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360" windowHeight="11640" tabRatio="941"/>
  </bookViews>
  <sheets>
    <sheet name="Scores" sheetId="2" r:id="rId1"/>
    <sheet name="Players" sheetId="1" r:id="rId2"/>
    <sheet name="TFL" sheetId="40" r:id="rId3"/>
    <sheet name="TotalScores" sheetId="4" state="hidden" r:id="rId4"/>
    <sheet name="MthScores" sheetId="33" r:id="rId5"/>
    <sheet name="MthPos" sheetId="34" r:id="rId6"/>
    <sheet name="Adam" sheetId="37" r:id="rId7"/>
    <sheet name="Charlie" sheetId="36" r:id="rId8"/>
    <sheet name="ChrisGood" sheetId="6" r:id="rId9"/>
    <sheet name="Darren" sheetId="8" r:id="rId10"/>
    <sheet name="Eddy" sheetId="18" r:id="rId11"/>
    <sheet name="Godber" sheetId="9" r:id="rId12"/>
    <sheet name="Howard" sheetId="10" r:id="rId13"/>
    <sheet name="Mandeep" sheetId="17" r:id="rId14"/>
    <sheet name="Matt" sheetId="19" r:id="rId15"/>
    <sheet name="Richard" sheetId="15" r:id="rId16"/>
    <sheet name="Ryan" sheetId="21" r:id="rId17"/>
    <sheet name="Steve" sheetId="23" r:id="rId18"/>
    <sheet name="Suleman" sheetId="24" r:id="rId19"/>
    <sheet name="Tal" sheetId="14" r:id="rId20"/>
    <sheet name="Tony" sheetId="25" r:id="rId21"/>
    <sheet name="Yusuf" sheetId="38" r:id="rId22"/>
    <sheet name="Macros" sheetId="26" state="veryHidden" r:id=""/>
    <sheet name="FreePlayers" sheetId="28" state="veryHidden" r:id=""/>
  </sheets>
  <definedNames>
    <definedName name="Aarons.R">Players!$491:$491</definedName>
    <definedName name="Adam.C">Players!$372:$372</definedName>
    <definedName name="Adebayor.E">Players!$514:$514</definedName>
    <definedName name="Adrian">Players!$26:$26</definedName>
    <definedName name="Agbonlahor.G">Players!$537:$537</definedName>
    <definedName name="Agger.D">Players!$86:$86</definedName>
    <definedName name="Aguero.S">Players!$495:$495</definedName>
    <definedName name="Ake.N">Players!$230:$230</definedName>
    <definedName name="Albrighton.M">Players!$397:$397</definedName>
    <definedName name="Alcaraz.A">Players!$196:$196</definedName>
    <definedName name="Alderweireld.T">Players!$125:$125</definedName>
    <definedName name="Allen.J">Players!$349:$349</definedName>
    <definedName name="Altidore.J">Players!$557:$557</definedName>
    <definedName name="Aluko.S">Players!$564:$564</definedName>
    <definedName name="Alvarez.R">Players!$298:$298</definedName>
    <definedName name="Amalfitano.M">Players!$411:$411</definedName>
    <definedName name="Amat.J">Players!$207:$207</definedName>
    <definedName name="Ameobi.S">Players!$577:$577</definedName>
    <definedName name="Amos.B">Players!$50:$50</definedName>
    <definedName name="Anderson">Players!$415:$415</definedName>
    <definedName name="Anichebe.V">Players!$549:$549</definedName>
    <definedName name="Anita.V">Players!$434:$434</definedName>
    <definedName name="Arfield.S">Players!$428:$428</definedName>
    <definedName name="Arnautovic.M">Players!$339:$339</definedName>
    <definedName name="Arteta.M">Players!$291:$291</definedName>
    <definedName name="Assaidi.O">Players!$424:$424</definedName>
    <definedName name="AssouEkotto.B">Players!$190:$190</definedName>
    <definedName name="Atsu.C">Players!$430:$430</definedName>
    <definedName name="Austin.C">Players!$540:$540</definedName>
    <definedName name="Azpilicueta.C">Players!$72:$72</definedName>
    <definedName name="Bacuna.L">Players!$459:$459</definedName>
    <definedName name="Baines.L">Players!$68:$68</definedName>
    <definedName name="Baird.C">Players!$210:$210</definedName>
    <definedName name="Bakayogo.Z">Players!$243:$243</definedName>
    <definedName name="Baker.N">Players!$180:$180</definedName>
    <definedName name="Balotelli.M">Players!$504:$504</definedName>
    <definedName name="Bannan.B">Players!$416:$416</definedName>
    <definedName name="Bardsley.P">Players!$143:$143</definedName>
    <definedName name="Barkley.R">Players!$301:$301</definedName>
    <definedName name="Barnes.A">Players!$590:$590</definedName>
    <definedName name="Barrow.M">Players!$591:$591</definedName>
    <definedName name="Barry.G">Players!$317:$317</definedName>
    <definedName name="Bartley.K">Players!$209:$209</definedName>
    <definedName name="Barton.J">Players!$402:$402</definedName>
    <definedName name="Begovic.A">Players!$17:$17</definedName>
    <definedName name="Bellerin.H">Players!$137:$137</definedName>
    <definedName name="BenArfa.H">Players!$308:$308</definedName>
    <definedName name="Bennett.J">Players!$168:$168</definedName>
    <definedName name="Bent.D">Players!$533:$533</definedName>
    <definedName name="Bentaleb.N">Players!$376:$376</definedName>
    <definedName name="Benteke.C">Players!$513:$513</definedName>
    <definedName name="Berahino.S">Players!$552:$552</definedName>
    <definedName name="Bertrand.R">Players!$155:$155</definedName>
    <definedName name="Besic.M">Players!$328:$328</definedName>
    <definedName name="Bigirimana.G">Players!$452:$452</definedName>
    <definedName name="Blackett.T">Players!$246:$246</definedName>
    <definedName name="Blanco.S">Players!$448:$448</definedName>
    <definedName name="Blind.D">Players!$89:$89</definedName>
    <definedName name="Bolasie.Y">Players!$322:$322</definedName>
    <definedName name="Bony.W">Players!$512:$512</definedName>
    <definedName name="Borini.F">Players!$534:$534</definedName>
    <definedName name="Boruc.A">Players!$18:$18</definedName>
    <definedName name="Boyata.D">Players!$171:$171</definedName>
    <definedName name="Boyd.G">Players!$378:$378</definedName>
    <definedName name="Brady.R">Players!$366:$366</definedName>
    <definedName name="Bridcutt.L">Players!$382:$382</definedName>
    <definedName name="Britton.L">Players!$388:$388</definedName>
    <definedName name="Brown.W">Players!$144:$144</definedName>
    <definedName name="Browning.T">Players!$248:$248</definedName>
    <definedName name="Bruce.A">Players!$206:$206</definedName>
    <definedName name="Brunt.C">Players!$359:$359</definedName>
    <definedName name="Buckley.W">Players!$447:$447</definedName>
    <definedName name="Butland.J">Players!$48:$48</definedName>
    <definedName name="Caballero.W">Players!$22:$22</definedName>
    <definedName name="Cabella.R">Players!$354:$354</definedName>
    <definedName name="Cabral">Players!$456:$456</definedName>
    <definedName name="Cahill.G">Players!$69:$69</definedName>
    <definedName name="Cambiasso.E">Players!$409:$409</definedName>
    <definedName name="Cameron.G">Players!$120:$120</definedName>
    <definedName name="Campbell.F">Players!$544:$544</definedName>
    <definedName name="Campbell.J">Players!$524:$524</definedName>
    <definedName name="Can.E">Players!$353:$353</definedName>
    <definedName name="Canas.J">Players!$457:$457</definedName>
    <definedName name="Capoue.E">Players!$367:$367</definedName>
    <definedName name="Carrick.M">Players!$290:$290</definedName>
    <definedName name="Carroll.A">Players!$515:$515</definedName>
    <definedName name="Carroll.T">Players!$482:$482</definedName>
    <definedName name="Cattermole.L">Players!$417:$417</definedName>
    <definedName name="Caulker.S">Players!$135:$135</definedName>
    <definedName name="Cazorla.S">Players!$269:$269</definedName>
    <definedName name="Cech.P">Players!$6:$6</definedName>
    <definedName name="Cesar.J">Players!$32:$32</definedName>
    <definedName name="Chadli.N">Players!$324:$324</definedName>
    <definedName name="Chalobah.N">Players!$467:$467</definedName>
    <definedName name="Chamakh.M">Players!$561:$561</definedName>
    <definedName name="Chambers.C">Players!$185:$185</definedName>
    <definedName name="Chambers.L">Players!$250:$250</definedName>
    <definedName name="Chester.J">Players!$159:$159</definedName>
    <definedName name="Chiriches.V">Players!$99:$99</definedName>
    <definedName name="Cisak.A">Players!$55:$55</definedName>
    <definedName name="Cisse.P">Players!$527:$527</definedName>
    <definedName name="Cissokho.A">Players!$184:$184</definedName>
    <definedName name="Clark.C">Players!$140:$140</definedName>
    <definedName name="Cleverley.T">Players!$360:$360</definedName>
    <definedName name="Clichy.G">Players!$74:$74</definedName>
    <definedName name="Clyne.N">Players!$111:$111</definedName>
    <definedName name="Coates.S">Players!$216:$216</definedName>
    <definedName name="Colback.J">Players!$387:$387</definedName>
    <definedName name="Cole.C">Players!$569:$569</definedName>
    <definedName name="Cole.J">Players!$391:$391</definedName>
    <definedName name="Coleman.S">Players!$75:$75</definedName>
    <definedName name="Collins.J">Players!$129:$129</definedName>
    <definedName name="Coloccini.F">Players!$121:$121</definedName>
    <definedName name="Coquelin.F">Players!$451:$451</definedName>
    <definedName name="Cork.J">Players!$389:$389</definedName>
    <definedName name="Costa.D">Players!$497:$497</definedName>
    <definedName name="Courtois.T">Players!$7:$7</definedName>
    <definedName name="Coutinho.P">Players!$282:$282</definedName>
    <definedName name="Cresswell.A">Players!$149:$149</definedName>
    <definedName name="Crouch.P">Players!$529:$529</definedName>
    <definedName name="currpos" localSheetId="6">Adam!$AU$26</definedName>
    <definedName name="currpos" localSheetId="7">Charlie!$AU$21</definedName>
    <definedName name="currpos" localSheetId="8">ChrisGood!$AU$21</definedName>
    <definedName name="currpos" localSheetId="9">Darren!$AU$21</definedName>
    <definedName name="currpos" localSheetId="10">Eddy!$AU$23</definedName>
    <definedName name="currpos" localSheetId="11">Godber!$AU$24</definedName>
    <definedName name="currpos" localSheetId="12">Howard!$AU$21</definedName>
    <definedName name="currpos" localSheetId="13">Mandeep!$AU$23</definedName>
    <definedName name="currpos" localSheetId="14">Matt!$AU$25</definedName>
    <definedName name="currpos" localSheetId="15">Richard!$AU$22</definedName>
    <definedName name="currpos" localSheetId="16">Ryan!$AU$26</definedName>
    <definedName name="currpos" localSheetId="17">Steve!$AU$21</definedName>
    <definedName name="currpos" localSheetId="18">Suleman!$AU$26</definedName>
    <definedName name="currpos" localSheetId="19">Tal!$AU$23</definedName>
    <definedName name="currpos" localSheetId="20">Tony!$AU$23</definedName>
    <definedName name="currpos" localSheetId="21">Yusuf!$AU$21</definedName>
    <definedName name="currpos">#REF!</definedName>
    <definedName name="Daniels.D">Players!$249:$249</definedName>
    <definedName name="Daniels.L">Players!$58:$58</definedName>
    <definedName name="Dann.S">Players!$148:$148</definedName>
    <definedName name="Davidson.J">Players!$214:$214</definedName>
    <definedName name="Davies.B">Players!$132:$132</definedName>
    <definedName name="Davies.C">Players!$112:$112</definedName>
    <definedName name="Davis.K">Players!$47:$47</definedName>
    <definedName name="Davis.S">Players!$362:$362</definedName>
    <definedName name="Dawson.C">Players!$195:$195</definedName>
    <definedName name="Dawson.M">Players!$105:$105</definedName>
    <definedName name="Debuchy.M">Players!$106:$106</definedName>
    <definedName name="deGea.D">Players!$8:$8</definedName>
    <definedName name="deJong.S">Players!$340:$340</definedName>
    <definedName name="deLaet.R">Players!$176:$176</definedName>
    <definedName name="Delaney.D">Players!$157:$157</definedName>
    <definedName name="Delph.F">Players!$380:$380</definedName>
    <definedName name="Dembele.M">Players!$344:$344</definedName>
    <definedName name="Demel.G">Players!$139:$139</definedName>
    <definedName name="Demetriou.J">Players!$594:$594</definedName>
    <definedName name="Demichelis.M">Players!$78:$78</definedName>
    <definedName name="Diaby.A">Players!$392:$392</definedName>
    <definedName name="Diakite.M">Players!$162:$162</definedName>
    <definedName name="Diame.M">Players!$346:$346</definedName>
    <definedName name="Dier.E">Players!$104:$104</definedName>
    <definedName name="diMaria.A">Players!$268:$268</definedName>
    <definedName name="Diouf.M">Players!$553:$553</definedName>
    <definedName name="Distin.S">Players!$101:$101</definedName>
    <definedName name="Djourou.J">Players!$122:$122</definedName>
    <definedName name="Donnelly.R">Players!$593:$593</definedName>
    <definedName name="Dorrans.G">Players!$412:$412</definedName>
    <definedName name="Downing.S">Players!$333:$333</definedName>
    <definedName name="Doyle.K">Players!$576:$576</definedName>
    <definedName name="Drinkwater.D">Players!$445:$445</definedName>
    <definedName name="Drogba.D">Players!$509:$509</definedName>
    <definedName name="Dudgeon.J">Players!$225:$225</definedName>
    <definedName name="Duff.M">Players!$200:$200</definedName>
    <definedName name="Duffy.S">Players!$223:$223</definedName>
    <definedName name="Dummett.P">Players!$228:$228</definedName>
    <definedName name="Dunne.R">Players!$173:$173</definedName>
    <definedName name="Dyer.N">Players!$343:$343</definedName>
    <definedName name="Dzeko.E">Players!$505:$505</definedName>
    <definedName name="Ehmer.M">Players!$251:$251</definedName>
    <definedName name="ElAhmadi.K">Players!$396:$396</definedName>
    <definedName name="Elliot.R">Players!$34:$34</definedName>
    <definedName name="Elmohamady.A">Players!$400:$400</definedName>
    <definedName name="Emnes.M">Players!$571:$571</definedName>
    <definedName name="Enrique.J">Players!$92:$92</definedName>
    <definedName name="Eriksen.C">Players!$286:$286</definedName>
    <definedName name="Etoo.S">Players!$510:$510</definedName>
    <definedName name="Evans.J">Players!$95:$95</definedName>
    <definedName name="Fabianski.L">Players!$35:$35</definedName>
    <definedName name="Fabregas.C">Players!$266:$266</definedName>
    <definedName name="Falcao.R">Players!$500:$500</definedName>
    <definedName name="Faurlin.A">Players!$442:$442</definedName>
    <definedName name="Fazio.F">Players!$94:$94</definedName>
    <definedName name="Fellaini.M">Players!$287:$287</definedName>
    <definedName name="Fer.L">Players!$407:$407</definedName>
    <definedName name="Ferdinand.R">Players!$150:$150</definedName>
    <definedName name="Ferguson.S">Players!$439:$439</definedName>
    <definedName name="Fernandez.F">Players!$124:$124</definedName>
    <definedName name="Fernandinho">Players!$276:$276</definedName>
    <definedName name="Fernando">Players!$310:$310</definedName>
    <definedName name="Ferreyra.F">Players!$538:$538</definedName>
    <definedName name="Figueroa.M">Players!$161:$161</definedName>
    <definedName name="Flamini.M">Players!$427:$427</definedName>
    <definedName name="Flanagan.J">Players!$107:$107</definedName>
    <definedName name="Fletcher.D">Players!$418:$418</definedName>
    <definedName name="Fletcher.S">Players!$548:$548</definedName>
    <definedName name="Fonte.J">Players!$102:$102</definedName>
    <definedName name="Forster.F">Players!$16:$16</definedName>
    <definedName name="Foster.B">Players!$23:$23</definedName>
    <definedName name="Friedel.B">Players!$29:$29</definedName>
    <definedName name="Fryers.Z">Players!$229:$229</definedName>
    <definedName name="Gallagher.S">Players!$582:$582</definedName>
    <definedName name="Gamboa.C">Players!$178:$178</definedName>
    <definedName name="Garbutt.L">Players!$256:$256</definedName>
    <definedName name="Garcia.J">Players!$315:$315</definedName>
    <definedName name="Gardner.C">Players!$358:$358</definedName>
    <definedName name="Gardner.G">Players!$470:$470</definedName>
    <definedName name="Gardos.F">Players!$123:$123</definedName>
    <definedName name="Garvan.O">Players!$436:$436</definedName>
    <definedName name="Gayle.D">Players!$541:$541</definedName>
    <definedName name="Gazzaniga.P">Players!$41:$41</definedName>
    <definedName name="Gerrard.S">Players!$272:$272</definedName>
    <definedName name="Giaccherini.E">Players!$338:$338</definedName>
    <definedName name="Gibbs.K">Players!$80:$80</definedName>
    <definedName name="Gibson.D">Players!$413:$413</definedName>
    <definedName name="Gilks.M">Players!$57:$57</definedName>
    <definedName name="Giroud.O">Players!$502:$502</definedName>
    <definedName name="Given.S">Players!$36:$36</definedName>
    <definedName name="Gnabry.S">Players!$425:$425</definedName>
    <definedName name="Gomez.J">Players!$405:$405</definedName>
    <definedName name="Gomis.B">Players!$554:$554</definedName>
    <definedName name="Good.C">Players!$241:$241</definedName>
    <definedName name="Gouffran.Y">Players!$336:$336</definedName>
    <definedName name="Graham.D">Players!$568:$568</definedName>
    <definedName name="Grealish.J">Players!$492:$492</definedName>
    <definedName name="Green.R">Players!$31:$31</definedName>
    <definedName name="Guedioura.A">Players!$461:$461</definedName>
    <definedName name="Guidetti.J">Players!$570:$570</definedName>
    <definedName name="Gutierrez.J">Players!$432:$432</definedName>
    <definedName name="Guzan.B">Players!$20:$20</definedName>
    <definedName name="Haidara.M">Players!$217:$217</definedName>
    <definedName name="Hamer.B">Players!$56:$56</definedName>
    <definedName name="Hammond.D">Players!$487:$487</definedName>
    <definedName name="Hangeland.B">Players!$151:$151</definedName>
    <definedName name="Harper.S">Players!$44:$44</definedName>
    <definedName name="Hart.J">Players!$5:$5</definedName>
    <definedName name="Hazard.E">Players!$263:$263</definedName>
    <definedName name="Heaton.T">Players!$33:$33</definedName>
    <definedName name="Henderson.J">Players!$288:$288</definedName>
    <definedName name="Hennessey.W">Players!$38:$38</definedName>
    <definedName name="Henriquez.A">Players!$581:$581</definedName>
    <definedName name="Henry.K">Players!$476:$476</definedName>
    <definedName name="Herd.C">Players!$221:$221</definedName>
    <definedName name="Hernandez.A">Players!$532:$532</definedName>
    <definedName name="Hernandez.J">Players!$526:$526</definedName>
    <definedName name="Hernandez.P">Players!$345:$345</definedName>
    <definedName name="Herrera.A">Players!$285:$285</definedName>
    <definedName name="Hewitt.S">Players!$486:$486</definedName>
    <definedName name="Hibbert.T">Players!$219:$219</definedName>
    <definedName name="Hill.C">Players!$172:$172</definedName>
    <definedName name="Hoilett.J">Players!$401:$401</definedName>
    <definedName name="Holtby.L">Players!$348:$348</definedName>
    <definedName name="Hooiveld.J">Players!$167:$167</definedName>
    <definedName name="Howard.T">Players!$12:$12</definedName>
    <definedName name="Huddlestone.T">Players!$319:$319</definedName>
    <definedName name="Hunt.J">Players!$208:$208</definedName>
    <definedName name="Huth.R">Players!$116:$116</definedName>
    <definedName name="Hutton.A">Players!$224:$224</definedName>
    <definedName name="Ibe.J">Players!$440:$440</definedName>
    <definedName name="Ideye.B">Players!$536:$536</definedName>
    <definedName name="Ilori.T">Players!$170:$170</definedName>
    <definedName name="Ince.T">Players!$352:$352</definedName>
    <definedName name="Ings.D">Players!$542:$542</definedName>
    <definedName name="Ireland.S">Players!$423:$423</definedName>
    <definedName name="Isgrove.L">Players!$478:$478</definedName>
    <definedName name="Isla.M">Players!$165:$165</definedName>
    <definedName name="Ivanovic.B">Players!$64:$64</definedName>
    <definedName name="Jaaskelainen.J">Players!$39:$39</definedName>
    <definedName name="Jagielka.P">Players!$79:$79</definedName>
    <definedName name="Jakupovic.E">Players!$53:$53</definedName>
    <definedName name="James.M">Players!$464:$464</definedName>
    <definedName name="James.R">Players!$257:$257</definedName>
    <definedName name="Janmaat.D">Players!$114:$114</definedName>
    <definedName name="Januzaj.A">Players!$295:$295</definedName>
    <definedName name="Jarvis.M">Players!$347:$347</definedName>
    <definedName name="Jedinak.M">Players!$365:$365</definedName>
    <definedName name="Jelavic.N">Players!$523:$523</definedName>
    <definedName name="Jenas.J">Players!$463:$463</definedName>
    <definedName name="Jenkinson.C">Players!$128:$128</definedName>
    <definedName name="Jerome.C">Players!$556:$556</definedName>
    <definedName name="Johnson.A">Players!$299:$299</definedName>
    <definedName name="Johnson.G">Players!$84:$84</definedName>
    <definedName name="Jones.B">Players!$156:$156</definedName>
    <definedName name="Jones.D">Players!$404:$404</definedName>
    <definedName name="Jones.P">Players!$91:$91</definedName>
    <definedName name="Jovetic.S">Players!$518:$518</definedName>
    <definedName name="Junior.F">Players!$489:$489</definedName>
    <definedName name="Jutkiewicz.L">Players!$586:$586</definedName>
    <definedName name="Kaboul.Y">Players!$158:$158</definedName>
    <definedName name="Kagawa.S">Players!$293:$293</definedName>
    <definedName name="Kane.H">Players!$563:$563</definedName>
    <definedName name="Keane.M">Players!$239:$239</definedName>
    <definedName name="Kebe.J">Players!$381:$381</definedName>
    <definedName name="Kelly.M">Players!$205:$205</definedName>
    <definedName name="Kennedy.M">Players!$477:$477</definedName>
    <definedName name="Kettings.C">Players!$60:$60</definedName>
    <definedName name="Kightly.M">Players!$414:$414</definedName>
    <definedName name="King.A">Players!$429:$429</definedName>
    <definedName name="Knockaert.A">Players!$383:$383</definedName>
    <definedName name="Kolarov.A">Players!$100:$100</definedName>
    <definedName name="Kompany.V">Players!$63:$63</definedName>
    <definedName name="Konchesky.P">Players!$201:$201</definedName>
    <definedName name="Kone.A">Players!$545:$545</definedName>
    <definedName name="Koscielny.L">Players!$70:$70</definedName>
    <definedName name="Kouyate.C">Players!$406:$406</definedName>
    <definedName name="Kozak.L">Players!$558:$558</definedName>
    <definedName name="Kranjcar.N">Players!$431:$431</definedName>
    <definedName name="Krkic.B">Players!$555:$555</definedName>
    <definedName name="Krul.T">Players!$15:$15</definedName>
    <definedName name="Lafferty.D">Players!$234:$234</definedName>
    <definedName name="Lallana.A">Players!$283:$283</definedName>
    <definedName name="Lambert.R">Players!$508:$508</definedName>
    <definedName name="Lamela.E">Players!$326:$326</definedName>
    <definedName name="Lampard.F">Players!$289:$289</definedName>
    <definedName name="Larsson.S">Players!$375:$375</definedName>
    <definedName name="Lawrence.T">Players!$589:$589</definedName>
    <definedName name="Ledley.J">Players!$377:$377</definedName>
    <definedName name="Lee.E">Players!$596:$596</definedName>
    <definedName name="Leiva.L">Players!$361:$361</definedName>
    <definedName name="Lenihan.B">Players!$258:$258</definedName>
    <definedName name="Lennon.A">Players!$313:$313</definedName>
    <definedName name="Lescott.J">Players!$138:$138</definedName>
    <definedName name="Lindegaard.A">Players!$27:$27</definedName>
    <definedName name="Lingard.J">Players!$460:$460</definedName>
    <definedName name="Livermore.J">Players!$373:$373</definedName>
    <definedName name="Lletget.S">Players!$481:$481</definedName>
    <definedName name="Lloris.H">Players!$11:$11</definedName>
    <definedName name="Logan.C">Players!$59:$59</definedName>
    <definedName name="Long.K">Players!$235:$235</definedName>
    <definedName name="Long.S">Players!$525:$525</definedName>
    <definedName name="Lovren.D">Players!$103:$103</definedName>
    <definedName name="Lowton.M">Players!$191:$191</definedName>
    <definedName name="Luis.F">Players!$71:$71</definedName>
    <definedName name="Lukaku.R">Players!$503:$503</definedName>
    <definedName name="Maguire.H">Players!$213:$213</definedName>
    <definedName name="Mahrez.R">Players!$446:$446</definedName>
    <definedName name="Maiga.M">Players!$562:$562</definedName>
    <definedName name="Mandron.M">Players!$585:$585</definedName>
    <definedName name="Mane.S">Players!$357:$357</definedName>
    <definedName name="Mangala.E">Players!$76:$76</definedName>
    <definedName name="Mannone.V">Players!$21:$21</definedName>
    <definedName name="Manquillo.J">Players!$108:$108</definedName>
    <definedName name="Mariappa.A">Players!$197:$197</definedName>
    <definedName name="Marin.M">Players!$420:$420</definedName>
    <definedName name="Markovic.L">Players!$297:$297</definedName>
    <definedName name="Marney.D">Players!$403:$403</definedName>
    <definedName name="Martinez.E">Players!$42:$42</definedName>
    <definedName name="Mason.R">Players!$490:$490</definedName>
    <definedName name="Mata.J">Players!$270:$270</definedName>
    <definedName name="Matic.N">Players!$284:$284</definedName>
    <definedName name="Mavrias.C">Players!$474:$474</definedName>
    <definedName name="Mayuka.E">Players!$584:$584</definedName>
    <definedName name="Mbia.S">Players!$443:$443</definedName>
    <definedName name="McAleny.C">Players!$597:$597</definedName>
    <definedName name="McArthur.J">Players!$369:$369</definedName>
    <definedName name="McAuley.G">Players!$131:$131</definedName>
    <definedName name="McCarthy.A">Players!$46:$46</definedName>
    <definedName name="McCarthy.J">Players!$309:$309</definedName>
    <definedName name="McCarthy.P">Players!$227:$227</definedName>
    <definedName name="McEachran.J">Players!$488:$488</definedName>
    <definedName name="McGeady.A">Players!$327:$327</definedName>
    <definedName name="McGregor.A">Players!$25:$25</definedName>
    <definedName name="McNair.P">Players!$259:$259</definedName>
    <definedName name="McShane.P">Players!$220:$220</definedName>
    <definedName name="Mee.B">Players!$211:$211</definedName>
    <definedName name="Mertesacker.P">Players!$66:$66</definedName>
    <definedName name="Meyler.D">Players!$393:$393</definedName>
    <definedName name="Mignolet.S">Players!$10:$10</definedName>
    <definedName name="Mikel.J">Players!$394:$394</definedName>
    <definedName name="Milner.J">Players!$306:$306</definedName>
    <definedName name="Mirallas.K">Players!$292:$292</definedName>
    <definedName name="Miyaichi.R">Players!$468:$468</definedName>
    <definedName name="MobergKarlsson.D">Players!$595:$595</definedName>
    <definedName name="Moncur.G">Players!$483:$483</definedName>
    <definedName name="Monreal.N">Players!$97:$97</definedName>
    <definedName name="Montero.J">Players!$355:$355</definedName>
    <definedName name="Moore.L">Players!$253:$253</definedName>
    <definedName name="Moreno.A">Players!$87:$87</definedName>
    <definedName name="Morgan.W">Players!$186:$186</definedName>
    <definedName name="Morrison.J">Players!$330:$330</definedName>
    <definedName name="Morrison.R">Players!$325:$325</definedName>
    <definedName name="Moses.V">Players!$363:$363</definedName>
    <definedName name="Mulumbu.Y">Players!$385:$385</definedName>
    <definedName name="Muniesa.M">Players!$169:$169</definedName>
    <definedName name="Murphy.B">Players!$54:$54</definedName>
    <definedName name="Murray.G">Players!$580:$580</definedName>
    <definedName name="Mutch.J">Players!$399:$399</definedName>
    <definedName name="Myhill.B">Players!$52:$52</definedName>
    <definedName name="Nabi.A">Players!$592:$592</definedName>
    <definedName name="Naismith.S">Players!$543:$543</definedName>
    <definedName name="Nani">Players!$304:$304</definedName>
    <definedName name="Nasri.S">Players!$277:$277</definedName>
    <definedName name="Nastasic.M">Players!$81:$81</definedName>
    <definedName name="Naughton.K">Players!$133:$133</definedName>
    <definedName name="Navas.J">Players!$278:$278</definedName>
    <definedName name="NDiaye.A">Players!$450:$450</definedName>
    <definedName name="Negredo.A">Players!$506:$506</definedName>
    <definedName name="Ness.J">Players!$472:$472</definedName>
    <definedName name="Noble.M">Players!$370:$370</definedName>
    <definedName name="Nolan.K">Players!$312:$312</definedName>
    <definedName name="Nugent.D">Players!$546:$546</definedName>
    <definedName name="Nuhu.R">Players!$238:$238</definedName>
    <definedName name="NZogbia.C">Players!$386:$386</definedName>
    <definedName name="Nzonzi.S">Players!$337:$337</definedName>
    <definedName name="Obeng.C">Players!$254:$254</definedName>
    <definedName name="Obertan.G">Players!$437:$437</definedName>
    <definedName name="OBrien.J">Players!$127:$127</definedName>
    <definedName name="Odemwingie.P">Players!$521:$521</definedName>
    <definedName name="OKeefe.S">Players!$475:$475</definedName>
    <definedName name="Okore.J">Players!$183:$183</definedName>
    <definedName name="Olsson.J">Players!$153:$153</definedName>
    <definedName name="ONeil.L">Players!$255:$255</definedName>
    <definedName name="ONeill.L">Players!$252:$252</definedName>
    <definedName name="Onuoha.N">Players!$233:$233</definedName>
    <definedName name="Oscar">Players!$273:$273</definedName>
    <definedName name="OShea.J">Players!$130:$130</definedName>
    <definedName name="Osman.L">Players!$329:$329</definedName>
    <definedName name="Ospina.D">Players!$13:$13</definedName>
    <definedName name="Oviedo.B">Players!$351:$351</definedName>
    <definedName name="OxladeChamberlain.A">Players!$300:$300</definedName>
    <definedName name="Ozil.M">Players!$265:$265</definedName>
    <definedName name="Palacios.W">Players!$453:$453</definedName>
    <definedName name="Pantilimon.C">Players!$24:$24</definedName>
    <definedName name="Paulinho">Players!$302:$302</definedName>
    <definedName name="Pelle.G">Players!$530:$530</definedName>
    <definedName name="Perez.A">Players!$547:$547</definedName>
    <definedName name="Phillips.M">Players!$465:$465</definedName>
    <definedName name="Pienaar.S">Players!$303:$303</definedName>
    <definedName name="Pieters.E">Players!$113:$113</definedName>
    <definedName name="PlayerList">Players!$B:$B</definedName>
    <definedName name="PlayerListDef">Players!$B$44:$B$185</definedName>
    <definedName name="PlayerListFwd">Players!$B$430:$B$536</definedName>
    <definedName name="PlayerListGK">Players!$B$4:$B$43</definedName>
    <definedName name="PlayerListMid">Players!$B$285:$B$429</definedName>
    <definedName name="PlayerListMidFwd">Players!$B$285:$B$536</definedName>
    <definedName name="Pocognoli.S">Players!$164:$164</definedName>
    <definedName name="Podolski.L">Players!$517:$517</definedName>
    <definedName name="Potts.D">Players!$231:$231</definedName>
    <definedName name="Powell.N">Players!$454:$454</definedName>
    <definedName name="Poyet.D">Players!$466:$466</definedName>
    <definedName name="Puncheon.J">Players!$294:$294</definedName>
    <definedName name="Quinn.S">Players!$455:$455</definedName>
    <definedName name="Rafael">Players!$90:$90</definedName>
    <definedName name="Ramage.P">Players!$192:$192</definedName>
    <definedName name="Ramires">Players!$280:$280</definedName>
    <definedName name="Ramirez.G">Players!$334:$334</definedName>
    <definedName name="Ramsey.A">Players!$271:$271</definedName>
    <definedName name="Rangel.A">Players!$115:$115</definedName>
    <definedName name="Reed.H">Players!$480:$480</definedName>
    <definedName name="Reid.S">Players!$212:$212</definedName>
    <definedName name="Reid.W">Players!$118:$118</definedName>
    <definedName name="Rekik.K">Players!$188:$188</definedName>
    <definedName name="Remy.L">Players!$516:$516</definedName>
    <definedName name="Reveillere.A">Players!$189:$189</definedName>
    <definedName name="Richards.J">Players!$215:$215</definedName>
    <definedName name="Richards.M">Players!$117:$117</definedName>
    <definedName name="Richardson.K">Players!$177:$177</definedName>
    <definedName name="Riviere.E">Players!$535:$535</definedName>
    <definedName name="Roberge.V">Players!$226:$226</definedName>
    <definedName name="Robertson.A">Players!$244:$244</definedName>
    <definedName name="Robles.J">Players!$30:$30</definedName>
    <definedName name="Rodriguez.J">Players!$511:$511</definedName>
    <definedName name="Rodwell.J">Players!$422:$422</definedName>
    <definedName name="Rojo.M">Players!$88:$88</definedName>
    <definedName name="Roofe.K">Players!$479:$479</definedName>
    <definedName name="Rooney.W">Players!$501:$501</definedName>
    <definedName name="Rose.D">Players!$98:$98</definedName>
    <definedName name="Rosenior.L">Players!$160:$160</definedName>
    <definedName name="Rosicky.T">Players!$371:$371</definedName>
    <definedName name="Routledge.W">Players!$331:$331</definedName>
    <definedName name="Sagbo.Y">Players!$578:$578</definedName>
    <definedName name="Sagna.B">Players!$73:$73</definedName>
    <definedName name="Sakho.D">Players!$567:$567</definedName>
    <definedName name="Sakho.M">Players!$83:$83</definedName>
    <definedName name="Salah.M">Players!$296:$296</definedName>
    <definedName name="Samaras.G">Players!$575:$575</definedName>
    <definedName name="Sanchez.A">Players!$498:$498</definedName>
    <definedName name="Sanchez.C">Players!$408:$408</definedName>
    <definedName name="Sandro">Players!$364:$364</definedName>
    <definedName name="Sanogo.Y">Players!$551:$551</definedName>
    <definedName name="Santon.D">Players!$119:$119</definedName>
    <definedName name="Schlupp.J">Players!$175:$175</definedName>
    <definedName name="Schmeichel.K">Players!$28:$28</definedName>
    <definedName name="Schneiderlin.M">Players!$307:$307</definedName>
    <definedName name="Schurrle.A">Players!$281:$281</definedName>
    <definedName name="Schwarzer.M">Players!$37:$37</definedName>
    <definedName name="SCORE" localSheetId="6">Adam!$22:$22</definedName>
    <definedName name="SCORE" localSheetId="7">Charlie!$17:$17</definedName>
    <definedName name="SCORE" localSheetId="8">ChrisGood!$17:$17</definedName>
    <definedName name="SCORE" localSheetId="9">Darren!$17:$17</definedName>
    <definedName name="SCORE" localSheetId="10">Eddy!$19:$19</definedName>
    <definedName name="SCORE" localSheetId="11">Godber!$20:$20</definedName>
    <definedName name="SCORE" localSheetId="12">Howard!$17:$17</definedName>
    <definedName name="SCORE" localSheetId="13">Mandeep!$19:$19</definedName>
    <definedName name="SCORE" localSheetId="14">Matt!$21:$21</definedName>
    <definedName name="SCORE" localSheetId="15">Richard!$18:$18</definedName>
    <definedName name="SCORE" localSheetId="16">Ryan!$22:$22</definedName>
    <definedName name="SCORE" localSheetId="17">Steve!$17:$17</definedName>
    <definedName name="SCORE" localSheetId="18">Suleman!$22:$22</definedName>
    <definedName name="SCORE" localSheetId="19">Tal!$19:$19</definedName>
    <definedName name="SCORE" localSheetId="20">Tony!$19:$19</definedName>
    <definedName name="SCORE" localSheetId="21">Yusuf!$17:$17</definedName>
    <definedName name="SCORE">#REF!</definedName>
    <definedName name="Senderos.P">Players!$181:$181</definedName>
    <definedName name="Sessegnon.S">Players!$314:$314</definedName>
    <definedName name="Shackell.J">Players!$174:$174</definedName>
    <definedName name="Sharp.B">Players!$588:$588</definedName>
    <definedName name="Shaw.L">Players!$82:$82</definedName>
    <definedName name="Shawcross.R">Players!$109:$109</definedName>
    <definedName name="Shea.B">Players!$469:$469</definedName>
    <definedName name="Shelvey.J">Players!$320:$320</definedName>
    <definedName name="Shotton.R">Players!$179:$179</definedName>
    <definedName name="Sidwell.S">Players!$384:$384</definedName>
    <definedName name="Sigurdsson.G">Players!$318:$318</definedName>
    <definedName name="Silva.D">Players!$264:$264</definedName>
    <definedName name="Simpson.D">Players!$187:$187</definedName>
    <definedName name="Sinclair.S">Players!$419:$419</definedName>
    <definedName name="Sissoko.M">Players!$335:$335</definedName>
    <definedName name="Skrtel.M">Players!$77:$77</definedName>
    <definedName name="Smalling.C">Players!$93:$93</definedName>
    <definedName name="Snodgrass.R">Players!$332:$332</definedName>
    <definedName name="Soldado.R">Players!$520:$520</definedName>
    <definedName name="Song.A">Players!$356:$356</definedName>
    <definedName name="Sordell.M">Players!$574:$574</definedName>
    <definedName name="Sorensen.T">Players!$40:$40</definedName>
    <definedName name="Speroni.J">Players!$19:$19</definedName>
    <definedName name="Stambouli.B">Players!$368:$368</definedName>
    <definedName name="Steer.J">Players!$45:$45</definedName>
    <definedName name="Sterling.R">Players!$274:$274</definedName>
    <definedName name="Stevens.E">Players!$240:$240</definedName>
    <definedName name="Stones.J">Players!$146:$146</definedName>
    <definedName name="Sturridge.D">Players!$499:$499</definedName>
    <definedName name="SukYoung.Y">Players!$232:$232</definedName>
    <definedName name="SungYueng.K">Players!$390:$390</definedName>
    <definedName name="Suso">Players!$438:$438</definedName>
    <definedName name="Szczesny.W">Players!$9:$9</definedName>
    <definedName name="Taarabt.A">Players!$410:$410</definedName>
    <definedName name="Tadic.D">Players!$311:$311</definedName>
    <definedName name="Taider.S">Players!$341:$341</definedName>
    <definedName name="Targett.M">Players!$245:$245</definedName>
    <definedName name="Tate.A">Players!$222:$222</definedName>
    <definedName name="Taylor.M">Players!$449:$449</definedName>
    <definedName name="Taylor.N">Players!$193:$193</definedName>
    <definedName name="Taylor.R">Players!$435:$435</definedName>
    <definedName name="Taylor.S">Players!$145:$145</definedName>
    <definedName name="TaylorFletcher.G">Players!$583:$583</definedName>
    <definedName name="Teixeira.D">Players!$203:$203</definedName>
    <definedName name="Teixeira.J">Players!$462:$462</definedName>
    <definedName name="Terry.J">Players!$65:$65</definedName>
    <definedName name="Thomas.J">Players!$441:$441</definedName>
    <definedName name="Tiendalli.D">Players!$194:$194</definedName>
    <definedName name="Tiote.C">Players!$395:$395</definedName>
    <definedName name="Tomkins.J">Players!$141:$141</definedName>
    <definedName name="Tonev.A">Players!$426:$426</definedName>
    <definedName name="Torres.F">Players!$507:$507</definedName>
    <definedName name="Toure.K">Players!$126:$126</definedName>
    <definedName name="Toure.Y">Players!$262:$262</definedName>
    <definedName name="Townsend.A">Players!$321:$321</definedName>
    <definedName name="Townsend.C">Players!$242:$242</definedName>
    <definedName name="Traore.A">Players!$198:$198</definedName>
    <definedName name="Tremmel.G">Players!$51:$51</definedName>
    <definedName name="Trippier.K">Players!$199:$199</definedName>
    <definedName name="TSCORE" localSheetId="6">Adam!$25:$25</definedName>
    <definedName name="TSCORE" localSheetId="7">Charlie!$20:$20</definedName>
    <definedName name="TSCORE" localSheetId="8">ChrisGood!$20:$20</definedName>
    <definedName name="TSCORE" localSheetId="9">Darren!$20:$20</definedName>
    <definedName name="TSCORE" localSheetId="10">Eddy!$22:$22</definedName>
    <definedName name="TSCORE" localSheetId="11">Godber!$23:$23</definedName>
    <definedName name="TSCORE" localSheetId="12">Howard!$20:$20</definedName>
    <definedName name="TSCORE" localSheetId="13">Mandeep!$22:$22</definedName>
    <definedName name="TSCORE" localSheetId="14">Matt!$24:$24</definedName>
    <definedName name="TSCORE" localSheetId="15">Richard!$21:$21</definedName>
    <definedName name="TSCORE" localSheetId="16">Ryan!$25:$25</definedName>
    <definedName name="TSCORE" localSheetId="17">Steve!$20:$20</definedName>
    <definedName name="TSCORE" localSheetId="18">Suleman!$25:$25</definedName>
    <definedName name="TSCORE" localSheetId="19">Tal!$22:$22</definedName>
    <definedName name="TSCORE" localSheetId="20">Tony!$22:$22</definedName>
    <definedName name="TSCORE" localSheetId="21">Yusuf!$20:$20</definedName>
    <definedName name="TSCORE">#REF!</definedName>
    <definedName name="Turgott.B">Players!$484:$484</definedName>
    <definedName name="Ulloa.L">Players!$566:$566</definedName>
    <definedName name="Upson.M">Players!$163:$163</definedName>
    <definedName name="Valencia.A">Players!$305:$305</definedName>
    <definedName name="Valencia.E">Players!$531:$531</definedName>
    <definedName name="vanAanholt.P">Players!$237:$237</definedName>
    <definedName name="vanGinkel.M">Players!$374:$374</definedName>
    <definedName name="vanPersie.R">Players!$496:$496</definedName>
    <definedName name="Vardy.J">Players!$573:$573</definedName>
    <definedName name="Varela.G">Players!$218:$218</definedName>
    <definedName name="Varela.S">Players!$342:$342</definedName>
    <definedName name="Vargas.E">Players!$559:$559</definedName>
    <definedName name="VazTe.R">Players!$560:$560</definedName>
    <definedName name="Vergini.S">Players!$147:$147</definedName>
    <definedName name="Vertonghen.J">Players!$85:$85</definedName>
    <definedName name="Vlaar.R">Players!$134:$134</definedName>
    <definedName name="Vokes.S">Players!$572:$572</definedName>
    <definedName name="Vorm.M">Players!$14:$14</definedName>
    <definedName name="Vuckic.H">Players!$471:$471</definedName>
    <definedName name="Walcott.T">Players!$267:$267</definedName>
    <definedName name="Walker.K">Players!$96:$96</definedName>
    <definedName name="Wallace.R">Players!$444:$444</definedName>
    <definedName name="Walters.J">Players!$528:$528</definedName>
    <definedName name="Wanyama.V">Players!$323:$323</definedName>
    <definedName name="Ward.J">Players!$136:$136</definedName>
    <definedName name="Ward.S">Players!$247:$247</definedName>
    <definedName name="WardProwse.J">Players!$398:$398</definedName>
    <definedName name="Wasilewski.M">Players!$236:$236</definedName>
    <definedName name="Weimann.A">Players!$539:$539</definedName>
    <definedName name="Welbeck.D">Players!$519:$519</definedName>
    <definedName name="Westwood.A">Players!$379:$379</definedName>
    <definedName name="Whelan.G">Players!$433:$433</definedName>
    <definedName name="Whitehead.D">Players!$473:$473</definedName>
    <definedName name="Wickham.C">Players!$550:$550</definedName>
    <definedName name="Wilkinson.A">Players!$204:$204</definedName>
    <definedName name="Williams.A">Players!$110:$110</definedName>
    <definedName name="Williams.J">Players!$458:$458</definedName>
    <definedName name="Williamson.M">Players!$182:$182</definedName>
    <definedName name="Willian">Players!$275:$275</definedName>
    <definedName name="Wilshere.J">Players!$279:$279</definedName>
    <definedName name="Wilson.J">Players!$587:$587</definedName>
    <definedName name="Wilson.M">Players!$142:$142</definedName>
    <definedName name="Wisdom.A">Players!$154:$154</definedName>
    <definedName name="Wood.C">Players!$579:$579</definedName>
    <definedName name="Wright.R">Players!$49:$49</definedName>
    <definedName name="WrightPhillips.S">Players!$485:$485</definedName>
    <definedName name="Yacob.C">Players!$421:$421</definedName>
    <definedName name="YangaMbiwa.M">Players!$166:$166</definedName>
    <definedName name="Yoshida.M">Players!$152:$152</definedName>
    <definedName name="Young.A">Players!$316:$316</definedName>
    <definedName name="Zabaleta.P">Players!$67:$67</definedName>
    <definedName name="Zaha.W">Players!$350:$350</definedName>
    <definedName name="Zamora.B">Players!$565:$565</definedName>
    <definedName name="Zarate.M">Players!$522:$522</definedName>
    <definedName name="Zouma.K">Players!$202:$202</definedName>
  </definedNames>
  <calcPr calcId="145621"/>
</workbook>
</file>

<file path=xl/calcChain.xml><?xml version="1.0" encoding="utf-8"?>
<calcChain xmlns="http://schemas.openxmlformats.org/spreadsheetml/2006/main">
  <c r="G137" i="1" l="1"/>
  <c r="G189" i="1"/>
  <c r="G42" i="1" l="1"/>
  <c r="P8" i="24" l="1"/>
  <c r="Q8" i="24"/>
  <c r="R8" i="24"/>
  <c r="S8" i="24"/>
  <c r="T8" i="24"/>
  <c r="U8" i="24"/>
  <c r="V8" i="24"/>
  <c r="W8" i="24"/>
  <c r="X8" i="24"/>
  <c r="Y8" i="24"/>
  <c r="Z8" i="24"/>
  <c r="AA8" i="24"/>
  <c r="AB8" i="24"/>
  <c r="AC8" i="24"/>
  <c r="AD8" i="24"/>
  <c r="AE8" i="24"/>
  <c r="AF8" i="24"/>
  <c r="AG8" i="24"/>
  <c r="AH8" i="24"/>
  <c r="AI8" i="24"/>
  <c r="AJ8" i="24"/>
  <c r="AK8" i="24"/>
  <c r="AL8" i="24"/>
  <c r="AM8" i="24"/>
  <c r="AN8" i="24"/>
  <c r="AO8" i="24"/>
  <c r="AP8" i="24"/>
  <c r="AQ8" i="24"/>
  <c r="AR8" i="24"/>
  <c r="AS8" i="24"/>
  <c r="AT8" i="24"/>
  <c r="AU8" i="24"/>
  <c r="AV8" i="24"/>
  <c r="AW8" i="24"/>
  <c r="P19" i="37" l="1"/>
  <c r="Q19" i="37"/>
  <c r="R19" i="37"/>
  <c r="S19" i="37"/>
  <c r="T19" i="37"/>
  <c r="U19" i="37"/>
  <c r="V19" i="37"/>
  <c r="W19" i="37"/>
  <c r="X19" i="37"/>
  <c r="Y19" i="37"/>
  <c r="Z19" i="37"/>
  <c r="AA19" i="37"/>
  <c r="AB19" i="37"/>
  <c r="AC19" i="37"/>
  <c r="AD19" i="37"/>
  <c r="AE19" i="37"/>
  <c r="AF19" i="37"/>
  <c r="AG19" i="37"/>
  <c r="AH19" i="37"/>
  <c r="AI19" i="37"/>
  <c r="AJ19" i="37"/>
  <c r="AK19" i="37"/>
  <c r="AL19" i="37"/>
  <c r="AM19" i="37"/>
  <c r="AN19" i="37"/>
  <c r="AO19" i="37"/>
  <c r="AP19" i="37"/>
  <c r="AQ19" i="37"/>
  <c r="AR19" i="37"/>
  <c r="AS19" i="37"/>
  <c r="AT19" i="37"/>
  <c r="AU19" i="37"/>
  <c r="AV19" i="37"/>
  <c r="AW19" i="37"/>
  <c r="P19" i="24"/>
  <c r="Q19" i="24"/>
  <c r="R19" i="24"/>
  <c r="S19" i="24"/>
  <c r="T19" i="24"/>
  <c r="U19" i="24"/>
  <c r="V19" i="24"/>
  <c r="W19" i="24"/>
  <c r="X19" i="24"/>
  <c r="Y19" i="24"/>
  <c r="Z19" i="24"/>
  <c r="AA19" i="24"/>
  <c r="AB19" i="24"/>
  <c r="AC19" i="24"/>
  <c r="AD19" i="24"/>
  <c r="AE19" i="24"/>
  <c r="AF19" i="24"/>
  <c r="AG19" i="24"/>
  <c r="AH19" i="24"/>
  <c r="AI19" i="24"/>
  <c r="AJ19" i="24"/>
  <c r="AK19" i="24"/>
  <c r="AL19" i="24"/>
  <c r="AM19" i="24"/>
  <c r="AN19" i="24"/>
  <c r="AO19" i="24"/>
  <c r="AP19" i="24"/>
  <c r="AQ19" i="24"/>
  <c r="AR19" i="24"/>
  <c r="AS19" i="24"/>
  <c r="AT19" i="24"/>
  <c r="AU19" i="24"/>
  <c r="AV19" i="24"/>
  <c r="AW19" i="24"/>
  <c r="P15" i="25"/>
  <c r="Q15" i="25"/>
  <c r="R15" i="25"/>
  <c r="S15" i="25"/>
  <c r="T15" i="25"/>
  <c r="U15" i="25"/>
  <c r="V15" i="25"/>
  <c r="W15" i="25"/>
  <c r="X15" i="25"/>
  <c r="Y15" i="25"/>
  <c r="Z15" i="25"/>
  <c r="AA15" i="25"/>
  <c r="AB15" i="25"/>
  <c r="AC15" i="25"/>
  <c r="AD15" i="25"/>
  <c r="AE15" i="25"/>
  <c r="AF15" i="25"/>
  <c r="AG15" i="25"/>
  <c r="AH15" i="25"/>
  <c r="AI15" i="25"/>
  <c r="AJ15" i="25"/>
  <c r="AK15" i="25"/>
  <c r="AL15" i="25"/>
  <c r="AM15" i="25"/>
  <c r="AN15" i="25"/>
  <c r="AO15" i="25"/>
  <c r="AP15" i="25"/>
  <c r="AQ15" i="25"/>
  <c r="AR15" i="25"/>
  <c r="AS15" i="25"/>
  <c r="AT15" i="25"/>
  <c r="AU15" i="25"/>
  <c r="AV15" i="25"/>
  <c r="AW15" i="25"/>
  <c r="P17" i="37"/>
  <c r="Q17" i="37"/>
  <c r="R17" i="37"/>
  <c r="S17" i="37"/>
  <c r="T17" i="37"/>
  <c r="U17" i="37"/>
  <c r="V17" i="37"/>
  <c r="W17" i="37"/>
  <c r="X17" i="37"/>
  <c r="Y17" i="37"/>
  <c r="Z17" i="37"/>
  <c r="AA17" i="37"/>
  <c r="AB17" i="37"/>
  <c r="AC17" i="37"/>
  <c r="AD17" i="37"/>
  <c r="AE17" i="37"/>
  <c r="AF17" i="37"/>
  <c r="AG17" i="37"/>
  <c r="AH17" i="37"/>
  <c r="AI17" i="37"/>
  <c r="AJ17" i="37"/>
  <c r="AK17" i="37"/>
  <c r="AL17" i="37"/>
  <c r="AM17" i="37"/>
  <c r="AN17" i="37"/>
  <c r="AO17" i="37"/>
  <c r="AP17" i="37"/>
  <c r="AQ17" i="37"/>
  <c r="AR17" i="37"/>
  <c r="AS17" i="37"/>
  <c r="AT17" i="37"/>
  <c r="AU17" i="37"/>
  <c r="AV17" i="37"/>
  <c r="AW17" i="37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P17" i="24"/>
  <c r="Q17" i="24"/>
  <c r="R17" i="24"/>
  <c r="S17" i="24"/>
  <c r="T17" i="24"/>
  <c r="U17" i="24"/>
  <c r="V17" i="24"/>
  <c r="W17" i="24"/>
  <c r="X17" i="24"/>
  <c r="Y17" i="24"/>
  <c r="Z17" i="24"/>
  <c r="AA17" i="24"/>
  <c r="AB17" i="24"/>
  <c r="AC17" i="24"/>
  <c r="AD17" i="24"/>
  <c r="AE17" i="24"/>
  <c r="AF17" i="24"/>
  <c r="AG17" i="24"/>
  <c r="AH17" i="24"/>
  <c r="AI17" i="24"/>
  <c r="AJ17" i="24"/>
  <c r="AK17" i="24"/>
  <c r="AL17" i="24"/>
  <c r="AM17" i="24"/>
  <c r="AN17" i="24"/>
  <c r="AO17" i="24"/>
  <c r="AP17" i="24"/>
  <c r="AQ17" i="24"/>
  <c r="AR17" i="24"/>
  <c r="AS17" i="24"/>
  <c r="AT17" i="24"/>
  <c r="AU17" i="24"/>
  <c r="AV17" i="24"/>
  <c r="AW17" i="24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P15" i="24"/>
  <c r="Q15" i="24"/>
  <c r="R15" i="24"/>
  <c r="S15" i="24"/>
  <c r="T15" i="24"/>
  <c r="U15" i="24"/>
  <c r="V15" i="24"/>
  <c r="W15" i="24"/>
  <c r="X15" i="24"/>
  <c r="Y15" i="24"/>
  <c r="Z15" i="24"/>
  <c r="AA15" i="24"/>
  <c r="AB15" i="24"/>
  <c r="AC15" i="24"/>
  <c r="AD15" i="24"/>
  <c r="AE15" i="24"/>
  <c r="AF15" i="24"/>
  <c r="AG15" i="24"/>
  <c r="AH15" i="24"/>
  <c r="AI15" i="24"/>
  <c r="AJ15" i="24"/>
  <c r="AK15" i="24"/>
  <c r="AL15" i="24"/>
  <c r="AM15" i="24"/>
  <c r="AN15" i="24"/>
  <c r="AO15" i="24"/>
  <c r="AP15" i="24"/>
  <c r="AQ15" i="24"/>
  <c r="AR15" i="24"/>
  <c r="AS15" i="24"/>
  <c r="AT15" i="24"/>
  <c r="AU15" i="24"/>
  <c r="AV15" i="24"/>
  <c r="AW15" i="24"/>
  <c r="P17" i="21"/>
  <c r="Q17" i="21"/>
  <c r="R17" i="21"/>
  <c r="S17" i="21"/>
  <c r="T17" i="21"/>
  <c r="U17" i="21"/>
  <c r="V17" i="21"/>
  <c r="W17" i="21"/>
  <c r="X17" i="21"/>
  <c r="Y17" i="21"/>
  <c r="Z17" i="21"/>
  <c r="AA17" i="21"/>
  <c r="AB17" i="21"/>
  <c r="AC17" i="21"/>
  <c r="AD17" i="21"/>
  <c r="AE17" i="21"/>
  <c r="AF17" i="21"/>
  <c r="AG17" i="21"/>
  <c r="AH17" i="21"/>
  <c r="AI17" i="21"/>
  <c r="AJ17" i="21"/>
  <c r="AK17" i="21"/>
  <c r="AL17" i="21"/>
  <c r="AM17" i="21"/>
  <c r="AN17" i="21"/>
  <c r="AO17" i="21"/>
  <c r="AP17" i="21"/>
  <c r="AQ17" i="21"/>
  <c r="AR17" i="21"/>
  <c r="AS17" i="21"/>
  <c r="AT17" i="21"/>
  <c r="AU17" i="21"/>
  <c r="AV17" i="21"/>
  <c r="AW17" i="21"/>
  <c r="P14" i="37"/>
  <c r="Q14" i="37"/>
  <c r="R14" i="37"/>
  <c r="S14" i="37"/>
  <c r="T14" i="37"/>
  <c r="U14" i="37"/>
  <c r="V14" i="37"/>
  <c r="W14" i="37"/>
  <c r="X14" i="37"/>
  <c r="Y14" i="37"/>
  <c r="Z14" i="37"/>
  <c r="AA14" i="37"/>
  <c r="AB14" i="37"/>
  <c r="AC14" i="37"/>
  <c r="AD14" i="37"/>
  <c r="AE14" i="37"/>
  <c r="AF14" i="37"/>
  <c r="AG14" i="37"/>
  <c r="AH14" i="37"/>
  <c r="AI14" i="37"/>
  <c r="AJ14" i="37"/>
  <c r="AK14" i="37"/>
  <c r="AL14" i="37"/>
  <c r="AM14" i="37"/>
  <c r="AN14" i="37"/>
  <c r="AO14" i="37"/>
  <c r="AP14" i="37"/>
  <c r="AQ14" i="37"/>
  <c r="AR14" i="37"/>
  <c r="AS14" i="37"/>
  <c r="AT14" i="37"/>
  <c r="AU14" i="37"/>
  <c r="AV14" i="37"/>
  <c r="AW14" i="37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AF13" i="15"/>
  <c r="AG13" i="15"/>
  <c r="AH13" i="15"/>
  <c r="AI13" i="15"/>
  <c r="AJ13" i="15"/>
  <c r="AK13" i="15"/>
  <c r="AL13" i="15"/>
  <c r="AM13" i="15"/>
  <c r="AN13" i="15"/>
  <c r="AO13" i="15"/>
  <c r="AP13" i="15"/>
  <c r="AQ13" i="15"/>
  <c r="AR13" i="15"/>
  <c r="AS13" i="15"/>
  <c r="AT13" i="15"/>
  <c r="AU13" i="15"/>
  <c r="AV13" i="15"/>
  <c r="AW13" i="15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R13" i="9"/>
  <c r="AS13" i="9"/>
  <c r="AT13" i="9"/>
  <c r="AU13" i="9"/>
  <c r="AV13" i="9"/>
  <c r="AW13" i="9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P13" i="24"/>
  <c r="Q13" i="24"/>
  <c r="R13" i="24"/>
  <c r="S13" i="24"/>
  <c r="T13" i="24"/>
  <c r="U13" i="24"/>
  <c r="V13" i="24"/>
  <c r="W13" i="24"/>
  <c r="X13" i="24"/>
  <c r="Y13" i="24"/>
  <c r="Z13" i="24"/>
  <c r="AA13" i="24"/>
  <c r="AB13" i="24"/>
  <c r="AC13" i="24"/>
  <c r="AD13" i="24"/>
  <c r="AE13" i="24"/>
  <c r="AF13" i="24"/>
  <c r="AG13" i="24"/>
  <c r="AH13" i="24"/>
  <c r="AI13" i="24"/>
  <c r="AJ13" i="24"/>
  <c r="AK13" i="24"/>
  <c r="AL13" i="24"/>
  <c r="AM13" i="24"/>
  <c r="AN13" i="24"/>
  <c r="AO13" i="24"/>
  <c r="AP13" i="24"/>
  <c r="AQ13" i="24"/>
  <c r="AR13" i="24"/>
  <c r="AS13" i="24"/>
  <c r="AT13" i="24"/>
  <c r="AU13" i="24"/>
  <c r="AV13" i="24"/>
  <c r="AW13" i="24"/>
  <c r="P14" i="21"/>
  <c r="Q14" i="21"/>
  <c r="R14" i="21"/>
  <c r="S14" i="21"/>
  <c r="T14" i="21"/>
  <c r="U14" i="21"/>
  <c r="V14" i="21"/>
  <c r="W14" i="21"/>
  <c r="X14" i="21"/>
  <c r="Y14" i="21"/>
  <c r="Z14" i="21"/>
  <c r="AA14" i="21"/>
  <c r="AB14" i="21"/>
  <c r="AC14" i="21"/>
  <c r="AD14" i="21"/>
  <c r="AE14" i="21"/>
  <c r="AF14" i="21"/>
  <c r="AG14" i="21"/>
  <c r="AH14" i="21"/>
  <c r="AI14" i="21"/>
  <c r="AJ14" i="21"/>
  <c r="AK14" i="21"/>
  <c r="AL14" i="21"/>
  <c r="AM14" i="21"/>
  <c r="AN14" i="21"/>
  <c r="AO14" i="21"/>
  <c r="AP14" i="21"/>
  <c r="AQ14" i="21"/>
  <c r="AR14" i="21"/>
  <c r="AS14" i="21"/>
  <c r="AT14" i="21"/>
  <c r="AU14" i="21"/>
  <c r="AV14" i="21"/>
  <c r="AW14" i="21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P13" i="17"/>
  <c r="Q13" i="17"/>
  <c r="R13" i="17"/>
  <c r="S13" i="17"/>
  <c r="T13" i="17"/>
  <c r="U13" i="17"/>
  <c r="V13" i="17"/>
  <c r="W13" i="17"/>
  <c r="X13" i="17"/>
  <c r="Y13" i="17"/>
  <c r="Z13" i="17"/>
  <c r="AA13" i="17"/>
  <c r="AB13" i="17"/>
  <c r="AC13" i="17"/>
  <c r="AD13" i="17"/>
  <c r="AE13" i="17"/>
  <c r="AF13" i="17"/>
  <c r="AG13" i="17"/>
  <c r="AH13" i="17"/>
  <c r="AI13" i="17"/>
  <c r="AJ13" i="17"/>
  <c r="AK13" i="17"/>
  <c r="AL13" i="17"/>
  <c r="AM13" i="17"/>
  <c r="AN13" i="17"/>
  <c r="AO13" i="17"/>
  <c r="AP13" i="17"/>
  <c r="AQ13" i="17"/>
  <c r="AR13" i="17"/>
  <c r="AS13" i="17"/>
  <c r="AT13" i="17"/>
  <c r="AU13" i="17"/>
  <c r="AV13" i="17"/>
  <c r="AW13" i="17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P10" i="21"/>
  <c r="Q10" i="21"/>
  <c r="R10" i="21"/>
  <c r="S10" i="21"/>
  <c r="T10" i="21"/>
  <c r="U10" i="21"/>
  <c r="V10" i="21"/>
  <c r="W10" i="21"/>
  <c r="X10" i="21"/>
  <c r="Y10" i="21"/>
  <c r="Z10" i="21"/>
  <c r="AA10" i="21"/>
  <c r="AB10" i="21"/>
  <c r="AC10" i="21"/>
  <c r="AD10" i="21"/>
  <c r="AE10" i="21"/>
  <c r="AF10" i="21"/>
  <c r="AG10" i="21"/>
  <c r="AH10" i="21"/>
  <c r="AI10" i="21"/>
  <c r="AJ10" i="21"/>
  <c r="AK10" i="21"/>
  <c r="AL10" i="21"/>
  <c r="AM10" i="21"/>
  <c r="AN10" i="21"/>
  <c r="AO10" i="21"/>
  <c r="AP10" i="21"/>
  <c r="AQ10" i="21"/>
  <c r="AR10" i="21"/>
  <c r="AS10" i="21"/>
  <c r="AT10" i="21"/>
  <c r="AU10" i="21"/>
  <c r="AV10" i="21"/>
  <c r="AW10" i="21"/>
  <c r="P10" i="37"/>
  <c r="Q10" i="37"/>
  <c r="R10" i="37"/>
  <c r="S10" i="37"/>
  <c r="T10" i="37"/>
  <c r="U10" i="37"/>
  <c r="V10" i="37"/>
  <c r="W10" i="37"/>
  <c r="X10" i="37"/>
  <c r="Y10" i="37"/>
  <c r="Z10" i="37"/>
  <c r="AA10" i="37"/>
  <c r="AB10" i="37"/>
  <c r="AC10" i="37"/>
  <c r="AD10" i="37"/>
  <c r="AE10" i="37"/>
  <c r="AF10" i="37"/>
  <c r="AG10" i="37"/>
  <c r="AH10" i="37"/>
  <c r="AI10" i="37"/>
  <c r="AJ10" i="37"/>
  <c r="AK10" i="37"/>
  <c r="AL10" i="37"/>
  <c r="AM10" i="37"/>
  <c r="AN10" i="37"/>
  <c r="AO10" i="37"/>
  <c r="AP10" i="37"/>
  <c r="AQ10" i="37"/>
  <c r="AR10" i="37"/>
  <c r="AS10" i="37"/>
  <c r="AT10" i="37"/>
  <c r="AU10" i="37"/>
  <c r="AV10" i="37"/>
  <c r="AW10" i="37"/>
  <c r="P8" i="21"/>
  <c r="Q8" i="21"/>
  <c r="R8" i="21"/>
  <c r="S8" i="21"/>
  <c r="T8" i="21"/>
  <c r="U8" i="21"/>
  <c r="V8" i="21"/>
  <c r="W8" i="21"/>
  <c r="X8" i="21"/>
  <c r="Y8" i="21"/>
  <c r="Z8" i="21"/>
  <c r="AA8" i="21"/>
  <c r="AB8" i="21"/>
  <c r="AC8" i="21"/>
  <c r="AD8" i="21"/>
  <c r="AE8" i="21"/>
  <c r="AF8" i="21"/>
  <c r="AG8" i="21"/>
  <c r="AH8" i="21"/>
  <c r="AI8" i="21"/>
  <c r="AJ8" i="21"/>
  <c r="AK8" i="21"/>
  <c r="AL8" i="21"/>
  <c r="AM8" i="21"/>
  <c r="AN8" i="21"/>
  <c r="AO8" i="21"/>
  <c r="AP8" i="21"/>
  <c r="AQ8" i="21"/>
  <c r="AR8" i="21"/>
  <c r="AS8" i="21"/>
  <c r="AT8" i="21"/>
  <c r="AU8" i="21"/>
  <c r="AV8" i="21"/>
  <c r="AW8" i="21"/>
  <c r="P8" i="25"/>
  <c r="Q8" i="25"/>
  <c r="R8" i="25"/>
  <c r="S8" i="25"/>
  <c r="T8" i="25"/>
  <c r="U8" i="25"/>
  <c r="V8" i="25"/>
  <c r="W8" i="25"/>
  <c r="X8" i="25"/>
  <c r="Y8" i="25"/>
  <c r="Z8" i="25"/>
  <c r="AA8" i="25"/>
  <c r="AB8" i="25"/>
  <c r="AC8" i="25"/>
  <c r="AD8" i="25"/>
  <c r="AE8" i="25"/>
  <c r="AF8" i="25"/>
  <c r="AG8" i="25"/>
  <c r="AH8" i="25"/>
  <c r="AI8" i="25"/>
  <c r="AJ8" i="25"/>
  <c r="AK8" i="25"/>
  <c r="AL8" i="25"/>
  <c r="AM8" i="25"/>
  <c r="AN8" i="25"/>
  <c r="AO8" i="25"/>
  <c r="AP8" i="25"/>
  <c r="AQ8" i="25"/>
  <c r="AR8" i="25"/>
  <c r="AS8" i="25"/>
  <c r="AT8" i="25"/>
  <c r="AU8" i="25"/>
  <c r="AV8" i="25"/>
  <c r="AW8" i="25"/>
  <c r="P6" i="37"/>
  <c r="Q6" i="37"/>
  <c r="R6" i="37"/>
  <c r="S6" i="37"/>
  <c r="T6" i="37"/>
  <c r="U6" i="37"/>
  <c r="V6" i="37"/>
  <c r="W6" i="37"/>
  <c r="X6" i="37"/>
  <c r="Y6" i="37"/>
  <c r="Z6" i="37"/>
  <c r="AA6" i="37"/>
  <c r="AB6" i="37"/>
  <c r="AC6" i="37"/>
  <c r="AD6" i="37"/>
  <c r="AE6" i="37"/>
  <c r="AF6" i="37"/>
  <c r="AG6" i="37"/>
  <c r="AH6" i="37"/>
  <c r="AI6" i="37"/>
  <c r="AJ6" i="37"/>
  <c r="AK6" i="37"/>
  <c r="AL6" i="37"/>
  <c r="AM6" i="37"/>
  <c r="AN6" i="37"/>
  <c r="AO6" i="37"/>
  <c r="AP6" i="37"/>
  <c r="AQ6" i="37"/>
  <c r="AR6" i="37"/>
  <c r="AS6" i="37"/>
  <c r="AT6" i="37"/>
  <c r="AU6" i="37"/>
  <c r="AV6" i="37"/>
  <c r="AW6" i="37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M7" i="18"/>
  <c r="AN7" i="18"/>
  <c r="AO7" i="18"/>
  <c r="AP7" i="18"/>
  <c r="AQ7" i="18"/>
  <c r="AR7" i="18"/>
  <c r="AS7" i="18"/>
  <c r="AT7" i="18"/>
  <c r="AU7" i="18"/>
  <c r="AV7" i="18"/>
  <c r="AW7" i="18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AT5" i="9"/>
  <c r="AU5" i="9"/>
  <c r="AV5" i="9"/>
  <c r="AW5" i="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G15" i="25" l="1"/>
  <c r="F14" i="25"/>
  <c r="G8" i="25"/>
  <c r="F7" i="25"/>
  <c r="G16" i="14"/>
  <c r="F15" i="14"/>
  <c r="G12" i="14"/>
  <c r="F11" i="14"/>
  <c r="G19" i="24"/>
  <c r="F18" i="24"/>
  <c r="G17" i="24"/>
  <c r="F16" i="24"/>
  <c r="G15" i="24"/>
  <c r="F14" i="24"/>
  <c r="G13" i="24"/>
  <c r="F12" i="24"/>
  <c r="G8" i="24"/>
  <c r="F7" i="24"/>
  <c r="G17" i="21"/>
  <c r="F16" i="21"/>
  <c r="G14" i="21"/>
  <c r="F13" i="21"/>
  <c r="G10" i="21"/>
  <c r="F9" i="21"/>
  <c r="G8" i="21"/>
  <c r="F7" i="21"/>
  <c r="G6" i="21"/>
  <c r="F5" i="21"/>
  <c r="G13" i="15"/>
  <c r="F12" i="15"/>
  <c r="G13" i="19"/>
  <c r="F12" i="19"/>
  <c r="G9" i="19"/>
  <c r="F8" i="19"/>
  <c r="G7" i="19"/>
  <c r="F6" i="19"/>
  <c r="G5" i="19"/>
  <c r="F4" i="19"/>
  <c r="G13" i="17"/>
  <c r="F12" i="17"/>
  <c r="G9" i="17"/>
  <c r="F8" i="17"/>
  <c r="G17" i="9"/>
  <c r="F16" i="9"/>
  <c r="G13" i="9"/>
  <c r="F12" i="9"/>
  <c r="G5" i="9"/>
  <c r="F4" i="9"/>
  <c r="G13" i="18"/>
  <c r="F12" i="18"/>
  <c r="G7" i="18"/>
  <c r="F6" i="18"/>
  <c r="G19" i="37"/>
  <c r="F18" i="37"/>
  <c r="G17" i="37"/>
  <c r="F16" i="37"/>
  <c r="G14" i="37"/>
  <c r="F13" i="37"/>
  <c r="G10" i="37"/>
  <c r="F9" i="37"/>
  <c r="G6" i="37"/>
  <c r="F5" i="37"/>
  <c r="G259" i="1" l="1"/>
  <c r="G248" i="1"/>
  <c r="G258" i="1" l="1"/>
  <c r="G46" i="1"/>
  <c r="G594" i="1"/>
  <c r="G591" i="1"/>
  <c r="G467" i="1"/>
  <c r="G448" i="1"/>
  <c r="G431" i="1"/>
  <c r="G411" i="1"/>
  <c r="G410" i="1"/>
  <c r="G409" i="1"/>
  <c r="G125" i="1"/>
  <c r="G369" i="1"/>
  <c r="G368" i="1"/>
  <c r="G357" i="1"/>
  <c r="G356" i="1"/>
  <c r="G576" i="1"/>
  <c r="G89" i="1"/>
  <c r="G298" i="1"/>
  <c r="G532" i="1"/>
  <c r="G500" i="1"/>
  <c r="G342" i="1" l="1"/>
  <c r="G94" i="1"/>
  <c r="G575" i="1"/>
  <c r="G559" i="1"/>
  <c r="G268" i="1"/>
  <c r="G510" i="1"/>
  <c r="G504" i="1"/>
  <c r="G247" i="1" l="1"/>
  <c r="G492" i="1"/>
  <c r="G408" i="1"/>
  <c r="G407" i="1"/>
  <c r="G124" i="1"/>
  <c r="G123" i="1"/>
  <c r="G567" i="1"/>
  <c r="G88" i="1"/>
  <c r="G87" i="1"/>
  <c r="G447" i="1"/>
  <c r="H14" i="23" l="1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E14" i="23"/>
  <c r="AF14" i="23"/>
  <c r="AG14" i="23"/>
  <c r="AH14" i="23"/>
  <c r="AI14" i="23"/>
  <c r="AJ14" i="23"/>
  <c r="AK14" i="23"/>
  <c r="AL14" i="23"/>
  <c r="AM14" i="23"/>
  <c r="AN14" i="23"/>
  <c r="AO14" i="23"/>
  <c r="AP14" i="23"/>
  <c r="AQ14" i="23"/>
  <c r="AR14" i="23"/>
  <c r="AS14" i="23"/>
  <c r="AT14" i="23"/>
  <c r="AU14" i="23"/>
  <c r="AV14" i="23"/>
  <c r="AW14" i="23"/>
  <c r="H18" i="24"/>
  <c r="I18" i="24"/>
  <c r="J18" i="24"/>
  <c r="K18" i="24"/>
  <c r="L18" i="24"/>
  <c r="M18" i="24"/>
  <c r="N18" i="24"/>
  <c r="O18" i="24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H14" i="38"/>
  <c r="I14" i="38"/>
  <c r="J14" i="38"/>
  <c r="K14" i="38"/>
  <c r="L14" i="38"/>
  <c r="M14" i="38"/>
  <c r="N14" i="38"/>
  <c r="O14" i="38"/>
  <c r="P14" i="38"/>
  <c r="Q14" i="38"/>
  <c r="R14" i="38"/>
  <c r="S14" i="38"/>
  <c r="T14" i="38"/>
  <c r="U14" i="38"/>
  <c r="V14" i="38"/>
  <c r="W14" i="38"/>
  <c r="X14" i="38"/>
  <c r="Y14" i="38"/>
  <c r="Z14" i="38"/>
  <c r="AA14" i="38"/>
  <c r="AB14" i="38"/>
  <c r="AC14" i="38"/>
  <c r="AD14" i="38"/>
  <c r="AE14" i="38"/>
  <c r="AF14" i="38"/>
  <c r="AG14" i="38"/>
  <c r="AH14" i="38"/>
  <c r="AI14" i="38"/>
  <c r="AJ14" i="38"/>
  <c r="AK14" i="38"/>
  <c r="AL14" i="38"/>
  <c r="AM14" i="38"/>
  <c r="AN14" i="38"/>
  <c r="AO14" i="38"/>
  <c r="AP14" i="38"/>
  <c r="AQ14" i="38"/>
  <c r="AR14" i="38"/>
  <c r="AS14" i="38"/>
  <c r="AT14" i="38"/>
  <c r="AU14" i="38"/>
  <c r="AV14" i="38"/>
  <c r="AW14" i="3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AM14" i="10"/>
  <c r="AN14" i="10"/>
  <c r="AO14" i="10"/>
  <c r="AP14" i="10"/>
  <c r="AQ14" i="10"/>
  <c r="AR14" i="10"/>
  <c r="AS14" i="10"/>
  <c r="AT14" i="10"/>
  <c r="AU14" i="10"/>
  <c r="AV14" i="10"/>
  <c r="AW14" i="10"/>
  <c r="H16" i="25"/>
  <c r="I16" i="25"/>
  <c r="J16" i="25"/>
  <c r="K16" i="25"/>
  <c r="L16" i="25"/>
  <c r="M16" i="25"/>
  <c r="N16" i="25"/>
  <c r="O16" i="25"/>
  <c r="P16" i="25"/>
  <c r="Q16" i="25"/>
  <c r="R16" i="25"/>
  <c r="S16" i="25"/>
  <c r="T16" i="25"/>
  <c r="U16" i="25"/>
  <c r="V16" i="25"/>
  <c r="W16" i="25"/>
  <c r="X16" i="25"/>
  <c r="Y16" i="25"/>
  <c r="Z16" i="25"/>
  <c r="AA16" i="25"/>
  <c r="AB16" i="25"/>
  <c r="AC16" i="25"/>
  <c r="AD16" i="25"/>
  <c r="AE16" i="25"/>
  <c r="AF16" i="25"/>
  <c r="AG16" i="25"/>
  <c r="AH16" i="25"/>
  <c r="AI16" i="25"/>
  <c r="AJ16" i="25"/>
  <c r="AK16" i="25"/>
  <c r="AL16" i="25"/>
  <c r="AM16" i="25"/>
  <c r="AN16" i="25"/>
  <c r="AO16" i="25"/>
  <c r="AP16" i="25"/>
  <c r="AQ16" i="25"/>
  <c r="AR16" i="25"/>
  <c r="AS16" i="25"/>
  <c r="AT16" i="25"/>
  <c r="AU16" i="25"/>
  <c r="AV16" i="25"/>
  <c r="AW16" i="25"/>
  <c r="H15" i="14"/>
  <c r="I15" i="14"/>
  <c r="J15" i="14"/>
  <c r="K15" i="14"/>
  <c r="L15" i="14"/>
  <c r="M15" i="14"/>
  <c r="N15" i="14"/>
  <c r="O15" i="14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AF15" i="15"/>
  <c r="AG15" i="15"/>
  <c r="AH15" i="15"/>
  <c r="AI15" i="15"/>
  <c r="AJ15" i="15"/>
  <c r="AK15" i="15"/>
  <c r="AL15" i="15"/>
  <c r="AM15" i="15"/>
  <c r="AN15" i="15"/>
  <c r="AO15" i="15"/>
  <c r="AP15" i="15"/>
  <c r="AQ15" i="15"/>
  <c r="AR15" i="15"/>
  <c r="AS15" i="15"/>
  <c r="AT15" i="15"/>
  <c r="AU15" i="15"/>
  <c r="AV15" i="15"/>
  <c r="AW15" i="15"/>
  <c r="H19" i="21"/>
  <c r="I19" i="21"/>
  <c r="J19" i="21"/>
  <c r="K19" i="21"/>
  <c r="L19" i="21"/>
  <c r="M19" i="21"/>
  <c r="N19" i="21"/>
  <c r="O19" i="21"/>
  <c r="P19" i="21"/>
  <c r="Q19" i="21"/>
  <c r="R19" i="21"/>
  <c r="S19" i="21"/>
  <c r="T19" i="21"/>
  <c r="U19" i="21"/>
  <c r="V19" i="21"/>
  <c r="W19" i="21"/>
  <c r="X19" i="21"/>
  <c r="Y19" i="21"/>
  <c r="Z19" i="21"/>
  <c r="AA19" i="21"/>
  <c r="AB19" i="21"/>
  <c r="AC19" i="21"/>
  <c r="AD19" i="21"/>
  <c r="AE19" i="21"/>
  <c r="AF19" i="21"/>
  <c r="AG19" i="21"/>
  <c r="AH19" i="21"/>
  <c r="AI19" i="21"/>
  <c r="AJ19" i="21"/>
  <c r="AK19" i="21"/>
  <c r="AL19" i="21"/>
  <c r="AM19" i="21"/>
  <c r="AN19" i="21"/>
  <c r="AO19" i="21"/>
  <c r="AP19" i="21"/>
  <c r="AQ19" i="21"/>
  <c r="AR19" i="21"/>
  <c r="AS19" i="21"/>
  <c r="AT19" i="21"/>
  <c r="AU19" i="21"/>
  <c r="AV19" i="21"/>
  <c r="AW19" i="21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H16" i="17"/>
  <c r="I16" i="17"/>
  <c r="J16" i="17"/>
  <c r="K16" i="17"/>
  <c r="L16" i="17"/>
  <c r="M16" i="17"/>
  <c r="N16" i="17"/>
  <c r="O16" i="17"/>
  <c r="P16" i="17"/>
  <c r="Q16" i="17"/>
  <c r="R16" i="17"/>
  <c r="S16" i="17"/>
  <c r="T16" i="17"/>
  <c r="U16" i="17"/>
  <c r="V16" i="17"/>
  <c r="W16" i="17"/>
  <c r="X16" i="17"/>
  <c r="Y16" i="17"/>
  <c r="Z16" i="17"/>
  <c r="AA16" i="17"/>
  <c r="AB16" i="17"/>
  <c r="AC16" i="17"/>
  <c r="AD16" i="17"/>
  <c r="AE16" i="17"/>
  <c r="AF16" i="17"/>
  <c r="AG16" i="17"/>
  <c r="AH16" i="17"/>
  <c r="AI16" i="17"/>
  <c r="AJ16" i="17"/>
  <c r="AK16" i="17"/>
  <c r="AL16" i="17"/>
  <c r="AM16" i="17"/>
  <c r="AN16" i="17"/>
  <c r="AO16" i="17"/>
  <c r="AP16" i="17"/>
  <c r="AQ16" i="17"/>
  <c r="AR16" i="17"/>
  <c r="AS16" i="17"/>
  <c r="AT16" i="17"/>
  <c r="AU16" i="17"/>
  <c r="AV16" i="17"/>
  <c r="AW16" i="17"/>
  <c r="H16" i="24"/>
  <c r="I16" i="24"/>
  <c r="J16" i="24"/>
  <c r="K16" i="24"/>
  <c r="L16" i="24"/>
  <c r="M16" i="24"/>
  <c r="N16" i="24"/>
  <c r="O16" i="24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P13" i="6"/>
  <c r="AQ13" i="6"/>
  <c r="AR13" i="6"/>
  <c r="AS13" i="6"/>
  <c r="AT13" i="6"/>
  <c r="AU13" i="6"/>
  <c r="AV13" i="6"/>
  <c r="AW13" i="6"/>
  <c r="H16" i="9"/>
  <c r="I16" i="9"/>
  <c r="J16" i="9"/>
  <c r="K16" i="9"/>
  <c r="L16" i="9"/>
  <c r="M16" i="9"/>
  <c r="N16" i="9"/>
  <c r="O16" i="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H14" i="36"/>
  <c r="I14" i="36"/>
  <c r="J14" i="36"/>
  <c r="K14" i="36"/>
  <c r="L14" i="36"/>
  <c r="M14" i="36"/>
  <c r="N14" i="36"/>
  <c r="O14" i="36"/>
  <c r="P14" i="36"/>
  <c r="Q14" i="36"/>
  <c r="R14" i="36"/>
  <c r="S14" i="36"/>
  <c r="T14" i="36"/>
  <c r="U14" i="36"/>
  <c r="V14" i="36"/>
  <c r="W14" i="36"/>
  <c r="X14" i="36"/>
  <c r="Y14" i="36"/>
  <c r="Z14" i="36"/>
  <c r="AA14" i="36"/>
  <c r="AB14" i="36"/>
  <c r="AC14" i="36"/>
  <c r="AD14" i="36"/>
  <c r="AE14" i="36"/>
  <c r="AF14" i="36"/>
  <c r="AG14" i="36"/>
  <c r="AH14" i="36"/>
  <c r="AI14" i="36"/>
  <c r="AJ14" i="36"/>
  <c r="AK14" i="36"/>
  <c r="AL14" i="36"/>
  <c r="AM14" i="36"/>
  <c r="AN14" i="36"/>
  <c r="AO14" i="36"/>
  <c r="AP14" i="36"/>
  <c r="AQ14" i="36"/>
  <c r="AR14" i="36"/>
  <c r="AS14" i="36"/>
  <c r="AT14" i="36"/>
  <c r="AU14" i="36"/>
  <c r="AV14" i="36"/>
  <c r="AW14" i="36"/>
  <c r="H13" i="38"/>
  <c r="I13" i="38"/>
  <c r="J13" i="38"/>
  <c r="K13" i="38"/>
  <c r="L13" i="38"/>
  <c r="M13" i="38"/>
  <c r="N13" i="38"/>
  <c r="O13" i="38"/>
  <c r="P13" i="38"/>
  <c r="Q13" i="38"/>
  <c r="R13" i="38"/>
  <c r="S13" i="38"/>
  <c r="T13" i="38"/>
  <c r="U13" i="38"/>
  <c r="V13" i="38"/>
  <c r="W13" i="38"/>
  <c r="X13" i="38"/>
  <c r="Y13" i="38"/>
  <c r="Z13" i="38"/>
  <c r="AA13" i="38"/>
  <c r="AB13" i="38"/>
  <c r="AC13" i="38"/>
  <c r="AD13" i="38"/>
  <c r="AE13" i="38"/>
  <c r="AF13" i="38"/>
  <c r="AG13" i="38"/>
  <c r="AH13" i="38"/>
  <c r="AI13" i="38"/>
  <c r="AJ13" i="38"/>
  <c r="AK13" i="38"/>
  <c r="AL13" i="38"/>
  <c r="AM13" i="38"/>
  <c r="AN13" i="38"/>
  <c r="AO13" i="38"/>
  <c r="AP13" i="38"/>
  <c r="AQ13" i="38"/>
  <c r="AR13" i="38"/>
  <c r="AS13" i="38"/>
  <c r="AT13" i="38"/>
  <c r="AU13" i="38"/>
  <c r="AV13" i="38"/>
  <c r="AW13" i="38"/>
  <c r="H14" i="25"/>
  <c r="I14" i="25"/>
  <c r="J14" i="25"/>
  <c r="K14" i="25"/>
  <c r="L14" i="25"/>
  <c r="M14" i="25"/>
  <c r="N14" i="25"/>
  <c r="O14" i="25"/>
  <c r="H13" i="10"/>
  <c r="I13" i="10"/>
  <c r="J13" i="10"/>
  <c r="K13" i="10"/>
  <c r="L13" i="10"/>
  <c r="M1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Z13" i="10"/>
  <c r="AA13" i="10"/>
  <c r="AB13" i="10"/>
  <c r="AC13" i="10"/>
  <c r="AD13" i="10"/>
  <c r="AE13" i="10"/>
  <c r="AF13" i="10"/>
  <c r="AG13" i="10"/>
  <c r="AH13" i="10"/>
  <c r="AI13" i="10"/>
  <c r="AJ13" i="10"/>
  <c r="AK13" i="10"/>
  <c r="AL13" i="10"/>
  <c r="AM13" i="10"/>
  <c r="AN13" i="10"/>
  <c r="AO13" i="10"/>
  <c r="AP13" i="10"/>
  <c r="AQ13" i="10"/>
  <c r="AR13" i="10"/>
  <c r="AS13" i="10"/>
  <c r="AT13" i="10"/>
  <c r="AU13" i="10"/>
  <c r="AV13" i="10"/>
  <c r="AW13" i="10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AE14" i="15"/>
  <c r="AF14" i="15"/>
  <c r="AG14" i="15"/>
  <c r="AH14" i="15"/>
  <c r="AI14" i="15"/>
  <c r="AJ14" i="15"/>
  <c r="AK14" i="15"/>
  <c r="AL14" i="15"/>
  <c r="AM14" i="15"/>
  <c r="AN14" i="15"/>
  <c r="AO14" i="15"/>
  <c r="AP14" i="15"/>
  <c r="AQ14" i="15"/>
  <c r="AR14" i="15"/>
  <c r="AS14" i="15"/>
  <c r="AT14" i="15"/>
  <c r="AU14" i="15"/>
  <c r="AV14" i="15"/>
  <c r="AW14" i="15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H18" i="37"/>
  <c r="I18" i="37"/>
  <c r="J18" i="37"/>
  <c r="K18" i="37"/>
  <c r="L18" i="37"/>
  <c r="M18" i="37"/>
  <c r="N18" i="37"/>
  <c r="O18" i="37"/>
  <c r="H16" i="37"/>
  <c r="I16" i="37"/>
  <c r="J16" i="37"/>
  <c r="K16" i="37"/>
  <c r="L16" i="37"/>
  <c r="M16" i="37"/>
  <c r="N16" i="37"/>
  <c r="O16" i="37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H13" i="36"/>
  <c r="I13" i="36"/>
  <c r="J13" i="36"/>
  <c r="K13" i="36"/>
  <c r="L13" i="36"/>
  <c r="M13" i="36"/>
  <c r="N13" i="36"/>
  <c r="O13" i="36"/>
  <c r="P13" i="36"/>
  <c r="Q13" i="36"/>
  <c r="R13" i="36"/>
  <c r="S13" i="36"/>
  <c r="T13" i="36"/>
  <c r="U13" i="36"/>
  <c r="V13" i="36"/>
  <c r="W13" i="36"/>
  <c r="X13" i="36"/>
  <c r="Y13" i="36"/>
  <c r="Z13" i="36"/>
  <c r="AA13" i="36"/>
  <c r="AB13" i="36"/>
  <c r="AC13" i="36"/>
  <c r="AD13" i="36"/>
  <c r="AE13" i="36"/>
  <c r="AF13" i="36"/>
  <c r="AG13" i="36"/>
  <c r="AH13" i="36"/>
  <c r="AI13" i="36"/>
  <c r="AJ13" i="36"/>
  <c r="AK13" i="36"/>
  <c r="AL13" i="36"/>
  <c r="AM13" i="36"/>
  <c r="AN13" i="36"/>
  <c r="AO13" i="36"/>
  <c r="AP13" i="36"/>
  <c r="AQ13" i="36"/>
  <c r="AR13" i="36"/>
  <c r="AS13" i="36"/>
  <c r="AT13" i="36"/>
  <c r="AU13" i="36"/>
  <c r="AV13" i="36"/>
  <c r="AW13" i="36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H18" i="21"/>
  <c r="I18" i="21"/>
  <c r="J18" i="21"/>
  <c r="K18" i="21"/>
  <c r="L18" i="21"/>
  <c r="M18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AH18" i="21"/>
  <c r="AI18" i="21"/>
  <c r="AJ18" i="21"/>
  <c r="AK18" i="21"/>
  <c r="AL18" i="21"/>
  <c r="AM18" i="21"/>
  <c r="AN18" i="21"/>
  <c r="AO18" i="21"/>
  <c r="AP18" i="21"/>
  <c r="AQ18" i="21"/>
  <c r="AR18" i="21"/>
  <c r="AS18" i="21"/>
  <c r="AT18" i="21"/>
  <c r="AU18" i="21"/>
  <c r="AV18" i="21"/>
  <c r="AW18" i="21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AT15" i="9"/>
  <c r="AU15" i="9"/>
  <c r="AV15" i="9"/>
  <c r="AW15" i="9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H12" i="38"/>
  <c r="I12" i="38"/>
  <c r="J12" i="38"/>
  <c r="K12" i="38"/>
  <c r="L12" i="38"/>
  <c r="M12" i="38"/>
  <c r="N12" i="38"/>
  <c r="O12" i="38"/>
  <c r="P12" i="38"/>
  <c r="Q12" i="38"/>
  <c r="R12" i="38"/>
  <c r="S12" i="38"/>
  <c r="T12" i="38"/>
  <c r="U12" i="38"/>
  <c r="V12" i="38"/>
  <c r="W12" i="38"/>
  <c r="X12" i="38"/>
  <c r="Y12" i="38"/>
  <c r="Z12" i="38"/>
  <c r="AA12" i="38"/>
  <c r="AB12" i="38"/>
  <c r="AC12" i="38"/>
  <c r="AD12" i="38"/>
  <c r="AE12" i="38"/>
  <c r="AF12" i="38"/>
  <c r="AG12" i="38"/>
  <c r="AH12" i="38"/>
  <c r="AI12" i="38"/>
  <c r="AJ12" i="38"/>
  <c r="AK12" i="38"/>
  <c r="AL12" i="38"/>
  <c r="AM12" i="38"/>
  <c r="AN12" i="38"/>
  <c r="AO12" i="38"/>
  <c r="AP12" i="38"/>
  <c r="AQ12" i="38"/>
  <c r="AR12" i="38"/>
  <c r="AS12" i="38"/>
  <c r="AT12" i="38"/>
  <c r="AU12" i="38"/>
  <c r="AV12" i="38"/>
  <c r="AW12" i="38"/>
  <c r="H14" i="24"/>
  <c r="I14" i="24"/>
  <c r="J14" i="24"/>
  <c r="K14" i="24"/>
  <c r="L14" i="24"/>
  <c r="M14" i="24"/>
  <c r="N14" i="24"/>
  <c r="O14" i="24"/>
  <c r="H12" i="17"/>
  <c r="I12" i="17"/>
  <c r="J12" i="17"/>
  <c r="K12" i="17"/>
  <c r="L12" i="17"/>
  <c r="M12" i="17"/>
  <c r="N12" i="17"/>
  <c r="O12" i="17"/>
  <c r="H11" i="38"/>
  <c r="I11" i="38"/>
  <c r="J11" i="38"/>
  <c r="K11" i="38"/>
  <c r="L11" i="38"/>
  <c r="M11" i="38"/>
  <c r="N11" i="38"/>
  <c r="O11" i="38"/>
  <c r="P11" i="38"/>
  <c r="Q11" i="38"/>
  <c r="R11" i="38"/>
  <c r="S11" i="38"/>
  <c r="T11" i="38"/>
  <c r="U11" i="38"/>
  <c r="V11" i="38"/>
  <c r="W11" i="38"/>
  <c r="X11" i="38"/>
  <c r="Y11" i="38"/>
  <c r="Z11" i="38"/>
  <c r="AA11" i="38"/>
  <c r="AB11" i="38"/>
  <c r="AC11" i="38"/>
  <c r="AD11" i="38"/>
  <c r="AE11" i="38"/>
  <c r="AF11" i="38"/>
  <c r="AG11" i="38"/>
  <c r="AH11" i="38"/>
  <c r="AI11" i="38"/>
  <c r="AJ11" i="38"/>
  <c r="AK11" i="38"/>
  <c r="AL11" i="38"/>
  <c r="AM11" i="38"/>
  <c r="AN11" i="38"/>
  <c r="AO11" i="38"/>
  <c r="AP11" i="38"/>
  <c r="AQ11" i="38"/>
  <c r="AR11" i="38"/>
  <c r="AS11" i="38"/>
  <c r="AT11" i="38"/>
  <c r="AU11" i="38"/>
  <c r="AV11" i="38"/>
  <c r="AW11" i="38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AL14" i="9"/>
  <c r="AM14" i="9"/>
  <c r="AN14" i="9"/>
  <c r="AO14" i="9"/>
  <c r="AP14" i="9"/>
  <c r="AQ14" i="9"/>
  <c r="AR14" i="9"/>
  <c r="AS14" i="9"/>
  <c r="AT14" i="9"/>
  <c r="AU14" i="9"/>
  <c r="AV14" i="9"/>
  <c r="AW14" i="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H12" i="9"/>
  <c r="I12" i="9"/>
  <c r="J12" i="9"/>
  <c r="K12" i="9"/>
  <c r="L12" i="9"/>
  <c r="M12" i="9"/>
  <c r="N12" i="9"/>
  <c r="O12" i="9"/>
  <c r="H16" i="21"/>
  <c r="I16" i="21"/>
  <c r="J16" i="21"/>
  <c r="K16" i="21"/>
  <c r="L16" i="21"/>
  <c r="M16" i="21"/>
  <c r="N16" i="21"/>
  <c r="O16" i="21"/>
  <c r="H13" i="25"/>
  <c r="I13" i="25"/>
  <c r="J13" i="25"/>
  <c r="K13" i="25"/>
  <c r="L13" i="25"/>
  <c r="M13" i="25"/>
  <c r="N13" i="25"/>
  <c r="O13" i="25"/>
  <c r="P13" i="25"/>
  <c r="Q13" i="25"/>
  <c r="R13" i="25"/>
  <c r="S13" i="25"/>
  <c r="T13" i="25"/>
  <c r="U13" i="25"/>
  <c r="V13" i="25"/>
  <c r="W13" i="25"/>
  <c r="X13" i="25"/>
  <c r="Y13" i="25"/>
  <c r="Z13" i="25"/>
  <c r="AA13" i="25"/>
  <c r="AB13" i="25"/>
  <c r="AC13" i="25"/>
  <c r="AD13" i="25"/>
  <c r="AE13" i="25"/>
  <c r="AF13" i="25"/>
  <c r="AG13" i="25"/>
  <c r="AH13" i="25"/>
  <c r="AI13" i="25"/>
  <c r="AJ13" i="25"/>
  <c r="AK13" i="25"/>
  <c r="AL13" i="25"/>
  <c r="AM13" i="25"/>
  <c r="AN13" i="25"/>
  <c r="AO13" i="25"/>
  <c r="AP13" i="25"/>
  <c r="AQ13" i="25"/>
  <c r="AR13" i="25"/>
  <c r="AS13" i="25"/>
  <c r="AT13" i="25"/>
  <c r="AU13" i="25"/>
  <c r="AV13" i="25"/>
  <c r="AW13" i="25"/>
  <c r="H12" i="36"/>
  <c r="I12" i="36"/>
  <c r="J12" i="36"/>
  <c r="K12" i="36"/>
  <c r="L12" i="36"/>
  <c r="M12" i="36"/>
  <c r="N12" i="36"/>
  <c r="O12" i="36"/>
  <c r="P12" i="36"/>
  <c r="Q12" i="36"/>
  <c r="R12" i="36"/>
  <c r="S12" i="36"/>
  <c r="T12" i="36"/>
  <c r="U12" i="36"/>
  <c r="V12" i="36"/>
  <c r="W12" i="36"/>
  <c r="X12" i="36"/>
  <c r="Y12" i="36"/>
  <c r="Z12" i="36"/>
  <c r="AA12" i="36"/>
  <c r="AB12" i="36"/>
  <c r="AC12" i="36"/>
  <c r="AD12" i="36"/>
  <c r="AE12" i="36"/>
  <c r="AF12" i="36"/>
  <c r="AG12" i="36"/>
  <c r="AH12" i="36"/>
  <c r="AI12" i="36"/>
  <c r="AJ12" i="36"/>
  <c r="AK12" i="36"/>
  <c r="AL12" i="36"/>
  <c r="AM12" i="36"/>
  <c r="AN12" i="36"/>
  <c r="AO12" i="36"/>
  <c r="AP12" i="36"/>
  <c r="AQ12" i="36"/>
  <c r="AR12" i="36"/>
  <c r="AS12" i="36"/>
  <c r="AT12" i="36"/>
  <c r="AU12" i="36"/>
  <c r="AV12" i="36"/>
  <c r="AW12" i="36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AM11" i="9"/>
  <c r="AN11" i="9"/>
  <c r="AO11" i="9"/>
  <c r="AP11" i="9"/>
  <c r="AQ11" i="9"/>
  <c r="AR11" i="9"/>
  <c r="AS11" i="9"/>
  <c r="AT11" i="9"/>
  <c r="AU11" i="9"/>
  <c r="AV11" i="9"/>
  <c r="AW11" i="9"/>
  <c r="H12" i="24"/>
  <c r="I12" i="24"/>
  <c r="J12" i="24"/>
  <c r="K12" i="24"/>
  <c r="L12" i="24"/>
  <c r="M12" i="24"/>
  <c r="N12" i="24"/>
  <c r="O12" i="24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H12" i="15"/>
  <c r="I12" i="15"/>
  <c r="J12" i="15"/>
  <c r="K12" i="15"/>
  <c r="L12" i="15"/>
  <c r="M12" i="15"/>
  <c r="N12" i="15"/>
  <c r="O12" i="15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H12" i="25"/>
  <c r="I12" i="25"/>
  <c r="J12" i="25"/>
  <c r="K12" i="25"/>
  <c r="L12" i="25"/>
  <c r="M12" i="25"/>
  <c r="N12" i="25"/>
  <c r="O12" i="25"/>
  <c r="P12" i="25"/>
  <c r="Q12" i="25"/>
  <c r="R12" i="25"/>
  <c r="S12" i="25"/>
  <c r="T12" i="25"/>
  <c r="U12" i="25"/>
  <c r="V12" i="25"/>
  <c r="W12" i="25"/>
  <c r="X12" i="25"/>
  <c r="Y12" i="25"/>
  <c r="Z12" i="25"/>
  <c r="AA12" i="25"/>
  <c r="AB12" i="25"/>
  <c r="AC12" i="25"/>
  <c r="AD12" i="25"/>
  <c r="AE12" i="25"/>
  <c r="AF12" i="25"/>
  <c r="AG12" i="25"/>
  <c r="AH12" i="25"/>
  <c r="AI12" i="25"/>
  <c r="AJ12" i="25"/>
  <c r="AK12" i="25"/>
  <c r="AL12" i="25"/>
  <c r="AM12" i="25"/>
  <c r="AN12" i="25"/>
  <c r="AO12" i="25"/>
  <c r="AP12" i="25"/>
  <c r="AQ12" i="25"/>
  <c r="AR12" i="25"/>
  <c r="AS12" i="25"/>
  <c r="AT12" i="25"/>
  <c r="AU12" i="25"/>
  <c r="AV12" i="25"/>
  <c r="AW12" i="25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H15" i="21"/>
  <c r="I15" i="21"/>
  <c r="J15" i="21"/>
  <c r="K15" i="21"/>
  <c r="L15" i="21"/>
  <c r="M15" i="21"/>
  <c r="N15" i="21"/>
  <c r="O15" i="21"/>
  <c r="P15" i="21"/>
  <c r="Q15" i="21"/>
  <c r="R15" i="21"/>
  <c r="S15" i="21"/>
  <c r="T15" i="21"/>
  <c r="U15" i="21"/>
  <c r="V15" i="21"/>
  <c r="W15" i="21"/>
  <c r="X15" i="21"/>
  <c r="Y15" i="21"/>
  <c r="Z15" i="21"/>
  <c r="AA15" i="21"/>
  <c r="AB15" i="21"/>
  <c r="AC15" i="21"/>
  <c r="AD15" i="21"/>
  <c r="AE15" i="21"/>
  <c r="AF15" i="21"/>
  <c r="AG15" i="21"/>
  <c r="AH15" i="21"/>
  <c r="AI15" i="21"/>
  <c r="AJ15" i="21"/>
  <c r="AK15" i="21"/>
  <c r="AL15" i="21"/>
  <c r="AM15" i="21"/>
  <c r="AN15" i="21"/>
  <c r="AO15" i="21"/>
  <c r="AP15" i="21"/>
  <c r="AQ15" i="21"/>
  <c r="AR15" i="21"/>
  <c r="AS15" i="21"/>
  <c r="AT15" i="21"/>
  <c r="AU15" i="21"/>
  <c r="AV15" i="21"/>
  <c r="AW15" i="21"/>
  <c r="H13" i="21"/>
  <c r="I13" i="21"/>
  <c r="J13" i="21"/>
  <c r="K13" i="21"/>
  <c r="L13" i="21"/>
  <c r="M13" i="21"/>
  <c r="N13" i="21"/>
  <c r="O13" i="21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AE11" i="15"/>
  <c r="AF11" i="15"/>
  <c r="AG11" i="15"/>
  <c r="AH11" i="15"/>
  <c r="AI11" i="15"/>
  <c r="AJ11" i="15"/>
  <c r="AK11" i="15"/>
  <c r="AL11" i="15"/>
  <c r="AM11" i="15"/>
  <c r="AN11" i="15"/>
  <c r="AO11" i="15"/>
  <c r="AP11" i="15"/>
  <c r="AQ11" i="15"/>
  <c r="AR11" i="15"/>
  <c r="AS11" i="15"/>
  <c r="AT11" i="15"/>
  <c r="AU11" i="15"/>
  <c r="AV11" i="15"/>
  <c r="AW11" i="15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H14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H12" i="18"/>
  <c r="I12" i="18"/>
  <c r="J12" i="18"/>
  <c r="K12" i="18"/>
  <c r="L12" i="18"/>
  <c r="M12" i="18"/>
  <c r="N12" i="18"/>
  <c r="O12" i="18"/>
  <c r="H15" i="37"/>
  <c r="I15" i="37"/>
  <c r="J15" i="37"/>
  <c r="K15" i="37"/>
  <c r="L15" i="37"/>
  <c r="M15" i="37"/>
  <c r="N15" i="37"/>
  <c r="O15" i="37"/>
  <c r="P15" i="37"/>
  <c r="Q15" i="37"/>
  <c r="R15" i="37"/>
  <c r="S15" i="37"/>
  <c r="T15" i="37"/>
  <c r="U15" i="37"/>
  <c r="V15" i="37"/>
  <c r="W15" i="37"/>
  <c r="X15" i="37"/>
  <c r="Y15" i="37"/>
  <c r="Z15" i="37"/>
  <c r="AA15" i="37"/>
  <c r="AB15" i="37"/>
  <c r="AC15" i="37"/>
  <c r="AD15" i="37"/>
  <c r="AE15" i="37"/>
  <c r="AF15" i="37"/>
  <c r="AG15" i="37"/>
  <c r="AH15" i="37"/>
  <c r="AI15" i="37"/>
  <c r="AJ15" i="37"/>
  <c r="AK15" i="37"/>
  <c r="AL15" i="37"/>
  <c r="AM15" i="37"/>
  <c r="AN15" i="37"/>
  <c r="AO15" i="37"/>
  <c r="AP15" i="37"/>
  <c r="AQ15" i="37"/>
  <c r="AR15" i="37"/>
  <c r="AS15" i="37"/>
  <c r="AT15" i="37"/>
  <c r="AU15" i="37"/>
  <c r="AV15" i="37"/>
  <c r="AW15" i="37"/>
  <c r="H10" i="38"/>
  <c r="I10" i="38"/>
  <c r="J10" i="38"/>
  <c r="K10" i="38"/>
  <c r="L10" i="38"/>
  <c r="M10" i="38"/>
  <c r="N10" i="38"/>
  <c r="O10" i="38"/>
  <c r="P10" i="38"/>
  <c r="Q10" i="38"/>
  <c r="R10" i="38"/>
  <c r="S10" i="38"/>
  <c r="T10" i="38"/>
  <c r="U10" i="38"/>
  <c r="V10" i="38"/>
  <c r="W10" i="38"/>
  <c r="X10" i="38"/>
  <c r="Y10" i="38"/>
  <c r="Z10" i="38"/>
  <c r="AA10" i="38"/>
  <c r="AB10" i="38"/>
  <c r="AC10" i="38"/>
  <c r="AD10" i="38"/>
  <c r="AE10" i="38"/>
  <c r="AF10" i="38"/>
  <c r="AG10" i="38"/>
  <c r="AH10" i="38"/>
  <c r="AI10" i="38"/>
  <c r="AJ10" i="38"/>
  <c r="AK10" i="38"/>
  <c r="AL10" i="38"/>
  <c r="AM10" i="38"/>
  <c r="AN10" i="38"/>
  <c r="AO10" i="38"/>
  <c r="AP10" i="38"/>
  <c r="AQ10" i="38"/>
  <c r="AR10" i="38"/>
  <c r="AS10" i="38"/>
  <c r="AT10" i="38"/>
  <c r="AU10" i="38"/>
  <c r="AV10" i="38"/>
  <c r="AW10" i="38"/>
  <c r="H13" i="37"/>
  <c r="I13" i="37"/>
  <c r="J13" i="37"/>
  <c r="K13" i="37"/>
  <c r="L13" i="37"/>
  <c r="M13" i="37"/>
  <c r="N13" i="37"/>
  <c r="O13" i="37"/>
  <c r="H11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AM12" i="10"/>
  <c r="AN12" i="10"/>
  <c r="AO12" i="10"/>
  <c r="AP12" i="10"/>
  <c r="AQ12" i="10"/>
  <c r="AR12" i="10"/>
  <c r="AS12" i="10"/>
  <c r="AT12" i="10"/>
  <c r="AU12" i="10"/>
  <c r="AV12" i="10"/>
  <c r="AW12" i="10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H12" i="37"/>
  <c r="I12" i="37"/>
  <c r="J12" i="37"/>
  <c r="K12" i="37"/>
  <c r="L12" i="37"/>
  <c r="M12" i="37"/>
  <c r="N12" i="37"/>
  <c r="O12" i="37"/>
  <c r="P12" i="37"/>
  <c r="Q12" i="37"/>
  <c r="R12" i="37"/>
  <c r="S12" i="37"/>
  <c r="T12" i="37"/>
  <c r="U12" i="37"/>
  <c r="V12" i="37"/>
  <c r="W12" i="37"/>
  <c r="X12" i="37"/>
  <c r="Y12" i="37"/>
  <c r="Z12" i="37"/>
  <c r="AA12" i="37"/>
  <c r="AB12" i="37"/>
  <c r="AC12" i="37"/>
  <c r="AD12" i="37"/>
  <c r="AE12" i="37"/>
  <c r="AF12" i="37"/>
  <c r="AG12" i="37"/>
  <c r="AH12" i="37"/>
  <c r="AI12" i="37"/>
  <c r="AJ12" i="37"/>
  <c r="AK12" i="37"/>
  <c r="AL12" i="37"/>
  <c r="AM12" i="37"/>
  <c r="AN12" i="37"/>
  <c r="AO12" i="37"/>
  <c r="AP12" i="37"/>
  <c r="AQ12" i="37"/>
  <c r="AR12" i="37"/>
  <c r="AS12" i="37"/>
  <c r="AT12" i="37"/>
  <c r="AU12" i="37"/>
  <c r="AV12" i="37"/>
  <c r="AW12" i="37"/>
  <c r="H11" i="36"/>
  <c r="I11" i="36"/>
  <c r="J11" i="36"/>
  <c r="K11" i="36"/>
  <c r="L11" i="36"/>
  <c r="M11" i="36"/>
  <c r="N11" i="36"/>
  <c r="O11" i="36"/>
  <c r="P11" i="36"/>
  <c r="Q11" i="36"/>
  <c r="R11" i="36"/>
  <c r="S11" i="36"/>
  <c r="T11" i="36"/>
  <c r="U11" i="36"/>
  <c r="V11" i="36"/>
  <c r="W11" i="36"/>
  <c r="X11" i="36"/>
  <c r="Y11" i="36"/>
  <c r="Z11" i="36"/>
  <c r="AA11" i="36"/>
  <c r="AB11" i="36"/>
  <c r="AC11" i="36"/>
  <c r="AD11" i="36"/>
  <c r="AE11" i="36"/>
  <c r="AF11" i="36"/>
  <c r="AG11" i="36"/>
  <c r="AH11" i="36"/>
  <c r="AI11" i="36"/>
  <c r="AJ11" i="36"/>
  <c r="AK11" i="36"/>
  <c r="AL11" i="36"/>
  <c r="AM11" i="36"/>
  <c r="AN11" i="36"/>
  <c r="AO11" i="36"/>
  <c r="AP11" i="36"/>
  <c r="AQ11" i="36"/>
  <c r="AR11" i="36"/>
  <c r="AS11" i="36"/>
  <c r="AT11" i="36"/>
  <c r="AU11" i="36"/>
  <c r="AV11" i="36"/>
  <c r="AW11" i="36"/>
  <c r="H11" i="14"/>
  <c r="I11" i="14"/>
  <c r="J11" i="14"/>
  <c r="K11" i="14"/>
  <c r="L11" i="14"/>
  <c r="M11" i="14"/>
  <c r="N11" i="14"/>
  <c r="O11" i="14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AU10" i="6"/>
  <c r="AV10" i="6"/>
  <c r="AW10" i="6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AA10" i="15"/>
  <c r="AB10" i="15"/>
  <c r="AC10" i="15"/>
  <c r="AD10" i="15"/>
  <c r="AE10" i="15"/>
  <c r="AF10" i="15"/>
  <c r="AG10" i="15"/>
  <c r="AH10" i="15"/>
  <c r="AI10" i="15"/>
  <c r="AJ10" i="15"/>
  <c r="AK10" i="15"/>
  <c r="AL10" i="15"/>
  <c r="AM10" i="15"/>
  <c r="AN10" i="15"/>
  <c r="AO10" i="15"/>
  <c r="AP10" i="15"/>
  <c r="AQ10" i="15"/>
  <c r="AR10" i="15"/>
  <c r="AS10" i="15"/>
  <c r="AT10" i="15"/>
  <c r="AU10" i="15"/>
  <c r="AV10" i="15"/>
  <c r="AW10" i="15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H12" i="21"/>
  <c r="I12" i="21"/>
  <c r="J12" i="21"/>
  <c r="K12" i="21"/>
  <c r="L12" i="21"/>
  <c r="M12" i="21"/>
  <c r="N12" i="21"/>
  <c r="O12" i="21"/>
  <c r="P12" i="21"/>
  <c r="Q12" i="21"/>
  <c r="R12" i="21"/>
  <c r="S12" i="21"/>
  <c r="T12" i="21"/>
  <c r="U12" i="21"/>
  <c r="V12" i="21"/>
  <c r="W12" i="21"/>
  <c r="X12" i="21"/>
  <c r="Y12" i="21"/>
  <c r="Z12" i="21"/>
  <c r="AA12" i="21"/>
  <c r="AB12" i="21"/>
  <c r="AC12" i="21"/>
  <c r="AD12" i="21"/>
  <c r="AE12" i="21"/>
  <c r="AF12" i="21"/>
  <c r="AG12" i="21"/>
  <c r="AH12" i="21"/>
  <c r="AI12" i="21"/>
  <c r="AJ12" i="21"/>
  <c r="AK12" i="21"/>
  <c r="AL12" i="21"/>
  <c r="AM12" i="21"/>
  <c r="AN12" i="21"/>
  <c r="AO12" i="21"/>
  <c r="AP12" i="21"/>
  <c r="AQ12" i="21"/>
  <c r="AR12" i="21"/>
  <c r="AS12" i="21"/>
  <c r="AT12" i="21"/>
  <c r="AU12" i="21"/>
  <c r="AV12" i="21"/>
  <c r="AW12" i="21"/>
  <c r="H11" i="25"/>
  <c r="I11" i="25"/>
  <c r="J11" i="25"/>
  <c r="K11" i="25"/>
  <c r="L11" i="25"/>
  <c r="M11" i="25"/>
  <c r="N11" i="25"/>
  <c r="O11" i="25"/>
  <c r="P11" i="25"/>
  <c r="Q11" i="25"/>
  <c r="R11" i="25"/>
  <c r="S11" i="25"/>
  <c r="T11" i="25"/>
  <c r="U11" i="25"/>
  <c r="V11" i="25"/>
  <c r="W11" i="25"/>
  <c r="X11" i="25"/>
  <c r="Y11" i="25"/>
  <c r="Z11" i="25"/>
  <c r="AA11" i="25"/>
  <c r="AB11" i="25"/>
  <c r="AC11" i="25"/>
  <c r="AD11" i="25"/>
  <c r="AE11" i="25"/>
  <c r="AF11" i="25"/>
  <c r="AG11" i="25"/>
  <c r="AH11" i="25"/>
  <c r="AI11" i="25"/>
  <c r="AJ11" i="25"/>
  <c r="AK11" i="25"/>
  <c r="AL11" i="25"/>
  <c r="AM11" i="25"/>
  <c r="AN11" i="25"/>
  <c r="AO11" i="25"/>
  <c r="AP11" i="25"/>
  <c r="AQ11" i="25"/>
  <c r="AR11" i="25"/>
  <c r="AS11" i="25"/>
  <c r="AT11" i="25"/>
  <c r="AU11" i="25"/>
  <c r="AV11" i="25"/>
  <c r="AW11" i="25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H10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H10" i="36"/>
  <c r="I10" i="36"/>
  <c r="J10" i="36"/>
  <c r="K10" i="36"/>
  <c r="L10" i="36"/>
  <c r="M10" i="36"/>
  <c r="N10" i="36"/>
  <c r="O10" i="36"/>
  <c r="P10" i="36"/>
  <c r="Q10" i="36"/>
  <c r="R10" i="36"/>
  <c r="S10" i="36"/>
  <c r="T10" i="36"/>
  <c r="U10" i="36"/>
  <c r="V10" i="36"/>
  <c r="W10" i="36"/>
  <c r="X10" i="36"/>
  <c r="Y10" i="36"/>
  <c r="Z10" i="36"/>
  <c r="AA10" i="36"/>
  <c r="AB10" i="36"/>
  <c r="AC10" i="36"/>
  <c r="AD10" i="36"/>
  <c r="AE10" i="36"/>
  <c r="AF10" i="36"/>
  <c r="AG10" i="36"/>
  <c r="AH10" i="36"/>
  <c r="AI10" i="36"/>
  <c r="AJ10" i="36"/>
  <c r="AK10" i="36"/>
  <c r="AL10" i="36"/>
  <c r="AM10" i="36"/>
  <c r="AN10" i="36"/>
  <c r="AO10" i="36"/>
  <c r="AP10" i="36"/>
  <c r="AQ10" i="36"/>
  <c r="AR10" i="36"/>
  <c r="AS10" i="36"/>
  <c r="AT10" i="36"/>
  <c r="AU10" i="36"/>
  <c r="AV10" i="36"/>
  <c r="AW10" i="36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H12" i="19"/>
  <c r="I12" i="19"/>
  <c r="J12" i="19"/>
  <c r="K12" i="19"/>
  <c r="L12" i="19"/>
  <c r="M12" i="19"/>
  <c r="N12" i="19"/>
  <c r="O12" i="19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AE9" i="15"/>
  <c r="AF9" i="15"/>
  <c r="AG9" i="15"/>
  <c r="AH9" i="15"/>
  <c r="AI9" i="15"/>
  <c r="AJ9" i="15"/>
  <c r="AK9" i="15"/>
  <c r="AL9" i="15"/>
  <c r="AM9" i="15"/>
  <c r="AN9" i="15"/>
  <c r="AO9" i="15"/>
  <c r="AP9" i="15"/>
  <c r="AQ9" i="15"/>
  <c r="AR9" i="15"/>
  <c r="AS9" i="15"/>
  <c r="AT9" i="15"/>
  <c r="AU9" i="15"/>
  <c r="AV9" i="15"/>
  <c r="AW9" i="15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AW9" i="10"/>
  <c r="H11" i="37"/>
  <c r="I11" i="37"/>
  <c r="J11" i="37"/>
  <c r="K11" i="37"/>
  <c r="L11" i="37"/>
  <c r="M11" i="37"/>
  <c r="N11" i="37"/>
  <c r="O11" i="37"/>
  <c r="P11" i="37"/>
  <c r="Q11" i="37"/>
  <c r="R11" i="37"/>
  <c r="S11" i="37"/>
  <c r="T11" i="37"/>
  <c r="U11" i="37"/>
  <c r="V11" i="37"/>
  <c r="W11" i="37"/>
  <c r="X11" i="37"/>
  <c r="Y11" i="37"/>
  <c r="Z11" i="37"/>
  <c r="AA11" i="37"/>
  <c r="AB11" i="37"/>
  <c r="AC11" i="37"/>
  <c r="AD11" i="37"/>
  <c r="AE11" i="37"/>
  <c r="AF11" i="37"/>
  <c r="AG11" i="37"/>
  <c r="AH11" i="37"/>
  <c r="AI11" i="37"/>
  <c r="AJ11" i="37"/>
  <c r="AK11" i="37"/>
  <c r="AL11" i="37"/>
  <c r="AM11" i="37"/>
  <c r="AN11" i="37"/>
  <c r="AO11" i="37"/>
  <c r="AP11" i="37"/>
  <c r="AQ11" i="37"/>
  <c r="AR11" i="37"/>
  <c r="AS11" i="37"/>
  <c r="AT11" i="37"/>
  <c r="AU11" i="37"/>
  <c r="AV11" i="37"/>
  <c r="AW11" i="37"/>
  <c r="H9" i="38"/>
  <c r="I9" i="38"/>
  <c r="J9" i="38"/>
  <c r="K9" i="38"/>
  <c r="L9" i="38"/>
  <c r="M9" i="38"/>
  <c r="N9" i="38"/>
  <c r="O9" i="38"/>
  <c r="P9" i="38"/>
  <c r="Q9" i="38"/>
  <c r="R9" i="38"/>
  <c r="S9" i="38"/>
  <c r="T9" i="38"/>
  <c r="U9" i="38"/>
  <c r="V9" i="38"/>
  <c r="W9" i="38"/>
  <c r="X9" i="38"/>
  <c r="Y9" i="38"/>
  <c r="Z9" i="38"/>
  <c r="AA9" i="38"/>
  <c r="AB9" i="38"/>
  <c r="AC9" i="38"/>
  <c r="AD9" i="38"/>
  <c r="AE9" i="38"/>
  <c r="AF9" i="38"/>
  <c r="AG9" i="38"/>
  <c r="AH9" i="38"/>
  <c r="AI9" i="38"/>
  <c r="AJ9" i="38"/>
  <c r="AK9" i="38"/>
  <c r="AL9" i="38"/>
  <c r="AM9" i="38"/>
  <c r="AN9" i="38"/>
  <c r="AO9" i="38"/>
  <c r="AP9" i="38"/>
  <c r="AQ9" i="38"/>
  <c r="AR9" i="38"/>
  <c r="AS9" i="38"/>
  <c r="AT9" i="38"/>
  <c r="AU9" i="38"/>
  <c r="AV9" i="38"/>
  <c r="AW9" i="38"/>
  <c r="H10" i="25"/>
  <c r="I10" i="25"/>
  <c r="J10" i="25"/>
  <c r="K10" i="25"/>
  <c r="L10" i="25"/>
  <c r="M10" i="25"/>
  <c r="N10" i="25"/>
  <c r="O10" i="25"/>
  <c r="P10" i="25"/>
  <c r="Q10" i="25"/>
  <c r="R10" i="25"/>
  <c r="S10" i="25"/>
  <c r="T10" i="25"/>
  <c r="U10" i="25"/>
  <c r="V10" i="25"/>
  <c r="W10" i="25"/>
  <c r="X10" i="25"/>
  <c r="Y10" i="25"/>
  <c r="Z10" i="25"/>
  <c r="AA10" i="25"/>
  <c r="AB10" i="25"/>
  <c r="AC10" i="25"/>
  <c r="AD10" i="25"/>
  <c r="AE10" i="25"/>
  <c r="AF10" i="25"/>
  <c r="AG10" i="25"/>
  <c r="AH10" i="25"/>
  <c r="AI10" i="25"/>
  <c r="AJ10" i="25"/>
  <c r="AK10" i="25"/>
  <c r="AL10" i="25"/>
  <c r="AM10" i="25"/>
  <c r="AN10" i="25"/>
  <c r="AO10" i="25"/>
  <c r="AP10" i="25"/>
  <c r="AQ10" i="25"/>
  <c r="AR10" i="25"/>
  <c r="AS10" i="25"/>
  <c r="AT10" i="25"/>
  <c r="AU10" i="25"/>
  <c r="AV10" i="25"/>
  <c r="AW10" i="25"/>
  <c r="H9" i="36"/>
  <c r="I9" i="36"/>
  <c r="J9" i="36"/>
  <c r="K9" i="36"/>
  <c r="L9" i="36"/>
  <c r="M9" i="36"/>
  <c r="N9" i="36"/>
  <c r="O9" i="36"/>
  <c r="P9" i="36"/>
  <c r="Q9" i="36"/>
  <c r="R9" i="36"/>
  <c r="S9" i="36"/>
  <c r="T9" i="36"/>
  <c r="U9" i="36"/>
  <c r="V9" i="36"/>
  <c r="W9" i="36"/>
  <c r="X9" i="36"/>
  <c r="Y9" i="36"/>
  <c r="Z9" i="36"/>
  <c r="AA9" i="36"/>
  <c r="AB9" i="36"/>
  <c r="AC9" i="36"/>
  <c r="AD9" i="36"/>
  <c r="AE9" i="36"/>
  <c r="AF9" i="36"/>
  <c r="AG9" i="36"/>
  <c r="AH9" i="36"/>
  <c r="AI9" i="36"/>
  <c r="AJ9" i="36"/>
  <c r="AK9" i="36"/>
  <c r="AL9" i="36"/>
  <c r="AM9" i="36"/>
  <c r="AN9" i="36"/>
  <c r="AO9" i="36"/>
  <c r="AP9" i="36"/>
  <c r="AQ9" i="36"/>
  <c r="AR9" i="36"/>
  <c r="AS9" i="36"/>
  <c r="AT9" i="36"/>
  <c r="AU9" i="36"/>
  <c r="AV9" i="36"/>
  <c r="AW9" i="3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T9" i="6"/>
  <c r="AU9" i="6"/>
  <c r="AV9" i="6"/>
  <c r="AW9" i="6"/>
  <c r="H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E9" i="23"/>
  <c r="AF9" i="23"/>
  <c r="AG9" i="23"/>
  <c r="AH9" i="23"/>
  <c r="AI9" i="23"/>
  <c r="AJ9" i="23"/>
  <c r="AK9" i="23"/>
  <c r="AL9" i="23"/>
  <c r="AM9" i="23"/>
  <c r="AN9" i="23"/>
  <c r="AO9" i="23"/>
  <c r="AP9" i="23"/>
  <c r="AQ9" i="23"/>
  <c r="AR9" i="23"/>
  <c r="AS9" i="23"/>
  <c r="AT9" i="23"/>
  <c r="AU9" i="23"/>
  <c r="AV9" i="23"/>
  <c r="AW9" i="23"/>
  <c r="H11" i="24"/>
  <c r="I11" i="24"/>
  <c r="J11" i="24"/>
  <c r="K11" i="24"/>
  <c r="L11" i="24"/>
  <c r="M11" i="24"/>
  <c r="N11" i="24"/>
  <c r="O11" i="24"/>
  <c r="P11" i="24"/>
  <c r="Q11" i="24"/>
  <c r="R11" i="24"/>
  <c r="S11" i="24"/>
  <c r="T11" i="24"/>
  <c r="U11" i="24"/>
  <c r="V11" i="24"/>
  <c r="W11" i="24"/>
  <c r="X11" i="24"/>
  <c r="Y11" i="24"/>
  <c r="Z11" i="24"/>
  <c r="AA11" i="24"/>
  <c r="AB11" i="24"/>
  <c r="AC11" i="24"/>
  <c r="AD11" i="24"/>
  <c r="AE11" i="24"/>
  <c r="AF11" i="24"/>
  <c r="AG11" i="24"/>
  <c r="AH11" i="24"/>
  <c r="AI11" i="24"/>
  <c r="AJ11" i="24"/>
  <c r="AK11" i="24"/>
  <c r="AL11" i="24"/>
  <c r="AM11" i="24"/>
  <c r="AN11" i="24"/>
  <c r="AO11" i="24"/>
  <c r="AP11" i="24"/>
  <c r="AQ11" i="24"/>
  <c r="AR11" i="24"/>
  <c r="AS11" i="24"/>
  <c r="AT11" i="24"/>
  <c r="AU11" i="24"/>
  <c r="AV11" i="24"/>
  <c r="AW11" i="24"/>
  <c r="H10" i="24"/>
  <c r="I10" i="24"/>
  <c r="J10" i="24"/>
  <c r="K10" i="24"/>
  <c r="L10" i="24"/>
  <c r="M10" i="24"/>
  <c r="N10" i="24"/>
  <c r="O10" i="24"/>
  <c r="P10" i="24"/>
  <c r="Q10" i="24"/>
  <c r="R10" i="24"/>
  <c r="S10" i="24"/>
  <c r="T10" i="24"/>
  <c r="U10" i="24"/>
  <c r="V10" i="24"/>
  <c r="W10" i="24"/>
  <c r="X10" i="24"/>
  <c r="Y10" i="24"/>
  <c r="Z10" i="24"/>
  <c r="AA10" i="24"/>
  <c r="AB10" i="24"/>
  <c r="AC10" i="24"/>
  <c r="AD10" i="24"/>
  <c r="AE10" i="24"/>
  <c r="AF10" i="24"/>
  <c r="AG10" i="24"/>
  <c r="AH10" i="24"/>
  <c r="AI10" i="24"/>
  <c r="AJ10" i="24"/>
  <c r="AK10" i="24"/>
  <c r="AL10" i="24"/>
  <c r="AM10" i="24"/>
  <c r="AN10" i="24"/>
  <c r="AO10" i="24"/>
  <c r="AP10" i="24"/>
  <c r="AQ10" i="24"/>
  <c r="AR10" i="24"/>
  <c r="AS10" i="24"/>
  <c r="AT10" i="24"/>
  <c r="AU10" i="24"/>
  <c r="AV10" i="24"/>
  <c r="AW10" i="24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AM10" i="9"/>
  <c r="AN10" i="9"/>
  <c r="AO10" i="9"/>
  <c r="AP10" i="9"/>
  <c r="AQ10" i="9"/>
  <c r="AR10" i="9"/>
  <c r="AS10" i="9"/>
  <c r="AT10" i="9"/>
  <c r="AU10" i="9"/>
  <c r="AV10" i="9"/>
  <c r="AW10" i="9"/>
  <c r="H8" i="17"/>
  <c r="I8" i="17"/>
  <c r="J8" i="17"/>
  <c r="K8" i="17"/>
  <c r="L8" i="17"/>
  <c r="M8" i="17"/>
  <c r="N8" i="17"/>
  <c r="O8" i="17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V9" i="9"/>
  <c r="AW9" i="9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T9" i="18"/>
  <c r="AU9" i="18"/>
  <c r="AV9" i="18"/>
  <c r="AW9" i="18"/>
  <c r="H11" i="21"/>
  <c r="I11" i="21"/>
  <c r="J11" i="21"/>
  <c r="K11" i="21"/>
  <c r="L11" i="21"/>
  <c r="M11" i="21"/>
  <c r="N11" i="21"/>
  <c r="O11" i="21"/>
  <c r="P11" i="21"/>
  <c r="Q11" i="21"/>
  <c r="R11" i="21"/>
  <c r="S11" i="21"/>
  <c r="T11" i="21"/>
  <c r="U11" i="21"/>
  <c r="V11" i="21"/>
  <c r="W11" i="21"/>
  <c r="X11" i="21"/>
  <c r="Y11" i="21"/>
  <c r="Z11" i="21"/>
  <c r="AA11" i="21"/>
  <c r="AB11" i="21"/>
  <c r="AC11" i="21"/>
  <c r="AD11" i="21"/>
  <c r="AE11" i="21"/>
  <c r="AF11" i="21"/>
  <c r="AG11" i="21"/>
  <c r="AH11" i="21"/>
  <c r="AI11" i="21"/>
  <c r="AJ11" i="21"/>
  <c r="AK11" i="21"/>
  <c r="AL11" i="21"/>
  <c r="AM11" i="21"/>
  <c r="AN11" i="21"/>
  <c r="AO11" i="21"/>
  <c r="AP11" i="21"/>
  <c r="AQ11" i="21"/>
  <c r="AR11" i="21"/>
  <c r="AS11" i="21"/>
  <c r="AT11" i="21"/>
  <c r="AU11" i="21"/>
  <c r="AV11" i="21"/>
  <c r="AW11" i="21"/>
  <c r="H9" i="24"/>
  <c r="I9" i="24"/>
  <c r="J9" i="24"/>
  <c r="K9" i="24"/>
  <c r="L9" i="24"/>
  <c r="M9" i="24"/>
  <c r="N9" i="24"/>
  <c r="O9" i="24"/>
  <c r="P9" i="24"/>
  <c r="Q9" i="24"/>
  <c r="R9" i="24"/>
  <c r="S9" i="24"/>
  <c r="T9" i="24"/>
  <c r="U9" i="24"/>
  <c r="V9" i="24"/>
  <c r="W9" i="24"/>
  <c r="X9" i="24"/>
  <c r="Y9" i="24"/>
  <c r="Z9" i="24"/>
  <c r="AA9" i="24"/>
  <c r="AB9" i="24"/>
  <c r="AC9" i="24"/>
  <c r="AD9" i="24"/>
  <c r="AE9" i="24"/>
  <c r="AF9" i="24"/>
  <c r="AG9" i="24"/>
  <c r="AH9" i="24"/>
  <c r="AI9" i="24"/>
  <c r="AJ9" i="24"/>
  <c r="AK9" i="24"/>
  <c r="AL9" i="24"/>
  <c r="AM9" i="24"/>
  <c r="AN9" i="24"/>
  <c r="AO9" i="24"/>
  <c r="AP9" i="24"/>
  <c r="AQ9" i="24"/>
  <c r="AR9" i="24"/>
  <c r="AS9" i="24"/>
  <c r="AT9" i="24"/>
  <c r="AU9" i="24"/>
  <c r="AV9" i="24"/>
  <c r="AW9" i="24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H8" i="38"/>
  <c r="I8" i="38"/>
  <c r="J8" i="38"/>
  <c r="K8" i="38"/>
  <c r="L8" i="38"/>
  <c r="M8" i="38"/>
  <c r="N8" i="38"/>
  <c r="O8" i="38"/>
  <c r="P8" i="38"/>
  <c r="Q8" i="38"/>
  <c r="R8" i="38"/>
  <c r="S8" i="38"/>
  <c r="T8" i="38"/>
  <c r="U8" i="38"/>
  <c r="V8" i="38"/>
  <c r="W8" i="38"/>
  <c r="X8" i="38"/>
  <c r="Y8" i="38"/>
  <c r="Z8" i="38"/>
  <c r="AA8" i="38"/>
  <c r="AB8" i="38"/>
  <c r="AC8" i="38"/>
  <c r="AD8" i="38"/>
  <c r="AE8" i="38"/>
  <c r="AF8" i="38"/>
  <c r="AG8" i="38"/>
  <c r="AH8" i="38"/>
  <c r="AI8" i="38"/>
  <c r="AJ8" i="38"/>
  <c r="AK8" i="38"/>
  <c r="AL8" i="38"/>
  <c r="AM8" i="38"/>
  <c r="AN8" i="38"/>
  <c r="AO8" i="38"/>
  <c r="AP8" i="38"/>
  <c r="AQ8" i="38"/>
  <c r="AR8" i="38"/>
  <c r="AS8" i="38"/>
  <c r="AT8" i="38"/>
  <c r="AU8" i="38"/>
  <c r="AV8" i="38"/>
  <c r="AW8" i="38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AO8" i="9"/>
  <c r="AP8" i="9"/>
  <c r="AQ8" i="9"/>
  <c r="AR8" i="9"/>
  <c r="AS8" i="9"/>
  <c r="AT8" i="9"/>
  <c r="AU8" i="9"/>
  <c r="AV8" i="9"/>
  <c r="AW8" i="9"/>
  <c r="H7" i="24"/>
  <c r="I7" i="24"/>
  <c r="J7" i="24"/>
  <c r="K7" i="24"/>
  <c r="L7" i="24"/>
  <c r="M7" i="24"/>
  <c r="N7" i="24"/>
  <c r="O7" i="24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H9" i="21"/>
  <c r="I9" i="21"/>
  <c r="J9" i="21"/>
  <c r="K9" i="21"/>
  <c r="L9" i="21"/>
  <c r="M9" i="21"/>
  <c r="N9" i="21"/>
  <c r="O9" i="21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AF8" i="10"/>
  <c r="AG8" i="10"/>
  <c r="AH8" i="10"/>
  <c r="AI8" i="10"/>
  <c r="AJ8" i="10"/>
  <c r="AK8" i="10"/>
  <c r="AL8" i="10"/>
  <c r="AM8" i="10"/>
  <c r="AN8" i="10"/>
  <c r="AO8" i="10"/>
  <c r="AP8" i="10"/>
  <c r="AQ8" i="10"/>
  <c r="AR8" i="10"/>
  <c r="AS8" i="10"/>
  <c r="AT8" i="10"/>
  <c r="AU8" i="10"/>
  <c r="AV8" i="10"/>
  <c r="AW8" i="10"/>
  <c r="H7" i="38"/>
  <c r="I7" i="38"/>
  <c r="J7" i="38"/>
  <c r="K7" i="38"/>
  <c r="L7" i="38"/>
  <c r="M7" i="38"/>
  <c r="N7" i="38"/>
  <c r="O7" i="38"/>
  <c r="P7" i="38"/>
  <c r="Q7" i="38"/>
  <c r="R7" i="38"/>
  <c r="S7" i="38"/>
  <c r="T7" i="38"/>
  <c r="U7" i="38"/>
  <c r="V7" i="38"/>
  <c r="W7" i="38"/>
  <c r="X7" i="38"/>
  <c r="Y7" i="38"/>
  <c r="Z7" i="38"/>
  <c r="AA7" i="38"/>
  <c r="AB7" i="38"/>
  <c r="AC7" i="38"/>
  <c r="AD7" i="38"/>
  <c r="AE7" i="38"/>
  <c r="AF7" i="38"/>
  <c r="AG7" i="38"/>
  <c r="AH7" i="38"/>
  <c r="AI7" i="38"/>
  <c r="AJ7" i="38"/>
  <c r="AK7" i="38"/>
  <c r="AL7" i="38"/>
  <c r="AM7" i="38"/>
  <c r="AN7" i="38"/>
  <c r="AO7" i="38"/>
  <c r="AP7" i="38"/>
  <c r="AQ7" i="38"/>
  <c r="AR7" i="38"/>
  <c r="AS7" i="38"/>
  <c r="AT7" i="38"/>
  <c r="AU7" i="38"/>
  <c r="AV7" i="38"/>
  <c r="AW7" i="38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H9" i="37"/>
  <c r="I9" i="37"/>
  <c r="J9" i="37"/>
  <c r="K9" i="37"/>
  <c r="L9" i="37"/>
  <c r="M9" i="37"/>
  <c r="N9" i="37"/>
  <c r="O9" i="37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H9" i="25"/>
  <c r="I9" i="25"/>
  <c r="J9" i="25"/>
  <c r="K9" i="25"/>
  <c r="L9" i="25"/>
  <c r="M9" i="25"/>
  <c r="N9" i="25"/>
  <c r="O9" i="25"/>
  <c r="P9" i="25"/>
  <c r="Q9" i="25"/>
  <c r="R9" i="25"/>
  <c r="S9" i="25"/>
  <c r="T9" i="25"/>
  <c r="U9" i="25"/>
  <c r="V9" i="25"/>
  <c r="W9" i="25"/>
  <c r="X9" i="25"/>
  <c r="Y9" i="25"/>
  <c r="Z9" i="25"/>
  <c r="AA9" i="25"/>
  <c r="AB9" i="25"/>
  <c r="AC9" i="25"/>
  <c r="AD9" i="25"/>
  <c r="AE9" i="25"/>
  <c r="AF9" i="25"/>
  <c r="AG9" i="25"/>
  <c r="AH9" i="25"/>
  <c r="AI9" i="25"/>
  <c r="AJ9" i="25"/>
  <c r="AK9" i="25"/>
  <c r="AL9" i="25"/>
  <c r="AM9" i="25"/>
  <c r="AN9" i="25"/>
  <c r="AO9" i="25"/>
  <c r="AP9" i="25"/>
  <c r="AQ9" i="25"/>
  <c r="AR9" i="25"/>
  <c r="AS9" i="25"/>
  <c r="AT9" i="25"/>
  <c r="AU9" i="25"/>
  <c r="AV9" i="25"/>
  <c r="AW9" i="25"/>
  <c r="H8" i="37"/>
  <c r="I8" i="37"/>
  <c r="J8" i="37"/>
  <c r="K8" i="37"/>
  <c r="L8" i="37"/>
  <c r="M8" i="37"/>
  <c r="N8" i="37"/>
  <c r="O8" i="37"/>
  <c r="P8" i="37"/>
  <c r="Q8" i="37"/>
  <c r="R8" i="37"/>
  <c r="S8" i="37"/>
  <c r="T8" i="37"/>
  <c r="U8" i="37"/>
  <c r="V8" i="37"/>
  <c r="W8" i="37"/>
  <c r="X8" i="37"/>
  <c r="Y8" i="37"/>
  <c r="Z8" i="37"/>
  <c r="AA8" i="37"/>
  <c r="AB8" i="37"/>
  <c r="AC8" i="37"/>
  <c r="AD8" i="37"/>
  <c r="AE8" i="37"/>
  <c r="AF8" i="37"/>
  <c r="AG8" i="37"/>
  <c r="AH8" i="37"/>
  <c r="AI8" i="37"/>
  <c r="AJ8" i="37"/>
  <c r="AK8" i="37"/>
  <c r="AL8" i="37"/>
  <c r="AM8" i="37"/>
  <c r="AN8" i="37"/>
  <c r="AO8" i="37"/>
  <c r="AP8" i="37"/>
  <c r="AQ8" i="37"/>
  <c r="AR8" i="37"/>
  <c r="AS8" i="37"/>
  <c r="AT8" i="37"/>
  <c r="AU8" i="37"/>
  <c r="AV8" i="37"/>
  <c r="AW8" i="37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AS7" i="9"/>
  <c r="AT7" i="9"/>
  <c r="AU7" i="9"/>
  <c r="AV7" i="9"/>
  <c r="AW7" i="9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AQ6" i="9"/>
  <c r="AR6" i="9"/>
  <c r="AS6" i="9"/>
  <c r="AT6" i="9"/>
  <c r="AU6" i="9"/>
  <c r="AV6" i="9"/>
  <c r="AW6" i="9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AE8" i="15"/>
  <c r="AF8" i="15"/>
  <c r="AG8" i="15"/>
  <c r="AH8" i="15"/>
  <c r="AI8" i="15"/>
  <c r="AJ8" i="15"/>
  <c r="AK8" i="15"/>
  <c r="AL8" i="15"/>
  <c r="AM8" i="15"/>
  <c r="AN8" i="15"/>
  <c r="AO8" i="15"/>
  <c r="AP8" i="15"/>
  <c r="AQ8" i="15"/>
  <c r="AR8" i="15"/>
  <c r="AS8" i="15"/>
  <c r="AT8" i="15"/>
  <c r="AU8" i="15"/>
  <c r="AV8" i="15"/>
  <c r="AW8" i="15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AM7" i="10"/>
  <c r="AN7" i="10"/>
  <c r="AO7" i="10"/>
  <c r="AP7" i="10"/>
  <c r="AQ7" i="10"/>
  <c r="AR7" i="10"/>
  <c r="AS7" i="10"/>
  <c r="AT7" i="10"/>
  <c r="AU7" i="10"/>
  <c r="AV7" i="10"/>
  <c r="AW7" i="10"/>
  <c r="H7" i="37"/>
  <c r="I7" i="37"/>
  <c r="J7" i="37"/>
  <c r="K7" i="37"/>
  <c r="L7" i="37"/>
  <c r="M7" i="37"/>
  <c r="N7" i="37"/>
  <c r="O7" i="37"/>
  <c r="P7" i="37"/>
  <c r="Q7" i="37"/>
  <c r="R7" i="37"/>
  <c r="S7" i="37"/>
  <c r="T7" i="37"/>
  <c r="U7" i="37"/>
  <c r="V7" i="37"/>
  <c r="W7" i="37"/>
  <c r="X7" i="37"/>
  <c r="Y7" i="37"/>
  <c r="Z7" i="37"/>
  <c r="AA7" i="37"/>
  <c r="AB7" i="37"/>
  <c r="AC7" i="37"/>
  <c r="AD7" i="37"/>
  <c r="AE7" i="37"/>
  <c r="AF7" i="37"/>
  <c r="AG7" i="37"/>
  <c r="AH7" i="37"/>
  <c r="AI7" i="37"/>
  <c r="AJ7" i="37"/>
  <c r="AK7" i="37"/>
  <c r="AL7" i="37"/>
  <c r="AM7" i="37"/>
  <c r="AN7" i="37"/>
  <c r="AO7" i="37"/>
  <c r="AP7" i="37"/>
  <c r="AQ7" i="37"/>
  <c r="AR7" i="37"/>
  <c r="AS7" i="37"/>
  <c r="AT7" i="37"/>
  <c r="AU7" i="37"/>
  <c r="AV7" i="37"/>
  <c r="AW7" i="37"/>
  <c r="H7" i="25"/>
  <c r="I7" i="25"/>
  <c r="J7" i="25"/>
  <c r="K7" i="25"/>
  <c r="L7" i="25"/>
  <c r="M7" i="25"/>
  <c r="N7" i="25"/>
  <c r="O7" i="25"/>
  <c r="H7" i="21"/>
  <c r="I7" i="21"/>
  <c r="J7" i="21"/>
  <c r="K7" i="21"/>
  <c r="L7" i="21"/>
  <c r="M7" i="21"/>
  <c r="N7" i="21"/>
  <c r="O7" i="21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H8" i="19"/>
  <c r="I8" i="19"/>
  <c r="J8" i="19"/>
  <c r="K8" i="19"/>
  <c r="L8" i="19"/>
  <c r="M8" i="19"/>
  <c r="N8" i="19"/>
  <c r="O8" i="19"/>
  <c r="H6" i="38"/>
  <c r="I6" i="38"/>
  <c r="J6" i="38"/>
  <c r="K6" i="38"/>
  <c r="L6" i="38"/>
  <c r="M6" i="38"/>
  <c r="N6" i="38"/>
  <c r="O6" i="38"/>
  <c r="P6" i="38"/>
  <c r="Q6" i="38"/>
  <c r="R6" i="38"/>
  <c r="S6" i="38"/>
  <c r="T6" i="38"/>
  <c r="U6" i="38"/>
  <c r="V6" i="38"/>
  <c r="W6" i="38"/>
  <c r="X6" i="38"/>
  <c r="Y6" i="38"/>
  <c r="Z6" i="38"/>
  <c r="AA6" i="38"/>
  <c r="AB6" i="38"/>
  <c r="AC6" i="38"/>
  <c r="AD6" i="38"/>
  <c r="AE6" i="38"/>
  <c r="AF6" i="38"/>
  <c r="AG6" i="38"/>
  <c r="AH6" i="38"/>
  <c r="AI6" i="38"/>
  <c r="AJ6" i="38"/>
  <c r="AK6" i="38"/>
  <c r="AL6" i="38"/>
  <c r="AM6" i="38"/>
  <c r="AN6" i="38"/>
  <c r="AO6" i="38"/>
  <c r="AP6" i="38"/>
  <c r="AQ6" i="38"/>
  <c r="AR6" i="38"/>
  <c r="AS6" i="38"/>
  <c r="AT6" i="38"/>
  <c r="AU6" i="38"/>
  <c r="AV6" i="38"/>
  <c r="AW6" i="38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AE7" i="15"/>
  <c r="AF7" i="15"/>
  <c r="AG7" i="15"/>
  <c r="AH7" i="15"/>
  <c r="AI7" i="15"/>
  <c r="AJ7" i="15"/>
  <c r="AK7" i="15"/>
  <c r="AL7" i="15"/>
  <c r="AM7" i="15"/>
  <c r="AN7" i="15"/>
  <c r="AO7" i="15"/>
  <c r="AP7" i="15"/>
  <c r="AQ7" i="15"/>
  <c r="AR7" i="15"/>
  <c r="AS7" i="15"/>
  <c r="AT7" i="15"/>
  <c r="AU7" i="15"/>
  <c r="AV7" i="15"/>
  <c r="AW7" i="15"/>
  <c r="H6" i="24"/>
  <c r="I6" i="24"/>
  <c r="J6" i="24"/>
  <c r="K6" i="24"/>
  <c r="L6" i="24"/>
  <c r="M6" i="24"/>
  <c r="N6" i="24"/>
  <c r="O6" i="24"/>
  <c r="P6" i="24"/>
  <c r="Q6" i="24"/>
  <c r="R6" i="24"/>
  <c r="S6" i="24"/>
  <c r="T6" i="24"/>
  <c r="U6" i="24"/>
  <c r="V6" i="24"/>
  <c r="W6" i="24"/>
  <c r="X6" i="24"/>
  <c r="Y6" i="24"/>
  <c r="Z6" i="24"/>
  <c r="AA6" i="24"/>
  <c r="AB6" i="24"/>
  <c r="AC6" i="24"/>
  <c r="AD6" i="24"/>
  <c r="AE6" i="24"/>
  <c r="AF6" i="24"/>
  <c r="AG6" i="24"/>
  <c r="AH6" i="24"/>
  <c r="AI6" i="24"/>
  <c r="AJ6" i="24"/>
  <c r="AK6" i="24"/>
  <c r="AL6" i="24"/>
  <c r="AM6" i="24"/>
  <c r="AN6" i="24"/>
  <c r="AO6" i="24"/>
  <c r="AP6" i="24"/>
  <c r="AQ6" i="24"/>
  <c r="AR6" i="24"/>
  <c r="AS6" i="24"/>
  <c r="AT6" i="24"/>
  <c r="AU6" i="24"/>
  <c r="AV6" i="24"/>
  <c r="AW6" i="24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AF6" i="10"/>
  <c r="AG6" i="10"/>
  <c r="AH6" i="10"/>
  <c r="AI6" i="10"/>
  <c r="AJ6" i="10"/>
  <c r="AK6" i="10"/>
  <c r="AL6" i="10"/>
  <c r="AM6" i="10"/>
  <c r="AN6" i="10"/>
  <c r="AO6" i="10"/>
  <c r="AP6" i="10"/>
  <c r="AQ6" i="10"/>
  <c r="AR6" i="10"/>
  <c r="AS6" i="10"/>
  <c r="AT6" i="10"/>
  <c r="AU6" i="10"/>
  <c r="AV6" i="10"/>
  <c r="AW6" i="10"/>
  <c r="H6" i="25"/>
  <c r="I6" i="25"/>
  <c r="J6" i="25"/>
  <c r="K6" i="25"/>
  <c r="L6" i="25"/>
  <c r="M6" i="25"/>
  <c r="N6" i="25"/>
  <c r="O6" i="25"/>
  <c r="P6" i="25"/>
  <c r="Q6" i="25"/>
  <c r="R6" i="25"/>
  <c r="S6" i="25"/>
  <c r="T6" i="25"/>
  <c r="U6" i="25"/>
  <c r="V6" i="25"/>
  <c r="W6" i="25"/>
  <c r="X6" i="25"/>
  <c r="Y6" i="25"/>
  <c r="Z6" i="25"/>
  <c r="AA6" i="25"/>
  <c r="AB6" i="25"/>
  <c r="AC6" i="25"/>
  <c r="AD6" i="25"/>
  <c r="AE6" i="25"/>
  <c r="AF6" i="25"/>
  <c r="AG6" i="25"/>
  <c r="AH6" i="25"/>
  <c r="AI6" i="25"/>
  <c r="AJ6" i="25"/>
  <c r="AK6" i="25"/>
  <c r="AL6" i="25"/>
  <c r="AM6" i="25"/>
  <c r="AN6" i="25"/>
  <c r="AO6" i="25"/>
  <c r="AP6" i="25"/>
  <c r="AQ6" i="25"/>
  <c r="AR6" i="25"/>
  <c r="AS6" i="25"/>
  <c r="AT6" i="25"/>
  <c r="AU6" i="25"/>
  <c r="AV6" i="25"/>
  <c r="AW6" i="25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H8" i="36"/>
  <c r="I8" i="36"/>
  <c r="J8" i="36"/>
  <c r="K8" i="36"/>
  <c r="L8" i="36"/>
  <c r="M8" i="36"/>
  <c r="N8" i="36"/>
  <c r="O8" i="36"/>
  <c r="P8" i="36"/>
  <c r="Q8" i="36"/>
  <c r="R8" i="36"/>
  <c r="S8" i="36"/>
  <c r="T8" i="36"/>
  <c r="U8" i="36"/>
  <c r="V8" i="36"/>
  <c r="W8" i="36"/>
  <c r="X8" i="36"/>
  <c r="Y8" i="36"/>
  <c r="Z8" i="36"/>
  <c r="AA8" i="36"/>
  <c r="AB8" i="36"/>
  <c r="AC8" i="36"/>
  <c r="AD8" i="36"/>
  <c r="AE8" i="36"/>
  <c r="AF8" i="36"/>
  <c r="AG8" i="36"/>
  <c r="AH8" i="36"/>
  <c r="AI8" i="36"/>
  <c r="AJ8" i="36"/>
  <c r="AK8" i="36"/>
  <c r="AL8" i="36"/>
  <c r="AM8" i="36"/>
  <c r="AN8" i="36"/>
  <c r="AO8" i="36"/>
  <c r="AP8" i="36"/>
  <c r="AQ8" i="36"/>
  <c r="AR8" i="36"/>
  <c r="AS8" i="36"/>
  <c r="AT8" i="36"/>
  <c r="AU8" i="36"/>
  <c r="AV8" i="36"/>
  <c r="AW8" i="36"/>
  <c r="H7" i="36"/>
  <c r="I7" i="36"/>
  <c r="J7" i="36"/>
  <c r="K7" i="36"/>
  <c r="L7" i="36"/>
  <c r="M7" i="36"/>
  <c r="N7" i="36"/>
  <c r="O7" i="36"/>
  <c r="P7" i="36"/>
  <c r="Q7" i="36"/>
  <c r="R7" i="36"/>
  <c r="S7" i="36"/>
  <c r="T7" i="36"/>
  <c r="U7" i="36"/>
  <c r="V7" i="36"/>
  <c r="W7" i="36"/>
  <c r="X7" i="36"/>
  <c r="Y7" i="36"/>
  <c r="Z7" i="36"/>
  <c r="AA7" i="36"/>
  <c r="AB7" i="36"/>
  <c r="AC7" i="36"/>
  <c r="AD7" i="36"/>
  <c r="AE7" i="36"/>
  <c r="AF7" i="36"/>
  <c r="AG7" i="36"/>
  <c r="AH7" i="36"/>
  <c r="AI7" i="36"/>
  <c r="AJ7" i="36"/>
  <c r="AK7" i="36"/>
  <c r="AL7" i="36"/>
  <c r="AM7" i="36"/>
  <c r="AN7" i="36"/>
  <c r="AO7" i="36"/>
  <c r="AP7" i="36"/>
  <c r="AQ7" i="36"/>
  <c r="AR7" i="36"/>
  <c r="AS7" i="36"/>
  <c r="AT7" i="36"/>
  <c r="AU7" i="36"/>
  <c r="AV7" i="36"/>
  <c r="AW7" i="36"/>
  <c r="H6" i="36"/>
  <c r="I6" i="36"/>
  <c r="J6" i="36"/>
  <c r="K6" i="36"/>
  <c r="L6" i="36"/>
  <c r="M6" i="36"/>
  <c r="N6" i="36"/>
  <c r="O6" i="36"/>
  <c r="P6" i="36"/>
  <c r="Q6" i="36"/>
  <c r="R6" i="36"/>
  <c r="S6" i="36"/>
  <c r="T6" i="36"/>
  <c r="U6" i="36"/>
  <c r="V6" i="36"/>
  <c r="W6" i="36"/>
  <c r="X6" i="36"/>
  <c r="Y6" i="36"/>
  <c r="Z6" i="36"/>
  <c r="AA6" i="36"/>
  <c r="AB6" i="36"/>
  <c r="AC6" i="36"/>
  <c r="AD6" i="36"/>
  <c r="AE6" i="36"/>
  <c r="AF6" i="36"/>
  <c r="AG6" i="36"/>
  <c r="AH6" i="36"/>
  <c r="AI6" i="36"/>
  <c r="AJ6" i="36"/>
  <c r="AK6" i="36"/>
  <c r="AL6" i="36"/>
  <c r="AM6" i="36"/>
  <c r="AN6" i="36"/>
  <c r="AO6" i="36"/>
  <c r="AP6" i="36"/>
  <c r="AQ6" i="36"/>
  <c r="AR6" i="36"/>
  <c r="AS6" i="36"/>
  <c r="AT6" i="36"/>
  <c r="AU6" i="36"/>
  <c r="AV6" i="36"/>
  <c r="AW6" i="36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AM5" i="10"/>
  <c r="AN5" i="10"/>
  <c r="AO5" i="10"/>
  <c r="AP5" i="10"/>
  <c r="AQ5" i="10"/>
  <c r="AR5" i="10"/>
  <c r="AS5" i="10"/>
  <c r="AT5" i="10"/>
  <c r="AU5" i="10"/>
  <c r="AV5" i="10"/>
  <c r="AW5" i="10"/>
  <c r="H5" i="25"/>
  <c r="I5" i="25"/>
  <c r="J5" i="25"/>
  <c r="K5" i="25"/>
  <c r="L5" i="25"/>
  <c r="M5" i="25"/>
  <c r="N5" i="25"/>
  <c r="O5" i="25"/>
  <c r="P5" i="25"/>
  <c r="Q5" i="25"/>
  <c r="R5" i="25"/>
  <c r="S5" i="25"/>
  <c r="T5" i="25"/>
  <c r="U5" i="25"/>
  <c r="V5" i="25"/>
  <c r="W5" i="25"/>
  <c r="X5" i="25"/>
  <c r="Y5" i="25"/>
  <c r="Z5" i="25"/>
  <c r="AA5" i="25"/>
  <c r="AB5" i="25"/>
  <c r="AC5" i="25"/>
  <c r="AD5" i="25"/>
  <c r="AE5" i="25"/>
  <c r="AF5" i="25"/>
  <c r="AG5" i="25"/>
  <c r="AH5" i="25"/>
  <c r="AI5" i="25"/>
  <c r="AJ5" i="25"/>
  <c r="AK5" i="25"/>
  <c r="AL5" i="25"/>
  <c r="AM5" i="25"/>
  <c r="AN5" i="25"/>
  <c r="AO5" i="25"/>
  <c r="AP5" i="25"/>
  <c r="AQ5" i="25"/>
  <c r="AR5" i="25"/>
  <c r="AS5" i="25"/>
  <c r="AT5" i="25"/>
  <c r="AU5" i="25"/>
  <c r="AV5" i="25"/>
  <c r="AW5" i="25"/>
  <c r="H5" i="21"/>
  <c r="I5" i="21"/>
  <c r="J5" i="21"/>
  <c r="K5" i="21"/>
  <c r="L5" i="21"/>
  <c r="M5" i="21"/>
  <c r="N5" i="21"/>
  <c r="O5" i="21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P5" i="6"/>
  <c r="AQ5" i="6"/>
  <c r="AR5" i="6"/>
  <c r="AS5" i="6"/>
  <c r="AT5" i="6"/>
  <c r="AU5" i="6"/>
  <c r="AV5" i="6"/>
  <c r="AW5" i="6"/>
  <c r="H6" i="18"/>
  <c r="I6" i="18"/>
  <c r="J6" i="18"/>
  <c r="K6" i="18"/>
  <c r="L6" i="18"/>
  <c r="M6" i="18"/>
  <c r="N6" i="18"/>
  <c r="O6" i="18"/>
  <c r="H5" i="36"/>
  <c r="I5" i="36"/>
  <c r="J5" i="36"/>
  <c r="K5" i="36"/>
  <c r="L5" i="36"/>
  <c r="M5" i="36"/>
  <c r="N5" i="36"/>
  <c r="O5" i="36"/>
  <c r="P5" i="36"/>
  <c r="Q5" i="36"/>
  <c r="R5" i="36"/>
  <c r="S5" i="36"/>
  <c r="T5" i="36"/>
  <c r="U5" i="36"/>
  <c r="V5" i="36"/>
  <c r="W5" i="36"/>
  <c r="X5" i="36"/>
  <c r="Y5" i="36"/>
  <c r="Z5" i="36"/>
  <c r="AA5" i="36"/>
  <c r="AB5" i="36"/>
  <c r="AC5" i="36"/>
  <c r="AD5" i="36"/>
  <c r="AE5" i="36"/>
  <c r="AF5" i="36"/>
  <c r="AG5" i="36"/>
  <c r="AH5" i="36"/>
  <c r="AI5" i="36"/>
  <c r="AJ5" i="36"/>
  <c r="AK5" i="36"/>
  <c r="AL5" i="36"/>
  <c r="AM5" i="36"/>
  <c r="AN5" i="36"/>
  <c r="AO5" i="36"/>
  <c r="AP5" i="36"/>
  <c r="AQ5" i="36"/>
  <c r="AR5" i="36"/>
  <c r="AS5" i="36"/>
  <c r="AT5" i="36"/>
  <c r="AU5" i="36"/>
  <c r="AV5" i="36"/>
  <c r="AW5" i="36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AA6" i="15"/>
  <c r="AB6" i="15"/>
  <c r="AC6" i="15"/>
  <c r="AD6" i="15"/>
  <c r="AE6" i="15"/>
  <c r="AF6" i="15"/>
  <c r="AG6" i="15"/>
  <c r="AH6" i="15"/>
  <c r="AI6" i="15"/>
  <c r="AJ6" i="15"/>
  <c r="AK6" i="15"/>
  <c r="AL6" i="15"/>
  <c r="AM6" i="15"/>
  <c r="AN6" i="15"/>
  <c r="AO6" i="15"/>
  <c r="AP6" i="15"/>
  <c r="AQ6" i="15"/>
  <c r="AR6" i="15"/>
  <c r="AS6" i="15"/>
  <c r="AT6" i="15"/>
  <c r="AU6" i="15"/>
  <c r="AV6" i="15"/>
  <c r="AW6" i="15"/>
  <c r="H6" i="19"/>
  <c r="I6" i="19"/>
  <c r="J6" i="19"/>
  <c r="K6" i="19"/>
  <c r="L6" i="19"/>
  <c r="M6" i="19"/>
  <c r="N6" i="19"/>
  <c r="O6" i="19"/>
  <c r="H6" i="17"/>
  <c r="I6" i="17"/>
  <c r="J6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X6" i="17"/>
  <c r="Y6" i="17"/>
  <c r="Z6" i="17"/>
  <c r="AA6" i="17"/>
  <c r="AB6" i="17"/>
  <c r="AC6" i="17"/>
  <c r="AD6" i="17"/>
  <c r="AE6" i="17"/>
  <c r="AF6" i="17"/>
  <c r="AG6" i="17"/>
  <c r="AH6" i="17"/>
  <c r="AI6" i="17"/>
  <c r="AJ6" i="17"/>
  <c r="AK6" i="17"/>
  <c r="AL6" i="17"/>
  <c r="AM6" i="17"/>
  <c r="AN6" i="17"/>
  <c r="AO6" i="17"/>
  <c r="AP6" i="17"/>
  <c r="AQ6" i="17"/>
  <c r="AR6" i="17"/>
  <c r="AS6" i="17"/>
  <c r="AT6" i="17"/>
  <c r="AU6" i="17"/>
  <c r="AV6" i="17"/>
  <c r="AW6" i="17"/>
  <c r="H5" i="37"/>
  <c r="I5" i="37"/>
  <c r="J5" i="37"/>
  <c r="K5" i="37"/>
  <c r="L5" i="37"/>
  <c r="M5" i="37"/>
  <c r="N5" i="37"/>
  <c r="O5" i="37"/>
  <c r="H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E6" i="23"/>
  <c r="AF6" i="23"/>
  <c r="AG6" i="23"/>
  <c r="AH6" i="23"/>
  <c r="AI6" i="23"/>
  <c r="AJ6" i="23"/>
  <c r="AK6" i="23"/>
  <c r="AL6" i="23"/>
  <c r="AM6" i="23"/>
  <c r="AN6" i="23"/>
  <c r="AO6" i="23"/>
  <c r="AP6" i="23"/>
  <c r="AQ6" i="23"/>
  <c r="AR6" i="23"/>
  <c r="AS6" i="23"/>
  <c r="AT6" i="23"/>
  <c r="AU6" i="23"/>
  <c r="AV6" i="23"/>
  <c r="AW6" i="23"/>
  <c r="H5" i="24"/>
  <c r="I5" i="24"/>
  <c r="J5" i="24"/>
  <c r="K5" i="24"/>
  <c r="L5" i="24"/>
  <c r="M5" i="24"/>
  <c r="N5" i="24"/>
  <c r="O5" i="24"/>
  <c r="P5" i="24"/>
  <c r="Q5" i="24"/>
  <c r="R5" i="24"/>
  <c r="S5" i="24"/>
  <c r="T5" i="24"/>
  <c r="U5" i="24"/>
  <c r="V5" i="24"/>
  <c r="W5" i="24"/>
  <c r="X5" i="24"/>
  <c r="Y5" i="24"/>
  <c r="Z5" i="24"/>
  <c r="AA5" i="24"/>
  <c r="AB5" i="24"/>
  <c r="AC5" i="24"/>
  <c r="AD5" i="24"/>
  <c r="AE5" i="24"/>
  <c r="AF5" i="24"/>
  <c r="AG5" i="24"/>
  <c r="AH5" i="24"/>
  <c r="AI5" i="24"/>
  <c r="AJ5" i="24"/>
  <c r="AK5" i="24"/>
  <c r="AL5" i="24"/>
  <c r="AM5" i="24"/>
  <c r="AN5" i="24"/>
  <c r="AO5" i="24"/>
  <c r="AP5" i="24"/>
  <c r="AQ5" i="24"/>
  <c r="AR5" i="24"/>
  <c r="AS5" i="24"/>
  <c r="AT5" i="24"/>
  <c r="AU5" i="24"/>
  <c r="AV5" i="24"/>
  <c r="AW5" i="24"/>
  <c r="H5" i="18"/>
  <c r="I5" i="18"/>
  <c r="J5" i="18"/>
  <c r="K5" i="18"/>
  <c r="L5" i="18"/>
  <c r="M5" i="18"/>
  <c r="N5" i="18"/>
  <c r="O5" i="18"/>
  <c r="P5" i="18"/>
  <c r="Q5" i="18"/>
  <c r="R5" i="18"/>
  <c r="S5" i="18"/>
  <c r="T5" i="18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M5" i="18"/>
  <c r="AN5" i="18"/>
  <c r="AO5" i="18"/>
  <c r="AP5" i="18"/>
  <c r="AQ5" i="18"/>
  <c r="AR5" i="18"/>
  <c r="AS5" i="18"/>
  <c r="AT5" i="18"/>
  <c r="AU5" i="18"/>
  <c r="AV5" i="18"/>
  <c r="AW5" i="18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H5" i="15"/>
  <c r="I5" i="15"/>
  <c r="J5" i="15"/>
  <c r="K5" i="15"/>
  <c r="L5" i="15"/>
  <c r="M5" i="15"/>
  <c r="N5" i="15"/>
  <c r="O5" i="15"/>
  <c r="P5" i="15"/>
  <c r="Q5" i="15"/>
  <c r="R5" i="15"/>
  <c r="S5" i="15"/>
  <c r="T5" i="15"/>
  <c r="U5" i="15"/>
  <c r="V5" i="15"/>
  <c r="W5" i="15"/>
  <c r="X5" i="15"/>
  <c r="Y5" i="15"/>
  <c r="Z5" i="15"/>
  <c r="AA5" i="15"/>
  <c r="AB5" i="15"/>
  <c r="AC5" i="15"/>
  <c r="AD5" i="15"/>
  <c r="AE5" i="15"/>
  <c r="AF5" i="15"/>
  <c r="AG5" i="15"/>
  <c r="AH5" i="15"/>
  <c r="AI5" i="15"/>
  <c r="AJ5" i="15"/>
  <c r="AK5" i="15"/>
  <c r="AL5" i="15"/>
  <c r="AM5" i="15"/>
  <c r="AN5" i="15"/>
  <c r="AO5" i="15"/>
  <c r="AP5" i="15"/>
  <c r="AQ5" i="15"/>
  <c r="AR5" i="15"/>
  <c r="AS5" i="15"/>
  <c r="AT5" i="15"/>
  <c r="AU5" i="15"/>
  <c r="AV5" i="15"/>
  <c r="AW5" i="15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H5" i="38"/>
  <c r="I5" i="38"/>
  <c r="J5" i="38"/>
  <c r="K5" i="38"/>
  <c r="L5" i="38"/>
  <c r="M5" i="38"/>
  <c r="N5" i="38"/>
  <c r="O5" i="38"/>
  <c r="P5" i="38"/>
  <c r="Q5" i="38"/>
  <c r="R5" i="38"/>
  <c r="S5" i="38"/>
  <c r="T5" i="38"/>
  <c r="U5" i="38"/>
  <c r="V5" i="38"/>
  <c r="W5" i="38"/>
  <c r="X5" i="38"/>
  <c r="Y5" i="38"/>
  <c r="Z5" i="38"/>
  <c r="AA5" i="38"/>
  <c r="AB5" i="38"/>
  <c r="AC5" i="38"/>
  <c r="AD5" i="38"/>
  <c r="AE5" i="38"/>
  <c r="AF5" i="38"/>
  <c r="AG5" i="38"/>
  <c r="AH5" i="38"/>
  <c r="AI5" i="38"/>
  <c r="AJ5" i="38"/>
  <c r="AK5" i="38"/>
  <c r="AL5" i="38"/>
  <c r="AM5" i="38"/>
  <c r="AN5" i="38"/>
  <c r="AO5" i="38"/>
  <c r="AP5" i="38"/>
  <c r="AQ5" i="38"/>
  <c r="AR5" i="38"/>
  <c r="AS5" i="38"/>
  <c r="AT5" i="38"/>
  <c r="AU5" i="38"/>
  <c r="AV5" i="38"/>
  <c r="AW5" i="38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H4" i="9"/>
  <c r="I4" i="9"/>
  <c r="J4" i="9"/>
  <c r="K4" i="9"/>
  <c r="L4" i="9"/>
  <c r="M4" i="9"/>
  <c r="N4" i="9"/>
  <c r="O4" i="9"/>
  <c r="H4" i="38"/>
  <c r="I4" i="38"/>
  <c r="J4" i="38"/>
  <c r="K4" i="38"/>
  <c r="L4" i="38"/>
  <c r="M4" i="38"/>
  <c r="N4" i="38"/>
  <c r="O4" i="38"/>
  <c r="P4" i="38"/>
  <c r="Q4" i="38"/>
  <c r="R4" i="38"/>
  <c r="S4" i="38"/>
  <c r="T4" i="38"/>
  <c r="U4" i="38"/>
  <c r="V4" i="38"/>
  <c r="W4" i="38"/>
  <c r="X4" i="38"/>
  <c r="Y4" i="38"/>
  <c r="Z4" i="38"/>
  <c r="AA4" i="38"/>
  <c r="AB4" i="38"/>
  <c r="AC4" i="38"/>
  <c r="AD4" i="38"/>
  <c r="AE4" i="38"/>
  <c r="AF4" i="38"/>
  <c r="AG4" i="38"/>
  <c r="AH4" i="38"/>
  <c r="AI4" i="38"/>
  <c r="AJ4" i="38"/>
  <c r="AK4" i="38"/>
  <c r="AL4" i="38"/>
  <c r="AM4" i="38"/>
  <c r="AN4" i="38"/>
  <c r="AO4" i="38"/>
  <c r="AP4" i="38"/>
  <c r="AQ4" i="38"/>
  <c r="AR4" i="38"/>
  <c r="AS4" i="38"/>
  <c r="AT4" i="38"/>
  <c r="AU4" i="38"/>
  <c r="AV4" i="38"/>
  <c r="AW4" i="38"/>
  <c r="H4" i="21"/>
  <c r="I4" i="21"/>
  <c r="J4" i="21"/>
  <c r="K4" i="21"/>
  <c r="L4" i="21"/>
  <c r="M4" i="21"/>
  <c r="N4" i="21"/>
  <c r="O4" i="21"/>
  <c r="P4" i="21"/>
  <c r="Q4" i="21"/>
  <c r="R4" i="21"/>
  <c r="S4" i="21"/>
  <c r="T4" i="21"/>
  <c r="U4" i="21"/>
  <c r="V4" i="21"/>
  <c r="W4" i="21"/>
  <c r="X4" i="21"/>
  <c r="Y4" i="21"/>
  <c r="Z4" i="21"/>
  <c r="AA4" i="21"/>
  <c r="AB4" i="21"/>
  <c r="AC4" i="21"/>
  <c r="AD4" i="21"/>
  <c r="AE4" i="21"/>
  <c r="AF4" i="21"/>
  <c r="AG4" i="21"/>
  <c r="AH4" i="21"/>
  <c r="AI4" i="21"/>
  <c r="AJ4" i="21"/>
  <c r="AK4" i="21"/>
  <c r="AL4" i="21"/>
  <c r="AM4" i="21"/>
  <c r="AN4" i="21"/>
  <c r="AO4" i="21"/>
  <c r="AP4" i="21"/>
  <c r="AQ4" i="21"/>
  <c r="AR4" i="21"/>
  <c r="AS4" i="21"/>
  <c r="AT4" i="21"/>
  <c r="AU4" i="21"/>
  <c r="AV4" i="21"/>
  <c r="AW4" i="21"/>
  <c r="H4" i="36"/>
  <c r="I4" i="36"/>
  <c r="J4" i="36"/>
  <c r="K4" i="36"/>
  <c r="L4" i="36"/>
  <c r="M4" i="36"/>
  <c r="N4" i="36"/>
  <c r="O4" i="36"/>
  <c r="P4" i="36"/>
  <c r="Q4" i="36"/>
  <c r="R4" i="36"/>
  <c r="S4" i="36"/>
  <c r="T4" i="36"/>
  <c r="U4" i="36"/>
  <c r="V4" i="36"/>
  <c r="W4" i="36"/>
  <c r="X4" i="36"/>
  <c r="Y4" i="36"/>
  <c r="Z4" i="36"/>
  <c r="AA4" i="36"/>
  <c r="AB4" i="36"/>
  <c r="AC4" i="36"/>
  <c r="AD4" i="36"/>
  <c r="AE4" i="36"/>
  <c r="AF4" i="36"/>
  <c r="AG4" i="36"/>
  <c r="AH4" i="36"/>
  <c r="AI4" i="36"/>
  <c r="AJ4" i="36"/>
  <c r="AK4" i="36"/>
  <c r="AL4" i="36"/>
  <c r="AM4" i="36"/>
  <c r="AN4" i="36"/>
  <c r="AO4" i="36"/>
  <c r="AP4" i="36"/>
  <c r="AQ4" i="36"/>
  <c r="AR4" i="36"/>
  <c r="AS4" i="36"/>
  <c r="AT4" i="36"/>
  <c r="AU4" i="36"/>
  <c r="AV4" i="36"/>
  <c r="AW4" i="3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AT4" i="6"/>
  <c r="AU4" i="6"/>
  <c r="AV4" i="6"/>
  <c r="AW4" i="6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H4" i="24"/>
  <c r="I4" i="24"/>
  <c r="J4" i="24"/>
  <c r="K4" i="24"/>
  <c r="L4" i="24"/>
  <c r="M4" i="24"/>
  <c r="N4" i="24"/>
  <c r="O4" i="24"/>
  <c r="P4" i="24"/>
  <c r="Q4" i="24"/>
  <c r="R4" i="24"/>
  <c r="S4" i="24"/>
  <c r="T4" i="24"/>
  <c r="U4" i="24"/>
  <c r="V4" i="24"/>
  <c r="W4" i="24"/>
  <c r="X4" i="24"/>
  <c r="Y4" i="24"/>
  <c r="Z4" i="24"/>
  <c r="AA4" i="24"/>
  <c r="AB4" i="24"/>
  <c r="AC4" i="24"/>
  <c r="AD4" i="24"/>
  <c r="AE4" i="24"/>
  <c r="AF4" i="24"/>
  <c r="AG4" i="24"/>
  <c r="AH4" i="24"/>
  <c r="AI4" i="24"/>
  <c r="AJ4" i="24"/>
  <c r="AK4" i="24"/>
  <c r="AL4" i="24"/>
  <c r="AM4" i="24"/>
  <c r="AN4" i="24"/>
  <c r="AO4" i="24"/>
  <c r="AP4" i="24"/>
  <c r="AQ4" i="24"/>
  <c r="AR4" i="24"/>
  <c r="AS4" i="24"/>
  <c r="AT4" i="24"/>
  <c r="AU4" i="24"/>
  <c r="AV4" i="24"/>
  <c r="AW4" i="24"/>
  <c r="H4" i="25"/>
  <c r="I4" i="25"/>
  <c r="J4" i="25"/>
  <c r="K4" i="25"/>
  <c r="L4" i="25"/>
  <c r="M4" i="25"/>
  <c r="N4" i="25"/>
  <c r="O4" i="25"/>
  <c r="P4" i="25"/>
  <c r="Q4" i="25"/>
  <c r="R4" i="25"/>
  <c r="S4" i="25"/>
  <c r="T4" i="25"/>
  <c r="U4" i="25"/>
  <c r="V4" i="25"/>
  <c r="W4" i="25"/>
  <c r="X4" i="25"/>
  <c r="Y4" i="25"/>
  <c r="Z4" i="25"/>
  <c r="AA4" i="25"/>
  <c r="AB4" i="25"/>
  <c r="AC4" i="25"/>
  <c r="AD4" i="25"/>
  <c r="AE4" i="25"/>
  <c r="AF4" i="25"/>
  <c r="AG4" i="25"/>
  <c r="AH4" i="25"/>
  <c r="AI4" i="25"/>
  <c r="AJ4" i="25"/>
  <c r="AK4" i="25"/>
  <c r="AL4" i="25"/>
  <c r="AM4" i="25"/>
  <c r="AN4" i="25"/>
  <c r="AO4" i="25"/>
  <c r="AP4" i="25"/>
  <c r="AQ4" i="25"/>
  <c r="AR4" i="25"/>
  <c r="AS4" i="25"/>
  <c r="AT4" i="25"/>
  <c r="AU4" i="25"/>
  <c r="AV4" i="25"/>
  <c r="AW4" i="25"/>
  <c r="H4" i="15"/>
  <c r="I4" i="15"/>
  <c r="J4" i="15"/>
  <c r="K4" i="15"/>
  <c r="L4" i="15"/>
  <c r="M4" i="15"/>
  <c r="N4" i="15"/>
  <c r="O4" i="15"/>
  <c r="P4" i="15"/>
  <c r="Q4" i="15"/>
  <c r="R4" i="15"/>
  <c r="S4" i="15"/>
  <c r="T4" i="15"/>
  <c r="U4" i="15"/>
  <c r="V4" i="15"/>
  <c r="W4" i="15"/>
  <c r="X4" i="15"/>
  <c r="Y4" i="15"/>
  <c r="Z4" i="15"/>
  <c r="AA4" i="15"/>
  <c r="AB4" i="15"/>
  <c r="AC4" i="15"/>
  <c r="AD4" i="15"/>
  <c r="AE4" i="15"/>
  <c r="AF4" i="15"/>
  <c r="AG4" i="15"/>
  <c r="AH4" i="15"/>
  <c r="AI4" i="15"/>
  <c r="AJ4" i="15"/>
  <c r="AK4" i="15"/>
  <c r="AL4" i="15"/>
  <c r="AM4" i="15"/>
  <c r="AN4" i="15"/>
  <c r="AO4" i="15"/>
  <c r="AP4" i="15"/>
  <c r="AQ4" i="15"/>
  <c r="AR4" i="15"/>
  <c r="AS4" i="15"/>
  <c r="AT4" i="15"/>
  <c r="AU4" i="15"/>
  <c r="AV4" i="15"/>
  <c r="AW4" i="15"/>
  <c r="H4" i="37"/>
  <c r="I4" i="37"/>
  <c r="J4" i="37"/>
  <c r="K4" i="37"/>
  <c r="L4" i="37"/>
  <c r="M4" i="37"/>
  <c r="N4" i="37"/>
  <c r="O4" i="37"/>
  <c r="P4" i="37"/>
  <c r="Q4" i="37"/>
  <c r="R4" i="37"/>
  <c r="S4" i="37"/>
  <c r="T4" i="37"/>
  <c r="U4" i="37"/>
  <c r="V4" i="37"/>
  <c r="W4" i="37"/>
  <c r="X4" i="37"/>
  <c r="Y4" i="37"/>
  <c r="Z4" i="37"/>
  <c r="AA4" i="37"/>
  <c r="AB4" i="37"/>
  <c r="AC4" i="37"/>
  <c r="AD4" i="37"/>
  <c r="AE4" i="37"/>
  <c r="AF4" i="37"/>
  <c r="AG4" i="37"/>
  <c r="AH4" i="37"/>
  <c r="AI4" i="37"/>
  <c r="AJ4" i="37"/>
  <c r="AK4" i="37"/>
  <c r="AL4" i="37"/>
  <c r="AM4" i="37"/>
  <c r="AN4" i="37"/>
  <c r="AO4" i="37"/>
  <c r="AP4" i="37"/>
  <c r="AQ4" i="37"/>
  <c r="AR4" i="37"/>
  <c r="AS4" i="37"/>
  <c r="AT4" i="37"/>
  <c r="AU4" i="37"/>
  <c r="AV4" i="37"/>
  <c r="AW4" i="37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H4" i="18"/>
  <c r="I4" i="18"/>
  <c r="J4" i="18"/>
  <c r="K4" i="18"/>
  <c r="L4" i="18"/>
  <c r="M4" i="18"/>
  <c r="N4" i="18"/>
  <c r="O4" i="18"/>
  <c r="P4" i="18"/>
  <c r="Q4" i="18"/>
  <c r="R4" i="18"/>
  <c r="S4" i="18"/>
  <c r="T4" i="18"/>
  <c r="U4" i="18"/>
  <c r="V4" i="18"/>
  <c r="W4" i="18"/>
  <c r="X4" i="18"/>
  <c r="Y4" i="18"/>
  <c r="Z4" i="18"/>
  <c r="AA4" i="18"/>
  <c r="AB4" i="18"/>
  <c r="AC4" i="18"/>
  <c r="AD4" i="18"/>
  <c r="AE4" i="18"/>
  <c r="AF4" i="18"/>
  <c r="AG4" i="18"/>
  <c r="AH4" i="18"/>
  <c r="AI4" i="18"/>
  <c r="AJ4" i="18"/>
  <c r="AK4" i="18"/>
  <c r="AL4" i="18"/>
  <c r="AM4" i="18"/>
  <c r="AN4" i="18"/>
  <c r="AO4" i="18"/>
  <c r="AP4" i="18"/>
  <c r="AQ4" i="18"/>
  <c r="AR4" i="18"/>
  <c r="AS4" i="18"/>
  <c r="AT4" i="18"/>
  <c r="AU4" i="18"/>
  <c r="AV4" i="18"/>
  <c r="AW4" i="18"/>
  <c r="H4" i="19"/>
  <c r="I4" i="19"/>
  <c r="J4" i="19"/>
  <c r="K4" i="19"/>
  <c r="L4" i="19"/>
  <c r="M4" i="19"/>
  <c r="N4" i="19"/>
  <c r="O4" i="19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AM4" i="10"/>
  <c r="AN4" i="10"/>
  <c r="AO4" i="10"/>
  <c r="AP4" i="10"/>
  <c r="AQ4" i="10"/>
  <c r="AR4" i="10"/>
  <c r="AS4" i="10"/>
  <c r="AT4" i="10"/>
  <c r="AU4" i="10"/>
  <c r="AV4" i="10"/>
  <c r="AW4" i="10"/>
  <c r="G257" i="1" l="1"/>
  <c r="G246" i="1"/>
  <c r="AW17" i="36" l="1"/>
  <c r="AW17" i="38"/>
  <c r="AV17" i="38"/>
  <c r="AW3" i="38"/>
  <c r="AV3" i="38"/>
  <c r="AV19" i="25"/>
  <c r="AV3" i="25"/>
  <c r="AV19" i="14"/>
  <c r="AV3" i="14"/>
  <c r="AW22" i="24"/>
  <c r="AV22" i="24"/>
  <c r="AW3" i="24"/>
  <c r="AV3" i="24"/>
  <c r="AW17" i="23"/>
  <c r="AV17" i="23"/>
  <c r="AW3" i="23"/>
  <c r="AV3" i="23"/>
  <c r="AW22" i="21"/>
  <c r="AV22" i="21"/>
  <c r="AW3" i="21"/>
  <c r="AV3" i="21"/>
  <c r="AW18" i="15"/>
  <c r="AV18" i="15"/>
  <c r="AW3" i="15"/>
  <c r="AV3" i="15"/>
  <c r="AW21" i="19"/>
  <c r="AV21" i="19"/>
  <c r="AW3" i="19"/>
  <c r="AV3" i="19"/>
  <c r="AW19" i="17"/>
  <c r="AV19" i="17"/>
  <c r="AW3" i="17"/>
  <c r="AV3" i="17"/>
  <c r="AW17" i="10"/>
  <c r="AV17" i="10"/>
  <c r="AW3" i="10"/>
  <c r="AV3" i="10"/>
  <c r="AW20" i="9"/>
  <c r="AV20" i="9"/>
  <c r="AW3" i="9"/>
  <c r="AV3" i="9"/>
  <c r="AW19" i="18"/>
  <c r="AV19" i="18"/>
  <c r="AW3" i="18"/>
  <c r="AV3" i="18"/>
  <c r="AW17" i="8"/>
  <c r="AV17" i="8"/>
  <c r="AW3" i="8"/>
  <c r="AV3" i="8"/>
  <c r="AW17" i="6"/>
  <c r="AV17" i="6"/>
  <c r="AW3" i="6"/>
  <c r="AV3" i="6"/>
  <c r="AV17" i="36"/>
  <c r="AW3" i="36"/>
  <c r="AV3" i="36"/>
  <c r="AW22" i="37"/>
  <c r="AV22" i="37"/>
  <c r="AW3" i="37"/>
  <c r="AV3" i="37"/>
  <c r="F5" i="33"/>
  <c r="G597" i="1"/>
  <c r="G596" i="1"/>
  <c r="G595" i="1"/>
  <c r="G593" i="1"/>
  <c r="G592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4" i="1"/>
  <c r="G573" i="1"/>
  <c r="G572" i="1"/>
  <c r="G571" i="1"/>
  <c r="G570" i="1"/>
  <c r="G569" i="1"/>
  <c r="G568" i="1"/>
  <c r="G566" i="1"/>
  <c r="G565" i="1"/>
  <c r="G564" i="1"/>
  <c r="G563" i="1"/>
  <c r="G562" i="1"/>
  <c r="G235" i="1"/>
  <c r="G234" i="1"/>
  <c r="G449" i="1"/>
  <c r="G446" i="1"/>
  <c r="G52" i="1"/>
  <c r="G51" i="1"/>
  <c r="AW2" i="33" l="1"/>
  <c r="AV2" i="33"/>
  <c r="AU2" i="33"/>
  <c r="X2" i="33"/>
  <c r="W2" i="33"/>
  <c r="V2" i="33"/>
  <c r="K2" i="33"/>
  <c r="J2" i="33"/>
  <c r="I2" i="33"/>
  <c r="AW11" i="4"/>
  <c r="AW10" i="4"/>
  <c r="AW2" i="4"/>
  <c r="AV2" i="4"/>
  <c r="AW3" i="1"/>
  <c r="AV3" i="1"/>
  <c r="AW15" i="2"/>
  <c r="AW9" i="2"/>
  <c r="AW10" i="2"/>
  <c r="AW6" i="2"/>
  <c r="AW14" i="2"/>
  <c r="AW4" i="2"/>
  <c r="AW13" i="2"/>
  <c r="AW16" i="2"/>
  <c r="AW17" i="2"/>
  <c r="AW11" i="2"/>
  <c r="AW8" i="2"/>
  <c r="AW3" i="2"/>
  <c r="AW7" i="2"/>
  <c r="AW5" i="2"/>
  <c r="AW18" i="2"/>
  <c r="AW12" i="2"/>
  <c r="AV15" i="2"/>
  <c r="AV9" i="2"/>
  <c r="AV10" i="2"/>
  <c r="AV6" i="2"/>
  <c r="AV14" i="2"/>
  <c r="AV4" i="2"/>
  <c r="AV13" i="2"/>
  <c r="AV16" i="2"/>
  <c r="AV17" i="2"/>
  <c r="AV11" i="2"/>
  <c r="AV8" i="2"/>
  <c r="AV3" i="2"/>
  <c r="AV7" i="2"/>
  <c r="AV5" i="2"/>
  <c r="AV18" i="2"/>
  <c r="AV12" i="2"/>
  <c r="AW18" i="23" l="1"/>
  <c r="AV18" i="38"/>
  <c r="AV20" i="14"/>
  <c r="AV18" i="23"/>
  <c r="AW23" i="24"/>
  <c r="AW18" i="38"/>
  <c r="AV20" i="25"/>
  <c r="AV23" i="24"/>
  <c r="AV23" i="21"/>
  <c r="AW23" i="21"/>
  <c r="AV19" i="15"/>
  <c r="AW19" i="15"/>
  <c r="AW22" i="19"/>
  <c r="AV18" i="8"/>
  <c r="AV20" i="17"/>
  <c r="AV20" i="18"/>
  <c r="AV22" i="19"/>
  <c r="AV18" i="10"/>
  <c r="AW20" i="17"/>
  <c r="AW18" i="10"/>
  <c r="AV21" i="9"/>
  <c r="AW21" i="9"/>
  <c r="AW18" i="8"/>
  <c r="AW20" i="18"/>
  <c r="AV18" i="36"/>
  <c r="AV23" i="37"/>
  <c r="AW18" i="6"/>
  <c r="AW18" i="36"/>
  <c r="AV18" i="6"/>
  <c r="AW23" i="37"/>
  <c r="F18" i="33"/>
  <c r="F17" i="33"/>
  <c r="F16" i="33"/>
  <c r="F15" i="33"/>
  <c r="F14" i="33"/>
  <c r="F13" i="33"/>
  <c r="F12" i="33"/>
  <c r="F11" i="33"/>
  <c r="F10" i="33"/>
  <c r="F9" i="33"/>
  <c r="F8" i="33"/>
  <c r="F7" i="33"/>
  <c r="F6" i="33"/>
  <c r="F4" i="33"/>
  <c r="F3" i="33"/>
  <c r="B18" i="4"/>
  <c r="B17" i="4"/>
  <c r="B16" i="4"/>
  <c r="B15" i="4"/>
  <c r="B14" i="4"/>
  <c r="B13" i="4"/>
  <c r="B12" i="4"/>
  <c r="B11" i="4"/>
  <c r="B9" i="4"/>
  <c r="B10" i="4"/>
  <c r="B8" i="4"/>
  <c r="B7" i="4"/>
  <c r="B6" i="4"/>
  <c r="B5" i="4"/>
  <c r="B4" i="4"/>
  <c r="B3" i="4"/>
  <c r="C15" i="2"/>
  <c r="C9" i="2"/>
  <c r="C10" i="2"/>
  <c r="C6" i="2"/>
  <c r="C14" i="2"/>
  <c r="C4" i="2"/>
  <c r="C13" i="2"/>
  <c r="C16" i="2"/>
  <c r="C17" i="2"/>
  <c r="C11" i="2"/>
  <c r="C8" i="2"/>
  <c r="C3" i="2"/>
  <c r="C7" i="2"/>
  <c r="C5" i="2"/>
  <c r="C18" i="2"/>
  <c r="C12" i="2"/>
  <c r="G190" i="1" l="1"/>
  <c r="G188" i="1"/>
  <c r="G170" i="1"/>
  <c r="G157" i="1"/>
  <c r="G86" i="1"/>
  <c r="G67" i="1"/>
  <c r="G34" i="1"/>
  <c r="G526" i="1"/>
  <c r="G472" i="1"/>
  <c r="G420" i="1"/>
  <c r="G332" i="1"/>
  <c r="G253" i="1"/>
  <c r="G187" i="1"/>
  <c r="G561" i="1" l="1"/>
  <c r="G560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1" i="1"/>
  <c r="G530" i="1"/>
  <c r="G529" i="1"/>
  <c r="G528" i="1"/>
  <c r="G527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09" i="1"/>
  <c r="G508" i="1"/>
  <c r="G507" i="1"/>
  <c r="G506" i="1"/>
  <c r="G505" i="1"/>
  <c r="G503" i="1"/>
  <c r="G502" i="1"/>
  <c r="G501" i="1"/>
  <c r="G499" i="1"/>
  <c r="G498" i="1"/>
  <c r="G497" i="1"/>
  <c r="G496" i="1"/>
  <c r="G495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1" i="1"/>
  <c r="G470" i="1"/>
  <c r="G469" i="1"/>
  <c r="G468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0" i="1"/>
  <c r="G429" i="1"/>
  <c r="G428" i="1"/>
  <c r="G427" i="1"/>
  <c r="G426" i="1"/>
  <c r="G425" i="1"/>
  <c r="G424" i="1"/>
  <c r="G423" i="1"/>
  <c r="G422" i="1"/>
  <c r="G421" i="1"/>
  <c r="G419" i="1"/>
  <c r="G418" i="1"/>
  <c r="G417" i="1"/>
  <c r="G416" i="1"/>
  <c r="G415" i="1"/>
  <c r="G414" i="1"/>
  <c r="G413" i="1"/>
  <c r="G412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7" i="1"/>
  <c r="G366" i="1"/>
  <c r="G365" i="1"/>
  <c r="G364" i="1"/>
  <c r="G363" i="1"/>
  <c r="G362" i="1"/>
  <c r="G361" i="1"/>
  <c r="G360" i="1"/>
  <c r="G359" i="1"/>
  <c r="G358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1" i="1"/>
  <c r="G340" i="1"/>
  <c r="G339" i="1"/>
  <c r="G338" i="1"/>
  <c r="G337" i="1"/>
  <c r="G336" i="1"/>
  <c r="G335" i="1"/>
  <c r="G334" i="1"/>
  <c r="G333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7" i="1"/>
  <c r="G266" i="1"/>
  <c r="G265" i="1"/>
  <c r="G264" i="1"/>
  <c r="G263" i="1"/>
  <c r="G262" i="1"/>
  <c r="G256" i="1"/>
  <c r="G255" i="1"/>
  <c r="G254" i="1"/>
  <c r="G252" i="1"/>
  <c r="G251" i="1"/>
  <c r="G250" i="1"/>
  <c r="G249" i="1"/>
  <c r="G245" i="1"/>
  <c r="G244" i="1"/>
  <c r="G243" i="1"/>
  <c r="G242" i="1"/>
  <c r="G241" i="1"/>
  <c r="G240" i="1"/>
  <c r="G239" i="1"/>
  <c r="G238" i="1"/>
  <c r="G237" i="1"/>
  <c r="G236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6" i="1"/>
  <c r="G135" i="1"/>
  <c r="G134" i="1"/>
  <c r="G133" i="1"/>
  <c r="G132" i="1"/>
  <c r="G131" i="1"/>
  <c r="G130" i="1"/>
  <c r="G129" i="1"/>
  <c r="G128" i="1"/>
  <c r="G127" i="1"/>
  <c r="G126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3" i="1"/>
  <c r="G92" i="1"/>
  <c r="G91" i="1"/>
  <c r="G90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6" i="1"/>
  <c r="G65" i="1"/>
  <c r="G64" i="1"/>
  <c r="G63" i="1"/>
  <c r="G60" i="1"/>
  <c r="G59" i="1"/>
  <c r="G58" i="1"/>
  <c r="G57" i="1"/>
  <c r="G56" i="1"/>
  <c r="G55" i="1"/>
  <c r="G54" i="1"/>
  <c r="G53" i="1"/>
  <c r="G50" i="1"/>
  <c r="G49" i="1"/>
  <c r="G48" i="1"/>
  <c r="G47" i="1"/>
  <c r="G45" i="1"/>
  <c r="G44" i="1"/>
  <c r="G43" i="1"/>
  <c r="G41" i="1"/>
  <c r="G40" i="1"/>
  <c r="G39" i="1"/>
  <c r="G38" i="1"/>
  <c r="G37" i="1"/>
  <c r="G36" i="1"/>
  <c r="G35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AU3" i="1"/>
  <c r="AT3" i="1"/>
  <c r="AS3" i="1"/>
  <c r="AR3" i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H2" i="1"/>
  <c r="J17" i="36" l="1"/>
  <c r="J9" i="33" s="1"/>
  <c r="N17" i="36"/>
  <c r="R17" i="36"/>
  <c r="V17" i="36"/>
  <c r="Z17" i="36"/>
  <c r="AB17" i="36"/>
  <c r="AD17" i="36"/>
  <c r="AF17" i="36"/>
  <c r="AF9" i="33" s="1"/>
  <c r="AH17" i="36"/>
  <c r="AL17" i="36"/>
  <c r="AP17" i="36"/>
  <c r="AT17" i="36"/>
  <c r="H17" i="36"/>
  <c r="H20" i="36" s="1"/>
  <c r="L17" i="36"/>
  <c r="P17" i="36"/>
  <c r="T17" i="36"/>
  <c r="X17" i="36"/>
  <c r="AJ17" i="36"/>
  <c r="AJ9" i="33" s="1"/>
  <c r="AN17" i="36"/>
  <c r="AR17" i="36"/>
  <c r="AR2" i="33"/>
  <c r="AI2" i="33"/>
  <c r="AE2" i="33"/>
  <c r="R2" i="33"/>
  <c r="H2" i="15"/>
  <c r="H22" i="37"/>
  <c r="H25" i="37" s="1"/>
  <c r="I22" i="37"/>
  <c r="I12" i="2" s="1"/>
  <c r="J22" i="37"/>
  <c r="K22" i="37"/>
  <c r="L22" i="37"/>
  <c r="L12" i="2" s="1"/>
  <c r="M22" i="37"/>
  <c r="M12" i="2" s="1"/>
  <c r="N22" i="37"/>
  <c r="N12" i="2" s="1"/>
  <c r="O22" i="37"/>
  <c r="O12" i="2" s="1"/>
  <c r="P22" i="37"/>
  <c r="P12" i="2" s="1"/>
  <c r="Q22" i="37"/>
  <c r="Q12" i="2" s="1"/>
  <c r="R22" i="37"/>
  <c r="R12" i="2" s="1"/>
  <c r="S22" i="37"/>
  <c r="S17" i="33" s="1"/>
  <c r="T22" i="37"/>
  <c r="T12" i="2" s="1"/>
  <c r="U22" i="37"/>
  <c r="U12" i="2" s="1"/>
  <c r="V22" i="37"/>
  <c r="V12" i="2" s="1"/>
  <c r="W22" i="37"/>
  <c r="W17" i="33" s="1"/>
  <c r="X22" i="37"/>
  <c r="X12" i="2" s="1"/>
  <c r="Y22" i="37"/>
  <c r="Y12" i="2" s="1"/>
  <c r="Z22" i="37"/>
  <c r="Z12" i="2" s="1"/>
  <c r="AA22" i="37"/>
  <c r="AA12" i="2" s="1"/>
  <c r="AB22" i="37"/>
  <c r="AB17" i="33" s="1"/>
  <c r="AC22" i="37"/>
  <c r="AC12" i="2" s="1"/>
  <c r="AD22" i="37"/>
  <c r="AD12" i="2" s="1"/>
  <c r="AE22" i="37"/>
  <c r="AE12" i="2" s="1"/>
  <c r="AF22" i="37"/>
  <c r="AF17" i="33" s="1"/>
  <c r="AG22" i="37"/>
  <c r="AG12" i="2" s="1"/>
  <c r="AH22" i="37"/>
  <c r="AH12" i="2" s="1"/>
  <c r="AI22" i="37"/>
  <c r="AI12" i="2" s="1"/>
  <c r="AJ22" i="37"/>
  <c r="AJ17" i="33" s="1"/>
  <c r="AK22" i="37"/>
  <c r="AK12" i="2" s="1"/>
  <c r="AL22" i="37"/>
  <c r="AL12" i="2" s="1"/>
  <c r="AM22" i="37"/>
  <c r="AM12" i="2" s="1"/>
  <c r="AN22" i="37"/>
  <c r="AN12" i="2" s="1"/>
  <c r="AO22" i="37"/>
  <c r="AO12" i="2" s="1"/>
  <c r="AP22" i="37"/>
  <c r="AP12" i="2" s="1"/>
  <c r="AQ22" i="37"/>
  <c r="AQ12" i="2" s="1"/>
  <c r="AR22" i="37"/>
  <c r="AR12" i="2" s="1"/>
  <c r="AS22" i="37"/>
  <c r="AS17" i="33" s="1"/>
  <c r="AT22" i="37"/>
  <c r="AT12" i="2" s="1"/>
  <c r="AU22" i="37"/>
  <c r="H17" i="38"/>
  <c r="H20" i="38" s="1"/>
  <c r="I17" i="38"/>
  <c r="I15" i="2" s="1"/>
  <c r="J17" i="38"/>
  <c r="J18" i="33" s="1"/>
  <c r="K17" i="38"/>
  <c r="K15" i="2" s="1"/>
  <c r="L17" i="38"/>
  <c r="L15" i="2" s="1"/>
  <c r="M17" i="38"/>
  <c r="M15" i="2" s="1"/>
  <c r="N17" i="38"/>
  <c r="N15" i="2" s="1"/>
  <c r="O17" i="38"/>
  <c r="O18" i="33" s="1"/>
  <c r="P17" i="38"/>
  <c r="P15" i="2" s="1"/>
  <c r="Q17" i="38"/>
  <c r="Q15" i="2" s="1"/>
  <c r="R17" i="38"/>
  <c r="R15" i="2" s="1"/>
  <c r="S17" i="38"/>
  <c r="S18" i="33" s="1"/>
  <c r="T17" i="38"/>
  <c r="U17" i="38"/>
  <c r="U15" i="2" s="1"/>
  <c r="V17" i="38"/>
  <c r="V15" i="2" s="1"/>
  <c r="W17" i="38"/>
  <c r="W18" i="33" s="1"/>
  <c r="X17" i="38"/>
  <c r="Y17" i="38"/>
  <c r="Y15" i="2" s="1"/>
  <c r="Z17" i="38"/>
  <c r="Z15" i="2" s="1"/>
  <c r="AA17" i="38"/>
  <c r="AA15" i="2" s="1"/>
  <c r="AB17" i="38"/>
  <c r="AB15" i="2" s="1"/>
  <c r="AC17" i="38"/>
  <c r="AC15" i="2" s="1"/>
  <c r="AD17" i="38"/>
  <c r="AD15" i="2" s="1"/>
  <c r="AE17" i="38"/>
  <c r="AE15" i="2" s="1"/>
  <c r="AF17" i="38"/>
  <c r="AF18" i="33" s="1"/>
  <c r="AG17" i="38"/>
  <c r="AH17" i="38"/>
  <c r="AH15" i="2" s="1"/>
  <c r="AI17" i="38"/>
  <c r="AI15" i="2" s="1"/>
  <c r="AJ17" i="38"/>
  <c r="AJ18" i="33" s="1"/>
  <c r="AK17" i="38"/>
  <c r="AK15" i="2" s="1"/>
  <c r="AL17" i="38"/>
  <c r="AL15" i="2" s="1"/>
  <c r="AM17" i="38"/>
  <c r="AM15" i="2" s="1"/>
  <c r="AN17" i="38"/>
  <c r="AO17" i="38"/>
  <c r="AP17" i="38"/>
  <c r="AP15" i="2" s="1"/>
  <c r="AQ17" i="38"/>
  <c r="AQ15" i="2" s="1"/>
  <c r="AR17" i="38"/>
  <c r="AR15" i="2" s="1"/>
  <c r="AS17" i="38"/>
  <c r="AS18" i="33" s="1"/>
  <c r="AT17" i="38"/>
  <c r="AT15" i="2" s="1"/>
  <c r="AU17" i="38"/>
  <c r="AU15" i="2" s="1"/>
  <c r="AU3" i="25"/>
  <c r="AT3" i="25"/>
  <c r="AS3" i="25"/>
  <c r="AR3" i="25"/>
  <c r="AQ3" i="25"/>
  <c r="AP3" i="25"/>
  <c r="AO3" i="25"/>
  <c r="AN3" i="25"/>
  <c r="AM3" i="25"/>
  <c r="AL3" i="25"/>
  <c r="AK3" i="25"/>
  <c r="AJ3" i="25"/>
  <c r="AI3" i="25"/>
  <c r="AH3" i="25"/>
  <c r="AG3" i="25"/>
  <c r="AF3" i="25"/>
  <c r="AE3" i="25"/>
  <c r="AD3" i="25"/>
  <c r="AC3" i="25"/>
  <c r="AB3" i="25"/>
  <c r="AA3" i="25"/>
  <c r="Z3" i="25"/>
  <c r="Y3" i="25"/>
  <c r="X3" i="25"/>
  <c r="W3" i="25"/>
  <c r="V3" i="25"/>
  <c r="U3" i="25"/>
  <c r="T3" i="25"/>
  <c r="S3" i="25"/>
  <c r="R3" i="25"/>
  <c r="Q3" i="25"/>
  <c r="P3" i="25"/>
  <c r="O3" i="25"/>
  <c r="N3" i="25"/>
  <c r="M3" i="25"/>
  <c r="L3" i="25"/>
  <c r="K3" i="25"/>
  <c r="J3" i="25"/>
  <c r="I3" i="25"/>
  <c r="H3" i="25"/>
  <c r="AU3" i="14"/>
  <c r="AT3" i="14"/>
  <c r="AS3" i="14"/>
  <c r="AR3" i="14"/>
  <c r="AQ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AU3" i="24"/>
  <c r="AT3" i="24"/>
  <c r="AS3" i="24"/>
  <c r="AR3" i="24"/>
  <c r="AQ3" i="24"/>
  <c r="AP3" i="24"/>
  <c r="AO3" i="24"/>
  <c r="AN3" i="24"/>
  <c r="AM3" i="24"/>
  <c r="AL3" i="24"/>
  <c r="AK3" i="24"/>
  <c r="AJ3" i="24"/>
  <c r="AI3" i="24"/>
  <c r="AH3" i="24"/>
  <c r="AG3" i="24"/>
  <c r="AF3" i="24"/>
  <c r="AE3" i="24"/>
  <c r="AD3" i="24"/>
  <c r="AC3" i="24"/>
  <c r="AB3" i="24"/>
  <c r="AA3" i="24"/>
  <c r="Z3" i="24"/>
  <c r="Y3" i="24"/>
  <c r="X3" i="24"/>
  <c r="W3" i="24"/>
  <c r="V3" i="24"/>
  <c r="U3" i="24"/>
  <c r="T3" i="24"/>
  <c r="S3" i="24"/>
  <c r="R3" i="24"/>
  <c r="Q3" i="24"/>
  <c r="P3" i="24"/>
  <c r="O3" i="24"/>
  <c r="N3" i="24"/>
  <c r="M3" i="24"/>
  <c r="L3" i="24"/>
  <c r="K3" i="24"/>
  <c r="J3" i="24"/>
  <c r="I3" i="24"/>
  <c r="H3" i="24"/>
  <c r="AU3" i="23"/>
  <c r="AT3" i="23"/>
  <c r="AS3" i="23"/>
  <c r="AR3" i="23"/>
  <c r="AQ3" i="23"/>
  <c r="AP3" i="23"/>
  <c r="AO3" i="23"/>
  <c r="AN3" i="23"/>
  <c r="AM3" i="23"/>
  <c r="AL3" i="23"/>
  <c r="AK3" i="23"/>
  <c r="AJ3" i="23"/>
  <c r="AI3" i="23"/>
  <c r="AH3" i="23"/>
  <c r="AG3" i="23"/>
  <c r="AF3" i="23"/>
  <c r="AE3" i="23"/>
  <c r="AD3" i="23"/>
  <c r="AC3" i="23"/>
  <c r="AB3" i="23"/>
  <c r="AA3" i="23"/>
  <c r="Z3" i="23"/>
  <c r="Y3" i="23"/>
  <c r="X3" i="23"/>
  <c r="W3" i="23"/>
  <c r="V3" i="23"/>
  <c r="U3" i="23"/>
  <c r="T3" i="23"/>
  <c r="S3" i="23"/>
  <c r="R3" i="23"/>
  <c r="Q3" i="23"/>
  <c r="P3" i="23"/>
  <c r="O3" i="23"/>
  <c r="N3" i="23"/>
  <c r="M3" i="23"/>
  <c r="L3" i="23"/>
  <c r="K3" i="23"/>
  <c r="J3" i="23"/>
  <c r="I3" i="23"/>
  <c r="H3" i="23"/>
  <c r="AU3" i="21"/>
  <c r="AT3" i="21"/>
  <c r="AS3" i="21"/>
  <c r="AR3" i="21"/>
  <c r="AQ3" i="21"/>
  <c r="AP3" i="21"/>
  <c r="AO3" i="21"/>
  <c r="AN3" i="21"/>
  <c r="AM3" i="21"/>
  <c r="AL3" i="21"/>
  <c r="AK3" i="21"/>
  <c r="AJ3" i="21"/>
  <c r="AI3" i="21"/>
  <c r="AH3" i="21"/>
  <c r="AG3" i="21"/>
  <c r="AF3" i="21"/>
  <c r="AE3" i="21"/>
  <c r="AD3" i="21"/>
  <c r="AC3" i="21"/>
  <c r="AB3" i="21"/>
  <c r="AA3" i="21"/>
  <c r="Z3" i="21"/>
  <c r="Y3" i="21"/>
  <c r="X3" i="21"/>
  <c r="W3" i="21"/>
  <c r="V3" i="21"/>
  <c r="U3" i="21"/>
  <c r="T3" i="21"/>
  <c r="S3" i="21"/>
  <c r="R3" i="21"/>
  <c r="Q3" i="21"/>
  <c r="P3" i="21"/>
  <c r="O3" i="21"/>
  <c r="N3" i="21"/>
  <c r="M3" i="21"/>
  <c r="L3" i="21"/>
  <c r="K3" i="21"/>
  <c r="J3" i="21"/>
  <c r="I3" i="21"/>
  <c r="H3" i="21"/>
  <c r="AU3" i="19"/>
  <c r="AT3" i="19"/>
  <c r="AS3" i="19"/>
  <c r="AR3" i="19"/>
  <c r="AQ3" i="19"/>
  <c r="AP3" i="19"/>
  <c r="AO3" i="19"/>
  <c r="AN3" i="19"/>
  <c r="AM3" i="19"/>
  <c r="AL3" i="19"/>
  <c r="AK3" i="19"/>
  <c r="AJ3" i="19"/>
  <c r="AI3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3" i="19"/>
  <c r="R3" i="19"/>
  <c r="Q3" i="19"/>
  <c r="P3" i="19"/>
  <c r="O3" i="19"/>
  <c r="N3" i="19"/>
  <c r="M3" i="19"/>
  <c r="L3" i="19"/>
  <c r="K3" i="19"/>
  <c r="J3" i="19"/>
  <c r="I3" i="19"/>
  <c r="H3" i="19"/>
  <c r="AU3" i="17"/>
  <c r="AT3" i="17"/>
  <c r="AS3" i="17"/>
  <c r="AR3" i="17"/>
  <c r="AQ3" i="17"/>
  <c r="AP3" i="17"/>
  <c r="AO3" i="17"/>
  <c r="AN3" i="17"/>
  <c r="AM3" i="17"/>
  <c r="AL3" i="17"/>
  <c r="AK3" i="17"/>
  <c r="AJ3" i="17"/>
  <c r="AI3" i="17"/>
  <c r="AH3" i="17"/>
  <c r="AG3" i="17"/>
  <c r="AF3" i="17"/>
  <c r="AE3" i="17"/>
  <c r="AD3" i="17"/>
  <c r="AC3" i="17"/>
  <c r="AB3" i="17"/>
  <c r="AA3" i="17"/>
  <c r="Z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AU3" i="10"/>
  <c r="AT3" i="10"/>
  <c r="AS3" i="10"/>
  <c r="AR3" i="10"/>
  <c r="AQ3" i="10"/>
  <c r="AP3" i="10"/>
  <c r="AO3" i="10"/>
  <c r="AN3" i="10"/>
  <c r="AM3" i="10"/>
  <c r="AL3" i="10"/>
  <c r="AK3" i="10"/>
  <c r="AJ3" i="10"/>
  <c r="AI3" i="10"/>
  <c r="AH3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Q3" i="10"/>
  <c r="P3" i="10"/>
  <c r="O3" i="10"/>
  <c r="N3" i="10"/>
  <c r="M3" i="10"/>
  <c r="L3" i="10"/>
  <c r="K3" i="10"/>
  <c r="J3" i="10"/>
  <c r="I3" i="10"/>
  <c r="H3" i="10"/>
  <c r="AU3" i="9"/>
  <c r="AT3" i="9"/>
  <c r="AS3" i="9"/>
  <c r="AR3" i="9"/>
  <c r="AQ3" i="9"/>
  <c r="AP3" i="9"/>
  <c r="AO3" i="9"/>
  <c r="AN3" i="9"/>
  <c r="AM3" i="9"/>
  <c r="AL3" i="9"/>
  <c r="AK3" i="9"/>
  <c r="AJ3" i="9"/>
  <c r="AI3" i="9"/>
  <c r="AH3" i="9"/>
  <c r="AG3" i="9"/>
  <c r="AF3" i="9"/>
  <c r="AE3" i="9"/>
  <c r="AD3" i="9"/>
  <c r="AC3" i="9"/>
  <c r="AB3" i="9"/>
  <c r="AA3" i="9"/>
  <c r="Z3" i="9"/>
  <c r="Y3" i="9"/>
  <c r="X3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AU3" i="15"/>
  <c r="AT3" i="15"/>
  <c r="AS3" i="15"/>
  <c r="AR3" i="15"/>
  <c r="AQ3" i="15"/>
  <c r="AP3" i="15"/>
  <c r="AO3" i="15"/>
  <c r="AN3" i="15"/>
  <c r="AM3" i="15"/>
  <c r="AL3" i="15"/>
  <c r="AK3" i="15"/>
  <c r="AJ3" i="15"/>
  <c r="AI3" i="15"/>
  <c r="AH3" i="15"/>
  <c r="AG3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AU3" i="18"/>
  <c r="AT3" i="18"/>
  <c r="AS3" i="18"/>
  <c r="AR3" i="18"/>
  <c r="AQ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AU3" i="38"/>
  <c r="AT3" i="38"/>
  <c r="AS3" i="38"/>
  <c r="AR3" i="38"/>
  <c r="AQ3" i="38"/>
  <c r="AP3" i="38"/>
  <c r="AO3" i="38"/>
  <c r="AN3" i="38"/>
  <c r="AM3" i="38"/>
  <c r="AL3" i="38"/>
  <c r="AK3" i="38"/>
  <c r="AJ3" i="38"/>
  <c r="AI3" i="38"/>
  <c r="AH3" i="38"/>
  <c r="AG3" i="38"/>
  <c r="AF3" i="38"/>
  <c r="AE3" i="38"/>
  <c r="AD3" i="38"/>
  <c r="AC3" i="38"/>
  <c r="AB3" i="38"/>
  <c r="AA3" i="38"/>
  <c r="Z3" i="38"/>
  <c r="Y3" i="38"/>
  <c r="X3" i="38"/>
  <c r="W3" i="38"/>
  <c r="V3" i="38"/>
  <c r="U3" i="38"/>
  <c r="T3" i="38"/>
  <c r="S3" i="38"/>
  <c r="R3" i="38"/>
  <c r="Q3" i="38"/>
  <c r="P3" i="38"/>
  <c r="O3" i="38"/>
  <c r="N3" i="38"/>
  <c r="M3" i="38"/>
  <c r="L3" i="38"/>
  <c r="K3" i="38"/>
  <c r="J3" i="38"/>
  <c r="I3" i="38"/>
  <c r="H3" i="38"/>
  <c r="AU3" i="6"/>
  <c r="AT3" i="6"/>
  <c r="AS3" i="6"/>
  <c r="AR3" i="6"/>
  <c r="AQ3" i="6"/>
  <c r="AP3" i="6"/>
  <c r="AO3" i="6"/>
  <c r="AN3" i="6"/>
  <c r="AM3" i="6"/>
  <c r="AL3" i="6"/>
  <c r="AK3" i="6"/>
  <c r="AJ3" i="6"/>
  <c r="AI3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AU3" i="36"/>
  <c r="AT3" i="36"/>
  <c r="AS3" i="36"/>
  <c r="AR3" i="36"/>
  <c r="AQ3" i="36"/>
  <c r="AP3" i="36"/>
  <c r="AO3" i="36"/>
  <c r="AN3" i="36"/>
  <c r="AM3" i="36"/>
  <c r="AL3" i="36"/>
  <c r="AK3" i="36"/>
  <c r="AJ3" i="36"/>
  <c r="AI3" i="36"/>
  <c r="AH3" i="36"/>
  <c r="AG3" i="36"/>
  <c r="AF3" i="36"/>
  <c r="AE3" i="36"/>
  <c r="AD3" i="36"/>
  <c r="AC3" i="36"/>
  <c r="AB3" i="36"/>
  <c r="AA3" i="36"/>
  <c r="Z3" i="36"/>
  <c r="Y3" i="36"/>
  <c r="X3" i="36"/>
  <c r="W3" i="36"/>
  <c r="V3" i="36"/>
  <c r="U3" i="36"/>
  <c r="T3" i="36"/>
  <c r="S3" i="36"/>
  <c r="R3" i="36"/>
  <c r="Q3" i="36"/>
  <c r="P3" i="36"/>
  <c r="O3" i="36"/>
  <c r="N3" i="36"/>
  <c r="M3" i="36"/>
  <c r="L3" i="36"/>
  <c r="K3" i="36"/>
  <c r="J3" i="36"/>
  <c r="I3" i="36"/>
  <c r="H3" i="36"/>
  <c r="AU3" i="37"/>
  <c r="AT3" i="37"/>
  <c r="AS3" i="37"/>
  <c r="AR3" i="37"/>
  <c r="AQ3" i="37"/>
  <c r="AP3" i="37"/>
  <c r="AO3" i="37"/>
  <c r="AN3" i="37"/>
  <c r="AM3" i="37"/>
  <c r="AL3" i="37"/>
  <c r="AK3" i="37"/>
  <c r="AJ3" i="37"/>
  <c r="AI3" i="37"/>
  <c r="AH3" i="37"/>
  <c r="AG3" i="37"/>
  <c r="AF3" i="37"/>
  <c r="AE3" i="37"/>
  <c r="AD3" i="37"/>
  <c r="AC3" i="37"/>
  <c r="AB3" i="37"/>
  <c r="AA3" i="37"/>
  <c r="Z3" i="37"/>
  <c r="Y3" i="37"/>
  <c r="X3" i="37"/>
  <c r="W3" i="37"/>
  <c r="V3" i="37"/>
  <c r="U3" i="37"/>
  <c r="T3" i="37"/>
  <c r="S3" i="37"/>
  <c r="R3" i="37"/>
  <c r="Q3" i="37"/>
  <c r="P3" i="37"/>
  <c r="O3" i="37"/>
  <c r="N3" i="37"/>
  <c r="M3" i="37"/>
  <c r="L3" i="37"/>
  <c r="K3" i="37"/>
  <c r="J3" i="37"/>
  <c r="I3" i="37"/>
  <c r="H3" i="37"/>
  <c r="AN15" i="2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T2" i="33"/>
  <c r="AS2" i="33"/>
  <c r="AO2" i="33"/>
  <c r="AN2" i="33"/>
  <c r="AK2" i="33"/>
  <c r="AJ2" i="33"/>
  <c r="AG2" i="33"/>
  <c r="AF2" i="33"/>
  <c r="AB2" i="33"/>
  <c r="AA2" i="33"/>
  <c r="S2" i="33"/>
  <c r="N2" i="33"/>
  <c r="AQ2" i="33"/>
  <c r="AP2" i="33"/>
  <c r="AM2" i="33"/>
  <c r="AL2" i="33"/>
  <c r="AH2" i="33"/>
  <c r="AD2" i="33"/>
  <c r="AC2" i="33"/>
  <c r="Z2" i="33"/>
  <c r="Y2" i="33"/>
  <c r="U2" i="33"/>
  <c r="T2" i="33"/>
  <c r="Q2" i="33"/>
  <c r="P2" i="33"/>
  <c r="O2" i="33"/>
  <c r="M2" i="33"/>
  <c r="L2" i="33"/>
  <c r="H1" i="33"/>
  <c r="H2" i="33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1" i="4"/>
  <c r="H2" i="4"/>
  <c r="G4" i="37"/>
  <c r="G4" i="38"/>
  <c r="F17" i="38"/>
  <c r="F19" i="38" s="1"/>
  <c r="G5" i="38"/>
  <c r="G6" i="38"/>
  <c r="G7" i="38"/>
  <c r="G8" i="38"/>
  <c r="G9" i="38"/>
  <c r="G10" i="38"/>
  <c r="G11" i="38"/>
  <c r="G12" i="38"/>
  <c r="G13" i="38"/>
  <c r="G14" i="38"/>
  <c r="H2" i="38"/>
  <c r="F22" i="37"/>
  <c r="F24" i="37" s="1"/>
  <c r="G5" i="37"/>
  <c r="G7" i="37"/>
  <c r="G8" i="37"/>
  <c r="G9" i="37"/>
  <c r="G11" i="37"/>
  <c r="G12" i="37"/>
  <c r="G13" i="37"/>
  <c r="G15" i="37"/>
  <c r="G16" i="37"/>
  <c r="G18" i="37"/>
  <c r="H2" i="37"/>
  <c r="H2" i="14"/>
  <c r="H2" i="24"/>
  <c r="H2" i="23"/>
  <c r="H2" i="21"/>
  <c r="H2" i="19"/>
  <c r="H2" i="17"/>
  <c r="H2" i="10"/>
  <c r="H2" i="9"/>
  <c r="H2" i="18"/>
  <c r="H2" i="8"/>
  <c r="H2" i="6"/>
  <c r="H2" i="36"/>
  <c r="I1" i="2"/>
  <c r="I1" i="33" s="1"/>
  <c r="G5" i="14"/>
  <c r="AR19" i="18"/>
  <c r="AS19" i="18"/>
  <c r="AS16" i="33" s="1"/>
  <c r="AR21" i="19"/>
  <c r="AS21" i="19"/>
  <c r="AS15" i="33" s="1"/>
  <c r="AR20" i="9"/>
  <c r="AS20" i="9"/>
  <c r="AS14" i="33" s="1"/>
  <c r="AR17" i="10"/>
  <c r="AS17" i="10"/>
  <c r="AS13" i="33" s="1"/>
  <c r="AR19" i="25"/>
  <c r="AS19" i="25"/>
  <c r="AS12" i="33" s="1"/>
  <c r="AR19" i="14"/>
  <c r="AR11" i="2" s="1"/>
  <c r="AS19" i="14"/>
  <c r="AS11" i="2" s="1"/>
  <c r="AR17" i="6"/>
  <c r="AS17" i="6"/>
  <c r="AS10" i="33" s="1"/>
  <c r="AR19" i="17"/>
  <c r="AS19" i="17"/>
  <c r="AS8" i="33" s="1"/>
  <c r="AR17" i="23"/>
  <c r="AS17" i="23"/>
  <c r="AS7" i="33" s="1"/>
  <c r="AR18" i="15"/>
  <c r="AS18" i="15"/>
  <c r="AS6" i="33" s="1"/>
  <c r="AR22" i="21"/>
  <c r="AS22" i="21"/>
  <c r="AS5" i="33" s="1"/>
  <c r="AR17" i="8"/>
  <c r="AS17" i="8"/>
  <c r="AS4" i="33" s="1"/>
  <c r="AR22" i="24"/>
  <c r="AS22" i="24"/>
  <c r="AS3" i="33" s="1"/>
  <c r="AN19" i="18"/>
  <c r="AO19" i="18"/>
  <c r="AN21" i="19"/>
  <c r="AO21" i="19"/>
  <c r="AN20" i="9"/>
  <c r="AO20" i="9"/>
  <c r="AN17" i="10"/>
  <c r="AO17" i="10"/>
  <c r="AN19" i="25"/>
  <c r="AO19" i="25"/>
  <c r="AN19" i="14"/>
  <c r="AN11" i="2" s="1"/>
  <c r="AO19" i="14"/>
  <c r="AN17" i="6"/>
  <c r="AO17" i="6"/>
  <c r="AN19" i="17"/>
  <c r="AO19" i="17"/>
  <c r="AN17" i="23"/>
  <c r="AO17" i="23"/>
  <c r="AN18" i="15"/>
  <c r="AO18" i="15"/>
  <c r="AN22" i="21"/>
  <c r="AO22" i="21"/>
  <c r="AN17" i="8"/>
  <c r="AO17" i="8"/>
  <c r="AN22" i="24"/>
  <c r="AO22" i="24"/>
  <c r="AA19" i="18"/>
  <c r="AB19" i="18"/>
  <c r="AA21" i="19"/>
  <c r="AB21" i="19"/>
  <c r="AA20" i="9"/>
  <c r="AB20" i="9"/>
  <c r="AA17" i="10"/>
  <c r="AB17" i="10"/>
  <c r="AA19" i="25"/>
  <c r="AB19" i="25"/>
  <c r="AA19" i="14"/>
  <c r="AA11" i="2" s="1"/>
  <c r="AB19" i="14"/>
  <c r="AA17" i="6"/>
  <c r="AB17" i="6"/>
  <c r="AA19" i="17"/>
  <c r="AB19" i="17"/>
  <c r="AA17" i="23"/>
  <c r="AB17" i="23"/>
  <c r="AA18" i="15"/>
  <c r="AB18" i="15"/>
  <c r="AA22" i="21"/>
  <c r="AB22" i="21"/>
  <c r="AA17" i="8"/>
  <c r="AB17" i="8"/>
  <c r="AA22" i="24"/>
  <c r="AB22" i="24"/>
  <c r="W19" i="18"/>
  <c r="W16" i="33" s="1"/>
  <c r="X19" i="18"/>
  <c r="W21" i="19"/>
  <c r="W15" i="33" s="1"/>
  <c r="X21" i="19"/>
  <c r="W20" i="9"/>
  <c r="W14" i="33" s="1"/>
  <c r="X20" i="9"/>
  <c r="W17" i="10"/>
  <c r="W13" i="33" s="1"/>
  <c r="X17" i="10"/>
  <c r="W19" i="25"/>
  <c r="W12" i="33" s="1"/>
  <c r="X19" i="25"/>
  <c r="W19" i="14"/>
  <c r="X19" i="14"/>
  <c r="W17" i="6"/>
  <c r="W10" i="33" s="1"/>
  <c r="X17" i="6"/>
  <c r="W19" i="17"/>
  <c r="W8" i="33" s="1"/>
  <c r="X19" i="17"/>
  <c r="W17" i="23"/>
  <c r="W7" i="33" s="1"/>
  <c r="X17" i="23"/>
  <c r="W18" i="15"/>
  <c r="W6" i="33" s="1"/>
  <c r="X18" i="15"/>
  <c r="W22" i="21"/>
  <c r="W5" i="33" s="1"/>
  <c r="X22" i="21"/>
  <c r="W17" i="8"/>
  <c r="W4" i="33" s="1"/>
  <c r="X17" i="8"/>
  <c r="W22" i="24"/>
  <c r="W3" i="33" s="1"/>
  <c r="X22" i="24"/>
  <c r="R19" i="18"/>
  <c r="S19" i="18"/>
  <c r="S16" i="33" s="1"/>
  <c r="R21" i="19"/>
  <c r="S21" i="19"/>
  <c r="S15" i="33" s="1"/>
  <c r="R20" i="9"/>
  <c r="S20" i="9"/>
  <c r="S14" i="33" s="1"/>
  <c r="R17" i="10"/>
  <c r="S17" i="10"/>
  <c r="S13" i="33" s="1"/>
  <c r="R19" i="25"/>
  <c r="S19" i="25"/>
  <c r="S12" i="33" s="1"/>
  <c r="R19" i="14"/>
  <c r="R11" i="2" s="1"/>
  <c r="S19" i="14"/>
  <c r="S11" i="2" s="1"/>
  <c r="R17" i="6"/>
  <c r="S17" i="6"/>
  <c r="S10" i="33" s="1"/>
  <c r="R19" i="17"/>
  <c r="S19" i="17"/>
  <c r="S8" i="33" s="1"/>
  <c r="R17" i="23"/>
  <c r="S17" i="23"/>
  <c r="S7" i="33" s="1"/>
  <c r="R18" i="15"/>
  <c r="S18" i="15"/>
  <c r="S6" i="33" s="1"/>
  <c r="R22" i="21"/>
  <c r="S22" i="21"/>
  <c r="S5" i="33" s="1"/>
  <c r="R17" i="8"/>
  <c r="S17" i="8"/>
  <c r="S4" i="33" s="1"/>
  <c r="R22" i="24"/>
  <c r="S22" i="24"/>
  <c r="S3" i="33" s="1"/>
  <c r="N19" i="18"/>
  <c r="O19" i="18"/>
  <c r="N21" i="19"/>
  <c r="O21" i="19"/>
  <c r="N20" i="9"/>
  <c r="O20" i="9"/>
  <c r="N17" i="10"/>
  <c r="O17" i="10"/>
  <c r="N19" i="25"/>
  <c r="O19" i="25"/>
  <c r="N19" i="14"/>
  <c r="N11" i="2" s="1"/>
  <c r="O19" i="14"/>
  <c r="O11" i="2" s="1"/>
  <c r="N17" i="6"/>
  <c r="O17" i="6"/>
  <c r="N19" i="17"/>
  <c r="O19" i="17"/>
  <c r="N17" i="23"/>
  <c r="O17" i="23"/>
  <c r="N18" i="15"/>
  <c r="O18" i="15"/>
  <c r="N22" i="21"/>
  <c r="O22" i="21"/>
  <c r="N17" i="8"/>
  <c r="O17" i="8"/>
  <c r="N22" i="24"/>
  <c r="O22" i="24"/>
  <c r="H17" i="6"/>
  <c r="H20" i="6" s="1"/>
  <c r="I17" i="6"/>
  <c r="J17" i="6"/>
  <c r="J10" i="33" s="1"/>
  <c r="K17" i="6"/>
  <c r="L17" i="6"/>
  <c r="M17" i="6"/>
  <c r="P17" i="6"/>
  <c r="Q17" i="6"/>
  <c r="T17" i="6"/>
  <c r="U17" i="6"/>
  <c r="V17" i="6"/>
  <c r="Y17" i="6"/>
  <c r="Z17" i="6"/>
  <c r="AC17" i="6"/>
  <c r="AD17" i="6"/>
  <c r="AE17" i="6"/>
  <c r="AF17" i="6"/>
  <c r="AF10" i="33" s="1"/>
  <c r="AG17" i="6"/>
  <c r="AH17" i="6"/>
  <c r="AI17" i="6"/>
  <c r="AJ17" i="6"/>
  <c r="AJ10" i="33" s="1"/>
  <c r="AK17" i="6"/>
  <c r="AL17" i="6"/>
  <c r="AM17" i="6"/>
  <c r="AP17" i="6"/>
  <c r="AQ17" i="6"/>
  <c r="AT17" i="6"/>
  <c r="AU17" i="6"/>
  <c r="J19" i="18"/>
  <c r="J16" i="33" s="1"/>
  <c r="K19" i="18"/>
  <c r="J21" i="19"/>
  <c r="J15" i="33" s="1"/>
  <c r="K21" i="19"/>
  <c r="J20" i="9"/>
  <c r="J14" i="33" s="1"/>
  <c r="K20" i="9"/>
  <c r="J17" i="10"/>
  <c r="J13" i="33" s="1"/>
  <c r="K17" i="10"/>
  <c r="J19" i="25"/>
  <c r="J12" i="33" s="1"/>
  <c r="K19" i="25"/>
  <c r="J19" i="14"/>
  <c r="K19" i="14"/>
  <c r="J19" i="17"/>
  <c r="J8" i="33" s="1"/>
  <c r="K19" i="17"/>
  <c r="J17" i="23"/>
  <c r="J7" i="33" s="1"/>
  <c r="K17" i="23"/>
  <c r="J18" i="15"/>
  <c r="J6" i="33" s="1"/>
  <c r="K18" i="15"/>
  <c r="J22" i="21"/>
  <c r="J5" i="33" s="1"/>
  <c r="K22" i="21"/>
  <c r="J17" i="8"/>
  <c r="J4" i="33" s="1"/>
  <c r="K17" i="8"/>
  <c r="J22" i="24"/>
  <c r="J3" i="33" s="1"/>
  <c r="K22" i="24"/>
  <c r="H2" i="25"/>
  <c r="H22" i="24"/>
  <c r="H25" i="24" s="1"/>
  <c r="I22" i="24"/>
  <c r="L22" i="24"/>
  <c r="M22" i="24"/>
  <c r="P22" i="24"/>
  <c r="Q22" i="24"/>
  <c r="T22" i="24"/>
  <c r="U22" i="24"/>
  <c r="V22" i="24"/>
  <c r="Y22" i="24"/>
  <c r="Z22" i="24"/>
  <c r="AC22" i="24"/>
  <c r="AD22" i="24"/>
  <c r="AE22" i="24"/>
  <c r="AF22" i="24"/>
  <c r="AF3" i="33" s="1"/>
  <c r="AG22" i="24"/>
  <c r="AH22" i="24"/>
  <c r="AI22" i="24"/>
  <c r="AJ22" i="24"/>
  <c r="AJ3" i="33" s="1"/>
  <c r="AK22" i="24"/>
  <c r="AL22" i="24"/>
  <c r="AM22" i="24"/>
  <c r="AP22" i="24"/>
  <c r="AQ22" i="24"/>
  <c r="AT22" i="24"/>
  <c r="AU22" i="24"/>
  <c r="G4" i="24"/>
  <c r="G6" i="24"/>
  <c r="G5" i="24"/>
  <c r="G7" i="24"/>
  <c r="G9" i="24"/>
  <c r="G10" i="24"/>
  <c r="G11" i="24"/>
  <c r="G12" i="24"/>
  <c r="G14" i="24"/>
  <c r="G16" i="24"/>
  <c r="G18" i="24"/>
  <c r="H17" i="8"/>
  <c r="H20" i="8" s="1"/>
  <c r="I17" i="8"/>
  <c r="G4" i="6"/>
  <c r="G5" i="36"/>
  <c r="F17" i="6"/>
  <c r="F19" i="6" s="1"/>
  <c r="G6" i="36"/>
  <c r="G7" i="36"/>
  <c r="G8" i="36"/>
  <c r="G9" i="36"/>
  <c r="G10" i="36"/>
  <c r="G11" i="36"/>
  <c r="G12" i="36"/>
  <c r="G13" i="36"/>
  <c r="G14" i="36"/>
  <c r="F17" i="36"/>
  <c r="F19" i="36" s="1"/>
  <c r="H19" i="18"/>
  <c r="H22" i="18" s="1"/>
  <c r="H18" i="15"/>
  <c r="H21" i="15" s="1"/>
  <c r="H19" i="17"/>
  <c r="H22" i="17" s="1"/>
  <c r="H20" i="9"/>
  <c r="H23" i="9" s="1"/>
  <c r="H17" i="10"/>
  <c r="H20" i="10" s="1"/>
  <c r="H21" i="19"/>
  <c r="H24" i="19" s="1"/>
  <c r="H19" i="25"/>
  <c r="H22" i="25" s="1"/>
  <c r="H19" i="14"/>
  <c r="H22" i="14" s="1"/>
  <c r="H22" i="21"/>
  <c r="H25" i="21" s="1"/>
  <c r="H17" i="23"/>
  <c r="H20" i="23" s="1"/>
  <c r="I19" i="18"/>
  <c r="I18" i="15"/>
  <c r="I19" i="17"/>
  <c r="I20" i="9"/>
  <c r="I17" i="10"/>
  <c r="I21" i="19"/>
  <c r="I19" i="25"/>
  <c r="I19" i="14"/>
  <c r="I11" i="2" s="1"/>
  <c r="I22" i="21"/>
  <c r="I17" i="23"/>
  <c r="L19" i="18"/>
  <c r="L18" i="15"/>
  <c r="L19" i="17"/>
  <c r="L20" i="9"/>
  <c r="L17" i="10"/>
  <c r="L21" i="19"/>
  <c r="L19" i="25"/>
  <c r="L17" i="8"/>
  <c r="L19" i="14"/>
  <c r="L11" i="2" s="1"/>
  <c r="L22" i="21"/>
  <c r="L17" i="23"/>
  <c r="M19" i="18"/>
  <c r="M18" i="15"/>
  <c r="M19" i="17"/>
  <c r="M20" i="9"/>
  <c r="M17" i="10"/>
  <c r="M21" i="19"/>
  <c r="M19" i="25"/>
  <c r="M17" i="8"/>
  <c r="M19" i="14"/>
  <c r="M11" i="2" s="1"/>
  <c r="M22" i="21"/>
  <c r="M17" i="23"/>
  <c r="P19" i="18"/>
  <c r="P18" i="15"/>
  <c r="P19" i="17"/>
  <c r="P20" i="9"/>
  <c r="P17" i="10"/>
  <c r="P21" i="19"/>
  <c r="P19" i="25"/>
  <c r="P17" i="8"/>
  <c r="P19" i="14"/>
  <c r="P11" i="2" s="1"/>
  <c r="P22" i="21"/>
  <c r="P17" i="23"/>
  <c r="Q19" i="18"/>
  <c r="Q18" i="15"/>
  <c r="Q19" i="17"/>
  <c r="Q20" i="9"/>
  <c r="Q17" i="10"/>
  <c r="Q21" i="19"/>
  <c r="Q19" i="25"/>
  <c r="Q17" i="8"/>
  <c r="Q19" i="14"/>
  <c r="Q11" i="2" s="1"/>
  <c r="Q22" i="21"/>
  <c r="Q17" i="23"/>
  <c r="T19" i="18"/>
  <c r="T18" i="15"/>
  <c r="T19" i="17"/>
  <c r="T20" i="9"/>
  <c r="T17" i="10"/>
  <c r="T21" i="19"/>
  <c r="T19" i="25"/>
  <c r="T17" i="8"/>
  <c r="T19" i="14"/>
  <c r="T22" i="21"/>
  <c r="T17" i="23"/>
  <c r="U19" i="18"/>
  <c r="U18" i="15"/>
  <c r="U19" i="17"/>
  <c r="U20" i="9"/>
  <c r="U17" i="10"/>
  <c r="U21" i="19"/>
  <c r="U19" i="25"/>
  <c r="U17" i="8"/>
  <c r="U19" i="14"/>
  <c r="U11" i="2" s="1"/>
  <c r="U22" i="21"/>
  <c r="U17" i="23"/>
  <c r="V19" i="18"/>
  <c r="V18" i="15"/>
  <c r="V19" i="17"/>
  <c r="V20" i="9"/>
  <c r="V17" i="10"/>
  <c r="V21" i="19"/>
  <c r="V19" i="25"/>
  <c r="V17" i="8"/>
  <c r="V19" i="14"/>
  <c r="V11" i="2" s="1"/>
  <c r="V22" i="21"/>
  <c r="V17" i="23"/>
  <c r="Y19" i="18"/>
  <c r="Y18" i="15"/>
  <c r="Y19" i="17"/>
  <c r="Y20" i="9"/>
  <c r="Y17" i="10"/>
  <c r="Y21" i="19"/>
  <c r="Y19" i="25"/>
  <c r="Y17" i="8"/>
  <c r="Y19" i="14"/>
  <c r="Y11" i="2" s="1"/>
  <c r="Y22" i="21"/>
  <c r="Y17" i="23"/>
  <c r="Z19" i="18"/>
  <c r="Z18" i="15"/>
  <c r="Z19" i="17"/>
  <c r="Z20" i="9"/>
  <c r="Z17" i="10"/>
  <c r="Z21" i="19"/>
  <c r="Z19" i="25"/>
  <c r="Z17" i="8"/>
  <c r="Z19" i="14"/>
  <c r="Z11" i="2" s="1"/>
  <c r="Z22" i="21"/>
  <c r="Z17" i="23"/>
  <c r="AC19" i="18"/>
  <c r="AC18" i="15"/>
  <c r="AC19" i="17"/>
  <c r="AC20" i="9"/>
  <c r="AC17" i="10"/>
  <c r="AC21" i="19"/>
  <c r="AC19" i="25"/>
  <c r="AC17" i="8"/>
  <c r="AC19" i="14"/>
  <c r="AC11" i="2" s="1"/>
  <c r="AC22" i="21"/>
  <c r="AC17" i="23"/>
  <c r="AD19" i="18"/>
  <c r="AD18" i="15"/>
  <c r="AD19" i="17"/>
  <c r="AD20" i="9"/>
  <c r="AD17" i="10"/>
  <c r="AD21" i="19"/>
  <c r="AD19" i="25"/>
  <c r="AD17" i="8"/>
  <c r="AD19" i="14"/>
  <c r="AD11" i="2" s="1"/>
  <c r="AD22" i="21"/>
  <c r="AD17" i="23"/>
  <c r="AE19" i="18"/>
  <c r="AE18" i="15"/>
  <c r="AE19" i="17"/>
  <c r="AE20" i="9"/>
  <c r="AE17" i="10"/>
  <c r="AE21" i="19"/>
  <c r="AE19" i="25"/>
  <c r="AE17" i="8"/>
  <c r="AE19" i="14"/>
  <c r="AE11" i="2" s="1"/>
  <c r="AE22" i="21"/>
  <c r="AE17" i="23"/>
  <c r="AF19" i="18"/>
  <c r="AF16" i="33" s="1"/>
  <c r="AF18" i="15"/>
  <c r="AF6" i="33" s="1"/>
  <c r="AF19" i="17"/>
  <c r="AF8" i="33" s="1"/>
  <c r="AF20" i="9"/>
  <c r="AF14" i="33" s="1"/>
  <c r="AF17" i="10"/>
  <c r="AF13" i="33" s="1"/>
  <c r="AF21" i="19"/>
  <c r="AF15" i="33" s="1"/>
  <c r="AF19" i="25"/>
  <c r="AF12" i="33" s="1"/>
  <c r="AF17" i="8"/>
  <c r="AF4" i="33" s="1"/>
  <c r="AF19" i="14"/>
  <c r="AF11" i="2" s="1"/>
  <c r="AF22" i="21"/>
  <c r="AF5" i="33" s="1"/>
  <c r="AF17" i="23"/>
  <c r="AF7" i="33" s="1"/>
  <c r="AG19" i="18"/>
  <c r="AG18" i="15"/>
  <c r="AG19" i="17"/>
  <c r="AG20" i="9"/>
  <c r="AG17" i="10"/>
  <c r="AG21" i="19"/>
  <c r="AG19" i="25"/>
  <c r="AG17" i="8"/>
  <c r="AG19" i="14"/>
  <c r="AG22" i="21"/>
  <c r="AG17" i="23"/>
  <c r="AH19" i="18"/>
  <c r="AH18" i="15"/>
  <c r="AH19" i="17"/>
  <c r="AH20" i="9"/>
  <c r="AH17" i="10"/>
  <c r="AH21" i="19"/>
  <c r="AH19" i="25"/>
  <c r="AH17" i="8"/>
  <c r="AH19" i="14"/>
  <c r="AH11" i="2" s="1"/>
  <c r="AH22" i="21"/>
  <c r="AH17" i="23"/>
  <c r="AI19" i="18"/>
  <c r="AI18" i="15"/>
  <c r="AI19" i="17"/>
  <c r="AI20" i="9"/>
  <c r="AI17" i="10"/>
  <c r="AI21" i="19"/>
  <c r="AI19" i="25"/>
  <c r="AI17" i="8"/>
  <c r="AI19" i="14"/>
  <c r="AI11" i="2" s="1"/>
  <c r="AI22" i="21"/>
  <c r="AI17" i="23"/>
  <c r="AJ19" i="18"/>
  <c r="AJ16" i="33" s="1"/>
  <c r="AJ18" i="15"/>
  <c r="AJ6" i="33" s="1"/>
  <c r="AJ19" i="17"/>
  <c r="AJ8" i="33" s="1"/>
  <c r="AJ20" i="9"/>
  <c r="AJ14" i="33" s="1"/>
  <c r="AJ17" i="10"/>
  <c r="AJ13" i="33" s="1"/>
  <c r="AJ21" i="19"/>
  <c r="AJ15" i="33" s="1"/>
  <c r="AJ19" i="25"/>
  <c r="AJ12" i="33" s="1"/>
  <c r="AJ17" i="8"/>
  <c r="AJ4" i="33" s="1"/>
  <c r="AJ19" i="14"/>
  <c r="AJ11" i="2" s="1"/>
  <c r="AJ22" i="21"/>
  <c r="AJ5" i="33" s="1"/>
  <c r="AJ17" i="23"/>
  <c r="AJ7" i="33" s="1"/>
  <c r="AK19" i="18"/>
  <c r="AK18" i="15"/>
  <c r="AK19" i="17"/>
  <c r="AK20" i="9"/>
  <c r="AK17" i="10"/>
  <c r="AK21" i="19"/>
  <c r="AK19" i="25"/>
  <c r="AK17" i="8"/>
  <c r="AK19" i="14"/>
  <c r="AK22" i="21"/>
  <c r="AK17" i="23"/>
  <c r="AL19" i="18"/>
  <c r="AL18" i="15"/>
  <c r="AL19" i="17"/>
  <c r="AL20" i="9"/>
  <c r="AL17" i="10"/>
  <c r="AL21" i="19"/>
  <c r="AL19" i="25"/>
  <c r="AL17" i="8"/>
  <c r="AL19" i="14"/>
  <c r="AL11" i="2" s="1"/>
  <c r="AL22" i="21"/>
  <c r="AL17" i="23"/>
  <c r="AM19" i="18"/>
  <c r="AM18" i="15"/>
  <c r="AM19" i="17"/>
  <c r="AM20" i="9"/>
  <c r="AM17" i="10"/>
  <c r="AM21" i="19"/>
  <c r="AM19" i="25"/>
  <c r="AM17" i="8"/>
  <c r="AM19" i="14"/>
  <c r="AM11" i="2" s="1"/>
  <c r="AM22" i="21"/>
  <c r="AM17" i="23"/>
  <c r="AP19" i="18"/>
  <c r="AP18" i="15"/>
  <c r="AP19" i="17"/>
  <c r="AP20" i="9"/>
  <c r="AP17" i="10"/>
  <c r="AP21" i="19"/>
  <c r="AP19" i="25"/>
  <c r="AP17" i="8"/>
  <c r="AP19" i="14"/>
  <c r="AP11" i="2" s="1"/>
  <c r="AP22" i="21"/>
  <c r="AP17" i="23"/>
  <c r="AQ19" i="18"/>
  <c r="AQ18" i="15"/>
  <c r="AQ19" i="17"/>
  <c r="AQ20" i="9"/>
  <c r="AQ17" i="10"/>
  <c r="AQ21" i="19"/>
  <c r="AQ19" i="25"/>
  <c r="AQ17" i="8"/>
  <c r="AQ19" i="14"/>
  <c r="AQ11" i="2" s="1"/>
  <c r="AQ22" i="21"/>
  <c r="AQ17" i="23"/>
  <c r="AT19" i="18"/>
  <c r="AT18" i="15"/>
  <c r="AT19" i="17"/>
  <c r="AT20" i="9"/>
  <c r="AT17" i="10"/>
  <c r="AT21" i="19"/>
  <c r="AT19" i="25"/>
  <c r="AT17" i="8"/>
  <c r="AT19" i="14"/>
  <c r="AT22" i="21"/>
  <c r="AT17" i="23"/>
  <c r="AU19" i="18"/>
  <c r="AU18" i="15"/>
  <c r="AU19" i="17"/>
  <c r="AU20" i="9"/>
  <c r="AU17" i="10"/>
  <c r="AU21" i="19"/>
  <c r="AU19" i="25"/>
  <c r="AU17" i="8"/>
  <c r="AU19" i="14"/>
  <c r="AU11" i="2" s="1"/>
  <c r="AU22" i="21"/>
  <c r="AU17" i="23"/>
  <c r="F17" i="23"/>
  <c r="F19" i="23" s="1"/>
  <c r="F19" i="14"/>
  <c r="F21" i="14" s="1"/>
  <c r="F19" i="18"/>
  <c r="F21" i="18" s="1"/>
  <c r="G14" i="6"/>
  <c r="G13" i="6"/>
  <c r="G12" i="6"/>
  <c r="G11" i="6"/>
  <c r="G10" i="6"/>
  <c r="G9" i="6"/>
  <c r="G8" i="6"/>
  <c r="G7" i="6"/>
  <c r="G6" i="6"/>
  <c r="G5" i="6"/>
  <c r="F17" i="8"/>
  <c r="F19" i="8" s="1"/>
  <c r="G19" i="21"/>
  <c r="G12" i="21"/>
  <c r="G12" i="25"/>
  <c r="G7" i="25"/>
  <c r="G17" i="19"/>
  <c r="G11" i="19"/>
  <c r="G14" i="19"/>
  <c r="G13" i="10"/>
  <c r="G15" i="9"/>
  <c r="G6" i="9"/>
  <c r="G14" i="15"/>
  <c r="G8" i="15"/>
  <c r="G6" i="17"/>
  <c r="G8" i="17"/>
  <c r="G15" i="17"/>
  <c r="F19" i="17"/>
  <c r="F21" i="17" s="1"/>
  <c r="F20" i="9"/>
  <c r="F22" i="9" s="1"/>
  <c r="F18" i="15"/>
  <c r="F20" i="15" s="1"/>
  <c r="F19" i="25"/>
  <c r="F21" i="25" s="1"/>
  <c r="F22" i="24"/>
  <c r="F24" i="24" s="1"/>
  <c r="F22" i="21"/>
  <c r="F24" i="21" s="1"/>
  <c r="F17" i="10"/>
  <c r="F19" i="10" s="1"/>
  <c r="F21" i="19"/>
  <c r="F23" i="19" s="1"/>
  <c r="G11" i="25"/>
  <c r="G6" i="25"/>
  <c r="G12" i="17"/>
  <c r="G12" i="10"/>
  <c r="G9" i="10"/>
  <c r="G7" i="10"/>
  <c r="G12" i="15"/>
  <c r="G4" i="15"/>
  <c r="G5" i="15"/>
  <c r="G6" i="15"/>
  <c r="G7" i="15"/>
  <c r="G9" i="15"/>
  <c r="G10" i="15"/>
  <c r="G11" i="15"/>
  <c r="G15" i="15"/>
  <c r="G4" i="14"/>
  <c r="G6" i="14"/>
  <c r="G7" i="14"/>
  <c r="G8" i="14"/>
  <c r="G9" i="14"/>
  <c r="G10" i="14"/>
  <c r="G11" i="14"/>
  <c r="G13" i="14"/>
  <c r="G14" i="14"/>
  <c r="G15" i="14"/>
  <c r="G4" i="9"/>
  <c r="G7" i="9"/>
  <c r="G8" i="9"/>
  <c r="G9" i="9"/>
  <c r="G10" i="9"/>
  <c r="G11" i="9"/>
  <c r="G12" i="9"/>
  <c r="G14" i="9"/>
  <c r="G16" i="9"/>
  <c r="G4" i="10"/>
  <c r="G5" i="10"/>
  <c r="G6" i="10"/>
  <c r="G8" i="10"/>
  <c r="G10" i="10"/>
  <c r="G11" i="10"/>
  <c r="G14" i="10"/>
  <c r="G4" i="19"/>
  <c r="G6" i="19"/>
  <c r="G8" i="19"/>
  <c r="G10" i="19"/>
  <c r="G12" i="19"/>
  <c r="G15" i="19"/>
  <c r="G18" i="19"/>
  <c r="G16" i="19"/>
  <c r="G4" i="17"/>
  <c r="G5" i="17"/>
  <c r="G7" i="17"/>
  <c r="G10" i="17"/>
  <c r="G11" i="17"/>
  <c r="G14" i="17"/>
  <c r="G16" i="17"/>
  <c r="G4" i="23"/>
  <c r="G5" i="23"/>
  <c r="G6" i="23"/>
  <c r="G7" i="23"/>
  <c r="G8" i="23"/>
  <c r="G9" i="23"/>
  <c r="G10" i="23"/>
  <c r="G11" i="23"/>
  <c r="G12" i="23"/>
  <c r="G13" i="23"/>
  <c r="G14" i="23"/>
  <c r="G4" i="18"/>
  <c r="G5" i="18"/>
  <c r="G6" i="18"/>
  <c r="G8" i="18"/>
  <c r="G9" i="18"/>
  <c r="G10" i="18"/>
  <c r="G11" i="18"/>
  <c r="G12" i="18"/>
  <c r="G14" i="18"/>
  <c r="G15" i="18"/>
  <c r="G16" i="18"/>
  <c r="G4" i="25"/>
  <c r="G5" i="25"/>
  <c r="G9" i="25"/>
  <c r="G10" i="25"/>
  <c r="G13" i="25"/>
  <c r="G14" i="25"/>
  <c r="G16" i="25"/>
  <c r="G5" i="21"/>
  <c r="G7" i="21"/>
  <c r="G9" i="21"/>
  <c r="G11" i="21"/>
  <c r="G13" i="21"/>
  <c r="G15" i="21"/>
  <c r="G16" i="21"/>
  <c r="G18" i="21"/>
  <c r="G4" i="21"/>
  <c r="G4" i="8"/>
  <c r="G5" i="8"/>
  <c r="G6" i="8"/>
  <c r="G7" i="8"/>
  <c r="G8" i="8"/>
  <c r="G9" i="8"/>
  <c r="G10" i="8"/>
  <c r="G11" i="8"/>
  <c r="G12" i="8"/>
  <c r="G13" i="8"/>
  <c r="G14" i="8"/>
  <c r="AO17" i="36"/>
  <c r="AQ17" i="36"/>
  <c r="AK17" i="36"/>
  <c r="AM17" i="36"/>
  <c r="S17" i="36"/>
  <c r="S9" i="33" s="1"/>
  <c r="U17" i="36"/>
  <c r="O17" i="36"/>
  <c r="Q17" i="36"/>
  <c r="K17" i="36"/>
  <c r="M17" i="36"/>
  <c r="I17" i="36"/>
  <c r="AS17" i="36"/>
  <c r="AS9" i="33" s="1"/>
  <c r="AG17" i="36"/>
  <c r="AA17" i="36"/>
  <c r="AC17" i="36"/>
  <c r="W17" i="36"/>
  <c r="W9" i="33" s="1"/>
  <c r="Y17" i="36"/>
  <c r="AE17" i="36"/>
  <c r="AI17" i="36"/>
  <c r="AU17" i="36"/>
  <c r="K9" i="33" l="1"/>
  <c r="L9" i="33" s="1"/>
  <c r="M9" i="33" s="1"/>
  <c r="N9" i="33" s="1"/>
  <c r="O15" i="2"/>
  <c r="X6" i="33"/>
  <c r="Y6" i="33" s="1"/>
  <c r="Z6" i="33" s="1"/>
  <c r="AA6" i="33" s="1"/>
  <c r="I20" i="23"/>
  <c r="J20" i="23" s="1"/>
  <c r="J7" i="4" s="1"/>
  <c r="K7" i="33"/>
  <c r="L7" i="33" s="1"/>
  <c r="M7" i="33" s="1"/>
  <c r="N7" i="33" s="1"/>
  <c r="K3" i="33"/>
  <c r="L3" i="33" s="1"/>
  <c r="M3" i="33" s="1"/>
  <c r="N3" i="33" s="1"/>
  <c r="K15" i="33"/>
  <c r="L15" i="33" s="1"/>
  <c r="M15" i="33" s="1"/>
  <c r="N15" i="33" s="1"/>
  <c r="X15" i="33"/>
  <c r="Y15" i="33" s="1"/>
  <c r="Z15" i="33" s="1"/>
  <c r="AA15" i="33" s="1"/>
  <c r="AT14" i="33"/>
  <c r="AU14" i="33" s="1"/>
  <c r="AV14" i="33" s="1"/>
  <c r="AW14" i="33" s="1"/>
  <c r="K16" i="33"/>
  <c r="L16" i="33" s="1"/>
  <c r="M16" i="33" s="1"/>
  <c r="N16" i="33" s="1"/>
  <c r="X16" i="33"/>
  <c r="Y16" i="33" s="1"/>
  <c r="Z16" i="33" s="1"/>
  <c r="AA16" i="33" s="1"/>
  <c r="I23" i="9"/>
  <c r="J23" i="9" s="1"/>
  <c r="K23" i="9" s="1"/>
  <c r="L23" i="9" s="1"/>
  <c r="M23" i="9" s="1"/>
  <c r="N23" i="9" s="1"/>
  <c r="O23" i="9" s="1"/>
  <c r="P23" i="9" s="1"/>
  <c r="Q23" i="9" s="1"/>
  <c r="R23" i="9" s="1"/>
  <c r="S23" i="9" s="1"/>
  <c r="T23" i="9" s="1"/>
  <c r="U23" i="9" s="1"/>
  <c r="V23" i="9" s="1"/>
  <c r="W23" i="9" s="1"/>
  <c r="X23" i="9" s="1"/>
  <c r="Y23" i="9" s="1"/>
  <c r="Z23" i="9" s="1"/>
  <c r="AA23" i="9" s="1"/>
  <c r="AB23" i="9" s="1"/>
  <c r="AC23" i="9" s="1"/>
  <c r="AD23" i="9" s="1"/>
  <c r="AE23" i="9" s="1"/>
  <c r="AF23" i="9" s="1"/>
  <c r="AG23" i="9" s="1"/>
  <c r="AH23" i="9" s="1"/>
  <c r="AI23" i="9" s="1"/>
  <c r="AJ23" i="9" s="1"/>
  <c r="AK23" i="9" s="1"/>
  <c r="AL23" i="9" s="1"/>
  <c r="AM23" i="9" s="1"/>
  <c r="AN23" i="9" s="1"/>
  <c r="AO23" i="9" s="1"/>
  <c r="AP23" i="9" s="1"/>
  <c r="AQ23" i="9" s="1"/>
  <c r="AR23" i="9" s="1"/>
  <c r="AS23" i="9" s="1"/>
  <c r="AT23" i="9" s="1"/>
  <c r="AU23" i="9" s="1"/>
  <c r="K14" i="33"/>
  <c r="L14" i="33" s="1"/>
  <c r="M14" i="33" s="1"/>
  <c r="N14" i="33" s="1"/>
  <c r="X14" i="33"/>
  <c r="Y14" i="33" s="1"/>
  <c r="Z14" i="33" s="1"/>
  <c r="AA14" i="33" s="1"/>
  <c r="I21" i="15"/>
  <c r="J21" i="15" s="1"/>
  <c r="K21" i="15" s="1"/>
  <c r="L21" i="15" s="1"/>
  <c r="M21" i="15" s="1"/>
  <c r="N21" i="15" s="1"/>
  <c r="O21" i="15" s="1"/>
  <c r="P21" i="15" s="1"/>
  <c r="Q21" i="15" s="1"/>
  <c r="R21" i="15" s="1"/>
  <c r="S21" i="15" s="1"/>
  <c r="T21" i="15" s="1"/>
  <c r="U21" i="15" s="1"/>
  <c r="V21" i="15" s="1"/>
  <c r="W21" i="15" s="1"/>
  <c r="X21" i="15" s="1"/>
  <c r="Y21" i="15" s="1"/>
  <c r="Z21" i="15" s="1"/>
  <c r="AA21" i="15" s="1"/>
  <c r="AB21" i="15" s="1"/>
  <c r="AC21" i="15" s="1"/>
  <c r="AD21" i="15" s="1"/>
  <c r="AE21" i="15" s="1"/>
  <c r="AF21" i="15" s="1"/>
  <c r="AG21" i="15" s="1"/>
  <c r="AH21" i="15" s="1"/>
  <c r="AI21" i="15" s="1"/>
  <c r="AJ21" i="15" s="1"/>
  <c r="AK21" i="15" s="1"/>
  <c r="AL21" i="15" s="1"/>
  <c r="AM21" i="15" s="1"/>
  <c r="K13" i="33"/>
  <c r="L13" i="33" s="1"/>
  <c r="M13" i="33" s="1"/>
  <c r="N13" i="33" s="1"/>
  <c r="X13" i="33"/>
  <c r="Y13" i="33" s="1"/>
  <c r="Z13" i="33" s="1"/>
  <c r="AA13" i="33" s="1"/>
  <c r="I22" i="25"/>
  <c r="J22" i="25" s="1"/>
  <c r="K22" i="25" s="1"/>
  <c r="L22" i="25" s="1"/>
  <c r="M22" i="25" s="1"/>
  <c r="N22" i="25" s="1"/>
  <c r="O22" i="25" s="1"/>
  <c r="P22" i="25" s="1"/>
  <c r="Q22" i="25" s="1"/>
  <c r="R22" i="25" s="1"/>
  <c r="S22" i="25" s="1"/>
  <c r="T22" i="25" s="1"/>
  <c r="U22" i="25" s="1"/>
  <c r="V22" i="25" s="1"/>
  <c r="W22" i="25" s="1"/>
  <c r="X22" i="25" s="1"/>
  <c r="Y22" i="25" s="1"/>
  <c r="Z22" i="25" s="1"/>
  <c r="AA22" i="25" s="1"/>
  <c r="AB22" i="25" s="1"/>
  <c r="AC22" i="25" s="1"/>
  <c r="AD22" i="25" s="1"/>
  <c r="AE22" i="25" s="1"/>
  <c r="AF22" i="25" s="1"/>
  <c r="AG22" i="25" s="1"/>
  <c r="AH22" i="25" s="1"/>
  <c r="AI22" i="25" s="1"/>
  <c r="AJ22" i="25" s="1"/>
  <c r="AK22" i="25" s="1"/>
  <c r="AL22" i="25" s="1"/>
  <c r="AM22" i="25" s="1"/>
  <c r="AN22" i="25" s="1"/>
  <c r="AO22" i="25" s="1"/>
  <c r="AP22" i="25" s="1"/>
  <c r="AQ22" i="25" s="1"/>
  <c r="AR22" i="25" s="1"/>
  <c r="AS22" i="25" s="1"/>
  <c r="AT22" i="25" s="1"/>
  <c r="AU22" i="25" s="1"/>
  <c r="AV22" i="25" s="1"/>
  <c r="AV11" i="4" s="1"/>
  <c r="K5" i="33"/>
  <c r="L5" i="33" s="1"/>
  <c r="M5" i="33" s="1"/>
  <c r="N5" i="33" s="1"/>
  <c r="K10" i="33"/>
  <c r="L10" i="33" s="1"/>
  <c r="M10" i="33" s="1"/>
  <c r="N10" i="33" s="1"/>
  <c r="X10" i="33"/>
  <c r="Y10" i="33" s="1"/>
  <c r="Z10" i="33" s="1"/>
  <c r="AA10" i="33" s="1"/>
  <c r="AK10" i="33"/>
  <c r="AL10" i="33" s="1"/>
  <c r="AM10" i="33" s="1"/>
  <c r="AN10" i="33" s="1"/>
  <c r="AG10" i="33"/>
  <c r="AH10" i="33" s="1"/>
  <c r="AI10" i="33" s="1"/>
  <c r="I20" i="6"/>
  <c r="J20" i="6" s="1"/>
  <c r="K20" i="6" s="1"/>
  <c r="L20" i="6" s="1"/>
  <c r="M20" i="6" s="1"/>
  <c r="K4" i="33"/>
  <c r="L4" i="33" s="1"/>
  <c r="M4" i="33" s="1"/>
  <c r="N4" i="33" s="1"/>
  <c r="I24" i="19"/>
  <c r="J24" i="19" s="1"/>
  <c r="K24" i="19" s="1"/>
  <c r="L24" i="19" s="1"/>
  <c r="J15" i="2"/>
  <c r="K6" i="33"/>
  <c r="L6" i="33" s="1"/>
  <c r="M6" i="33" s="1"/>
  <c r="N6" i="33" s="1"/>
  <c r="G17" i="10"/>
  <c r="G13" i="33" s="1"/>
  <c r="I20" i="8"/>
  <c r="J20" i="8" s="1"/>
  <c r="X4" i="33"/>
  <c r="Y4" i="33" s="1"/>
  <c r="Z4" i="33" s="1"/>
  <c r="AA4" i="33" s="1"/>
  <c r="G17" i="8"/>
  <c r="G4" i="4" s="1"/>
  <c r="K12" i="33"/>
  <c r="L12" i="33" s="1"/>
  <c r="M12" i="33" s="1"/>
  <c r="N12" i="33" s="1"/>
  <c r="X12" i="33"/>
  <c r="Y12" i="33" s="1"/>
  <c r="Z12" i="33" s="1"/>
  <c r="AA12" i="33" s="1"/>
  <c r="G22" i="21"/>
  <c r="G12" i="4" s="1"/>
  <c r="X5" i="33"/>
  <c r="Y5" i="33" s="1"/>
  <c r="Z5" i="33" s="1"/>
  <c r="AA5" i="33" s="1"/>
  <c r="G18" i="15"/>
  <c r="G10" i="2" s="1"/>
  <c r="K8" i="33"/>
  <c r="L8" i="33" s="1"/>
  <c r="M8" i="33" s="1"/>
  <c r="N8" i="33" s="1"/>
  <c r="X7" i="33"/>
  <c r="Y7" i="33" s="1"/>
  <c r="Z7" i="33" s="1"/>
  <c r="AA7" i="33" s="1"/>
  <c r="X3" i="33"/>
  <c r="Y3" i="33" s="1"/>
  <c r="Z3" i="33" s="1"/>
  <c r="AA3" i="33" s="1"/>
  <c r="G19" i="18"/>
  <c r="G16" i="33" s="1"/>
  <c r="AJ15" i="2"/>
  <c r="AB18" i="33"/>
  <c r="AC18" i="33" s="1"/>
  <c r="AD18" i="33" s="1"/>
  <c r="AE18" i="33" s="1"/>
  <c r="X18" i="33"/>
  <c r="Y18" i="33" s="1"/>
  <c r="Z18" i="33" s="1"/>
  <c r="AA18" i="33" s="1"/>
  <c r="J11" i="2"/>
  <c r="J11" i="33"/>
  <c r="K11" i="33" s="1"/>
  <c r="L11" i="33" s="1"/>
  <c r="M11" i="33" s="1"/>
  <c r="N11" i="33" s="1"/>
  <c r="W11" i="2"/>
  <c r="W11" i="33"/>
  <c r="X11" i="33" s="1"/>
  <c r="Y11" i="33" s="1"/>
  <c r="Z11" i="33" s="1"/>
  <c r="AA11" i="33" s="1"/>
  <c r="I22" i="14"/>
  <c r="I10" i="4" s="1"/>
  <c r="W15" i="2"/>
  <c r="S15" i="2"/>
  <c r="K18" i="33"/>
  <c r="L18" i="33" s="1"/>
  <c r="M18" i="33" s="1"/>
  <c r="N18" i="33" s="1"/>
  <c r="I25" i="21"/>
  <c r="J25" i="21" s="1"/>
  <c r="K25" i="21" s="1"/>
  <c r="T5" i="33"/>
  <c r="U5" i="33" s="1"/>
  <c r="V5" i="33" s="1"/>
  <c r="AT5" i="33"/>
  <c r="AU5" i="33" s="1"/>
  <c r="AV5" i="33" s="1"/>
  <c r="AW5" i="33" s="1"/>
  <c r="AT10" i="33"/>
  <c r="AU10" i="33" s="1"/>
  <c r="AV10" i="33" s="1"/>
  <c r="AW10" i="33" s="1"/>
  <c r="I22" i="17"/>
  <c r="J22" i="17" s="1"/>
  <c r="K22" i="17" s="1"/>
  <c r="L22" i="17" s="1"/>
  <c r="M22" i="17" s="1"/>
  <c r="N22" i="17" s="1"/>
  <c r="O22" i="17" s="1"/>
  <c r="P22" i="17" s="1"/>
  <c r="Q22" i="17" s="1"/>
  <c r="R22" i="17" s="1"/>
  <c r="S22" i="17" s="1"/>
  <c r="T22" i="17" s="1"/>
  <c r="U22" i="17" s="1"/>
  <c r="V22" i="17" s="1"/>
  <c r="W22" i="17" s="1"/>
  <c r="X22" i="17" s="1"/>
  <c r="Y22" i="17" s="1"/>
  <c r="Z22" i="17" s="1"/>
  <c r="AA22" i="17" s="1"/>
  <c r="AB22" i="17" s="1"/>
  <c r="AC22" i="17" s="1"/>
  <c r="AD22" i="17" s="1"/>
  <c r="AE22" i="17" s="1"/>
  <c r="AF22" i="17" s="1"/>
  <c r="AG22" i="17" s="1"/>
  <c r="AH22" i="17" s="1"/>
  <c r="AI22" i="17" s="1"/>
  <c r="AJ22" i="17" s="1"/>
  <c r="AK22" i="17" s="1"/>
  <c r="AL22" i="17" s="1"/>
  <c r="AM22" i="17" s="1"/>
  <c r="AN22" i="17" s="1"/>
  <c r="AO22" i="17" s="1"/>
  <c r="AP22" i="17" s="1"/>
  <c r="AQ22" i="17" s="1"/>
  <c r="AR22" i="17" s="1"/>
  <c r="AS22" i="17" s="1"/>
  <c r="AT22" i="17" s="1"/>
  <c r="AU22" i="17" s="1"/>
  <c r="AV22" i="17" s="1"/>
  <c r="X8" i="33"/>
  <c r="Y8" i="33" s="1"/>
  <c r="Z8" i="33" s="1"/>
  <c r="AA8" i="33" s="1"/>
  <c r="AT8" i="33"/>
  <c r="AU8" i="33" s="1"/>
  <c r="AV8" i="33" s="1"/>
  <c r="AW8" i="33" s="1"/>
  <c r="I22" i="18"/>
  <c r="J22" i="18" s="1"/>
  <c r="K22" i="18" s="1"/>
  <c r="L22" i="18" s="1"/>
  <c r="M22" i="18" s="1"/>
  <c r="N22" i="18" s="1"/>
  <c r="O22" i="18" s="1"/>
  <c r="P22" i="18" s="1"/>
  <c r="Q22" i="18" s="1"/>
  <c r="R22" i="18" s="1"/>
  <c r="S22" i="18" s="1"/>
  <c r="T22" i="18" s="1"/>
  <c r="U22" i="18" s="1"/>
  <c r="V22" i="18" s="1"/>
  <c r="W22" i="18" s="1"/>
  <c r="X22" i="18" s="1"/>
  <c r="Y22" i="18" s="1"/>
  <c r="Z22" i="18" s="1"/>
  <c r="AA22" i="18" s="1"/>
  <c r="AB22" i="18" s="1"/>
  <c r="AC22" i="18" s="1"/>
  <c r="AD22" i="18" s="1"/>
  <c r="AE22" i="18" s="1"/>
  <c r="AF22" i="18" s="1"/>
  <c r="AG22" i="18" s="1"/>
  <c r="AH22" i="18" s="1"/>
  <c r="AI22" i="18" s="1"/>
  <c r="AJ22" i="18" s="1"/>
  <c r="AK22" i="18" s="1"/>
  <c r="AL22" i="18" s="1"/>
  <c r="AM22" i="18" s="1"/>
  <c r="AN22" i="18" s="1"/>
  <c r="AO22" i="18" s="1"/>
  <c r="AP22" i="18" s="1"/>
  <c r="AQ22" i="18" s="1"/>
  <c r="AR22" i="18" s="1"/>
  <c r="AS22" i="18" s="1"/>
  <c r="AT22" i="18" s="1"/>
  <c r="AU22" i="18" s="1"/>
  <c r="AV22" i="18" s="1"/>
  <c r="I20" i="10"/>
  <c r="J20" i="10" s="1"/>
  <c r="X9" i="33"/>
  <c r="Y9" i="33" s="1"/>
  <c r="Z9" i="33" s="1"/>
  <c r="AA9" i="33" s="1"/>
  <c r="H17" i="33"/>
  <c r="I17" i="33" s="1"/>
  <c r="AB12" i="2"/>
  <c r="AJ12" i="2"/>
  <c r="AU12" i="2"/>
  <c r="X17" i="33"/>
  <c r="Y17" i="33" s="1"/>
  <c r="Z17" i="33" s="1"/>
  <c r="AA17" i="33" s="1"/>
  <c r="H12" i="2"/>
  <c r="AF12" i="2"/>
  <c r="J12" i="2"/>
  <c r="J17" i="33"/>
  <c r="K17" i="33" s="1"/>
  <c r="L17" i="33" s="1"/>
  <c r="M17" i="33" s="1"/>
  <c r="N17" i="33" s="1"/>
  <c r="G17" i="23"/>
  <c r="G7" i="33" s="1"/>
  <c r="G20" i="9"/>
  <c r="G14" i="33" s="1"/>
  <c r="AK14" i="33"/>
  <c r="AL14" i="33" s="1"/>
  <c r="AM14" i="33" s="1"/>
  <c r="AN14" i="33" s="1"/>
  <c r="AG4" i="33"/>
  <c r="AH4" i="33" s="1"/>
  <c r="AI4" i="33" s="1"/>
  <c r="AG14" i="33"/>
  <c r="AH14" i="33" s="1"/>
  <c r="AI14" i="33" s="1"/>
  <c r="G21" i="19"/>
  <c r="G14" i="4" s="1"/>
  <c r="AK7" i="33"/>
  <c r="AL7" i="33" s="1"/>
  <c r="AM7" i="33" s="1"/>
  <c r="AN7" i="33" s="1"/>
  <c r="AK12" i="33"/>
  <c r="AL12" i="33" s="1"/>
  <c r="AM12" i="33" s="1"/>
  <c r="AN12" i="33" s="1"/>
  <c r="AK8" i="33"/>
  <c r="AL8" i="33" s="1"/>
  <c r="AM8" i="33" s="1"/>
  <c r="AN8" i="33" s="1"/>
  <c r="AG7" i="33"/>
  <c r="AH7" i="33" s="1"/>
  <c r="AI7" i="33" s="1"/>
  <c r="AG12" i="33"/>
  <c r="AH12" i="33" s="1"/>
  <c r="AI12" i="33" s="1"/>
  <c r="AG8" i="33"/>
  <c r="AH8" i="33" s="1"/>
  <c r="AI8" i="33" s="1"/>
  <c r="T7" i="33"/>
  <c r="U7" i="33" s="1"/>
  <c r="V7" i="33" s="1"/>
  <c r="T10" i="33"/>
  <c r="U10" i="33" s="1"/>
  <c r="V10" i="33" s="1"/>
  <c r="T12" i="33"/>
  <c r="U12" i="33" s="1"/>
  <c r="V12" i="33" s="1"/>
  <c r="T14" i="33"/>
  <c r="U14" i="33" s="1"/>
  <c r="V14" i="33" s="1"/>
  <c r="AT7" i="33"/>
  <c r="AU7" i="33" s="1"/>
  <c r="AV7" i="33" s="1"/>
  <c r="AW7" i="33" s="1"/>
  <c r="AT12" i="33"/>
  <c r="AU12" i="33" s="1"/>
  <c r="AV12" i="33" s="1"/>
  <c r="AW12" i="33" s="1"/>
  <c r="AO15" i="2"/>
  <c r="AO18" i="33"/>
  <c r="AP18" i="33" s="1"/>
  <c r="AQ18" i="33" s="1"/>
  <c r="AR18" i="33" s="1"/>
  <c r="G19" i="17"/>
  <c r="G4" i="2" s="1"/>
  <c r="G17" i="6"/>
  <c r="AK5" i="33"/>
  <c r="AL5" i="33" s="1"/>
  <c r="AM5" i="33" s="1"/>
  <c r="AN5" i="33" s="1"/>
  <c r="AK15" i="33"/>
  <c r="AL15" i="33" s="1"/>
  <c r="AM15" i="33" s="1"/>
  <c r="AN15" i="33" s="1"/>
  <c r="AK6" i="33"/>
  <c r="AL6" i="33" s="1"/>
  <c r="AM6" i="33" s="1"/>
  <c r="AN6" i="33" s="1"/>
  <c r="AG5" i="33"/>
  <c r="AH5" i="33" s="1"/>
  <c r="AI5" i="33" s="1"/>
  <c r="AG15" i="33"/>
  <c r="AH15" i="33" s="1"/>
  <c r="AI15" i="33" s="1"/>
  <c r="AG6" i="33"/>
  <c r="AH6" i="33" s="1"/>
  <c r="AI6" i="33" s="1"/>
  <c r="G19" i="25"/>
  <c r="G8" i="2" s="1"/>
  <c r="G19" i="14"/>
  <c r="G10" i="4" s="1"/>
  <c r="AK13" i="33"/>
  <c r="AL13" i="33" s="1"/>
  <c r="AM13" i="33" s="1"/>
  <c r="AN13" i="33" s="1"/>
  <c r="AK16" i="33"/>
  <c r="AL16" i="33" s="1"/>
  <c r="AM16" i="33" s="1"/>
  <c r="AN16" i="33" s="1"/>
  <c r="AG13" i="33"/>
  <c r="AH13" i="33" s="1"/>
  <c r="AI13" i="33" s="1"/>
  <c r="AG16" i="33"/>
  <c r="AH16" i="33" s="1"/>
  <c r="AI16" i="33" s="1"/>
  <c r="G22" i="24"/>
  <c r="G5" i="2" s="1"/>
  <c r="AK3" i="33"/>
  <c r="AL3" i="33" s="1"/>
  <c r="AM3" i="33" s="1"/>
  <c r="AN3" i="33" s="1"/>
  <c r="T4" i="33"/>
  <c r="U4" i="33" s="1"/>
  <c r="V4" i="33" s="1"/>
  <c r="T6" i="33"/>
  <c r="U6" i="33" s="1"/>
  <c r="V6" i="33" s="1"/>
  <c r="T8" i="33"/>
  <c r="U8" i="33" s="1"/>
  <c r="V8" i="33" s="1"/>
  <c r="T13" i="33"/>
  <c r="U13" i="33" s="1"/>
  <c r="V13" i="33" s="1"/>
  <c r="T15" i="33"/>
  <c r="U15" i="33" s="1"/>
  <c r="V15" i="33" s="1"/>
  <c r="T16" i="33"/>
  <c r="U16" i="33" s="1"/>
  <c r="V16" i="33" s="1"/>
  <c r="X11" i="2"/>
  <c r="AT4" i="33"/>
  <c r="AU4" i="33" s="1"/>
  <c r="AV4" i="33" s="1"/>
  <c r="AW4" i="33" s="1"/>
  <c r="AT6" i="33"/>
  <c r="AU6" i="33" s="1"/>
  <c r="AV6" i="33" s="1"/>
  <c r="AW6" i="33" s="1"/>
  <c r="AT13" i="33"/>
  <c r="AU13" i="33" s="1"/>
  <c r="AV13" i="33" s="1"/>
  <c r="AW13" i="33" s="1"/>
  <c r="AT15" i="33"/>
  <c r="AU15" i="33" s="1"/>
  <c r="AV15" i="33" s="1"/>
  <c r="AW15" i="33" s="1"/>
  <c r="AT16" i="33"/>
  <c r="AU16" i="33" s="1"/>
  <c r="AV16" i="33" s="1"/>
  <c r="AW16" i="33" s="1"/>
  <c r="K12" i="2"/>
  <c r="AG18" i="33"/>
  <c r="AH18" i="33" s="1"/>
  <c r="AI18" i="33" s="1"/>
  <c r="P18" i="33"/>
  <c r="Q18" i="33" s="1"/>
  <c r="R18" i="33" s="1"/>
  <c r="T18" i="33"/>
  <c r="U18" i="33" s="1"/>
  <c r="V18" i="33" s="1"/>
  <c r="I20" i="38"/>
  <c r="H18" i="4"/>
  <c r="H18" i="33"/>
  <c r="I18" i="33" s="1"/>
  <c r="H15" i="2"/>
  <c r="T15" i="2"/>
  <c r="X15" i="2"/>
  <c r="AF15" i="2"/>
  <c r="AG15" i="2"/>
  <c r="AS15" i="2"/>
  <c r="AG3" i="33"/>
  <c r="AH3" i="33" s="1"/>
  <c r="AI3" i="33" s="1"/>
  <c r="I25" i="24"/>
  <c r="J25" i="24" s="1"/>
  <c r="K25" i="24" s="1"/>
  <c r="L25" i="24" s="1"/>
  <c r="M25" i="24" s="1"/>
  <c r="N25" i="24" s="1"/>
  <c r="O25" i="24" s="1"/>
  <c r="P25" i="24" s="1"/>
  <c r="Q25" i="24" s="1"/>
  <c r="R25" i="24" s="1"/>
  <c r="S25" i="24" s="1"/>
  <c r="T25" i="24" s="1"/>
  <c r="U25" i="24" s="1"/>
  <c r="V25" i="24" s="1"/>
  <c r="W25" i="24" s="1"/>
  <c r="X25" i="24" s="1"/>
  <c r="Y25" i="24" s="1"/>
  <c r="Z25" i="24" s="1"/>
  <c r="AA25" i="24" s="1"/>
  <c r="AB25" i="24" s="1"/>
  <c r="AC25" i="24" s="1"/>
  <c r="AD25" i="24" s="1"/>
  <c r="AE25" i="24" s="1"/>
  <c r="AF25" i="24" s="1"/>
  <c r="AG25" i="24" s="1"/>
  <c r="AH25" i="24" s="1"/>
  <c r="AI25" i="24" s="1"/>
  <c r="AJ25" i="24" s="1"/>
  <c r="AK25" i="24" s="1"/>
  <c r="AL25" i="24" s="1"/>
  <c r="AM25" i="24" s="1"/>
  <c r="AN25" i="24" s="1"/>
  <c r="AO25" i="24" s="1"/>
  <c r="AP25" i="24" s="1"/>
  <c r="AQ25" i="24" s="1"/>
  <c r="AR25" i="24" s="1"/>
  <c r="AS25" i="24" s="1"/>
  <c r="AT25" i="24" s="1"/>
  <c r="AU25" i="24" s="1"/>
  <c r="T3" i="33"/>
  <c r="U3" i="33" s="1"/>
  <c r="V3" i="33" s="1"/>
  <c r="AT3" i="33"/>
  <c r="AU3" i="33" s="1"/>
  <c r="AV3" i="33" s="1"/>
  <c r="AW3" i="33" s="1"/>
  <c r="J1" i="2"/>
  <c r="J1" i="33" s="1"/>
  <c r="I2" i="1"/>
  <c r="I20" i="36"/>
  <c r="J20" i="36" s="1"/>
  <c r="G4" i="36"/>
  <c r="G17" i="36" s="1"/>
  <c r="G18" i="2" s="1"/>
  <c r="O17" i="33"/>
  <c r="P17" i="33" s="1"/>
  <c r="Q17" i="33" s="1"/>
  <c r="R17" i="33" s="1"/>
  <c r="AC17" i="33"/>
  <c r="AD17" i="33" s="1"/>
  <c r="AE17" i="33" s="1"/>
  <c r="AO17" i="33"/>
  <c r="AP17" i="33" s="1"/>
  <c r="AQ17" i="33" s="1"/>
  <c r="AR17" i="33" s="1"/>
  <c r="S12" i="2"/>
  <c r="W12" i="2"/>
  <c r="AS12" i="2"/>
  <c r="S11" i="33"/>
  <c r="T11" i="33" s="1"/>
  <c r="U11" i="33" s="1"/>
  <c r="V11" i="33" s="1"/>
  <c r="AF11" i="33"/>
  <c r="AG11" i="33" s="1"/>
  <c r="AH11" i="33" s="1"/>
  <c r="AI11" i="33" s="1"/>
  <c r="AJ11" i="33"/>
  <c r="AK11" i="33" s="1"/>
  <c r="AL11" i="33" s="1"/>
  <c r="AM11" i="33" s="1"/>
  <c r="AN11" i="33" s="1"/>
  <c r="AS11" i="33"/>
  <c r="AT11" i="33" s="1"/>
  <c r="AU11" i="33" s="1"/>
  <c r="AV11" i="33" s="1"/>
  <c r="AW11" i="33" s="1"/>
  <c r="AK4" i="33"/>
  <c r="AL4" i="33" s="1"/>
  <c r="AM4" i="33" s="1"/>
  <c r="AN4" i="33" s="1"/>
  <c r="AG9" i="33"/>
  <c r="AH9" i="33" s="1"/>
  <c r="AI9" i="33" s="1"/>
  <c r="T9" i="33"/>
  <c r="U9" i="33" s="1"/>
  <c r="V9" i="33" s="1"/>
  <c r="T17" i="33"/>
  <c r="U17" i="33" s="1"/>
  <c r="V17" i="33" s="1"/>
  <c r="AG17" i="33"/>
  <c r="AH17" i="33" s="1"/>
  <c r="AI17" i="33" s="1"/>
  <c r="I25" i="37"/>
  <c r="H17" i="4"/>
  <c r="AT9" i="33"/>
  <c r="AU9" i="33" s="1"/>
  <c r="AV9" i="33" s="1"/>
  <c r="AW9" i="33" s="1"/>
  <c r="AK9" i="33"/>
  <c r="AL9" i="33" s="1"/>
  <c r="AM9" i="33" s="1"/>
  <c r="AN9" i="33" s="1"/>
  <c r="AT18" i="33"/>
  <c r="AU18" i="33" s="1"/>
  <c r="AV18" i="33" s="1"/>
  <c r="AW18" i="33" s="1"/>
  <c r="AK18" i="33"/>
  <c r="AL18" i="33" s="1"/>
  <c r="AM18" i="33" s="1"/>
  <c r="AN18" i="33" s="1"/>
  <c r="AT17" i="33"/>
  <c r="AU17" i="33" s="1"/>
  <c r="AV17" i="33" s="1"/>
  <c r="AW17" i="33" s="1"/>
  <c r="AK17" i="33"/>
  <c r="AL17" i="33" s="1"/>
  <c r="AM17" i="33" s="1"/>
  <c r="AN17" i="33" s="1"/>
  <c r="G22" i="37"/>
  <c r="G9" i="33" s="1"/>
  <c r="G17" i="38"/>
  <c r="G15" i="2" s="1"/>
  <c r="AU18" i="2"/>
  <c r="AI18" i="2"/>
  <c r="AE18" i="2"/>
  <c r="AD18" i="2"/>
  <c r="H5" i="4"/>
  <c r="Y18" i="2"/>
  <c r="X18" i="2"/>
  <c r="W18" i="2"/>
  <c r="AC18" i="2"/>
  <c r="AB18" i="2"/>
  <c r="AB9" i="33"/>
  <c r="AC9" i="33" s="1"/>
  <c r="AD9" i="33" s="1"/>
  <c r="AE9" i="33" s="1"/>
  <c r="AA18" i="2"/>
  <c r="AH18" i="2"/>
  <c r="AG18" i="2"/>
  <c r="AF18" i="2"/>
  <c r="AT18" i="2"/>
  <c r="AS18" i="2"/>
  <c r="AR18" i="2"/>
  <c r="I18" i="2"/>
  <c r="H18" i="2"/>
  <c r="H9" i="33"/>
  <c r="I9" i="33" s="1"/>
  <c r="M18" i="2"/>
  <c r="L18" i="2"/>
  <c r="K18" i="2"/>
  <c r="J18" i="2"/>
  <c r="Q18" i="2"/>
  <c r="P18" i="2"/>
  <c r="O18" i="2"/>
  <c r="O9" i="33"/>
  <c r="P9" i="33" s="1"/>
  <c r="Q9" i="33" s="1"/>
  <c r="R9" i="33" s="1"/>
  <c r="N18" i="2"/>
  <c r="V18" i="2"/>
  <c r="U18" i="2"/>
  <c r="T18" i="2"/>
  <c r="S18" i="2"/>
  <c r="R18" i="2"/>
  <c r="Z18" i="2"/>
  <c r="AM18" i="2"/>
  <c r="AL18" i="2"/>
  <c r="AK18" i="2"/>
  <c r="AJ18" i="2"/>
  <c r="AQ18" i="2"/>
  <c r="AP18" i="2"/>
  <c r="AO18" i="2"/>
  <c r="AO9" i="33"/>
  <c r="AP9" i="33" s="1"/>
  <c r="AQ9" i="33" s="1"/>
  <c r="AR9" i="33" s="1"/>
  <c r="AN18" i="2"/>
  <c r="H16" i="4"/>
  <c r="H15" i="4"/>
  <c r="H14" i="4"/>
  <c r="H13" i="4"/>
  <c r="H12" i="4"/>
  <c r="H11" i="4"/>
  <c r="H10" i="4"/>
  <c r="H8" i="4"/>
  <c r="H7" i="4"/>
  <c r="H6" i="4"/>
  <c r="AU17" i="2"/>
  <c r="AU16" i="2"/>
  <c r="AU7" i="2"/>
  <c r="AU8" i="2"/>
  <c r="AU13" i="2"/>
  <c r="AU14" i="2"/>
  <c r="AU6" i="2"/>
  <c r="AU4" i="2"/>
  <c r="AU10" i="2"/>
  <c r="AU9" i="2"/>
  <c r="AT17" i="2"/>
  <c r="AT16" i="2"/>
  <c r="AT11" i="2"/>
  <c r="AT7" i="2"/>
  <c r="AT8" i="2"/>
  <c r="AT13" i="2"/>
  <c r="AT14" i="2"/>
  <c r="AT6" i="2"/>
  <c r="AT4" i="2"/>
  <c r="AT10" i="2"/>
  <c r="AT9" i="2"/>
  <c r="AQ17" i="2"/>
  <c r="AQ16" i="2"/>
  <c r="AQ7" i="2"/>
  <c r="AQ8" i="2"/>
  <c r="AQ13" i="2"/>
  <c r="AQ14" i="2"/>
  <c r="AQ6" i="2"/>
  <c r="AQ4" i="2"/>
  <c r="AQ10" i="2"/>
  <c r="AQ9" i="2"/>
  <c r="AP17" i="2"/>
  <c r="AP16" i="2"/>
  <c r="AP7" i="2"/>
  <c r="AP8" i="2"/>
  <c r="AP13" i="2"/>
  <c r="AP14" i="2"/>
  <c r="AP6" i="2"/>
  <c r="AP4" i="2"/>
  <c r="AP10" i="2"/>
  <c r="AP9" i="2"/>
  <c r="AM17" i="2"/>
  <c r="AM16" i="2"/>
  <c r="AM7" i="2"/>
  <c r="AM8" i="2"/>
  <c r="AM13" i="2"/>
  <c r="AM14" i="2"/>
  <c r="AM6" i="2"/>
  <c r="AM4" i="2"/>
  <c r="AM10" i="2"/>
  <c r="AM9" i="2"/>
  <c r="AL17" i="2"/>
  <c r="AL16" i="2"/>
  <c r="AL7" i="2"/>
  <c r="AL8" i="2"/>
  <c r="AL13" i="2"/>
  <c r="AL14" i="2"/>
  <c r="AL6" i="2"/>
  <c r="AL4" i="2"/>
  <c r="AL10" i="2"/>
  <c r="AL9" i="2"/>
  <c r="AK17" i="2"/>
  <c r="AK16" i="2"/>
  <c r="AK11" i="2"/>
  <c r="AK7" i="2"/>
  <c r="AK8" i="2"/>
  <c r="AK13" i="2"/>
  <c r="AK14" i="2"/>
  <c r="AK6" i="2"/>
  <c r="AK4" i="2"/>
  <c r="AK10" i="2"/>
  <c r="AK9" i="2"/>
  <c r="AJ17" i="2"/>
  <c r="AJ16" i="2"/>
  <c r="AJ7" i="2"/>
  <c r="AJ8" i="2"/>
  <c r="AJ13" i="2"/>
  <c r="AJ14" i="2"/>
  <c r="AJ6" i="2"/>
  <c r="AJ4" i="2"/>
  <c r="AJ10" i="2"/>
  <c r="AJ9" i="2"/>
  <c r="AI17" i="2"/>
  <c r="AI16" i="2"/>
  <c r="AI7" i="2"/>
  <c r="AI8" i="2"/>
  <c r="AI13" i="2"/>
  <c r="AI14" i="2"/>
  <c r="AI6" i="2"/>
  <c r="AI4" i="2"/>
  <c r="AI10" i="2"/>
  <c r="AI9" i="2"/>
  <c r="AH17" i="2"/>
  <c r="AH16" i="2"/>
  <c r="AH7" i="2"/>
  <c r="AH8" i="2"/>
  <c r="AH13" i="2"/>
  <c r="AH14" i="2"/>
  <c r="AH6" i="2"/>
  <c r="AH4" i="2"/>
  <c r="AH10" i="2"/>
  <c r="AH9" i="2"/>
  <c r="AG17" i="2"/>
  <c r="AG16" i="2"/>
  <c r="AG11" i="2"/>
  <c r="AG7" i="2"/>
  <c r="AG8" i="2"/>
  <c r="AG13" i="2"/>
  <c r="AG14" i="2"/>
  <c r="AG6" i="2"/>
  <c r="AG4" i="2"/>
  <c r="AG10" i="2"/>
  <c r="AG9" i="2"/>
  <c r="AF17" i="2"/>
  <c r="AF16" i="2"/>
  <c r="AF7" i="2"/>
  <c r="AF8" i="2"/>
  <c r="AF13" i="2"/>
  <c r="AF14" i="2"/>
  <c r="AF6" i="2"/>
  <c r="AF4" i="2"/>
  <c r="AF10" i="2"/>
  <c r="AF9" i="2"/>
  <c r="AE17" i="2"/>
  <c r="AE16" i="2"/>
  <c r="AE7" i="2"/>
  <c r="AE8" i="2"/>
  <c r="AE13" i="2"/>
  <c r="AE14" i="2"/>
  <c r="AE6" i="2"/>
  <c r="AE4" i="2"/>
  <c r="AE10" i="2"/>
  <c r="AE9" i="2"/>
  <c r="AD17" i="2"/>
  <c r="AD16" i="2"/>
  <c r="AD7" i="2"/>
  <c r="AD8" i="2"/>
  <c r="AD13" i="2"/>
  <c r="AD14" i="2"/>
  <c r="AD6" i="2"/>
  <c r="AD4" i="2"/>
  <c r="AD10" i="2"/>
  <c r="AD9" i="2"/>
  <c r="AC17" i="2"/>
  <c r="AC16" i="2"/>
  <c r="AC7" i="2"/>
  <c r="AC8" i="2"/>
  <c r="AC13" i="2"/>
  <c r="AC14" i="2"/>
  <c r="AC6" i="2"/>
  <c r="AC4" i="2"/>
  <c r="AC10" i="2"/>
  <c r="AC9" i="2"/>
  <c r="Z17" i="2"/>
  <c r="Z16" i="2"/>
  <c r="Z7" i="2"/>
  <c r="Z8" i="2"/>
  <c r="Z13" i="2"/>
  <c r="Z14" i="2"/>
  <c r="Z6" i="2"/>
  <c r="Z4" i="2"/>
  <c r="Z10" i="2"/>
  <c r="Z9" i="2"/>
  <c r="Y17" i="2"/>
  <c r="Y16" i="2"/>
  <c r="Y7" i="2"/>
  <c r="Y8" i="2"/>
  <c r="Y13" i="2"/>
  <c r="Y14" i="2"/>
  <c r="Y6" i="2"/>
  <c r="Y4" i="2"/>
  <c r="Y10" i="2"/>
  <c r="Y9" i="2"/>
  <c r="V17" i="2"/>
  <c r="V16" i="2"/>
  <c r="V7" i="2"/>
  <c r="V8" i="2"/>
  <c r="V13" i="2"/>
  <c r="V14" i="2"/>
  <c r="V6" i="2"/>
  <c r="V4" i="2"/>
  <c r="V10" i="2"/>
  <c r="V9" i="2"/>
  <c r="U17" i="2"/>
  <c r="U16" i="2"/>
  <c r="U7" i="2"/>
  <c r="U8" i="2"/>
  <c r="U13" i="2"/>
  <c r="U14" i="2"/>
  <c r="U6" i="2"/>
  <c r="U4" i="2"/>
  <c r="U10" i="2"/>
  <c r="U9" i="2"/>
  <c r="T17" i="2"/>
  <c r="T16" i="2"/>
  <c r="T11" i="2"/>
  <c r="T7" i="2"/>
  <c r="T8" i="2"/>
  <c r="T13" i="2"/>
  <c r="T14" i="2"/>
  <c r="T6" i="2"/>
  <c r="T4" i="2"/>
  <c r="T10" i="2"/>
  <c r="T9" i="2"/>
  <c r="Q17" i="2"/>
  <c r="Q16" i="2"/>
  <c r="Q7" i="2"/>
  <c r="Q8" i="2"/>
  <c r="Q13" i="2"/>
  <c r="Q14" i="2"/>
  <c r="Q6" i="2"/>
  <c r="Q4" i="2"/>
  <c r="Q10" i="2"/>
  <c r="Q9" i="2"/>
  <c r="P17" i="2"/>
  <c r="P16" i="2"/>
  <c r="P7" i="2"/>
  <c r="P8" i="2"/>
  <c r="P13" i="2"/>
  <c r="P14" i="2"/>
  <c r="P6" i="2"/>
  <c r="P4" i="2"/>
  <c r="P10" i="2"/>
  <c r="P9" i="2"/>
  <c r="M17" i="2"/>
  <c r="M16" i="2"/>
  <c r="M7" i="2"/>
  <c r="M8" i="2"/>
  <c r="M13" i="2"/>
  <c r="M14" i="2"/>
  <c r="M6" i="2"/>
  <c r="M4" i="2"/>
  <c r="M10" i="2"/>
  <c r="M9" i="2"/>
  <c r="L17" i="2"/>
  <c r="L16" i="2"/>
  <c r="L7" i="2"/>
  <c r="L8" i="2"/>
  <c r="L13" i="2"/>
  <c r="L14" i="2"/>
  <c r="L6" i="2"/>
  <c r="L4" i="2"/>
  <c r="L10" i="2"/>
  <c r="L9" i="2"/>
  <c r="I17" i="2"/>
  <c r="I16" i="2"/>
  <c r="I8" i="2"/>
  <c r="I13" i="2"/>
  <c r="I14" i="2"/>
  <c r="I6" i="2"/>
  <c r="I4" i="2"/>
  <c r="I10" i="2"/>
  <c r="I9" i="2"/>
  <c r="H17" i="2"/>
  <c r="H7" i="33"/>
  <c r="I7" i="33" s="1"/>
  <c r="H16" i="2"/>
  <c r="H5" i="33"/>
  <c r="I5" i="33" s="1"/>
  <c r="H11" i="2"/>
  <c r="H11" i="33"/>
  <c r="I11" i="33" s="1"/>
  <c r="H8" i="2"/>
  <c r="H12" i="33"/>
  <c r="I12" i="33" s="1"/>
  <c r="H13" i="2"/>
  <c r="H15" i="33"/>
  <c r="I15" i="33" s="1"/>
  <c r="H14" i="2"/>
  <c r="H13" i="33"/>
  <c r="I13" i="33" s="1"/>
  <c r="H6" i="2"/>
  <c r="H14" i="33"/>
  <c r="I14" i="33" s="1"/>
  <c r="H4" i="2"/>
  <c r="H8" i="33"/>
  <c r="I8" i="33" s="1"/>
  <c r="H10" i="2"/>
  <c r="H6" i="33"/>
  <c r="I6" i="33" s="1"/>
  <c r="H9" i="2"/>
  <c r="H16" i="33"/>
  <c r="I16" i="33" s="1"/>
  <c r="I7" i="2"/>
  <c r="H4" i="4"/>
  <c r="H7" i="2"/>
  <c r="H4" i="33"/>
  <c r="I4" i="33" s="1"/>
  <c r="AU5" i="2"/>
  <c r="AT5" i="2"/>
  <c r="AQ5" i="2"/>
  <c r="AP5" i="2"/>
  <c r="AM5" i="2"/>
  <c r="AL5" i="2"/>
  <c r="AK5" i="2"/>
  <c r="AJ5" i="2"/>
  <c r="AI5" i="2"/>
  <c r="AH5" i="2"/>
  <c r="AG5" i="2"/>
  <c r="AF5" i="2"/>
  <c r="AE5" i="2"/>
  <c r="AD5" i="2"/>
  <c r="AC5" i="2"/>
  <c r="Z5" i="2"/>
  <c r="Y5" i="2"/>
  <c r="V5" i="2"/>
  <c r="U5" i="2"/>
  <c r="T5" i="2"/>
  <c r="Q5" i="2"/>
  <c r="P5" i="2"/>
  <c r="M5" i="2"/>
  <c r="L5" i="2"/>
  <c r="I5" i="2"/>
  <c r="H3" i="4"/>
  <c r="H5" i="2"/>
  <c r="H3" i="33"/>
  <c r="I3" i="33" s="1"/>
  <c r="K5" i="2"/>
  <c r="J5" i="2"/>
  <c r="K7" i="2"/>
  <c r="J7" i="2"/>
  <c r="K16" i="2"/>
  <c r="J16" i="2"/>
  <c r="K10" i="2"/>
  <c r="J10" i="2"/>
  <c r="K17" i="2"/>
  <c r="J17" i="2"/>
  <c r="K4" i="2"/>
  <c r="J4" i="2"/>
  <c r="K11" i="2"/>
  <c r="K8" i="2"/>
  <c r="J8" i="2"/>
  <c r="K14" i="2"/>
  <c r="J14" i="2"/>
  <c r="K6" i="2"/>
  <c r="J6" i="2"/>
  <c r="K13" i="2"/>
  <c r="J13" i="2"/>
  <c r="K9" i="2"/>
  <c r="J9" i="2"/>
  <c r="AU3" i="2"/>
  <c r="AT3" i="2"/>
  <c r="AQ3" i="2"/>
  <c r="AP3" i="2"/>
  <c r="AM3" i="2"/>
  <c r="AL3" i="2"/>
  <c r="AK3" i="2"/>
  <c r="AJ3" i="2"/>
  <c r="AI3" i="2"/>
  <c r="AH3" i="2"/>
  <c r="AG3" i="2"/>
  <c r="AF3" i="2"/>
  <c r="AE3" i="2"/>
  <c r="AD3" i="2"/>
  <c r="AC3" i="2"/>
  <c r="Z3" i="2"/>
  <c r="Y3" i="2"/>
  <c r="V3" i="2"/>
  <c r="U3" i="2"/>
  <c r="T3" i="2"/>
  <c r="Q3" i="2"/>
  <c r="P3" i="2"/>
  <c r="M3" i="2"/>
  <c r="L3" i="2"/>
  <c r="K3" i="2"/>
  <c r="J3" i="2"/>
  <c r="I3" i="2"/>
  <c r="H9" i="4"/>
  <c r="H3" i="2"/>
  <c r="O5" i="2"/>
  <c r="N5" i="2"/>
  <c r="O7" i="2"/>
  <c r="N7" i="2"/>
  <c r="O16" i="2"/>
  <c r="N16" i="2"/>
  <c r="O10" i="2"/>
  <c r="N10" i="2"/>
  <c r="O17" i="2"/>
  <c r="N17" i="2"/>
  <c r="O4" i="2"/>
  <c r="N4" i="2"/>
  <c r="O3" i="2"/>
  <c r="N3" i="2"/>
  <c r="O8" i="2"/>
  <c r="N8" i="2"/>
  <c r="O14" i="2"/>
  <c r="N14" i="2"/>
  <c r="O6" i="2"/>
  <c r="N6" i="2"/>
  <c r="O13" i="2"/>
  <c r="N13" i="2"/>
  <c r="O9" i="2"/>
  <c r="N9" i="2"/>
  <c r="S5" i="2"/>
  <c r="R5" i="2"/>
  <c r="S7" i="2"/>
  <c r="R7" i="2"/>
  <c r="S16" i="2"/>
  <c r="R16" i="2"/>
  <c r="S10" i="2"/>
  <c r="R10" i="2"/>
  <c r="S17" i="2"/>
  <c r="R17" i="2"/>
  <c r="S4" i="2"/>
  <c r="R4" i="2"/>
  <c r="S3" i="2"/>
  <c r="R3" i="2"/>
  <c r="S8" i="2"/>
  <c r="R8" i="2"/>
  <c r="S14" i="2"/>
  <c r="R14" i="2"/>
  <c r="S6" i="2"/>
  <c r="R6" i="2"/>
  <c r="S13" i="2"/>
  <c r="R13" i="2"/>
  <c r="S9" i="2"/>
  <c r="R9" i="2"/>
  <c r="X5" i="2"/>
  <c r="W5" i="2"/>
  <c r="X7" i="2"/>
  <c r="W7" i="2"/>
  <c r="X16" i="2"/>
  <c r="W16" i="2"/>
  <c r="X10" i="2"/>
  <c r="W10" i="2"/>
  <c r="X17" i="2"/>
  <c r="W17" i="2"/>
  <c r="X4" i="2"/>
  <c r="W4" i="2"/>
  <c r="X3" i="2"/>
  <c r="W3" i="2"/>
  <c r="X8" i="2"/>
  <c r="W8" i="2"/>
  <c r="X14" i="2"/>
  <c r="W14" i="2"/>
  <c r="X6" i="2"/>
  <c r="W6" i="2"/>
  <c r="X13" i="2"/>
  <c r="W13" i="2"/>
  <c r="X9" i="2"/>
  <c r="W9" i="2"/>
  <c r="AB5" i="2"/>
  <c r="AB3" i="33"/>
  <c r="AC3" i="33" s="1"/>
  <c r="AD3" i="33" s="1"/>
  <c r="AE3" i="33" s="1"/>
  <c r="AA5" i="2"/>
  <c r="AB7" i="2"/>
  <c r="AB4" i="33"/>
  <c r="AC4" i="33" s="1"/>
  <c r="AD4" i="33" s="1"/>
  <c r="AE4" i="33" s="1"/>
  <c r="AA7" i="2"/>
  <c r="AB16" i="2"/>
  <c r="AB5" i="33"/>
  <c r="AC5" i="33" s="1"/>
  <c r="AD5" i="33" s="1"/>
  <c r="AE5" i="33" s="1"/>
  <c r="AA16" i="2"/>
  <c r="AB10" i="2"/>
  <c r="AB6" i="33"/>
  <c r="AC6" i="33" s="1"/>
  <c r="AD6" i="33" s="1"/>
  <c r="AE6" i="33" s="1"/>
  <c r="AA10" i="2"/>
  <c r="AB17" i="2"/>
  <c r="AB7" i="33"/>
  <c r="AC7" i="33" s="1"/>
  <c r="AD7" i="33" s="1"/>
  <c r="AE7" i="33" s="1"/>
  <c r="AA17" i="2"/>
  <c r="AB4" i="2"/>
  <c r="AB8" i="33"/>
  <c r="AC8" i="33" s="1"/>
  <c r="AD8" i="33" s="1"/>
  <c r="AE8" i="33" s="1"/>
  <c r="AA4" i="2"/>
  <c r="AB3" i="2"/>
  <c r="AB10" i="33"/>
  <c r="AC10" i="33" s="1"/>
  <c r="AD10" i="33" s="1"/>
  <c r="AE10" i="33" s="1"/>
  <c r="AA3" i="2"/>
  <c r="AB11" i="2"/>
  <c r="AB11" i="33"/>
  <c r="AC11" i="33" s="1"/>
  <c r="AD11" i="33" s="1"/>
  <c r="AE11" i="33" s="1"/>
  <c r="AB8" i="2"/>
  <c r="AB12" i="33"/>
  <c r="AC12" i="33" s="1"/>
  <c r="AD12" i="33" s="1"/>
  <c r="AE12" i="33" s="1"/>
  <c r="AA8" i="2"/>
  <c r="AB14" i="2"/>
  <c r="AB13" i="33"/>
  <c r="AC13" i="33" s="1"/>
  <c r="AD13" i="33" s="1"/>
  <c r="AE13" i="33" s="1"/>
  <c r="AA14" i="2"/>
  <c r="AB6" i="2"/>
  <c r="AB14" i="33"/>
  <c r="AC14" i="33" s="1"/>
  <c r="AD14" i="33" s="1"/>
  <c r="AE14" i="33" s="1"/>
  <c r="AA6" i="2"/>
  <c r="AB13" i="2"/>
  <c r="AB15" i="33"/>
  <c r="AC15" i="33" s="1"/>
  <c r="AD15" i="33" s="1"/>
  <c r="AE15" i="33" s="1"/>
  <c r="AA13" i="2"/>
  <c r="AB9" i="2"/>
  <c r="AB16" i="33"/>
  <c r="AC16" i="33" s="1"/>
  <c r="AD16" i="33" s="1"/>
  <c r="AE16" i="33" s="1"/>
  <c r="AA9" i="2"/>
  <c r="AO5" i="2"/>
  <c r="AO3" i="33"/>
  <c r="AP3" i="33" s="1"/>
  <c r="AQ3" i="33" s="1"/>
  <c r="AR3" i="33" s="1"/>
  <c r="AN5" i="2"/>
  <c r="AO7" i="2"/>
  <c r="AO4" i="33"/>
  <c r="AP4" i="33" s="1"/>
  <c r="AQ4" i="33" s="1"/>
  <c r="AR4" i="33" s="1"/>
  <c r="AN7" i="2"/>
  <c r="AO16" i="2"/>
  <c r="AO5" i="33"/>
  <c r="AP5" i="33" s="1"/>
  <c r="AQ5" i="33" s="1"/>
  <c r="AR5" i="33" s="1"/>
  <c r="AN16" i="2"/>
  <c r="AO10" i="2"/>
  <c r="AO6" i="33"/>
  <c r="AP6" i="33" s="1"/>
  <c r="AQ6" i="33" s="1"/>
  <c r="AR6" i="33" s="1"/>
  <c r="AN10" i="2"/>
  <c r="AO17" i="2"/>
  <c r="AO7" i="33"/>
  <c r="AP7" i="33" s="1"/>
  <c r="AQ7" i="33" s="1"/>
  <c r="AR7" i="33" s="1"/>
  <c r="AN17" i="2"/>
  <c r="AO4" i="2"/>
  <c r="AO8" i="33"/>
  <c r="AP8" i="33" s="1"/>
  <c r="AQ8" i="33" s="1"/>
  <c r="AR8" i="33" s="1"/>
  <c r="AN4" i="2"/>
  <c r="AO3" i="2"/>
  <c r="AO10" i="33"/>
  <c r="AP10" i="33" s="1"/>
  <c r="AQ10" i="33" s="1"/>
  <c r="AR10" i="33" s="1"/>
  <c r="AN3" i="2"/>
  <c r="AO11" i="2"/>
  <c r="AO11" i="33"/>
  <c r="AP11" i="33" s="1"/>
  <c r="AQ11" i="33" s="1"/>
  <c r="AR11" i="33" s="1"/>
  <c r="AO8" i="2"/>
  <c r="AO12" i="33"/>
  <c r="AP12" i="33" s="1"/>
  <c r="AQ12" i="33" s="1"/>
  <c r="AR12" i="33" s="1"/>
  <c r="AN8" i="2"/>
  <c r="AO14" i="2"/>
  <c r="AO13" i="33"/>
  <c r="AP13" i="33" s="1"/>
  <c r="AQ13" i="33" s="1"/>
  <c r="AR13" i="33" s="1"/>
  <c r="AN14" i="2"/>
  <c r="AO6" i="2"/>
  <c r="AO14" i="33"/>
  <c r="AP14" i="33" s="1"/>
  <c r="AQ14" i="33" s="1"/>
  <c r="AR14" i="33" s="1"/>
  <c r="AN6" i="2"/>
  <c r="AO13" i="2"/>
  <c r="AO15" i="33"/>
  <c r="AP15" i="33" s="1"/>
  <c r="AQ15" i="33" s="1"/>
  <c r="AR15" i="33" s="1"/>
  <c r="AN13" i="2"/>
  <c r="AO9" i="2"/>
  <c r="AO16" i="33"/>
  <c r="AP16" i="33" s="1"/>
  <c r="AQ16" i="33" s="1"/>
  <c r="AR16" i="33" s="1"/>
  <c r="AN9" i="2"/>
  <c r="AS5" i="2"/>
  <c r="AR5" i="2"/>
  <c r="AS7" i="2"/>
  <c r="AR7" i="2"/>
  <c r="AS16" i="2"/>
  <c r="AR16" i="2"/>
  <c r="AS10" i="2"/>
  <c r="AR10" i="2"/>
  <c r="AS17" i="2"/>
  <c r="AR17" i="2"/>
  <c r="AS4" i="2"/>
  <c r="AR4" i="2"/>
  <c r="AS3" i="2"/>
  <c r="AR3" i="2"/>
  <c r="AS8" i="2"/>
  <c r="AR8" i="2"/>
  <c r="AS14" i="2"/>
  <c r="AR14" i="2"/>
  <c r="AS6" i="2"/>
  <c r="AR6" i="2"/>
  <c r="AS13" i="2"/>
  <c r="AR13" i="2"/>
  <c r="AS9" i="2"/>
  <c r="AR9" i="2"/>
  <c r="J2" i="25"/>
  <c r="J2" i="19"/>
  <c r="J2" i="10"/>
  <c r="J2" i="38"/>
  <c r="J2" i="37"/>
  <c r="I2" i="25"/>
  <c r="I2" i="14"/>
  <c r="I2" i="24"/>
  <c r="I2" i="23"/>
  <c r="I2" i="21"/>
  <c r="I2" i="19"/>
  <c r="I2" i="17"/>
  <c r="I2" i="10"/>
  <c r="I2" i="9"/>
  <c r="I2" i="15"/>
  <c r="I2" i="18"/>
  <c r="I2" i="8"/>
  <c r="I2" i="38"/>
  <c r="I2" i="6"/>
  <c r="I2" i="36"/>
  <c r="I2" i="37"/>
  <c r="I1" i="4"/>
  <c r="H10" i="33"/>
  <c r="I10" i="33" s="1"/>
  <c r="O16" i="33"/>
  <c r="P16" i="33" s="1"/>
  <c r="Q16" i="33" s="1"/>
  <c r="R16" i="33" s="1"/>
  <c r="O15" i="33"/>
  <c r="P15" i="33" s="1"/>
  <c r="Q15" i="33" s="1"/>
  <c r="R15" i="33" s="1"/>
  <c r="O14" i="33"/>
  <c r="P14" i="33" s="1"/>
  <c r="Q14" i="33" s="1"/>
  <c r="R14" i="33" s="1"/>
  <c r="O13" i="33"/>
  <c r="P13" i="33" s="1"/>
  <c r="Q13" i="33" s="1"/>
  <c r="R13" i="33" s="1"/>
  <c r="O12" i="33"/>
  <c r="P12" i="33" s="1"/>
  <c r="Q12" i="33" s="1"/>
  <c r="R12" i="33" s="1"/>
  <c r="O11" i="33"/>
  <c r="P11" i="33" s="1"/>
  <c r="Q11" i="33" s="1"/>
  <c r="R11" i="33" s="1"/>
  <c r="O10" i="33"/>
  <c r="P10" i="33" s="1"/>
  <c r="Q10" i="33" s="1"/>
  <c r="R10" i="33" s="1"/>
  <c r="O8" i="33"/>
  <c r="P8" i="33" s="1"/>
  <c r="Q8" i="33" s="1"/>
  <c r="R8" i="33" s="1"/>
  <c r="O7" i="33"/>
  <c r="P7" i="33" s="1"/>
  <c r="Q7" i="33" s="1"/>
  <c r="R7" i="33" s="1"/>
  <c r="O6" i="33"/>
  <c r="P6" i="33" s="1"/>
  <c r="Q6" i="33" s="1"/>
  <c r="R6" i="33" s="1"/>
  <c r="O5" i="33"/>
  <c r="P5" i="33" s="1"/>
  <c r="Q5" i="33" s="1"/>
  <c r="R5" i="33" s="1"/>
  <c r="O4" i="33"/>
  <c r="P4" i="33" s="1"/>
  <c r="Q4" i="33" s="1"/>
  <c r="R4" i="33" s="1"/>
  <c r="O3" i="33"/>
  <c r="P3" i="33" s="1"/>
  <c r="Q3" i="33" s="1"/>
  <c r="R3" i="33" s="1"/>
  <c r="M11" i="4" l="1"/>
  <c r="O11" i="4"/>
  <c r="AM11" i="4"/>
  <c r="U11" i="4"/>
  <c r="W11" i="4"/>
  <c r="N11" i="4"/>
  <c r="P11" i="4"/>
  <c r="S11" i="4"/>
  <c r="Z11" i="4"/>
  <c r="V11" i="4"/>
  <c r="X11" i="4"/>
  <c r="U8" i="4"/>
  <c r="I12" i="4"/>
  <c r="G14" i="2"/>
  <c r="Q8" i="4"/>
  <c r="AC8" i="4"/>
  <c r="AF8" i="4"/>
  <c r="AI8" i="4"/>
  <c r="M8" i="4"/>
  <c r="Y8" i="4"/>
  <c r="I16" i="4"/>
  <c r="K20" i="23"/>
  <c r="L20" i="23" s="1"/>
  <c r="M20" i="23" s="1"/>
  <c r="N20" i="23" s="1"/>
  <c r="O20" i="23" s="1"/>
  <c r="P20" i="23" s="1"/>
  <c r="Q20" i="23" s="1"/>
  <c r="R20" i="23" s="1"/>
  <c r="S20" i="23" s="1"/>
  <c r="T20" i="23" s="1"/>
  <c r="U20" i="23" s="1"/>
  <c r="V20" i="23" s="1"/>
  <c r="W20" i="23" s="1"/>
  <c r="X20" i="23" s="1"/>
  <c r="Y20" i="23" s="1"/>
  <c r="Z20" i="23" s="1"/>
  <c r="AA20" i="23" s="1"/>
  <c r="AB20" i="23" s="1"/>
  <c r="AC20" i="23" s="1"/>
  <c r="AD20" i="23" s="1"/>
  <c r="AE20" i="23" s="1"/>
  <c r="AF20" i="23" s="1"/>
  <c r="AG20" i="23" s="1"/>
  <c r="AH20" i="23" s="1"/>
  <c r="AI20" i="23" s="1"/>
  <c r="AJ20" i="23" s="1"/>
  <c r="AK20" i="23" s="1"/>
  <c r="AL20" i="23" s="1"/>
  <c r="AM20" i="23" s="1"/>
  <c r="AN20" i="23" s="1"/>
  <c r="AO20" i="23" s="1"/>
  <c r="AP20" i="23" s="1"/>
  <c r="AQ20" i="23" s="1"/>
  <c r="AR20" i="23" s="1"/>
  <c r="AS20" i="23" s="1"/>
  <c r="AT20" i="23" s="1"/>
  <c r="AU20" i="23" s="1"/>
  <c r="AV20" i="23" s="1"/>
  <c r="AV7" i="4" s="1"/>
  <c r="G6" i="4"/>
  <c r="I7" i="4"/>
  <c r="AU11" i="4"/>
  <c r="I11" i="4"/>
  <c r="J11" i="4"/>
  <c r="L11" i="4"/>
  <c r="Q11" i="4"/>
  <c r="AB11" i="4"/>
  <c r="AD11" i="4"/>
  <c r="AF11" i="4"/>
  <c r="AS11" i="4"/>
  <c r="K11" i="4"/>
  <c r="G8" i="4"/>
  <c r="G5" i="33"/>
  <c r="G7" i="2"/>
  <c r="I9" i="4"/>
  <c r="G6" i="2"/>
  <c r="G11" i="4"/>
  <c r="R11" i="4"/>
  <c r="T11" i="4"/>
  <c r="Y11" i="4"/>
  <c r="AA11" i="4"/>
  <c r="AE11" i="4"/>
  <c r="AL11" i="4"/>
  <c r="AN11" i="4"/>
  <c r="G16" i="4"/>
  <c r="K8" i="4"/>
  <c r="O8" i="4"/>
  <c r="S8" i="4"/>
  <c r="W8" i="4"/>
  <c r="AA8" i="4"/>
  <c r="AD8" i="4"/>
  <c r="AJ8" i="4"/>
  <c r="J8" i="4"/>
  <c r="N8" i="4"/>
  <c r="R8" i="4"/>
  <c r="V8" i="4"/>
  <c r="Z8" i="4"/>
  <c r="AG8" i="4"/>
  <c r="I8" i="4"/>
  <c r="L8" i="4"/>
  <c r="P8" i="4"/>
  <c r="T8" i="4"/>
  <c r="X8" i="4"/>
  <c r="AB8" i="4"/>
  <c r="AE8" i="4"/>
  <c r="AH8" i="4"/>
  <c r="V6" i="4"/>
  <c r="AD6" i="4"/>
  <c r="AQ6" i="4"/>
  <c r="G9" i="2"/>
  <c r="J22" i="14"/>
  <c r="K22" i="14" s="1"/>
  <c r="L22" i="14" s="1"/>
  <c r="M22" i="14" s="1"/>
  <c r="N22" i="14" s="1"/>
  <c r="O22" i="14" s="1"/>
  <c r="P22" i="14" s="1"/>
  <c r="Q22" i="14" s="1"/>
  <c r="R22" i="14" s="1"/>
  <c r="S22" i="14" s="1"/>
  <c r="T22" i="14" s="1"/>
  <c r="U22" i="14" s="1"/>
  <c r="V22" i="14" s="1"/>
  <c r="W22" i="14" s="1"/>
  <c r="X22" i="14" s="1"/>
  <c r="Y22" i="14" s="1"/>
  <c r="Z22" i="14" s="1"/>
  <c r="AA22" i="14" s="1"/>
  <c r="AB22" i="14" s="1"/>
  <c r="AC22" i="14" s="1"/>
  <c r="AD22" i="14" s="1"/>
  <c r="AG11" i="4"/>
  <c r="AH11" i="4"/>
  <c r="AO11" i="4"/>
  <c r="AC3" i="4"/>
  <c r="G3" i="33"/>
  <c r="J15" i="4"/>
  <c r="M24" i="19"/>
  <c r="N24" i="19" s="1"/>
  <c r="O24" i="19" s="1"/>
  <c r="P24" i="19" s="1"/>
  <c r="Q24" i="19" s="1"/>
  <c r="R24" i="19" s="1"/>
  <c r="S24" i="19" s="1"/>
  <c r="T24" i="19" s="1"/>
  <c r="U24" i="19" s="1"/>
  <c r="V24" i="19" s="1"/>
  <c r="W24" i="19" s="1"/>
  <c r="X24" i="19" s="1"/>
  <c r="Y24" i="19" s="1"/>
  <c r="Z24" i="19" s="1"/>
  <c r="AA24" i="19" s="1"/>
  <c r="AB24" i="19" s="1"/>
  <c r="AC24" i="19" s="1"/>
  <c r="AD24" i="19" s="1"/>
  <c r="AE24" i="19" s="1"/>
  <c r="AF24" i="19" s="1"/>
  <c r="AG24" i="19" s="1"/>
  <c r="AH24" i="19" s="1"/>
  <c r="AI24" i="19" s="1"/>
  <c r="AJ24" i="19" s="1"/>
  <c r="L14" i="4"/>
  <c r="I14" i="4"/>
  <c r="K14" i="4"/>
  <c r="J14" i="4"/>
  <c r="I15" i="4"/>
  <c r="M6" i="4"/>
  <c r="AI6" i="4"/>
  <c r="AN6" i="4"/>
  <c r="G18" i="4"/>
  <c r="AI11" i="4"/>
  <c r="AJ11" i="4"/>
  <c r="AK11" i="4"/>
  <c r="AP11" i="4"/>
  <c r="AQ11" i="4"/>
  <c r="AT11" i="4"/>
  <c r="AN21" i="15"/>
  <c r="AO21" i="15" s="1"/>
  <c r="AP21" i="15" s="1"/>
  <c r="AM8" i="4"/>
  <c r="G6" i="33"/>
  <c r="K20" i="10"/>
  <c r="L20" i="10" s="1"/>
  <c r="M20" i="10" s="1"/>
  <c r="N20" i="10" s="1"/>
  <c r="O20" i="10" s="1"/>
  <c r="P20" i="10" s="1"/>
  <c r="Q20" i="10" s="1"/>
  <c r="R20" i="10" s="1"/>
  <c r="S20" i="10" s="1"/>
  <c r="T20" i="10" s="1"/>
  <c r="U20" i="10" s="1"/>
  <c r="V20" i="10" s="1"/>
  <c r="W20" i="10" s="1"/>
  <c r="X20" i="10" s="1"/>
  <c r="Y20" i="10" s="1"/>
  <c r="Z20" i="10" s="1"/>
  <c r="AA20" i="10" s="1"/>
  <c r="AB20" i="10" s="1"/>
  <c r="AC20" i="10" s="1"/>
  <c r="AD20" i="10" s="1"/>
  <c r="AE20" i="10" s="1"/>
  <c r="AF20" i="10" s="1"/>
  <c r="AG20" i="10" s="1"/>
  <c r="AH20" i="10" s="1"/>
  <c r="AI20" i="10" s="1"/>
  <c r="AJ20" i="10" s="1"/>
  <c r="AK20" i="10" s="1"/>
  <c r="AL20" i="10" s="1"/>
  <c r="AM20" i="10" s="1"/>
  <c r="AN20" i="10" s="1"/>
  <c r="AO20" i="10" s="1"/>
  <c r="AP20" i="10" s="1"/>
  <c r="AQ20" i="10" s="1"/>
  <c r="AR20" i="10" s="1"/>
  <c r="AS20" i="10" s="1"/>
  <c r="AT20" i="10" s="1"/>
  <c r="AU20" i="10" s="1"/>
  <c r="AV20" i="10" s="1"/>
  <c r="AV13" i="4" s="1"/>
  <c r="J13" i="4"/>
  <c r="G13" i="4"/>
  <c r="I13" i="4"/>
  <c r="AC11" i="4"/>
  <c r="AR11" i="4"/>
  <c r="L25" i="21"/>
  <c r="M25" i="21" s="1"/>
  <c r="K12" i="4"/>
  <c r="G16" i="2"/>
  <c r="G11" i="33"/>
  <c r="I4" i="4"/>
  <c r="G4" i="33"/>
  <c r="G15" i="33"/>
  <c r="AQ3" i="4"/>
  <c r="N3" i="4"/>
  <c r="K20" i="8"/>
  <c r="J4" i="4"/>
  <c r="N20" i="6"/>
  <c r="O20" i="6" s="1"/>
  <c r="P20" i="6" s="1"/>
  <c r="Q20" i="6" s="1"/>
  <c r="R20" i="6" s="1"/>
  <c r="S20" i="6" s="1"/>
  <c r="T20" i="6" s="1"/>
  <c r="U20" i="6" s="1"/>
  <c r="M9" i="4"/>
  <c r="K9" i="4"/>
  <c r="X16" i="4"/>
  <c r="AG16" i="4"/>
  <c r="AS16" i="4"/>
  <c r="N16" i="4"/>
  <c r="R16" i="4"/>
  <c r="S16" i="4"/>
  <c r="T16" i="4"/>
  <c r="U16" i="4"/>
  <c r="AC16" i="4"/>
  <c r="AP16" i="4"/>
  <c r="Q16" i="4"/>
  <c r="AJ16" i="4"/>
  <c r="G17" i="2"/>
  <c r="U3" i="4"/>
  <c r="AO3" i="4"/>
  <c r="Z3" i="4"/>
  <c r="X3" i="4"/>
  <c r="AE3" i="4"/>
  <c r="AL3" i="4"/>
  <c r="K16" i="4"/>
  <c r="O16" i="4"/>
  <c r="Z16" i="4"/>
  <c r="AA16" i="4"/>
  <c r="AE16" i="4"/>
  <c r="AL16" i="4"/>
  <c r="AN16" i="4"/>
  <c r="J16" i="4"/>
  <c r="L16" i="4"/>
  <c r="M16" i="4"/>
  <c r="P16" i="4"/>
  <c r="V16" i="4"/>
  <c r="W16" i="4"/>
  <c r="AQ16" i="4"/>
  <c r="AU16" i="4"/>
  <c r="G11" i="2"/>
  <c r="AK8" i="4"/>
  <c r="G7" i="4"/>
  <c r="O6" i="4"/>
  <c r="Z6" i="4"/>
  <c r="AF6" i="4"/>
  <c r="AK6" i="4"/>
  <c r="T6" i="4"/>
  <c r="AU6" i="4"/>
  <c r="AU15" i="4"/>
  <c r="AV23" i="9"/>
  <c r="J12" i="4"/>
  <c r="J9" i="4"/>
  <c r="AV6" i="4"/>
  <c r="AW22" i="17"/>
  <c r="AW6" i="4" s="1"/>
  <c r="Q6" i="4"/>
  <c r="S6" i="4"/>
  <c r="X6" i="4"/>
  <c r="AB6" i="4"/>
  <c r="AE6" i="4"/>
  <c r="AG6" i="4"/>
  <c r="AL6" i="4"/>
  <c r="AO6" i="4"/>
  <c r="L6" i="4"/>
  <c r="AR6" i="4"/>
  <c r="N6" i="4"/>
  <c r="U6" i="4"/>
  <c r="W6" i="4"/>
  <c r="AA6" i="4"/>
  <c r="AC6" i="4"/>
  <c r="AJ6" i="4"/>
  <c r="AM6" i="4"/>
  <c r="AP6" i="4"/>
  <c r="AS6" i="4"/>
  <c r="I6" i="4"/>
  <c r="J6" i="4"/>
  <c r="K6" i="4"/>
  <c r="P6" i="4"/>
  <c r="R6" i="4"/>
  <c r="Y6" i="4"/>
  <c r="AH6" i="4"/>
  <c r="AT6" i="4"/>
  <c r="G3" i="4"/>
  <c r="AU3" i="4"/>
  <c r="AV25" i="24"/>
  <c r="AT3" i="4"/>
  <c r="G12" i="33"/>
  <c r="AL8" i="4"/>
  <c r="Y16" i="4"/>
  <c r="AF16" i="4"/>
  <c r="AH16" i="4"/>
  <c r="AM16" i="4"/>
  <c r="AO16" i="4"/>
  <c r="AW22" i="18"/>
  <c r="AW16" i="4" s="1"/>
  <c r="AV16" i="4"/>
  <c r="AB16" i="4"/>
  <c r="AD16" i="4"/>
  <c r="AI16" i="4"/>
  <c r="AK16" i="4"/>
  <c r="AR16" i="4"/>
  <c r="AT16" i="4"/>
  <c r="G13" i="2"/>
  <c r="B15" i="34"/>
  <c r="B3" i="34"/>
  <c r="B6" i="34"/>
  <c r="B12" i="34"/>
  <c r="B18" i="34"/>
  <c r="B8" i="34"/>
  <c r="B4" i="34"/>
  <c r="B7" i="34"/>
  <c r="B10" i="34"/>
  <c r="B9" i="34"/>
  <c r="B14" i="34"/>
  <c r="B5" i="34"/>
  <c r="B11" i="34"/>
  <c r="B16" i="34"/>
  <c r="B17" i="34"/>
  <c r="B13" i="34"/>
  <c r="G17" i="4"/>
  <c r="E17" i="34"/>
  <c r="E14" i="34"/>
  <c r="E10" i="34"/>
  <c r="E6" i="34"/>
  <c r="E12" i="34"/>
  <c r="E4" i="34"/>
  <c r="E15" i="34"/>
  <c r="E7" i="34"/>
  <c r="E16" i="34"/>
  <c r="E13" i="34"/>
  <c r="E9" i="34"/>
  <c r="E5" i="34"/>
  <c r="E8" i="34"/>
  <c r="E18" i="34"/>
  <c r="E11" i="34"/>
  <c r="E3" i="34"/>
  <c r="J2" i="8"/>
  <c r="J2" i="21"/>
  <c r="J2" i="9"/>
  <c r="J2" i="14"/>
  <c r="I3" i="4"/>
  <c r="L3" i="4"/>
  <c r="O3" i="4"/>
  <c r="Q3" i="4"/>
  <c r="AA3" i="4"/>
  <c r="AG3" i="4"/>
  <c r="AI3" i="4"/>
  <c r="AR3" i="4"/>
  <c r="G5" i="4"/>
  <c r="G8" i="33"/>
  <c r="J1" i="4"/>
  <c r="J2" i="36"/>
  <c r="J2" i="18"/>
  <c r="J2" i="17"/>
  <c r="J2" i="23"/>
  <c r="L9" i="4"/>
  <c r="J3" i="4"/>
  <c r="R3" i="4"/>
  <c r="T3" i="4"/>
  <c r="V3" i="4"/>
  <c r="Y3" i="4"/>
  <c r="AB3" i="4"/>
  <c r="AD3" i="4"/>
  <c r="AF3" i="4"/>
  <c r="AK3" i="4"/>
  <c r="AM3" i="4"/>
  <c r="AP3" i="4"/>
  <c r="AS3" i="4"/>
  <c r="G15" i="4"/>
  <c r="J2" i="6"/>
  <c r="J2" i="15"/>
  <c r="J2" i="24"/>
  <c r="K3" i="4"/>
  <c r="M3" i="4"/>
  <c r="P3" i="4"/>
  <c r="S3" i="4"/>
  <c r="W3" i="4"/>
  <c r="AH3" i="4"/>
  <c r="AJ3" i="4"/>
  <c r="AN3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AK15" i="4"/>
  <c r="AL15" i="4"/>
  <c r="AM15" i="4"/>
  <c r="AN15" i="4"/>
  <c r="AO15" i="4"/>
  <c r="AP15" i="4"/>
  <c r="AQ15" i="4"/>
  <c r="AR15" i="4"/>
  <c r="AS15" i="4"/>
  <c r="AT15" i="4"/>
  <c r="G3" i="2"/>
  <c r="G10" i="33"/>
  <c r="G9" i="4"/>
  <c r="J20" i="38"/>
  <c r="I18" i="4"/>
  <c r="K1" i="2"/>
  <c r="K1" i="33" s="1"/>
  <c r="J2" i="1"/>
  <c r="I5" i="4"/>
  <c r="K20" i="36"/>
  <c r="L20" i="36" s="1"/>
  <c r="J5" i="4"/>
  <c r="K17" i="34"/>
  <c r="K14" i="34"/>
  <c r="K12" i="34"/>
  <c r="K10" i="34"/>
  <c r="K8" i="34"/>
  <c r="K6" i="34"/>
  <c r="K3" i="34"/>
  <c r="K18" i="34"/>
  <c r="K16" i="34"/>
  <c r="K15" i="34"/>
  <c r="K13" i="34"/>
  <c r="K11" i="34"/>
  <c r="K9" i="34"/>
  <c r="K7" i="34"/>
  <c r="K5" i="34"/>
  <c r="K4" i="34"/>
  <c r="G12" i="2"/>
  <c r="AD18" i="6"/>
  <c r="AI18" i="6"/>
  <c r="AL18" i="6"/>
  <c r="H21" i="6"/>
  <c r="I23" i="24"/>
  <c r="V23" i="24"/>
  <c r="Y23" i="24"/>
  <c r="Z23" i="24"/>
  <c r="AC23" i="24"/>
  <c r="AH23" i="24"/>
  <c r="AU23" i="24"/>
  <c r="AR20" i="18"/>
  <c r="P18" i="6"/>
  <c r="W20" i="18"/>
  <c r="L23" i="24"/>
  <c r="M23" i="24"/>
  <c r="AS20" i="18"/>
  <c r="X20" i="18"/>
  <c r="AN20" i="18"/>
  <c r="AO20" i="18"/>
  <c r="AB20" i="18"/>
  <c r="S20" i="18"/>
  <c r="O20" i="18"/>
  <c r="T23" i="24"/>
  <c r="AG23" i="24"/>
  <c r="AK23" i="24"/>
  <c r="AT23" i="24"/>
  <c r="J18" i="6"/>
  <c r="V18" i="6"/>
  <c r="AP18" i="6"/>
  <c r="AF18" i="6"/>
  <c r="P23" i="24"/>
  <c r="U23" i="24"/>
  <c r="AF23" i="24"/>
  <c r="AI23" i="24"/>
  <c r="I10" i="34"/>
  <c r="AL23" i="24"/>
  <c r="AP23" i="24"/>
  <c r="AQ23" i="24"/>
  <c r="AG18" i="6"/>
  <c r="AA20" i="18"/>
  <c r="L18" i="6"/>
  <c r="T18" i="6"/>
  <c r="Z18" i="6"/>
  <c r="AU18" i="6"/>
  <c r="H23" i="24"/>
  <c r="Q23" i="24"/>
  <c r="AD23" i="24"/>
  <c r="AE23" i="24"/>
  <c r="AJ23" i="24"/>
  <c r="AM23" i="24"/>
  <c r="F10" i="34"/>
  <c r="C10" i="34"/>
  <c r="H26" i="24"/>
  <c r="R20" i="18"/>
  <c r="N20" i="18"/>
  <c r="H18" i="6"/>
  <c r="I18" i="6"/>
  <c r="K18" i="6"/>
  <c r="M18" i="6"/>
  <c r="Q18" i="6"/>
  <c r="U18" i="6"/>
  <c r="Y18" i="6"/>
  <c r="AC18" i="6"/>
  <c r="AE18" i="6"/>
  <c r="AH18" i="6"/>
  <c r="AJ18" i="6"/>
  <c r="AK18" i="6"/>
  <c r="AM18" i="6"/>
  <c r="AQ18" i="6"/>
  <c r="AT18" i="6"/>
  <c r="J25" i="37"/>
  <c r="I17" i="4"/>
  <c r="J18" i="34"/>
  <c r="J17" i="34"/>
  <c r="J16" i="34"/>
  <c r="J15" i="34"/>
  <c r="J14" i="34"/>
  <c r="J13" i="34"/>
  <c r="J12" i="34"/>
  <c r="J11" i="34"/>
  <c r="J10" i="34"/>
  <c r="J9" i="34"/>
  <c r="J8" i="34"/>
  <c r="J7" i="34"/>
  <c r="J6" i="34"/>
  <c r="J5" i="34"/>
  <c r="J4" i="34"/>
  <c r="J3" i="34"/>
  <c r="D18" i="34"/>
  <c r="D17" i="34"/>
  <c r="D16" i="34"/>
  <c r="D15" i="34"/>
  <c r="D14" i="34"/>
  <c r="D13" i="34"/>
  <c r="D12" i="34"/>
  <c r="D11" i="34"/>
  <c r="D10" i="34"/>
  <c r="D9" i="34"/>
  <c r="D8" i="34"/>
  <c r="D7" i="34"/>
  <c r="D6" i="34"/>
  <c r="D5" i="34"/>
  <c r="D4" i="34"/>
  <c r="D3" i="34"/>
  <c r="G18" i="34"/>
  <c r="G17" i="34"/>
  <c r="G16" i="34"/>
  <c r="G15" i="34"/>
  <c r="G14" i="34"/>
  <c r="G13" i="34"/>
  <c r="G12" i="34"/>
  <c r="G11" i="34"/>
  <c r="G10" i="34"/>
  <c r="G9" i="34"/>
  <c r="G8" i="34"/>
  <c r="G7" i="34"/>
  <c r="G6" i="34"/>
  <c r="G5" i="34"/>
  <c r="G3" i="34"/>
  <c r="G4" i="34"/>
  <c r="H18" i="34"/>
  <c r="H17" i="34"/>
  <c r="H16" i="34"/>
  <c r="H15" i="34"/>
  <c r="H14" i="34"/>
  <c r="H13" i="34"/>
  <c r="H12" i="34"/>
  <c r="H11" i="34"/>
  <c r="H10" i="34"/>
  <c r="H9" i="34"/>
  <c r="H8" i="34"/>
  <c r="H7" i="34"/>
  <c r="H6" i="34"/>
  <c r="H5" i="34"/>
  <c r="H4" i="34"/>
  <c r="H3" i="34"/>
  <c r="AR22" i="19"/>
  <c r="AS22" i="19"/>
  <c r="AR20" i="25"/>
  <c r="AS20" i="25"/>
  <c r="AR18" i="6"/>
  <c r="AS18" i="6"/>
  <c r="AR23" i="24"/>
  <c r="AS23" i="24"/>
  <c r="AN22" i="19"/>
  <c r="AO22" i="19"/>
  <c r="AN20" i="25"/>
  <c r="AO20" i="25"/>
  <c r="AN18" i="6"/>
  <c r="AO18" i="6"/>
  <c r="AN23" i="24"/>
  <c r="AO23" i="24"/>
  <c r="AA22" i="19"/>
  <c r="AB22" i="19"/>
  <c r="AA20" i="25"/>
  <c r="AB20" i="25"/>
  <c r="AA18" i="6"/>
  <c r="AB18" i="6"/>
  <c r="AA23" i="24"/>
  <c r="AB23" i="24"/>
  <c r="W22" i="19"/>
  <c r="X22" i="19"/>
  <c r="W20" i="25"/>
  <c r="X20" i="25"/>
  <c r="W18" i="6"/>
  <c r="X18" i="6"/>
  <c r="W23" i="24"/>
  <c r="X23" i="24"/>
  <c r="R22" i="19"/>
  <c r="S22" i="19"/>
  <c r="R20" i="25"/>
  <c r="S20" i="25"/>
  <c r="R18" i="6"/>
  <c r="S18" i="6"/>
  <c r="R23" i="24"/>
  <c r="S23" i="24"/>
  <c r="N22" i="19"/>
  <c r="O22" i="19"/>
  <c r="N20" i="25"/>
  <c r="O20" i="25"/>
  <c r="N18" i="6"/>
  <c r="O18" i="6"/>
  <c r="N23" i="24"/>
  <c r="O23" i="24"/>
  <c r="J23" i="24"/>
  <c r="K23" i="24"/>
  <c r="AR18" i="38"/>
  <c r="AR23" i="37"/>
  <c r="AR20" i="14"/>
  <c r="AS18" i="38"/>
  <c r="AS23" i="37"/>
  <c r="AS20" i="14"/>
  <c r="AN18" i="38"/>
  <c r="AN23" i="37"/>
  <c r="AN20" i="14"/>
  <c r="AO18" i="38"/>
  <c r="AO23" i="37"/>
  <c r="AO20" i="14"/>
  <c r="AA18" i="38"/>
  <c r="AA23" i="37"/>
  <c r="AA20" i="14"/>
  <c r="AB18" i="38"/>
  <c r="AB23" i="37"/>
  <c r="AB20" i="14"/>
  <c r="W18" i="38"/>
  <c r="W23" i="37"/>
  <c r="W20" i="14"/>
  <c r="F18" i="34"/>
  <c r="F17" i="34"/>
  <c r="F3" i="34"/>
  <c r="X18" i="38"/>
  <c r="X23" i="37"/>
  <c r="X20" i="14"/>
  <c r="R18" i="38"/>
  <c r="R23" i="37"/>
  <c r="R20" i="14"/>
  <c r="S18" i="38"/>
  <c r="S23" i="37"/>
  <c r="S20" i="14"/>
  <c r="N18" i="38"/>
  <c r="N23" i="37"/>
  <c r="N20" i="14"/>
  <c r="O18" i="38"/>
  <c r="O23" i="37"/>
  <c r="O20" i="14"/>
  <c r="J18" i="38"/>
  <c r="J23" i="37"/>
  <c r="J20" i="14"/>
  <c r="C18" i="34"/>
  <c r="C17" i="34"/>
  <c r="C3" i="34"/>
  <c r="K18" i="38"/>
  <c r="K23" i="37"/>
  <c r="K20" i="14"/>
  <c r="H18" i="38"/>
  <c r="H23" i="37"/>
  <c r="H21" i="38"/>
  <c r="H26" i="37"/>
  <c r="I18" i="38"/>
  <c r="I23" i="37"/>
  <c r="I20" i="14"/>
  <c r="L18" i="38"/>
  <c r="L23" i="37"/>
  <c r="L20" i="14"/>
  <c r="M18" i="38"/>
  <c r="M23" i="37"/>
  <c r="M20" i="14"/>
  <c r="P18" i="38"/>
  <c r="P23" i="37"/>
  <c r="P20" i="14"/>
  <c r="Q18" i="38"/>
  <c r="Q23" i="37"/>
  <c r="Q20" i="14"/>
  <c r="T18" i="38"/>
  <c r="T23" i="37"/>
  <c r="T20" i="14"/>
  <c r="U18" i="38"/>
  <c r="U23" i="37"/>
  <c r="U20" i="14"/>
  <c r="V18" i="38"/>
  <c r="V23" i="37"/>
  <c r="V20" i="14"/>
  <c r="Y18" i="38"/>
  <c r="Y23" i="37"/>
  <c r="Y20" i="14"/>
  <c r="Z18" i="38"/>
  <c r="Z23" i="37"/>
  <c r="Z20" i="14"/>
  <c r="AC18" i="38"/>
  <c r="AC23" i="37"/>
  <c r="AC20" i="14"/>
  <c r="AD18" i="38"/>
  <c r="AD23" i="37"/>
  <c r="AD20" i="14"/>
  <c r="AE18" i="38"/>
  <c r="AE23" i="37"/>
  <c r="AE20" i="14"/>
  <c r="AF18" i="38"/>
  <c r="AF23" i="37"/>
  <c r="AF20" i="14"/>
  <c r="AG18" i="38"/>
  <c r="AG23" i="37"/>
  <c r="AG20" i="14"/>
  <c r="AH18" i="38"/>
  <c r="AH23" i="37"/>
  <c r="AH20" i="14"/>
  <c r="AI18" i="38"/>
  <c r="AI23" i="37"/>
  <c r="AI20" i="14"/>
  <c r="AJ18" i="38"/>
  <c r="AJ23" i="37"/>
  <c r="AJ20" i="14"/>
  <c r="I18" i="34"/>
  <c r="I17" i="34"/>
  <c r="I3" i="34"/>
  <c r="AK18" i="38"/>
  <c r="AK23" i="37"/>
  <c r="AK20" i="14"/>
  <c r="AL18" i="38"/>
  <c r="AL23" i="37"/>
  <c r="AL20" i="14"/>
  <c r="AM18" i="38"/>
  <c r="AM23" i="37"/>
  <c r="AM20" i="14"/>
  <c r="AP18" i="38"/>
  <c r="AP23" i="37"/>
  <c r="AP20" i="14"/>
  <c r="AQ18" i="38"/>
  <c r="AQ23" i="37"/>
  <c r="AQ20" i="14"/>
  <c r="AT18" i="38"/>
  <c r="AT23" i="37"/>
  <c r="AT20" i="14"/>
  <c r="AU18" i="38"/>
  <c r="AU23" i="37"/>
  <c r="AU20" i="14"/>
  <c r="F11" i="34"/>
  <c r="F12" i="34"/>
  <c r="F13" i="34"/>
  <c r="F14" i="34"/>
  <c r="F15" i="34"/>
  <c r="F16" i="34"/>
  <c r="AR21" i="9"/>
  <c r="AS21" i="9"/>
  <c r="AR18" i="10"/>
  <c r="AS18" i="10"/>
  <c r="AR20" i="17"/>
  <c r="AS20" i="17"/>
  <c r="AR18" i="23"/>
  <c r="AS18" i="23"/>
  <c r="AR19" i="15"/>
  <c r="AS19" i="15"/>
  <c r="AR23" i="21"/>
  <c r="AS23" i="21"/>
  <c r="AR18" i="8"/>
  <c r="AS18" i="8"/>
  <c r="AN21" i="9"/>
  <c r="AO21" i="9"/>
  <c r="AN18" i="10"/>
  <c r="AO18" i="10"/>
  <c r="AN20" i="17"/>
  <c r="AO20" i="17"/>
  <c r="AN18" i="23"/>
  <c r="AO18" i="23"/>
  <c r="AN19" i="15"/>
  <c r="AO19" i="15"/>
  <c r="AN23" i="21"/>
  <c r="AO23" i="21"/>
  <c r="AN18" i="8"/>
  <c r="AO18" i="8"/>
  <c r="AA21" i="9"/>
  <c r="AB21" i="9"/>
  <c r="AA18" i="10"/>
  <c r="AB18" i="10"/>
  <c r="AA20" i="17"/>
  <c r="AB20" i="17"/>
  <c r="AA18" i="23"/>
  <c r="AB18" i="23"/>
  <c r="AA19" i="15"/>
  <c r="AB19" i="15"/>
  <c r="AA23" i="21"/>
  <c r="AB23" i="21"/>
  <c r="AA18" i="8"/>
  <c r="AB18" i="8"/>
  <c r="W21" i="9"/>
  <c r="X21" i="9"/>
  <c r="W18" i="10"/>
  <c r="X18" i="10"/>
  <c r="W20" i="17"/>
  <c r="F8" i="34"/>
  <c r="X20" i="17"/>
  <c r="W18" i="23"/>
  <c r="F7" i="34"/>
  <c r="X18" i="23"/>
  <c r="W19" i="15"/>
  <c r="F6" i="34"/>
  <c r="X19" i="15"/>
  <c r="W23" i="21"/>
  <c r="F5" i="34"/>
  <c r="X23" i="21"/>
  <c r="W18" i="8"/>
  <c r="F4" i="34"/>
  <c r="X18" i="8"/>
  <c r="R21" i="9"/>
  <c r="S21" i="9"/>
  <c r="R18" i="10"/>
  <c r="S18" i="10"/>
  <c r="R20" i="17"/>
  <c r="S20" i="17"/>
  <c r="R18" i="23"/>
  <c r="S18" i="23"/>
  <c r="R19" i="15"/>
  <c r="S19" i="15"/>
  <c r="R23" i="21"/>
  <c r="S23" i="21"/>
  <c r="R18" i="8"/>
  <c r="S18" i="8"/>
  <c r="N21" i="9"/>
  <c r="O21" i="9"/>
  <c r="N18" i="10"/>
  <c r="O18" i="10"/>
  <c r="N20" i="17"/>
  <c r="O20" i="17"/>
  <c r="N18" i="23"/>
  <c r="O18" i="23"/>
  <c r="N19" i="15"/>
  <c r="O19" i="15"/>
  <c r="N23" i="21"/>
  <c r="O23" i="21"/>
  <c r="N18" i="8"/>
  <c r="O18" i="8"/>
  <c r="J20" i="18"/>
  <c r="C16" i="34"/>
  <c r="K20" i="18"/>
  <c r="J22" i="19"/>
  <c r="C15" i="34"/>
  <c r="K22" i="19"/>
  <c r="J21" i="9"/>
  <c r="C14" i="34"/>
  <c r="K21" i="9"/>
  <c r="J18" i="10"/>
  <c r="C13" i="34"/>
  <c r="K18" i="10"/>
  <c r="J20" i="25"/>
  <c r="C12" i="34"/>
  <c r="K20" i="25"/>
  <c r="C11" i="34"/>
  <c r="J20" i="17"/>
  <c r="C8" i="34"/>
  <c r="K20" i="17"/>
  <c r="J18" i="23"/>
  <c r="C7" i="34"/>
  <c r="K18" i="23"/>
  <c r="J19" i="15"/>
  <c r="C6" i="34"/>
  <c r="K19" i="15"/>
  <c r="J23" i="21"/>
  <c r="C5" i="34"/>
  <c r="K23" i="21"/>
  <c r="J18" i="8"/>
  <c r="C4" i="34"/>
  <c r="K18" i="8"/>
  <c r="H18" i="8"/>
  <c r="H21" i="8"/>
  <c r="I18" i="8"/>
  <c r="H20" i="18"/>
  <c r="H19" i="15"/>
  <c r="H20" i="17"/>
  <c r="H21" i="9"/>
  <c r="H18" i="10"/>
  <c r="H22" i="19"/>
  <c r="H20" i="25"/>
  <c r="H20" i="14"/>
  <c r="H23" i="21"/>
  <c r="H18" i="23"/>
  <c r="I20" i="18"/>
  <c r="I19" i="15"/>
  <c r="I20" i="17"/>
  <c r="I21" i="9"/>
  <c r="I18" i="10"/>
  <c r="I22" i="19"/>
  <c r="I20" i="25"/>
  <c r="I23" i="21"/>
  <c r="I18" i="23"/>
  <c r="L20" i="18"/>
  <c r="L19" i="15"/>
  <c r="L20" i="17"/>
  <c r="L21" i="9"/>
  <c r="L18" i="10"/>
  <c r="L22" i="19"/>
  <c r="L20" i="25"/>
  <c r="L18" i="8"/>
  <c r="L23" i="21"/>
  <c r="L18" i="23"/>
  <c r="M20" i="18"/>
  <c r="M19" i="15"/>
  <c r="M20" i="17"/>
  <c r="M21" i="9"/>
  <c r="M18" i="10"/>
  <c r="M22" i="19"/>
  <c r="M20" i="25"/>
  <c r="M18" i="8"/>
  <c r="M23" i="21"/>
  <c r="M18" i="23"/>
  <c r="P20" i="18"/>
  <c r="P19" i="15"/>
  <c r="P20" i="17"/>
  <c r="P21" i="9"/>
  <c r="P18" i="10"/>
  <c r="P22" i="19"/>
  <c r="P20" i="25"/>
  <c r="P18" i="8"/>
  <c r="P23" i="21"/>
  <c r="P18" i="23"/>
  <c r="Q20" i="18"/>
  <c r="Q19" i="15"/>
  <c r="Q20" i="17"/>
  <c r="Q21" i="9"/>
  <c r="Q18" i="10"/>
  <c r="Q22" i="19"/>
  <c r="Q20" i="25"/>
  <c r="Q18" i="8"/>
  <c r="Q23" i="21"/>
  <c r="Q18" i="23"/>
  <c r="T20" i="18"/>
  <c r="T19" i="15"/>
  <c r="T20" i="17"/>
  <c r="T21" i="9"/>
  <c r="T18" i="10"/>
  <c r="T22" i="19"/>
  <c r="T20" i="25"/>
  <c r="T18" i="8"/>
  <c r="T23" i="21"/>
  <c r="T18" i="23"/>
  <c r="U20" i="18"/>
  <c r="U19" i="15"/>
  <c r="U20" i="17"/>
  <c r="U21" i="9"/>
  <c r="U18" i="10"/>
  <c r="U22" i="19"/>
  <c r="U20" i="25"/>
  <c r="U18" i="8"/>
  <c r="U23" i="21"/>
  <c r="U18" i="23"/>
  <c r="V20" i="18"/>
  <c r="V19" i="15"/>
  <c r="V20" i="17"/>
  <c r="V21" i="9"/>
  <c r="V18" i="10"/>
  <c r="V22" i="19"/>
  <c r="V20" i="25"/>
  <c r="V18" i="8"/>
  <c r="V23" i="21"/>
  <c r="V18" i="23"/>
  <c r="Y20" i="18"/>
  <c r="Y19" i="15"/>
  <c r="Y20" i="17"/>
  <c r="Y21" i="9"/>
  <c r="Y18" i="10"/>
  <c r="Y22" i="19"/>
  <c r="Y20" i="25"/>
  <c r="Y18" i="8"/>
  <c r="Y23" i="21"/>
  <c r="Y18" i="23"/>
  <c r="Z20" i="18"/>
  <c r="Z19" i="15"/>
  <c r="Z20" i="17"/>
  <c r="Z21" i="9"/>
  <c r="Z18" i="10"/>
  <c r="Z22" i="19"/>
  <c r="Z20" i="25"/>
  <c r="Z18" i="8"/>
  <c r="Z23" i="21"/>
  <c r="Z18" i="23"/>
  <c r="AC20" i="18"/>
  <c r="AC19" i="15"/>
  <c r="AC20" i="17"/>
  <c r="AC21" i="9"/>
  <c r="AC18" i="10"/>
  <c r="AC22" i="19"/>
  <c r="AC20" i="25"/>
  <c r="AC18" i="8"/>
  <c r="AC23" i="21"/>
  <c r="AC18" i="23"/>
  <c r="AD20" i="18"/>
  <c r="AD19" i="15"/>
  <c r="AD20" i="17"/>
  <c r="AD21" i="9"/>
  <c r="AD18" i="10"/>
  <c r="AD22" i="19"/>
  <c r="AD20" i="25"/>
  <c r="AD18" i="8"/>
  <c r="AD23" i="21"/>
  <c r="AD18" i="23"/>
  <c r="AE20" i="18"/>
  <c r="AE19" i="15"/>
  <c r="AE20" i="17"/>
  <c r="AE21" i="9"/>
  <c r="AE18" i="10"/>
  <c r="AE22" i="19"/>
  <c r="AE20" i="25"/>
  <c r="AE18" i="8"/>
  <c r="AE23" i="21"/>
  <c r="AE18" i="23"/>
  <c r="AF20" i="18"/>
  <c r="AF19" i="15"/>
  <c r="AF20" i="17"/>
  <c r="AF21" i="9"/>
  <c r="AF18" i="10"/>
  <c r="AF22" i="19"/>
  <c r="AF20" i="25"/>
  <c r="AF18" i="8"/>
  <c r="AF23" i="21"/>
  <c r="AF18" i="23"/>
  <c r="AG20" i="18"/>
  <c r="AG19" i="15"/>
  <c r="AG20" i="17"/>
  <c r="AG21" i="9"/>
  <c r="AG18" i="10"/>
  <c r="AG22" i="19"/>
  <c r="AG20" i="25"/>
  <c r="AG18" i="8"/>
  <c r="AG23" i="21"/>
  <c r="AG18" i="23"/>
  <c r="AH20" i="18"/>
  <c r="AH19" i="15"/>
  <c r="AH20" i="17"/>
  <c r="AH21" i="9"/>
  <c r="AH18" i="10"/>
  <c r="AH22" i="19"/>
  <c r="AH20" i="25"/>
  <c r="AH18" i="8"/>
  <c r="AH23" i="21"/>
  <c r="AH18" i="23"/>
  <c r="AI20" i="18"/>
  <c r="AI19" i="15"/>
  <c r="AI20" i="17"/>
  <c r="AI21" i="9"/>
  <c r="AI18" i="10"/>
  <c r="AI22" i="19"/>
  <c r="AI20" i="25"/>
  <c r="AI18" i="8"/>
  <c r="AI23" i="21"/>
  <c r="AI18" i="23"/>
  <c r="AJ20" i="18"/>
  <c r="AJ19" i="15"/>
  <c r="AJ20" i="17"/>
  <c r="AJ21" i="9"/>
  <c r="AJ18" i="10"/>
  <c r="AJ22" i="19"/>
  <c r="AJ20" i="25"/>
  <c r="AJ18" i="8"/>
  <c r="AJ23" i="21"/>
  <c r="AJ18" i="23"/>
  <c r="I16" i="34"/>
  <c r="AK20" i="18"/>
  <c r="I6" i="34"/>
  <c r="AK19" i="15"/>
  <c r="I8" i="34"/>
  <c r="AK20" i="17"/>
  <c r="I14" i="34"/>
  <c r="AK21" i="9"/>
  <c r="I13" i="34"/>
  <c r="AK18" i="10"/>
  <c r="I15" i="34"/>
  <c r="AK22" i="19"/>
  <c r="I12" i="34"/>
  <c r="AK20" i="25"/>
  <c r="I4" i="34"/>
  <c r="AK18" i="8"/>
  <c r="I11" i="34"/>
  <c r="I5" i="34"/>
  <c r="AK23" i="21"/>
  <c r="I7" i="34"/>
  <c r="AK18" i="23"/>
  <c r="AL20" i="18"/>
  <c r="AL19" i="15"/>
  <c r="AL20" i="17"/>
  <c r="AL21" i="9"/>
  <c r="AL18" i="10"/>
  <c r="AL22" i="19"/>
  <c r="AL20" i="25"/>
  <c r="AL18" i="8"/>
  <c r="AL23" i="21"/>
  <c r="AL18" i="23"/>
  <c r="AM20" i="18"/>
  <c r="AM19" i="15"/>
  <c r="AM20" i="17"/>
  <c r="AM21" i="9"/>
  <c r="AM18" i="10"/>
  <c r="AM22" i="19"/>
  <c r="AM20" i="25"/>
  <c r="AM18" i="8"/>
  <c r="AM23" i="21"/>
  <c r="AM18" i="23"/>
  <c r="AP20" i="18"/>
  <c r="AP19" i="15"/>
  <c r="AP20" i="17"/>
  <c r="AP21" i="9"/>
  <c r="AP18" i="10"/>
  <c r="AP22" i="19"/>
  <c r="AP20" i="25"/>
  <c r="AP18" i="8"/>
  <c r="AP23" i="21"/>
  <c r="AP18" i="23"/>
  <c r="AQ20" i="18"/>
  <c r="AQ19" i="15"/>
  <c r="AQ20" i="17"/>
  <c r="AQ21" i="9"/>
  <c r="AQ18" i="10"/>
  <c r="AQ22" i="19"/>
  <c r="AQ20" i="25"/>
  <c r="AQ18" i="8"/>
  <c r="AQ23" i="21"/>
  <c r="AQ18" i="23"/>
  <c r="AT20" i="18"/>
  <c r="AT19" i="15"/>
  <c r="AT20" i="17"/>
  <c r="AT21" i="9"/>
  <c r="AT18" i="10"/>
  <c r="AT22" i="19"/>
  <c r="AT20" i="25"/>
  <c r="AT18" i="8"/>
  <c r="AT23" i="21"/>
  <c r="AT18" i="23"/>
  <c r="AU20" i="18"/>
  <c r="AU19" i="15"/>
  <c r="AU20" i="17"/>
  <c r="AU21" i="9"/>
  <c r="AU18" i="10"/>
  <c r="AU22" i="19"/>
  <c r="AU20" i="25"/>
  <c r="AU18" i="8"/>
  <c r="AU23" i="21"/>
  <c r="AU18" i="23"/>
  <c r="H23" i="17"/>
  <c r="H21" i="23"/>
  <c r="H22" i="15"/>
  <c r="H23" i="14"/>
  <c r="H23" i="25"/>
  <c r="H26" i="21"/>
  <c r="H21" i="10"/>
  <c r="H25" i="19"/>
  <c r="H24" i="9"/>
  <c r="H23" i="18"/>
  <c r="AN18" i="36"/>
  <c r="AO18" i="36"/>
  <c r="AP18" i="36"/>
  <c r="AQ18" i="36"/>
  <c r="AJ18" i="36"/>
  <c r="I9" i="34"/>
  <c r="AK18" i="36"/>
  <c r="AL18" i="36"/>
  <c r="AM18" i="36"/>
  <c r="Z18" i="36"/>
  <c r="R18" i="36"/>
  <c r="S18" i="36"/>
  <c r="T18" i="36"/>
  <c r="U18" i="36"/>
  <c r="V18" i="36"/>
  <c r="N18" i="36"/>
  <c r="O18" i="36"/>
  <c r="P18" i="36"/>
  <c r="Q18" i="36"/>
  <c r="J18" i="36"/>
  <c r="C9" i="34"/>
  <c r="K18" i="36"/>
  <c r="L18" i="36"/>
  <c r="M18" i="36"/>
  <c r="H18" i="36"/>
  <c r="I18" i="36"/>
  <c r="AR18" i="36"/>
  <c r="AS18" i="36"/>
  <c r="AT18" i="36"/>
  <c r="AF18" i="36"/>
  <c r="AG18" i="36"/>
  <c r="AH18" i="36"/>
  <c r="AA18" i="36"/>
  <c r="AB18" i="36"/>
  <c r="AC18" i="36"/>
  <c r="W18" i="36"/>
  <c r="F9" i="34"/>
  <c r="X18" i="36"/>
  <c r="Y18" i="36"/>
  <c r="H21" i="36"/>
  <c r="AD18" i="36"/>
  <c r="AE18" i="36"/>
  <c r="AI18" i="36"/>
  <c r="AU18" i="36"/>
  <c r="Y7" i="4" l="1"/>
  <c r="S7" i="4"/>
  <c r="R7" i="4"/>
  <c r="K7" i="4"/>
  <c r="O7" i="4"/>
  <c r="N7" i="4"/>
  <c r="Q7" i="4"/>
  <c r="M7" i="4"/>
  <c r="U7" i="4"/>
  <c r="P7" i="4"/>
  <c r="L7" i="4"/>
  <c r="AA10" i="4"/>
  <c r="W10" i="4"/>
  <c r="AJ7" i="4"/>
  <c r="AO7" i="4"/>
  <c r="AS7" i="4"/>
  <c r="AG7" i="4"/>
  <c r="AC7" i="4"/>
  <c r="P10" i="4"/>
  <c r="AH7" i="4"/>
  <c r="AU7" i="4"/>
  <c r="AR7" i="4"/>
  <c r="AQ7" i="4"/>
  <c r="AF7" i="4"/>
  <c r="AB7" i="4"/>
  <c r="X7" i="4"/>
  <c r="AI7" i="4"/>
  <c r="AP7" i="4"/>
  <c r="AL7" i="4"/>
  <c r="AN7" i="4"/>
  <c r="AE7" i="4"/>
  <c r="AA7" i="4"/>
  <c r="W7" i="4"/>
  <c r="AT7" i="4"/>
  <c r="T7" i="4"/>
  <c r="AM7" i="4"/>
  <c r="AW20" i="23"/>
  <c r="AW7" i="4" s="1"/>
  <c r="AK7" i="4"/>
  <c r="AD7" i="4"/>
  <c r="Z7" i="4"/>
  <c r="V7" i="4"/>
  <c r="AR13" i="4"/>
  <c r="AH13" i="4"/>
  <c r="AK13" i="4"/>
  <c r="L10" i="4"/>
  <c r="X10" i="4"/>
  <c r="M14" i="4"/>
  <c r="L12" i="4"/>
  <c r="AA14" i="4"/>
  <c r="S14" i="4"/>
  <c r="Q14" i="4"/>
  <c r="M10" i="4"/>
  <c r="J10" i="4"/>
  <c r="Y10" i="4"/>
  <c r="R10" i="4"/>
  <c r="AB10" i="4"/>
  <c r="X13" i="4"/>
  <c r="Q13" i="4"/>
  <c r="O10" i="4"/>
  <c r="Z10" i="4"/>
  <c r="S10" i="4"/>
  <c r="T10" i="4"/>
  <c r="N10" i="4"/>
  <c r="V10" i="4"/>
  <c r="K10" i="4"/>
  <c r="AC10" i="4"/>
  <c r="AI14" i="4"/>
  <c r="AE14" i="4"/>
  <c r="R14" i="4"/>
  <c r="Y14" i="4"/>
  <c r="V14" i="4"/>
  <c r="AD14" i="4"/>
  <c r="X14" i="4"/>
  <c r="AF14" i="4"/>
  <c r="O14" i="4"/>
  <c r="W14" i="4"/>
  <c r="T14" i="4"/>
  <c r="AC14" i="4"/>
  <c r="U10" i="4"/>
  <c r="Q10" i="4"/>
  <c r="AE22" i="14"/>
  <c r="AD10" i="4"/>
  <c r="AW20" i="10"/>
  <c r="AW13" i="4" s="1"/>
  <c r="AQ13" i="4"/>
  <c r="R9" i="4"/>
  <c r="Z14" i="4"/>
  <c r="AH14" i="4"/>
  <c r="N14" i="4"/>
  <c r="AG14" i="4"/>
  <c r="P14" i="4"/>
  <c r="U14" i="4"/>
  <c r="AB14" i="4"/>
  <c r="AK24" i="19"/>
  <c r="AJ14" i="4"/>
  <c r="AN13" i="4"/>
  <c r="P13" i="4"/>
  <c r="AG13" i="4"/>
  <c r="M13" i="4"/>
  <c r="Z13" i="4"/>
  <c r="AU13" i="4"/>
  <c r="AI13" i="4"/>
  <c r="AF13" i="4"/>
  <c r="L13" i="4"/>
  <c r="AC13" i="4"/>
  <c r="AP13" i="4"/>
  <c r="V13" i="4"/>
  <c r="K13" i="4"/>
  <c r="W13" i="4"/>
  <c r="AB13" i="4"/>
  <c r="AS13" i="4"/>
  <c r="U13" i="4"/>
  <c r="AL13" i="4"/>
  <c r="R13" i="4"/>
  <c r="S13" i="4"/>
  <c r="AE13" i="4"/>
  <c r="N9" i="4"/>
  <c r="Q9" i="4"/>
  <c r="AN8" i="4"/>
  <c r="AO8" i="4"/>
  <c r="AQ21" i="15"/>
  <c r="AP8" i="4"/>
  <c r="AJ13" i="4"/>
  <c r="T13" i="4"/>
  <c r="AO13" i="4"/>
  <c r="Y13" i="4"/>
  <c r="AT13" i="4"/>
  <c r="AD13" i="4"/>
  <c r="N13" i="4"/>
  <c r="AA13" i="4"/>
  <c r="O13" i="4"/>
  <c r="AM13" i="4"/>
  <c r="N25" i="21"/>
  <c r="M12" i="4"/>
  <c r="T9" i="4"/>
  <c r="O9" i="4"/>
  <c r="S9" i="4"/>
  <c r="L20" i="8"/>
  <c r="K4" i="4"/>
  <c r="P9" i="4"/>
  <c r="V20" i="6"/>
  <c r="U9" i="4"/>
  <c r="AW23" i="9"/>
  <c r="AW15" i="4" s="1"/>
  <c r="AV15" i="4"/>
  <c r="I21" i="6"/>
  <c r="AV3" i="4"/>
  <c r="AW25" i="24"/>
  <c r="AW3" i="4" s="1"/>
  <c r="I21" i="23"/>
  <c r="K5" i="4"/>
  <c r="K20" i="38"/>
  <c r="J18" i="4"/>
  <c r="L1" i="2"/>
  <c r="K2" i="1"/>
  <c r="K2" i="14"/>
  <c r="K2" i="23"/>
  <c r="K2" i="21"/>
  <c r="K2" i="10"/>
  <c r="K2" i="15"/>
  <c r="K2" i="8"/>
  <c r="K2" i="6"/>
  <c r="K2" i="37"/>
  <c r="K2" i="25"/>
  <c r="K2" i="24"/>
  <c r="K2" i="19"/>
  <c r="K2" i="17"/>
  <c r="K2" i="9"/>
  <c r="K2" i="18"/>
  <c r="K2" i="38"/>
  <c r="K2" i="36"/>
  <c r="K1" i="4"/>
  <c r="M20" i="36"/>
  <c r="L5" i="4"/>
  <c r="I24" i="9"/>
  <c r="I26" i="21"/>
  <c r="I21" i="36"/>
  <c r="I23" i="14"/>
  <c r="I26" i="37"/>
  <c r="I23" i="18"/>
  <c r="I25" i="19"/>
  <c r="I21" i="10"/>
  <c r="I23" i="25"/>
  <c r="I22" i="15"/>
  <c r="I23" i="17"/>
  <c r="I21" i="8"/>
  <c r="I21" i="38"/>
  <c r="I26" i="24"/>
  <c r="K25" i="37"/>
  <c r="J17" i="4"/>
  <c r="AF22" i="14" l="1"/>
  <c r="AE10" i="4"/>
  <c r="AL24" i="19"/>
  <c r="AK14" i="4"/>
  <c r="AR21" i="15"/>
  <c r="AQ8" i="4"/>
  <c r="O25" i="21"/>
  <c r="N12" i="4"/>
  <c r="L4" i="4"/>
  <c r="M20" i="8"/>
  <c r="W20" i="6"/>
  <c r="V9" i="4"/>
  <c r="L20" i="38"/>
  <c r="K18" i="4"/>
  <c r="M1" i="2"/>
  <c r="L2" i="1"/>
  <c r="L2" i="14"/>
  <c r="L2" i="23"/>
  <c r="L2" i="21"/>
  <c r="L2" i="10"/>
  <c r="L2" i="15"/>
  <c r="L2" i="8"/>
  <c r="L2" i="6"/>
  <c r="L2" i="37"/>
  <c r="L1" i="4"/>
  <c r="L2" i="25"/>
  <c r="L2" i="24"/>
  <c r="L2" i="19"/>
  <c r="L2" i="17"/>
  <c r="L2" i="9"/>
  <c r="L2" i="18"/>
  <c r="L2" i="38"/>
  <c r="L2" i="36"/>
  <c r="L1" i="33"/>
  <c r="N20" i="36"/>
  <c r="M5" i="4"/>
  <c r="L25" i="37"/>
  <c r="K17" i="4"/>
  <c r="J21" i="6"/>
  <c r="J26" i="24"/>
  <c r="J21" i="38"/>
  <c r="J21" i="8"/>
  <c r="J23" i="17"/>
  <c r="J22" i="15"/>
  <c r="J23" i="25"/>
  <c r="J21" i="10"/>
  <c r="J25" i="19"/>
  <c r="J23" i="18"/>
  <c r="J26" i="37"/>
  <c r="J21" i="23"/>
  <c r="J23" i="14"/>
  <c r="J26" i="21"/>
  <c r="J24" i="9"/>
  <c r="J21" i="36"/>
  <c r="AG22" i="14" l="1"/>
  <c r="AF10" i="4"/>
  <c r="AM24" i="19"/>
  <c r="AL14" i="4"/>
  <c r="AS21" i="15"/>
  <c r="AR8" i="4"/>
  <c r="P25" i="21"/>
  <c r="O12" i="4"/>
  <c r="N20" i="8"/>
  <c r="M4" i="4"/>
  <c r="X20" i="6"/>
  <c r="W9" i="4"/>
  <c r="M20" i="38"/>
  <c r="L18" i="4"/>
  <c r="K26" i="37"/>
  <c r="N1" i="2"/>
  <c r="M2" i="1"/>
  <c r="M2" i="14"/>
  <c r="M2" i="23"/>
  <c r="M2" i="21"/>
  <c r="M2" i="10"/>
  <c r="M2" i="15"/>
  <c r="M2" i="8"/>
  <c r="M2" i="6"/>
  <c r="M2" i="37"/>
  <c r="M1" i="33"/>
  <c r="M2" i="25"/>
  <c r="M2" i="24"/>
  <c r="M2" i="19"/>
  <c r="M2" i="17"/>
  <c r="M2" i="9"/>
  <c r="M2" i="18"/>
  <c r="M2" i="38"/>
  <c r="M2" i="36"/>
  <c r="M1" i="4"/>
  <c r="O20" i="36"/>
  <c r="N5" i="4"/>
  <c r="M25" i="37"/>
  <c r="L17" i="4"/>
  <c r="K21" i="6"/>
  <c r="K21" i="38"/>
  <c r="K21" i="23"/>
  <c r="K23" i="14"/>
  <c r="K26" i="21"/>
  <c r="K24" i="9"/>
  <c r="K26" i="24"/>
  <c r="K21" i="8"/>
  <c r="K23" i="17"/>
  <c r="K22" i="15"/>
  <c r="K23" i="25"/>
  <c r="K21" i="10"/>
  <c r="K25" i="19"/>
  <c r="K23" i="18"/>
  <c r="K21" i="36"/>
  <c r="AH22" i="14" l="1"/>
  <c r="AG10" i="4"/>
  <c r="AN24" i="19"/>
  <c r="AM14" i="4"/>
  <c r="AT21" i="15"/>
  <c r="AS8" i="4"/>
  <c r="Q25" i="21"/>
  <c r="P12" i="4"/>
  <c r="O20" i="8"/>
  <c r="N4" i="4"/>
  <c r="Y20" i="6"/>
  <c r="X9" i="4"/>
  <c r="L26" i="37"/>
  <c r="N20" i="38"/>
  <c r="M18" i="4"/>
  <c r="O1" i="2"/>
  <c r="N2" i="1"/>
  <c r="N2" i="14"/>
  <c r="N2" i="23"/>
  <c r="N2" i="21"/>
  <c r="N2" i="10"/>
  <c r="N2" i="15"/>
  <c r="N2" i="8"/>
  <c r="N2" i="6"/>
  <c r="N2" i="37"/>
  <c r="N1" i="4"/>
  <c r="N1" i="33"/>
  <c r="N2" i="25"/>
  <c r="N2" i="24"/>
  <c r="N2" i="19"/>
  <c r="N2" i="17"/>
  <c r="N2" i="9"/>
  <c r="N2" i="18"/>
  <c r="N2" i="38"/>
  <c r="N2" i="36"/>
  <c r="P20" i="36"/>
  <c r="O5" i="4"/>
  <c r="N25" i="37"/>
  <c r="M17" i="4"/>
  <c r="L21" i="6"/>
  <c r="L26" i="24"/>
  <c r="L21" i="8"/>
  <c r="L23" i="17"/>
  <c r="L22" i="15"/>
  <c r="L23" i="25"/>
  <c r="L21" i="10"/>
  <c r="L25" i="19"/>
  <c r="L23" i="18"/>
  <c r="L21" i="38"/>
  <c r="L21" i="23"/>
  <c r="L23" i="14"/>
  <c r="L26" i="21"/>
  <c r="L24" i="9"/>
  <c r="L21" i="36"/>
  <c r="AI22" i="14" l="1"/>
  <c r="AH10" i="4"/>
  <c r="AO24" i="19"/>
  <c r="AN14" i="4"/>
  <c r="AU21" i="15"/>
  <c r="AT8" i="4"/>
  <c r="R25" i="21"/>
  <c r="Q12" i="4"/>
  <c r="P20" i="8"/>
  <c r="O4" i="4"/>
  <c r="Z20" i="6"/>
  <c r="Y9" i="4"/>
  <c r="O20" i="38"/>
  <c r="N18" i="4"/>
  <c r="M26" i="37"/>
  <c r="P1" i="2"/>
  <c r="O2" i="1"/>
  <c r="O2" i="14"/>
  <c r="O2" i="23"/>
  <c r="O2" i="21"/>
  <c r="O2" i="10"/>
  <c r="O2" i="15"/>
  <c r="O2" i="8"/>
  <c r="O2" i="6"/>
  <c r="O2" i="37"/>
  <c r="O2" i="25"/>
  <c r="O2" i="24"/>
  <c r="O2" i="19"/>
  <c r="O2" i="17"/>
  <c r="O2" i="9"/>
  <c r="O2" i="18"/>
  <c r="O2" i="38"/>
  <c r="O2" i="36"/>
  <c r="O1" i="4"/>
  <c r="O1" i="33"/>
  <c r="Q20" i="36"/>
  <c r="P5" i="4"/>
  <c r="O25" i="37"/>
  <c r="N17" i="4"/>
  <c r="M21" i="6"/>
  <c r="M21" i="38"/>
  <c r="M21" i="23"/>
  <c r="M23" i="14"/>
  <c r="M26" i="21"/>
  <c r="M24" i="9"/>
  <c r="M26" i="24"/>
  <c r="M21" i="8"/>
  <c r="M23" i="17"/>
  <c r="M22" i="15"/>
  <c r="M23" i="25"/>
  <c r="M21" i="10"/>
  <c r="M25" i="19"/>
  <c r="M23" i="18"/>
  <c r="M21" i="36"/>
  <c r="AJ22" i="14" l="1"/>
  <c r="AI10" i="4"/>
  <c r="AP24" i="19"/>
  <c r="AO14" i="4"/>
  <c r="AV21" i="15"/>
  <c r="AU8" i="4"/>
  <c r="S25" i="21"/>
  <c r="R12" i="4"/>
  <c r="P4" i="4"/>
  <c r="Q20" i="8"/>
  <c r="AA20" i="6"/>
  <c r="Z9" i="4"/>
  <c r="N26" i="37"/>
  <c r="P20" i="38"/>
  <c r="O18" i="4"/>
  <c r="Q1" i="2"/>
  <c r="P2" i="1"/>
  <c r="P2" i="14"/>
  <c r="P2" i="23"/>
  <c r="P2" i="21"/>
  <c r="P2" i="10"/>
  <c r="P2" i="15"/>
  <c r="P2" i="8"/>
  <c r="P2" i="6"/>
  <c r="P2" i="37"/>
  <c r="P1" i="4"/>
  <c r="P1" i="33"/>
  <c r="P2" i="25"/>
  <c r="P2" i="24"/>
  <c r="P2" i="19"/>
  <c r="P2" i="17"/>
  <c r="P2" i="9"/>
  <c r="P2" i="18"/>
  <c r="P2" i="38"/>
  <c r="P2" i="36"/>
  <c r="R20" i="36"/>
  <c r="Q5" i="4"/>
  <c r="P25" i="37"/>
  <c r="O17" i="4"/>
  <c r="N21" i="6"/>
  <c r="N26" i="24"/>
  <c r="N21" i="38"/>
  <c r="N21" i="8"/>
  <c r="N23" i="17"/>
  <c r="N22" i="15"/>
  <c r="N23" i="25"/>
  <c r="N21" i="10"/>
  <c r="N25" i="19"/>
  <c r="N23" i="18"/>
  <c r="N21" i="23"/>
  <c r="N23" i="14"/>
  <c r="N26" i="21"/>
  <c r="N24" i="9"/>
  <c r="N21" i="36"/>
  <c r="AK22" i="14" l="1"/>
  <c r="AJ10" i="4"/>
  <c r="AQ24" i="19"/>
  <c r="AP14" i="4"/>
  <c r="AW21" i="15"/>
  <c r="AW8" i="4" s="1"/>
  <c r="AV8" i="4"/>
  <c r="T25" i="21"/>
  <c r="S12" i="4"/>
  <c r="R20" i="8"/>
  <c r="Q4" i="4"/>
  <c r="AB20" i="6"/>
  <c r="AA9" i="4"/>
  <c r="Q20" i="38"/>
  <c r="P18" i="4"/>
  <c r="O26" i="37"/>
  <c r="R1" i="2"/>
  <c r="Q2" i="1"/>
  <c r="Q2" i="14"/>
  <c r="Q2" i="23"/>
  <c r="Q2" i="21"/>
  <c r="Q2" i="10"/>
  <c r="Q2" i="15"/>
  <c r="Q2" i="8"/>
  <c r="Q2" i="6"/>
  <c r="Q2" i="37"/>
  <c r="Q2" i="25"/>
  <c r="Q2" i="24"/>
  <c r="Q2" i="19"/>
  <c r="Q2" i="17"/>
  <c r="Q2" i="9"/>
  <c r="Q2" i="18"/>
  <c r="Q2" i="38"/>
  <c r="Q2" i="36"/>
  <c r="Q1" i="4"/>
  <c r="Q1" i="33"/>
  <c r="S20" i="36"/>
  <c r="R5" i="4"/>
  <c r="Q25" i="37"/>
  <c r="P17" i="4"/>
  <c r="O21" i="6"/>
  <c r="O21" i="38"/>
  <c r="O21" i="23"/>
  <c r="O23" i="14"/>
  <c r="O26" i="21"/>
  <c r="O24" i="9"/>
  <c r="O26" i="24"/>
  <c r="O21" i="8"/>
  <c r="O23" i="17"/>
  <c r="O22" i="15"/>
  <c r="O23" i="25"/>
  <c r="O21" i="10"/>
  <c r="O25" i="19"/>
  <c r="O23" i="18"/>
  <c r="O21" i="36"/>
  <c r="AL22" i="14" l="1"/>
  <c r="AK10" i="4"/>
  <c r="AR24" i="19"/>
  <c r="AQ14" i="4"/>
  <c r="U25" i="21"/>
  <c r="T12" i="4"/>
  <c r="R4" i="4"/>
  <c r="S20" i="8"/>
  <c r="AC20" i="6"/>
  <c r="AB9" i="4"/>
  <c r="P26" i="37"/>
  <c r="R20" i="38"/>
  <c r="Q18" i="4"/>
  <c r="R2" i="1"/>
  <c r="R1" i="33"/>
  <c r="R2" i="14"/>
  <c r="R2" i="23"/>
  <c r="R2" i="21"/>
  <c r="R2" i="10"/>
  <c r="R2" i="15"/>
  <c r="R2" i="8"/>
  <c r="R2" i="6"/>
  <c r="R2" i="37"/>
  <c r="R1" i="4"/>
  <c r="S1" i="2"/>
  <c r="R2" i="25"/>
  <c r="R2" i="24"/>
  <c r="R2" i="19"/>
  <c r="R2" i="17"/>
  <c r="R2" i="9"/>
  <c r="R2" i="18"/>
  <c r="R2" i="38"/>
  <c r="R2" i="36"/>
  <c r="T20" i="36"/>
  <c r="S5" i="4"/>
  <c r="R25" i="37"/>
  <c r="Q17" i="4"/>
  <c r="P21" i="6"/>
  <c r="P26" i="24"/>
  <c r="P21" i="8"/>
  <c r="P23" i="17"/>
  <c r="P22" i="15"/>
  <c r="P23" i="25"/>
  <c r="P21" i="10"/>
  <c r="P25" i="19"/>
  <c r="P23" i="18"/>
  <c r="P21" i="38"/>
  <c r="P21" i="23"/>
  <c r="P23" i="14"/>
  <c r="P26" i="21"/>
  <c r="P24" i="9"/>
  <c r="P21" i="36"/>
  <c r="AM22" i="14" l="1"/>
  <c r="AL10" i="4"/>
  <c r="AS24" i="19"/>
  <c r="AR14" i="4"/>
  <c r="V25" i="21"/>
  <c r="U12" i="4"/>
  <c r="T20" i="8"/>
  <c r="S4" i="4"/>
  <c r="AD20" i="6"/>
  <c r="AC9" i="4"/>
  <c r="S20" i="38"/>
  <c r="R18" i="4"/>
  <c r="Q26" i="37"/>
  <c r="T1" i="2"/>
  <c r="S2" i="1"/>
  <c r="S2" i="14"/>
  <c r="S2" i="23"/>
  <c r="S2" i="21"/>
  <c r="S2" i="10"/>
  <c r="S2" i="15"/>
  <c r="S2" i="8"/>
  <c r="S2" i="6"/>
  <c r="S2" i="37"/>
  <c r="S2" i="25"/>
  <c r="S2" i="24"/>
  <c r="S2" i="19"/>
  <c r="S2" i="17"/>
  <c r="S2" i="9"/>
  <c r="S2" i="18"/>
  <c r="S2" i="38"/>
  <c r="S2" i="36"/>
  <c r="S1" i="4"/>
  <c r="S1" i="33"/>
  <c r="U20" i="36"/>
  <c r="T5" i="4"/>
  <c r="S25" i="37"/>
  <c r="R17" i="4"/>
  <c r="Q21" i="6"/>
  <c r="Q21" i="38"/>
  <c r="Q21" i="23"/>
  <c r="Q23" i="14"/>
  <c r="Q26" i="21"/>
  <c r="Q24" i="9"/>
  <c r="Q26" i="24"/>
  <c r="Q21" i="8"/>
  <c r="Q23" i="17"/>
  <c r="Q22" i="15"/>
  <c r="Q23" i="25"/>
  <c r="Q21" i="10"/>
  <c r="Q25" i="19"/>
  <c r="Q23" i="18"/>
  <c r="Q21" i="36"/>
  <c r="AN22" i="14" l="1"/>
  <c r="AM10" i="4"/>
  <c r="AT24" i="19"/>
  <c r="AS14" i="4"/>
  <c r="W25" i="21"/>
  <c r="V12" i="4"/>
  <c r="T4" i="4"/>
  <c r="U20" i="8"/>
  <c r="AE20" i="6"/>
  <c r="AD9" i="4"/>
  <c r="R26" i="37"/>
  <c r="T20" i="38"/>
  <c r="S18" i="4"/>
  <c r="U1" i="2"/>
  <c r="T2" i="1"/>
  <c r="T2" i="14"/>
  <c r="T2" i="23"/>
  <c r="T2" i="21"/>
  <c r="T2" i="10"/>
  <c r="T2" i="15"/>
  <c r="T2" i="8"/>
  <c r="T2" i="6"/>
  <c r="T2" i="37"/>
  <c r="T1" i="4"/>
  <c r="T1" i="33"/>
  <c r="T2" i="25"/>
  <c r="T2" i="24"/>
  <c r="T2" i="19"/>
  <c r="T2" i="17"/>
  <c r="T2" i="9"/>
  <c r="T2" i="18"/>
  <c r="T2" i="38"/>
  <c r="T2" i="36"/>
  <c r="V20" i="36"/>
  <c r="U5" i="4"/>
  <c r="T25" i="37"/>
  <c r="S17" i="4"/>
  <c r="R21" i="6"/>
  <c r="R26" i="24"/>
  <c r="R21" i="38"/>
  <c r="R21" i="8"/>
  <c r="R23" i="17"/>
  <c r="R22" i="15"/>
  <c r="R23" i="25"/>
  <c r="R21" i="10"/>
  <c r="R25" i="19"/>
  <c r="R23" i="18"/>
  <c r="R21" i="23"/>
  <c r="R23" i="14"/>
  <c r="R26" i="21"/>
  <c r="R24" i="9"/>
  <c r="R21" i="36"/>
  <c r="AO22" i="14" l="1"/>
  <c r="AN10" i="4"/>
  <c r="AU24" i="19"/>
  <c r="AT14" i="4"/>
  <c r="X25" i="21"/>
  <c r="W12" i="4"/>
  <c r="V20" i="8"/>
  <c r="U4" i="4"/>
  <c r="AF20" i="6"/>
  <c r="AE9" i="4"/>
  <c r="U20" i="38"/>
  <c r="T18" i="4"/>
  <c r="S26" i="37"/>
  <c r="V1" i="2"/>
  <c r="V1" i="33" s="1"/>
  <c r="U2" i="1"/>
  <c r="U2" i="14"/>
  <c r="U2" i="23"/>
  <c r="U2" i="21"/>
  <c r="U2" i="10"/>
  <c r="U2" i="15"/>
  <c r="U2" i="8"/>
  <c r="U2" i="6"/>
  <c r="U2" i="37"/>
  <c r="U2" i="25"/>
  <c r="U2" i="24"/>
  <c r="U2" i="19"/>
  <c r="U2" i="17"/>
  <c r="U2" i="9"/>
  <c r="U2" i="18"/>
  <c r="U2" i="38"/>
  <c r="U2" i="36"/>
  <c r="U1" i="4"/>
  <c r="U1" i="33"/>
  <c r="W20" i="36"/>
  <c r="V5" i="4"/>
  <c r="U25" i="37"/>
  <c r="T17" i="4"/>
  <c r="S21" i="6"/>
  <c r="S21" i="38"/>
  <c r="S21" i="23"/>
  <c r="S23" i="14"/>
  <c r="S26" i="21"/>
  <c r="S24" i="9"/>
  <c r="S26" i="24"/>
  <c r="S21" i="8"/>
  <c r="S23" i="17"/>
  <c r="S22" i="15"/>
  <c r="S23" i="25"/>
  <c r="S21" i="10"/>
  <c r="S25" i="19"/>
  <c r="S23" i="18"/>
  <c r="S21" i="36"/>
  <c r="AP22" i="14" l="1"/>
  <c r="AO10" i="4"/>
  <c r="AV24" i="19"/>
  <c r="AU14" i="4"/>
  <c r="Y25" i="21"/>
  <c r="X12" i="4"/>
  <c r="W20" i="8"/>
  <c r="V4" i="4"/>
  <c r="AG20" i="6"/>
  <c r="AF9" i="4"/>
  <c r="T26" i="37"/>
  <c r="V20" i="38"/>
  <c r="U18" i="4"/>
  <c r="V2" i="1"/>
  <c r="V2" i="14"/>
  <c r="V2" i="23"/>
  <c r="V2" i="21"/>
  <c r="V2" i="10"/>
  <c r="V2" i="15"/>
  <c r="V2" i="8"/>
  <c r="V2" i="6"/>
  <c r="V2" i="37"/>
  <c r="V1" i="4"/>
  <c r="V2" i="25"/>
  <c r="V2" i="24"/>
  <c r="V2" i="19"/>
  <c r="V2" i="17"/>
  <c r="V2" i="9"/>
  <c r="V2" i="18"/>
  <c r="V2" i="38"/>
  <c r="V2" i="36"/>
  <c r="W1" i="2"/>
  <c r="W1" i="33" s="1"/>
  <c r="X20" i="36"/>
  <c r="W5" i="4"/>
  <c r="V25" i="37"/>
  <c r="U17" i="4"/>
  <c r="T21" i="6"/>
  <c r="T26" i="24"/>
  <c r="T21" i="8"/>
  <c r="T23" i="17"/>
  <c r="T22" i="15"/>
  <c r="T23" i="25"/>
  <c r="T21" i="10"/>
  <c r="T25" i="19"/>
  <c r="T23" i="18"/>
  <c r="T21" i="38"/>
  <c r="T21" i="23"/>
  <c r="T23" i="14"/>
  <c r="T26" i="21"/>
  <c r="T24" i="9"/>
  <c r="T21" i="36"/>
  <c r="AQ22" i="14" l="1"/>
  <c r="AP10" i="4"/>
  <c r="AV14" i="4"/>
  <c r="AW24" i="19"/>
  <c r="AW14" i="4" s="1"/>
  <c r="Z25" i="21"/>
  <c r="Y12" i="4"/>
  <c r="X20" i="8"/>
  <c r="W4" i="4"/>
  <c r="AH20" i="6"/>
  <c r="AG9" i="4"/>
  <c r="W20" i="38"/>
  <c r="V18" i="4"/>
  <c r="U26" i="37"/>
  <c r="W2" i="1"/>
  <c r="W2" i="25"/>
  <c r="W2" i="17"/>
  <c r="W2" i="18"/>
  <c r="W2" i="36"/>
  <c r="W2" i="23"/>
  <c r="W2" i="15"/>
  <c r="W2" i="6"/>
  <c r="W1" i="4"/>
  <c r="X1" i="2"/>
  <c r="X1" i="33" s="1"/>
  <c r="W2" i="24"/>
  <c r="W2" i="19"/>
  <c r="W2" i="9"/>
  <c r="W2" i="38"/>
  <c r="W2" i="14"/>
  <c r="W2" i="21"/>
  <c r="W2" i="10"/>
  <c r="W2" i="8"/>
  <c r="W2" i="37"/>
  <c r="Y20" i="36"/>
  <c r="X5" i="4"/>
  <c r="W25" i="37"/>
  <c r="V17" i="4"/>
  <c r="U21" i="6"/>
  <c r="U21" i="38"/>
  <c r="U21" i="23"/>
  <c r="U23" i="14"/>
  <c r="U26" i="21"/>
  <c r="U24" i="9"/>
  <c r="U26" i="24"/>
  <c r="U21" i="8"/>
  <c r="U23" i="17"/>
  <c r="U22" i="15"/>
  <c r="U23" i="25"/>
  <c r="U21" i="10"/>
  <c r="U25" i="19"/>
  <c r="U23" i="18"/>
  <c r="U21" i="36"/>
  <c r="AR22" i="14" l="1"/>
  <c r="AQ10" i="4"/>
  <c r="AA25" i="21"/>
  <c r="Z12" i="4"/>
  <c r="Y20" i="8"/>
  <c r="X4" i="4"/>
  <c r="AI20" i="6"/>
  <c r="AH9" i="4"/>
  <c r="V26" i="37"/>
  <c r="X20" i="38"/>
  <c r="W18" i="4"/>
  <c r="X2" i="1"/>
  <c r="X2" i="25"/>
  <c r="X2" i="17"/>
  <c r="X2" i="18"/>
  <c r="X2" i="36"/>
  <c r="X2" i="23"/>
  <c r="X2" i="15"/>
  <c r="X2" i="6"/>
  <c r="X1" i="4"/>
  <c r="Y1" i="2"/>
  <c r="X2" i="24"/>
  <c r="X2" i="19"/>
  <c r="X2" i="9"/>
  <c r="X2" i="38"/>
  <c r="X2" i="14"/>
  <c r="X2" i="21"/>
  <c r="X2" i="10"/>
  <c r="X2" i="8"/>
  <c r="X2" i="37"/>
  <c r="Z20" i="36"/>
  <c r="Y5" i="4"/>
  <c r="X25" i="37"/>
  <c r="W17" i="4"/>
  <c r="V21" i="6"/>
  <c r="V26" i="24"/>
  <c r="V21" i="8"/>
  <c r="V23" i="17"/>
  <c r="V22" i="15"/>
  <c r="V23" i="25"/>
  <c r="V21" i="10"/>
  <c r="V25" i="19"/>
  <c r="V23" i="18"/>
  <c r="V21" i="38"/>
  <c r="V21" i="23"/>
  <c r="V23" i="14"/>
  <c r="V26" i="21"/>
  <c r="V24" i="9"/>
  <c r="V21" i="36"/>
  <c r="AS22" i="14" l="1"/>
  <c r="AR10" i="4"/>
  <c r="AB25" i="21"/>
  <c r="AA12" i="4"/>
  <c r="Y4" i="4"/>
  <c r="Z20" i="8"/>
  <c r="AJ20" i="6"/>
  <c r="AI9" i="4"/>
  <c r="Y20" i="38"/>
  <c r="X18" i="4"/>
  <c r="W26" i="37"/>
  <c r="Y2" i="1"/>
  <c r="Y2" i="25"/>
  <c r="Y2" i="17"/>
  <c r="Y2" i="18"/>
  <c r="Y2" i="36"/>
  <c r="Y2" i="23"/>
  <c r="Y2" i="15"/>
  <c r="Y2" i="6"/>
  <c r="Y1" i="4"/>
  <c r="Z1" i="2"/>
  <c r="Y2" i="24"/>
  <c r="Y2" i="19"/>
  <c r="Y2" i="9"/>
  <c r="Y2" i="38"/>
  <c r="Y2" i="14"/>
  <c r="Y2" i="21"/>
  <c r="Y2" i="10"/>
  <c r="Y2" i="8"/>
  <c r="Y2" i="37"/>
  <c r="Y1" i="33"/>
  <c r="AA20" i="36"/>
  <c r="Z5" i="4"/>
  <c r="Y25" i="37"/>
  <c r="X17" i="4"/>
  <c r="W21" i="6"/>
  <c r="W21" i="23"/>
  <c r="W23" i="14"/>
  <c r="W26" i="21"/>
  <c r="W24" i="9"/>
  <c r="W26" i="24"/>
  <c r="W21" i="38"/>
  <c r="W21" i="8"/>
  <c r="W23" i="17"/>
  <c r="W22" i="15"/>
  <c r="W23" i="25"/>
  <c r="W21" i="10"/>
  <c r="W25" i="19"/>
  <c r="W23" i="18"/>
  <c r="W21" i="36"/>
  <c r="AT22" i="14" l="1"/>
  <c r="AS10" i="4"/>
  <c r="AC25" i="21"/>
  <c r="AB12" i="4"/>
  <c r="AA20" i="8"/>
  <c r="Z4" i="4"/>
  <c r="AK20" i="6"/>
  <c r="AJ9" i="4"/>
  <c r="X26" i="37"/>
  <c r="Z20" i="38"/>
  <c r="Y18" i="4"/>
  <c r="Z2" i="1"/>
  <c r="Z2" i="25"/>
  <c r="Z2" i="17"/>
  <c r="Z2" i="18"/>
  <c r="Z2" i="36"/>
  <c r="Z2" i="23"/>
  <c r="Z2" i="15"/>
  <c r="Z2" i="6"/>
  <c r="Z1" i="4"/>
  <c r="AA1" i="2"/>
  <c r="Z2" i="24"/>
  <c r="Z2" i="19"/>
  <c r="Z2" i="9"/>
  <c r="Z2" i="38"/>
  <c r="Z2" i="14"/>
  <c r="Z2" i="21"/>
  <c r="Z2" i="10"/>
  <c r="Z2" i="8"/>
  <c r="Z2" i="37"/>
  <c r="Z1" i="33"/>
  <c r="AB20" i="36"/>
  <c r="AA5" i="4"/>
  <c r="Z25" i="37"/>
  <c r="Y17" i="4"/>
  <c r="X21" i="6"/>
  <c r="X26" i="24"/>
  <c r="X21" i="8"/>
  <c r="X23" i="17"/>
  <c r="X22" i="15"/>
  <c r="X23" i="25"/>
  <c r="X21" i="10"/>
  <c r="X25" i="19"/>
  <c r="X23" i="18"/>
  <c r="X21" i="38"/>
  <c r="X21" i="23"/>
  <c r="X23" i="14"/>
  <c r="X26" i="21"/>
  <c r="X24" i="9"/>
  <c r="X21" i="36"/>
  <c r="AU22" i="14" l="1"/>
  <c r="AT10" i="4"/>
  <c r="AD25" i="21"/>
  <c r="AC12" i="4"/>
  <c r="AA4" i="4"/>
  <c r="AB20" i="8"/>
  <c r="AL20" i="6"/>
  <c r="AK9" i="4"/>
  <c r="AA20" i="38"/>
  <c r="Z18" i="4"/>
  <c r="Y26" i="37"/>
  <c r="AA2" i="1"/>
  <c r="AA2" i="25"/>
  <c r="AA2" i="17"/>
  <c r="AA2" i="18"/>
  <c r="AA2" i="36"/>
  <c r="AA2" i="23"/>
  <c r="AA2" i="15"/>
  <c r="AA1" i="4"/>
  <c r="AB1" i="2"/>
  <c r="AA2" i="24"/>
  <c r="AA2" i="19"/>
  <c r="AA2" i="9"/>
  <c r="AA2" i="38"/>
  <c r="AA2" i="14"/>
  <c r="AA2" i="21"/>
  <c r="AA2" i="10"/>
  <c r="AA2" i="8"/>
  <c r="AA2" i="37"/>
  <c r="AA1" i="33"/>
  <c r="AA2" i="6"/>
  <c r="AC20" i="36"/>
  <c r="AB5" i="4"/>
  <c r="AA25" i="37"/>
  <c r="Z17" i="4"/>
  <c r="Y21" i="6"/>
  <c r="Y21" i="38"/>
  <c r="Y21" i="23"/>
  <c r="Y23" i="14"/>
  <c r="Y26" i="21"/>
  <c r="Y24" i="9"/>
  <c r="Y26" i="24"/>
  <c r="Y21" i="8"/>
  <c r="Y23" i="17"/>
  <c r="Y22" i="15"/>
  <c r="Y23" i="25"/>
  <c r="Y21" i="10"/>
  <c r="Y25" i="19"/>
  <c r="Y23" i="18"/>
  <c r="Y21" i="36"/>
  <c r="AV22" i="14" l="1"/>
  <c r="AV10" i="4" s="1"/>
  <c r="AU10" i="4"/>
  <c r="AE25" i="21"/>
  <c r="AD12" i="4"/>
  <c r="AC20" i="8"/>
  <c r="AB4" i="4"/>
  <c r="AM20" i="6"/>
  <c r="AL9" i="4"/>
  <c r="Z26" i="37"/>
  <c r="AB20" i="38"/>
  <c r="AA18" i="4"/>
  <c r="AB2" i="1"/>
  <c r="AB2" i="25"/>
  <c r="AB2" i="17"/>
  <c r="AB2" i="18"/>
  <c r="AB2" i="36"/>
  <c r="AB2" i="23"/>
  <c r="AB2" i="15"/>
  <c r="AB2" i="6"/>
  <c r="AB1" i="4"/>
  <c r="AC1" i="2"/>
  <c r="AB2" i="24"/>
  <c r="AB2" i="19"/>
  <c r="AB2" i="9"/>
  <c r="AB2" i="38"/>
  <c r="AB2" i="14"/>
  <c r="AB2" i="21"/>
  <c r="AB2" i="10"/>
  <c r="AB2" i="8"/>
  <c r="AB2" i="37"/>
  <c r="AB1" i="33"/>
  <c r="AD20" i="36"/>
  <c r="AC5" i="4"/>
  <c r="AB25" i="37"/>
  <c r="AA17" i="4"/>
  <c r="Z21" i="6"/>
  <c r="Z26" i="24"/>
  <c r="Z21" i="8"/>
  <c r="Z23" i="17"/>
  <c r="Z22" i="15"/>
  <c r="Z23" i="25"/>
  <c r="Z21" i="10"/>
  <c r="Z25" i="19"/>
  <c r="Z23" i="18"/>
  <c r="Z21" i="38"/>
  <c r="Z21" i="23"/>
  <c r="Z23" i="14"/>
  <c r="Z26" i="21"/>
  <c r="Z24" i="9"/>
  <c r="Z21" i="36"/>
  <c r="AF25" i="21" l="1"/>
  <c r="AE12" i="4"/>
  <c r="AD20" i="8"/>
  <c r="AC4" i="4"/>
  <c r="AN20" i="6"/>
  <c r="AM9" i="4"/>
  <c r="AC20" i="38"/>
  <c r="AB18" i="4"/>
  <c r="AA26" i="37"/>
  <c r="AC2" i="1"/>
  <c r="AC2" i="25"/>
  <c r="AC2" i="17"/>
  <c r="AC2" i="18"/>
  <c r="AC2" i="36"/>
  <c r="AC2" i="23"/>
  <c r="AC2" i="15"/>
  <c r="AC2" i="6"/>
  <c r="AC1" i="4"/>
  <c r="AD1" i="2"/>
  <c r="AC2" i="24"/>
  <c r="AC2" i="19"/>
  <c r="AC2" i="9"/>
  <c r="AC2" i="38"/>
  <c r="AC2" i="14"/>
  <c r="AC2" i="21"/>
  <c r="AC2" i="10"/>
  <c r="AC2" i="8"/>
  <c r="AC2" i="37"/>
  <c r="AC1" i="33"/>
  <c r="AE20" i="36"/>
  <c r="AD5" i="4"/>
  <c r="AC25" i="37"/>
  <c r="AB17" i="4"/>
  <c r="AA21" i="6"/>
  <c r="AA21" i="23"/>
  <c r="AA23" i="14"/>
  <c r="AA26" i="21"/>
  <c r="AA24" i="9"/>
  <c r="AA26" i="24"/>
  <c r="AA21" i="38"/>
  <c r="AA21" i="8"/>
  <c r="AA23" i="17"/>
  <c r="AA22" i="15"/>
  <c r="AA23" i="25"/>
  <c r="AA21" i="10"/>
  <c r="AA25" i="19"/>
  <c r="AA23" i="18"/>
  <c r="AA21" i="36"/>
  <c r="AG25" i="21" l="1"/>
  <c r="AF12" i="4"/>
  <c r="AE20" i="8"/>
  <c r="AD4" i="4"/>
  <c r="AO20" i="6"/>
  <c r="AN9" i="4"/>
  <c r="AB26" i="37"/>
  <c r="AD20" i="38"/>
  <c r="AC18" i="4"/>
  <c r="AD2" i="1"/>
  <c r="AD2" i="25"/>
  <c r="AD2" i="17"/>
  <c r="AD2" i="18"/>
  <c r="AD2" i="36"/>
  <c r="AD2" i="23"/>
  <c r="AD2" i="15"/>
  <c r="AD2" i="6"/>
  <c r="AD1" i="4"/>
  <c r="AE1" i="2"/>
  <c r="AD2" i="24"/>
  <c r="AD2" i="19"/>
  <c r="AD2" i="9"/>
  <c r="AD2" i="38"/>
  <c r="AD2" i="14"/>
  <c r="AD2" i="21"/>
  <c r="AD2" i="10"/>
  <c r="AD2" i="8"/>
  <c r="AD2" i="37"/>
  <c r="AD1" i="33"/>
  <c r="AF20" i="36"/>
  <c r="AE5" i="4"/>
  <c r="AD25" i="37"/>
  <c r="AC17" i="4"/>
  <c r="AB21" i="6"/>
  <c r="AB26" i="24"/>
  <c r="AB21" i="8"/>
  <c r="AB23" i="17"/>
  <c r="AB22" i="15"/>
  <c r="AB23" i="25"/>
  <c r="AB21" i="10"/>
  <c r="AB25" i="19"/>
  <c r="AB23" i="18"/>
  <c r="AB21" i="38"/>
  <c r="AB21" i="23"/>
  <c r="AB23" i="14"/>
  <c r="AB26" i="21"/>
  <c r="AB24" i="9"/>
  <c r="AB21" i="36"/>
  <c r="AH25" i="21" l="1"/>
  <c r="AG12" i="4"/>
  <c r="AF20" i="8"/>
  <c r="AE4" i="4"/>
  <c r="AP20" i="6"/>
  <c r="AO9" i="4"/>
  <c r="AE20" i="38"/>
  <c r="AD18" i="4"/>
  <c r="AC26" i="37"/>
  <c r="AE2" i="1"/>
  <c r="AF1" i="2"/>
  <c r="AE2" i="24"/>
  <c r="AE2" i="19"/>
  <c r="AE2" i="9"/>
  <c r="AE2" i="38"/>
  <c r="AE2" i="14"/>
  <c r="AE2" i="21"/>
  <c r="AE2" i="10"/>
  <c r="AE2" i="8"/>
  <c r="AE2" i="37"/>
  <c r="AE1" i="33"/>
  <c r="AE2" i="25"/>
  <c r="AE2" i="17"/>
  <c r="AE2" i="18"/>
  <c r="AE2" i="36"/>
  <c r="AE2" i="23"/>
  <c r="AE2" i="15"/>
  <c r="AE2" i="6"/>
  <c r="AE1" i="4"/>
  <c r="AG20" i="36"/>
  <c r="AF5" i="4"/>
  <c r="AE25" i="37"/>
  <c r="AD17" i="4"/>
  <c r="AC21" i="6"/>
  <c r="AC21" i="38"/>
  <c r="AC21" i="23"/>
  <c r="AC23" i="14"/>
  <c r="AC26" i="21"/>
  <c r="AC24" i="9"/>
  <c r="AC26" i="24"/>
  <c r="AC21" i="8"/>
  <c r="AC23" i="17"/>
  <c r="AC22" i="15"/>
  <c r="AC23" i="25"/>
  <c r="AC21" i="10"/>
  <c r="AC25" i="19"/>
  <c r="AC23" i="18"/>
  <c r="AC21" i="36"/>
  <c r="AI25" i="21" l="1"/>
  <c r="AH12" i="4"/>
  <c r="AG20" i="8"/>
  <c r="AF4" i="4"/>
  <c r="AQ20" i="6"/>
  <c r="AP9" i="4"/>
  <c r="AD26" i="37"/>
  <c r="AF20" i="38"/>
  <c r="AE18" i="4"/>
  <c r="AF2" i="1"/>
  <c r="AG1" i="2"/>
  <c r="AF2" i="24"/>
  <c r="AF2" i="19"/>
  <c r="AF2" i="9"/>
  <c r="AF2" i="38"/>
  <c r="AF2" i="14"/>
  <c r="AF2" i="21"/>
  <c r="AF2" i="10"/>
  <c r="AF2" i="8"/>
  <c r="AF2" i="37"/>
  <c r="AF1" i="33"/>
  <c r="AF2" i="25"/>
  <c r="AF2" i="17"/>
  <c r="AF2" i="18"/>
  <c r="AF2" i="36"/>
  <c r="AF2" i="23"/>
  <c r="AF2" i="15"/>
  <c r="AF2" i="6"/>
  <c r="AF1" i="4"/>
  <c r="AH20" i="36"/>
  <c r="AG5" i="4"/>
  <c r="AF25" i="37"/>
  <c r="AE17" i="4"/>
  <c r="AD21" i="6"/>
  <c r="AD26" i="24"/>
  <c r="AD21" i="8"/>
  <c r="AD23" i="17"/>
  <c r="AD22" i="15"/>
  <c r="AD23" i="25"/>
  <c r="AD21" i="10"/>
  <c r="AD25" i="19"/>
  <c r="AD23" i="18"/>
  <c r="AD21" i="38"/>
  <c r="AD21" i="23"/>
  <c r="AD23" i="14"/>
  <c r="AD26" i="21"/>
  <c r="AD24" i="9"/>
  <c r="AD21" i="36"/>
  <c r="AJ25" i="21" l="1"/>
  <c r="AI12" i="4"/>
  <c r="AH20" i="8"/>
  <c r="AG4" i="4"/>
  <c r="AR20" i="6"/>
  <c r="AQ9" i="4"/>
  <c r="AF18" i="4"/>
  <c r="AG20" i="38"/>
  <c r="AE26" i="37"/>
  <c r="AG2" i="1"/>
  <c r="AH1" i="2"/>
  <c r="AG2" i="24"/>
  <c r="AG2" i="19"/>
  <c r="AG2" i="9"/>
  <c r="AG2" i="38"/>
  <c r="AG2" i="14"/>
  <c r="AG2" i="21"/>
  <c r="AG2" i="10"/>
  <c r="AG2" i="8"/>
  <c r="AG2" i="37"/>
  <c r="AG1" i="33"/>
  <c r="AG2" i="25"/>
  <c r="AG2" i="17"/>
  <c r="AG2" i="18"/>
  <c r="AG2" i="36"/>
  <c r="AG2" i="23"/>
  <c r="AG2" i="15"/>
  <c r="AG2" i="6"/>
  <c r="AG1" i="4"/>
  <c r="AI20" i="36"/>
  <c r="AH5" i="4"/>
  <c r="AG25" i="37"/>
  <c r="AF17" i="4"/>
  <c r="AE21" i="6"/>
  <c r="AE21" i="38"/>
  <c r="AE21" i="23"/>
  <c r="AE23" i="14"/>
  <c r="AE26" i="21"/>
  <c r="AE24" i="9"/>
  <c r="AE26" i="24"/>
  <c r="AE21" i="8"/>
  <c r="AE23" i="17"/>
  <c r="AE22" i="15"/>
  <c r="AE23" i="25"/>
  <c r="AE21" i="10"/>
  <c r="AE25" i="19"/>
  <c r="AE23" i="18"/>
  <c r="AE21" i="36"/>
  <c r="AK25" i="21" l="1"/>
  <c r="AJ12" i="4"/>
  <c r="AI20" i="8"/>
  <c r="AH4" i="4"/>
  <c r="AS20" i="6"/>
  <c r="AR9" i="4"/>
  <c r="AF26" i="37"/>
  <c r="AH20" i="38"/>
  <c r="AG18" i="4"/>
  <c r="AH2" i="1"/>
  <c r="AI1" i="2"/>
  <c r="AH2" i="24"/>
  <c r="AH2" i="19"/>
  <c r="AH2" i="9"/>
  <c r="AH2" i="38"/>
  <c r="AH2" i="14"/>
  <c r="AH2" i="21"/>
  <c r="AH2" i="10"/>
  <c r="AH2" i="8"/>
  <c r="AH2" i="37"/>
  <c r="AH1" i="33"/>
  <c r="AH2" i="25"/>
  <c r="AH2" i="17"/>
  <c r="AH2" i="18"/>
  <c r="AH2" i="36"/>
  <c r="AH2" i="23"/>
  <c r="AH2" i="15"/>
  <c r="AH2" i="6"/>
  <c r="AH1" i="4"/>
  <c r="AJ20" i="36"/>
  <c r="AI5" i="4"/>
  <c r="AH25" i="37"/>
  <c r="AG17" i="4"/>
  <c r="AF21" i="6"/>
  <c r="AF26" i="24"/>
  <c r="AF21" i="8"/>
  <c r="AF23" i="17"/>
  <c r="AF22" i="15"/>
  <c r="AF23" i="25"/>
  <c r="AF21" i="10"/>
  <c r="AF25" i="19"/>
  <c r="AF23" i="18"/>
  <c r="AF21" i="38"/>
  <c r="AF21" i="23"/>
  <c r="AF23" i="14"/>
  <c r="AF26" i="21"/>
  <c r="AF24" i="9"/>
  <c r="AF21" i="36"/>
  <c r="AL25" i="21" l="1"/>
  <c r="AK12" i="4"/>
  <c r="AJ20" i="8"/>
  <c r="AI4" i="4"/>
  <c r="AT20" i="6"/>
  <c r="AS9" i="4"/>
  <c r="AH18" i="4"/>
  <c r="AI20" i="38"/>
  <c r="AG26" i="37"/>
  <c r="AI2" i="1"/>
  <c r="AJ1" i="2"/>
  <c r="AI2" i="25"/>
  <c r="AI2" i="17"/>
  <c r="AI2" i="18"/>
  <c r="AI2" i="36"/>
  <c r="AI2" i="23"/>
  <c r="AI2" i="15"/>
  <c r="AI2" i="6"/>
  <c r="AI1" i="4"/>
  <c r="AI1" i="33"/>
  <c r="AI2" i="24"/>
  <c r="AI2" i="19"/>
  <c r="AI2" i="9"/>
  <c r="AI2" i="38"/>
  <c r="AI2" i="14"/>
  <c r="AI2" i="21"/>
  <c r="AI2" i="10"/>
  <c r="AI2" i="8"/>
  <c r="AI2" i="37"/>
  <c r="AK20" i="36"/>
  <c r="AJ5" i="4"/>
  <c r="AI25" i="37"/>
  <c r="AH17" i="4"/>
  <c r="AG21" i="6"/>
  <c r="AG21" i="38"/>
  <c r="AG21" i="23"/>
  <c r="AG23" i="14"/>
  <c r="AG26" i="21"/>
  <c r="AG24" i="9"/>
  <c r="AG26" i="24"/>
  <c r="AG21" i="8"/>
  <c r="AG23" i="17"/>
  <c r="AG22" i="15"/>
  <c r="AG23" i="25"/>
  <c r="AG25" i="19"/>
  <c r="AG21" i="10"/>
  <c r="AG23" i="18"/>
  <c r="AG21" i="36"/>
  <c r="AM25" i="21" l="1"/>
  <c r="AL12" i="4"/>
  <c r="AH26" i="37"/>
  <c r="AK20" i="8"/>
  <c r="AJ4" i="4"/>
  <c r="AU20" i="6"/>
  <c r="AT9" i="4"/>
  <c r="AI18" i="4"/>
  <c r="AJ20" i="38"/>
  <c r="AJ2" i="1"/>
  <c r="AK1" i="2"/>
  <c r="AJ2" i="24"/>
  <c r="AJ2" i="19"/>
  <c r="AJ2" i="9"/>
  <c r="AJ2" i="38"/>
  <c r="AJ2" i="14"/>
  <c r="AJ2" i="21"/>
  <c r="AJ2" i="10"/>
  <c r="AJ2" i="8"/>
  <c r="AJ2" i="37"/>
  <c r="AJ1" i="33"/>
  <c r="AJ2" i="25"/>
  <c r="AJ2" i="17"/>
  <c r="AJ2" i="18"/>
  <c r="AJ2" i="36"/>
  <c r="AJ2" i="23"/>
  <c r="AJ2" i="15"/>
  <c r="AJ2" i="6"/>
  <c r="AJ1" i="4"/>
  <c r="AL20" i="36"/>
  <c r="AK5" i="4"/>
  <c r="AJ25" i="37"/>
  <c r="AI17" i="4"/>
  <c r="AH21" i="6"/>
  <c r="AH26" i="24"/>
  <c r="AH21" i="8"/>
  <c r="AH23" i="17"/>
  <c r="AH22" i="15"/>
  <c r="AH23" i="25"/>
  <c r="AH21" i="10"/>
  <c r="AH25" i="19"/>
  <c r="AH23" i="18"/>
  <c r="AH21" i="38"/>
  <c r="AH23" i="14"/>
  <c r="AH21" i="36"/>
  <c r="AH21" i="23"/>
  <c r="AH26" i="21"/>
  <c r="AH24" i="9"/>
  <c r="AN25" i="21" l="1"/>
  <c r="AM12" i="4"/>
  <c r="AI26" i="37"/>
  <c r="AL20" i="8"/>
  <c r="AK4" i="4"/>
  <c r="AV20" i="6"/>
  <c r="AU9" i="4"/>
  <c r="AK20" i="38"/>
  <c r="AJ18" i="4"/>
  <c r="AK2" i="1"/>
  <c r="AL1" i="2"/>
  <c r="AK2" i="24"/>
  <c r="AK2" i="19"/>
  <c r="AK2" i="9"/>
  <c r="AK2" i="38"/>
  <c r="AK2" i="14"/>
  <c r="AK2" i="21"/>
  <c r="AK2" i="10"/>
  <c r="AK2" i="8"/>
  <c r="AK2" i="37"/>
  <c r="AK1" i="33"/>
  <c r="AK2" i="25"/>
  <c r="AK2" i="17"/>
  <c r="AK2" i="18"/>
  <c r="AK2" i="36"/>
  <c r="AK2" i="23"/>
  <c r="AK2" i="15"/>
  <c r="AK2" i="6"/>
  <c r="AK1" i="4"/>
  <c r="AM20" i="36"/>
  <c r="AL5" i="4"/>
  <c r="AK25" i="37"/>
  <c r="AJ17" i="4"/>
  <c r="AI21" i="6"/>
  <c r="AI21" i="38"/>
  <c r="AI21" i="23"/>
  <c r="AI23" i="14"/>
  <c r="AI26" i="21"/>
  <c r="AI24" i="9"/>
  <c r="AI26" i="24"/>
  <c r="AI21" i="8"/>
  <c r="AI22" i="15"/>
  <c r="AI21" i="10"/>
  <c r="AI23" i="18"/>
  <c r="AI21" i="36"/>
  <c r="AI23" i="17"/>
  <c r="AI23" i="25"/>
  <c r="AI25" i="19"/>
  <c r="AO25" i="21" l="1"/>
  <c r="AN12" i="4"/>
  <c r="AM20" i="8"/>
  <c r="AL4" i="4"/>
  <c r="AV9" i="4"/>
  <c r="AW20" i="6"/>
  <c r="AW9" i="4" s="1"/>
  <c r="AK18" i="4"/>
  <c r="AL20" i="38"/>
  <c r="AJ26" i="37"/>
  <c r="AL2" i="1"/>
  <c r="AM1" i="2"/>
  <c r="AL2" i="24"/>
  <c r="AL2" i="19"/>
  <c r="AL2" i="9"/>
  <c r="AL2" i="38"/>
  <c r="AL2" i="14"/>
  <c r="AL2" i="21"/>
  <c r="AL2" i="10"/>
  <c r="AL2" i="8"/>
  <c r="AL2" i="37"/>
  <c r="AL1" i="33"/>
  <c r="AL2" i="25"/>
  <c r="AL2" i="17"/>
  <c r="AL2" i="18"/>
  <c r="AL2" i="36"/>
  <c r="AL2" i="23"/>
  <c r="AL2" i="15"/>
  <c r="AL2" i="6"/>
  <c r="AL1" i="4"/>
  <c r="AN20" i="36"/>
  <c r="AM5" i="4"/>
  <c r="AL25" i="37"/>
  <c r="AK17" i="4"/>
  <c r="AJ21" i="6"/>
  <c r="AJ26" i="24"/>
  <c r="AJ21" i="8"/>
  <c r="AJ23" i="17"/>
  <c r="AJ22" i="15"/>
  <c r="AJ23" i="25"/>
  <c r="AJ21" i="10"/>
  <c r="AJ25" i="19"/>
  <c r="AJ23" i="18"/>
  <c r="AJ21" i="38"/>
  <c r="AJ21" i="23"/>
  <c r="AJ26" i="21"/>
  <c r="AJ24" i="9"/>
  <c r="AJ23" i="14"/>
  <c r="AJ21" i="36"/>
  <c r="AP25" i="21" l="1"/>
  <c r="AO12" i="4"/>
  <c r="AN20" i="8"/>
  <c r="AM4" i="4"/>
  <c r="AK26" i="37"/>
  <c r="AM20" i="38"/>
  <c r="AL18" i="4"/>
  <c r="AM2" i="1"/>
  <c r="AN1" i="2"/>
  <c r="AM2" i="24"/>
  <c r="AM2" i="19"/>
  <c r="AM2" i="9"/>
  <c r="AM2" i="38"/>
  <c r="AM2" i="14"/>
  <c r="AM2" i="21"/>
  <c r="AM2" i="10"/>
  <c r="AM2" i="8"/>
  <c r="AM2" i="37"/>
  <c r="AM1" i="33"/>
  <c r="AM2" i="25"/>
  <c r="AM2" i="17"/>
  <c r="AM2" i="18"/>
  <c r="AM2" i="36"/>
  <c r="AM2" i="23"/>
  <c r="AM2" i="15"/>
  <c r="AM2" i="6"/>
  <c r="AM1" i="4"/>
  <c r="AO20" i="36"/>
  <c r="AN5" i="4"/>
  <c r="AM25" i="37"/>
  <c r="AL17" i="4"/>
  <c r="AK21" i="6"/>
  <c r="AK21" i="23"/>
  <c r="AK23" i="14"/>
  <c r="AK26" i="21"/>
  <c r="AK24" i="9"/>
  <c r="AK26" i="24"/>
  <c r="AK21" i="38"/>
  <c r="AK23" i="17"/>
  <c r="AK23" i="25"/>
  <c r="AK25" i="19"/>
  <c r="AK21" i="36"/>
  <c r="AK21" i="8"/>
  <c r="AK22" i="15"/>
  <c r="AK21" i="10"/>
  <c r="AK23" i="18"/>
  <c r="AQ25" i="21" l="1"/>
  <c r="AP12" i="4"/>
  <c r="AO20" i="8"/>
  <c r="AN4" i="4"/>
  <c r="AM18" i="4"/>
  <c r="AN20" i="38"/>
  <c r="AL26" i="37"/>
  <c r="AN2" i="1"/>
  <c r="AO1" i="2"/>
  <c r="AN2" i="24"/>
  <c r="AN2" i="19"/>
  <c r="AN2" i="9"/>
  <c r="AN2" i="38"/>
  <c r="AN2" i="14"/>
  <c r="AN2" i="21"/>
  <c r="AN2" i="10"/>
  <c r="AN2" i="8"/>
  <c r="AN2" i="37"/>
  <c r="AN1" i="33"/>
  <c r="AN2" i="25"/>
  <c r="AN2" i="17"/>
  <c r="AN2" i="18"/>
  <c r="AN2" i="36"/>
  <c r="AN2" i="23"/>
  <c r="AN2" i="15"/>
  <c r="AN2" i="6"/>
  <c r="AN1" i="4"/>
  <c r="AP20" i="36"/>
  <c r="AO5" i="4"/>
  <c r="AN25" i="37"/>
  <c r="AM17" i="4"/>
  <c r="AL21" i="6"/>
  <c r="AL26" i="24"/>
  <c r="AL21" i="38"/>
  <c r="AL21" i="8"/>
  <c r="AL23" i="17"/>
  <c r="AL22" i="15"/>
  <c r="AL23" i="25"/>
  <c r="AL21" i="10"/>
  <c r="AL25" i="19"/>
  <c r="AL23" i="18"/>
  <c r="AL23" i="14"/>
  <c r="AL21" i="23"/>
  <c r="AL26" i="21"/>
  <c r="AL24" i="9"/>
  <c r="AL21" i="36"/>
  <c r="AM26" i="37" l="1"/>
  <c r="AR25" i="21"/>
  <c r="AQ12" i="4"/>
  <c r="AO4" i="4"/>
  <c r="AP20" i="8"/>
  <c r="AO20" i="38"/>
  <c r="AN18" i="4"/>
  <c r="AO2" i="1"/>
  <c r="AP1" i="2"/>
  <c r="AO2" i="24"/>
  <c r="AO2" i="19"/>
  <c r="AO2" i="9"/>
  <c r="AO2" i="38"/>
  <c r="AO2" i="14"/>
  <c r="AO2" i="21"/>
  <c r="AO2" i="10"/>
  <c r="AO2" i="8"/>
  <c r="AO2" i="37"/>
  <c r="AO1" i="33"/>
  <c r="AO2" i="25"/>
  <c r="AO2" i="17"/>
  <c r="AO2" i="18"/>
  <c r="AO2" i="36"/>
  <c r="AO2" i="23"/>
  <c r="AO2" i="15"/>
  <c r="AO2" i="6"/>
  <c r="AO1" i="4"/>
  <c r="AQ20" i="36"/>
  <c r="AP5" i="4"/>
  <c r="AO25" i="37"/>
  <c r="AN17" i="4"/>
  <c r="AM21" i="6"/>
  <c r="AM26" i="24"/>
  <c r="AM21" i="38"/>
  <c r="AM21" i="8"/>
  <c r="AM23" i="17"/>
  <c r="AM22" i="15"/>
  <c r="AM23" i="25"/>
  <c r="AM21" i="10"/>
  <c r="AM25" i="19"/>
  <c r="AM23" i="18"/>
  <c r="AM21" i="36"/>
  <c r="AM21" i="23"/>
  <c r="AM23" i="14"/>
  <c r="AM26" i="21"/>
  <c r="AM24" i="9"/>
  <c r="AS25" i="21" l="1"/>
  <c r="AR12" i="4"/>
  <c r="AQ20" i="8"/>
  <c r="AP4" i="4"/>
  <c r="AO18" i="4"/>
  <c r="AP20" i="38"/>
  <c r="AN26" i="37"/>
  <c r="AP2" i="1"/>
  <c r="AQ1" i="2"/>
  <c r="AP2" i="24"/>
  <c r="AP2" i="19"/>
  <c r="AP2" i="9"/>
  <c r="AP2" i="38"/>
  <c r="AP2" i="14"/>
  <c r="AP2" i="21"/>
  <c r="AP2" i="10"/>
  <c r="AP2" i="8"/>
  <c r="AP2" i="37"/>
  <c r="AP1" i="33"/>
  <c r="AP2" i="25"/>
  <c r="AP2" i="17"/>
  <c r="AP2" i="18"/>
  <c r="AP2" i="36"/>
  <c r="AP2" i="23"/>
  <c r="AP2" i="15"/>
  <c r="AP2" i="6"/>
  <c r="AP1" i="4"/>
  <c r="AR20" i="36"/>
  <c r="AQ5" i="4"/>
  <c r="AP25" i="37"/>
  <c r="AO17" i="4"/>
  <c r="AN21" i="6"/>
  <c r="AN26" i="24"/>
  <c r="AN21" i="38"/>
  <c r="AN21" i="23"/>
  <c r="AN23" i="14"/>
  <c r="AN26" i="21"/>
  <c r="AN24" i="9"/>
  <c r="AN21" i="8"/>
  <c r="AN23" i="17"/>
  <c r="AN22" i="15"/>
  <c r="AN23" i="25"/>
  <c r="AN21" i="10"/>
  <c r="AN25" i="19"/>
  <c r="AN23" i="18"/>
  <c r="AN21" i="36"/>
  <c r="AO26" i="37" l="1"/>
  <c r="AT25" i="21"/>
  <c r="AS12" i="4"/>
  <c r="AR20" i="8"/>
  <c r="AQ4" i="4"/>
  <c r="AQ20" i="38"/>
  <c r="AP18" i="4"/>
  <c r="AQ2" i="1"/>
  <c r="AR1" i="2"/>
  <c r="AQ2" i="24"/>
  <c r="AQ2" i="19"/>
  <c r="AQ2" i="9"/>
  <c r="AQ2" i="38"/>
  <c r="AQ2" i="14"/>
  <c r="AQ2" i="21"/>
  <c r="AQ2" i="10"/>
  <c r="AQ2" i="8"/>
  <c r="AQ2" i="37"/>
  <c r="AQ1" i="33"/>
  <c r="AQ2" i="25"/>
  <c r="AQ2" i="17"/>
  <c r="AQ2" i="18"/>
  <c r="AQ2" i="36"/>
  <c r="AQ2" i="23"/>
  <c r="AQ2" i="15"/>
  <c r="AQ2" i="6"/>
  <c r="AQ1" i="4"/>
  <c r="AS20" i="36"/>
  <c r="AR5" i="4"/>
  <c r="AQ25" i="37"/>
  <c r="AP17" i="4"/>
  <c r="AO21" i="6"/>
  <c r="AO26" i="24"/>
  <c r="AO21" i="38"/>
  <c r="AO21" i="8"/>
  <c r="AO23" i="17"/>
  <c r="AO22" i="15"/>
  <c r="AO23" i="25"/>
  <c r="AO21" i="10"/>
  <c r="AO25" i="19"/>
  <c r="AO23" i="18"/>
  <c r="AO21" i="36"/>
  <c r="AO21" i="23"/>
  <c r="AO23" i="14"/>
  <c r="AO26" i="21"/>
  <c r="AO24" i="9"/>
  <c r="AU25" i="21" l="1"/>
  <c r="AT12" i="4"/>
  <c r="AS20" i="8"/>
  <c r="AR4" i="4"/>
  <c r="AQ18" i="4"/>
  <c r="AR20" i="38"/>
  <c r="AP26" i="37"/>
  <c r="AR2" i="1"/>
  <c r="AR1" i="33"/>
  <c r="AR2" i="25"/>
  <c r="AR2" i="17"/>
  <c r="AR2" i="18"/>
  <c r="AR2" i="36"/>
  <c r="AR2" i="23"/>
  <c r="AR2" i="15"/>
  <c r="AR2" i="6"/>
  <c r="AR1" i="4"/>
  <c r="AS1" i="2"/>
  <c r="AR2" i="24"/>
  <c r="AR2" i="19"/>
  <c r="AR2" i="9"/>
  <c r="AR2" i="38"/>
  <c r="AR2" i="14"/>
  <c r="AR2" i="21"/>
  <c r="AR2" i="10"/>
  <c r="AR2" i="8"/>
  <c r="AR2" i="37"/>
  <c r="AT20" i="36"/>
  <c r="AS5" i="4"/>
  <c r="AR25" i="37"/>
  <c r="AQ17" i="4"/>
  <c r="AP21" i="6"/>
  <c r="AP26" i="24"/>
  <c r="AP21" i="38"/>
  <c r="AP21" i="23"/>
  <c r="AP23" i="14"/>
  <c r="AP26" i="21"/>
  <c r="AP24" i="9"/>
  <c r="AP21" i="8"/>
  <c r="AP23" i="17"/>
  <c r="AP22" i="15"/>
  <c r="AP23" i="25"/>
  <c r="AP21" i="10"/>
  <c r="AP25" i="19"/>
  <c r="AP23" i="18"/>
  <c r="AP21" i="36"/>
  <c r="AV25" i="21" l="1"/>
  <c r="AU12" i="4"/>
  <c r="AT20" i="8"/>
  <c r="AS4" i="4"/>
  <c r="AQ26" i="37"/>
  <c r="AS20" i="38"/>
  <c r="AR18" i="4"/>
  <c r="AS2" i="1"/>
  <c r="AT1" i="2"/>
  <c r="AS2" i="24"/>
  <c r="AS2" i="19"/>
  <c r="AS2" i="9"/>
  <c r="AS2" i="38"/>
  <c r="AS2" i="14"/>
  <c r="AS2" i="21"/>
  <c r="AS2" i="10"/>
  <c r="AS2" i="8"/>
  <c r="AS2" i="37"/>
  <c r="AS1" i="33"/>
  <c r="AS2" i="25"/>
  <c r="AS2" i="17"/>
  <c r="AS2" i="18"/>
  <c r="AS2" i="36"/>
  <c r="AS2" i="23"/>
  <c r="AS2" i="15"/>
  <c r="AS2" i="6"/>
  <c r="AS1" i="4"/>
  <c r="AU20" i="36"/>
  <c r="AT5" i="4"/>
  <c r="AS25" i="37"/>
  <c r="AR17" i="4"/>
  <c r="AQ21" i="6"/>
  <c r="AQ26" i="24"/>
  <c r="AQ21" i="38"/>
  <c r="AQ21" i="8"/>
  <c r="AQ23" i="17"/>
  <c r="AQ22" i="15"/>
  <c r="AQ23" i="25"/>
  <c r="AQ21" i="10"/>
  <c r="AQ25" i="19"/>
  <c r="AQ23" i="18"/>
  <c r="AQ21" i="36"/>
  <c r="AQ21" i="23"/>
  <c r="AQ23" i="14"/>
  <c r="AQ26" i="21"/>
  <c r="AQ24" i="9"/>
  <c r="AW25" i="21" l="1"/>
  <c r="AW12" i="4" s="1"/>
  <c r="AV12" i="4"/>
  <c r="AU20" i="8"/>
  <c r="AT4" i="4"/>
  <c r="AU5" i="4"/>
  <c r="AV20" i="36"/>
  <c r="AS18" i="4"/>
  <c r="AT20" i="38"/>
  <c r="AR26" i="37"/>
  <c r="AT2" i="1"/>
  <c r="AU1" i="2"/>
  <c r="AT2" i="24"/>
  <c r="AT2" i="19"/>
  <c r="AT2" i="9"/>
  <c r="AT2" i="38"/>
  <c r="AT2" i="14"/>
  <c r="AT2" i="21"/>
  <c r="AT2" i="10"/>
  <c r="AT2" i="8"/>
  <c r="AT2" i="37"/>
  <c r="AT1" i="4"/>
  <c r="AT2" i="25"/>
  <c r="AT2" i="17"/>
  <c r="AT2" i="18"/>
  <c r="AT2" i="36"/>
  <c r="AT2" i="23"/>
  <c r="AT2" i="15"/>
  <c r="AT2" i="6"/>
  <c r="AT1" i="33"/>
  <c r="AT25" i="37"/>
  <c r="AS17" i="4"/>
  <c r="AR21" i="6"/>
  <c r="AR26" i="24"/>
  <c r="AR21" i="38"/>
  <c r="AR21" i="23"/>
  <c r="AR23" i="14"/>
  <c r="AR26" i="21"/>
  <c r="AR24" i="9"/>
  <c r="AR21" i="8"/>
  <c r="AR23" i="17"/>
  <c r="AR22" i="15"/>
  <c r="AR23" i="25"/>
  <c r="AR21" i="10"/>
  <c r="AR25" i="19"/>
  <c r="AR23" i="18"/>
  <c r="AR21" i="36"/>
  <c r="AU1" i="33" l="1"/>
  <c r="AV1" i="2"/>
  <c r="AS26" i="37"/>
  <c r="AV20" i="8"/>
  <c r="AU4" i="4"/>
  <c r="AV5" i="4"/>
  <c r="AW20" i="36"/>
  <c r="AW5" i="4" s="1"/>
  <c r="AU20" i="38"/>
  <c r="AT18" i="4"/>
  <c r="AU2" i="1"/>
  <c r="AU2" i="25"/>
  <c r="AU2" i="17"/>
  <c r="AU2" i="18"/>
  <c r="AU2" i="36"/>
  <c r="AU2" i="23"/>
  <c r="AU2" i="15"/>
  <c r="AU2" i="6"/>
  <c r="AU1" i="4"/>
  <c r="AU2" i="24"/>
  <c r="AU2" i="19"/>
  <c r="AU2" i="9"/>
  <c r="AU2" i="38"/>
  <c r="AU2" i="14"/>
  <c r="AU2" i="21"/>
  <c r="AU2" i="10"/>
  <c r="AU2" i="8"/>
  <c r="AU2" i="37"/>
  <c r="AU25" i="37"/>
  <c r="AV25" i="37" s="1"/>
  <c r="AT17" i="4"/>
  <c r="AS21" i="6"/>
  <c r="AS26" i="24"/>
  <c r="AS21" i="38"/>
  <c r="AS21" i="8"/>
  <c r="AS23" i="17"/>
  <c r="AS22" i="15"/>
  <c r="AS23" i="25"/>
  <c r="AS21" i="10"/>
  <c r="AS25" i="19"/>
  <c r="AS23" i="18"/>
  <c r="AS21" i="36"/>
  <c r="AS21" i="23"/>
  <c r="AS23" i="14"/>
  <c r="AS26" i="21"/>
  <c r="AS24" i="9"/>
  <c r="AV2" i="14" l="1"/>
  <c r="AV2" i="23"/>
  <c r="AV2" i="15"/>
  <c r="AV2" i="17"/>
  <c r="AV2" i="9"/>
  <c r="AV2" i="8"/>
  <c r="AV2" i="25"/>
  <c r="AV2" i="37"/>
  <c r="AV2" i="38"/>
  <c r="AV2" i="24"/>
  <c r="AV2" i="21"/>
  <c r="AV2" i="19"/>
  <c r="AV2" i="10"/>
  <c r="AV2" i="18"/>
  <c r="AV2" i="6"/>
  <c r="AV2" i="36"/>
  <c r="AW1" i="2"/>
  <c r="AV1" i="4"/>
  <c r="AV2" i="1"/>
  <c r="AV1" i="33"/>
  <c r="AW20" i="8"/>
  <c r="AW4" i="4" s="1"/>
  <c r="AV4" i="4"/>
  <c r="AT26" i="37"/>
  <c r="AU18" i="4"/>
  <c r="AV20" i="38"/>
  <c r="AW25" i="37"/>
  <c r="AV17" i="4"/>
  <c r="AU17" i="4"/>
  <c r="AT21" i="6"/>
  <c r="AT21" i="38"/>
  <c r="AT26" i="24"/>
  <c r="AT21" i="23"/>
  <c r="AT23" i="14"/>
  <c r="AT26" i="21"/>
  <c r="AT24" i="9"/>
  <c r="AT21" i="36"/>
  <c r="AT21" i="8"/>
  <c r="AT23" i="17"/>
  <c r="AT22" i="15"/>
  <c r="AT23" i="25"/>
  <c r="AT21" i="10"/>
  <c r="AT25" i="19"/>
  <c r="AT23" i="18"/>
  <c r="AU26" i="37" l="1"/>
  <c r="AW1" i="33"/>
  <c r="AW2" i="37"/>
  <c r="AW2" i="38"/>
  <c r="AW2" i="24"/>
  <c r="AW2" i="21"/>
  <c r="AW2" i="19"/>
  <c r="AW2" i="10"/>
  <c r="AW2" i="18"/>
  <c r="AW2" i="6"/>
  <c r="AW2" i="36"/>
  <c r="AW2" i="23"/>
  <c r="AW2" i="15"/>
  <c r="AW2" i="17"/>
  <c r="AW2" i="9"/>
  <c r="AW2" i="8"/>
  <c r="AW2" i="1"/>
  <c r="AW1" i="4"/>
  <c r="AV18" i="4"/>
  <c r="AV26" i="37" s="1"/>
  <c r="AW20" i="38"/>
  <c r="AW18" i="4" s="1"/>
  <c r="AW17" i="4"/>
  <c r="AU21" i="6"/>
  <c r="AU26" i="24"/>
  <c r="AU21" i="38"/>
  <c r="AU21" i="8"/>
  <c r="AU23" i="17"/>
  <c r="AU22" i="15"/>
  <c r="AU23" i="25"/>
  <c r="AU21" i="10"/>
  <c r="AU25" i="19"/>
  <c r="AU23" i="18"/>
  <c r="AU21" i="23"/>
  <c r="AU23" i="14"/>
  <c r="AU26" i="21"/>
  <c r="AU24" i="9"/>
  <c r="AU21" i="36"/>
  <c r="AV26" i="21" l="1"/>
  <c r="AV23" i="18"/>
  <c r="AV21" i="36"/>
  <c r="AV21" i="8"/>
  <c r="AV24" i="9"/>
  <c r="AV22" i="15"/>
  <c r="AV23" i="17"/>
  <c r="AV21" i="23"/>
  <c r="AV23" i="14"/>
  <c r="AV26" i="24"/>
  <c r="AV21" i="38"/>
  <c r="AW26" i="37"/>
  <c r="AV21" i="6"/>
  <c r="AV23" i="25"/>
  <c r="AV25" i="19"/>
  <c r="AV21" i="10"/>
  <c r="AW21" i="38"/>
  <c r="AW21" i="23"/>
  <c r="AW25" i="19"/>
  <c r="AW23" i="17"/>
  <c r="AW24" i="9"/>
  <c r="AW26" i="21"/>
  <c r="AW22" i="15"/>
  <c r="AW21" i="6"/>
  <c r="AW21" i="10"/>
  <c r="AW21" i="36"/>
  <c r="AW26" i="24"/>
  <c r="AW23" i="18"/>
  <c r="AW21" i="8"/>
  <c r="A17" i="4"/>
  <c r="A12" i="2"/>
  <c r="A9" i="2" l="1"/>
  <c r="A16" i="4"/>
  <c r="A5" i="4"/>
  <c r="A18" i="2"/>
  <c r="A17" i="2"/>
  <c r="A7" i="4"/>
  <c r="A13" i="2"/>
  <c r="A14" i="4"/>
  <c r="A6" i="2"/>
  <c r="A15" i="4"/>
  <c r="A3" i="2"/>
  <c r="A9" i="4"/>
  <c r="A8" i="2"/>
  <c r="A11" i="4"/>
  <c r="A5" i="2"/>
  <c r="A3" i="4"/>
  <c r="A10" i="2"/>
  <c r="A8" i="4"/>
  <c r="A14" i="2"/>
  <c r="A13" i="4"/>
  <c r="A18" i="4"/>
  <c r="A15" i="2"/>
  <c r="A11" i="2"/>
  <c r="A10" i="4"/>
  <c r="A16" i="2"/>
  <c r="A12" i="4"/>
  <c r="A4" i="2"/>
  <c r="A6" i="4"/>
  <c r="A7" i="2"/>
  <c r="A4" i="4"/>
</calcChain>
</file>

<file path=xl/sharedStrings.xml><?xml version="1.0" encoding="utf-8"?>
<sst xmlns="http://schemas.openxmlformats.org/spreadsheetml/2006/main" count="3226" uniqueCount="1298">
  <si>
    <t xml:space="preserve">Name </t>
  </si>
  <si>
    <t>Price</t>
  </si>
  <si>
    <t>Total Score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</si>
  <si>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</si>
  <si>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</si>
  <si>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</si>
  <si>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</si>
  <si>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</si>
  <si>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</si>
  <si>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</si>
  <si>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</si>
  <si>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</si>
  <si>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</si>
  <si>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</si>
  <si>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</si>
  <si>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</si>
  <si>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</si>
  <si>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</si>
  <si>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</si>
  <si>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</si>
  <si>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</si>
  <si>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</si>
  <si>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</si>
  <si>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</si>
  <si>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</si>
  <si>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</si>
  <si>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</si>
  <si>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</si>
  <si>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</si>
  <si>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</si>
  <si>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</si>
  <si>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</si>
  <si>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</si>
  <si>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</si>
  <si>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</si>
  <si>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</si>
  <si>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</si>
  <si>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</si>
  <si>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</si>
  <si>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</si>
  <si>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</si>
  <si>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</si>
  <si>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</si>
  <si>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</t>
  </si>
  <si>
    <t>Pos</t>
  </si>
  <si>
    <t>Manager/Team Name</t>
  </si>
  <si>
    <t>Wk Position</t>
  </si>
  <si>
    <t>Positon</t>
  </si>
  <si>
    <t>CHRIS GOODSON - SLIGHTLY ATHLETICO</t>
  </si>
  <si>
    <t>HOWARD - VAN-HOOIJDONK.COM</t>
  </si>
  <si>
    <t>OCT</t>
  </si>
  <si>
    <t>AUG</t>
  </si>
  <si>
    <t>NOV</t>
  </si>
  <si>
    <t>DEC</t>
  </si>
  <si>
    <t>JAN</t>
  </si>
  <si>
    <t>FEB</t>
  </si>
  <si>
    <t>MAR</t>
  </si>
  <si>
    <t>APR</t>
  </si>
  <si>
    <t>MAY</t>
  </si>
  <si>
    <t>SCORES</t>
  </si>
  <si>
    <t>TOTAL SCORES</t>
  </si>
  <si>
    <t>SEP</t>
  </si>
  <si>
    <t>MONTHLY POSITIONS</t>
  </si>
  <si>
    <t>DARREN - R.I.P ANDY COLE</t>
  </si>
  <si>
    <t>STEVE</t>
  </si>
  <si>
    <t>Remaining</t>
  </si>
  <si>
    <t>Value</t>
  </si>
  <si>
    <t>MONTHLY SCORES</t>
  </si>
  <si>
    <t>ID</t>
  </si>
  <si>
    <t>Team</t>
  </si>
  <si>
    <t>Nani</t>
  </si>
  <si>
    <t>Anderson</t>
  </si>
  <si>
    <t>ADAM</t>
  </si>
  <si>
    <t>Cech.P</t>
  </si>
  <si>
    <t>Howard.T</t>
  </si>
  <si>
    <t>Friedel.B</t>
  </si>
  <si>
    <t>Given.S</t>
  </si>
  <si>
    <t>Schwarzer.M</t>
  </si>
  <si>
    <t>Green.R</t>
  </si>
  <si>
    <t>Jaaskelainen.J</t>
  </si>
  <si>
    <t>Sorensen.T</t>
  </si>
  <si>
    <t>Hennessey.W</t>
  </si>
  <si>
    <t>Fabianski.L</t>
  </si>
  <si>
    <t>Foster.B</t>
  </si>
  <si>
    <t>Guzan.B</t>
  </si>
  <si>
    <t>Hart.J</t>
  </si>
  <si>
    <t>Taylor.S</t>
  </si>
  <si>
    <t>Begovic.A</t>
  </si>
  <si>
    <t>Terry.J</t>
  </si>
  <si>
    <t>Ferdinand.R</t>
  </si>
  <si>
    <t>Lescott.J</t>
  </si>
  <si>
    <t>Sagna.B</t>
  </si>
  <si>
    <t>Toure.K</t>
  </si>
  <si>
    <t>Baines.L</t>
  </si>
  <si>
    <t>Johnson.G</t>
  </si>
  <si>
    <t>OShea.J</t>
  </si>
  <si>
    <t>Clichy.G</t>
  </si>
  <si>
    <t>Jagielka.P</t>
  </si>
  <si>
    <t>Hangeland.B</t>
  </si>
  <si>
    <t>Agger.D</t>
  </si>
  <si>
    <t>Skrtel.M</t>
  </si>
  <si>
    <t>Davies.C</t>
  </si>
  <si>
    <t>Cahill.G</t>
  </si>
  <si>
    <t>Konchesky.P</t>
  </si>
  <si>
    <t>Kompany.V</t>
  </si>
  <si>
    <t>Richards.M</t>
  </si>
  <si>
    <t>Upson.M</t>
  </si>
  <si>
    <t>Figueroa.M</t>
  </si>
  <si>
    <t>Brown.W</t>
  </si>
  <si>
    <t>Shawcross.R</t>
  </si>
  <si>
    <t>Ivanovic.B</t>
  </si>
  <si>
    <t>Evans.J</t>
  </si>
  <si>
    <t>Distin.S</t>
  </si>
  <si>
    <t>Djourou.J</t>
  </si>
  <si>
    <t>Hibbert.T</t>
  </si>
  <si>
    <t>Zabaleta.P</t>
  </si>
  <si>
    <t>Hutton.A</t>
  </si>
  <si>
    <t>Dunne.R</t>
  </si>
  <si>
    <t>Kaboul.Y</t>
  </si>
  <si>
    <t>Wilkinson.A</t>
  </si>
  <si>
    <t>Dawson.M</t>
  </si>
  <si>
    <t>Collins.J</t>
  </si>
  <si>
    <t>Traore.A</t>
  </si>
  <si>
    <t>Baird.C</t>
  </si>
  <si>
    <t>Onuoha.N</t>
  </si>
  <si>
    <t>Rafael</t>
  </si>
  <si>
    <t>Bardsley.P</t>
  </si>
  <si>
    <t>Naughton.K</t>
  </si>
  <si>
    <t>Simpson.D</t>
  </si>
  <si>
    <t>Tomkins.J</t>
  </si>
  <si>
    <t>Gibbs.K</t>
  </si>
  <si>
    <t>Dann.S</t>
  </si>
  <si>
    <t>AssouEkotto.B</t>
  </si>
  <si>
    <t>Lampard.F</t>
  </si>
  <si>
    <t>Gerrard.S</t>
  </si>
  <si>
    <t>Fabregas.C</t>
  </si>
  <si>
    <t>Carrick.M</t>
  </si>
  <si>
    <t>Young.A</t>
  </si>
  <si>
    <t>Taylor.M</t>
  </si>
  <si>
    <t>Ireland.S</t>
  </si>
  <si>
    <t>Downing.S</t>
  </si>
  <si>
    <t>Milner.J</t>
  </si>
  <si>
    <t>Arteta.M</t>
  </si>
  <si>
    <t>Nasri.S</t>
  </si>
  <si>
    <t>Barry.G</t>
  </si>
  <si>
    <t>Walcott.T</t>
  </si>
  <si>
    <t>Osman.L</t>
  </si>
  <si>
    <t>Rosicky.T</t>
  </si>
  <si>
    <t>Fellaini.M</t>
  </si>
  <si>
    <t>Lennon.A</t>
  </si>
  <si>
    <t>Pienaar.S</t>
  </si>
  <si>
    <t>Davis.S</t>
  </si>
  <si>
    <t>Richardson.K</t>
  </si>
  <si>
    <t>Jenas.J</t>
  </si>
  <si>
    <t>Noble.M</t>
  </si>
  <si>
    <t>Sidwell.S</t>
  </si>
  <si>
    <t>Fletcher.D</t>
  </si>
  <si>
    <t>NZogbia.C</t>
  </si>
  <si>
    <t>Larsson.S</t>
  </si>
  <si>
    <t>Whitehead.D</t>
  </si>
  <si>
    <t>Cattermole.L</t>
  </si>
  <si>
    <t>Kightly.M</t>
  </si>
  <si>
    <t>Leiva.L</t>
  </si>
  <si>
    <t>Whelan.G</t>
  </si>
  <si>
    <t>Palacios.W</t>
  </si>
  <si>
    <t>Rodwell.J</t>
  </si>
  <si>
    <t>Huddlestone.T</t>
  </si>
  <si>
    <t>Henry.K</t>
  </si>
  <si>
    <t>Obertan.G</t>
  </si>
  <si>
    <t>McCarthy.J</t>
  </si>
  <si>
    <t>Gardner.C</t>
  </si>
  <si>
    <t>Gomez.J</t>
  </si>
  <si>
    <t>Jones.D</t>
  </si>
  <si>
    <t>Ramsey.A</t>
  </si>
  <si>
    <t>Gibson.D</t>
  </si>
  <si>
    <t>Reid.S</t>
  </si>
  <si>
    <t>OBrien.J</t>
  </si>
  <si>
    <t>Wilshere.J</t>
  </si>
  <si>
    <t>Jarvis.M</t>
  </si>
  <si>
    <t>Meyler.D</t>
  </si>
  <si>
    <t>Torres.F</t>
  </si>
  <si>
    <t>Rooney.W</t>
  </si>
  <si>
    <t>Drogba.D</t>
  </si>
  <si>
    <t>Adebayor.E</t>
  </si>
  <si>
    <t>Agbonlahor.G</t>
  </si>
  <si>
    <t>Johnson.A</t>
  </si>
  <si>
    <t>Crouch.P</t>
  </si>
  <si>
    <t>Bent.D</t>
  </si>
  <si>
    <t>Zamora.B</t>
  </si>
  <si>
    <t>Cole.C</t>
  </si>
  <si>
    <t>Anichebe.V</t>
  </si>
  <si>
    <t>Campbell.F</t>
  </si>
  <si>
    <t>Jerome.C</t>
  </si>
  <si>
    <t>Fletcher.S</t>
  </si>
  <si>
    <t>Sturridge.D</t>
  </si>
  <si>
    <t>Vokes.S</t>
  </si>
  <si>
    <t>Sinclair.S</t>
  </si>
  <si>
    <t>Welbeck.D</t>
  </si>
  <si>
    <t>Sandro</t>
  </si>
  <si>
    <t>Harper.S</t>
  </si>
  <si>
    <t>Gilks.M</t>
  </si>
  <si>
    <t>Mannone.V</t>
  </si>
  <si>
    <t>Mignolet.S</t>
  </si>
  <si>
    <t>Krul.T</t>
  </si>
  <si>
    <t>Huth.R</t>
  </si>
  <si>
    <t>Coloccini.F</t>
  </si>
  <si>
    <t>Enrique.J</t>
  </si>
  <si>
    <t>Olsson.J</t>
  </si>
  <si>
    <t>Senderos.P</t>
  </si>
  <si>
    <t>Alcaraz.A</t>
  </si>
  <si>
    <t>Smalling.C</t>
  </si>
  <si>
    <t>Taylor.R</t>
  </si>
  <si>
    <t>Williamson.M</t>
  </si>
  <si>
    <t>Walker.K</t>
  </si>
  <si>
    <t>Valencia.A</t>
  </si>
  <si>
    <t>Silva.D</t>
  </si>
  <si>
    <t>Toure.Y</t>
  </si>
  <si>
    <t>Diaby.A</t>
  </si>
  <si>
    <t>Henderson.J</t>
  </si>
  <si>
    <t>Diame.M</t>
  </si>
  <si>
    <t>Nolan.K</t>
  </si>
  <si>
    <t>Dorrans.G</t>
  </si>
  <si>
    <t>Adam.C</t>
  </si>
  <si>
    <t>TaylorFletcher.G</t>
  </si>
  <si>
    <t>Routledge.W</t>
  </si>
  <si>
    <t>Brunt.C</t>
  </si>
  <si>
    <t>Mulumbu.Y</t>
  </si>
  <si>
    <t>Thomas.J</t>
  </si>
  <si>
    <t>Barton.J</t>
  </si>
  <si>
    <t>Gutierrez.J</t>
  </si>
  <si>
    <t>Matic.N</t>
  </si>
  <si>
    <t>Rose.D</t>
  </si>
  <si>
    <t>Morrison.J</t>
  </si>
  <si>
    <t>Guedioura.A</t>
  </si>
  <si>
    <t>Albrighton.M</t>
  </si>
  <si>
    <t>Delph.F</t>
  </si>
  <si>
    <t>Vuckic.H</t>
  </si>
  <si>
    <t>Chamakh.M</t>
  </si>
  <si>
    <t>Hernandez.J</t>
  </si>
  <si>
    <t>Carroll.A</t>
  </si>
  <si>
    <t>Ameobi.S</t>
  </si>
  <si>
    <t>Moses.V</t>
  </si>
  <si>
    <t>Moore.L</t>
  </si>
  <si>
    <t>Wood.C</t>
  </si>
  <si>
    <t>Shelvey.J</t>
  </si>
  <si>
    <t>GOALKEEPERS</t>
  </si>
  <si>
    <t>DEFENDERS</t>
  </si>
  <si>
    <t>MIDFIELDERS</t>
  </si>
  <si>
    <t>Myhill.B</t>
  </si>
  <si>
    <t>Kolarov.A</t>
  </si>
  <si>
    <t>Koscielny.L</t>
  </si>
  <si>
    <t>Coleman.S</t>
  </si>
  <si>
    <t>Cole.J</t>
  </si>
  <si>
    <t>Cleverley.T</t>
  </si>
  <si>
    <t>CHARLIE - BLITZKRIEG TOTAL FOOTBALL ©</t>
  </si>
  <si>
    <t>CHRIS GODWARD -  YEAR OF THE RAT</t>
  </si>
  <si>
    <t>MANDEEP - WEDDED BLISS</t>
  </si>
  <si>
    <t>MATT - THE BASH STREET KIDS</t>
  </si>
  <si>
    <t>RICHARD - SNAKE IN THE GRASS</t>
  </si>
  <si>
    <t>RYAN - TEN AND A HALF MEN IN FLIGHT</t>
  </si>
  <si>
    <t>SULEMAN - REBEL WITHOUT A CLAUSE</t>
  </si>
  <si>
    <t>TONY - LOS TESTICULOS DE PERRO</t>
  </si>
  <si>
    <t>YUSUF - W.C. MILAN</t>
  </si>
  <si>
    <t>Week 41</t>
  </si>
  <si>
    <t>Week 42</t>
  </si>
  <si>
    <t>EDDY - BEGINNER'S LUCK</t>
  </si>
  <si>
    <t>TAL</t>
  </si>
  <si>
    <t>Manchester City</t>
  </si>
  <si>
    <t>Chelsea</t>
  </si>
  <si>
    <t>Manchester United</t>
  </si>
  <si>
    <t>Arsenal</t>
  </si>
  <si>
    <t>Liverpool</t>
  </si>
  <si>
    <t>Tottenham Hotspur</t>
  </si>
  <si>
    <t>Everton</t>
  </si>
  <si>
    <t>Newcastle United</t>
  </si>
  <si>
    <t>Southampton</t>
  </si>
  <si>
    <t>Stoke City</t>
  </si>
  <si>
    <t>Crystal Palace</t>
  </si>
  <si>
    <t>Aston Villa</t>
  </si>
  <si>
    <t>Sunderland</t>
  </si>
  <si>
    <t>West Bromwich Albion</t>
  </si>
  <si>
    <t>Hull City</t>
  </si>
  <si>
    <t>Adrian</t>
  </si>
  <si>
    <t>West Ham United</t>
  </si>
  <si>
    <t>Swansea City</t>
  </si>
  <si>
    <t>Oscar</t>
  </si>
  <si>
    <t>Willian</t>
  </si>
  <si>
    <t>Fernandinho</t>
  </si>
  <si>
    <t>Ramires</t>
  </si>
  <si>
    <t>Paulinho</t>
  </si>
  <si>
    <t>Fernando</t>
  </si>
  <si>
    <t>Suso</t>
  </si>
  <si>
    <t>Cabral</t>
  </si>
  <si>
    <t>deGea.D</t>
  </si>
  <si>
    <t>Szczesny.W</t>
  </si>
  <si>
    <t>Lloris.H</t>
  </si>
  <si>
    <t>Vorm.M</t>
  </si>
  <si>
    <t>Boruc.A</t>
  </si>
  <si>
    <t>Lindegaard.A</t>
  </si>
  <si>
    <t>Pantilimon.C</t>
  </si>
  <si>
    <t>Speroni.J</t>
  </si>
  <si>
    <t>Jakupovic.E</t>
  </si>
  <si>
    <t>McGregor.A</t>
  </si>
  <si>
    <t>Butland.J</t>
  </si>
  <si>
    <t>Jones.B</t>
  </si>
  <si>
    <t>Elliot.R</t>
  </si>
  <si>
    <t>Robles.J</t>
  </si>
  <si>
    <t>Gazzaniga.P</t>
  </si>
  <si>
    <t>Tremmel.G</t>
  </si>
  <si>
    <t>Davis.K</t>
  </si>
  <si>
    <t>Mertesacker.P</t>
  </si>
  <si>
    <t>Vertonghen.J</t>
  </si>
  <si>
    <t>Monreal.N</t>
  </si>
  <si>
    <t>Jones.P</t>
  </si>
  <si>
    <t>Azpilicueta.C</t>
  </si>
  <si>
    <t>Nastasic.M</t>
  </si>
  <si>
    <t>Demichelis.M</t>
  </si>
  <si>
    <t>Sakho.M</t>
  </si>
  <si>
    <t>Chiriches.V</t>
  </si>
  <si>
    <t>Williams.A</t>
  </si>
  <si>
    <t>Rangel.A</t>
  </si>
  <si>
    <t>Jenkinson.C</t>
  </si>
  <si>
    <t>Pieters.E</t>
  </si>
  <si>
    <t>Cissokho.A</t>
  </si>
  <si>
    <t>Lowton.M</t>
  </si>
  <si>
    <t>Clyne.N</t>
  </si>
  <si>
    <t>Reid.W</t>
  </si>
  <si>
    <t>Lovren.D</t>
  </si>
  <si>
    <t>Santon.D</t>
  </si>
  <si>
    <t>McAuley.G</t>
  </si>
  <si>
    <t>Shotton.R</t>
  </si>
  <si>
    <t>Demel.G</t>
  </si>
  <si>
    <t>Davies.B</t>
  </si>
  <si>
    <t>Cameron.G</t>
  </si>
  <si>
    <t>Shaw.L</t>
  </si>
  <si>
    <t>Yoshida.M</t>
  </si>
  <si>
    <t>Vlaar.R</t>
  </si>
  <si>
    <t>Debuchy.M</t>
  </si>
  <si>
    <t>Ilori.T</t>
  </si>
  <si>
    <t>Clark.C</t>
  </si>
  <si>
    <t>Wilson.M</t>
  </si>
  <si>
    <t>Muniesa.M</t>
  </si>
  <si>
    <t>Ramage.P</t>
  </si>
  <si>
    <t>Taylor.N</t>
  </si>
  <si>
    <t>Caulker.S</t>
  </si>
  <si>
    <t>Wisdom.A</t>
  </si>
  <si>
    <t>Fonte.J</t>
  </si>
  <si>
    <t>Baker.N</t>
  </si>
  <si>
    <t>Diakite.M</t>
  </si>
  <si>
    <t>Bertrand.R</t>
  </si>
  <si>
    <t>Coates.S</t>
  </si>
  <si>
    <t>YangaMbiwa.M</t>
  </si>
  <si>
    <t>Hooiveld.J</t>
  </si>
  <si>
    <t>Tiendalli.D</t>
  </si>
  <si>
    <t>Delaney.D</t>
  </si>
  <si>
    <t>Haidara.M</t>
  </si>
  <si>
    <t>Bennett.J</t>
  </si>
  <si>
    <t>Roberge.V</t>
  </si>
  <si>
    <t>Amat.J</t>
  </si>
  <si>
    <t>Flanagan.J</t>
  </si>
  <si>
    <t>Kelly.M</t>
  </si>
  <si>
    <t>Chester.J</t>
  </si>
  <si>
    <t>Okore.J</t>
  </si>
  <si>
    <t>Mariappa.A</t>
  </si>
  <si>
    <t>Varela.G</t>
  </si>
  <si>
    <t>Ward.J</t>
  </si>
  <si>
    <t>Bruce.A</t>
  </si>
  <si>
    <t>McCarthy.P</t>
  </si>
  <si>
    <t>Boyata.D</t>
  </si>
  <si>
    <t>Vergini.S</t>
  </si>
  <si>
    <t>Bartley.K</t>
  </si>
  <si>
    <t>Stevens.E</t>
  </si>
  <si>
    <t>McShane.P</t>
  </si>
  <si>
    <t>Herd.C</t>
  </si>
  <si>
    <t>Hunt.J</t>
  </si>
  <si>
    <t>Dummett.P</t>
  </si>
  <si>
    <t>Fryers.Z</t>
  </si>
  <si>
    <t>Duffy.S</t>
  </si>
  <si>
    <t>Dawson.C</t>
  </si>
  <si>
    <t>Rosenior.L</t>
  </si>
  <si>
    <t>Stones.J</t>
  </si>
  <si>
    <t>Good.C</t>
  </si>
  <si>
    <t>Townsend.C</t>
  </si>
  <si>
    <t>Dudgeon.J</t>
  </si>
  <si>
    <t>Mata.J</t>
  </si>
  <si>
    <t>Cazorla.S</t>
  </si>
  <si>
    <t>Hazard.E</t>
  </si>
  <si>
    <t>Ozil.M</t>
  </si>
  <si>
    <t>Schurrle.A</t>
  </si>
  <si>
    <t>Navas.J</t>
  </si>
  <si>
    <t>Coutinho.P</t>
  </si>
  <si>
    <t>Mirallas.K</t>
  </si>
  <si>
    <t>Lamela.E</t>
  </si>
  <si>
    <t>Eriksen.C</t>
  </si>
  <si>
    <t>Salah.M</t>
  </si>
  <si>
    <t>Kagawa.S</t>
  </si>
  <si>
    <t>Snodgrass.R</t>
  </si>
  <si>
    <t>McGeady.A</t>
  </si>
  <si>
    <t>Sessegnon.S</t>
  </si>
  <si>
    <t>Garcia.J</t>
  </si>
  <si>
    <t>Chadli.N</t>
  </si>
  <si>
    <t>Dyer.N</t>
  </si>
  <si>
    <t>Schneiderlin.M</t>
  </si>
  <si>
    <t>Giaccherini.E</t>
  </si>
  <si>
    <t>BenArfa.H</t>
  </si>
  <si>
    <t>Lallana.A</t>
  </si>
  <si>
    <t>Ramirez.G</t>
  </si>
  <si>
    <t>Dembele.M</t>
  </si>
  <si>
    <t>Hernandez.P</t>
  </si>
  <si>
    <t>Sissoko.M</t>
  </si>
  <si>
    <t>vanGinkel.M</t>
  </si>
  <si>
    <t>Sigurdsson.G</t>
  </si>
  <si>
    <t>Westwood.A</t>
  </si>
  <si>
    <t>Holtby.L</t>
  </si>
  <si>
    <t>Allen.J</t>
  </si>
  <si>
    <t>Gouffran.Y</t>
  </si>
  <si>
    <t>Puncheon.J</t>
  </si>
  <si>
    <t>Wanyama.V</t>
  </si>
  <si>
    <t>Nzonzi.S</t>
  </si>
  <si>
    <t>Zaha.W</t>
  </si>
  <si>
    <t>Colback.J</t>
  </si>
  <si>
    <t>Capoue.E</t>
  </si>
  <si>
    <t>Arnautovic.M</t>
  </si>
  <si>
    <t>Bridcutt.L</t>
  </si>
  <si>
    <t>Britton.L</t>
  </si>
  <si>
    <t>Cork.J</t>
  </si>
  <si>
    <t>Sterling.R</t>
  </si>
  <si>
    <t>Jedinak.M</t>
  </si>
  <si>
    <t>Kebe.J</t>
  </si>
  <si>
    <t>SungYueng.K</t>
  </si>
  <si>
    <t>Bannan.B</t>
  </si>
  <si>
    <t>Mikel.J</t>
  </si>
  <si>
    <t>Tiote.C</t>
  </si>
  <si>
    <t>Yacob.C</t>
  </si>
  <si>
    <t>Elmohamady.A</t>
  </si>
  <si>
    <t>Lingard.J</t>
  </si>
  <si>
    <t>Flamini.M</t>
  </si>
  <si>
    <t>Anita.V</t>
  </si>
  <si>
    <t>Townsend.A</t>
  </si>
  <si>
    <t>ElAhmadi.K</t>
  </si>
  <si>
    <t>Garvan.O</t>
  </si>
  <si>
    <t>Brady.R</t>
  </si>
  <si>
    <t>Tonev.A</t>
  </si>
  <si>
    <t>OKeefe.S</t>
  </si>
  <si>
    <t>Ledley.J</t>
  </si>
  <si>
    <t>Ibe.J</t>
  </si>
  <si>
    <t>Januzaj.A</t>
  </si>
  <si>
    <t>Bolasie.Y</t>
  </si>
  <si>
    <t>Barkley.R</t>
  </si>
  <si>
    <t>Ince.T</t>
  </si>
  <si>
    <t>Livermore.J</t>
  </si>
  <si>
    <t>Bigirimana.G</t>
  </si>
  <si>
    <t>WardProwse.J</t>
  </si>
  <si>
    <t>Oviedo.B</t>
  </si>
  <si>
    <t>Bacuna.L</t>
  </si>
  <si>
    <t>Morrison.R</t>
  </si>
  <si>
    <t>Mavrias.C</t>
  </si>
  <si>
    <t>Miyaichi.R</t>
  </si>
  <si>
    <t>Powell.N</t>
  </si>
  <si>
    <t>Assaidi.O</t>
  </si>
  <si>
    <t>Quinn.S</t>
  </si>
  <si>
    <t>Gnabry.S</t>
  </si>
  <si>
    <t>Kennedy.M</t>
  </si>
  <si>
    <t>Shea.B</t>
  </si>
  <si>
    <t>Gardner.G</t>
  </si>
  <si>
    <t>Bentaleb.N</t>
  </si>
  <si>
    <t>Canas.J</t>
  </si>
  <si>
    <t>Mutch.J</t>
  </si>
  <si>
    <t>Williams.J</t>
  </si>
  <si>
    <t>Chambers.C</t>
  </si>
  <si>
    <t>Ness.J</t>
  </si>
  <si>
    <t>vanPersie.R</t>
  </si>
  <si>
    <t>Aguero.S</t>
  </si>
  <si>
    <t>Negredo.A</t>
  </si>
  <si>
    <t>Benteke.C</t>
  </si>
  <si>
    <t>Soldado.R</t>
  </si>
  <si>
    <t>Giroud.O</t>
  </si>
  <si>
    <t>Kone.A</t>
  </si>
  <si>
    <t>Jovetic.S</t>
  </si>
  <si>
    <t>Lambert.R</t>
  </si>
  <si>
    <t>Remy.L</t>
  </si>
  <si>
    <t>Lukaku.R</t>
  </si>
  <si>
    <t>Podolski.L</t>
  </si>
  <si>
    <t>Cisse.P</t>
  </si>
  <si>
    <t>Dzeko.E</t>
  </si>
  <si>
    <t>Jelavic.N</t>
  </si>
  <si>
    <t>Walters.J</t>
  </si>
  <si>
    <t>Long.S</t>
  </si>
  <si>
    <t>Rodriguez.J</t>
  </si>
  <si>
    <t>Bony.W</t>
  </si>
  <si>
    <t>Graham.D</t>
  </si>
  <si>
    <t>Weimann.A</t>
  </si>
  <si>
    <t>Borini.F</t>
  </si>
  <si>
    <t>Naismith.S</t>
  </si>
  <si>
    <t>VazTe.R</t>
  </si>
  <si>
    <t>Murray.G</t>
  </si>
  <si>
    <t>Altidore.J</t>
  </si>
  <si>
    <t>Odemwingie.P</t>
  </si>
  <si>
    <t>Kozak.L</t>
  </si>
  <si>
    <t>Wickham.C</t>
  </si>
  <si>
    <t>Maiga.M</t>
  </si>
  <si>
    <t>Mayuka.E</t>
  </si>
  <si>
    <t>Boyd.G</t>
  </si>
  <si>
    <t>Sanogo.Y</t>
  </si>
  <si>
    <t>Henriquez.A</t>
  </si>
  <si>
    <t>Guidetti.J</t>
  </si>
  <si>
    <t>Gayle.D</t>
  </si>
  <si>
    <t>Sagbo.Y</t>
  </si>
  <si>
    <t>Kane.H</t>
  </si>
  <si>
    <t>Berahino.S</t>
  </si>
  <si>
    <t>Gallagher.S</t>
  </si>
  <si>
    <t>Emnes.M</t>
  </si>
  <si>
    <t>Aluko.S</t>
  </si>
  <si>
    <t>Lee.E</t>
  </si>
  <si>
    <t>Courtois.T</t>
  </si>
  <si>
    <t>Ospina.D</t>
  </si>
  <si>
    <t>Forster.F</t>
  </si>
  <si>
    <t>Caballero.W</t>
  </si>
  <si>
    <t>Schmeichel.K</t>
  </si>
  <si>
    <t>Cesar.J</t>
  </si>
  <si>
    <t>Heaton.T</t>
  </si>
  <si>
    <t>Steer.J</t>
  </si>
  <si>
    <t>Wright.R</t>
  </si>
  <si>
    <t>Amos.B</t>
  </si>
  <si>
    <t>Murphy.B</t>
  </si>
  <si>
    <t>Cisak.A</t>
  </si>
  <si>
    <t>Hamer.B</t>
  </si>
  <si>
    <t>Daniels.L</t>
  </si>
  <si>
    <t>Logan.C</t>
  </si>
  <si>
    <t>Kettings.C</t>
  </si>
  <si>
    <t>Luis.F</t>
  </si>
  <si>
    <t>Mangala.E</t>
  </si>
  <si>
    <t>Dier.E</t>
  </si>
  <si>
    <t>Manquillo.J</t>
  </si>
  <si>
    <t>Janmaat.D</t>
  </si>
  <si>
    <t>Cresswell.A</t>
  </si>
  <si>
    <t>Pocognoli.S</t>
  </si>
  <si>
    <t>Isla.M</t>
  </si>
  <si>
    <t>Hill.C</t>
  </si>
  <si>
    <t>Shackell.J</t>
  </si>
  <si>
    <t>Schlupp.J</t>
  </si>
  <si>
    <t>deLaet.R</t>
  </si>
  <si>
    <t>Gamboa.C</t>
  </si>
  <si>
    <t>Morgan.W</t>
  </si>
  <si>
    <t>Rekik.K</t>
  </si>
  <si>
    <t>Trippier.K</t>
  </si>
  <si>
    <t>Duff.M</t>
  </si>
  <si>
    <t>Zouma.K</t>
  </si>
  <si>
    <t>Teixeira.D</t>
  </si>
  <si>
    <t>Mee.B</t>
  </si>
  <si>
    <t>Maguire.H</t>
  </si>
  <si>
    <t>Davidson.J</t>
  </si>
  <si>
    <t>Richards.J</t>
  </si>
  <si>
    <t>Tate.A</t>
  </si>
  <si>
    <t>Ake.N</t>
  </si>
  <si>
    <t>Potts.D</t>
  </si>
  <si>
    <t>SukYoung.Y</t>
  </si>
  <si>
    <t>Lafferty.D</t>
  </si>
  <si>
    <t>Long.K</t>
  </si>
  <si>
    <t>Wasilewski.M</t>
  </si>
  <si>
    <t>vanAanholt.P</t>
  </si>
  <si>
    <t>Nuhu.R</t>
  </si>
  <si>
    <t>Keane.M</t>
  </si>
  <si>
    <t>Bakayogo.Z</t>
  </si>
  <si>
    <t>Robertson.A</t>
  </si>
  <si>
    <t>Targett.M</t>
  </si>
  <si>
    <t>Daniels.D</t>
  </si>
  <si>
    <t>Chambers.L</t>
  </si>
  <si>
    <t>Ehmer.M</t>
  </si>
  <si>
    <t>ONeill.L</t>
  </si>
  <si>
    <t>Obeng.C</t>
  </si>
  <si>
    <t>ONeil.L</t>
  </si>
  <si>
    <t>Garbutt.L</t>
  </si>
  <si>
    <t>Herrera.A</t>
  </si>
  <si>
    <t>Markovic.L</t>
  </si>
  <si>
    <t>OxladeChamberlain.A</t>
  </si>
  <si>
    <t>Tadic.D</t>
  </si>
  <si>
    <t>Besic.M</t>
  </si>
  <si>
    <t>deJong.S</t>
  </si>
  <si>
    <t>Taider.S</t>
  </si>
  <si>
    <t>Can.E</t>
  </si>
  <si>
    <t>Cabella.R</t>
  </si>
  <si>
    <t>Montero.J</t>
  </si>
  <si>
    <t>Knockaert.A</t>
  </si>
  <si>
    <t>Hoilett.J</t>
  </si>
  <si>
    <t>Marney.D</t>
  </si>
  <si>
    <t>Kouyate.C</t>
  </si>
  <si>
    <t>Marin.M</t>
  </si>
  <si>
    <t>Arfield.S</t>
  </si>
  <si>
    <t>King.A</t>
  </si>
  <si>
    <t>Atsu.C</t>
  </si>
  <si>
    <t>Ferguson.S</t>
  </si>
  <si>
    <t>Faurlin.A</t>
  </si>
  <si>
    <t>Mbia.S</t>
  </si>
  <si>
    <t>Wallace.R</t>
  </si>
  <si>
    <t>Drinkwater.D</t>
  </si>
  <si>
    <t>Mahrez.R</t>
  </si>
  <si>
    <t>NDiaye.A</t>
  </si>
  <si>
    <t>Coquelin.F</t>
  </si>
  <si>
    <t>Teixeira.J</t>
  </si>
  <si>
    <t>James.M</t>
  </si>
  <si>
    <t>Phillips.M</t>
  </si>
  <si>
    <t>Poyet.D</t>
  </si>
  <si>
    <t>Isgrove.L</t>
  </si>
  <si>
    <t>Roofe.K</t>
  </si>
  <si>
    <t>Reed.H</t>
  </si>
  <si>
    <t>Lletget.S</t>
  </si>
  <si>
    <t>Carroll.T</t>
  </si>
  <si>
    <t>Moncur.G</t>
  </si>
  <si>
    <t>Turgott.B</t>
  </si>
  <si>
    <t>WrightPhillips.S</t>
  </si>
  <si>
    <t>Hewitt.S</t>
  </si>
  <si>
    <t>Hammond.D</t>
  </si>
  <si>
    <t>McEachran.J</t>
  </si>
  <si>
    <t>Junior.F</t>
  </si>
  <si>
    <t>Mason.R</t>
  </si>
  <si>
    <t>Aarons.R</t>
  </si>
  <si>
    <t>Costa.D</t>
  </si>
  <si>
    <t>Sanchez.A</t>
  </si>
  <si>
    <t>Zarate.M</t>
  </si>
  <si>
    <t>Campbell.J</t>
  </si>
  <si>
    <t>Pelle.G</t>
  </si>
  <si>
    <t>Valencia.E</t>
  </si>
  <si>
    <t>Riviere.E</t>
  </si>
  <si>
    <t>Ideye.B</t>
  </si>
  <si>
    <t>Ferreyra.F</t>
  </si>
  <si>
    <t>Austin.C</t>
  </si>
  <si>
    <t>Ings.D</t>
  </si>
  <si>
    <t>Nugent.D</t>
  </si>
  <si>
    <t>Perez.A</t>
  </si>
  <si>
    <t>Diouf.M</t>
  </si>
  <si>
    <t>Gomis.B</t>
  </si>
  <si>
    <t>Krkic.B</t>
  </si>
  <si>
    <t>Ulloa.L</t>
  </si>
  <si>
    <t>Vardy.J</t>
  </si>
  <si>
    <t>Sordell.M</t>
  </si>
  <si>
    <t>Mandron.M</t>
  </si>
  <si>
    <t>Jutkiewicz.L</t>
  </si>
  <si>
    <t>Wilson.J</t>
  </si>
  <si>
    <t>Sharp.B</t>
  </si>
  <si>
    <t>Lawrence.T</t>
  </si>
  <si>
    <t>Barnes.A</t>
  </si>
  <si>
    <t>Nabi.A</t>
  </si>
  <si>
    <t>Donnelly.R</t>
  </si>
  <si>
    <t>MobergKarlsson.D</t>
  </si>
  <si>
    <t>McAleny.C</t>
  </si>
  <si>
    <t>CHE</t>
  </si>
  <si>
    <t>MCY</t>
  </si>
  <si>
    <t>MUN</t>
  </si>
  <si>
    <t>ARS</t>
  </si>
  <si>
    <t>LIV</t>
  </si>
  <si>
    <t>TOT</t>
  </si>
  <si>
    <t>EVE</t>
  </si>
  <si>
    <t>NEW</t>
  </si>
  <si>
    <t>SOT</t>
  </si>
  <si>
    <t>STO</t>
  </si>
  <si>
    <t>CRY</t>
  </si>
  <si>
    <t>AVL</t>
  </si>
  <si>
    <t>SUN</t>
  </si>
  <si>
    <t>WBA</t>
  </si>
  <si>
    <t>HUL</t>
  </si>
  <si>
    <t>WHM</t>
  </si>
  <si>
    <t>LEI</t>
  </si>
  <si>
    <t>QPR</t>
  </si>
  <si>
    <t>BUR</t>
  </si>
  <si>
    <t>SWA</t>
  </si>
  <si>
    <t>STRIKERS</t>
  </si>
  <si>
    <t>13/14 Pts</t>
  </si>
  <si>
    <t>Aguero, S</t>
  </si>
  <si>
    <t>£7.5 m</t>
  </si>
  <si>
    <t>van Persie, R</t>
  </si>
  <si>
    <t>£7.2 m</t>
  </si>
  <si>
    <t>Costa, D</t>
  </si>
  <si>
    <t>£7.0 m</t>
  </si>
  <si>
    <t>Sanchez, A</t>
  </si>
  <si>
    <t>Sturridge, D</t>
  </si>
  <si>
    <t>£6.9 m</t>
  </si>
  <si>
    <t>Rooney, W</t>
  </si>
  <si>
    <t>£6.8 m</t>
  </si>
  <si>
    <t>Giroud, O</t>
  </si>
  <si>
    <t>£6.6 m</t>
  </si>
  <si>
    <t>Lukaku, R</t>
  </si>
  <si>
    <t>£6.4 m</t>
  </si>
  <si>
    <t>Dzeko, E</t>
  </si>
  <si>
    <t>£6.2 m</t>
  </si>
  <si>
    <t>Toure, Y</t>
  </si>
  <si>
    <t>£6.0 m</t>
  </si>
  <si>
    <t>Hazard, E</t>
  </si>
  <si>
    <t>£5.8 m</t>
  </si>
  <si>
    <t>Lambert, R</t>
  </si>
  <si>
    <t>Drogba, D</t>
  </si>
  <si>
    <t>Rodriguez, J</t>
  </si>
  <si>
    <t>£5.7 m</t>
  </si>
  <si>
    <t>Silva, D</t>
  </si>
  <si>
    <t>£5.6 m</t>
  </si>
  <si>
    <t>Bony, W</t>
  </si>
  <si>
    <t>Ozil, M</t>
  </si>
  <si>
    <t>£5.5 m</t>
  </si>
  <si>
    <t>Benteke, C</t>
  </si>
  <si>
    <t>Adebayor, E</t>
  </si>
  <si>
    <t>Fabregas, C</t>
  </si>
  <si>
    <t>£5.4 m</t>
  </si>
  <si>
    <t>Carroll, A</t>
  </si>
  <si>
    <t>Remy, L</t>
  </si>
  <si>
    <t>Queens Park Rangers</t>
  </si>
  <si>
    <t>Walcott, T</t>
  </si>
  <si>
    <t>£5.3 m</t>
  </si>
  <si>
    <t>Podolski, L</t>
  </si>
  <si>
    <t>Jovetic, S</t>
  </si>
  <si>
    <t>Cazorla, S</t>
  </si>
  <si>
    <t>£5.2 m</t>
  </si>
  <si>
    <t>Welbeck, D</t>
  </si>
  <si>
    <t>Soldado, R</t>
  </si>
  <si>
    <t>Mata, J</t>
  </si>
  <si>
    <t>£5.1 m</t>
  </si>
  <si>
    <t>Odemwingie, P</t>
  </si>
  <si>
    <t>Zarate, M</t>
  </si>
  <si>
    <t>Kompany, V</t>
  </si>
  <si>
    <t>£5.0 m</t>
  </si>
  <si>
    <t>Ramsey, A</t>
  </si>
  <si>
    <t>Jelavic, N</t>
  </si>
  <si>
    <t>Campbell, J</t>
  </si>
  <si>
    <t>Ivanovic, B</t>
  </si>
  <si>
    <t>£4.9 m</t>
  </si>
  <si>
    <t>Gerrard, S</t>
  </si>
  <si>
    <t>Long, S</t>
  </si>
  <si>
    <t>Terry, J</t>
  </si>
  <si>
    <t>£4.8 m</t>
  </si>
  <si>
    <t>Sterling, R</t>
  </si>
  <si>
    <t>Cisse, P</t>
  </si>
  <si>
    <t>£4.7 m</t>
  </si>
  <si>
    <t>Nasri, S</t>
  </si>
  <si>
    <t>Walters, J</t>
  </si>
  <si>
    <t>Crouch, P</t>
  </si>
  <si>
    <t>Pelle, G</t>
  </si>
  <si>
    <t>Valencia, E</t>
  </si>
  <si>
    <t>Mertesacker, P</t>
  </si>
  <si>
    <t>£4.6 m</t>
  </si>
  <si>
    <t>Zabaleta, P</t>
  </si>
  <si>
    <t>Navas, J</t>
  </si>
  <si>
    <t>Wilshere, J</t>
  </si>
  <si>
    <t>Bent, D</t>
  </si>
  <si>
    <t>Borini, F</t>
  </si>
  <si>
    <t>Riviere, E</t>
  </si>
  <si>
    <t>Ideye, B</t>
  </si>
  <si>
    <t>Baines, L</t>
  </si>
  <si>
    <t>£4.5 m</t>
  </si>
  <si>
    <t>Cahill, G</t>
  </si>
  <si>
    <t>Koscielny, L</t>
  </si>
  <si>
    <t>Schurrle, A</t>
  </si>
  <si>
    <t>Agbonlahor, G</t>
  </si>
  <si>
    <t>Ferreyra, F</t>
  </si>
  <si>
    <t>Luis, F</t>
  </si>
  <si>
    <t>£4.4 m</t>
  </si>
  <si>
    <t>Coutinho, P</t>
  </si>
  <si>
    <t>Lallana, A</t>
  </si>
  <si>
    <t>Weimann, A</t>
  </si>
  <si>
    <t>Austin, C</t>
  </si>
  <si>
    <t>Azpilicueta, C</t>
  </si>
  <si>
    <t>£4.3 m</t>
  </si>
  <si>
    <t>Matic, N</t>
  </si>
  <si>
    <t>Herrera, A</t>
  </si>
  <si>
    <t>Gayle, D</t>
  </si>
  <si>
    <t>Ings, D</t>
  </si>
  <si>
    <t>Burnley</t>
  </si>
  <si>
    <t>Sagna, B</t>
  </si>
  <si>
    <t>£4.2 m</t>
  </si>
  <si>
    <t>Eriksen, C</t>
  </si>
  <si>
    <t>Naismith, S</t>
  </si>
  <si>
    <t>Campbell, F</t>
  </si>
  <si>
    <t>Kone, A</t>
  </si>
  <si>
    <t>Clichy, G</t>
  </si>
  <si>
    <t>£4.1 m</t>
  </si>
  <si>
    <t>Coleman, S</t>
  </si>
  <si>
    <t>Mangala, E</t>
  </si>
  <si>
    <t>Fellaini, M</t>
  </si>
  <si>
    <t>Henderson, J</t>
  </si>
  <si>
    <t>Nugent, D</t>
  </si>
  <si>
    <t>Leicester City</t>
  </si>
  <si>
    <t>Perez, A</t>
  </si>
  <si>
    <t>Hart, J</t>
  </si>
  <si>
    <t>£4.0 m</t>
  </si>
  <si>
    <t>Skrtel, M</t>
  </si>
  <si>
    <t>Demichelis, M</t>
  </si>
  <si>
    <t>Lampard, F</t>
  </si>
  <si>
    <t>Carrick, M</t>
  </si>
  <si>
    <t>Arteta, M</t>
  </si>
  <si>
    <t>Mirallas, K</t>
  </si>
  <si>
    <t>Fletcher, S</t>
  </si>
  <si>
    <t>Anichebe, V</t>
  </si>
  <si>
    <t>Wickham, C</t>
  </si>
  <si>
    <t>Sanogo, Y</t>
  </si>
  <si>
    <t>Berahino, S</t>
  </si>
  <si>
    <t>Diouf, M</t>
  </si>
  <si>
    <t>Gomis, B</t>
  </si>
  <si>
    <t>Krkic, B</t>
  </si>
  <si>
    <t>Jagielka, P</t>
  </si>
  <si>
    <t>£3.9 m</t>
  </si>
  <si>
    <t>Gibbs, K</t>
  </si>
  <si>
    <t>Nastasic, M</t>
  </si>
  <si>
    <t>Shaw, L</t>
  </si>
  <si>
    <t>Sakho, M</t>
  </si>
  <si>
    <t>Puncheon, J</t>
  </si>
  <si>
    <t>Januzaj, A</t>
  </si>
  <si>
    <t>Salah, M</t>
  </si>
  <si>
    <t>Markovic, L</t>
  </si>
  <si>
    <t>Altidore, J</t>
  </si>
  <si>
    <t>Kozak, L</t>
  </si>
  <si>
    <t>Cech, P</t>
  </si>
  <si>
    <t>£3.8 m</t>
  </si>
  <si>
    <t>Courtois, T</t>
  </si>
  <si>
    <t>Johnson, G</t>
  </si>
  <si>
    <t>Vertonghen, J</t>
  </si>
  <si>
    <t>Johnson, A</t>
  </si>
  <si>
    <t>Oxlade-Chamberlain, A</t>
  </si>
  <si>
    <t>Barkley, R</t>
  </si>
  <si>
    <t>Vaz Te, R</t>
  </si>
  <si>
    <t>Chamakh, M</t>
  </si>
  <si>
    <t>Kane, H</t>
  </si>
  <si>
    <t>Aluko, S</t>
  </si>
  <si>
    <t>Zamora, B</t>
  </si>
  <si>
    <t>Ulloa, L</t>
  </si>
  <si>
    <t>de Gea, D</t>
  </si>
  <si>
    <t>£3.7 m</t>
  </si>
  <si>
    <t>Jones, P</t>
  </si>
  <si>
    <t>Enrique, J</t>
  </si>
  <si>
    <t>Smalling, C</t>
  </si>
  <si>
    <t>Pienaar, S</t>
  </si>
  <si>
    <t>Valencia, A</t>
  </si>
  <si>
    <t>Milner, J</t>
  </si>
  <si>
    <t>Schneiderlin, M</t>
  </si>
  <si>
    <t>Ben Arfa, H</t>
  </si>
  <si>
    <t>McCarthy, J</t>
  </si>
  <si>
    <t>Tadic, D</t>
  </si>
  <si>
    <t>Graham, D</t>
  </si>
  <si>
    <t>Cole, C</t>
  </si>
  <si>
    <t>Emnes, M</t>
  </si>
  <si>
    <t>Vokes, S</t>
  </si>
  <si>
    <t>Vardy, J</t>
  </si>
  <si>
    <t>Sordell, M</t>
  </si>
  <si>
    <t>Szczesny, W</t>
  </si>
  <si>
    <t>£3.6 m</t>
  </si>
  <si>
    <t>Evans, J</t>
  </si>
  <si>
    <t>Walker, K</t>
  </si>
  <si>
    <t>Nolan, K</t>
  </si>
  <si>
    <t>Lennon, A</t>
  </si>
  <si>
    <t>Sessegnon, S</t>
  </si>
  <si>
    <t>Young, A</t>
  </si>
  <si>
    <t>Barry, G</t>
  </si>
  <si>
    <t>Sigurdsson, G</t>
  </si>
  <si>
    <t>Huddlestone, T</t>
  </si>
  <si>
    <t>Shelvey, J</t>
  </si>
  <si>
    <t>Townsend, A</t>
  </si>
  <si>
    <t>Bolasie, Y</t>
  </si>
  <si>
    <t>Wanyama, V</t>
  </si>
  <si>
    <t>Chadli, N</t>
  </si>
  <si>
    <t>Morrison, R</t>
  </si>
  <si>
    <t>Lamela, E</t>
  </si>
  <si>
    <t>McGeady, A</t>
  </si>
  <si>
    <t>Besic, M</t>
  </si>
  <si>
    <t>Sagbo, Y</t>
  </si>
  <si>
    <t>Wood, C</t>
  </si>
  <si>
    <t>Mignolet, S</t>
  </si>
  <si>
    <t>£3.5 m</t>
  </si>
  <si>
    <t>Monreal, N</t>
  </si>
  <si>
    <t>Osman, L</t>
  </si>
  <si>
    <t>Morrison, J</t>
  </si>
  <si>
    <t>Routledge, W</t>
  </si>
  <si>
    <t>Snodgrass, R</t>
  </si>
  <si>
    <t>Downing, S</t>
  </si>
  <si>
    <t>Ramirez, G</t>
  </si>
  <si>
    <t>Sissoko, M</t>
  </si>
  <si>
    <t>Gouffran, Y</t>
  </si>
  <si>
    <t>Nzonzi, S</t>
  </si>
  <si>
    <t>Giaccherini, E</t>
  </si>
  <si>
    <t>Arnautovic, M</t>
  </si>
  <si>
    <t>de Jong, S</t>
  </si>
  <si>
    <t>Murray, G</t>
  </si>
  <si>
    <t>Lloris, H</t>
  </si>
  <si>
    <t>£3.4 m</t>
  </si>
  <si>
    <t>Howard, T</t>
  </si>
  <si>
    <t>Rose, D</t>
  </si>
  <si>
    <t>Chiriches, V</t>
  </si>
  <si>
    <t>Dyer, N</t>
  </si>
  <si>
    <t>Dembele, M</t>
  </si>
  <si>
    <t>Diame, M</t>
  </si>
  <si>
    <t>Jarvis, M</t>
  </si>
  <si>
    <t>Allen, J</t>
  </si>
  <si>
    <t>Zaha, W</t>
  </si>
  <si>
    <t>Oviedo, B</t>
  </si>
  <si>
    <t>Ince, T</t>
  </si>
  <si>
    <t>Can, E</t>
  </si>
  <si>
    <t>Cabella, R</t>
  </si>
  <si>
    <t>Montero, J</t>
  </si>
  <si>
    <t>Gallagher, S</t>
  </si>
  <si>
    <t>Ospina, D</t>
  </si>
  <si>
    <t>£3.3 m</t>
  </si>
  <si>
    <t>Kolarov, A</t>
  </si>
  <si>
    <t>Distin, S</t>
  </si>
  <si>
    <t>Fonte, J</t>
  </si>
  <si>
    <t>Lovren, D</t>
  </si>
  <si>
    <t>Dier, E</t>
  </si>
  <si>
    <t>Gardner, C</t>
  </si>
  <si>
    <t>Brunt, C</t>
  </si>
  <si>
    <t>Cleverley, T</t>
  </si>
  <si>
    <t>Leiva, L</t>
  </si>
  <si>
    <t>Davis, S</t>
  </si>
  <si>
    <t>Moses, V</t>
  </si>
  <si>
    <t>Jedinak, M</t>
  </si>
  <si>
    <t>Brady, R</t>
  </si>
  <si>
    <t>Capoue, E</t>
  </si>
  <si>
    <t>Taylor-Fletcher, G</t>
  </si>
  <si>
    <t>Vorm, M</t>
  </si>
  <si>
    <t>£3.2 m</t>
  </si>
  <si>
    <t>Krul, T</t>
  </si>
  <si>
    <t>Forster, F</t>
  </si>
  <si>
    <t>Dawson, M</t>
  </si>
  <si>
    <t>Debuchy, M</t>
  </si>
  <si>
    <t>Flanagan, J</t>
  </si>
  <si>
    <t>Manquillo, J</t>
  </si>
  <si>
    <t>Noble, M</t>
  </si>
  <si>
    <t>Rosicky, T</t>
  </si>
  <si>
    <t>Adam, C</t>
  </si>
  <si>
    <t>Livermore, J</t>
  </si>
  <si>
    <t>Larsson, S</t>
  </si>
  <si>
    <t>Bentaleb, N</t>
  </si>
  <si>
    <t>Ledley, J</t>
  </si>
  <si>
    <t>Boyd, G</t>
  </si>
  <si>
    <t>Mayuka, E</t>
  </si>
  <si>
    <t>Mandron, M</t>
  </si>
  <si>
    <t>Begovic, A</t>
  </si>
  <si>
    <t>£3.1 m</t>
  </si>
  <si>
    <t>Boruc, A</t>
  </si>
  <si>
    <t>Shawcross, R</t>
  </si>
  <si>
    <t>Williams, A</t>
  </si>
  <si>
    <t>Clyne, N</t>
  </si>
  <si>
    <t>Davies, C</t>
  </si>
  <si>
    <t>Pieters, E</t>
  </si>
  <si>
    <t>Janmaat, D</t>
  </si>
  <si>
    <t>Westwood, A</t>
  </si>
  <si>
    <t>Delph, F</t>
  </si>
  <si>
    <t>Kebe, J</t>
  </si>
  <si>
    <t>Bridcutt, L</t>
  </si>
  <si>
    <t>Knockaert, A</t>
  </si>
  <si>
    <t>Jutkiewicz, L</t>
  </si>
  <si>
    <t>Speroni, J</t>
  </si>
  <si>
    <t>£3.0 m</t>
  </si>
  <si>
    <t>Rangel, A</t>
  </si>
  <si>
    <t>Huth, R</t>
  </si>
  <si>
    <t>Reid, W</t>
  </si>
  <si>
    <t>Santon, D</t>
  </si>
  <si>
    <t>Cameron, G</t>
  </si>
  <si>
    <t>Coloccini, F</t>
  </si>
  <si>
    <t>Sidwell, S</t>
  </si>
  <si>
    <t>Mulumbu, Y</t>
  </si>
  <si>
    <t>N'Zogbia, C</t>
  </si>
  <si>
    <t>Colback, J</t>
  </si>
  <si>
    <t>Britton, L</t>
  </si>
  <si>
    <t>Cork, J</t>
  </si>
  <si>
    <t>Sung-Yueng, K</t>
  </si>
  <si>
    <t>Cole, J</t>
  </si>
  <si>
    <t>Diaby, A</t>
  </si>
  <si>
    <t>Meyler, D</t>
  </si>
  <si>
    <t>Mikel, J</t>
  </si>
  <si>
    <t>Tiote, C</t>
  </si>
  <si>
    <t>Albrighton, M</t>
  </si>
  <si>
    <t>Ward-Prowse, J</t>
  </si>
  <si>
    <t>Mutch, J</t>
  </si>
  <si>
    <t>Elmohamady, A</t>
  </si>
  <si>
    <t>Hoilett, J</t>
  </si>
  <si>
    <t>Barton, J</t>
  </si>
  <si>
    <t>Marney, D</t>
  </si>
  <si>
    <t>Jones, D</t>
  </si>
  <si>
    <t>Gomez, J</t>
  </si>
  <si>
    <t>Kouyate, C</t>
  </si>
  <si>
    <t>Wilson, J</t>
  </si>
  <si>
    <t>Guzan, B</t>
  </si>
  <si>
    <t>£2.9 m</t>
  </si>
  <si>
    <t>Mannone, V</t>
  </si>
  <si>
    <t>Caballero, W</t>
  </si>
  <si>
    <t>Toure, K</t>
  </si>
  <si>
    <t>O'Brien, J</t>
  </si>
  <si>
    <t>Jenkinson, C</t>
  </si>
  <si>
    <t>Collins, J</t>
  </si>
  <si>
    <t>O'Shea, J</t>
  </si>
  <si>
    <t>McAuley, G</t>
  </si>
  <si>
    <t>Davies, B</t>
  </si>
  <si>
    <t>Naughton, K</t>
  </si>
  <si>
    <t>Vlaar, R</t>
  </si>
  <si>
    <t>Caulker, S</t>
  </si>
  <si>
    <t>Ward, J</t>
  </si>
  <si>
    <t>Dorrans, G</t>
  </si>
  <si>
    <t>Gibson, D</t>
  </si>
  <si>
    <t>Kightly, M</t>
  </si>
  <si>
    <t>Bannan, B</t>
  </si>
  <si>
    <t>Cattermole, L</t>
  </si>
  <si>
    <t>Fletcher, D</t>
  </si>
  <si>
    <t>Sinclair, S</t>
  </si>
  <si>
    <t>Yacob, C</t>
  </si>
  <si>
    <t>Rodwell, J</t>
  </si>
  <si>
    <t>Ireland, S</t>
  </si>
  <si>
    <t>Assaidi, O</t>
  </si>
  <si>
    <t>Gnabry, S</t>
  </si>
  <si>
    <t>Flamini, M</t>
  </si>
  <si>
    <t>Arfield, S</t>
  </si>
  <si>
    <t>King, A</t>
  </si>
  <si>
    <t>Atsu, C</t>
  </si>
  <si>
    <t>Foster, B</t>
  </si>
  <si>
    <t>£2.8 m</t>
  </si>
  <si>
    <t>Lescott, J</t>
  </si>
  <si>
    <t>Demel, G</t>
  </si>
  <si>
    <t>Clark, C</t>
  </si>
  <si>
    <t>Tomkins, J</t>
  </si>
  <si>
    <t>Wilson, M</t>
  </si>
  <si>
    <t>Bardsley, P</t>
  </si>
  <si>
    <t>Brown, W</t>
  </si>
  <si>
    <t>Taylor, S</t>
  </si>
  <si>
    <t>Stones, J</t>
  </si>
  <si>
    <t>Vergini, S</t>
  </si>
  <si>
    <t>Dann, S</t>
  </si>
  <si>
    <t>Cresswell, A</t>
  </si>
  <si>
    <t>Gutierrez, J</t>
  </si>
  <si>
    <t>Whelan, G</t>
  </si>
  <si>
    <t>Anita, V</t>
  </si>
  <si>
    <t>Taylor, R</t>
  </si>
  <si>
    <t>Garvan, O</t>
  </si>
  <si>
    <t>Obertan, G</t>
  </si>
  <si>
    <t>Ferguson, S</t>
  </si>
  <si>
    <t>Thomas, J</t>
  </si>
  <si>
    <t>Faurlin, A</t>
  </si>
  <si>
    <t>Wallace, R</t>
  </si>
  <si>
    <t>Drinkwater, D</t>
  </si>
  <si>
    <t>Mahrez, R</t>
  </si>
  <si>
    <t>Lawrence, T</t>
  </si>
  <si>
    <t>Barnes, A</t>
  </si>
  <si>
    <t>Pantilimon, C</t>
  </si>
  <si>
    <t>£2.7 m</t>
  </si>
  <si>
    <t>McGregor, A</t>
  </si>
  <si>
    <t>Ferdinand, R</t>
  </si>
  <si>
    <t>Hangeland, B</t>
  </si>
  <si>
    <t>Yoshida, M</t>
  </si>
  <si>
    <t>Olsson, J</t>
  </si>
  <si>
    <t>Wisdom, A</t>
  </si>
  <si>
    <t>Bertrand, R</t>
  </si>
  <si>
    <t>Jones, B</t>
  </si>
  <si>
    <t>Delaney, D</t>
  </si>
  <si>
    <t>Kaboul, Y</t>
  </si>
  <si>
    <t>Chester, J</t>
  </si>
  <si>
    <t>Rosenior, L</t>
  </si>
  <si>
    <t>Figueroa, M</t>
  </si>
  <si>
    <t>Upson, M</t>
  </si>
  <si>
    <t>Pocognoli, S</t>
  </si>
  <si>
    <t>Isla, M</t>
  </si>
  <si>
    <t>Taylor, M</t>
  </si>
  <si>
    <t>Coquelin, F</t>
  </si>
  <si>
    <t>Bigirimana, G</t>
  </si>
  <si>
    <t>Palacios, W</t>
  </si>
  <si>
    <t>Powell, N</t>
  </si>
  <si>
    <t>Quinn, S</t>
  </si>
  <si>
    <t>Bacuna, L</t>
  </si>
  <si>
    <t>Lingard, J</t>
  </si>
  <si>
    <t>Guedioura, A</t>
  </si>
  <si>
    <t>James, M</t>
  </si>
  <si>
    <t>Phillips, M</t>
  </si>
  <si>
    <t>Poyet, D</t>
  </si>
  <si>
    <t>£2.6 m</t>
  </si>
  <si>
    <t>Muniesa, M</t>
  </si>
  <si>
    <t>Boyata, D</t>
  </si>
  <si>
    <t>Hill, C</t>
  </si>
  <si>
    <t>Dunne, R</t>
  </si>
  <si>
    <t>Shackell, J</t>
  </si>
  <si>
    <t>Schlupp, J</t>
  </si>
  <si>
    <t>de Laet, R</t>
  </si>
  <si>
    <t>Richardson, K</t>
  </si>
  <si>
    <t>Gamboa, C</t>
  </si>
  <si>
    <t>Shea, B</t>
  </si>
  <si>
    <t>Gardner, G</t>
  </si>
  <si>
    <t>Vuckic, H</t>
  </si>
  <si>
    <t>Ness, J</t>
  </si>
  <si>
    <t>Whitehead, D</t>
  </si>
  <si>
    <t>Mavrias, C</t>
  </si>
  <si>
    <t>O'Keefe, S</t>
  </si>
  <si>
    <t>Henry, K</t>
  </si>
  <si>
    <t>Lindegaard, A</t>
  </si>
  <si>
    <t>£2.5 m</t>
  </si>
  <si>
    <t>Schmeichel, K</t>
  </si>
  <si>
    <t>Baker, N</t>
  </si>
  <si>
    <t>Senderos, P</t>
  </si>
  <si>
    <t>Williamson, M</t>
  </si>
  <si>
    <t>Okore, J</t>
  </si>
  <si>
    <t>Cissokho, A</t>
  </si>
  <si>
    <t>Chambers, C</t>
  </si>
  <si>
    <t>Morgan, W</t>
  </si>
  <si>
    <t>Simpson, D</t>
  </si>
  <si>
    <t>Kennedy, M</t>
  </si>
  <si>
    <t>Isgrove, L</t>
  </si>
  <si>
    <t>Roofe, K</t>
  </si>
  <si>
    <t>Reed, H</t>
  </si>
  <si>
    <t>Lletget, S</t>
  </si>
  <si>
    <t>Carroll, T</t>
  </si>
  <si>
    <t>Moncur, G</t>
  </si>
  <si>
    <t>Turgott, B</t>
  </si>
  <si>
    <t>Hewitt, S</t>
  </si>
  <si>
    <t>Hammond, D</t>
  </si>
  <si>
    <t>Junior, F</t>
  </si>
  <si>
    <t>Mason, R</t>
  </si>
  <si>
    <t>Aarons, R</t>
  </si>
  <si>
    <t>Nabi, A</t>
  </si>
  <si>
    <t>Donnelly, R</t>
  </si>
  <si>
    <t>Friedel, B</t>
  </si>
  <si>
    <t>£2.4 m</t>
  </si>
  <si>
    <t>Robles, J</t>
  </si>
  <si>
    <t>Green, R</t>
  </si>
  <si>
    <t>Heaton, T</t>
  </si>
  <si>
    <t>Assou-Ekotto, B</t>
  </si>
  <si>
    <t>Lowton, M</t>
  </si>
  <si>
    <t>Ramage, P</t>
  </si>
  <si>
    <t>Taylor, N</t>
  </si>
  <si>
    <t>Tiendalli, D</t>
  </si>
  <si>
    <t>Dawson, C</t>
  </si>
  <si>
    <t>Alcaraz, A</t>
  </si>
  <si>
    <t>Mariappa, A</t>
  </si>
  <si>
    <t>Traore, A</t>
  </si>
  <si>
    <t>Trippier, K</t>
  </si>
  <si>
    <t>Duff, M</t>
  </si>
  <si>
    <t>Konchesky, P</t>
  </si>
  <si>
    <t>Zouma, K</t>
  </si>
  <si>
    <t>Teixeira, D</t>
  </si>
  <si>
    <t>Elliot, R</t>
  </si>
  <si>
    <t>£2.3 m</t>
  </si>
  <si>
    <t>Fabianski, L</t>
  </si>
  <si>
    <t>Wilkinson, A</t>
  </si>
  <si>
    <t>Kelly, M</t>
  </si>
  <si>
    <t>Bruce, A</t>
  </si>
  <si>
    <t>Amat, J</t>
  </si>
  <si>
    <t>Hunt, J</t>
  </si>
  <si>
    <t>Bartley, K</t>
  </si>
  <si>
    <t>Baird, C</t>
  </si>
  <si>
    <t>Mee, B</t>
  </si>
  <si>
    <t>Reid, S</t>
  </si>
  <si>
    <t>Maguire, H</t>
  </si>
  <si>
    <t>Davidson, J</t>
  </si>
  <si>
    <t>Given, S</t>
  </si>
  <si>
    <t>£2.2 m</t>
  </si>
  <si>
    <t>Schwarzer, M</t>
  </si>
  <si>
    <t>Hennessey, W</t>
  </si>
  <si>
    <t>Richards, J</t>
  </si>
  <si>
    <t>Coates, S</t>
  </si>
  <si>
    <t>Haidara, M</t>
  </si>
  <si>
    <t>Hibbert, T</t>
  </si>
  <si>
    <t>McShane, P</t>
  </si>
  <si>
    <t>Herd, C</t>
  </si>
  <si>
    <t>Tate, A</t>
  </si>
  <si>
    <t>Hutton, A</t>
  </si>
  <si>
    <t>Dudgeon, J</t>
  </si>
  <si>
    <t>McCarthy, P</t>
  </si>
  <si>
    <t>Dummett, P</t>
  </si>
  <si>
    <t>Fryers, Z</t>
  </si>
  <si>
    <t>Ake, N</t>
  </si>
  <si>
    <t>Potts, D</t>
  </si>
  <si>
    <t>Suk-Young, Y</t>
  </si>
  <si>
    <t>Onuoha, N</t>
  </si>
  <si>
    <t>Lafferty, D</t>
  </si>
  <si>
    <t>Long, K</t>
  </si>
  <si>
    <t>Wasilewski, M</t>
  </si>
  <si>
    <t>van Aanholt, P</t>
  </si>
  <si>
    <t>Keane, M</t>
  </si>
  <si>
    <t>Jaaskelainen, J</t>
  </si>
  <si>
    <t>£2.1 m</t>
  </si>
  <si>
    <t>Sorensen, T</t>
  </si>
  <si>
    <t>Gazzaniga, P</t>
  </si>
  <si>
    <t>Stevens, E</t>
  </si>
  <si>
    <t>Good, C</t>
  </si>
  <si>
    <t>Bakayogo, Z</t>
  </si>
  <si>
    <t>Robertson, A</t>
  </si>
  <si>
    <t>Targett, M</t>
  </si>
  <si>
    <t>£2.0 m</t>
  </si>
  <si>
    <t>Harper, S</t>
  </si>
  <si>
    <t>Steer, J</t>
  </si>
  <si>
    <t>Daniels, D</t>
  </si>
  <si>
    <t>Chambers, L</t>
  </si>
  <si>
    <t>Ehmer, M</t>
  </si>
  <si>
    <t>O'Neill, L</t>
  </si>
  <si>
    <t>Moore, L</t>
  </si>
  <si>
    <t>Obeng, C</t>
  </si>
  <si>
    <t>O'Neil, L</t>
  </si>
  <si>
    <t>Garbutt, L</t>
  </si>
  <si>
    <t>Lee, E</t>
  </si>
  <si>
    <t>McAleny, C</t>
  </si>
  <si>
    <t>Davis, K</t>
  </si>
  <si>
    <t>£1.9 m</t>
  </si>
  <si>
    <t>Butland, J</t>
  </si>
  <si>
    <t>Wright, R</t>
  </si>
  <si>
    <t>Amos, B</t>
  </si>
  <si>
    <t>Tremmel, G</t>
  </si>
  <si>
    <t>£1.8 m</t>
  </si>
  <si>
    <t>Myhill, B</t>
  </si>
  <si>
    <t>Jakupovic, E</t>
  </si>
  <si>
    <t>£1.7 m</t>
  </si>
  <si>
    <t>Murphy, B</t>
  </si>
  <si>
    <t>Cisak, A</t>
  </si>
  <si>
    <t>Hamer, B</t>
  </si>
  <si>
    <t>Gilks, M</t>
  </si>
  <si>
    <t>Daniels, L</t>
  </si>
  <si>
    <t>£1.6 m</t>
  </si>
  <si>
    <t>Logan, C</t>
  </si>
  <si>
    <t>Kettings, C</t>
  </si>
  <si>
    <t>Blackett.T</t>
  </si>
  <si>
    <t>James.R</t>
  </si>
  <si>
    <t>Citymax FFL 2014/2015  - Players</t>
  </si>
  <si>
    <t>Williams, Jon</t>
  </si>
  <si>
    <t>Wright-Phillips, S</t>
  </si>
  <si>
    <t>Blackett, T</t>
  </si>
  <si>
    <t>James, R</t>
  </si>
  <si>
    <t>Buckley.W</t>
  </si>
  <si>
    <t>Moreno.A</t>
  </si>
  <si>
    <t>Rojo.M</t>
  </si>
  <si>
    <t>Sakho.D</t>
  </si>
  <si>
    <t>Gardos.F</t>
  </si>
  <si>
    <t>Fernandez.F</t>
  </si>
  <si>
    <t>Fer.L</t>
  </si>
  <si>
    <t>Sanchez.C</t>
  </si>
  <si>
    <t>Grealish.J</t>
  </si>
  <si>
    <t>Ward.S</t>
  </si>
  <si>
    <t>Buckley, W</t>
  </si>
  <si>
    <t>Sakho, D</t>
  </si>
  <si>
    <t>Fer, L</t>
  </si>
  <si>
    <t>£6.3 m</t>
  </si>
  <si>
    <t>Moreno, A</t>
  </si>
  <si>
    <t>Rojo, M</t>
  </si>
  <si>
    <t>Gardos, F</t>
  </si>
  <si>
    <t>Fernandez, F</t>
  </si>
  <si>
    <t>Sanchez, C</t>
  </si>
  <si>
    <t>Grealish, J</t>
  </si>
  <si>
    <t>Ward, S</t>
  </si>
  <si>
    <t>Balotelli.M</t>
  </si>
  <si>
    <t>Etoo.S</t>
  </si>
  <si>
    <t>diMaria.A</t>
  </si>
  <si>
    <t>Vargas.E</t>
  </si>
  <si>
    <t>Samaras.G</t>
  </si>
  <si>
    <t>Fazio.F</t>
  </si>
  <si>
    <t>Varela.S</t>
  </si>
  <si>
    <t>Eto'o, S</t>
  </si>
  <si>
    <t>Balotelli, M</t>
  </si>
  <si>
    <t>di Maria, A</t>
  </si>
  <si>
    <t>Vargas, E</t>
  </si>
  <si>
    <t>Samaras, G</t>
  </si>
  <si>
    <t>Fazio, F</t>
  </si>
  <si>
    <t>Varela, S</t>
  </si>
  <si>
    <t>Falcao.R</t>
  </si>
  <si>
    <t>Hernandez.A</t>
  </si>
  <si>
    <t>Alvarez.R</t>
  </si>
  <si>
    <t>Blind.D</t>
  </si>
  <si>
    <t>Doyle.K</t>
  </si>
  <si>
    <t>Song.A</t>
  </si>
  <si>
    <t>Mane.S</t>
  </si>
  <si>
    <t>Stambouli.B</t>
  </si>
  <si>
    <t>McArthur.J</t>
  </si>
  <si>
    <t>Alderweireld.T</t>
  </si>
  <si>
    <t>Cambiasso.E</t>
  </si>
  <si>
    <t>Taarabt.A</t>
  </si>
  <si>
    <t>Amalfitano.M</t>
  </si>
  <si>
    <t>Kranjcar.N</t>
  </si>
  <si>
    <t>Blanco.S</t>
  </si>
  <si>
    <t>Chalobah.N</t>
  </si>
  <si>
    <t>Barrow.M</t>
  </si>
  <si>
    <t>Demetriou.J</t>
  </si>
  <si>
    <t>McCarthy.A</t>
  </si>
  <si>
    <t>Lenihan.B</t>
  </si>
  <si>
    <t>Hernandez, A</t>
  </si>
  <si>
    <t>Blind, D</t>
  </si>
  <si>
    <t>Alderweireld, T</t>
  </si>
  <si>
    <t>Alvarez, R</t>
  </si>
  <si>
    <t>McArthur, J</t>
  </si>
  <si>
    <t>Kranjcar, N</t>
  </si>
  <si>
    <t>Falcao, R</t>
  </si>
  <si>
    <t>Doyle, K</t>
  </si>
  <si>
    <t>Ameobi, S</t>
  </si>
  <si>
    <t>Song, A</t>
  </si>
  <si>
    <t>Stambouli, B</t>
  </si>
  <si>
    <t>Cambiasso, E</t>
  </si>
  <si>
    <t>Amalfitano, M</t>
  </si>
  <si>
    <t>Blanco, S</t>
  </si>
  <si>
    <t>Mane, S</t>
  </si>
  <si>
    <t>Taarabt, A</t>
  </si>
  <si>
    <t>Chalobah, N</t>
  </si>
  <si>
    <t>Barrow, M</t>
  </si>
  <si>
    <t>Demetriou, J</t>
  </si>
  <si>
    <t>McCarthy, A</t>
  </si>
  <si>
    <t>Lenihan, B</t>
  </si>
  <si>
    <t>Browning, T</t>
  </si>
  <si>
    <t>McNair, P</t>
  </si>
  <si>
    <t>Browning.T</t>
  </si>
  <si>
    <t>McNair.P</t>
  </si>
  <si>
    <t>Martinez.E</t>
  </si>
  <si>
    <t>Martinez, E</t>
  </si>
  <si>
    <t>Reveillere.A</t>
  </si>
  <si>
    <t>Bellerin.H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</si>
</sst>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#\ ###/###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sz val="10"/>
      <color indexed="9"/>
      <name val="Arial"/>
      <family val="2"/>
    </font>
    <font>
      <sz val="10"/>
      <name val="Courier New"/>
      <family val="3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sz val="10"/>
      <color indexed="23"/>
      <name val="Arial"/>
      <family val="2"/>
    </font>
    <font>
      <sz val="9"/>
      <name val="Courier"/>
      <family val="3"/>
    </font>
    <font>
      <sz val="10"/>
      <color indexed="8"/>
      <name val="Arial"/>
      <family val="2"/>
    </font>
    <font>
      <sz val="8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u/>
      <sz val="10"/>
      <color theme="10"/>
      <name val="Arial"/>
    </font>
    <font>
      <u/>
      <sz val="11"/>
      <color theme="10"/>
      <name val="Calibri"/>
      <family val="2"/>
      <scheme val="minor"/>
    </font>
    <font>
      <u/>
      <sz val="1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</fills>
  <borders count="15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indexed="64"/>
      </left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51">
    <xf numFmtId="0" fontId="0" fillId="0" borderId="0"/>
    <xf numFmtId="0" fontId="18" fillId="0" borderId="0" applyNumberFormat="0" applyFill="0" applyBorder="0" applyAlignment="0" applyProtection="0"/>
    <xf numFmtId="0" fontId="19" fillId="0" borderId="4" applyNumberFormat="0" applyFill="0" applyAlignment="0" applyProtection="0"/>
    <xf numFmtId="0" fontId="20" fillId="0" borderId="5" applyNumberFormat="0" applyFill="0" applyAlignment="0" applyProtection="0"/>
    <xf numFmtId="0" fontId="21" fillId="0" borderId="6" applyNumberFormat="0" applyFill="0" applyAlignment="0" applyProtection="0"/>
    <xf numFmtId="0" fontId="21" fillId="0" borderId="0" applyNumberFormat="0" applyFill="0" applyBorder="0" applyAlignment="0" applyProtection="0"/>
    <xf numFmtId="0" fontId="22" fillId="3" borderId="0" applyNumberFormat="0" applyBorder="0" applyAlignment="0" applyProtection="0"/>
    <xf numFmtId="0" fontId="23" fillId="4" borderId="0" applyNumberFormat="0" applyBorder="0" applyAlignment="0" applyProtection="0"/>
    <xf numFmtId="0" fontId="24" fillId="5" borderId="0" applyNumberFormat="0" applyBorder="0" applyAlignment="0" applyProtection="0"/>
    <xf numFmtId="0" fontId="25" fillId="6" borderId="7" applyNumberFormat="0" applyAlignment="0" applyProtection="0"/>
    <xf numFmtId="0" fontId="26" fillId="7" borderId="8" applyNumberFormat="0" applyAlignment="0" applyProtection="0"/>
    <xf numFmtId="0" fontId="27" fillId="7" borderId="7" applyNumberFormat="0" applyAlignment="0" applyProtection="0"/>
    <xf numFmtId="0" fontId="28" fillId="0" borderId="9" applyNumberFormat="0" applyFill="0" applyAlignment="0" applyProtection="0"/>
    <xf numFmtId="0" fontId="29" fillId="8" borderId="10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12" applyNumberFormat="0" applyFill="0" applyAlignment="0" applyProtection="0"/>
    <xf numFmtId="0" fontId="3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3" fillId="21" borderId="0" applyNumberFormat="0" applyBorder="0" applyAlignment="0" applyProtection="0"/>
    <xf numFmtId="0" fontId="3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33" fillId="33" borderId="0" applyNumberFormat="0" applyBorder="0" applyAlignment="0" applyProtection="0"/>
    <xf numFmtId="0" fontId="3" fillId="0" borderId="0"/>
    <xf numFmtId="0" fontId="3" fillId="9" borderId="11" applyNumberFormat="0" applyFont="0" applyAlignment="0" applyProtection="0"/>
    <xf numFmtId="0" fontId="3" fillId="9" borderId="11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35" fillId="0" borderId="0" applyNumberFormat="0" applyFill="0" applyBorder="0" applyAlignment="0" applyProtection="0"/>
    <xf numFmtId="0" fontId="1" fillId="0" borderId="0"/>
    <xf numFmtId="0" fontId="36" fillId="0" borderId="0" applyNumberFormat="0" applyFill="0" applyBorder="0" applyAlignment="0" applyProtection="0"/>
  </cellStyleXfs>
  <cellXfs count="104">
    <xf numFmtId="0" fontId="0" fillId="0" borderId="0" xfId="0"/>
    <xf numFmtId="0" fontId="5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6" fillId="0" borderId="0" xfId="0" applyFont="1"/>
    <xf numFmtId="0" fontId="8" fillId="0" borderId="0" xfId="0" applyFont="1" applyAlignment="1">
      <alignment horizontal="center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7" fillId="0" borderId="0" xfId="0" applyFont="1" applyProtection="1"/>
    <xf numFmtId="0" fontId="0" fillId="0" borderId="0" xfId="0" applyFill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ill="1" applyAlignment="1">
      <alignment horizontal="center"/>
    </xf>
    <xf numFmtId="14" fontId="0" fillId="0" borderId="0" xfId="0" applyNumberFormat="1" applyFill="1"/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0" fontId="4" fillId="0" borderId="0" xfId="0" applyFont="1" applyFill="1" applyAlignment="1"/>
    <xf numFmtId="1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14" fontId="0" fillId="0" borderId="0" xfId="0" applyNumberFormat="1" applyFill="1" applyAlignment="1">
      <alignment horizontal="center"/>
    </xf>
    <xf numFmtId="0" fontId="9" fillId="0" borderId="0" xfId="0" applyFont="1" applyFill="1"/>
    <xf numFmtId="0" fontId="10" fillId="0" borderId="0" xfId="0" applyFont="1" applyFill="1"/>
    <xf numFmtId="0" fontId="6" fillId="0" borderId="0" xfId="0" applyFont="1" applyAlignment="1" applyProtection="1">
      <alignment horizontal="center"/>
    </xf>
    <xf numFmtId="164" fontId="0" fillId="0" borderId="0" xfId="0" applyNumberFormat="1" applyFill="1"/>
    <xf numFmtId="0" fontId="4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/>
    </xf>
    <xf numFmtId="164" fontId="9" fillId="0" borderId="0" xfId="0" applyNumberFormat="1" applyFont="1" applyFill="1" applyAlignment="1">
      <alignment horizontal="center"/>
    </xf>
    <xf numFmtId="0" fontId="9" fillId="0" borderId="0" xfId="0" applyFont="1"/>
    <xf numFmtId="14" fontId="0" fillId="2" borderId="1" xfId="0" applyNumberFormat="1" applyFill="1" applyBorder="1"/>
    <xf numFmtId="0" fontId="0" fillId="2" borderId="1" xfId="0" applyFill="1" applyBorder="1" applyAlignment="1">
      <alignment horizontal="center"/>
    </xf>
    <xf numFmtId="0" fontId="12" fillId="0" borderId="0" xfId="0" applyFont="1" applyFill="1"/>
    <xf numFmtId="0" fontId="13" fillId="0" borderId="0" xfId="0" applyFont="1"/>
    <xf numFmtId="0" fontId="13" fillId="0" borderId="0" xfId="0" applyFont="1" applyProtection="1"/>
    <xf numFmtId="0" fontId="10" fillId="0" borderId="0" xfId="0" applyFont="1" applyProtection="1"/>
    <xf numFmtId="0" fontId="10" fillId="0" borderId="0" xfId="0" applyFont="1"/>
    <xf numFmtId="0" fontId="13" fillId="0" borderId="0" xfId="0" applyFont="1" applyAlignment="1">
      <alignment horizontal="center"/>
    </xf>
    <xf numFmtId="1" fontId="10" fillId="0" borderId="0" xfId="0" applyNumberFormat="1" applyFont="1" applyFill="1" applyAlignment="1">
      <alignment horizontal="center"/>
    </xf>
    <xf numFmtId="0" fontId="10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Protection="1"/>
    <xf numFmtId="0" fontId="15" fillId="0" borderId="0" xfId="0" applyFont="1" applyAlignment="1" applyProtection="1">
      <alignment wrapText="1"/>
    </xf>
    <xf numFmtId="1" fontId="14" fillId="0" borderId="0" xfId="0" applyNumberFormat="1" applyFont="1" applyFill="1" applyAlignment="1">
      <alignment horizontal="center"/>
    </xf>
    <xf numFmtId="0" fontId="7" fillId="0" borderId="0" xfId="0" applyFont="1" applyFill="1"/>
    <xf numFmtId="0" fontId="11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164" fontId="10" fillId="0" borderId="0" xfId="0" applyNumberFormat="1" applyFont="1" applyFill="1"/>
    <xf numFmtId="164" fontId="10" fillId="0" borderId="0" xfId="0" applyNumberFormat="1" applyFont="1"/>
    <xf numFmtId="0" fontId="9" fillId="0" borderId="0" xfId="0" applyFont="1" applyAlignment="1">
      <alignment horizontal="center"/>
    </xf>
    <xf numFmtId="164" fontId="7" fillId="0" borderId="0" xfId="0" applyNumberFormat="1" applyFont="1" applyFill="1"/>
    <xf numFmtId="0" fontId="10" fillId="0" borderId="0" xfId="0" applyFont="1" applyFill="1" applyBorder="1"/>
    <xf numFmtId="164" fontId="4" fillId="0" borderId="0" xfId="0" applyNumberFormat="1" applyFont="1" applyFill="1" applyAlignment="1">
      <alignment horizontal="center"/>
    </xf>
    <xf numFmtId="0" fontId="10" fillId="2" borderId="2" xfId="0" applyFont="1" applyFill="1" applyBorder="1" applyAlignment="1">
      <alignment horizontal="center"/>
    </xf>
    <xf numFmtId="14" fontId="0" fillId="0" borderId="0" xfId="0" applyNumberFormat="1" applyFill="1" applyBorder="1"/>
    <xf numFmtId="1" fontId="0" fillId="0" borderId="0" xfId="0" applyNumberFormat="1" applyFill="1"/>
    <xf numFmtId="0" fontId="16" fillId="0" borderId="0" xfId="0" applyFont="1" applyFill="1" applyBorder="1" applyAlignment="1">
      <alignment horizontal="center" wrapText="1"/>
    </xf>
    <xf numFmtId="0" fontId="16" fillId="0" borderId="0" xfId="0" applyNumberFormat="1" applyFont="1" applyFill="1" applyBorder="1" applyAlignment="1">
      <alignment horizontal="center" wrapText="1"/>
    </xf>
    <xf numFmtId="49" fontId="16" fillId="0" borderId="0" xfId="0" applyNumberFormat="1" applyFont="1" applyFill="1" applyBorder="1" applyAlignment="1">
      <alignment horizontal="center" wrapText="1"/>
    </xf>
    <xf numFmtId="1" fontId="16" fillId="0" borderId="0" xfId="0" applyNumberFormat="1" applyFont="1" applyFill="1" applyBorder="1" applyAlignment="1">
      <alignment horizontal="center" wrapText="1"/>
    </xf>
    <xf numFmtId="165" fontId="16" fillId="0" borderId="0" xfId="0" applyNumberFormat="1" applyFont="1" applyFill="1" applyBorder="1" applyAlignment="1">
      <alignment horizontal="center" wrapText="1"/>
    </xf>
    <xf numFmtId="0" fontId="8" fillId="0" borderId="0" xfId="0" applyFont="1" applyFill="1" applyAlignment="1">
      <alignment horizontal="center"/>
    </xf>
    <xf numFmtId="0" fontId="5" fillId="0" borderId="0" xfId="0" applyFont="1" applyFill="1"/>
    <xf numFmtId="0" fontId="11" fillId="0" borderId="0" xfId="0" applyFont="1" applyFill="1" applyAlignment="1">
      <alignment horizontal="center"/>
    </xf>
    <xf numFmtId="164" fontId="11" fillId="0" borderId="0" xfId="0" applyNumberFormat="1" applyFon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0" borderId="3" xfId="0" applyFill="1" applyBorder="1"/>
    <xf numFmtId="14" fontId="0" fillId="0" borderId="13" xfId="0" applyNumberFormat="1" applyFill="1" applyBorder="1"/>
    <xf numFmtId="0" fontId="0" fillId="0" borderId="13" xfId="0" applyFill="1" applyBorder="1" applyAlignment="1">
      <alignment horizontal="center"/>
    </xf>
    <xf numFmtId="164" fontId="0" fillId="0" borderId="0" xfId="0" applyNumberFormat="1" applyFill="1" applyAlignment="1">
      <alignment horizontal="right"/>
    </xf>
    <xf numFmtId="164" fontId="10" fillId="0" borderId="0" xfId="0" applyNumberFormat="1" applyFont="1" applyFill="1" applyAlignment="1">
      <alignment horizontal="right"/>
    </xf>
    <xf numFmtId="164" fontId="12" fillId="0" borderId="0" xfId="0" applyNumberFormat="1" applyFont="1" applyFill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left" vertical="top"/>
    </xf>
    <xf numFmtId="164" fontId="0" fillId="0" borderId="0" xfId="0" applyNumberFormat="1" applyFont="1" applyAlignment="1">
      <alignment horizontal="left" vertical="top"/>
    </xf>
    <xf numFmtId="164" fontId="34" fillId="0" borderId="0" xfId="0" applyNumberFormat="1" applyFont="1" applyFill="1" applyBorder="1" applyAlignment="1">
      <alignment horizontal="right" wrapText="1"/>
    </xf>
    <xf numFmtId="0" fontId="12" fillId="0" borderId="0" xfId="0" applyFont="1"/>
    <xf numFmtId="0" fontId="4" fillId="0" borderId="0" xfId="0" applyFont="1" applyAlignment="1">
      <alignment horizontal="left" vertical="top"/>
    </xf>
    <xf numFmtId="0" fontId="37" fillId="0" borderId="14" xfId="48" applyFont="1" applyFill="1" applyBorder="1" applyAlignment="1">
      <alignment horizontal="left" vertical="center" wrapText="1"/>
    </xf>
    <xf numFmtId="0" fontId="37" fillId="0" borderId="14" xfId="48" applyFont="1" applyFill="1" applyBorder="1" applyAlignment="1">
      <alignment horizontal="center" vertical="center" wrapText="1"/>
    </xf>
    <xf numFmtId="0" fontId="37" fillId="0" borderId="14" xfId="50" applyFont="1" applyFill="1" applyBorder="1" applyAlignment="1">
      <alignment horizontal="left" vertical="center" wrapText="1"/>
    </xf>
    <xf numFmtId="0" fontId="37" fillId="0" borderId="14" xfId="50" applyFont="1" applyFill="1" applyBorder="1" applyAlignment="1">
      <alignment horizontal="center" vertical="center" wrapText="1"/>
    </xf>
    <xf numFmtId="164" fontId="4" fillId="0" borderId="14" xfId="0" applyNumberFormat="1" applyFont="1" applyFill="1" applyBorder="1" applyAlignment="1">
      <alignment horizontal="center" vertical="center" wrapText="1"/>
    </xf>
    <xf numFmtId="164" fontId="4" fillId="0" borderId="14" xfId="49" applyNumberFormat="1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center"/>
    </xf>
    <xf numFmtId="0" fontId="4" fillId="0" borderId="14" xfId="48" applyFont="1" applyFill="1" applyBorder="1" applyAlignment="1">
      <alignment horizontal="center" vertical="center" wrapText="1"/>
    </xf>
    <xf numFmtId="0" fontId="4" fillId="0" borderId="14" xfId="50" applyFont="1" applyFill="1" applyBorder="1" applyAlignment="1">
      <alignment horizontal="center" vertical="center" wrapText="1"/>
    </xf>
    <xf numFmtId="0" fontId="37" fillId="0" borderId="0" xfId="48" applyFont="1" applyFill="1" applyBorder="1" applyAlignment="1">
      <alignment horizontal="center" vertical="center" wrapText="1"/>
    </xf>
    <xf numFmtId="0" fontId="4" fillId="0" borderId="0" xfId="48" applyFont="1" applyFill="1" applyBorder="1" applyAlignment="1">
      <alignment horizontal="center" vertical="center" wrapText="1"/>
    </xf>
    <xf numFmtId="164" fontId="4" fillId="0" borderId="0" xfId="0" applyNumberFormat="1" applyFont="1" applyFill="1" applyBorder="1" applyAlignment="1">
      <alignment horizontal="center" vertical="center" wrapText="1"/>
    </xf>
    <xf numFmtId="164" fontId="4" fillId="0" borderId="0" xfId="0" applyNumberFormat="1" applyFont="1" applyFill="1"/>
    <xf numFmtId="0" fontId="10" fillId="34" borderId="0" xfId="0" applyFont="1" applyFill="1" applyAlignment="1">
      <alignment horizontal="center"/>
    </xf>
    <xf numFmtId="0" fontId="10" fillId="34" borderId="0" xfId="0" applyFont="1" applyFill="1" applyBorder="1" applyAlignment="1">
      <alignment horizontal="center"/>
    </xf>
    <xf numFmtId="0" fontId="37" fillId="34" borderId="14" xfId="48" applyFont="1" applyFill="1" applyBorder="1" applyAlignment="1">
      <alignment horizontal="left" vertical="center" wrapText="1"/>
    </xf>
    <xf numFmtId="0" fontId="10" fillId="34" borderId="0" xfId="0" applyFont="1" applyFill="1"/>
    <xf numFmtId="164" fontId="0" fillId="34" borderId="0" xfId="0" applyNumberFormat="1" applyFill="1"/>
    <xf numFmtId="164" fontId="10" fillId="34" borderId="0" xfId="0" applyNumberFormat="1" applyFont="1" applyFill="1"/>
    <xf numFmtId="1" fontId="10" fillId="34" borderId="0" xfId="0" applyNumberFormat="1" applyFont="1" applyFill="1" applyAlignment="1">
      <alignment horizontal="center"/>
    </xf>
    <xf numFmtId="0" fontId="10" fillId="34" borderId="0" xfId="0" applyFont="1" applyFill="1" applyBorder="1"/>
    <xf numFmtId="0" fontId="37" fillId="34" borderId="14" xfId="50" applyFont="1" applyFill="1" applyBorder="1" applyAlignment="1">
      <alignment horizontal="left" vertical="center" wrapText="1"/>
    </xf>
    <xf numFmtId="0" fontId="4" fillId="0" borderId="0" xfId="0" applyFont="1"/>
  </cellXfs>
  <cellStyles count="51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8" builtinId="8"/>
    <cellStyle name="Hyperlink 2" xfId="50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4"/>
    <cellStyle name="Normal 3" xfId="41"/>
    <cellStyle name="Normal 4" xfId="45"/>
    <cellStyle name="Normal 5" xfId="46"/>
    <cellStyle name="Normal 6" xfId="47"/>
    <cellStyle name="Normal 7" xfId="49"/>
    <cellStyle name="Note 2" xfId="42"/>
    <cellStyle name="Note 3" xfId="43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2">
    <dxf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indexed="65"/>
        </patternFill>
      </fill>
      <border>
        <left/>
        <right/>
        <top/>
        <bottom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fantasyfootball.telegraph.co.uk/premierleague/statistics/points/1064" TargetMode="External"/><Relationship Id="rId671" Type="http://schemas.openxmlformats.org/officeDocument/2006/relationships/hyperlink" Target="https://fantasyfootball.telegraph.co.uk/premierleague/statistics/points/3037" TargetMode="External"/><Relationship Id="rId769" Type="http://schemas.openxmlformats.org/officeDocument/2006/relationships/hyperlink" Target="https://fantasyfootball.telegraph.co.uk/premierleague/statistics/points/3098" TargetMode="External"/><Relationship Id="rId976" Type="http://schemas.openxmlformats.org/officeDocument/2006/relationships/hyperlink" Target="https://fantasyfootball.telegraph.co.uk/premierleague/statistics/teams/NEW" TargetMode="External"/><Relationship Id="rId21" Type="http://schemas.openxmlformats.org/officeDocument/2006/relationships/hyperlink" Target="https://fantasyfootball.telegraph.co.uk/premierleague/statistics/points/1059" TargetMode="External"/><Relationship Id="rId324" Type="http://schemas.openxmlformats.org/officeDocument/2006/relationships/hyperlink" Target="https://fantasyfootball.telegraph.co.uk/premierleague/statistics/teams/LIV" TargetMode="External"/><Relationship Id="rId531" Type="http://schemas.openxmlformats.org/officeDocument/2006/relationships/hyperlink" Target="https://fantasyfootball.telegraph.co.uk/premierleague/statistics/points/3244" TargetMode="External"/><Relationship Id="rId629" Type="http://schemas.openxmlformats.org/officeDocument/2006/relationships/hyperlink" Target="https://fantasyfootball.telegraph.co.uk/premierleague/statistics/points/3052" TargetMode="External"/><Relationship Id="rId170" Type="http://schemas.openxmlformats.org/officeDocument/2006/relationships/hyperlink" Target="https://fantasyfootball.telegraph.co.uk/premierleague/statistics/teams/TOT" TargetMode="External"/><Relationship Id="rId836" Type="http://schemas.openxmlformats.org/officeDocument/2006/relationships/hyperlink" Target="https://fantasyfootball.telegraph.co.uk/premierleague/statistics/teams/SUN" TargetMode="External"/><Relationship Id="rId1021" Type="http://schemas.openxmlformats.org/officeDocument/2006/relationships/hyperlink" Target="https://fantasyfootball.telegraph.co.uk/premierleague/statistics/teams/ARS" TargetMode="External"/><Relationship Id="rId1119" Type="http://schemas.openxmlformats.org/officeDocument/2006/relationships/hyperlink" Target="https://fantasyfootball.telegraph.co.uk/premierleague/statistics/points/3315" TargetMode="External"/><Relationship Id="rId268" Type="http://schemas.openxmlformats.org/officeDocument/2006/relationships/hyperlink" Target="https://fantasyfootball.telegraph.co.uk/premierleague/statistics/teams/STO" TargetMode="External"/><Relationship Id="rId475" Type="http://schemas.openxmlformats.org/officeDocument/2006/relationships/hyperlink" Target="https://fantasyfootball.telegraph.co.uk/premierleague/statistics/points/2198" TargetMode="External"/><Relationship Id="rId682" Type="http://schemas.openxmlformats.org/officeDocument/2006/relationships/hyperlink" Target="https://fantasyfootball.telegraph.co.uk/premierleague/statistics/teams/CHE" TargetMode="External"/><Relationship Id="rId903" Type="http://schemas.openxmlformats.org/officeDocument/2006/relationships/hyperlink" Target="https://fantasyfootball.telegraph.co.uk/premierleague/statistics/points/3271" TargetMode="External"/><Relationship Id="rId32" Type="http://schemas.openxmlformats.org/officeDocument/2006/relationships/hyperlink" Target="https://fantasyfootball.telegraph.co.uk/premierleague/statistics/teams/EVE" TargetMode="External"/><Relationship Id="rId128" Type="http://schemas.openxmlformats.org/officeDocument/2006/relationships/hyperlink" Target="https://fantasyfootball.telegraph.co.uk/premierleague/statistics/teams/CHE" TargetMode="External"/><Relationship Id="rId335" Type="http://schemas.openxmlformats.org/officeDocument/2006/relationships/hyperlink" Target="https://fantasyfootball.telegraph.co.uk/premierleague/statistics/points/2222" TargetMode="External"/><Relationship Id="rId542" Type="http://schemas.openxmlformats.org/officeDocument/2006/relationships/hyperlink" Target="https://fantasyfootball.telegraph.co.uk/premierleague/statistics/teams/MCY" TargetMode="External"/><Relationship Id="rId987" Type="http://schemas.openxmlformats.org/officeDocument/2006/relationships/hyperlink" Target="https://fantasyfootball.telegraph.co.uk/premierleague/statistics/points/4040" TargetMode="External"/><Relationship Id="rId181" Type="http://schemas.openxmlformats.org/officeDocument/2006/relationships/hyperlink" Target="https://fantasyfootball.telegraph.co.uk/premierleague/statistics/points/2012" TargetMode="External"/><Relationship Id="rId402" Type="http://schemas.openxmlformats.org/officeDocument/2006/relationships/hyperlink" Target="https://fantasyfootball.telegraph.co.uk/premierleague/statistics/teams/WBA" TargetMode="External"/><Relationship Id="rId847" Type="http://schemas.openxmlformats.org/officeDocument/2006/relationships/hyperlink" Target="https://fantasyfootball.telegraph.co.uk/premierleague/statistics/points/3175" TargetMode="External"/><Relationship Id="rId1032" Type="http://schemas.openxmlformats.org/officeDocument/2006/relationships/hyperlink" Target="https://fantasyfootball.telegraph.co.uk/premierleague/statistics/points/4085" TargetMode="External"/><Relationship Id="rId279" Type="http://schemas.openxmlformats.org/officeDocument/2006/relationships/hyperlink" Target="https://fantasyfootball.telegraph.co.uk/premierleague/statistics/points/2193" TargetMode="External"/><Relationship Id="rId486" Type="http://schemas.openxmlformats.org/officeDocument/2006/relationships/hyperlink" Target="https://fantasyfootball.telegraph.co.uk/premierleague/statistics/teams/WBA" TargetMode="External"/><Relationship Id="rId693" Type="http://schemas.openxmlformats.org/officeDocument/2006/relationships/hyperlink" Target="https://fantasyfootball.telegraph.co.uk/premierleague/statistics/points/3079" TargetMode="External"/><Relationship Id="rId707" Type="http://schemas.openxmlformats.org/officeDocument/2006/relationships/hyperlink" Target="https://fantasyfootball.telegraph.co.uk/premierleague/statistics/points/3258" TargetMode="External"/><Relationship Id="rId914" Type="http://schemas.openxmlformats.org/officeDocument/2006/relationships/hyperlink" Target="https://fantasyfootball.telegraph.co.uk/premierleague/statistics/teams/TOT" TargetMode="External"/><Relationship Id="rId43" Type="http://schemas.openxmlformats.org/officeDocument/2006/relationships/hyperlink" Target="https://fantasyfootball.telegraph.co.uk/premierleague/statistics/points/1015" TargetMode="External"/><Relationship Id="rId139" Type="http://schemas.openxmlformats.org/officeDocument/2006/relationships/hyperlink" Target="https://fantasyfootball.telegraph.co.uk/premierleague/statistics/points/2027" TargetMode="External"/><Relationship Id="rId346" Type="http://schemas.openxmlformats.org/officeDocument/2006/relationships/hyperlink" Target="https://fantasyfootball.telegraph.co.uk/premierleague/statistics/teams/AVL" TargetMode="External"/><Relationship Id="rId553" Type="http://schemas.openxmlformats.org/officeDocument/2006/relationships/hyperlink" Target="https://fantasyfootball.telegraph.co.uk/premierleague/statistics/points/3223" TargetMode="External"/><Relationship Id="rId760" Type="http://schemas.openxmlformats.org/officeDocument/2006/relationships/hyperlink" Target="https://fantasyfootball.telegraph.co.uk/premierleague/statistics/teams/BUR" TargetMode="External"/><Relationship Id="rId998" Type="http://schemas.openxmlformats.org/officeDocument/2006/relationships/hyperlink" Target="https://fantasyfootball.telegraph.co.uk/premierleague/statistics/points/4135" TargetMode="External"/><Relationship Id="rId192" Type="http://schemas.openxmlformats.org/officeDocument/2006/relationships/hyperlink" Target="https://fantasyfootball.telegraph.co.uk/premierleague/statistics/teams/MCY" TargetMode="External"/><Relationship Id="rId206" Type="http://schemas.openxmlformats.org/officeDocument/2006/relationships/hyperlink" Target="https://fantasyfootball.telegraph.co.uk/premierleague/statistics/teams/LIV" TargetMode="External"/><Relationship Id="rId413" Type="http://schemas.openxmlformats.org/officeDocument/2006/relationships/hyperlink" Target="https://fantasyfootball.telegraph.co.uk/premierleague/statistics/points/2100" TargetMode="External"/><Relationship Id="rId858" Type="http://schemas.openxmlformats.org/officeDocument/2006/relationships/hyperlink" Target="https://fantasyfootball.telegraph.co.uk/premierleague/statistics/teams/CRY" TargetMode="External"/><Relationship Id="rId1043" Type="http://schemas.openxmlformats.org/officeDocument/2006/relationships/hyperlink" Target="https://fantasyfootball.telegraph.co.uk/premierleague/statistics/teams/TOT" TargetMode="External"/><Relationship Id="rId497" Type="http://schemas.openxmlformats.org/officeDocument/2006/relationships/hyperlink" Target="https://fantasyfootball.telegraph.co.uk/premierleague/statistics/points/3276" TargetMode="External"/><Relationship Id="rId620" Type="http://schemas.openxmlformats.org/officeDocument/2006/relationships/hyperlink" Target="https://fantasyfootball.telegraph.co.uk/premierleague/statistics/teams/EVE" TargetMode="External"/><Relationship Id="rId718" Type="http://schemas.openxmlformats.org/officeDocument/2006/relationships/hyperlink" Target="https://fantasyfootball.telegraph.co.uk/premierleague/statistics/teams/LEI" TargetMode="External"/><Relationship Id="rId925" Type="http://schemas.openxmlformats.org/officeDocument/2006/relationships/hyperlink" Target="https://fantasyfootball.telegraph.co.uk/premierleague/statistics/points/4007" TargetMode="External"/><Relationship Id="rId357" Type="http://schemas.openxmlformats.org/officeDocument/2006/relationships/hyperlink" Target="https://fantasyfootball.telegraph.co.uk/premierleague/statistics/points/2223" TargetMode="External"/><Relationship Id="rId1110" Type="http://schemas.openxmlformats.org/officeDocument/2006/relationships/hyperlink" Target="https://fantasyfootball.telegraph.co.uk/premierleague/statistics/points/3312" TargetMode="External"/><Relationship Id="rId54" Type="http://schemas.openxmlformats.org/officeDocument/2006/relationships/hyperlink" Target="https://fantasyfootball.telegraph.co.uk/premierleague/statistics/teams/WBA" TargetMode="External"/><Relationship Id="rId217" Type="http://schemas.openxmlformats.org/officeDocument/2006/relationships/hyperlink" Target="https://fantasyfootball.telegraph.co.uk/premierleague/statistics/points/2159" TargetMode="External"/><Relationship Id="rId564" Type="http://schemas.openxmlformats.org/officeDocument/2006/relationships/hyperlink" Target="https://fantasyfootball.telegraph.co.uk/premierleague/statistics/teams/EVE" TargetMode="External"/><Relationship Id="rId771" Type="http://schemas.openxmlformats.org/officeDocument/2006/relationships/hyperlink" Target="https://fantasyfootball.telegraph.co.uk/premierleague/statistics/points/3103" TargetMode="External"/><Relationship Id="rId869" Type="http://schemas.openxmlformats.org/officeDocument/2006/relationships/hyperlink" Target="https://fantasyfootball.telegraph.co.uk/premierleague/statistics/points/3165" TargetMode="External"/><Relationship Id="rId424" Type="http://schemas.openxmlformats.org/officeDocument/2006/relationships/hyperlink" Target="https://fantasyfootball.telegraph.co.uk/premierleague/statistics/teams/AVL" TargetMode="External"/><Relationship Id="rId631" Type="http://schemas.openxmlformats.org/officeDocument/2006/relationships/hyperlink" Target="https://fantasyfootball.telegraph.co.uk/premierleague/statistics/points/3053" TargetMode="External"/><Relationship Id="rId729" Type="http://schemas.openxmlformats.org/officeDocument/2006/relationships/hyperlink" Target="https://fantasyfootball.telegraph.co.uk/premierleague/statistics/points/3092" TargetMode="External"/><Relationship Id="rId1054" Type="http://schemas.openxmlformats.org/officeDocument/2006/relationships/hyperlink" Target="https://fantasyfootball.telegraph.co.uk/premierleague/statistics/points/4109" TargetMode="External"/><Relationship Id="rId270" Type="http://schemas.openxmlformats.org/officeDocument/2006/relationships/hyperlink" Target="https://fantasyfootball.telegraph.co.uk/premierleague/statistics/teams/STO" TargetMode="External"/><Relationship Id="rId936" Type="http://schemas.openxmlformats.org/officeDocument/2006/relationships/hyperlink" Target="https://fantasyfootball.telegraph.co.uk/premierleague/statistics/teams/MCY" TargetMode="External"/><Relationship Id="rId1121" Type="http://schemas.openxmlformats.org/officeDocument/2006/relationships/hyperlink" Target="https://fantasyfootball.telegraph.co.uk/premierleague/statistics/points/4163" TargetMode="External"/><Relationship Id="rId65" Type="http://schemas.openxmlformats.org/officeDocument/2006/relationships/hyperlink" Target="https://fantasyfootball.telegraph.co.uk/premierleague/statistics/points/1016" TargetMode="External"/><Relationship Id="rId130" Type="http://schemas.openxmlformats.org/officeDocument/2006/relationships/hyperlink" Target="https://fantasyfootball.telegraph.co.uk/premierleague/statistics/teams/CHE" TargetMode="External"/><Relationship Id="rId368" Type="http://schemas.openxmlformats.org/officeDocument/2006/relationships/hyperlink" Target="https://fantasyfootball.telegraph.co.uk/premierleague/statistics/teams/SWA" TargetMode="External"/><Relationship Id="rId575" Type="http://schemas.openxmlformats.org/officeDocument/2006/relationships/hyperlink" Target="https://fantasyfootball.telegraph.co.uk/premierleague/statistics/points/3042" TargetMode="External"/><Relationship Id="rId782" Type="http://schemas.openxmlformats.org/officeDocument/2006/relationships/hyperlink" Target="https://fantasyfootball.telegraph.co.uk/premierleague/statistics/teams/CHE" TargetMode="External"/><Relationship Id="rId228" Type="http://schemas.openxmlformats.org/officeDocument/2006/relationships/hyperlink" Target="https://fantasyfootball.telegraph.co.uk/premierleague/statistics/teams/WHM" TargetMode="External"/><Relationship Id="rId435" Type="http://schemas.openxmlformats.org/officeDocument/2006/relationships/hyperlink" Target="https://fantasyfootball.telegraph.co.uk/premierleague/statistics/points/2166" TargetMode="External"/><Relationship Id="rId642" Type="http://schemas.openxmlformats.org/officeDocument/2006/relationships/hyperlink" Target="https://fantasyfootball.telegraph.co.uk/premierleague/statistics/teams/NEW" TargetMode="External"/><Relationship Id="rId1065" Type="http://schemas.openxmlformats.org/officeDocument/2006/relationships/hyperlink" Target="https://fantasyfootball.telegraph.co.uk/premierleague/statistics/teams/NEW" TargetMode="External"/><Relationship Id="rId281" Type="http://schemas.openxmlformats.org/officeDocument/2006/relationships/hyperlink" Target="https://fantasyfootball.telegraph.co.uk/premierleague/statistics/points/2236" TargetMode="External"/><Relationship Id="rId502" Type="http://schemas.openxmlformats.org/officeDocument/2006/relationships/hyperlink" Target="https://fantasyfootball.telegraph.co.uk/premierleague/statistics/teams/ARS" TargetMode="External"/><Relationship Id="rId947" Type="http://schemas.openxmlformats.org/officeDocument/2006/relationships/hyperlink" Target="https://fantasyfootball.telegraph.co.uk/premierleague/statistics/points/4008" TargetMode="External"/><Relationship Id="rId1132" Type="http://schemas.openxmlformats.org/officeDocument/2006/relationships/hyperlink" Target="https://fantasyfootball.telegraph.co.uk/premierleague/statistics/points/3325" TargetMode="External"/><Relationship Id="rId76" Type="http://schemas.openxmlformats.org/officeDocument/2006/relationships/hyperlink" Target="https://fantasyfootball.telegraph.co.uk/premierleague/statistics/teams/NEW" TargetMode="External"/><Relationship Id="rId141" Type="http://schemas.openxmlformats.org/officeDocument/2006/relationships/hyperlink" Target="https://fantasyfootball.telegraph.co.uk/premierleague/statistics/points/2240" TargetMode="External"/><Relationship Id="rId379" Type="http://schemas.openxmlformats.org/officeDocument/2006/relationships/hyperlink" Target="https://fantasyfootball.telegraph.co.uk/premierleague/statistics/points/2209" TargetMode="External"/><Relationship Id="rId586" Type="http://schemas.openxmlformats.org/officeDocument/2006/relationships/hyperlink" Target="https://fantasyfootball.telegraph.co.uk/premierleague/statistics/teams/WHM" TargetMode="External"/><Relationship Id="rId793" Type="http://schemas.openxmlformats.org/officeDocument/2006/relationships/hyperlink" Target="https://fantasyfootball.telegraph.co.uk/premierleague/statistics/points/3193" TargetMode="External"/><Relationship Id="rId807" Type="http://schemas.openxmlformats.org/officeDocument/2006/relationships/hyperlink" Target="https://fantasyfootball.telegraph.co.uk/premierleague/statistics/points/3121" TargetMode="External"/><Relationship Id="rId7" Type="http://schemas.openxmlformats.org/officeDocument/2006/relationships/hyperlink" Target="javascript:sort_col('H',5,'DESC');" TargetMode="External"/><Relationship Id="rId239" Type="http://schemas.openxmlformats.org/officeDocument/2006/relationships/hyperlink" Target="https://fantasyfootball.telegraph.co.uk/premierleague/statistics/points/2040" TargetMode="External"/><Relationship Id="rId446" Type="http://schemas.openxmlformats.org/officeDocument/2006/relationships/hyperlink" Target="https://fantasyfootball.telegraph.co.uk/premierleague/statistics/teams/QPR" TargetMode="External"/><Relationship Id="rId653" Type="http://schemas.openxmlformats.org/officeDocument/2006/relationships/hyperlink" Target="https://fantasyfootball.telegraph.co.uk/premierleague/statistics/points/3059" TargetMode="External"/><Relationship Id="rId1076" Type="http://schemas.openxmlformats.org/officeDocument/2006/relationships/hyperlink" Target="https://fantasyfootball.telegraph.co.uk/premierleague/statistics/points/4132" TargetMode="External"/><Relationship Id="rId292" Type="http://schemas.openxmlformats.org/officeDocument/2006/relationships/hyperlink" Target="https://fantasyfootball.telegraph.co.uk/premierleague/statistics/teams/WBA" TargetMode="External"/><Relationship Id="rId306" Type="http://schemas.openxmlformats.org/officeDocument/2006/relationships/hyperlink" Target="https://fantasyfootball.telegraph.co.uk/premierleague/statistics/teams/HUL" TargetMode="External"/><Relationship Id="rId860" Type="http://schemas.openxmlformats.org/officeDocument/2006/relationships/hyperlink" Target="https://fantasyfootball.telegraph.co.uk/premierleague/statistics/teams/LIV" TargetMode="External"/><Relationship Id="rId958" Type="http://schemas.openxmlformats.org/officeDocument/2006/relationships/hyperlink" Target="https://fantasyfootball.telegraph.co.uk/premierleague/statistics/teams/MCY" TargetMode="External"/><Relationship Id="rId1143" Type="http://schemas.openxmlformats.org/officeDocument/2006/relationships/printerSettings" Target="../printerSettings/printerSettings2.bin"/><Relationship Id="rId87" Type="http://schemas.openxmlformats.org/officeDocument/2006/relationships/hyperlink" Target="https://fantasyfootball.telegraph.co.uk/premierleague/statistics/points/1029" TargetMode="External"/><Relationship Id="rId513" Type="http://schemas.openxmlformats.org/officeDocument/2006/relationships/hyperlink" Target="https://fantasyfootball.telegraph.co.uk/premierleague/statistics/points/3227" TargetMode="External"/><Relationship Id="rId597" Type="http://schemas.openxmlformats.org/officeDocument/2006/relationships/hyperlink" Target="https://fantasyfootball.telegraph.co.uk/premierleague/statistics/points/3062" TargetMode="External"/><Relationship Id="rId720" Type="http://schemas.openxmlformats.org/officeDocument/2006/relationships/hyperlink" Target="https://fantasyfootball.telegraph.co.uk/premierleague/statistics/teams/STO" TargetMode="External"/><Relationship Id="rId818" Type="http://schemas.openxmlformats.org/officeDocument/2006/relationships/hyperlink" Target="https://fantasyfootball.telegraph.co.uk/premierleague/statistics/teams/NEW" TargetMode="External"/><Relationship Id="rId152" Type="http://schemas.openxmlformats.org/officeDocument/2006/relationships/hyperlink" Target="https://fantasyfootball.telegraph.co.uk/premierleague/statistics/teams/MCY" TargetMode="External"/><Relationship Id="rId457" Type="http://schemas.openxmlformats.org/officeDocument/2006/relationships/hyperlink" Target="https://fantasyfootball.telegraph.co.uk/premierleague/statistics/points/2227" TargetMode="External"/><Relationship Id="rId1003" Type="http://schemas.openxmlformats.org/officeDocument/2006/relationships/hyperlink" Target="https://fantasyfootball.telegraph.co.uk/premierleague/statistics/teams/BUR" TargetMode="External"/><Relationship Id="rId1087" Type="http://schemas.openxmlformats.org/officeDocument/2006/relationships/hyperlink" Target="https://fantasyfootball.telegraph.co.uk/premierleague/statistics/teams/SOT" TargetMode="External"/><Relationship Id="rId664" Type="http://schemas.openxmlformats.org/officeDocument/2006/relationships/hyperlink" Target="https://fantasyfootball.telegraph.co.uk/premierleague/statistics/teams/HUL" TargetMode="External"/><Relationship Id="rId871" Type="http://schemas.openxmlformats.org/officeDocument/2006/relationships/hyperlink" Target="https://fantasyfootball.telegraph.co.uk/premierleague/statistics/points/3176" TargetMode="External"/><Relationship Id="rId969" Type="http://schemas.openxmlformats.org/officeDocument/2006/relationships/hyperlink" Target="https://fantasyfootball.telegraph.co.uk/premierleague/statistics/points/4136" TargetMode="External"/><Relationship Id="rId14" Type="http://schemas.openxmlformats.org/officeDocument/2006/relationships/hyperlink" Target="javascript:sort_col('H',5,'DESC');" TargetMode="External"/><Relationship Id="rId317" Type="http://schemas.openxmlformats.org/officeDocument/2006/relationships/hyperlink" Target="https://fantasyfootball.telegraph.co.uk/premierleague/statistics/points/2103" TargetMode="External"/><Relationship Id="rId524" Type="http://schemas.openxmlformats.org/officeDocument/2006/relationships/hyperlink" Target="https://fantasyfootball.telegraph.co.uk/premierleague/statistics/teams/CHE" TargetMode="External"/><Relationship Id="rId731" Type="http://schemas.openxmlformats.org/officeDocument/2006/relationships/hyperlink" Target="https://fantasyfootball.telegraph.co.uk/premierleague/statistics/points/3101" TargetMode="External"/><Relationship Id="rId98" Type="http://schemas.openxmlformats.org/officeDocument/2006/relationships/hyperlink" Target="https://fantasyfootball.telegraph.co.uk/premierleague/statistics/teams/SOT" TargetMode="External"/><Relationship Id="rId163" Type="http://schemas.openxmlformats.org/officeDocument/2006/relationships/hyperlink" Target="https://fantasyfootball.telegraph.co.uk/premierleague/statistics/points/2067" TargetMode="External"/><Relationship Id="rId370" Type="http://schemas.openxmlformats.org/officeDocument/2006/relationships/hyperlink" Target="https://fantasyfootball.telegraph.co.uk/premierleague/statistics/teams/SWA" TargetMode="External"/><Relationship Id="rId829" Type="http://schemas.openxmlformats.org/officeDocument/2006/relationships/hyperlink" Target="https://fantasyfootball.telegraph.co.uk/premierleague/statistics/points/3282" TargetMode="External"/><Relationship Id="rId1014" Type="http://schemas.openxmlformats.org/officeDocument/2006/relationships/hyperlink" Target="https://fantasyfootball.telegraph.co.uk/premierleague/statistics/points/4021" TargetMode="External"/><Relationship Id="rId230" Type="http://schemas.openxmlformats.org/officeDocument/2006/relationships/hyperlink" Target="https://fantasyfootball.telegraph.co.uk/premierleague/statistics/teams/NEW" TargetMode="External"/><Relationship Id="rId468" Type="http://schemas.openxmlformats.org/officeDocument/2006/relationships/hyperlink" Target="https://fantasyfootball.telegraph.co.uk/premierleague/statistics/teams/LEI" TargetMode="External"/><Relationship Id="rId675" Type="http://schemas.openxmlformats.org/officeDocument/2006/relationships/hyperlink" Target="https://fantasyfootball.telegraph.co.uk/premierleague/statistics/points/3055" TargetMode="External"/><Relationship Id="rId882" Type="http://schemas.openxmlformats.org/officeDocument/2006/relationships/hyperlink" Target="https://fantasyfootball.telegraph.co.uk/premierleague/statistics/teams/SUN" TargetMode="External"/><Relationship Id="rId1098" Type="http://schemas.openxmlformats.org/officeDocument/2006/relationships/hyperlink" Target="https://fantasyfootball.telegraph.co.uk/premierleague/statistics/points/4104" TargetMode="External"/><Relationship Id="rId25" Type="http://schemas.openxmlformats.org/officeDocument/2006/relationships/hyperlink" Target="https://fantasyfootball.telegraph.co.uk/premierleague/statistics/points/1006" TargetMode="External"/><Relationship Id="rId328" Type="http://schemas.openxmlformats.org/officeDocument/2006/relationships/hyperlink" Target="https://fantasyfootball.telegraph.co.uk/premierleague/statistics/teams/QPR" TargetMode="External"/><Relationship Id="rId535" Type="http://schemas.openxmlformats.org/officeDocument/2006/relationships/hyperlink" Target="https://fantasyfootball.telegraph.co.uk/premierleague/statistics/points/3230" TargetMode="External"/><Relationship Id="rId742" Type="http://schemas.openxmlformats.org/officeDocument/2006/relationships/hyperlink" Target="https://fantasyfootball.telegraph.co.uk/premierleague/statistics/teams/NEW" TargetMode="External"/><Relationship Id="rId174" Type="http://schemas.openxmlformats.org/officeDocument/2006/relationships/hyperlink" Target="https://fantasyfootball.telegraph.co.uk/premierleague/statistics/teams/MUN" TargetMode="External"/><Relationship Id="rId381" Type="http://schemas.openxmlformats.org/officeDocument/2006/relationships/hyperlink" Target="https://fantasyfootball.telegraph.co.uk/premierleague/statistics/points/2211" TargetMode="External"/><Relationship Id="rId602" Type="http://schemas.openxmlformats.org/officeDocument/2006/relationships/hyperlink" Target="https://fantasyfootball.telegraph.co.uk/premierleague/statistics/teams/SWA" TargetMode="External"/><Relationship Id="rId1025" Type="http://schemas.openxmlformats.org/officeDocument/2006/relationships/hyperlink" Target="https://fantasyfootball.telegraph.co.uk/premierleague/statistics/teams/STO" TargetMode="External"/><Relationship Id="rId241" Type="http://schemas.openxmlformats.org/officeDocument/2006/relationships/hyperlink" Target="https://fantasyfootball.telegraph.co.uk/premierleague/statistics/points/2043" TargetMode="External"/><Relationship Id="rId479" Type="http://schemas.openxmlformats.org/officeDocument/2006/relationships/hyperlink" Target="https://fantasyfootball.telegraph.co.uk/premierleague/statistics/points/2214" TargetMode="External"/><Relationship Id="rId686" Type="http://schemas.openxmlformats.org/officeDocument/2006/relationships/hyperlink" Target="https://fantasyfootball.telegraph.co.uk/premierleague/statistics/teams/CRY" TargetMode="External"/><Relationship Id="rId893" Type="http://schemas.openxmlformats.org/officeDocument/2006/relationships/hyperlink" Target="https://fantasyfootball.telegraph.co.uk/premierleague/statistics/points/3261" TargetMode="External"/><Relationship Id="rId907" Type="http://schemas.openxmlformats.org/officeDocument/2006/relationships/hyperlink" Target="https://fantasyfootball.telegraph.co.uk/premierleague/statistics/points/3283" TargetMode="External"/><Relationship Id="rId36" Type="http://schemas.openxmlformats.org/officeDocument/2006/relationships/hyperlink" Target="https://fantasyfootball.telegraph.co.uk/premierleague/statistics/teams/TOT" TargetMode="External"/><Relationship Id="rId339" Type="http://schemas.openxmlformats.org/officeDocument/2006/relationships/hyperlink" Target="https://fantasyfootball.telegraph.co.uk/premierleague/statistics/points/2246" TargetMode="External"/><Relationship Id="rId546" Type="http://schemas.openxmlformats.org/officeDocument/2006/relationships/hyperlink" Target="https://fantasyfootball.telegraph.co.uk/premierleague/statistics/teams/ARS" TargetMode="External"/><Relationship Id="rId753" Type="http://schemas.openxmlformats.org/officeDocument/2006/relationships/hyperlink" Target="https://fantasyfootball.telegraph.co.uk/premierleague/statistics/points/3274" TargetMode="External"/><Relationship Id="rId101" Type="http://schemas.openxmlformats.org/officeDocument/2006/relationships/hyperlink" Target="https://fantasyfootball.telegraph.co.uk/premierleague/statistics/points/1047" TargetMode="External"/><Relationship Id="rId185" Type="http://schemas.openxmlformats.org/officeDocument/2006/relationships/hyperlink" Target="https://fantasyfootball.telegraph.co.uk/premierleague/statistics/points/2017" TargetMode="External"/><Relationship Id="rId406" Type="http://schemas.openxmlformats.org/officeDocument/2006/relationships/hyperlink" Target="https://fantasyfootball.telegraph.co.uk/premierleague/statistics/teams/BUR" TargetMode="External"/><Relationship Id="rId960" Type="http://schemas.openxmlformats.org/officeDocument/2006/relationships/hyperlink" Target="https://fantasyfootball.telegraph.co.uk/premierleague/statistics/teams/MUN" TargetMode="External"/><Relationship Id="rId1036" Type="http://schemas.openxmlformats.org/officeDocument/2006/relationships/hyperlink" Target="https://fantasyfootball.telegraph.co.uk/premierleague/statistics/points/4045" TargetMode="External"/><Relationship Id="rId392" Type="http://schemas.openxmlformats.org/officeDocument/2006/relationships/hyperlink" Target="https://fantasyfootball.telegraph.co.uk/premierleague/statistics/teams/LIV" TargetMode="External"/><Relationship Id="rId613" Type="http://schemas.openxmlformats.org/officeDocument/2006/relationships/hyperlink" Target="https://fantasyfootball.telegraph.co.uk/premierleague/statistics/points/3229" TargetMode="External"/><Relationship Id="rId697" Type="http://schemas.openxmlformats.org/officeDocument/2006/relationships/hyperlink" Target="https://fantasyfootball.telegraph.co.uk/premierleague/statistics/points/3152" TargetMode="External"/><Relationship Id="rId820" Type="http://schemas.openxmlformats.org/officeDocument/2006/relationships/hyperlink" Target="https://fantasyfootball.telegraph.co.uk/premierleague/statistics/teams/LIV" TargetMode="External"/><Relationship Id="rId918" Type="http://schemas.openxmlformats.org/officeDocument/2006/relationships/hyperlink" Target="https://fantasyfootball.telegraph.co.uk/premierleague/statistics/teams/MCY" TargetMode="External"/><Relationship Id="rId252" Type="http://schemas.openxmlformats.org/officeDocument/2006/relationships/hyperlink" Target="https://fantasyfootball.telegraph.co.uk/premierleague/statistics/teams/TOT" TargetMode="External"/><Relationship Id="rId1103" Type="http://schemas.openxmlformats.org/officeDocument/2006/relationships/hyperlink" Target="https://fantasyfootball.telegraph.co.uk/premierleague/statistics/points/3311" TargetMode="External"/><Relationship Id="rId47" Type="http://schemas.openxmlformats.org/officeDocument/2006/relationships/hyperlink" Target="https://fantasyfootball.telegraph.co.uk/premierleague/statistics/points/1017" TargetMode="External"/><Relationship Id="rId112" Type="http://schemas.openxmlformats.org/officeDocument/2006/relationships/hyperlink" Target="https://fantasyfootball.telegraph.co.uk/premierleague/statistics/teams/QPR" TargetMode="External"/><Relationship Id="rId557" Type="http://schemas.openxmlformats.org/officeDocument/2006/relationships/hyperlink" Target="https://fantasyfootball.telegraph.co.uk/premierleague/statistics/points/3305" TargetMode="External"/><Relationship Id="rId764" Type="http://schemas.openxmlformats.org/officeDocument/2006/relationships/hyperlink" Target="https://fantasyfootball.telegraph.co.uk/premierleague/statistics/teams/WHM" TargetMode="External"/><Relationship Id="rId971" Type="http://schemas.openxmlformats.org/officeDocument/2006/relationships/hyperlink" Target="https://fantasyfootball.telegraph.co.uk/premierleague/statistics/points/4024" TargetMode="External"/><Relationship Id="rId196" Type="http://schemas.openxmlformats.org/officeDocument/2006/relationships/hyperlink" Target="https://fantasyfootball.telegraph.co.uk/premierleague/statistics/teams/SOT" TargetMode="External"/><Relationship Id="rId417" Type="http://schemas.openxmlformats.org/officeDocument/2006/relationships/hyperlink" Target="https://fantasyfootball.telegraph.co.uk/premierleague/statistics/points/2120" TargetMode="External"/><Relationship Id="rId624" Type="http://schemas.openxmlformats.org/officeDocument/2006/relationships/hyperlink" Target="https://fantasyfootball.telegraph.co.uk/premierleague/statistics/teams/SWA" TargetMode="External"/><Relationship Id="rId831" Type="http://schemas.openxmlformats.org/officeDocument/2006/relationships/hyperlink" Target="https://fantasyfootball.telegraph.co.uk/premierleague/statistics/points/3287" TargetMode="External"/><Relationship Id="rId1047" Type="http://schemas.openxmlformats.org/officeDocument/2006/relationships/hyperlink" Target="https://fantasyfootball.telegraph.co.uk/premierleague/statistics/teams/QPR" TargetMode="External"/><Relationship Id="rId263" Type="http://schemas.openxmlformats.org/officeDocument/2006/relationships/hyperlink" Target="https://fantasyfootball.telegraph.co.uk/premierleague/statistics/points/2077" TargetMode="External"/><Relationship Id="rId470" Type="http://schemas.openxmlformats.org/officeDocument/2006/relationships/hyperlink" Target="https://fantasyfootball.telegraph.co.uk/premierleague/statistics/teams/HUL" TargetMode="External"/><Relationship Id="rId929" Type="http://schemas.openxmlformats.org/officeDocument/2006/relationships/hyperlink" Target="https://fantasyfootball.telegraph.co.uk/premierleague/statistics/points/4010" TargetMode="External"/><Relationship Id="rId1114" Type="http://schemas.openxmlformats.org/officeDocument/2006/relationships/hyperlink" Target="https://fantasyfootball.telegraph.co.uk/premierleague/statistics/points/4099" TargetMode="External"/><Relationship Id="rId58" Type="http://schemas.openxmlformats.org/officeDocument/2006/relationships/hyperlink" Target="https://fantasyfootball.telegraph.co.uk/premierleague/statistics/teams/HUL" TargetMode="External"/><Relationship Id="rId123" Type="http://schemas.openxmlformats.org/officeDocument/2006/relationships/hyperlink" Target="https://fantasyfootball.telegraph.co.uk/premierleague/statistics/points/1060" TargetMode="External"/><Relationship Id="rId330" Type="http://schemas.openxmlformats.org/officeDocument/2006/relationships/hyperlink" Target="https://fantasyfootball.telegraph.co.uk/premierleague/statistics/teams/QPR" TargetMode="External"/><Relationship Id="rId568" Type="http://schemas.openxmlformats.org/officeDocument/2006/relationships/hyperlink" Target="https://fantasyfootball.telegraph.co.uk/premierleague/statistics/teams/EVE" TargetMode="External"/><Relationship Id="rId775" Type="http://schemas.openxmlformats.org/officeDocument/2006/relationships/hyperlink" Target="https://fantasyfootball.telegraph.co.uk/premierleague/statistics/points/3106" TargetMode="External"/><Relationship Id="rId982" Type="http://schemas.openxmlformats.org/officeDocument/2006/relationships/hyperlink" Target="https://fantasyfootball.telegraph.co.uk/premierleague/statistics/teams/SOT" TargetMode="External"/><Relationship Id="rId428" Type="http://schemas.openxmlformats.org/officeDocument/2006/relationships/hyperlink" Target="https://fantasyfootball.telegraph.co.uk/premierleague/statistics/teams/EVE" TargetMode="External"/><Relationship Id="rId635" Type="http://schemas.openxmlformats.org/officeDocument/2006/relationships/hyperlink" Target="https://fantasyfootball.telegraph.co.uk/premierleague/statistics/points/3083" TargetMode="External"/><Relationship Id="rId842" Type="http://schemas.openxmlformats.org/officeDocument/2006/relationships/hyperlink" Target="https://fantasyfootball.telegraph.co.uk/premierleague/statistics/teams/STO" TargetMode="External"/><Relationship Id="rId1058" Type="http://schemas.openxmlformats.org/officeDocument/2006/relationships/hyperlink" Target="https://fantasyfootball.telegraph.co.uk/premierleague/statistics/points/4128" TargetMode="External"/><Relationship Id="rId274" Type="http://schemas.openxmlformats.org/officeDocument/2006/relationships/hyperlink" Target="https://fantasyfootball.telegraph.co.uk/premierleague/statistics/teams/NEW" TargetMode="External"/><Relationship Id="rId481" Type="http://schemas.openxmlformats.org/officeDocument/2006/relationships/hyperlink" Target="https://fantasyfootball.telegraph.co.uk/premierleague/statistics/points/2218" TargetMode="External"/><Relationship Id="rId702" Type="http://schemas.openxmlformats.org/officeDocument/2006/relationships/hyperlink" Target="https://fantasyfootball.telegraph.co.uk/premierleague/statistics/teams/SUN" TargetMode="External"/><Relationship Id="rId1125" Type="http://schemas.openxmlformats.org/officeDocument/2006/relationships/hyperlink" Target="https://fantasyfootball.telegraph.co.uk/premierleague/statistics/points/3317" TargetMode="External"/><Relationship Id="rId69" Type="http://schemas.openxmlformats.org/officeDocument/2006/relationships/hyperlink" Target="https://fantasyfootball.telegraph.co.uk/premierleague/statistics/points/1052" TargetMode="External"/><Relationship Id="rId134" Type="http://schemas.openxmlformats.org/officeDocument/2006/relationships/hyperlink" Target="https://fantasyfootball.telegraph.co.uk/premierleague/statistics/teams/MCY" TargetMode="External"/><Relationship Id="rId579" Type="http://schemas.openxmlformats.org/officeDocument/2006/relationships/hyperlink" Target="https://fantasyfootball.telegraph.co.uk/premierleague/statistics/points/3237" TargetMode="External"/><Relationship Id="rId786" Type="http://schemas.openxmlformats.org/officeDocument/2006/relationships/hyperlink" Target="https://fantasyfootball.telegraph.co.uk/premierleague/statistics/teams/SUN" TargetMode="External"/><Relationship Id="rId993" Type="http://schemas.openxmlformats.org/officeDocument/2006/relationships/hyperlink" Target="https://fantasyfootball.telegraph.co.uk/premierleague/statistics/teams/AVL" TargetMode="External"/><Relationship Id="rId341" Type="http://schemas.openxmlformats.org/officeDocument/2006/relationships/hyperlink" Target="https://fantasyfootball.telegraph.co.uk/premierleague/statistics/points/2062" TargetMode="External"/><Relationship Id="rId439" Type="http://schemas.openxmlformats.org/officeDocument/2006/relationships/hyperlink" Target="https://fantasyfootball.telegraph.co.uk/premierleague/statistics/points/2185" TargetMode="External"/><Relationship Id="rId646" Type="http://schemas.openxmlformats.org/officeDocument/2006/relationships/hyperlink" Target="https://fantasyfootball.telegraph.co.uk/premierleague/statistics/teams/SWA" TargetMode="External"/><Relationship Id="rId1069" Type="http://schemas.openxmlformats.org/officeDocument/2006/relationships/hyperlink" Target="https://fantasyfootball.telegraph.co.uk/premierleague/statistics/teams/LEI" TargetMode="External"/><Relationship Id="rId201" Type="http://schemas.openxmlformats.org/officeDocument/2006/relationships/hyperlink" Target="https://fantasyfootball.telegraph.co.uk/premierleague/statistics/points/2029" TargetMode="External"/><Relationship Id="rId285" Type="http://schemas.openxmlformats.org/officeDocument/2006/relationships/hyperlink" Target="https://fantasyfootball.telegraph.co.uk/premierleague/statistics/points/2057" TargetMode="External"/><Relationship Id="rId506" Type="http://schemas.openxmlformats.org/officeDocument/2006/relationships/hyperlink" Target="https://fantasyfootball.telegraph.co.uk/premierleague/statistics/teams/ARS" TargetMode="External"/><Relationship Id="rId853" Type="http://schemas.openxmlformats.org/officeDocument/2006/relationships/hyperlink" Target="https://fantasyfootball.telegraph.co.uk/premierleague/statistics/points/3192" TargetMode="External"/><Relationship Id="rId1136" Type="http://schemas.openxmlformats.org/officeDocument/2006/relationships/hyperlink" Target="https://fantasyfootball.telegraph.co.uk/premierleague/statistics/points/4164" TargetMode="External"/><Relationship Id="rId492" Type="http://schemas.openxmlformats.org/officeDocument/2006/relationships/hyperlink" Target="https://fantasyfootball.telegraph.co.uk/premierleague/statistics/teams/CHE" TargetMode="External"/><Relationship Id="rId713" Type="http://schemas.openxmlformats.org/officeDocument/2006/relationships/hyperlink" Target="https://fantasyfootball.telegraph.co.uk/premierleague/statistics/points/3231" TargetMode="External"/><Relationship Id="rId797" Type="http://schemas.openxmlformats.org/officeDocument/2006/relationships/hyperlink" Target="https://fantasyfootball.telegraph.co.uk/premierleague/statistics/points/3281" TargetMode="External"/><Relationship Id="rId920" Type="http://schemas.openxmlformats.org/officeDocument/2006/relationships/hyperlink" Target="https://fantasyfootball.telegraph.co.uk/premierleague/statistics/teams/MUN" TargetMode="External"/><Relationship Id="rId145" Type="http://schemas.openxmlformats.org/officeDocument/2006/relationships/hyperlink" Target="https://fantasyfootball.telegraph.co.uk/premierleague/statistics/points/2024" TargetMode="External"/><Relationship Id="rId352" Type="http://schemas.openxmlformats.org/officeDocument/2006/relationships/hyperlink" Target="https://fantasyfootball.telegraph.co.uk/premierleague/statistics/teams/AVL" TargetMode="External"/><Relationship Id="rId212" Type="http://schemas.openxmlformats.org/officeDocument/2006/relationships/hyperlink" Target="https://fantasyfootball.telegraph.co.uk/premierleague/statistics/teams/SWA" TargetMode="External"/><Relationship Id="rId657" Type="http://schemas.openxmlformats.org/officeDocument/2006/relationships/hyperlink" Target="https://fantasyfootball.telegraph.co.uk/premierleague/statistics/points/3072" TargetMode="External"/><Relationship Id="rId864" Type="http://schemas.openxmlformats.org/officeDocument/2006/relationships/hyperlink" Target="https://fantasyfootball.telegraph.co.uk/premierleague/statistics/teams/LEI" TargetMode="External"/><Relationship Id="rId296" Type="http://schemas.openxmlformats.org/officeDocument/2006/relationships/hyperlink" Target="https://fantasyfootball.telegraph.co.uk/premierleague/statistics/teams/SUN" TargetMode="External"/><Relationship Id="rId517" Type="http://schemas.openxmlformats.org/officeDocument/2006/relationships/hyperlink" Target="https://fantasyfootball.telegraph.co.uk/premierleague/statistics/points/3039" TargetMode="External"/><Relationship Id="rId724" Type="http://schemas.openxmlformats.org/officeDocument/2006/relationships/hyperlink" Target="https://fantasyfootball.telegraph.co.uk/premierleague/statistics/teams/AVL" TargetMode="External"/><Relationship Id="rId931" Type="http://schemas.openxmlformats.org/officeDocument/2006/relationships/hyperlink" Target="https://fantasyfootball.telegraph.co.uk/premierleague/statistics/points/4015" TargetMode="External"/><Relationship Id="rId60" Type="http://schemas.openxmlformats.org/officeDocument/2006/relationships/hyperlink" Target="https://fantasyfootball.telegraph.co.uk/premierleague/statistics/teams/WHM" TargetMode="External"/><Relationship Id="rId156" Type="http://schemas.openxmlformats.org/officeDocument/2006/relationships/hyperlink" Target="https://fantasyfootball.telegraph.co.uk/premierleague/statistics/teams/MCY" TargetMode="External"/><Relationship Id="rId363" Type="http://schemas.openxmlformats.org/officeDocument/2006/relationships/hyperlink" Target="https://fantasyfootball.telegraph.co.uk/premierleague/statistics/points/2053" TargetMode="External"/><Relationship Id="rId570" Type="http://schemas.openxmlformats.org/officeDocument/2006/relationships/hyperlink" Target="https://fantasyfootball.telegraph.co.uk/premierleague/statistics/teams/MUN" TargetMode="External"/><Relationship Id="rId1007" Type="http://schemas.openxmlformats.org/officeDocument/2006/relationships/hyperlink" Target="https://fantasyfootball.telegraph.co.uk/premierleague/statistics/teams/CRY" TargetMode="External"/><Relationship Id="rId223" Type="http://schemas.openxmlformats.org/officeDocument/2006/relationships/hyperlink" Target="https://fantasyfootball.telegraph.co.uk/premierleague/statistics/points/2047" TargetMode="External"/><Relationship Id="rId430" Type="http://schemas.openxmlformats.org/officeDocument/2006/relationships/hyperlink" Target="https://fantasyfootball.telegraph.co.uk/premierleague/statistics/teams/AVL" TargetMode="External"/><Relationship Id="rId668" Type="http://schemas.openxmlformats.org/officeDocument/2006/relationships/hyperlink" Target="https://fantasyfootball.telegraph.co.uk/premierleague/statistics/teams/NEW" TargetMode="External"/><Relationship Id="rId875" Type="http://schemas.openxmlformats.org/officeDocument/2006/relationships/hyperlink" Target="https://fantasyfootball.telegraph.co.uk/premierleague/statistics/points/3187" TargetMode="External"/><Relationship Id="rId1060" Type="http://schemas.openxmlformats.org/officeDocument/2006/relationships/hyperlink" Target="https://fantasyfootball.telegraph.co.uk/premierleague/statistics/points/4133" TargetMode="External"/><Relationship Id="rId18" Type="http://schemas.openxmlformats.org/officeDocument/2006/relationships/hyperlink" Target="https://fantasyfootball.telegraph.co.uk/premierleague/statistics/teams/MCY" TargetMode="External"/><Relationship Id="rId528" Type="http://schemas.openxmlformats.org/officeDocument/2006/relationships/hyperlink" Target="https://fantasyfootball.telegraph.co.uk/premierleague/statistics/teams/LIV" TargetMode="External"/><Relationship Id="rId735" Type="http://schemas.openxmlformats.org/officeDocument/2006/relationships/hyperlink" Target="https://fantasyfootball.telegraph.co.uk/premierleague/statistics/points/3108" TargetMode="External"/><Relationship Id="rId942" Type="http://schemas.openxmlformats.org/officeDocument/2006/relationships/hyperlink" Target="https://fantasyfootball.telegraph.co.uk/premierleague/statistics/teams/CHE" TargetMode="External"/><Relationship Id="rId167" Type="http://schemas.openxmlformats.org/officeDocument/2006/relationships/hyperlink" Target="https://fantasyfootball.telegraph.co.uk/premierleague/statistics/points/2008" TargetMode="External"/><Relationship Id="rId374" Type="http://schemas.openxmlformats.org/officeDocument/2006/relationships/hyperlink" Target="https://fantasyfootball.telegraph.co.uk/premierleague/statistics/teams/EVE" TargetMode="External"/><Relationship Id="rId581" Type="http://schemas.openxmlformats.org/officeDocument/2006/relationships/hyperlink" Target="https://fantasyfootball.telegraph.co.uk/premierleague/statistics/points/3299" TargetMode="External"/><Relationship Id="rId1018" Type="http://schemas.openxmlformats.org/officeDocument/2006/relationships/hyperlink" Target="https://fantasyfootball.telegraph.co.uk/premierleague/statistics/points/4051" TargetMode="External"/><Relationship Id="rId71" Type="http://schemas.openxmlformats.org/officeDocument/2006/relationships/hyperlink" Target="https://fantasyfootball.telegraph.co.uk/premierleague/statistics/points/1053" TargetMode="External"/><Relationship Id="rId234" Type="http://schemas.openxmlformats.org/officeDocument/2006/relationships/hyperlink" Target="https://fantasyfootball.telegraph.co.uk/premierleague/statistics/teams/NEW" TargetMode="External"/><Relationship Id="rId679" Type="http://schemas.openxmlformats.org/officeDocument/2006/relationships/hyperlink" Target="https://fantasyfootball.telegraph.co.uk/premierleague/statistics/points/3064" TargetMode="External"/><Relationship Id="rId802" Type="http://schemas.openxmlformats.org/officeDocument/2006/relationships/hyperlink" Target="https://fantasyfootball.telegraph.co.uk/premierleague/statistics/teams/CHE" TargetMode="External"/><Relationship Id="rId886" Type="http://schemas.openxmlformats.org/officeDocument/2006/relationships/hyperlink" Target="https://fantasyfootball.telegraph.co.uk/premierleague/statistics/teams/QPR" TargetMode="External"/><Relationship Id="rId2" Type="http://schemas.openxmlformats.org/officeDocument/2006/relationships/hyperlink" Target="javascript:sort_col('H',5,'DESC');" TargetMode="External"/><Relationship Id="rId29" Type="http://schemas.openxmlformats.org/officeDocument/2006/relationships/hyperlink" Target="https://fantasyfootball.telegraph.co.uk/premierleague/statistics/points/1004" TargetMode="External"/><Relationship Id="rId441" Type="http://schemas.openxmlformats.org/officeDocument/2006/relationships/hyperlink" Target="https://fantasyfootball.telegraph.co.uk/premierleague/statistics/points/2196" TargetMode="External"/><Relationship Id="rId539" Type="http://schemas.openxmlformats.org/officeDocument/2006/relationships/hyperlink" Target="https://fantasyfootball.telegraph.co.uk/premierleague/statistics/points/3038" TargetMode="External"/><Relationship Id="rId746" Type="http://schemas.openxmlformats.org/officeDocument/2006/relationships/hyperlink" Target="https://fantasyfootball.telegraph.co.uk/premierleague/statistics/teams/LEI" TargetMode="External"/><Relationship Id="rId1071" Type="http://schemas.openxmlformats.org/officeDocument/2006/relationships/hyperlink" Target="https://fantasyfootball.telegraph.co.uk/premierleague/statistics/teams/CRY" TargetMode="External"/><Relationship Id="rId178" Type="http://schemas.openxmlformats.org/officeDocument/2006/relationships/hyperlink" Target="https://fantasyfootball.telegraph.co.uk/premierleague/statistics/teams/LIV" TargetMode="External"/><Relationship Id="rId301" Type="http://schemas.openxmlformats.org/officeDocument/2006/relationships/hyperlink" Target="https://fantasyfootball.telegraph.co.uk/premierleague/statistics/points/2119" TargetMode="External"/><Relationship Id="rId953" Type="http://schemas.openxmlformats.org/officeDocument/2006/relationships/hyperlink" Target="https://fantasyfootball.telegraph.co.uk/premierleague/statistics/points/4093" TargetMode="External"/><Relationship Id="rId1029" Type="http://schemas.openxmlformats.org/officeDocument/2006/relationships/hyperlink" Target="https://fantasyfootball.telegraph.co.uk/premierleague/statistics/teams/STO" TargetMode="External"/><Relationship Id="rId82" Type="http://schemas.openxmlformats.org/officeDocument/2006/relationships/hyperlink" Target="https://fantasyfootball.telegraph.co.uk/premierleague/statistics/teams/CHE" TargetMode="External"/><Relationship Id="rId385" Type="http://schemas.openxmlformats.org/officeDocument/2006/relationships/hyperlink" Target="https://fantasyfootball.telegraph.co.uk/premierleague/statistics/points/2226" TargetMode="External"/><Relationship Id="rId592" Type="http://schemas.openxmlformats.org/officeDocument/2006/relationships/hyperlink" Target="https://fantasyfootball.telegraph.co.uk/premierleague/statistics/teams/MCY" TargetMode="External"/><Relationship Id="rId606" Type="http://schemas.openxmlformats.org/officeDocument/2006/relationships/hyperlink" Target="https://fantasyfootball.telegraph.co.uk/premierleague/statistics/teams/CRY" TargetMode="External"/><Relationship Id="rId813" Type="http://schemas.openxmlformats.org/officeDocument/2006/relationships/hyperlink" Target="https://fantasyfootball.telegraph.co.uk/premierleague/statistics/points/3136" TargetMode="External"/><Relationship Id="rId245" Type="http://schemas.openxmlformats.org/officeDocument/2006/relationships/hyperlink" Target="https://fantasyfootball.telegraph.co.uk/premierleague/statistics/points/2048" TargetMode="External"/><Relationship Id="rId452" Type="http://schemas.openxmlformats.org/officeDocument/2006/relationships/hyperlink" Target="https://fantasyfootball.telegraph.co.uk/premierleague/statistics/teams/BUR" TargetMode="External"/><Relationship Id="rId897" Type="http://schemas.openxmlformats.org/officeDocument/2006/relationships/hyperlink" Target="https://fantasyfootball.telegraph.co.uk/premierleague/statistics/points/3263" TargetMode="External"/><Relationship Id="rId1082" Type="http://schemas.openxmlformats.org/officeDocument/2006/relationships/hyperlink" Target="https://fantasyfootball.telegraph.co.uk/premierleague/statistics/points/4151" TargetMode="External"/><Relationship Id="rId105" Type="http://schemas.openxmlformats.org/officeDocument/2006/relationships/hyperlink" Target="https://fantasyfootball.telegraph.co.uk/premierleague/statistics/points/1032" TargetMode="External"/><Relationship Id="rId312" Type="http://schemas.openxmlformats.org/officeDocument/2006/relationships/hyperlink" Target="https://fantasyfootball.telegraph.co.uk/premierleague/statistics/teams/WBA" TargetMode="External"/><Relationship Id="rId757" Type="http://schemas.openxmlformats.org/officeDocument/2006/relationships/hyperlink" Target="https://fantasyfootball.telegraph.co.uk/premierleague/statistics/points/3278" TargetMode="External"/><Relationship Id="rId964" Type="http://schemas.openxmlformats.org/officeDocument/2006/relationships/hyperlink" Target="https://fantasyfootball.telegraph.co.uk/premierleague/statistics/teams/STO" TargetMode="External"/><Relationship Id="rId93" Type="http://schemas.openxmlformats.org/officeDocument/2006/relationships/hyperlink" Target="https://fantasyfootball.telegraph.co.uk/premierleague/statistics/points/1044" TargetMode="External"/><Relationship Id="rId189" Type="http://schemas.openxmlformats.org/officeDocument/2006/relationships/hyperlink" Target="https://fantasyfootball.telegraph.co.uk/premierleague/statistics/points/2172" TargetMode="External"/><Relationship Id="rId396" Type="http://schemas.openxmlformats.org/officeDocument/2006/relationships/hyperlink" Target="https://fantasyfootball.telegraph.co.uk/premierleague/statistics/teams/SWA" TargetMode="External"/><Relationship Id="rId617" Type="http://schemas.openxmlformats.org/officeDocument/2006/relationships/hyperlink" Target="https://fantasyfootball.telegraph.co.uk/premierleague/statistics/points/3307" TargetMode="External"/><Relationship Id="rId824" Type="http://schemas.openxmlformats.org/officeDocument/2006/relationships/hyperlink" Target="https://fantasyfootball.telegraph.co.uk/premierleague/statistics/teams/QPR" TargetMode="External"/><Relationship Id="rId256" Type="http://schemas.openxmlformats.org/officeDocument/2006/relationships/hyperlink" Target="https://fantasyfootball.telegraph.co.uk/premierleague/statistics/teams/QPR" TargetMode="External"/><Relationship Id="rId463" Type="http://schemas.openxmlformats.org/officeDocument/2006/relationships/hyperlink" Target="https://fantasyfootball.telegraph.co.uk/premierleague/statistics/points/2145" TargetMode="External"/><Relationship Id="rId670" Type="http://schemas.openxmlformats.org/officeDocument/2006/relationships/hyperlink" Target="https://fantasyfootball.telegraph.co.uk/premierleague/statistics/teams/SWA" TargetMode="External"/><Relationship Id="rId1093" Type="http://schemas.openxmlformats.org/officeDocument/2006/relationships/hyperlink" Target="https://fantasyfootball.telegraph.co.uk/premierleague/statistics/teams/WBA" TargetMode="External"/><Relationship Id="rId1107" Type="http://schemas.openxmlformats.org/officeDocument/2006/relationships/hyperlink" Target="https://fantasyfootball.telegraph.co.uk/premierleague/statistics/points/2252" TargetMode="External"/><Relationship Id="rId116" Type="http://schemas.openxmlformats.org/officeDocument/2006/relationships/hyperlink" Target="https://fantasyfootball.telegraph.co.uk/premierleague/statistics/teams/LEI" TargetMode="External"/><Relationship Id="rId323" Type="http://schemas.openxmlformats.org/officeDocument/2006/relationships/hyperlink" Target="https://fantasyfootball.telegraph.co.uk/premierleague/statistics/points/2176" TargetMode="External"/><Relationship Id="rId530" Type="http://schemas.openxmlformats.org/officeDocument/2006/relationships/hyperlink" Target="https://fantasyfootball.telegraph.co.uk/premierleague/statistics/teams/LIV" TargetMode="External"/><Relationship Id="rId768" Type="http://schemas.openxmlformats.org/officeDocument/2006/relationships/hyperlink" Target="https://fantasyfootball.telegraph.co.uk/premierleague/statistics/teams/EVE" TargetMode="External"/><Relationship Id="rId975" Type="http://schemas.openxmlformats.org/officeDocument/2006/relationships/hyperlink" Target="https://fantasyfootball.telegraph.co.uk/premierleague/statistics/points/4018" TargetMode="External"/><Relationship Id="rId20" Type="http://schemas.openxmlformats.org/officeDocument/2006/relationships/hyperlink" Target="https://fantasyfootball.telegraph.co.uk/premierleague/statistics/teams/CHE" TargetMode="External"/><Relationship Id="rId628" Type="http://schemas.openxmlformats.org/officeDocument/2006/relationships/hyperlink" Target="https://fantasyfootball.telegraph.co.uk/premierleague/statistics/teams/WHM" TargetMode="External"/><Relationship Id="rId835" Type="http://schemas.openxmlformats.org/officeDocument/2006/relationships/hyperlink" Target="https://fantasyfootball.telegraph.co.uk/premierleague/statistics/points/3135" TargetMode="External"/><Relationship Id="rId267" Type="http://schemas.openxmlformats.org/officeDocument/2006/relationships/hyperlink" Target="https://fantasyfootball.telegraph.co.uk/premierleague/statistics/points/2084" TargetMode="External"/><Relationship Id="rId474" Type="http://schemas.openxmlformats.org/officeDocument/2006/relationships/hyperlink" Target="https://fantasyfootball.telegraph.co.uk/premierleague/statistics/teams/WBA" TargetMode="External"/><Relationship Id="rId1020" Type="http://schemas.openxmlformats.org/officeDocument/2006/relationships/hyperlink" Target="https://fantasyfootball.telegraph.co.uk/premierleague/statistics/points/4080" TargetMode="External"/><Relationship Id="rId1118" Type="http://schemas.openxmlformats.org/officeDocument/2006/relationships/hyperlink" Target="https://fantasyfootball.telegraph.co.uk/premierleague/statistics/points/2257" TargetMode="External"/><Relationship Id="rId127" Type="http://schemas.openxmlformats.org/officeDocument/2006/relationships/hyperlink" Target="https://fantasyfootball.telegraph.co.uk/premierleague/statistics/points/2003" TargetMode="External"/><Relationship Id="rId681" Type="http://schemas.openxmlformats.org/officeDocument/2006/relationships/hyperlink" Target="https://fantasyfootball.telegraph.co.uk/premierleague/statistics/points/3068" TargetMode="External"/><Relationship Id="rId779" Type="http://schemas.openxmlformats.org/officeDocument/2006/relationships/hyperlink" Target="https://fantasyfootball.telegraph.co.uk/premierleague/statistics/points/3116" TargetMode="External"/><Relationship Id="rId902" Type="http://schemas.openxmlformats.org/officeDocument/2006/relationships/hyperlink" Target="https://fantasyfootball.telegraph.co.uk/premierleague/statistics/teams/WHM" TargetMode="External"/><Relationship Id="rId986" Type="http://schemas.openxmlformats.org/officeDocument/2006/relationships/hyperlink" Target="https://fantasyfootball.telegraph.co.uk/premierleague/statistics/teams/AVL" TargetMode="External"/><Relationship Id="rId31" Type="http://schemas.openxmlformats.org/officeDocument/2006/relationships/hyperlink" Target="https://fantasyfootball.telegraph.co.uk/premierleague/statistics/points/1007" TargetMode="External"/><Relationship Id="rId334" Type="http://schemas.openxmlformats.org/officeDocument/2006/relationships/hyperlink" Target="https://fantasyfootball.telegraph.co.uk/premierleague/statistics/teams/LEI" TargetMode="External"/><Relationship Id="rId541" Type="http://schemas.openxmlformats.org/officeDocument/2006/relationships/hyperlink" Target="https://fantasyfootball.telegraph.co.uk/premierleague/statistics/points/3010" TargetMode="External"/><Relationship Id="rId639" Type="http://schemas.openxmlformats.org/officeDocument/2006/relationships/hyperlink" Target="https://fantasyfootball.telegraph.co.uk/premierleague/statistics/points/3233" TargetMode="External"/><Relationship Id="rId4" Type="http://schemas.openxmlformats.org/officeDocument/2006/relationships/hyperlink" Target="javascript:sort_col('H',5,'DESC');" TargetMode="External"/><Relationship Id="rId180" Type="http://schemas.openxmlformats.org/officeDocument/2006/relationships/hyperlink" Target="https://fantasyfootball.telegraph.co.uk/premierleague/statistics/teams/MUN" TargetMode="External"/><Relationship Id="rId236" Type="http://schemas.openxmlformats.org/officeDocument/2006/relationships/hyperlink" Target="https://fantasyfootball.telegraph.co.uk/premierleague/statistics/teams/ARS" TargetMode="External"/><Relationship Id="rId278" Type="http://schemas.openxmlformats.org/officeDocument/2006/relationships/hyperlink" Target="https://fantasyfootball.telegraph.co.uk/premierleague/statistics/teams/SUN" TargetMode="External"/><Relationship Id="rId401" Type="http://schemas.openxmlformats.org/officeDocument/2006/relationships/hyperlink" Target="https://fantasyfootball.telegraph.co.uk/premierleague/statistics/points/2208" TargetMode="External"/><Relationship Id="rId443" Type="http://schemas.openxmlformats.org/officeDocument/2006/relationships/hyperlink" Target="https://fantasyfootball.telegraph.co.uk/premierleague/statistics/points/2199" TargetMode="External"/><Relationship Id="rId650" Type="http://schemas.openxmlformats.org/officeDocument/2006/relationships/hyperlink" Target="https://fantasyfootball.telegraph.co.uk/premierleague/statistics/teams/SWA" TargetMode="External"/><Relationship Id="rId846" Type="http://schemas.openxmlformats.org/officeDocument/2006/relationships/hyperlink" Target="https://fantasyfootball.telegraph.co.uk/premierleague/statistics/teams/HUL" TargetMode="External"/><Relationship Id="rId888" Type="http://schemas.openxmlformats.org/officeDocument/2006/relationships/hyperlink" Target="https://fantasyfootball.telegraph.co.uk/premierleague/statistics/teams/EVE" TargetMode="External"/><Relationship Id="rId1031" Type="http://schemas.openxmlformats.org/officeDocument/2006/relationships/hyperlink" Target="https://fantasyfootball.telegraph.co.uk/premierleague/statistics/teams/STO" TargetMode="External"/><Relationship Id="rId1073" Type="http://schemas.openxmlformats.org/officeDocument/2006/relationships/hyperlink" Target="https://fantasyfootball.telegraph.co.uk/premierleague/statistics/teams/MUN" TargetMode="External"/><Relationship Id="rId1129" Type="http://schemas.openxmlformats.org/officeDocument/2006/relationships/hyperlink" Target="https://fantasyfootball.telegraph.co.uk/premierleague/statistics/points/2260" TargetMode="External"/><Relationship Id="rId303" Type="http://schemas.openxmlformats.org/officeDocument/2006/relationships/hyperlink" Target="https://fantasyfootball.telegraph.co.uk/premierleague/statistics/points/2141" TargetMode="External"/><Relationship Id="rId485" Type="http://schemas.openxmlformats.org/officeDocument/2006/relationships/hyperlink" Target="https://fantasyfootball.telegraph.co.uk/premierleague/statistics/points/2233" TargetMode="External"/><Relationship Id="rId692" Type="http://schemas.openxmlformats.org/officeDocument/2006/relationships/hyperlink" Target="https://fantasyfootball.telegraph.co.uk/premierleague/statistics/teams/WHM" TargetMode="External"/><Relationship Id="rId706" Type="http://schemas.openxmlformats.org/officeDocument/2006/relationships/hyperlink" Target="https://fantasyfootball.telegraph.co.uk/premierleague/statistics/teams/CRY" TargetMode="External"/><Relationship Id="rId748" Type="http://schemas.openxmlformats.org/officeDocument/2006/relationships/hyperlink" Target="https://fantasyfootball.telegraph.co.uk/premierleague/statistics/teams/SOT" TargetMode="External"/><Relationship Id="rId913" Type="http://schemas.openxmlformats.org/officeDocument/2006/relationships/hyperlink" Target="https://fantasyfootball.telegraph.co.uk/premierleague/statistics/points/3297" TargetMode="External"/><Relationship Id="rId955" Type="http://schemas.openxmlformats.org/officeDocument/2006/relationships/hyperlink" Target="https://fantasyfootball.telegraph.co.uk/premierleague/statistics/points/4016" TargetMode="External"/><Relationship Id="rId1140" Type="http://schemas.openxmlformats.org/officeDocument/2006/relationships/hyperlink" Target="https://fantasyfootball.telegraph.co.uk/premierleague/statistics/points/2261" TargetMode="External"/><Relationship Id="rId42" Type="http://schemas.openxmlformats.org/officeDocument/2006/relationships/hyperlink" Target="https://fantasyfootball.telegraph.co.uk/premierleague/statistics/teams/STO" TargetMode="External"/><Relationship Id="rId84" Type="http://schemas.openxmlformats.org/officeDocument/2006/relationships/hyperlink" Target="https://fantasyfootball.telegraph.co.uk/premierleague/statistics/teams/CRY" TargetMode="External"/><Relationship Id="rId138" Type="http://schemas.openxmlformats.org/officeDocument/2006/relationships/hyperlink" Target="https://fantasyfootball.telegraph.co.uk/premierleague/statistics/teams/CHE" TargetMode="External"/><Relationship Id="rId345" Type="http://schemas.openxmlformats.org/officeDocument/2006/relationships/hyperlink" Target="https://fantasyfootball.telegraph.co.uk/premierleague/statistics/points/2095" TargetMode="External"/><Relationship Id="rId387" Type="http://schemas.openxmlformats.org/officeDocument/2006/relationships/hyperlink" Target="https://fantasyfootball.telegraph.co.uk/premierleague/statistics/points/2230" TargetMode="External"/><Relationship Id="rId510" Type="http://schemas.openxmlformats.org/officeDocument/2006/relationships/hyperlink" Target="https://fantasyfootball.telegraph.co.uk/premierleague/statistics/teams/CHE" TargetMode="External"/><Relationship Id="rId552" Type="http://schemas.openxmlformats.org/officeDocument/2006/relationships/hyperlink" Target="https://fantasyfootball.telegraph.co.uk/premierleague/statistics/teams/CRY" TargetMode="External"/><Relationship Id="rId594" Type="http://schemas.openxmlformats.org/officeDocument/2006/relationships/hyperlink" Target="https://fantasyfootball.telegraph.co.uk/premierleague/statistics/teams/MUN" TargetMode="External"/><Relationship Id="rId608" Type="http://schemas.openxmlformats.org/officeDocument/2006/relationships/hyperlink" Target="https://fantasyfootball.telegraph.co.uk/premierleague/statistics/teams/SOT" TargetMode="External"/><Relationship Id="rId815" Type="http://schemas.openxmlformats.org/officeDocument/2006/relationships/hyperlink" Target="https://fantasyfootball.telegraph.co.uk/premierleague/statistics/points/3140" TargetMode="External"/><Relationship Id="rId997" Type="http://schemas.openxmlformats.org/officeDocument/2006/relationships/hyperlink" Target="https://fantasyfootball.telegraph.co.uk/premierleague/statistics/teams/AVL" TargetMode="External"/><Relationship Id="rId191" Type="http://schemas.openxmlformats.org/officeDocument/2006/relationships/hyperlink" Target="https://fantasyfootball.telegraph.co.uk/premierleague/statistics/points/2031" TargetMode="External"/><Relationship Id="rId205" Type="http://schemas.openxmlformats.org/officeDocument/2006/relationships/hyperlink" Target="https://fantasyfootball.telegraph.co.uk/premierleague/statistics/points/2182" TargetMode="External"/><Relationship Id="rId247" Type="http://schemas.openxmlformats.org/officeDocument/2006/relationships/hyperlink" Target="https://fantasyfootball.telegraph.co.uk/premierleague/statistics/points/2060" TargetMode="External"/><Relationship Id="rId412" Type="http://schemas.openxmlformats.org/officeDocument/2006/relationships/hyperlink" Target="https://fantasyfootball.telegraph.co.uk/premierleague/statistics/teams/SWA" TargetMode="External"/><Relationship Id="rId857" Type="http://schemas.openxmlformats.org/officeDocument/2006/relationships/hyperlink" Target="https://fantasyfootball.telegraph.co.uk/premierleague/statistics/points/3238" TargetMode="External"/><Relationship Id="rId899" Type="http://schemas.openxmlformats.org/officeDocument/2006/relationships/hyperlink" Target="https://fantasyfootball.telegraph.co.uk/premierleague/statistics/points/3265" TargetMode="External"/><Relationship Id="rId1000" Type="http://schemas.openxmlformats.org/officeDocument/2006/relationships/hyperlink" Target="https://fantasyfootball.telegraph.co.uk/premierleague/statistics/points/4081" TargetMode="External"/><Relationship Id="rId1042" Type="http://schemas.openxmlformats.org/officeDocument/2006/relationships/hyperlink" Target="https://fantasyfootball.telegraph.co.uk/premierleague/statistics/points/4070" TargetMode="External"/><Relationship Id="rId1084" Type="http://schemas.openxmlformats.org/officeDocument/2006/relationships/hyperlink" Target="https://fantasyfootball.telegraph.co.uk/premierleague/statistics/points/4123" TargetMode="External"/><Relationship Id="rId107" Type="http://schemas.openxmlformats.org/officeDocument/2006/relationships/hyperlink" Target="https://fantasyfootball.telegraph.co.uk/premierleague/statistics/points/1034" TargetMode="External"/><Relationship Id="rId289" Type="http://schemas.openxmlformats.org/officeDocument/2006/relationships/hyperlink" Target="https://fantasyfootball.telegraph.co.uk/premierleague/statistics/points/2081" TargetMode="External"/><Relationship Id="rId454" Type="http://schemas.openxmlformats.org/officeDocument/2006/relationships/hyperlink" Target="https://fantasyfootball.telegraph.co.uk/premierleague/statistics/teams/LEI" TargetMode="External"/><Relationship Id="rId496" Type="http://schemas.openxmlformats.org/officeDocument/2006/relationships/hyperlink" Target="https://fantasyfootball.telegraph.co.uk/premierleague/statistics/teams/ARS" TargetMode="External"/><Relationship Id="rId661" Type="http://schemas.openxmlformats.org/officeDocument/2006/relationships/hyperlink" Target="https://fantasyfootball.telegraph.co.uk/premierleague/statistics/points/3157" TargetMode="External"/><Relationship Id="rId717" Type="http://schemas.openxmlformats.org/officeDocument/2006/relationships/hyperlink" Target="https://fantasyfootball.telegraph.co.uk/premierleague/statistics/points/3286" TargetMode="External"/><Relationship Id="rId759" Type="http://schemas.openxmlformats.org/officeDocument/2006/relationships/hyperlink" Target="https://fantasyfootball.telegraph.co.uk/premierleague/statistics/points/3279" TargetMode="External"/><Relationship Id="rId924" Type="http://schemas.openxmlformats.org/officeDocument/2006/relationships/hyperlink" Target="https://fantasyfootball.telegraph.co.uk/premierleague/statistics/teams/ARS" TargetMode="External"/><Relationship Id="rId966" Type="http://schemas.openxmlformats.org/officeDocument/2006/relationships/hyperlink" Target="https://fantasyfootball.telegraph.co.uk/premierleague/statistics/teams/WHM" TargetMode="External"/><Relationship Id="rId11" Type="http://schemas.openxmlformats.org/officeDocument/2006/relationships/hyperlink" Target="javascript:sort_col('H',5,'DESC');" TargetMode="External"/><Relationship Id="rId53" Type="http://schemas.openxmlformats.org/officeDocument/2006/relationships/hyperlink" Target="https://fantasyfootball.telegraph.co.uk/premierleague/statistics/points/1012" TargetMode="External"/><Relationship Id="rId149" Type="http://schemas.openxmlformats.org/officeDocument/2006/relationships/hyperlink" Target="https://fantasyfootball.telegraph.co.uk/premierleague/statistics/points/2162" TargetMode="External"/><Relationship Id="rId314" Type="http://schemas.openxmlformats.org/officeDocument/2006/relationships/hyperlink" Target="https://fantasyfootball.telegraph.co.uk/premierleague/statistics/teams/QPR" TargetMode="External"/><Relationship Id="rId356" Type="http://schemas.openxmlformats.org/officeDocument/2006/relationships/hyperlink" Target="https://fantasyfootball.telegraph.co.uk/premierleague/statistics/teams/LEI" TargetMode="External"/><Relationship Id="rId398" Type="http://schemas.openxmlformats.org/officeDocument/2006/relationships/hyperlink" Target="https://fantasyfootball.telegraph.co.uk/premierleague/statistics/teams/CRY" TargetMode="External"/><Relationship Id="rId521" Type="http://schemas.openxmlformats.org/officeDocument/2006/relationships/hyperlink" Target="https://fantasyfootball.telegraph.co.uk/premierleague/statistics/points/3034" TargetMode="External"/><Relationship Id="rId563" Type="http://schemas.openxmlformats.org/officeDocument/2006/relationships/hyperlink" Target="https://fantasyfootball.telegraph.co.uk/premierleague/statistics/points/3149" TargetMode="External"/><Relationship Id="rId619" Type="http://schemas.openxmlformats.org/officeDocument/2006/relationships/hyperlink" Target="https://fantasyfootball.telegraph.co.uk/premierleague/statistics/points/3023" TargetMode="External"/><Relationship Id="rId770" Type="http://schemas.openxmlformats.org/officeDocument/2006/relationships/hyperlink" Target="https://fantasyfootball.telegraph.co.uk/premierleague/statistics/teams/BUR" TargetMode="External"/><Relationship Id="rId95" Type="http://schemas.openxmlformats.org/officeDocument/2006/relationships/hyperlink" Target="https://fantasyfootball.telegraph.co.uk/premierleague/statistics/points/1049" TargetMode="External"/><Relationship Id="rId160" Type="http://schemas.openxmlformats.org/officeDocument/2006/relationships/hyperlink" Target="https://fantasyfootball.telegraph.co.uk/premierleague/statistics/teams/ARS" TargetMode="External"/><Relationship Id="rId216" Type="http://schemas.openxmlformats.org/officeDocument/2006/relationships/hyperlink" Target="https://fantasyfootball.telegraph.co.uk/premierleague/statistics/teams/HUL" TargetMode="External"/><Relationship Id="rId423" Type="http://schemas.openxmlformats.org/officeDocument/2006/relationships/hyperlink" Target="https://fantasyfootball.telegraph.co.uk/premierleague/statistics/points/2135" TargetMode="External"/><Relationship Id="rId826" Type="http://schemas.openxmlformats.org/officeDocument/2006/relationships/hyperlink" Target="https://fantasyfootball.telegraph.co.uk/premierleague/statistics/teams/QPR" TargetMode="External"/><Relationship Id="rId868" Type="http://schemas.openxmlformats.org/officeDocument/2006/relationships/hyperlink" Target="https://fantasyfootball.telegraph.co.uk/premierleague/statistics/teams/WHM" TargetMode="External"/><Relationship Id="rId1011" Type="http://schemas.openxmlformats.org/officeDocument/2006/relationships/hyperlink" Target="https://fantasyfootball.telegraph.co.uk/premierleague/statistics/teams/LEI" TargetMode="External"/><Relationship Id="rId1053" Type="http://schemas.openxmlformats.org/officeDocument/2006/relationships/hyperlink" Target="https://fantasyfootball.telegraph.co.uk/premierleague/statistics/teams/WHM" TargetMode="External"/><Relationship Id="rId1109" Type="http://schemas.openxmlformats.org/officeDocument/2006/relationships/hyperlink" Target="https://fantasyfootball.telegraph.co.uk/premierleague/statistics/points/3208" TargetMode="External"/><Relationship Id="rId258" Type="http://schemas.openxmlformats.org/officeDocument/2006/relationships/hyperlink" Target="https://fantasyfootball.telegraph.co.uk/premierleague/statistics/teams/CRY" TargetMode="External"/><Relationship Id="rId465" Type="http://schemas.openxmlformats.org/officeDocument/2006/relationships/hyperlink" Target="https://fantasyfootball.telegraph.co.uk/premierleague/statistics/points/2149" TargetMode="External"/><Relationship Id="rId630" Type="http://schemas.openxmlformats.org/officeDocument/2006/relationships/hyperlink" Target="https://fantasyfootball.telegraph.co.uk/premierleague/statistics/teams/SOT" TargetMode="External"/><Relationship Id="rId672" Type="http://schemas.openxmlformats.org/officeDocument/2006/relationships/hyperlink" Target="https://fantasyfootball.telegraph.co.uk/premierleague/statistics/teams/WBA" TargetMode="External"/><Relationship Id="rId728" Type="http://schemas.openxmlformats.org/officeDocument/2006/relationships/hyperlink" Target="https://fantasyfootball.telegraph.co.uk/premierleague/statistics/teams/SWA" TargetMode="External"/><Relationship Id="rId935" Type="http://schemas.openxmlformats.org/officeDocument/2006/relationships/hyperlink" Target="https://fantasyfootball.telegraph.co.uk/premierleague/statistics/points/4088" TargetMode="External"/><Relationship Id="rId1095" Type="http://schemas.openxmlformats.org/officeDocument/2006/relationships/hyperlink" Target="https://fantasyfootball.telegraph.co.uk/premierleague/statistics/teams/SWA" TargetMode="External"/><Relationship Id="rId22" Type="http://schemas.openxmlformats.org/officeDocument/2006/relationships/hyperlink" Target="https://fantasyfootball.telegraph.co.uk/premierleague/statistics/teams/CHE" TargetMode="External"/><Relationship Id="rId64" Type="http://schemas.openxmlformats.org/officeDocument/2006/relationships/hyperlink" Target="https://fantasyfootball.telegraph.co.uk/premierleague/statistics/teams/LEI" TargetMode="External"/><Relationship Id="rId118" Type="http://schemas.openxmlformats.org/officeDocument/2006/relationships/hyperlink" Target="https://fantasyfootball.telegraph.co.uk/premierleague/statistics/teams/BUR" TargetMode="External"/><Relationship Id="rId325" Type="http://schemas.openxmlformats.org/officeDocument/2006/relationships/hyperlink" Target="https://fantasyfootball.telegraph.co.uk/premierleague/statistics/points/2183" TargetMode="External"/><Relationship Id="rId367" Type="http://schemas.openxmlformats.org/officeDocument/2006/relationships/hyperlink" Target="https://fantasyfootball.telegraph.co.uk/premierleague/statistics/points/2086" TargetMode="External"/><Relationship Id="rId532" Type="http://schemas.openxmlformats.org/officeDocument/2006/relationships/hyperlink" Target="https://fantasyfootball.telegraph.co.uk/premierleague/statistics/teams/CHE" TargetMode="External"/><Relationship Id="rId574" Type="http://schemas.openxmlformats.org/officeDocument/2006/relationships/hyperlink" Target="https://fantasyfootball.telegraph.co.uk/premierleague/statistics/teams/MCY" TargetMode="External"/><Relationship Id="rId977" Type="http://schemas.openxmlformats.org/officeDocument/2006/relationships/hyperlink" Target="https://fantasyfootball.telegraph.co.uk/premierleague/statistics/points/4023" TargetMode="External"/><Relationship Id="rId1120" Type="http://schemas.openxmlformats.org/officeDocument/2006/relationships/hyperlink" Target="https://fantasyfootball.telegraph.co.uk/premierleague/statistics/points/4166" TargetMode="External"/><Relationship Id="rId171" Type="http://schemas.openxmlformats.org/officeDocument/2006/relationships/hyperlink" Target="https://fantasyfootball.telegraph.co.uk/premierleague/statistics/points/2021" TargetMode="External"/><Relationship Id="rId227" Type="http://schemas.openxmlformats.org/officeDocument/2006/relationships/hyperlink" Target="https://fantasyfootball.telegraph.co.uk/premierleague/statistics/points/2058" TargetMode="External"/><Relationship Id="rId781" Type="http://schemas.openxmlformats.org/officeDocument/2006/relationships/hyperlink" Target="https://fantasyfootball.telegraph.co.uk/premierleague/statistics/points/3118" TargetMode="External"/><Relationship Id="rId837" Type="http://schemas.openxmlformats.org/officeDocument/2006/relationships/hyperlink" Target="https://fantasyfootball.telegraph.co.uk/premierleague/statistics/points/3151" TargetMode="External"/><Relationship Id="rId879" Type="http://schemas.openxmlformats.org/officeDocument/2006/relationships/hyperlink" Target="https://fantasyfootball.telegraph.co.uk/premierleague/statistics/points/3194" TargetMode="External"/><Relationship Id="rId1022" Type="http://schemas.openxmlformats.org/officeDocument/2006/relationships/hyperlink" Target="https://fantasyfootball.telegraph.co.uk/premierleague/statistics/points/4103" TargetMode="External"/><Relationship Id="rId269" Type="http://schemas.openxmlformats.org/officeDocument/2006/relationships/hyperlink" Target="https://fantasyfootball.telegraph.co.uk/premierleague/statistics/points/2092" TargetMode="External"/><Relationship Id="rId434" Type="http://schemas.openxmlformats.org/officeDocument/2006/relationships/hyperlink" Target="https://fantasyfootball.telegraph.co.uk/premierleague/statistics/teams/SUN" TargetMode="External"/><Relationship Id="rId476" Type="http://schemas.openxmlformats.org/officeDocument/2006/relationships/hyperlink" Target="https://fantasyfootball.telegraph.co.uk/premierleague/statistics/teams/WHM" TargetMode="External"/><Relationship Id="rId641" Type="http://schemas.openxmlformats.org/officeDocument/2006/relationships/hyperlink" Target="https://fantasyfootball.telegraph.co.uk/premierleague/statistics/points/3301" TargetMode="External"/><Relationship Id="rId683" Type="http://schemas.openxmlformats.org/officeDocument/2006/relationships/hyperlink" Target="https://fantasyfootball.telegraph.co.uk/premierleague/statistics/points/3080" TargetMode="External"/><Relationship Id="rId739" Type="http://schemas.openxmlformats.org/officeDocument/2006/relationships/hyperlink" Target="https://fantasyfootball.telegraph.co.uk/premierleague/statistics/points/3112" TargetMode="External"/><Relationship Id="rId890" Type="http://schemas.openxmlformats.org/officeDocument/2006/relationships/hyperlink" Target="https://fantasyfootball.telegraph.co.uk/premierleague/statistics/teams/SOT" TargetMode="External"/><Relationship Id="rId904" Type="http://schemas.openxmlformats.org/officeDocument/2006/relationships/hyperlink" Target="https://fantasyfootball.telegraph.co.uk/premierleague/statistics/teams/QPR" TargetMode="External"/><Relationship Id="rId1064" Type="http://schemas.openxmlformats.org/officeDocument/2006/relationships/hyperlink" Target="https://fantasyfootball.telegraph.co.uk/premierleague/statistics/points/4061" TargetMode="External"/><Relationship Id="rId33" Type="http://schemas.openxmlformats.org/officeDocument/2006/relationships/hyperlink" Target="https://fantasyfootball.telegraph.co.uk/premierleague/statistics/points/1066" TargetMode="External"/><Relationship Id="rId129" Type="http://schemas.openxmlformats.org/officeDocument/2006/relationships/hyperlink" Target="https://fantasyfootball.telegraph.co.uk/premierleague/statistics/points/2019" TargetMode="External"/><Relationship Id="rId280" Type="http://schemas.openxmlformats.org/officeDocument/2006/relationships/hyperlink" Target="https://fantasyfootball.telegraph.co.uk/premierleague/statistics/teams/CRY" TargetMode="External"/><Relationship Id="rId336" Type="http://schemas.openxmlformats.org/officeDocument/2006/relationships/hyperlink" Target="https://fantasyfootball.telegraph.co.uk/premierleague/statistics/teams/LEI" TargetMode="External"/><Relationship Id="rId501" Type="http://schemas.openxmlformats.org/officeDocument/2006/relationships/hyperlink" Target="https://fantasyfootball.telegraph.co.uk/premierleague/statistics/points/3004" TargetMode="External"/><Relationship Id="rId543" Type="http://schemas.openxmlformats.org/officeDocument/2006/relationships/hyperlink" Target="https://fantasyfootball.telegraph.co.uk/premierleague/statistics/points/3011" TargetMode="External"/><Relationship Id="rId946" Type="http://schemas.openxmlformats.org/officeDocument/2006/relationships/hyperlink" Target="https://fantasyfootball.telegraph.co.uk/premierleague/statistics/teams/SWA" TargetMode="External"/><Relationship Id="rId988" Type="http://schemas.openxmlformats.org/officeDocument/2006/relationships/hyperlink" Target="https://fantasyfootball.telegraph.co.uk/premierleague/statistics/teams/LIV" TargetMode="External"/><Relationship Id="rId1131" Type="http://schemas.openxmlformats.org/officeDocument/2006/relationships/hyperlink" Target="https://fantasyfootball.telegraph.co.uk/premierleague/statistics/points/3323" TargetMode="External"/><Relationship Id="rId75" Type="http://schemas.openxmlformats.org/officeDocument/2006/relationships/hyperlink" Target="https://fantasyfootball.telegraph.co.uk/premierleague/statistics/points/1026" TargetMode="External"/><Relationship Id="rId140" Type="http://schemas.openxmlformats.org/officeDocument/2006/relationships/hyperlink" Target="https://fantasyfootball.telegraph.co.uk/premierleague/statistics/teams/ARS" TargetMode="External"/><Relationship Id="rId182" Type="http://schemas.openxmlformats.org/officeDocument/2006/relationships/hyperlink" Target="https://fantasyfootball.telegraph.co.uk/premierleague/statistics/teams/MUN" TargetMode="External"/><Relationship Id="rId378" Type="http://schemas.openxmlformats.org/officeDocument/2006/relationships/hyperlink" Target="https://fantasyfootball.telegraph.co.uk/premierleague/statistics/teams/QPR" TargetMode="External"/><Relationship Id="rId403" Type="http://schemas.openxmlformats.org/officeDocument/2006/relationships/hyperlink" Target="https://fantasyfootball.telegraph.co.uk/premierleague/statistics/points/2213" TargetMode="External"/><Relationship Id="rId585" Type="http://schemas.openxmlformats.org/officeDocument/2006/relationships/hyperlink" Target="https://fantasyfootball.telegraph.co.uk/premierleague/statistics/points/3022" TargetMode="External"/><Relationship Id="rId750" Type="http://schemas.openxmlformats.org/officeDocument/2006/relationships/hyperlink" Target="https://fantasyfootball.telegraph.co.uk/premierleague/statistics/teams/QPR" TargetMode="External"/><Relationship Id="rId792" Type="http://schemas.openxmlformats.org/officeDocument/2006/relationships/hyperlink" Target="https://fantasyfootball.telegraph.co.uk/premierleague/statistics/teams/ARS" TargetMode="External"/><Relationship Id="rId806" Type="http://schemas.openxmlformats.org/officeDocument/2006/relationships/hyperlink" Target="https://fantasyfootball.telegraph.co.uk/premierleague/statistics/teams/STO" TargetMode="External"/><Relationship Id="rId848" Type="http://schemas.openxmlformats.org/officeDocument/2006/relationships/hyperlink" Target="https://fantasyfootball.telegraph.co.uk/premierleague/statistics/teams/SUN" TargetMode="External"/><Relationship Id="rId1033" Type="http://schemas.openxmlformats.org/officeDocument/2006/relationships/hyperlink" Target="https://fantasyfootball.telegraph.co.uk/premierleague/statistics/teams/SUN" TargetMode="External"/><Relationship Id="rId6" Type="http://schemas.openxmlformats.org/officeDocument/2006/relationships/hyperlink" Target="javascript:sort_col('H',5,'DESC');" TargetMode="External"/><Relationship Id="rId238" Type="http://schemas.openxmlformats.org/officeDocument/2006/relationships/hyperlink" Target="https://fantasyfootball.telegraph.co.uk/premierleague/statistics/teams/LIV" TargetMode="External"/><Relationship Id="rId445" Type="http://schemas.openxmlformats.org/officeDocument/2006/relationships/hyperlink" Target="https://fantasyfootball.telegraph.co.uk/premierleague/statistics/points/2200" TargetMode="External"/><Relationship Id="rId487" Type="http://schemas.openxmlformats.org/officeDocument/2006/relationships/hyperlink" Target="https://fantasyfootball.telegraph.co.uk/premierleague/statistics/points/2234" TargetMode="External"/><Relationship Id="rId610" Type="http://schemas.openxmlformats.org/officeDocument/2006/relationships/hyperlink" Target="https://fantasyfootball.telegraph.co.uk/premierleague/statistics/teams/TOT" TargetMode="External"/><Relationship Id="rId652" Type="http://schemas.openxmlformats.org/officeDocument/2006/relationships/hyperlink" Target="https://fantasyfootball.telegraph.co.uk/premierleague/statistics/teams/WHM" TargetMode="External"/><Relationship Id="rId694" Type="http://schemas.openxmlformats.org/officeDocument/2006/relationships/hyperlink" Target="https://fantasyfootball.telegraph.co.uk/premierleague/statistics/teams/ARS" TargetMode="External"/><Relationship Id="rId708" Type="http://schemas.openxmlformats.org/officeDocument/2006/relationships/hyperlink" Target="https://fantasyfootball.telegraph.co.uk/premierleague/statistics/teams/HUL" TargetMode="External"/><Relationship Id="rId915" Type="http://schemas.openxmlformats.org/officeDocument/2006/relationships/hyperlink" Target="https://fantasyfootball.telegraph.co.uk/premierleague/statistics/points/3308" TargetMode="External"/><Relationship Id="rId1075" Type="http://schemas.openxmlformats.org/officeDocument/2006/relationships/hyperlink" Target="https://fantasyfootball.telegraph.co.uk/premierleague/statistics/teams/SOT" TargetMode="External"/><Relationship Id="rId291" Type="http://schemas.openxmlformats.org/officeDocument/2006/relationships/hyperlink" Target="https://fantasyfootball.telegraph.co.uk/premierleague/statistics/points/2088" TargetMode="External"/><Relationship Id="rId305" Type="http://schemas.openxmlformats.org/officeDocument/2006/relationships/hyperlink" Target="https://fantasyfootball.telegraph.co.uk/premierleague/statistics/points/2155" TargetMode="External"/><Relationship Id="rId347" Type="http://schemas.openxmlformats.org/officeDocument/2006/relationships/hyperlink" Target="https://fantasyfootball.telegraph.co.uk/premierleague/statistics/points/2125" TargetMode="External"/><Relationship Id="rId512" Type="http://schemas.openxmlformats.org/officeDocument/2006/relationships/hyperlink" Target="https://fantasyfootball.telegraph.co.uk/premierleague/statistics/teams/LIV" TargetMode="External"/><Relationship Id="rId957" Type="http://schemas.openxmlformats.org/officeDocument/2006/relationships/hyperlink" Target="https://fantasyfootball.telegraph.co.uk/premierleague/statistics/points/4089" TargetMode="External"/><Relationship Id="rId999" Type="http://schemas.openxmlformats.org/officeDocument/2006/relationships/hyperlink" Target="https://fantasyfootball.telegraph.co.uk/premierleague/statistics/teams/QPR" TargetMode="External"/><Relationship Id="rId1100" Type="http://schemas.openxmlformats.org/officeDocument/2006/relationships/hyperlink" Target="https://fantasyfootball.telegraph.co.uk/premierleague/statistics/points/4137" TargetMode="External"/><Relationship Id="rId1142" Type="http://schemas.openxmlformats.org/officeDocument/2006/relationships/hyperlink" Target="https://fantasyfootball.telegraph.co.uk/premierleague/statistics/points/4027" TargetMode="External"/><Relationship Id="rId44" Type="http://schemas.openxmlformats.org/officeDocument/2006/relationships/hyperlink" Target="https://fantasyfootball.telegraph.co.uk/premierleague/statistics/teams/SOT" TargetMode="External"/><Relationship Id="rId86" Type="http://schemas.openxmlformats.org/officeDocument/2006/relationships/hyperlink" Target="https://fantasyfootball.telegraph.co.uk/premierleague/statistics/teams/WHM" TargetMode="External"/><Relationship Id="rId151" Type="http://schemas.openxmlformats.org/officeDocument/2006/relationships/hyperlink" Target="https://fantasyfootball.telegraph.co.uk/premierleague/statistics/points/2249" TargetMode="External"/><Relationship Id="rId389" Type="http://schemas.openxmlformats.org/officeDocument/2006/relationships/hyperlink" Target="https://fantasyfootball.telegraph.co.uk/premierleague/statistics/points/2073" TargetMode="External"/><Relationship Id="rId554" Type="http://schemas.openxmlformats.org/officeDocument/2006/relationships/hyperlink" Target="https://fantasyfootball.telegraph.co.uk/premierleague/statistics/teams/MUN" TargetMode="External"/><Relationship Id="rId596" Type="http://schemas.openxmlformats.org/officeDocument/2006/relationships/hyperlink" Target="https://fantasyfootball.telegraph.co.uk/premierleague/statistics/teams/EVE" TargetMode="External"/><Relationship Id="rId761" Type="http://schemas.openxmlformats.org/officeDocument/2006/relationships/hyperlink" Target="https://fantasyfootball.telegraph.co.uk/premierleague/statistics/points/3296" TargetMode="External"/><Relationship Id="rId817" Type="http://schemas.openxmlformats.org/officeDocument/2006/relationships/hyperlink" Target="https://fantasyfootball.telegraph.co.uk/premierleague/statistics/points/3147" TargetMode="External"/><Relationship Id="rId859" Type="http://schemas.openxmlformats.org/officeDocument/2006/relationships/hyperlink" Target="https://fantasyfootball.telegraph.co.uk/premierleague/statistics/points/3264" TargetMode="External"/><Relationship Id="rId1002" Type="http://schemas.openxmlformats.org/officeDocument/2006/relationships/hyperlink" Target="https://fantasyfootball.telegraph.co.uk/premierleague/statistics/points/4129" TargetMode="External"/><Relationship Id="rId193" Type="http://schemas.openxmlformats.org/officeDocument/2006/relationships/hyperlink" Target="https://fantasyfootball.telegraph.co.uk/premierleague/statistics/points/2035" TargetMode="External"/><Relationship Id="rId207" Type="http://schemas.openxmlformats.org/officeDocument/2006/relationships/hyperlink" Target="https://fantasyfootball.telegraph.co.uk/premierleague/statistics/points/2248" TargetMode="External"/><Relationship Id="rId249" Type="http://schemas.openxmlformats.org/officeDocument/2006/relationships/hyperlink" Target="https://fantasyfootball.telegraph.co.uk/premierleague/statistics/points/2064" TargetMode="External"/><Relationship Id="rId414" Type="http://schemas.openxmlformats.org/officeDocument/2006/relationships/hyperlink" Target="https://fantasyfootball.telegraph.co.uk/premierleague/statistics/teams/LIV" TargetMode="External"/><Relationship Id="rId456" Type="http://schemas.openxmlformats.org/officeDocument/2006/relationships/hyperlink" Target="https://fantasyfootball.telegraph.co.uk/premierleague/statistics/teams/SUN" TargetMode="External"/><Relationship Id="rId498" Type="http://schemas.openxmlformats.org/officeDocument/2006/relationships/hyperlink" Target="https://fantasyfootball.telegraph.co.uk/premierleague/statistics/teams/CHE" TargetMode="External"/><Relationship Id="rId621" Type="http://schemas.openxmlformats.org/officeDocument/2006/relationships/hyperlink" Target="https://fantasyfootball.telegraph.co.uk/premierleague/statistics/points/3027" TargetMode="External"/><Relationship Id="rId663" Type="http://schemas.openxmlformats.org/officeDocument/2006/relationships/hyperlink" Target="https://fantasyfootball.telegraph.co.uk/premierleague/statistics/points/3252" TargetMode="External"/><Relationship Id="rId870" Type="http://schemas.openxmlformats.org/officeDocument/2006/relationships/hyperlink" Target="https://fantasyfootball.telegraph.co.uk/premierleague/statistics/teams/ARS" TargetMode="External"/><Relationship Id="rId1044" Type="http://schemas.openxmlformats.org/officeDocument/2006/relationships/hyperlink" Target="https://fantasyfootball.telegraph.co.uk/premierleague/statistics/points/4073" TargetMode="External"/><Relationship Id="rId1086" Type="http://schemas.openxmlformats.org/officeDocument/2006/relationships/hyperlink" Target="https://fantasyfootball.telegraph.co.uk/premierleague/statistics/points/4141" TargetMode="External"/><Relationship Id="rId13" Type="http://schemas.openxmlformats.org/officeDocument/2006/relationships/hyperlink" Target="javascript:sort_col('H',5,'DESC');" TargetMode="External"/><Relationship Id="rId109" Type="http://schemas.openxmlformats.org/officeDocument/2006/relationships/hyperlink" Target="https://fantasyfootball.telegraph.co.uk/premierleague/statistics/points/1024" TargetMode="External"/><Relationship Id="rId260" Type="http://schemas.openxmlformats.org/officeDocument/2006/relationships/hyperlink" Target="https://fantasyfootball.telegraph.co.uk/premierleague/statistics/teams/WBA" TargetMode="External"/><Relationship Id="rId316" Type="http://schemas.openxmlformats.org/officeDocument/2006/relationships/hyperlink" Target="https://fantasyfootball.telegraph.co.uk/premierleague/statistics/teams/NEW" TargetMode="External"/><Relationship Id="rId523" Type="http://schemas.openxmlformats.org/officeDocument/2006/relationships/hyperlink" Target="https://fantasyfootball.telegraph.co.uk/premierleague/statistics/points/3020" TargetMode="External"/><Relationship Id="rId719" Type="http://schemas.openxmlformats.org/officeDocument/2006/relationships/hyperlink" Target="https://fantasyfootball.telegraph.co.uk/premierleague/statistics/points/3070" TargetMode="External"/><Relationship Id="rId926" Type="http://schemas.openxmlformats.org/officeDocument/2006/relationships/hyperlink" Target="https://fantasyfootball.telegraph.co.uk/premierleague/statistics/teams/LIV" TargetMode="External"/><Relationship Id="rId968" Type="http://schemas.openxmlformats.org/officeDocument/2006/relationships/hyperlink" Target="https://fantasyfootball.telegraph.co.uk/premierleague/statistics/teams/HUL" TargetMode="External"/><Relationship Id="rId1111" Type="http://schemas.openxmlformats.org/officeDocument/2006/relationships/hyperlink" Target="https://fantasyfootball.telegraph.co.uk/premierleague/statistics/points/3313" TargetMode="External"/><Relationship Id="rId55" Type="http://schemas.openxmlformats.org/officeDocument/2006/relationships/hyperlink" Target="https://fantasyfootball.telegraph.co.uk/premierleague/statistics/points/1021" TargetMode="External"/><Relationship Id="rId97" Type="http://schemas.openxmlformats.org/officeDocument/2006/relationships/hyperlink" Target="https://fantasyfootball.telegraph.co.uk/premierleague/statistics/points/1033" TargetMode="External"/><Relationship Id="rId120" Type="http://schemas.openxmlformats.org/officeDocument/2006/relationships/hyperlink" Target="https://fantasyfootball.telegraph.co.uk/premierleague/statistics/teams/WBA" TargetMode="External"/><Relationship Id="rId358" Type="http://schemas.openxmlformats.org/officeDocument/2006/relationships/hyperlink" Target="https://fantasyfootball.telegraph.co.uk/premierleague/statistics/teams/QPR" TargetMode="External"/><Relationship Id="rId565" Type="http://schemas.openxmlformats.org/officeDocument/2006/relationships/hyperlink" Target="https://fantasyfootball.telegraph.co.uk/premierleague/statistics/points/3199" TargetMode="External"/><Relationship Id="rId730" Type="http://schemas.openxmlformats.org/officeDocument/2006/relationships/hyperlink" Target="https://fantasyfootball.telegraph.co.uk/premierleague/statistics/teams/SOT" TargetMode="External"/><Relationship Id="rId772" Type="http://schemas.openxmlformats.org/officeDocument/2006/relationships/hyperlink" Target="https://fantasyfootball.telegraph.co.uk/premierleague/statistics/teams/MUN" TargetMode="External"/><Relationship Id="rId828" Type="http://schemas.openxmlformats.org/officeDocument/2006/relationships/hyperlink" Target="https://fantasyfootball.telegraph.co.uk/premierleague/statistics/teams/BUR" TargetMode="External"/><Relationship Id="rId1013" Type="http://schemas.openxmlformats.org/officeDocument/2006/relationships/hyperlink" Target="https://fantasyfootball.telegraph.co.uk/premierleague/statistics/teams/NEW" TargetMode="External"/><Relationship Id="rId162" Type="http://schemas.openxmlformats.org/officeDocument/2006/relationships/hyperlink" Target="https://fantasyfootball.telegraph.co.uk/premierleague/statistics/teams/MCY" TargetMode="External"/><Relationship Id="rId218" Type="http://schemas.openxmlformats.org/officeDocument/2006/relationships/hyperlink" Target="https://fantasyfootball.telegraph.co.uk/premierleague/statistics/teams/STO" TargetMode="External"/><Relationship Id="rId425" Type="http://schemas.openxmlformats.org/officeDocument/2006/relationships/hyperlink" Target="https://fantasyfootball.telegraph.co.uk/premierleague/statistics/points/2136" TargetMode="External"/><Relationship Id="rId467" Type="http://schemas.openxmlformats.org/officeDocument/2006/relationships/hyperlink" Target="https://fantasyfootball.telegraph.co.uk/premierleague/statistics/points/2217" TargetMode="External"/><Relationship Id="rId632" Type="http://schemas.openxmlformats.org/officeDocument/2006/relationships/hyperlink" Target="https://fantasyfootball.telegraph.co.uk/premierleague/statistics/teams/NEW" TargetMode="External"/><Relationship Id="rId1055" Type="http://schemas.openxmlformats.org/officeDocument/2006/relationships/hyperlink" Target="https://fantasyfootball.telegraph.co.uk/premierleague/statistics/teams/MCY" TargetMode="External"/><Relationship Id="rId1097" Type="http://schemas.openxmlformats.org/officeDocument/2006/relationships/hyperlink" Target="https://fantasyfootball.telegraph.co.uk/premierleague/statistics/teams/SUN" TargetMode="External"/><Relationship Id="rId271" Type="http://schemas.openxmlformats.org/officeDocument/2006/relationships/hyperlink" Target="https://fantasyfootball.telegraph.co.uk/premierleague/statistics/points/2093" TargetMode="External"/><Relationship Id="rId674" Type="http://schemas.openxmlformats.org/officeDocument/2006/relationships/hyperlink" Target="https://fantasyfootball.telegraph.co.uk/premierleague/statistics/teams/WBA" TargetMode="External"/><Relationship Id="rId881" Type="http://schemas.openxmlformats.org/officeDocument/2006/relationships/hyperlink" Target="https://fantasyfootball.telegraph.co.uk/premierleague/statistics/points/3226" TargetMode="External"/><Relationship Id="rId937" Type="http://schemas.openxmlformats.org/officeDocument/2006/relationships/hyperlink" Target="https://fantasyfootball.telegraph.co.uk/premierleague/statistics/points/4006" TargetMode="External"/><Relationship Id="rId979" Type="http://schemas.openxmlformats.org/officeDocument/2006/relationships/hyperlink" Target="https://fantasyfootball.telegraph.co.uk/premierleague/statistics/points/4028" TargetMode="External"/><Relationship Id="rId1122" Type="http://schemas.openxmlformats.org/officeDocument/2006/relationships/hyperlink" Target="https://fantasyfootball.telegraph.co.uk/premierleague/statistics/points/3321" TargetMode="External"/><Relationship Id="rId24" Type="http://schemas.openxmlformats.org/officeDocument/2006/relationships/hyperlink" Target="https://fantasyfootball.telegraph.co.uk/premierleague/statistics/teams/MUN" TargetMode="External"/><Relationship Id="rId66" Type="http://schemas.openxmlformats.org/officeDocument/2006/relationships/hyperlink" Target="https://fantasyfootball.telegraph.co.uk/premierleague/statistics/teams/TOT" TargetMode="External"/><Relationship Id="rId131" Type="http://schemas.openxmlformats.org/officeDocument/2006/relationships/hyperlink" Target="https://fantasyfootball.telegraph.co.uk/premierleague/statistics/points/2006" TargetMode="External"/><Relationship Id="rId327" Type="http://schemas.openxmlformats.org/officeDocument/2006/relationships/hyperlink" Target="https://fantasyfootball.telegraph.co.uk/premierleague/statistics/points/2202" TargetMode="External"/><Relationship Id="rId369" Type="http://schemas.openxmlformats.org/officeDocument/2006/relationships/hyperlink" Target="https://fantasyfootball.telegraph.co.uk/premierleague/statistics/points/2096" TargetMode="External"/><Relationship Id="rId534" Type="http://schemas.openxmlformats.org/officeDocument/2006/relationships/hyperlink" Target="https://fantasyfootball.telegraph.co.uk/premierleague/statistics/teams/MUN" TargetMode="External"/><Relationship Id="rId576" Type="http://schemas.openxmlformats.org/officeDocument/2006/relationships/hyperlink" Target="https://fantasyfootball.telegraph.co.uk/premierleague/statistics/teams/SOT" TargetMode="External"/><Relationship Id="rId741" Type="http://schemas.openxmlformats.org/officeDocument/2006/relationships/hyperlink" Target="https://fantasyfootball.telegraph.co.uk/premierleague/statistics/points/3115" TargetMode="External"/><Relationship Id="rId783" Type="http://schemas.openxmlformats.org/officeDocument/2006/relationships/hyperlink" Target="https://fantasyfootball.telegraph.co.uk/premierleague/statistics/points/3119" TargetMode="External"/><Relationship Id="rId839" Type="http://schemas.openxmlformats.org/officeDocument/2006/relationships/hyperlink" Target="https://fantasyfootball.telegraph.co.uk/premierleague/statistics/points/3155" TargetMode="External"/><Relationship Id="rId990" Type="http://schemas.openxmlformats.org/officeDocument/2006/relationships/hyperlink" Target="https://fantasyfootball.telegraph.co.uk/premierleague/statistics/teams/NEW" TargetMode="External"/><Relationship Id="rId173" Type="http://schemas.openxmlformats.org/officeDocument/2006/relationships/hyperlink" Target="https://fantasyfootball.telegraph.co.uk/premierleague/statistics/points/2013" TargetMode="External"/><Relationship Id="rId229" Type="http://schemas.openxmlformats.org/officeDocument/2006/relationships/hyperlink" Target="https://fantasyfootball.telegraph.co.uk/premierleague/statistics/points/2059" TargetMode="External"/><Relationship Id="rId380" Type="http://schemas.openxmlformats.org/officeDocument/2006/relationships/hyperlink" Target="https://fantasyfootball.telegraph.co.uk/premierleague/statistics/teams/BUR" TargetMode="External"/><Relationship Id="rId436" Type="http://schemas.openxmlformats.org/officeDocument/2006/relationships/hyperlink" Target="https://fantasyfootball.telegraph.co.uk/premierleague/statistics/teams/CRY" TargetMode="External"/><Relationship Id="rId601" Type="http://schemas.openxmlformats.org/officeDocument/2006/relationships/hyperlink" Target="https://fantasyfootball.telegraph.co.uk/premierleague/statistics/points/3125" TargetMode="External"/><Relationship Id="rId643" Type="http://schemas.openxmlformats.org/officeDocument/2006/relationships/hyperlink" Target="https://fantasyfootball.telegraph.co.uk/premierleague/statistics/points/3309" TargetMode="External"/><Relationship Id="rId1024" Type="http://schemas.openxmlformats.org/officeDocument/2006/relationships/hyperlink" Target="https://fantasyfootball.telegraph.co.uk/premierleague/statistics/points/4142" TargetMode="External"/><Relationship Id="rId1066" Type="http://schemas.openxmlformats.org/officeDocument/2006/relationships/hyperlink" Target="https://fantasyfootball.telegraph.co.uk/premierleague/statistics/points/4094" TargetMode="External"/><Relationship Id="rId240" Type="http://schemas.openxmlformats.org/officeDocument/2006/relationships/hyperlink" Target="https://fantasyfootball.telegraph.co.uk/premierleague/statistics/teams/WHM" TargetMode="External"/><Relationship Id="rId478" Type="http://schemas.openxmlformats.org/officeDocument/2006/relationships/hyperlink" Target="https://fantasyfootball.telegraph.co.uk/premierleague/statistics/teams/QPR" TargetMode="External"/><Relationship Id="rId685" Type="http://schemas.openxmlformats.org/officeDocument/2006/relationships/hyperlink" Target="https://fantasyfootball.telegraph.co.uk/premierleague/statistics/points/3095" TargetMode="External"/><Relationship Id="rId850" Type="http://schemas.openxmlformats.org/officeDocument/2006/relationships/hyperlink" Target="https://fantasyfootball.telegraph.co.uk/premierleague/statistics/teams/SWA" TargetMode="External"/><Relationship Id="rId892" Type="http://schemas.openxmlformats.org/officeDocument/2006/relationships/hyperlink" Target="https://fantasyfootball.telegraph.co.uk/premierleague/statistics/teams/WBA" TargetMode="External"/><Relationship Id="rId906" Type="http://schemas.openxmlformats.org/officeDocument/2006/relationships/hyperlink" Target="https://fantasyfootball.telegraph.co.uk/premierleague/statistics/teams/BUR" TargetMode="External"/><Relationship Id="rId948" Type="http://schemas.openxmlformats.org/officeDocument/2006/relationships/hyperlink" Target="https://fantasyfootball.telegraph.co.uk/premierleague/statistics/teams/AVL" TargetMode="External"/><Relationship Id="rId1133" Type="http://schemas.openxmlformats.org/officeDocument/2006/relationships/hyperlink" Target="https://fantasyfootball.telegraph.co.uk/premierleague/statistics/points/3324" TargetMode="External"/><Relationship Id="rId35" Type="http://schemas.openxmlformats.org/officeDocument/2006/relationships/hyperlink" Target="https://fantasyfootball.telegraph.co.uk/premierleague/statistics/points/1011" TargetMode="External"/><Relationship Id="rId77" Type="http://schemas.openxmlformats.org/officeDocument/2006/relationships/hyperlink" Target="https://fantasyfootball.telegraph.co.uk/premierleague/statistics/points/1039" TargetMode="External"/><Relationship Id="rId100" Type="http://schemas.openxmlformats.org/officeDocument/2006/relationships/hyperlink" Target="https://fantasyfootball.telegraph.co.uk/premierleague/statistics/teams/STO" TargetMode="External"/><Relationship Id="rId282" Type="http://schemas.openxmlformats.org/officeDocument/2006/relationships/hyperlink" Target="https://fantasyfootball.telegraph.co.uk/premierleague/statistics/teams/WHM" TargetMode="External"/><Relationship Id="rId338" Type="http://schemas.openxmlformats.org/officeDocument/2006/relationships/hyperlink" Target="https://fantasyfootball.telegraph.co.uk/premierleague/statistics/teams/AVL" TargetMode="External"/><Relationship Id="rId503" Type="http://schemas.openxmlformats.org/officeDocument/2006/relationships/hyperlink" Target="https://fantasyfootball.telegraph.co.uk/premierleague/statistics/points/3001" TargetMode="External"/><Relationship Id="rId545" Type="http://schemas.openxmlformats.org/officeDocument/2006/relationships/hyperlink" Target="https://fantasyfootball.telegraph.co.uk/premierleague/statistics/points/3015" TargetMode="External"/><Relationship Id="rId587" Type="http://schemas.openxmlformats.org/officeDocument/2006/relationships/hyperlink" Target="https://fantasyfootball.telegraph.co.uk/premierleague/statistics/points/3026" TargetMode="External"/><Relationship Id="rId710" Type="http://schemas.openxmlformats.org/officeDocument/2006/relationships/hyperlink" Target="https://fantasyfootball.telegraph.co.uk/premierleague/statistics/teams/AVL" TargetMode="External"/><Relationship Id="rId752" Type="http://schemas.openxmlformats.org/officeDocument/2006/relationships/hyperlink" Target="https://fantasyfootball.telegraph.co.uk/premierleague/statistics/teams/HUL" TargetMode="External"/><Relationship Id="rId808" Type="http://schemas.openxmlformats.org/officeDocument/2006/relationships/hyperlink" Target="https://fantasyfootball.telegraph.co.uk/premierleague/statistics/teams/NEW" TargetMode="External"/><Relationship Id="rId8" Type="http://schemas.openxmlformats.org/officeDocument/2006/relationships/hyperlink" Target="javascript:sort_col('H',5,'DESC');" TargetMode="External"/><Relationship Id="rId142" Type="http://schemas.openxmlformats.org/officeDocument/2006/relationships/hyperlink" Target="https://fantasyfootball.telegraph.co.uk/premierleague/statistics/teams/CHE" TargetMode="External"/><Relationship Id="rId184" Type="http://schemas.openxmlformats.org/officeDocument/2006/relationships/hyperlink" Target="https://fantasyfootball.telegraph.co.uk/premierleague/statistics/teams/TOT" TargetMode="External"/><Relationship Id="rId391" Type="http://schemas.openxmlformats.org/officeDocument/2006/relationships/hyperlink" Target="https://fantasyfootball.telegraph.co.uk/premierleague/statistics/points/2112" TargetMode="External"/><Relationship Id="rId405" Type="http://schemas.openxmlformats.org/officeDocument/2006/relationships/hyperlink" Target="https://fantasyfootball.telegraph.co.uk/premierleague/statistics/points/2235" TargetMode="External"/><Relationship Id="rId447" Type="http://schemas.openxmlformats.org/officeDocument/2006/relationships/hyperlink" Target="https://fantasyfootball.telegraph.co.uk/premierleague/statistics/points/2205" TargetMode="External"/><Relationship Id="rId612" Type="http://schemas.openxmlformats.org/officeDocument/2006/relationships/hyperlink" Target="https://fantasyfootball.telegraph.co.uk/premierleague/statistics/teams/WHM" TargetMode="External"/><Relationship Id="rId794" Type="http://schemas.openxmlformats.org/officeDocument/2006/relationships/hyperlink" Target="https://fantasyfootball.telegraph.co.uk/premierleague/statistics/teams/AVL" TargetMode="External"/><Relationship Id="rId1035" Type="http://schemas.openxmlformats.org/officeDocument/2006/relationships/hyperlink" Target="https://fantasyfootball.telegraph.co.uk/premierleague/statistics/teams/AVL" TargetMode="External"/><Relationship Id="rId1077" Type="http://schemas.openxmlformats.org/officeDocument/2006/relationships/hyperlink" Target="https://fantasyfootball.telegraph.co.uk/premierleague/statistics/teams/LEI" TargetMode="External"/><Relationship Id="rId251" Type="http://schemas.openxmlformats.org/officeDocument/2006/relationships/hyperlink" Target="https://fantasyfootball.telegraph.co.uk/premierleague/statistics/points/2069" TargetMode="External"/><Relationship Id="rId489" Type="http://schemas.openxmlformats.org/officeDocument/2006/relationships/hyperlink" Target="https://fantasyfootball.telegraph.co.uk/premierleague/statistics/points/3005" TargetMode="External"/><Relationship Id="rId654" Type="http://schemas.openxmlformats.org/officeDocument/2006/relationships/hyperlink" Target="https://fantasyfootball.telegraph.co.uk/premierleague/statistics/teams/WHM" TargetMode="External"/><Relationship Id="rId696" Type="http://schemas.openxmlformats.org/officeDocument/2006/relationships/hyperlink" Target="https://fantasyfootball.telegraph.co.uk/premierleague/statistics/teams/STO" TargetMode="External"/><Relationship Id="rId861" Type="http://schemas.openxmlformats.org/officeDocument/2006/relationships/hyperlink" Target="https://fantasyfootball.telegraph.co.uk/premierleague/statistics/points/3273" TargetMode="External"/><Relationship Id="rId917" Type="http://schemas.openxmlformats.org/officeDocument/2006/relationships/hyperlink" Target="https://fantasyfootball.telegraph.co.uk/premierleague/statistics/points/4003" TargetMode="External"/><Relationship Id="rId959" Type="http://schemas.openxmlformats.org/officeDocument/2006/relationships/hyperlink" Target="https://fantasyfootball.telegraph.co.uk/premierleague/statistics/points/4030" TargetMode="External"/><Relationship Id="rId1102" Type="http://schemas.openxmlformats.org/officeDocument/2006/relationships/hyperlink" Target="https://fantasyfootball.telegraph.co.uk/premierleague/statistics/points/2251" TargetMode="External"/><Relationship Id="rId46" Type="http://schemas.openxmlformats.org/officeDocument/2006/relationships/hyperlink" Target="https://fantasyfootball.telegraph.co.uk/premierleague/statistics/teams/CRY" TargetMode="External"/><Relationship Id="rId293" Type="http://schemas.openxmlformats.org/officeDocument/2006/relationships/hyperlink" Target="https://fantasyfootball.telegraph.co.uk/premierleague/statistics/points/2097" TargetMode="External"/><Relationship Id="rId307" Type="http://schemas.openxmlformats.org/officeDocument/2006/relationships/hyperlink" Target="https://fantasyfootball.telegraph.co.uk/premierleague/statistics/points/2158" TargetMode="External"/><Relationship Id="rId349" Type="http://schemas.openxmlformats.org/officeDocument/2006/relationships/hyperlink" Target="https://fantasyfootball.telegraph.co.uk/premierleague/statistics/points/2153" TargetMode="External"/><Relationship Id="rId514" Type="http://schemas.openxmlformats.org/officeDocument/2006/relationships/hyperlink" Target="https://fantasyfootball.telegraph.co.uk/premierleague/statistics/teams/CHE" TargetMode="External"/><Relationship Id="rId556" Type="http://schemas.openxmlformats.org/officeDocument/2006/relationships/hyperlink" Target="https://fantasyfootball.telegraph.co.uk/premierleague/statistics/teams/CHE" TargetMode="External"/><Relationship Id="rId721" Type="http://schemas.openxmlformats.org/officeDocument/2006/relationships/hyperlink" Target="https://fantasyfootball.telegraph.co.uk/premierleague/statistics/points/3076" TargetMode="External"/><Relationship Id="rId763" Type="http://schemas.openxmlformats.org/officeDocument/2006/relationships/hyperlink" Target="https://fantasyfootball.telegraph.co.uk/premierleague/statistics/points/3298" TargetMode="External"/><Relationship Id="rId88" Type="http://schemas.openxmlformats.org/officeDocument/2006/relationships/hyperlink" Target="https://fantasyfootball.telegraph.co.uk/premierleague/statistics/teams/STO" TargetMode="External"/><Relationship Id="rId111" Type="http://schemas.openxmlformats.org/officeDocument/2006/relationships/hyperlink" Target="https://fantasyfootball.telegraph.co.uk/premierleague/statistics/points/1051" TargetMode="External"/><Relationship Id="rId153" Type="http://schemas.openxmlformats.org/officeDocument/2006/relationships/hyperlink" Target="https://fantasyfootball.telegraph.co.uk/premierleague/statistics/points/2037" TargetMode="External"/><Relationship Id="rId195" Type="http://schemas.openxmlformats.org/officeDocument/2006/relationships/hyperlink" Target="https://fantasyfootball.telegraph.co.uk/premierleague/statistics/points/2089" TargetMode="External"/><Relationship Id="rId209" Type="http://schemas.openxmlformats.org/officeDocument/2006/relationships/hyperlink" Target="https://fantasyfootball.telegraph.co.uk/premierleague/statistics/points/2036" TargetMode="External"/><Relationship Id="rId360" Type="http://schemas.openxmlformats.org/officeDocument/2006/relationships/hyperlink" Target="https://fantasyfootball.telegraph.co.uk/premierleague/statistics/teams/MCY" TargetMode="External"/><Relationship Id="rId416" Type="http://schemas.openxmlformats.org/officeDocument/2006/relationships/hyperlink" Target="https://fantasyfootball.telegraph.co.uk/premierleague/statistics/teams/NEW" TargetMode="External"/><Relationship Id="rId598" Type="http://schemas.openxmlformats.org/officeDocument/2006/relationships/hyperlink" Target="https://fantasyfootball.telegraph.co.uk/premierleague/statistics/teams/SWA" TargetMode="External"/><Relationship Id="rId819" Type="http://schemas.openxmlformats.org/officeDocument/2006/relationships/hyperlink" Target="https://fantasyfootball.telegraph.co.uk/premierleague/statistics/points/3211" TargetMode="External"/><Relationship Id="rId970" Type="http://schemas.openxmlformats.org/officeDocument/2006/relationships/hyperlink" Target="https://fantasyfootball.telegraph.co.uk/premierleague/statistics/teams/ARS" TargetMode="External"/><Relationship Id="rId1004" Type="http://schemas.openxmlformats.org/officeDocument/2006/relationships/hyperlink" Target="https://fantasyfootball.telegraph.co.uk/premierleague/statistics/points/4044" TargetMode="External"/><Relationship Id="rId1046" Type="http://schemas.openxmlformats.org/officeDocument/2006/relationships/hyperlink" Target="https://fantasyfootball.telegraph.co.uk/premierleague/statistics/points/4125" TargetMode="External"/><Relationship Id="rId220" Type="http://schemas.openxmlformats.org/officeDocument/2006/relationships/hyperlink" Target="https://fantasyfootball.telegraph.co.uk/premierleague/statistics/teams/NEW" TargetMode="External"/><Relationship Id="rId458" Type="http://schemas.openxmlformats.org/officeDocument/2006/relationships/hyperlink" Target="https://fantasyfootball.telegraph.co.uk/premierleague/statistics/teams/MCY" TargetMode="External"/><Relationship Id="rId623" Type="http://schemas.openxmlformats.org/officeDocument/2006/relationships/hyperlink" Target="https://fantasyfootball.telegraph.co.uk/premierleague/statistics/points/3029" TargetMode="External"/><Relationship Id="rId665" Type="http://schemas.openxmlformats.org/officeDocument/2006/relationships/hyperlink" Target="https://fantasyfootball.telegraph.co.uk/premierleague/statistics/points/3295" TargetMode="External"/><Relationship Id="rId830" Type="http://schemas.openxmlformats.org/officeDocument/2006/relationships/hyperlink" Target="https://fantasyfootball.telegraph.co.uk/premierleague/statistics/teams/LEI" TargetMode="External"/><Relationship Id="rId872" Type="http://schemas.openxmlformats.org/officeDocument/2006/relationships/hyperlink" Target="https://fantasyfootball.telegraph.co.uk/premierleague/statistics/teams/STO" TargetMode="External"/><Relationship Id="rId928" Type="http://schemas.openxmlformats.org/officeDocument/2006/relationships/hyperlink" Target="https://fantasyfootball.telegraph.co.uk/premierleague/statistics/teams/MUN" TargetMode="External"/><Relationship Id="rId1088" Type="http://schemas.openxmlformats.org/officeDocument/2006/relationships/hyperlink" Target="https://fantasyfootball.telegraph.co.uk/premierleague/statistics/points/4124" TargetMode="External"/><Relationship Id="rId15" Type="http://schemas.openxmlformats.org/officeDocument/2006/relationships/hyperlink" Target="javascript:sort_col('H',5,'DESC');" TargetMode="External"/><Relationship Id="rId57" Type="http://schemas.openxmlformats.org/officeDocument/2006/relationships/hyperlink" Target="https://fantasyfootball.telegraph.co.uk/premierleague/statistics/points/1035" TargetMode="External"/><Relationship Id="rId262" Type="http://schemas.openxmlformats.org/officeDocument/2006/relationships/hyperlink" Target="https://fantasyfootball.telegraph.co.uk/premierleague/statistics/teams/WHM" TargetMode="External"/><Relationship Id="rId318" Type="http://schemas.openxmlformats.org/officeDocument/2006/relationships/hyperlink" Target="https://fantasyfootball.telegraph.co.uk/premierleague/statistics/teams/SOT" TargetMode="External"/><Relationship Id="rId525" Type="http://schemas.openxmlformats.org/officeDocument/2006/relationships/hyperlink" Target="https://fantasyfootball.telegraph.co.uk/premierleague/statistics/points/3203" TargetMode="External"/><Relationship Id="rId567" Type="http://schemas.openxmlformats.org/officeDocument/2006/relationships/hyperlink" Target="https://fantasyfootball.telegraph.co.uk/premierleague/statistics/points/3014" TargetMode="External"/><Relationship Id="rId732" Type="http://schemas.openxmlformats.org/officeDocument/2006/relationships/hyperlink" Target="https://fantasyfootball.telegraph.co.uk/premierleague/statistics/teams/SWA" TargetMode="External"/><Relationship Id="rId1113" Type="http://schemas.openxmlformats.org/officeDocument/2006/relationships/hyperlink" Target="https://fantasyfootball.telegraph.co.uk/premierleague/statistics/points/4161" TargetMode="External"/><Relationship Id="rId99" Type="http://schemas.openxmlformats.org/officeDocument/2006/relationships/hyperlink" Target="https://fantasyfootball.telegraph.co.uk/premierleague/statistics/points/1046" TargetMode="External"/><Relationship Id="rId122" Type="http://schemas.openxmlformats.org/officeDocument/2006/relationships/hyperlink" Target="https://fantasyfootball.telegraph.co.uk/premierleague/statistics/teams/LEI" TargetMode="External"/><Relationship Id="rId164" Type="http://schemas.openxmlformats.org/officeDocument/2006/relationships/hyperlink" Target="https://fantasyfootball.telegraph.co.uk/premierleague/statistics/teams/MUN" TargetMode="External"/><Relationship Id="rId371" Type="http://schemas.openxmlformats.org/officeDocument/2006/relationships/hyperlink" Target="https://fantasyfootball.telegraph.co.uk/premierleague/statistics/points/2139" TargetMode="External"/><Relationship Id="rId774" Type="http://schemas.openxmlformats.org/officeDocument/2006/relationships/hyperlink" Target="https://fantasyfootball.telegraph.co.uk/premierleague/statistics/teams/CRY" TargetMode="External"/><Relationship Id="rId981" Type="http://schemas.openxmlformats.org/officeDocument/2006/relationships/hyperlink" Target="https://fantasyfootball.telegraph.co.uk/premierleague/statistics/points/4149" TargetMode="External"/><Relationship Id="rId1015" Type="http://schemas.openxmlformats.org/officeDocument/2006/relationships/hyperlink" Target="https://fantasyfootball.telegraph.co.uk/premierleague/statistics/teams/SUN" TargetMode="External"/><Relationship Id="rId1057" Type="http://schemas.openxmlformats.org/officeDocument/2006/relationships/hyperlink" Target="https://fantasyfootball.telegraph.co.uk/premierleague/statistics/teams/SWA" TargetMode="External"/><Relationship Id="rId427" Type="http://schemas.openxmlformats.org/officeDocument/2006/relationships/hyperlink" Target="https://fantasyfootball.telegraph.co.uk/premierleague/statistics/points/2137" TargetMode="External"/><Relationship Id="rId469" Type="http://schemas.openxmlformats.org/officeDocument/2006/relationships/hyperlink" Target="https://fantasyfootball.telegraph.co.uk/premierleague/statistics/points/2242" TargetMode="External"/><Relationship Id="rId634" Type="http://schemas.openxmlformats.org/officeDocument/2006/relationships/hyperlink" Target="https://fantasyfootball.telegraph.co.uk/premierleague/statistics/teams/NEW" TargetMode="External"/><Relationship Id="rId676" Type="http://schemas.openxmlformats.org/officeDocument/2006/relationships/hyperlink" Target="https://fantasyfootball.telegraph.co.uk/premierleague/statistics/teams/MUN" TargetMode="External"/><Relationship Id="rId841" Type="http://schemas.openxmlformats.org/officeDocument/2006/relationships/hyperlink" Target="https://fantasyfootball.telegraph.co.uk/premierleague/statistics/points/3163" TargetMode="External"/><Relationship Id="rId883" Type="http://schemas.openxmlformats.org/officeDocument/2006/relationships/hyperlink" Target="https://fantasyfootball.telegraph.co.uk/premierleague/statistics/points/3232" TargetMode="External"/><Relationship Id="rId1099" Type="http://schemas.openxmlformats.org/officeDocument/2006/relationships/hyperlink" Target="https://fantasyfootball.telegraph.co.uk/premierleague/statistics/teams/WHM" TargetMode="External"/><Relationship Id="rId26" Type="http://schemas.openxmlformats.org/officeDocument/2006/relationships/hyperlink" Target="https://fantasyfootball.telegraph.co.uk/premierleague/statistics/teams/ARS" TargetMode="External"/><Relationship Id="rId231" Type="http://schemas.openxmlformats.org/officeDocument/2006/relationships/hyperlink" Target="https://fantasyfootball.telegraph.co.uk/premierleague/statistics/points/2065" TargetMode="External"/><Relationship Id="rId273" Type="http://schemas.openxmlformats.org/officeDocument/2006/relationships/hyperlink" Target="https://fantasyfootball.telegraph.co.uk/premierleague/statistics/points/2114" TargetMode="External"/><Relationship Id="rId329" Type="http://schemas.openxmlformats.org/officeDocument/2006/relationships/hyperlink" Target="https://fantasyfootball.telegraph.co.uk/premierleague/statistics/points/2206" TargetMode="External"/><Relationship Id="rId480" Type="http://schemas.openxmlformats.org/officeDocument/2006/relationships/hyperlink" Target="https://fantasyfootball.telegraph.co.uk/premierleague/statistics/teams/BUR" TargetMode="External"/><Relationship Id="rId536" Type="http://schemas.openxmlformats.org/officeDocument/2006/relationships/hyperlink" Target="https://fantasyfootball.telegraph.co.uk/premierleague/statistics/teams/TOT" TargetMode="External"/><Relationship Id="rId701" Type="http://schemas.openxmlformats.org/officeDocument/2006/relationships/hyperlink" Target="https://fantasyfootball.telegraph.co.uk/premierleague/statistics/points/3217" TargetMode="External"/><Relationship Id="rId939" Type="http://schemas.openxmlformats.org/officeDocument/2006/relationships/hyperlink" Target="https://fantasyfootball.telegraph.co.uk/premierleague/statistics/points/4012" TargetMode="External"/><Relationship Id="rId1124" Type="http://schemas.openxmlformats.org/officeDocument/2006/relationships/hyperlink" Target="https://fantasyfootball.telegraph.co.uk/premierleague/statistics/points/4165" TargetMode="External"/><Relationship Id="rId68" Type="http://schemas.openxmlformats.org/officeDocument/2006/relationships/hyperlink" Target="https://fantasyfootball.telegraph.co.uk/premierleague/statistics/teams/EVE" TargetMode="External"/><Relationship Id="rId133" Type="http://schemas.openxmlformats.org/officeDocument/2006/relationships/hyperlink" Target="https://fantasyfootball.telegraph.co.uk/premierleague/statistics/points/2011" TargetMode="External"/><Relationship Id="rId175" Type="http://schemas.openxmlformats.org/officeDocument/2006/relationships/hyperlink" Target="https://fantasyfootball.telegraph.co.uk/premierleague/statistics/points/2018" TargetMode="External"/><Relationship Id="rId340" Type="http://schemas.openxmlformats.org/officeDocument/2006/relationships/hyperlink" Target="https://fantasyfootball.telegraph.co.uk/premierleague/statistics/teams/WBA" TargetMode="External"/><Relationship Id="rId578" Type="http://schemas.openxmlformats.org/officeDocument/2006/relationships/hyperlink" Target="https://fantasyfootball.telegraph.co.uk/premierleague/statistics/teams/NEW" TargetMode="External"/><Relationship Id="rId743" Type="http://schemas.openxmlformats.org/officeDocument/2006/relationships/hyperlink" Target="https://fantasyfootball.telegraph.co.uk/premierleague/statistics/points/3129" TargetMode="External"/><Relationship Id="rId785" Type="http://schemas.openxmlformats.org/officeDocument/2006/relationships/hyperlink" Target="https://fantasyfootball.telegraph.co.uk/premierleague/statistics/points/3137" TargetMode="External"/><Relationship Id="rId950" Type="http://schemas.openxmlformats.org/officeDocument/2006/relationships/hyperlink" Target="https://fantasyfootball.telegraph.co.uk/premierleague/statistics/teams/TOT" TargetMode="External"/><Relationship Id="rId992" Type="http://schemas.openxmlformats.org/officeDocument/2006/relationships/hyperlink" Target="https://fantasyfootball.telegraph.co.uk/premierleague/statistics/teams/WBA" TargetMode="External"/><Relationship Id="rId1026" Type="http://schemas.openxmlformats.org/officeDocument/2006/relationships/hyperlink" Target="https://fantasyfootball.telegraph.co.uk/premierleague/statistics/points/4145" TargetMode="External"/><Relationship Id="rId200" Type="http://schemas.openxmlformats.org/officeDocument/2006/relationships/hyperlink" Target="https://fantasyfootball.telegraph.co.uk/premierleague/statistics/teams/TOT" TargetMode="External"/><Relationship Id="rId382" Type="http://schemas.openxmlformats.org/officeDocument/2006/relationships/hyperlink" Target="https://fantasyfootball.telegraph.co.uk/premierleague/statistics/teams/BUR" TargetMode="External"/><Relationship Id="rId438" Type="http://schemas.openxmlformats.org/officeDocument/2006/relationships/hyperlink" Target="https://fantasyfootball.telegraph.co.uk/premierleague/statistics/teams/NEW" TargetMode="External"/><Relationship Id="rId603" Type="http://schemas.openxmlformats.org/officeDocument/2006/relationships/hyperlink" Target="https://fantasyfootball.telegraph.co.uk/premierleague/statistics/points/3128" TargetMode="External"/><Relationship Id="rId645" Type="http://schemas.openxmlformats.org/officeDocument/2006/relationships/hyperlink" Target="https://fantasyfootball.telegraph.co.uk/premierleague/statistics/points/3041" TargetMode="External"/><Relationship Id="rId687" Type="http://schemas.openxmlformats.org/officeDocument/2006/relationships/hyperlink" Target="https://fantasyfootball.telegraph.co.uk/premierleague/statistics/points/3131" TargetMode="External"/><Relationship Id="rId810" Type="http://schemas.openxmlformats.org/officeDocument/2006/relationships/hyperlink" Target="https://fantasyfootball.telegraph.co.uk/premierleague/statistics/teams/NEW" TargetMode="External"/><Relationship Id="rId852" Type="http://schemas.openxmlformats.org/officeDocument/2006/relationships/hyperlink" Target="https://fantasyfootball.telegraph.co.uk/premierleague/statistics/teams/CRY" TargetMode="External"/><Relationship Id="rId908" Type="http://schemas.openxmlformats.org/officeDocument/2006/relationships/hyperlink" Target="https://fantasyfootball.telegraph.co.uk/premierleague/statistics/teams/LEI" TargetMode="External"/><Relationship Id="rId1068" Type="http://schemas.openxmlformats.org/officeDocument/2006/relationships/hyperlink" Target="https://fantasyfootball.telegraph.co.uk/premierleague/statistics/points/4126" TargetMode="External"/><Relationship Id="rId242" Type="http://schemas.openxmlformats.org/officeDocument/2006/relationships/hyperlink" Target="https://fantasyfootball.telegraph.co.uk/premierleague/statistics/teams/WHM" TargetMode="External"/><Relationship Id="rId284" Type="http://schemas.openxmlformats.org/officeDocument/2006/relationships/hyperlink" Target="https://fantasyfootball.telegraph.co.uk/premierleague/statistics/teams/QPR" TargetMode="External"/><Relationship Id="rId491" Type="http://schemas.openxmlformats.org/officeDocument/2006/relationships/hyperlink" Target="https://fantasyfootball.telegraph.co.uk/premierleague/statistics/points/3003" TargetMode="External"/><Relationship Id="rId505" Type="http://schemas.openxmlformats.org/officeDocument/2006/relationships/hyperlink" Target="https://fantasyfootball.telegraph.co.uk/premierleague/statistics/points/3047" TargetMode="External"/><Relationship Id="rId712" Type="http://schemas.openxmlformats.org/officeDocument/2006/relationships/hyperlink" Target="https://fantasyfootball.telegraph.co.uk/premierleague/statistics/teams/AVL" TargetMode="External"/><Relationship Id="rId894" Type="http://schemas.openxmlformats.org/officeDocument/2006/relationships/hyperlink" Target="https://fantasyfootball.telegraph.co.uk/premierleague/statistics/teams/SOT" TargetMode="External"/><Relationship Id="rId1135" Type="http://schemas.openxmlformats.org/officeDocument/2006/relationships/hyperlink" Target="https://fantasyfootball.telegraph.co.uk/premierleague/statistics/points/3319" TargetMode="External"/><Relationship Id="rId37" Type="http://schemas.openxmlformats.org/officeDocument/2006/relationships/hyperlink" Target="https://fantasyfootball.telegraph.co.uk/premierleague/statistics/points/1013" TargetMode="External"/><Relationship Id="rId79" Type="http://schemas.openxmlformats.org/officeDocument/2006/relationships/hyperlink" Target="https://fantasyfootball.telegraph.co.uk/premierleague/statistics/points/1028" TargetMode="External"/><Relationship Id="rId102" Type="http://schemas.openxmlformats.org/officeDocument/2006/relationships/hyperlink" Target="https://fantasyfootball.telegraph.co.uk/premierleague/statistics/teams/MCY" TargetMode="External"/><Relationship Id="rId144" Type="http://schemas.openxmlformats.org/officeDocument/2006/relationships/hyperlink" Target="https://fantasyfootball.telegraph.co.uk/premierleague/statistics/teams/CHE" TargetMode="External"/><Relationship Id="rId547" Type="http://schemas.openxmlformats.org/officeDocument/2006/relationships/hyperlink" Target="https://fantasyfootball.telegraph.co.uk/premierleague/statistics/points/3191" TargetMode="External"/><Relationship Id="rId589" Type="http://schemas.openxmlformats.org/officeDocument/2006/relationships/hyperlink" Target="https://fantasyfootball.telegraph.co.uk/premierleague/statistics/points/3033" TargetMode="External"/><Relationship Id="rId754" Type="http://schemas.openxmlformats.org/officeDocument/2006/relationships/hyperlink" Target="https://fantasyfootball.telegraph.co.uk/premierleague/statistics/teams/QPR" TargetMode="External"/><Relationship Id="rId796" Type="http://schemas.openxmlformats.org/officeDocument/2006/relationships/hyperlink" Target="https://fantasyfootball.telegraph.co.uk/premierleague/statistics/teams/ARS" TargetMode="External"/><Relationship Id="rId961" Type="http://schemas.openxmlformats.org/officeDocument/2006/relationships/hyperlink" Target="https://fantasyfootball.telegraph.co.uk/premierleague/statistics/points/4092" TargetMode="External"/><Relationship Id="rId90" Type="http://schemas.openxmlformats.org/officeDocument/2006/relationships/hyperlink" Target="https://fantasyfootball.telegraph.co.uk/premierleague/statistics/teams/SOT" TargetMode="External"/><Relationship Id="rId186" Type="http://schemas.openxmlformats.org/officeDocument/2006/relationships/hyperlink" Target="https://fantasyfootball.telegraph.co.uk/premierleague/statistics/teams/ARS" TargetMode="External"/><Relationship Id="rId351" Type="http://schemas.openxmlformats.org/officeDocument/2006/relationships/hyperlink" Target="https://fantasyfootball.telegraph.co.uk/premierleague/statistics/points/2171" TargetMode="External"/><Relationship Id="rId393" Type="http://schemas.openxmlformats.org/officeDocument/2006/relationships/hyperlink" Target="https://fantasyfootball.telegraph.co.uk/premierleague/statistics/points/2130" TargetMode="External"/><Relationship Id="rId407" Type="http://schemas.openxmlformats.org/officeDocument/2006/relationships/hyperlink" Target="https://fantasyfootball.telegraph.co.uk/premierleague/statistics/points/2241" TargetMode="External"/><Relationship Id="rId449" Type="http://schemas.openxmlformats.org/officeDocument/2006/relationships/hyperlink" Target="https://fantasyfootball.telegraph.co.uk/premierleague/statistics/points/2210" TargetMode="External"/><Relationship Id="rId614" Type="http://schemas.openxmlformats.org/officeDocument/2006/relationships/hyperlink" Target="https://fantasyfootball.telegraph.co.uk/premierleague/statistics/teams/TOT" TargetMode="External"/><Relationship Id="rId656" Type="http://schemas.openxmlformats.org/officeDocument/2006/relationships/hyperlink" Target="https://fantasyfootball.telegraph.co.uk/premierleague/statistics/teams/TOT" TargetMode="External"/><Relationship Id="rId821" Type="http://schemas.openxmlformats.org/officeDocument/2006/relationships/hyperlink" Target="https://fantasyfootball.telegraph.co.uk/premierleague/statistics/points/3218" TargetMode="External"/><Relationship Id="rId863" Type="http://schemas.openxmlformats.org/officeDocument/2006/relationships/hyperlink" Target="https://fantasyfootball.telegraph.co.uk/premierleague/statistics/points/3284" TargetMode="External"/><Relationship Id="rId1037" Type="http://schemas.openxmlformats.org/officeDocument/2006/relationships/hyperlink" Target="https://fantasyfootball.telegraph.co.uk/premierleague/statistics/teams/WHM" TargetMode="External"/><Relationship Id="rId1079" Type="http://schemas.openxmlformats.org/officeDocument/2006/relationships/hyperlink" Target="https://fantasyfootball.telegraph.co.uk/premierleague/statistics/teams/SOT" TargetMode="External"/><Relationship Id="rId211" Type="http://schemas.openxmlformats.org/officeDocument/2006/relationships/hyperlink" Target="https://fantasyfootball.telegraph.co.uk/premierleague/statistics/points/2041" TargetMode="External"/><Relationship Id="rId253" Type="http://schemas.openxmlformats.org/officeDocument/2006/relationships/hyperlink" Target="https://fantasyfootball.telegraph.co.uk/premierleague/statistics/points/2074" TargetMode="External"/><Relationship Id="rId295" Type="http://schemas.openxmlformats.org/officeDocument/2006/relationships/hyperlink" Target="https://fantasyfootball.telegraph.co.uk/premierleague/statistics/points/2098" TargetMode="External"/><Relationship Id="rId309" Type="http://schemas.openxmlformats.org/officeDocument/2006/relationships/hyperlink" Target="https://fantasyfootball.telegraph.co.uk/premierleague/statistics/points/2204" TargetMode="External"/><Relationship Id="rId460" Type="http://schemas.openxmlformats.org/officeDocument/2006/relationships/hyperlink" Target="https://fantasyfootball.telegraph.co.uk/premierleague/statistics/teams/MUN" TargetMode="External"/><Relationship Id="rId516" Type="http://schemas.openxmlformats.org/officeDocument/2006/relationships/hyperlink" Target="https://fantasyfootball.telegraph.co.uk/premierleague/statistics/teams/MCY" TargetMode="External"/><Relationship Id="rId698" Type="http://schemas.openxmlformats.org/officeDocument/2006/relationships/hyperlink" Target="https://fantasyfootball.telegraph.co.uk/premierleague/statistics/teams/HUL" TargetMode="External"/><Relationship Id="rId919" Type="http://schemas.openxmlformats.org/officeDocument/2006/relationships/hyperlink" Target="https://fantasyfootball.telegraph.co.uk/premierleague/statistics/points/4001" TargetMode="External"/><Relationship Id="rId1090" Type="http://schemas.openxmlformats.org/officeDocument/2006/relationships/hyperlink" Target="https://fantasyfootball.telegraph.co.uk/premierleague/statistics/points/4130" TargetMode="External"/><Relationship Id="rId1104" Type="http://schemas.openxmlformats.org/officeDocument/2006/relationships/hyperlink" Target="https://fantasyfootball.telegraph.co.uk/premierleague/statistics/points/2254" TargetMode="External"/><Relationship Id="rId48" Type="http://schemas.openxmlformats.org/officeDocument/2006/relationships/hyperlink" Target="https://fantasyfootball.telegraph.co.uk/premierleague/statistics/teams/AVL" TargetMode="External"/><Relationship Id="rId113" Type="http://schemas.openxmlformats.org/officeDocument/2006/relationships/hyperlink" Target="https://fantasyfootball.telegraph.co.uk/premierleague/statistics/points/1055" TargetMode="External"/><Relationship Id="rId320" Type="http://schemas.openxmlformats.org/officeDocument/2006/relationships/hyperlink" Target="https://fantasyfootball.telegraph.co.uk/premierleague/statistics/teams/AVL" TargetMode="External"/><Relationship Id="rId558" Type="http://schemas.openxmlformats.org/officeDocument/2006/relationships/hyperlink" Target="https://fantasyfootball.telegraph.co.uk/premierleague/statistics/teams/LIV" TargetMode="External"/><Relationship Id="rId723" Type="http://schemas.openxmlformats.org/officeDocument/2006/relationships/hyperlink" Target="https://fantasyfootball.telegraph.co.uk/premierleague/statistics/points/3077" TargetMode="External"/><Relationship Id="rId765" Type="http://schemas.openxmlformats.org/officeDocument/2006/relationships/hyperlink" Target="https://fantasyfootball.telegraph.co.uk/premierleague/statistics/points/3075" TargetMode="External"/><Relationship Id="rId930" Type="http://schemas.openxmlformats.org/officeDocument/2006/relationships/hyperlink" Target="https://fantasyfootball.telegraph.co.uk/premierleague/statistics/teams/ARS" TargetMode="External"/><Relationship Id="rId972" Type="http://schemas.openxmlformats.org/officeDocument/2006/relationships/hyperlink" Target="https://fantasyfootball.telegraph.co.uk/premierleague/statistics/teams/HUL" TargetMode="External"/><Relationship Id="rId1006" Type="http://schemas.openxmlformats.org/officeDocument/2006/relationships/hyperlink" Target="https://fantasyfootball.telegraph.co.uk/premierleague/statistics/points/4060" TargetMode="External"/><Relationship Id="rId155" Type="http://schemas.openxmlformats.org/officeDocument/2006/relationships/hyperlink" Target="https://fantasyfootball.telegraph.co.uk/premierleague/statistics/points/2173" TargetMode="External"/><Relationship Id="rId197" Type="http://schemas.openxmlformats.org/officeDocument/2006/relationships/hyperlink" Target="https://fantasyfootball.telegraph.co.uk/premierleague/statistics/points/2156" TargetMode="External"/><Relationship Id="rId362" Type="http://schemas.openxmlformats.org/officeDocument/2006/relationships/hyperlink" Target="https://fantasyfootball.telegraph.co.uk/premierleague/statistics/teams/TOT" TargetMode="External"/><Relationship Id="rId418" Type="http://schemas.openxmlformats.org/officeDocument/2006/relationships/hyperlink" Target="https://fantasyfootball.telegraph.co.uk/premierleague/statistics/teams/MUN" TargetMode="External"/><Relationship Id="rId625" Type="http://schemas.openxmlformats.org/officeDocument/2006/relationships/hyperlink" Target="https://fantasyfootball.telegraph.co.uk/premierleague/statistics/points/3030" TargetMode="External"/><Relationship Id="rId832" Type="http://schemas.openxmlformats.org/officeDocument/2006/relationships/hyperlink" Target="https://fantasyfootball.telegraph.co.uk/premierleague/statistics/teams/LEI" TargetMode="External"/><Relationship Id="rId1048" Type="http://schemas.openxmlformats.org/officeDocument/2006/relationships/hyperlink" Target="https://fantasyfootball.telegraph.co.uk/premierleague/statistics/points/4154" TargetMode="External"/><Relationship Id="rId222" Type="http://schemas.openxmlformats.org/officeDocument/2006/relationships/hyperlink" Target="https://fantasyfootball.telegraph.co.uk/premierleague/statistics/teams/SWA" TargetMode="External"/><Relationship Id="rId264" Type="http://schemas.openxmlformats.org/officeDocument/2006/relationships/hyperlink" Target="https://fantasyfootball.telegraph.co.uk/premierleague/statistics/teams/AVL" TargetMode="External"/><Relationship Id="rId471" Type="http://schemas.openxmlformats.org/officeDocument/2006/relationships/hyperlink" Target="https://fantasyfootball.telegraph.co.uk/premierleague/statistics/points/2243" TargetMode="External"/><Relationship Id="rId667" Type="http://schemas.openxmlformats.org/officeDocument/2006/relationships/hyperlink" Target="https://fantasyfootball.telegraph.co.uk/premierleague/statistics/points/3304" TargetMode="External"/><Relationship Id="rId874" Type="http://schemas.openxmlformats.org/officeDocument/2006/relationships/hyperlink" Target="https://fantasyfootball.telegraph.co.uk/premierleague/statistics/teams/AVL" TargetMode="External"/><Relationship Id="rId1115" Type="http://schemas.openxmlformats.org/officeDocument/2006/relationships/hyperlink" Target="https://fantasyfootball.telegraph.co.uk/premierleague/statistics/points/3314" TargetMode="External"/><Relationship Id="rId17" Type="http://schemas.openxmlformats.org/officeDocument/2006/relationships/hyperlink" Target="https://fantasyfootball.telegraph.co.uk/premierleague/statistics/points/1001" TargetMode="External"/><Relationship Id="rId59" Type="http://schemas.openxmlformats.org/officeDocument/2006/relationships/hyperlink" Target="https://fantasyfootball.telegraph.co.uk/premierleague/statistics/points/1027" TargetMode="External"/><Relationship Id="rId124" Type="http://schemas.openxmlformats.org/officeDocument/2006/relationships/hyperlink" Target="https://fantasyfootball.telegraph.co.uk/premierleague/statistics/teams/CRY" TargetMode="External"/><Relationship Id="rId527" Type="http://schemas.openxmlformats.org/officeDocument/2006/relationships/hyperlink" Target="https://fantasyfootball.telegraph.co.uk/premierleague/statistics/points/3017" TargetMode="External"/><Relationship Id="rId569" Type="http://schemas.openxmlformats.org/officeDocument/2006/relationships/hyperlink" Target="https://fantasyfootball.telegraph.co.uk/premierleague/statistics/points/3019" TargetMode="External"/><Relationship Id="rId734" Type="http://schemas.openxmlformats.org/officeDocument/2006/relationships/hyperlink" Target="https://fantasyfootball.telegraph.co.uk/premierleague/statistics/teams/AVL" TargetMode="External"/><Relationship Id="rId776" Type="http://schemas.openxmlformats.org/officeDocument/2006/relationships/hyperlink" Target="https://fantasyfootball.telegraph.co.uk/premierleague/statistics/teams/SUN" TargetMode="External"/><Relationship Id="rId941" Type="http://schemas.openxmlformats.org/officeDocument/2006/relationships/hyperlink" Target="https://fantasyfootball.telegraph.co.uk/premierleague/statistics/points/4156" TargetMode="External"/><Relationship Id="rId983" Type="http://schemas.openxmlformats.org/officeDocument/2006/relationships/hyperlink" Target="https://fantasyfootball.telegraph.co.uk/premierleague/statistics/points/4150" TargetMode="External"/><Relationship Id="rId70" Type="http://schemas.openxmlformats.org/officeDocument/2006/relationships/hyperlink" Target="https://fantasyfootball.telegraph.co.uk/premierleague/statistics/teams/QPR" TargetMode="External"/><Relationship Id="rId166" Type="http://schemas.openxmlformats.org/officeDocument/2006/relationships/hyperlink" Target="https://fantasyfootball.telegraph.co.uk/premierleague/statistics/teams/LIV" TargetMode="External"/><Relationship Id="rId331" Type="http://schemas.openxmlformats.org/officeDocument/2006/relationships/hyperlink" Target="https://fantasyfootball.telegraph.co.uk/premierleague/statistics/points/2212" TargetMode="External"/><Relationship Id="rId373" Type="http://schemas.openxmlformats.org/officeDocument/2006/relationships/hyperlink" Target="https://fantasyfootball.telegraph.co.uk/premierleague/statistics/points/2164" TargetMode="External"/><Relationship Id="rId429" Type="http://schemas.openxmlformats.org/officeDocument/2006/relationships/hyperlink" Target="https://fantasyfootball.telegraph.co.uk/premierleague/statistics/points/2143" TargetMode="External"/><Relationship Id="rId580" Type="http://schemas.openxmlformats.org/officeDocument/2006/relationships/hyperlink" Target="https://fantasyfootball.telegraph.co.uk/premierleague/statistics/teams/EVE" TargetMode="External"/><Relationship Id="rId636" Type="http://schemas.openxmlformats.org/officeDocument/2006/relationships/hyperlink" Target="https://fantasyfootball.telegraph.co.uk/premierleague/statistics/teams/STO" TargetMode="External"/><Relationship Id="rId801" Type="http://schemas.openxmlformats.org/officeDocument/2006/relationships/hyperlink" Target="https://fantasyfootball.telegraph.co.uk/premierleague/statistics/points/3290" TargetMode="External"/><Relationship Id="rId1017" Type="http://schemas.openxmlformats.org/officeDocument/2006/relationships/hyperlink" Target="https://fantasyfootball.telegraph.co.uk/premierleague/statistics/teams/WBA" TargetMode="External"/><Relationship Id="rId1059" Type="http://schemas.openxmlformats.org/officeDocument/2006/relationships/hyperlink" Target="https://fantasyfootball.telegraph.co.uk/premierleague/statistics/teams/BUR" TargetMode="External"/><Relationship Id="rId1" Type="http://schemas.openxmlformats.org/officeDocument/2006/relationships/hyperlink" Target="javascript:sort_col('H',5,'DESC');" TargetMode="External"/><Relationship Id="rId233" Type="http://schemas.openxmlformats.org/officeDocument/2006/relationships/hyperlink" Target="https://fantasyfootball.telegraph.co.uk/premierleague/statistics/points/2078" TargetMode="External"/><Relationship Id="rId440" Type="http://schemas.openxmlformats.org/officeDocument/2006/relationships/hyperlink" Target="https://fantasyfootball.telegraph.co.uk/premierleague/statistics/teams/TOT" TargetMode="External"/><Relationship Id="rId678" Type="http://schemas.openxmlformats.org/officeDocument/2006/relationships/hyperlink" Target="https://fantasyfootball.telegraph.co.uk/premierleague/statistics/teams/LIV" TargetMode="External"/><Relationship Id="rId843" Type="http://schemas.openxmlformats.org/officeDocument/2006/relationships/hyperlink" Target="https://fantasyfootball.telegraph.co.uk/premierleague/statistics/points/3168" TargetMode="External"/><Relationship Id="rId885" Type="http://schemas.openxmlformats.org/officeDocument/2006/relationships/hyperlink" Target="https://fantasyfootball.telegraph.co.uk/premierleague/statistics/points/3289" TargetMode="External"/><Relationship Id="rId1070" Type="http://schemas.openxmlformats.org/officeDocument/2006/relationships/hyperlink" Target="https://fantasyfootball.telegraph.co.uk/premierleague/statistics/points/4046" TargetMode="External"/><Relationship Id="rId1126" Type="http://schemas.openxmlformats.org/officeDocument/2006/relationships/hyperlink" Target="https://fantasyfootball.telegraph.co.uk/premierleague/statistics/points/3326" TargetMode="External"/><Relationship Id="rId28" Type="http://schemas.openxmlformats.org/officeDocument/2006/relationships/hyperlink" Target="https://fantasyfootball.telegraph.co.uk/premierleague/statistics/teams/LIV" TargetMode="External"/><Relationship Id="rId275" Type="http://schemas.openxmlformats.org/officeDocument/2006/relationships/hyperlink" Target="https://fantasyfootball.telegraph.co.uk/premierleague/statistics/points/2144" TargetMode="External"/><Relationship Id="rId300" Type="http://schemas.openxmlformats.org/officeDocument/2006/relationships/hyperlink" Target="https://fantasyfootball.telegraph.co.uk/premierleague/statistics/teams/TOT" TargetMode="External"/><Relationship Id="rId482" Type="http://schemas.openxmlformats.org/officeDocument/2006/relationships/hyperlink" Target="https://fantasyfootball.telegraph.co.uk/premierleague/statistics/teams/LEI" TargetMode="External"/><Relationship Id="rId538" Type="http://schemas.openxmlformats.org/officeDocument/2006/relationships/hyperlink" Target="https://fantasyfootball.telegraph.co.uk/premierleague/statistics/teams/MUN" TargetMode="External"/><Relationship Id="rId703" Type="http://schemas.openxmlformats.org/officeDocument/2006/relationships/hyperlink" Target="https://fantasyfootball.telegraph.co.uk/premierleague/statistics/points/3240" TargetMode="External"/><Relationship Id="rId745" Type="http://schemas.openxmlformats.org/officeDocument/2006/relationships/hyperlink" Target="https://fantasyfootball.telegraph.co.uk/premierleague/statistics/points/3133" TargetMode="External"/><Relationship Id="rId910" Type="http://schemas.openxmlformats.org/officeDocument/2006/relationships/hyperlink" Target="https://fantasyfootball.telegraph.co.uk/premierleague/statistics/teams/CHE" TargetMode="External"/><Relationship Id="rId952" Type="http://schemas.openxmlformats.org/officeDocument/2006/relationships/hyperlink" Target="https://fantasyfootball.telegraph.co.uk/premierleague/statistics/teams/WHM" TargetMode="External"/><Relationship Id="rId81" Type="http://schemas.openxmlformats.org/officeDocument/2006/relationships/hyperlink" Target="https://fantasyfootball.telegraph.co.uk/premierleague/statistics/points/1036" TargetMode="External"/><Relationship Id="rId135" Type="http://schemas.openxmlformats.org/officeDocument/2006/relationships/hyperlink" Target="https://fantasyfootball.telegraph.co.uk/premierleague/statistics/points/2004" TargetMode="External"/><Relationship Id="rId177" Type="http://schemas.openxmlformats.org/officeDocument/2006/relationships/hyperlink" Target="https://fantasyfootball.telegraph.co.uk/premierleague/statistics/points/2026" TargetMode="External"/><Relationship Id="rId342" Type="http://schemas.openxmlformats.org/officeDocument/2006/relationships/hyperlink" Target="https://fantasyfootball.telegraph.co.uk/premierleague/statistics/teams/STO" TargetMode="External"/><Relationship Id="rId384" Type="http://schemas.openxmlformats.org/officeDocument/2006/relationships/hyperlink" Target="https://fantasyfootball.telegraph.co.uk/premierleague/statistics/teams/LEI" TargetMode="External"/><Relationship Id="rId591" Type="http://schemas.openxmlformats.org/officeDocument/2006/relationships/hyperlink" Target="https://fantasyfootball.telegraph.co.uk/premierleague/statistics/points/3036" TargetMode="External"/><Relationship Id="rId605" Type="http://schemas.openxmlformats.org/officeDocument/2006/relationships/hyperlink" Target="https://fantasyfootball.telegraph.co.uk/premierleague/statistics/points/3142" TargetMode="External"/><Relationship Id="rId787" Type="http://schemas.openxmlformats.org/officeDocument/2006/relationships/hyperlink" Target="https://fantasyfootball.telegraph.co.uk/premierleague/statistics/points/3162" TargetMode="External"/><Relationship Id="rId812" Type="http://schemas.openxmlformats.org/officeDocument/2006/relationships/hyperlink" Target="https://fantasyfootball.telegraph.co.uk/premierleague/statistics/teams/CRY" TargetMode="External"/><Relationship Id="rId994" Type="http://schemas.openxmlformats.org/officeDocument/2006/relationships/hyperlink" Target="https://fantasyfootball.telegraph.co.uk/premierleague/statistics/points/4157" TargetMode="External"/><Relationship Id="rId1028" Type="http://schemas.openxmlformats.org/officeDocument/2006/relationships/hyperlink" Target="https://fantasyfootball.telegraph.co.uk/premierleague/statistics/points/4155" TargetMode="External"/><Relationship Id="rId202" Type="http://schemas.openxmlformats.org/officeDocument/2006/relationships/hyperlink" Target="https://fantasyfootball.telegraph.co.uk/premierleague/statistics/teams/TOT" TargetMode="External"/><Relationship Id="rId244" Type="http://schemas.openxmlformats.org/officeDocument/2006/relationships/hyperlink" Target="https://fantasyfootball.telegraph.co.uk/premierleague/statistics/teams/WHM" TargetMode="External"/><Relationship Id="rId647" Type="http://schemas.openxmlformats.org/officeDocument/2006/relationships/hyperlink" Target="https://fantasyfootball.telegraph.co.uk/premierleague/statistics/points/3045" TargetMode="External"/><Relationship Id="rId689" Type="http://schemas.openxmlformats.org/officeDocument/2006/relationships/hyperlink" Target="https://fantasyfootball.telegraph.co.uk/premierleague/statistics/points/3221" TargetMode="External"/><Relationship Id="rId854" Type="http://schemas.openxmlformats.org/officeDocument/2006/relationships/hyperlink" Target="https://fantasyfootball.telegraph.co.uk/premierleague/statistics/teams/AVL" TargetMode="External"/><Relationship Id="rId896" Type="http://schemas.openxmlformats.org/officeDocument/2006/relationships/hyperlink" Target="https://fantasyfootball.telegraph.co.uk/premierleague/statistics/teams/WHM" TargetMode="External"/><Relationship Id="rId1081" Type="http://schemas.openxmlformats.org/officeDocument/2006/relationships/hyperlink" Target="https://fantasyfootball.telegraph.co.uk/premierleague/statistics/teams/SUN" TargetMode="External"/><Relationship Id="rId39" Type="http://schemas.openxmlformats.org/officeDocument/2006/relationships/hyperlink" Target="https://fantasyfootball.telegraph.co.uk/premierleague/statistics/points/1067" TargetMode="External"/><Relationship Id="rId286" Type="http://schemas.openxmlformats.org/officeDocument/2006/relationships/hyperlink" Target="https://fantasyfootball.telegraph.co.uk/premierleague/statistics/teams/CRY" TargetMode="External"/><Relationship Id="rId451" Type="http://schemas.openxmlformats.org/officeDocument/2006/relationships/hyperlink" Target="https://fantasyfootball.telegraph.co.uk/premierleague/statistics/points/2215" TargetMode="External"/><Relationship Id="rId493" Type="http://schemas.openxmlformats.org/officeDocument/2006/relationships/hyperlink" Target="https://fantasyfootball.telegraph.co.uk/premierleague/statistics/points/3007" TargetMode="External"/><Relationship Id="rId507" Type="http://schemas.openxmlformats.org/officeDocument/2006/relationships/hyperlink" Target="https://fantasyfootball.telegraph.co.uk/premierleague/statistics/points/3009" TargetMode="External"/><Relationship Id="rId549" Type="http://schemas.openxmlformats.org/officeDocument/2006/relationships/hyperlink" Target="https://fantasyfootball.telegraph.co.uk/premierleague/statistics/points/3024" TargetMode="External"/><Relationship Id="rId714" Type="http://schemas.openxmlformats.org/officeDocument/2006/relationships/hyperlink" Target="https://fantasyfootball.telegraph.co.uk/premierleague/statistics/teams/CRY" TargetMode="External"/><Relationship Id="rId756" Type="http://schemas.openxmlformats.org/officeDocument/2006/relationships/hyperlink" Target="https://fantasyfootball.telegraph.co.uk/premierleague/statistics/teams/QPR" TargetMode="External"/><Relationship Id="rId921" Type="http://schemas.openxmlformats.org/officeDocument/2006/relationships/hyperlink" Target="https://fantasyfootball.telegraph.co.uk/premierleague/statistics/points/4146" TargetMode="External"/><Relationship Id="rId1137" Type="http://schemas.openxmlformats.org/officeDocument/2006/relationships/hyperlink" Target="https://fantasyfootball.telegraph.co.uk/premierleague/statistics/points/4162" TargetMode="External"/><Relationship Id="rId50" Type="http://schemas.openxmlformats.org/officeDocument/2006/relationships/hyperlink" Target="https://fantasyfootball.telegraph.co.uk/premierleague/statistics/teams/SUN" TargetMode="External"/><Relationship Id="rId104" Type="http://schemas.openxmlformats.org/officeDocument/2006/relationships/hyperlink" Target="https://fantasyfootball.telegraph.co.uk/premierleague/statistics/teams/MUN" TargetMode="External"/><Relationship Id="rId146" Type="http://schemas.openxmlformats.org/officeDocument/2006/relationships/hyperlink" Target="https://fantasyfootball.telegraph.co.uk/premierleague/statistics/teams/MCY" TargetMode="External"/><Relationship Id="rId188" Type="http://schemas.openxmlformats.org/officeDocument/2006/relationships/hyperlink" Target="https://fantasyfootball.telegraph.co.uk/premierleague/statistics/teams/TOT" TargetMode="External"/><Relationship Id="rId311" Type="http://schemas.openxmlformats.org/officeDocument/2006/relationships/hyperlink" Target="https://fantasyfootball.telegraph.co.uk/premierleague/statistics/points/2237" TargetMode="External"/><Relationship Id="rId353" Type="http://schemas.openxmlformats.org/officeDocument/2006/relationships/hyperlink" Target="https://fantasyfootball.telegraph.co.uk/premierleague/statistics/points/2195" TargetMode="External"/><Relationship Id="rId395" Type="http://schemas.openxmlformats.org/officeDocument/2006/relationships/hyperlink" Target="https://fantasyfootball.telegraph.co.uk/premierleague/statistics/points/2160" TargetMode="External"/><Relationship Id="rId409" Type="http://schemas.openxmlformats.org/officeDocument/2006/relationships/hyperlink" Target="https://fantasyfootball.telegraph.co.uk/premierleague/statistics/points/2245" TargetMode="External"/><Relationship Id="rId560" Type="http://schemas.openxmlformats.org/officeDocument/2006/relationships/hyperlink" Target="https://fantasyfootball.telegraph.co.uk/premierleague/statistics/teams/SUN" TargetMode="External"/><Relationship Id="rId798" Type="http://schemas.openxmlformats.org/officeDocument/2006/relationships/hyperlink" Target="https://fantasyfootball.telegraph.co.uk/premierleague/statistics/teams/BUR" TargetMode="External"/><Relationship Id="rId963" Type="http://schemas.openxmlformats.org/officeDocument/2006/relationships/hyperlink" Target="https://fantasyfootball.telegraph.co.uk/premierleague/statistics/points/4048" TargetMode="External"/><Relationship Id="rId1039" Type="http://schemas.openxmlformats.org/officeDocument/2006/relationships/hyperlink" Target="https://fantasyfootball.telegraph.co.uk/premierleague/statistics/teams/CRY" TargetMode="External"/><Relationship Id="rId92" Type="http://schemas.openxmlformats.org/officeDocument/2006/relationships/hyperlink" Target="https://fantasyfootball.telegraph.co.uk/premierleague/statistics/teams/LIV" TargetMode="External"/><Relationship Id="rId213" Type="http://schemas.openxmlformats.org/officeDocument/2006/relationships/hyperlink" Target="https://fantasyfootball.telegraph.co.uk/premierleague/statistics/points/2055" TargetMode="External"/><Relationship Id="rId420" Type="http://schemas.openxmlformats.org/officeDocument/2006/relationships/hyperlink" Target="https://fantasyfootball.telegraph.co.uk/premierleague/statistics/teams/EVE" TargetMode="External"/><Relationship Id="rId616" Type="http://schemas.openxmlformats.org/officeDocument/2006/relationships/hyperlink" Target="https://fantasyfootball.telegraph.co.uk/premierleague/statistics/teams/EVE" TargetMode="External"/><Relationship Id="rId658" Type="http://schemas.openxmlformats.org/officeDocument/2006/relationships/hyperlink" Target="https://fantasyfootball.telegraph.co.uk/premierleague/statistics/teams/LIV" TargetMode="External"/><Relationship Id="rId823" Type="http://schemas.openxmlformats.org/officeDocument/2006/relationships/hyperlink" Target="https://fantasyfootball.telegraph.co.uk/premierleague/statistics/points/3270" TargetMode="External"/><Relationship Id="rId865" Type="http://schemas.openxmlformats.org/officeDocument/2006/relationships/hyperlink" Target="https://fantasyfootball.telegraph.co.uk/premierleague/statistics/points/3288" TargetMode="External"/><Relationship Id="rId1050" Type="http://schemas.openxmlformats.org/officeDocument/2006/relationships/hyperlink" Target="https://fantasyfootball.telegraph.co.uk/premierleague/statistics/points/4032" TargetMode="External"/><Relationship Id="rId255" Type="http://schemas.openxmlformats.org/officeDocument/2006/relationships/hyperlink" Target="https://fantasyfootball.telegraph.co.uk/premierleague/statistics/points/2087" TargetMode="External"/><Relationship Id="rId297" Type="http://schemas.openxmlformats.org/officeDocument/2006/relationships/hyperlink" Target="https://fantasyfootball.telegraph.co.uk/premierleague/statistics/points/2108" TargetMode="External"/><Relationship Id="rId462" Type="http://schemas.openxmlformats.org/officeDocument/2006/relationships/hyperlink" Target="https://fantasyfootball.telegraph.co.uk/premierleague/statistics/teams/AVL" TargetMode="External"/><Relationship Id="rId518" Type="http://schemas.openxmlformats.org/officeDocument/2006/relationships/hyperlink" Target="https://fantasyfootball.telegraph.co.uk/premierleague/statistics/teams/MCY" TargetMode="External"/><Relationship Id="rId725" Type="http://schemas.openxmlformats.org/officeDocument/2006/relationships/hyperlink" Target="https://fantasyfootball.telegraph.co.uk/premierleague/statistics/points/3087" TargetMode="External"/><Relationship Id="rId932" Type="http://schemas.openxmlformats.org/officeDocument/2006/relationships/hyperlink" Target="https://fantasyfootball.telegraph.co.uk/premierleague/statistics/teams/EVE" TargetMode="External"/><Relationship Id="rId1092" Type="http://schemas.openxmlformats.org/officeDocument/2006/relationships/hyperlink" Target="https://fantasyfootball.telegraph.co.uk/premierleague/statistics/points/4121" TargetMode="External"/><Relationship Id="rId1106" Type="http://schemas.openxmlformats.org/officeDocument/2006/relationships/hyperlink" Target="https://fantasyfootball.telegraph.co.uk/premierleague/statistics/points/4158" TargetMode="External"/><Relationship Id="rId115" Type="http://schemas.openxmlformats.org/officeDocument/2006/relationships/hyperlink" Target="https://fantasyfootball.telegraph.co.uk/premierleague/statistics/points/1058" TargetMode="External"/><Relationship Id="rId157" Type="http://schemas.openxmlformats.org/officeDocument/2006/relationships/hyperlink" Target="https://fantasyfootball.telegraph.co.uk/premierleague/statistics/points/2023" TargetMode="External"/><Relationship Id="rId322" Type="http://schemas.openxmlformats.org/officeDocument/2006/relationships/hyperlink" Target="https://fantasyfootball.telegraph.co.uk/premierleague/statistics/teams/STO" TargetMode="External"/><Relationship Id="rId364" Type="http://schemas.openxmlformats.org/officeDocument/2006/relationships/hyperlink" Target="https://fantasyfootball.telegraph.co.uk/premierleague/statistics/teams/AVL" TargetMode="External"/><Relationship Id="rId767" Type="http://schemas.openxmlformats.org/officeDocument/2006/relationships/hyperlink" Target="https://fantasyfootball.telegraph.co.uk/premierleague/statistics/points/3088" TargetMode="External"/><Relationship Id="rId974" Type="http://schemas.openxmlformats.org/officeDocument/2006/relationships/hyperlink" Target="https://fantasyfootball.telegraph.co.uk/premierleague/statistics/teams/MUN" TargetMode="External"/><Relationship Id="rId1008" Type="http://schemas.openxmlformats.org/officeDocument/2006/relationships/hyperlink" Target="https://fantasyfootball.telegraph.co.uk/premierleague/statistics/points/4083" TargetMode="External"/><Relationship Id="rId61" Type="http://schemas.openxmlformats.org/officeDocument/2006/relationships/hyperlink" Target="https://fantasyfootball.telegraph.co.uk/premierleague/statistics/points/1020" TargetMode="External"/><Relationship Id="rId199" Type="http://schemas.openxmlformats.org/officeDocument/2006/relationships/hyperlink" Target="https://fantasyfootball.telegraph.co.uk/premierleague/statistics/points/2244" TargetMode="External"/><Relationship Id="rId571" Type="http://schemas.openxmlformats.org/officeDocument/2006/relationships/hyperlink" Target="https://fantasyfootball.telegraph.co.uk/premierleague/statistics/points/3028" TargetMode="External"/><Relationship Id="rId627" Type="http://schemas.openxmlformats.org/officeDocument/2006/relationships/hyperlink" Target="https://fantasyfootball.telegraph.co.uk/premierleague/statistics/points/3031" TargetMode="External"/><Relationship Id="rId669" Type="http://schemas.openxmlformats.org/officeDocument/2006/relationships/hyperlink" Target="https://fantasyfootball.telegraph.co.uk/premierleague/statistics/points/3306" TargetMode="External"/><Relationship Id="rId834" Type="http://schemas.openxmlformats.org/officeDocument/2006/relationships/hyperlink" Target="https://fantasyfootball.telegraph.co.uk/premierleague/statistics/teams/BUR" TargetMode="External"/><Relationship Id="rId876" Type="http://schemas.openxmlformats.org/officeDocument/2006/relationships/hyperlink" Target="https://fantasyfootball.telegraph.co.uk/premierleague/statistics/teams/NEW" TargetMode="External"/><Relationship Id="rId19" Type="http://schemas.openxmlformats.org/officeDocument/2006/relationships/hyperlink" Target="https://fantasyfootball.telegraph.co.uk/premierleague/statistics/points/1003" TargetMode="External"/><Relationship Id="rId224" Type="http://schemas.openxmlformats.org/officeDocument/2006/relationships/hyperlink" Target="https://fantasyfootball.telegraph.co.uk/premierleague/statistics/teams/STO" TargetMode="External"/><Relationship Id="rId266" Type="http://schemas.openxmlformats.org/officeDocument/2006/relationships/hyperlink" Target="https://fantasyfootball.telegraph.co.uk/premierleague/statistics/teams/WHM" TargetMode="External"/><Relationship Id="rId431" Type="http://schemas.openxmlformats.org/officeDocument/2006/relationships/hyperlink" Target="https://fantasyfootball.telegraph.co.uk/premierleague/statistics/points/2150" TargetMode="External"/><Relationship Id="rId473" Type="http://schemas.openxmlformats.org/officeDocument/2006/relationships/hyperlink" Target="https://fantasyfootball.telegraph.co.uk/premierleague/statistics/points/2197" TargetMode="External"/><Relationship Id="rId529" Type="http://schemas.openxmlformats.org/officeDocument/2006/relationships/hyperlink" Target="https://fantasyfootball.telegraph.co.uk/premierleague/statistics/points/3050" TargetMode="External"/><Relationship Id="rId680" Type="http://schemas.openxmlformats.org/officeDocument/2006/relationships/hyperlink" Target="https://fantasyfootball.telegraph.co.uk/premierleague/statistics/teams/SOT" TargetMode="External"/><Relationship Id="rId736" Type="http://schemas.openxmlformats.org/officeDocument/2006/relationships/hyperlink" Target="https://fantasyfootball.telegraph.co.uk/premierleague/statistics/teams/ARS" TargetMode="External"/><Relationship Id="rId901" Type="http://schemas.openxmlformats.org/officeDocument/2006/relationships/hyperlink" Target="https://fantasyfootball.telegraph.co.uk/premierleague/statistics/points/3266" TargetMode="External"/><Relationship Id="rId1061" Type="http://schemas.openxmlformats.org/officeDocument/2006/relationships/hyperlink" Target="https://fantasyfootball.telegraph.co.uk/premierleague/statistics/teams/LEI" TargetMode="External"/><Relationship Id="rId1117" Type="http://schemas.openxmlformats.org/officeDocument/2006/relationships/hyperlink" Target="https://fantasyfootball.telegraph.co.uk/premierleague/statistics/points/4160" TargetMode="External"/><Relationship Id="rId30" Type="http://schemas.openxmlformats.org/officeDocument/2006/relationships/hyperlink" Target="https://fantasyfootball.telegraph.co.uk/premierleague/statistics/teams/TOT" TargetMode="External"/><Relationship Id="rId126" Type="http://schemas.openxmlformats.org/officeDocument/2006/relationships/hyperlink" Target="https://fantasyfootball.telegraph.co.uk/premierleague/statistics/teams/MCY" TargetMode="External"/><Relationship Id="rId168" Type="http://schemas.openxmlformats.org/officeDocument/2006/relationships/hyperlink" Target="https://fantasyfootball.telegraph.co.uk/premierleague/statistics/teams/LIV" TargetMode="External"/><Relationship Id="rId333" Type="http://schemas.openxmlformats.org/officeDocument/2006/relationships/hyperlink" Target="https://fantasyfootball.telegraph.co.uk/premierleague/statistics/points/2219" TargetMode="External"/><Relationship Id="rId540" Type="http://schemas.openxmlformats.org/officeDocument/2006/relationships/hyperlink" Target="https://fantasyfootball.telegraph.co.uk/premierleague/statistics/teams/LIV" TargetMode="External"/><Relationship Id="rId778" Type="http://schemas.openxmlformats.org/officeDocument/2006/relationships/hyperlink" Target="https://fantasyfootball.telegraph.co.uk/premierleague/statistics/teams/MUN" TargetMode="External"/><Relationship Id="rId943" Type="http://schemas.openxmlformats.org/officeDocument/2006/relationships/hyperlink" Target="https://fantasyfootball.telegraph.co.uk/premierleague/statistics/points/4025" TargetMode="External"/><Relationship Id="rId985" Type="http://schemas.openxmlformats.org/officeDocument/2006/relationships/hyperlink" Target="https://fantasyfootball.telegraph.co.uk/premierleague/statistics/points/4038" TargetMode="External"/><Relationship Id="rId1019" Type="http://schemas.openxmlformats.org/officeDocument/2006/relationships/hyperlink" Target="https://fantasyfootball.telegraph.co.uk/premierleague/statistics/teams/SUN" TargetMode="External"/><Relationship Id="rId72" Type="http://schemas.openxmlformats.org/officeDocument/2006/relationships/hyperlink" Target="https://fantasyfootball.telegraph.co.uk/premierleague/statistics/teams/QPR" TargetMode="External"/><Relationship Id="rId375" Type="http://schemas.openxmlformats.org/officeDocument/2006/relationships/hyperlink" Target="https://fantasyfootball.telegraph.co.uk/premierleague/statistics/points/2179" TargetMode="External"/><Relationship Id="rId582" Type="http://schemas.openxmlformats.org/officeDocument/2006/relationships/hyperlink" Target="https://fantasyfootball.telegraph.co.uk/premierleague/statistics/teams/MCY" TargetMode="External"/><Relationship Id="rId638" Type="http://schemas.openxmlformats.org/officeDocument/2006/relationships/hyperlink" Target="https://fantasyfootball.telegraph.co.uk/premierleague/statistics/teams/SUN" TargetMode="External"/><Relationship Id="rId803" Type="http://schemas.openxmlformats.org/officeDocument/2006/relationships/hyperlink" Target="https://fantasyfootball.telegraph.co.uk/premierleague/statistics/points/3046" TargetMode="External"/><Relationship Id="rId845" Type="http://schemas.openxmlformats.org/officeDocument/2006/relationships/hyperlink" Target="https://fantasyfootball.telegraph.co.uk/premierleague/statistics/points/3172" TargetMode="External"/><Relationship Id="rId1030" Type="http://schemas.openxmlformats.org/officeDocument/2006/relationships/hyperlink" Target="https://fantasyfootball.telegraph.co.uk/premierleague/statistics/points/4041" TargetMode="External"/><Relationship Id="rId3" Type="http://schemas.openxmlformats.org/officeDocument/2006/relationships/hyperlink" Target="javascript:sort_col('H',5,'DESC');" TargetMode="External"/><Relationship Id="rId235" Type="http://schemas.openxmlformats.org/officeDocument/2006/relationships/hyperlink" Target="https://fantasyfootball.telegraph.co.uk/premierleague/statistics/points/2224" TargetMode="External"/><Relationship Id="rId277" Type="http://schemas.openxmlformats.org/officeDocument/2006/relationships/hyperlink" Target="https://fantasyfootball.telegraph.co.uk/premierleague/statistics/points/2188" TargetMode="External"/><Relationship Id="rId400" Type="http://schemas.openxmlformats.org/officeDocument/2006/relationships/hyperlink" Target="https://fantasyfootball.telegraph.co.uk/premierleague/statistics/teams/SWA" TargetMode="External"/><Relationship Id="rId442" Type="http://schemas.openxmlformats.org/officeDocument/2006/relationships/hyperlink" Target="https://fantasyfootball.telegraph.co.uk/premierleague/statistics/teams/CHE" TargetMode="External"/><Relationship Id="rId484" Type="http://schemas.openxmlformats.org/officeDocument/2006/relationships/hyperlink" Target="https://fantasyfootball.telegraph.co.uk/premierleague/statistics/teams/SWA" TargetMode="External"/><Relationship Id="rId705" Type="http://schemas.openxmlformats.org/officeDocument/2006/relationships/hyperlink" Target="https://fantasyfootball.telegraph.co.uk/premierleague/statistics/points/3254" TargetMode="External"/><Relationship Id="rId887" Type="http://schemas.openxmlformats.org/officeDocument/2006/relationships/hyperlink" Target="https://fantasyfootball.telegraph.co.uk/premierleague/statistics/points/3174" TargetMode="External"/><Relationship Id="rId1072" Type="http://schemas.openxmlformats.org/officeDocument/2006/relationships/hyperlink" Target="https://fantasyfootball.telegraph.co.uk/premierleague/statistics/points/4064" TargetMode="External"/><Relationship Id="rId1128" Type="http://schemas.openxmlformats.org/officeDocument/2006/relationships/hyperlink" Target="https://fantasyfootball.telegraph.co.uk/premierleague/statistics/points/3322" TargetMode="External"/><Relationship Id="rId137" Type="http://schemas.openxmlformats.org/officeDocument/2006/relationships/hyperlink" Target="https://fantasyfootball.telegraph.co.uk/premierleague/statistics/points/2022" TargetMode="External"/><Relationship Id="rId302" Type="http://schemas.openxmlformats.org/officeDocument/2006/relationships/hyperlink" Target="https://fantasyfootball.telegraph.co.uk/premierleague/statistics/teams/HUL" TargetMode="External"/><Relationship Id="rId344" Type="http://schemas.openxmlformats.org/officeDocument/2006/relationships/hyperlink" Target="https://fantasyfootball.telegraph.co.uk/premierleague/statistics/teams/AVL" TargetMode="External"/><Relationship Id="rId691" Type="http://schemas.openxmlformats.org/officeDocument/2006/relationships/hyperlink" Target="https://fantasyfootball.telegraph.co.uk/premierleague/statistics/points/3069" TargetMode="External"/><Relationship Id="rId747" Type="http://schemas.openxmlformats.org/officeDocument/2006/relationships/hyperlink" Target="https://fantasyfootball.telegraph.co.uk/premierleague/statistics/points/3156" TargetMode="External"/><Relationship Id="rId789" Type="http://schemas.openxmlformats.org/officeDocument/2006/relationships/hyperlink" Target="https://fantasyfootball.telegraph.co.uk/premierleague/statistics/points/3170" TargetMode="External"/><Relationship Id="rId912" Type="http://schemas.openxmlformats.org/officeDocument/2006/relationships/hyperlink" Target="https://fantasyfootball.telegraph.co.uk/premierleague/statistics/teams/EVE" TargetMode="External"/><Relationship Id="rId954" Type="http://schemas.openxmlformats.org/officeDocument/2006/relationships/hyperlink" Target="https://fantasyfootball.telegraph.co.uk/premierleague/statistics/teams/QPR" TargetMode="External"/><Relationship Id="rId996" Type="http://schemas.openxmlformats.org/officeDocument/2006/relationships/hyperlink" Target="https://fantasyfootball.telegraph.co.uk/premierleague/statistics/points/4037" TargetMode="External"/><Relationship Id="rId41" Type="http://schemas.openxmlformats.org/officeDocument/2006/relationships/hyperlink" Target="https://fantasyfootball.telegraph.co.uk/premierleague/statistics/points/1008" TargetMode="External"/><Relationship Id="rId83" Type="http://schemas.openxmlformats.org/officeDocument/2006/relationships/hyperlink" Target="https://fantasyfootball.telegraph.co.uk/premierleague/statistics/points/1050" TargetMode="External"/><Relationship Id="rId179" Type="http://schemas.openxmlformats.org/officeDocument/2006/relationships/hyperlink" Target="https://fantasyfootball.telegraph.co.uk/premierleague/statistics/points/2038" TargetMode="External"/><Relationship Id="rId386" Type="http://schemas.openxmlformats.org/officeDocument/2006/relationships/hyperlink" Target="https://fantasyfootball.telegraph.co.uk/premierleague/statistics/teams/CHE" TargetMode="External"/><Relationship Id="rId551" Type="http://schemas.openxmlformats.org/officeDocument/2006/relationships/hyperlink" Target="https://fantasyfootball.telegraph.co.uk/premierleague/statistics/points/3078" TargetMode="External"/><Relationship Id="rId593" Type="http://schemas.openxmlformats.org/officeDocument/2006/relationships/hyperlink" Target="https://fantasyfootball.telegraph.co.uk/premierleague/statistics/points/3040" TargetMode="External"/><Relationship Id="rId607" Type="http://schemas.openxmlformats.org/officeDocument/2006/relationships/hyperlink" Target="https://fantasyfootball.telegraph.co.uk/premierleague/statistics/points/3206" TargetMode="External"/><Relationship Id="rId649" Type="http://schemas.openxmlformats.org/officeDocument/2006/relationships/hyperlink" Target="https://fantasyfootball.telegraph.co.uk/premierleague/statistics/points/3051" TargetMode="External"/><Relationship Id="rId814" Type="http://schemas.openxmlformats.org/officeDocument/2006/relationships/hyperlink" Target="https://fantasyfootball.telegraph.co.uk/premierleague/statistics/teams/NEW" TargetMode="External"/><Relationship Id="rId856" Type="http://schemas.openxmlformats.org/officeDocument/2006/relationships/hyperlink" Target="https://fantasyfootball.telegraph.co.uk/premierleague/statistics/teams/MUN" TargetMode="External"/><Relationship Id="rId190" Type="http://schemas.openxmlformats.org/officeDocument/2006/relationships/hyperlink" Target="https://fantasyfootball.telegraph.co.uk/premierleague/statistics/teams/TOT" TargetMode="External"/><Relationship Id="rId204" Type="http://schemas.openxmlformats.org/officeDocument/2006/relationships/hyperlink" Target="https://fantasyfootball.telegraph.co.uk/premierleague/statistics/teams/ARS" TargetMode="External"/><Relationship Id="rId246" Type="http://schemas.openxmlformats.org/officeDocument/2006/relationships/hyperlink" Target="https://fantasyfootball.telegraph.co.uk/premierleague/statistics/teams/SUN" TargetMode="External"/><Relationship Id="rId288" Type="http://schemas.openxmlformats.org/officeDocument/2006/relationships/hyperlink" Target="https://fantasyfootball.telegraph.co.uk/premierleague/statistics/teams/SOT" TargetMode="External"/><Relationship Id="rId411" Type="http://schemas.openxmlformats.org/officeDocument/2006/relationships/hyperlink" Target="https://fantasyfootball.telegraph.co.uk/premierleague/statistics/points/2099" TargetMode="External"/><Relationship Id="rId453" Type="http://schemas.openxmlformats.org/officeDocument/2006/relationships/hyperlink" Target="https://fantasyfootball.telegraph.co.uk/premierleague/statistics/points/2216" TargetMode="External"/><Relationship Id="rId509" Type="http://schemas.openxmlformats.org/officeDocument/2006/relationships/hyperlink" Target="https://fantasyfootball.telegraph.co.uk/premierleague/statistics/points/3016" TargetMode="External"/><Relationship Id="rId660" Type="http://schemas.openxmlformats.org/officeDocument/2006/relationships/hyperlink" Target="https://fantasyfootball.telegraph.co.uk/premierleague/statistics/teams/MUN" TargetMode="External"/><Relationship Id="rId898" Type="http://schemas.openxmlformats.org/officeDocument/2006/relationships/hyperlink" Target="https://fantasyfootball.telegraph.co.uk/premierleague/statistics/teams/TOT" TargetMode="External"/><Relationship Id="rId1041" Type="http://schemas.openxmlformats.org/officeDocument/2006/relationships/hyperlink" Target="https://fantasyfootball.telegraph.co.uk/premierleague/statistics/teams/WHM" TargetMode="External"/><Relationship Id="rId1083" Type="http://schemas.openxmlformats.org/officeDocument/2006/relationships/hyperlink" Target="https://fantasyfootball.telegraph.co.uk/premierleague/statistics/teams/BUR" TargetMode="External"/><Relationship Id="rId1139" Type="http://schemas.openxmlformats.org/officeDocument/2006/relationships/hyperlink" Target="https://fantasyfootball.telegraph.co.uk/premierleague/statistics/points/2258" TargetMode="External"/><Relationship Id="rId106" Type="http://schemas.openxmlformats.org/officeDocument/2006/relationships/hyperlink" Target="https://fantasyfootball.telegraph.co.uk/premierleague/statistics/teams/SWA" TargetMode="External"/><Relationship Id="rId313" Type="http://schemas.openxmlformats.org/officeDocument/2006/relationships/hyperlink" Target="https://fantasyfootball.telegraph.co.uk/premierleague/statistics/points/2247" TargetMode="External"/><Relationship Id="rId495" Type="http://schemas.openxmlformats.org/officeDocument/2006/relationships/hyperlink" Target="https://fantasyfootball.telegraph.co.uk/premierleague/statistics/points/3235" TargetMode="External"/><Relationship Id="rId716" Type="http://schemas.openxmlformats.org/officeDocument/2006/relationships/hyperlink" Target="https://fantasyfootball.telegraph.co.uk/premierleague/statistics/teams/SUN" TargetMode="External"/><Relationship Id="rId758" Type="http://schemas.openxmlformats.org/officeDocument/2006/relationships/hyperlink" Target="https://fantasyfootball.telegraph.co.uk/premierleague/statistics/teams/BUR" TargetMode="External"/><Relationship Id="rId923" Type="http://schemas.openxmlformats.org/officeDocument/2006/relationships/hyperlink" Target="https://fantasyfootball.telegraph.co.uk/premierleague/statistics/points/4148" TargetMode="External"/><Relationship Id="rId965" Type="http://schemas.openxmlformats.org/officeDocument/2006/relationships/hyperlink" Target="https://fantasyfootball.telegraph.co.uk/premierleague/statistics/points/4144" TargetMode="External"/><Relationship Id="rId10" Type="http://schemas.openxmlformats.org/officeDocument/2006/relationships/hyperlink" Target="javascript:sort_col('H',5,'DESC');" TargetMode="External"/><Relationship Id="rId52" Type="http://schemas.openxmlformats.org/officeDocument/2006/relationships/hyperlink" Target="https://fantasyfootball.telegraph.co.uk/premierleague/statistics/teams/MCY" TargetMode="External"/><Relationship Id="rId94" Type="http://schemas.openxmlformats.org/officeDocument/2006/relationships/hyperlink" Target="https://fantasyfootball.telegraph.co.uk/premierleague/statistics/teams/HUL" TargetMode="External"/><Relationship Id="rId148" Type="http://schemas.openxmlformats.org/officeDocument/2006/relationships/hyperlink" Target="https://fantasyfootball.telegraph.co.uk/premierleague/statistics/teams/MCY" TargetMode="External"/><Relationship Id="rId355" Type="http://schemas.openxmlformats.org/officeDocument/2006/relationships/hyperlink" Target="https://fantasyfootball.telegraph.co.uk/premierleague/statistics/points/2220" TargetMode="External"/><Relationship Id="rId397" Type="http://schemas.openxmlformats.org/officeDocument/2006/relationships/hyperlink" Target="https://fantasyfootball.telegraph.co.uk/premierleague/statistics/points/2174" TargetMode="External"/><Relationship Id="rId520" Type="http://schemas.openxmlformats.org/officeDocument/2006/relationships/hyperlink" Target="https://fantasyfootball.telegraph.co.uk/premierleague/statistics/teams/MCY" TargetMode="External"/><Relationship Id="rId562" Type="http://schemas.openxmlformats.org/officeDocument/2006/relationships/hyperlink" Target="https://fantasyfootball.telegraph.co.uk/premierleague/statistics/teams/ARS" TargetMode="External"/><Relationship Id="rId618" Type="http://schemas.openxmlformats.org/officeDocument/2006/relationships/hyperlink" Target="https://fantasyfootball.telegraph.co.uk/premierleague/statistics/teams/EVE" TargetMode="External"/><Relationship Id="rId825" Type="http://schemas.openxmlformats.org/officeDocument/2006/relationships/hyperlink" Target="https://fantasyfootball.telegraph.co.uk/premierleague/statistics/points/3272" TargetMode="External"/><Relationship Id="rId215" Type="http://schemas.openxmlformats.org/officeDocument/2006/relationships/hyperlink" Target="https://fantasyfootball.telegraph.co.uk/premierleague/statistics/points/2154" TargetMode="External"/><Relationship Id="rId257" Type="http://schemas.openxmlformats.org/officeDocument/2006/relationships/hyperlink" Target="https://fantasyfootball.telegraph.co.uk/premierleague/statistics/points/2122" TargetMode="External"/><Relationship Id="rId422" Type="http://schemas.openxmlformats.org/officeDocument/2006/relationships/hyperlink" Target="https://fantasyfootball.telegraph.co.uk/premierleague/statistics/teams/HUL" TargetMode="External"/><Relationship Id="rId464" Type="http://schemas.openxmlformats.org/officeDocument/2006/relationships/hyperlink" Target="https://fantasyfootball.telegraph.co.uk/premierleague/statistics/teams/NEW" TargetMode="External"/><Relationship Id="rId867" Type="http://schemas.openxmlformats.org/officeDocument/2006/relationships/hyperlink" Target="https://fantasyfootball.telegraph.co.uk/premierleague/statistics/points/3303" TargetMode="External"/><Relationship Id="rId1010" Type="http://schemas.openxmlformats.org/officeDocument/2006/relationships/hyperlink" Target="https://fantasyfootball.telegraph.co.uk/premierleague/statistics/points/4131" TargetMode="External"/><Relationship Id="rId1052" Type="http://schemas.openxmlformats.org/officeDocument/2006/relationships/hyperlink" Target="https://fantasyfootball.telegraph.co.uk/premierleague/statistics/points/4105" TargetMode="External"/><Relationship Id="rId1094" Type="http://schemas.openxmlformats.org/officeDocument/2006/relationships/hyperlink" Target="https://fantasyfootball.telegraph.co.uk/premierleague/statistics/points/4122" TargetMode="External"/><Relationship Id="rId1108" Type="http://schemas.openxmlformats.org/officeDocument/2006/relationships/hyperlink" Target="https://fantasyfootball.telegraph.co.uk/premierleague/statistics/points/2255" TargetMode="External"/><Relationship Id="rId299" Type="http://schemas.openxmlformats.org/officeDocument/2006/relationships/hyperlink" Target="https://fantasyfootball.telegraph.co.uk/premierleague/statistics/points/2111" TargetMode="External"/><Relationship Id="rId727" Type="http://schemas.openxmlformats.org/officeDocument/2006/relationships/hyperlink" Target="https://fantasyfootball.telegraph.co.uk/premierleague/statistics/points/3090" TargetMode="External"/><Relationship Id="rId934" Type="http://schemas.openxmlformats.org/officeDocument/2006/relationships/hyperlink" Target="https://fantasyfootball.telegraph.co.uk/premierleague/statistics/teams/MCY" TargetMode="External"/><Relationship Id="rId63" Type="http://schemas.openxmlformats.org/officeDocument/2006/relationships/hyperlink" Target="https://fantasyfootball.telegraph.co.uk/premierleague/statistics/points/1056" TargetMode="External"/><Relationship Id="rId159" Type="http://schemas.openxmlformats.org/officeDocument/2006/relationships/hyperlink" Target="https://fantasyfootball.telegraph.co.uk/premierleague/statistics/points/2030" TargetMode="External"/><Relationship Id="rId366" Type="http://schemas.openxmlformats.org/officeDocument/2006/relationships/hyperlink" Target="https://fantasyfootball.telegraph.co.uk/premierleague/statistics/teams/CRY" TargetMode="External"/><Relationship Id="rId573" Type="http://schemas.openxmlformats.org/officeDocument/2006/relationships/hyperlink" Target="https://fantasyfootball.telegraph.co.uk/premierleague/statistics/points/3032" TargetMode="External"/><Relationship Id="rId780" Type="http://schemas.openxmlformats.org/officeDocument/2006/relationships/hyperlink" Target="https://fantasyfootball.telegraph.co.uk/premierleague/statistics/teams/MCY" TargetMode="External"/><Relationship Id="rId226" Type="http://schemas.openxmlformats.org/officeDocument/2006/relationships/hyperlink" Target="https://fantasyfootball.telegraph.co.uk/premierleague/statistics/teams/MCY" TargetMode="External"/><Relationship Id="rId433" Type="http://schemas.openxmlformats.org/officeDocument/2006/relationships/hyperlink" Target="https://fantasyfootball.telegraph.co.uk/premierleague/statistics/points/2157" TargetMode="External"/><Relationship Id="rId878" Type="http://schemas.openxmlformats.org/officeDocument/2006/relationships/hyperlink" Target="https://fantasyfootball.telegraph.co.uk/premierleague/statistics/teams/STO" TargetMode="External"/><Relationship Id="rId1063" Type="http://schemas.openxmlformats.org/officeDocument/2006/relationships/hyperlink" Target="https://fantasyfootball.telegraph.co.uk/premierleague/statistics/teams/BUR" TargetMode="External"/><Relationship Id="rId640" Type="http://schemas.openxmlformats.org/officeDocument/2006/relationships/hyperlink" Target="https://fantasyfootball.telegraph.co.uk/premierleague/statistics/teams/STO" TargetMode="External"/><Relationship Id="rId738" Type="http://schemas.openxmlformats.org/officeDocument/2006/relationships/hyperlink" Target="https://fantasyfootball.telegraph.co.uk/premierleague/statistics/teams/HUL" TargetMode="External"/><Relationship Id="rId945" Type="http://schemas.openxmlformats.org/officeDocument/2006/relationships/hyperlink" Target="https://fantasyfootball.telegraph.co.uk/premierleague/statistics/points/4086" TargetMode="External"/><Relationship Id="rId74" Type="http://schemas.openxmlformats.org/officeDocument/2006/relationships/hyperlink" Target="https://fantasyfootball.telegraph.co.uk/premierleague/statistics/teams/BUR" TargetMode="External"/><Relationship Id="rId377" Type="http://schemas.openxmlformats.org/officeDocument/2006/relationships/hyperlink" Target="https://fantasyfootball.telegraph.co.uk/premierleague/statistics/points/2201" TargetMode="External"/><Relationship Id="rId500" Type="http://schemas.openxmlformats.org/officeDocument/2006/relationships/hyperlink" Target="https://fantasyfootball.telegraph.co.uk/premierleague/statistics/teams/ARS" TargetMode="External"/><Relationship Id="rId584" Type="http://schemas.openxmlformats.org/officeDocument/2006/relationships/hyperlink" Target="https://fantasyfootball.telegraph.co.uk/premierleague/statistics/teams/SOT" TargetMode="External"/><Relationship Id="rId805" Type="http://schemas.openxmlformats.org/officeDocument/2006/relationships/hyperlink" Target="https://fantasyfootball.telegraph.co.uk/premierleague/statistics/points/3071" TargetMode="External"/><Relationship Id="rId1130" Type="http://schemas.openxmlformats.org/officeDocument/2006/relationships/hyperlink" Target="https://fantasyfootball.telegraph.co.uk/premierleague/statistics/points/3316" TargetMode="External"/><Relationship Id="rId5" Type="http://schemas.openxmlformats.org/officeDocument/2006/relationships/hyperlink" Target="javascript:sort_col('H',5,'DESC');" TargetMode="External"/><Relationship Id="rId237" Type="http://schemas.openxmlformats.org/officeDocument/2006/relationships/hyperlink" Target="https://fantasyfootball.telegraph.co.uk/premierleague/statistics/points/2032" TargetMode="External"/><Relationship Id="rId791" Type="http://schemas.openxmlformats.org/officeDocument/2006/relationships/hyperlink" Target="https://fantasyfootball.telegraph.co.uk/premierleague/statistics/points/3173" TargetMode="External"/><Relationship Id="rId889" Type="http://schemas.openxmlformats.org/officeDocument/2006/relationships/hyperlink" Target="https://fantasyfootball.telegraph.co.uk/premierleague/statistics/points/3259" TargetMode="External"/><Relationship Id="rId1074" Type="http://schemas.openxmlformats.org/officeDocument/2006/relationships/hyperlink" Target="https://fantasyfootball.telegraph.co.uk/premierleague/statistics/points/4107" TargetMode="External"/><Relationship Id="rId444" Type="http://schemas.openxmlformats.org/officeDocument/2006/relationships/hyperlink" Target="https://fantasyfootball.telegraph.co.uk/premierleague/statistics/teams/WHM" TargetMode="External"/><Relationship Id="rId651" Type="http://schemas.openxmlformats.org/officeDocument/2006/relationships/hyperlink" Target="https://fantasyfootball.telegraph.co.uk/premierleague/statistics/points/3057" TargetMode="External"/><Relationship Id="rId749" Type="http://schemas.openxmlformats.org/officeDocument/2006/relationships/hyperlink" Target="https://fantasyfootball.telegraph.co.uk/premierleague/statistics/points/3183" TargetMode="External"/><Relationship Id="rId290" Type="http://schemas.openxmlformats.org/officeDocument/2006/relationships/hyperlink" Target="https://fantasyfootball.telegraph.co.uk/premierleague/statistics/teams/WBA" TargetMode="External"/><Relationship Id="rId304" Type="http://schemas.openxmlformats.org/officeDocument/2006/relationships/hyperlink" Target="https://fantasyfootball.telegraph.co.uk/premierleague/statistics/teams/HUL" TargetMode="External"/><Relationship Id="rId388" Type="http://schemas.openxmlformats.org/officeDocument/2006/relationships/hyperlink" Target="https://fantasyfootball.telegraph.co.uk/premierleague/statistics/teams/STO" TargetMode="External"/><Relationship Id="rId511" Type="http://schemas.openxmlformats.org/officeDocument/2006/relationships/hyperlink" Target="https://fantasyfootball.telegraph.co.uk/premierleague/statistics/points/3093" TargetMode="External"/><Relationship Id="rId609" Type="http://schemas.openxmlformats.org/officeDocument/2006/relationships/hyperlink" Target="https://fantasyfootball.telegraph.co.uk/premierleague/statistics/points/3214" TargetMode="External"/><Relationship Id="rId956" Type="http://schemas.openxmlformats.org/officeDocument/2006/relationships/hyperlink" Target="https://fantasyfootball.telegraph.co.uk/premierleague/statistics/teams/ARS" TargetMode="External"/><Relationship Id="rId1141" Type="http://schemas.openxmlformats.org/officeDocument/2006/relationships/hyperlink" Target="https://fantasyfootball.telegraph.co.uk/premierleague/statistics/points/2262" TargetMode="External"/><Relationship Id="rId85" Type="http://schemas.openxmlformats.org/officeDocument/2006/relationships/hyperlink" Target="https://fantasyfootball.telegraph.co.uk/premierleague/statistics/points/1009" TargetMode="External"/><Relationship Id="rId150" Type="http://schemas.openxmlformats.org/officeDocument/2006/relationships/hyperlink" Target="https://fantasyfootball.telegraph.co.uk/premierleague/statistics/teams/EVE" TargetMode="External"/><Relationship Id="rId595" Type="http://schemas.openxmlformats.org/officeDocument/2006/relationships/hyperlink" Target="https://fantasyfootball.telegraph.co.uk/premierleague/statistics/points/3043" TargetMode="External"/><Relationship Id="rId816" Type="http://schemas.openxmlformats.org/officeDocument/2006/relationships/hyperlink" Target="https://fantasyfootball.telegraph.co.uk/premierleague/statistics/teams/LIV" TargetMode="External"/><Relationship Id="rId1001" Type="http://schemas.openxmlformats.org/officeDocument/2006/relationships/hyperlink" Target="https://fantasyfootball.telegraph.co.uk/premierleague/statistics/teams/CRY" TargetMode="External"/><Relationship Id="rId248" Type="http://schemas.openxmlformats.org/officeDocument/2006/relationships/hyperlink" Target="https://fantasyfootball.telegraph.co.uk/premierleague/statistics/teams/WBA" TargetMode="External"/><Relationship Id="rId455" Type="http://schemas.openxmlformats.org/officeDocument/2006/relationships/hyperlink" Target="https://fantasyfootball.telegraph.co.uk/premierleague/statistics/points/2225" TargetMode="External"/><Relationship Id="rId662" Type="http://schemas.openxmlformats.org/officeDocument/2006/relationships/hyperlink" Target="https://fantasyfootball.telegraph.co.uk/premierleague/statistics/teams/EVE" TargetMode="External"/><Relationship Id="rId1085" Type="http://schemas.openxmlformats.org/officeDocument/2006/relationships/hyperlink" Target="https://fantasyfootball.telegraph.co.uk/premierleague/statistics/teams/MUN" TargetMode="External"/><Relationship Id="rId12" Type="http://schemas.openxmlformats.org/officeDocument/2006/relationships/hyperlink" Target="javascript:sort_col('H',5,'DESC');" TargetMode="External"/><Relationship Id="rId108" Type="http://schemas.openxmlformats.org/officeDocument/2006/relationships/hyperlink" Target="https://fantasyfootball.telegraph.co.uk/premierleague/statistics/teams/WBA" TargetMode="External"/><Relationship Id="rId315" Type="http://schemas.openxmlformats.org/officeDocument/2006/relationships/hyperlink" Target="https://fantasyfootball.telegraph.co.uk/premierleague/statistics/points/2102" TargetMode="External"/><Relationship Id="rId522" Type="http://schemas.openxmlformats.org/officeDocument/2006/relationships/hyperlink" Target="https://fantasyfootball.telegraph.co.uk/premierleague/statistics/teams/ARS" TargetMode="External"/><Relationship Id="rId967" Type="http://schemas.openxmlformats.org/officeDocument/2006/relationships/hyperlink" Target="https://fantasyfootball.telegraph.co.uk/premierleague/statistics/points/4022" TargetMode="External"/><Relationship Id="rId96" Type="http://schemas.openxmlformats.org/officeDocument/2006/relationships/hyperlink" Target="https://fantasyfootball.telegraph.co.uk/premierleague/statistics/teams/AVL" TargetMode="External"/><Relationship Id="rId161" Type="http://schemas.openxmlformats.org/officeDocument/2006/relationships/hyperlink" Target="https://fantasyfootball.telegraph.co.uk/premierleague/statistics/points/2033" TargetMode="External"/><Relationship Id="rId399" Type="http://schemas.openxmlformats.org/officeDocument/2006/relationships/hyperlink" Target="https://fantasyfootball.telegraph.co.uk/premierleague/statistics/points/2190" TargetMode="External"/><Relationship Id="rId827" Type="http://schemas.openxmlformats.org/officeDocument/2006/relationships/hyperlink" Target="https://fantasyfootball.telegraph.co.uk/premierleague/statistics/points/3277" TargetMode="External"/><Relationship Id="rId1012" Type="http://schemas.openxmlformats.org/officeDocument/2006/relationships/hyperlink" Target="https://fantasyfootball.telegraph.co.uk/premierleague/statistics/points/4139" TargetMode="External"/><Relationship Id="rId259" Type="http://schemas.openxmlformats.org/officeDocument/2006/relationships/hyperlink" Target="https://fantasyfootball.telegraph.co.uk/premierleague/statistics/points/2028" TargetMode="External"/><Relationship Id="rId466" Type="http://schemas.openxmlformats.org/officeDocument/2006/relationships/hyperlink" Target="https://fantasyfootball.telegraph.co.uk/premierleague/statistics/teams/HUL" TargetMode="External"/><Relationship Id="rId673" Type="http://schemas.openxmlformats.org/officeDocument/2006/relationships/hyperlink" Target="https://fantasyfootball.telegraph.co.uk/premierleague/statistics/points/3054" TargetMode="External"/><Relationship Id="rId880" Type="http://schemas.openxmlformats.org/officeDocument/2006/relationships/hyperlink" Target="https://fantasyfootball.telegraph.co.uk/premierleague/statistics/teams/WHM" TargetMode="External"/><Relationship Id="rId1096" Type="http://schemas.openxmlformats.org/officeDocument/2006/relationships/hyperlink" Target="https://fantasyfootball.telegraph.co.uk/premierleague/statistics/points/4078" TargetMode="External"/><Relationship Id="rId23" Type="http://schemas.openxmlformats.org/officeDocument/2006/relationships/hyperlink" Target="https://fantasyfootball.telegraph.co.uk/premierleague/statistics/points/1002" TargetMode="External"/><Relationship Id="rId119" Type="http://schemas.openxmlformats.org/officeDocument/2006/relationships/hyperlink" Target="https://fantasyfootball.telegraph.co.uk/premierleague/statistics/points/1048" TargetMode="External"/><Relationship Id="rId326" Type="http://schemas.openxmlformats.org/officeDocument/2006/relationships/hyperlink" Target="https://fantasyfootball.telegraph.co.uk/premierleague/statistics/teams/MCY" TargetMode="External"/><Relationship Id="rId533" Type="http://schemas.openxmlformats.org/officeDocument/2006/relationships/hyperlink" Target="https://fantasyfootball.telegraph.co.uk/premierleague/statistics/points/3300" TargetMode="External"/><Relationship Id="rId978" Type="http://schemas.openxmlformats.org/officeDocument/2006/relationships/hyperlink" Target="https://fantasyfootball.telegraph.co.uk/premierleague/statistics/teams/STO" TargetMode="External"/><Relationship Id="rId740" Type="http://schemas.openxmlformats.org/officeDocument/2006/relationships/hyperlink" Target="https://fantasyfootball.telegraph.co.uk/premierleague/statistics/teams/CHE" TargetMode="External"/><Relationship Id="rId838" Type="http://schemas.openxmlformats.org/officeDocument/2006/relationships/hyperlink" Target="https://fantasyfootball.telegraph.co.uk/premierleague/statistics/teams/ARS" TargetMode="External"/><Relationship Id="rId1023" Type="http://schemas.openxmlformats.org/officeDocument/2006/relationships/hyperlink" Target="https://fantasyfootball.telegraph.co.uk/premierleague/statistics/teams/WBA" TargetMode="External"/><Relationship Id="rId172" Type="http://schemas.openxmlformats.org/officeDocument/2006/relationships/hyperlink" Target="https://fantasyfootball.telegraph.co.uk/premierleague/statistics/teams/LIV" TargetMode="External"/><Relationship Id="rId477" Type="http://schemas.openxmlformats.org/officeDocument/2006/relationships/hyperlink" Target="https://fantasyfootball.telegraph.co.uk/premierleague/statistics/points/2207" TargetMode="External"/><Relationship Id="rId600" Type="http://schemas.openxmlformats.org/officeDocument/2006/relationships/hyperlink" Target="https://fantasyfootball.telegraph.co.uk/premierleague/statistics/teams/HUL" TargetMode="External"/><Relationship Id="rId684" Type="http://schemas.openxmlformats.org/officeDocument/2006/relationships/hyperlink" Target="https://fantasyfootball.telegraph.co.uk/premierleague/statistics/teams/TOT" TargetMode="External"/><Relationship Id="rId337" Type="http://schemas.openxmlformats.org/officeDocument/2006/relationships/hyperlink" Target="https://fantasyfootball.telegraph.co.uk/premierleague/statistics/points/2238" TargetMode="External"/><Relationship Id="rId891" Type="http://schemas.openxmlformats.org/officeDocument/2006/relationships/hyperlink" Target="https://fantasyfootball.telegraph.co.uk/premierleague/statistics/points/3260" TargetMode="External"/><Relationship Id="rId905" Type="http://schemas.openxmlformats.org/officeDocument/2006/relationships/hyperlink" Target="https://fantasyfootball.telegraph.co.uk/premierleague/statistics/points/3280" TargetMode="External"/><Relationship Id="rId989" Type="http://schemas.openxmlformats.org/officeDocument/2006/relationships/hyperlink" Target="https://fantasyfootball.telegraph.co.uk/premierleague/statistics/points/4152" TargetMode="External"/><Relationship Id="rId34" Type="http://schemas.openxmlformats.org/officeDocument/2006/relationships/hyperlink" Target="https://fantasyfootball.telegraph.co.uk/premierleague/statistics/teams/ARS" TargetMode="External"/><Relationship Id="rId544" Type="http://schemas.openxmlformats.org/officeDocument/2006/relationships/hyperlink" Target="https://fantasyfootball.telegraph.co.uk/premierleague/statistics/teams/MUN" TargetMode="External"/><Relationship Id="rId751" Type="http://schemas.openxmlformats.org/officeDocument/2006/relationships/hyperlink" Target="https://fantasyfootball.telegraph.co.uk/premierleague/statistics/points/3195" TargetMode="External"/><Relationship Id="rId849" Type="http://schemas.openxmlformats.org/officeDocument/2006/relationships/hyperlink" Target="https://fantasyfootball.telegraph.co.uk/premierleague/statistics/points/3182" TargetMode="External"/><Relationship Id="rId183" Type="http://schemas.openxmlformats.org/officeDocument/2006/relationships/hyperlink" Target="https://fantasyfootball.telegraph.co.uk/premierleague/statistics/points/2020" TargetMode="External"/><Relationship Id="rId390" Type="http://schemas.openxmlformats.org/officeDocument/2006/relationships/hyperlink" Target="https://fantasyfootball.telegraph.co.uk/premierleague/statistics/teams/STO" TargetMode="External"/><Relationship Id="rId404" Type="http://schemas.openxmlformats.org/officeDocument/2006/relationships/hyperlink" Target="https://fantasyfootball.telegraph.co.uk/premierleague/statistics/teams/BUR" TargetMode="External"/><Relationship Id="rId611" Type="http://schemas.openxmlformats.org/officeDocument/2006/relationships/hyperlink" Target="https://fantasyfootball.telegraph.co.uk/premierleague/statistics/points/3215" TargetMode="External"/><Relationship Id="rId1034" Type="http://schemas.openxmlformats.org/officeDocument/2006/relationships/hyperlink" Target="https://fantasyfootball.telegraph.co.uk/premierleague/statistics/points/4100" TargetMode="External"/><Relationship Id="rId250" Type="http://schemas.openxmlformats.org/officeDocument/2006/relationships/hyperlink" Target="https://fantasyfootball.telegraph.co.uk/premierleague/statistics/teams/TOT" TargetMode="External"/><Relationship Id="rId488" Type="http://schemas.openxmlformats.org/officeDocument/2006/relationships/hyperlink" Target="https://fantasyfootball.telegraph.co.uk/premierleague/statistics/teams/EVE" TargetMode="External"/><Relationship Id="rId695" Type="http://schemas.openxmlformats.org/officeDocument/2006/relationships/hyperlink" Target="https://fantasyfootball.telegraph.co.uk/premierleague/statistics/points/3086" TargetMode="External"/><Relationship Id="rId709" Type="http://schemas.openxmlformats.org/officeDocument/2006/relationships/hyperlink" Target="https://fantasyfootball.telegraph.co.uk/premierleague/statistics/points/3063" TargetMode="External"/><Relationship Id="rId916" Type="http://schemas.openxmlformats.org/officeDocument/2006/relationships/hyperlink" Target="https://fantasyfootball.telegraph.co.uk/premierleague/statistics/teams/NEW" TargetMode="External"/><Relationship Id="rId1101" Type="http://schemas.openxmlformats.org/officeDocument/2006/relationships/hyperlink" Target="https://fantasyfootball.telegraph.co.uk/premierleague/statistics/teams/EVE" TargetMode="External"/><Relationship Id="rId45" Type="http://schemas.openxmlformats.org/officeDocument/2006/relationships/hyperlink" Target="https://fantasyfootball.telegraph.co.uk/premierleague/statistics/points/1023" TargetMode="External"/><Relationship Id="rId110" Type="http://schemas.openxmlformats.org/officeDocument/2006/relationships/hyperlink" Target="https://fantasyfootball.telegraph.co.uk/premierleague/statistics/teams/HUL" TargetMode="External"/><Relationship Id="rId348" Type="http://schemas.openxmlformats.org/officeDocument/2006/relationships/hyperlink" Target="https://fantasyfootball.telegraph.co.uk/premierleague/statistics/teams/NEW" TargetMode="External"/><Relationship Id="rId555" Type="http://schemas.openxmlformats.org/officeDocument/2006/relationships/hyperlink" Target="https://fantasyfootball.telegraph.co.uk/premierleague/statistics/points/3245" TargetMode="External"/><Relationship Id="rId762" Type="http://schemas.openxmlformats.org/officeDocument/2006/relationships/hyperlink" Target="https://fantasyfootball.telegraph.co.uk/premierleague/statistics/teams/SUN" TargetMode="External"/><Relationship Id="rId194" Type="http://schemas.openxmlformats.org/officeDocument/2006/relationships/hyperlink" Target="https://fantasyfootball.telegraph.co.uk/premierleague/statistics/teams/EVE" TargetMode="External"/><Relationship Id="rId208" Type="http://schemas.openxmlformats.org/officeDocument/2006/relationships/hyperlink" Target="https://fantasyfootball.telegraph.co.uk/premierleague/statistics/teams/LIV" TargetMode="External"/><Relationship Id="rId415" Type="http://schemas.openxmlformats.org/officeDocument/2006/relationships/hyperlink" Target="https://fantasyfootball.telegraph.co.uk/premierleague/statistics/points/2109" TargetMode="External"/><Relationship Id="rId622" Type="http://schemas.openxmlformats.org/officeDocument/2006/relationships/hyperlink" Target="https://fantasyfootball.telegraph.co.uk/premierleague/statistics/teams/WBA" TargetMode="External"/><Relationship Id="rId1045" Type="http://schemas.openxmlformats.org/officeDocument/2006/relationships/hyperlink" Target="https://fantasyfootball.telegraph.co.uk/premierleague/statistics/teams/HUL" TargetMode="External"/><Relationship Id="rId261" Type="http://schemas.openxmlformats.org/officeDocument/2006/relationships/hyperlink" Target="https://fantasyfootball.telegraph.co.uk/premierleague/statistics/points/2063" TargetMode="External"/><Relationship Id="rId499" Type="http://schemas.openxmlformats.org/officeDocument/2006/relationships/hyperlink" Target="https://fantasyfootball.telegraph.co.uk/premierleague/statistics/points/3006" TargetMode="External"/><Relationship Id="rId927" Type="http://schemas.openxmlformats.org/officeDocument/2006/relationships/hyperlink" Target="https://fantasyfootball.telegraph.co.uk/premierleague/statistics/points/4004" TargetMode="External"/><Relationship Id="rId1112" Type="http://schemas.openxmlformats.org/officeDocument/2006/relationships/hyperlink" Target="https://fantasyfootball.telegraph.co.uk/premierleague/statistics/points/2253" TargetMode="External"/><Relationship Id="rId56" Type="http://schemas.openxmlformats.org/officeDocument/2006/relationships/hyperlink" Target="https://fantasyfootball.telegraph.co.uk/premierleague/statistics/teams/SUN" TargetMode="External"/><Relationship Id="rId359" Type="http://schemas.openxmlformats.org/officeDocument/2006/relationships/hyperlink" Target="https://fantasyfootball.telegraph.co.uk/premierleague/statistics/points/2228" TargetMode="External"/><Relationship Id="rId566" Type="http://schemas.openxmlformats.org/officeDocument/2006/relationships/hyperlink" Target="https://fantasyfootball.telegraph.co.uk/premierleague/statistics/teams/TOT" TargetMode="External"/><Relationship Id="rId773" Type="http://schemas.openxmlformats.org/officeDocument/2006/relationships/hyperlink" Target="https://fantasyfootball.telegraph.co.uk/premierleague/statistics/points/3104" TargetMode="External"/><Relationship Id="rId121" Type="http://schemas.openxmlformats.org/officeDocument/2006/relationships/hyperlink" Target="https://fantasyfootball.telegraph.co.uk/premierleague/statistics/points/1057" TargetMode="External"/><Relationship Id="rId219" Type="http://schemas.openxmlformats.org/officeDocument/2006/relationships/hyperlink" Target="https://fantasyfootball.telegraph.co.uk/premierleague/statistics/points/2239" TargetMode="External"/><Relationship Id="rId426" Type="http://schemas.openxmlformats.org/officeDocument/2006/relationships/hyperlink" Target="https://fantasyfootball.telegraph.co.uk/premierleague/statistics/teams/SWA" TargetMode="External"/><Relationship Id="rId633" Type="http://schemas.openxmlformats.org/officeDocument/2006/relationships/hyperlink" Target="https://fantasyfootball.telegraph.co.uk/premierleague/statistics/points/3074" TargetMode="External"/><Relationship Id="rId980" Type="http://schemas.openxmlformats.org/officeDocument/2006/relationships/hyperlink" Target="https://fantasyfootball.telegraph.co.uk/premierleague/statistics/teams/STO" TargetMode="External"/><Relationship Id="rId1056" Type="http://schemas.openxmlformats.org/officeDocument/2006/relationships/hyperlink" Target="https://fantasyfootball.telegraph.co.uk/premierleague/statistics/points/4117" TargetMode="External"/><Relationship Id="rId840" Type="http://schemas.openxmlformats.org/officeDocument/2006/relationships/hyperlink" Target="https://fantasyfootball.telegraph.co.uk/premierleague/statistics/teams/NEW" TargetMode="External"/><Relationship Id="rId938" Type="http://schemas.openxmlformats.org/officeDocument/2006/relationships/hyperlink" Target="https://fantasyfootball.telegraph.co.uk/premierleague/statistics/teams/CHE" TargetMode="External"/><Relationship Id="rId67" Type="http://schemas.openxmlformats.org/officeDocument/2006/relationships/hyperlink" Target="https://fantasyfootball.telegraph.co.uk/premierleague/statistics/points/1037" TargetMode="External"/><Relationship Id="rId272" Type="http://schemas.openxmlformats.org/officeDocument/2006/relationships/hyperlink" Target="https://fantasyfootball.telegraph.co.uk/premierleague/statistics/teams/SUN" TargetMode="External"/><Relationship Id="rId577" Type="http://schemas.openxmlformats.org/officeDocument/2006/relationships/hyperlink" Target="https://fantasyfootball.telegraph.co.uk/premierleague/statistics/points/3044" TargetMode="External"/><Relationship Id="rId700" Type="http://schemas.openxmlformats.org/officeDocument/2006/relationships/hyperlink" Target="https://fantasyfootball.telegraph.co.uk/premierleague/statistics/teams/CHE" TargetMode="External"/><Relationship Id="rId1123" Type="http://schemas.openxmlformats.org/officeDocument/2006/relationships/hyperlink" Target="https://fantasyfootball.telegraph.co.uk/premierleague/statistics/points/2259" TargetMode="External"/><Relationship Id="rId132" Type="http://schemas.openxmlformats.org/officeDocument/2006/relationships/hyperlink" Target="https://fantasyfootball.telegraph.co.uk/premierleague/statistics/teams/ARS" TargetMode="External"/><Relationship Id="rId784" Type="http://schemas.openxmlformats.org/officeDocument/2006/relationships/hyperlink" Target="https://fantasyfootball.telegraph.co.uk/premierleague/statistics/teams/WBA" TargetMode="External"/><Relationship Id="rId991" Type="http://schemas.openxmlformats.org/officeDocument/2006/relationships/hyperlink" Target="https://fantasyfootball.telegraph.co.uk/premierleague/statistics/points/4153" TargetMode="External"/><Relationship Id="rId1067" Type="http://schemas.openxmlformats.org/officeDocument/2006/relationships/hyperlink" Target="https://fantasyfootball.telegraph.co.uk/premierleague/statistics/teams/HUL" TargetMode="External"/><Relationship Id="rId437" Type="http://schemas.openxmlformats.org/officeDocument/2006/relationships/hyperlink" Target="https://fantasyfootball.telegraph.co.uk/premierleague/statistics/points/2181" TargetMode="External"/><Relationship Id="rId644" Type="http://schemas.openxmlformats.org/officeDocument/2006/relationships/hyperlink" Target="https://fantasyfootball.telegraph.co.uk/premierleague/statistics/teams/SOT" TargetMode="External"/><Relationship Id="rId851" Type="http://schemas.openxmlformats.org/officeDocument/2006/relationships/hyperlink" Target="https://fantasyfootball.telegraph.co.uk/premierleague/statistics/points/3184" TargetMode="External"/><Relationship Id="rId283" Type="http://schemas.openxmlformats.org/officeDocument/2006/relationships/hyperlink" Target="https://fantasyfootball.telegraph.co.uk/premierleague/statistics/points/2016" TargetMode="External"/><Relationship Id="rId490" Type="http://schemas.openxmlformats.org/officeDocument/2006/relationships/hyperlink" Target="https://fantasyfootball.telegraph.co.uk/premierleague/statistics/teams/MCY" TargetMode="External"/><Relationship Id="rId504" Type="http://schemas.openxmlformats.org/officeDocument/2006/relationships/hyperlink" Target="https://fantasyfootball.telegraph.co.uk/premierleague/statistics/teams/MUN" TargetMode="External"/><Relationship Id="rId711" Type="http://schemas.openxmlformats.org/officeDocument/2006/relationships/hyperlink" Target="https://fantasyfootball.telegraph.co.uk/premierleague/statistics/points/3122" TargetMode="External"/><Relationship Id="rId949" Type="http://schemas.openxmlformats.org/officeDocument/2006/relationships/hyperlink" Target="https://fantasyfootball.telegraph.co.uk/premierleague/statistics/points/4026" TargetMode="External"/><Relationship Id="rId1134" Type="http://schemas.openxmlformats.org/officeDocument/2006/relationships/hyperlink" Target="https://fantasyfootball.telegraph.co.uk/premierleague/statistics/points/3318" TargetMode="External"/><Relationship Id="rId78" Type="http://schemas.openxmlformats.org/officeDocument/2006/relationships/hyperlink" Target="https://fantasyfootball.telegraph.co.uk/premierleague/statistics/teams/SWA" TargetMode="External"/><Relationship Id="rId143" Type="http://schemas.openxmlformats.org/officeDocument/2006/relationships/hyperlink" Target="https://fantasyfootball.telegraph.co.uk/premierleague/statistics/points/2025" TargetMode="External"/><Relationship Id="rId350" Type="http://schemas.openxmlformats.org/officeDocument/2006/relationships/hyperlink" Target="https://fantasyfootball.telegraph.co.uk/premierleague/statistics/teams/AVL" TargetMode="External"/><Relationship Id="rId588" Type="http://schemas.openxmlformats.org/officeDocument/2006/relationships/hyperlink" Target="https://fantasyfootball.telegraph.co.uk/premierleague/statistics/teams/TOT" TargetMode="External"/><Relationship Id="rId795" Type="http://schemas.openxmlformats.org/officeDocument/2006/relationships/hyperlink" Target="https://fantasyfootball.telegraph.co.uk/premierleague/statistics/points/3228" TargetMode="External"/><Relationship Id="rId809" Type="http://schemas.openxmlformats.org/officeDocument/2006/relationships/hyperlink" Target="https://fantasyfootball.telegraph.co.uk/premierleague/statistics/points/3126" TargetMode="External"/><Relationship Id="rId9" Type="http://schemas.openxmlformats.org/officeDocument/2006/relationships/hyperlink" Target="javascript:sort_col('H',5,'DESC');" TargetMode="External"/><Relationship Id="rId210" Type="http://schemas.openxmlformats.org/officeDocument/2006/relationships/hyperlink" Target="https://fantasyfootball.telegraph.co.uk/premierleague/statistics/teams/STO" TargetMode="External"/><Relationship Id="rId448" Type="http://schemas.openxmlformats.org/officeDocument/2006/relationships/hyperlink" Target="https://fantasyfootball.telegraph.co.uk/premierleague/statistics/teams/QPR" TargetMode="External"/><Relationship Id="rId655" Type="http://schemas.openxmlformats.org/officeDocument/2006/relationships/hyperlink" Target="https://fantasyfootball.telegraph.co.uk/premierleague/statistics/points/3065" TargetMode="External"/><Relationship Id="rId862" Type="http://schemas.openxmlformats.org/officeDocument/2006/relationships/hyperlink" Target="https://fantasyfootball.telegraph.co.uk/premierleague/statistics/teams/QPR" TargetMode="External"/><Relationship Id="rId1078" Type="http://schemas.openxmlformats.org/officeDocument/2006/relationships/hyperlink" Target="https://fantasyfootball.telegraph.co.uk/premierleague/statistics/points/4057" TargetMode="External"/><Relationship Id="rId294" Type="http://schemas.openxmlformats.org/officeDocument/2006/relationships/hyperlink" Target="https://fantasyfootball.telegraph.co.uk/premierleague/statistics/teams/SOT" TargetMode="External"/><Relationship Id="rId308" Type="http://schemas.openxmlformats.org/officeDocument/2006/relationships/hyperlink" Target="https://fantasyfootball.telegraph.co.uk/premierleague/statistics/teams/SUN" TargetMode="External"/><Relationship Id="rId515" Type="http://schemas.openxmlformats.org/officeDocument/2006/relationships/hyperlink" Target="https://fantasyfootball.telegraph.co.uk/premierleague/statistics/points/3018" TargetMode="External"/><Relationship Id="rId722" Type="http://schemas.openxmlformats.org/officeDocument/2006/relationships/hyperlink" Target="https://fantasyfootball.telegraph.co.uk/premierleague/statistics/teams/WBA" TargetMode="External"/><Relationship Id="rId89" Type="http://schemas.openxmlformats.org/officeDocument/2006/relationships/hyperlink" Target="https://fantasyfootball.telegraph.co.uk/premierleague/statistics/points/1045" TargetMode="External"/><Relationship Id="rId154" Type="http://schemas.openxmlformats.org/officeDocument/2006/relationships/hyperlink" Target="https://fantasyfootball.telegraph.co.uk/premierleague/statistics/teams/LIV" TargetMode="External"/><Relationship Id="rId361" Type="http://schemas.openxmlformats.org/officeDocument/2006/relationships/hyperlink" Target="https://fantasyfootball.telegraph.co.uk/premierleague/statistics/points/2034" TargetMode="External"/><Relationship Id="rId599" Type="http://schemas.openxmlformats.org/officeDocument/2006/relationships/hyperlink" Target="https://fantasyfootball.telegraph.co.uk/premierleague/statistics/points/3110" TargetMode="External"/><Relationship Id="rId1005" Type="http://schemas.openxmlformats.org/officeDocument/2006/relationships/hyperlink" Target="https://fantasyfootball.telegraph.co.uk/premierleague/statistics/teams/EVE" TargetMode="External"/><Relationship Id="rId459" Type="http://schemas.openxmlformats.org/officeDocument/2006/relationships/hyperlink" Target="https://fantasyfootball.telegraph.co.uk/premierleague/statistics/points/2229" TargetMode="External"/><Relationship Id="rId666" Type="http://schemas.openxmlformats.org/officeDocument/2006/relationships/hyperlink" Target="https://fantasyfootball.telegraph.co.uk/premierleague/statistics/teams/LIV" TargetMode="External"/><Relationship Id="rId873" Type="http://schemas.openxmlformats.org/officeDocument/2006/relationships/hyperlink" Target="https://fantasyfootball.telegraph.co.uk/premierleague/statistics/points/3177" TargetMode="External"/><Relationship Id="rId1089" Type="http://schemas.openxmlformats.org/officeDocument/2006/relationships/hyperlink" Target="https://fantasyfootball.telegraph.co.uk/premierleague/statistics/teams/MUN" TargetMode="External"/><Relationship Id="rId16" Type="http://schemas.openxmlformats.org/officeDocument/2006/relationships/hyperlink" Target="javascript:sort_col('H',5,'DESC');" TargetMode="External"/><Relationship Id="rId221" Type="http://schemas.openxmlformats.org/officeDocument/2006/relationships/hyperlink" Target="https://fantasyfootball.telegraph.co.uk/premierleague/statistics/points/2042" TargetMode="External"/><Relationship Id="rId319" Type="http://schemas.openxmlformats.org/officeDocument/2006/relationships/hyperlink" Target="https://fantasyfootball.telegraph.co.uk/premierleague/statistics/points/2110" TargetMode="External"/><Relationship Id="rId526" Type="http://schemas.openxmlformats.org/officeDocument/2006/relationships/hyperlink" Target="https://fantasyfootball.telegraph.co.uk/premierleague/statistics/teams/CHE" TargetMode="External"/><Relationship Id="rId733" Type="http://schemas.openxmlformats.org/officeDocument/2006/relationships/hyperlink" Target="https://fantasyfootball.telegraph.co.uk/premierleague/statistics/points/3107" TargetMode="External"/><Relationship Id="rId940" Type="http://schemas.openxmlformats.org/officeDocument/2006/relationships/hyperlink" Target="https://fantasyfootball.telegraph.co.uk/premierleague/statistics/teams/LIV" TargetMode="External"/><Relationship Id="rId1016" Type="http://schemas.openxmlformats.org/officeDocument/2006/relationships/hyperlink" Target="https://fantasyfootball.telegraph.co.uk/premierleague/statistics/points/4031" TargetMode="External"/><Relationship Id="rId165" Type="http://schemas.openxmlformats.org/officeDocument/2006/relationships/hyperlink" Target="https://fantasyfootball.telegraph.co.uk/premierleague/statistics/points/2175" TargetMode="External"/><Relationship Id="rId372" Type="http://schemas.openxmlformats.org/officeDocument/2006/relationships/hyperlink" Target="https://fantasyfootball.telegraph.co.uk/premierleague/statistics/teams/WBA" TargetMode="External"/><Relationship Id="rId677" Type="http://schemas.openxmlformats.org/officeDocument/2006/relationships/hyperlink" Target="https://fantasyfootball.telegraph.co.uk/premierleague/statistics/points/3060" TargetMode="External"/><Relationship Id="rId800" Type="http://schemas.openxmlformats.org/officeDocument/2006/relationships/hyperlink" Target="https://fantasyfootball.telegraph.co.uk/premierleague/statistics/teams/LEI" TargetMode="External"/><Relationship Id="rId232" Type="http://schemas.openxmlformats.org/officeDocument/2006/relationships/hyperlink" Target="https://fantasyfootball.telegraph.co.uk/premierleague/statistics/teams/STO" TargetMode="External"/><Relationship Id="rId884" Type="http://schemas.openxmlformats.org/officeDocument/2006/relationships/hyperlink" Target="https://fantasyfootball.telegraph.co.uk/premierleague/statistics/teams/CRY" TargetMode="External"/><Relationship Id="rId27" Type="http://schemas.openxmlformats.org/officeDocument/2006/relationships/hyperlink" Target="https://fantasyfootball.telegraph.co.uk/premierleague/statistics/points/1014" TargetMode="External"/><Relationship Id="rId537" Type="http://schemas.openxmlformats.org/officeDocument/2006/relationships/hyperlink" Target="https://fantasyfootball.telegraph.co.uk/premierleague/statistics/points/3008" TargetMode="External"/><Relationship Id="rId744" Type="http://schemas.openxmlformats.org/officeDocument/2006/relationships/hyperlink" Target="https://fantasyfootball.telegraph.co.uk/premierleague/statistics/teams/AVL" TargetMode="External"/><Relationship Id="rId951" Type="http://schemas.openxmlformats.org/officeDocument/2006/relationships/hyperlink" Target="https://fantasyfootball.telegraph.co.uk/premierleague/statistics/points/4017" TargetMode="External"/><Relationship Id="rId80" Type="http://schemas.openxmlformats.org/officeDocument/2006/relationships/hyperlink" Target="https://fantasyfootball.telegraph.co.uk/premierleague/statistics/teams/AVL" TargetMode="External"/><Relationship Id="rId176" Type="http://schemas.openxmlformats.org/officeDocument/2006/relationships/hyperlink" Target="https://fantasyfootball.telegraph.co.uk/premierleague/statistics/teams/MUN" TargetMode="External"/><Relationship Id="rId383" Type="http://schemas.openxmlformats.org/officeDocument/2006/relationships/hyperlink" Target="https://fantasyfootball.telegraph.co.uk/premierleague/statistics/points/2221" TargetMode="External"/><Relationship Id="rId590" Type="http://schemas.openxmlformats.org/officeDocument/2006/relationships/hyperlink" Target="https://fantasyfootball.telegraph.co.uk/premierleague/statistics/teams/WBA" TargetMode="External"/><Relationship Id="rId604" Type="http://schemas.openxmlformats.org/officeDocument/2006/relationships/hyperlink" Target="https://fantasyfootball.telegraph.co.uk/premierleague/statistics/teams/TOT" TargetMode="External"/><Relationship Id="rId811" Type="http://schemas.openxmlformats.org/officeDocument/2006/relationships/hyperlink" Target="https://fantasyfootball.telegraph.co.uk/premierleague/statistics/points/3130" TargetMode="External"/><Relationship Id="rId1027" Type="http://schemas.openxmlformats.org/officeDocument/2006/relationships/hyperlink" Target="https://fantasyfootball.telegraph.co.uk/premierleague/statistics/teams/SWA" TargetMode="External"/><Relationship Id="rId243" Type="http://schemas.openxmlformats.org/officeDocument/2006/relationships/hyperlink" Target="https://fantasyfootball.telegraph.co.uk/premierleague/statistics/points/2046" TargetMode="External"/><Relationship Id="rId450" Type="http://schemas.openxmlformats.org/officeDocument/2006/relationships/hyperlink" Target="https://fantasyfootball.telegraph.co.uk/premierleague/statistics/teams/BUR" TargetMode="External"/><Relationship Id="rId688" Type="http://schemas.openxmlformats.org/officeDocument/2006/relationships/hyperlink" Target="https://fantasyfootball.telegraph.co.uk/premierleague/statistics/teams/HUL" TargetMode="External"/><Relationship Id="rId895" Type="http://schemas.openxmlformats.org/officeDocument/2006/relationships/hyperlink" Target="https://fantasyfootball.telegraph.co.uk/premierleague/statistics/points/3262" TargetMode="External"/><Relationship Id="rId909" Type="http://schemas.openxmlformats.org/officeDocument/2006/relationships/hyperlink" Target="https://fantasyfootball.telegraph.co.uk/premierleague/statistics/points/3292" TargetMode="External"/><Relationship Id="rId1080" Type="http://schemas.openxmlformats.org/officeDocument/2006/relationships/hyperlink" Target="https://fantasyfootball.telegraph.co.uk/premierleague/statistics/points/4120" TargetMode="External"/><Relationship Id="rId38" Type="http://schemas.openxmlformats.org/officeDocument/2006/relationships/hyperlink" Target="https://fantasyfootball.telegraph.co.uk/premierleague/statistics/teams/NEW" TargetMode="External"/><Relationship Id="rId103" Type="http://schemas.openxmlformats.org/officeDocument/2006/relationships/hyperlink" Target="https://fantasyfootball.telegraph.co.uk/premierleague/statistics/points/1062" TargetMode="External"/><Relationship Id="rId310" Type="http://schemas.openxmlformats.org/officeDocument/2006/relationships/hyperlink" Target="https://fantasyfootball.telegraph.co.uk/premierleague/statistics/teams/LEI" TargetMode="External"/><Relationship Id="rId548" Type="http://schemas.openxmlformats.org/officeDocument/2006/relationships/hyperlink" Target="https://fantasyfootball.telegraph.co.uk/premierleague/statistics/teams/EVE" TargetMode="External"/><Relationship Id="rId755" Type="http://schemas.openxmlformats.org/officeDocument/2006/relationships/hyperlink" Target="https://fantasyfootball.telegraph.co.uk/premierleague/statistics/points/3275" TargetMode="External"/><Relationship Id="rId962" Type="http://schemas.openxmlformats.org/officeDocument/2006/relationships/hyperlink" Target="https://fantasyfootball.telegraph.co.uk/premierleague/statistics/teams/TOT" TargetMode="External"/><Relationship Id="rId91" Type="http://schemas.openxmlformats.org/officeDocument/2006/relationships/hyperlink" Target="https://fantasyfootball.telegraph.co.uk/premierleague/statistics/points/1025" TargetMode="External"/><Relationship Id="rId187" Type="http://schemas.openxmlformats.org/officeDocument/2006/relationships/hyperlink" Target="https://fantasyfootball.telegraph.co.uk/premierleague/statistics/points/2151" TargetMode="External"/><Relationship Id="rId394" Type="http://schemas.openxmlformats.org/officeDocument/2006/relationships/hyperlink" Target="https://fantasyfootball.telegraph.co.uk/premierleague/statistics/teams/HUL" TargetMode="External"/><Relationship Id="rId408" Type="http://schemas.openxmlformats.org/officeDocument/2006/relationships/hyperlink" Target="https://fantasyfootball.telegraph.co.uk/premierleague/statistics/teams/HUL" TargetMode="External"/><Relationship Id="rId615" Type="http://schemas.openxmlformats.org/officeDocument/2006/relationships/hyperlink" Target="https://fantasyfootball.telegraph.co.uk/premierleague/statistics/points/3243" TargetMode="External"/><Relationship Id="rId822" Type="http://schemas.openxmlformats.org/officeDocument/2006/relationships/hyperlink" Target="https://fantasyfootball.telegraph.co.uk/premierleague/statistics/teams/CRY" TargetMode="External"/><Relationship Id="rId1038" Type="http://schemas.openxmlformats.org/officeDocument/2006/relationships/hyperlink" Target="https://fantasyfootball.telegraph.co.uk/premierleague/statistics/points/4052" TargetMode="External"/><Relationship Id="rId254" Type="http://schemas.openxmlformats.org/officeDocument/2006/relationships/hyperlink" Target="https://fantasyfootball.telegraph.co.uk/premierleague/statistics/teams/AVL" TargetMode="External"/><Relationship Id="rId699" Type="http://schemas.openxmlformats.org/officeDocument/2006/relationships/hyperlink" Target="https://fantasyfootball.telegraph.co.uk/premierleague/statistics/points/3201" TargetMode="External"/><Relationship Id="rId1091" Type="http://schemas.openxmlformats.org/officeDocument/2006/relationships/hyperlink" Target="https://fantasyfootball.telegraph.co.uk/premierleague/statistics/teams/BUR" TargetMode="External"/><Relationship Id="rId1105" Type="http://schemas.openxmlformats.org/officeDocument/2006/relationships/hyperlink" Target="https://fantasyfootball.telegraph.co.uk/premierleague/statistics/points/2256" TargetMode="External"/><Relationship Id="rId49" Type="http://schemas.openxmlformats.org/officeDocument/2006/relationships/hyperlink" Target="https://fantasyfootball.telegraph.co.uk/premierleague/statistics/points/1018" TargetMode="External"/><Relationship Id="rId114" Type="http://schemas.openxmlformats.org/officeDocument/2006/relationships/hyperlink" Target="https://fantasyfootball.telegraph.co.uk/premierleague/statistics/teams/BUR" TargetMode="External"/><Relationship Id="rId461" Type="http://schemas.openxmlformats.org/officeDocument/2006/relationships/hyperlink" Target="https://fantasyfootball.telegraph.co.uk/premierleague/statistics/points/2128" TargetMode="External"/><Relationship Id="rId559" Type="http://schemas.openxmlformats.org/officeDocument/2006/relationships/hyperlink" Target="https://fantasyfootball.telegraph.co.uk/premierleague/statistics/points/3021" TargetMode="External"/><Relationship Id="rId766" Type="http://schemas.openxmlformats.org/officeDocument/2006/relationships/hyperlink" Target="https://fantasyfootball.telegraph.co.uk/premierleague/statistics/teams/WBA" TargetMode="External"/><Relationship Id="rId198" Type="http://schemas.openxmlformats.org/officeDocument/2006/relationships/hyperlink" Target="https://fantasyfootball.telegraph.co.uk/premierleague/statistics/teams/LIV" TargetMode="External"/><Relationship Id="rId321" Type="http://schemas.openxmlformats.org/officeDocument/2006/relationships/hyperlink" Target="https://fantasyfootball.telegraph.co.uk/premierleague/statistics/points/2161" TargetMode="External"/><Relationship Id="rId419" Type="http://schemas.openxmlformats.org/officeDocument/2006/relationships/hyperlink" Target="https://fantasyfootball.telegraph.co.uk/premierleague/statistics/points/2123" TargetMode="External"/><Relationship Id="rId626" Type="http://schemas.openxmlformats.org/officeDocument/2006/relationships/hyperlink" Target="https://fantasyfootball.telegraph.co.uk/premierleague/statistics/teams/HUL" TargetMode="External"/><Relationship Id="rId973" Type="http://schemas.openxmlformats.org/officeDocument/2006/relationships/hyperlink" Target="https://fantasyfootball.telegraph.co.uk/premierleague/statistics/points/4014" TargetMode="External"/><Relationship Id="rId1049" Type="http://schemas.openxmlformats.org/officeDocument/2006/relationships/hyperlink" Target="https://fantasyfootball.telegraph.co.uk/premierleague/statistics/teams/LEI" TargetMode="External"/><Relationship Id="rId833" Type="http://schemas.openxmlformats.org/officeDocument/2006/relationships/hyperlink" Target="https://fantasyfootball.telegraph.co.uk/premierleague/statistics/points/3099" TargetMode="External"/><Relationship Id="rId1116" Type="http://schemas.openxmlformats.org/officeDocument/2006/relationships/hyperlink" Target="https://fantasyfootball.telegraph.co.uk/premierleague/statistics/points/4159" TargetMode="External"/><Relationship Id="rId265" Type="http://schemas.openxmlformats.org/officeDocument/2006/relationships/hyperlink" Target="https://fantasyfootball.telegraph.co.uk/premierleague/statistics/points/2082" TargetMode="External"/><Relationship Id="rId472" Type="http://schemas.openxmlformats.org/officeDocument/2006/relationships/hyperlink" Target="https://fantasyfootball.telegraph.co.uk/premierleague/statistics/teams/SOT" TargetMode="External"/><Relationship Id="rId900" Type="http://schemas.openxmlformats.org/officeDocument/2006/relationships/hyperlink" Target="https://fantasyfootball.telegraph.co.uk/premierleague/statistics/teams/WHM" TargetMode="External"/><Relationship Id="rId125" Type="http://schemas.openxmlformats.org/officeDocument/2006/relationships/hyperlink" Target="https://fantasyfootball.telegraph.co.uk/premierleague/statistics/points/2001" TargetMode="External"/><Relationship Id="rId332" Type="http://schemas.openxmlformats.org/officeDocument/2006/relationships/hyperlink" Target="https://fantasyfootball.telegraph.co.uk/premierleague/statistics/teams/BUR" TargetMode="External"/><Relationship Id="rId777" Type="http://schemas.openxmlformats.org/officeDocument/2006/relationships/hyperlink" Target="https://fantasyfootball.telegraph.co.uk/premierleague/statistics/points/3109" TargetMode="External"/><Relationship Id="rId984" Type="http://schemas.openxmlformats.org/officeDocument/2006/relationships/hyperlink" Target="https://fantasyfootball.telegraph.co.uk/premierleague/statistics/teams/WHM" TargetMode="External"/><Relationship Id="rId637" Type="http://schemas.openxmlformats.org/officeDocument/2006/relationships/hyperlink" Target="https://fantasyfootball.telegraph.co.uk/premierleague/statistics/points/3209" TargetMode="External"/><Relationship Id="rId844" Type="http://schemas.openxmlformats.org/officeDocument/2006/relationships/hyperlink" Target="https://fantasyfootball.telegraph.co.uk/premierleague/statistics/teams/MUN" TargetMode="External"/><Relationship Id="rId276" Type="http://schemas.openxmlformats.org/officeDocument/2006/relationships/hyperlink" Target="https://fantasyfootball.telegraph.co.uk/premierleague/statistics/teams/EVE" TargetMode="External"/><Relationship Id="rId483" Type="http://schemas.openxmlformats.org/officeDocument/2006/relationships/hyperlink" Target="https://fantasyfootball.telegraph.co.uk/premierleague/statistics/points/2232" TargetMode="External"/><Relationship Id="rId690" Type="http://schemas.openxmlformats.org/officeDocument/2006/relationships/hyperlink" Target="https://fantasyfootball.telegraph.co.uk/premierleague/statistics/teams/TOT" TargetMode="External"/><Relationship Id="rId704" Type="http://schemas.openxmlformats.org/officeDocument/2006/relationships/hyperlink" Target="https://fantasyfootball.telegraph.co.uk/premierleague/statistics/teams/TOT" TargetMode="External"/><Relationship Id="rId911" Type="http://schemas.openxmlformats.org/officeDocument/2006/relationships/hyperlink" Target="https://fantasyfootball.telegraph.co.uk/premierleague/statistics/points/3294" TargetMode="External"/><Relationship Id="rId1127" Type="http://schemas.openxmlformats.org/officeDocument/2006/relationships/hyperlink" Target="https://fantasyfootball.telegraph.co.uk/premierleague/statistics/points/3320" TargetMode="External"/><Relationship Id="rId40" Type="http://schemas.openxmlformats.org/officeDocument/2006/relationships/hyperlink" Target="https://fantasyfootball.telegraph.co.uk/premierleague/statistics/teams/SOT" TargetMode="External"/><Relationship Id="rId136" Type="http://schemas.openxmlformats.org/officeDocument/2006/relationships/hyperlink" Target="https://fantasyfootball.telegraph.co.uk/premierleague/statistics/teams/EVE" TargetMode="External"/><Relationship Id="rId343" Type="http://schemas.openxmlformats.org/officeDocument/2006/relationships/hyperlink" Target="https://fantasyfootball.telegraph.co.uk/premierleague/statistics/points/2091" TargetMode="External"/><Relationship Id="rId550" Type="http://schemas.openxmlformats.org/officeDocument/2006/relationships/hyperlink" Target="https://fantasyfootball.telegraph.co.uk/premierleague/statistics/teams/MUN" TargetMode="External"/><Relationship Id="rId788" Type="http://schemas.openxmlformats.org/officeDocument/2006/relationships/hyperlink" Target="https://fantasyfootball.telegraph.co.uk/premierleague/statistics/teams/STO" TargetMode="External"/><Relationship Id="rId995" Type="http://schemas.openxmlformats.org/officeDocument/2006/relationships/hyperlink" Target="https://fantasyfootball.telegraph.co.uk/premierleague/statistics/teams/NEW" TargetMode="External"/><Relationship Id="rId203" Type="http://schemas.openxmlformats.org/officeDocument/2006/relationships/hyperlink" Target="https://fantasyfootball.telegraph.co.uk/premierleague/statistics/points/2075" TargetMode="External"/><Relationship Id="rId648" Type="http://schemas.openxmlformats.org/officeDocument/2006/relationships/hyperlink" Target="https://fantasyfootball.telegraph.co.uk/premierleague/statistics/teams/TOT" TargetMode="External"/><Relationship Id="rId855" Type="http://schemas.openxmlformats.org/officeDocument/2006/relationships/hyperlink" Target="https://fantasyfootball.telegraph.co.uk/premierleague/statistics/points/3219" TargetMode="External"/><Relationship Id="rId1040" Type="http://schemas.openxmlformats.org/officeDocument/2006/relationships/hyperlink" Target="https://fantasyfootball.telegraph.co.uk/premierleague/statistics/points/4054" TargetMode="External"/><Relationship Id="rId287" Type="http://schemas.openxmlformats.org/officeDocument/2006/relationships/hyperlink" Target="https://fantasyfootball.telegraph.co.uk/premierleague/statistics/points/2071" TargetMode="External"/><Relationship Id="rId410" Type="http://schemas.openxmlformats.org/officeDocument/2006/relationships/hyperlink" Target="https://fantasyfootball.telegraph.co.uk/premierleague/statistics/teams/WBA" TargetMode="External"/><Relationship Id="rId494" Type="http://schemas.openxmlformats.org/officeDocument/2006/relationships/hyperlink" Target="https://fantasyfootball.telegraph.co.uk/premierleague/statistics/teams/MCY" TargetMode="External"/><Relationship Id="rId508" Type="http://schemas.openxmlformats.org/officeDocument/2006/relationships/hyperlink" Target="https://fantasyfootball.telegraph.co.uk/premierleague/statistics/teams/LIV" TargetMode="External"/><Relationship Id="rId715" Type="http://schemas.openxmlformats.org/officeDocument/2006/relationships/hyperlink" Target="https://fantasyfootball.telegraph.co.uk/premierleague/statistics/points/3250" TargetMode="External"/><Relationship Id="rId922" Type="http://schemas.openxmlformats.org/officeDocument/2006/relationships/hyperlink" Target="https://fantasyfootball.telegraph.co.uk/premierleague/statistics/teams/CHE" TargetMode="External"/><Relationship Id="rId1138" Type="http://schemas.openxmlformats.org/officeDocument/2006/relationships/hyperlink" Target="https://fantasyfootball.telegraph.co.uk/premierleague/statistics/points/1068" TargetMode="External"/><Relationship Id="rId147" Type="http://schemas.openxmlformats.org/officeDocument/2006/relationships/hyperlink" Target="https://fantasyfootball.telegraph.co.uk/premierleague/statistics/points/2015" TargetMode="External"/><Relationship Id="rId354" Type="http://schemas.openxmlformats.org/officeDocument/2006/relationships/hyperlink" Target="https://fantasyfootball.telegraph.co.uk/premierleague/statistics/teams/ARS" TargetMode="External"/><Relationship Id="rId799" Type="http://schemas.openxmlformats.org/officeDocument/2006/relationships/hyperlink" Target="https://fantasyfootball.telegraph.co.uk/premierleague/statistics/points/3285" TargetMode="External"/><Relationship Id="rId51" Type="http://schemas.openxmlformats.org/officeDocument/2006/relationships/hyperlink" Target="https://fantasyfootball.telegraph.co.uk/premierleague/statistics/points/1065" TargetMode="External"/><Relationship Id="rId561" Type="http://schemas.openxmlformats.org/officeDocument/2006/relationships/hyperlink" Target="https://fantasyfootball.telegraph.co.uk/premierleague/statistics/points/3081" TargetMode="External"/><Relationship Id="rId659" Type="http://schemas.openxmlformats.org/officeDocument/2006/relationships/hyperlink" Target="https://fantasyfootball.telegraph.co.uk/premierleague/statistics/points/3085" TargetMode="External"/><Relationship Id="rId866" Type="http://schemas.openxmlformats.org/officeDocument/2006/relationships/hyperlink" Target="https://fantasyfootball.telegraph.co.uk/premierleague/statistics/teams/QPR" TargetMode="External"/><Relationship Id="rId214" Type="http://schemas.openxmlformats.org/officeDocument/2006/relationships/hyperlink" Target="https://fantasyfootball.telegraph.co.uk/premierleague/statistics/teams/SOT" TargetMode="External"/><Relationship Id="rId298" Type="http://schemas.openxmlformats.org/officeDocument/2006/relationships/hyperlink" Target="https://fantasyfootball.telegraph.co.uk/premierleague/statistics/teams/CRY" TargetMode="External"/><Relationship Id="rId421" Type="http://schemas.openxmlformats.org/officeDocument/2006/relationships/hyperlink" Target="https://fantasyfootball.telegraph.co.uk/premierleague/statistics/points/2132" TargetMode="External"/><Relationship Id="rId519" Type="http://schemas.openxmlformats.org/officeDocument/2006/relationships/hyperlink" Target="https://fantasyfootball.telegraph.co.uk/premierleague/statistics/points/3013" TargetMode="External"/><Relationship Id="rId1051" Type="http://schemas.openxmlformats.org/officeDocument/2006/relationships/hyperlink" Target="https://fantasyfootball.telegraph.co.uk/premierleague/statistics/teams/SUN" TargetMode="External"/><Relationship Id="rId158" Type="http://schemas.openxmlformats.org/officeDocument/2006/relationships/hyperlink" Target="https://fantasyfootball.telegraph.co.uk/premierleague/statistics/teams/EVE" TargetMode="External"/><Relationship Id="rId726" Type="http://schemas.openxmlformats.org/officeDocument/2006/relationships/hyperlink" Target="https://fantasyfootball.telegraph.co.uk/premierleague/statistics/teams/NEW" TargetMode="External"/><Relationship Id="rId933" Type="http://schemas.openxmlformats.org/officeDocument/2006/relationships/hyperlink" Target="https://fantasyfootball.telegraph.co.uk/premierleague/statistics/points/4020" TargetMode="External"/><Relationship Id="rId1009" Type="http://schemas.openxmlformats.org/officeDocument/2006/relationships/hyperlink" Target="https://fantasyfootball.telegraph.co.uk/premierleague/statistics/teams/EVE" TargetMode="External"/><Relationship Id="rId62" Type="http://schemas.openxmlformats.org/officeDocument/2006/relationships/hyperlink" Target="https://fantasyfootball.telegraph.co.uk/premierleague/statistics/teams/MUN" TargetMode="External"/><Relationship Id="rId365" Type="http://schemas.openxmlformats.org/officeDocument/2006/relationships/hyperlink" Target="https://fantasyfootball.telegraph.co.uk/premierleague/statistics/points/2085" TargetMode="External"/><Relationship Id="rId572" Type="http://schemas.openxmlformats.org/officeDocument/2006/relationships/hyperlink" Target="https://fantasyfootball.telegraph.co.uk/premierleague/statistics/teams/MUN" TargetMode="External"/><Relationship Id="rId225" Type="http://schemas.openxmlformats.org/officeDocument/2006/relationships/hyperlink" Target="https://fantasyfootball.telegraph.co.uk/premierleague/statistics/points/2049" TargetMode="External"/><Relationship Id="rId432" Type="http://schemas.openxmlformats.org/officeDocument/2006/relationships/hyperlink" Target="https://fantasyfootball.telegraph.co.uk/premierleague/statistics/teams/HUL" TargetMode="External"/><Relationship Id="rId877" Type="http://schemas.openxmlformats.org/officeDocument/2006/relationships/hyperlink" Target="https://fantasyfootball.telegraph.co.uk/premierleague/statistics/points/3189" TargetMode="External"/><Relationship Id="rId1062" Type="http://schemas.openxmlformats.org/officeDocument/2006/relationships/hyperlink" Target="https://fantasyfootball.telegraph.co.uk/premierleague/statistics/points/4147" TargetMode="External"/><Relationship Id="rId737" Type="http://schemas.openxmlformats.org/officeDocument/2006/relationships/hyperlink" Target="https://fantasyfootball.telegraph.co.uk/premierleague/statistics/points/3111" TargetMode="External"/><Relationship Id="rId944" Type="http://schemas.openxmlformats.org/officeDocument/2006/relationships/hyperlink" Target="https://fantasyfootball.telegraph.co.uk/premierleague/statistics/teams/SOT" TargetMode="External"/><Relationship Id="rId73" Type="http://schemas.openxmlformats.org/officeDocument/2006/relationships/hyperlink" Target="https://fantasyfootball.telegraph.co.uk/premierleague/statistics/points/1054" TargetMode="External"/><Relationship Id="rId169" Type="http://schemas.openxmlformats.org/officeDocument/2006/relationships/hyperlink" Target="https://fantasyfootball.telegraph.co.uk/premierleague/statistics/points/2010" TargetMode="External"/><Relationship Id="rId376" Type="http://schemas.openxmlformats.org/officeDocument/2006/relationships/hyperlink" Target="https://fantasyfootball.telegraph.co.uk/premierleague/statistics/teams/CRY" TargetMode="External"/><Relationship Id="rId583" Type="http://schemas.openxmlformats.org/officeDocument/2006/relationships/hyperlink" Target="https://fantasyfootball.telegraph.co.uk/premierleague/statistics/points/3302" TargetMode="External"/><Relationship Id="rId790" Type="http://schemas.openxmlformats.org/officeDocument/2006/relationships/hyperlink" Target="https://fantasyfootball.telegraph.co.uk/premierleague/statistics/teams/LIV" TargetMode="External"/><Relationship Id="rId804" Type="http://schemas.openxmlformats.org/officeDocument/2006/relationships/hyperlink" Target="https://fantasyfootball.telegraph.co.uk/premierleague/statistics/teams/NEW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fantasyfootball.telegraph.co.uk/premierleague/statistics/points/3018" TargetMode="External"/><Relationship Id="rId13" Type="http://schemas.openxmlformats.org/officeDocument/2006/relationships/hyperlink" Target="https://fantasyfootball.telegraph.co.uk/premierleague/statistics/points/2151" TargetMode="External"/><Relationship Id="rId3" Type="http://schemas.openxmlformats.org/officeDocument/2006/relationships/hyperlink" Target="https://fantasyfootball.telegraph.co.uk/premierleague/statistics/points/2159" TargetMode="External"/><Relationship Id="rId7" Type="http://schemas.openxmlformats.org/officeDocument/2006/relationships/hyperlink" Target="https://fantasyfootball.telegraph.co.uk/premierleague/statistics/points/3227" TargetMode="External"/><Relationship Id="rId12" Type="http://schemas.openxmlformats.org/officeDocument/2006/relationships/hyperlink" Target="https://fantasyfootball.telegraph.co.uk/premierleague/statistics/points/2219" TargetMode="External"/><Relationship Id="rId17" Type="http://schemas.openxmlformats.org/officeDocument/2006/relationships/printerSettings" Target="../printerSettings/printerSettings7.bin"/><Relationship Id="rId2" Type="http://schemas.openxmlformats.org/officeDocument/2006/relationships/hyperlink" Target="https://fantasyfootball.telegraph.co.uk/premierleague/statistics/points/2240" TargetMode="External"/><Relationship Id="rId16" Type="http://schemas.openxmlformats.org/officeDocument/2006/relationships/hyperlink" Target="https://fantasyfootball.telegraph.co.uk/premierleague/statistics/points/4028" TargetMode="External"/><Relationship Id="rId1" Type="http://schemas.openxmlformats.org/officeDocument/2006/relationships/hyperlink" Target="https://fantasyfootball.telegraph.co.uk/premierleague/statistics/points/1006" TargetMode="External"/><Relationship Id="rId6" Type="http://schemas.openxmlformats.org/officeDocument/2006/relationships/hyperlink" Target="https://fantasyfootball.telegraph.co.uk/premierleague/statistics/points/3009" TargetMode="External"/><Relationship Id="rId11" Type="http://schemas.openxmlformats.org/officeDocument/2006/relationships/hyperlink" Target="https://fantasyfootball.telegraph.co.uk/premierleague/statistics/points/4010" TargetMode="External"/><Relationship Id="rId5" Type="http://schemas.openxmlformats.org/officeDocument/2006/relationships/hyperlink" Target="https://fantasyfootball.telegraph.co.uk/premierleague/statistics/points/2015" TargetMode="External"/><Relationship Id="rId15" Type="http://schemas.openxmlformats.org/officeDocument/2006/relationships/hyperlink" Target="https://fantasyfootball.telegraph.co.uk/premierleague/statistics/points/4103" TargetMode="External"/><Relationship Id="rId10" Type="http://schemas.openxmlformats.org/officeDocument/2006/relationships/hyperlink" Target="https://fantasyfootball.telegraph.co.uk/premierleague/statistics/points/4006" TargetMode="External"/><Relationship Id="rId4" Type="http://schemas.openxmlformats.org/officeDocument/2006/relationships/hyperlink" Target="https://fantasyfootball.telegraph.co.uk/premierleague/statistics/points/2055" TargetMode="External"/><Relationship Id="rId9" Type="http://schemas.openxmlformats.org/officeDocument/2006/relationships/hyperlink" Target="https://fantasyfootball.telegraph.co.uk/premierleague/statistics/points/3013" TargetMode="External"/><Relationship Id="rId14" Type="http://schemas.openxmlformats.org/officeDocument/2006/relationships/hyperlink" Target="https://fantasyfootball.telegraph.co.uk/premierleague/statistics/points/3029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fantasyfootball.telegraph.co.uk/premierleague/statistics/points/3081" TargetMode="External"/><Relationship Id="rId3" Type="http://schemas.openxmlformats.org/officeDocument/2006/relationships/hyperlink" Target="https://fantasyfootball.telegraph.co.uk/premierleague/statistics/points/2075" TargetMode="External"/><Relationship Id="rId7" Type="http://schemas.openxmlformats.org/officeDocument/2006/relationships/hyperlink" Target="https://fantasyfootball.telegraph.co.uk/premierleague/statistics/points/3017" TargetMode="External"/><Relationship Id="rId12" Type="http://schemas.openxmlformats.org/officeDocument/2006/relationships/printerSettings" Target="../printerSettings/printerSettings8.bin"/><Relationship Id="rId2" Type="http://schemas.openxmlformats.org/officeDocument/2006/relationships/hyperlink" Target="https://fantasyfootball.telegraph.co.uk/premierleague/statistics/points/2030" TargetMode="External"/><Relationship Id="rId1" Type="http://schemas.openxmlformats.org/officeDocument/2006/relationships/hyperlink" Target="https://fantasyfootball.telegraph.co.uk/premierleague/statistics/points/1056" TargetMode="External"/><Relationship Id="rId6" Type="http://schemas.openxmlformats.org/officeDocument/2006/relationships/hyperlink" Target="https://fantasyfootball.telegraph.co.uk/premierleague/statistics/points/3006" TargetMode="External"/><Relationship Id="rId11" Type="http://schemas.openxmlformats.org/officeDocument/2006/relationships/hyperlink" Target="https://fantasyfootball.telegraph.co.uk/premierleague/statistics/points/4012" TargetMode="External"/><Relationship Id="rId5" Type="http://schemas.openxmlformats.org/officeDocument/2006/relationships/hyperlink" Target="https://fantasyfootball.telegraph.co.uk/premierleague/statistics/points/2010" TargetMode="External"/><Relationship Id="rId10" Type="http://schemas.openxmlformats.org/officeDocument/2006/relationships/hyperlink" Target="https://fantasyfootball.telegraph.co.uk/premierleague/statistics/points/4088" TargetMode="External"/><Relationship Id="rId4" Type="http://schemas.openxmlformats.org/officeDocument/2006/relationships/hyperlink" Target="https://fantasyfootball.telegraph.co.uk/premierleague/statistics/points/2012" TargetMode="External"/><Relationship Id="rId9" Type="http://schemas.openxmlformats.org/officeDocument/2006/relationships/hyperlink" Target="https://fantasyfootball.telegraph.co.uk/premierleague/statistics/points/3252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fantasyfootball.telegraph.co.uk/premierleague/statistics/points/3302" TargetMode="External"/><Relationship Id="rId3" Type="http://schemas.openxmlformats.org/officeDocument/2006/relationships/hyperlink" Target="https://fantasyfootball.telegraph.co.uk/premierleague/statistics/points/2239" TargetMode="External"/><Relationship Id="rId7" Type="http://schemas.openxmlformats.org/officeDocument/2006/relationships/hyperlink" Target="https://fantasyfootball.telegraph.co.uk/premierleague/statistics/points/3030" TargetMode="External"/><Relationship Id="rId12" Type="http://schemas.openxmlformats.org/officeDocument/2006/relationships/printerSettings" Target="../printerSettings/printerSettings9.bin"/><Relationship Id="rId2" Type="http://schemas.openxmlformats.org/officeDocument/2006/relationships/hyperlink" Target="https://fantasyfootball.telegraph.co.uk/premierleague/statistics/points/2156" TargetMode="External"/><Relationship Id="rId1" Type="http://schemas.openxmlformats.org/officeDocument/2006/relationships/hyperlink" Target="https://fantasyfootball.telegraph.co.uk/premierleague/statistics/points/1008" TargetMode="External"/><Relationship Id="rId6" Type="http://schemas.openxmlformats.org/officeDocument/2006/relationships/hyperlink" Target="https://fantasyfootball.telegraph.co.uk/premierleague/statistics/points/3276" TargetMode="External"/><Relationship Id="rId11" Type="http://schemas.openxmlformats.org/officeDocument/2006/relationships/hyperlink" Target="https://fantasyfootball.telegraph.co.uk/premierleague/statistics/points/4149" TargetMode="External"/><Relationship Id="rId5" Type="http://schemas.openxmlformats.org/officeDocument/2006/relationships/hyperlink" Target="https://fantasyfootball.telegraph.co.uk/premierleague/statistics/points/2209" TargetMode="External"/><Relationship Id="rId10" Type="http://schemas.openxmlformats.org/officeDocument/2006/relationships/hyperlink" Target="https://fantasyfootball.telegraph.co.uk/premierleague/statistics/points/4152" TargetMode="External"/><Relationship Id="rId4" Type="http://schemas.openxmlformats.org/officeDocument/2006/relationships/hyperlink" Target="https://fantasyfootball.telegraph.co.uk/premierleague/statistics/points/2092" TargetMode="External"/><Relationship Id="rId9" Type="http://schemas.openxmlformats.org/officeDocument/2006/relationships/hyperlink" Target="https://fantasyfootball.telegraph.co.uk/premierleague/statistics/points/4026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fantasyfootball.telegraph.co.uk/premierleague/statistics/points/3152" TargetMode="External"/><Relationship Id="rId3" Type="http://schemas.openxmlformats.org/officeDocument/2006/relationships/hyperlink" Target="https://fantasyfootball.telegraph.co.uk/premierleague/statistics/points/2247" TargetMode="External"/><Relationship Id="rId7" Type="http://schemas.openxmlformats.org/officeDocument/2006/relationships/hyperlink" Target="https://fantasyfootball.telegraph.co.uk/premierleague/statistics/points/3183" TargetMode="External"/><Relationship Id="rId12" Type="http://schemas.openxmlformats.org/officeDocument/2006/relationships/printerSettings" Target="../printerSettings/printerSettings10.bin"/><Relationship Id="rId2" Type="http://schemas.openxmlformats.org/officeDocument/2006/relationships/hyperlink" Target="https://fantasyfootball.telegraph.co.uk/premierleague/statistics/points/2064" TargetMode="External"/><Relationship Id="rId1" Type="http://schemas.openxmlformats.org/officeDocument/2006/relationships/hyperlink" Target="https://fantasyfootball.telegraph.co.uk/premierleague/statistics/points/1067" TargetMode="External"/><Relationship Id="rId6" Type="http://schemas.openxmlformats.org/officeDocument/2006/relationships/hyperlink" Target="https://fantasyfootball.telegraph.co.uk/premierleague/statistics/points/3244" TargetMode="External"/><Relationship Id="rId11" Type="http://schemas.openxmlformats.org/officeDocument/2006/relationships/hyperlink" Target="https://fantasyfootball.telegraph.co.uk/premierleague/statistics/points/4135" TargetMode="External"/><Relationship Id="rId5" Type="http://schemas.openxmlformats.org/officeDocument/2006/relationships/hyperlink" Target="https://fantasyfootball.telegraph.co.uk/premierleague/statistics/points/2043" TargetMode="External"/><Relationship Id="rId10" Type="http://schemas.openxmlformats.org/officeDocument/2006/relationships/hyperlink" Target="https://fantasyfootball.telegraph.co.uk/premierleague/statistics/points/4020" TargetMode="External"/><Relationship Id="rId4" Type="http://schemas.openxmlformats.org/officeDocument/2006/relationships/hyperlink" Target="https://fantasyfootball.telegraph.co.uk/premierleague/statistics/points/2154" TargetMode="External"/><Relationship Id="rId9" Type="http://schemas.openxmlformats.org/officeDocument/2006/relationships/hyperlink" Target="https://fantasyfootball.telegraph.co.uk/premierleague/statistics/points/4146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fantasyfootball.telegraph.co.uk/premierleague/statistics/points/3301" TargetMode="External"/><Relationship Id="rId13" Type="http://schemas.openxmlformats.org/officeDocument/2006/relationships/hyperlink" Target="https://fantasyfootball.telegraph.co.uk/premierleague/statistics/points/3057" TargetMode="External"/><Relationship Id="rId3" Type="http://schemas.openxmlformats.org/officeDocument/2006/relationships/hyperlink" Target="https://fantasyfootball.telegraph.co.uk/premierleague/statistics/points/2017" TargetMode="External"/><Relationship Id="rId7" Type="http://schemas.openxmlformats.org/officeDocument/2006/relationships/hyperlink" Target="https://fantasyfootball.telegraph.co.uk/premierleague/statistics/points/3054" TargetMode="External"/><Relationship Id="rId12" Type="http://schemas.openxmlformats.org/officeDocument/2006/relationships/hyperlink" Target="https://fantasyfootball.telegraph.co.uk/premierleague/statistics/points/2225" TargetMode="External"/><Relationship Id="rId2" Type="http://schemas.openxmlformats.org/officeDocument/2006/relationships/hyperlink" Target="https://fantasyfootball.telegraph.co.uk/premierleague/statistics/points/2004" TargetMode="External"/><Relationship Id="rId1" Type="http://schemas.openxmlformats.org/officeDocument/2006/relationships/hyperlink" Target="https://fantasyfootball.telegraph.co.uk/premierleague/statistics/points/1059" TargetMode="External"/><Relationship Id="rId6" Type="http://schemas.openxmlformats.org/officeDocument/2006/relationships/hyperlink" Target="https://fantasyfootball.telegraph.co.uk/premierleague/statistics/points/3203" TargetMode="External"/><Relationship Id="rId11" Type="http://schemas.openxmlformats.org/officeDocument/2006/relationships/hyperlink" Target="https://fantasyfootball.telegraph.co.uk/premierleague/statistics/points/4024" TargetMode="External"/><Relationship Id="rId5" Type="http://schemas.openxmlformats.org/officeDocument/2006/relationships/hyperlink" Target="https://fantasyfootball.telegraph.co.uk/premierleague/statistics/points/2041" TargetMode="External"/><Relationship Id="rId10" Type="http://schemas.openxmlformats.org/officeDocument/2006/relationships/hyperlink" Target="https://fantasyfootball.telegraph.co.uk/premierleague/statistics/points/4015" TargetMode="External"/><Relationship Id="rId4" Type="http://schemas.openxmlformats.org/officeDocument/2006/relationships/hyperlink" Target="https://fantasyfootball.telegraph.co.uk/premierleague/statistics/points/2057" TargetMode="External"/><Relationship Id="rId9" Type="http://schemas.openxmlformats.org/officeDocument/2006/relationships/hyperlink" Target="https://fantasyfootball.telegraph.co.uk/premierleague/statistics/points/3233" TargetMode="External"/><Relationship Id="rId14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fantasyfootball.telegraph.co.uk/premierleague/statistics/points/3074" TargetMode="External"/><Relationship Id="rId13" Type="http://schemas.openxmlformats.org/officeDocument/2006/relationships/hyperlink" Target="https://fantasyfootball.telegraph.co.uk/premierleague/statistics/points/3068" TargetMode="External"/><Relationship Id="rId3" Type="http://schemas.openxmlformats.org/officeDocument/2006/relationships/hyperlink" Target="https://fantasyfootball.telegraph.co.uk/premierleague/statistics/points/2087" TargetMode="External"/><Relationship Id="rId7" Type="http://schemas.openxmlformats.org/officeDocument/2006/relationships/hyperlink" Target="https://fantasyfootball.telegraph.co.uk/premierleague/statistics/points/3110" TargetMode="External"/><Relationship Id="rId12" Type="http://schemas.openxmlformats.org/officeDocument/2006/relationships/hyperlink" Target="https://fantasyfootball.telegraph.co.uk/premierleague/statistics/points/1039" TargetMode="External"/><Relationship Id="rId2" Type="http://schemas.openxmlformats.org/officeDocument/2006/relationships/hyperlink" Target="https://fantasyfootball.telegraph.co.uk/premierleague/statistics/points/2236" TargetMode="External"/><Relationship Id="rId1" Type="http://schemas.openxmlformats.org/officeDocument/2006/relationships/hyperlink" Target="https://fantasyfootball.telegraph.co.uk/premierleague/statistics/points/1066" TargetMode="External"/><Relationship Id="rId6" Type="http://schemas.openxmlformats.org/officeDocument/2006/relationships/hyperlink" Target="https://fantasyfootball.telegraph.co.uk/premierleague/statistics/points/3005" TargetMode="External"/><Relationship Id="rId11" Type="http://schemas.openxmlformats.org/officeDocument/2006/relationships/hyperlink" Target="https://fantasyfootball.telegraph.co.uk/premierleague/statistics/points/4093" TargetMode="External"/><Relationship Id="rId5" Type="http://schemas.openxmlformats.org/officeDocument/2006/relationships/hyperlink" Target="https://fantasyfootball.telegraph.co.uk/premierleague/statistics/points/2122" TargetMode="External"/><Relationship Id="rId15" Type="http://schemas.openxmlformats.org/officeDocument/2006/relationships/printerSettings" Target="../printerSettings/printerSettings12.bin"/><Relationship Id="rId10" Type="http://schemas.openxmlformats.org/officeDocument/2006/relationships/hyperlink" Target="https://fantasyfootball.telegraph.co.uk/premierleague/statistics/points/4003" TargetMode="External"/><Relationship Id="rId4" Type="http://schemas.openxmlformats.org/officeDocument/2006/relationships/hyperlink" Target="https://fantasyfootball.telegraph.co.uk/premierleague/statistics/points/2058" TargetMode="External"/><Relationship Id="rId9" Type="http://schemas.openxmlformats.org/officeDocument/2006/relationships/hyperlink" Target="https://fantasyfootball.telegraph.co.uk/premierleague/statistics/points/3062" TargetMode="External"/><Relationship Id="rId14" Type="http://schemas.openxmlformats.org/officeDocument/2006/relationships/hyperlink" Target="https://fantasyfootball.telegraph.co.uk/premierleague/statistics/points/4166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fantasyfootball.telegraph.co.uk/premierleague/statistics/points/3191" TargetMode="External"/><Relationship Id="rId3" Type="http://schemas.openxmlformats.org/officeDocument/2006/relationships/hyperlink" Target="https://fantasyfootball.telegraph.co.uk/premierleague/statistics/points/2013" TargetMode="External"/><Relationship Id="rId7" Type="http://schemas.openxmlformats.org/officeDocument/2006/relationships/hyperlink" Target="https://fantasyfootball.telegraph.co.uk/premierleague/statistics/points/3016" TargetMode="External"/><Relationship Id="rId12" Type="http://schemas.openxmlformats.org/officeDocument/2006/relationships/printerSettings" Target="../printerSettings/printerSettings13.bin"/><Relationship Id="rId2" Type="http://schemas.openxmlformats.org/officeDocument/2006/relationships/hyperlink" Target="https://fantasyfootball.telegraph.co.uk/premierleague/statistics/points/2008" TargetMode="External"/><Relationship Id="rId1" Type="http://schemas.openxmlformats.org/officeDocument/2006/relationships/hyperlink" Target="https://fantasyfootball.telegraph.co.uk/premierleague/statistics/points/1001" TargetMode="External"/><Relationship Id="rId6" Type="http://schemas.openxmlformats.org/officeDocument/2006/relationships/hyperlink" Target="https://fantasyfootball.telegraph.co.uk/premierleague/statistics/points/3093" TargetMode="External"/><Relationship Id="rId11" Type="http://schemas.openxmlformats.org/officeDocument/2006/relationships/hyperlink" Target="https://fantasyfootball.telegraph.co.uk/premierleague/statistics/points/4139" TargetMode="External"/><Relationship Id="rId5" Type="http://schemas.openxmlformats.org/officeDocument/2006/relationships/hyperlink" Target="https://fantasyfootball.telegraph.co.uk/premierleague/statistics/points/2093" TargetMode="External"/><Relationship Id="rId10" Type="http://schemas.openxmlformats.org/officeDocument/2006/relationships/hyperlink" Target="https://fantasyfootball.telegraph.co.uk/premierleague/statistics/points/4025" TargetMode="External"/><Relationship Id="rId4" Type="http://schemas.openxmlformats.org/officeDocument/2006/relationships/hyperlink" Target="https://fantasyfootball.telegraph.co.uk/premierleague/statistics/points/2028" TargetMode="External"/><Relationship Id="rId9" Type="http://schemas.openxmlformats.org/officeDocument/2006/relationships/hyperlink" Target="https://fantasyfootball.telegraph.co.uk/premierleague/statistics/points/3050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fantasyfootball.telegraph.co.uk/premierleague/statistics/points/3307" TargetMode="External"/><Relationship Id="rId13" Type="http://schemas.openxmlformats.org/officeDocument/2006/relationships/hyperlink" Target="https://fantasyfootball.telegraph.co.uk/premierleague/statistics/points/3217" TargetMode="External"/><Relationship Id="rId3" Type="http://schemas.openxmlformats.org/officeDocument/2006/relationships/hyperlink" Target="https://fantasyfootball.telegraph.co.uk/premierleague/statistics/points/2025" TargetMode="External"/><Relationship Id="rId7" Type="http://schemas.openxmlformats.org/officeDocument/2006/relationships/hyperlink" Target="https://fantasyfootball.telegraph.co.uk/premierleague/statistics/points/3230" TargetMode="External"/><Relationship Id="rId12" Type="http://schemas.openxmlformats.org/officeDocument/2006/relationships/hyperlink" Target="https://fantasyfootball.telegraph.co.uk/premierleague/statistics/points/2188" TargetMode="External"/><Relationship Id="rId2" Type="http://schemas.openxmlformats.org/officeDocument/2006/relationships/hyperlink" Target="https://fantasyfootball.telegraph.co.uk/premierleague/statistics/points/2003" TargetMode="External"/><Relationship Id="rId1" Type="http://schemas.openxmlformats.org/officeDocument/2006/relationships/hyperlink" Target="https://fantasyfootball.telegraph.co.uk/premierleague/statistics/points/1013" TargetMode="External"/><Relationship Id="rId6" Type="http://schemas.openxmlformats.org/officeDocument/2006/relationships/hyperlink" Target="https://fantasyfootball.telegraph.co.uk/premierleague/statistics/points/3229" TargetMode="External"/><Relationship Id="rId11" Type="http://schemas.openxmlformats.org/officeDocument/2006/relationships/hyperlink" Target="https://fantasyfootball.telegraph.co.uk/premierleague/statistics/points/4044" TargetMode="External"/><Relationship Id="rId5" Type="http://schemas.openxmlformats.org/officeDocument/2006/relationships/hyperlink" Target="https://fantasyfootball.telegraph.co.uk/premierleague/statistics/points/2193" TargetMode="External"/><Relationship Id="rId10" Type="http://schemas.openxmlformats.org/officeDocument/2006/relationships/hyperlink" Target="https://fantasyfootball.telegraph.co.uk/premierleague/statistics/points/4001" TargetMode="External"/><Relationship Id="rId4" Type="http://schemas.openxmlformats.org/officeDocument/2006/relationships/hyperlink" Target="https://fantasyfootball.telegraph.co.uk/premierleague/statistics/points/2086" TargetMode="External"/><Relationship Id="rId9" Type="http://schemas.openxmlformats.org/officeDocument/2006/relationships/hyperlink" Target="https://fantasyfootball.telegraph.co.uk/premierleague/statistics/points/3195" TargetMode="External"/><Relationship Id="rId14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s://fantasyfootball.telegraph.co.uk/premierleague/statistics/points/3020" TargetMode="External"/><Relationship Id="rId13" Type="http://schemas.openxmlformats.org/officeDocument/2006/relationships/hyperlink" Target="https://fantasyfootball.telegraph.co.uk/premierleague/statistics/points/2139" TargetMode="External"/><Relationship Id="rId3" Type="http://schemas.openxmlformats.org/officeDocument/2006/relationships/hyperlink" Target="https://fantasyfootball.telegraph.co.uk/premierleague/statistics/points/2102" TargetMode="External"/><Relationship Id="rId7" Type="http://schemas.openxmlformats.org/officeDocument/2006/relationships/hyperlink" Target="https://fantasyfootball.telegraph.co.uk/premierleague/statistics/points/3034" TargetMode="External"/><Relationship Id="rId12" Type="http://schemas.openxmlformats.org/officeDocument/2006/relationships/hyperlink" Target="https://fantasyfootball.telegraph.co.uk/premierleague/statistics/points/1017" TargetMode="External"/><Relationship Id="rId2" Type="http://schemas.openxmlformats.org/officeDocument/2006/relationships/hyperlink" Target="https://fantasyfootball.telegraph.co.uk/premierleague/statistics/points/2024" TargetMode="External"/><Relationship Id="rId16" Type="http://schemas.openxmlformats.org/officeDocument/2006/relationships/printerSettings" Target="../printerSettings/printerSettings15.bin"/><Relationship Id="rId1" Type="http://schemas.openxmlformats.org/officeDocument/2006/relationships/hyperlink" Target="https://fantasyfootball.telegraph.co.uk/premierleague/statistics/points/1003" TargetMode="External"/><Relationship Id="rId6" Type="http://schemas.openxmlformats.org/officeDocument/2006/relationships/hyperlink" Target="https://fantasyfootball.telegraph.co.uk/premierleague/statistics/points/3040" TargetMode="External"/><Relationship Id="rId11" Type="http://schemas.openxmlformats.org/officeDocument/2006/relationships/hyperlink" Target="https://fantasyfootball.telegraph.co.uk/premierleague/statistics/points/4018" TargetMode="External"/><Relationship Id="rId5" Type="http://schemas.openxmlformats.org/officeDocument/2006/relationships/hyperlink" Target="https://fantasyfootball.telegraph.co.uk/premierleague/statistics/points/2248" TargetMode="External"/><Relationship Id="rId15" Type="http://schemas.openxmlformats.org/officeDocument/2006/relationships/hyperlink" Target="https://fantasyfootball.telegraph.co.uk/premierleague/statistics/points/3314" TargetMode="External"/><Relationship Id="rId10" Type="http://schemas.openxmlformats.org/officeDocument/2006/relationships/hyperlink" Target="https://fantasyfootball.telegraph.co.uk/premierleague/statistics/points/4148" TargetMode="External"/><Relationship Id="rId4" Type="http://schemas.openxmlformats.org/officeDocument/2006/relationships/hyperlink" Target="https://fantasyfootball.telegraph.co.uk/premierleague/statistics/points/2042" TargetMode="External"/><Relationship Id="rId9" Type="http://schemas.openxmlformats.org/officeDocument/2006/relationships/hyperlink" Target="https://fantasyfootball.telegraph.co.uk/premierleague/statistics/points/3022" TargetMode="External"/><Relationship Id="rId14" Type="http://schemas.openxmlformats.org/officeDocument/2006/relationships/hyperlink" Target="https://fantasyfootball.telegraph.co.uk/premierleague/statistics/points/2256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https://fantasyfootball.telegraph.co.uk/premierleague/statistics/points/3125" TargetMode="External"/><Relationship Id="rId13" Type="http://schemas.openxmlformats.org/officeDocument/2006/relationships/printerSettings" Target="../printerSettings/printerSettings16.bin"/><Relationship Id="rId3" Type="http://schemas.openxmlformats.org/officeDocument/2006/relationships/hyperlink" Target="https://fantasyfootball.telegraph.co.uk/premierleague/statistics/points/2162" TargetMode="External"/><Relationship Id="rId7" Type="http://schemas.openxmlformats.org/officeDocument/2006/relationships/hyperlink" Target="https://fantasyfootball.telegraph.co.uk/premierleague/statistics/points/3021" TargetMode="External"/><Relationship Id="rId12" Type="http://schemas.openxmlformats.org/officeDocument/2006/relationships/hyperlink" Target="https://fantasyfootball.telegraph.co.uk/premierleague/statistics/points/3095" TargetMode="External"/><Relationship Id="rId2" Type="http://schemas.openxmlformats.org/officeDocument/2006/relationships/hyperlink" Target="https://fantasyfootball.telegraph.co.uk/premierleague/statistics/points/2006" TargetMode="External"/><Relationship Id="rId1" Type="http://schemas.openxmlformats.org/officeDocument/2006/relationships/hyperlink" Target="https://fantasyfootball.telegraph.co.uk/premierleague/statistics/points/1014" TargetMode="External"/><Relationship Id="rId6" Type="http://schemas.openxmlformats.org/officeDocument/2006/relationships/hyperlink" Target="https://fantasyfootball.telegraph.co.uk/premierleague/statistics/points/3078" TargetMode="External"/><Relationship Id="rId11" Type="http://schemas.openxmlformats.org/officeDocument/2006/relationships/hyperlink" Target="https://fantasyfootball.telegraph.co.uk/premierleague/statistics/points/4022" TargetMode="External"/><Relationship Id="rId5" Type="http://schemas.openxmlformats.org/officeDocument/2006/relationships/hyperlink" Target="https://fantasyfootball.telegraph.co.uk/premierleague/statistics/points/2036" TargetMode="External"/><Relationship Id="rId10" Type="http://schemas.openxmlformats.org/officeDocument/2006/relationships/hyperlink" Target="https://fantasyfootball.telegraph.co.uk/premierleague/statistics/points/4086" TargetMode="External"/><Relationship Id="rId4" Type="http://schemas.openxmlformats.org/officeDocument/2006/relationships/hyperlink" Target="https://fantasyfootball.telegraph.co.uk/premierleague/statistics/points/2112" TargetMode="External"/><Relationship Id="rId9" Type="http://schemas.openxmlformats.org/officeDocument/2006/relationships/hyperlink" Target="https://fantasyfootball.telegraph.co.uk/premierleague/statistics/points/3199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s://fantasyfootball.telegraph.co.uk/premierleague/statistics/points/3304" TargetMode="External"/><Relationship Id="rId13" Type="http://schemas.openxmlformats.org/officeDocument/2006/relationships/hyperlink" Target="https://fantasyfootball.telegraph.co.uk/premierleague/statistics/points/2143" TargetMode="External"/><Relationship Id="rId3" Type="http://schemas.openxmlformats.org/officeDocument/2006/relationships/hyperlink" Target="https://fantasyfootball.telegraph.co.uk/premierleague/statistics/points/2078" TargetMode="External"/><Relationship Id="rId7" Type="http://schemas.openxmlformats.org/officeDocument/2006/relationships/hyperlink" Target="https://fantasyfootball.telegraph.co.uk/premierleague/statistics/points/3026" TargetMode="External"/><Relationship Id="rId12" Type="http://schemas.openxmlformats.org/officeDocument/2006/relationships/hyperlink" Target="https://fantasyfootball.telegraph.co.uk/premierleague/statistics/points/2238" TargetMode="External"/><Relationship Id="rId2" Type="http://schemas.openxmlformats.org/officeDocument/2006/relationships/hyperlink" Target="https://fantasyfootball.telegraph.co.uk/premierleague/statistics/points/2035" TargetMode="External"/><Relationship Id="rId16" Type="http://schemas.openxmlformats.org/officeDocument/2006/relationships/printerSettings" Target="../printerSettings/printerSettings17.bin"/><Relationship Id="rId1" Type="http://schemas.openxmlformats.org/officeDocument/2006/relationships/hyperlink" Target="https://fantasyfootball.telegraph.co.uk/premierleague/statistics/points/1027" TargetMode="External"/><Relationship Id="rId6" Type="http://schemas.openxmlformats.org/officeDocument/2006/relationships/hyperlink" Target="https://fantasyfootball.telegraph.co.uk/premierleague/statistics/points/3149" TargetMode="External"/><Relationship Id="rId11" Type="http://schemas.openxmlformats.org/officeDocument/2006/relationships/hyperlink" Target="https://fantasyfootball.telegraph.co.uk/premierleague/statistics/points/4150" TargetMode="External"/><Relationship Id="rId5" Type="http://schemas.openxmlformats.org/officeDocument/2006/relationships/hyperlink" Target="https://fantasyfootball.telegraph.co.uk/premierleague/statistics/points/2195" TargetMode="External"/><Relationship Id="rId15" Type="http://schemas.openxmlformats.org/officeDocument/2006/relationships/hyperlink" Target="https://fantasyfootball.telegraph.co.uk/premierleague/statistics/points/3115" TargetMode="External"/><Relationship Id="rId10" Type="http://schemas.openxmlformats.org/officeDocument/2006/relationships/hyperlink" Target="https://fantasyfootball.telegraph.co.uk/premierleague/statistics/points/4007" TargetMode="External"/><Relationship Id="rId4" Type="http://schemas.openxmlformats.org/officeDocument/2006/relationships/hyperlink" Target="https://fantasyfootball.telegraph.co.uk/premierleague/statistics/points/2141" TargetMode="External"/><Relationship Id="rId9" Type="http://schemas.openxmlformats.org/officeDocument/2006/relationships/hyperlink" Target="https://fantasyfootball.telegraph.co.uk/premierleague/statistics/points/3033" TargetMode="External"/><Relationship Id="rId14" Type="http://schemas.openxmlformats.org/officeDocument/2006/relationships/hyperlink" Target="https://fantasyfootball.telegraph.co.uk/premierleague/statistics/points/3101" TargetMode="Externa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s://fantasyfootball.telegraph.co.uk/premierleague/statistics/points/3300" TargetMode="External"/><Relationship Id="rId3" Type="http://schemas.openxmlformats.org/officeDocument/2006/relationships/hyperlink" Target="https://fantasyfootball.telegraph.co.uk/premierleague/statistics/points/2027" TargetMode="External"/><Relationship Id="rId7" Type="http://schemas.openxmlformats.org/officeDocument/2006/relationships/hyperlink" Target="https://fantasyfootball.telegraph.co.uk/premierleague/statistics/points/3004" TargetMode="External"/><Relationship Id="rId12" Type="http://schemas.openxmlformats.org/officeDocument/2006/relationships/printerSettings" Target="../printerSettings/printerSettings18.bin"/><Relationship Id="rId2" Type="http://schemas.openxmlformats.org/officeDocument/2006/relationships/hyperlink" Target="https://fantasyfootball.telegraph.co.uk/premierleague/statistics/points/2019" TargetMode="External"/><Relationship Id="rId1" Type="http://schemas.openxmlformats.org/officeDocument/2006/relationships/hyperlink" Target="https://fantasyfootball.telegraph.co.uk/premierleague/statistics/points/1002" TargetMode="External"/><Relationship Id="rId6" Type="http://schemas.openxmlformats.org/officeDocument/2006/relationships/hyperlink" Target="https://fantasyfootball.telegraph.co.uk/premierleague/statistics/points/3235" TargetMode="External"/><Relationship Id="rId11" Type="http://schemas.openxmlformats.org/officeDocument/2006/relationships/hyperlink" Target="https://fantasyfootball.telegraph.co.uk/premierleague/statistics/points/4016" TargetMode="External"/><Relationship Id="rId5" Type="http://schemas.openxmlformats.org/officeDocument/2006/relationships/hyperlink" Target="https://fantasyfootball.telegraph.co.uk/premierleague/statistics/points/2067" TargetMode="External"/><Relationship Id="rId10" Type="http://schemas.openxmlformats.org/officeDocument/2006/relationships/hyperlink" Target="https://fantasyfootball.telegraph.co.uk/premierleague/statistics/points/4008" TargetMode="External"/><Relationship Id="rId4" Type="http://schemas.openxmlformats.org/officeDocument/2006/relationships/hyperlink" Target="https://fantasyfootball.telegraph.co.uk/premierleague/statistics/points/2249" TargetMode="External"/><Relationship Id="rId9" Type="http://schemas.openxmlformats.org/officeDocument/2006/relationships/hyperlink" Target="https://fantasyfootball.telegraph.co.uk/premierleague/statistics/points/3305" TargetMode="Externa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https://fantasyfootball.telegraph.co.uk/premierleague/statistics/points/3137" TargetMode="External"/><Relationship Id="rId13" Type="http://schemas.openxmlformats.org/officeDocument/2006/relationships/hyperlink" Target="https://fantasyfootball.telegraph.co.uk/premierleague/statistics/points/3243" TargetMode="External"/><Relationship Id="rId3" Type="http://schemas.openxmlformats.org/officeDocument/2006/relationships/hyperlink" Target="https://fantasyfootball.telegraph.co.uk/premierleague/statistics/points/2031" TargetMode="External"/><Relationship Id="rId7" Type="http://schemas.openxmlformats.org/officeDocument/2006/relationships/hyperlink" Target="https://fantasyfootball.telegraph.co.uk/premierleague/statistics/points/3007" TargetMode="External"/><Relationship Id="rId12" Type="http://schemas.openxmlformats.org/officeDocument/2006/relationships/hyperlink" Target="https://fantasyfootball.telegraph.co.uk/premierleague/statistics/points/2260" TargetMode="External"/><Relationship Id="rId17" Type="http://schemas.openxmlformats.org/officeDocument/2006/relationships/printerSettings" Target="../printerSettings/printerSettings19.bin"/><Relationship Id="rId2" Type="http://schemas.openxmlformats.org/officeDocument/2006/relationships/hyperlink" Target="https://fantasyfootball.telegraph.co.uk/premierleague/statistics/points/2022" TargetMode="External"/><Relationship Id="rId16" Type="http://schemas.openxmlformats.org/officeDocument/2006/relationships/hyperlink" Target="https://fantasyfootball.telegraph.co.uk/premierleague/statistics/points/4158" TargetMode="External"/><Relationship Id="rId1" Type="http://schemas.openxmlformats.org/officeDocument/2006/relationships/hyperlink" Target="https://fantasyfootball.telegraph.co.uk/premierleague/statistics/points/1004" TargetMode="External"/><Relationship Id="rId6" Type="http://schemas.openxmlformats.org/officeDocument/2006/relationships/hyperlink" Target="https://fantasyfootball.telegraph.co.uk/premierleague/statistics/points/3003" TargetMode="External"/><Relationship Id="rId11" Type="http://schemas.openxmlformats.org/officeDocument/2006/relationships/hyperlink" Target="https://fantasyfootball.telegraph.co.uk/premierleague/statistics/points/4131" TargetMode="External"/><Relationship Id="rId5" Type="http://schemas.openxmlformats.org/officeDocument/2006/relationships/hyperlink" Target="https://fantasyfootball.telegraph.co.uk/premierleague/statistics/points/2144" TargetMode="External"/><Relationship Id="rId15" Type="http://schemas.openxmlformats.org/officeDocument/2006/relationships/hyperlink" Target="https://fantasyfootball.telegraph.co.uk/premierleague/statistics/points/4030" TargetMode="External"/><Relationship Id="rId10" Type="http://schemas.openxmlformats.org/officeDocument/2006/relationships/hyperlink" Target="https://fantasyfootball.telegraph.co.uk/premierleague/statistics/points/4060" TargetMode="External"/><Relationship Id="rId4" Type="http://schemas.openxmlformats.org/officeDocument/2006/relationships/hyperlink" Target="https://fantasyfootball.telegraph.co.uk/premierleague/statistics/points/2038" TargetMode="External"/><Relationship Id="rId9" Type="http://schemas.openxmlformats.org/officeDocument/2006/relationships/hyperlink" Target="https://fantasyfootball.telegraph.co.uk/premierleague/statistics/points/3028" TargetMode="External"/><Relationship Id="rId14" Type="http://schemas.openxmlformats.org/officeDocument/2006/relationships/hyperlink" Target="https://fantasyfootball.telegraph.co.uk/premierleague/statistics/points/3142" TargetMode="Externa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hyperlink" Target="https://fantasyfootball.telegraph.co.uk/premierleague/statistics/points/3126" TargetMode="External"/><Relationship Id="rId13" Type="http://schemas.openxmlformats.org/officeDocument/2006/relationships/hyperlink" Target="https://fantasyfootball.telegraph.co.uk/premierleague/statistics/points/4154" TargetMode="External"/><Relationship Id="rId3" Type="http://schemas.openxmlformats.org/officeDocument/2006/relationships/hyperlink" Target="https://fantasyfootball.telegraph.co.uk/premierleague/statistics/points/2125" TargetMode="External"/><Relationship Id="rId7" Type="http://schemas.openxmlformats.org/officeDocument/2006/relationships/hyperlink" Target="https://fantasyfootball.telegraph.co.uk/premierleague/statistics/points/3031" TargetMode="External"/><Relationship Id="rId12" Type="http://schemas.openxmlformats.org/officeDocument/2006/relationships/hyperlink" Target="https://fantasyfootball.telegraph.co.uk/premierleague/statistics/points/3214" TargetMode="External"/><Relationship Id="rId2" Type="http://schemas.openxmlformats.org/officeDocument/2006/relationships/hyperlink" Target="https://fantasyfootball.telegraph.co.uk/premierleague/statistics/points/2011" TargetMode="External"/><Relationship Id="rId1" Type="http://schemas.openxmlformats.org/officeDocument/2006/relationships/hyperlink" Target="https://fantasyfootball.telegraph.co.uk/premierleague/statistics/points/1018" TargetMode="External"/><Relationship Id="rId6" Type="http://schemas.openxmlformats.org/officeDocument/2006/relationships/hyperlink" Target="https://fantasyfootball.telegraph.co.uk/premierleague/statistics/points/3014" TargetMode="External"/><Relationship Id="rId11" Type="http://schemas.openxmlformats.org/officeDocument/2006/relationships/hyperlink" Target="https://fantasyfootball.telegraph.co.uk/premierleague/statistics/points/4129" TargetMode="External"/><Relationship Id="rId5" Type="http://schemas.openxmlformats.org/officeDocument/2006/relationships/hyperlink" Target="https://fantasyfootball.telegraph.co.uk/premierleague/statistics/points/2074" TargetMode="External"/><Relationship Id="rId10" Type="http://schemas.openxmlformats.org/officeDocument/2006/relationships/hyperlink" Target="https://fantasyfootball.telegraph.co.uk/premierleague/statistics/points/4004" TargetMode="External"/><Relationship Id="rId4" Type="http://schemas.openxmlformats.org/officeDocument/2006/relationships/hyperlink" Target="https://fantasyfootball.telegraph.co.uk/premierleague/statistics/points/2089" TargetMode="External"/><Relationship Id="rId9" Type="http://schemas.openxmlformats.org/officeDocument/2006/relationships/hyperlink" Target="https://fantasyfootball.telegraph.co.uk/premierleague/statistics/points/3069" TargetMode="External"/><Relationship Id="rId14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hyperlink" Target="https://fantasyfootball.telegraph.co.uk/premierleague/statistics/points/3043" TargetMode="External"/><Relationship Id="rId13" Type="http://schemas.openxmlformats.org/officeDocument/2006/relationships/hyperlink" Target="https://fantasyfootball.telegraph.co.uk/premierleague/statistics/points/4027" TargetMode="External"/><Relationship Id="rId3" Type="http://schemas.openxmlformats.org/officeDocument/2006/relationships/hyperlink" Target="https://fantasyfootball.telegraph.co.uk/premierleague/statistics/points/2037" TargetMode="External"/><Relationship Id="rId7" Type="http://schemas.openxmlformats.org/officeDocument/2006/relationships/hyperlink" Target="https://fantasyfootball.telegraph.co.uk/premierleague/statistics/points/3038" TargetMode="External"/><Relationship Id="rId12" Type="http://schemas.openxmlformats.org/officeDocument/2006/relationships/hyperlink" Target="https://fantasyfootball.telegraph.co.uk/premierleague/statistics/points/2111" TargetMode="External"/><Relationship Id="rId2" Type="http://schemas.openxmlformats.org/officeDocument/2006/relationships/hyperlink" Target="https://fantasyfootball.telegraph.co.uk/premierleague/statistics/points/2023" TargetMode="External"/><Relationship Id="rId1" Type="http://schemas.openxmlformats.org/officeDocument/2006/relationships/hyperlink" Target="https://fantasyfootball.telegraph.co.uk/premierleague/statistics/points/1007" TargetMode="External"/><Relationship Id="rId6" Type="http://schemas.openxmlformats.org/officeDocument/2006/relationships/hyperlink" Target="https://fantasyfootball.telegraph.co.uk/premierleague/statistics/points/3001" TargetMode="External"/><Relationship Id="rId11" Type="http://schemas.openxmlformats.org/officeDocument/2006/relationships/hyperlink" Target="https://fantasyfootball.telegraph.co.uk/premierleague/statistics/points/4037" TargetMode="External"/><Relationship Id="rId5" Type="http://schemas.openxmlformats.org/officeDocument/2006/relationships/hyperlink" Target="https://fantasyfootball.telegraph.co.uk/premierleague/statistics/points/2097" TargetMode="External"/><Relationship Id="rId10" Type="http://schemas.openxmlformats.org/officeDocument/2006/relationships/hyperlink" Target="https://fantasyfootball.telegraph.co.uk/premierleague/statistics/points/4155" TargetMode="External"/><Relationship Id="rId4" Type="http://schemas.openxmlformats.org/officeDocument/2006/relationships/hyperlink" Target="https://fantasyfootball.telegraph.co.uk/premierleague/statistics/points/2020" TargetMode="External"/><Relationship Id="rId9" Type="http://schemas.openxmlformats.org/officeDocument/2006/relationships/hyperlink" Target="https://fantasyfootball.telegraph.co.uk/premierleague/statistics/points/3041" TargetMode="External"/><Relationship Id="rId14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hyperlink" Target="https://fantasyfootball.telegraph.co.uk/premierleague/statistics/points/3042" TargetMode="External"/><Relationship Id="rId3" Type="http://schemas.openxmlformats.org/officeDocument/2006/relationships/hyperlink" Target="https://fantasyfootball.telegraph.co.uk/premierleague/statistics/points/2018" TargetMode="External"/><Relationship Id="rId7" Type="http://schemas.openxmlformats.org/officeDocument/2006/relationships/hyperlink" Target="https://fantasyfootball.telegraph.co.uk/premierleague/statistics/points/3039" TargetMode="External"/><Relationship Id="rId2" Type="http://schemas.openxmlformats.org/officeDocument/2006/relationships/hyperlink" Target="https://fantasyfootball.telegraph.co.uk/premierleague/statistics/points/2001" TargetMode="External"/><Relationship Id="rId1" Type="http://schemas.openxmlformats.org/officeDocument/2006/relationships/hyperlink" Target="https://fantasyfootball.telegraph.co.uk/premierleague/statistics/points/1023" TargetMode="External"/><Relationship Id="rId6" Type="http://schemas.openxmlformats.org/officeDocument/2006/relationships/hyperlink" Target="https://fantasyfootball.telegraph.co.uk/premierleague/statistics/points/3047" TargetMode="External"/><Relationship Id="rId11" Type="http://schemas.openxmlformats.org/officeDocument/2006/relationships/hyperlink" Target="https://fantasyfootball.telegraph.co.uk/premierleague/statistics/points/4092" TargetMode="External"/><Relationship Id="rId5" Type="http://schemas.openxmlformats.org/officeDocument/2006/relationships/hyperlink" Target="https://fantasyfootball.telegraph.co.uk/premierleague/statistics/points/2065" TargetMode="External"/><Relationship Id="rId10" Type="http://schemas.openxmlformats.org/officeDocument/2006/relationships/hyperlink" Target="https://fantasyfootball.telegraph.co.uk/premierleague/statistics/points/4089" TargetMode="External"/><Relationship Id="rId4" Type="http://schemas.openxmlformats.org/officeDocument/2006/relationships/hyperlink" Target="https://fantasyfootball.telegraph.co.uk/premierleague/statistics/points/2048" TargetMode="External"/><Relationship Id="rId9" Type="http://schemas.openxmlformats.org/officeDocument/2006/relationships/hyperlink" Target="https://fantasyfootball.telegraph.co.uk/premierleague/statistics/points/312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W18"/>
  <sheetViews>
    <sheetView tabSelected="1" workbookViewId="0">
      <pane xSplit="7" ySplit="2" topLeftCell="R3" activePane="bottomRight" state="frozen"/>
      <selection activeCell="B39" sqref="B39"/>
      <selection pane="topRight" activeCell="B39" sqref="B39"/>
      <selection pane="bottomLeft" activeCell="B39" sqref="B39"/>
      <selection pane="bottomRight" activeCell="C29" sqref="C29"/>
    </sheetView>
  </sheetViews>
  <sheetFormatPr defaultRowHeight="12.75" x14ac:dyDescent="0.2"/>
  <cols>
    <col min="1" max="1" width="4" style="2" customWidth="1"/>
    <col min="2" max="2" width="4.28515625" style="2" hidden="1" customWidth="1"/>
    <col min="3" max="3" width="44.42578125" bestFit="1" customWidth="1"/>
    <col min="4" max="5" width="3.140625" hidden="1" customWidth="1"/>
    <col min="6" max="6" width="6" hidden="1" customWidth="1"/>
    <col min="7" max="7" width="10.42578125" style="2" customWidth="1"/>
    <col min="8" max="47" width="10.140625" customWidth="1"/>
    <col min="48" max="49" width="10.140625" bestFit="1" customWidth="1"/>
  </cols>
  <sheetData>
    <row r="1" spans="1:49" ht="15.75" x14ac:dyDescent="0.25">
      <c r="A1" s="8"/>
      <c r="B1" s="8"/>
      <c r="C1" s="34" t="s">
        <v>59</v>
      </c>
      <c r="D1" s="34"/>
      <c r="E1" s="34"/>
      <c r="F1" s="34"/>
      <c r="G1" s="24" t="s">
        <v>43</v>
      </c>
      <c r="H1" s="14">
        <v>41870</v>
      </c>
      <c r="I1" s="14">
        <f>H1+7</f>
        <v>41877</v>
      </c>
      <c r="J1" s="14">
        <f t="shared" ref="J1:AW1" si="0">I1+7</f>
        <v>41884</v>
      </c>
      <c r="K1" s="21">
        <f t="shared" si="0"/>
        <v>41891</v>
      </c>
      <c r="L1" s="14">
        <f t="shared" si="0"/>
        <v>41898</v>
      </c>
      <c r="M1" s="14">
        <f t="shared" si="0"/>
        <v>41905</v>
      </c>
      <c r="N1" s="14">
        <f t="shared" si="0"/>
        <v>41912</v>
      </c>
      <c r="O1" s="14">
        <f t="shared" si="0"/>
        <v>41919</v>
      </c>
      <c r="P1" s="14">
        <f t="shared" si="0"/>
        <v>41926</v>
      </c>
      <c r="Q1" s="14">
        <f t="shared" si="0"/>
        <v>41933</v>
      </c>
      <c r="R1" s="14">
        <f t="shared" si="0"/>
        <v>41940</v>
      </c>
      <c r="S1" s="14">
        <f t="shared" si="0"/>
        <v>41947</v>
      </c>
      <c r="T1" s="14">
        <f t="shared" si="0"/>
        <v>41954</v>
      </c>
      <c r="U1" s="14">
        <f t="shared" si="0"/>
        <v>41961</v>
      </c>
      <c r="V1" s="14">
        <f t="shared" si="0"/>
        <v>41968</v>
      </c>
      <c r="W1" s="14">
        <f t="shared" si="0"/>
        <v>41975</v>
      </c>
      <c r="X1" s="14">
        <f t="shared" si="0"/>
        <v>41982</v>
      </c>
      <c r="Y1" s="14">
        <f t="shared" si="0"/>
        <v>41989</v>
      </c>
      <c r="Z1" s="14">
        <f t="shared" si="0"/>
        <v>41996</v>
      </c>
      <c r="AA1" s="21">
        <f t="shared" si="0"/>
        <v>42003</v>
      </c>
      <c r="AB1" s="14">
        <f t="shared" si="0"/>
        <v>42010</v>
      </c>
      <c r="AC1" s="14">
        <f t="shared" si="0"/>
        <v>42017</v>
      </c>
      <c r="AD1" s="14">
        <f t="shared" si="0"/>
        <v>42024</v>
      </c>
      <c r="AE1" s="14">
        <f t="shared" si="0"/>
        <v>42031</v>
      </c>
      <c r="AF1" s="14">
        <f t="shared" si="0"/>
        <v>42038</v>
      </c>
      <c r="AG1" s="14">
        <f t="shared" si="0"/>
        <v>42045</v>
      </c>
      <c r="AH1" s="14">
        <f t="shared" si="0"/>
        <v>42052</v>
      </c>
      <c r="AI1" s="21">
        <f t="shared" si="0"/>
        <v>42059</v>
      </c>
      <c r="AJ1" s="21">
        <f t="shared" si="0"/>
        <v>42066</v>
      </c>
      <c r="AK1" s="21">
        <f t="shared" si="0"/>
        <v>42073</v>
      </c>
      <c r="AL1" s="21">
        <f t="shared" si="0"/>
        <v>42080</v>
      </c>
      <c r="AM1" s="21">
        <f t="shared" si="0"/>
        <v>42087</v>
      </c>
      <c r="AN1" s="21">
        <f t="shared" si="0"/>
        <v>42094</v>
      </c>
      <c r="AO1" s="21">
        <f t="shared" si="0"/>
        <v>42101</v>
      </c>
      <c r="AP1" s="21">
        <f t="shared" si="0"/>
        <v>42108</v>
      </c>
      <c r="AQ1" s="21">
        <f t="shared" si="0"/>
        <v>42115</v>
      </c>
      <c r="AR1" s="21">
        <f t="shared" si="0"/>
        <v>42122</v>
      </c>
      <c r="AS1" s="21">
        <f t="shared" si="0"/>
        <v>42129</v>
      </c>
      <c r="AT1" s="21">
        <f t="shared" si="0"/>
        <v>42136</v>
      </c>
      <c r="AU1" s="21">
        <f t="shared" si="0"/>
        <v>42143</v>
      </c>
      <c r="AV1" s="21">
        <f t="shared" si="0"/>
        <v>42150</v>
      </c>
      <c r="AW1" s="21">
        <f t="shared" si="0"/>
        <v>42157</v>
      </c>
    </row>
    <row r="2" spans="1:49" ht="15" customHeight="1" x14ac:dyDescent="0.2">
      <c r="A2" s="8" t="s">
        <v>44</v>
      </c>
      <c r="B2" s="8"/>
      <c r="C2" s="7" t="s">
        <v>45</v>
      </c>
      <c r="D2" s="7"/>
      <c r="E2" s="7"/>
      <c r="F2" s="7"/>
      <c r="G2" s="8" t="s">
        <v>2</v>
      </c>
      <c r="H2" t="s">
        <v>3</v>
      </c>
      <c r="I2" t="s">
        <v>4</v>
      </c>
      <c r="J2" t="s">
        <v>5</v>
      </c>
      <c r="K2" t="s">
        <v>6</v>
      </c>
      <c r="L2" t="s">
        <v>7</v>
      </c>
      <c r="M2" t="s">
        <v>8</v>
      </c>
      <c r="N2" t="s">
        <v>9</v>
      </c>
      <c r="O2" t="s">
        <v>10</v>
      </c>
      <c r="P2" t="s">
        <v>11</v>
      </c>
      <c r="Q2" t="s">
        <v>12</v>
      </c>
      <c r="R2" t="s">
        <v>13</v>
      </c>
      <c r="S2" t="s">
        <v>14</v>
      </c>
      <c r="T2" t="s">
        <v>15</v>
      </c>
      <c r="U2" t="s">
        <v>16</v>
      </c>
      <c r="V2" t="s">
        <v>17</v>
      </c>
      <c r="W2" t="s">
        <v>18</v>
      </c>
      <c r="X2" t="s">
        <v>19</v>
      </c>
      <c r="Y2" t="s">
        <v>20</v>
      </c>
      <c r="Z2" t="s">
        <v>21</v>
      </c>
      <c r="AA2" t="s">
        <v>22</v>
      </c>
      <c r="AB2" t="s">
        <v>23</v>
      </c>
      <c r="AC2" t="s">
        <v>24</v>
      </c>
      <c r="AD2" t="s">
        <v>25</v>
      </c>
      <c r="AE2" t="s">
        <v>26</v>
      </c>
      <c r="AF2" t="s">
        <v>27</v>
      </c>
      <c r="AG2" t="s">
        <v>28</v>
      </c>
      <c r="AH2" t="s">
        <v>29</v>
      </c>
      <c r="AI2" t="s">
        <v>30</v>
      </c>
      <c r="AJ2" t="s">
        <v>31</v>
      </c>
      <c r="AK2" t="s">
        <v>32</v>
      </c>
      <c r="AL2" t="s">
        <v>33</v>
      </c>
      <c r="AM2" t="s">
        <v>34</v>
      </c>
      <c r="AN2" t="s">
        <v>35</v>
      </c>
      <c r="AO2" t="s">
        <v>36</v>
      </c>
      <c r="AP2" t="s">
        <v>37</v>
      </c>
      <c r="AQ2" t="s">
        <v>38</v>
      </c>
      <c r="AR2" t="s">
        <v>39</v>
      </c>
      <c r="AS2" t="s">
        <v>40</v>
      </c>
      <c r="AT2" t="s">
        <v>41</v>
      </c>
      <c r="AU2" s="2" t="s">
        <v>42</v>
      </c>
      <c r="AV2" s="2" t="s">
        <v>263</v>
      </c>
      <c r="AW2" s="2" t="s">
        <v>264</v>
      </c>
    </row>
    <row r="3" spans="1:49" x14ac:dyDescent="0.2">
      <c r="A3" s="8">
        <f>ChrisGood!currpos</f>
        <v>1</v>
      </c>
      <c r="B3" s="8"/>
      <c r="C3" s="41" t="str">
        <f>ChrisGood!B1</f>
        <v>CHRIS GOODSON - SLIGHTLY ATHLETICO</v>
      </c>
      <c r="D3" s="41"/>
      <c r="E3" s="41"/>
      <c r="F3" s="41"/>
      <c r="G3" s="8">
        <f>ChrisGood!SCORE</f>
        <v>331</v>
      </c>
      <c r="H3" s="8">
        <f>ChrisGood!SCORE</f>
        <v>27</v>
      </c>
      <c r="I3" s="8">
        <f>ChrisGood!SCORE</f>
        <v>35</v>
      </c>
      <c r="J3" s="8">
        <f>ChrisGood!SCORE</f>
        <v>48</v>
      </c>
      <c r="K3" s="8">
        <f>ChrisGood!SCORE</f>
        <v>0</v>
      </c>
      <c r="L3" s="8">
        <f>ChrisGood!SCORE</f>
        <v>49</v>
      </c>
      <c r="M3" s="8">
        <f>ChrisGood!SCORE</f>
        <v>22</v>
      </c>
      <c r="N3" s="8">
        <f>ChrisGood!SCORE</f>
        <v>31</v>
      </c>
      <c r="O3" s="8">
        <f>ChrisGood!SCORE</f>
        <v>19</v>
      </c>
      <c r="P3" s="8">
        <f>ChrisGood!SCORE</f>
        <v>0</v>
      </c>
      <c r="Q3" s="8">
        <f>ChrisGood!SCORE</f>
        <v>53</v>
      </c>
      <c r="R3" s="8">
        <f>ChrisGood!SCORE</f>
        <v>29</v>
      </c>
      <c r="S3" s="8">
        <f>ChrisGood!SCORE</f>
        <v>18</v>
      </c>
      <c r="T3" s="8">
        <f>ChrisGood!SCORE</f>
        <v>0</v>
      </c>
      <c r="U3" s="8">
        <f>ChrisGood!SCORE</f>
        <v>0</v>
      </c>
      <c r="V3" s="8">
        <f>ChrisGood!SCORE</f>
        <v>0</v>
      </c>
      <c r="W3" s="8">
        <f>ChrisGood!SCORE</f>
        <v>0</v>
      </c>
      <c r="X3" s="8">
        <f>ChrisGood!SCORE</f>
        <v>0</v>
      </c>
      <c r="Y3" s="8">
        <f>ChrisGood!SCORE</f>
        <v>0</v>
      </c>
      <c r="Z3" s="8">
        <f>ChrisGood!SCORE</f>
        <v>0</v>
      </c>
      <c r="AA3" s="8">
        <f>ChrisGood!SCORE</f>
        <v>0</v>
      </c>
      <c r="AB3" s="8">
        <f>ChrisGood!SCORE</f>
        <v>0</v>
      </c>
      <c r="AC3" s="8">
        <f>ChrisGood!SCORE</f>
        <v>0</v>
      </c>
      <c r="AD3" s="8">
        <f>ChrisGood!SCORE</f>
        <v>0</v>
      </c>
      <c r="AE3" s="8">
        <f>ChrisGood!SCORE</f>
        <v>0</v>
      </c>
      <c r="AF3" s="8">
        <f>ChrisGood!SCORE</f>
        <v>0</v>
      </c>
      <c r="AG3" s="8">
        <f>ChrisGood!SCORE</f>
        <v>0</v>
      </c>
      <c r="AH3" s="8">
        <f>ChrisGood!SCORE</f>
        <v>0</v>
      </c>
      <c r="AI3" s="8">
        <f>ChrisGood!SCORE</f>
        <v>0</v>
      </c>
      <c r="AJ3" s="8">
        <f>ChrisGood!SCORE</f>
        <v>0</v>
      </c>
      <c r="AK3" s="8">
        <f>ChrisGood!SCORE</f>
        <v>0</v>
      </c>
      <c r="AL3" s="8">
        <f>ChrisGood!SCORE</f>
        <v>0</v>
      </c>
      <c r="AM3" s="8">
        <f>ChrisGood!SCORE</f>
        <v>0</v>
      </c>
      <c r="AN3" s="8">
        <f>ChrisGood!SCORE</f>
        <v>0</v>
      </c>
      <c r="AO3" s="8">
        <f>ChrisGood!SCORE</f>
        <v>0</v>
      </c>
      <c r="AP3" s="8">
        <f>ChrisGood!SCORE</f>
        <v>0</v>
      </c>
      <c r="AQ3" s="8">
        <f>ChrisGood!SCORE</f>
        <v>0</v>
      </c>
      <c r="AR3" s="8">
        <f>ChrisGood!SCORE</f>
        <v>0</v>
      </c>
      <c r="AS3" s="8">
        <f>ChrisGood!SCORE</f>
        <v>0</v>
      </c>
      <c r="AT3" s="8">
        <f>ChrisGood!SCORE</f>
        <v>0</v>
      </c>
      <c r="AU3" s="8">
        <f>ChrisGood!SCORE</f>
        <v>0</v>
      </c>
      <c r="AV3" s="8">
        <f>ChrisGood!SCORE</f>
        <v>0</v>
      </c>
      <c r="AW3" s="8">
        <f>ChrisGood!SCORE</f>
        <v>0</v>
      </c>
    </row>
    <row r="4" spans="1:49" x14ac:dyDescent="0.2">
      <c r="A4" s="8">
        <f>Mandeep!currpos</f>
        <v>2</v>
      </c>
      <c r="B4" s="8"/>
      <c r="C4" s="40" t="str">
        <f>Mandeep!B1</f>
        <v>MANDEEP - WEDDED BLISS</v>
      </c>
      <c r="D4" s="40"/>
      <c r="E4" s="40"/>
      <c r="F4" s="40"/>
      <c r="G4" s="8">
        <f>Mandeep!SCORE</f>
        <v>313</v>
      </c>
      <c r="H4" s="8">
        <f>Mandeep!SCORE</f>
        <v>29</v>
      </c>
      <c r="I4" s="8">
        <f>Mandeep!SCORE</f>
        <v>45</v>
      </c>
      <c r="J4" s="8">
        <f>Mandeep!SCORE</f>
        <v>29</v>
      </c>
      <c r="K4" s="8">
        <f>Mandeep!SCORE</f>
        <v>0</v>
      </c>
      <c r="L4" s="8">
        <f>Mandeep!SCORE</f>
        <v>24</v>
      </c>
      <c r="M4" s="8">
        <f>Mandeep!SCORE</f>
        <v>26</v>
      </c>
      <c r="N4" s="8">
        <f>Mandeep!SCORE</f>
        <v>51</v>
      </c>
      <c r="O4" s="8">
        <f>Mandeep!SCORE</f>
        <v>36</v>
      </c>
      <c r="P4" s="8">
        <f>Mandeep!SCORE</f>
        <v>0</v>
      </c>
      <c r="Q4" s="8">
        <f>Mandeep!SCORE</f>
        <v>21</v>
      </c>
      <c r="R4" s="8">
        <f>Mandeep!SCORE</f>
        <v>23</v>
      </c>
      <c r="S4" s="8">
        <f>Mandeep!SCORE</f>
        <v>29</v>
      </c>
      <c r="T4" s="8">
        <f>Mandeep!SCORE</f>
        <v>0</v>
      </c>
      <c r="U4" s="8">
        <f>Mandeep!SCORE</f>
        <v>0</v>
      </c>
      <c r="V4" s="8">
        <f>Mandeep!SCORE</f>
        <v>0</v>
      </c>
      <c r="W4" s="8">
        <f>Mandeep!SCORE</f>
        <v>0</v>
      </c>
      <c r="X4" s="8">
        <f>Mandeep!SCORE</f>
        <v>0</v>
      </c>
      <c r="Y4" s="8">
        <f>Mandeep!SCORE</f>
        <v>0</v>
      </c>
      <c r="Z4" s="8">
        <f>Mandeep!SCORE</f>
        <v>0</v>
      </c>
      <c r="AA4" s="8">
        <f>Mandeep!SCORE</f>
        <v>0</v>
      </c>
      <c r="AB4" s="8">
        <f>Mandeep!SCORE</f>
        <v>0</v>
      </c>
      <c r="AC4" s="8">
        <f>Mandeep!SCORE</f>
        <v>0</v>
      </c>
      <c r="AD4" s="8">
        <f>Mandeep!SCORE</f>
        <v>0</v>
      </c>
      <c r="AE4" s="8">
        <f>Mandeep!SCORE</f>
        <v>0</v>
      </c>
      <c r="AF4" s="8">
        <f>Mandeep!SCORE</f>
        <v>0</v>
      </c>
      <c r="AG4" s="8">
        <f>Mandeep!SCORE</f>
        <v>0</v>
      </c>
      <c r="AH4" s="8">
        <f>Mandeep!SCORE</f>
        <v>0</v>
      </c>
      <c r="AI4" s="8">
        <f>Mandeep!SCORE</f>
        <v>0</v>
      </c>
      <c r="AJ4" s="8">
        <f>Mandeep!SCORE</f>
        <v>0</v>
      </c>
      <c r="AK4" s="8">
        <f>Mandeep!SCORE</f>
        <v>0</v>
      </c>
      <c r="AL4" s="8">
        <f>Mandeep!SCORE</f>
        <v>0</v>
      </c>
      <c r="AM4" s="8">
        <f>Mandeep!SCORE</f>
        <v>0</v>
      </c>
      <c r="AN4" s="8">
        <f>Mandeep!SCORE</f>
        <v>0</v>
      </c>
      <c r="AO4" s="8">
        <f>Mandeep!SCORE</f>
        <v>0</v>
      </c>
      <c r="AP4" s="8">
        <f>Mandeep!SCORE</f>
        <v>0</v>
      </c>
      <c r="AQ4" s="8">
        <f>Mandeep!SCORE</f>
        <v>0</v>
      </c>
      <c r="AR4" s="8">
        <f>Mandeep!SCORE</f>
        <v>0</v>
      </c>
      <c r="AS4" s="8">
        <f>Mandeep!SCORE</f>
        <v>0</v>
      </c>
      <c r="AT4" s="8">
        <f>Mandeep!SCORE</f>
        <v>0</v>
      </c>
      <c r="AU4" s="8">
        <f>Mandeep!SCORE</f>
        <v>0</v>
      </c>
      <c r="AV4" s="8">
        <f>Mandeep!SCORE</f>
        <v>0</v>
      </c>
      <c r="AW4" s="8">
        <f>Mandeep!SCORE</f>
        <v>0</v>
      </c>
    </row>
    <row r="5" spans="1:49" x14ac:dyDescent="0.2">
      <c r="A5" s="8">
        <f>Suleman!currpos</f>
        <v>3</v>
      </c>
      <c r="B5" s="8"/>
      <c r="C5" s="41" t="str">
        <f>Suleman!B1</f>
        <v>SULEMAN - REBEL WITHOUT A CLAUSE</v>
      </c>
      <c r="D5" s="41"/>
      <c r="E5" s="41"/>
      <c r="F5" s="41"/>
      <c r="G5" s="8">
        <f>Suleman!SCORE</f>
        <v>307</v>
      </c>
      <c r="H5" s="8">
        <f>Suleman!SCORE</f>
        <v>29</v>
      </c>
      <c r="I5" s="8">
        <f>Suleman!SCORE</f>
        <v>36</v>
      </c>
      <c r="J5" s="8">
        <f>Suleman!SCORE</f>
        <v>19</v>
      </c>
      <c r="K5" s="8">
        <f>Suleman!SCORE</f>
        <v>0</v>
      </c>
      <c r="L5" s="8">
        <f>Suleman!SCORE</f>
        <v>34</v>
      </c>
      <c r="M5" s="8">
        <f>Suleman!SCORE</f>
        <v>29</v>
      </c>
      <c r="N5" s="8">
        <f>Suleman!SCORE</f>
        <v>34</v>
      </c>
      <c r="O5" s="8">
        <f>Suleman!SCORE</f>
        <v>29</v>
      </c>
      <c r="P5" s="8">
        <f>Suleman!SCORE</f>
        <v>0</v>
      </c>
      <c r="Q5" s="8">
        <f>Suleman!SCORE</f>
        <v>41</v>
      </c>
      <c r="R5" s="8">
        <f>Suleman!SCORE</f>
        <v>33</v>
      </c>
      <c r="S5" s="8">
        <f>Suleman!SCORE</f>
        <v>23</v>
      </c>
      <c r="T5" s="8">
        <f>Suleman!SCORE</f>
        <v>0</v>
      </c>
      <c r="U5" s="8">
        <f>Suleman!SCORE</f>
        <v>0</v>
      </c>
      <c r="V5" s="8">
        <f>Suleman!SCORE</f>
        <v>0</v>
      </c>
      <c r="W5" s="8">
        <f>Suleman!SCORE</f>
        <v>0</v>
      </c>
      <c r="X5" s="8">
        <f>Suleman!SCORE</f>
        <v>0</v>
      </c>
      <c r="Y5" s="8">
        <f>Suleman!SCORE</f>
        <v>0</v>
      </c>
      <c r="Z5" s="8">
        <f>Suleman!SCORE</f>
        <v>0</v>
      </c>
      <c r="AA5" s="8">
        <f>Suleman!SCORE</f>
        <v>0</v>
      </c>
      <c r="AB5" s="8">
        <f>Suleman!SCORE</f>
        <v>0</v>
      </c>
      <c r="AC5" s="8">
        <f>Suleman!SCORE</f>
        <v>0</v>
      </c>
      <c r="AD5" s="8">
        <f>Suleman!SCORE</f>
        <v>0</v>
      </c>
      <c r="AE5" s="8">
        <f>Suleman!SCORE</f>
        <v>0</v>
      </c>
      <c r="AF5" s="8">
        <f>Suleman!SCORE</f>
        <v>0</v>
      </c>
      <c r="AG5" s="8">
        <f>Suleman!SCORE</f>
        <v>0</v>
      </c>
      <c r="AH5" s="8">
        <f>Suleman!SCORE</f>
        <v>0</v>
      </c>
      <c r="AI5" s="8">
        <f>Suleman!SCORE</f>
        <v>0</v>
      </c>
      <c r="AJ5" s="8">
        <f>Suleman!SCORE</f>
        <v>0</v>
      </c>
      <c r="AK5" s="8">
        <f>Suleman!SCORE</f>
        <v>0</v>
      </c>
      <c r="AL5" s="8">
        <f>Suleman!SCORE</f>
        <v>0</v>
      </c>
      <c r="AM5" s="8">
        <f>Suleman!SCORE</f>
        <v>0</v>
      </c>
      <c r="AN5" s="8">
        <f>Suleman!SCORE</f>
        <v>0</v>
      </c>
      <c r="AO5" s="8">
        <f>Suleman!SCORE</f>
        <v>0</v>
      </c>
      <c r="AP5" s="8">
        <f>Suleman!SCORE</f>
        <v>0</v>
      </c>
      <c r="AQ5" s="8">
        <f>Suleman!SCORE</f>
        <v>0</v>
      </c>
      <c r="AR5" s="8">
        <f>Suleman!SCORE</f>
        <v>0</v>
      </c>
      <c r="AS5" s="8">
        <f>Suleman!SCORE</f>
        <v>0</v>
      </c>
      <c r="AT5" s="8">
        <f>Suleman!SCORE</f>
        <v>0</v>
      </c>
      <c r="AU5" s="8">
        <f>Suleman!SCORE</f>
        <v>0</v>
      </c>
      <c r="AV5" s="8">
        <f>Suleman!SCORE</f>
        <v>0</v>
      </c>
      <c r="AW5" s="8">
        <f>Suleman!SCORE</f>
        <v>0</v>
      </c>
    </row>
    <row r="6" spans="1:49" x14ac:dyDescent="0.2">
      <c r="A6" s="8">
        <f>Godber!currpos</f>
        <v>4</v>
      </c>
      <c r="B6" s="8"/>
      <c r="C6" s="40" t="str">
        <f>Godber!B1</f>
        <v>CHRIS GODWARD -  YEAR OF THE RAT</v>
      </c>
      <c r="D6" s="40"/>
      <c r="E6" s="40"/>
      <c r="F6" s="40"/>
      <c r="G6" s="8">
        <f>Godber!SCORE</f>
        <v>300</v>
      </c>
      <c r="H6" s="8">
        <f>Godber!SCORE</f>
        <v>34</v>
      </c>
      <c r="I6" s="8">
        <f>Godber!SCORE</f>
        <v>22</v>
      </c>
      <c r="J6" s="8">
        <f>Godber!SCORE</f>
        <v>20</v>
      </c>
      <c r="K6" s="8">
        <f>Godber!SCORE</f>
        <v>0</v>
      </c>
      <c r="L6" s="8">
        <f>Godber!SCORE</f>
        <v>23</v>
      </c>
      <c r="M6" s="8">
        <f>Godber!SCORE</f>
        <v>27</v>
      </c>
      <c r="N6" s="8">
        <f>Godber!SCORE</f>
        <v>28</v>
      </c>
      <c r="O6" s="8">
        <f>Godber!SCORE</f>
        <v>39</v>
      </c>
      <c r="P6" s="8">
        <f>Godber!SCORE</f>
        <v>0</v>
      </c>
      <c r="Q6" s="8">
        <f>Godber!SCORE</f>
        <v>38</v>
      </c>
      <c r="R6" s="8">
        <f>Godber!SCORE</f>
        <v>35</v>
      </c>
      <c r="S6" s="8">
        <f>Godber!SCORE</f>
        <v>34</v>
      </c>
      <c r="T6" s="8">
        <f>Godber!SCORE</f>
        <v>0</v>
      </c>
      <c r="U6" s="8">
        <f>Godber!SCORE</f>
        <v>0</v>
      </c>
      <c r="V6" s="8">
        <f>Godber!SCORE</f>
        <v>0</v>
      </c>
      <c r="W6" s="8">
        <f>Godber!SCORE</f>
        <v>0</v>
      </c>
      <c r="X6" s="8">
        <f>Godber!SCORE</f>
        <v>0</v>
      </c>
      <c r="Y6" s="8">
        <f>Godber!SCORE</f>
        <v>0</v>
      </c>
      <c r="Z6" s="8">
        <f>Godber!SCORE</f>
        <v>0</v>
      </c>
      <c r="AA6" s="8">
        <f>Godber!SCORE</f>
        <v>0</v>
      </c>
      <c r="AB6" s="8">
        <f>Godber!SCORE</f>
        <v>0</v>
      </c>
      <c r="AC6" s="8">
        <f>Godber!SCORE</f>
        <v>0</v>
      </c>
      <c r="AD6" s="8">
        <f>Godber!SCORE</f>
        <v>0</v>
      </c>
      <c r="AE6" s="8">
        <f>Godber!SCORE</f>
        <v>0</v>
      </c>
      <c r="AF6" s="8">
        <f>Godber!SCORE</f>
        <v>0</v>
      </c>
      <c r="AG6" s="8">
        <f>Godber!SCORE</f>
        <v>0</v>
      </c>
      <c r="AH6" s="8">
        <f>Godber!SCORE</f>
        <v>0</v>
      </c>
      <c r="AI6" s="8">
        <f>Godber!SCORE</f>
        <v>0</v>
      </c>
      <c r="AJ6" s="8">
        <f>Godber!SCORE</f>
        <v>0</v>
      </c>
      <c r="AK6" s="8">
        <f>Godber!SCORE</f>
        <v>0</v>
      </c>
      <c r="AL6" s="8">
        <f>Godber!SCORE</f>
        <v>0</v>
      </c>
      <c r="AM6" s="8">
        <f>Godber!SCORE</f>
        <v>0</v>
      </c>
      <c r="AN6" s="8">
        <f>Godber!SCORE</f>
        <v>0</v>
      </c>
      <c r="AO6" s="8">
        <f>Godber!SCORE</f>
        <v>0</v>
      </c>
      <c r="AP6" s="8">
        <f>Godber!SCORE</f>
        <v>0</v>
      </c>
      <c r="AQ6" s="8">
        <f>Godber!SCORE</f>
        <v>0</v>
      </c>
      <c r="AR6" s="8">
        <f>Godber!SCORE</f>
        <v>0</v>
      </c>
      <c r="AS6" s="8">
        <f>Godber!SCORE</f>
        <v>0</v>
      </c>
      <c r="AT6" s="8">
        <f>Godber!SCORE</f>
        <v>0</v>
      </c>
      <c r="AU6" s="8">
        <f>Godber!SCORE</f>
        <v>0</v>
      </c>
      <c r="AV6" s="8">
        <f>Godber!SCORE</f>
        <v>0</v>
      </c>
      <c r="AW6" s="8">
        <f>Godber!SCORE</f>
        <v>0</v>
      </c>
    </row>
    <row r="7" spans="1:49" x14ac:dyDescent="0.2">
      <c r="A7" s="8">
        <f>Darren!currpos</f>
        <v>5</v>
      </c>
      <c r="B7" s="8"/>
      <c r="C7" s="40" t="str">
        <f>Darren!B1</f>
        <v>DARREN - R.I.P ANDY COLE</v>
      </c>
      <c r="D7" s="40"/>
      <c r="E7" s="40"/>
      <c r="F7" s="40"/>
      <c r="G7" s="8">
        <f>Darren!SCORE</f>
        <v>298</v>
      </c>
      <c r="H7" s="8">
        <f>Darren!SCORE</f>
        <v>23</v>
      </c>
      <c r="I7" s="8">
        <f>Darren!SCORE</f>
        <v>22</v>
      </c>
      <c r="J7" s="8">
        <f>Darren!SCORE</f>
        <v>46</v>
      </c>
      <c r="K7" s="8">
        <f>Darren!SCORE</f>
        <v>0</v>
      </c>
      <c r="L7" s="8">
        <f>Darren!SCORE</f>
        <v>32</v>
      </c>
      <c r="M7" s="8">
        <f>Darren!SCORE</f>
        <v>26</v>
      </c>
      <c r="N7" s="8">
        <f>Darren!SCORE</f>
        <v>35</v>
      </c>
      <c r="O7" s="8">
        <f>Darren!SCORE</f>
        <v>32</v>
      </c>
      <c r="P7" s="8">
        <f>Darren!SCORE</f>
        <v>0</v>
      </c>
      <c r="Q7" s="8">
        <f>Darren!SCORE</f>
        <v>21</v>
      </c>
      <c r="R7" s="8">
        <f>Darren!SCORE</f>
        <v>37</v>
      </c>
      <c r="S7" s="8">
        <f>Darren!SCORE</f>
        <v>24</v>
      </c>
      <c r="T7" s="8">
        <f>Darren!SCORE</f>
        <v>0</v>
      </c>
      <c r="U7" s="8">
        <f>Darren!SCORE</f>
        <v>0</v>
      </c>
      <c r="V7" s="8">
        <f>Darren!SCORE</f>
        <v>0</v>
      </c>
      <c r="W7" s="8">
        <f>Darren!SCORE</f>
        <v>0</v>
      </c>
      <c r="X7" s="8">
        <f>Darren!SCORE</f>
        <v>0</v>
      </c>
      <c r="Y7" s="8">
        <f>Darren!SCORE</f>
        <v>0</v>
      </c>
      <c r="Z7" s="8">
        <f>Darren!SCORE</f>
        <v>0</v>
      </c>
      <c r="AA7" s="8">
        <f>Darren!SCORE</f>
        <v>0</v>
      </c>
      <c r="AB7" s="8">
        <f>Darren!SCORE</f>
        <v>0</v>
      </c>
      <c r="AC7" s="8">
        <f>Darren!SCORE</f>
        <v>0</v>
      </c>
      <c r="AD7" s="8">
        <f>Darren!SCORE</f>
        <v>0</v>
      </c>
      <c r="AE7" s="8">
        <f>Darren!SCORE</f>
        <v>0</v>
      </c>
      <c r="AF7" s="8">
        <f>Darren!SCORE</f>
        <v>0</v>
      </c>
      <c r="AG7" s="8">
        <f>Darren!SCORE</f>
        <v>0</v>
      </c>
      <c r="AH7" s="8">
        <f>Darren!SCORE</f>
        <v>0</v>
      </c>
      <c r="AI7" s="8">
        <f>Darren!SCORE</f>
        <v>0</v>
      </c>
      <c r="AJ7" s="8">
        <f>Darren!SCORE</f>
        <v>0</v>
      </c>
      <c r="AK7" s="8">
        <f>Darren!SCORE</f>
        <v>0</v>
      </c>
      <c r="AL7" s="8">
        <f>Darren!SCORE</f>
        <v>0</v>
      </c>
      <c r="AM7" s="8">
        <f>Darren!SCORE</f>
        <v>0</v>
      </c>
      <c r="AN7" s="8">
        <f>Darren!SCORE</f>
        <v>0</v>
      </c>
      <c r="AO7" s="8">
        <f>Darren!SCORE</f>
        <v>0</v>
      </c>
      <c r="AP7" s="8">
        <f>Darren!SCORE</f>
        <v>0</v>
      </c>
      <c r="AQ7" s="8">
        <f>Darren!SCORE</f>
        <v>0</v>
      </c>
      <c r="AR7" s="8">
        <f>Darren!SCORE</f>
        <v>0</v>
      </c>
      <c r="AS7" s="8">
        <f>Darren!SCORE</f>
        <v>0</v>
      </c>
      <c r="AT7" s="8">
        <f>Darren!SCORE</f>
        <v>0</v>
      </c>
      <c r="AU7" s="8">
        <f>Darren!SCORE</f>
        <v>0</v>
      </c>
      <c r="AV7" s="8">
        <f>Darren!SCORE</f>
        <v>0</v>
      </c>
      <c r="AW7" s="8">
        <f>Darren!SCORE</f>
        <v>0</v>
      </c>
    </row>
    <row r="8" spans="1:49" x14ac:dyDescent="0.2">
      <c r="A8" s="8">
        <f>Tony!currpos</f>
        <v>6</v>
      </c>
      <c r="B8" s="8"/>
      <c r="C8" s="40" t="str">
        <f>Tony!B1</f>
        <v>TONY - LOS TESTICULOS DE PERRO</v>
      </c>
      <c r="D8" s="40"/>
      <c r="E8" s="40"/>
      <c r="F8" s="40"/>
      <c r="G8" s="8">
        <f>Tony!SCORE</f>
        <v>280</v>
      </c>
      <c r="H8" s="8">
        <f>Tony!SCORE</f>
        <v>23</v>
      </c>
      <c r="I8" s="8">
        <f>Tony!SCORE</f>
        <v>30</v>
      </c>
      <c r="J8" s="8">
        <f>Tony!SCORE</f>
        <v>26</v>
      </c>
      <c r="K8" s="8">
        <f>Tony!SCORE</f>
        <v>0</v>
      </c>
      <c r="L8" s="8">
        <f>Tony!SCORE</f>
        <v>41</v>
      </c>
      <c r="M8" s="8">
        <f>Tony!SCORE</f>
        <v>14</v>
      </c>
      <c r="N8" s="8">
        <f>Tony!SCORE</f>
        <v>25</v>
      </c>
      <c r="O8" s="8">
        <f>Tony!SCORE</f>
        <v>28</v>
      </c>
      <c r="P8" s="8">
        <f>Tony!SCORE</f>
        <v>0</v>
      </c>
      <c r="Q8" s="8">
        <f>Tony!SCORE</f>
        <v>37</v>
      </c>
      <c r="R8" s="8">
        <f>Tony!SCORE</f>
        <v>25</v>
      </c>
      <c r="S8" s="8">
        <f>Tony!SCORE</f>
        <v>31</v>
      </c>
      <c r="T8" s="8">
        <f>Tony!SCORE</f>
        <v>0</v>
      </c>
      <c r="U8" s="8">
        <f>Tony!SCORE</f>
        <v>0</v>
      </c>
      <c r="V8" s="8">
        <f>Tony!SCORE</f>
        <v>0</v>
      </c>
      <c r="W8" s="8">
        <f>Tony!SCORE</f>
        <v>0</v>
      </c>
      <c r="X8" s="8">
        <f>Tony!SCORE</f>
        <v>0</v>
      </c>
      <c r="Y8" s="8">
        <f>Tony!SCORE</f>
        <v>0</v>
      </c>
      <c r="Z8" s="8">
        <f>Tony!SCORE</f>
        <v>0</v>
      </c>
      <c r="AA8" s="8">
        <f>Tony!SCORE</f>
        <v>0</v>
      </c>
      <c r="AB8" s="8">
        <f>Tony!SCORE</f>
        <v>0</v>
      </c>
      <c r="AC8" s="8">
        <f>Tony!SCORE</f>
        <v>0</v>
      </c>
      <c r="AD8" s="8">
        <f>Tony!SCORE</f>
        <v>0</v>
      </c>
      <c r="AE8" s="8">
        <f>Tony!SCORE</f>
        <v>0</v>
      </c>
      <c r="AF8" s="8">
        <f>Tony!SCORE</f>
        <v>0</v>
      </c>
      <c r="AG8" s="8">
        <f>Tony!SCORE</f>
        <v>0</v>
      </c>
      <c r="AH8" s="8">
        <f>Tony!SCORE</f>
        <v>0</v>
      </c>
      <c r="AI8" s="8">
        <f>Tony!SCORE</f>
        <v>0</v>
      </c>
      <c r="AJ8" s="8">
        <f>Tony!SCORE</f>
        <v>0</v>
      </c>
      <c r="AK8" s="8">
        <f>Tony!SCORE</f>
        <v>0</v>
      </c>
      <c r="AL8" s="8">
        <f>Tony!SCORE</f>
        <v>0</v>
      </c>
      <c r="AM8" s="8">
        <f>Tony!SCORE</f>
        <v>0</v>
      </c>
      <c r="AN8" s="8">
        <f>Tony!SCORE</f>
        <v>0</v>
      </c>
      <c r="AO8" s="8">
        <f>Tony!SCORE</f>
        <v>0</v>
      </c>
      <c r="AP8" s="8">
        <f>Tony!SCORE</f>
        <v>0</v>
      </c>
      <c r="AQ8" s="8">
        <f>Tony!SCORE</f>
        <v>0</v>
      </c>
      <c r="AR8" s="8">
        <f>Tony!SCORE</f>
        <v>0</v>
      </c>
      <c r="AS8" s="8">
        <f>Tony!SCORE</f>
        <v>0</v>
      </c>
      <c r="AT8" s="8">
        <f>Tony!SCORE</f>
        <v>0</v>
      </c>
      <c r="AU8" s="8">
        <f>Tony!SCORE</f>
        <v>0</v>
      </c>
      <c r="AV8" s="8">
        <f>Tony!SCORE</f>
        <v>0</v>
      </c>
      <c r="AW8" s="8">
        <f>Tony!SCORE</f>
        <v>0</v>
      </c>
    </row>
    <row r="9" spans="1:49" x14ac:dyDescent="0.2">
      <c r="A9" s="8">
        <f>Eddy!currpos</f>
        <v>7</v>
      </c>
      <c r="B9" s="8"/>
      <c r="C9" s="40" t="str">
        <f>Eddy!B1</f>
        <v>EDDY - BEGINNER'S LUCK</v>
      </c>
      <c r="D9" s="40"/>
      <c r="E9" s="40"/>
      <c r="F9" s="40"/>
      <c r="G9" s="8">
        <f>Eddy!SCORE</f>
        <v>266</v>
      </c>
      <c r="H9" s="8">
        <f>Eddy!SCORE</f>
        <v>31</v>
      </c>
      <c r="I9" s="8">
        <f>Eddy!SCORE</f>
        <v>31</v>
      </c>
      <c r="J9" s="8">
        <f>Eddy!SCORE</f>
        <v>16</v>
      </c>
      <c r="K9" s="8">
        <f>Eddy!SCORE</f>
        <v>0</v>
      </c>
      <c r="L9" s="8">
        <f>Eddy!SCORE</f>
        <v>22</v>
      </c>
      <c r="M9" s="8">
        <f>Eddy!SCORE</f>
        <v>30</v>
      </c>
      <c r="N9" s="8">
        <f>Eddy!SCORE</f>
        <v>26</v>
      </c>
      <c r="O9" s="8">
        <f>Eddy!SCORE</f>
        <v>15</v>
      </c>
      <c r="P9" s="8">
        <f>Eddy!SCORE</f>
        <v>0</v>
      </c>
      <c r="Q9" s="8">
        <f>Eddy!SCORE</f>
        <v>32</v>
      </c>
      <c r="R9" s="8">
        <f>Eddy!SCORE</f>
        <v>35</v>
      </c>
      <c r="S9" s="8">
        <f>Eddy!SCORE</f>
        <v>28</v>
      </c>
      <c r="T9" s="8">
        <f>Eddy!SCORE</f>
        <v>0</v>
      </c>
      <c r="U9" s="8">
        <f>Eddy!SCORE</f>
        <v>0</v>
      </c>
      <c r="V9" s="8">
        <f>Eddy!SCORE</f>
        <v>0</v>
      </c>
      <c r="W9" s="8">
        <f>Eddy!SCORE</f>
        <v>0</v>
      </c>
      <c r="X9" s="8">
        <f>Eddy!SCORE</f>
        <v>0</v>
      </c>
      <c r="Y9" s="8">
        <f>Eddy!SCORE</f>
        <v>0</v>
      </c>
      <c r="Z9" s="8">
        <f>Eddy!SCORE</f>
        <v>0</v>
      </c>
      <c r="AA9" s="8">
        <f>Eddy!SCORE</f>
        <v>0</v>
      </c>
      <c r="AB9" s="8">
        <f>Eddy!SCORE</f>
        <v>0</v>
      </c>
      <c r="AC9" s="8">
        <f>Eddy!SCORE</f>
        <v>0</v>
      </c>
      <c r="AD9" s="8">
        <f>Eddy!SCORE</f>
        <v>0</v>
      </c>
      <c r="AE9" s="8">
        <f>Eddy!SCORE</f>
        <v>0</v>
      </c>
      <c r="AF9" s="8">
        <f>Eddy!SCORE</f>
        <v>0</v>
      </c>
      <c r="AG9" s="8">
        <f>Eddy!SCORE</f>
        <v>0</v>
      </c>
      <c r="AH9" s="8">
        <f>Eddy!SCORE</f>
        <v>0</v>
      </c>
      <c r="AI9" s="8">
        <f>Eddy!SCORE</f>
        <v>0</v>
      </c>
      <c r="AJ9" s="8">
        <f>Eddy!SCORE</f>
        <v>0</v>
      </c>
      <c r="AK9" s="8">
        <f>Eddy!SCORE</f>
        <v>0</v>
      </c>
      <c r="AL9" s="8">
        <f>Eddy!SCORE</f>
        <v>0</v>
      </c>
      <c r="AM9" s="8">
        <f>Eddy!SCORE</f>
        <v>0</v>
      </c>
      <c r="AN9" s="8">
        <f>Eddy!SCORE</f>
        <v>0</v>
      </c>
      <c r="AO9" s="8">
        <f>Eddy!SCORE</f>
        <v>0</v>
      </c>
      <c r="AP9" s="8">
        <f>Eddy!SCORE</f>
        <v>0</v>
      </c>
      <c r="AQ9" s="8">
        <f>Eddy!SCORE</f>
        <v>0</v>
      </c>
      <c r="AR9" s="8">
        <f>Eddy!SCORE</f>
        <v>0</v>
      </c>
      <c r="AS9" s="8">
        <f>Eddy!SCORE</f>
        <v>0</v>
      </c>
      <c r="AT9" s="8">
        <f>Eddy!SCORE</f>
        <v>0</v>
      </c>
      <c r="AU9" s="8">
        <f>Eddy!SCORE</f>
        <v>0</v>
      </c>
      <c r="AV9" s="8">
        <f>Eddy!SCORE</f>
        <v>0</v>
      </c>
      <c r="AW9" s="8">
        <f>Eddy!SCORE</f>
        <v>0</v>
      </c>
    </row>
    <row r="10" spans="1:49" x14ac:dyDescent="0.2">
      <c r="A10" s="8">
        <f>Richard!currpos</f>
        <v>8</v>
      </c>
      <c r="B10" s="8"/>
      <c r="C10" s="41" t="str">
        <f>Richard!B1</f>
        <v>RICHARD - SNAKE IN THE GRASS</v>
      </c>
      <c r="D10" s="41"/>
      <c r="E10" s="41"/>
      <c r="F10" s="41"/>
      <c r="G10" s="8">
        <f>Richard!SCORE</f>
        <v>258</v>
      </c>
      <c r="H10" s="8">
        <f>Richard!SCORE</f>
        <v>13</v>
      </c>
      <c r="I10" s="8">
        <f>Richard!SCORE</f>
        <v>23</v>
      </c>
      <c r="J10" s="8">
        <f>Richard!SCORE</f>
        <v>30</v>
      </c>
      <c r="K10" s="8">
        <f>Richard!SCORE</f>
        <v>0</v>
      </c>
      <c r="L10" s="8">
        <f>Richard!SCORE</f>
        <v>31</v>
      </c>
      <c r="M10" s="8">
        <f>Richard!SCORE</f>
        <v>25</v>
      </c>
      <c r="N10" s="8">
        <f>Richard!SCORE</f>
        <v>31</v>
      </c>
      <c r="O10" s="8">
        <f>Richard!SCORE</f>
        <v>22</v>
      </c>
      <c r="P10" s="8">
        <f>Richard!SCORE</f>
        <v>0</v>
      </c>
      <c r="Q10" s="8">
        <f>Richard!SCORE</f>
        <v>29</v>
      </c>
      <c r="R10" s="8">
        <f>Richard!SCORE</f>
        <v>39</v>
      </c>
      <c r="S10" s="8">
        <f>Richard!SCORE</f>
        <v>15</v>
      </c>
      <c r="T10" s="8">
        <f>Richard!SCORE</f>
        <v>0</v>
      </c>
      <c r="U10" s="8">
        <f>Richard!SCORE</f>
        <v>0</v>
      </c>
      <c r="V10" s="8">
        <f>Richard!SCORE</f>
        <v>0</v>
      </c>
      <c r="W10" s="8">
        <f>Richard!SCORE</f>
        <v>0</v>
      </c>
      <c r="X10" s="8">
        <f>Richard!SCORE</f>
        <v>0</v>
      </c>
      <c r="Y10" s="8">
        <f>Richard!SCORE</f>
        <v>0</v>
      </c>
      <c r="Z10" s="8">
        <f>Richard!SCORE</f>
        <v>0</v>
      </c>
      <c r="AA10" s="8">
        <f>Richard!SCORE</f>
        <v>0</v>
      </c>
      <c r="AB10" s="8">
        <f>Richard!SCORE</f>
        <v>0</v>
      </c>
      <c r="AC10" s="8">
        <f>Richard!SCORE</f>
        <v>0</v>
      </c>
      <c r="AD10" s="8">
        <f>Richard!SCORE</f>
        <v>0</v>
      </c>
      <c r="AE10" s="8">
        <f>Richard!SCORE</f>
        <v>0</v>
      </c>
      <c r="AF10" s="8">
        <f>Richard!SCORE</f>
        <v>0</v>
      </c>
      <c r="AG10" s="8">
        <f>Richard!SCORE</f>
        <v>0</v>
      </c>
      <c r="AH10" s="8">
        <f>Richard!SCORE</f>
        <v>0</v>
      </c>
      <c r="AI10" s="8">
        <f>Richard!SCORE</f>
        <v>0</v>
      </c>
      <c r="AJ10" s="8">
        <f>Richard!SCORE</f>
        <v>0</v>
      </c>
      <c r="AK10" s="8">
        <f>Richard!SCORE</f>
        <v>0</v>
      </c>
      <c r="AL10" s="8">
        <f>Richard!SCORE</f>
        <v>0</v>
      </c>
      <c r="AM10" s="8">
        <f>Richard!SCORE</f>
        <v>0</v>
      </c>
      <c r="AN10" s="8">
        <f>Richard!SCORE</f>
        <v>0</v>
      </c>
      <c r="AO10" s="8">
        <f>Richard!SCORE</f>
        <v>0</v>
      </c>
      <c r="AP10" s="8">
        <f>Richard!SCORE</f>
        <v>0</v>
      </c>
      <c r="AQ10" s="8">
        <f>Richard!SCORE</f>
        <v>0</v>
      </c>
      <c r="AR10" s="8">
        <f>Richard!SCORE</f>
        <v>0</v>
      </c>
      <c r="AS10" s="8">
        <f>Richard!SCORE</f>
        <v>0</v>
      </c>
      <c r="AT10" s="8">
        <f>Richard!SCORE</f>
        <v>0</v>
      </c>
      <c r="AU10" s="8">
        <f>Richard!SCORE</f>
        <v>0</v>
      </c>
      <c r="AV10" s="8">
        <f>Richard!SCORE</f>
        <v>0</v>
      </c>
      <c r="AW10" s="8">
        <f>Richard!SCORE</f>
        <v>0</v>
      </c>
    </row>
    <row r="11" spans="1:49" x14ac:dyDescent="0.2">
      <c r="A11" s="8">
        <f>Tal!currpos</f>
        <v>9</v>
      </c>
      <c r="B11" s="8"/>
      <c r="C11" s="40" t="str">
        <f>Tal!B1</f>
        <v>TAL</v>
      </c>
      <c r="D11" s="40"/>
      <c r="E11" s="40"/>
      <c r="F11" s="40"/>
      <c r="G11" s="8">
        <f>Tal!SCORE</f>
        <v>242</v>
      </c>
      <c r="H11" s="8">
        <f>Tal!SCORE</f>
        <v>25</v>
      </c>
      <c r="I11" s="8">
        <f>Tal!SCORE</f>
        <v>29</v>
      </c>
      <c r="J11" s="8">
        <f>Tal!SCORE</f>
        <v>24</v>
      </c>
      <c r="K11" s="8">
        <f>Tal!SCORE</f>
        <v>0</v>
      </c>
      <c r="L11" s="8">
        <f>Tal!SCORE</f>
        <v>27</v>
      </c>
      <c r="M11" s="8">
        <f>Tal!SCORE</f>
        <v>30</v>
      </c>
      <c r="N11" s="8">
        <f>Tal!SCORE</f>
        <v>23</v>
      </c>
      <c r="O11" s="8">
        <f>Tal!SCORE</f>
        <v>17</v>
      </c>
      <c r="P11" s="8">
        <f>Tal!SCORE</f>
        <v>0</v>
      </c>
      <c r="Q11" s="8">
        <f>Tal!SCORE</f>
        <v>12</v>
      </c>
      <c r="R11" s="8">
        <f>Tal!SCORE</f>
        <v>21</v>
      </c>
      <c r="S11" s="8">
        <f>Tal!SCORE</f>
        <v>34</v>
      </c>
      <c r="T11" s="8">
        <f>Tal!SCORE</f>
        <v>0</v>
      </c>
      <c r="U11" s="8">
        <f>Tal!SCORE</f>
        <v>0</v>
      </c>
      <c r="V11" s="8">
        <f>Tal!SCORE</f>
        <v>0</v>
      </c>
      <c r="W11" s="8">
        <f>Tal!SCORE</f>
        <v>0</v>
      </c>
      <c r="X11" s="8">
        <f>Tal!SCORE</f>
        <v>0</v>
      </c>
      <c r="Y11" s="8">
        <f>Tal!SCORE</f>
        <v>0</v>
      </c>
      <c r="Z11" s="8">
        <f>Tal!SCORE</f>
        <v>0</v>
      </c>
      <c r="AA11" s="8">
        <f>Tal!SCORE</f>
        <v>0</v>
      </c>
      <c r="AB11" s="8">
        <f>Tal!SCORE</f>
        <v>0</v>
      </c>
      <c r="AC11" s="8">
        <f>Tal!SCORE</f>
        <v>0</v>
      </c>
      <c r="AD11" s="8">
        <f>Tal!SCORE</f>
        <v>0</v>
      </c>
      <c r="AE11" s="8">
        <f>Tal!SCORE</f>
        <v>0</v>
      </c>
      <c r="AF11" s="8">
        <f>Tal!SCORE</f>
        <v>0</v>
      </c>
      <c r="AG11" s="8">
        <f>Tal!SCORE</f>
        <v>0</v>
      </c>
      <c r="AH11" s="8">
        <f>Tal!SCORE</f>
        <v>0</v>
      </c>
      <c r="AI11" s="8">
        <f>Tal!SCORE</f>
        <v>0</v>
      </c>
      <c r="AJ11" s="8">
        <f>Tal!SCORE</f>
        <v>0</v>
      </c>
      <c r="AK11" s="8">
        <f>Tal!SCORE</f>
        <v>0</v>
      </c>
      <c r="AL11" s="8">
        <f>Tal!SCORE</f>
        <v>0</v>
      </c>
      <c r="AM11" s="8">
        <f>Tal!SCORE</f>
        <v>0</v>
      </c>
      <c r="AN11" s="8">
        <f>Tal!SCORE</f>
        <v>0</v>
      </c>
      <c r="AO11" s="8">
        <f>Tal!SCORE</f>
        <v>0</v>
      </c>
      <c r="AP11" s="8">
        <f>Tal!SCORE</f>
        <v>0</v>
      </c>
      <c r="AQ11" s="8">
        <f>Tal!SCORE</f>
        <v>0</v>
      </c>
      <c r="AR11" s="8">
        <f>Tal!SCORE</f>
        <v>0</v>
      </c>
      <c r="AS11" s="8">
        <f>Tal!SCORE</f>
        <v>0</v>
      </c>
      <c r="AT11" s="8">
        <f>Tal!SCORE</f>
        <v>0</v>
      </c>
      <c r="AU11" s="8">
        <f>Tal!SCORE</f>
        <v>0</v>
      </c>
      <c r="AV11" s="8">
        <f>Tal!SCORE</f>
        <v>0</v>
      </c>
      <c r="AW11" s="8">
        <f>Tal!SCORE</f>
        <v>0</v>
      </c>
    </row>
    <row r="12" spans="1:49" x14ac:dyDescent="0.2">
      <c r="A12" s="8">
        <f>Adam!currpos</f>
        <v>10</v>
      </c>
      <c r="C12" s="40" t="str">
        <f>Adam!B1</f>
        <v>ADAM</v>
      </c>
      <c r="G12" s="2">
        <f>Adam!SCORE</f>
        <v>237</v>
      </c>
      <c r="H12" s="2">
        <f>Adam!SCORE</f>
        <v>27</v>
      </c>
      <c r="I12" s="2">
        <f>Adam!SCORE</f>
        <v>24</v>
      </c>
      <c r="J12" s="2">
        <f>Adam!SCORE</f>
        <v>28</v>
      </c>
      <c r="K12" s="2">
        <f>Adam!SCORE</f>
        <v>0</v>
      </c>
      <c r="L12" s="2">
        <f>Adam!SCORE</f>
        <v>17</v>
      </c>
      <c r="M12" s="2">
        <f>Adam!SCORE</f>
        <v>21</v>
      </c>
      <c r="N12" s="2">
        <f>Adam!SCORE</f>
        <v>22</v>
      </c>
      <c r="O12" s="2">
        <f>Adam!SCORE</f>
        <v>8</v>
      </c>
      <c r="P12" s="2">
        <f>Adam!SCORE</f>
        <v>0</v>
      </c>
      <c r="Q12" s="2">
        <f>Adam!SCORE</f>
        <v>31</v>
      </c>
      <c r="R12" s="2">
        <f>Adam!SCORE</f>
        <v>34</v>
      </c>
      <c r="S12" s="2">
        <f>Adam!SCORE</f>
        <v>25</v>
      </c>
      <c r="T12" s="2">
        <f>Adam!SCORE</f>
        <v>0</v>
      </c>
      <c r="U12" s="2">
        <f>Adam!SCORE</f>
        <v>0</v>
      </c>
      <c r="V12" s="2">
        <f>Adam!SCORE</f>
        <v>0</v>
      </c>
      <c r="W12" s="2">
        <f>Adam!SCORE</f>
        <v>0</v>
      </c>
      <c r="X12" s="2">
        <f>Adam!SCORE</f>
        <v>0</v>
      </c>
      <c r="Y12" s="2">
        <f>Adam!SCORE</f>
        <v>0</v>
      </c>
      <c r="Z12" s="2">
        <f>Adam!SCORE</f>
        <v>0</v>
      </c>
      <c r="AA12" s="2">
        <f>Adam!SCORE</f>
        <v>0</v>
      </c>
      <c r="AB12" s="2">
        <f>Adam!SCORE</f>
        <v>0</v>
      </c>
      <c r="AC12" s="2">
        <f>Adam!SCORE</f>
        <v>0</v>
      </c>
      <c r="AD12" s="2">
        <f>Adam!SCORE</f>
        <v>0</v>
      </c>
      <c r="AE12" s="2">
        <f>Adam!SCORE</f>
        <v>0</v>
      </c>
      <c r="AF12" s="2">
        <f>Adam!SCORE</f>
        <v>0</v>
      </c>
      <c r="AG12" s="2">
        <f>Adam!SCORE</f>
        <v>0</v>
      </c>
      <c r="AH12" s="2">
        <f>Adam!SCORE</f>
        <v>0</v>
      </c>
      <c r="AI12" s="2">
        <f>Adam!SCORE</f>
        <v>0</v>
      </c>
      <c r="AJ12" s="2">
        <f>Adam!SCORE</f>
        <v>0</v>
      </c>
      <c r="AK12" s="2">
        <f>Adam!SCORE</f>
        <v>0</v>
      </c>
      <c r="AL12" s="2">
        <f>Adam!SCORE</f>
        <v>0</v>
      </c>
      <c r="AM12" s="2">
        <f>Adam!SCORE</f>
        <v>0</v>
      </c>
      <c r="AN12" s="2">
        <f>Adam!SCORE</f>
        <v>0</v>
      </c>
      <c r="AO12" s="2">
        <f>Adam!SCORE</f>
        <v>0</v>
      </c>
      <c r="AP12" s="2">
        <f>Adam!SCORE</f>
        <v>0</v>
      </c>
      <c r="AQ12" s="2">
        <f>Adam!SCORE</f>
        <v>0</v>
      </c>
      <c r="AR12" s="2">
        <f>Adam!SCORE</f>
        <v>0</v>
      </c>
      <c r="AS12" s="2">
        <f>Adam!SCORE</f>
        <v>0</v>
      </c>
      <c r="AT12" s="2">
        <f>Adam!SCORE</f>
        <v>0</v>
      </c>
      <c r="AU12" s="2">
        <f>Adam!SCORE</f>
        <v>0</v>
      </c>
      <c r="AV12" s="2">
        <f>Adam!SCORE</f>
        <v>0</v>
      </c>
      <c r="AW12" s="2">
        <f>Adam!SCORE</f>
        <v>0</v>
      </c>
    </row>
    <row r="13" spans="1:49" x14ac:dyDescent="0.2">
      <c r="A13" s="8">
        <f>Matt!currpos</f>
        <v>11</v>
      </c>
      <c r="B13" s="8"/>
      <c r="C13" s="41" t="str">
        <f>Matt!B1</f>
        <v>MATT - THE BASH STREET KIDS</v>
      </c>
      <c r="D13" s="41"/>
      <c r="E13" s="41"/>
      <c r="F13" s="41"/>
      <c r="G13" s="8">
        <f>Matt!SCORE</f>
        <v>222</v>
      </c>
      <c r="H13" s="8">
        <f>Matt!SCORE</f>
        <v>13</v>
      </c>
      <c r="I13" s="8">
        <f>Matt!SCORE</f>
        <v>11</v>
      </c>
      <c r="J13" s="8">
        <f>Matt!SCORE</f>
        <v>37</v>
      </c>
      <c r="K13" s="8">
        <f>Matt!SCORE</f>
        <v>0</v>
      </c>
      <c r="L13" s="8">
        <f>Matt!SCORE</f>
        <v>24</v>
      </c>
      <c r="M13" s="8">
        <f>Matt!SCORE</f>
        <v>16</v>
      </c>
      <c r="N13" s="8">
        <f>Matt!SCORE</f>
        <v>6</v>
      </c>
      <c r="O13" s="8">
        <f>Matt!SCORE</f>
        <v>22</v>
      </c>
      <c r="P13" s="8">
        <f>Matt!SCORE</f>
        <v>0</v>
      </c>
      <c r="Q13" s="8">
        <f>Matt!SCORE</f>
        <v>24</v>
      </c>
      <c r="R13" s="8">
        <f>Matt!SCORE</f>
        <v>34</v>
      </c>
      <c r="S13" s="8">
        <f>Matt!SCORE</f>
        <v>35</v>
      </c>
      <c r="T13" s="8">
        <f>Matt!SCORE</f>
        <v>0</v>
      </c>
      <c r="U13" s="8">
        <f>Matt!SCORE</f>
        <v>0</v>
      </c>
      <c r="V13" s="8">
        <f>Matt!SCORE</f>
        <v>0</v>
      </c>
      <c r="W13" s="8">
        <f>Matt!SCORE</f>
        <v>0</v>
      </c>
      <c r="X13" s="8">
        <f>Matt!SCORE</f>
        <v>0</v>
      </c>
      <c r="Y13" s="8">
        <f>Matt!SCORE</f>
        <v>0</v>
      </c>
      <c r="Z13" s="8">
        <f>Matt!SCORE</f>
        <v>0</v>
      </c>
      <c r="AA13" s="8">
        <f>Matt!SCORE</f>
        <v>0</v>
      </c>
      <c r="AB13" s="8">
        <f>Matt!SCORE</f>
        <v>0</v>
      </c>
      <c r="AC13" s="8">
        <f>Matt!SCORE</f>
        <v>0</v>
      </c>
      <c r="AD13" s="8">
        <f>Matt!SCORE</f>
        <v>0</v>
      </c>
      <c r="AE13" s="8">
        <f>Matt!SCORE</f>
        <v>0</v>
      </c>
      <c r="AF13" s="8">
        <f>Matt!SCORE</f>
        <v>0</v>
      </c>
      <c r="AG13" s="8">
        <f>Matt!SCORE</f>
        <v>0</v>
      </c>
      <c r="AH13" s="8">
        <f>Matt!SCORE</f>
        <v>0</v>
      </c>
      <c r="AI13" s="8">
        <f>Matt!SCORE</f>
        <v>0</v>
      </c>
      <c r="AJ13" s="8">
        <f>Matt!SCORE</f>
        <v>0</v>
      </c>
      <c r="AK13" s="8">
        <f>Matt!SCORE</f>
        <v>0</v>
      </c>
      <c r="AL13" s="8">
        <f>Matt!SCORE</f>
        <v>0</v>
      </c>
      <c r="AM13" s="8">
        <f>Matt!SCORE</f>
        <v>0</v>
      </c>
      <c r="AN13" s="8">
        <f>Matt!SCORE</f>
        <v>0</v>
      </c>
      <c r="AO13" s="8">
        <f>Matt!SCORE</f>
        <v>0</v>
      </c>
      <c r="AP13" s="8">
        <f>Matt!SCORE</f>
        <v>0</v>
      </c>
      <c r="AQ13" s="8">
        <f>Matt!SCORE</f>
        <v>0</v>
      </c>
      <c r="AR13" s="8">
        <f>Matt!SCORE</f>
        <v>0</v>
      </c>
      <c r="AS13" s="8">
        <f>Matt!SCORE</f>
        <v>0</v>
      </c>
      <c r="AT13" s="8">
        <f>Matt!SCORE</f>
        <v>0</v>
      </c>
      <c r="AU13" s="8">
        <f>Matt!SCORE</f>
        <v>0</v>
      </c>
      <c r="AV13" s="8">
        <f>Matt!SCORE</f>
        <v>0</v>
      </c>
      <c r="AW13" s="8">
        <f>Matt!SCORE</f>
        <v>0</v>
      </c>
    </row>
    <row r="14" spans="1:49" x14ac:dyDescent="0.2">
      <c r="A14" s="8">
        <f>Howard!currpos</f>
        <v>12</v>
      </c>
      <c r="B14" s="8"/>
      <c r="C14" s="42" t="str">
        <f>Howard!B1</f>
        <v>HOWARD - VAN-HOOIJDONK.COM</v>
      </c>
      <c r="D14" s="42"/>
      <c r="E14" s="42"/>
      <c r="F14" s="42"/>
      <c r="G14" s="8">
        <f>Howard!SCORE</f>
        <v>221</v>
      </c>
      <c r="H14" s="8">
        <f>Howard!SCORE</f>
        <v>23</v>
      </c>
      <c r="I14" s="8">
        <f>Howard!SCORE</f>
        <v>11</v>
      </c>
      <c r="J14" s="8">
        <f>Howard!SCORE</f>
        <v>18</v>
      </c>
      <c r="K14" s="8">
        <f>Howard!SCORE</f>
        <v>0</v>
      </c>
      <c r="L14" s="8">
        <f>Howard!SCORE</f>
        <v>20</v>
      </c>
      <c r="M14" s="8">
        <f>Howard!SCORE</f>
        <v>22</v>
      </c>
      <c r="N14" s="8">
        <f>Howard!SCORE</f>
        <v>24</v>
      </c>
      <c r="O14" s="8">
        <f>Howard!SCORE</f>
        <v>25</v>
      </c>
      <c r="P14" s="8">
        <f>Howard!SCORE</f>
        <v>0</v>
      </c>
      <c r="Q14" s="8">
        <f>Howard!SCORE</f>
        <v>36</v>
      </c>
      <c r="R14" s="8">
        <f>Howard!SCORE</f>
        <v>15</v>
      </c>
      <c r="S14" s="8">
        <f>Howard!SCORE</f>
        <v>27</v>
      </c>
      <c r="T14" s="8">
        <f>Howard!SCORE</f>
        <v>0</v>
      </c>
      <c r="U14" s="8">
        <f>Howard!SCORE</f>
        <v>0</v>
      </c>
      <c r="V14" s="8">
        <f>Howard!SCORE</f>
        <v>0</v>
      </c>
      <c r="W14" s="8">
        <f>Howard!SCORE</f>
        <v>0</v>
      </c>
      <c r="X14" s="8">
        <f>Howard!SCORE</f>
        <v>0</v>
      </c>
      <c r="Y14" s="8">
        <f>Howard!SCORE</f>
        <v>0</v>
      </c>
      <c r="Z14" s="8">
        <f>Howard!SCORE</f>
        <v>0</v>
      </c>
      <c r="AA14" s="8">
        <f>Howard!SCORE</f>
        <v>0</v>
      </c>
      <c r="AB14" s="8">
        <f>Howard!SCORE</f>
        <v>0</v>
      </c>
      <c r="AC14" s="8">
        <f>Howard!SCORE</f>
        <v>0</v>
      </c>
      <c r="AD14" s="8">
        <f>Howard!SCORE</f>
        <v>0</v>
      </c>
      <c r="AE14" s="8">
        <f>Howard!SCORE</f>
        <v>0</v>
      </c>
      <c r="AF14" s="8">
        <f>Howard!SCORE</f>
        <v>0</v>
      </c>
      <c r="AG14" s="8">
        <f>Howard!SCORE</f>
        <v>0</v>
      </c>
      <c r="AH14" s="8">
        <f>Howard!SCORE</f>
        <v>0</v>
      </c>
      <c r="AI14" s="8">
        <f>Howard!SCORE</f>
        <v>0</v>
      </c>
      <c r="AJ14" s="8">
        <f>Howard!SCORE</f>
        <v>0</v>
      </c>
      <c r="AK14" s="8">
        <f>Howard!SCORE</f>
        <v>0</v>
      </c>
      <c r="AL14" s="8">
        <f>Howard!SCORE</f>
        <v>0</v>
      </c>
      <c r="AM14" s="8">
        <f>Howard!SCORE</f>
        <v>0</v>
      </c>
      <c r="AN14" s="8">
        <f>Howard!SCORE</f>
        <v>0</v>
      </c>
      <c r="AO14" s="8">
        <f>Howard!SCORE</f>
        <v>0</v>
      </c>
      <c r="AP14" s="8">
        <f>Howard!SCORE</f>
        <v>0</v>
      </c>
      <c r="AQ14" s="8">
        <f>Howard!SCORE</f>
        <v>0</v>
      </c>
      <c r="AR14" s="8">
        <f>Howard!SCORE</f>
        <v>0</v>
      </c>
      <c r="AS14" s="8">
        <f>Howard!SCORE</f>
        <v>0</v>
      </c>
      <c r="AT14" s="8">
        <f>Howard!SCORE</f>
        <v>0</v>
      </c>
      <c r="AU14" s="8">
        <f>Howard!SCORE</f>
        <v>0</v>
      </c>
      <c r="AV14" s="8">
        <f>Howard!SCORE</f>
        <v>0</v>
      </c>
      <c r="AW14" s="8">
        <f>Howard!SCORE</f>
        <v>0</v>
      </c>
    </row>
    <row r="15" spans="1:49" x14ac:dyDescent="0.2">
      <c r="A15" s="8">
        <f>Yusuf!currpos</f>
        <v>13</v>
      </c>
      <c r="C15" s="40" t="str">
        <f>Yusuf!B1</f>
        <v>YUSUF - W.C. MILAN</v>
      </c>
      <c r="G15" s="2">
        <f>Yusuf!SCORE</f>
        <v>202</v>
      </c>
      <c r="H15" s="2">
        <f>Yusuf!SCORE</f>
        <v>22</v>
      </c>
      <c r="I15" s="2">
        <f>Yusuf!SCORE</f>
        <v>38</v>
      </c>
      <c r="J15" s="2">
        <f>Yusuf!SCORE</f>
        <v>30</v>
      </c>
      <c r="K15" s="2">
        <f>Yusuf!SCORE</f>
        <v>0</v>
      </c>
      <c r="L15" s="2">
        <f>Yusuf!SCORE</f>
        <v>28</v>
      </c>
      <c r="M15" s="2">
        <f>Yusuf!SCORE</f>
        <v>14</v>
      </c>
      <c r="N15" s="2">
        <f>Yusuf!SCORE</f>
        <v>19</v>
      </c>
      <c r="O15" s="2">
        <f>Yusuf!SCORE</f>
        <v>13</v>
      </c>
      <c r="P15" s="2">
        <f>Yusuf!SCORE</f>
        <v>0</v>
      </c>
      <c r="Q15" s="2">
        <f>Yusuf!SCORE</f>
        <v>11</v>
      </c>
      <c r="R15" s="2">
        <f>Yusuf!SCORE</f>
        <v>10</v>
      </c>
      <c r="S15" s="2">
        <f>Yusuf!SCORE</f>
        <v>17</v>
      </c>
      <c r="T15" s="2">
        <f>Yusuf!SCORE</f>
        <v>0</v>
      </c>
      <c r="U15" s="2">
        <f>Yusuf!SCORE</f>
        <v>0</v>
      </c>
      <c r="V15" s="2">
        <f>Yusuf!SCORE</f>
        <v>0</v>
      </c>
      <c r="W15" s="2">
        <f>Yusuf!SCORE</f>
        <v>0</v>
      </c>
      <c r="X15" s="2">
        <f>Yusuf!SCORE</f>
        <v>0</v>
      </c>
      <c r="Y15" s="2">
        <f>Yusuf!SCORE</f>
        <v>0</v>
      </c>
      <c r="Z15" s="2">
        <f>Yusuf!SCORE</f>
        <v>0</v>
      </c>
      <c r="AA15" s="2">
        <f>Yusuf!SCORE</f>
        <v>0</v>
      </c>
      <c r="AB15" s="2">
        <f>Yusuf!SCORE</f>
        <v>0</v>
      </c>
      <c r="AC15" s="2">
        <f>Yusuf!SCORE</f>
        <v>0</v>
      </c>
      <c r="AD15" s="2">
        <f>Yusuf!SCORE</f>
        <v>0</v>
      </c>
      <c r="AE15" s="2">
        <f>Yusuf!SCORE</f>
        <v>0</v>
      </c>
      <c r="AF15" s="2">
        <f>Yusuf!SCORE</f>
        <v>0</v>
      </c>
      <c r="AG15" s="2">
        <f>Yusuf!SCORE</f>
        <v>0</v>
      </c>
      <c r="AH15" s="2">
        <f>Yusuf!SCORE</f>
        <v>0</v>
      </c>
      <c r="AI15" s="2">
        <f>Yusuf!SCORE</f>
        <v>0</v>
      </c>
      <c r="AJ15" s="2">
        <f>Yusuf!SCORE</f>
        <v>0</v>
      </c>
      <c r="AK15" s="2">
        <f>Yusuf!SCORE</f>
        <v>0</v>
      </c>
      <c r="AL15" s="2">
        <f>Yusuf!SCORE</f>
        <v>0</v>
      </c>
      <c r="AM15" s="2">
        <f>Yusuf!SCORE</f>
        <v>0</v>
      </c>
      <c r="AN15" s="2">
        <f>Yusuf!SCORE</f>
        <v>0</v>
      </c>
      <c r="AO15" s="2">
        <f>Yusuf!SCORE</f>
        <v>0</v>
      </c>
      <c r="AP15" s="2">
        <f>Yusuf!SCORE</f>
        <v>0</v>
      </c>
      <c r="AQ15" s="2">
        <f>Yusuf!SCORE</f>
        <v>0</v>
      </c>
      <c r="AR15" s="2">
        <f>Yusuf!SCORE</f>
        <v>0</v>
      </c>
      <c r="AS15" s="2">
        <f>Yusuf!SCORE</f>
        <v>0</v>
      </c>
      <c r="AT15" s="2">
        <f>Yusuf!SCORE</f>
        <v>0</v>
      </c>
      <c r="AU15" s="2">
        <f>Yusuf!SCORE</f>
        <v>0</v>
      </c>
      <c r="AV15" s="2">
        <f>Yusuf!SCORE</f>
        <v>0</v>
      </c>
      <c r="AW15" s="2">
        <f>Yusuf!SCORE</f>
        <v>0</v>
      </c>
    </row>
    <row r="16" spans="1:49" x14ac:dyDescent="0.2">
      <c r="A16" s="8">
        <f>Ryan!currpos</f>
        <v>14</v>
      </c>
      <c r="B16" s="8"/>
      <c r="C16" s="40" t="str">
        <f>Ryan!B1</f>
        <v>RYAN - TEN AND A HALF MEN IN FLIGHT</v>
      </c>
      <c r="D16" s="40"/>
      <c r="E16" s="40"/>
      <c r="F16" s="40"/>
      <c r="G16" s="8">
        <f>Ryan!SCORE</f>
        <v>179</v>
      </c>
      <c r="H16" s="8">
        <f>Ryan!SCORE</f>
        <v>21</v>
      </c>
      <c r="I16" s="8">
        <f>Ryan!SCORE</f>
        <v>18</v>
      </c>
      <c r="J16" s="8">
        <f>Ryan!SCORE</f>
        <v>15</v>
      </c>
      <c r="K16" s="8">
        <f>Ryan!SCORE</f>
        <v>0</v>
      </c>
      <c r="L16" s="8">
        <f>Ryan!SCORE</f>
        <v>11</v>
      </c>
      <c r="M16" s="8">
        <f>Ryan!SCORE</f>
        <v>14</v>
      </c>
      <c r="N16" s="8">
        <f>Ryan!SCORE</f>
        <v>14</v>
      </c>
      <c r="O16" s="8">
        <f>Ryan!SCORE</f>
        <v>13</v>
      </c>
      <c r="P16" s="8">
        <f>Ryan!SCORE</f>
        <v>0</v>
      </c>
      <c r="Q16" s="8">
        <f>Ryan!SCORE</f>
        <v>16</v>
      </c>
      <c r="R16" s="8">
        <f>Ryan!SCORE</f>
        <v>26</v>
      </c>
      <c r="S16" s="8">
        <f>Ryan!SCORE</f>
        <v>31</v>
      </c>
      <c r="T16" s="8">
        <f>Ryan!SCORE</f>
        <v>0</v>
      </c>
      <c r="U16" s="8">
        <f>Ryan!SCORE</f>
        <v>0</v>
      </c>
      <c r="V16" s="8">
        <f>Ryan!SCORE</f>
        <v>0</v>
      </c>
      <c r="W16" s="8">
        <f>Ryan!SCORE</f>
        <v>0</v>
      </c>
      <c r="X16" s="8">
        <f>Ryan!SCORE</f>
        <v>0</v>
      </c>
      <c r="Y16" s="8">
        <f>Ryan!SCORE</f>
        <v>0</v>
      </c>
      <c r="Z16" s="8">
        <f>Ryan!SCORE</f>
        <v>0</v>
      </c>
      <c r="AA16" s="8">
        <f>Ryan!SCORE</f>
        <v>0</v>
      </c>
      <c r="AB16" s="8">
        <f>Ryan!SCORE</f>
        <v>0</v>
      </c>
      <c r="AC16" s="8">
        <f>Ryan!SCORE</f>
        <v>0</v>
      </c>
      <c r="AD16" s="8">
        <f>Ryan!SCORE</f>
        <v>0</v>
      </c>
      <c r="AE16" s="8">
        <f>Ryan!SCORE</f>
        <v>0</v>
      </c>
      <c r="AF16" s="8">
        <f>Ryan!SCORE</f>
        <v>0</v>
      </c>
      <c r="AG16" s="8">
        <f>Ryan!SCORE</f>
        <v>0</v>
      </c>
      <c r="AH16" s="8">
        <f>Ryan!SCORE</f>
        <v>0</v>
      </c>
      <c r="AI16" s="8">
        <f>Ryan!SCORE</f>
        <v>0</v>
      </c>
      <c r="AJ16" s="8">
        <f>Ryan!SCORE</f>
        <v>0</v>
      </c>
      <c r="AK16" s="8">
        <f>Ryan!SCORE</f>
        <v>0</v>
      </c>
      <c r="AL16" s="8">
        <f>Ryan!SCORE</f>
        <v>0</v>
      </c>
      <c r="AM16" s="8">
        <f>Ryan!SCORE</f>
        <v>0</v>
      </c>
      <c r="AN16" s="8">
        <f>Ryan!SCORE</f>
        <v>0</v>
      </c>
      <c r="AO16" s="8">
        <f>Ryan!SCORE</f>
        <v>0</v>
      </c>
      <c r="AP16" s="8">
        <f>Ryan!SCORE</f>
        <v>0</v>
      </c>
      <c r="AQ16" s="8">
        <f>Ryan!SCORE</f>
        <v>0</v>
      </c>
      <c r="AR16" s="8">
        <f>Ryan!SCORE</f>
        <v>0</v>
      </c>
      <c r="AS16" s="8">
        <f>Ryan!SCORE</f>
        <v>0</v>
      </c>
      <c r="AT16" s="8">
        <f>Ryan!SCORE</f>
        <v>0</v>
      </c>
      <c r="AU16" s="8">
        <f>Ryan!SCORE</f>
        <v>0</v>
      </c>
      <c r="AV16" s="8">
        <f>Ryan!SCORE</f>
        <v>0</v>
      </c>
      <c r="AW16" s="8">
        <f>Ryan!SCORE</f>
        <v>0</v>
      </c>
    </row>
    <row r="17" spans="1:49" ht="13.5" customHeight="1" x14ac:dyDescent="0.2">
      <c r="A17" s="8">
        <f>Steve!currpos</f>
        <v>15</v>
      </c>
      <c r="B17" s="8"/>
      <c r="C17" s="41" t="str">
        <f>Steve!B1</f>
        <v>STEVE</v>
      </c>
      <c r="D17" s="41"/>
      <c r="E17" s="41"/>
      <c r="F17" s="41"/>
      <c r="G17" s="8">
        <f>Steve!SCORE</f>
        <v>165</v>
      </c>
      <c r="H17" s="8">
        <f>Steve!SCORE</f>
        <v>13</v>
      </c>
      <c r="I17" s="8">
        <f>Steve!SCORE</f>
        <v>15</v>
      </c>
      <c r="J17" s="8">
        <f>Steve!SCORE</f>
        <v>17</v>
      </c>
      <c r="K17" s="8">
        <f>Steve!SCORE</f>
        <v>0</v>
      </c>
      <c r="L17" s="8">
        <f>Steve!SCORE</f>
        <v>19</v>
      </c>
      <c r="M17" s="8">
        <f>Steve!SCORE</f>
        <v>28</v>
      </c>
      <c r="N17" s="8">
        <f>Steve!SCORE</f>
        <v>15</v>
      </c>
      <c r="O17" s="8">
        <f>Steve!SCORE</f>
        <v>27</v>
      </c>
      <c r="P17" s="8">
        <f>Steve!SCORE</f>
        <v>0</v>
      </c>
      <c r="Q17" s="8">
        <f>Steve!SCORE</f>
        <v>9</v>
      </c>
      <c r="R17" s="8">
        <f>Steve!SCORE</f>
        <v>11</v>
      </c>
      <c r="S17" s="8">
        <f>Steve!SCORE</f>
        <v>11</v>
      </c>
      <c r="T17" s="8">
        <f>Steve!SCORE</f>
        <v>0</v>
      </c>
      <c r="U17" s="8">
        <f>Steve!SCORE</f>
        <v>0</v>
      </c>
      <c r="V17" s="8">
        <f>Steve!SCORE</f>
        <v>0</v>
      </c>
      <c r="W17" s="8">
        <f>Steve!SCORE</f>
        <v>0</v>
      </c>
      <c r="X17" s="8">
        <f>Steve!SCORE</f>
        <v>0</v>
      </c>
      <c r="Y17" s="8">
        <f>Steve!SCORE</f>
        <v>0</v>
      </c>
      <c r="Z17" s="8">
        <f>Steve!SCORE</f>
        <v>0</v>
      </c>
      <c r="AA17" s="8">
        <f>Steve!SCORE</f>
        <v>0</v>
      </c>
      <c r="AB17" s="8">
        <f>Steve!SCORE</f>
        <v>0</v>
      </c>
      <c r="AC17" s="8">
        <f>Steve!SCORE</f>
        <v>0</v>
      </c>
      <c r="AD17" s="8">
        <f>Steve!SCORE</f>
        <v>0</v>
      </c>
      <c r="AE17" s="8">
        <f>Steve!SCORE</f>
        <v>0</v>
      </c>
      <c r="AF17" s="8">
        <f>Steve!SCORE</f>
        <v>0</v>
      </c>
      <c r="AG17" s="8">
        <f>Steve!SCORE</f>
        <v>0</v>
      </c>
      <c r="AH17" s="8">
        <f>Steve!SCORE</f>
        <v>0</v>
      </c>
      <c r="AI17" s="8">
        <f>Steve!SCORE</f>
        <v>0</v>
      </c>
      <c r="AJ17" s="8">
        <f>Steve!SCORE</f>
        <v>0</v>
      </c>
      <c r="AK17" s="8">
        <f>Steve!SCORE</f>
        <v>0</v>
      </c>
      <c r="AL17" s="8">
        <f>Steve!SCORE</f>
        <v>0</v>
      </c>
      <c r="AM17" s="8">
        <f>Steve!SCORE</f>
        <v>0</v>
      </c>
      <c r="AN17" s="8">
        <f>Steve!SCORE</f>
        <v>0</v>
      </c>
      <c r="AO17" s="8">
        <f>Steve!SCORE</f>
        <v>0</v>
      </c>
      <c r="AP17" s="8">
        <f>Steve!SCORE</f>
        <v>0</v>
      </c>
      <c r="AQ17" s="8">
        <f>Steve!SCORE</f>
        <v>0</v>
      </c>
      <c r="AR17" s="8">
        <f>Steve!SCORE</f>
        <v>0</v>
      </c>
      <c r="AS17" s="8">
        <f>Steve!SCORE</f>
        <v>0</v>
      </c>
      <c r="AT17" s="8">
        <f>Steve!SCORE</f>
        <v>0</v>
      </c>
      <c r="AU17" s="8">
        <f>Steve!SCORE</f>
        <v>0</v>
      </c>
      <c r="AV17" s="8">
        <f>Steve!SCORE</f>
        <v>0</v>
      </c>
      <c r="AW17" s="8">
        <f>Steve!SCORE</f>
        <v>0</v>
      </c>
    </row>
    <row r="18" spans="1:49" x14ac:dyDescent="0.2">
      <c r="A18" s="8">
        <f>Charlie!currpos</f>
        <v>16</v>
      </c>
      <c r="B18" s="8"/>
      <c r="C18" s="41" t="str">
        <f>Charlie!B1</f>
        <v>CHARLIE - BLITZKRIEG TOTAL FOOTBALL ©</v>
      </c>
      <c r="D18" s="41"/>
      <c r="E18" s="41"/>
      <c r="F18" s="41"/>
      <c r="G18" s="8">
        <f>Charlie!SCORE</f>
        <v>138</v>
      </c>
      <c r="H18" s="8">
        <f>Charlie!SCORE</f>
        <v>14</v>
      </c>
      <c r="I18" s="8">
        <f>Charlie!SCORE</f>
        <v>18</v>
      </c>
      <c r="J18" s="8">
        <f>Charlie!SCORE</f>
        <v>13</v>
      </c>
      <c r="K18" s="8">
        <f>Charlie!SCORE</f>
        <v>0</v>
      </c>
      <c r="L18" s="8">
        <f>Charlie!SCORE</f>
        <v>12</v>
      </c>
      <c r="M18" s="8">
        <f>Charlie!SCORE</f>
        <v>14</v>
      </c>
      <c r="N18" s="8">
        <f>Charlie!SCORE</f>
        <v>13</v>
      </c>
      <c r="O18" s="8">
        <f>Charlie!SCORE</f>
        <v>13</v>
      </c>
      <c r="P18" s="8">
        <f>Charlie!SCORE</f>
        <v>0</v>
      </c>
      <c r="Q18" s="8">
        <f>Charlie!SCORE</f>
        <v>14</v>
      </c>
      <c r="R18" s="8">
        <f>Charlie!SCORE</f>
        <v>9</v>
      </c>
      <c r="S18" s="8">
        <f>Charlie!SCORE</f>
        <v>18</v>
      </c>
      <c r="T18" s="8">
        <f>Charlie!SCORE</f>
        <v>0</v>
      </c>
      <c r="U18" s="8">
        <f>Charlie!SCORE</f>
        <v>0</v>
      </c>
      <c r="V18" s="8">
        <f>Charlie!SCORE</f>
        <v>0</v>
      </c>
      <c r="W18" s="8">
        <f>Charlie!SCORE</f>
        <v>0</v>
      </c>
      <c r="X18" s="8">
        <f>Charlie!SCORE</f>
        <v>0</v>
      </c>
      <c r="Y18" s="8">
        <f>Charlie!SCORE</f>
        <v>0</v>
      </c>
      <c r="Z18" s="8">
        <f>Charlie!SCORE</f>
        <v>0</v>
      </c>
      <c r="AA18" s="8">
        <f>Charlie!SCORE</f>
        <v>0</v>
      </c>
      <c r="AB18" s="8">
        <f>Charlie!SCORE</f>
        <v>0</v>
      </c>
      <c r="AC18" s="8">
        <f>Charlie!SCORE</f>
        <v>0</v>
      </c>
      <c r="AD18" s="8">
        <f>Charlie!SCORE</f>
        <v>0</v>
      </c>
      <c r="AE18" s="8">
        <f>Charlie!SCORE</f>
        <v>0</v>
      </c>
      <c r="AF18" s="8">
        <f>Charlie!SCORE</f>
        <v>0</v>
      </c>
      <c r="AG18" s="8">
        <f>Charlie!SCORE</f>
        <v>0</v>
      </c>
      <c r="AH18" s="8">
        <f>Charlie!SCORE</f>
        <v>0</v>
      </c>
      <c r="AI18" s="8">
        <f>Charlie!SCORE</f>
        <v>0</v>
      </c>
      <c r="AJ18" s="8">
        <f>Charlie!SCORE</f>
        <v>0</v>
      </c>
      <c r="AK18" s="8">
        <f>Charlie!SCORE</f>
        <v>0</v>
      </c>
      <c r="AL18" s="8">
        <f>Charlie!SCORE</f>
        <v>0</v>
      </c>
      <c r="AM18" s="8">
        <f>Charlie!SCORE</f>
        <v>0</v>
      </c>
      <c r="AN18" s="8">
        <f>Charlie!SCORE</f>
        <v>0</v>
      </c>
      <c r="AO18" s="8">
        <f>Charlie!SCORE</f>
        <v>0</v>
      </c>
      <c r="AP18" s="8">
        <f>Charlie!SCORE</f>
        <v>0</v>
      </c>
      <c r="AQ18" s="8">
        <f>Charlie!SCORE</f>
        <v>0</v>
      </c>
      <c r="AR18" s="8">
        <f>Charlie!SCORE</f>
        <v>0</v>
      </c>
      <c r="AS18" s="8">
        <f>Charlie!SCORE</f>
        <v>0</v>
      </c>
      <c r="AT18" s="8">
        <f>Charlie!SCORE</f>
        <v>0</v>
      </c>
      <c r="AU18" s="8">
        <f>Charlie!SCORE</f>
        <v>0</v>
      </c>
      <c r="AV18" s="8">
        <f>Charlie!SCORE</f>
        <v>0</v>
      </c>
      <c r="AW18" s="8">
        <f>Charlie!SCORE</f>
        <v>0</v>
      </c>
    </row>
  </sheetData>
  <sortState ref="A3:AW18">
    <sortCondition descending="1" ref="G3"/>
  </sortState>
  <phoneticPr fontId="0" type="noConversion"/>
  <printOptions gridLines="1" gridLinesSet="0"/>
  <pageMargins left="0.75" right="0.75" top="1" bottom="1" header="0.5" footer="0.5"/>
  <pageSetup paperSize="9" orientation="portrait" verticalDpi="196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FC597"/>
  <sheetViews>
    <sheetView workbookViewId="0">
      <pane xSplit="7" ySplit="3" topLeftCell="H77" activePane="bottomRight" state="frozen"/>
      <selection activeCell="D3" sqref="D3"/>
      <selection pane="topRight" activeCell="D3" sqref="D3"/>
      <selection pane="bottomLeft" activeCell="D3" sqref="D3"/>
      <selection pane="bottomRight" activeCell="B94" sqref="B94"/>
    </sheetView>
  </sheetViews>
  <sheetFormatPr defaultRowHeight="12.75" customHeight="1" x14ac:dyDescent="0.2"/>
  <cols>
    <col min="1" max="1" width="5" style="10" bestFit="1" customWidth="1"/>
    <col min="2" max="2" width="15.140625" style="10" customWidth="1"/>
    <col min="3" max="3" width="7.42578125" style="10" customWidth="1"/>
    <col min="4" max="4" width="9" style="26" bestFit="1" customWidth="1"/>
    <col min="5" max="5" width="5.7109375" style="16" bestFit="1" customWidth="1"/>
    <col min="6" max="6" width="5.28515625" style="72" customWidth="1"/>
    <col min="7" max="7" width="10.42578125" style="10" customWidth="1"/>
    <col min="8" max="10" width="10.140625" style="10" customWidth="1"/>
    <col min="11" max="11" width="10.140625" style="13" customWidth="1"/>
    <col min="12" max="26" width="10.140625" style="10" customWidth="1"/>
    <col min="27" max="27" width="10.140625" style="13" customWidth="1"/>
    <col min="28" max="34" width="10.140625" style="10" customWidth="1"/>
    <col min="35" max="47" width="10.140625" style="13" customWidth="1"/>
    <col min="48" max="49" width="10.140625" style="10" bestFit="1" customWidth="1"/>
    <col min="50" max="16384" width="9.140625" style="10"/>
  </cols>
  <sheetData>
    <row r="1" spans="1:185" ht="17.25" customHeight="1" x14ac:dyDescent="0.3">
      <c r="B1" s="65" t="s">
        <v>1209</v>
      </c>
      <c r="C1" s="32"/>
      <c r="D1" s="87"/>
      <c r="E1" s="74"/>
      <c r="G1" s="22"/>
    </row>
    <row r="2" spans="1:185" ht="12.75" customHeight="1" x14ac:dyDescent="0.2">
      <c r="A2" s="10" t="s">
        <v>68</v>
      </c>
      <c r="B2" s="10" t="s">
        <v>0</v>
      </c>
      <c r="C2" s="10" t="s">
        <v>69</v>
      </c>
      <c r="D2" s="26" t="s">
        <v>667</v>
      </c>
      <c r="E2" s="16" t="s">
        <v>66</v>
      </c>
      <c r="F2" s="72" t="s">
        <v>1</v>
      </c>
      <c r="G2" s="27" t="s">
        <v>2</v>
      </c>
      <c r="H2" s="14">
        <f>Scores!H1</f>
        <v>41870</v>
      </c>
      <c r="I2" s="14">
        <f>Scores!I1</f>
        <v>41877</v>
      </c>
      <c r="J2" s="14">
        <f>Scores!J1</f>
        <v>41884</v>
      </c>
      <c r="K2" s="14">
        <f>Scores!K1</f>
        <v>41891</v>
      </c>
      <c r="L2" s="14">
        <f>Scores!L1</f>
        <v>41898</v>
      </c>
      <c r="M2" s="14">
        <f>Scores!M1</f>
        <v>41905</v>
      </c>
      <c r="N2" s="14">
        <f>Scores!N1</f>
        <v>41912</v>
      </c>
      <c r="O2" s="14">
        <f>Scores!O1</f>
        <v>41919</v>
      </c>
      <c r="P2" s="14">
        <f>Scores!P1</f>
        <v>41926</v>
      </c>
      <c r="Q2" s="14">
        <f>Scores!Q1</f>
        <v>41933</v>
      </c>
      <c r="R2" s="14">
        <f>Scores!R1</f>
        <v>41940</v>
      </c>
      <c r="S2" s="14">
        <f>Scores!S1</f>
        <v>41947</v>
      </c>
      <c r="T2" s="14">
        <f>Scores!T1</f>
        <v>41954</v>
      </c>
      <c r="U2" s="14">
        <f>Scores!U1</f>
        <v>41961</v>
      </c>
      <c r="V2" s="14">
        <f>Scores!V1</f>
        <v>41968</v>
      </c>
      <c r="W2" s="14">
        <f>Scores!W1</f>
        <v>41975</v>
      </c>
      <c r="X2" s="14">
        <f>Scores!X1</f>
        <v>41982</v>
      </c>
      <c r="Y2" s="14">
        <f>Scores!Y1</f>
        <v>41989</v>
      </c>
      <c r="Z2" s="14">
        <f>Scores!Z1</f>
        <v>41996</v>
      </c>
      <c r="AA2" s="14">
        <f>Scores!AA1</f>
        <v>42003</v>
      </c>
      <c r="AB2" s="14">
        <f>Scores!AB1</f>
        <v>42010</v>
      </c>
      <c r="AC2" s="14">
        <f>Scores!AC1</f>
        <v>42017</v>
      </c>
      <c r="AD2" s="14">
        <f>Scores!AD1</f>
        <v>42024</v>
      </c>
      <c r="AE2" s="14">
        <f>Scores!AE1</f>
        <v>42031</v>
      </c>
      <c r="AF2" s="14">
        <f>Scores!AF1</f>
        <v>42038</v>
      </c>
      <c r="AG2" s="14">
        <f>Scores!AG1</f>
        <v>42045</v>
      </c>
      <c r="AH2" s="14">
        <f>Scores!AH1</f>
        <v>42052</v>
      </c>
      <c r="AI2" s="14">
        <f>Scores!AI1</f>
        <v>42059</v>
      </c>
      <c r="AJ2" s="14">
        <f>Scores!AJ1</f>
        <v>42066</v>
      </c>
      <c r="AK2" s="14">
        <f>Scores!AK1</f>
        <v>42073</v>
      </c>
      <c r="AL2" s="14">
        <f>Scores!AL1</f>
        <v>42080</v>
      </c>
      <c r="AM2" s="14">
        <f>Scores!AM1</f>
        <v>42087</v>
      </c>
      <c r="AN2" s="14">
        <f>Scores!AN1</f>
        <v>42094</v>
      </c>
      <c r="AO2" s="14">
        <f>Scores!AO1</f>
        <v>42101</v>
      </c>
      <c r="AP2" s="14">
        <f>Scores!AP1</f>
        <v>42108</v>
      </c>
      <c r="AQ2" s="14">
        <f>Scores!AQ1</f>
        <v>42115</v>
      </c>
      <c r="AR2" s="14">
        <f>Scores!AR1</f>
        <v>42122</v>
      </c>
      <c r="AS2" s="14">
        <f>Scores!AS1</f>
        <v>42129</v>
      </c>
      <c r="AT2" s="14">
        <f>Scores!AT1</f>
        <v>42136</v>
      </c>
      <c r="AU2" s="14">
        <f>Scores!AU1</f>
        <v>42143</v>
      </c>
      <c r="AV2" s="14">
        <f>Scores!AV1</f>
        <v>42150</v>
      </c>
      <c r="AW2" s="14">
        <f>Scores!AW1</f>
        <v>42157</v>
      </c>
    </row>
    <row r="3" spans="1:185" ht="12.75" customHeight="1" x14ac:dyDescent="0.2">
      <c r="G3" s="27"/>
      <c r="H3" s="10" t="str">
        <f>Scores!H2</f>
        <v>Week 1</v>
      </c>
      <c r="I3" s="10" t="str">
        <f>Scores!I2</f>
        <v>Week 2</v>
      </c>
      <c r="J3" s="10" t="str">
        <f>Scores!J2</f>
        <v>Week 3</v>
      </c>
      <c r="K3" s="10" t="str">
        <f>Scores!K2</f>
        <v>Week 4</v>
      </c>
      <c r="L3" s="10" t="str">
        <f>Scores!L2</f>
        <v>Week 5</v>
      </c>
      <c r="M3" s="10" t="str">
        <f>Scores!M2</f>
        <v>Week 6</v>
      </c>
      <c r="N3" s="10" t="str">
        <f>Scores!N2</f>
        <v>Week 7</v>
      </c>
      <c r="O3" s="10" t="str">
        <f>Scores!O2</f>
        <v>Week 8</v>
      </c>
      <c r="P3" s="10" t="str">
        <f>Scores!P2</f>
        <v>Week 9</v>
      </c>
      <c r="Q3" s="10" t="str">
        <f>Scores!Q2</f>
        <v>Week 10</v>
      </c>
      <c r="R3" s="10" t="str">
        <f>Scores!R2</f>
        <v>Week 11</v>
      </c>
      <c r="S3" s="10" t="str">
        <f>Scores!S2</f>
        <v>Week 12</v>
      </c>
      <c r="T3" s="10" t="str">
        <f>Scores!T2</f>
        <v>Week 13</v>
      </c>
      <c r="U3" s="10" t="str">
        <f>Scores!U2</f>
        <v>Week 14</v>
      </c>
      <c r="V3" s="10" t="str">
        <f>Scores!V2</f>
        <v>Week 15</v>
      </c>
      <c r="W3" s="10" t="str">
        <f>Scores!W2</f>
        <v>Week 16</v>
      </c>
      <c r="X3" s="10" t="str">
        <f>Scores!X2</f>
        <v>Week 17</v>
      </c>
      <c r="Y3" s="10" t="str">
        <f>Scores!Y2</f>
        <v>Week 18</v>
      </c>
      <c r="Z3" s="10" t="str">
        <f>Scores!Z2</f>
        <v>Week 19</v>
      </c>
      <c r="AA3" s="10" t="str">
        <f>Scores!AA2</f>
        <v>Week 20</v>
      </c>
      <c r="AB3" s="10" t="str">
        <f>Scores!AB2</f>
        <v>Week 21</v>
      </c>
      <c r="AC3" s="10" t="str">
        <f>Scores!AC2</f>
        <v>Week 22</v>
      </c>
      <c r="AD3" s="10" t="str">
        <f>Scores!AD2</f>
        <v>Week 23</v>
      </c>
      <c r="AE3" s="10" t="str">
        <f>Scores!AE2</f>
        <v>Week 24</v>
      </c>
      <c r="AF3" s="10" t="str">
        <f>Scores!AF2</f>
        <v>Week 25</v>
      </c>
      <c r="AG3" s="10" t="str">
        <f>Scores!AG2</f>
        <v>Week 26</v>
      </c>
      <c r="AH3" s="10" t="str">
        <f>Scores!AH2</f>
        <v>Week 27</v>
      </c>
      <c r="AI3" s="10" t="str">
        <f>Scores!AI2</f>
        <v>Week 28</v>
      </c>
      <c r="AJ3" s="10" t="str">
        <f>Scores!AJ2</f>
        <v>Week 29</v>
      </c>
      <c r="AK3" s="10" t="str">
        <f>Scores!AK2</f>
        <v>Week 30</v>
      </c>
      <c r="AL3" s="10" t="str">
        <f>Scores!AL2</f>
        <v>Week 31</v>
      </c>
      <c r="AM3" s="10" t="str">
        <f>Scores!AM2</f>
        <v>Week 32</v>
      </c>
      <c r="AN3" s="10" t="str">
        <f>Scores!AN2</f>
        <v>Week 33</v>
      </c>
      <c r="AO3" s="10" t="str">
        <f>Scores!AO2</f>
        <v>Week 34</v>
      </c>
      <c r="AP3" s="10" t="str">
        <f>Scores!AP2</f>
        <v>Week 35</v>
      </c>
      <c r="AQ3" s="10" t="str">
        <f>Scores!AQ2</f>
        <v>Week 36</v>
      </c>
      <c r="AR3" s="10" t="str">
        <f>Scores!AR2</f>
        <v>Week 37</v>
      </c>
      <c r="AS3" s="10" t="str">
        <f>Scores!AS2</f>
        <v>Week 38</v>
      </c>
      <c r="AT3" s="10" t="str">
        <f>Scores!AT2</f>
        <v>Week 39</v>
      </c>
      <c r="AU3" s="10" t="str">
        <f>Scores!AU2</f>
        <v>Week 40</v>
      </c>
      <c r="AV3" s="10" t="str">
        <f>Scores!AV2</f>
        <v>Week 41</v>
      </c>
      <c r="AW3" s="10" t="str">
        <f>Scores!AW2</f>
        <v>Week 42</v>
      </c>
    </row>
    <row r="4" spans="1:185" ht="12.75" customHeight="1" x14ac:dyDescent="0.2">
      <c r="B4" s="22" t="s">
        <v>245</v>
      </c>
      <c r="C4" s="22"/>
      <c r="D4" s="27"/>
      <c r="E4" s="28"/>
      <c r="G4" s="13"/>
      <c r="V4" s="59"/>
      <c r="W4" s="59"/>
      <c r="X4" s="60"/>
      <c r="Y4" s="59"/>
      <c r="Z4" s="61"/>
      <c r="AA4" s="59"/>
      <c r="AB4" s="59"/>
      <c r="AC4" s="62"/>
      <c r="AD4" s="59"/>
      <c r="AE4" s="61"/>
      <c r="AF4" s="59"/>
      <c r="AG4" s="59"/>
      <c r="AH4" s="59"/>
      <c r="AI4" s="59"/>
      <c r="AJ4" s="59"/>
      <c r="AK4" s="59"/>
      <c r="AL4" s="59"/>
      <c r="AM4" s="59"/>
      <c r="AN4" s="59"/>
      <c r="AO4" s="59"/>
      <c r="AP4" s="59"/>
      <c r="AQ4" s="59"/>
      <c r="AR4" s="59"/>
      <c r="AS4" s="59"/>
      <c r="AT4" s="59"/>
      <c r="AU4" s="59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</row>
    <row r="5" spans="1:185" ht="12.75" customHeight="1" x14ac:dyDescent="0.2">
      <c r="A5" s="76"/>
      <c r="B5" s="81" t="s">
        <v>85</v>
      </c>
      <c r="C5" s="82" t="s">
        <v>647</v>
      </c>
      <c r="D5" s="88">
        <v>101</v>
      </c>
      <c r="E5" s="85">
        <v>4</v>
      </c>
      <c r="F5" s="50">
        <v>7</v>
      </c>
      <c r="G5" s="15">
        <f>SUM(H5:AU5)</f>
        <v>33</v>
      </c>
      <c r="H5" s="10">
        <v>6</v>
      </c>
      <c r="I5" s="10">
        <v>2</v>
      </c>
      <c r="J5" s="10">
        <v>2</v>
      </c>
      <c r="L5" s="10">
        <v>1</v>
      </c>
      <c r="M5" s="10">
        <v>2</v>
      </c>
      <c r="N5" s="10">
        <v>0</v>
      </c>
      <c r="O5" s="10">
        <v>6</v>
      </c>
      <c r="Q5" s="10">
        <v>7</v>
      </c>
      <c r="R5" s="10">
        <v>1</v>
      </c>
      <c r="S5" s="10">
        <v>6</v>
      </c>
      <c r="V5" s="59"/>
      <c r="W5" s="59"/>
      <c r="X5" s="60"/>
      <c r="Y5" s="59"/>
      <c r="Z5" s="61"/>
      <c r="AA5" s="59"/>
      <c r="AB5" s="59"/>
      <c r="AC5" s="62"/>
      <c r="AD5" s="59"/>
      <c r="AE5" s="61"/>
      <c r="AF5" s="59"/>
      <c r="AG5" s="59"/>
      <c r="AH5" s="59"/>
      <c r="AI5" s="59"/>
      <c r="AJ5" s="59"/>
      <c r="AK5" s="59"/>
      <c r="AL5" s="59"/>
      <c r="AM5" s="59"/>
      <c r="AN5" s="59"/>
      <c r="AO5" s="63"/>
      <c r="AP5" s="59"/>
      <c r="AQ5" s="63"/>
      <c r="AR5" s="59"/>
      <c r="AS5" s="59"/>
      <c r="AT5" s="59"/>
      <c r="AU5" s="59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</row>
    <row r="6" spans="1:185" ht="12.75" customHeight="1" x14ac:dyDescent="0.2">
      <c r="A6" s="76"/>
      <c r="B6" s="81" t="s">
        <v>73</v>
      </c>
      <c r="C6" s="82" t="s">
        <v>646</v>
      </c>
      <c r="D6" s="88">
        <v>127</v>
      </c>
      <c r="E6" s="85">
        <v>3.8</v>
      </c>
      <c r="F6" s="50"/>
      <c r="G6" s="15">
        <f t="shared" ref="G6:G52" si="0">SUM(H6:AU6)</f>
        <v>3</v>
      </c>
      <c r="H6" s="10">
        <v>0</v>
      </c>
      <c r="I6" s="10">
        <v>0</v>
      </c>
      <c r="J6" s="10">
        <v>0</v>
      </c>
      <c r="L6" s="10">
        <v>0</v>
      </c>
      <c r="M6" s="10">
        <v>0</v>
      </c>
      <c r="N6" s="10">
        <v>0</v>
      </c>
      <c r="O6" s="10">
        <v>3</v>
      </c>
      <c r="Q6" s="10">
        <v>0</v>
      </c>
      <c r="R6" s="10">
        <v>0</v>
      </c>
      <c r="S6" s="10">
        <v>0</v>
      </c>
      <c r="V6" s="59"/>
      <c r="W6" s="59"/>
      <c r="X6" s="60"/>
      <c r="Y6" s="59"/>
      <c r="Z6" s="61"/>
      <c r="AA6" s="59"/>
      <c r="AB6" s="59"/>
      <c r="AC6" s="62"/>
      <c r="AD6" s="59"/>
      <c r="AE6" s="61"/>
      <c r="AF6" s="59"/>
      <c r="AG6" s="59"/>
      <c r="AH6" s="59"/>
      <c r="AI6" s="59"/>
      <c r="AJ6" s="63"/>
      <c r="AK6" s="59"/>
      <c r="AL6" s="59"/>
      <c r="AM6" s="59"/>
      <c r="AN6" s="59"/>
      <c r="AO6" s="59"/>
      <c r="AP6" s="59"/>
      <c r="AQ6" s="63"/>
      <c r="AR6" s="59"/>
      <c r="AS6" s="59"/>
      <c r="AT6" s="59"/>
      <c r="AU6" s="59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</row>
    <row r="7" spans="1:185" ht="12.75" customHeight="1" x14ac:dyDescent="0.2">
      <c r="A7" s="76"/>
      <c r="B7" s="81" t="s">
        <v>514</v>
      </c>
      <c r="C7" s="82" t="s">
        <v>646</v>
      </c>
      <c r="D7" s="88"/>
      <c r="E7" s="85">
        <v>3.8</v>
      </c>
      <c r="F7" s="50">
        <v>6.1</v>
      </c>
      <c r="G7" s="15">
        <f t="shared" si="0"/>
        <v>27</v>
      </c>
      <c r="H7" s="10">
        <v>2</v>
      </c>
      <c r="I7" s="10">
        <v>6</v>
      </c>
      <c r="J7" s="10">
        <v>0</v>
      </c>
      <c r="L7" s="10">
        <v>1</v>
      </c>
      <c r="M7" s="10">
        <v>2</v>
      </c>
      <c r="N7" s="10">
        <v>6</v>
      </c>
      <c r="O7" s="10">
        <v>4</v>
      </c>
      <c r="Q7" s="10">
        <v>2</v>
      </c>
      <c r="R7" s="10">
        <v>2</v>
      </c>
      <c r="S7" s="10">
        <v>2</v>
      </c>
      <c r="V7" s="59"/>
      <c r="W7" s="59"/>
      <c r="X7" s="60"/>
      <c r="Y7" s="59"/>
      <c r="Z7" s="61"/>
      <c r="AA7" s="59"/>
      <c r="AB7" s="59"/>
      <c r="AC7" s="62"/>
      <c r="AD7" s="59"/>
      <c r="AE7" s="61"/>
      <c r="AF7" s="59"/>
      <c r="AG7" s="63"/>
      <c r="AH7" s="59"/>
      <c r="AI7" s="59"/>
      <c r="AJ7" s="59"/>
      <c r="AK7" s="59"/>
      <c r="AL7" s="59"/>
      <c r="AM7" s="59"/>
      <c r="AN7" s="59"/>
      <c r="AO7" s="59"/>
      <c r="AP7" s="63"/>
      <c r="AQ7" s="63"/>
      <c r="AR7" s="59"/>
      <c r="AS7" s="59"/>
      <c r="AT7" s="63"/>
      <c r="AU7" s="59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</row>
    <row r="8" spans="1:185" ht="12.75" customHeight="1" x14ac:dyDescent="0.2">
      <c r="A8" s="76"/>
      <c r="B8" s="81" t="s">
        <v>293</v>
      </c>
      <c r="C8" s="82" t="s">
        <v>648</v>
      </c>
      <c r="D8" s="88">
        <v>103</v>
      </c>
      <c r="E8" s="85">
        <v>3.7</v>
      </c>
      <c r="F8" s="50">
        <v>7</v>
      </c>
      <c r="G8" s="15">
        <f t="shared" si="0"/>
        <v>27</v>
      </c>
      <c r="H8" s="10">
        <v>1</v>
      </c>
      <c r="I8" s="10">
        <v>2</v>
      </c>
      <c r="J8" s="10">
        <v>6</v>
      </c>
      <c r="L8" s="10">
        <v>6</v>
      </c>
      <c r="M8" s="10">
        <v>-2</v>
      </c>
      <c r="N8" s="10">
        <v>2</v>
      </c>
      <c r="O8" s="10">
        <v>7</v>
      </c>
      <c r="Q8" s="10">
        <v>1</v>
      </c>
      <c r="R8" s="10">
        <v>2</v>
      </c>
      <c r="S8" s="10">
        <v>2</v>
      </c>
      <c r="V8" s="59"/>
      <c r="W8" s="59"/>
      <c r="X8" s="60"/>
      <c r="Y8" s="59"/>
      <c r="Z8" s="61"/>
      <c r="AA8" s="59"/>
      <c r="AB8" s="59"/>
      <c r="AC8" s="62"/>
      <c r="AD8" s="59"/>
      <c r="AE8" s="61"/>
      <c r="AF8" s="59"/>
      <c r="AG8" s="63"/>
      <c r="AH8" s="59"/>
      <c r="AI8" s="59"/>
      <c r="AJ8" s="59"/>
      <c r="AK8" s="59"/>
      <c r="AL8" s="59"/>
      <c r="AM8" s="63"/>
      <c r="AN8" s="59"/>
      <c r="AO8" s="59"/>
      <c r="AP8" s="59"/>
      <c r="AQ8" s="59"/>
      <c r="AR8" s="59"/>
      <c r="AS8" s="63"/>
      <c r="AT8" s="59"/>
      <c r="AU8" s="59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</row>
    <row r="9" spans="1:185" ht="12.75" customHeight="1" x14ac:dyDescent="0.2">
      <c r="A9" s="76"/>
      <c r="B9" s="81" t="s">
        <v>294</v>
      </c>
      <c r="C9" s="82" t="s">
        <v>649</v>
      </c>
      <c r="D9" s="88">
        <v>121</v>
      </c>
      <c r="E9" s="85">
        <v>3.6</v>
      </c>
      <c r="F9" s="50">
        <v>6.3</v>
      </c>
      <c r="G9" s="15">
        <f t="shared" si="0"/>
        <v>27</v>
      </c>
      <c r="H9" s="10">
        <v>2</v>
      </c>
      <c r="I9" s="10">
        <v>1</v>
      </c>
      <c r="J9" s="10">
        <v>1</v>
      </c>
      <c r="L9" s="10">
        <v>1</v>
      </c>
      <c r="M9" s="10">
        <v>6</v>
      </c>
      <c r="N9" s="10">
        <v>2</v>
      </c>
      <c r="O9" s="10">
        <v>1</v>
      </c>
      <c r="Q9" s="10">
        <v>1</v>
      </c>
      <c r="R9" s="10">
        <v>6</v>
      </c>
      <c r="S9" s="10">
        <v>6</v>
      </c>
      <c r="V9" s="59"/>
      <c r="W9" s="59"/>
      <c r="X9" s="60"/>
      <c r="Y9" s="59"/>
      <c r="Z9" s="61"/>
      <c r="AA9" s="59"/>
      <c r="AB9" s="59"/>
      <c r="AC9" s="62"/>
      <c r="AD9" s="59"/>
      <c r="AE9" s="61"/>
      <c r="AF9" s="59"/>
      <c r="AG9" s="63"/>
      <c r="AH9" s="59"/>
      <c r="AI9" s="59"/>
      <c r="AJ9" s="59"/>
      <c r="AK9" s="59"/>
      <c r="AL9" s="59"/>
      <c r="AM9" s="59"/>
      <c r="AN9" s="59"/>
      <c r="AO9" s="59"/>
      <c r="AP9" s="59"/>
      <c r="AQ9" s="63"/>
      <c r="AR9" s="59"/>
      <c r="AS9" s="59"/>
      <c r="AT9" s="59"/>
      <c r="AU9" s="59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</row>
    <row r="10" spans="1:185" ht="12.75" customHeight="1" x14ac:dyDescent="0.2">
      <c r="A10" s="76"/>
      <c r="B10" s="81" t="s">
        <v>202</v>
      </c>
      <c r="C10" s="82" t="s">
        <v>650</v>
      </c>
      <c r="D10" s="88">
        <v>99</v>
      </c>
      <c r="E10" s="85">
        <v>3.5</v>
      </c>
      <c r="F10" s="50">
        <v>6.3</v>
      </c>
      <c r="G10" s="15">
        <f t="shared" si="0"/>
        <v>23</v>
      </c>
      <c r="H10" s="10">
        <v>2</v>
      </c>
      <c r="I10" s="10">
        <v>0</v>
      </c>
      <c r="J10" s="10">
        <v>6</v>
      </c>
      <c r="L10" s="10">
        <v>2</v>
      </c>
      <c r="M10" s="10">
        <v>0</v>
      </c>
      <c r="N10" s="10">
        <v>2</v>
      </c>
      <c r="O10" s="10">
        <v>2</v>
      </c>
      <c r="Q10" s="10">
        <v>1</v>
      </c>
      <c r="R10" s="10">
        <v>6</v>
      </c>
      <c r="S10" s="10">
        <v>2</v>
      </c>
      <c r="V10" s="59"/>
      <c r="W10" s="59"/>
      <c r="X10" s="60"/>
      <c r="Y10" s="59"/>
      <c r="Z10" s="61"/>
      <c r="AA10" s="59"/>
      <c r="AB10" s="59"/>
      <c r="AC10" s="62"/>
      <c r="AD10" s="59"/>
      <c r="AE10" s="61"/>
      <c r="AF10" s="59"/>
      <c r="AG10" s="59"/>
      <c r="AH10" s="59"/>
      <c r="AI10" s="59"/>
      <c r="AJ10" s="59"/>
      <c r="AK10" s="59"/>
      <c r="AL10" s="59"/>
      <c r="AM10" s="63"/>
      <c r="AN10" s="63"/>
      <c r="AO10" s="59"/>
      <c r="AP10" s="59"/>
      <c r="AQ10" s="59"/>
      <c r="AR10" s="59"/>
      <c r="AS10" s="59"/>
      <c r="AT10" s="59"/>
      <c r="AU10" s="59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</row>
    <row r="11" spans="1:185" ht="12.75" customHeight="1" x14ac:dyDescent="0.2">
      <c r="A11" s="76"/>
      <c r="B11" s="81" t="s">
        <v>295</v>
      </c>
      <c r="C11" s="82" t="s">
        <v>651</v>
      </c>
      <c r="D11" s="88">
        <v>107</v>
      </c>
      <c r="E11" s="85">
        <v>3.4</v>
      </c>
      <c r="F11" s="50">
        <v>6.2</v>
      </c>
      <c r="G11" s="15">
        <f t="shared" si="0"/>
        <v>30</v>
      </c>
      <c r="H11" s="10">
        <v>6</v>
      </c>
      <c r="I11" s="10">
        <v>6</v>
      </c>
      <c r="J11" s="10">
        <v>0</v>
      </c>
      <c r="L11" s="10">
        <v>1</v>
      </c>
      <c r="M11" s="10">
        <v>2</v>
      </c>
      <c r="N11" s="10">
        <v>2</v>
      </c>
      <c r="O11" s="10">
        <v>6</v>
      </c>
      <c r="Q11" s="10">
        <v>4</v>
      </c>
      <c r="R11" s="10">
        <v>1</v>
      </c>
      <c r="S11" s="10">
        <v>2</v>
      </c>
      <c r="V11" s="59"/>
      <c r="W11" s="59"/>
      <c r="X11" s="60"/>
      <c r="Y11" s="59"/>
      <c r="Z11" s="61"/>
      <c r="AA11" s="59"/>
      <c r="AB11" s="59"/>
      <c r="AC11" s="62"/>
      <c r="AD11" s="59"/>
      <c r="AE11" s="61"/>
      <c r="AF11" s="59"/>
      <c r="AG11" s="63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</row>
    <row r="12" spans="1:185" ht="12.75" customHeight="1" x14ac:dyDescent="0.2">
      <c r="A12" s="76"/>
      <c r="B12" s="81" t="s">
        <v>74</v>
      </c>
      <c r="C12" s="82" t="s">
        <v>652</v>
      </c>
      <c r="D12" s="88">
        <v>123</v>
      </c>
      <c r="E12" s="85">
        <v>3.4</v>
      </c>
      <c r="F12" s="50">
        <v>6.3</v>
      </c>
      <c r="G12" s="15">
        <f t="shared" si="0"/>
        <v>20</v>
      </c>
      <c r="H12" s="10">
        <v>1</v>
      </c>
      <c r="I12" s="10">
        <v>1</v>
      </c>
      <c r="J12" s="10">
        <v>-4</v>
      </c>
      <c r="L12" s="10">
        <v>6</v>
      </c>
      <c r="M12" s="10">
        <v>0</v>
      </c>
      <c r="N12" s="10">
        <v>2</v>
      </c>
      <c r="O12" s="10">
        <v>0</v>
      </c>
      <c r="Q12" s="10">
        <v>6</v>
      </c>
      <c r="R12" s="10">
        <v>2</v>
      </c>
      <c r="S12" s="10">
        <v>6</v>
      </c>
      <c r="V12" s="59"/>
      <c r="W12" s="59"/>
      <c r="X12" s="60"/>
      <c r="Y12" s="59"/>
      <c r="Z12" s="61"/>
      <c r="AA12" s="59"/>
      <c r="AB12" s="59"/>
      <c r="AC12" s="62"/>
      <c r="AD12" s="59"/>
      <c r="AE12" s="61"/>
      <c r="AF12" s="59"/>
      <c r="AG12" s="63"/>
      <c r="AH12" s="63"/>
      <c r="AI12" s="59"/>
      <c r="AJ12" s="59"/>
      <c r="AK12" s="59"/>
      <c r="AL12" s="59"/>
      <c r="AM12" s="59"/>
      <c r="AN12" s="59"/>
      <c r="AO12" s="59"/>
      <c r="AP12" s="63"/>
      <c r="AQ12" s="59"/>
      <c r="AR12" s="63"/>
      <c r="AS12" s="59"/>
      <c r="AT12" s="59"/>
      <c r="AU12" s="59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</row>
    <row r="13" spans="1:185" ht="12.75" customHeight="1" x14ac:dyDescent="0.2">
      <c r="A13" s="76"/>
      <c r="B13" s="81" t="s">
        <v>515</v>
      </c>
      <c r="C13" s="82" t="s">
        <v>649</v>
      </c>
      <c r="D13" s="88"/>
      <c r="E13" s="85">
        <v>3.3</v>
      </c>
      <c r="F13" s="50"/>
      <c r="G13" s="15">
        <f t="shared" si="0"/>
        <v>0</v>
      </c>
      <c r="H13" s="10">
        <v>0</v>
      </c>
      <c r="I13" s="10">
        <v>0</v>
      </c>
      <c r="J13" s="10">
        <v>0</v>
      </c>
      <c r="L13" s="10">
        <v>0</v>
      </c>
      <c r="M13" s="10">
        <v>0</v>
      </c>
      <c r="N13" s="10">
        <v>0</v>
      </c>
      <c r="O13" s="10">
        <v>0</v>
      </c>
      <c r="Q13" s="10">
        <v>0</v>
      </c>
      <c r="R13" s="10">
        <v>0</v>
      </c>
      <c r="S13" s="10">
        <v>0</v>
      </c>
      <c r="V13" s="59"/>
      <c r="W13" s="59"/>
      <c r="X13" s="60"/>
      <c r="Y13" s="59"/>
      <c r="Z13" s="61"/>
      <c r="AA13" s="59"/>
      <c r="AB13" s="59"/>
      <c r="AC13" s="62"/>
      <c r="AD13" s="59"/>
      <c r="AE13" s="61"/>
      <c r="AF13" s="59"/>
      <c r="AG13" s="63"/>
      <c r="AH13" s="59"/>
      <c r="AI13" s="59"/>
      <c r="AJ13" s="59"/>
      <c r="AK13" s="59"/>
      <c r="AL13" s="59"/>
      <c r="AM13" s="59"/>
      <c r="AN13" s="59"/>
      <c r="AO13" s="59"/>
      <c r="AP13" s="59"/>
      <c r="AQ13" s="63"/>
      <c r="AR13" s="59"/>
      <c r="AS13" s="59"/>
      <c r="AT13" s="59"/>
      <c r="AU13" s="59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</row>
    <row r="14" spans="1:185" ht="12.75" customHeight="1" x14ac:dyDescent="0.2">
      <c r="A14" s="76"/>
      <c r="B14" s="81" t="s">
        <v>296</v>
      </c>
      <c r="C14" s="82" t="s">
        <v>651</v>
      </c>
      <c r="D14" s="88">
        <v>62</v>
      </c>
      <c r="E14" s="85">
        <v>3.2</v>
      </c>
      <c r="F14" s="73"/>
      <c r="G14" s="15">
        <f t="shared" si="0"/>
        <v>0</v>
      </c>
      <c r="H14" s="10">
        <v>0</v>
      </c>
      <c r="I14" s="10">
        <v>0</v>
      </c>
      <c r="J14" s="10">
        <v>0</v>
      </c>
      <c r="L14" s="10">
        <v>0</v>
      </c>
      <c r="M14" s="10">
        <v>0</v>
      </c>
      <c r="N14" s="10">
        <v>0</v>
      </c>
      <c r="O14" s="10">
        <v>0</v>
      </c>
      <c r="Q14" s="10">
        <v>0</v>
      </c>
      <c r="R14" s="10">
        <v>0</v>
      </c>
      <c r="S14" s="10">
        <v>0</v>
      </c>
      <c r="V14" s="59"/>
      <c r="W14" s="59"/>
      <c r="X14" s="60"/>
      <c r="Y14" s="59"/>
      <c r="Z14" s="61"/>
      <c r="AA14" s="59"/>
      <c r="AB14" s="59"/>
      <c r="AC14" s="62"/>
      <c r="AD14" s="59"/>
      <c r="AE14" s="61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</row>
    <row r="15" spans="1:185" ht="12.75" customHeight="1" x14ac:dyDescent="0.2">
      <c r="A15" s="76"/>
      <c r="B15" s="81" t="s">
        <v>203</v>
      </c>
      <c r="C15" s="82" t="s">
        <v>653</v>
      </c>
      <c r="D15" s="88">
        <v>87</v>
      </c>
      <c r="E15" s="85">
        <v>3.2</v>
      </c>
      <c r="F15" s="50">
        <v>4.0999999999999996</v>
      </c>
      <c r="G15" s="15">
        <f t="shared" si="0"/>
        <v>23</v>
      </c>
      <c r="H15" s="10">
        <v>1</v>
      </c>
      <c r="I15" s="10">
        <v>6</v>
      </c>
      <c r="J15" s="10">
        <v>0</v>
      </c>
      <c r="L15" s="10">
        <v>-1</v>
      </c>
      <c r="M15" s="10">
        <v>1</v>
      </c>
      <c r="N15" s="10">
        <v>2</v>
      </c>
      <c r="O15" s="10">
        <v>1</v>
      </c>
      <c r="Q15" s="10">
        <v>6</v>
      </c>
      <c r="R15" s="10">
        <v>1</v>
      </c>
      <c r="S15" s="10">
        <v>6</v>
      </c>
      <c r="V15" s="59"/>
      <c r="W15" s="59"/>
      <c r="X15" s="60"/>
      <c r="Y15" s="59"/>
      <c r="Z15" s="61"/>
      <c r="AA15" s="59"/>
      <c r="AB15" s="59"/>
      <c r="AC15" s="62"/>
      <c r="AD15" s="59"/>
      <c r="AE15" s="61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</row>
    <row r="16" spans="1:185" ht="12.75" customHeight="1" x14ac:dyDescent="0.2">
      <c r="A16" s="76"/>
      <c r="B16" s="81" t="s">
        <v>516</v>
      </c>
      <c r="C16" s="82" t="s">
        <v>654</v>
      </c>
      <c r="D16" s="88"/>
      <c r="E16" s="85">
        <v>3.2</v>
      </c>
      <c r="F16" s="50">
        <v>3.6</v>
      </c>
      <c r="G16" s="15">
        <f t="shared" si="0"/>
        <v>43</v>
      </c>
      <c r="H16" s="10">
        <v>1</v>
      </c>
      <c r="I16" s="10">
        <v>6</v>
      </c>
      <c r="J16" s="10">
        <v>2</v>
      </c>
      <c r="L16" s="10">
        <v>6</v>
      </c>
      <c r="M16" s="10">
        <v>6</v>
      </c>
      <c r="N16" s="10">
        <v>2</v>
      </c>
      <c r="O16" s="10">
        <v>2</v>
      </c>
      <c r="Q16" s="10">
        <v>6</v>
      </c>
      <c r="R16" s="10">
        <v>6</v>
      </c>
      <c r="S16" s="10">
        <v>6</v>
      </c>
      <c r="V16" s="59"/>
      <c r="W16" s="59"/>
      <c r="X16" s="60"/>
      <c r="Y16" s="59"/>
      <c r="Z16" s="61"/>
      <c r="AA16" s="59"/>
      <c r="AB16" s="59"/>
      <c r="AC16" s="62"/>
      <c r="AD16" s="59"/>
      <c r="AE16" s="61"/>
      <c r="AF16" s="59"/>
      <c r="AG16" s="59"/>
      <c r="AH16" s="63"/>
      <c r="AI16" s="59"/>
      <c r="AJ16" s="59"/>
      <c r="AK16" s="59"/>
      <c r="AL16" s="59"/>
      <c r="AM16" s="59"/>
      <c r="AN16" s="63"/>
      <c r="AO16" s="59"/>
      <c r="AP16" s="59"/>
      <c r="AQ16" s="63"/>
      <c r="AR16" s="59"/>
      <c r="AS16" s="59"/>
      <c r="AT16" s="59"/>
      <c r="AU16" s="59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</row>
    <row r="17" spans="1:185" ht="12.75" customHeight="1" x14ac:dyDescent="0.2">
      <c r="A17" s="76"/>
      <c r="B17" s="81" t="s">
        <v>87</v>
      </c>
      <c r="C17" s="82" t="s">
        <v>655</v>
      </c>
      <c r="D17" s="88">
        <v>98</v>
      </c>
      <c r="E17" s="85">
        <v>3.1</v>
      </c>
      <c r="F17" s="50">
        <v>4.5</v>
      </c>
      <c r="G17" s="15">
        <f t="shared" si="0"/>
        <v>24</v>
      </c>
      <c r="H17" s="10">
        <v>2</v>
      </c>
      <c r="I17" s="10">
        <v>2</v>
      </c>
      <c r="J17" s="10">
        <v>6</v>
      </c>
      <c r="L17" s="10">
        <v>2</v>
      </c>
      <c r="M17" s="10">
        <v>1</v>
      </c>
      <c r="N17" s="10">
        <v>6</v>
      </c>
      <c r="O17" s="10">
        <v>0</v>
      </c>
      <c r="Q17" s="10">
        <v>2</v>
      </c>
      <c r="R17" s="10">
        <v>2</v>
      </c>
      <c r="S17" s="10">
        <v>1</v>
      </c>
      <c r="V17" s="59"/>
      <c r="W17" s="59"/>
      <c r="X17" s="60"/>
      <c r="Y17" s="59"/>
      <c r="Z17" s="61"/>
      <c r="AA17" s="59"/>
      <c r="AB17" s="59"/>
      <c r="AC17" s="62"/>
      <c r="AD17" s="59"/>
      <c r="AE17" s="61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</row>
    <row r="18" spans="1:185" ht="12.75" customHeight="1" x14ac:dyDescent="0.2">
      <c r="A18" s="76"/>
      <c r="B18" s="81" t="s">
        <v>297</v>
      </c>
      <c r="C18" s="82" t="s">
        <v>654</v>
      </c>
      <c r="D18" s="88">
        <v>106</v>
      </c>
      <c r="E18" s="85">
        <v>3.1</v>
      </c>
      <c r="F18" s="73"/>
      <c r="G18" s="15">
        <f t="shared" si="0"/>
        <v>0</v>
      </c>
      <c r="H18" s="10">
        <v>0</v>
      </c>
      <c r="I18" s="10">
        <v>0</v>
      </c>
      <c r="J18" s="10">
        <v>0</v>
      </c>
      <c r="L18" s="10">
        <v>0</v>
      </c>
      <c r="M18" s="10">
        <v>0</v>
      </c>
      <c r="N18" s="10">
        <v>0</v>
      </c>
      <c r="O18" s="10">
        <v>0</v>
      </c>
      <c r="Q18" s="10">
        <v>0</v>
      </c>
      <c r="R18" s="10">
        <v>0</v>
      </c>
      <c r="S18" s="10">
        <v>0</v>
      </c>
      <c r="V18" s="59"/>
      <c r="W18" s="59"/>
      <c r="X18" s="60"/>
      <c r="Y18" s="59"/>
      <c r="Z18" s="61"/>
      <c r="AA18" s="59"/>
      <c r="AB18" s="59"/>
      <c r="AC18" s="62"/>
      <c r="AD18" s="59"/>
      <c r="AE18" s="61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</row>
    <row r="19" spans="1:185" ht="12.75" customHeight="1" x14ac:dyDescent="0.2">
      <c r="A19" s="76"/>
      <c r="B19" s="81" t="s">
        <v>300</v>
      </c>
      <c r="C19" s="82" t="s">
        <v>656</v>
      </c>
      <c r="D19" s="88">
        <v>108</v>
      </c>
      <c r="E19" s="85">
        <v>3</v>
      </c>
      <c r="F19" s="50">
        <v>4.5999999999999996</v>
      </c>
      <c r="G19" s="15">
        <f t="shared" si="0"/>
        <v>22</v>
      </c>
      <c r="H19" s="10">
        <v>1</v>
      </c>
      <c r="I19" s="10">
        <v>0</v>
      </c>
      <c r="J19" s="10">
        <v>0</v>
      </c>
      <c r="L19" s="10">
        <v>11</v>
      </c>
      <c r="M19" s="10">
        <v>0</v>
      </c>
      <c r="N19" s="10">
        <v>6</v>
      </c>
      <c r="O19" s="10">
        <v>1</v>
      </c>
      <c r="Q19" s="10">
        <v>1</v>
      </c>
      <c r="R19" s="10">
        <v>2</v>
      </c>
      <c r="S19" s="10">
        <v>0</v>
      </c>
      <c r="V19" s="59"/>
      <c r="W19" s="59"/>
      <c r="X19" s="60"/>
      <c r="Y19" s="59"/>
      <c r="Z19" s="60"/>
      <c r="AA19" s="59"/>
      <c r="AB19" s="59"/>
      <c r="AC19" s="62"/>
      <c r="AD19" s="59"/>
      <c r="AE19" s="61"/>
      <c r="AF19" s="59"/>
      <c r="AG19" s="63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</row>
    <row r="20" spans="1:185" ht="12.75" customHeight="1" x14ac:dyDescent="0.2">
      <c r="A20" s="76"/>
      <c r="B20" s="81" t="s">
        <v>84</v>
      </c>
      <c r="C20" s="82" t="s">
        <v>657</v>
      </c>
      <c r="D20" s="88">
        <v>87</v>
      </c>
      <c r="E20" s="85">
        <v>2.9</v>
      </c>
      <c r="F20" s="50">
        <v>2.9</v>
      </c>
      <c r="G20" s="15">
        <f t="shared" si="0"/>
        <v>22</v>
      </c>
      <c r="H20" s="10">
        <v>6</v>
      </c>
      <c r="I20" s="10">
        <v>6</v>
      </c>
      <c r="J20" s="10">
        <v>1</v>
      </c>
      <c r="L20" s="10">
        <v>6</v>
      </c>
      <c r="M20" s="10">
        <v>0</v>
      </c>
      <c r="N20" s="10">
        <v>0</v>
      </c>
      <c r="O20" s="10">
        <v>1</v>
      </c>
      <c r="Q20" s="10">
        <v>0</v>
      </c>
      <c r="R20" s="10">
        <v>1</v>
      </c>
      <c r="S20" s="10">
        <v>1</v>
      </c>
      <c r="V20" s="59"/>
      <c r="W20" s="59"/>
      <c r="X20" s="60"/>
      <c r="Y20" s="59"/>
      <c r="Z20" s="61"/>
      <c r="AA20" s="59"/>
      <c r="AB20" s="59"/>
      <c r="AC20" s="62"/>
      <c r="AD20" s="59"/>
      <c r="AE20" s="61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</row>
    <row r="21" spans="1:185" ht="12.75" customHeight="1" x14ac:dyDescent="0.2">
      <c r="A21" s="76"/>
      <c r="B21" s="81" t="s">
        <v>201</v>
      </c>
      <c r="C21" s="82" t="s">
        <v>658</v>
      </c>
      <c r="D21" s="88">
        <v>84</v>
      </c>
      <c r="E21" s="85">
        <v>2.9</v>
      </c>
      <c r="F21" s="50">
        <v>2.9</v>
      </c>
      <c r="G21" s="15">
        <f t="shared" si="0"/>
        <v>16</v>
      </c>
      <c r="H21" s="10">
        <v>1</v>
      </c>
      <c r="I21" s="10">
        <v>2</v>
      </c>
      <c r="J21" s="10">
        <v>2</v>
      </c>
      <c r="L21" s="10">
        <v>1</v>
      </c>
      <c r="M21" s="10">
        <v>6</v>
      </c>
      <c r="N21" s="10">
        <v>6</v>
      </c>
      <c r="O21" s="10">
        <v>2</v>
      </c>
      <c r="Q21" s="10">
        <v>-5</v>
      </c>
      <c r="R21" s="10">
        <v>1</v>
      </c>
      <c r="S21" s="10">
        <v>0</v>
      </c>
      <c r="V21" s="59"/>
      <c r="W21" s="59"/>
      <c r="X21" s="60"/>
      <c r="Y21" s="59"/>
      <c r="Z21" s="61"/>
      <c r="AA21" s="59"/>
      <c r="AB21" s="59"/>
      <c r="AC21" s="62"/>
      <c r="AD21" s="59"/>
      <c r="AE21" s="61"/>
      <c r="AF21" s="59"/>
      <c r="AG21" s="59"/>
      <c r="AH21" s="59"/>
      <c r="AI21" s="59"/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</row>
    <row r="22" spans="1:185" ht="12.75" customHeight="1" x14ac:dyDescent="0.2">
      <c r="A22" s="76"/>
      <c r="B22" s="81" t="s">
        <v>517</v>
      </c>
      <c r="C22" s="82" t="s">
        <v>647</v>
      </c>
      <c r="D22" s="88"/>
      <c r="E22" s="85">
        <v>2.9</v>
      </c>
      <c r="G22" s="15">
        <f t="shared" si="0"/>
        <v>1</v>
      </c>
      <c r="H22" s="10">
        <v>0</v>
      </c>
      <c r="I22" s="10">
        <v>0</v>
      </c>
      <c r="J22" s="10">
        <v>0</v>
      </c>
      <c r="L22" s="10">
        <v>0</v>
      </c>
      <c r="M22" s="10">
        <v>0</v>
      </c>
      <c r="N22" s="10">
        <v>1</v>
      </c>
      <c r="O22" s="10">
        <v>0</v>
      </c>
      <c r="Q22" s="10">
        <v>0</v>
      </c>
      <c r="R22" s="10">
        <v>0</v>
      </c>
      <c r="S22" s="10">
        <v>0</v>
      </c>
      <c r="V22" s="59"/>
      <c r="W22" s="59"/>
      <c r="X22" s="60"/>
      <c r="Y22" s="59"/>
      <c r="Z22" s="60"/>
      <c r="AA22" s="59"/>
      <c r="AB22" s="59"/>
      <c r="AC22" s="62"/>
      <c r="AD22" s="59"/>
      <c r="AE22" s="61"/>
      <c r="AF22" s="59"/>
      <c r="AG22" s="59"/>
      <c r="AH22" s="59"/>
      <c r="AI22" s="59"/>
      <c r="AJ22" s="59"/>
      <c r="AK22" s="59"/>
      <c r="AL22" s="59"/>
      <c r="AM22" s="59"/>
      <c r="AN22" s="59"/>
      <c r="AO22" s="59"/>
      <c r="AP22" s="59"/>
      <c r="AQ22" s="59"/>
      <c r="AR22" s="59"/>
      <c r="AS22" s="59"/>
      <c r="AT22" s="59"/>
      <c r="AU22" s="59"/>
    </row>
    <row r="23" spans="1:185" ht="12.75" customHeight="1" x14ac:dyDescent="0.2">
      <c r="A23" s="76"/>
      <c r="B23" s="81" t="s">
        <v>83</v>
      </c>
      <c r="C23" s="82" t="s">
        <v>659</v>
      </c>
      <c r="D23" s="88">
        <v>54</v>
      </c>
      <c r="E23" s="85">
        <v>2.8</v>
      </c>
      <c r="G23" s="15">
        <f t="shared" si="0"/>
        <v>27</v>
      </c>
      <c r="H23" s="10">
        <v>1</v>
      </c>
      <c r="I23" s="10">
        <v>6</v>
      </c>
      <c r="J23" s="10">
        <v>0</v>
      </c>
      <c r="L23" s="10">
        <v>1</v>
      </c>
      <c r="M23" s="10">
        <v>5</v>
      </c>
      <c r="N23" s="10">
        <v>6</v>
      </c>
      <c r="O23" s="10">
        <v>1</v>
      </c>
      <c r="Q23" s="10">
        <v>0</v>
      </c>
      <c r="R23" s="10">
        <v>1</v>
      </c>
      <c r="S23" s="10">
        <v>6</v>
      </c>
      <c r="V23" s="59"/>
      <c r="W23" s="59"/>
      <c r="X23" s="60"/>
      <c r="Y23" s="59"/>
      <c r="Z23" s="61"/>
      <c r="AA23" s="59"/>
      <c r="AB23" s="13"/>
      <c r="AC23" s="62"/>
      <c r="AD23" s="59"/>
      <c r="AE23" s="61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3"/>
      <c r="BY23" s="13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3"/>
      <c r="CK23" s="13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3"/>
      <c r="DI23" s="13"/>
      <c r="DJ23" s="13"/>
      <c r="DK23" s="13"/>
      <c r="DL23" s="13"/>
      <c r="DM23" s="13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13"/>
      <c r="EB23" s="13"/>
      <c r="EC23" s="13"/>
      <c r="ED23" s="13"/>
      <c r="EE23" s="13"/>
      <c r="EF23" s="13"/>
      <c r="EG23" s="13"/>
      <c r="EH23" s="13"/>
      <c r="EI23" s="13"/>
      <c r="EJ23" s="13"/>
      <c r="EK23" s="13"/>
      <c r="EL23" s="13"/>
      <c r="EM23" s="13"/>
      <c r="EN23" s="13"/>
      <c r="EO23" s="13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13"/>
      <c r="FD23" s="13"/>
      <c r="FE23" s="13"/>
      <c r="FF23" s="13"/>
      <c r="FG23" s="13"/>
      <c r="FH23" s="13"/>
      <c r="FI23" s="13"/>
      <c r="FJ23" s="13"/>
      <c r="FK23" s="13"/>
      <c r="FL23" s="13"/>
      <c r="FM23" s="13"/>
      <c r="FN23" s="13"/>
      <c r="FO23" s="13"/>
      <c r="FP23" s="13"/>
      <c r="FQ23" s="13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</row>
    <row r="24" spans="1:185" ht="12.75" customHeight="1" x14ac:dyDescent="0.2">
      <c r="A24" s="76"/>
      <c r="B24" s="81" t="s">
        <v>299</v>
      </c>
      <c r="C24" s="82" t="s">
        <v>658</v>
      </c>
      <c r="D24" s="88">
        <v>35</v>
      </c>
      <c r="E24" s="85">
        <v>2.7</v>
      </c>
      <c r="G24" s="15">
        <f t="shared" si="0"/>
        <v>1</v>
      </c>
      <c r="H24" s="10">
        <v>0</v>
      </c>
      <c r="I24" s="10">
        <v>0</v>
      </c>
      <c r="J24" s="10">
        <v>0</v>
      </c>
      <c r="L24" s="10">
        <v>0</v>
      </c>
      <c r="M24" s="10">
        <v>0</v>
      </c>
      <c r="N24" s="10">
        <v>0</v>
      </c>
      <c r="O24" s="10">
        <v>0</v>
      </c>
      <c r="Q24" s="10">
        <v>0</v>
      </c>
      <c r="R24" s="10">
        <v>0</v>
      </c>
      <c r="S24" s="10">
        <v>1</v>
      </c>
      <c r="V24" s="59"/>
      <c r="W24" s="59"/>
      <c r="X24" s="60"/>
      <c r="Y24" s="59"/>
      <c r="Z24" s="61"/>
      <c r="AA24" s="59"/>
      <c r="AB24" s="59"/>
      <c r="AC24" s="62"/>
      <c r="AD24" s="59"/>
      <c r="AE24" s="61"/>
      <c r="AF24" s="59"/>
      <c r="AG24" s="63"/>
      <c r="AH24" s="59"/>
      <c r="AI24" s="59"/>
      <c r="AJ24" s="59"/>
      <c r="AK24" s="59"/>
      <c r="AL24" s="59"/>
      <c r="AM24" s="63"/>
      <c r="AN24" s="59"/>
      <c r="AO24" s="63"/>
      <c r="AP24" s="59"/>
      <c r="AQ24" s="59"/>
      <c r="AR24" s="59"/>
      <c r="AS24" s="59"/>
      <c r="AT24" s="59"/>
      <c r="AU24" s="59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3"/>
      <c r="BY24" s="13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3"/>
      <c r="CK24" s="13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3"/>
      <c r="DI24" s="13"/>
      <c r="DJ24" s="13"/>
      <c r="DK24" s="13"/>
      <c r="DL24" s="13"/>
      <c r="DM24" s="13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13"/>
      <c r="EB24" s="13"/>
      <c r="EC24" s="13"/>
      <c r="ED24" s="13"/>
      <c r="EE24" s="13"/>
      <c r="EF24" s="13"/>
      <c r="EG24" s="13"/>
      <c r="EH24" s="13"/>
      <c r="EI24" s="13"/>
      <c r="EJ24" s="13"/>
      <c r="EK24" s="13"/>
      <c r="EL24" s="13"/>
      <c r="EM24" s="13"/>
      <c r="EN24" s="13"/>
      <c r="EO24" s="13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13"/>
      <c r="FD24" s="13"/>
      <c r="FE24" s="13"/>
      <c r="FF24" s="13"/>
      <c r="FG24" s="13"/>
      <c r="FH24" s="13"/>
      <c r="FI24" s="13"/>
      <c r="FJ24" s="13"/>
      <c r="FK24" s="13"/>
      <c r="FL24" s="13"/>
      <c r="FM24" s="13"/>
      <c r="FN24" s="13"/>
      <c r="FO24" s="13"/>
      <c r="FP24" s="13"/>
      <c r="FQ24" s="13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</row>
    <row r="25" spans="1:185" ht="12.75" customHeight="1" x14ac:dyDescent="0.2">
      <c r="A25" s="76"/>
      <c r="B25" s="81" t="s">
        <v>302</v>
      </c>
      <c r="C25" s="82" t="s">
        <v>660</v>
      </c>
      <c r="D25" s="88">
        <v>76</v>
      </c>
      <c r="E25" s="85">
        <v>2.7</v>
      </c>
      <c r="G25" s="15">
        <f t="shared" si="0"/>
        <v>15</v>
      </c>
      <c r="H25" s="10">
        <v>11</v>
      </c>
      <c r="I25" s="10">
        <v>2</v>
      </c>
      <c r="J25" s="10">
        <v>1</v>
      </c>
      <c r="L25" s="10">
        <v>1</v>
      </c>
      <c r="M25" s="10">
        <v>1</v>
      </c>
      <c r="N25" s="10">
        <v>-1</v>
      </c>
      <c r="O25" s="10">
        <v>0</v>
      </c>
      <c r="Q25" s="10">
        <v>0</v>
      </c>
      <c r="R25" s="10">
        <v>0</v>
      </c>
      <c r="S25" s="10">
        <v>0</v>
      </c>
      <c r="V25" s="59"/>
      <c r="W25" s="59"/>
      <c r="X25" s="60"/>
      <c r="Y25" s="59"/>
      <c r="Z25" s="61"/>
      <c r="AA25" s="59"/>
      <c r="AB25" s="59"/>
      <c r="AC25" s="62"/>
      <c r="AD25" s="59"/>
      <c r="AE25" s="61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</row>
    <row r="26" spans="1:185" ht="12.75" customHeight="1" x14ac:dyDescent="0.2">
      <c r="A26" s="76"/>
      <c r="B26" s="81" t="s">
        <v>282</v>
      </c>
      <c r="C26" s="82" t="s">
        <v>661</v>
      </c>
      <c r="D26" s="88">
        <v>47</v>
      </c>
      <c r="E26" s="85">
        <v>2.6</v>
      </c>
      <c r="F26" s="50">
        <v>2.6</v>
      </c>
      <c r="G26" s="15">
        <f t="shared" si="0"/>
        <v>17</v>
      </c>
      <c r="H26" s="10">
        <v>2</v>
      </c>
      <c r="I26" s="10">
        <v>2</v>
      </c>
      <c r="J26" s="10">
        <v>0</v>
      </c>
      <c r="L26" s="10">
        <v>1</v>
      </c>
      <c r="M26" s="10">
        <v>1</v>
      </c>
      <c r="N26" s="10">
        <v>0</v>
      </c>
      <c r="O26" s="10">
        <v>6</v>
      </c>
      <c r="Q26" s="10">
        <v>2</v>
      </c>
      <c r="R26" s="10">
        <v>2</v>
      </c>
      <c r="S26" s="10">
        <v>1</v>
      </c>
      <c r="V26" s="59"/>
      <c r="W26" s="59"/>
      <c r="X26" s="60"/>
      <c r="Y26" s="59"/>
      <c r="Z26" s="61"/>
      <c r="AA26" s="59"/>
      <c r="AB26" s="59"/>
      <c r="AC26" s="62"/>
      <c r="AD26" s="59"/>
      <c r="AE26" s="61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</row>
    <row r="27" spans="1:185" ht="12.75" customHeight="1" x14ac:dyDescent="0.2">
      <c r="A27" s="76"/>
      <c r="B27" s="81" t="s">
        <v>298</v>
      </c>
      <c r="C27" s="82" t="s">
        <v>648</v>
      </c>
      <c r="D27" s="88">
        <v>7</v>
      </c>
      <c r="E27" s="85">
        <v>2.5</v>
      </c>
      <c r="F27" s="73"/>
      <c r="G27" s="15">
        <f t="shared" si="0"/>
        <v>0</v>
      </c>
      <c r="H27" s="10">
        <v>0</v>
      </c>
      <c r="I27" s="10">
        <v>0</v>
      </c>
      <c r="J27" s="10">
        <v>0</v>
      </c>
      <c r="L27" s="10">
        <v>0</v>
      </c>
      <c r="M27" s="10">
        <v>0</v>
      </c>
      <c r="N27" s="10">
        <v>0</v>
      </c>
      <c r="O27" s="10">
        <v>0</v>
      </c>
      <c r="Q27" s="10">
        <v>0</v>
      </c>
      <c r="R27" s="10">
        <v>0</v>
      </c>
      <c r="S27" s="10">
        <v>0</v>
      </c>
      <c r="V27" s="59"/>
      <c r="W27" s="59"/>
      <c r="X27" s="60"/>
      <c r="Y27" s="59"/>
      <c r="Z27" s="61"/>
      <c r="AA27" s="59"/>
      <c r="AB27" s="59"/>
      <c r="AC27" s="62"/>
      <c r="AD27" s="59"/>
      <c r="AE27" s="61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</row>
    <row r="28" spans="1:185" ht="12.75" customHeight="1" x14ac:dyDescent="0.2">
      <c r="A28" s="76"/>
      <c r="B28" s="81" t="s">
        <v>518</v>
      </c>
      <c r="C28" s="82" t="s">
        <v>662</v>
      </c>
      <c r="D28" s="88"/>
      <c r="E28" s="85">
        <v>2.5</v>
      </c>
      <c r="F28" s="50">
        <v>2.5</v>
      </c>
      <c r="G28" s="15">
        <f t="shared" si="0"/>
        <v>11</v>
      </c>
      <c r="H28" s="10">
        <v>1</v>
      </c>
      <c r="I28" s="10">
        <v>1</v>
      </c>
      <c r="J28" s="10">
        <v>2</v>
      </c>
      <c r="L28" s="10">
        <v>0</v>
      </c>
      <c r="M28" s="10">
        <v>0</v>
      </c>
      <c r="N28" s="10">
        <v>1</v>
      </c>
      <c r="O28" s="10">
        <v>1</v>
      </c>
      <c r="Q28" s="10">
        <v>2</v>
      </c>
      <c r="R28" s="10">
        <v>1</v>
      </c>
      <c r="S28" s="10">
        <v>2</v>
      </c>
      <c r="V28" s="59"/>
      <c r="W28" s="59"/>
      <c r="X28" s="60"/>
      <c r="Y28" s="59"/>
      <c r="Z28" s="61"/>
      <c r="AA28" s="59"/>
      <c r="AB28" s="59"/>
      <c r="AC28" s="62"/>
      <c r="AD28" s="59"/>
      <c r="AE28" s="61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</row>
    <row r="29" spans="1:185" ht="12.75" customHeight="1" x14ac:dyDescent="0.2">
      <c r="A29" s="76"/>
      <c r="B29" s="81" t="s">
        <v>75</v>
      </c>
      <c r="C29" s="82" t="s">
        <v>651</v>
      </c>
      <c r="D29" s="88">
        <v>2</v>
      </c>
      <c r="E29" s="85">
        <v>2.4</v>
      </c>
      <c r="F29" s="73"/>
      <c r="G29" s="15">
        <f t="shared" si="0"/>
        <v>0</v>
      </c>
      <c r="H29" s="10">
        <v>0</v>
      </c>
      <c r="I29" s="10">
        <v>0</v>
      </c>
      <c r="J29" s="10">
        <v>0</v>
      </c>
      <c r="L29" s="10">
        <v>0</v>
      </c>
      <c r="M29" s="10">
        <v>0</v>
      </c>
      <c r="N29" s="10">
        <v>0</v>
      </c>
      <c r="O29" s="10">
        <v>0</v>
      </c>
      <c r="Q29" s="10">
        <v>0</v>
      </c>
      <c r="R29" s="10">
        <v>0</v>
      </c>
      <c r="S29" s="10">
        <v>0</v>
      </c>
      <c r="V29" s="59"/>
      <c r="W29" s="59"/>
      <c r="X29" s="60"/>
      <c r="Y29" s="59"/>
      <c r="Z29" s="61"/>
      <c r="AA29" s="59"/>
      <c r="AB29" s="59"/>
      <c r="AC29" s="62"/>
      <c r="AD29" s="59"/>
      <c r="AE29" s="61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3"/>
      <c r="CW29" s="13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3"/>
      <c r="DI29" s="13"/>
      <c r="DJ29" s="13"/>
      <c r="DK29" s="13"/>
      <c r="DL29" s="13"/>
      <c r="DM29" s="13"/>
      <c r="DN29" s="13"/>
      <c r="DO29" s="13"/>
      <c r="DP29" s="13"/>
      <c r="DQ29" s="13"/>
      <c r="DR29" s="13"/>
      <c r="DS29" s="13"/>
      <c r="DT29" s="13"/>
      <c r="DU29" s="13"/>
      <c r="DV29" s="13"/>
      <c r="DW29" s="13"/>
      <c r="DX29" s="13"/>
      <c r="DY29" s="13"/>
      <c r="DZ29" s="13"/>
      <c r="EA29" s="13"/>
      <c r="EB29" s="13"/>
      <c r="EC29" s="13"/>
      <c r="ED29" s="13"/>
      <c r="EE29" s="13"/>
      <c r="EF29" s="13"/>
      <c r="EG29" s="13"/>
      <c r="EH29" s="13"/>
      <c r="EI29" s="13"/>
      <c r="EJ29" s="13"/>
      <c r="EK29" s="13"/>
      <c r="EL29" s="13"/>
      <c r="EM29" s="13"/>
      <c r="EN29" s="13"/>
      <c r="EO29" s="13"/>
      <c r="EP29" s="13"/>
      <c r="EQ29" s="13"/>
      <c r="ER29" s="13"/>
      <c r="ES29" s="13"/>
      <c r="ET29" s="13"/>
      <c r="EU29" s="13"/>
      <c r="EV29" s="13"/>
      <c r="EW29" s="13"/>
      <c r="EX29" s="13"/>
      <c r="EY29" s="13"/>
      <c r="EZ29" s="13"/>
      <c r="FA29" s="13"/>
      <c r="FB29" s="13"/>
      <c r="FC29" s="13"/>
      <c r="FD29" s="13"/>
      <c r="FE29" s="13"/>
      <c r="FF29" s="13"/>
      <c r="FG29" s="13"/>
      <c r="FH29" s="13"/>
      <c r="FI29" s="13"/>
      <c r="FJ29" s="13"/>
      <c r="FK29" s="13"/>
      <c r="FL29" s="13"/>
      <c r="FM29" s="13"/>
      <c r="FN29" s="13"/>
      <c r="FO29" s="13"/>
      <c r="FP29" s="13"/>
      <c r="FQ29" s="13"/>
      <c r="FR29" s="13"/>
      <c r="FS29" s="13"/>
      <c r="FT29" s="13"/>
      <c r="FU29" s="13"/>
      <c r="FV29" s="13"/>
      <c r="FW29" s="13"/>
      <c r="FX29" s="13"/>
      <c r="FY29" s="13"/>
      <c r="FZ29" s="13"/>
      <c r="GA29" s="13"/>
      <c r="GB29" s="13"/>
      <c r="GC29" s="13"/>
    </row>
    <row r="30" spans="1:185" ht="12.75" customHeight="1" x14ac:dyDescent="0.2">
      <c r="A30" s="76"/>
      <c r="B30" s="81" t="s">
        <v>306</v>
      </c>
      <c r="C30" s="82" t="s">
        <v>652</v>
      </c>
      <c r="D30" s="88">
        <v>16</v>
      </c>
      <c r="E30" s="85">
        <v>2.4</v>
      </c>
      <c r="G30" s="15">
        <f t="shared" si="0"/>
        <v>0</v>
      </c>
      <c r="H30" s="10">
        <v>0</v>
      </c>
      <c r="I30" s="10">
        <v>0</v>
      </c>
      <c r="J30" s="10">
        <v>0</v>
      </c>
      <c r="L30" s="10">
        <v>0</v>
      </c>
      <c r="M30" s="10">
        <v>0</v>
      </c>
      <c r="N30" s="10">
        <v>0</v>
      </c>
      <c r="O30" s="10">
        <v>0</v>
      </c>
      <c r="Q30" s="10">
        <v>0</v>
      </c>
      <c r="R30" s="10">
        <v>0</v>
      </c>
      <c r="S30" s="10">
        <v>0</v>
      </c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3"/>
      <c r="BY30" s="13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3"/>
      <c r="CK30" s="13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3"/>
      <c r="CW30" s="13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3"/>
      <c r="DI30" s="13"/>
      <c r="DJ30" s="13"/>
      <c r="DK30" s="13"/>
      <c r="DL30" s="13"/>
      <c r="DM30" s="13"/>
      <c r="DN30" s="13"/>
      <c r="DO30" s="13"/>
      <c r="DP30" s="13"/>
      <c r="DQ30" s="13"/>
      <c r="DR30" s="13"/>
      <c r="DS30" s="13"/>
      <c r="DT30" s="13"/>
      <c r="DU30" s="13"/>
      <c r="DV30" s="13"/>
      <c r="DW30" s="13"/>
      <c r="DX30" s="13"/>
      <c r="DY30" s="13"/>
      <c r="DZ30" s="13"/>
      <c r="EA30" s="13"/>
      <c r="EB30" s="13"/>
      <c r="EC30" s="13"/>
      <c r="ED30" s="13"/>
      <c r="EE30" s="13"/>
      <c r="EF30" s="13"/>
      <c r="EG30" s="13"/>
      <c r="EH30" s="13"/>
      <c r="EI30" s="13"/>
      <c r="EJ30" s="13"/>
      <c r="EK30" s="13"/>
      <c r="EL30" s="13"/>
      <c r="EM30" s="13"/>
      <c r="EN30" s="13"/>
      <c r="EO30" s="13"/>
      <c r="EP30" s="13"/>
      <c r="EQ30" s="13"/>
      <c r="ER30" s="13"/>
      <c r="ES30" s="13"/>
      <c r="ET30" s="13"/>
      <c r="EU30" s="13"/>
      <c r="EV30" s="13"/>
      <c r="EW30" s="13"/>
      <c r="EX30" s="13"/>
      <c r="EY30" s="13"/>
      <c r="EZ30" s="13"/>
      <c r="FA30" s="13"/>
      <c r="FB30" s="13"/>
      <c r="FC30" s="13"/>
      <c r="FD30" s="13"/>
      <c r="FE30" s="13"/>
      <c r="FF30" s="13"/>
      <c r="FG30" s="13"/>
      <c r="FH30" s="13"/>
      <c r="FI30" s="13"/>
      <c r="FJ30" s="13"/>
      <c r="FK30" s="13"/>
      <c r="FL30" s="13"/>
      <c r="FM30" s="13"/>
      <c r="FN30" s="13"/>
      <c r="FO30" s="13"/>
      <c r="FP30" s="13"/>
      <c r="FQ30" s="13"/>
      <c r="FR30" s="13"/>
      <c r="FS30" s="13"/>
      <c r="FT30" s="13"/>
      <c r="FU30" s="13"/>
      <c r="FV30" s="13"/>
      <c r="FW30" s="13"/>
      <c r="FX30" s="13"/>
      <c r="FY30" s="13"/>
      <c r="FZ30" s="13"/>
      <c r="GA30" s="13"/>
      <c r="GB30" s="13"/>
      <c r="GC30" s="13"/>
    </row>
    <row r="31" spans="1:185" ht="12.75" customHeight="1" x14ac:dyDescent="0.2">
      <c r="A31" s="76"/>
      <c r="B31" s="81" t="s">
        <v>78</v>
      </c>
      <c r="C31" s="82" t="s">
        <v>663</v>
      </c>
      <c r="D31" s="88"/>
      <c r="E31" s="85">
        <v>2.4</v>
      </c>
      <c r="G31" s="15">
        <f t="shared" si="0"/>
        <v>16</v>
      </c>
      <c r="H31" s="10">
        <v>2</v>
      </c>
      <c r="I31" s="10">
        <v>-1</v>
      </c>
      <c r="J31" s="10">
        <v>6</v>
      </c>
      <c r="L31" s="10">
        <v>-1</v>
      </c>
      <c r="M31" s="10">
        <v>1</v>
      </c>
      <c r="N31" s="10">
        <v>1</v>
      </c>
      <c r="O31" s="10">
        <v>1</v>
      </c>
      <c r="Q31" s="10">
        <v>0</v>
      </c>
      <c r="R31" s="10">
        <v>6</v>
      </c>
      <c r="S31" s="10">
        <v>1</v>
      </c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3"/>
      <c r="BY31" s="13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3"/>
      <c r="CK31" s="13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3"/>
      <c r="CW31" s="13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3"/>
      <c r="DI31" s="13"/>
      <c r="DJ31" s="13"/>
      <c r="DK31" s="13"/>
      <c r="DL31" s="13"/>
      <c r="DM31" s="13"/>
      <c r="DN31" s="13"/>
      <c r="DO31" s="13"/>
      <c r="DP31" s="13"/>
      <c r="DQ31" s="13"/>
      <c r="DR31" s="13"/>
      <c r="DS31" s="13"/>
      <c r="DT31" s="13"/>
      <c r="DU31" s="13"/>
      <c r="DV31" s="13"/>
      <c r="DW31" s="13"/>
      <c r="DX31" s="13"/>
      <c r="DY31" s="13"/>
      <c r="DZ31" s="13"/>
      <c r="EA31" s="13"/>
      <c r="EB31" s="13"/>
      <c r="EC31" s="13"/>
      <c r="ED31" s="13"/>
      <c r="EE31" s="13"/>
      <c r="EF31" s="13"/>
      <c r="EG31" s="13"/>
      <c r="EH31" s="13"/>
      <c r="EI31" s="13"/>
      <c r="EJ31" s="13"/>
      <c r="EK31" s="13"/>
      <c r="EL31" s="13"/>
      <c r="EM31" s="13"/>
      <c r="EN31" s="13"/>
      <c r="EO31" s="13"/>
      <c r="EP31" s="13"/>
      <c r="EQ31" s="13"/>
      <c r="ER31" s="13"/>
      <c r="ES31" s="13"/>
      <c r="ET31" s="13"/>
      <c r="EU31" s="13"/>
      <c r="EV31" s="13"/>
      <c r="EW31" s="13"/>
      <c r="EX31" s="13"/>
      <c r="EY31" s="13"/>
      <c r="EZ31" s="13"/>
      <c r="FA31" s="13"/>
      <c r="FB31" s="13"/>
      <c r="FC31" s="13"/>
      <c r="FD31" s="13"/>
      <c r="FE31" s="13"/>
      <c r="FF31" s="13"/>
      <c r="FG31" s="13"/>
      <c r="FH31" s="13"/>
      <c r="FI31" s="13"/>
      <c r="FJ31" s="13"/>
      <c r="FK31" s="13"/>
      <c r="FL31" s="13"/>
      <c r="FM31" s="13"/>
      <c r="FN31" s="13"/>
      <c r="FO31" s="13"/>
      <c r="FP31" s="13"/>
      <c r="FQ31" s="13"/>
      <c r="FR31" s="13"/>
      <c r="FS31" s="13"/>
      <c r="FT31" s="13"/>
      <c r="FU31" s="13"/>
      <c r="FV31" s="13"/>
      <c r="FW31" s="13"/>
      <c r="FX31" s="13"/>
      <c r="FY31" s="13"/>
      <c r="FZ31" s="13"/>
      <c r="GA31" s="13"/>
      <c r="GB31" s="13"/>
      <c r="GC31" s="13"/>
    </row>
    <row r="32" spans="1:185" ht="12.75" customHeight="1" x14ac:dyDescent="0.2">
      <c r="A32" s="76"/>
      <c r="B32" s="81" t="s">
        <v>519</v>
      </c>
      <c r="C32" s="82" t="s">
        <v>663</v>
      </c>
      <c r="D32" s="88"/>
      <c r="E32" s="85">
        <v>2.4</v>
      </c>
      <c r="G32" s="15">
        <f t="shared" si="0"/>
        <v>0</v>
      </c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3"/>
      <c r="CW32" s="13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3"/>
      <c r="DI32" s="13"/>
      <c r="DJ32" s="13"/>
      <c r="DK32" s="13"/>
      <c r="DL32" s="13"/>
      <c r="DM32" s="13"/>
      <c r="DN32" s="13"/>
      <c r="DO32" s="13"/>
      <c r="DP32" s="13"/>
      <c r="DQ32" s="13"/>
      <c r="DR32" s="13"/>
      <c r="DS32" s="13"/>
      <c r="DT32" s="13"/>
      <c r="DU32" s="13"/>
      <c r="DV32" s="13"/>
      <c r="DW32" s="13"/>
      <c r="DX32" s="13"/>
      <c r="DY32" s="13"/>
      <c r="DZ32" s="13"/>
      <c r="EA32" s="13"/>
      <c r="EB32" s="13"/>
      <c r="EC32" s="13"/>
      <c r="ED32" s="13"/>
      <c r="EE32" s="13"/>
      <c r="EF32" s="13"/>
      <c r="EG32" s="13"/>
      <c r="EH32" s="13"/>
      <c r="EI32" s="13"/>
      <c r="EJ32" s="13"/>
      <c r="EK32" s="13"/>
      <c r="EL32" s="13"/>
      <c r="EM32" s="13"/>
      <c r="EN32" s="13"/>
      <c r="EO32" s="13"/>
      <c r="EP32" s="13"/>
      <c r="EQ32" s="13"/>
      <c r="ER32" s="13"/>
      <c r="ES32" s="13"/>
      <c r="ET32" s="13"/>
      <c r="EU32" s="13"/>
      <c r="EV32" s="13"/>
      <c r="EW32" s="13"/>
      <c r="EX32" s="13"/>
      <c r="EY32" s="13"/>
      <c r="EZ32" s="13"/>
      <c r="FA32" s="13"/>
      <c r="FB32" s="13"/>
      <c r="FC32" s="13"/>
      <c r="FD32" s="13"/>
      <c r="FE32" s="13"/>
      <c r="FF32" s="13"/>
      <c r="FG32" s="13"/>
      <c r="FH32" s="13"/>
      <c r="FI32" s="13"/>
      <c r="FJ32" s="13"/>
      <c r="FK32" s="13"/>
      <c r="FL32" s="13"/>
      <c r="FM32" s="13"/>
      <c r="FN32" s="13"/>
      <c r="FO32" s="13"/>
      <c r="FP32" s="13"/>
      <c r="FQ32" s="13"/>
      <c r="FR32" s="13"/>
      <c r="FS32" s="13"/>
      <c r="FT32" s="13"/>
      <c r="FU32" s="13"/>
      <c r="FV32" s="13"/>
      <c r="FW32" s="13"/>
      <c r="FX32" s="13"/>
      <c r="FY32" s="13"/>
      <c r="FZ32" s="13"/>
      <c r="GA32" s="13"/>
      <c r="GB32" s="13"/>
      <c r="GC32" s="13"/>
    </row>
    <row r="33" spans="1:185" ht="12.75" customHeight="1" x14ac:dyDescent="0.2">
      <c r="A33" s="76"/>
      <c r="B33" s="81" t="s">
        <v>520</v>
      </c>
      <c r="C33" s="82" t="s">
        <v>664</v>
      </c>
      <c r="D33" s="88"/>
      <c r="E33" s="85">
        <v>2.4</v>
      </c>
      <c r="G33" s="15">
        <f t="shared" si="0"/>
        <v>20</v>
      </c>
      <c r="H33" s="10">
        <v>0</v>
      </c>
      <c r="I33" s="10">
        <v>2</v>
      </c>
      <c r="J33" s="10">
        <v>6</v>
      </c>
      <c r="L33" s="10">
        <v>6</v>
      </c>
      <c r="M33" s="10">
        <v>6</v>
      </c>
      <c r="N33" s="10">
        <v>-1</v>
      </c>
      <c r="O33" s="10">
        <v>1</v>
      </c>
      <c r="Q33" s="10">
        <v>0</v>
      </c>
      <c r="R33" s="10">
        <v>0</v>
      </c>
      <c r="S33" s="10">
        <v>0</v>
      </c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3"/>
      <c r="BY33" s="13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3"/>
      <c r="CK33" s="13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3"/>
      <c r="CW33" s="13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3"/>
      <c r="DI33" s="13"/>
      <c r="DJ33" s="13"/>
      <c r="DK33" s="13"/>
      <c r="DL33" s="13"/>
      <c r="DM33" s="13"/>
      <c r="DN33" s="13"/>
      <c r="DO33" s="13"/>
      <c r="DP33" s="13"/>
      <c r="DQ33" s="13"/>
      <c r="DR33" s="13"/>
      <c r="DS33" s="13"/>
      <c r="DT33" s="13"/>
      <c r="DU33" s="13"/>
      <c r="DV33" s="13"/>
      <c r="DW33" s="13"/>
      <c r="DX33" s="13"/>
      <c r="DY33" s="13"/>
      <c r="DZ33" s="13"/>
      <c r="EA33" s="13"/>
      <c r="EB33" s="13"/>
      <c r="EC33" s="13"/>
      <c r="ED33" s="13"/>
      <c r="EE33" s="13"/>
      <c r="EF33" s="13"/>
      <c r="EG33" s="13"/>
      <c r="EH33" s="13"/>
      <c r="EI33" s="13"/>
      <c r="EJ33" s="13"/>
      <c r="EK33" s="13"/>
      <c r="EL33" s="13"/>
      <c r="EM33" s="13"/>
      <c r="EN33" s="13"/>
      <c r="EO33" s="13"/>
      <c r="EP33" s="13"/>
      <c r="EQ33" s="13"/>
      <c r="ER33" s="13"/>
      <c r="ES33" s="13"/>
      <c r="ET33" s="13"/>
      <c r="EU33" s="13"/>
      <c r="EV33" s="13"/>
      <c r="EW33" s="13"/>
      <c r="EX33" s="13"/>
      <c r="EY33" s="13"/>
      <c r="EZ33" s="13"/>
      <c r="FA33" s="13"/>
      <c r="FB33" s="13"/>
      <c r="FC33" s="13"/>
      <c r="FD33" s="13"/>
      <c r="FE33" s="13"/>
      <c r="FF33" s="13"/>
      <c r="FG33" s="13"/>
      <c r="FH33" s="13"/>
      <c r="FI33" s="13"/>
      <c r="FJ33" s="13"/>
      <c r="FK33" s="13"/>
      <c r="FL33" s="13"/>
      <c r="FM33" s="13"/>
      <c r="FN33" s="13"/>
      <c r="FO33" s="13"/>
      <c r="FP33" s="13"/>
      <c r="FQ33" s="13"/>
      <c r="FR33" s="13"/>
      <c r="FS33" s="13"/>
      <c r="FT33" s="13"/>
      <c r="FU33" s="13"/>
      <c r="FV33" s="13"/>
      <c r="FW33" s="13"/>
      <c r="FX33" s="13"/>
      <c r="FY33" s="13"/>
      <c r="FZ33" s="13"/>
      <c r="GA33" s="13"/>
      <c r="GB33" s="13"/>
      <c r="GC33" s="13"/>
    </row>
    <row r="34" spans="1:185" ht="12.75" customHeight="1" x14ac:dyDescent="0.2">
      <c r="A34" s="76"/>
      <c r="B34" s="81" t="s">
        <v>305</v>
      </c>
      <c r="C34" s="82" t="s">
        <v>653</v>
      </c>
      <c r="D34" s="88">
        <v>-1</v>
      </c>
      <c r="E34" s="85">
        <v>2.2999999999999998</v>
      </c>
      <c r="G34" s="15">
        <f t="shared" si="0"/>
        <v>0</v>
      </c>
      <c r="H34" s="10">
        <v>0</v>
      </c>
      <c r="I34" s="10">
        <v>0</v>
      </c>
      <c r="J34" s="10">
        <v>0</v>
      </c>
      <c r="L34" s="10">
        <v>0</v>
      </c>
      <c r="M34" s="10">
        <v>0</v>
      </c>
      <c r="N34" s="10">
        <v>0</v>
      </c>
      <c r="O34" s="10">
        <v>0</v>
      </c>
      <c r="Q34" s="10">
        <v>0</v>
      </c>
      <c r="R34" s="10">
        <v>0</v>
      </c>
      <c r="S34" s="10">
        <v>0</v>
      </c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3"/>
      <c r="BY34" s="13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3"/>
      <c r="CK34" s="13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3"/>
      <c r="CW34" s="13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3"/>
      <c r="DI34" s="13"/>
      <c r="DJ34" s="13"/>
      <c r="DK34" s="13"/>
      <c r="DL34" s="13"/>
      <c r="DM34" s="13"/>
      <c r="DN34" s="13"/>
      <c r="DO34" s="13"/>
      <c r="DP34" s="13"/>
      <c r="DQ34" s="13"/>
      <c r="DR34" s="13"/>
      <c r="DS34" s="13"/>
      <c r="DT34" s="13"/>
      <c r="DU34" s="13"/>
      <c r="DV34" s="13"/>
      <c r="DW34" s="13"/>
      <c r="DX34" s="13"/>
      <c r="DY34" s="13"/>
      <c r="DZ34" s="13"/>
      <c r="EA34" s="13"/>
      <c r="EB34" s="13"/>
      <c r="EC34" s="13"/>
      <c r="ED34" s="13"/>
      <c r="EE34" s="13"/>
      <c r="EF34" s="13"/>
      <c r="EG34" s="13"/>
      <c r="EH34" s="13"/>
      <c r="EI34" s="13"/>
      <c r="EJ34" s="13"/>
      <c r="EK34" s="13"/>
      <c r="EL34" s="13"/>
      <c r="EM34" s="13"/>
      <c r="EN34" s="13"/>
      <c r="EO34" s="13"/>
      <c r="EP34" s="13"/>
      <c r="EQ34" s="13"/>
      <c r="ER34" s="13"/>
      <c r="ES34" s="13"/>
      <c r="ET34" s="13"/>
      <c r="EU34" s="13"/>
      <c r="EV34" s="13"/>
      <c r="EW34" s="13"/>
      <c r="EX34" s="13"/>
      <c r="EY34" s="13"/>
      <c r="EZ34" s="13"/>
      <c r="FA34" s="13"/>
      <c r="FB34" s="13"/>
      <c r="FC34" s="13"/>
      <c r="FD34" s="13"/>
      <c r="FE34" s="13"/>
      <c r="FF34" s="13"/>
      <c r="FG34" s="13"/>
      <c r="FH34" s="13"/>
      <c r="FI34" s="13"/>
      <c r="FJ34" s="13"/>
      <c r="FK34" s="13"/>
      <c r="FL34" s="13"/>
      <c r="FM34" s="13"/>
      <c r="FN34" s="13"/>
      <c r="FO34" s="13"/>
      <c r="FP34" s="13"/>
      <c r="FQ34" s="13"/>
      <c r="FR34" s="13"/>
      <c r="FS34" s="13"/>
      <c r="FT34" s="13"/>
      <c r="FU34" s="13"/>
      <c r="FV34" s="13"/>
      <c r="FW34" s="13"/>
      <c r="FX34" s="13"/>
      <c r="FY34" s="13"/>
      <c r="FZ34" s="13"/>
      <c r="GA34" s="13"/>
      <c r="GB34" s="13"/>
      <c r="GC34" s="13"/>
    </row>
    <row r="35" spans="1:185" ht="12.75" customHeight="1" x14ac:dyDescent="0.2">
      <c r="A35" s="76"/>
      <c r="B35" s="81" t="s">
        <v>82</v>
      </c>
      <c r="C35" s="82" t="s">
        <v>665</v>
      </c>
      <c r="D35" s="88">
        <v>35</v>
      </c>
      <c r="E35" s="85">
        <v>2.2999999999999998</v>
      </c>
      <c r="F35" s="50"/>
      <c r="G35" s="15">
        <f t="shared" si="0"/>
        <v>35</v>
      </c>
      <c r="H35" s="10">
        <v>2</v>
      </c>
      <c r="I35" s="10">
        <v>6</v>
      </c>
      <c r="J35" s="10">
        <v>6</v>
      </c>
      <c r="L35" s="10">
        <v>-1</v>
      </c>
      <c r="M35" s="10">
        <v>2</v>
      </c>
      <c r="N35" s="10">
        <v>6</v>
      </c>
      <c r="O35" s="10">
        <v>1</v>
      </c>
      <c r="Q35" s="10">
        <v>1</v>
      </c>
      <c r="R35" s="10">
        <v>6</v>
      </c>
      <c r="S35" s="10">
        <v>6</v>
      </c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3"/>
      <c r="BY35" s="13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3"/>
      <c r="CK35" s="13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3"/>
      <c r="CW35" s="13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3"/>
      <c r="DI35" s="13"/>
      <c r="DJ35" s="13"/>
      <c r="DK35" s="13"/>
      <c r="DL35" s="13"/>
      <c r="DM35" s="13"/>
      <c r="DN35" s="13"/>
      <c r="DO35" s="13"/>
      <c r="DP35" s="13"/>
      <c r="DQ35" s="13"/>
      <c r="DR35" s="13"/>
      <c r="DS35" s="13"/>
      <c r="DT35" s="13"/>
      <c r="DU35" s="13"/>
      <c r="DV35" s="13"/>
      <c r="DW35" s="13"/>
      <c r="DX35" s="13"/>
      <c r="DY35" s="13"/>
      <c r="DZ35" s="13"/>
      <c r="EA35" s="13"/>
      <c r="EB35" s="13"/>
      <c r="EC35" s="13"/>
      <c r="ED35" s="13"/>
      <c r="EE35" s="13"/>
      <c r="EF35" s="13"/>
      <c r="EG35" s="13"/>
      <c r="EH35" s="13"/>
      <c r="EI35" s="13"/>
      <c r="EJ35" s="13"/>
      <c r="EK35" s="13"/>
      <c r="EL35" s="13"/>
      <c r="EM35" s="13"/>
      <c r="EN35" s="13"/>
      <c r="EO35" s="13"/>
      <c r="EP35" s="13"/>
      <c r="EQ35" s="13"/>
      <c r="ER35" s="13"/>
      <c r="ES35" s="13"/>
      <c r="ET35" s="13"/>
      <c r="EU35" s="13"/>
      <c r="EV35" s="13"/>
      <c r="EW35" s="13"/>
      <c r="EX35" s="13"/>
      <c r="EY35" s="13"/>
      <c r="EZ35" s="13"/>
      <c r="FA35" s="13"/>
      <c r="FB35" s="13"/>
      <c r="FC35" s="13"/>
      <c r="FD35" s="13"/>
      <c r="FE35" s="13"/>
      <c r="FF35" s="13"/>
      <c r="FG35" s="13"/>
      <c r="FH35" s="13"/>
      <c r="FI35" s="13"/>
      <c r="FJ35" s="13"/>
      <c r="FK35" s="13"/>
      <c r="FL35" s="13"/>
      <c r="FM35" s="13"/>
      <c r="FN35" s="13"/>
      <c r="FO35" s="13"/>
      <c r="FP35" s="13"/>
      <c r="FQ35" s="13"/>
      <c r="FR35" s="13"/>
      <c r="FS35" s="13"/>
      <c r="FT35" s="13"/>
      <c r="FU35" s="13"/>
      <c r="FV35" s="13"/>
      <c r="FW35" s="13"/>
      <c r="FX35" s="13"/>
      <c r="FY35" s="13"/>
      <c r="FZ35" s="13"/>
      <c r="GA35" s="13"/>
      <c r="GB35" s="13"/>
      <c r="GC35" s="13"/>
    </row>
    <row r="36" spans="1:185" ht="12.75" customHeight="1" x14ac:dyDescent="0.2">
      <c r="A36" s="76"/>
      <c r="B36" s="81" t="s">
        <v>76</v>
      </c>
      <c r="C36" s="82" t="s">
        <v>657</v>
      </c>
      <c r="D36" s="88">
        <v>0</v>
      </c>
      <c r="E36" s="85">
        <v>2.2000000000000002</v>
      </c>
      <c r="G36" s="15">
        <f t="shared" si="0"/>
        <v>0</v>
      </c>
      <c r="H36" s="10">
        <v>0</v>
      </c>
      <c r="I36" s="10">
        <v>0</v>
      </c>
      <c r="J36" s="10">
        <v>0</v>
      </c>
      <c r="L36" s="10">
        <v>0</v>
      </c>
      <c r="M36" s="10">
        <v>0</v>
      </c>
      <c r="N36" s="10">
        <v>0</v>
      </c>
      <c r="O36" s="10">
        <v>0</v>
      </c>
      <c r="Q36" s="10">
        <v>0</v>
      </c>
      <c r="R36" s="10">
        <v>0</v>
      </c>
      <c r="S36" s="10">
        <v>0</v>
      </c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3"/>
      <c r="BY36" s="13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3"/>
      <c r="CK36" s="13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3"/>
      <c r="CW36" s="13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3"/>
      <c r="DI36" s="13"/>
      <c r="DJ36" s="13"/>
      <c r="DK36" s="13"/>
      <c r="DL36" s="13"/>
      <c r="DM36" s="13"/>
      <c r="DN36" s="13"/>
      <c r="DO36" s="13"/>
      <c r="DP36" s="13"/>
      <c r="DQ36" s="13"/>
      <c r="DR36" s="13"/>
      <c r="DS36" s="13"/>
      <c r="DT36" s="13"/>
      <c r="DU36" s="13"/>
      <c r="DV36" s="13"/>
      <c r="DW36" s="13"/>
      <c r="DX36" s="13"/>
      <c r="DY36" s="13"/>
      <c r="DZ36" s="13"/>
      <c r="EA36" s="13"/>
      <c r="EB36" s="13"/>
      <c r="EC36" s="13"/>
      <c r="ED36" s="13"/>
      <c r="EE36" s="13"/>
      <c r="EF36" s="13"/>
      <c r="EG36" s="13"/>
      <c r="EH36" s="13"/>
      <c r="EI36" s="13"/>
      <c r="EJ36" s="13"/>
      <c r="EK36" s="13"/>
      <c r="EL36" s="13"/>
      <c r="EM36" s="13"/>
      <c r="EN36" s="13"/>
      <c r="EO36" s="13"/>
      <c r="EP36" s="13"/>
      <c r="EQ36" s="13"/>
      <c r="ER36" s="13"/>
      <c r="ES36" s="13"/>
      <c r="ET36" s="13"/>
      <c r="EU36" s="13"/>
      <c r="EV36" s="13"/>
      <c r="EW36" s="13"/>
      <c r="EX36" s="13"/>
      <c r="EY36" s="13"/>
      <c r="EZ36" s="13"/>
      <c r="FA36" s="13"/>
      <c r="FB36" s="13"/>
      <c r="FC36" s="13"/>
      <c r="FD36" s="13"/>
      <c r="FE36" s="13"/>
      <c r="FF36" s="13"/>
      <c r="FG36" s="13"/>
      <c r="FH36" s="13"/>
      <c r="FI36" s="13"/>
      <c r="FJ36" s="13"/>
      <c r="FK36" s="13"/>
      <c r="FL36" s="13"/>
      <c r="FM36" s="13"/>
      <c r="FN36" s="13"/>
      <c r="FO36" s="13"/>
      <c r="FP36" s="13"/>
      <c r="FQ36" s="13"/>
      <c r="FR36" s="13"/>
      <c r="FS36" s="13"/>
      <c r="FT36" s="13"/>
      <c r="FU36" s="13"/>
      <c r="FV36" s="13"/>
      <c r="FW36" s="13"/>
      <c r="FX36" s="13"/>
      <c r="FY36" s="13"/>
      <c r="FZ36" s="13"/>
      <c r="GA36" s="13"/>
      <c r="GB36" s="13"/>
      <c r="GC36" s="13"/>
    </row>
    <row r="37" spans="1:185" ht="12.75" customHeight="1" x14ac:dyDescent="0.2">
      <c r="A37" s="76"/>
      <c r="B37" s="81" t="s">
        <v>77</v>
      </c>
      <c r="C37" s="82" t="s">
        <v>646</v>
      </c>
      <c r="D37" s="88">
        <v>27</v>
      </c>
      <c r="E37" s="85">
        <v>2.2000000000000002</v>
      </c>
      <c r="G37" s="15">
        <f t="shared" si="0"/>
        <v>0</v>
      </c>
      <c r="H37" s="10">
        <v>0</v>
      </c>
      <c r="I37" s="10">
        <v>0</v>
      </c>
      <c r="J37" s="10">
        <v>0</v>
      </c>
      <c r="L37" s="10">
        <v>0</v>
      </c>
      <c r="M37" s="10">
        <v>0</v>
      </c>
      <c r="N37" s="10">
        <v>0</v>
      </c>
      <c r="O37" s="10">
        <v>0</v>
      </c>
      <c r="Q37" s="10">
        <v>0</v>
      </c>
      <c r="R37" s="10">
        <v>0</v>
      </c>
      <c r="S37" s="10">
        <v>0</v>
      </c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3"/>
      <c r="BY37" s="13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3"/>
      <c r="CK37" s="13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3"/>
      <c r="CW37" s="13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3"/>
      <c r="DI37" s="13"/>
      <c r="DJ37" s="13"/>
      <c r="DK37" s="13"/>
      <c r="DL37" s="13"/>
      <c r="DM37" s="13"/>
      <c r="DN37" s="13"/>
      <c r="DO37" s="13"/>
      <c r="DP37" s="13"/>
      <c r="DQ37" s="13"/>
      <c r="DR37" s="13"/>
      <c r="DS37" s="13"/>
      <c r="DT37" s="13"/>
      <c r="DU37" s="13"/>
      <c r="DV37" s="13"/>
      <c r="DW37" s="13"/>
      <c r="DX37" s="13"/>
      <c r="DY37" s="13"/>
      <c r="DZ37" s="13"/>
      <c r="EA37" s="13"/>
      <c r="EB37" s="13"/>
      <c r="EC37" s="13"/>
      <c r="ED37" s="13"/>
      <c r="EE37" s="13"/>
      <c r="EF37" s="13"/>
      <c r="EG37" s="13"/>
      <c r="EH37" s="13"/>
      <c r="EI37" s="13"/>
      <c r="EJ37" s="13"/>
      <c r="EK37" s="13"/>
      <c r="EL37" s="13"/>
      <c r="EM37" s="13"/>
      <c r="EN37" s="13"/>
      <c r="EO37" s="13"/>
      <c r="EP37" s="13"/>
      <c r="EQ37" s="13"/>
      <c r="ER37" s="13"/>
      <c r="ES37" s="13"/>
      <c r="ET37" s="13"/>
      <c r="EU37" s="13"/>
      <c r="EV37" s="13"/>
      <c r="EW37" s="13"/>
      <c r="EX37" s="13"/>
      <c r="EY37" s="13"/>
      <c r="EZ37" s="13"/>
      <c r="FA37" s="13"/>
      <c r="FB37" s="13"/>
      <c r="FC37" s="13"/>
      <c r="FD37" s="13"/>
      <c r="FE37" s="13"/>
      <c r="FF37" s="13"/>
      <c r="FG37" s="13"/>
      <c r="FH37" s="13"/>
      <c r="FI37" s="13"/>
      <c r="FJ37" s="13"/>
      <c r="FK37" s="13"/>
      <c r="FL37" s="13"/>
      <c r="FM37" s="13"/>
      <c r="FN37" s="13"/>
      <c r="FO37" s="13"/>
      <c r="FP37" s="13"/>
      <c r="FQ37" s="13"/>
      <c r="FR37" s="13"/>
      <c r="FS37" s="13"/>
      <c r="FT37" s="13"/>
      <c r="FU37" s="13"/>
      <c r="FV37" s="13"/>
      <c r="FW37" s="13"/>
      <c r="FX37" s="13"/>
      <c r="FY37" s="13"/>
      <c r="FZ37" s="13"/>
      <c r="GA37" s="13"/>
      <c r="GB37" s="13"/>
      <c r="GC37" s="13"/>
    </row>
    <row r="38" spans="1:185" ht="12.75" customHeight="1" x14ac:dyDescent="0.2">
      <c r="A38" s="76"/>
      <c r="B38" s="81" t="s">
        <v>81</v>
      </c>
      <c r="C38" s="82" t="s">
        <v>656</v>
      </c>
      <c r="D38" s="88"/>
      <c r="E38" s="85">
        <v>2.2000000000000002</v>
      </c>
      <c r="G38" s="15">
        <f t="shared" si="0"/>
        <v>1</v>
      </c>
      <c r="H38" s="10">
        <v>0</v>
      </c>
      <c r="I38" s="10">
        <v>0</v>
      </c>
      <c r="J38" s="10">
        <v>0</v>
      </c>
      <c r="L38" s="10">
        <v>0</v>
      </c>
      <c r="M38" s="10">
        <v>0</v>
      </c>
      <c r="N38" s="10">
        <v>0</v>
      </c>
      <c r="O38" s="10">
        <v>0</v>
      </c>
      <c r="Q38" s="10">
        <v>0</v>
      </c>
      <c r="R38" s="10">
        <v>1</v>
      </c>
      <c r="S38" s="10">
        <v>0</v>
      </c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3"/>
      <c r="BY38" s="13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3"/>
      <c r="CK38" s="13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3"/>
      <c r="CW38" s="13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3"/>
      <c r="DI38" s="13"/>
      <c r="DJ38" s="13"/>
      <c r="DK38" s="13"/>
      <c r="DL38" s="13"/>
      <c r="DM38" s="13"/>
      <c r="DN38" s="13"/>
      <c r="DO38" s="13"/>
      <c r="DP38" s="13"/>
      <c r="DQ38" s="13"/>
      <c r="DR38" s="13"/>
      <c r="DS38" s="13"/>
      <c r="DT38" s="13"/>
      <c r="DU38" s="13"/>
      <c r="DV38" s="13"/>
      <c r="DW38" s="13"/>
      <c r="DX38" s="13"/>
      <c r="DY38" s="13"/>
      <c r="DZ38" s="13"/>
      <c r="EA38" s="13"/>
      <c r="EB38" s="13"/>
      <c r="EC38" s="13"/>
      <c r="ED38" s="13"/>
      <c r="EE38" s="13"/>
      <c r="EF38" s="13"/>
      <c r="EG38" s="13"/>
      <c r="EH38" s="13"/>
      <c r="EI38" s="13"/>
      <c r="EJ38" s="13"/>
      <c r="EK38" s="13"/>
      <c r="EL38" s="13"/>
      <c r="EM38" s="13"/>
      <c r="EN38" s="13"/>
      <c r="EO38" s="13"/>
      <c r="EP38" s="13"/>
      <c r="EQ38" s="13"/>
      <c r="ER38" s="13"/>
      <c r="ES38" s="13"/>
      <c r="ET38" s="13"/>
      <c r="EU38" s="13"/>
      <c r="EV38" s="13"/>
      <c r="EW38" s="13"/>
      <c r="EX38" s="13"/>
      <c r="EY38" s="13"/>
      <c r="EZ38" s="13"/>
      <c r="FA38" s="13"/>
      <c r="FB38" s="13"/>
      <c r="FC38" s="13"/>
      <c r="FD38" s="13"/>
      <c r="FE38" s="13"/>
      <c r="FF38" s="13"/>
      <c r="FG38" s="13"/>
      <c r="FH38" s="13"/>
      <c r="FI38" s="13"/>
      <c r="FJ38" s="13"/>
      <c r="FK38" s="13"/>
      <c r="FL38" s="13"/>
      <c r="FM38" s="13"/>
      <c r="FN38" s="13"/>
      <c r="FO38" s="13"/>
      <c r="FP38" s="13"/>
      <c r="FQ38" s="13"/>
      <c r="FR38" s="13"/>
      <c r="FS38" s="13"/>
      <c r="FT38" s="13"/>
      <c r="FU38" s="13"/>
      <c r="FV38" s="13"/>
      <c r="FW38" s="13"/>
      <c r="FX38" s="13"/>
      <c r="FY38" s="13"/>
      <c r="FZ38" s="13"/>
      <c r="GA38" s="13"/>
      <c r="GB38" s="13"/>
      <c r="GC38" s="13"/>
    </row>
    <row r="39" spans="1:185" ht="12.75" customHeight="1" x14ac:dyDescent="0.2">
      <c r="A39" s="76"/>
      <c r="B39" s="81" t="s">
        <v>79</v>
      </c>
      <c r="C39" s="82" t="s">
        <v>661</v>
      </c>
      <c r="D39" s="88">
        <v>57</v>
      </c>
      <c r="E39" s="85">
        <v>2.1</v>
      </c>
      <c r="G39" s="15">
        <f t="shared" si="0"/>
        <v>0</v>
      </c>
      <c r="H39" s="10">
        <v>0</v>
      </c>
      <c r="I39" s="10">
        <v>0</v>
      </c>
      <c r="J39" s="10">
        <v>0</v>
      </c>
      <c r="L39" s="10">
        <v>0</v>
      </c>
      <c r="M39" s="10">
        <v>0</v>
      </c>
      <c r="N39" s="10">
        <v>0</v>
      </c>
      <c r="O39" s="10">
        <v>0</v>
      </c>
      <c r="Q39" s="10">
        <v>0</v>
      </c>
      <c r="R39" s="10">
        <v>0</v>
      </c>
      <c r="S39" s="10">
        <v>0</v>
      </c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3"/>
      <c r="BY39" s="13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3"/>
      <c r="CK39" s="13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3"/>
      <c r="CW39" s="13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3"/>
      <c r="DI39" s="13"/>
      <c r="DJ39" s="13"/>
      <c r="DK39" s="13"/>
      <c r="DL39" s="13"/>
      <c r="DM39" s="13"/>
      <c r="DN39" s="13"/>
      <c r="DO39" s="13"/>
      <c r="DP39" s="13"/>
      <c r="DQ39" s="13"/>
      <c r="DR39" s="13"/>
      <c r="DS39" s="13"/>
      <c r="DT39" s="13"/>
      <c r="DU39" s="13"/>
      <c r="DV39" s="13"/>
      <c r="DW39" s="13"/>
      <c r="DX39" s="13"/>
      <c r="DY39" s="13"/>
      <c r="DZ39" s="13"/>
      <c r="EA39" s="13"/>
      <c r="EB39" s="13"/>
      <c r="EC39" s="13"/>
      <c r="ED39" s="13"/>
      <c r="EE39" s="13"/>
      <c r="EF39" s="13"/>
      <c r="EG39" s="13"/>
      <c r="EH39" s="13"/>
      <c r="EI39" s="13"/>
      <c r="EJ39" s="13"/>
      <c r="EK39" s="13"/>
      <c r="EL39" s="13"/>
      <c r="EM39" s="13"/>
      <c r="EN39" s="13"/>
      <c r="EO39" s="13"/>
      <c r="EP39" s="13"/>
      <c r="EQ39" s="13"/>
      <c r="ER39" s="13"/>
      <c r="ES39" s="13"/>
      <c r="ET39" s="13"/>
      <c r="EU39" s="13"/>
      <c r="EV39" s="13"/>
      <c r="EW39" s="13"/>
      <c r="EX39" s="13"/>
      <c r="EY39" s="13"/>
      <c r="EZ39" s="13"/>
      <c r="FA39" s="13"/>
      <c r="FB39" s="13"/>
      <c r="FC39" s="13"/>
      <c r="FD39" s="13"/>
      <c r="FE39" s="13"/>
      <c r="FF39" s="13"/>
      <c r="FG39" s="13"/>
      <c r="FH39" s="13"/>
      <c r="FI39" s="13"/>
      <c r="FJ39" s="13"/>
      <c r="FK39" s="13"/>
      <c r="FL39" s="13"/>
      <c r="FM39" s="13"/>
      <c r="FN39" s="13"/>
      <c r="FO39" s="13"/>
      <c r="FP39" s="13"/>
      <c r="FQ39" s="13"/>
      <c r="FR39" s="13"/>
      <c r="FS39" s="13"/>
      <c r="FT39" s="13"/>
      <c r="FU39" s="13"/>
      <c r="FV39" s="13"/>
      <c r="FW39" s="13"/>
      <c r="FX39" s="13"/>
      <c r="FY39" s="13"/>
      <c r="FZ39" s="13"/>
      <c r="GA39" s="13"/>
      <c r="GB39" s="13"/>
      <c r="GC39" s="13"/>
    </row>
    <row r="40" spans="1:185" ht="12.75" customHeight="1" x14ac:dyDescent="0.2">
      <c r="A40" s="76"/>
      <c r="B40" s="81" t="s">
        <v>80</v>
      </c>
      <c r="C40" s="82" t="s">
        <v>655</v>
      </c>
      <c r="D40" s="88">
        <v>9</v>
      </c>
      <c r="E40" s="85">
        <v>2.1</v>
      </c>
      <c r="G40" s="15">
        <f t="shared" si="0"/>
        <v>0</v>
      </c>
      <c r="H40" s="10">
        <v>0</v>
      </c>
      <c r="I40" s="10">
        <v>0</v>
      </c>
      <c r="J40" s="10">
        <v>0</v>
      </c>
      <c r="L40" s="10">
        <v>0</v>
      </c>
      <c r="M40" s="10">
        <v>0</v>
      </c>
      <c r="N40" s="10">
        <v>0</v>
      </c>
      <c r="O40" s="10">
        <v>0</v>
      </c>
      <c r="Q40" s="10">
        <v>0</v>
      </c>
      <c r="R40" s="10">
        <v>0</v>
      </c>
      <c r="S40" s="10">
        <v>0</v>
      </c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3"/>
      <c r="CW40" s="13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3"/>
      <c r="DI40" s="13"/>
      <c r="DJ40" s="13"/>
      <c r="DK40" s="13"/>
      <c r="DL40" s="13"/>
      <c r="DM40" s="13"/>
      <c r="DN40" s="13"/>
      <c r="DO40" s="13"/>
      <c r="DP40" s="13"/>
      <c r="DQ40" s="13"/>
      <c r="DR40" s="13"/>
      <c r="DS40" s="13"/>
      <c r="DT40" s="13"/>
      <c r="DU40" s="13"/>
      <c r="DV40" s="13"/>
      <c r="DW40" s="13"/>
      <c r="DX40" s="13"/>
      <c r="DY40" s="13"/>
      <c r="DZ40" s="13"/>
      <c r="EA40" s="13"/>
      <c r="EB40" s="13"/>
      <c r="EC40" s="13"/>
      <c r="ED40" s="13"/>
      <c r="EE40" s="13"/>
      <c r="EF40" s="13"/>
      <c r="EG40" s="13"/>
      <c r="EH40" s="13"/>
      <c r="EI40" s="13"/>
      <c r="EJ40" s="13"/>
      <c r="EK40" s="13"/>
      <c r="EL40" s="13"/>
      <c r="EM40" s="13"/>
      <c r="EN40" s="13"/>
      <c r="EO40" s="13"/>
      <c r="EP40" s="13"/>
      <c r="EQ40" s="13"/>
      <c r="ER40" s="13"/>
      <c r="ES40" s="13"/>
      <c r="ET40" s="13"/>
      <c r="EU40" s="13"/>
      <c r="EV40" s="13"/>
      <c r="EW40" s="13"/>
      <c r="EX40" s="13"/>
      <c r="EY40" s="13"/>
      <c r="EZ40" s="13"/>
      <c r="FA40" s="13"/>
      <c r="FB40" s="13"/>
      <c r="FC40" s="13"/>
      <c r="FD40" s="13"/>
      <c r="FE40" s="13"/>
      <c r="FF40" s="13"/>
      <c r="FG40" s="13"/>
      <c r="FH40" s="13"/>
      <c r="FI40" s="13"/>
      <c r="FJ40" s="13"/>
      <c r="FK40" s="13"/>
      <c r="FL40" s="13"/>
      <c r="FM40" s="13"/>
      <c r="FN40" s="13"/>
      <c r="FO40" s="13"/>
      <c r="FP40" s="13"/>
      <c r="FQ40" s="13"/>
      <c r="FR40" s="13"/>
      <c r="FS40" s="13"/>
      <c r="FT40" s="13"/>
      <c r="FU40" s="13"/>
      <c r="FV40" s="13"/>
      <c r="FW40" s="13"/>
      <c r="FX40" s="13"/>
      <c r="FY40" s="13"/>
      <c r="FZ40" s="13"/>
      <c r="GA40" s="13"/>
      <c r="GB40" s="13"/>
      <c r="GC40" s="13"/>
    </row>
    <row r="41" spans="1:185" ht="12.75" customHeight="1" x14ac:dyDescent="0.2">
      <c r="A41" s="76"/>
      <c r="B41" s="81" t="s">
        <v>307</v>
      </c>
      <c r="C41" s="82" t="s">
        <v>654</v>
      </c>
      <c r="D41" s="88">
        <v>11</v>
      </c>
      <c r="E41" s="85">
        <v>2.1</v>
      </c>
      <c r="G41" s="15">
        <f t="shared" si="0"/>
        <v>0</v>
      </c>
      <c r="H41" s="10">
        <v>0</v>
      </c>
      <c r="I41" s="10">
        <v>0</v>
      </c>
      <c r="J41" s="10">
        <v>0</v>
      </c>
      <c r="L41" s="10">
        <v>0</v>
      </c>
      <c r="M41" s="10">
        <v>0</v>
      </c>
      <c r="N41" s="10">
        <v>0</v>
      </c>
      <c r="O41" s="10">
        <v>0</v>
      </c>
      <c r="Q41" s="10">
        <v>0</v>
      </c>
      <c r="R41" s="10">
        <v>0</v>
      </c>
      <c r="S41" s="10">
        <v>0</v>
      </c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3"/>
      <c r="BY41" s="13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3"/>
      <c r="CK41" s="13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3"/>
      <c r="CW41" s="13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3"/>
      <c r="DI41" s="13"/>
      <c r="DJ41" s="13"/>
      <c r="DK41" s="13"/>
      <c r="DL41" s="13"/>
      <c r="DM41" s="13"/>
      <c r="DN41" s="13"/>
      <c r="DO41" s="13"/>
      <c r="DP41" s="13"/>
      <c r="DQ41" s="13"/>
      <c r="DR41" s="13"/>
      <c r="DS41" s="13"/>
      <c r="DT41" s="13"/>
      <c r="DU41" s="13"/>
      <c r="DV41" s="13"/>
      <c r="DW41" s="13"/>
      <c r="DX41" s="13"/>
      <c r="DY41" s="13"/>
      <c r="DZ41" s="13"/>
      <c r="EA41" s="13"/>
      <c r="EB41" s="13"/>
      <c r="EC41" s="13"/>
      <c r="ED41" s="13"/>
      <c r="EE41" s="13"/>
      <c r="EF41" s="13"/>
      <c r="EG41" s="13"/>
      <c r="EH41" s="13"/>
      <c r="EI41" s="13"/>
      <c r="EJ41" s="13"/>
      <c r="EK41" s="13"/>
      <c r="EL41" s="13"/>
      <c r="EM41" s="13"/>
      <c r="EN41" s="13"/>
      <c r="EO41" s="13"/>
      <c r="EP41" s="13"/>
      <c r="EQ41" s="13"/>
      <c r="ER41" s="13"/>
      <c r="ES41" s="13"/>
      <c r="ET41" s="13"/>
      <c r="EU41" s="13"/>
      <c r="EV41" s="13"/>
      <c r="EW41" s="13"/>
      <c r="EX41" s="13"/>
      <c r="EY41" s="13"/>
      <c r="EZ41" s="13"/>
      <c r="FA41" s="13"/>
      <c r="FB41" s="13"/>
      <c r="FC41" s="13"/>
      <c r="FD41" s="13"/>
      <c r="FE41" s="13"/>
      <c r="FF41" s="13"/>
      <c r="FG41" s="13"/>
      <c r="FH41" s="13"/>
      <c r="FI41" s="13"/>
      <c r="FJ41" s="13"/>
      <c r="FK41" s="13"/>
      <c r="FL41" s="13"/>
      <c r="FM41" s="13"/>
      <c r="FN41" s="13"/>
      <c r="FO41" s="13"/>
      <c r="FP41" s="13"/>
      <c r="FQ41" s="13"/>
      <c r="FR41" s="13"/>
      <c r="FS41" s="13"/>
      <c r="FT41" s="13"/>
      <c r="FU41" s="13"/>
      <c r="FV41" s="13"/>
      <c r="FW41" s="13"/>
      <c r="FX41" s="13"/>
      <c r="FY41" s="13"/>
      <c r="FZ41" s="13"/>
      <c r="GA41" s="13"/>
      <c r="GB41" s="13"/>
      <c r="GC41" s="13"/>
    </row>
    <row r="42" spans="1:185" ht="12.75" customHeight="1" x14ac:dyDescent="0.2">
      <c r="A42" s="76"/>
      <c r="B42" s="103" t="s">
        <v>1294</v>
      </c>
      <c r="C42" s="82" t="s">
        <v>649</v>
      </c>
      <c r="D42" s="88"/>
      <c r="E42" s="85">
        <v>2.1</v>
      </c>
      <c r="G42" s="15">
        <f>SUM(H42:AW42)</f>
        <v>0</v>
      </c>
      <c r="R42" s="10">
        <v>0</v>
      </c>
      <c r="S42" s="10">
        <v>0</v>
      </c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3"/>
      <c r="CW42" s="13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3"/>
      <c r="DI42" s="13"/>
      <c r="DJ42" s="13"/>
      <c r="DK42" s="13"/>
      <c r="DL42" s="13"/>
      <c r="DM42" s="13"/>
      <c r="DN42" s="13"/>
      <c r="DO42" s="13"/>
      <c r="DP42" s="13"/>
      <c r="DQ42" s="13"/>
      <c r="DR42" s="13"/>
      <c r="DS42" s="13"/>
      <c r="DT42" s="13"/>
      <c r="DU42" s="13"/>
      <c r="DV42" s="13"/>
      <c r="DW42" s="13"/>
      <c r="DX42" s="13"/>
      <c r="DY42" s="13"/>
      <c r="DZ42" s="13"/>
      <c r="EA42" s="13"/>
      <c r="EB42" s="13"/>
      <c r="EC42" s="13"/>
      <c r="ED42" s="13"/>
      <c r="EE42" s="13"/>
      <c r="EF42" s="13"/>
      <c r="EG42" s="13"/>
      <c r="EH42" s="13"/>
      <c r="EI42" s="13"/>
      <c r="EJ42" s="13"/>
      <c r="EK42" s="13"/>
      <c r="EL42" s="13"/>
      <c r="EM42" s="13"/>
      <c r="EN42" s="13"/>
      <c r="EO42" s="13"/>
      <c r="EP42" s="13"/>
      <c r="EQ42" s="13"/>
      <c r="ER42" s="13"/>
      <c r="ES42" s="13"/>
      <c r="ET42" s="13"/>
      <c r="EU42" s="13"/>
      <c r="EV42" s="13"/>
      <c r="EW42" s="13"/>
      <c r="EX42" s="13"/>
      <c r="EY42" s="13"/>
      <c r="EZ42" s="13"/>
      <c r="FA42" s="13"/>
      <c r="FB42" s="13"/>
      <c r="FC42" s="13"/>
      <c r="FD42" s="13"/>
      <c r="FE42" s="13"/>
      <c r="FF42" s="13"/>
      <c r="FG42" s="13"/>
      <c r="FH42" s="13"/>
      <c r="FI42" s="13"/>
      <c r="FJ42" s="13"/>
      <c r="FK42" s="13"/>
      <c r="FL42" s="13"/>
      <c r="FM42" s="13"/>
      <c r="FN42" s="13"/>
      <c r="FO42" s="13"/>
      <c r="FP42" s="13"/>
      <c r="FQ42" s="13"/>
      <c r="FR42" s="13"/>
      <c r="FS42" s="13"/>
      <c r="FT42" s="13"/>
      <c r="FU42" s="13"/>
      <c r="FV42" s="13"/>
      <c r="FW42" s="13"/>
      <c r="FX42" s="13"/>
      <c r="FY42" s="13"/>
      <c r="FZ42" s="13"/>
      <c r="GA42" s="13"/>
      <c r="GB42" s="13"/>
      <c r="GC42" s="13"/>
    </row>
    <row r="43" spans="1:185" ht="12.75" customHeight="1" x14ac:dyDescent="0.2">
      <c r="A43" s="76"/>
      <c r="B43" s="81" t="s">
        <v>304</v>
      </c>
      <c r="C43" s="82" t="s">
        <v>650</v>
      </c>
      <c r="D43" s="88">
        <v>48</v>
      </c>
      <c r="E43" s="85">
        <v>2</v>
      </c>
      <c r="G43" s="15">
        <f t="shared" si="0"/>
        <v>6</v>
      </c>
      <c r="H43" s="10">
        <v>0</v>
      </c>
      <c r="I43" s="10">
        <v>0</v>
      </c>
      <c r="J43" s="10">
        <v>0</v>
      </c>
      <c r="L43" s="10">
        <v>0</v>
      </c>
      <c r="M43" s="10">
        <v>0</v>
      </c>
      <c r="N43" s="10">
        <v>5</v>
      </c>
      <c r="O43" s="10">
        <v>1</v>
      </c>
      <c r="Q43" s="10">
        <v>0</v>
      </c>
      <c r="R43" s="10">
        <v>0</v>
      </c>
      <c r="S43" s="10">
        <v>0</v>
      </c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3"/>
      <c r="BY43" s="13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3"/>
      <c r="CK43" s="13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3"/>
      <c r="CW43" s="13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3"/>
      <c r="DI43" s="13"/>
      <c r="DJ43" s="13"/>
      <c r="DK43" s="13"/>
      <c r="DL43" s="13"/>
      <c r="DM43" s="13"/>
      <c r="DN43" s="13"/>
      <c r="DO43" s="13"/>
      <c r="DP43" s="13"/>
      <c r="DQ43" s="13"/>
      <c r="DR43" s="13"/>
      <c r="DS43" s="13"/>
      <c r="DT43" s="13"/>
      <c r="DU43" s="13"/>
      <c r="DV43" s="13"/>
      <c r="DW43" s="13"/>
      <c r="DX43" s="13"/>
      <c r="DY43" s="13"/>
      <c r="DZ43" s="13"/>
      <c r="EA43" s="13"/>
      <c r="EB43" s="13"/>
      <c r="EC43" s="13"/>
      <c r="ED43" s="13"/>
      <c r="EE43" s="13"/>
      <c r="EF43" s="13"/>
      <c r="EG43" s="13"/>
      <c r="EH43" s="13"/>
      <c r="EI43" s="13"/>
      <c r="EJ43" s="13"/>
      <c r="EK43" s="13"/>
      <c r="EL43" s="13"/>
      <c r="EM43" s="13"/>
      <c r="EN43" s="13"/>
      <c r="EO43" s="13"/>
      <c r="EP43" s="13"/>
      <c r="EQ43" s="13"/>
      <c r="ER43" s="13"/>
      <c r="ES43" s="13"/>
      <c r="ET43" s="13"/>
      <c r="EU43" s="13"/>
      <c r="EV43" s="13"/>
      <c r="EW43" s="13"/>
      <c r="EX43" s="13"/>
      <c r="EY43" s="13"/>
      <c r="EZ43" s="13"/>
      <c r="FA43" s="13"/>
      <c r="FB43" s="13"/>
      <c r="FC43" s="13"/>
      <c r="FD43" s="13"/>
      <c r="FE43" s="13"/>
      <c r="FF43" s="13"/>
      <c r="FG43" s="13"/>
      <c r="FH43" s="13"/>
      <c r="FI43" s="13"/>
      <c r="FJ43" s="13"/>
      <c r="FK43" s="13"/>
      <c r="FL43" s="13"/>
      <c r="FM43" s="13"/>
      <c r="FN43" s="13"/>
      <c r="FO43" s="13"/>
      <c r="FP43" s="13"/>
      <c r="FQ43" s="13"/>
      <c r="FR43" s="13"/>
      <c r="FS43" s="13"/>
      <c r="FT43" s="13"/>
      <c r="FU43" s="13"/>
      <c r="FV43" s="13"/>
      <c r="FW43" s="13"/>
      <c r="FX43" s="13"/>
      <c r="FY43" s="13"/>
      <c r="FZ43" s="13"/>
      <c r="GA43" s="13"/>
      <c r="GB43" s="13"/>
      <c r="GC43" s="13"/>
    </row>
    <row r="44" spans="1:185" ht="12.75" customHeight="1" x14ac:dyDescent="0.2">
      <c r="A44" s="76"/>
      <c r="B44" s="81" t="s">
        <v>199</v>
      </c>
      <c r="C44" s="82" t="s">
        <v>660</v>
      </c>
      <c r="D44" s="88">
        <v>40</v>
      </c>
      <c r="E44" s="85">
        <v>2</v>
      </c>
      <c r="G44" s="15">
        <f t="shared" si="0"/>
        <v>8</v>
      </c>
      <c r="H44" s="10">
        <v>0</v>
      </c>
      <c r="I44" s="10">
        <v>0</v>
      </c>
      <c r="J44" s="10">
        <v>0</v>
      </c>
      <c r="L44" s="10">
        <v>0</v>
      </c>
      <c r="M44" s="10">
        <v>0</v>
      </c>
      <c r="N44" s="10">
        <v>0</v>
      </c>
      <c r="O44" s="10">
        <v>6</v>
      </c>
      <c r="Q44" s="10">
        <v>2</v>
      </c>
      <c r="R44" s="10">
        <v>0</v>
      </c>
      <c r="S44" s="10">
        <v>0</v>
      </c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3"/>
      <c r="BY44" s="13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3"/>
      <c r="CK44" s="13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3"/>
      <c r="CW44" s="13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3"/>
      <c r="ES44" s="13"/>
      <c r="ET44" s="13"/>
      <c r="EU44" s="13"/>
      <c r="EV44" s="13"/>
      <c r="EW44" s="13"/>
      <c r="EX44" s="13"/>
      <c r="EY44" s="13"/>
      <c r="EZ44" s="13"/>
      <c r="FA44" s="13"/>
      <c r="FB44" s="13"/>
      <c r="FC44" s="13"/>
      <c r="FD44" s="13"/>
      <c r="FE44" s="13"/>
      <c r="FF44" s="13"/>
      <c r="FG44" s="13"/>
      <c r="FH44" s="13"/>
      <c r="FI44" s="13"/>
      <c r="FJ44" s="13"/>
      <c r="FK44" s="13"/>
      <c r="FL44" s="13"/>
      <c r="FM44" s="13"/>
      <c r="FN44" s="13"/>
      <c r="FO44" s="13"/>
      <c r="FP44" s="13"/>
      <c r="FQ44" s="13"/>
      <c r="FR44" s="13"/>
      <c r="FS44" s="13"/>
      <c r="FT44" s="13"/>
      <c r="FU44" s="13"/>
      <c r="FV44" s="13"/>
      <c r="FW44" s="13"/>
      <c r="FX44" s="13"/>
      <c r="FY44" s="13"/>
      <c r="FZ44" s="13"/>
      <c r="GA44" s="13"/>
      <c r="GB44" s="13"/>
      <c r="GC44" s="13"/>
    </row>
    <row r="45" spans="1:185" ht="12.75" customHeight="1" x14ac:dyDescent="0.2">
      <c r="A45" s="76"/>
      <c r="B45" s="81" t="s">
        <v>521</v>
      </c>
      <c r="C45" s="82" t="s">
        <v>657</v>
      </c>
      <c r="D45" s="88"/>
      <c r="E45" s="85">
        <v>2</v>
      </c>
      <c r="G45" s="15">
        <f t="shared" si="0"/>
        <v>0</v>
      </c>
      <c r="H45" s="10">
        <v>0</v>
      </c>
      <c r="I45" s="10">
        <v>0</v>
      </c>
      <c r="J45" s="10">
        <v>0</v>
      </c>
      <c r="L45" s="10">
        <v>0</v>
      </c>
      <c r="M45" s="10">
        <v>0</v>
      </c>
      <c r="N45" s="10">
        <v>0</v>
      </c>
      <c r="O45" s="10">
        <v>0</v>
      </c>
      <c r="Q45" s="10">
        <v>0</v>
      </c>
      <c r="R45" s="10">
        <v>0</v>
      </c>
      <c r="S45" s="10">
        <v>0</v>
      </c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3"/>
      <c r="BY45" s="13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3"/>
      <c r="CK45" s="13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3"/>
      <c r="CW45" s="13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3"/>
      <c r="DI45" s="13"/>
      <c r="DJ45" s="13"/>
      <c r="DK45" s="13"/>
      <c r="DL45" s="13"/>
      <c r="DM45" s="13"/>
      <c r="DN45" s="13"/>
      <c r="DO45" s="13"/>
      <c r="DP45" s="13"/>
      <c r="DQ45" s="13"/>
      <c r="DR45" s="13"/>
      <c r="DS45" s="13"/>
      <c r="DT45" s="13"/>
      <c r="DU45" s="13"/>
      <c r="DV45" s="13"/>
      <c r="DW45" s="13"/>
      <c r="DX45" s="13"/>
      <c r="DY45" s="13"/>
      <c r="DZ45" s="13"/>
      <c r="EA45" s="13"/>
      <c r="EB45" s="13"/>
      <c r="EC45" s="13"/>
      <c r="ED45" s="13"/>
      <c r="EE45" s="13"/>
      <c r="EF45" s="13"/>
      <c r="EG45" s="13"/>
      <c r="EH45" s="13"/>
      <c r="EI45" s="13"/>
      <c r="EJ45" s="13"/>
      <c r="EK45" s="13"/>
      <c r="EL45" s="13"/>
      <c r="EM45" s="13"/>
      <c r="EN45" s="13"/>
      <c r="EO45" s="13"/>
      <c r="EP45" s="13"/>
      <c r="EQ45" s="13"/>
      <c r="ER45" s="13"/>
      <c r="ES45" s="13"/>
      <c r="ET45" s="13"/>
      <c r="EU45" s="13"/>
      <c r="EV45" s="13"/>
      <c r="EW45" s="13"/>
      <c r="EX45" s="13"/>
      <c r="EY45" s="13"/>
      <c r="EZ45" s="13"/>
      <c r="FA45" s="13"/>
      <c r="FB45" s="13"/>
      <c r="FC45" s="13"/>
      <c r="FD45" s="13"/>
      <c r="FE45" s="13"/>
      <c r="FF45" s="13"/>
      <c r="FG45" s="13"/>
      <c r="FH45" s="13"/>
      <c r="FI45" s="13"/>
      <c r="FJ45" s="13"/>
      <c r="FK45" s="13"/>
      <c r="FL45" s="13"/>
      <c r="FM45" s="13"/>
      <c r="FN45" s="13"/>
      <c r="FO45" s="13"/>
      <c r="FP45" s="13"/>
      <c r="FQ45" s="13"/>
      <c r="FR45" s="13"/>
      <c r="FS45" s="13"/>
      <c r="FT45" s="13"/>
      <c r="FU45" s="13"/>
      <c r="FV45" s="13"/>
      <c r="FW45" s="13"/>
      <c r="FX45" s="13"/>
      <c r="FY45" s="13"/>
      <c r="FZ45" s="13"/>
      <c r="GA45" s="13"/>
      <c r="GB45" s="13"/>
      <c r="GC45" s="13"/>
    </row>
    <row r="46" spans="1:185" ht="12.75" customHeight="1" x14ac:dyDescent="0.2">
      <c r="A46" s="76"/>
      <c r="B46" t="s">
        <v>1267</v>
      </c>
      <c r="C46" s="82" t="s">
        <v>663</v>
      </c>
      <c r="D46" s="88"/>
      <c r="E46" s="85">
        <v>2</v>
      </c>
      <c r="G46" s="15">
        <f>SUM(H46:AW46)</f>
        <v>0</v>
      </c>
      <c r="J46" s="10">
        <v>0</v>
      </c>
      <c r="L46" s="10">
        <v>0</v>
      </c>
      <c r="M46" s="10">
        <v>0</v>
      </c>
      <c r="N46" s="10">
        <v>0</v>
      </c>
      <c r="O46" s="10">
        <v>0</v>
      </c>
      <c r="Q46" s="10">
        <v>0</v>
      </c>
      <c r="R46" s="10">
        <v>0</v>
      </c>
      <c r="S46" s="10">
        <v>0</v>
      </c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3"/>
      <c r="BY46" s="13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3"/>
      <c r="CK46" s="13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3"/>
      <c r="CW46" s="13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3"/>
      <c r="DI46" s="13"/>
      <c r="DJ46" s="13"/>
      <c r="DK46" s="13"/>
      <c r="DL46" s="13"/>
      <c r="DM46" s="13"/>
      <c r="DN46" s="13"/>
      <c r="DO46" s="13"/>
      <c r="DP46" s="13"/>
      <c r="DQ46" s="13"/>
      <c r="DR46" s="13"/>
      <c r="DS46" s="13"/>
      <c r="DT46" s="13"/>
      <c r="DU46" s="13"/>
      <c r="DV46" s="13"/>
      <c r="DW46" s="13"/>
      <c r="DX46" s="13"/>
      <c r="DY46" s="13"/>
      <c r="DZ46" s="13"/>
      <c r="EA46" s="13"/>
      <c r="EB46" s="13"/>
      <c r="EC46" s="13"/>
      <c r="ED46" s="13"/>
      <c r="EE46" s="13"/>
      <c r="EF46" s="13"/>
      <c r="EG46" s="13"/>
      <c r="EH46" s="13"/>
      <c r="EI46" s="13"/>
      <c r="EJ46" s="13"/>
      <c r="EK46" s="13"/>
      <c r="EL46" s="13"/>
      <c r="EM46" s="13"/>
      <c r="EN46" s="13"/>
      <c r="EO46" s="13"/>
      <c r="EP46" s="13"/>
      <c r="EQ46" s="13"/>
      <c r="ER46" s="13"/>
      <c r="ES46" s="13"/>
      <c r="ET46" s="13"/>
      <c r="EU46" s="13"/>
      <c r="EV46" s="13"/>
      <c r="EW46" s="13"/>
      <c r="EX46" s="13"/>
      <c r="EY46" s="13"/>
      <c r="EZ46" s="13"/>
      <c r="FA46" s="13"/>
      <c r="FB46" s="13"/>
      <c r="FC46" s="13"/>
      <c r="FD46" s="13"/>
      <c r="FE46" s="13"/>
      <c r="FF46" s="13"/>
      <c r="FG46" s="13"/>
      <c r="FH46" s="13"/>
      <c r="FI46" s="13"/>
      <c r="FJ46" s="13"/>
      <c r="FK46" s="13"/>
      <c r="FL46" s="13"/>
      <c r="FM46" s="13"/>
      <c r="FN46" s="13"/>
      <c r="FO46" s="13"/>
      <c r="FP46" s="13"/>
      <c r="FQ46" s="13"/>
      <c r="FR46" s="13"/>
      <c r="FS46" s="13"/>
      <c r="FT46" s="13"/>
      <c r="FU46" s="13"/>
      <c r="FV46" s="13"/>
      <c r="FW46" s="13"/>
      <c r="FX46" s="13"/>
      <c r="FY46" s="13"/>
      <c r="FZ46" s="13"/>
      <c r="GA46" s="13"/>
      <c r="GB46" s="13"/>
      <c r="GC46" s="13"/>
    </row>
    <row r="47" spans="1:185" ht="12.75" customHeight="1" x14ac:dyDescent="0.2">
      <c r="A47" s="76"/>
      <c r="B47" s="81" t="s">
        <v>309</v>
      </c>
      <c r="C47" s="82" t="s">
        <v>654</v>
      </c>
      <c r="D47" s="88">
        <v>12</v>
      </c>
      <c r="E47" s="85">
        <v>1.9</v>
      </c>
      <c r="G47" s="15">
        <f t="shared" si="0"/>
        <v>0</v>
      </c>
      <c r="H47" s="10">
        <v>0</v>
      </c>
      <c r="I47" s="10">
        <v>0</v>
      </c>
      <c r="J47" s="10">
        <v>0</v>
      </c>
      <c r="L47" s="10">
        <v>0</v>
      </c>
      <c r="M47" s="10">
        <v>0</v>
      </c>
      <c r="N47" s="10">
        <v>0</v>
      </c>
      <c r="O47" s="10">
        <v>0</v>
      </c>
      <c r="Q47" s="10">
        <v>0</v>
      </c>
      <c r="R47" s="10">
        <v>0</v>
      </c>
      <c r="S47" s="10">
        <v>0</v>
      </c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3"/>
      <c r="BY47" s="13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3"/>
      <c r="CK47" s="13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3"/>
      <c r="CW47" s="13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3"/>
      <c r="DI47" s="13"/>
      <c r="DJ47" s="13"/>
      <c r="DK47" s="13"/>
      <c r="DL47" s="13"/>
      <c r="DM47" s="13"/>
      <c r="DN47" s="13"/>
      <c r="DO47" s="13"/>
      <c r="DP47" s="13"/>
      <c r="DQ47" s="13"/>
      <c r="DR47" s="13"/>
      <c r="DS47" s="13"/>
      <c r="DT47" s="13"/>
      <c r="DU47" s="13"/>
      <c r="DV47" s="13"/>
      <c r="DW47" s="13"/>
      <c r="DX47" s="13"/>
      <c r="DY47" s="13"/>
      <c r="DZ47" s="13"/>
      <c r="EA47" s="13"/>
      <c r="EB47" s="13"/>
      <c r="EC47" s="13"/>
      <c r="ED47" s="13"/>
      <c r="EE47" s="13"/>
      <c r="EF47" s="13"/>
      <c r="EG47" s="13"/>
      <c r="EH47" s="13"/>
      <c r="EI47" s="13"/>
      <c r="EJ47" s="13"/>
      <c r="EK47" s="13"/>
      <c r="EL47" s="13"/>
      <c r="EM47" s="13"/>
      <c r="EN47" s="13"/>
      <c r="EO47" s="13"/>
      <c r="EP47" s="13"/>
      <c r="EQ47" s="13"/>
      <c r="ER47" s="13"/>
      <c r="ES47" s="13"/>
      <c r="ET47" s="13"/>
      <c r="EU47" s="13"/>
      <c r="EV47" s="13"/>
      <c r="EW47" s="13"/>
      <c r="EX47" s="13"/>
      <c r="EY47" s="13"/>
      <c r="EZ47" s="13"/>
      <c r="FA47" s="13"/>
      <c r="FB47" s="13"/>
      <c r="FC47" s="13"/>
      <c r="FD47" s="13"/>
      <c r="FE47" s="13"/>
      <c r="FF47" s="13"/>
      <c r="FG47" s="13"/>
      <c r="FH47" s="13"/>
      <c r="FI47" s="13"/>
      <c r="FJ47" s="13"/>
      <c r="FK47" s="13"/>
      <c r="FL47" s="13"/>
      <c r="FM47" s="13"/>
      <c r="FN47" s="13"/>
      <c r="FO47" s="13"/>
      <c r="FP47" s="13"/>
      <c r="FQ47" s="13"/>
      <c r="FR47" s="13"/>
      <c r="FS47" s="13"/>
      <c r="FT47" s="13"/>
      <c r="FU47" s="13"/>
      <c r="FV47" s="13"/>
      <c r="FW47" s="13"/>
      <c r="FX47" s="13"/>
      <c r="FY47" s="13"/>
      <c r="FZ47" s="13"/>
      <c r="GA47" s="13"/>
      <c r="GB47" s="13"/>
      <c r="GC47" s="13"/>
    </row>
    <row r="48" spans="1:185" ht="12.75" customHeight="1" x14ac:dyDescent="0.2">
      <c r="A48" s="76"/>
      <c r="B48" s="81" t="s">
        <v>303</v>
      </c>
      <c r="C48" s="82" t="s">
        <v>655</v>
      </c>
      <c r="D48" s="88">
        <v>2</v>
      </c>
      <c r="E48" s="85">
        <v>1.9</v>
      </c>
      <c r="G48" s="15">
        <f t="shared" si="0"/>
        <v>0</v>
      </c>
      <c r="H48" s="10">
        <v>0</v>
      </c>
      <c r="I48" s="10">
        <v>0</v>
      </c>
      <c r="J48" s="10">
        <v>0</v>
      </c>
      <c r="L48" s="10">
        <v>0</v>
      </c>
      <c r="M48" s="10">
        <v>0</v>
      </c>
      <c r="N48" s="10">
        <v>0</v>
      </c>
      <c r="O48" s="10">
        <v>0</v>
      </c>
      <c r="Q48" s="10">
        <v>0</v>
      </c>
      <c r="R48" s="10">
        <v>0</v>
      </c>
      <c r="S48" s="10">
        <v>0</v>
      </c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3"/>
      <c r="CW48" s="13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3"/>
      <c r="DI48" s="13"/>
      <c r="DJ48" s="13"/>
      <c r="DK48" s="13"/>
      <c r="DL48" s="13"/>
      <c r="DM48" s="13"/>
      <c r="DN48" s="13"/>
      <c r="DO48" s="13"/>
      <c r="DP48" s="13"/>
      <c r="DQ48" s="13"/>
      <c r="DR48" s="13"/>
      <c r="DS48" s="13"/>
      <c r="DT48" s="13"/>
      <c r="DU48" s="13"/>
      <c r="DV48" s="13"/>
      <c r="DW48" s="13"/>
      <c r="DX48" s="13"/>
      <c r="DY48" s="13"/>
      <c r="DZ48" s="13"/>
      <c r="EA48" s="13"/>
      <c r="EB48" s="13"/>
      <c r="EC48" s="13"/>
      <c r="ED48" s="13"/>
      <c r="EE48" s="13"/>
      <c r="EF48" s="13"/>
      <c r="EG48" s="13"/>
      <c r="EH48" s="13"/>
      <c r="EI48" s="13"/>
      <c r="EJ48" s="13"/>
      <c r="EK48" s="13"/>
      <c r="EL48" s="13"/>
      <c r="EM48" s="13"/>
      <c r="EN48" s="13"/>
      <c r="EO48" s="13"/>
      <c r="EP48" s="13"/>
      <c r="EQ48" s="13"/>
      <c r="ER48" s="13"/>
      <c r="ES48" s="13"/>
      <c r="ET48" s="13"/>
      <c r="EU48" s="13"/>
      <c r="EV48" s="13"/>
      <c r="EW48" s="13"/>
      <c r="EX48" s="13"/>
      <c r="EY48" s="13"/>
      <c r="EZ48" s="13"/>
      <c r="FA48" s="13"/>
      <c r="FB48" s="13"/>
      <c r="FC48" s="13"/>
      <c r="FD48" s="13"/>
      <c r="FE48" s="13"/>
      <c r="FF48" s="13"/>
      <c r="FG48" s="13"/>
      <c r="FH48" s="13"/>
      <c r="FI48" s="13"/>
      <c r="FJ48" s="13"/>
      <c r="FK48" s="13"/>
      <c r="FL48" s="13"/>
      <c r="FM48" s="13"/>
      <c r="FN48" s="13"/>
      <c r="FO48" s="13"/>
      <c r="FP48" s="13"/>
      <c r="FQ48" s="13"/>
      <c r="FR48" s="13"/>
      <c r="FS48" s="13"/>
      <c r="FT48" s="13"/>
      <c r="FU48" s="13"/>
      <c r="FV48" s="13"/>
      <c r="FW48" s="13"/>
      <c r="FX48" s="13"/>
      <c r="FY48" s="13"/>
      <c r="FZ48" s="13"/>
      <c r="GA48" s="13"/>
      <c r="GB48" s="13"/>
      <c r="GC48" s="13"/>
    </row>
    <row r="49" spans="1:185" ht="12.75" customHeight="1" x14ac:dyDescent="0.2">
      <c r="A49" s="76"/>
      <c r="B49" s="81" t="s">
        <v>522</v>
      </c>
      <c r="C49" s="82" t="s">
        <v>647</v>
      </c>
      <c r="D49" s="88"/>
      <c r="E49" s="85">
        <v>1.9</v>
      </c>
      <c r="G49" s="15">
        <f t="shared" si="0"/>
        <v>0</v>
      </c>
      <c r="H49" s="10">
        <v>0</v>
      </c>
      <c r="I49" s="10">
        <v>0</v>
      </c>
      <c r="J49" s="10">
        <v>0</v>
      </c>
      <c r="L49" s="10">
        <v>0</v>
      </c>
      <c r="M49" s="10">
        <v>0</v>
      </c>
      <c r="N49" s="10">
        <v>0</v>
      </c>
      <c r="O49" s="10">
        <v>0</v>
      </c>
      <c r="Q49" s="10">
        <v>0</v>
      </c>
      <c r="R49" s="10">
        <v>0</v>
      </c>
      <c r="S49" s="10">
        <v>0</v>
      </c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3"/>
      <c r="CW49" s="13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3"/>
      <c r="DI49" s="13"/>
      <c r="DJ49" s="13"/>
      <c r="DK49" s="13"/>
      <c r="DL49" s="13"/>
      <c r="DM49" s="13"/>
      <c r="DN49" s="13"/>
      <c r="DO49" s="13"/>
      <c r="DP49" s="13"/>
      <c r="DQ49" s="13"/>
      <c r="DR49" s="13"/>
      <c r="DS49" s="13"/>
      <c r="DT49" s="13"/>
      <c r="DU49" s="13"/>
      <c r="DV49" s="13"/>
      <c r="DW49" s="13"/>
      <c r="DX49" s="13"/>
      <c r="DY49" s="13"/>
      <c r="DZ49" s="13"/>
      <c r="EA49" s="13"/>
      <c r="EB49" s="13"/>
      <c r="EC49" s="13"/>
      <c r="ED49" s="13"/>
      <c r="EE49" s="13"/>
      <c r="EF49" s="13"/>
      <c r="EG49" s="13"/>
      <c r="EH49" s="13"/>
      <c r="EI49" s="13"/>
      <c r="EJ49" s="13"/>
      <c r="EK49" s="13"/>
      <c r="EL49" s="13"/>
      <c r="EM49" s="13"/>
      <c r="EN49" s="13"/>
      <c r="EO49" s="13"/>
      <c r="EP49" s="13"/>
      <c r="EQ49" s="13"/>
      <c r="ER49" s="13"/>
      <c r="ES49" s="13"/>
      <c r="ET49" s="13"/>
      <c r="EU49" s="13"/>
      <c r="EV49" s="13"/>
      <c r="EW49" s="13"/>
      <c r="EX49" s="13"/>
      <c r="EY49" s="13"/>
      <c r="EZ49" s="13"/>
      <c r="FA49" s="13"/>
      <c r="FB49" s="13"/>
      <c r="FC49" s="13"/>
      <c r="FD49" s="13"/>
      <c r="FE49" s="13"/>
      <c r="FF49" s="13"/>
      <c r="FG49" s="13"/>
      <c r="FH49" s="13"/>
      <c r="FI49" s="13"/>
      <c r="FJ49" s="13"/>
      <c r="FK49" s="13"/>
      <c r="FL49" s="13"/>
      <c r="FM49" s="13"/>
      <c r="FN49" s="13"/>
      <c r="FO49" s="13"/>
      <c r="FP49" s="13"/>
      <c r="FQ49" s="13"/>
      <c r="FR49" s="13"/>
      <c r="FS49" s="13"/>
      <c r="FT49" s="13"/>
      <c r="FU49" s="13"/>
      <c r="FV49" s="13"/>
      <c r="FW49" s="13"/>
      <c r="FX49" s="13"/>
      <c r="FY49" s="13"/>
      <c r="FZ49" s="13"/>
      <c r="GA49" s="13"/>
      <c r="GB49" s="13"/>
      <c r="GC49" s="13"/>
    </row>
    <row r="50" spans="1:185" ht="12.75" customHeight="1" x14ac:dyDescent="0.2">
      <c r="A50" s="76"/>
      <c r="B50" s="81" t="s">
        <v>523</v>
      </c>
      <c r="C50" s="82" t="s">
        <v>648</v>
      </c>
      <c r="D50" s="88"/>
      <c r="E50" s="85">
        <v>1.9</v>
      </c>
      <c r="G50" s="15">
        <f t="shared" si="0"/>
        <v>0</v>
      </c>
      <c r="H50" s="10">
        <v>0</v>
      </c>
      <c r="I50" s="10">
        <v>0</v>
      </c>
      <c r="J50" s="10">
        <v>0</v>
      </c>
      <c r="L50" s="10">
        <v>0</v>
      </c>
      <c r="M50" s="10">
        <v>0</v>
      </c>
      <c r="N50" s="10">
        <v>0</v>
      </c>
      <c r="O50" s="10">
        <v>0</v>
      </c>
      <c r="Q50" s="10">
        <v>0</v>
      </c>
      <c r="R50" s="10">
        <v>0</v>
      </c>
      <c r="S50" s="10">
        <v>0</v>
      </c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3"/>
      <c r="BY50" s="13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3"/>
      <c r="CK50" s="13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3"/>
      <c r="CW50" s="13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3"/>
      <c r="DI50" s="13"/>
      <c r="DJ50" s="13"/>
      <c r="DK50" s="13"/>
      <c r="DL50" s="13"/>
      <c r="DM50" s="13"/>
      <c r="DN50" s="13"/>
      <c r="DO50" s="13"/>
      <c r="DP50" s="13"/>
      <c r="DQ50" s="13"/>
      <c r="DR50" s="13"/>
      <c r="DS50" s="13"/>
      <c r="DT50" s="13"/>
      <c r="DU50" s="13"/>
      <c r="DV50" s="13"/>
      <c r="DW50" s="13"/>
      <c r="DX50" s="13"/>
      <c r="DY50" s="13"/>
      <c r="DZ50" s="13"/>
      <c r="EA50" s="13"/>
      <c r="EB50" s="13"/>
      <c r="EC50" s="13"/>
      <c r="ED50" s="13"/>
      <c r="EE50" s="13"/>
      <c r="EF50" s="13"/>
      <c r="EG50" s="13"/>
      <c r="EH50" s="13"/>
      <c r="EI50" s="13"/>
      <c r="EJ50" s="13"/>
      <c r="EK50" s="13"/>
      <c r="EL50" s="13"/>
      <c r="EM50" s="13"/>
      <c r="EN50" s="13"/>
      <c r="EO50" s="13"/>
      <c r="EP50" s="13"/>
      <c r="EQ50" s="13"/>
      <c r="ER50" s="13"/>
      <c r="ES50" s="13"/>
      <c r="ET50" s="13"/>
      <c r="EU50" s="13"/>
      <c r="EV50" s="13"/>
      <c r="EW50" s="13"/>
      <c r="EX50" s="13"/>
      <c r="EY50" s="13"/>
      <c r="EZ50" s="13"/>
      <c r="FA50" s="13"/>
      <c r="FB50" s="13"/>
      <c r="FC50" s="13"/>
      <c r="FD50" s="13"/>
      <c r="FE50" s="13"/>
      <c r="FF50" s="13"/>
      <c r="FG50" s="13"/>
      <c r="FH50" s="13"/>
      <c r="FI50" s="13"/>
      <c r="FJ50" s="13"/>
      <c r="FK50" s="13"/>
      <c r="FL50" s="13"/>
      <c r="FM50" s="13"/>
      <c r="FN50" s="13"/>
      <c r="FO50" s="13"/>
      <c r="FP50" s="13"/>
      <c r="FQ50" s="13"/>
      <c r="FR50" s="13"/>
      <c r="FS50" s="13"/>
      <c r="FT50" s="13"/>
      <c r="FU50" s="13"/>
      <c r="FV50" s="13"/>
      <c r="FW50" s="13"/>
      <c r="FX50" s="13"/>
      <c r="FY50" s="13"/>
      <c r="FZ50" s="13"/>
      <c r="GA50" s="13"/>
      <c r="GB50" s="13"/>
      <c r="GC50" s="13"/>
    </row>
    <row r="51" spans="1:185" ht="12.75" customHeight="1" x14ac:dyDescent="0.2">
      <c r="A51" s="75"/>
      <c r="B51" s="81" t="s">
        <v>308</v>
      </c>
      <c r="C51" s="82" t="s">
        <v>665</v>
      </c>
      <c r="D51" s="88">
        <v>21</v>
      </c>
      <c r="E51" s="85">
        <v>1.8</v>
      </c>
      <c r="G51" s="15">
        <f t="shared" si="0"/>
        <v>0</v>
      </c>
      <c r="H51" s="10">
        <v>0</v>
      </c>
      <c r="I51" s="10">
        <v>0</v>
      </c>
      <c r="J51" s="10">
        <v>0</v>
      </c>
      <c r="L51" s="10">
        <v>0</v>
      </c>
      <c r="M51" s="10">
        <v>0</v>
      </c>
      <c r="N51" s="10">
        <v>0</v>
      </c>
      <c r="O51" s="10">
        <v>0</v>
      </c>
      <c r="Q51" s="10">
        <v>0</v>
      </c>
      <c r="R51" s="10">
        <v>0</v>
      </c>
      <c r="S51" s="10">
        <v>0</v>
      </c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3"/>
      <c r="BY51" s="13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3"/>
      <c r="CK51" s="13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3"/>
      <c r="CW51" s="13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3"/>
      <c r="DI51" s="13"/>
      <c r="DJ51" s="13"/>
      <c r="DK51" s="13"/>
      <c r="DL51" s="13"/>
      <c r="DM51" s="13"/>
      <c r="DN51" s="13"/>
      <c r="DO51" s="13"/>
      <c r="DP51" s="13"/>
      <c r="DQ51" s="13"/>
      <c r="DR51" s="13"/>
      <c r="DS51" s="13"/>
      <c r="DT51" s="13"/>
      <c r="DU51" s="13"/>
      <c r="DV51" s="13"/>
      <c r="DW51" s="13"/>
      <c r="DX51" s="13"/>
      <c r="DY51" s="13"/>
      <c r="DZ51" s="13"/>
      <c r="EA51" s="13"/>
      <c r="EB51" s="13"/>
      <c r="EC51" s="13"/>
      <c r="ED51" s="13"/>
      <c r="EE51" s="13"/>
      <c r="EF51" s="13"/>
      <c r="EG51" s="13"/>
      <c r="EH51" s="13"/>
      <c r="EI51" s="13"/>
      <c r="EJ51" s="13"/>
      <c r="EK51" s="13"/>
      <c r="EL51" s="13"/>
      <c r="EM51" s="13"/>
      <c r="EN51" s="13"/>
      <c r="EO51" s="13"/>
      <c r="EP51" s="13"/>
      <c r="EQ51" s="13"/>
      <c r="ER51" s="13"/>
      <c r="ES51" s="13"/>
      <c r="ET51" s="13"/>
      <c r="EU51" s="13"/>
      <c r="EV51" s="13"/>
      <c r="EW51" s="13"/>
      <c r="EX51" s="13"/>
      <c r="EY51" s="13"/>
      <c r="EZ51" s="13"/>
      <c r="FA51" s="13"/>
      <c r="FB51" s="13"/>
      <c r="FC51" s="13"/>
      <c r="FD51" s="13"/>
      <c r="FE51" s="13"/>
      <c r="FF51" s="13"/>
      <c r="FG51" s="13"/>
      <c r="FH51" s="13"/>
      <c r="FI51" s="13"/>
      <c r="FJ51" s="13"/>
      <c r="FK51" s="13"/>
      <c r="FL51" s="13"/>
      <c r="FM51" s="13"/>
      <c r="FN51" s="13"/>
      <c r="FO51" s="13"/>
      <c r="FP51" s="13"/>
      <c r="FQ51" s="13"/>
      <c r="FR51" s="13"/>
      <c r="FS51" s="13"/>
      <c r="FT51" s="13"/>
      <c r="FU51" s="13"/>
      <c r="FV51" s="13"/>
      <c r="FW51" s="13"/>
      <c r="FX51" s="13"/>
      <c r="FY51" s="13"/>
      <c r="FZ51" s="13"/>
      <c r="GA51" s="13"/>
      <c r="GB51" s="13"/>
      <c r="GC51" s="13"/>
    </row>
    <row r="52" spans="1:185" ht="12.75" customHeight="1" x14ac:dyDescent="0.2">
      <c r="B52" s="81" t="s">
        <v>248</v>
      </c>
      <c r="C52" s="82" t="s">
        <v>659</v>
      </c>
      <c r="D52" s="88">
        <v>30</v>
      </c>
      <c r="E52" s="85">
        <v>1.8</v>
      </c>
      <c r="G52" s="15">
        <f t="shared" si="0"/>
        <v>1</v>
      </c>
      <c r="H52" s="10">
        <v>0</v>
      </c>
      <c r="I52" s="10">
        <v>0</v>
      </c>
      <c r="J52" s="10">
        <v>0</v>
      </c>
      <c r="L52" s="10">
        <v>0</v>
      </c>
      <c r="M52" s="10">
        <v>0</v>
      </c>
      <c r="N52" s="10">
        <v>0</v>
      </c>
      <c r="O52" s="10">
        <v>0</v>
      </c>
      <c r="Q52" s="10">
        <v>1</v>
      </c>
      <c r="R52" s="10">
        <v>0</v>
      </c>
      <c r="S52" s="10">
        <v>0</v>
      </c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3"/>
      <c r="BY52" s="13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3"/>
      <c r="CK52" s="13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3"/>
      <c r="CW52" s="13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3"/>
      <c r="DI52" s="13"/>
      <c r="DJ52" s="13"/>
      <c r="DK52" s="13"/>
      <c r="DL52" s="13"/>
      <c r="DM52" s="13"/>
      <c r="DN52" s="13"/>
      <c r="DO52" s="13"/>
      <c r="DP52" s="13"/>
      <c r="DQ52" s="13"/>
      <c r="DR52" s="13"/>
      <c r="DS52" s="13"/>
      <c r="DT52" s="13"/>
      <c r="DU52" s="13"/>
      <c r="DV52" s="13"/>
      <c r="DW52" s="13"/>
      <c r="DX52" s="13"/>
      <c r="DY52" s="13"/>
      <c r="DZ52" s="13"/>
      <c r="EA52" s="13"/>
      <c r="EB52" s="13"/>
      <c r="EC52" s="13"/>
      <c r="ED52" s="13"/>
      <c r="EE52" s="13"/>
      <c r="EF52" s="13"/>
      <c r="EG52" s="13"/>
      <c r="EH52" s="13"/>
      <c r="EI52" s="13"/>
      <c r="EJ52" s="13"/>
      <c r="EK52" s="13"/>
      <c r="EL52" s="13"/>
      <c r="EM52" s="13"/>
      <c r="EN52" s="13"/>
      <c r="EO52" s="13"/>
      <c r="EP52" s="13"/>
      <c r="EQ52" s="13"/>
      <c r="ER52" s="13"/>
      <c r="ES52" s="13"/>
      <c r="ET52" s="13"/>
      <c r="EU52" s="13"/>
      <c r="EV52" s="13"/>
      <c r="EW52" s="13"/>
      <c r="EX52" s="13"/>
      <c r="EY52" s="13"/>
      <c r="EZ52" s="13"/>
      <c r="FA52" s="13"/>
      <c r="FB52" s="13"/>
      <c r="FC52" s="13"/>
      <c r="FD52" s="13"/>
      <c r="FE52" s="13"/>
      <c r="FF52" s="13"/>
      <c r="FG52" s="13"/>
      <c r="FH52" s="13"/>
      <c r="FI52" s="13"/>
      <c r="FJ52" s="13"/>
      <c r="FK52" s="13"/>
      <c r="FL52" s="13"/>
      <c r="FM52" s="13"/>
      <c r="FN52" s="13"/>
      <c r="FO52" s="13"/>
      <c r="FP52" s="13"/>
      <c r="FQ52" s="13"/>
      <c r="FR52" s="13"/>
      <c r="FS52" s="13"/>
      <c r="FT52" s="13"/>
      <c r="FU52" s="13"/>
      <c r="FV52" s="13"/>
      <c r="FW52" s="13"/>
      <c r="FX52" s="13"/>
      <c r="FY52" s="13"/>
      <c r="FZ52" s="13"/>
      <c r="GA52" s="13"/>
      <c r="GB52" s="13"/>
      <c r="GC52" s="13"/>
    </row>
    <row r="53" spans="1:185" ht="12.75" customHeight="1" x14ac:dyDescent="0.2">
      <c r="A53" s="76"/>
      <c r="B53" s="81" t="s">
        <v>301</v>
      </c>
      <c r="C53" s="82" t="s">
        <v>660</v>
      </c>
      <c r="D53" s="88">
        <v>0</v>
      </c>
      <c r="E53" s="85">
        <v>1.7</v>
      </c>
      <c r="G53" s="15">
        <f t="shared" ref="G53:G122" si="1">SUM(H53:AU53)</f>
        <v>9</v>
      </c>
      <c r="H53" s="10">
        <v>0</v>
      </c>
      <c r="I53" s="10">
        <v>0</v>
      </c>
      <c r="J53" s="10">
        <v>0</v>
      </c>
      <c r="L53" s="10">
        <v>0</v>
      </c>
      <c r="M53" s="10">
        <v>0</v>
      </c>
      <c r="N53" s="10">
        <v>0</v>
      </c>
      <c r="O53" s="10">
        <v>0</v>
      </c>
      <c r="Q53" s="10">
        <v>1</v>
      </c>
      <c r="R53" s="10">
        <v>6</v>
      </c>
      <c r="S53" s="10">
        <v>2</v>
      </c>
      <c r="V53" s="59"/>
      <c r="W53" s="59"/>
      <c r="X53" s="61"/>
      <c r="Y53" s="59"/>
      <c r="Z53" s="61"/>
      <c r="AA53" s="59"/>
      <c r="AB53" s="60"/>
      <c r="AC53" s="62"/>
      <c r="AD53" s="59"/>
      <c r="AE53" s="62"/>
      <c r="AF53" s="59"/>
      <c r="AG53" s="63"/>
      <c r="AH53" s="59"/>
      <c r="AI53" s="59"/>
      <c r="AJ53" s="59"/>
      <c r="AK53" s="59"/>
      <c r="AL53" s="59"/>
      <c r="AM53" s="59"/>
      <c r="AN53" s="63"/>
      <c r="AO53" s="59"/>
      <c r="AP53" s="59"/>
      <c r="AQ53" s="63"/>
      <c r="AR53" s="59"/>
      <c r="AS53" s="59"/>
      <c r="AT53" s="59"/>
      <c r="AU53" s="59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3"/>
      <c r="BY53" s="13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3"/>
      <c r="CK53" s="13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3"/>
      <c r="CW53" s="13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3"/>
      <c r="DI53" s="13"/>
      <c r="DJ53" s="13"/>
      <c r="DK53" s="13"/>
      <c r="DL53" s="13"/>
      <c r="DM53" s="13"/>
      <c r="DN53" s="13"/>
      <c r="DO53" s="13"/>
      <c r="DP53" s="13"/>
      <c r="DQ53" s="13"/>
      <c r="DR53" s="13"/>
      <c r="DS53" s="13"/>
      <c r="DT53" s="13"/>
      <c r="DU53" s="13"/>
      <c r="DV53" s="13"/>
      <c r="DW53" s="13"/>
      <c r="DX53" s="13"/>
      <c r="DY53" s="13"/>
      <c r="DZ53" s="13"/>
      <c r="EA53" s="13"/>
      <c r="EB53" s="13"/>
      <c r="EC53" s="13"/>
      <c r="ED53" s="13"/>
      <c r="EE53" s="13"/>
      <c r="EF53" s="13"/>
      <c r="EG53" s="13"/>
      <c r="EH53" s="13"/>
      <c r="EI53" s="13"/>
      <c r="EJ53" s="13"/>
      <c r="EK53" s="13"/>
      <c r="EL53" s="13"/>
      <c r="EM53" s="13"/>
      <c r="EN53" s="13"/>
      <c r="EO53" s="13"/>
      <c r="EP53" s="13"/>
      <c r="EQ53" s="13"/>
      <c r="ER53" s="13"/>
      <c r="ES53" s="13"/>
      <c r="ET53" s="13"/>
      <c r="EU53" s="13"/>
      <c r="EV53" s="13"/>
      <c r="EW53" s="13"/>
      <c r="EX53" s="13"/>
      <c r="EY53" s="13"/>
      <c r="EZ53" s="13"/>
      <c r="FA53" s="13"/>
      <c r="FB53" s="13"/>
      <c r="FC53" s="13"/>
      <c r="FD53" s="13"/>
      <c r="FE53" s="13"/>
      <c r="FF53" s="13"/>
      <c r="FG53" s="13"/>
      <c r="FH53" s="13"/>
      <c r="FI53" s="13"/>
      <c r="FJ53" s="13"/>
      <c r="FK53" s="13"/>
      <c r="FL53" s="13"/>
      <c r="FM53" s="13"/>
      <c r="FN53" s="13"/>
      <c r="FO53" s="13"/>
      <c r="FP53" s="13"/>
      <c r="FQ53" s="13"/>
      <c r="FR53" s="13"/>
      <c r="FS53" s="13"/>
      <c r="FT53" s="13"/>
      <c r="FU53" s="13"/>
      <c r="FV53" s="13"/>
      <c r="FW53" s="13"/>
      <c r="FX53" s="13"/>
      <c r="FY53" s="13"/>
      <c r="FZ53" s="13"/>
      <c r="GA53" s="13"/>
      <c r="GB53" s="13"/>
      <c r="GC53" s="13"/>
    </row>
    <row r="54" spans="1:185" ht="12.75" customHeight="1" x14ac:dyDescent="0.2">
      <c r="A54" s="76"/>
      <c r="B54" s="81" t="s">
        <v>524</v>
      </c>
      <c r="C54" s="82" t="s">
        <v>663</v>
      </c>
      <c r="D54" s="88"/>
      <c r="E54" s="85">
        <v>1.7</v>
      </c>
      <c r="G54" s="15">
        <f t="shared" si="1"/>
        <v>0</v>
      </c>
      <c r="H54" s="10">
        <v>0</v>
      </c>
      <c r="I54" s="10">
        <v>0</v>
      </c>
      <c r="J54" s="10">
        <v>0</v>
      </c>
      <c r="L54" s="10">
        <v>0</v>
      </c>
      <c r="M54" s="10">
        <v>0</v>
      </c>
      <c r="N54" s="10">
        <v>0</v>
      </c>
      <c r="O54" s="10">
        <v>0</v>
      </c>
      <c r="Q54" s="10">
        <v>0</v>
      </c>
      <c r="R54" s="10">
        <v>0</v>
      </c>
      <c r="S54" s="10">
        <v>0</v>
      </c>
      <c r="V54" s="59"/>
      <c r="W54" s="59"/>
      <c r="X54" s="61"/>
      <c r="Y54" s="59"/>
      <c r="Z54" s="61"/>
      <c r="AA54" s="59"/>
      <c r="AB54" s="61"/>
      <c r="AC54" s="62"/>
      <c r="AD54" s="59"/>
      <c r="AE54" s="62"/>
      <c r="AF54" s="59"/>
      <c r="AG54" s="59"/>
      <c r="AH54" s="59"/>
      <c r="AI54" s="59"/>
      <c r="AJ54" s="59"/>
      <c r="AK54" s="59"/>
      <c r="AL54" s="59"/>
      <c r="AM54" s="59"/>
      <c r="AN54" s="59"/>
      <c r="AO54" s="59"/>
      <c r="AP54" s="59"/>
      <c r="AQ54" s="59"/>
      <c r="AR54" s="59"/>
      <c r="AS54" s="59"/>
      <c r="AT54" s="63"/>
      <c r="AU54" s="59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3"/>
      <c r="BY54" s="13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3"/>
      <c r="CK54" s="13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3"/>
      <c r="CW54" s="13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3"/>
      <c r="DI54" s="13"/>
      <c r="DJ54" s="13"/>
      <c r="DK54" s="13"/>
      <c r="DL54" s="13"/>
      <c r="DM54" s="13"/>
      <c r="DN54" s="13"/>
      <c r="DO54" s="13"/>
      <c r="DP54" s="13"/>
      <c r="DQ54" s="13"/>
      <c r="DR54" s="13"/>
      <c r="DS54" s="13"/>
      <c r="DT54" s="13"/>
      <c r="DU54" s="13"/>
      <c r="DV54" s="13"/>
      <c r="DW54" s="13"/>
      <c r="DX54" s="13"/>
      <c r="DY54" s="13"/>
      <c r="DZ54" s="13"/>
      <c r="EA54" s="13"/>
      <c r="EB54" s="13"/>
      <c r="EC54" s="13"/>
      <c r="ED54" s="13"/>
      <c r="EE54" s="13"/>
      <c r="EF54" s="13"/>
      <c r="EG54" s="13"/>
      <c r="EH54" s="13"/>
      <c r="EI54" s="13"/>
      <c r="EJ54" s="13"/>
      <c r="EK54" s="13"/>
      <c r="EL54" s="13"/>
      <c r="EM54" s="13"/>
      <c r="EN54" s="13"/>
      <c r="EO54" s="13"/>
      <c r="EP54" s="13"/>
      <c r="EQ54" s="13"/>
      <c r="ER54" s="13"/>
      <c r="ES54" s="13"/>
      <c r="ET54" s="13"/>
      <c r="EU54" s="13"/>
      <c r="EV54" s="13"/>
      <c r="EW54" s="13"/>
      <c r="EX54" s="13"/>
      <c r="EY54" s="13"/>
      <c r="EZ54" s="13"/>
      <c r="FA54" s="13"/>
      <c r="FB54" s="13"/>
      <c r="FC54" s="13"/>
      <c r="FD54" s="13"/>
      <c r="FE54" s="13"/>
      <c r="FF54" s="13"/>
      <c r="FG54" s="13"/>
      <c r="FH54" s="13"/>
      <c r="FI54" s="13"/>
      <c r="FJ54" s="13"/>
      <c r="FK54" s="13"/>
      <c r="FL54" s="13"/>
      <c r="FM54" s="13"/>
      <c r="FN54" s="13"/>
      <c r="FO54" s="13"/>
      <c r="FP54" s="13"/>
      <c r="FQ54" s="13"/>
      <c r="FR54" s="13"/>
      <c r="FS54" s="13"/>
      <c r="FT54" s="13"/>
      <c r="FU54" s="13"/>
      <c r="FV54" s="13"/>
      <c r="FW54" s="13"/>
      <c r="FX54" s="13"/>
      <c r="FY54" s="13"/>
      <c r="FZ54" s="13"/>
      <c r="GA54" s="13"/>
      <c r="GB54" s="13"/>
      <c r="GC54" s="13"/>
    </row>
    <row r="55" spans="1:185" ht="12.75" customHeight="1" x14ac:dyDescent="0.2">
      <c r="A55" s="76"/>
      <c r="B55" s="81" t="s">
        <v>525</v>
      </c>
      <c r="C55" s="82" t="s">
        <v>664</v>
      </c>
      <c r="D55" s="88"/>
      <c r="E55" s="85">
        <v>1.7</v>
      </c>
      <c r="G55" s="15">
        <f t="shared" si="1"/>
        <v>0</v>
      </c>
      <c r="H55" s="10">
        <v>0</v>
      </c>
      <c r="I55" s="10">
        <v>0</v>
      </c>
      <c r="J55" s="10">
        <v>0</v>
      </c>
      <c r="L55" s="10">
        <v>0</v>
      </c>
      <c r="M55" s="10">
        <v>0</v>
      </c>
      <c r="N55" s="10">
        <v>0</v>
      </c>
      <c r="O55" s="10">
        <v>0</v>
      </c>
      <c r="Q55" s="10">
        <v>0</v>
      </c>
      <c r="R55" s="10">
        <v>0</v>
      </c>
      <c r="S55" s="10">
        <v>0</v>
      </c>
      <c r="V55" s="59"/>
      <c r="W55" s="59"/>
      <c r="X55" s="61"/>
      <c r="Y55" s="59"/>
      <c r="Z55" s="61"/>
      <c r="AA55" s="59"/>
      <c r="AB55" s="60"/>
      <c r="AC55" s="62"/>
      <c r="AD55" s="59"/>
      <c r="AE55" s="62"/>
      <c r="AF55" s="59"/>
      <c r="AG55" s="59"/>
      <c r="AH55" s="59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59"/>
      <c r="AT55" s="59"/>
      <c r="AU55" s="59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3"/>
      <c r="BY55" s="13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3"/>
      <c r="CK55" s="13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3"/>
      <c r="CW55" s="13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3"/>
      <c r="DI55" s="13"/>
      <c r="DJ55" s="13"/>
      <c r="DK55" s="13"/>
      <c r="DL55" s="13"/>
      <c r="DM55" s="13"/>
      <c r="DN55" s="13"/>
      <c r="DO55" s="13"/>
      <c r="DP55" s="13"/>
      <c r="DQ55" s="13"/>
      <c r="DR55" s="13"/>
      <c r="DS55" s="13"/>
      <c r="DT55" s="13"/>
      <c r="DU55" s="13"/>
      <c r="DV55" s="13"/>
      <c r="DW55" s="13"/>
      <c r="DX55" s="13"/>
      <c r="DY55" s="13"/>
      <c r="DZ55" s="13"/>
      <c r="EA55" s="13"/>
      <c r="EB55" s="13"/>
      <c r="EC55" s="13"/>
      <c r="ED55" s="13"/>
      <c r="EE55" s="13"/>
      <c r="EF55" s="13"/>
      <c r="EG55" s="13"/>
      <c r="EH55" s="13"/>
      <c r="EI55" s="13"/>
      <c r="EJ55" s="13"/>
      <c r="EK55" s="13"/>
      <c r="EL55" s="13"/>
      <c r="EM55" s="13"/>
      <c r="EN55" s="13"/>
      <c r="EO55" s="13"/>
      <c r="EP55" s="13"/>
      <c r="EQ55" s="13"/>
      <c r="ER55" s="13"/>
      <c r="ES55" s="13"/>
      <c r="ET55" s="13"/>
      <c r="EU55" s="13"/>
      <c r="EV55" s="13"/>
      <c r="EW55" s="13"/>
      <c r="EX55" s="13"/>
      <c r="EY55" s="13"/>
      <c r="EZ55" s="13"/>
      <c r="FA55" s="13"/>
      <c r="FB55" s="13"/>
      <c r="FC55" s="13"/>
      <c r="FD55" s="13"/>
      <c r="FE55" s="13"/>
      <c r="FF55" s="13"/>
      <c r="FG55" s="13"/>
      <c r="FH55" s="13"/>
      <c r="FI55" s="13"/>
      <c r="FJ55" s="13"/>
      <c r="FK55" s="13"/>
      <c r="FL55" s="13"/>
      <c r="FM55" s="13"/>
      <c r="FN55" s="13"/>
      <c r="FO55" s="13"/>
      <c r="FP55" s="13"/>
      <c r="FQ55" s="13"/>
      <c r="FR55" s="13"/>
      <c r="FS55" s="13"/>
      <c r="FT55" s="13"/>
      <c r="FU55" s="13"/>
      <c r="FV55" s="13"/>
      <c r="FW55" s="13"/>
      <c r="FX55" s="13"/>
      <c r="FY55" s="13"/>
      <c r="FZ55" s="13"/>
      <c r="GA55" s="13"/>
      <c r="GB55" s="13"/>
      <c r="GC55" s="13"/>
    </row>
    <row r="56" spans="1:185" ht="12.75" customHeight="1" x14ac:dyDescent="0.2">
      <c r="A56" s="76"/>
      <c r="B56" s="81" t="s">
        <v>526</v>
      </c>
      <c r="C56" s="82" t="s">
        <v>662</v>
      </c>
      <c r="D56" s="88"/>
      <c r="E56" s="85">
        <v>1.7</v>
      </c>
      <c r="G56" s="15">
        <f t="shared" si="1"/>
        <v>6</v>
      </c>
      <c r="H56" s="10">
        <v>0</v>
      </c>
      <c r="I56" s="10">
        <v>0</v>
      </c>
      <c r="J56" s="10">
        <v>0</v>
      </c>
      <c r="L56" s="10">
        <v>6</v>
      </c>
      <c r="M56" s="10">
        <v>0</v>
      </c>
      <c r="N56" s="10">
        <v>0</v>
      </c>
      <c r="O56" s="10">
        <v>0</v>
      </c>
      <c r="Q56" s="10">
        <v>0</v>
      </c>
      <c r="R56" s="10">
        <v>0</v>
      </c>
      <c r="S56" s="10">
        <v>0</v>
      </c>
      <c r="V56" s="59"/>
      <c r="W56" s="59"/>
      <c r="X56" s="61"/>
      <c r="Y56" s="59"/>
      <c r="Z56" s="61"/>
      <c r="AA56" s="59"/>
      <c r="AB56" s="60"/>
      <c r="AC56" s="62"/>
      <c r="AD56" s="59"/>
      <c r="AE56" s="62"/>
      <c r="AF56" s="59"/>
      <c r="AG56" s="59"/>
      <c r="AH56" s="59"/>
      <c r="AI56" s="59"/>
      <c r="AJ56" s="59"/>
      <c r="AK56" s="59"/>
      <c r="AL56" s="59"/>
      <c r="AM56" s="59"/>
      <c r="AN56" s="59"/>
      <c r="AO56" s="63"/>
      <c r="AP56" s="59"/>
      <c r="AQ56" s="63"/>
      <c r="AR56" s="59"/>
      <c r="AS56" s="59"/>
      <c r="AT56" s="59"/>
      <c r="AU56" s="59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3"/>
      <c r="BY56" s="13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3"/>
      <c r="CK56" s="13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3"/>
      <c r="CW56" s="13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3"/>
      <c r="DI56" s="13"/>
      <c r="DJ56" s="13"/>
      <c r="DK56" s="13"/>
      <c r="DL56" s="13"/>
      <c r="DM56" s="13"/>
      <c r="DN56" s="13"/>
      <c r="DO56" s="13"/>
      <c r="DP56" s="13"/>
      <c r="DQ56" s="13"/>
      <c r="DR56" s="13"/>
      <c r="DS56" s="13"/>
      <c r="DT56" s="13"/>
      <c r="DU56" s="13"/>
      <c r="DV56" s="13"/>
      <c r="DW56" s="13"/>
      <c r="DX56" s="13"/>
      <c r="DY56" s="13"/>
      <c r="DZ56" s="13"/>
      <c r="EA56" s="13"/>
      <c r="EB56" s="13"/>
      <c r="EC56" s="13"/>
      <c r="ED56" s="13"/>
      <c r="EE56" s="13"/>
      <c r="EF56" s="13"/>
      <c r="EG56" s="13"/>
      <c r="EH56" s="13"/>
      <c r="EI56" s="13"/>
      <c r="EJ56" s="13"/>
      <c r="EK56" s="13"/>
      <c r="EL56" s="13"/>
      <c r="EM56" s="13"/>
      <c r="EN56" s="13"/>
      <c r="EO56" s="13"/>
      <c r="EP56" s="13"/>
      <c r="EQ56" s="13"/>
      <c r="ER56" s="13"/>
      <c r="ES56" s="13"/>
      <c r="ET56" s="13"/>
      <c r="EU56" s="13"/>
      <c r="EV56" s="13"/>
      <c r="EW56" s="13"/>
      <c r="EX56" s="13"/>
      <c r="EY56" s="13"/>
      <c r="EZ56" s="13"/>
      <c r="FA56" s="13"/>
      <c r="FB56" s="13"/>
      <c r="FC56" s="13"/>
      <c r="FD56" s="13"/>
      <c r="FE56" s="13"/>
      <c r="FF56" s="13"/>
      <c r="FG56" s="13"/>
      <c r="FH56" s="13"/>
      <c r="FI56" s="13"/>
      <c r="FJ56" s="13"/>
      <c r="FK56" s="13"/>
      <c r="FL56" s="13"/>
      <c r="FM56" s="13"/>
      <c r="FN56" s="13"/>
      <c r="FO56" s="13"/>
      <c r="FP56" s="13"/>
      <c r="FQ56" s="13"/>
      <c r="FR56" s="13"/>
      <c r="FS56" s="13"/>
      <c r="FT56" s="13"/>
      <c r="FU56" s="13"/>
      <c r="FV56" s="13"/>
      <c r="FW56" s="13"/>
      <c r="FX56" s="13"/>
      <c r="FY56" s="13"/>
      <c r="FZ56" s="13"/>
      <c r="GA56" s="13"/>
      <c r="GB56" s="13"/>
      <c r="GC56" s="13"/>
    </row>
    <row r="57" spans="1:185" ht="12.75" customHeight="1" x14ac:dyDescent="0.2">
      <c r="A57" s="76"/>
      <c r="B57" s="81" t="s">
        <v>200</v>
      </c>
      <c r="C57" s="82" t="s">
        <v>664</v>
      </c>
      <c r="D57" s="88"/>
      <c r="E57" s="85">
        <v>1.7</v>
      </c>
      <c r="G57" s="15">
        <f t="shared" si="1"/>
        <v>0</v>
      </c>
      <c r="H57" s="10">
        <v>0</v>
      </c>
      <c r="I57" s="10">
        <v>0</v>
      </c>
      <c r="J57" s="10">
        <v>0</v>
      </c>
      <c r="L57" s="10">
        <v>0</v>
      </c>
      <c r="M57" s="10">
        <v>0</v>
      </c>
      <c r="N57" s="10">
        <v>0</v>
      </c>
      <c r="O57" s="10">
        <v>0</v>
      </c>
      <c r="Q57" s="10">
        <v>0</v>
      </c>
      <c r="R57" s="10">
        <v>0</v>
      </c>
      <c r="S57" s="10">
        <v>0</v>
      </c>
      <c r="V57" s="59"/>
      <c r="W57" s="59"/>
      <c r="X57" s="61"/>
      <c r="Y57" s="59"/>
      <c r="Z57" s="61"/>
      <c r="AA57" s="59"/>
      <c r="AB57" s="60"/>
      <c r="AC57" s="62"/>
      <c r="AD57" s="59"/>
      <c r="AE57" s="62"/>
      <c r="AF57" s="59"/>
      <c r="AG57" s="63"/>
      <c r="AH57" s="59"/>
      <c r="AI57" s="59"/>
      <c r="AJ57" s="59"/>
      <c r="AK57" s="59"/>
      <c r="AL57" s="59"/>
      <c r="AM57" s="59"/>
      <c r="AN57" s="63"/>
      <c r="AO57" s="59"/>
      <c r="AP57" s="59"/>
      <c r="AQ57" s="59"/>
      <c r="AR57" s="59"/>
      <c r="AS57" s="59"/>
      <c r="AT57" s="59"/>
      <c r="AU57" s="59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3"/>
      <c r="BY57" s="13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3"/>
      <c r="CK57" s="13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3"/>
      <c r="CW57" s="13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3"/>
      <c r="DI57" s="13"/>
      <c r="DJ57" s="13"/>
      <c r="DK57" s="13"/>
      <c r="DL57" s="13"/>
      <c r="DM57" s="13"/>
      <c r="DN57" s="13"/>
      <c r="DO57" s="13"/>
      <c r="DP57" s="13"/>
      <c r="DQ57" s="13"/>
      <c r="DR57" s="13"/>
      <c r="DS57" s="13"/>
      <c r="DT57" s="13"/>
      <c r="DU57" s="13"/>
      <c r="DV57" s="13"/>
      <c r="DW57" s="13"/>
      <c r="DX57" s="13"/>
      <c r="DY57" s="13"/>
      <c r="DZ57" s="13"/>
      <c r="EA57" s="13"/>
      <c r="EB57" s="13"/>
      <c r="EC57" s="13"/>
      <c r="ED57" s="13"/>
      <c r="EE57" s="13"/>
      <c r="EF57" s="13"/>
      <c r="EG57" s="13"/>
      <c r="EH57" s="13"/>
      <c r="EI57" s="13"/>
      <c r="EJ57" s="13"/>
      <c r="EK57" s="13"/>
      <c r="EL57" s="13"/>
      <c r="EM57" s="13"/>
      <c r="EN57" s="13"/>
      <c r="EO57" s="13"/>
      <c r="EP57" s="13"/>
      <c r="EQ57" s="13"/>
      <c r="ER57" s="13"/>
      <c r="ES57" s="13"/>
      <c r="ET57" s="13"/>
      <c r="EU57" s="13"/>
      <c r="EV57" s="13"/>
      <c r="EW57" s="13"/>
      <c r="EX57" s="13"/>
      <c r="EY57" s="13"/>
      <c r="EZ57" s="13"/>
      <c r="FA57" s="13"/>
      <c r="FB57" s="13"/>
      <c r="FC57" s="13"/>
      <c r="FD57" s="13"/>
      <c r="FE57" s="13"/>
      <c r="FF57" s="13"/>
      <c r="FG57" s="13"/>
      <c r="FH57" s="13"/>
      <c r="FI57" s="13"/>
      <c r="FJ57" s="13"/>
      <c r="FK57" s="13"/>
      <c r="FL57" s="13"/>
      <c r="FM57" s="13"/>
      <c r="FN57" s="13"/>
      <c r="FO57" s="13"/>
      <c r="FP57" s="13"/>
      <c r="FQ57" s="13"/>
      <c r="FR57" s="13"/>
      <c r="FS57" s="13"/>
      <c r="FT57" s="13"/>
      <c r="FU57" s="13"/>
      <c r="FV57" s="13"/>
      <c r="FW57" s="13"/>
      <c r="FX57" s="13"/>
      <c r="FY57" s="13"/>
      <c r="FZ57" s="13"/>
      <c r="GA57" s="13"/>
      <c r="GB57" s="13"/>
      <c r="GC57" s="13"/>
    </row>
    <row r="58" spans="1:185" ht="12.75" customHeight="1" x14ac:dyDescent="0.2">
      <c r="A58" s="76"/>
      <c r="B58" s="81" t="s">
        <v>527</v>
      </c>
      <c r="C58" s="82" t="s">
        <v>659</v>
      </c>
      <c r="D58" s="88"/>
      <c r="E58" s="85">
        <v>1.6</v>
      </c>
      <c r="F58" s="73"/>
      <c r="G58" s="15">
        <f t="shared" si="1"/>
        <v>0</v>
      </c>
      <c r="H58" s="10">
        <v>0</v>
      </c>
      <c r="I58" s="10">
        <v>0</v>
      </c>
      <c r="J58" s="10">
        <v>0</v>
      </c>
      <c r="L58" s="10">
        <v>0</v>
      </c>
      <c r="M58" s="10">
        <v>0</v>
      </c>
      <c r="N58" s="10">
        <v>0</v>
      </c>
      <c r="O58" s="10">
        <v>0</v>
      </c>
      <c r="Q58" s="10">
        <v>0</v>
      </c>
      <c r="R58" s="10">
        <v>0</v>
      </c>
      <c r="S58" s="10">
        <v>0</v>
      </c>
      <c r="V58" s="59"/>
      <c r="W58" s="59"/>
      <c r="X58" s="61"/>
      <c r="Y58" s="59"/>
      <c r="Z58" s="61"/>
      <c r="AA58" s="59"/>
      <c r="AB58" s="60"/>
      <c r="AC58" s="62"/>
      <c r="AD58" s="59"/>
      <c r="AE58" s="62"/>
      <c r="AF58" s="59"/>
      <c r="AG58" s="59"/>
      <c r="AH58" s="59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59"/>
      <c r="AT58" s="59"/>
      <c r="AU58" s="59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3"/>
      <c r="BY58" s="13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3"/>
      <c r="CK58" s="13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3"/>
      <c r="CW58" s="13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3"/>
      <c r="DI58" s="13"/>
      <c r="DJ58" s="13"/>
      <c r="DK58" s="13"/>
      <c r="DL58" s="13"/>
      <c r="DM58" s="13"/>
      <c r="DN58" s="13"/>
      <c r="DO58" s="13"/>
      <c r="DP58" s="13"/>
      <c r="DQ58" s="13"/>
      <c r="DR58" s="13"/>
      <c r="DS58" s="13"/>
      <c r="DT58" s="13"/>
      <c r="DU58" s="13"/>
      <c r="DV58" s="13"/>
      <c r="DW58" s="13"/>
      <c r="DX58" s="13"/>
      <c r="DY58" s="13"/>
      <c r="DZ58" s="13"/>
      <c r="EA58" s="13"/>
      <c r="EB58" s="13"/>
      <c r="EC58" s="13"/>
      <c r="ED58" s="13"/>
      <c r="EE58" s="13"/>
      <c r="EF58" s="13"/>
      <c r="EG58" s="13"/>
      <c r="EH58" s="13"/>
      <c r="EI58" s="13"/>
      <c r="EJ58" s="13"/>
      <c r="EK58" s="13"/>
      <c r="EL58" s="13"/>
      <c r="EM58" s="13"/>
      <c r="EN58" s="13"/>
      <c r="EO58" s="13"/>
      <c r="EP58" s="13"/>
      <c r="EQ58" s="13"/>
      <c r="ER58" s="13"/>
      <c r="ES58" s="13"/>
      <c r="ET58" s="13"/>
      <c r="EU58" s="13"/>
      <c r="EV58" s="13"/>
      <c r="EW58" s="13"/>
      <c r="EX58" s="13"/>
      <c r="EY58" s="13"/>
      <c r="EZ58" s="13"/>
      <c r="FA58" s="13"/>
      <c r="FB58" s="13"/>
      <c r="FC58" s="13"/>
      <c r="FD58" s="13"/>
      <c r="FE58" s="13"/>
      <c r="FF58" s="13"/>
      <c r="FG58" s="13"/>
      <c r="FH58" s="13"/>
      <c r="FI58" s="13"/>
      <c r="FJ58" s="13"/>
      <c r="FK58" s="13"/>
      <c r="FL58" s="13"/>
      <c r="FM58" s="13"/>
      <c r="FN58" s="13"/>
      <c r="FO58" s="13"/>
      <c r="FP58" s="13"/>
      <c r="FQ58" s="13"/>
      <c r="FR58" s="13"/>
      <c r="FS58" s="13"/>
      <c r="FT58" s="13"/>
      <c r="FU58" s="13"/>
      <c r="FV58" s="13"/>
      <c r="FW58" s="13"/>
      <c r="FX58" s="13"/>
      <c r="FY58" s="13"/>
      <c r="FZ58" s="13"/>
      <c r="GA58" s="13"/>
      <c r="GB58" s="13"/>
      <c r="GC58" s="13"/>
    </row>
    <row r="59" spans="1:185" ht="12.75" customHeight="1" x14ac:dyDescent="0.2">
      <c r="A59" s="76"/>
      <c r="B59" s="81" t="s">
        <v>528</v>
      </c>
      <c r="C59" s="82" t="s">
        <v>662</v>
      </c>
      <c r="D59" s="88"/>
      <c r="E59" s="85">
        <v>1.6</v>
      </c>
      <c r="F59" s="73"/>
      <c r="G59" s="15">
        <f t="shared" si="1"/>
        <v>0</v>
      </c>
      <c r="H59" s="10">
        <v>0</v>
      </c>
      <c r="I59" s="10">
        <v>0</v>
      </c>
      <c r="J59" s="10">
        <v>0</v>
      </c>
      <c r="L59" s="10">
        <v>0</v>
      </c>
      <c r="M59" s="10">
        <v>0</v>
      </c>
      <c r="N59" s="10">
        <v>0</v>
      </c>
      <c r="O59" s="10">
        <v>0</v>
      </c>
      <c r="Q59" s="10">
        <v>0</v>
      </c>
      <c r="R59" s="10">
        <v>0</v>
      </c>
      <c r="S59" s="10">
        <v>0</v>
      </c>
      <c r="V59" s="59"/>
      <c r="W59" s="59"/>
      <c r="X59" s="61"/>
      <c r="Y59" s="59"/>
      <c r="Z59" s="61"/>
      <c r="AA59" s="59"/>
      <c r="AB59" s="60"/>
      <c r="AC59" s="62"/>
      <c r="AD59" s="59"/>
      <c r="AE59" s="62"/>
      <c r="AF59" s="59"/>
      <c r="AG59" s="63"/>
      <c r="AH59" s="59"/>
      <c r="AI59" s="59"/>
      <c r="AJ59" s="59"/>
      <c r="AK59" s="59"/>
      <c r="AL59" s="59"/>
      <c r="AM59" s="59"/>
      <c r="AN59" s="59"/>
      <c r="AO59" s="59"/>
      <c r="AP59" s="59"/>
      <c r="AQ59" s="63"/>
      <c r="AR59" s="59"/>
      <c r="AS59" s="59"/>
      <c r="AT59" s="59"/>
      <c r="AU59" s="59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3"/>
      <c r="BY59" s="13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3"/>
      <c r="CK59" s="13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3"/>
      <c r="CW59" s="13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3"/>
      <c r="DI59" s="13"/>
      <c r="DJ59" s="13"/>
      <c r="DK59" s="13"/>
      <c r="DL59" s="13"/>
      <c r="DM59" s="13"/>
      <c r="DN59" s="13"/>
      <c r="DO59" s="13"/>
      <c r="DP59" s="13"/>
      <c r="DQ59" s="13"/>
      <c r="DR59" s="13"/>
      <c r="DS59" s="13"/>
      <c r="DT59" s="13"/>
      <c r="DU59" s="13"/>
      <c r="DV59" s="13"/>
      <c r="DW59" s="13"/>
      <c r="DX59" s="13"/>
      <c r="DY59" s="13"/>
      <c r="DZ59" s="13"/>
      <c r="EA59" s="13"/>
      <c r="EB59" s="13"/>
      <c r="EC59" s="13"/>
      <c r="ED59" s="13"/>
      <c r="EE59" s="13"/>
      <c r="EF59" s="13"/>
      <c r="EG59" s="13"/>
      <c r="EH59" s="13"/>
      <c r="EI59" s="13"/>
      <c r="EJ59" s="13"/>
      <c r="EK59" s="13"/>
      <c r="EL59" s="13"/>
      <c r="EM59" s="13"/>
      <c r="EN59" s="13"/>
      <c r="EO59" s="13"/>
      <c r="EP59" s="13"/>
      <c r="EQ59" s="13"/>
      <c r="ER59" s="13"/>
      <c r="ES59" s="13"/>
      <c r="ET59" s="13"/>
      <c r="EU59" s="13"/>
      <c r="EV59" s="13"/>
      <c r="EW59" s="13"/>
      <c r="EX59" s="13"/>
      <c r="EY59" s="13"/>
      <c r="EZ59" s="13"/>
      <c r="FA59" s="13"/>
      <c r="FB59" s="13"/>
      <c r="FC59" s="13"/>
      <c r="FD59" s="13"/>
      <c r="FE59" s="13"/>
      <c r="FF59" s="13"/>
      <c r="FG59" s="13"/>
      <c r="FH59" s="13"/>
      <c r="FI59" s="13"/>
      <c r="FJ59" s="13"/>
      <c r="FK59" s="13"/>
      <c r="FL59" s="13"/>
      <c r="FM59" s="13"/>
      <c r="FN59" s="13"/>
      <c r="FO59" s="13"/>
      <c r="FP59" s="13"/>
      <c r="FQ59" s="13"/>
      <c r="FR59" s="13"/>
      <c r="FS59" s="13"/>
      <c r="FT59" s="13"/>
      <c r="FU59" s="13"/>
      <c r="FV59" s="13"/>
      <c r="FW59" s="13"/>
      <c r="FX59" s="13"/>
      <c r="FY59" s="13"/>
      <c r="FZ59" s="13"/>
      <c r="GA59" s="13"/>
      <c r="GB59" s="13"/>
      <c r="GC59" s="13"/>
    </row>
    <row r="60" spans="1:185" ht="12.75" customHeight="1" x14ac:dyDescent="0.2">
      <c r="A60" s="76"/>
      <c r="B60" s="81" t="s">
        <v>529</v>
      </c>
      <c r="C60" s="82" t="s">
        <v>656</v>
      </c>
      <c r="D60" s="88"/>
      <c r="E60" s="85">
        <v>1.6</v>
      </c>
      <c r="F60" s="73"/>
      <c r="G60" s="15">
        <f t="shared" si="1"/>
        <v>0</v>
      </c>
      <c r="H60" s="10">
        <v>0</v>
      </c>
      <c r="I60" s="10">
        <v>0</v>
      </c>
      <c r="J60" s="10">
        <v>0</v>
      </c>
      <c r="L60" s="10">
        <v>0</v>
      </c>
      <c r="M60" s="10">
        <v>0</v>
      </c>
      <c r="N60" s="10">
        <v>0</v>
      </c>
      <c r="O60" s="10">
        <v>0</v>
      </c>
      <c r="Q60" s="10">
        <v>0</v>
      </c>
      <c r="R60" s="10">
        <v>0</v>
      </c>
      <c r="S60" s="10">
        <v>0</v>
      </c>
      <c r="V60" s="59"/>
      <c r="W60" s="59"/>
      <c r="X60" s="61"/>
      <c r="Y60" s="59"/>
      <c r="Z60" s="61"/>
      <c r="AA60" s="59"/>
      <c r="AB60" s="61"/>
      <c r="AC60" s="62"/>
      <c r="AD60" s="59"/>
      <c r="AE60" s="62"/>
      <c r="AF60" s="59"/>
      <c r="AG60" s="63"/>
      <c r="AH60" s="59"/>
      <c r="AI60" s="59"/>
      <c r="AJ60" s="59"/>
      <c r="AK60" s="59"/>
      <c r="AL60" s="59"/>
      <c r="AM60" s="59"/>
      <c r="AN60" s="59"/>
      <c r="AO60" s="63"/>
      <c r="AP60" s="59"/>
      <c r="AQ60" s="63"/>
      <c r="AR60" s="59"/>
      <c r="AS60" s="59"/>
      <c r="AT60" s="59"/>
      <c r="AU60" s="59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3"/>
      <c r="BY60" s="13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3"/>
      <c r="CK60" s="13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3"/>
      <c r="CW60" s="13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3"/>
      <c r="DI60" s="13"/>
      <c r="DJ60" s="13"/>
      <c r="DK60" s="13"/>
      <c r="DL60" s="13"/>
      <c r="DM60" s="13"/>
      <c r="DN60" s="13"/>
      <c r="DO60" s="13"/>
      <c r="DP60" s="13"/>
      <c r="DQ60" s="13"/>
      <c r="DR60" s="13"/>
      <c r="DS60" s="13"/>
      <c r="DT60" s="13"/>
      <c r="DU60" s="13"/>
      <c r="DV60" s="13"/>
      <c r="DW60" s="13"/>
      <c r="DX60" s="13"/>
      <c r="DY60" s="13"/>
      <c r="DZ60" s="13"/>
      <c r="EA60" s="13"/>
      <c r="EB60" s="13"/>
      <c r="EC60" s="13"/>
      <c r="ED60" s="13"/>
      <c r="EE60" s="13"/>
      <c r="EF60" s="13"/>
      <c r="EG60" s="13"/>
      <c r="EH60" s="13"/>
      <c r="EI60" s="13"/>
      <c r="EJ60" s="13"/>
      <c r="EK60" s="13"/>
      <c r="EL60" s="13"/>
      <c r="EM60" s="13"/>
      <c r="EN60" s="13"/>
      <c r="EO60" s="13"/>
      <c r="EP60" s="13"/>
      <c r="EQ60" s="13"/>
      <c r="ER60" s="13"/>
      <c r="ES60" s="13"/>
      <c r="ET60" s="13"/>
      <c r="EU60" s="13"/>
      <c r="EV60" s="13"/>
      <c r="EW60" s="13"/>
      <c r="EX60" s="13"/>
      <c r="EY60" s="13"/>
      <c r="EZ60" s="13"/>
      <c r="FA60" s="13"/>
      <c r="FB60" s="13"/>
      <c r="FC60" s="13"/>
      <c r="FD60" s="13"/>
      <c r="FE60" s="13"/>
      <c r="FF60" s="13"/>
      <c r="FG60" s="13"/>
      <c r="FH60" s="13"/>
      <c r="FI60" s="13"/>
      <c r="FJ60" s="13"/>
      <c r="FK60" s="13"/>
      <c r="FL60" s="13"/>
      <c r="FM60" s="13"/>
      <c r="FN60" s="13"/>
      <c r="FO60" s="13"/>
      <c r="FP60" s="13"/>
      <c r="FQ60" s="13"/>
      <c r="FR60" s="13"/>
      <c r="FS60" s="13"/>
      <c r="FT60" s="13"/>
      <c r="FU60" s="13"/>
      <c r="FV60" s="13"/>
      <c r="FW60" s="13"/>
      <c r="FX60" s="13"/>
      <c r="FY60" s="13"/>
      <c r="FZ60" s="13"/>
      <c r="GA60" s="13"/>
      <c r="GB60" s="13"/>
      <c r="GC60" s="13"/>
    </row>
    <row r="61" spans="1:185" ht="12.75" customHeight="1" x14ac:dyDescent="0.2">
      <c r="A61" s="76"/>
      <c r="B61" s="76"/>
      <c r="C61" s="76"/>
      <c r="D61" s="80"/>
      <c r="E61" s="77"/>
      <c r="F61" s="73"/>
      <c r="G61" s="15"/>
      <c r="V61" s="59"/>
      <c r="W61" s="59"/>
      <c r="X61" s="61"/>
      <c r="Y61" s="59"/>
      <c r="Z61" s="61"/>
      <c r="AA61" s="59"/>
      <c r="AB61" s="60"/>
      <c r="AC61" s="62"/>
      <c r="AD61" s="59"/>
      <c r="AE61" s="62"/>
      <c r="AF61" s="59"/>
      <c r="AG61" s="59"/>
      <c r="AH61" s="59"/>
      <c r="AI61" s="59"/>
      <c r="AJ61" s="59"/>
      <c r="AK61" s="59"/>
      <c r="AL61" s="59"/>
      <c r="AM61" s="59"/>
      <c r="AN61" s="63"/>
      <c r="AO61" s="59"/>
      <c r="AP61" s="59"/>
      <c r="AQ61" s="63"/>
      <c r="AR61" s="59"/>
      <c r="AS61" s="59"/>
      <c r="AT61" s="59"/>
      <c r="AU61" s="59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3"/>
      <c r="BY61" s="13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3"/>
      <c r="CK61" s="13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3"/>
      <c r="CW61" s="13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3"/>
      <c r="DI61" s="13"/>
      <c r="DJ61" s="13"/>
      <c r="DK61" s="13"/>
      <c r="DL61" s="13"/>
      <c r="DM61" s="13"/>
      <c r="DN61" s="13"/>
      <c r="DO61" s="13"/>
      <c r="DP61" s="13"/>
      <c r="DQ61" s="13"/>
      <c r="DR61" s="13"/>
      <c r="DS61" s="13"/>
      <c r="DT61" s="13"/>
      <c r="DU61" s="13"/>
      <c r="DV61" s="13"/>
      <c r="DW61" s="13"/>
      <c r="DX61" s="13"/>
      <c r="DY61" s="13"/>
      <c r="DZ61" s="13"/>
      <c r="EA61" s="13"/>
      <c r="EB61" s="13"/>
      <c r="EC61" s="13"/>
      <c r="ED61" s="13"/>
      <c r="EE61" s="13"/>
      <c r="EF61" s="13"/>
      <c r="EG61" s="13"/>
      <c r="EH61" s="13"/>
      <c r="EI61" s="13"/>
      <c r="EJ61" s="13"/>
      <c r="EK61" s="13"/>
      <c r="EL61" s="13"/>
      <c r="EM61" s="13"/>
      <c r="EN61" s="13"/>
      <c r="EO61" s="13"/>
      <c r="EP61" s="13"/>
      <c r="EQ61" s="13"/>
      <c r="ER61" s="13"/>
      <c r="ES61" s="13"/>
      <c r="ET61" s="13"/>
      <c r="EU61" s="13"/>
      <c r="EV61" s="13"/>
      <c r="EW61" s="13"/>
      <c r="EX61" s="13"/>
      <c r="EY61" s="13"/>
      <c r="EZ61" s="13"/>
      <c r="FA61" s="13"/>
      <c r="FB61" s="13"/>
      <c r="FC61" s="13"/>
      <c r="FD61" s="13"/>
      <c r="FE61" s="13"/>
      <c r="FF61" s="13"/>
      <c r="FG61" s="13"/>
      <c r="FH61" s="13"/>
      <c r="FI61" s="13"/>
      <c r="FJ61" s="13"/>
      <c r="FK61" s="13"/>
      <c r="FL61" s="13"/>
      <c r="FM61" s="13"/>
      <c r="FN61" s="13"/>
      <c r="FO61" s="13"/>
      <c r="FP61" s="13"/>
      <c r="FQ61" s="13"/>
      <c r="FR61" s="13"/>
      <c r="FS61" s="13"/>
      <c r="FT61" s="13"/>
      <c r="FU61" s="13"/>
      <c r="FV61" s="13"/>
      <c r="FW61" s="13"/>
      <c r="FX61" s="13"/>
      <c r="FY61" s="13"/>
      <c r="FZ61" s="13"/>
      <c r="GA61" s="13"/>
      <c r="GB61" s="13"/>
      <c r="GC61" s="13"/>
    </row>
    <row r="62" spans="1:185" ht="12.75" customHeight="1" x14ac:dyDescent="0.2">
      <c r="A62" s="76"/>
      <c r="B62" s="22" t="s">
        <v>246</v>
      </c>
      <c r="C62" s="76"/>
      <c r="D62" s="80"/>
      <c r="E62" s="77"/>
      <c r="F62" s="73"/>
      <c r="G62" s="15"/>
      <c r="V62" s="59"/>
      <c r="W62" s="59"/>
      <c r="X62" s="61"/>
      <c r="Y62" s="59"/>
      <c r="Z62" s="61"/>
      <c r="AA62" s="59"/>
      <c r="AB62" s="61"/>
      <c r="AC62" s="62"/>
      <c r="AD62" s="59"/>
      <c r="AE62" s="62"/>
      <c r="AF62" s="59"/>
      <c r="AG62" s="59"/>
      <c r="AH62" s="59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  <c r="AT62" s="59"/>
      <c r="AU62" s="59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3"/>
      <c r="BY62" s="13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3"/>
      <c r="CK62" s="13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3"/>
      <c r="CW62" s="13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3"/>
      <c r="DI62" s="13"/>
      <c r="DJ62" s="13"/>
      <c r="DK62" s="13"/>
      <c r="DL62" s="13"/>
      <c r="DM62" s="13"/>
      <c r="DN62" s="13"/>
      <c r="DO62" s="13"/>
      <c r="DP62" s="13"/>
      <c r="DQ62" s="13"/>
      <c r="DR62" s="13"/>
      <c r="DS62" s="13"/>
      <c r="DT62" s="13"/>
      <c r="DU62" s="13"/>
      <c r="DV62" s="13"/>
      <c r="DW62" s="13"/>
      <c r="DX62" s="13"/>
      <c r="DY62" s="13"/>
      <c r="DZ62" s="13"/>
      <c r="EA62" s="13"/>
      <c r="EB62" s="13"/>
      <c r="EC62" s="13"/>
      <c r="ED62" s="13"/>
      <c r="EE62" s="13"/>
      <c r="EF62" s="13"/>
      <c r="EG62" s="13"/>
      <c r="EH62" s="13"/>
      <c r="EI62" s="13"/>
      <c r="EJ62" s="13"/>
      <c r="EK62" s="13"/>
      <c r="EL62" s="13"/>
      <c r="EM62" s="13"/>
      <c r="EN62" s="13"/>
      <c r="EO62" s="13"/>
      <c r="EP62" s="13"/>
      <c r="EQ62" s="13"/>
      <c r="ER62" s="13"/>
      <c r="ES62" s="13"/>
      <c r="ET62" s="13"/>
      <c r="EU62" s="13"/>
      <c r="EV62" s="13"/>
      <c r="EW62" s="13"/>
      <c r="EX62" s="13"/>
      <c r="EY62" s="13"/>
      <c r="EZ62" s="13"/>
      <c r="FA62" s="13"/>
      <c r="FB62" s="13"/>
      <c r="FC62" s="13"/>
      <c r="FD62" s="13"/>
      <c r="FE62" s="13"/>
      <c r="FF62" s="13"/>
      <c r="FG62" s="13"/>
      <c r="FH62" s="13"/>
      <c r="FI62" s="13"/>
      <c r="FJ62" s="13"/>
      <c r="FK62" s="13"/>
      <c r="FL62" s="13"/>
      <c r="FM62" s="13"/>
      <c r="FN62" s="13"/>
      <c r="FO62" s="13"/>
      <c r="FP62" s="13"/>
      <c r="FQ62" s="13"/>
      <c r="FR62" s="13"/>
      <c r="FS62" s="13"/>
      <c r="FT62" s="13"/>
      <c r="FU62" s="13"/>
      <c r="FV62" s="13"/>
      <c r="FW62" s="13"/>
      <c r="FX62" s="13"/>
      <c r="FY62" s="13"/>
      <c r="FZ62" s="13"/>
      <c r="GA62" s="13"/>
      <c r="GB62" s="13"/>
      <c r="GC62" s="13"/>
    </row>
    <row r="63" spans="1:185" ht="12.75" customHeight="1" x14ac:dyDescent="0.2">
      <c r="A63" s="76"/>
      <c r="B63" s="81" t="s">
        <v>104</v>
      </c>
      <c r="C63" s="82" t="s">
        <v>647</v>
      </c>
      <c r="D63" s="88">
        <v>105</v>
      </c>
      <c r="E63" s="85">
        <v>5</v>
      </c>
      <c r="F63" s="50">
        <v>7.8</v>
      </c>
      <c r="G63" s="15">
        <f t="shared" si="1"/>
        <v>27</v>
      </c>
      <c r="H63" s="10">
        <v>5</v>
      </c>
      <c r="I63" s="10">
        <v>2</v>
      </c>
      <c r="J63" s="10">
        <v>2</v>
      </c>
      <c r="L63" s="10">
        <v>1</v>
      </c>
      <c r="M63" s="10">
        <v>2</v>
      </c>
      <c r="N63" s="10">
        <v>1</v>
      </c>
      <c r="O63" s="10">
        <v>6</v>
      </c>
      <c r="Q63" s="10">
        <v>2</v>
      </c>
      <c r="R63" s="10">
        <v>0</v>
      </c>
      <c r="S63" s="10">
        <v>6</v>
      </c>
      <c r="V63" s="59"/>
      <c r="W63" s="59"/>
      <c r="X63" s="61"/>
      <c r="Y63" s="59"/>
      <c r="Z63" s="61"/>
      <c r="AA63" s="59"/>
      <c r="AB63" s="60"/>
      <c r="AC63" s="62"/>
      <c r="AD63" s="59"/>
      <c r="AE63" s="62"/>
      <c r="AF63" s="59"/>
      <c r="AG63" s="59"/>
      <c r="AH63" s="59"/>
      <c r="AI63" s="59"/>
      <c r="AJ63" s="59"/>
      <c r="AK63" s="59"/>
      <c r="AL63" s="59"/>
      <c r="AM63" s="59"/>
      <c r="AN63" s="59"/>
      <c r="AO63" s="59"/>
      <c r="AP63" s="59"/>
      <c r="AQ63" s="59"/>
      <c r="AR63" s="59"/>
      <c r="AS63" s="59"/>
      <c r="AT63" s="63"/>
      <c r="AU63" s="59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3"/>
      <c r="BY63" s="13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3"/>
      <c r="CK63" s="13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3"/>
      <c r="CW63" s="13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3"/>
      <c r="DI63" s="13"/>
      <c r="DJ63" s="13"/>
      <c r="DK63" s="13"/>
      <c r="DL63" s="13"/>
      <c r="DM63" s="13"/>
      <c r="DN63" s="13"/>
      <c r="DO63" s="13"/>
      <c r="DP63" s="13"/>
      <c r="DQ63" s="13"/>
      <c r="DR63" s="13"/>
      <c r="DS63" s="13"/>
      <c r="DT63" s="13"/>
      <c r="DU63" s="13"/>
      <c r="DV63" s="13"/>
      <c r="DW63" s="13"/>
      <c r="DX63" s="13"/>
      <c r="DY63" s="13"/>
      <c r="DZ63" s="13"/>
      <c r="EA63" s="13"/>
      <c r="EB63" s="13"/>
      <c r="EC63" s="13"/>
      <c r="ED63" s="13"/>
      <c r="EE63" s="13"/>
      <c r="EF63" s="13"/>
      <c r="EG63" s="13"/>
      <c r="EH63" s="13"/>
      <c r="EI63" s="13"/>
      <c r="EJ63" s="13"/>
      <c r="EK63" s="13"/>
      <c r="EL63" s="13"/>
      <c r="EM63" s="13"/>
      <c r="EN63" s="13"/>
      <c r="EO63" s="13"/>
      <c r="EP63" s="13"/>
      <c r="EQ63" s="13"/>
      <c r="ER63" s="13"/>
      <c r="ES63" s="13"/>
      <c r="ET63" s="13"/>
      <c r="EU63" s="13"/>
      <c r="EV63" s="13"/>
      <c r="EW63" s="13"/>
      <c r="EX63" s="13"/>
      <c r="EY63" s="13"/>
      <c r="EZ63" s="13"/>
      <c r="FA63" s="13"/>
      <c r="FB63" s="13"/>
      <c r="FC63" s="13"/>
      <c r="FD63" s="13"/>
      <c r="FE63" s="13"/>
      <c r="FF63" s="13"/>
      <c r="FG63" s="13"/>
      <c r="FH63" s="13"/>
      <c r="FI63" s="13"/>
      <c r="FJ63" s="13"/>
      <c r="FK63" s="13"/>
      <c r="FL63" s="13"/>
      <c r="FM63" s="13"/>
      <c r="FN63" s="13"/>
      <c r="FO63" s="13"/>
      <c r="FP63" s="13"/>
      <c r="FQ63" s="13"/>
      <c r="FR63" s="13"/>
      <c r="FS63" s="13"/>
      <c r="FT63" s="13"/>
      <c r="FU63" s="13"/>
      <c r="FV63" s="13"/>
      <c r="FW63" s="13"/>
      <c r="FX63" s="13"/>
      <c r="FY63" s="13"/>
      <c r="FZ63" s="13"/>
      <c r="GA63" s="13"/>
      <c r="GB63" s="13"/>
      <c r="GC63" s="13"/>
    </row>
    <row r="64" spans="1:185" ht="12.75" customHeight="1" x14ac:dyDescent="0.2">
      <c r="A64" s="76"/>
      <c r="B64" s="81" t="s">
        <v>110</v>
      </c>
      <c r="C64" s="82" t="s">
        <v>646</v>
      </c>
      <c r="D64" s="88">
        <v>149</v>
      </c>
      <c r="E64" s="85">
        <v>4.9000000000000004</v>
      </c>
      <c r="F64" s="50">
        <v>7.6</v>
      </c>
      <c r="G64" s="15">
        <f t="shared" si="1"/>
        <v>39</v>
      </c>
      <c r="H64" s="10">
        <v>10</v>
      </c>
      <c r="I64" s="10">
        <v>6</v>
      </c>
      <c r="J64" s="10">
        <v>5</v>
      </c>
      <c r="L64" s="10">
        <v>1</v>
      </c>
      <c r="M64" s="10">
        <v>1</v>
      </c>
      <c r="N64" s="10">
        <v>6</v>
      </c>
      <c r="O64" s="10">
        <v>5</v>
      </c>
      <c r="Q64" s="10">
        <v>2</v>
      </c>
      <c r="R64" s="10">
        <v>1</v>
      </c>
      <c r="S64" s="10">
        <v>2</v>
      </c>
      <c r="V64" s="59"/>
      <c r="W64" s="59"/>
      <c r="X64" s="61"/>
      <c r="Y64" s="59"/>
      <c r="Z64" s="61"/>
      <c r="AA64" s="59"/>
      <c r="AB64" s="60"/>
      <c r="AC64" s="62"/>
      <c r="AD64" s="59"/>
      <c r="AE64" s="62"/>
      <c r="AF64" s="59"/>
      <c r="AG64" s="59"/>
      <c r="AH64" s="59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  <c r="AT64" s="63"/>
      <c r="AU64" s="59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3"/>
      <c r="CW64" s="13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3"/>
      <c r="DI64" s="13"/>
      <c r="DJ64" s="13"/>
      <c r="DK64" s="13"/>
      <c r="DL64" s="13"/>
      <c r="DM64" s="13"/>
      <c r="DN64" s="13"/>
      <c r="DO64" s="13"/>
      <c r="DP64" s="13"/>
      <c r="DQ64" s="13"/>
      <c r="DR64" s="13"/>
      <c r="DS64" s="13"/>
      <c r="DT64" s="13"/>
      <c r="DU64" s="13"/>
      <c r="DV64" s="13"/>
      <c r="DW64" s="13"/>
      <c r="DX64" s="13"/>
      <c r="DY64" s="13"/>
      <c r="DZ64" s="13"/>
      <c r="EA64" s="13"/>
      <c r="EB64" s="13"/>
      <c r="EC64" s="13"/>
      <c r="ED64" s="13"/>
      <c r="EE64" s="13"/>
      <c r="EF64" s="13"/>
      <c r="EG64" s="13"/>
      <c r="EH64" s="13"/>
      <c r="EI64" s="13"/>
      <c r="EJ64" s="13"/>
      <c r="EK64" s="13"/>
      <c r="EL64" s="13"/>
      <c r="EM64" s="13"/>
      <c r="EN64" s="13"/>
      <c r="EO64" s="13"/>
      <c r="EP64" s="13"/>
      <c r="EQ64" s="13"/>
      <c r="ER64" s="13"/>
      <c r="ES64" s="13"/>
      <c r="ET64" s="13"/>
      <c r="EU64" s="13"/>
      <c r="EV64" s="13"/>
      <c r="EW64" s="13"/>
      <c r="EX64" s="13"/>
      <c r="EY64" s="13"/>
      <c r="EZ64" s="13"/>
      <c r="FA64" s="13"/>
      <c r="FB64" s="13"/>
      <c r="FC64" s="13"/>
      <c r="FD64" s="13"/>
      <c r="FE64" s="13"/>
      <c r="FF64" s="13"/>
      <c r="FG64" s="13"/>
      <c r="FH64" s="13"/>
      <c r="FI64" s="13"/>
      <c r="FJ64" s="13"/>
      <c r="FK64" s="13"/>
      <c r="FL64" s="13"/>
      <c r="FM64" s="13"/>
      <c r="FN64" s="13"/>
      <c r="FO64" s="13"/>
      <c r="FP64" s="13"/>
      <c r="FQ64" s="13"/>
      <c r="FR64" s="13"/>
      <c r="FS64" s="13"/>
      <c r="FT64" s="13"/>
      <c r="FU64" s="13"/>
      <c r="FV64" s="13"/>
      <c r="FW64" s="13"/>
      <c r="FX64" s="13"/>
      <c r="FY64" s="13"/>
      <c r="FZ64" s="13"/>
      <c r="GA64" s="13"/>
      <c r="GB64" s="13"/>
      <c r="GC64" s="13"/>
    </row>
    <row r="65" spans="1:185" ht="12.75" customHeight="1" x14ac:dyDescent="0.2">
      <c r="A65" s="76"/>
      <c r="B65" s="81" t="s">
        <v>88</v>
      </c>
      <c r="C65" s="82" t="s">
        <v>646</v>
      </c>
      <c r="D65" s="88">
        <v>137</v>
      </c>
      <c r="E65" s="85">
        <v>4.8</v>
      </c>
      <c r="F65" s="50">
        <v>6.7</v>
      </c>
      <c r="G65" s="15">
        <f t="shared" si="1"/>
        <v>26</v>
      </c>
      <c r="H65" s="10">
        <v>2</v>
      </c>
      <c r="I65" s="10">
        <v>6</v>
      </c>
      <c r="J65" s="10">
        <v>0</v>
      </c>
      <c r="L65" s="10">
        <v>-2</v>
      </c>
      <c r="M65" s="10">
        <v>2</v>
      </c>
      <c r="N65" s="10">
        <v>6</v>
      </c>
      <c r="O65" s="10">
        <v>6</v>
      </c>
      <c r="Q65" s="10">
        <v>2</v>
      </c>
      <c r="R65" s="10">
        <v>2</v>
      </c>
      <c r="S65" s="10">
        <v>2</v>
      </c>
      <c r="V65" s="59"/>
      <c r="W65" s="59"/>
      <c r="X65" s="61"/>
      <c r="Y65" s="59"/>
      <c r="Z65" s="61"/>
      <c r="AA65" s="59"/>
      <c r="AB65" s="60"/>
      <c r="AC65" s="62"/>
      <c r="AD65" s="59"/>
      <c r="AE65" s="62"/>
      <c r="AF65" s="59"/>
      <c r="AG65" s="63"/>
      <c r="AH65" s="63"/>
      <c r="AI65" s="63"/>
      <c r="AJ65" s="59"/>
      <c r="AK65" s="59"/>
      <c r="AL65" s="59"/>
      <c r="AM65" s="59"/>
      <c r="AN65" s="63"/>
      <c r="AO65" s="59"/>
      <c r="AP65" s="59"/>
      <c r="AQ65" s="59"/>
      <c r="AR65" s="59"/>
      <c r="AS65" s="63"/>
      <c r="AT65" s="59"/>
      <c r="AU65" s="59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3"/>
      <c r="BY65" s="13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3"/>
      <c r="CK65" s="13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3"/>
      <c r="CW65" s="13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3"/>
      <c r="DI65" s="13"/>
      <c r="DJ65" s="13"/>
      <c r="DK65" s="13"/>
      <c r="DL65" s="13"/>
      <c r="DM65" s="13"/>
      <c r="DN65" s="13"/>
      <c r="DO65" s="13"/>
      <c r="DP65" s="13"/>
      <c r="DQ65" s="13"/>
      <c r="DR65" s="13"/>
      <c r="DS65" s="13"/>
      <c r="DT65" s="13"/>
      <c r="DU65" s="13"/>
      <c r="DV65" s="13"/>
      <c r="DW65" s="13"/>
      <c r="DX65" s="13"/>
      <c r="DY65" s="13"/>
      <c r="DZ65" s="13"/>
      <c r="EA65" s="13"/>
      <c r="EB65" s="13"/>
      <c r="EC65" s="13"/>
      <c r="ED65" s="13"/>
      <c r="EE65" s="13"/>
      <c r="EF65" s="13"/>
      <c r="EG65" s="13"/>
      <c r="EH65" s="13"/>
      <c r="EI65" s="13"/>
      <c r="EJ65" s="13"/>
      <c r="EK65" s="13"/>
      <c r="EL65" s="13"/>
      <c r="EM65" s="13"/>
      <c r="EN65" s="13"/>
      <c r="EO65" s="13"/>
      <c r="EP65" s="13"/>
      <c r="EQ65" s="13"/>
      <c r="ER65" s="13"/>
      <c r="ES65" s="13"/>
      <c r="ET65" s="13"/>
      <c r="EU65" s="13"/>
      <c r="EV65" s="13"/>
      <c r="EW65" s="13"/>
      <c r="EX65" s="13"/>
      <c r="EY65" s="13"/>
      <c r="EZ65" s="13"/>
      <c r="FA65" s="13"/>
      <c r="FB65" s="13"/>
      <c r="FC65" s="13"/>
      <c r="FD65" s="13"/>
      <c r="FE65" s="13"/>
      <c r="FF65" s="13"/>
      <c r="FG65" s="13"/>
      <c r="FH65" s="13"/>
      <c r="FI65" s="13"/>
      <c r="FJ65" s="13"/>
      <c r="FK65" s="13"/>
      <c r="FL65" s="13"/>
      <c r="FM65" s="13"/>
      <c r="FN65" s="13"/>
      <c r="FO65" s="13"/>
      <c r="FP65" s="13"/>
      <c r="FQ65" s="13"/>
      <c r="FR65" s="13"/>
      <c r="FS65" s="13"/>
      <c r="FT65" s="13"/>
      <c r="FU65" s="13"/>
      <c r="FV65" s="13"/>
      <c r="FW65" s="13"/>
      <c r="FX65" s="13"/>
      <c r="FY65" s="13"/>
      <c r="FZ65" s="13"/>
      <c r="GA65" s="13"/>
      <c r="GB65" s="13"/>
      <c r="GC65" s="13"/>
    </row>
    <row r="66" spans="1:185" ht="12.75" customHeight="1" x14ac:dyDescent="0.2">
      <c r="A66" s="76"/>
      <c r="B66" s="81" t="s">
        <v>310</v>
      </c>
      <c r="C66" s="82" t="s">
        <v>649</v>
      </c>
      <c r="D66" s="88">
        <v>145</v>
      </c>
      <c r="E66" s="85">
        <v>4.5999999999999996</v>
      </c>
      <c r="F66" s="50">
        <v>7</v>
      </c>
      <c r="G66" s="15">
        <f t="shared" si="1"/>
        <v>28</v>
      </c>
      <c r="H66" s="10">
        <v>0</v>
      </c>
      <c r="I66" s="10">
        <v>0</v>
      </c>
      <c r="J66" s="10">
        <v>2</v>
      </c>
      <c r="L66" s="10">
        <v>1</v>
      </c>
      <c r="M66" s="10">
        <v>6</v>
      </c>
      <c r="N66" s="10">
        <v>2</v>
      </c>
      <c r="O66" s="10">
        <v>1</v>
      </c>
      <c r="Q66" s="10">
        <v>4</v>
      </c>
      <c r="R66" s="10">
        <v>6</v>
      </c>
      <c r="S66" s="10">
        <v>6</v>
      </c>
      <c r="V66" s="59"/>
      <c r="W66" s="59"/>
      <c r="X66" s="61"/>
      <c r="Y66" s="59"/>
      <c r="Z66" s="61"/>
      <c r="AA66" s="59"/>
      <c r="AB66" s="60"/>
      <c r="AC66" s="62"/>
      <c r="AD66" s="59"/>
      <c r="AE66" s="62"/>
      <c r="AF66" s="59"/>
      <c r="AG66" s="59"/>
      <c r="AH66" s="59"/>
      <c r="AI66" s="63"/>
      <c r="AJ66" s="59"/>
      <c r="AK66" s="59"/>
      <c r="AL66" s="59"/>
      <c r="AM66" s="59"/>
      <c r="AN66" s="63"/>
      <c r="AO66" s="59"/>
      <c r="AP66" s="59"/>
      <c r="AQ66" s="59"/>
      <c r="AR66" s="59"/>
      <c r="AS66" s="63"/>
      <c r="AT66" s="59"/>
      <c r="AU66" s="59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3"/>
      <c r="CK66" s="13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3"/>
      <c r="CW66" s="13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3"/>
      <c r="DI66" s="13"/>
      <c r="DJ66" s="13"/>
      <c r="DK66" s="13"/>
      <c r="DL66" s="13"/>
      <c r="DM66" s="13"/>
      <c r="DN66" s="13"/>
      <c r="DO66" s="13"/>
      <c r="DP66" s="13"/>
      <c r="DQ66" s="13"/>
      <c r="DR66" s="13"/>
      <c r="DS66" s="13"/>
      <c r="DT66" s="13"/>
      <c r="DU66" s="13"/>
      <c r="DV66" s="13"/>
      <c r="DW66" s="13"/>
      <c r="DX66" s="13"/>
      <c r="DY66" s="13"/>
      <c r="DZ66" s="13"/>
      <c r="EA66" s="13"/>
      <c r="EB66" s="13"/>
      <c r="EC66" s="13"/>
      <c r="ED66" s="13"/>
      <c r="EE66" s="13"/>
      <c r="EF66" s="13"/>
      <c r="EG66" s="13"/>
      <c r="EH66" s="13"/>
      <c r="EI66" s="13"/>
      <c r="EJ66" s="13"/>
      <c r="EK66" s="13"/>
      <c r="EL66" s="13"/>
      <c r="EM66" s="13"/>
      <c r="EN66" s="13"/>
      <c r="EO66" s="13"/>
      <c r="EP66" s="13"/>
      <c r="EQ66" s="13"/>
      <c r="ER66" s="13"/>
      <c r="ES66" s="13"/>
      <c r="ET66" s="13"/>
      <c r="EU66" s="13"/>
      <c r="EV66" s="13"/>
      <c r="EW66" s="13"/>
      <c r="EX66" s="13"/>
      <c r="EY66" s="13"/>
      <c r="EZ66" s="13"/>
      <c r="FA66" s="13"/>
      <c r="FB66" s="13"/>
      <c r="FC66" s="13"/>
      <c r="FD66" s="13"/>
      <c r="FE66" s="13"/>
      <c r="FF66" s="13"/>
      <c r="FG66" s="13"/>
      <c r="FH66" s="13"/>
      <c r="FI66" s="13"/>
      <c r="FJ66" s="13"/>
      <c r="FK66" s="13"/>
      <c r="FL66" s="13"/>
      <c r="FM66" s="13"/>
      <c r="FN66" s="13"/>
      <c r="FO66" s="13"/>
      <c r="FP66" s="13"/>
      <c r="FQ66" s="13"/>
      <c r="FR66" s="13"/>
      <c r="FS66" s="13"/>
      <c r="FT66" s="13"/>
      <c r="FU66" s="13"/>
      <c r="FV66" s="13"/>
      <c r="FW66" s="13"/>
      <c r="FX66" s="13"/>
      <c r="FY66" s="13"/>
      <c r="FZ66" s="13"/>
      <c r="GA66" s="13"/>
      <c r="GB66" s="13"/>
      <c r="GC66" s="13"/>
    </row>
    <row r="67" spans="1:185" ht="12.75" customHeight="1" x14ac:dyDescent="0.2">
      <c r="A67" s="76"/>
      <c r="B67" s="81" t="s">
        <v>115</v>
      </c>
      <c r="C67" s="82" t="s">
        <v>647</v>
      </c>
      <c r="D67" s="88">
        <v>147</v>
      </c>
      <c r="E67" s="85">
        <v>4.5999999999999996</v>
      </c>
      <c r="F67" s="50">
        <v>7</v>
      </c>
      <c r="G67" s="15">
        <f t="shared" si="1"/>
        <v>19</v>
      </c>
      <c r="H67" s="10">
        <v>0</v>
      </c>
      <c r="I67" s="10">
        <v>-1</v>
      </c>
      <c r="J67" s="10">
        <v>0</v>
      </c>
      <c r="L67" s="10">
        <v>0</v>
      </c>
      <c r="M67" s="10">
        <v>1</v>
      </c>
      <c r="N67" s="10">
        <v>7</v>
      </c>
      <c r="O67" s="10">
        <v>6</v>
      </c>
      <c r="Q67" s="10">
        <v>0</v>
      </c>
      <c r="R67" s="10">
        <v>1</v>
      </c>
      <c r="S67" s="10">
        <v>5</v>
      </c>
      <c r="V67" s="59"/>
      <c r="W67" s="59"/>
      <c r="X67" s="61"/>
      <c r="Y67" s="59"/>
      <c r="Z67" s="61"/>
      <c r="AA67" s="59"/>
      <c r="AB67" s="60"/>
      <c r="AC67" s="62"/>
      <c r="AD67" s="59"/>
      <c r="AE67" s="62"/>
      <c r="AF67" s="59"/>
      <c r="AG67" s="59"/>
      <c r="AH67" s="59"/>
      <c r="AI67" s="63"/>
      <c r="AJ67" s="59"/>
      <c r="AK67" s="59"/>
      <c r="AL67" s="59"/>
      <c r="AM67" s="59"/>
      <c r="AN67" s="63"/>
      <c r="AO67" s="59"/>
      <c r="AP67" s="59"/>
      <c r="AQ67" s="59"/>
      <c r="AR67" s="59"/>
      <c r="AS67" s="63"/>
      <c r="AT67" s="59"/>
      <c r="AU67" s="59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3"/>
      <c r="BY67" s="13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3"/>
      <c r="CK67" s="13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3"/>
      <c r="CW67" s="13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3"/>
      <c r="DI67" s="13"/>
      <c r="DJ67" s="13"/>
      <c r="DK67" s="13"/>
      <c r="DL67" s="13"/>
      <c r="DM67" s="13"/>
      <c r="DN67" s="13"/>
      <c r="DO67" s="13"/>
      <c r="DP67" s="13"/>
      <c r="DQ67" s="13"/>
      <c r="DR67" s="13"/>
      <c r="DS67" s="13"/>
      <c r="DT67" s="13"/>
      <c r="DU67" s="13"/>
      <c r="DV67" s="13"/>
      <c r="DW67" s="13"/>
      <c r="DX67" s="13"/>
      <c r="DY67" s="13"/>
      <c r="DZ67" s="13"/>
      <c r="EA67" s="13"/>
      <c r="EB67" s="13"/>
      <c r="EC67" s="13"/>
      <c r="ED67" s="13"/>
      <c r="EE67" s="13"/>
      <c r="EF67" s="13"/>
      <c r="EG67" s="13"/>
      <c r="EH67" s="13"/>
      <c r="EI67" s="13"/>
      <c r="EJ67" s="13"/>
      <c r="EK67" s="13"/>
      <c r="EL67" s="13"/>
      <c r="EM67" s="13"/>
      <c r="EN67" s="13"/>
      <c r="EO67" s="13"/>
      <c r="EP67" s="13"/>
      <c r="EQ67" s="13"/>
      <c r="ER67" s="13"/>
      <c r="ES67" s="13"/>
      <c r="ET67" s="13"/>
      <c r="EU67" s="13"/>
      <c r="EV67" s="13"/>
      <c r="EW67" s="13"/>
      <c r="EX67" s="13"/>
      <c r="EY67" s="13"/>
      <c r="EZ67" s="13"/>
      <c r="FA67" s="13"/>
      <c r="FB67" s="13"/>
      <c r="FC67" s="13"/>
      <c r="FD67" s="13"/>
      <c r="FE67" s="13"/>
      <c r="FF67" s="13"/>
      <c r="FG67" s="13"/>
      <c r="FH67" s="13"/>
      <c r="FI67" s="13"/>
      <c r="FJ67" s="13"/>
      <c r="FK67" s="13"/>
      <c r="FL67" s="13"/>
      <c r="FM67" s="13"/>
      <c r="FN67" s="13"/>
      <c r="FO67" s="13"/>
      <c r="FP67" s="13"/>
      <c r="FQ67" s="13"/>
      <c r="FR67" s="13"/>
      <c r="FS67" s="13"/>
      <c r="FT67" s="13"/>
      <c r="FU67" s="13"/>
      <c r="FV67" s="13"/>
      <c r="FW67" s="13"/>
      <c r="FX67" s="13"/>
      <c r="FY67" s="13"/>
      <c r="FZ67" s="13"/>
      <c r="GA67" s="13"/>
      <c r="GB67" s="13"/>
      <c r="GC67" s="13"/>
    </row>
    <row r="68" spans="1:185" ht="12.75" customHeight="1" x14ac:dyDescent="0.2">
      <c r="A68" s="76"/>
      <c r="B68" s="81" t="s">
        <v>93</v>
      </c>
      <c r="C68" s="82" t="s">
        <v>652</v>
      </c>
      <c r="D68" s="88">
        <v>156</v>
      </c>
      <c r="E68" s="85">
        <v>4.5</v>
      </c>
      <c r="F68" s="50">
        <v>8</v>
      </c>
      <c r="G68" s="15">
        <f t="shared" si="1"/>
        <v>48</v>
      </c>
      <c r="H68" s="10">
        <v>4</v>
      </c>
      <c r="I68" s="10">
        <v>3</v>
      </c>
      <c r="J68" s="10">
        <v>0</v>
      </c>
      <c r="L68" s="10">
        <v>9</v>
      </c>
      <c r="M68" s="10">
        <v>5</v>
      </c>
      <c r="N68" s="10">
        <v>2</v>
      </c>
      <c r="O68" s="10">
        <v>2</v>
      </c>
      <c r="Q68" s="10">
        <v>12</v>
      </c>
      <c r="R68" s="10">
        <v>5</v>
      </c>
      <c r="S68" s="10">
        <v>6</v>
      </c>
      <c r="V68" s="59"/>
      <c r="W68" s="59"/>
      <c r="X68" s="61"/>
      <c r="Y68" s="59"/>
      <c r="Z68" s="61"/>
      <c r="AA68" s="59"/>
      <c r="AB68" s="60"/>
      <c r="AC68" s="62"/>
      <c r="AD68" s="59"/>
      <c r="AE68" s="62"/>
      <c r="AF68" s="59"/>
      <c r="AG68" s="59"/>
      <c r="AH68" s="59"/>
      <c r="AI68" s="59"/>
      <c r="AJ68" s="59"/>
      <c r="AK68" s="59"/>
      <c r="AL68" s="59"/>
      <c r="AM68" s="59"/>
      <c r="AN68" s="59"/>
      <c r="AO68" s="59"/>
      <c r="AP68" s="59"/>
      <c r="AQ68" s="63"/>
      <c r="AR68" s="59"/>
      <c r="AS68" s="59"/>
      <c r="AT68" s="59"/>
      <c r="AU68" s="59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3"/>
      <c r="BY68" s="13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3"/>
      <c r="CK68" s="13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3"/>
      <c r="CW68" s="13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</row>
    <row r="69" spans="1:185" ht="12.75" customHeight="1" x14ac:dyDescent="0.2">
      <c r="A69" s="76"/>
      <c r="B69" s="81" t="s">
        <v>102</v>
      </c>
      <c r="C69" s="82" t="s">
        <v>646</v>
      </c>
      <c r="D69" s="88">
        <v>141</v>
      </c>
      <c r="E69" s="85">
        <v>4.5</v>
      </c>
      <c r="F69" s="50">
        <v>7.3</v>
      </c>
      <c r="G69" s="15">
        <f t="shared" si="1"/>
        <v>27</v>
      </c>
      <c r="H69" s="10">
        <v>2</v>
      </c>
      <c r="I69" s="10">
        <v>6</v>
      </c>
      <c r="J69" s="10">
        <v>0</v>
      </c>
      <c r="L69" s="10">
        <v>1</v>
      </c>
      <c r="M69" s="10">
        <v>2</v>
      </c>
      <c r="N69" s="10">
        <v>5</v>
      </c>
      <c r="O69" s="10">
        <v>5</v>
      </c>
      <c r="Q69" s="10">
        <v>2</v>
      </c>
      <c r="R69" s="10">
        <v>2</v>
      </c>
      <c r="S69" s="10">
        <v>2</v>
      </c>
      <c r="V69" s="59"/>
      <c r="W69" s="59"/>
      <c r="X69" s="61"/>
      <c r="Y69" s="59"/>
      <c r="Z69" s="61"/>
      <c r="AA69" s="59"/>
      <c r="AB69" s="61"/>
      <c r="AC69" s="62"/>
      <c r="AD69" s="59"/>
      <c r="AE69" s="62"/>
      <c r="AF69" s="59"/>
      <c r="AG69" s="59"/>
      <c r="AH69" s="59"/>
      <c r="AI69" s="59"/>
      <c r="AJ69" s="59"/>
      <c r="AK69" s="59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3"/>
      <c r="BY69" s="13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3"/>
      <c r="CK69" s="13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3"/>
      <c r="CW69" s="13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</row>
    <row r="70" spans="1:185" ht="12.75" customHeight="1" x14ac:dyDescent="0.2">
      <c r="A70" s="76"/>
      <c r="B70" s="81" t="s">
        <v>250</v>
      </c>
      <c r="C70" s="82" t="s">
        <v>649</v>
      </c>
      <c r="D70" s="88">
        <v>146</v>
      </c>
      <c r="E70" s="85">
        <v>4.5</v>
      </c>
      <c r="F70" s="50">
        <v>7.1</v>
      </c>
      <c r="G70" s="15">
        <f t="shared" si="1"/>
        <v>18</v>
      </c>
      <c r="H70" s="10">
        <v>7</v>
      </c>
      <c r="I70" s="10">
        <v>0</v>
      </c>
      <c r="J70" s="10">
        <v>2</v>
      </c>
      <c r="L70" s="10">
        <v>1</v>
      </c>
      <c r="M70" s="10">
        <v>6</v>
      </c>
      <c r="N70" s="10">
        <v>2</v>
      </c>
      <c r="O70" s="10">
        <v>0</v>
      </c>
      <c r="Q70" s="10">
        <v>0</v>
      </c>
      <c r="R70" s="10">
        <v>0</v>
      </c>
      <c r="S70" s="10">
        <v>0</v>
      </c>
      <c r="V70" s="59"/>
      <c r="W70" s="59"/>
      <c r="X70" s="61"/>
      <c r="Y70" s="59"/>
      <c r="Z70" s="61"/>
      <c r="AA70" s="59"/>
      <c r="AB70" s="61"/>
      <c r="AC70" s="62"/>
      <c r="AD70" s="59"/>
      <c r="AE70" s="62"/>
      <c r="AF70" s="59"/>
      <c r="AG70" s="63"/>
      <c r="AH70" s="59"/>
      <c r="AI70" s="59"/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3"/>
      <c r="BY70" s="13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3"/>
      <c r="CK70" s="13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3"/>
      <c r="CW70" s="13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</row>
    <row r="71" spans="1:185" ht="12.75" customHeight="1" x14ac:dyDescent="0.2">
      <c r="A71" s="76"/>
      <c r="B71" s="81" t="s">
        <v>530</v>
      </c>
      <c r="C71" s="82" t="s">
        <v>646</v>
      </c>
      <c r="D71" s="88"/>
      <c r="E71" s="85">
        <v>4.4000000000000004</v>
      </c>
      <c r="F71" s="50"/>
      <c r="G71" s="15">
        <f t="shared" si="1"/>
        <v>8</v>
      </c>
      <c r="H71" s="10">
        <v>0</v>
      </c>
      <c r="I71" s="10">
        <v>0</v>
      </c>
      <c r="J71" s="10">
        <v>3</v>
      </c>
      <c r="L71" s="10">
        <v>0</v>
      </c>
      <c r="M71" s="10">
        <v>0</v>
      </c>
      <c r="N71" s="10">
        <v>0</v>
      </c>
      <c r="O71" s="10">
        <v>0</v>
      </c>
      <c r="Q71" s="10">
        <v>1</v>
      </c>
      <c r="R71" s="10">
        <v>2</v>
      </c>
      <c r="S71" s="10">
        <v>2</v>
      </c>
      <c r="V71" s="59"/>
      <c r="W71" s="59"/>
      <c r="X71" s="61"/>
      <c r="Y71" s="59"/>
      <c r="Z71" s="61"/>
      <c r="AA71" s="59"/>
      <c r="AB71" s="61"/>
      <c r="AC71" s="62"/>
      <c r="AD71" s="59"/>
      <c r="AE71" s="62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63"/>
      <c r="AT71" s="59"/>
      <c r="AU71" s="59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3"/>
      <c r="BY71" s="13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3"/>
      <c r="CK71" s="13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3"/>
      <c r="CW71" s="13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</row>
    <row r="72" spans="1:185" ht="12.75" customHeight="1" x14ac:dyDescent="0.2">
      <c r="A72" s="76"/>
      <c r="B72" s="81" t="s">
        <v>314</v>
      </c>
      <c r="C72" s="82" t="s">
        <v>646</v>
      </c>
      <c r="D72" s="88">
        <v>117</v>
      </c>
      <c r="E72" s="85">
        <v>4.3</v>
      </c>
      <c r="F72" s="50">
        <v>5.2</v>
      </c>
      <c r="G72" s="15">
        <f t="shared" si="1"/>
        <v>27</v>
      </c>
      <c r="H72" s="10">
        <v>2</v>
      </c>
      <c r="I72" s="10">
        <v>6</v>
      </c>
      <c r="J72" s="10">
        <v>0</v>
      </c>
      <c r="L72" s="10">
        <v>1</v>
      </c>
      <c r="M72" s="10">
        <v>2</v>
      </c>
      <c r="N72" s="10">
        <v>9</v>
      </c>
      <c r="O72" s="10">
        <v>6</v>
      </c>
      <c r="Q72" s="10">
        <v>1</v>
      </c>
      <c r="R72" s="10">
        <v>0</v>
      </c>
      <c r="S72" s="10">
        <v>0</v>
      </c>
      <c r="V72" s="59"/>
      <c r="W72" s="59"/>
      <c r="X72" s="61"/>
      <c r="Y72" s="59"/>
      <c r="Z72" s="61"/>
      <c r="AA72" s="59"/>
      <c r="AB72" s="61"/>
      <c r="AC72" s="62"/>
      <c r="AD72" s="59"/>
      <c r="AE72" s="62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3"/>
      <c r="BY72" s="13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3"/>
      <c r="CK72" s="13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3"/>
      <c r="CW72" s="13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</row>
    <row r="73" spans="1:185" ht="12.75" customHeight="1" x14ac:dyDescent="0.2">
      <c r="A73" s="76"/>
      <c r="B73" s="81" t="s">
        <v>91</v>
      </c>
      <c r="C73" s="82" t="s">
        <v>647</v>
      </c>
      <c r="D73" s="88">
        <v>136</v>
      </c>
      <c r="E73" s="85">
        <v>4.2</v>
      </c>
      <c r="F73" s="50"/>
      <c r="G73" s="15">
        <f t="shared" si="1"/>
        <v>8</v>
      </c>
      <c r="H73" s="10">
        <v>0</v>
      </c>
      <c r="I73" s="10">
        <v>0</v>
      </c>
      <c r="J73" s="10">
        <v>2</v>
      </c>
      <c r="L73" s="10">
        <v>0</v>
      </c>
      <c r="M73" s="10">
        <v>1</v>
      </c>
      <c r="N73" s="10">
        <v>0</v>
      </c>
      <c r="O73" s="10">
        <v>0</v>
      </c>
      <c r="Q73" s="10">
        <v>5</v>
      </c>
      <c r="R73" s="10">
        <v>0</v>
      </c>
      <c r="S73" s="10">
        <v>0</v>
      </c>
      <c r="V73" s="59"/>
      <c r="W73" s="59"/>
      <c r="X73" s="61"/>
      <c r="Y73" s="59"/>
      <c r="Z73" s="61"/>
      <c r="AA73" s="59"/>
      <c r="AB73" s="60"/>
      <c r="AC73" s="62"/>
      <c r="AD73" s="59"/>
      <c r="AE73" s="62"/>
      <c r="AF73" s="59"/>
      <c r="AG73" s="63"/>
      <c r="AH73" s="59"/>
      <c r="AI73" s="63"/>
      <c r="AJ73" s="59"/>
      <c r="AK73" s="59"/>
      <c r="AL73" s="59"/>
      <c r="AM73" s="59"/>
      <c r="AN73" s="63"/>
      <c r="AO73" s="59"/>
      <c r="AP73" s="59"/>
      <c r="AQ73" s="59"/>
      <c r="AR73" s="59"/>
      <c r="AS73" s="63"/>
      <c r="AT73" s="59"/>
      <c r="AU73" s="59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3"/>
      <c r="BY73" s="13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3"/>
      <c r="CK73" s="13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3"/>
      <c r="CW73" s="13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</row>
    <row r="74" spans="1:185" ht="12.75" customHeight="1" x14ac:dyDescent="0.2">
      <c r="A74" s="76"/>
      <c r="B74" s="81" t="s">
        <v>96</v>
      </c>
      <c r="C74" s="82" t="s">
        <v>647</v>
      </c>
      <c r="D74" s="88">
        <v>80</v>
      </c>
      <c r="E74" s="85">
        <v>4.0999999999999996</v>
      </c>
      <c r="F74" s="50"/>
      <c r="G74" s="15">
        <f t="shared" si="1"/>
        <v>21</v>
      </c>
      <c r="H74" s="10">
        <v>6</v>
      </c>
      <c r="I74" s="10">
        <v>2</v>
      </c>
      <c r="J74" s="10">
        <v>0</v>
      </c>
      <c r="L74" s="10">
        <v>1</v>
      </c>
      <c r="M74" s="10">
        <v>0</v>
      </c>
      <c r="N74" s="10">
        <v>0</v>
      </c>
      <c r="O74" s="10">
        <v>0</v>
      </c>
      <c r="Q74" s="10">
        <v>2</v>
      </c>
      <c r="R74" s="10">
        <v>1</v>
      </c>
      <c r="S74" s="10">
        <v>9</v>
      </c>
      <c r="V74" s="59"/>
      <c r="W74" s="59"/>
      <c r="X74" s="61"/>
      <c r="Y74" s="59"/>
      <c r="Z74" s="61"/>
      <c r="AA74" s="59"/>
      <c r="AB74" s="60"/>
      <c r="AC74" s="62"/>
      <c r="AD74" s="59"/>
      <c r="AE74" s="62"/>
      <c r="AF74" s="59"/>
      <c r="AG74" s="59"/>
      <c r="AH74" s="59"/>
      <c r="AI74" s="59"/>
      <c r="AJ74" s="59"/>
      <c r="AK74" s="59"/>
      <c r="AL74" s="59"/>
      <c r="AM74" s="59"/>
      <c r="AN74" s="59"/>
      <c r="AO74" s="63"/>
      <c r="AP74" s="59"/>
      <c r="AQ74" s="63"/>
      <c r="AR74" s="59"/>
      <c r="AS74" s="59"/>
      <c r="AT74" s="59"/>
      <c r="AU74" s="59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3"/>
      <c r="BY74" s="13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3"/>
      <c r="CK74" s="13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3"/>
      <c r="CW74" s="13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</row>
    <row r="75" spans="1:185" ht="12.75" customHeight="1" x14ac:dyDescent="0.2">
      <c r="A75" s="76"/>
      <c r="B75" s="81" t="s">
        <v>251</v>
      </c>
      <c r="C75" s="82" t="s">
        <v>652</v>
      </c>
      <c r="D75" s="88">
        <v>159</v>
      </c>
      <c r="E75" s="85">
        <v>4.0999999999999996</v>
      </c>
      <c r="F75" s="50">
        <v>7.1</v>
      </c>
      <c r="G75" s="15">
        <f t="shared" si="1"/>
        <v>29</v>
      </c>
      <c r="H75" s="10">
        <v>1</v>
      </c>
      <c r="I75" s="10">
        <v>6</v>
      </c>
      <c r="J75" s="10">
        <v>-3</v>
      </c>
      <c r="L75" s="10">
        <v>6</v>
      </c>
      <c r="M75" s="10">
        <v>0</v>
      </c>
      <c r="N75" s="10">
        <v>0</v>
      </c>
      <c r="O75" s="10">
        <v>0</v>
      </c>
      <c r="Q75" s="10">
        <v>11</v>
      </c>
      <c r="R75" s="10">
        <v>2</v>
      </c>
      <c r="S75" s="10">
        <v>6</v>
      </c>
      <c r="V75" s="59"/>
      <c r="W75" s="59"/>
      <c r="X75" s="61"/>
      <c r="Y75" s="59"/>
      <c r="Z75" s="61"/>
      <c r="AA75" s="59"/>
      <c r="AB75" s="60"/>
      <c r="AC75" s="62"/>
      <c r="AD75" s="59"/>
      <c r="AE75" s="62"/>
      <c r="AF75" s="59"/>
      <c r="AG75" s="59"/>
      <c r="AH75" s="63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63"/>
      <c r="AT75" s="59"/>
      <c r="AU75" s="59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3"/>
      <c r="BY75" s="13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3"/>
      <c r="CK75" s="13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3"/>
      <c r="CW75" s="13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</row>
    <row r="76" spans="1:185" ht="12.75" customHeight="1" x14ac:dyDescent="0.2">
      <c r="A76" s="76"/>
      <c r="B76" s="81" t="s">
        <v>531</v>
      </c>
      <c r="C76" s="82" t="s">
        <v>647</v>
      </c>
      <c r="D76" s="88"/>
      <c r="E76" s="85">
        <v>4.0999999999999996</v>
      </c>
      <c r="F76" s="50">
        <v>6.9</v>
      </c>
      <c r="G76" s="15">
        <f t="shared" si="1"/>
        <v>6</v>
      </c>
      <c r="H76" s="10">
        <v>0</v>
      </c>
      <c r="I76" s="10">
        <v>0</v>
      </c>
      <c r="J76" s="10">
        <v>0</v>
      </c>
      <c r="L76" s="10">
        <v>0</v>
      </c>
      <c r="M76" s="10">
        <v>2</v>
      </c>
      <c r="N76" s="10">
        <v>-3</v>
      </c>
      <c r="O76" s="10">
        <v>6</v>
      </c>
      <c r="Q76" s="10">
        <v>0</v>
      </c>
      <c r="R76" s="10">
        <v>1</v>
      </c>
      <c r="S76" s="10">
        <v>0</v>
      </c>
      <c r="V76" s="59"/>
      <c r="W76" s="59"/>
      <c r="X76" s="61"/>
      <c r="Y76" s="59"/>
      <c r="Z76" s="61"/>
      <c r="AA76" s="59"/>
      <c r="AB76" s="60"/>
      <c r="AC76" s="62"/>
      <c r="AD76" s="59"/>
      <c r="AE76" s="62"/>
      <c r="AF76" s="59"/>
      <c r="AG76" s="59"/>
      <c r="AH76" s="59"/>
      <c r="AI76" s="59"/>
      <c r="AJ76" s="59"/>
      <c r="AK76" s="59"/>
      <c r="AL76" s="59"/>
      <c r="AM76" s="59"/>
      <c r="AN76" s="59"/>
      <c r="AO76" s="63"/>
      <c r="AP76" s="59"/>
      <c r="AQ76" s="59"/>
      <c r="AR76" s="59"/>
      <c r="AS76" s="59"/>
      <c r="AT76" s="59"/>
      <c r="AU76" s="59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3"/>
      <c r="BY76" s="13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3"/>
      <c r="CK76" s="13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3"/>
      <c r="CW76" s="13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</row>
    <row r="77" spans="1:185" ht="12.75" customHeight="1" x14ac:dyDescent="0.2">
      <c r="A77" s="76"/>
      <c r="B77" s="81" t="s">
        <v>100</v>
      </c>
      <c r="C77" s="82" t="s">
        <v>650</v>
      </c>
      <c r="D77" s="88">
        <v>112</v>
      </c>
      <c r="E77" s="85">
        <v>4</v>
      </c>
      <c r="F77" s="50">
        <v>5.7</v>
      </c>
      <c r="G77" s="15">
        <f t="shared" si="1"/>
        <v>12</v>
      </c>
      <c r="H77" s="10">
        <v>2</v>
      </c>
      <c r="I77" s="10">
        <v>0</v>
      </c>
      <c r="J77" s="10">
        <v>0</v>
      </c>
      <c r="L77" s="10">
        <v>0</v>
      </c>
      <c r="M77" s="10">
        <v>0</v>
      </c>
      <c r="N77" s="10">
        <v>2</v>
      </c>
      <c r="O77" s="10">
        <v>1</v>
      </c>
      <c r="Q77" s="10">
        <v>0</v>
      </c>
      <c r="R77" s="10">
        <v>6</v>
      </c>
      <c r="S77" s="10">
        <v>1</v>
      </c>
      <c r="V77" s="59"/>
      <c r="W77" s="59"/>
      <c r="X77" s="61"/>
      <c r="Y77" s="59"/>
      <c r="Z77" s="61"/>
      <c r="AA77" s="59"/>
      <c r="AB77" s="61"/>
      <c r="AC77" s="62"/>
      <c r="AD77" s="59"/>
      <c r="AE77" s="62"/>
      <c r="AF77" s="59"/>
      <c r="AG77" s="63"/>
      <c r="AH77" s="59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  <c r="AT77" s="59"/>
      <c r="AU77" s="59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3"/>
      <c r="BY77" s="13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3"/>
      <c r="CK77" s="13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3"/>
      <c r="CW77" s="13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</row>
    <row r="78" spans="1:185" ht="12.75" customHeight="1" x14ac:dyDescent="0.2">
      <c r="A78" s="76"/>
      <c r="B78" s="81" t="s">
        <v>316</v>
      </c>
      <c r="C78" s="82" t="s">
        <v>647</v>
      </c>
      <c r="D78" s="88">
        <v>104</v>
      </c>
      <c r="E78" s="85">
        <v>4</v>
      </c>
      <c r="F78" s="73"/>
      <c r="G78" s="15">
        <f t="shared" si="1"/>
        <v>25</v>
      </c>
      <c r="H78" s="10">
        <v>5</v>
      </c>
      <c r="I78" s="10">
        <v>2</v>
      </c>
      <c r="J78" s="10">
        <v>2</v>
      </c>
      <c r="L78" s="10">
        <v>6</v>
      </c>
      <c r="M78" s="10">
        <v>0</v>
      </c>
      <c r="N78" s="10">
        <v>3</v>
      </c>
      <c r="O78" s="10">
        <v>0</v>
      </c>
      <c r="Q78" s="10">
        <v>2</v>
      </c>
      <c r="R78" s="10">
        <v>0</v>
      </c>
      <c r="S78" s="10">
        <v>5</v>
      </c>
      <c r="V78" s="59"/>
      <c r="W78" s="59"/>
      <c r="X78" s="61"/>
      <c r="Y78" s="59"/>
      <c r="Z78" s="61"/>
      <c r="AA78" s="59"/>
      <c r="AB78" s="61"/>
      <c r="AC78" s="62"/>
      <c r="AD78" s="59"/>
      <c r="AE78" s="62"/>
      <c r="AF78" s="59"/>
      <c r="AG78" s="59"/>
      <c r="AH78" s="59"/>
      <c r="AI78" s="59"/>
      <c r="AJ78" s="59"/>
      <c r="AK78" s="59"/>
      <c r="AL78" s="59"/>
      <c r="AM78" s="59"/>
      <c r="AN78" s="59"/>
      <c r="AO78" s="59"/>
      <c r="AP78" s="59"/>
      <c r="AQ78" s="59"/>
      <c r="AR78" s="59"/>
      <c r="AS78" s="59"/>
      <c r="AT78" s="59"/>
      <c r="AU78" s="59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3"/>
      <c r="BY78" s="13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3"/>
      <c r="CK78" s="13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3"/>
      <c r="CW78" s="13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</row>
    <row r="79" spans="1:185" ht="12.75" customHeight="1" x14ac:dyDescent="0.2">
      <c r="A79" s="76"/>
      <c r="B79" s="81" t="s">
        <v>97</v>
      </c>
      <c r="C79" s="82" t="s">
        <v>652</v>
      </c>
      <c r="D79" s="88">
        <v>90</v>
      </c>
      <c r="E79" s="85">
        <v>3.9</v>
      </c>
      <c r="F79" s="50">
        <v>6.8</v>
      </c>
      <c r="G79" s="15">
        <f t="shared" si="1"/>
        <v>32</v>
      </c>
      <c r="H79" s="10">
        <v>1</v>
      </c>
      <c r="I79" s="10">
        <v>1</v>
      </c>
      <c r="J79" s="10">
        <v>-3</v>
      </c>
      <c r="L79" s="10">
        <v>6</v>
      </c>
      <c r="M79" s="10">
        <v>0</v>
      </c>
      <c r="N79" s="10">
        <v>7</v>
      </c>
      <c r="O79" s="10">
        <v>1</v>
      </c>
      <c r="Q79" s="10">
        <v>11</v>
      </c>
      <c r="R79" s="10">
        <v>2</v>
      </c>
      <c r="S79" s="10">
        <v>6</v>
      </c>
      <c r="V79" s="59"/>
      <c r="W79" s="59"/>
      <c r="X79" s="61"/>
      <c r="Y79" s="59"/>
      <c r="Z79" s="61"/>
      <c r="AA79" s="59"/>
      <c r="AB79" s="61"/>
      <c r="AC79" s="62"/>
      <c r="AD79" s="59"/>
      <c r="AE79" s="62"/>
      <c r="AF79" s="59"/>
      <c r="AG79" s="59"/>
      <c r="AH79" s="59"/>
      <c r="AI79" s="59"/>
      <c r="AJ79" s="59"/>
      <c r="AK79" s="59"/>
      <c r="AL79" s="59"/>
      <c r="AM79" s="59"/>
      <c r="AN79" s="63"/>
      <c r="AO79" s="59"/>
      <c r="AP79" s="59"/>
      <c r="AQ79" s="59"/>
      <c r="AR79" s="59"/>
      <c r="AS79" s="59"/>
      <c r="AT79" s="59"/>
      <c r="AU79" s="59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3"/>
      <c r="BY79" s="13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3"/>
      <c r="CK79" s="13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3"/>
      <c r="CW79" s="13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</row>
    <row r="80" spans="1:185" ht="12.75" customHeight="1" x14ac:dyDescent="0.2">
      <c r="A80" s="76"/>
      <c r="B80" s="81" t="s">
        <v>130</v>
      </c>
      <c r="C80" s="82" t="s">
        <v>649</v>
      </c>
      <c r="D80" s="88">
        <v>112</v>
      </c>
      <c r="E80" s="85">
        <v>3.9</v>
      </c>
      <c r="F80" s="50">
        <v>6.9</v>
      </c>
      <c r="G80" s="15">
        <f t="shared" si="1"/>
        <v>27</v>
      </c>
      <c r="H80" s="10">
        <v>2</v>
      </c>
      <c r="I80" s="10">
        <v>0</v>
      </c>
      <c r="J80" s="10">
        <v>0</v>
      </c>
      <c r="L80" s="10">
        <v>0</v>
      </c>
      <c r="M80" s="10">
        <v>9</v>
      </c>
      <c r="N80" s="10">
        <v>2</v>
      </c>
      <c r="O80" s="10">
        <v>1</v>
      </c>
      <c r="Q80" s="10">
        <v>1</v>
      </c>
      <c r="R80" s="10">
        <v>3</v>
      </c>
      <c r="S80" s="10">
        <v>9</v>
      </c>
      <c r="V80" s="59"/>
      <c r="W80" s="59"/>
      <c r="X80" s="61"/>
      <c r="Y80" s="59"/>
      <c r="Z80" s="61"/>
      <c r="AA80" s="59"/>
      <c r="AB80" s="61"/>
      <c r="AC80" s="62"/>
      <c r="AD80" s="59"/>
      <c r="AE80" s="62"/>
      <c r="AF80" s="59"/>
      <c r="AG80" s="59"/>
      <c r="AH80" s="59"/>
      <c r="AI80" s="59"/>
      <c r="AJ80" s="59"/>
      <c r="AK80" s="59"/>
      <c r="AL80" s="59"/>
      <c r="AM80" s="59"/>
      <c r="AN80" s="59"/>
      <c r="AO80" s="59"/>
      <c r="AP80" s="59"/>
      <c r="AQ80" s="59"/>
      <c r="AR80" s="59"/>
      <c r="AS80" s="59"/>
      <c r="AT80" s="59"/>
      <c r="AU80" s="59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3"/>
      <c r="BY80" s="13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3"/>
      <c r="CK80" s="13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3"/>
      <c r="CW80" s="13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</row>
    <row r="81" spans="1:185" ht="12.75" customHeight="1" x14ac:dyDescent="0.2">
      <c r="A81" s="76"/>
      <c r="B81" s="81" t="s">
        <v>315</v>
      </c>
      <c r="C81" s="82" t="s">
        <v>647</v>
      </c>
      <c r="D81" s="88">
        <v>50</v>
      </c>
      <c r="E81" s="85">
        <v>3.9</v>
      </c>
      <c r="F81" s="73"/>
      <c r="G81" s="15">
        <f t="shared" si="1"/>
        <v>0</v>
      </c>
      <c r="H81" s="10">
        <v>0</v>
      </c>
      <c r="I81" s="10">
        <v>0</v>
      </c>
      <c r="J81" s="10">
        <v>0</v>
      </c>
      <c r="L81" s="10">
        <v>0</v>
      </c>
      <c r="M81" s="10">
        <v>0</v>
      </c>
      <c r="N81" s="10">
        <v>0</v>
      </c>
      <c r="O81" s="10">
        <v>0</v>
      </c>
      <c r="Q81" s="10">
        <v>0</v>
      </c>
      <c r="R81" s="10">
        <v>0</v>
      </c>
      <c r="S81" s="10">
        <v>0</v>
      </c>
      <c r="V81" s="59"/>
      <c r="W81" s="59"/>
      <c r="X81" s="61"/>
      <c r="Y81" s="59"/>
      <c r="Z81" s="61"/>
      <c r="AA81" s="59"/>
      <c r="AB81" s="60"/>
      <c r="AC81" s="62"/>
      <c r="AD81" s="59"/>
      <c r="AE81" s="62"/>
      <c r="AF81" s="59"/>
      <c r="AG81" s="63"/>
      <c r="AH81" s="63"/>
      <c r="AI81" s="63"/>
      <c r="AJ81" s="59"/>
      <c r="AK81" s="59"/>
      <c r="AL81" s="59"/>
      <c r="AM81" s="59"/>
      <c r="AN81" s="63"/>
      <c r="AO81" s="59"/>
      <c r="AP81" s="59"/>
      <c r="AQ81" s="59"/>
      <c r="AR81" s="59"/>
      <c r="AS81" s="59"/>
      <c r="AT81" s="59"/>
      <c r="AU81" s="59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3"/>
      <c r="BY81" s="13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3"/>
      <c r="CK81" s="13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3"/>
      <c r="CW81" s="13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</row>
    <row r="82" spans="1:185" ht="12.75" customHeight="1" x14ac:dyDescent="0.2">
      <c r="A82" s="76"/>
      <c r="B82" s="81" t="s">
        <v>334</v>
      </c>
      <c r="C82" s="82" t="s">
        <v>648</v>
      </c>
      <c r="D82" s="88">
        <v>121</v>
      </c>
      <c r="E82" s="85">
        <v>3.9</v>
      </c>
      <c r="F82" s="50">
        <v>6.3</v>
      </c>
      <c r="G82" s="15">
        <f t="shared" si="1"/>
        <v>9</v>
      </c>
      <c r="H82" s="10">
        <v>0</v>
      </c>
      <c r="I82" s="10">
        <v>0</v>
      </c>
      <c r="J82" s="10">
        <v>0</v>
      </c>
      <c r="L82" s="10">
        <v>0</v>
      </c>
      <c r="M82" s="10">
        <v>0</v>
      </c>
      <c r="N82" s="10">
        <v>2</v>
      </c>
      <c r="O82" s="10">
        <v>2</v>
      </c>
      <c r="Q82" s="10">
        <v>1</v>
      </c>
      <c r="R82" s="10">
        <v>2</v>
      </c>
      <c r="S82" s="10">
        <v>2</v>
      </c>
      <c r="V82" s="59"/>
      <c r="W82" s="59"/>
      <c r="X82" s="61"/>
      <c r="Y82" s="59"/>
      <c r="Z82" s="61"/>
      <c r="AA82" s="59"/>
      <c r="AB82" s="60"/>
      <c r="AC82" s="62"/>
      <c r="AD82" s="59"/>
      <c r="AE82" s="62"/>
      <c r="AF82" s="59"/>
      <c r="AG82" s="63"/>
      <c r="AH82" s="59"/>
      <c r="AI82" s="59"/>
      <c r="AJ82" s="59"/>
      <c r="AK82" s="59"/>
      <c r="AL82" s="59"/>
      <c r="AM82" s="63"/>
      <c r="AN82" s="59"/>
      <c r="AO82" s="59"/>
      <c r="AP82" s="59"/>
      <c r="AQ82" s="59"/>
      <c r="AR82" s="59"/>
      <c r="AS82" s="63"/>
      <c r="AT82" s="59"/>
      <c r="AU82" s="59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3"/>
      <c r="BY82" s="13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3"/>
      <c r="CK82" s="13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3"/>
      <c r="CW82" s="13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</row>
    <row r="83" spans="1:185" ht="12.75" customHeight="1" x14ac:dyDescent="0.2">
      <c r="A83" s="76"/>
      <c r="B83" s="81" t="s">
        <v>317</v>
      </c>
      <c r="C83" s="82" t="s">
        <v>650</v>
      </c>
      <c r="D83" s="88">
        <v>38</v>
      </c>
      <c r="E83" s="85">
        <v>3.9</v>
      </c>
      <c r="F83" s="73"/>
      <c r="G83" s="15">
        <f t="shared" si="1"/>
        <v>9</v>
      </c>
      <c r="H83" s="10">
        <v>0</v>
      </c>
      <c r="I83" s="10">
        <v>0</v>
      </c>
      <c r="J83" s="10">
        <v>6</v>
      </c>
      <c r="L83" s="10">
        <v>2</v>
      </c>
      <c r="M83" s="10">
        <v>1</v>
      </c>
      <c r="N83" s="10">
        <v>0</v>
      </c>
      <c r="O83" s="10">
        <v>0</v>
      </c>
      <c r="Q83" s="10">
        <v>0</v>
      </c>
      <c r="R83" s="10">
        <v>0</v>
      </c>
      <c r="S83" s="10">
        <v>0</v>
      </c>
      <c r="V83" s="59"/>
      <c r="W83" s="59"/>
      <c r="X83" s="61"/>
      <c r="Y83" s="59"/>
      <c r="Z83" s="61"/>
      <c r="AA83" s="59"/>
      <c r="AB83" s="60"/>
      <c r="AC83" s="62"/>
      <c r="AD83" s="59"/>
      <c r="AE83" s="62"/>
      <c r="AF83" s="59"/>
      <c r="AG83" s="59"/>
      <c r="AH83" s="63"/>
      <c r="AI83" s="59"/>
      <c r="AJ83" s="59"/>
      <c r="AK83" s="59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3"/>
      <c r="BY83" s="13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3"/>
      <c r="CK83" s="13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3"/>
      <c r="CW83" s="13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</row>
    <row r="84" spans="1:185" ht="12.75" customHeight="1" x14ac:dyDescent="0.2">
      <c r="A84" s="76"/>
      <c r="B84" s="81" t="s">
        <v>94</v>
      </c>
      <c r="C84" s="82" t="s">
        <v>650</v>
      </c>
      <c r="D84" s="88">
        <v>76</v>
      </c>
      <c r="E84" s="85">
        <v>3.8</v>
      </c>
      <c r="F84" s="50">
        <v>5.2</v>
      </c>
      <c r="G84" s="15">
        <f t="shared" si="1"/>
        <v>10</v>
      </c>
      <c r="H84" s="10">
        <v>2</v>
      </c>
      <c r="I84" s="10">
        <v>0</v>
      </c>
      <c r="J84" s="10">
        <v>0</v>
      </c>
      <c r="L84" s="10">
        <v>0</v>
      </c>
      <c r="M84" s="10">
        <v>0</v>
      </c>
      <c r="N84" s="10">
        <v>0</v>
      </c>
      <c r="O84" s="10">
        <v>3</v>
      </c>
      <c r="Q84" s="10">
        <v>3</v>
      </c>
      <c r="R84" s="10">
        <v>0</v>
      </c>
      <c r="S84" s="10">
        <v>2</v>
      </c>
      <c r="V84" s="59"/>
      <c r="W84" s="59"/>
      <c r="X84" s="61"/>
      <c r="Y84" s="59"/>
      <c r="Z84" s="61"/>
      <c r="AA84" s="59"/>
      <c r="AB84" s="61"/>
      <c r="AC84" s="62"/>
      <c r="AD84" s="59"/>
      <c r="AE84" s="62"/>
      <c r="AF84" s="59"/>
      <c r="AG84" s="59"/>
      <c r="AH84" s="59"/>
      <c r="AI84" s="59"/>
      <c r="AJ84" s="59"/>
      <c r="AK84" s="59"/>
      <c r="AL84" s="59"/>
      <c r="AM84" s="59"/>
      <c r="AN84" s="59"/>
      <c r="AO84" s="59"/>
      <c r="AP84" s="59"/>
      <c r="AQ84" s="63"/>
      <c r="AR84" s="59"/>
      <c r="AS84" s="59"/>
      <c r="AT84" s="59"/>
      <c r="AU84" s="59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3"/>
      <c r="BY84" s="13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3"/>
      <c r="CK84" s="13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3"/>
      <c r="CW84" s="13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</row>
    <row r="85" spans="1:185" ht="12.75" customHeight="1" x14ac:dyDescent="0.2">
      <c r="A85" s="76"/>
      <c r="B85" s="81" t="s">
        <v>311</v>
      </c>
      <c r="C85" s="82" t="s">
        <v>651</v>
      </c>
      <c r="D85" s="88">
        <v>70</v>
      </c>
      <c r="E85" s="85">
        <v>3.8</v>
      </c>
      <c r="F85" s="50">
        <v>5.4</v>
      </c>
      <c r="G85" s="15">
        <f t="shared" si="1"/>
        <v>17</v>
      </c>
      <c r="H85" s="10">
        <v>0</v>
      </c>
      <c r="I85" s="10">
        <v>6</v>
      </c>
      <c r="J85" s="10">
        <v>0</v>
      </c>
      <c r="L85" s="10">
        <v>0</v>
      </c>
      <c r="M85" s="10">
        <v>0</v>
      </c>
      <c r="N85" s="10">
        <v>2</v>
      </c>
      <c r="O85" s="10">
        <v>6</v>
      </c>
      <c r="Q85" s="10">
        <v>1</v>
      </c>
      <c r="R85" s="10">
        <v>1</v>
      </c>
      <c r="S85" s="10">
        <v>1</v>
      </c>
      <c r="V85" s="59"/>
      <c r="W85" s="59"/>
      <c r="X85" s="61"/>
      <c r="Y85" s="59"/>
      <c r="Z85" s="61"/>
      <c r="AA85" s="59"/>
      <c r="AB85" s="61"/>
      <c r="AC85" s="62"/>
      <c r="AD85" s="59"/>
      <c r="AE85" s="62"/>
      <c r="AF85" s="59"/>
      <c r="AG85" s="59"/>
      <c r="AH85" s="59"/>
      <c r="AI85" s="59"/>
      <c r="AJ85" s="59"/>
      <c r="AK85" s="59"/>
      <c r="AL85" s="59"/>
      <c r="AM85" s="59"/>
      <c r="AN85" s="59"/>
      <c r="AO85" s="59"/>
      <c r="AP85" s="59"/>
      <c r="AQ85" s="63"/>
      <c r="AR85" s="59"/>
      <c r="AS85" s="59"/>
      <c r="AT85" s="59"/>
      <c r="AU85" s="59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3"/>
      <c r="BY85" s="13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3"/>
      <c r="CK85" s="13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3"/>
      <c r="CW85" s="13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</row>
    <row r="86" spans="1:185" ht="12.75" customHeight="1" x14ac:dyDescent="0.2">
      <c r="A86" s="76"/>
      <c r="B86" s="81" t="s">
        <v>99</v>
      </c>
      <c r="C86" s="82" t="s">
        <v>650</v>
      </c>
      <c r="D86" s="88">
        <v>87</v>
      </c>
      <c r="E86" s="85">
        <v>3.8</v>
      </c>
      <c r="F86" s="73"/>
      <c r="G86" s="15">
        <f t="shared" si="1"/>
        <v>0</v>
      </c>
      <c r="H86" s="10">
        <v>0</v>
      </c>
      <c r="I86" s="10">
        <v>0</v>
      </c>
      <c r="V86" s="59"/>
      <c r="W86" s="59"/>
      <c r="X86" s="61"/>
      <c r="Y86" s="59"/>
      <c r="Z86" s="61"/>
      <c r="AA86" s="59"/>
      <c r="AB86" s="61"/>
      <c r="AC86" s="62"/>
      <c r="AD86" s="59"/>
      <c r="AE86" s="62"/>
      <c r="AF86" s="59"/>
      <c r="AG86" s="59"/>
      <c r="AH86" s="59"/>
      <c r="AI86" s="59"/>
      <c r="AJ86" s="59"/>
      <c r="AK86" s="59"/>
      <c r="AL86" s="59"/>
      <c r="AM86" s="59"/>
      <c r="AN86" s="59"/>
      <c r="AO86" s="59"/>
      <c r="AP86" s="59"/>
      <c r="AQ86" s="63"/>
      <c r="AR86" s="59"/>
      <c r="AS86" s="59"/>
      <c r="AT86" s="59"/>
      <c r="AU86" s="59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3"/>
      <c r="BY86" s="13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3"/>
      <c r="CK86" s="13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3"/>
      <c r="CW86" s="13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3"/>
      <c r="DI86" s="13"/>
      <c r="DJ86" s="13"/>
      <c r="DK86" s="13"/>
      <c r="DL86" s="13"/>
      <c r="DM86" s="13"/>
      <c r="DN86" s="13"/>
      <c r="DO86" s="13"/>
      <c r="DP86" s="13"/>
      <c r="DQ86" s="13"/>
      <c r="DR86" s="13"/>
      <c r="DS86" s="13"/>
      <c r="DT86" s="13"/>
      <c r="DU86" s="13"/>
      <c r="DV86" s="13"/>
      <c r="DW86" s="13"/>
      <c r="DX86" s="13"/>
      <c r="DY86" s="13"/>
      <c r="DZ86" s="13"/>
      <c r="EA86" s="13"/>
      <c r="EB86" s="13"/>
      <c r="EC86" s="13"/>
      <c r="ED86" s="13"/>
      <c r="EE86" s="13"/>
      <c r="EF86" s="13"/>
      <c r="EG86" s="13"/>
      <c r="EH86" s="13"/>
      <c r="EI86" s="13"/>
      <c r="EJ86" s="13"/>
      <c r="EK86" s="13"/>
      <c r="EL86" s="13"/>
      <c r="EM86" s="13"/>
      <c r="EN86" s="13"/>
      <c r="EO86" s="13"/>
      <c r="EP86" s="13"/>
      <c r="EQ86" s="13"/>
      <c r="ER86" s="13"/>
      <c r="ES86" s="13"/>
      <c r="ET86" s="13"/>
      <c r="EU86" s="13"/>
      <c r="EV86" s="13"/>
      <c r="EW86" s="13"/>
      <c r="EX86" s="13"/>
      <c r="EY86" s="13"/>
      <c r="EZ86" s="13"/>
      <c r="FA86" s="13"/>
      <c r="FB86" s="13"/>
      <c r="FC86" s="13"/>
      <c r="FD86" s="13"/>
      <c r="FE86" s="13"/>
      <c r="FF86" s="13"/>
      <c r="FG86" s="13"/>
      <c r="FH86" s="13"/>
      <c r="FI86" s="13"/>
      <c r="FJ86" s="13"/>
      <c r="FK86" s="13"/>
      <c r="FL86" s="13"/>
      <c r="FM86" s="13"/>
      <c r="FN86" s="13"/>
      <c r="FO86" s="13"/>
      <c r="FP86" s="13"/>
      <c r="FQ86" s="13"/>
      <c r="FR86" s="13"/>
      <c r="FS86" s="13"/>
      <c r="FT86" s="13"/>
      <c r="FU86" s="13"/>
      <c r="FV86" s="13"/>
      <c r="FW86" s="13"/>
      <c r="FX86" s="13"/>
      <c r="FY86" s="13"/>
      <c r="FZ86" s="13"/>
      <c r="GA86" s="13"/>
      <c r="GB86" s="13"/>
      <c r="GC86" s="13"/>
    </row>
    <row r="87" spans="1:185" ht="12.75" customHeight="1" x14ac:dyDescent="0.2">
      <c r="A87" s="76"/>
      <c r="B87" t="s">
        <v>1215</v>
      </c>
      <c r="C87" s="82" t="s">
        <v>650</v>
      </c>
      <c r="D87" s="88"/>
      <c r="E87" s="85">
        <v>3.8</v>
      </c>
      <c r="F87" s="73"/>
      <c r="G87" s="15">
        <f>SUM(H87:AW87)</f>
        <v>22</v>
      </c>
      <c r="H87" s="10">
        <v>0</v>
      </c>
      <c r="I87" s="10">
        <v>0</v>
      </c>
      <c r="J87" s="10">
        <v>10</v>
      </c>
      <c r="L87" s="10">
        <v>1</v>
      </c>
      <c r="M87" s="10">
        <v>0</v>
      </c>
      <c r="N87" s="10">
        <v>1</v>
      </c>
      <c r="O87" s="10">
        <v>2</v>
      </c>
      <c r="Q87" s="10">
        <v>0</v>
      </c>
      <c r="R87" s="10">
        <v>6</v>
      </c>
      <c r="S87" s="10">
        <v>2</v>
      </c>
      <c r="V87" s="59"/>
      <c r="W87" s="59"/>
      <c r="X87" s="61"/>
      <c r="Y87" s="59"/>
      <c r="Z87" s="61"/>
      <c r="AA87" s="59"/>
      <c r="AB87" s="61"/>
      <c r="AC87" s="62"/>
      <c r="AD87" s="59"/>
      <c r="AE87" s="62"/>
      <c r="AF87" s="59"/>
      <c r="AG87" s="59"/>
      <c r="AH87" s="59"/>
      <c r="AI87" s="59"/>
      <c r="AJ87" s="59"/>
      <c r="AK87" s="59"/>
      <c r="AL87" s="59"/>
      <c r="AM87" s="59"/>
      <c r="AN87" s="59"/>
      <c r="AO87" s="59"/>
      <c r="AP87" s="59"/>
      <c r="AQ87" s="63"/>
      <c r="AR87" s="59"/>
      <c r="AS87" s="59"/>
      <c r="AT87" s="59"/>
      <c r="AU87" s="59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3"/>
      <c r="BY87" s="13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3"/>
      <c r="CK87" s="13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3"/>
      <c r="CW87" s="13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3"/>
      <c r="DI87" s="13"/>
      <c r="DJ87" s="13"/>
      <c r="DK87" s="13"/>
      <c r="DL87" s="13"/>
      <c r="DM87" s="13"/>
      <c r="DN87" s="13"/>
      <c r="DO87" s="13"/>
      <c r="DP87" s="13"/>
      <c r="DQ87" s="13"/>
      <c r="DR87" s="13"/>
      <c r="DS87" s="13"/>
      <c r="DT87" s="13"/>
      <c r="DU87" s="13"/>
      <c r="DV87" s="13"/>
      <c r="DW87" s="13"/>
      <c r="DX87" s="13"/>
      <c r="DY87" s="13"/>
      <c r="DZ87" s="13"/>
      <c r="EA87" s="13"/>
      <c r="EB87" s="13"/>
      <c r="EC87" s="13"/>
      <c r="ED87" s="13"/>
      <c r="EE87" s="13"/>
      <c r="EF87" s="13"/>
      <c r="EG87" s="13"/>
      <c r="EH87" s="13"/>
      <c r="EI87" s="13"/>
      <c r="EJ87" s="13"/>
      <c r="EK87" s="13"/>
      <c r="EL87" s="13"/>
      <c r="EM87" s="13"/>
      <c r="EN87" s="13"/>
      <c r="EO87" s="13"/>
      <c r="EP87" s="13"/>
      <c r="EQ87" s="13"/>
      <c r="ER87" s="13"/>
      <c r="ES87" s="13"/>
      <c r="ET87" s="13"/>
      <c r="EU87" s="13"/>
      <c r="EV87" s="13"/>
      <c r="EW87" s="13"/>
      <c r="EX87" s="13"/>
      <c r="EY87" s="13"/>
      <c r="EZ87" s="13"/>
      <c r="FA87" s="13"/>
      <c r="FB87" s="13"/>
      <c r="FC87" s="13"/>
      <c r="FD87" s="13"/>
      <c r="FE87" s="13"/>
      <c r="FF87" s="13"/>
      <c r="FG87" s="13"/>
      <c r="FH87" s="13"/>
      <c r="FI87" s="13"/>
      <c r="FJ87" s="13"/>
      <c r="FK87" s="13"/>
      <c r="FL87" s="13"/>
      <c r="FM87" s="13"/>
      <c r="FN87" s="13"/>
      <c r="FO87" s="13"/>
      <c r="FP87" s="13"/>
      <c r="FQ87" s="13"/>
      <c r="FR87" s="13"/>
      <c r="FS87" s="13"/>
      <c r="FT87" s="13"/>
      <c r="FU87" s="13"/>
      <c r="FV87" s="13"/>
      <c r="FW87" s="13"/>
      <c r="FX87" s="13"/>
      <c r="FY87" s="13"/>
      <c r="FZ87" s="13"/>
      <c r="GA87" s="13"/>
      <c r="GB87" s="13"/>
      <c r="GC87" s="13"/>
    </row>
    <row r="88" spans="1:185" ht="12.75" customHeight="1" x14ac:dyDescent="0.2">
      <c r="A88" s="76"/>
      <c r="B88" t="s">
        <v>1216</v>
      </c>
      <c r="C88" s="82" t="s">
        <v>648</v>
      </c>
      <c r="D88" s="88"/>
      <c r="E88" s="85">
        <v>3.8</v>
      </c>
      <c r="F88" s="50">
        <v>3.8</v>
      </c>
      <c r="G88" s="15">
        <f>SUM(H88:AW88)</f>
        <v>17</v>
      </c>
      <c r="H88" s="10">
        <v>0</v>
      </c>
      <c r="I88" s="10">
        <v>0</v>
      </c>
      <c r="J88" s="10">
        <v>0</v>
      </c>
      <c r="L88" s="10">
        <v>6</v>
      </c>
      <c r="M88" s="10">
        <v>1</v>
      </c>
      <c r="N88" s="10">
        <v>2</v>
      </c>
      <c r="O88" s="10">
        <v>2</v>
      </c>
      <c r="Q88" s="10">
        <v>0</v>
      </c>
      <c r="R88" s="10">
        <v>2</v>
      </c>
      <c r="S88" s="10">
        <v>4</v>
      </c>
      <c r="V88" s="59"/>
      <c r="W88" s="59"/>
      <c r="X88" s="61"/>
      <c r="Y88" s="59"/>
      <c r="Z88" s="61"/>
      <c r="AA88" s="59"/>
      <c r="AB88" s="61"/>
      <c r="AC88" s="62"/>
      <c r="AD88" s="59"/>
      <c r="AE88" s="62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63"/>
      <c r="AR88" s="59"/>
      <c r="AS88" s="59"/>
      <c r="AT88" s="59"/>
      <c r="AU88" s="59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3"/>
      <c r="BY88" s="13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3"/>
      <c r="CK88" s="13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3"/>
      <c r="CW88" s="13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3"/>
      <c r="DI88" s="13"/>
      <c r="DJ88" s="13"/>
      <c r="DK88" s="13"/>
      <c r="DL88" s="13"/>
      <c r="DM88" s="13"/>
      <c r="DN88" s="13"/>
      <c r="DO88" s="13"/>
      <c r="DP88" s="13"/>
      <c r="DQ88" s="13"/>
      <c r="DR88" s="13"/>
      <c r="DS88" s="13"/>
      <c r="DT88" s="13"/>
      <c r="DU88" s="13"/>
      <c r="DV88" s="13"/>
      <c r="DW88" s="13"/>
      <c r="DX88" s="13"/>
      <c r="DY88" s="13"/>
      <c r="DZ88" s="13"/>
      <c r="EA88" s="13"/>
      <c r="EB88" s="13"/>
      <c r="EC88" s="13"/>
      <c r="ED88" s="13"/>
      <c r="EE88" s="13"/>
      <c r="EF88" s="13"/>
      <c r="EG88" s="13"/>
      <c r="EH88" s="13"/>
      <c r="EI88" s="13"/>
      <c r="EJ88" s="13"/>
      <c r="EK88" s="13"/>
      <c r="EL88" s="13"/>
      <c r="EM88" s="13"/>
      <c r="EN88" s="13"/>
      <c r="EO88" s="13"/>
      <c r="EP88" s="13"/>
      <c r="EQ88" s="13"/>
      <c r="ER88" s="13"/>
      <c r="ES88" s="13"/>
      <c r="ET88" s="13"/>
      <c r="EU88" s="13"/>
      <c r="EV88" s="13"/>
      <c r="EW88" s="13"/>
      <c r="EX88" s="13"/>
      <c r="EY88" s="13"/>
      <c r="EZ88" s="13"/>
      <c r="FA88" s="13"/>
      <c r="FB88" s="13"/>
      <c r="FC88" s="13"/>
      <c r="FD88" s="13"/>
      <c r="FE88" s="13"/>
      <c r="FF88" s="13"/>
      <c r="FG88" s="13"/>
      <c r="FH88" s="13"/>
      <c r="FI88" s="13"/>
      <c r="FJ88" s="13"/>
      <c r="FK88" s="13"/>
      <c r="FL88" s="13"/>
      <c r="FM88" s="13"/>
      <c r="FN88" s="13"/>
      <c r="FO88" s="13"/>
      <c r="FP88" s="13"/>
      <c r="FQ88" s="13"/>
      <c r="FR88" s="13"/>
      <c r="FS88" s="13"/>
      <c r="FT88" s="13"/>
      <c r="FU88" s="13"/>
      <c r="FV88" s="13"/>
      <c r="FW88" s="13"/>
      <c r="FX88" s="13"/>
      <c r="FY88" s="13"/>
      <c r="FZ88" s="13"/>
      <c r="GA88" s="13"/>
      <c r="GB88" s="13"/>
      <c r="GC88" s="13"/>
    </row>
    <row r="89" spans="1:185" ht="12.75" customHeight="1" x14ac:dyDescent="0.2">
      <c r="A89" s="76"/>
      <c r="B89" t="s">
        <v>1252</v>
      </c>
      <c r="C89" s="82" t="s">
        <v>648</v>
      </c>
      <c r="D89" s="88"/>
      <c r="E89" s="85">
        <v>3.8</v>
      </c>
      <c r="F89" s="73"/>
      <c r="G89" s="15">
        <f>SUM(H89:AW89)</f>
        <v>15</v>
      </c>
      <c r="J89" s="10">
        <v>0</v>
      </c>
      <c r="L89" s="10">
        <v>6</v>
      </c>
      <c r="M89" s="10">
        <v>-2</v>
      </c>
      <c r="N89" s="10">
        <v>2</v>
      </c>
      <c r="O89" s="10">
        <v>1</v>
      </c>
      <c r="Q89" s="10">
        <v>5</v>
      </c>
      <c r="R89" s="10">
        <v>2</v>
      </c>
      <c r="S89" s="10">
        <v>1</v>
      </c>
      <c r="V89" s="59"/>
      <c r="W89" s="59"/>
      <c r="X89" s="61"/>
      <c r="Y89" s="59"/>
      <c r="Z89" s="61"/>
      <c r="AA89" s="59"/>
      <c r="AB89" s="61"/>
      <c r="AC89" s="62"/>
      <c r="AD89" s="59"/>
      <c r="AE89" s="62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63"/>
      <c r="AR89" s="59"/>
      <c r="AS89" s="59"/>
      <c r="AT89" s="59"/>
      <c r="AU89" s="59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3"/>
      <c r="BY89" s="13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3"/>
      <c r="CK89" s="13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3"/>
      <c r="CW89" s="13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3"/>
      <c r="DI89" s="13"/>
      <c r="DJ89" s="13"/>
      <c r="DK89" s="13"/>
      <c r="DL89" s="13"/>
      <c r="DM89" s="13"/>
      <c r="DN89" s="13"/>
      <c r="DO89" s="13"/>
      <c r="DP89" s="13"/>
      <c r="DQ89" s="13"/>
      <c r="DR89" s="13"/>
      <c r="DS89" s="13"/>
      <c r="DT89" s="13"/>
      <c r="DU89" s="13"/>
      <c r="DV89" s="13"/>
      <c r="DW89" s="13"/>
      <c r="DX89" s="13"/>
      <c r="DY89" s="13"/>
      <c r="DZ89" s="13"/>
      <c r="EA89" s="13"/>
      <c r="EB89" s="13"/>
      <c r="EC89" s="13"/>
      <c r="ED89" s="13"/>
      <c r="EE89" s="13"/>
      <c r="EF89" s="13"/>
      <c r="EG89" s="13"/>
      <c r="EH89" s="13"/>
      <c r="EI89" s="13"/>
      <c r="EJ89" s="13"/>
      <c r="EK89" s="13"/>
      <c r="EL89" s="13"/>
      <c r="EM89" s="13"/>
      <c r="EN89" s="13"/>
      <c r="EO89" s="13"/>
      <c r="EP89" s="13"/>
      <c r="EQ89" s="13"/>
      <c r="ER89" s="13"/>
      <c r="ES89" s="13"/>
      <c r="ET89" s="13"/>
      <c r="EU89" s="13"/>
      <c r="EV89" s="13"/>
      <c r="EW89" s="13"/>
      <c r="EX89" s="13"/>
      <c r="EY89" s="13"/>
      <c r="EZ89" s="13"/>
      <c r="FA89" s="13"/>
      <c r="FB89" s="13"/>
      <c r="FC89" s="13"/>
      <c r="FD89" s="13"/>
      <c r="FE89" s="13"/>
      <c r="FF89" s="13"/>
      <c r="FG89" s="13"/>
      <c r="FH89" s="13"/>
      <c r="FI89" s="13"/>
      <c r="FJ89" s="13"/>
      <c r="FK89" s="13"/>
      <c r="FL89" s="13"/>
      <c r="FM89" s="13"/>
      <c r="FN89" s="13"/>
      <c r="FO89" s="13"/>
      <c r="FP89" s="13"/>
      <c r="FQ89" s="13"/>
      <c r="FR89" s="13"/>
      <c r="FS89" s="13"/>
      <c r="FT89" s="13"/>
      <c r="FU89" s="13"/>
      <c r="FV89" s="13"/>
      <c r="FW89" s="13"/>
      <c r="FX89" s="13"/>
      <c r="FY89" s="13"/>
      <c r="FZ89" s="13"/>
      <c r="GA89" s="13"/>
      <c r="GB89" s="13"/>
      <c r="GC89" s="13"/>
    </row>
    <row r="90" spans="1:185" ht="12.75" customHeight="1" x14ac:dyDescent="0.2">
      <c r="A90" s="76"/>
      <c r="B90" s="81" t="s">
        <v>125</v>
      </c>
      <c r="C90" s="82" t="s">
        <v>648</v>
      </c>
      <c r="D90" s="88">
        <v>54</v>
      </c>
      <c r="E90" s="85">
        <v>3.7</v>
      </c>
      <c r="F90" s="50">
        <v>4.2</v>
      </c>
      <c r="G90" s="15">
        <f t="shared" si="1"/>
        <v>11</v>
      </c>
      <c r="H90" s="10">
        <v>0</v>
      </c>
      <c r="I90" s="10">
        <v>0</v>
      </c>
      <c r="J90" s="10">
        <v>0</v>
      </c>
      <c r="L90" s="10">
        <v>4</v>
      </c>
      <c r="M90" s="10">
        <v>-2</v>
      </c>
      <c r="N90" s="10">
        <v>5</v>
      </c>
      <c r="O90" s="10">
        <v>2</v>
      </c>
      <c r="Q90" s="10">
        <v>1</v>
      </c>
      <c r="R90" s="10">
        <v>1</v>
      </c>
      <c r="S90" s="10">
        <v>0</v>
      </c>
      <c r="V90" s="59"/>
      <c r="W90" s="59"/>
      <c r="X90" s="61"/>
      <c r="Y90" s="59"/>
      <c r="Z90" s="61"/>
      <c r="AA90" s="59"/>
      <c r="AB90" s="60"/>
      <c r="AC90" s="62"/>
      <c r="AD90" s="59"/>
      <c r="AE90" s="62"/>
      <c r="AF90" s="59"/>
      <c r="AG90" s="59"/>
      <c r="AH90" s="59"/>
      <c r="AI90" s="59"/>
      <c r="AJ90" s="63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3"/>
      <c r="BY90" s="13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3"/>
      <c r="CK90" s="13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3"/>
      <c r="CW90" s="13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3"/>
      <c r="DI90" s="13"/>
      <c r="DJ90" s="13"/>
      <c r="DK90" s="13"/>
      <c r="DL90" s="13"/>
      <c r="DM90" s="13"/>
      <c r="DN90" s="13"/>
      <c r="DO90" s="13"/>
      <c r="DP90" s="13"/>
      <c r="DQ90" s="13"/>
      <c r="DR90" s="13"/>
      <c r="DS90" s="13"/>
      <c r="DT90" s="13"/>
      <c r="DU90" s="13"/>
      <c r="DV90" s="13"/>
      <c r="DW90" s="13"/>
      <c r="DX90" s="13"/>
      <c r="DY90" s="13"/>
      <c r="DZ90" s="13"/>
      <c r="EA90" s="13"/>
      <c r="EB90" s="13"/>
      <c r="EC90" s="13"/>
      <c r="ED90" s="13"/>
      <c r="EE90" s="13"/>
      <c r="EF90" s="13"/>
      <c r="EG90" s="13"/>
      <c r="EH90" s="13"/>
      <c r="EI90" s="13"/>
      <c r="EJ90" s="13"/>
      <c r="EK90" s="13"/>
      <c r="EL90" s="13"/>
      <c r="EM90" s="13"/>
      <c r="EN90" s="13"/>
      <c r="EO90" s="13"/>
      <c r="EP90" s="13"/>
      <c r="EQ90" s="13"/>
      <c r="ER90" s="13"/>
      <c r="ES90" s="13"/>
      <c r="ET90" s="13"/>
      <c r="EU90" s="13"/>
      <c r="EV90" s="13"/>
      <c r="EW90" s="13"/>
      <c r="EX90" s="13"/>
      <c r="EY90" s="13"/>
      <c r="EZ90" s="13"/>
      <c r="FA90" s="13"/>
      <c r="FB90" s="13"/>
      <c r="FC90" s="13"/>
      <c r="FD90" s="13"/>
      <c r="FE90" s="13"/>
      <c r="FF90" s="13"/>
      <c r="FG90" s="13"/>
      <c r="FH90" s="13"/>
      <c r="FI90" s="13"/>
      <c r="FJ90" s="13"/>
      <c r="FK90" s="13"/>
      <c r="FL90" s="13"/>
      <c r="FM90" s="13"/>
      <c r="FN90" s="13"/>
      <c r="FO90" s="13"/>
      <c r="FP90" s="13"/>
      <c r="FQ90" s="13"/>
      <c r="FR90" s="13"/>
      <c r="FS90" s="13"/>
      <c r="FT90" s="13"/>
      <c r="FU90" s="13"/>
      <c r="FV90" s="13"/>
      <c r="FW90" s="13"/>
      <c r="FX90" s="13"/>
      <c r="FY90" s="13"/>
      <c r="FZ90" s="13"/>
      <c r="GA90" s="13"/>
      <c r="GB90" s="13"/>
      <c r="GC90" s="13"/>
    </row>
    <row r="91" spans="1:185" ht="12.75" customHeight="1" x14ac:dyDescent="0.2">
      <c r="A91" s="76"/>
      <c r="B91" s="81" t="s">
        <v>313</v>
      </c>
      <c r="C91" s="82" t="s">
        <v>648</v>
      </c>
      <c r="D91" s="88">
        <v>82</v>
      </c>
      <c r="E91" s="85">
        <v>3.7</v>
      </c>
      <c r="F91" s="50">
        <v>5.0999999999999996</v>
      </c>
      <c r="G91" s="15">
        <f t="shared" si="1"/>
        <v>10</v>
      </c>
      <c r="H91" s="10">
        <v>1</v>
      </c>
      <c r="I91" s="10">
        <v>2</v>
      </c>
      <c r="J91" s="10">
        <v>6</v>
      </c>
      <c r="L91" s="10">
        <v>0</v>
      </c>
      <c r="M91" s="10">
        <v>0</v>
      </c>
      <c r="N91" s="10">
        <v>0</v>
      </c>
      <c r="O91" s="10">
        <v>0</v>
      </c>
      <c r="Q91" s="10">
        <v>1</v>
      </c>
      <c r="R91" s="10">
        <v>0</v>
      </c>
      <c r="S91" s="10">
        <v>0</v>
      </c>
      <c r="V91" s="59"/>
      <c r="W91" s="59"/>
      <c r="X91" s="61"/>
      <c r="Y91" s="59"/>
      <c r="Z91" s="61"/>
      <c r="AA91" s="59"/>
      <c r="AB91" s="61"/>
      <c r="AC91" s="62"/>
      <c r="AD91" s="59"/>
      <c r="AE91" s="62"/>
      <c r="AF91" s="59"/>
      <c r="AG91" s="59"/>
      <c r="AH91" s="59"/>
      <c r="AI91" s="59"/>
      <c r="AJ91" s="59"/>
      <c r="AK91" s="59"/>
      <c r="AL91" s="59"/>
      <c r="AM91" s="59"/>
      <c r="AN91" s="59"/>
      <c r="AO91" s="59"/>
      <c r="AP91" s="59"/>
      <c r="AQ91" s="63"/>
      <c r="AR91" s="59"/>
      <c r="AS91" s="59"/>
      <c r="AT91" s="59"/>
      <c r="AU91" s="59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3"/>
      <c r="BY91" s="13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3"/>
      <c r="CK91" s="13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3"/>
      <c r="CW91" s="13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3"/>
      <c r="DI91" s="13"/>
      <c r="DJ91" s="13"/>
      <c r="DK91" s="13"/>
      <c r="DL91" s="13"/>
      <c r="DM91" s="13"/>
      <c r="DN91" s="13"/>
      <c r="DO91" s="13"/>
      <c r="DP91" s="13"/>
      <c r="DQ91" s="13"/>
      <c r="DR91" s="13"/>
      <c r="DS91" s="13"/>
      <c r="DT91" s="13"/>
      <c r="DU91" s="13"/>
      <c r="DV91" s="13"/>
      <c r="DW91" s="13"/>
      <c r="DX91" s="13"/>
      <c r="DY91" s="13"/>
      <c r="DZ91" s="13"/>
      <c r="EA91" s="13"/>
      <c r="EB91" s="13"/>
      <c r="EC91" s="13"/>
      <c r="ED91" s="13"/>
      <c r="EE91" s="13"/>
      <c r="EF91" s="13"/>
      <c r="EG91" s="13"/>
      <c r="EH91" s="13"/>
      <c r="EI91" s="13"/>
      <c r="EJ91" s="13"/>
      <c r="EK91" s="13"/>
      <c r="EL91" s="13"/>
      <c r="EM91" s="13"/>
      <c r="EN91" s="13"/>
      <c r="EO91" s="13"/>
      <c r="EP91" s="13"/>
      <c r="EQ91" s="13"/>
      <c r="ER91" s="13"/>
      <c r="ES91" s="13"/>
      <c r="ET91" s="13"/>
      <c r="EU91" s="13"/>
      <c r="EV91" s="13"/>
      <c r="EW91" s="13"/>
      <c r="EX91" s="13"/>
      <c r="EY91" s="13"/>
      <c r="EZ91" s="13"/>
      <c r="FA91" s="13"/>
      <c r="FB91" s="13"/>
      <c r="FC91" s="13"/>
      <c r="FD91" s="13"/>
      <c r="FE91" s="13"/>
      <c r="FF91" s="13"/>
      <c r="FG91" s="13"/>
      <c r="FH91" s="13"/>
      <c r="FI91" s="13"/>
      <c r="FJ91" s="13"/>
      <c r="FK91" s="13"/>
      <c r="FL91" s="13"/>
      <c r="FM91" s="13"/>
      <c r="FN91" s="13"/>
      <c r="FO91" s="13"/>
      <c r="FP91" s="13"/>
      <c r="FQ91" s="13"/>
      <c r="FR91" s="13"/>
      <c r="FS91" s="13"/>
      <c r="FT91" s="13"/>
      <c r="FU91" s="13"/>
      <c r="FV91" s="13"/>
      <c r="FW91" s="13"/>
      <c r="FX91" s="13"/>
      <c r="FY91" s="13"/>
      <c r="FZ91" s="13"/>
      <c r="GA91" s="13"/>
      <c r="GB91" s="13"/>
      <c r="GC91" s="13"/>
    </row>
    <row r="92" spans="1:185" ht="12.75" customHeight="1" x14ac:dyDescent="0.2">
      <c r="A92" s="76"/>
      <c r="B92" s="81" t="s">
        <v>206</v>
      </c>
      <c r="C92" s="82" t="s">
        <v>650</v>
      </c>
      <c r="D92" s="88">
        <v>35</v>
      </c>
      <c r="E92" s="85">
        <v>3.7</v>
      </c>
      <c r="F92" s="73"/>
      <c r="G92" s="15">
        <f t="shared" si="1"/>
        <v>4</v>
      </c>
      <c r="H92" s="76">
        <v>0</v>
      </c>
      <c r="I92" s="76">
        <v>0</v>
      </c>
      <c r="J92" s="76">
        <v>3</v>
      </c>
      <c r="K92" s="76"/>
      <c r="L92" s="75">
        <v>0</v>
      </c>
      <c r="M92" s="76">
        <v>0</v>
      </c>
      <c r="N92" s="76">
        <v>0</v>
      </c>
      <c r="O92" s="76">
        <v>0</v>
      </c>
      <c r="P92" s="76"/>
      <c r="Q92" s="76">
        <v>1</v>
      </c>
      <c r="R92" s="76">
        <v>0</v>
      </c>
      <c r="S92" s="75">
        <v>0</v>
      </c>
      <c r="T92" s="76"/>
      <c r="U92" s="76"/>
      <c r="V92" s="59"/>
      <c r="W92" s="59"/>
      <c r="X92" s="61"/>
      <c r="Y92" s="59"/>
      <c r="Z92" s="61"/>
      <c r="AA92" s="59"/>
      <c r="AB92" s="61"/>
      <c r="AC92" s="62"/>
      <c r="AD92" s="59"/>
      <c r="AE92" s="62"/>
      <c r="AF92" s="59"/>
      <c r="AG92" s="63"/>
      <c r="AH92" s="59"/>
      <c r="AI92" s="59"/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3"/>
      <c r="BY92" s="13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3"/>
      <c r="CK92" s="13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3"/>
      <c r="CW92" s="13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3"/>
      <c r="DI92" s="13"/>
      <c r="DJ92" s="13"/>
      <c r="DK92" s="13"/>
      <c r="DL92" s="13"/>
      <c r="DM92" s="13"/>
      <c r="DN92" s="13"/>
      <c r="DO92" s="13"/>
      <c r="DP92" s="13"/>
      <c r="DQ92" s="13"/>
      <c r="DR92" s="13"/>
      <c r="DS92" s="13"/>
      <c r="DT92" s="13"/>
      <c r="DU92" s="13"/>
      <c r="DV92" s="13"/>
      <c r="DW92" s="13"/>
      <c r="DX92" s="13"/>
      <c r="DY92" s="13"/>
      <c r="DZ92" s="13"/>
      <c r="EA92" s="13"/>
      <c r="EB92" s="13"/>
      <c r="EC92" s="13"/>
      <c r="ED92" s="13"/>
      <c r="EE92" s="13"/>
      <c r="EF92" s="13"/>
      <c r="EG92" s="13"/>
      <c r="EH92" s="13"/>
      <c r="EI92" s="13"/>
      <c r="EJ92" s="13"/>
      <c r="EK92" s="13"/>
      <c r="EL92" s="13"/>
      <c r="EM92" s="13"/>
      <c r="EN92" s="13"/>
      <c r="EO92" s="13"/>
      <c r="EP92" s="13"/>
      <c r="EQ92" s="13"/>
      <c r="ER92" s="13"/>
      <c r="ES92" s="13"/>
      <c r="ET92" s="13"/>
      <c r="EU92" s="13"/>
      <c r="EV92" s="13"/>
      <c r="EW92" s="13"/>
      <c r="EX92" s="13"/>
      <c r="EY92" s="13"/>
      <c r="EZ92" s="13"/>
      <c r="FA92" s="13"/>
      <c r="FB92" s="13"/>
      <c r="FC92" s="13"/>
      <c r="FD92" s="13"/>
      <c r="FE92" s="13"/>
      <c r="FF92" s="13"/>
      <c r="FG92" s="13"/>
      <c r="FH92" s="13"/>
      <c r="FI92" s="13"/>
      <c r="FJ92" s="13"/>
      <c r="FK92" s="13"/>
      <c r="FL92" s="13"/>
      <c r="FM92" s="13"/>
      <c r="FN92" s="13"/>
      <c r="FO92" s="13"/>
      <c r="FP92" s="13"/>
      <c r="FQ92" s="13"/>
      <c r="FR92" s="13"/>
      <c r="FS92" s="13"/>
      <c r="FT92" s="13"/>
      <c r="FU92" s="13"/>
      <c r="FV92" s="13"/>
      <c r="FW92" s="13"/>
      <c r="FX92" s="13"/>
      <c r="FY92" s="13"/>
      <c r="FZ92" s="13"/>
      <c r="GA92" s="13"/>
      <c r="GB92" s="13"/>
      <c r="GC92" s="13"/>
    </row>
    <row r="93" spans="1:185" ht="12.75" customHeight="1" x14ac:dyDescent="0.2">
      <c r="A93" s="76"/>
      <c r="B93" s="81" t="s">
        <v>210</v>
      </c>
      <c r="C93" s="82" t="s">
        <v>648</v>
      </c>
      <c r="D93" s="88">
        <v>76</v>
      </c>
      <c r="E93" s="85">
        <v>3.7</v>
      </c>
      <c r="F93" s="50"/>
      <c r="G93" s="15">
        <f t="shared" si="1"/>
        <v>4</v>
      </c>
      <c r="H93" s="15">
        <v>1</v>
      </c>
      <c r="I93" s="15">
        <v>2</v>
      </c>
      <c r="J93" s="15">
        <v>0</v>
      </c>
      <c r="K93" s="15"/>
      <c r="L93" s="59">
        <v>0</v>
      </c>
      <c r="M93" s="59">
        <v>-2</v>
      </c>
      <c r="N93" s="59">
        <v>0</v>
      </c>
      <c r="O93" s="59">
        <v>0</v>
      </c>
      <c r="P93" s="15"/>
      <c r="Q93" s="59">
        <v>0</v>
      </c>
      <c r="R93" s="59">
        <v>2</v>
      </c>
      <c r="S93" s="59">
        <v>1</v>
      </c>
      <c r="T93" s="59"/>
      <c r="U93" s="15"/>
      <c r="V93" s="59"/>
      <c r="W93" s="59"/>
      <c r="X93" s="61"/>
      <c r="Y93" s="59"/>
      <c r="Z93" s="61"/>
      <c r="AA93" s="59"/>
      <c r="AB93" s="61"/>
      <c r="AC93" s="62"/>
      <c r="AD93" s="59"/>
      <c r="AE93" s="62"/>
      <c r="AF93" s="59"/>
      <c r="AG93" s="59"/>
      <c r="AH93" s="59"/>
      <c r="AI93" s="59"/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3"/>
      <c r="BY93" s="13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3"/>
      <c r="CK93" s="13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3"/>
      <c r="CW93" s="13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3"/>
      <c r="DI93" s="13"/>
      <c r="DJ93" s="13"/>
      <c r="DK93" s="13"/>
      <c r="DL93" s="13"/>
      <c r="DM93" s="13"/>
      <c r="DN93" s="13"/>
      <c r="DO93" s="13"/>
      <c r="DP93" s="13"/>
      <c r="DQ93" s="13"/>
      <c r="DR93" s="13"/>
      <c r="DS93" s="13"/>
      <c r="DT93" s="13"/>
      <c r="DU93" s="13"/>
      <c r="DV93" s="13"/>
      <c r="DW93" s="13"/>
      <c r="DX93" s="13"/>
      <c r="DY93" s="13"/>
      <c r="DZ93" s="13"/>
      <c r="EA93" s="13"/>
      <c r="EB93" s="13"/>
      <c r="EC93" s="13"/>
      <c r="ED93" s="13"/>
      <c r="EE93" s="13"/>
      <c r="EF93" s="13"/>
      <c r="EG93" s="13"/>
      <c r="EH93" s="13"/>
      <c r="EI93" s="13"/>
      <c r="EJ93" s="13"/>
      <c r="EK93" s="13"/>
      <c r="EL93" s="13"/>
      <c r="EM93" s="13"/>
      <c r="EN93" s="13"/>
      <c r="EO93" s="13"/>
      <c r="EP93" s="13"/>
      <c r="EQ93" s="13"/>
      <c r="ER93" s="13"/>
      <c r="ES93" s="13"/>
      <c r="ET93" s="13"/>
      <c r="EU93" s="13"/>
      <c r="EV93" s="13"/>
      <c r="EW93" s="13"/>
      <c r="EX93" s="13"/>
      <c r="EY93" s="13"/>
      <c r="EZ93" s="13"/>
      <c r="FA93" s="13"/>
      <c r="FB93" s="13"/>
      <c r="FC93" s="13"/>
      <c r="FD93" s="13"/>
      <c r="FE93" s="13"/>
      <c r="FF93" s="13"/>
      <c r="FG93" s="13"/>
      <c r="FH93" s="13"/>
      <c r="FI93" s="13"/>
      <c r="FJ93" s="13"/>
      <c r="FK93" s="13"/>
      <c r="FL93" s="13"/>
      <c r="FM93" s="13"/>
      <c r="FN93" s="13"/>
      <c r="FO93" s="13"/>
      <c r="FP93" s="13"/>
      <c r="FQ93" s="13"/>
      <c r="FR93" s="13"/>
      <c r="FS93" s="13"/>
      <c r="FT93" s="13"/>
      <c r="FU93" s="13"/>
      <c r="FV93" s="13"/>
      <c r="FW93" s="13"/>
      <c r="FX93" s="13"/>
      <c r="FY93" s="13"/>
      <c r="FZ93" s="13"/>
      <c r="GA93" s="13"/>
      <c r="GB93" s="13"/>
      <c r="GC93" s="13"/>
    </row>
    <row r="94" spans="1:185" ht="12.75" customHeight="1" x14ac:dyDescent="0.2">
      <c r="A94" s="76"/>
      <c r="B94" t="s">
        <v>1240</v>
      </c>
      <c r="C94" s="82" t="s">
        <v>651</v>
      </c>
      <c r="D94" s="88"/>
      <c r="E94" s="85">
        <v>3.7</v>
      </c>
      <c r="F94" s="50"/>
      <c r="G94" s="15">
        <f>SUM(H94:AW94)</f>
        <v>-2</v>
      </c>
      <c r="H94" s="15"/>
      <c r="I94" s="15">
        <v>0</v>
      </c>
      <c r="J94" s="15"/>
      <c r="K94" s="15"/>
      <c r="L94" s="59">
        <v>0</v>
      </c>
      <c r="M94" s="59">
        <v>0</v>
      </c>
      <c r="N94" s="59">
        <v>0</v>
      </c>
      <c r="O94" s="59">
        <v>0</v>
      </c>
      <c r="P94" s="15"/>
      <c r="Q94" s="59">
        <v>-2</v>
      </c>
      <c r="R94" s="59">
        <v>0</v>
      </c>
      <c r="S94" s="59">
        <v>0</v>
      </c>
      <c r="T94" s="59"/>
      <c r="U94" s="15"/>
      <c r="V94" s="59"/>
      <c r="W94" s="59"/>
      <c r="X94" s="61"/>
      <c r="Y94" s="59"/>
      <c r="Z94" s="61"/>
      <c r="AA94" s="59"/>
      <c r="AB94" s="61"/>
      <c r="AC94" s="62"/>
      <c r="AD94" s="59"/>
      <c r="AE94" s="62"/>
      <c r="AF94" s="59"/>
      <c r="AG94" s="59"/>
      <c r="AH94" s="59"/>
      <c r="AI94" s="59"/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3"/>
      <c r="BY94" s="13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3"/>
      <c r="CK94" s="13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3"/>
      <c r="CW94" s="13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3"/>
      <c r="DI94" s="13"/>
      <c r="DJ94" s="13"/>
      <c r="DK94" s="13"/>
      <c r="DL94" s="13"/>
      <c r="DM94" s="13"/>
      <c r="DN94" s="13"/>
      <c r="DO94" s="13"/>
      <c r="DP94" s="13"/>
      <c r="DQ94" s="13"/>
      <c r="DR94" s="13"/>
      <c r="DS94" s="13"/>
      <c r="DT94" s="13"/>
      <c r="DU94" s="13"/>
      <c r="DV94" s="13"/>
      <c r="DW94" s="13"/>
      <c r="DX94" s="13"/>
      <c r="DY94" s="13"/>
      <c r="DZ94" s="13"/>
      <c r="EA94" s="13"/>
      <c r="EB94" s="13"/>
      <c r="EC94" s="13"/>
      <c r="ED94" s="13"/>
      <c r="EE94" s="13"/>
      <c r="EF94" s="13"/>
      <c r="EG94" s="13"/>
      <c r="EH94" s="13"/>
      <c r="EI94" s="13"/>
      <c r="EJ94" s="13"/>
      <c r="EK94" s="13"/>
      <c r="EL94" s="13"/>
      <c r="EM94" s="13"/>
      <c r="EN94" s="13"/>
      <c r="EO94" s="13"/>
      <c r="EP94" s="13"/>
      <c r="EQ94" s="13"/>
      <c r="ER94" s="13"/>
      <c r="ES94" s="13"/>
      <c r="ET94" s="13"/>
      <c r="EU94" s="13"/>
      <c r="EV94" s="13"/>
      <c r="EW94" s="13"/>
      <c r="EX94" s="13"/>
      <c r="EY94" s="13"/>
      <c r="EZ94" s="13"/>
      <c r="FA94" s="13"/>
      <c r="FB94" s="13"/>
      <c r="FC94" s="13"/>
      <c r="FD94" s="13"/>
      <c r="FE94" s="13"/>
      <c r="FF94" s="13"/>
      <c r="FG94" s="13"/>
      <c r="FH94" s="13"/>
      <c r="FI94" s="13"/>
      <c r="FJ94" s="13"/>
      <c r="FK94" s="13"/>
      <c r="FL94" s="13"/>
      <c r="FM94" s="13"/>
      <c r="FN94" s="13"/>
      <c r="FO94" s="13"/>
      <c r="FP94" s="13"/>
      <c r="FQ94" s="13"/>
      <c r="FR94" s="13"/>
      <c r="FS94" s="13"/>
      <c r="FT94" s="13"/>
      <c r="FU94" s="13"/>
      <c r="FV94" s="13"/>
      <c r="FW94" s="13"/>
      <c r="FX94" s="13"/>
      <c r="FY94" s="13"/>
      <c r="FZ94" s="13"/>
      <c r="GA94" s="13"/>
      <c r="GB94" s="13"/>
      <c r="GC94" s="13"/>
    </row>
    <row r="95" spans="1:185" ht="12.75" customHeight="1" x14ac:dyDescent="0.2">
      <c r="A95" s="76"/>
      <c r="B95" s="81" t="s">
        <v>111</v>
      </c>
      <c r="C95" s="82" t="s">
        <v>648</v>
      </c>
      <c r="D95" s="88">
        <v>46</v>
      </c>
      <c r="E95" s="85">
        <v>3.6</v>
      </c>
      <c r="F95" s="50">
        <v>5.4</v>
      </c>
      <c r="G95" s="15">
        <f t="shared" si="1"/>
        <v>14</v>
      </c>
      <c r="H95" s="15">
        <v>0</v>
      </c>
      <c r="I95" s="15">
        <v>0</v>
      </c>
      <c r="J95" s="15">
        <v>6</v>
      </c>
      <c r="K95" s="15"/>
      <c r="L95" s="59">
        <v>6</v>
      </c>
      <c r="M95" s="59">
        <v>2</v>
      </c>
      <c r="N95" s="59">
        <v>0</v>
      </c>
      <c r="O95" s="59">
        <v>0</v>
      </c>
      <c r="P95" s="15"/>
      <c r="Q95" s="59">
        <v>0</v>
      </c>
      <c r="R95" s="59">
        <v>0</v>
      </c>
      <c r="S95" s="59">
        <v>0</v>
      </c>
      <c r="T95" s="59"/>
      <c r="U95" s="15"/>
      <c r="V95" s="59"/>
      <c r="W95" s="59"/>
      <c r="X95" s="61"/>
      <c r="Y95" s="59"/>
      <c r="Z95" s="61"/>
      <c r="AA95" s="59"/>
      <c r="AB95" s="61"/>
      <c r="AC95" s="62"/>
      <c r="AD95" s="59"/>
      <c r="AE95" s="62"/>
      <c r="AF95" s="59"/>
      <c r="AG95" s="59"/>
      <c r="AH95" s="59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3"/>
      <c r="BY95" s="13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3"/>
      <c r="CK95" s="13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3"/>
      <c r="CW95" s="13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3"/>
      <c r="DI95" s="13"/>
      <c r="DJ95" s="13"/>
      <c r="DK95" s="13"/>
      <c r="DL95" s="13"/>
      <c r="DM95" s="13"/>
      <c r="DN95" s="13"/>
      <c r="DO95" s="13"/>
      <c r="DP95" s="13"/>
      <c r="DQ95" s="13"/>
      <c r="DR95" s="13"/>
      <c r="DS95" s="13"/>
      <c r="DT95" s="13"/>
      <c r="DU95" s="13"/>
      <c r="DV95" s="13"/>
      <c r="DW95" s="13"/>
      <c r="DX95" s="13"/>
      <c r="DY95" s="13"/>
      <c r="DZ95" s="13"/>
      <c r="EA95" s="13"/>
      <c r="EB95" s="13"/>
      <c r="EC95" s="13"/>
      <c r="ED95" s="13"/>
      <c r="EE95" s="13"/>
      <c r="EF95" s="13"/>
      <c r="EG95" s="13"/>
      <c r="EH95" s="13"/>
      <c r="EI95" s="13"/>
      <c r="EJ95" s="13"/>
      <c r="EK95" s="13"/>
      <c r="EL95" s="13"/>
      <c r="EM95" s="13"/>
      <c r="EN95" s="13"/>
      <c r="EO95" s="13"/>
      <c r="EP95" s="13"/>
      <c r="EQ95" s="13"/>
      <c r="ER95" s="13"/>
      <c r="ES95" s="13"/>
      <c r="ET95" s="13"/>
      <c r="EU95" s="13"/>
      <c r="EV95" s="13"/>
      <c r="EW95" s="13"/>
      <c r="EX95" s="13"/>
      <c r="EY95" s="13"/>
      <c r="EZ95" s="13"/>
      <c r="FA95" s="13"/>
      <c r="FB95" s="13"/>
      <c r="FC95" s="13"/>
      <c r="FD95" s="13"/>
      <c r="FE95" s="13"/>
      <c r="FF95" s="13"/>
      <c r="FG95" s="13"/>
      <c r="FH95" s="13"/>
      <c r="FI95" s="13"/>
      <c r="FJ95" s="13"/>
      <c r="FK95" s="13"/>
      <c r="FL95" s="13"/>
      <c r="FM95" s="13"/>
      <c r="FN95" s="13"/>
      <c r="FO95" s="13"/>
      <c r="FP95" s="13"/>
      <c r="FQ95" s="13"/>
      <c r="FR95" s="13"/>
      <c r="FS95" s="13"/>
      <c r="FT95" s="13"/>
      <c r="FU95" s="13"/>
      <c r="FV95" s="13"/>
      <c r="FW95" s="13"/>
      <c r="FX95" s="13"/>
      <c r="FY95" s="13"/>
      <c r="FZ95" s="13"/>
      <c r="GA95" s="13"/>
      <c r="GB95" s="13"/>
      <c r="GC95" s="13"/>
    </row>
    <row r="96" spans="1:185" ht="12.75" customHeight="1" x14ac:dyDescent="0.2">
      <c r="A96" s="76"/>
      <c r="B96" s="81" t="s">
        <v>213</v>
      </c>
      <c r="C96" s="82" t="s">
        <v>651</v>
      </c>
      <c r="D96" s="88">
        <v>83</v>
      </c>
      <c r="E96" s="85">
        <v>3.6</v>
      </c>
      <c r="F96" s="50"/>
      <c r="G96" s="15">
        <f t="shared" si="1"/>
        <v>0</v>
      </c>
      <c r="H96" s="15">
        <v>0</v>
      </c>
      <c r="I96" s="15">
        <v>0</v>
      </c>
      <c r="J96" s="15"/>
      <c r="K96" s="15"/>
      <c r="L96" s="59">
        <v>0</v>
      </c>
      <c r="M96" s="59">
        <v>0</v>
      </c>
      <c r="N96" s="59">
        <v>0</v>
      </c>
      <c r="O96" s="59">
        <v>0</v>
      </c>
      <c r="P96" s="15"/>
      <c r="Q96" s="59">
        <v>0</v>
      </c>
      <c r="R96" s="59">
        <v>0</v>
      </c>
      <c r="S96" s="59">
        <v>0</v>
      </c>
      <c r="T96" s="59"/>
      <c r="U96" s="15"/>
      <c r="V96" s="59"/>
      <c r="W96" s="59"/>
      <c r="X96" s="61"/>
      <c r="Y96" s="59"/>
      <c r="Z96" s="61"/>
      <c r="AA96" s="59"/>
      <c r="AB96" s="60"/>
      <c r="AC96" s="62"/>
      <c r="AD96" s="59"/>
      <c r="AE96" s="62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3"/>
      <c r="CW96" s="13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3"/>
      <c r="DI96" s="13"/>
      <c r="DJ96" s="13"/>
      <c r="DK96" s="13"/>
      <c r="DL96" s="13"/>
      <c r="DM96" s="13"/>
      <c r="DN96" s="13"/>
      <c r="DO96" s="13"/>
      <c r="DP96" s="13"/>
      <c r="DQ96" s="13"/>
      <c r="DR96" s="13"/>
      <c r="DS96" s="13"/>
      <c r="DT96" s="13"/>
      <c r="DU96" s="13"/>
      <c r="DV96" s="13"/>
      <c r="DW96" s="13"/>
      <c r="DX96" s="13"/>
      <c r="DY96" s="13"/>
      <c r="DZ96" s="13"/>
      <c r="EA96" s="13"/>
      <c r="EB96" s="13"/>
      <c r="EC96" s="13"/>
      <c r="ED96" s="13"/>
      <c r="EE96" s="13"/>
      <c r="EF96" s="13"/>
      <c r="EG96" s="13"/>
      <c r="EH96" s="13"/>
      <c r="EI96" s="13"/>
      <c r="EJ96" s="13"/>
      <c r="EK96" s="13"/>
      <c r="EL96" s="13"/>
      <c r="EM96" s="13"/>
      <c r="EN96" s="13"/>
      <c r="EO96" s="13"/>
      <c r="EP96" s="13"/>
      <c r="EQ96" s="13"/>
      <c r="ER96" s="13"/>
      <c r="ES96" s="13"/>
      <c r="ET96" s="13"/>
      <c r="EU96" s="13"/>
      <c r="EV96" s="13"/>
      <c r="EW96" s="13"/>
      <c r="EX96" s="13"/>
      <c r="EY96" s="13"/>
      <c r="EZ96" s="13"/>
      <c r="FA96" s="13"/>
      <c r="FB96" s="13"/>
      <c r="FC96" s="13"/>
      <c r="FD96" s="13"/>
      <c r="FE96" s="13"/>
      <c r="FF96" s="13"/>
      <c r="FG96" s="13"/>
      <c r="FH96" s="13"/>
      <c r="FI96" s="13"/>
      <c r="FJ96" s="13"/>
      <c r="FK96" s="13"/>
      <c r="FL96" s="13"/>
      <c r="FM96" s="13"/>
      <c r="FN96" s="13"/>
      <c r="FO96" s="13"/>
      <c r="FP96" s="13"/>
      <c r="FQ96" s="13"/>
      <c r="FR96" s="13"/>
      <c r="FS96" s="13"/>
      <c r="FT96" s="13"/>
      <c r="FU96" s="13"/>
      <c r="FV96" s="13"/>
      <c r="FW96" s="13"/>
      <c r="FX96" s="13"/>
      <c r="FY96" s="13"/>
      <c r="FZ96" s="13"/>
      <c r="GA96" s="13"/>
      <c r="GB96" s="13"/>
      <c r="GC96" s="13"/>
    </row>
    <row r="97" spans="1:185" ht="12.75" customHeight="1" x14ac:dyDescent="0.2">
      <c r="A97" s="76"/>
      <c r="B97" s="81" t="s">
        <v>312</v>
      </c>
      <c r="C97" s="82" t="s">
        <v>649</v>
      </c>
      <c r="D97" s="88">
        <v>90</v>
      </c>
      <c r="E97" s="85">
        <v>3.5</v>
      </c>
      <c r="F97" s="50"/>
      <c r="G97" s="15">
        <f t="shared" si="1"/>
        <v>22</v>
      </c>
      <c r="H97" s="15">
        <v>3</v>
      </c>
      <c r="I97" s="15">
        <v>4</v>
      </c>
      <c r="J97" s="68">
        <v>2</v>
      </c>
      <c r="K97" s="15"/>
      <c r="L97" s="59">
        <v>0</v>
      </c>
      <c r="M97" s="59">
        <v>0</v>
      </c>
      <c r="N97" s="59">
        <v>0</v>
      </c>
      <c r="O97" s="59">
        <v>0</v>
      </c>
      <c r="P97" s="15"/>
      <c r="Q97" s="59">
        <v>1</v>
      </c>
      <c r="R97" s="59">
        <v>6</v>
      </c>
      <c r="S97" s="59">
        <v>6</v>
      </c>
      <c r="T97" s="59"/>
      <c r="U97" s="15"/>
      <c r="V97" s="59"/>
      <c r="W97" s="59"/>
      <c r="X97" s="61"/>
      <c r="Y97" s="59"/>
      <c r="Z97" s="61"/>
      <c r="AA97" s="59"/>
      <c r="AB97" s="60"/>
      <c r="AC97" s="62"/>
      <c r="AD97" s="59"/>
      <c r="AE97" s="62"/>
      <c r="AF97" s="59"/>
      <c r="AG97" s="63"/>
      <c r="AH97" s="59"/>
      <c r="AI97" s="59"/>
      <c r="AJ97" s="59"/>
      <c r="AK97" s="59"/>
      <c r="AL97" s="59"/>
      <c r="AM97" s="59"/>
      <c r="AN97" s="59"/>
      <c r="AO97" s="59"/>
      <c r="AP97" s="63"/>
      <c r="AQ97" s="63"/>
      <c r="AR97" s="59"/>
      <c r="AS97" s="59"/>
      <c r="AT97" s="59"/>
      <c r="AU97" s="59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3"/>
      <c r="CW97" s="13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3"/>
      <c r="DI97" s="13"/>
      <c r="DJ97" s="13"/>
      <c r="DK97" s="13"/>
      <c r="DL97" s="13"/>
      <c r="DM97" s="13"/>
      <c r="DN97" s="13"/>
      <c r="DO97" s="13"/>
      <c r="DP97" s="13"/>
      <c r="DQ97" s="13"/>
      <c r="DR97" s="13"/>
      <c r="DS97" s="13"/>
      <c r="DT97" s="13"/>
      <c r="DU97" s="13"/>
      <c r="DV97" s="13"/>
      <c r="DW97" s="13"/>
      <c r="DX97" s="13"/>
      <c r="DY97" s="13"/>
      <c r="DZ97" s="13"/>
      <c r="EA97" s="13"/>
      <c r="EB97" s="13"/>
      <c r="EC97" s="13"/>
      <c r="ED97" s="13"/>
      <c r="EE97" s="13"/>
      <c r="EF97" s="13"/>
      <c r="EG97" s="13"/>
      <c r="EH97" s="13"/>
      <c r="EI97" s="13"/>
      <c r="EJ97" s="13"/>
      <c r="EK97" s="13"/>
      <c r="EL97" s="13"/>
      <c r="EM97" s="13"/>
      <c r="EN97" s="13"/>
      <c r="EO97" s="13"/>
      <c r="EP97" s="13"/>
      <c r="EQ97" s="13"/>
      <c r="ER97" s="13"/>
      <c r="ES97" s="13"/>
      <c r="ET97" s="13"/>
      <c r="EU97" s="13"/>
      <c r="EV97" s="13"/>
      <c r="EW97" s="13"/>
      <c r="EX97" s="13"/>
      <c r="EY97" s="13"/>
      <c r="EZ97" s="13"/>
      <c r="FA97" s="13"/>
      <c r="FB97" s="13"/>
      <c r="FC97" s="13"/>
      <c r="FD97" s="13"/>
      <c r="FE97" s="13"/>
      <c r="FF97" s="13"/>
      <c r="FG97" s="13"/>
      <c r="FH97" s="13"/>
      <c r="FI97" s="13"/>
      <c r="FJ97" s="13"/>
      <c r="FK97" s="13"/>
      <c r="FL97" s="13"/>
      <c r="FM97" s="13"/>
      <c r="FN97" s="13"/>
      <c r="FO97" s="13"/>
      <c r="FP97" s="13"/>
      <c r="FQ97" s="13"/>
      <c r="FR97" s="13"/>
      <c r="FS97" s="13"/>
      <c r="FT97" s="13"/>
      <c r="FU97" s="13"/>
      <c r="FV97" s="13"/>
      <c r="FW97" s="13"/>
      <c r="FX97" s="13"/>
      <c r="FY97" s="13"/>
      <c r="FZ97" s="13"/>
      <c r="GA97" s="13"/>
      <c r="GB97" s="13"/>
      <c r="GC97" s="13"/>
    </row>
    <row r="98" spans="1:185" ht="12.75" customHeight="1" x14ac:dyDescent="0.2">
      <c r="A98" s="76"/>
      <c r="B98" s="81" t="s">
        <v>231</v>
      </c>
      <c r="C98" s="82" t="s">
        <v>651</v>
      </c>
      <c r="D98" s="88">
        <v>71</v>
      </c>
      <c r="E98" s="85">
        <v>3.4</v>
      </c>
      <c r="F98" s="50">
        <v>3.4</v>
      </c>
      <c r="G98" s="15">
        <f t="shared" si="1"/>
        <v>25</v>
      </c>
      <c r="H98" s="15">
        <v>6</v>
      </c>
      <c r="I98" s="15">
        <v>9</v>
      </c>
      <c r="J98" s="68">
        <v>0</v>
      </c>
      <c r="K98" s="15"/>
      <c r="L98" s="59">
        <v>1</v>
      </c>
      <c r="M98" s="59">
        <v>1</v>
      </c>
      <c r="N98" s="59">
        <v>1</v>
      </c>
      <c r="O98" s="59">
        <v>6</v>
      </c>
      <c r="P98" s="15"/>
      <c r="Q98" s="59">
        <v>-1</v>
      </c>
      <c r="R98" s="59">
        <v>0</v>
      </c>
      <c r="S98" s="59">
        <v>2</v>
      </c>
      <c r="T98" s="59"/>
      <c r="U98" s="15"/>
      <c r="V98" s="59"/>
      <c r="W98" s="59"/>
      <c r="X98" s="61"/>
      <c r="Y98" s="59"/>
      <c r="Z98" s="61"/>
      <c r="AA98" s="59"/>
      <c r="AB98" s="60"/>
      <c r="AC98" s="62"/>
      <c r="AD98" s="59"/>
      <c r="AE98" s="62"/>
      <c r="AF98" s="59"/>
      <c r="AG98" s="59"/>
      <c r="AH98" s="59"/>
      <c r="AI98" s="59"/>
      <c r="AJ98" s="63"/>
      <c r="AK98" s="59"/>
      <c r="AL98" s="59"/>
      <c r="AM98" s="59"/>
      <c r="AN98" s="63"/>
      <c r="AO98" s="59"/>
      <c r="AP98" s="59"/>
      <c r="AQ98" s="59"/>
      <c r="AR98" s="59"/>
      <c r="AS98" s="59"/>
      <c r="AT98" s="59"/>
      <c r="AU98" s="59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3"/>
      <c r="BY98" s="13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3"/>
      <c r="CK98" s="13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3"/>
      <c r="CW98" s="13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3"/>
      <c r="DI98" s="13"/>
      <c r="DJ98" s="13"/>
      <c r="DK98" s="13"/>
      <c r="DL98" s="13"/>
      <c r="DM98" s="13"/>
      <c r="DN98" s="13"/>
      <c r="DO98" s="13"/>
      <c r="DP98" s="13"/>
      <c r="DQ98" s="13"/>
      <c r="DR98" s="13"/>
      <c r="DS98" s="13"/>
      <c r="DT98" s="13"/>
      <c r="DU98" s="13"/>
      <c r="DV98" s="13"/>
      <c r="DW98" s="13"/>
      <c r="DX98" s="13"/>
      <c r="DY98" s="13"/>
      <c r="DZ98" s="13"/>
      <c r="EA98" s="13"/>
      <c r="EB98" s="13"/>
      <c r="EC98" s="13"/>
      <c r="ED98" s="13"/>
      <c r="EE98" s="13"/>
      <c r="EF98" s="13"/>
      <c r="EG98" s="13"/>
      <c r="EH98" s="13"/>
      <c r="EI98" s="13"/>
      <c r="EJ98" s="13"/>
      <c r="EK98" s="13"/>
      <c r="EL98" s="13"/>
      <c r="EM98" s="13"/>
      <c r="EN98" s="13"/>
      <c r="EO98" s="13"/>
      <c r="EP98" s="13"/>
      <c r="EQ98" s="13"/>
      <c r="ER98" s="13"/>
      <c r="ES98" s="13"/>
      <c r="ET98" s="13"/>
      <c r="EU98" s="13"/>
      <c r="EV98" s="13"/>
      <c r="EW98" s="13"/>
      <c r="EX98" s="13"/>
      <c r="EY98" s="13"/>
      <c r="EZ98" s="13"/>
      <c r="FA98" s="13"/>
      <c r="FB98" s="13"/>
      <c r="FC98" s="13"/>
      <c r="FD98" s="13"/>
      <c r="FE98" s="13"/>
      <c r="FF98" s="13"/>
      <c r="FG98" s="13"/>
      <c r="FH98" s="13"/>
      <c r="FI98" s="13"/>
      <c r="FJ98" s="13"/>
      <c r="FK98" s="13"/>
      <c r="FL98" s="13"/>
      <c r="FM98" s="13"/>
      <c r="FN98" s="13"/>
      <c r="FO98" s="13"/>
      <c r="FP98" s="13"/>
      <c r="FQ98" s="13"/>
      <c r="FR98" s="13"/>
      <c r="FS98" s="13"/>
      <c r="FT98" s="13"/>
      <c r="FU98" s="13"/>
      <c r="FV98" s="13"/>
      <c r="FW98" s="13"/>
      <c r="FX98" s="13"/>
      <c r="FY98" s="13"/>
      <c r="FZ98" s="13"/>
      <c r="GA98" s="13"/>
      <c r="GB98" s="13"/>
      <c r="GC98" s="13"/>
    </row>
    <row r="99" spans="1:185" ht="12.75" customHeight="1" x14ac:dyDescent="0.2">
      <c r="A99" s="76"/>
      <c r="B99" s="81" t="s">
        <v>318</v>
      </c>
      <c r="C99" s="82" t="s">
        <v>651</v>
      </c>
      <c r="D99" s="88">
        <v>54</v>
      </c>
      <c r="E99" s="85">
        <v>3.4</v>
      </c>
      <c r="F99" s="78"/>
      <c r="G99" s="15">
        <f t="shared" si="1"/>
        <v>3</v>
      </c>
      <c r="H99" s="15">
        <v>0</v>
      </c>
      <c r="I99" s="15">
        <v>0</v>
      </c>
      <c r="J99" s="68">
        <v>0</v>
      </c>
      <c r="K99" s="15"/>
      <c r="L99" s="59">
        <v>1</v>
      </c>
      <c r="M99" s="59">
        <v>2</v>
      </c>
      <c r="N99" s="59">
        <v>0</v>
      </c>
      <c r="O99" s="59">
        <v>0</v>
      </c>
      <c r="P99" s="15"/>
      <c r="Q99" s="59">
        <v>0</v>
      </c>
      <c r="R99" s="59">
        <v>0</v>
      </c>
      <c r="S99" s="59">
        <v>0</v>
      </c>
      <c r="T99" s="59"/>
      <c r="U99" s="15"/>
      <c r="V99" s="59"/>
      <c r="W99" s="59"/>
      <c r="X99" s="61"/>
      <c r="Y99" s="59"/>
      <c r="Z99" s="61"/>
      <c r="AA99" s="59"/>
      <c r="AB99" s="60"/>
      <c r="AC99" s="62"/>
      <c r="AD99" s="59"/>
      <c r="AE99" s="62"/>
      <c r="AF99" s="59"/>
      <c r="AG99" s="59"/>
      <c r="AH99" s="59"/>
      <c r="AI99" s="59"/>
      <c r="AJ99" s="63"/>
      <c r="AK99" s="59"/>
      <c r="AL99" s="59"/>
      <c r="AM99" s="59"/>
      <c r="AN99" s="63"/>
      <c r="AO99" s="59"/>
      <c r="AP99" s="59"/>
      <c r="AQ99" s="59"/>
      <c r="AR99" s="59"/>
      <c r="AS99" s="59"/>
      <c r="AT99" s="59"/>
      <c r="AU99" s="59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3"/>
      <c r="BY99" s="13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3"/>
      <c r="CK99" s="13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3"/>
      <c r="CW99" s="13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3"/>
      <c r="DI99" s="13"/>
      <c r="DJ99" s="13"/>
      <c r="DK99" s="13"/>
      <c r="DL99" s="13"/>
      <c r="DM99" s="13"/>
      <c r="DN99" s="13"/>
      <c r="DO99" s="13"/>
      <c r="DP99" s="13"/>
      <c r="DQ99" s="13"/>
      <c r="DR99" s="13"/>
      <c r="DS99" s="13"/>
      <c r="DT99" s="13"/>
      <c r="DU99" s="13"/>
      <c r="DV99" s="13"/>
      <c r="DW99" s="13"/>
      <c r="DX99" s="13"/>
      <c r="DY99" s="13"/>
      <c r="DZ99" s="13"/>
      <c r="EA99" s="13"/>
      <c r="EB99" s="13"/>
      <c r="EC99" s="13"/>
      <c r="ED99" s="13"/>
      <c r="EE99" s="13"/>
      <c r="EF99" s="13"/>
      <c r="EG99" s="13"/>
      <c r="EH99" s="13"/>
      <c r="EI99" s="13"/>
      <c r="EJ99" s="13"/>
      <c r="EK99" s="13"/>
      <c r="EL99" s="13"/>
      <c r="EM99" s="13"/>
      <c r="EN99" s="13"/>
      <c r="EO99" s="13"/>
      <c r="EP99" s="13"/>
      <c r="EQ99" s="13"/>
      <c r="ER99" s="13"/>
      <c r="ES99" s="13"/>
      <c r="ET99" s="13"/>
      <c r="EU99" s="13"/>
      <c r="EV99" s="13"/>
      <c r="EW99" s="13"/>
      <c r="EX99" s="13"/>
      <c r="EY99" s="13"/>
      <c r="EZ99" s="13"/>
      <c r="FA99" s="13"/>
      <c r="FB99" s="13"/>
      <c r="FC99" s="13"/>
      <c r="FD99" s="13"/>
      <c r="FE99" s="13"/>
      <c r="FF99" s="13"/>
      <c r="FG99" s="13"/>
      <c r="FH99" s="13"/>
      <c r="FI99" s="13"/>
      <c r="FJ99" s="13"/>
      <c r="FK99" s="13"/>
      <c r="FL99" s="13"/>
      <c r="FM99" s="13"/>
      <c r="FN99" s="13"/>
      <c r="FO99" s="13"/>
      <c r="FP99" s="13"/>
      <c r="FQ99" s="13"/>
      <c r="FR99" s="13"/>
      <c r="FS99" s="13"/>
      <c r="FT99" s="13"/>
      <c r="FU99" s="13"/>
      <c r="FV99" s="13"/>
      <c r="FW99" s="13"/>
      <c r="FX99" s="13"/>
      <c r="FY99" s="13"/>
      <c r="FZ99" s="13"/>
      <c r="GA99" s="13"/>
      <c r="GB99" s="13"/>
      <c r="GC99" s="13"/>
    </row>
    <row r="100" spans="1:185" ht="12.75" customHeight="1" x14ac:dyDescent="0.2">
      <c r="A100" s="76"/>
      <c r="B100" s="81" t="s">
        <v>249</v>
      </c>
      <c r="C100" s="82" t="s">
        <v>647</v>
      </c>
      <c r="D100" s="88">
        <v>133</v>
      </c>
      <c r="E100" s="85">
        <v>3.3</v>
      </c>
      <c r="F100" s="50">
        <v>6.1</v>
      </c>
      <c r="G100" s="15">
        <f t="shared" si="1"/>
        <v>23</v>
      </c>
      <c r="H100" s="15">
        <v>5</v>
      </c>
      <c r="I100" s="15">
        <v>0</v>
      </c>
      <c r="J100" s="15">
        <v>2</v>
      </c>
      <c r="K100" s="15"/>
      <c r="L100" s="59">
        <v>6</v>
      </c>
      <c r="M100" s="59">
        <v>2</v>
      </c>
      <c r="N100" s="59">
        <v>0</v>
      </c>
      <c r="O100" s="59">
        <v>5</v>
      </c>
      <c r="P100" s="15"/>
      <c r="Q100" s="59">
        <v>0</v>
      </c>
      <c r="R100" s="59">
        <v>3</v>
      </c>
      <c r="S100" s="59">
        <v>0</v>
      </c>
      <c r="T100" s="59"/>
      <c r="U100" s="15"/>
      <c r="V100" s="59"/>
      <c r="W100" s="59"/>
      <c r="X100" s="61"/>
      <c r="Y100" s="59"/>
      <c r="Z100" s="61"/>
      <c r="AA100" s="59"/>
      <c r="AB100" s="61"/>
      <c r="AC100" s="62"/>
      <c r="AD100" s="59"/>
      <c r="AE100" s="62"/>
      <c r="AF100" s="59"/>
      <c r="AG100" s="63"/>
      <c r="AH100" s="59"/>
      <c r="AI100" s="59"/>
      <c r="AJ100" s="59"/>
      <c r="AK100" s="59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3"/>
      <c r="BY100" s="13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3"/>
      <c r="CK100" s="13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3"/>
      <c r="CW100" s="13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3"/>
      <c r="DI100" s="13"/>
      <c r="DJ100" s="13"/>
      <c r="DK100" s="13"/>
      <c r="DL100" s="13"/>
      <c r="DM100" s="13"/>
      <c r="DN100" s="13"/>
      <c r="DO100" s="13"/>
      <c r="DP100" s="13"/>
      <c r="DQ100" s="13"/>
      <c r="DR100" s="13"/>
      <c r="DS100" s="13"/>
      <c r="DT100" s="13"/>
      <c r="DU100" s="13"/>
      <c r="DV100" s="13"/>
      <c r="DW100" s="13"/>
      <c r="DX100" s="13"/>
      <c r="DY100" s="13"/>
      <c r="DZ100" s="13"/>
      <c r="EA100" s="13"/>
      <c r="EB100" s="13"/>
      <c r="EC100" s="13"/>
      <c r="ED100" s="13"/>
      <c r="EE100" s="13"/>
      <c r="EF100" s="13"/>
      <c r="EG100" s="13"/>
      <c r="EH100" s="13"/>
      <c r="EI100" s="13"/>
      <c r="EJ100" s="13"/>
      <c r="EK100" s="13"/>
      <c r="EL100" s="13"/>
      <c r="EM100" s="13"/>
      <c r="EN100" s="13"/>
      <c r="EO100" s="13"/>
      <c r="EP100" s="13"/>
      <c r="EQ100" s="13"/>
      <c r="ER100" s="13"/>
      <c r="ES100" s="13"/>
      <c r="ET100" s="13"/>
      <c r="EU100" s="13"/>
      <c r="EV100" s="13"/>
      <c r="EW100" s="13"/>
      <c r="EX100" s="13"/>
      <c r="EY100" s="13"/>
      <c r="EZ100" s="13"/>
      <c r="FA100" s="13"/>
      <c r="FB100" s="13"/>
      <c r="FC100" s="13"/>
      <c r="FD100" s="13"/>
      <c r="FE100" s="13"/>
      <c r="FF100" s="13"/>
      <c r="FG100" s="13"/>
      <c r="FH100" s="13"/>
      <c r="FI100" s="13"/>
      <c r="FJ100" s="13"/>
      <c r="FK100" s="13"/>
      <c r="FL100" s="13"/>
      <c r="FM100" s="13"/>
      <c r="FN100" s="13"/>
      <c r="FO100" s="13"/>
      <c r="FP100" s="13"/>
      <c r="FQ100" s="13"/>
      <c r="FR100" s="13"/>
      <c r="FS100" s="13"/>
      <c r="FT100" s="13"/>
      <c r="FU100" s="13"/>
      <c r="FV100" s="13"/>
      <c r="FW100" s="13"/>
      <c r="FX100" s="13"/>
      <c r="FY100" s="13"/>
      <c r="FZ100" s="13"/>
      <c r="GA100" s="13"/>
      <c r="GB100" s="13"/>
      <c r="GC100" s="13"/>
    </row>
    <row r="101" spans="1:185" ht="12.75" customHeight="1" x14ac:dyDescent="0.2">
      <c r="A101" s="76"/>
      <c r="B101" s="81" t="s">
        <v>112</v>
      </c>
      <c r="C101" s="82" t="s">
        <v>652</v>
      </c>
      <c r="D101" s="88">
        <v>115</v>
      </c>
      <c r="E101" s="85">
        <v>3.3</v>
      </c>
      <c r="F101" s="50"/>
      <c r="G101" s="15">
        <f t="shared" si="1"/>
        <v>2</v>
      </c>
      <c r="H101" s="15">
        <v>4</v>
      </c>
      <c r="I101" s="15">
        <v>1</v>
      </c>
      <c r="J101" s="68">
        <v>-3</v>
      </c>
      <c r="K101" s="15"/>
      <c r="L101" s="59">
        <v>0</v>
      </c>
      <c r="M101" s="59">
        <v>0</v>
      </c>
      <c r="N101" s="59">
        <v>0</v>
      </c>
      <c r="O101" s="59">
        <v>0</v>
      </c>
      <c r="P101" s="15"/>
      <c r="Q101" s="59">
        <v>0</v>
      </c>
      <c r="R101" s="59">
        <v>0</v>
      </c>
      <c r="S101" s="59">
        <v>0</v>
      </c>
      <c r="T101" s="59"/>
      <c r="U101" s="15"/>
      <c r="V101" s="59"/>
      <c r="W101" s="59"/>
      <c r="X101" s="61"/>
      <c r="Y101" s="59"/>
      <c r="Z101" s="61"/>
      <c r="AA101" s="59"/>
      <c r="AB101" s="60"/>
      <c r="AC101" s="62"/>
      <c r="AD101" s="59"/>
      <c r="AE101" s="62"/>
      <c r="AF101" s="59"/>
      <c r="AG101" s="63"/>
      <c r="AH101" s="59"/>
      <c r="AI101" s="59"/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3"/>
      <c r="BY101" s="13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3"/>
      <c r="CK101" s="13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3"/>
      <c r="CW101" s="13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3"/>
      <c r="DI101" s="13"/>
      <c r="DJ101" s="13"/>
      <c r="DK101" s="13"/>
      <c r="DL101" s="13"/>
      <c r="DM101" s="13"/>
      <c r="DN101" s="13"/>
      <c r="DO101" s="13"/>
      <c r="DP101" s="13"/>
      <c r="DQ101" s="13"/>
      <c r="DR101" s="13"/>
      <c r="DS101" s="13"/>
      <c r="DT101" s="13"/>
      <c r="DU101" s="13"/>
      <c r="DV101" s="13"/>
      <c r="DW101" s="13"/>
      <c r="DX101" s="13"/>
      <c r="DY101" s="13"/>
      <c r="DZ101" s="13"/>
      <c r="EA101" s="13"/>
      <c r="EB101" s="13"/>
      <c r="EC101" s="13"/>
      <c r="ED101" s="13"/>
      <c r="EE101" s="13"/>
      <c r="EF101" s="13"/>
      <c r="EG101" s="13"/>
      <c r="EH101" s="13"/>
      <c r="EI101" s="13"/>
      <c r="EJ101" s="13"/>
      <c r="EK101" s="13"/>
      <c r="EL101" s="13"/>
      <c r="EM101" s="13"/>
      <c r="EN101" s="13"/>
      <c r="EO101" s="13"/>
      <c r="EP101" s="13"/>
      <c r="EQ101" s="13"/>
      <c r="ER101" s="13"/>
      <c r="ES101" s="13"/>
      <c r="ET101" s="13"/>
      <c r="EU101" s="13"/>
      <c r="EV101" s="13"/>
      <c r="EW101" s="13"/>
      <c r="EX101" s="13"/>
      <c r="EY101" s="13"/>
      <c r="EZ101" s="13"/>
      <c r="FA101" s="13"/>
      <c r="FB101" s="13"/>
      <c r="FC101" s="13"/>
      <c r="FD101" s="13"/>
      <c r="FE101" s="13"/>
      <c r="FF101" s="13"/>
      <c r="FG101" s="13"/>
      <c r="FH101" s="13"/>
      <c r="FI101" s="13"/>
      <c r="FJ101" s="13"/>
      <c r="FK101" s="13"/>
      <c r="FL101" s="13"/>
      <c r="FM101" s="13"/>
      <c r="FN101" s="13"/>
      <c r="FO101" s="13"/>
      <c r="FP101" s="13"/>
      <c r="FQ101" s="13"/>
      <c r="FR101" s="13"/>
      <c r="FS101" s="13"/>
      <c r="FT101" s="13"/>
      <c r="FU101" s="13"/>
      <c r="FV101" s="13"/>
      <c r="FW101" s="13"/>
      <c r="FX101" s="13"/>
      <c r="FY101" s="13"/>
      <c r="FZ101" s="13"/>
      <c r="GA101" s="13"/>
      <c r="GB101" s="13"/>
      <c r="GC101" s="13"/>
    </row>
    <row r="102" spans="1:185" ht="12.75" customHeight="1" x14ac:dyDescent="0.2">
      <c r="A102" s="76"/>
      <c r="B102" s="81" t="s">
        <v>346</v>
      </c>
      <c r="C102" s="82" t="s">
        <v>654</v>
      </c>
      <c r="D102" s="88">
        <v>123</v>
      </c>
      <c r="E102" s="85">
        <v>3.3</v>
      </c>
      <c r="F102" s="50">
        <v>4.2</v>
      </c>
      <c r="G102" s="15">
        <f t="shared" si="1"/>
        <v>42</v>
      </c>
      <c r="H102" s="15">
        <v>1</v>
      </c>
      <c r="I102" s="15">
        <v>6</v>
      </c>
      <c r="J102" s="68">
        <v>2</v>
      </c>
      <c r="K102" s="15"/>
      <c r="L102" s="59">
        <v>6</v>
      </c>
      <c r="M102" s="59">
        <v>5</v>
      </c>
      <c r="N102" s="59">
        <v>2</v>
      </c>
      <c r="O102" s="59">
        <v>2</v>
      </c>
      <c r="P102" s="15"/>
      <c r="Q102" s="59">
        <v>6</v>
      </c>
      <c r="R102" s="59">
        <v>6</v>
      </c>
      <c r="S102" s="59">
        <v>6</v>
      </c>
      <c r="T102" s="59"/>
      <c r="U102" s="15"/>
      <c r="V102" s="59"/>
      <c r="W102" s="59"/>
      <c r="X102" s="61"/>
      <c r="Y102" s="59"/>
      <c r="Z102" s="61"/>
      <c r="AA102" s="59"/>
      <c r="AB102" s="60"/>
      <c r="AC102" s="62"/>
      <c r="AD102" s="59"/>
      <c r="AE102" s="62"/>
      <c r="AF102" s="59"/>
      <c r="AG102" s="59"/>
      <c r="AH102" s="59"/>
      <c r="AI102" s="59"/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3"/>
      <c r="BY102" s="13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3"/>
      <c r="CK102" s="13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3"/>
      <c r="CW102" s="13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3"/>
      <c r="DI102" s="13"/>
      <c r="DJ102" s="13"/>
      <c r="DK102" s="13"/>
      <c r="DL102" s="13"/>
      <c r="DM102" s="13"/>
      <c r="DN102" s="13"/>
      <c r="DO102" s="13"/>
      <c r="DP102" s="13"/>
      <c r="DQ102" s="13"/>
      <c r="DR102" s="13"/>
      <c r="DS102" s="13"/>
      <c r="DT102" s="13"/>
      <c r="DU102" s="13"/>
      <c r="DV102" s="13"/>
      <c r="DW102" s="13"/>
      <c r="DX102" s="13"/>
      <c r="DY102" s="13"/>
      <c r="DZ102" s="13"/>
      <c r="EA102" s="13"/>
      <c r="EB102" s="13"/>
      <c r="EC102" s="13"/>
      <c r="ED102" s="13"/>
      <c r="EE102" s="13"/>
      <c r="EF102" s="13"/>
      <c r="EG102" s="13"/>
      <c r="EH102" s="13"/>
      <c r="EI102" s="13"/>
      <c r="EJ102" s="13"/>
      <c r="EK102" s="13"/>
      <c r="EL102" s="13"/>
      <c r="EM102" s="13"/>
      <c r="EN102" s="13"/>
      <c r="EO102" s="13"/>
      <c r="EP102" s="13"/>
      <c r="EQ102" s="13"/>
      <c r="ER102" s="13"/>
      <c r="ES102" s="13"/>
      <c r="ET102" s="13"/>
      <c r="EU102" s="13"/>
      <c r="EV102" s="13"/>
      <c r="EW102" s="13"/>
      <c r="EX102" s="13"/>
      <c r="EY102" s="13"/>
      <c r="EZ102" s="13"/>
      <c r="FA102" s="13"/>
      <c r="FB102" s="13"/>
      <c r="FC102" s="13"/>
      <c r="FD102" s="13"/>
      <c r="FE102" s="13"/>
      <c r="FF102" s="13"/>
      <c r="FG102" s="13"/>
      <c r="FH102" s="13"/>
      <c r="FI102" s="13"/>
      <c r="FJ102" s="13"/>
      <c r="FK102" s="13"/>
      <c r="FL102" s="13"/>
      <c r="FM102" s="13"/>
      <c r="FN102" s="13"/>
      <c r="FO102" s="13"/>
      <c r="FP102" s="13"/>
      <c r="FQ102" s="13"/>
      <c r="FR102" s="13"/>
      <c r="FS102" s="13"/>
      <c r="FT102" s="13"/>
      <c r="FU102" s="13"/>
      <c r="FV102" s="13"/>
      <c r="FW102" s="13"/>
      <c r="FX102" s="13"/>
      <c r="FY102" s="13"/>
      <c r="FZ102" s="13"/>
      <c r="GA102" s="13"/>
      <c r="GB102" s="13"/>
      <c r="GC102" s="13"/>
    </row>
    <row r="103" spans="1:185" ht="12.75" customHeight="1" x14ac:dyDescent="0.2">
      <c r="A103" s="76"/>
      <c r="B103" s="81" t="s">
        <v>327</v>
      </c>
      <c r="C103" s="82" t="s">
        <v>650</v>
      </c>
      <c r="D103" s="88">
        <v>98</v>
      </c>
      <c r="E103" s="85">
        <v>3.3</v>
      </c>
      <c r="F103" s="50">
        <v>7.5</v>
      </c>
      <c r="G103" s="15">
        <f t="shared" si="1"/>
        <v>22</v>
      </c>
      <c r="H103" s="15">
        <v>2</v>
      </c>
      <c r="I103" s="15">
        <v>0</v>
      </c>
      <c r="J103" s="15">
        <v>6</v>
      </c>
      <c r="K103" s="15"/>
      <c r="L103" s="59">
        <v>2</v>
      </c>
      <c r="M103" s="59">
        <v>0</v>
      </c>
      <c r="N103" s="59">
        <v>2</v>
      </c>
      <c r="O103" s="59">
        <v>2</v>
      </c>
      <c r="P103" s="15"/>
      <c r="Q103" s="59">
        <v>1</v>
      </c>
      <c r="R103" s="59">
        <v>6</v>
      </c>
      <c r="S103" s="59">
        <v>1</v>
      </c>
      <c r="T103" s="59"/>
      <c r="U103" s="15"/>
      <c r="V103" s="59"/>
      <c r="W103" s="59"/>
      <c r="X103" s="61"/>
      <c r="Y103" s="59"/>
      <c r="Z103" s="61"/>
      <c r="AA103" s="59"/>
      <c r="AB103" s="60"/>
      <c r="AC103" s="62"/>
      <c r="AD103" s="59"/>
      <c r="AE103" s="62"/>
      <c r="AF103" s="59"/>
      <c r="AG103" s="59"/>
      <c r="AH103" s="59"/>
      <c r="AI103" s="59"/>
      <c r="AJ103" s="59"/>
      <c r="AK103" s="59"/>
      <c r="AL103" s="59"/>
      <c r="AM103" s="63"/>
      <c r="AN103" s="59"/>
      <c r="AO103" s="59"/>
      <c r="AP103" s="59"/>
      <c r="AQ103" s="59"/>
      <c r="AR103" s="59"/>
      <c r="AS103" s="63"/>
      <c r="AT103" s="59"/>
      <c r="AU103" s="59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3"/>
      <c r="BY103" s="13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3"/>
      <c r="CK103" s="13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3"/>
      <c r="CW103" s="13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3"/>
      <c r="DI103" s="13"/>
      <c r="DJ103" s="13"/>
      <c r="DK103" s="13"/>
      <c r="DL103" s="13"/>
      <c r="DM103" s="13"/>
      <c r="DN103" s="13"/>
      <c r="DO103" s="13"/>
      <c r="DP103" s="13"/>
      <c r="DQ103" s="13"/>
      <c r="DR103" s="13"/>
      <c r="DS103" s="13"/>
      <c r="DT103" s="13"/>
      <c r="DU103" s="13"/>
      <c r="DV103" s="13"/>
      <c r="DW103" s="13"/>
      <c r="DX103" s="13"/>
      <c r="DY103" s="13"/>
      <c r="DZ103" s="13"/>
      <c r="EA103" s="13"/>
      <c r="EB103" s="13"/>
      <c r="EC103" s="13"/>
      <c r="ED103" s="13"/>
      <c r="EE103" s="13"/>
      <c r="EF103" s="13"/>
      <c r="EG103" s="13"/>
      <c r="EH103" s="13"/>
      <c r="EI103" s="13"/>
      <c r="EJ103" s="13"/>
      <c r="EK103" s="13"/>
      <c r="EL103" s="13"/>
      <c r="EM103" s="13"/>
      <c r="EN103" s="13"/>
      <c r="EO103" s="13"/>
      <c r="EP103" s="13"/>
      <c r="EQ103" s="13"/>
      <c r="ER103" s="13"/>
      <c r="ES103" s="13"/>
      <c r="ET103" s="13"/>
      <c r="EU103" s="13"/>
      <c r="EV103" s="13"/>
      <c r="EW103" s="13"/>
      <c r="EX103" s="13"/>
      <c r="EY103" s="13"/>
      <c r="EZ103" s="13"/>
      <c r="FA103" s="13"/>
      <c r="FB103" s="13"/>
      <c r="FC103" s="13"/>
      <c r="FD103" s="13"/>
      <c r="FE103" s="13"/>
      <c r="FF103" s="13"/>
      <c r="FG103" s="13"/>
      <c r="FH103" s="13"/>
      <c r="FI103" s="13"/>
      <c r="FJ103" s="13"/>
      <c r="FK103" s="13"/>
      <c r="FL103" s="13"/>
      <c r="FM103" s="13"/>
      <c r="FN103" s="13"/>
      <c r="FO103" s="13"/>
      <c r="FP103" s="13"/>
      <c r="FQ103" s="13"/>
      <c r="FR103" s="13"/>
      <c r="FS103" s="13"/>
      <c r="FT103" s="13"/>
      <c r="FU103" s="13"/>
      <c r="FV103" s="13"/>
      <c r="FW103" s="13"/>
      <c r="FX103" s="13"/>
      <c r="FY103" s="13"/>
      <c r="FZ103" s="13"/>
      <c r="GA103" s="13"/>
      <c r="GB103" s="13"/>
      <c r="GC103" s="13"/>
    </row>
    <row r="104" spans="1:185" ht="12.75" customHeight="1" x14ac:dyDescent="0.2">
      <c r="A104" s="76"/>
      <c r="B104" s="81" t="s">
        <v>532</v>
      </c>
      <c r="C104" s="82" t="s">
        <v>651</v>
      </c>
      <c r="D104" s="88"/>
      <c r="E104" s="85">
        <v>3.3</v>
      </c>
      <c r="F104" s="73"/>
      <c r="G104" s="15">
        <f t="shared" si="1"/>
        <v>29</v>
      </c>
      <c r="H104" s="15">
        <v>11</v>
      </c>
      <c r="I104" s="15">
        <v>11</v>
      </c>
      <c r="J104" s="68">
        <v>0</v>
      </c>
      <c r="K104" s="15"/>
      <c r="L104" s="59">
        <v>0</v>
      </c>
      <c r="M104" s="59">
        <v>2</v>
      </c>
      <c r="N104" s="59">
        <v>3</v>
      </c>
      <c r="O104" s="59">
        <v>3</v>
      </c>
      <c r="P104" s="15"/>
      <c r="Q104" s="59">
        <v>-2</v>
      </c>
      <c r="R104" s="59">
        <v>1</v>
      </c>
      <c r="S104" s="59">
        <v>0</v>
      </c>
      <c r="T104" s="59"/>
      <c r="U104" s="15"/>
      <c r="V104" s="59"/>
      <c r="W104" s="59"/>
      <c r="X104" s="61"/>
      <c r="Y104" s="59"/>
      <c r="Z104" s="61"/>
      <c r="AA104" s="59"/>
      <c r="AB104" s="61"/>
      <c r="AC104" s="62"/>
      <c r="AD104" s="59"/>
      <c r="AE104" s="62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3"/>
      <c r="BY104" s="13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3"/>
      <c r="CK104" s="13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3"/>
      <c r="CW104" s="13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</row>
    <row r="105" spans="1:185" ht="12.75" customHeight="1" x14ac:dyDescent="0.2">
      <c r="A105" s="76"/>
      <c r="B105" s="81" t="s">
        <v>120</v>
      </c>
      <c r="C105" s="82" t="s">
        <v>651</v>
      </c>
      <c r="D105" s="88">
        <v>91</v>
      </c>
      <c r="E105" s="85">
        <v>3.2</v>
      </c>
      <c r="F105" s="78"/>
      <c r="G105" s="15">
        <f t="shared" si="1"/>
        <v>10</v>
      </c>
      <c r="H105" s="15">
        <v>0</v>
      </c>
      <c r="I105" s="15">
        <v>0</v>
      </c>
      <c r="J105" s="68">
        <v>1</v>
      </c>
      <c r="K105" s="15"/>
      <c r="L105" s="59">
        <v>1</v>
      </c>
      <c r="M105" s="59">
        <v>1</v>
      </c>
      <c r="N105" s="59">
        <v>-1</v>
      </c>
      <c r="O105" s="59">
        <v>6</v>
      </c>
      <c r="P105" s="15"/>
      <c r="Q105" s="59">
        <v>2</v>
      </c>
      <c r="R105" s="59">
        <v>0</v>
      </c>
      <c r="S105" s="59">
        <v>0</v>
      </c>
      <c r="T105" s="59"/>
      <c r="U105" s="15"/>
      <c r="V105" s="59"/>
      <c r="W105" s="59"/>
      <c r="X105" s="61"/>
      <c r="Y105" s="59"/>
      <c r="Z105" s="61"/>
      <c r="AA105" s="59"/>
      <c r="AB105" s="60"/>
      <c r="AC105" s="62"/>
      <c r="AD105" s="59"/>
      <c r="AE105" s="62"/>
      <c r="AF105" s="59"/>
      <c r="AG105" s="63"/>
      <c r="AH105" s="59"/>
      <c r="AI105" s="59"/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3"/>
      <c r="BY105" s="13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3"/>
      <c r="CK105" s="13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3"/>
      <c r="CW105" s="13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3"/>
      <c r="DI105" s="13"/>
      <c r="DJ105" s="13"/>
      <c r="DK105" s="13"/>
      <c r="DL105" s="13"/>
      <c r="DM105" s="13"/>
      <c r="DN105" s="13"/>
      <c r="DO105" s="13"/>
      <c r="DP105" s="13"/>
      <c r="DQ105" s="13"/>
      <c r="DR105" s="13"/>
      <c r="DS105" s="13"/>
      <c r="DT105" s="13"/>
      <c r="DU105" s="13"/>
      <c r="DV105" s="13"/>
      <c r="DW105" s="13"/>
      <c r="DX105" s="13"/>
      <c r="DY105" s="13"/>
      <c r="DZ105" s="13"/>
      <c r="EA105" s="13"/>
      <c r="EB105" s="13"/>
      <c r="EC105" s="13"/>
      <c r="ED105" s="13"/>
      <c r="EE105" s="13"/>
      <c r="EF105" s="13"/>
      <c r="EG105" s="13"/>
      <c r="EH105" s="13"/>
      <c r="EI105" s="13"/>
      <c r="EJ105" s="13"/>
      <c r="EK105" s="13"/>
      <c r="EL105" s="13"/>
      <c r="EM105" s="13"/>
      <c r="EN105" s="13"/>
      <c r="EO105" s="13"/>
      <c r="EP105" s="13"/>
      <c r="EQ105" s="13"/>
      <c r="ER105" s="13"/>
      <c r="ES105" s="13"/>
      <c r="ET105" s="13"/>
      <c r="EU105" s="13"/>
      <c r="EV105" s="13"/>
      <c r="EW105" s="13"/>
      <c r="EX105" s="13"/>
      <c r="EY105" s="13"/>
      <c r="EZ105" s="13"/>
      <c r="FA105" s="13"/>
      <c r="FB105" s="13"/>
      <c r="FC105" s="13"/>
      <c r="FD105" s="13"/>
      <c r="FE105" s="13"/>
      <c r="FF105" s="13"/>
      <c r="FG105" s="13"/>
      <c r="FH105" s="13"/>
      <c r="FI105" s="13"/>
      <c r="FJ105" s="13"/>
      <c r="FK105" s="13"/>
      <c r="FL105" s="13"/>
      <c r="FM105" s="13"/>
      <c r="FN105" s="13"/>
      <c r="FO105" s="13"/>
      <c r="FP105" s="13"/>
      <c r="FQ105" s="13"/>
      <c r="FR105" s="13"/>
      <c r="FS105" s="13"/>
      <c r="FT105" s="13"/>
      <c r="FU105" s="13"/>
      <c r="FV105" s="13"/>
      <c r="FW105" s="13"/>
      <c r="FX105" s="13"/>
      <c r="FY105" s="13"/>
      <c r="FZ105" s="13"/>
      <c r="GA105" s="13"/>
      <c r="GB105" s="13"/>
      <c r="GC105" s="13"/>
    </row>
    <row r="106" spans="1:185" ht="12.75" customHeight="1" x14ac:dyDescent="0.2">
      <c r="A106" s="76"/>
      <c r="B106" s="81" t="s">
        <v>337</v>
      </c>
      <c r="C106" s="82" t="s">
        <v>649</v>
      </c>
      <c r="D106" s="88">
        <v>75</v>
      </c>
      <c r="E106" s="85">
        <v>3.2</v>
      </c>
      <c r="F106" s="50">
        <v>6</v>
      </c>
      <c r="G106" s="15">
        <f t="shared" si="1"/>
        <v>10</v>
      </c>
      <c r="H106" s="15">
        <v>5</v>
      </c>
      <c r="I106" s="15">
        <v>1</v>
      </c>
      <c r="J106" s="68">
        <v>2</v>
      </c>
      <c r="K106" s="15"/>
      <c r="L106" s="59">
        <v>2</v>
      </c>
      <c r="M106" s="59">
        <v>0</v>
      </c>
      <c r="N106" s="59">
        <v>0</v>
      </c>
      <c r="O106" s="59">
        <v>0</v>
      </c>
      <c r="P106" s="15"/>
      <c r="Q106" s="59">
        <v>0</v>
      </c>
      <c r="R106" s="59">
        <v>0</v>
      </c>
      <c r="S106" s="59">
        <v>0</v>
      </c>
      <c r="T106" s="59"/>
      <c r="U106" s="15"/>
      <c r="V106" s="59"/>
      <c r="W106" s="59"/>
      <c r="X106" s="61"/>
      <c r="Y106" s="59"/>
      <c r="Z106" s="61"/>
      <c r="AA106" s="59"/>
      <c r="AB106" s="61"/>
      <c r="AC106" s="62"/>
      <c r="AD106" s="59"/>
      <c r="AE106" s="62"/>
      <c r="AF106" s="59"/>
      <c r="AG106" s="59"/>
      <c r="AH106" s="59"/>
      <c r="AI106" s="59"/>
      <c r="AJ106" s="59"/>
      <c r="AK106" s="59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3"/>
      <c r="BY106" s="13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3"/>
      <c r="CK106" s="13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3"/>
      <c r="CW106" s="13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3"/>
      <c r="DI106" s="13"/>
      <c r="DJ106" s="13"/>
      <c r="DK106" s="13"/>
      <c r="DL106" s="13"/>
      <c r="DM106" s="13"/>
      <c r="DN106" s="13"/>
      <c r="DO106" s="13"/>
      <c r="DP106" s="13"/>
      <c r="DQ106" s="13"/>
      <c r="DR106" s="13"/>
      <c r="DS106" s="13"/>
      <c r="DT106" s="13"/>
      <c r="DU106" s="13"/>
      <c r="DV106" s="13"/>
      <c r="DW106" s="13"/>
      <c r="DX106" s="13"/>
      <c r="DY106" s="13"/>
      <c r="DZ106" s="13"/>
      <c r="EA106" s="13"/>
      <c r="EB106" s="13"/>
      <c r="EC106" s="13"/>
      <c r="ED106" s="13"/>
      <c r="EE106" s="13"/>
      <c r="EF106" s="13"/>
      <c r="EG106" s="13"/>
      <c r="EH106" s="13"/>
      <c r="EI106" s="13"/>
      <c r="EJ106" s="13"/>
      <c r="EK106" s="13"/>
      <c r="EL106" s="13"/>
      <c r="EM106" s="13"/>
      <c r="EN106" s="13"/>
      <c r="EO106" s="13"/>
      <c r="EP106" s="13"/>
      <c r="EQ106" s="13"/>
      <c r="ER106" s="13"/>
      <c r="ES106" s="13"/>
      <c r="ET106" s="13"/>
      <c r="EU106" s="13"/>
      <c r="EV106" s="13"/>
      <c r="EW106" s="13"/>
      <c r="EX106" s="13"/>
      <c r="EY106" s="13"/>
      <c r="EZ106" s="13"/>
      <c r="FA106" s="13"/>
      <c r="FB106" s="13"/>
      <c r="FC106" s="13"/>
      <c r="FD106" s="13"/>
      <c r="FE106" s="13"/>
      <c r="FF106" s="13"/>
      <c r="FG106" s="13"/>
      <c r="FH106" s="13"/>
      <c r="FI106" s="13"/>
      <c r="FJ106" s="13"/>
      <c r="FK106" s="13"/>
      <c r="FL106" s="13"/>
      <c r="FM106" s="13"/>
      <c r="FN106" s="13"/>
      <c r="FO106" s="13"/>
      <c r="FP106" s="13"/>
      <c r="FQ106" s="13"/>
      <c r="FR106" s="13"/>
      <c r="FS106" s="13"/>
      <c r="FT106" s="13"/>
      <c r="FU106" s="13"/>
      <c r="FV106" s="13"/>
      <c r="FW106" s="13"/>
      <c r="FX106" s="13"/>
      <c r="FY106" s="13"/>
      <c r="FZ106" s="13"/>
      <c r="GA106" s="13"/>
      <c r="GB106" s="13"/>
      <c r="GC106" s="13"/>
    </row>
    <row r="107" spans="1:185" ht="12.75" customHeight="1" x14ac:dyDescent="0.2">
      <c r="A107" s="76"/>
      <c r="B107" s="81" t="s">
        <v>359</v>
      </c>
      <c r="C107" s="82" t="s">
        <v>650</v>
      </c>
      <c r="D107" s="88">
        <v>66</v>
      </c>
      <c r="E107" s="85">
        <v>3.2</v>
      </c>
      <c r="F107" s="73"/>
      <c r="G107" s="15">
        <f t="shared" si="1"/>
        <v>0</v>
      </c>
      <c r="H107" s="15">
        <v>0</v>
      </c>
      <c r="I107" s="15">
        <v>0</v>
      </c>
      <c r="J107" s="15">
        <v>0</v>
      </c>
      <c r="K107" s="15"/>
      <c r="L107" s="59">
        <v>0</v>
      </c>
      <c r="M107" s="59">
        <v>0</v>
      </c>
      <c r="N107" s="59">
        <v>0</v>
      </c>
      <c r="O107" s="59">
        <v>0</v>
      </c>
      <c r="P107" s="15"/>
      <c r="Q107" s="59">
        <v>0</v>
      </c>
      <c r="R107" s="59">
        <v>0</v>
      </c>
      <c r="S107" s="59">
        <v>0</v>
      </c>
      <c r="T107" s="59"/>
      <c r="U107" s="15"/>
      <c r="V107" s="59"/>
      <c r="W107" s="59"/>
      <c r="X107" s="61"/>
      <c r="Y107" s="59"/>
      <c r="Z107" s="61"/>
      <c r="AA107" s="59"/>
      <c r="AB107" s="61"/>
      <c r="AC107" s="62"/>
      <c r="AD107" s="59"/>
      <c r="AE107" s="62"/>
      <c r="AF107" s="59"/>
      <c r="AG107" s="63"/>
      <c r="AH107" s="59"/>
      <c r="AI107" s="59"/>
      <c r="AJ107" s="59"/>
      <c r="AK107" s="59"/>
      <c r="AL107" s="59"/>
      <c r="AM107" s="59"/>
      <c r="AN107" s="59"/>
      <c r="AO107" s="59"/>
      <c r="AP107" s="59"/>
      <c r="AQ107" s="59"/>
      <c r="AR107" s="63"/>
      <c r="AS107" s="59"/>
      <c r="AT107" s="59"/>
      <c r="AU107" s="59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3"/>
      <c r="BY107" s="13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3"/>
      <c r="CK107" s="13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3"/>
      <c r="CW107" s="13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</row>
    <row r="108" spans="1:185" ht="12.75" customHeight="1" x14ac:dyDescent="0.2">
      <c r="A108" s="76"/>
      <c r="B108" s="81" t="s">
        <v>533</v>
      </c>
      <c r="C108" s="82" t="s">
        <v>650</v>
      </c>
      <c r="D108" s="88"/>
      <c r="E108" s="85">
        <v>3.2</v>
      </c>
      <c r="F108" s="50">
        <v>3.2</v>
      </c>
      <c r="G108" s="15">
        <f t="shared" si="1"/>
        <v>19</v>
      </c>
      <c r="H108" s="15">
        <v>1</v>
      </c>
      <c r="I108" s="15">
        <v>0</v>
      </c>
      <c r="J108" s="15">
        <v>5</v>
      </c>
      <c r="K108" s="15"/>
      <c r="L108" s="59">
        <v>2</v>
      </c>
      <c r="M108" s="59">
        <v>1</v>
      </c>
      <c r="N108" s="59">
        <v>2</v>
      </c>
      <c r="O108" s="59">
        <v>2</v>
      </c>
      <c r="P108" s="15"/>
      <c r="Q108" s="59">
        <v>0</v>
      </c>
      <c r="R108" s="59">
        <v>6</v>
      </c>
      <c r="S108" s="59">
        <v>0</v>
      </c>
      <c r="T108" s="59"/>
      <c r="U108" s="15"/>
      <c r="V108" s="59"/>
      <c r="W108" s="59"/>
      <c r="X108" s="61"/>
      <c r="Y108" s="59"/>
      <c r="Z108" s="61"/>
      <c r="AA108" s="59"/>
      <c r="AB108" s="61"/>
      <c r="AC108" s="62"/>
      <c r="AD108" s="59"/>
      <c r="AE108" s="62"/>
      <c r="AF108" s="59"/>
      <c r="AG108" s="59"/>
      <c r="AH108" s="59"/>
      <c r="AI108" s="59"/>
      <c r="AJ108" s="59"/>
      <c r="AK108" s="59"/>
      <c r="AL108" s="59"/>
      <c r="AM108" s="59"/>
      <c r="AN108" s="59"/>
      <c r="AO108" s="59"/>
      <c r="AP108" s="59"/>
      <c r="AQ108" s="59"/>
      <c r="AR108" s="59"/>
      <c r="AS108" s="59"/>
      <c r="AT108" s="59"/>
      <c r="AU108" s="59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3"/>
      <c r="BY108" s="13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3"/>
      <c r="CK108" s="13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3"/>
      <c r="CW108" s="13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  <c r="DX108" s="13"/>
      <c r="DY108" s="13"/>
      <c r="DZ108" s="13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</row>
    <row r="109" spans="1:185" ht="12.75" customHeight="1" x14ac:dyDescent="0.2">
      <c r="A109" s="76"/>
      <c r="B109" s="81" t="s">
        <v>109</v>
      </c>
      <c r="C109" s="82" t="s">
        <v>655</v>
      </c>
      <c r="D109" s="88">
        <v>88</v>
      </c>
      <c r="E109" s="85">
        <v>3.1</v>
      </c>
      <c r="F109" s="50">
        <v>4.5999999999999996</v>
      </c>
      <c r="G109" s="15">
        <f t="shared" si="1"/>
        <v>26</v>
      </c>
      <c r="H109" s="15">
        <v>2</v>
      </c>
      <c r="I109" s="15">
        <v>7</v>
      </c>
      <c r="J109" s="15">
        <v>6</v>
      </c>
      <c r="K109" s="15"/>
      <c r="L109" s="59">
        <v>2</v>
      </c>
      <c r="M109" s="59">
        <v>0</v>
      </c>
      <c r="N109" s="59">
        <v>6</v>
      </c>
      <c r="O109" s="59">
        <v>0</v>
      </c>
      <c r="P109" s="15"/>
      <c r="Q109" s="59">
        <v>1</v>
      </c>
      <c r="R109" s="59">
        <v>1</v>
      </c>
      <c r="S109" s="59">
        <v>1</v>
      </c>
      <c r="T109" s="59"/>
      <c r="U109" s="15"/>
      <c r="V109" s="59"/>
      <c r="W109" s="59"/>
      <c r="X109" s="61"/>
      <c r="Y109" s="59"/>
      <c r="Z109" s="61"/>
      <c r="AA109" s="59"/>
      <c r="AB109" s="61"/>
      <c r="AC109" s="62"/>
      <c r="AD109" s="59"/>
      <c r="AE109" s="62"/>
      <c r="AF109" s="59"/>
      <c r="AG109" s="59"/>
      <c r="AH109" s="59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3"/>
      <c r="BY109" s="13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3"/>
      <c r="CK109" s="13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3"/>
      <c r="CW109" s="13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3"/>
      <c r="DI109" s="13"/>
      <c r="DJ109" s="13"/>
      <c r="DK109" s="13"/>
      <c r="DL109" s="13"/>
      <c r="DM109" s="13"/>
      <c r="DN109" s="13"/>
      <c r="DO109" s="13"/>
      <c r="DP109" s="13"/>
      <c r="DQ109" s="13"/>
      <c r="DR109" s="13"/>
      <c r="DS109" s="13"/>
      <c r="DT109" s="13"/>
      <c r="DU109" s="13"/>
      <c r="DV109" s="13"/>
      <c r="DW109" s="13"/>
      <c r="DX109" s="13"/>
      <c r="DY109" s="13"/>
      <c r="DZ109" s="13"/>
      <c r="EA109" s="13"/>
      <c r="EB109" s="13"/>
      <c r="EC109" s="13"/>
      <c r="ED109" s="13"/>
      <c r="EE109" s="13"/>
      <c r="EF109" s="13"/>
      <c r="EG109" s="13"/>
      <c r="EH109" s="13"/>
      <c r="EI109" s="13"/>
      <c r="EJ109" s="13"/>
      <c r="EK109" s="13"/>
      <c r="EL109" s="13"/>
      <c r="EM109" s="13"/>
      <c r="EN109" s="13"/>
      <c r="EO109" s="13"/>
      <c r="EP109" s="13"/>
      <c r="EQ109" s="13"/>
      <c r="ER109" s="13"/>
      <c r="ES109" s="13"/>
      <c r="ET109" s="13"/>
      <c r="EU109" s="13"/>
      <c r="EV109" s="13"/>
      <c r="EW109" s="13"/>
      <c r="EX109" s="13"/>
      <c r="EY109" s="13"/>
      <c r="EZ109" s="13"/>
      <c r="FA109" s="13"/>
      <c r="FB109" s="13"/>
      <c r="FC109" s="13"/>
      <c r="FD109" s="13"/>
      <c r="FE109" s="13"/>
      <c r="FF109" s="13"/>
      <c r="FG109" s="13"/>
      <c r="FH109" s="13"/>
      <c r="FI109" s="13"/>
      <c r="FJ109" s="13"/>
      <c r="FK109" s="13"/>
      <c r="FL109" s="13"/>
      <c r="FM109" s="13"/>
      <c r="FN109" s="13"/>
      <c r="FO109" s="13"/>
      <c r="FP109" s="13"/>
      <c r="FQ109" s="13"/>
      <c r="FR109" s="13"/>
      <c r="FS109" s="13"/>
      <c r="FT109" s="13"/>
      <c r="FU109" s="13"/>
      <c r="FV109" s="13"/>
      <c r="FW109" s="13"/>
      <c r="FX109" s="13"/>
      <c r="FY109" s="13"/>
      <c r="FZ109" s="13"/>
      <c r="GA109" s="13"/>
      <c r="GB109" s="13"/>
      <c r="GC109" s="13"/>
    </row>
    <row r="110" spans="1:185" ht="12.75" customHeight="1" x14ac:dyDescent="0.2">
      <c r="A110" s="76"/>
      <c r="B110" s="81" t="s">
        <v>319</v>
      </c>
      <c r="C110" s="82" t="s">
        <v>665</v>
      </c>
      <c r="D110" s="88">
        <v>81</v>
      </c>
      <c r="E110" s="85">
        <v>3.1</v>
      </c>
      <c r="F110" s="50">
        <v>4</v>
      </c>
      <c r="G110" s="15">
        <f t="shared" si="1"/>
        <v>33</v>
      </c>
      <c r="H110" s="15">
        <v>2</v>
      </c>
      <c r="I110" s="15">
        <v>6</v>
      </c>
      <c r="J110" s="68">
        <v>6</v>
      </c>
      <c r="K110" s="15"/>
      <c r="L110" s="59">
        <v>-1</v>
      </c>
      <c r="M110" s="59">
        <v>2</v>
      </c>
      <c r="N110" s="59">
        <v>5</v>
      </c>
      <c r="O110" s="59">
        <v>1</v>
      </c>
      <c r="P110" s="15"/>
      <c r="Q110" s="59">
        <v>1</v>
      </c>
      <c r="R110" s="59">
        <v>6</v>
      </c>
      <c r="S110" s="59">
        <v>5</v>
      </c>
      <c r="T110" s="59"/>
      <c r="U110" s="15"/>
      <c r="V110" s="59"/>
      <c r="W110" s="59"/>
      <c r="X110" s="61"/>
      <c r="Y110" s="59"/>
      <c r="Z110" s="61"/>
      <c r="AA110" s="59"/>
      <c r="AB110" s="60"/>
      <c r="AC110" s="62"/>
      <c r="AD110" s="59"/>
      <c r="AE110" s="62"/>
      <c r="AF110" s="59"/>
      <c r="AG110" s="63"/>
      <c r="AH110" s="59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59"/>
      <c r="AT110" s="63"/>
      <c r="AU110" s="59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3"/>
      <c r="BY110" s="13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3"/>
      <c r="CK110" s="13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3"/>
      <c r="CW110" s="13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3"/>
      <c r="DI110" s="13"/>
      <c r="DJ110" s="13"/>
      <c r="DK110" s="13"/>
      <c r="DL110" s="13"/>
      <c r="DM110" s="13"/>
      <c r="DN110" s="13"/>
      <c r="DO110" s="13"/>
      <c r="DP110" s="13"/>
      <c r="DQ110" s="13"/>
      <c r="DR110" s="13"/>
      <c r="DS110" s="13"/>
      <c r="DT110" s="13"/>
      <c r="DU110" s="13"/>
      <c r="DV110" s="13"/>
      <c r="DW110" s="13"/>
      <c r="DX110" s="13"/>
      <c r="DY110" s="13"/>
      <c r="DZ110" s="13"/>
      <c r="EA110" s="13"/>
      <c r="EB110" s="13"/>
      <c r="EC110" s="13"/>
      <c r="ED110" s="13"/>
      <c r="EE110" s="13"/>
      <c r="EF110" s="13"/>
      <c r="EG110" s="13"/>
      <c r="EH110" s="13"/>
      <c r="EI110" s="13"/>
      <c r="EJ110" s="13"/>
      <c r="EK110" s="13"/>
      <c r="EL110" s="13"/>
      <c r="EM110" s="13"/>
      <c r="EN110" s="13"/>
      <c r="EO110" s="13"/>
      <c r="EP110" s="13"/>
      <c r="EQ110" s="13"/>
      <c r="ER110" s="13"/>
      <c r="ES110" s="13"/>
      <c r="ET110" s="13"/>
      <c r="EU110" s="13"/>
      <c r="EV110" s="13"/>
      <c r="EW110" s="13"/>
      <c r="EX110" s="13"/>
      <c r="EY110" s="13"/>
      <c r="EZ110" s="13"/>
      <c r="FA110" s="13"/>
      <c r="FB110" s="13"/>
      <c r="FC110" s="13"/>
      <c r="FD110" s="13"/>
      <c r="FE110" s="13"/>
      <c r="FF110" s="13"/>
      <c r="FG110" s="13"/>
      <c r="FH110" s="13"/>
      <c r="FI110" s="13"/>
      <c r="FJ110" s="13"/>
      <c r="FK110" s="13"/>
      <c r="FL110" s="13"/>
      <c r="FM110" s="13"/>
      <c r="FN110" s="13"/>
      <c r="FO110" s="13"/>
      <c r="FP110" s="13"/>
      <c r="FQ110" s="13"/>
      <c r="FR110" s="13"/>
      <c r="FS110" s="13"/>
      <c r="FT110" s="13"/>
      <c r="FU110" s="13"/>
      <c r="FV110" s="13"/>
      <c r="FW110" s="13"/>
      <c r="FX110" s="13"/>
      <c r="FY110" s="13"/>
      <c r="FZ110" s="13"/>
      <c r="GA110" s="13"/>
      <c r="GB110" s="13"/>
      <c r="GC110" s="13"/>
    </row>
    <row r="111" spans="1:185" ht="12.75" customHeight="1" x14ac:dyDescent="0.2">
      <c r="A111" s="76"/>
      <c r="B111" s="81" t="s">
        <v>325</v>
      </c>
      <c r="C111" s="82" t="s">
        <v>654</v>
      </c>
      <c r="D111" s="88">
        <v>116</v>
      </c>
      <c r="E111" s="85">
        <v>3.1</v>
      </c>
      <c r="F111" s="50">
        <v>4</v>
      </c>
      <c r="G111" s="15">
        <f t="shared" si="1"/>
        <v>52</v>
      </c>
      <c r="H111" s="15">
        <v>6</v>
      </c>
      <c r="I111" s="15">
        <v>5</v>
      </c>
      <c r="J111" s="15">
        <v>5</v>
      </c>
      <c r="K111" s="15"/>
      <c r="L111" s="59">
        <v>6</v>
      </c>
      <c r="M111" s="59">
        <v>9</v>
      </c>
      <c r="N111" s="59">
        <v>1</v>
      </c>
      <c r="O111" s="59">
        <v>2</v>
      </c>
      <c r="P111" s="15"/>
      <c r="Q111" s="59">
        <v>6</v>
      </c>
      <c r="R111" s="59">
        <v>6</v>
      </c>
      <c r="S111" s="59">
        <v>6</v>
      </c>
      <c r="T111" s="59"/>
      <c r="U111" s="15"/>
      <c r="V111" s="59"/>
      <c r="W111" s="59"/>
      <c r="X111" s="61"/>
      <c r="Y111" s="59"/>
      <c r="Z111" s="61"/>
      <c r="AA111" s="59"/>
      <c r="AB111" s="60"/>
      <c r="AC111" s="62"/>
      <c r="AD111" s="59"/>
      <c r="AE111" s="62"/>
      <c r="AF111" s="59"/>
      <c r="AG111" s="59"/>
      <c r="AH111" s="59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3"/>
      <c r="BY111" s="13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3"/>
      <c r="CK111" s="13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3"/>
      <c r="CW111" s="13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3"/>
      <c r="DI111" s="13"/>
      <c r="DJ111" s="13"/>
      <c r="DK111" s="13"/>
      <c r="DL111" s="13"/>
      <c r="DM111" s="13"/>
      <c r="DN111" s="13"/>
      <c r="DO111" s="13"/>
      <c r="DP111" s="13"/>
      <c r="DQ111" s="13"/>
      <c r="DR111" s="13"/>
      <c r="DS111" s="13"/>
      <c r="DT111" s="13"/>
      <c r="DU111" s="13"/>
      <c r="DV111" s="13"/>
      <c r="DW111" s="13"/>
      <c r="DX111" s="13"/>
      <c r="DY111" s="13"/>
      <c r="DZ111" s="13"/>
      <c r="EA111" s="13"/>
      <c r="EB111" s="13"/>
      <c r="EC111" s="13"/>
      <c r="ED111" s="13"/>
      <c r="EE111" s="13"/>
      <c r="EF111" s="13"/>
      <c r="EG111" s="13"/>
      <c r="EH111" s="13"/>
      <c r="EI111" s="13"/>
      <c r="EJ111" s="13"/>
      <c r="EK111" s="13"/>
      <c r="EL111" s="13"/>
      <c r="EM111" s="13"/>
      <c r="EN111" s="13"/>
      <c r="EO111" s="13"/>
      <c r="EP111" s="13"/>
      <c r="EQ111" s="13"/>
      <c r="ER111" s="13"/>
      <c r="ES111" s="13"/>
      <c r="ET111" s="13"/>
      <c r="EU111" s="13"/>
      <c r="EV111" s="13"/>
      <c r="EW111" s="13"/>
      <c r="EX111" s="13"/>
      <c r="EY111" s="13"/>
      <c r="EZ111" s="13"/>
      <c r="FA111" s="13"/>
      <c r="FB111" s="13"/>
      <c r="FC111" s="13"/>
      <c r="FD111" s="13"/>
      <c r="FE111" s="13"/>
      <c r="FF111" s="13"/>
      <c r="FG111" s="13"/>
      <c r="FH111" s="13"/>
      <c r="FI111" s="13"/>
      <c r="FJ111" s="13"/>
      <c r="FK111" s="13"/>
      <c r="FL111" s="13"/>
      <c r="FM111" s="13"/>
      <c r="FN111" s="13"/>
      <c r="FO111" s="13"/>
      <c r="FP111" s="13"/>
      <c r="FQ111" s="13"/>
      <c r="FR111" s="13"/>
      <c r="FS111" s="13"/>
      <c r="FT111" s="13"/>
      <c r="FU111" s="13"/>
      <c r="FV111" s="13"/>
      <c r="FW111" s="13"/>
      <c r="FX111" s="13"/>
      <c r="FY111" s="13"/>
      <c r="FZ111" s="13"/>
      <c r="GA111" s="13"/>
      <c r="GB111" s="13"/>
      <c r="GC111" s="13"/>
    </row>
    <row r="112" spans="1:185" ht="12.75" customHeight="1" x14ac:dyDescent="0.2">
      <c r="A112" s="76"/>
      <c r="B112" s="81" t="s">
        <v>101</v>
      </c>
      <c r="C112" s="82" t="s">
        <v>660</v>
      </c>
      <c r="D112" s="88">
        <v>122</v>
      </c>
      <c r="E112" s="85">
        <v>3.1</v>
      </c>
      <c r="F112" s="50">
        <v>4.5999999999999996</v>
      </c>
      <c r="G112" s="15">
        <f t="shared" si="1"/>
        <v>20</v>
      </c>
      <c r="H112" s="15">
        <v>5</v>
      </c>
      <c r="I112" s="15">
        <v>2</v>
      </c>
      <c r="J112" s="15">
        <v>0</v>
      </c>
      <c r="K112" s="15"/>
      <c r="L112" s="59">
        <v>-2</v>
      </c>
      <c r="M112" s="59">
        <v>1</v>
      </c>
      <c r="N112" s="59">
        <v>-1</v>
      </c>
      <c r="O112" s="59">
        <v>6</v>
      </c>
      <c r="P112" s="15"/>
      <c r="Q112" s="59">
        <v>1</v>
      </c>
      <c r="R112" s="59">
        <v>6</v>
      </c>
      <c r="S112" s="59">
        <v>2</v>
      </c>
      <c r="T112" s="59"/>
      <c r="U112" s="15"/>
      <c r="V112" s="59"/>
      <c r="W112" s="59"/>
      <c r="X112" s="61"/>
      <c r="Y112" s="59"/>
      <c r="Z112" s="61"/>
      <c r="AA112" s="59"/>
      <c r="AB112" s="60"/>
      <c r="AC112" s="62"/>
      <c r="AD112" s="59"/>
      <c r="AE112" s="62"/>
      <c r="AF112" s="59"/>
      <c r="AG112" s="59"/>
      <c r="AH112" s="59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3"/>
      <c r="CW112" s="13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3"/>
      <c r="DI112" s="13"/>
      <c r="DJ112" s="13"/>
      <c r="DK112" s="13"/>
      <c r="DL112" s="13"/>
      <c r="DM112" s="13"/>
      <c r="DN112" s="13"/>
      <c r="DO112" s="13"/>
      <c r="DP112" s="13"/>
      <c r="DQ112" s="13"/>
      <c r="DR112" s="13"/>
      <c r="DS112" s="13"/>
      <c r="DT112" s="13"/>
      <c r="DU112" s="13"/>
      <c r="DV112" s="13"/>
      <c r="DW112" s="13"/>
      <c r="DX112" s="13"/>
      <c r="DY112" s="13"/>
      <c r="DZ112" s="13"/>
      <c r="EA112" s="13"/>
      <c r="EB112" s="13"/>
      <c r="EC112" s="13"/>
      <c r="ED112" s="13"/>
      <c r="EE112" s="13"/>
      <c r="EF112" s="13"/>
      <c r="EG112" s="13"/>
      <c r="EH112" s="13"/>
      <c r="EI112" s="13"/>
      <c r="EJ112" s="13"/>
      <c r="EK112" s="13"/>
      <c r="EL112" s="13"/>
      <c r="EM112" s="13"/>
      <c r="EN112" s="13"/>
      <c r="EO112" s="13"/>
      <c r="EP112" s="13"/>
      <c r="EQ112" s="13"/>
      <c r="ER112" s="13"/>
      <c r="ES112" s="13"/>
      <c r="ET112" s="13"/>
      <c r="EU112" s="13"/>
      <c r="EV112" s="13"/>
      <c r="EW112" s="13"/>
      <c r="EX112" s="13"/>
      <c r="EY112" s="13"/>
      <c r="EZ112" s="13"/>
      <c r="FA112" s="13"/>
      <c r="FB112" s="13"/>
      <c r="FC112" s="13"/>
      <c r="FD112" s="13"/>
      <c r="FE112" s="13"/>
      <c r="FF112" s="13"/>
      <c r="FG112" s="13"/>
      <c r="FH112" s="13"/>
      <c r="FI112" s="13"/>
      <c r="FJ112" s="13"/>
      <c r="FK112" s="13"/>
      <c r="FL112" s="13"/>
      <c r="FM112" s="13"/>
      <c r="FN112" s="13"/>
      <c r="FO112" s="13"/>
      <c r="FP112" s="13"/>
      <c r="FQ112" s="13"/>
      <c r="FR112" s="13"/>
      <c r="FS112" s="13"/>
      <c r="FT112" s="13"/>
      <c r="FU112" s="13"/>
      <c r="FV112" s="13"/>
      <c r="FW112" s="13"/>
      <c r="FX112" s="13"/>
      <c r="FY112" s="13"/>
      <c r="FZ112" s="13"/>
      <c r="GA112" s="13"/>
      <c r="GB112" s="13"/>
      <c r="GC112" s="13"/>
    </row>
    <row r="113" spans="1:185" ht="12.75" customHeight="1" x14ac:dyDescent="0.2">
      <c r="A113" s="76"/>
      <c r="B113" s="81" t="s">
        <v>322</v>
      </c>
      <c r="C113" s="82" t="s">
        <v>655</v>
      </c>
      <c r="D113" s="88">
        <v>94</v>
      </c>
      <c r="E113" s="85">
        <v>3.1</v>
      </c>
      <c r="F113" s="50">
        <v>4.3</v>
      </c>
      <c r="G113" s="15">
        <f t="shared" si="1"/>
        <v>19</v>
      </c>
      <c r="H113" s="15">
        <v>2</v>
      </c>
      <c r="I113" s="15">
        <v>2</v>
      </c>
      <c r="J113" s="15">
        <v>9</v>
      </c>
      <c r="K113" s="15"/>
      <c r="L113" s="59">
        <v>1</v>
      </c>
      <c r="M113" s="59">
        <v>0</v>
      </c>
      <c r="N113" s="59">
        <v>0</v>
      </c>
      <c r="O113" s="59">
        <v>0</v>
      </c>
      <c r="P113" s="15"/>
      <c r="Q113" s="59">
        <v>2</v>
      </c>
      <c r="R113" s="59">
        <v>2</v>
      </c>
      <c r="S113" s="59">
        <v>1</v>
      </c>
      <c r="T113" s="59"/>
      <c r="U113" s="15"/>
      <c r="V113" s="59"/>
      <c r="W113" s="59"/>
      <c r="X113" s="61"/>
      <c r="Y113" s="59"/>
      <c r="Z113" s="61"/>
      <c r="AA113" s="59"/>
      <c r="AB113" s="61"/>
      <c r="AC113" s="62"/>
      <c r="AD113" s="59"/>
      <c r="AE113" s="62"/>
      <c r="AF113" s="59"/>
      <c r="AG113" s="59"/>
      <c r="AH113" s="63"/>
      <c r="AI113" s="59"/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3"/>
      <c r="CW113" s="13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3"/>
      <c r="DI113" s="13"/>
      <c r="DJ113" s="13"/>
      <c r="DK113" s="13"/>
      <c r="DL113" s="13"/>
      <c r="DM113" s="13"/>
      <c r="DN113" s="13"/>
      <c r="DO113" s="13"/>
      <c r="DP113" s="13"/>
      <c r="DQ113" s="13"/>
      <c r="DR113" s="13"/>
      <c r="DS113" s="13"/>
      <c r="DT113" s="13"/>
      <c r="DU113" s="13"/>
      <c r="DV113" s="13"/>
      <c r="DW113" s="13"/>
      <c r="DX113" s="13"/>
      <c r="DY113" s="13"/>
      <c r="DZ113" s="13"/>
      <c r="EA113" s="13"/>
      <c r="EB113" s="13"/>
      <c r="EC113" s="13"/>
      <c r="ED113" s="13"/>
      <c r="EE113" s="13"/>
      <c r="EF113" s="13"/>
      <c r="EG113" s="13"/>
      <c r="EH113" s="13"/>
      <c r="EI113" s="13"/>
      <c r="EJ113" s="13"/>
      <c r="EK113" s="13"/>
      <c r="EL113" s="13"/>
      <c r="EM113" s="13"/>
      <c r="EN113" s="13"/>
      <c r="EO113" s="13"/>
      <c r="EP113" s="13"/>
      <c r="EQ113" s="13"/>
      <c r="ER113" s="13"/>
      <c r="ES113" s="13"/>
      <c r="ET113" s="13"/>
      <c r="EU113" s="13"/>
      <c r="EV113" s="13"/>
      <c r="EW113" s="13"/>
      <c r="EX113" s="13"/>
      <c r="EY113" s="13"/>
      <c r="EZ113" s="13"/>
      <c r="FA113" s="13"/>
      <c r="FB113" s="13"/>
      <c r="FC113" s="13"/>
      <c r="FD113" s="13"/>
      <c r="FE113" s="13"/>
      <c r="FF113" s="13"/>
      <c r="FG113" s="13"/>
      <c r="FH113" s="13"/>
      <c r="FI113" s="13"/>
      <c r="FJ113" s="13"/>
      <c r="FK113" s="13"/>
      <c r="FL113" s="13"/>
      <c r="FM113" s="13"/>
      <c r="FN113" s="13"/>
      <c r="FO113" s="13"/>
      <c r="FP113" s="13"/>
      <c r="FQ113" s="13"/>
      <c r="FR113" s="13"/>
      <c r="FS113" s="13"/>
      <c r="FT113" s="13"/>
      <c r="FU113" s="13"/>
      <c r="FV113" s="13"/>
      <c r="FW113" s="13"/>
      <c r="FX113" s="13"/>
      <c r="FY113" s="13"/>
      <c r="FZ113" s="13"/>
      <c r="GA113" s="13"/>
      <c r="GB113" s="13"/>
      <c r="GC113" s="13"/>
    </row>
    <row r="114" spans="1:185" ht="12.75" customHeight="1" x14ac:dyDescent="0.2">
      <c r="A114" s="76"/>
      <c r="B114" s="81" t="s">
        <v>534</v>
      </c>
      <c r="C114" s="82" t="s">
        <v>653</v>
      </c>
      <c r="D114" s="88"/>
      <c r="E114" s="85">
        <v>3.1</v>
      </c>
      <c r="F114" s="50">
        <v>4</v>
      </c>
      <c r="G114" s="15">
        <f t="shared" si="1"/>
        <v>26</v>
      </c>
      <c r="H114" s="15">
        <v>0</v>
      </c>
      <c r="I114" s="15">
        <v>6</v>
      </c>
      <c r="J114" s="15">
        <v>6</v>
      </c>
      <c r="K114" s="15"/>
      <c r="L114" s="59">
        <v>-1</v>
      </c>
      <c r="M114" s="59">
        <v>1</v>
      </c>
      <c r="N114" s="59">
        <v>2</v>
      </c>
      <c r="O114" s="59">
        <v>0</v>
      </c>
      <c r="P114" s="15"/>
      <c r="Q114" s="59">
        <v>6</v>
      </c>
      <c r="R114" s="59">
        <v>1</v>
      </c>
      <c r="S114" s="59">
        <v>5</v>
      </c>
      <c r="T114" s="59"/>
      <c r="U114" s="15"/>
      <c r="V114" s="59"/>
      <c r="W114" s="59"/>
      <c r="X114" s="61"/>
      <c r="Y114" s="59"/>
      <c r="Z114" s="61"/>
      <c r="AA114" s="59"/>
      <c r="AB114" s="61"/>
      <c r="AC114" s="62"/>
      <c r="AD114" s="59"/>
      <c r="AE114" s="62"/>
      <c r="AF114" s="59"/>
      <c r="AG114" s="59"/>
      <c r="AH114" s="59"/>
      <c r="AI114" s="59"/>
      <c r="AJ114" s="59"/>
      <c r="AK114" s="59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3"/>
      <c r="BY114" s="13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3"/>
      <c r="CK114" s="13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3"/>
      <c r="CW114" s="13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  <c r="DX114" s="13"/>
      <c r="DY114" s="13"/>
      <c r="DZ114" s="13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</row>
    <row r="115" spans="1:185" ht="12.75" customHeight="1" x14ac:dyDescent="0.2">
      <c r="A115" s="76"/>
      <c r="B115" s="81" t="s">
        <v>320</v>
      </c>
      <c r="C115" s="82" t="s">
        <v>665</v>
      </c>
      <c r="D115" s="88">
        <v>68</v>
      </c>
      <c r="E115" s="85">
        <v>3</v>
      </c>
      <c r="F115" s="50">
        <v>3.3</v>
      </c>
      <c r="G115" s="15">
        <f t="shared" si="1"/>
        <v>32</v>
      </c>
      <c r="H115" s="15">
        <v>2</v>
      </c>
      <c r="I115" s="15">
        <v>6</v>
      </c>
      <c r="J115" s="68">
        <v>9</v>
      </c>
      <c r="K115" s="15"/>
      <c r="L115" s="59">
        <v>-1</v>
      </c>
      <c r="M115" s="59">
        <v>2</v>
      </c>
      <c r="N115" s="59">
        <v>1</v>
      </c>
      <c r="O115" s="59">
        <v>0</v>
      </c>
      <c r="P115" s="15"/>
      <c r="Q115" s="59">
        <v>1</v>
      </c>
      <c r="R115" s="59">
        <v>6</v>
      </c>
      <c r="S115" s="59">
        <v>6</v>
      </c>
      <c r="T115" s="59"/>
      <c r="U115" s="15"/>
      <c r="V115" s="59"/>
      <c r="W115" s="59"/>
      <c r="X115" s="61"/>
      <c r="Y115" s="59"/>
      <c r="Z115" s="61"/>
      <c r="AA115" s="59"/>
      <c r="AB115" s="60"/>
      <c r="AC115" s="62"/>
      <c r="AD115" s="59"/>
      <c r="AE115" s="62"/>
      <c r="AF115" s="59"/>
      <c r="AG115" s="63"/>
      <c r="AH115" s="59"/>
      <c r="AI115" s="59"/>
      <c r="AJ115" s="59"/>
      <c r="AK115" s="59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3"/>
      <c r="BY115" s="13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3"/>
      <c r="CK115" s="13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3"/>
      <c r="CW115" s="13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3"/>
      <c r="DI115" s="13"/>
      <c r="DJ115" s="13"/>
      <c r="DK115" s="13"/>
      <c r="DL115" s="13"/>
      <c r="DM115" s="13"/>
      <c r="DN115" s="13"/>
      <c r="DO115" s="13"/>
      <c r="DP115" s="13"/>
      <c r="DQ115" s="13"/>
      <c r="DR115" s="13"/>
      <c r="DS115" s="13"/>
      <c r="DT115" s="13"/>
      <c r="DU115" s="13"/>
      <c r="DV115" s="13"/>
      <c r="DW115" s="13"/>
      <c r="DX115" s="13"/>
      <c r="DY115" s="13"/>
      <c r="DZ115" s="13"/>
      <c r="EA115" s="13"/>
      <c r="EB115" s="13"/>
      <c r="EC115" s="13"/>
      <c r="ED115" s="13"/>
      <c r="EE115" s="13"/>
      <c r="EF115" s="13"/>
      <c r="EG115" s="13"/>
      <c r="EH115" s="13"/>
      <c r="EI115" s="13"/>
      <c r="EJ115" s="13"/>
      <c r="EK115" s="13"/>
      <c r="EL115" s="13"/>
      <c r="EM115" s="13"/>
      <c r="EN115" s="13"/>
      <c r="EO115" s="13"/>
      <c r="EP115" s="13"/>
      <c r="EQ115" s="13"/>
      <c r="ER115" s="13"/>
      <c r="ES115" s="13"/>
      <c r="ET115" s="13"/>
      <c r="EU115" s="13"/>
      <c r="EV115" s="13"/>
      <c r="EW115" s="13"/>
      <c r="EX115" s="13"/>
      <c r="EY115" s="13"/>
      <c r="EZ115" s="13"/>
      <c r="FA115" s="13"/>
      <c r="FB115" s="13"/>
      <c r="FC115" s="13"/>
      <c r="FD115" s="13"/>
      <c r="FE115" s="13"/>
      <c r="FF115" s="13"/>
      <c r="FG115" s="13"/>
      <c r="FH115" s="13"/>
      <c r="FI115" s="13"/>
      <c r="FJ115" s="13"/>
      <c r="FK115" s="13"/>
      <c r="FL115" s="13"/>
      <c r="FM115" s="13"/>
      <c r="FN115" s="13"/>
      <c r="FO115" s="13"/>
      <c r="FP115" s="13"/>
      <c r="FQ115" s="13"/>
      <c r="FR115" s="13"/>
      <c r="FS115" s="13"/>
      <c r="FT115" s="13"/>
      <c r="FU115" s="13"/>
      <c r="FV115" s="13"/>
      <c r="FW115" s="13"/>
      <c r="FX115" s="13"/>
      <c r="FY115" s="13"/>
      <c r="FZ115" s="13"/>
      <c r="GA115" s="13"/>
      <c r="GB115" s="13"/>
      <c r="GC115" s="13"/>
    </row>
    <row r="116" spans="1:185" ht="12.75" customHeight="1" x14ac:dyDescent="0.2">
      <c r="A116" s="76"/>
      <c r="B116" s="81" t="s">
        <v>204</v>
      </c>
      <c r="C116" s="82" t="s">
        <v>655</v>
      </c>
      <c r="D116" s="88">
        <v>31</v>
      </c>
      <c r="E116" s="85">
        <v>3</v>
      </c>
      <c r="F116" s="73"/>
      <c r="G116" s="15">
        <f t="shared" si="1"/>
        <v>0</v>
      </c>
      <c r="H116" s="15">
        <v>0</v>
      </c>
      <c r="I116" s="15">
        <v>0</v>
      </c>
      <c r="J116" s="15">
        <v>0</v>
      </c>
      <c r="K116" s="15"/>
      <c r="L116" s="59">
        <v>0</v>
      </c>
      <c r="M116" s="59">
        <v>0</v>
      </c>
      <c r="N116" s="59">
        <v>0</v>
      </c>
      <c r="O116" s="59">
        <v>0</v>
      </c>
      <c r="P116" s="15"/>
      <c r="Q116" s="59">
        <v>0</v>
      </c>
      <c r="R116" s="59">
        <v>0</v>
      </c>
      <c r="S116" s="59">
        <v>0</v>
      </c>
      <c r="T116" s="59"/>
      <c r="U116" s="15"/>
      <c r="V116" s="59"/>
      <c r="W116" s="59"/>
      <c r="X116" s="61"/>
      <c r="Y116" s="59"/>
      <c r="Z116" s="61"/>
      <c r="AA116" s="59"/>
      <c r="AB116" s="60"/>
      <c r="AC116" s="62"/>
      <c r="AD116" s="59"/>
      <c r="AE116" s="62"/>
      <c r="AF116" s="59"/>
      <c r="AG116" s="59"/>
      <c r="AH116" s="59"/>
      <c r="AI116" s="59"/>
      <c r="AJ116" s="59"/>
      <c r="AK116" s="59"/>
      <c r="AL116" s="59"/>
      <c r="AM116" s="59"/>
      <c r="AN116" s="59"/>
      <c r="AO116" s="59"/>
      <c r="AP116" s="59"/>
      <c r="AQ116" s="59"/>
      <c r="AR116" s="59"/>
      <c r="AS116" s="59"/>
      <c r="AT116" s="59"/>
      <c r="AU116" s="59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3"/>
      <c r="BY116" s="13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3"/>
      <c r="CK116" s="13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3"/>
      <c r="CW116" s="13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3"/>
      <c r="DI116" s="13"/>
      <c r="DJ116" s="13"/>
      <c r="DK116" s="13"/>
      <c r="DL116" s="13"/>
      <c r="DM116" s="13"/>
      <c r="DN116" s="13"/>
      <c r="DO116" s="13"/>
      <c r="DP116" s="13"/>
      <c r="DQ116" s="13"/>
      <c r="DR116" s="13"/>
      <c r="DS116" s="13"/>
      <c r="DT116" s="13"/>
      <c r="DU116" s="13"/>
      <c r="DV116" s="13"/>
      <c r="DW116" s="13"/>
      <c r="DX116" s="13"/>
      <c r="DY116" s="13"/>
      <c r="DZ116" s="13"/>
      <c r="EA116" s="13"/>
      <c r="EB116" s="13"/>
      <c r="EC116" s="13"/>
      <c r="ED116" s="13"/>
      <c r="EE116" s="13"/>
      <c r="EF116" s="13"/>
      <c r="EG116" s="13"/>
      <c r="EH116" s="13"/>
      <c r="EI116" s="13"/>
      <c r="EJ116" s="13"/>
      <c r="EK116" s="13"/>
      <c r="EL116" s="13"/>
      <c r="EM116" s="13"/>
      <c r="EN116" s="13"/>
      <c r="EO116" s="13"/>
      <c r="EP116" s="13"/>
      <c r="EQ116" s="13"/>
      <c r="ER116" s="13"/>
      <c r="ES116" s="13"/>
      <c r="ET116" s="13"/>
      <c r="EU116" s="13"/>
      <c r="EV116" s="13"/>
      <c r="EW116" s="13"/>
      <c r="EX116" s="13"/>
      <c r="EY116" s="13"/>
      <c r="EZ116" s="13"/>
      <c r="FA116" s="13"/>
      <c r="FB116" s="13"/>
      <c r="FC116" s="13"/>
      <c r="FD116" s="13"/>
      <c r="FE116" s="13"/>
      <c r="FF116" s="13"/>
      <c r="FG116" s="13"/>
      <c r="FH116" s="13"/>
      <c r="FI116" s="13"/>
      <c r="FJ116" s="13"/>
      <c r="FK116" s="13"/>
      <c r="FL116" s="13"/>
      <c r="FM116" s="13"/>
      <c r="FN116" s="13"/>
      <c r="FO116" s="13"/>
      <c r="FP116" s="13"/>
      <c r="FQ116" s="13"/>
      <c r="FR116" s="13"/>
      <c r="FS116" s="13"/>
      <c r="FT116" s="13"/>
      <c r="FU116" s="13"/>
      <c r="FV116" s="13"/>
      <c r="FW116" s="13"/>
      <c r="FX116" s="13"/>
      <c r="FY116" s="13"/>
      <c r="FZ116" s="13"/>
      <c r="GA116" s="13"/>
      <c r="GB116" s="13"/>
      <c r="GC116" s="13"/>
    </row>
    <row r="117" spans="1:185" ht="12.75" customHeight="1" x14ac:dyDescent="0.2">
      <c r="A117" s="76"/>
      <c r="B117" s="81" t="s">
        <v>105</v>
      </c>
      <c r="C117" s="82" t="s">
        <v>647</v>
      </c>
      <c r="D117" s="88">
        <v>13</v>
      </c>
      <c r="E117" s="85">
        <v>3</v>
      </c>
      <c r="F117" s="78"/>
      <c r="G117" s="15">
        <f t="shared" si="1"/>
        <v>0</v>
      </c>
      <c r="H117" s="15">
        <v>0</v>
      </c>
      <c r="I117" s="15">
        <v>0</v>
      </c>
      <c r="J117" s="15"/>
      <c r="K117" s="15"/>
      <c r="L117" s="59"/>
      <c r="M117" s="59"/>
      <c r="N117" s="59"/>
      <c r="O117" s="59"/>
      <c r="P117" s="15"/>
      <c r="Q117" s="59"/>
      <c r="R117" s="59"/>
      <c r="S117" s="59"/>
      <c r="T117" s="59"/>
      <c r="U117" s="15"/>
      <c r="V117" s="59"/>
      <c r="W117" s="59"/>
      <c r="X117" s="61"/>
      <c r="Y117" s="59"/>
      <c r="Z117" s="61"/>
      <c r="AA117" s="59"/>
      <c r="AB117" s="61"/>
      <c r="AC117" s="62"/>
      <c r="AD117" s="59"/>
      <c r="AE117" s="62"/>
      <c r="AF117" s="59"/>
      <c r="AG117" s="59"/>
      <c r="AH117" s="59"/>
      <c r="AI117" s="59"/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3"/>
      <c r="BY117" s="13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3"/>
      <c r="CK117" s="13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3"/>
      <c r="CW117" s="13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3"/>
      <c r="DI117" s="13"/>
      <c r="DJ117" s="13"/>
      <c r="DK117" s="13"/>
      <c r="DL117" s="13"/>
      <c r="DM117" s="13"/>
      <c r="DN117" s="13"/>
      <c r="DO117" s="13"/>
      <c r="DP117" s="13"/>
      <c r="DQ117" s="13"/>
      <c r="DR117" s="13"/>
      <c r="DS117" s="13"/>
      <c r="DT117" s="13"/>
      <c r="DU117" s="13"/>
      <c r="DV117" s="13"/>
      <c r="DW117" s="13"/>
      <c r="DX117" s="13"/>
      <c r="DY117" s="13"/>
      <c r="DZ117" s="13"/>
      <c r="EA117" s="13"/>
      <c r="EB117" s="13"/>
      <c r="EC117" s="13"/>
      <c r="ED117" s="13"/>
      <c r="EE117" s="13"/>
      <c r="EF117" s="13"/>
      <c r="EG117" s="13"/>
      <c r="EH117" s="13"/>
      <c r="EI117" s="13"/>
      <c r="EJ117" s="13"/>
      <c r="EK117" s="13"/>
      <c r="EL117" s="13"/>
      <c r="EM117" s="13"/>
      <c r="EN117" s="13"/>
      <c r="EO117" s="13"/>
      <c r="EP117" s="13"/>
      <c r="EQ117" s="13"/>
      <c r="ER117" s="13"/>
      <c r="ES117" s="13"/>
      <c r="ET117" s="13"/>
      <c r="EU117" s="13"/>
      <c r="EV117" s="13"/>
      <c r="EW117" s="13"/>
      <c r="EX117" s="13"/>
      <c r="EY117" s="13"/>
      <c r="EZ117" s="13"/>
      <c r="FA117" s="13"/>
      <c r="FB117" s="13"/>
      <c r="FC117" s="13"/>
      <c r="FD117" s="13"/>
      <c r="FE117" s="13"/>
      <c r="FF117" s="13"/>
      <c r="FG117" s="13"/>
      <c r="FH117" s="13"/>
      <c r="FI117" s="13"/>
      <c r="FJ117" s="13"/>
      <c r="FK117" s="13"/>
      <c r="FL117" s="13"/>
      <c r="FM117" s="13"/>
      <c r="FN117" s="13"/>
      <c r="FO117" s="13"/>
      <c r="FP117" s="13"/>
      <c r="FQ117" s="13"/>
      <c r="FR117" s="13"/>
      <c r="FS117" s="13"/>
      <c r="FT117" s="13"/>
      <c r="FU117" s="13"/>
      <c r="FV117" s="13"/>
      <c r="FW117" s="13"/>
      <c r="FX117" s="13"/>
      <c r="FY117" s="13"/>
      <c r="FZ117" s="13"/>
      <c r="GA117" s="13"/>
      <c r="GB117" s="13"/>
      <c r="GC117" s="13"/>
    </row>
    <row r="118" spans="1:185" ht="12.75" customHeight="1" x14ac:dyDescent="0.2">
      <c r="A118" s="76"/>
      <c r="B118" s="81" t="s">
        <v>326</v>
      </c>
      <c r="C118" s="82" t="s">
        <v>661</v>
      </c>
      <c r="D118" s="88">
        <v>67</v>
      </c>
      <c r="E118" s="85">
        <v>3</v>
      </c>
      <c r="F118" s="50">
        <v>3</v>
      </c>
      <c r="G118" s="15">
        <f t="shared" si="1"/>
        <v>23</v>
      </c>
      <c r="H118" s="15">
        <v>2</v>
      </c>
      <c r="I118" s="15">
        <v>1</v>
      </c>
      <c r="J118" s="15">
        <v>0</v>
      </c>
      <c r="K118" s="15"/>
      <c r="L118" s="59">
        <v>0</v>
      </c>
      <c r="M118" s="59">
        <v>6</v>
      </c>
      <c r="N118" s="59">
        <v>1</v>
      </c>
      <c r="O118" s="59">
        <v>6</v>
      </c>
      <c r="P118" s="15"/>
      <c r="Q118" s="59">
        <v>1</v>
      </c>
      <c r="R118" s="59">
        <v>2</v>
      </c>
      <c r="S118" s="59">
        <v>4</v>
      </c>
      <c r="T118" s="59"/>
      <c r="U118" s="15"/>
      <c r="V118" s="59"/>
      <c r="W118" s="59"/>
      <c r="X118" s="61"/>
      <c r="Y118" s="59"/>
      <c r="Z118" s="61"/>
      <c r="AA118" s="59"/>
      <c r="AB118" s="61"/>
      <c r="AC118" s="62"/>
      <c r="AD118" s="59"/>
      <c r="AE118" s="62"/>
      <c r="AF118" s="59"/>
      <c r="AG118" s="59"/>
      <c r="AH118" s="59"/>
      <c r="AI118" s="59"/>
      <c r="AJ118" s="59"/>
      <c r="AK118" s="59"/>
      <c r="AL118" s="59"/>
      <c r="AM118" s="59"/>
      <c r="AN118" s="59"/>
      <c r="AO118" s="59"/>
      <c r="AP118" s="59"/>
      <c r="AQ118" s="59"/>
      <c r="AR118" s="59"/>
      <c r="AS118" s="59"/>
      <c r="AT118" s="59"/>
      <c r="AU118" s="59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3"/>
      <c r="BY118" s="13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3"/>
      <c r="CK118" s="13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3"/>
      <c r="CW118" s="13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3"/>
      <c r="DI118" s="13"/>
      <c r="DJ118" s="13"/>
      <c r="DK118" s="13"/>
      <c r="DL118" s="13"/>
      <c r="DM118" s="13"/>
      <c r="DN118" s="13"/>
      <c r="DO118" s="13"/>
      <c r="DP118" s="13"/>
      <c r="DQ118" s="13"/>
      <c r="DR118" s="13"/>
      <c r="DS118" s="13"/>
      <c r="DT118" s="13"/>
      <c r="DU118" s="13"/>
      <c r="DV118" s="13"/>
      <c r="DW118" s="13"/>
      <c r="DX118" s="13"/>
      <c r="DY118" s="13"/>
      <c r="DZ118" s="13"/>
      <c r="EA118" s="13"/>
      <c r="EB118" s="13"/>
      <c r="EC118" s="13"/>
      <c r="ED118" s="13"/>
      <c r="EE118" s="13"/>
      <c r="EF118" s="13"/>
      <c r="EG118" s="13"/>
      <c r="EH118" s="13"/>
      <c r="EI118" s="13"/>
      <c r="EJ118" s="13"/>
      <c r="EK118" s="13"/>
      <c r="EL118" s="13"/>
      <c r="EM118" s="13"/>
      <c r="EN118" s="13"/>
      <c r="EO118" s="13"/>
      <c r="EP118" s="13"/>
      <c r="EQ118" s="13"/>
      <c r="ER118" s="13"/>
      <c r="ES118" s="13"/>
      <c r="ET118" s="13"/>
      <c r="EU118" s="13"/>
      <c r="EV118" s="13"/>
      <c r="EW118" s="13"/>
      <c r="EX118" s="13"/>
      <c r="EY118" s="13"/>
      <c r="EZ118" s="13"/>
      <c r="FA118" s="13"/>
      <c r="FB118" s="13"/>
      <c r="FC118" s="13"/>
      <c r="FD118" s="13"/>
      <c r="FE118" s="13"/>
      <c r="FF118" s="13"/>
      <c r="FG118" s="13"/>
      <c r="FH118" s="13"/>
      <c r="FI118" s="13"/>
      <c r="FJ118" s="13"/>
      <c r="FK118" s="13"/>
      <c r="FL118" s="13"/>
      <c r="FM118" s="13"/>
      <c r="FN118" s="13"/>
      <c r="FO118" s="13"/>
      <c r="FP118" s="13"/>
      <c r="FQ118" s="13"/>
      <c r="FR118" s="13"/>
      <c r="FS118" s="13"/>
      <c r="FT118" s="13"/>
      <c r="FU118" s="13"/>
      <c r="FV118" s="13"/>
      <c r="FW118" s="13"/>
      <c r="FX118" s="13"/>
      <c r="FY118" s="13"/>
      <c r="FZ118" s="13"/>
      <c r="GA118" s="13"/>
      <c r="GB118" s="13"/>
      <c r="GC118" s="13"/>
    </row>
    <row r="119" spans="1:185" ht="12.75" customHeight="1" x14ac:dyDescent="0.2">
      <c r="A119" s="76"/>
      <c r="B119" s="81" t="s">
        <v>328</v>
      </c>
      <c r="C119" s="82" t="s">
        <v>653</v>
      </c>
      <c r="D119" s="88">
        <v>69</v>
      </c>
      <c r="E119" s="85">
        <v>3</v>
      </c>
      <c r="F119" s="78"/>
      <c r="G119" s="15">
        <f t="shared" si="1"/>
        <v>0</v>
      </c>
      <c r="H119" s="15">
        <v>0</v>
      </c>
      <c r="I119" s="15">
        <v>0</v>
      </c>
      <c r="J119" s="15">
        <v>0</v>
      </c>
      <c r="K119" s="15"/>
      <c r="L119" s="59">
        <v>0</v>
      </c>
      <c r="M119" s="59">
        <v>0</v>
      </c>
      <c r="N119" s="59">
        <v>0</v>
      </c>
      <c r="O119" s="59">
        <v>0</v>
      </c>
      <c r="P119" s="15"/>
      <c r="Q119" s="59">
        <v>0</v>
      </c>
      <c r="R119" s="59">
        <v>0</v>
      </c>
      <c r="S119" s="59">
        <v>0</v>
      </c>
      <c r="T119" s="59"/>
      <c r="U119" s="15"/>
      <c r="V119" s="59"/>
      <c r="W119" s="59"/>
      <c r="X119" s="61"/>
      <c r="Y119" s="59"/>
      <c r="Z119" s="61"/>
      <c r="AA119" s="59"/>
      <c r="AB119" s="60"/>
      <c r="AC119" s="62"/>
      <c r="AD119" s="59"/>
      <c r="AE119" s="62"/>
      <c r="AF119" s="59"/>
      <c r="AG119" s="59"/>
      <c r="AH119" s="59"/>
      <c r="AI119" s="59"/>
      <c r="AJ119" s="59"/>
      <c r="AK119" s="59"/>
      <c r="AL119" s="59"/>
      <c r="AM119" s="59"/>
      <c r="AN119" s="59"/>
      <c r="AO119" s="59"/>
      <c r="AP119" s="59"/>
      <c r="AQ119" s="63"/>
      <c r="AR119" s="59"/>
      <c r="AS119" s="59"/>
      <c r="AT119" s="59"/>
      <c r="AU119" s="59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3"/>
      <c r="BY119" s="13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3"/>
      <c r="CK119" s="13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3"/>
      <c r="CW119" s="13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3"/>
      <c r="DI119" s="13"/>
      <c r="DJ119" s="13"/>
      <c r="DK119" s="13"/>
      <c r="DL119" s="13"/>
      <c r="DM119" s="13"/>
      <c r="DN119" s="13"/>
      <c r="DO119" s="13"/>
      <c r="DP119" s="13"/>
      <c r="DQ119" s="13"/>
      <c r="DR119" s="13"/>
      <c r="DS119" s="13"/>
      <c r="DT119" s="13"/>
      <c r="DU119" s="13"/>
      <c r="DV119" s="13"/>
      <c r="DW119" s="13"/>
      <c r="DX119" s="13"/>
      <c r="DY119" s="13"/>
      <c r="DZ119" s="13"/>
      <c r="EA119" s="13"/>
      <c r="EB119" s="13"/>
      <c r="EC119" s="13"/>
      <c r="ED119" s="13"/>
      <c r="EE119" s="13"/>
      <c r="EF119" s="13"/>
      <c r="EG119" s="13"/>
      <c r="EH119" s="13"/>
      <c r="EI119" s="13"/>
      <c r="EJ119" s="13"/>
      <c r="EK119" s="13"/>
      <c r="EL119" s="13"/>
      <c r="EM119" s="13"/>
      <c r="EN119" s="13"/>
      <c r="EO119" s="13"/>
      <c r="EP119" s="13"/>
      <c r="EQ119" s="13"/>
      <c r="ER119" s="13"/>
      <c r="ES119" s="13"/>
      <c r="ET119" s="13"/>
      <c r="EU119" s="13"/>
      <c r="EV119" s="13"/>
      <c r="EW119" s="13"/>
      <c r="EX119" s="13"/>
      <c r="EY119" s="13"/>
      <c r="EZ119" s="13"/>
      <c r="FA119" s="13"/>
      <c r="FB119" s="13"/>
      <c r="FC119" s="13"/>
      <c r="FD119" s="13"/>
      <c r="FE119" s="13"/>
      <c r="FF119" s="13"/>
      <c r="FG119" s="13"/>
      <c r="FH119" s="13"/>
      <c r="FI119" s="13"/>
      <c r="FJ119" s="13"/>
      <c r="FK119" s="13"/>
      <c r="FL119" s="13"/>
      <c r="FM119" s="13"/>
      <c r="FN119" s="13"/>
      <c r="FO119" s="13"/>
      <c r="FP119" s="13"/>
      <c r="FQ119" s="13"/>
      <c r="FR119" s="13"/>
      <c r="FS119" s="13"/>
      <c r="FT119" s="13"/>
      <c r="FU119" s="13"/>
      <c r="FV119" s="13"/>
      <c r="FW119" s="13"/>
      <c r="FX119" s="13"/>
      <c r="FY119" s="13"/>
      <c r="FZ119" s="13"/>
      <c r="GA119" s="13"/>
      <c r="GB119" s="13"/>
      <c r="GC119" s="13"/>
    </row>
    <row r="120" spans="1:185" ht="12.75" customHeight="1" x14ac:dyDescent="0.2">
      <c r="A120" s="76"/>
      <c r="B120" s="81" t="s">
        <v>333</v>
      </c>
      <c r="C120" s="82" t="s">
        <v>655</v>
      </c>
      <c r="D120" s="88">
        <v>100</v>
      </c>
      <c r="E120" s="85">
        <v>3</v>
      </c>
      <c r="F120" s="50">
        <v>3</v>
      </c>
      <c r="G120" s="15">
        <f t="shared" si="1"/>
        <v>6</v>
      </c>
      <c r="H120" s="15">
        <v>0</v>
      </c>
      <c r="I120" s="15">
        <v>0</v>
      </c>
      <c r="J120" s="15">
        <v>0</v>
      </c>
      <c r="K120" s="15"/>
      <c r="L120" s="59">
        <v>0</v>
      </c>
      <c r="M120" s="59">
        <v>0</v>
      </c>
      <c r="N120" s="59">
        <v>0</v>
      </c>
      <c r="O120" s="59">
        <v>0</v>
      </c>
      <c r="P120" s="15"/>
      <c r="Q120" s="59">
        <v>3</v>
      </c>
      <c r="R120" s="59">
        <v>2</v>
      </c>
      <c r="S120" s="59">
        <v>1</v>
      </c>
      <c r="T120" s="59"/>
      <c r="U120" s="15"/>
      <c r="V120" s="59"/>
      <c r="W120" s="59"/>
      <c r="X120" s="61"/>
      <c r="Y120" s="59"/>
      <c r="Z120" s="61"/>
      <c r="AA120" s="59"/>
      <c r="AB120" s="60"/>
      <c r="AC120" s="62"/>
      <c r="AD120" s="59"/>
      <c r="AE120" s="62"/>
      <c r="AF120" s="59"/>
      <c r="AG120" s="59"/>
      <c r="AH120" s="59"/>
      <c r="AI120" s="59"/>
      <c r="AJ120" s="59"/>
      <c r="AK120" s="59"/>
      <c r="AL120" s="59"/>
      <c r="AM120" s="59"/>
      <c r="AN120" s="59"/>
      <c r="AO120" s="59"/>
      <c r="AP120" s="63"/>
      <c r="AQ120" s="59"/>
      <c r="AR120" s="59"/>
      <c r="AS120" s="59"/>
      <c r="AT120" s="59"/>
      <c r="AU120" s="59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3"/>
      <c r="BY120" s="13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3"/>
      <c r="CK120" s="13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3"/>
      <c r="CW120" s="13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3"/>
      <c r="DI120" s="13"/>
      <c r="DJ120" s="13"/>
      <c r="DK120" s="13"/>
      <c r="DL120" s="13"/>
      <c r="DM120" s="13"/>
      <c r="DN120" s="13"/>
      <c r="DO120" s="13"/>
      <c r="DP120" s="13"/>
      <c r="DQ120" s="13"/>
      <c r="DR120" s="13"/>
      <c r="DS120" s="13"/>
      <c r="DT120" s="13"/>
      <c r="DU120" s="13"/>
      <c r="DV120" s="13"/>
      <c r="DW120" s="13"/>
      <c r="DX120" s="13"/>
      <c r="DY120" s="13"/>
      <c r="DZ120" s="13"/>
      <c r="EA120" s="13"/>
      <c r="EB120" s="13"/>
      <c r="EC120" s="13"/>
      <c r="ED120" s="13"/>
      <c r="EE120" s="13"/>
      <c r="EF120" s="13"/>
      <c r="EG120" s="13"/>
      <c r="EH120" s="13"/>
      <c r="EI120" s="13"/>
      <c r="EJ120" s="13"/>
      <c r="EK120" s="13"/>
      <c r="EL120" s="13"/>
      <c r="EM120" s="13"/>
      <c r="EN120" s="13"/>
      <c r="EO120" s="13"/>
      <c r="EP120" s="13"/>
      <c r="EQ120" s="13"/>
      <c r="ER120" s="13"/>
      <c r="ES120" s="13"/>
      <c r="ET120" s="13"/>
      <c r="EU120" s="13"/>
      <c r="EV120" s="13"/>
      <c r="EW120" s="13"/>
      <c r="EX120" s="13"/>
      <c r="EY120" s="13"/>
      <c r="EZ120" s="13"/>
      <c r="FA120" s="13"/>
      <c r="FB120" s="13"/>
      <c r="FC120" s="13"/>
      <c r="FD120" s="13"/>
      <c r="FE120" s="13"/>
      <c r="FF120" s="13"/>
      <c r="FG120" s="13"/>
      <c r="FH120" s="13"/>
      <c r="FI120" s="13"/>
      <c r="FJ120" s="13"/>
      <c r="FK120" s="13"/>
      <c r="FL120" s="13"/>
      <c r="FM120" s="13"/>
      <c r="FN120" s="13"/>
      <c r="FO120" s="13"/>
      <c r="FP120" s="13"/>
      <c r="FQ120" s="13"/>
      <c r="FR120" s="13"/>
      <c r="FS120" s="13"/>
      <c r="FT120" s="13"/>
      <c r="FU120" s="13"/>
      <c r="FV120" s="13"/>
      <c r="FW120" s="13"/>
      <c r="FX120" s="13"/>
      <c r="FY120" s="13"/>
      <c r="FZ120" s="13"/>
      <c r="GA120" s="13"/>
      <c r="GB120" s="13"/>
      <c r="GC120" s="13"/>
    </row>
    <row r="121" spans="1:185" ht="12.75" customHeight="1" x14ac:dyDescent="0.2">
      <c r="A121" s="76"/>
      <c r="B121" s="81" t="s">
        <v>205</v>
      </c>
      <c r="C121" s="82" t="s">
        <v>653</v>
      </c>
      <c r="D121" s="88">
        <v>61</v>
      </c>
      <c r="E121" s="85">
        <v>3</v>
      </c>
      <c r="F121" s="50"/>
      <c r="G121" s="15">
        <f t="shared" si="1"/>
        <v>22</v>
      </c>
      <c r="H121" s="15">
        <v>1</v>
      </c>
      <c r="I121" s="15">
        <v>6</v>
      </c>
      <c r="J121" s="68">
        <v>0</v>
      </c>
      <c r="K121" s="15"/>
      <c r="L121" s="59">
        <v>-1</v>
      </c>
      <c r="M121" s="59">
        <v>0</v>
      </c>
      <c r="N121" s="59">
        <v>2</v>
      </c>
      <c r="O121" s="59">
        <v>0</v>
      </c>
      <c r="P121" s="15"/>
      <c r="Q121" s="59">
        <v>6</v>
      </c>
      <c r="R121" s="59">
        <v>2</v>
      </c>
      <c r="S121" s="59">
        <v>6</v>
      </c>
      <c r="T121" s="59"/>
      <c r="U121" s="15"/>
      <c r="V121" s="59"/>
      <c r="W121" s="59"/>
      <c r="X121" s="61"/>
      <c r="Y121" s="59"/>
      <c r="Z121" s="61"/>
      <c r="AA121" s="59"/>
      <c r="AB121" s="61"/>
      <c r="AC121" s="62"/>
      <c r="AD121" s="59"/>
      <c r="AE121" s="62"/>
      <c r="AF121" s="59"/>
      <c r="AG121" s="59"/>
      <c r="AH121" s="59"/>
      <c r="AI121" s="59"/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3"/>
      <c r="BY121" s="13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3"/>
      <c r="CK121" s="13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3"/>
      <c r="CW121" s="13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3"/>
      <c r="DI121" s="13"/>
      <c r="DJ121" s="13"/>
      <c r="DK121" s="13"/>
      <c r="DL121" s="13"/>
      <c r="DM121" s="13"/>
      <c r="DN121" s="13"/>
      <c r="DO121" s="13"/>
      <c r="DP121" s="13"/>
      <c r="DQ121" s="13"/>
      <c r="DR121" s="13"/>
      <c r="DS121" s="13"/>
      <c r="DT121" s="13"/>
      <c r="DU121" s="13"/>
      <c r="DV121" s="13"/>
      <c r="DW121" s="13"/>
      <c r="DX121" s="13"/>
      <c r="DY121" s="13"/>
      <c r="DZ121" s="13"/>
      <c r="EA121" s="13"/>
      <c r="EB121" s="13"/>
      <c r="EC121" s="13"/>
      <c r="ED121" s="13"/>
      <c r="EE121" s="13"/>
      <c r="EF121" s="13"/>
      <c r="EG121" s="13"/>
      <c r="EH121" s="13"/>
      <c r="EI121" s="13"/>
      <c r="EJ121" s="13"/>
      <c r="EK121" s="13"/>
      <c r="EL121" s="13"/>
      <c r="EM121" s="13"/>
      <c r="EN121" s="13"/>
      <c r="EO121" s="13"/>
      <c r="EP121" s="13"/>
      <c r="EQ121" s="13"/>
      <c r="ER121" s="13"/>
      <c r="ES121" s="13"/>
      <c r="ET121" s="13"/>
      <c r="EU121" s="13"/>
      <c r="EV121" s="13"/>
      <c r="EW121" s="13"/>
      <c r="EX121" s="13"/>
      <c r="EY121" s="13"/>
      <c r="EZ121" s="13"/>
      <c r="FA121" s="13"/>
      <c r="FB121" s="13"/>
      <c r="FC121" s="13"/>
      <c r="FD121" s="13"/>
      <c r="FE121" s="13"/>
      <c r="FF121" s="13"/>
      <c r="FG121" s="13"/>
      <c r="FH121" s="13"/>
      <c r="FI121" s="13"/>
      <c r="FJ121" s="13"/>
      <c r="FK121" s="13"/>
      <c r="FL121" s="13"/>
      <c r="FM121" s="13"/>
      <c r="FN121" s="13"/>
      <c r="FO121" s="13"/>
      <c r="FP121" s="13"/>
      <c r="FQ121" s="13"/>
      <c r="FR121" s="13"/>
      <c r="FS121" s="13"/>
      <c r="FT121" s="13"/>
      <c r="FU121" s="13"/>
      <c r="FV121" s="13"/>
      <c r="FW121" s="13"/>
      <c r="FX121" s="13"/>
      <c r="FY121" s="13"/>
      <c r="FZ121" s="13"/>
      <c r="GA121" s="13"/>
      <c r="GB121" s="13"/>
      <c r="GC121" s="13"/>
    </row>
    <row r="122" spans="1:185" ht="12.75" customHeight="1" x14ac:dyDescent="0.2">
      <c r="A122" s="76"/>
      <c r="B122" s="81" t="s">
        <v>113</v>
      </c>
      <c r="C122" s="82" t="s">
        <v>649</v>
      </c>
      <c r="D122" s="88"/>
      <c r="E122" s="85">
        <v>3</v>
      </c>
      <c r="F122" s="73"/>
      <c r="G122" s="15">
        <f t="shared" si="1"/>
        <v>0</v>
      </c>
      <c r="H122" s="15"/>
      <c r="I122" s="15"/>
      <c r="J122" s="15"/>
      <c r="K122" s="15"/>
      <c r="L122" s="59"/>
      <c r="M122" s="59"/>
      <c r="N122" s="59"/>
      <c r="O122" s="59"/>
      <c r="P122" s="15"/>
      <c r="Q122" s="59"/>
      <c r="R122" s="59"/>
      <c r="S122" s="59"/>
      <c r="T122" s="59"/>
      <c r="U122" s="15"/>
      <c r="V122" s="59"/>
      <c r="W122" s="59"/>
      <c r="X122" s="61"/>
      <c r="Y122" s="59"/>
      <c r="Z122" s="61"/>
      <c r="AA122" s="59"/>
      <c r="AB122" s="61"/>
      <c r="AC122" s="62"/>
      <c r="AD122" s="59"/>
      <c r="AE122" s="62"/>
      <c r="AF122" s="59"/>
      <c r="AG122" s="59"/>
      <c r="AH122" s="59"/>
      <c r="AI122" s="59"/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3"/>
      <c r="BY122" s="13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3"/>
      <c r="CK122" s="13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3"/>
      <c r="CW122" s="13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3"/>
      <c r="DI122" s="13"/>
      <c r="DJ122" s="13"/>
      <c r="DK122" s="13"/>
      <c r="DL122" s="13"/>
      <c r="DM122" s="13"/>
      <c r="DN122" s="13"/>
      <c r="DO122" s="13"/>
      <c r="DP122" s="13"/>
      <c r="DQ122" s="13"/>
      <c r="DR122" s="13"/>
      <c r="DS122" s="13"/>
      <c r="DT122" s="13"/>
      <c r="DU122" s="13"/>
      <c r="DV122" s="13"/>
      <c r="DW122" s="13"/>
      <c r="DX122" s="13"/>
      <c r="DY122" s="13"/>
      <c r="DZ122" s="13"/>
      <c r="EA122" s="13"/>
      <c r="EB122" s="13"/>
      <c r="EC122" s="13"/>
      <c r="ED122" s="13"/>
      <c r="EE122" s="13"/>
      <c r="EF122" s="13"/>
      <c r="EG122" s="13"/>
      <c r="EH122" s="13"/>
      <c r="EI122" s="13"/>
      <c r="EJ122" s="13"/>
      <c r="EK122" s="13"/>
      <c r="EL122" s="13"/>
      <c r="EM122" s="13"/>
      <c r="EN122" s="13"/>
      <c r="EO122" s="13"/>
      <c r="EP122" s="13"/>
      <c r="EQ122" s="13"/>
      <c r="ER122" s="13"/>
      <c r="ES122" s="13"/>
      <c r="ET122" s="13"/>
      <c r="EU122" s="13"/>
      <c r="EV122" s="13"/>
      <c r="EW122" s="13"/>
      <c r="EX122" s="13"/>
      <c r="EY122" s="13"/>
      <c r="EZ122" s="13"/>
      <c r="FA122" s="13"/>
      <c r="FB122" s="13"/>
      <c r="FC122" s="13"/>
      <c r="FD122" s="13"/>
      <c r="FE122" s="13"/>
      <c r="FF122" s="13"/>
      <c r="FG122" s="13"/>
      <c r="FH122" s="13"/>
      <c r="FI122" s="13"/>
      <c r="FJ122" s="13"/>
      <c r="FK122" s="13"/>
      <c r="FL122" s="13"/>
      <c r="FM122" s="13"/>
      <c r="FN122" s="13"/>
      <c r="FO122" s="13"/>
      <c r="FP122" s="13"/>
      <c r="FQ122" s="13"/>
      <c r="FR122" s="13"/>
      <c r="FS122" s="13"/>
      <c r="FT122" s="13"/>
      <c r="FU122" s="13"/>
      <c r="FV122" s="13"/>
      <c r="FW122" s="13"/>
      <c r="FX122" s="13"/>
      <c r="FY122" s="13"/>
      <c r="FZ122" s="13"/>
      <c r="GA122" s="13"/>
      <c r="GB122" s="13"/>
      <c r="GC122" s="13"/>
    </row>
    <row r="123" spans="1:185" ht="12.75" customHeight="1" x14ac:dyDescent="0.2">
      <c r="A123" s="76"/>
      <c r="B123" t="s">
        <v>1218</v>
      </c>
      <c r="C123" s="82" t="s">
        <v>654</v>
      </c>
      <c r="D123" s="88"/>
      <c r="E123" s="85">
        <v>3</v>
      </c>
      <c r="F123" s="85"/>
      <c r="G123" s="15">
        <f>SUM(H123:AW123)</f>
        <v>9</v>
      </c>
      <c r="H123" s="15">
        <v>0</v>
      </c>
      <c r="I123" s="15">
        <v>0</v>
      </c>
      <c r="J123" s="15">
        <v>0</v>
      </c>
      <c r="K123" s="15"/>
      <c r="L123" s="59">
        <v>3</v>
      </c>
      <c r="M123" s="59">
        <v>3</v>
      </c>
      <c r="N123" s="59">
        <v>0</v>
      </c>
      <c r="O123" s="59">
        <v>0</v>
      </c>
      <c r="P123" s="15"/>
      <c r="Q123" s="59">
        <v>0</v>
      </c>
      <c r="R123" s="59">
        <v>3</v>
      </c>
      <c r="S123" s="59">
        <v>0</v>
      </c>
      <c r="T123" s="59"/>
      <c r="U123" s="15"/>
      <c r="V123" s="59"/>
      <c r="W123" s="59"/>
      <c r="X123" s="61"/>
      <c r="Y123" s="59"/>
      <c r="Z123" s="61"/>
      <c r="AA123" s="59"/>
      <c r="AB123" s="61"/>
      <c r="AC123" s="62"/>
      <c r="AD123" s="59"/>
      <c r="AE123" s="62"/>
      <c r="AF123" s="59"/>
      <c r="AG123" s="59"/>
      <c r="AH123" s="59"/>
      <c r="AI123" s="59"/>
      <c r="AJ123" s="59"/>
      <c r="AK123" s="59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3"/>
      <c r="BY123" s="13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3"/>
      <c r="CK123" s="13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3"/>
      <c r="CW123" s="13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3"/>
      <c r="DI123" s="13"/>
      <c r="DJ123" s="13"/>
      <c r="DK123" s="13"/>
      <c r="DL123" s="13"/>
      <c r="DM123" s="13"/>
      <c r="DN123" s="13"/>
      <c r="DO123" s="13"/>
      <c r="DP123" s="13"/>
      <c r="DQ123" s="13"/>
      <c r="DR123" s="13"/>
      <c r="DS123" s="13"/>
      <c r="DT123" s="13"/>
      <c r="DU123" s="13"/>
      <c r="DV123" s="13"/>
      <c r="DW123" s="13"/>
      <c r="DX123" s="13"/>
      <c r="DY123" s="13"/>
      <c r="DZ123" s="13"/>
      <c r="EA123" s="13"/>
      <c r="EB123" s="13"/>
      <c r="EC123" s="13"/>
      <c r="ED123" s="13"/>
      <c r="EE123" s="13"/>
      <c r="EF123" s="13"/>
      <c r="EG123" s="13"/>
      <c r="EH123" s="13"/>
      <c r="EI123" s="13"/>
      <c r="EJ123" s="13"/>
      <c r="EK123" s="13"/>
      <c r="EL123" s="13"/>
      <c r="EM123" s="13"/>
      <c r="EN123" s="13"/>
      <c r="EO123" s="13"/>
      <c r="EP123" s="13"/>
      <c r="EQ123" s="13"/>
      <c r="ER123" s="13"/>
      <c r="ES123" s="13"/>
      <c r="ET123" s="13"/>
      <c r="EU123" s="13"/>
      <c r="EV123" s="13"/>
      <c r="EW123" s="13"/>
      <c r="EX123" s="13"/>
      <c r="EY123" s="13"/>
      <c r="EZ123" s="13"/>
      <c r="FA123" s="13"/>
      <c r="FB123" s="13"/>
      <c r="FC123" s="13"/>
      <c r="FD123" s="13"/>
      <c r="FE123" s="13"/>
      <c r="FF123" s="13"/>
      <c r="FG123" s="13"/>
      <c r="FH123" s="13"/>
      <c r="FI123" s="13"/>
      <c r="FJ123" s="13"/>
      <c r="FK123" s="13"/>
      <c r="FL123" s="13"/>
      <c r="FM123" s="13"/>
      <c r="FN123" s="13"/>
      <c r="FO123" s="13"/>
      <c r="FP123" s="13"/>
      <c r="FQ123" s="13"/>
      <c r="FR123" s="13"/>
      <c r="FS123" s="13"/>
      <c r="FT123" s="13"/>
      <c r="FU123" s="13"/>
      <c r="FV123" s="13"/>
      <c r="FW123" s="13"/>
      <c r="FX123" s="13"/>
      <c r="FY123" s="13"/>
      <c r="FZ123" s="13"/>
      <c r="GA123" s="13"/>
      <c r="GB123" s="13"/>
      <c r="GC123" s="13"/>
    </row>
    <row r="124" spans="1:185" ht="12.75" customHeight="1" x14ac:dyDescent="0.2">
      <c r="A124" s="76"/>
      <c r="B124" t="s">
        <v>1219</v>
      </c>
      <c r="C124" s="82" t="s">
        <v>665</v>
      </c>
      <c r="D124" s="88"/>
      <c r="E124" s="85">
        <v>3</v>
      </c>
      <c r="F124" s="92"/>
      <c r="G124" s="15">
        <f>SUM(H124:AW124)</f>
        <v>21</v>
      </c>
      <c r="H124" s="15">
        <v>0</v>
      </c>
      <c r="I124" s="15">
        <v>0</v>
      </c>
      <c r="J124" s="15">
        <v>0</v>
      </c>
      <c r="K124" s="15"/>
      <c r="L124" s="59">
        <v>-1</v>
      </c>
      <c r="M124" s="59">
        <v>2</v>
      </c>
      <c r="N124" s="59">
        <v>6</v>
      </c>
      <c r="O124" s="59">
        <v>1</v>
      </c>
      <c r="P124" s="15"/>
      <c r="Q124" s="59">
        <v>1</v>
      </c>
      <c r="R124" s="59">
        <v>6</v>
      </c>
      <c r="S124" s="59">
        <v>6</v>
      </c>
      <c r="T124" s="59"/>
      <c r="U124" s="15"/>
      <c r="V124" s="59"/>
      <c r="W124" s="59"/>
      <c r="X124" s="61"/>
      <c r="Y124" s="59"/>
      <c r="Z124" s="61"/>
      <c r="AA124" s="59"/>
      <c r="AB124" s="61"/>
      <c r="AC124" s="62"/>
      <c r="AD124" s="59"/>
      <c r="AE124" s="62"/>
      <c r="AF124" s="59"/>
      <c r="AG124" s="59"/>
      <c r="AH124" s="59"/>
      <c r="AI124" s="59"/>
      <c r="AJ124" s="59"/>
      <c r="AK124" s="59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3"/>
      <c r="BY124" s="13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3"/>
      <c r="CK124" s="13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3"/>
      <c r="CW124" s="13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3"/>
      <c r="DI124" s="13"/>
      <c r="DJ124" s="13"/>
      <c r="DK124" s="13"/>
      <c r="DL124" s="13"/>
      <c r="DM124" s="13"/>
      <c r="DN124" s="13"/>
      <c r="DO124" s="13"/>
      <c r="DP124" s="13"/>
      <c r="DQ124" s="13"/>
      <c r="DR124" s="13"/>
      <c r="DS124" s="13"/>
      <c r="DT124" s="13"/>
      <c r="DU124" s="13"/>
      <c r="DV124" s="13"/>
      <c r="DW124" s="13"/>
      <c r="DX124" s="13"/>
      <c r="DY124" s="13"/>
      <c r="DZ124" s="13"/>
      <c r="EA124" s="13"/>
      <c r="EB124" s="13"/>
      <c r="EC124" s="13"/>
      <c r="ED124" s="13"/>
      <c r="EE124" s="13"/>
      <c r="EF124" s="13"/>
      <c r="EG124" s="13"/>
      <c r="EH124" s="13"/>
      <c r="EI124" s="13"/>
      <c r="EJ124" s="13"/>
      <c r="EK124" s="13"/>
      <c r="EL124" s="13"/>
      <c r="EM124" s="13"/>
      <c r="EN124" s="13"/>
      <c r="EO124" s="13"/>
      <c r="EP124" s="13"/>
      <c r="EQ124" s="13"/>
      <c r="ER124" s="13"/>
      <c r="ES124" s="13"/>
      <c r="ET124" s="13"/>
      <c r="EU124" s="13"/>
      <c r="EV124" s="13"/>
      <c r="EW124" s="13"/>
      <c r="EX124" s="13"/>
      <c r="EY124" s="13"/>
      <c r="EZ124" s="13"/>
      <c r="FA124" s="13"/>
      <c r="FB124" s="13"/>
      <c r="FC124" s="13"/>
      <c r="FD124" s="13"/>
      <c r="FE124" s="13"/>
      <c r="FF124" s="13"/>
      <c r="FG124" s="13"/>
      <c r="FH124" s="13"/>
      <c r="FI124" s="13"/>
      <c r="FJ124" s="13"/>
      <c r="FK124" s="13"/>
      <c r="FL124" s="13"/>
      <c r="FM124" s="13"/>
      <c r="FN124" s="13"/>
      <c r="FO124" s="13"/>
      <c r="FP124" s="13"/>
      <c r="FQ124" s="13"/>
      <c r="FR124" s="13"/>
      <c r="FS124" s="13"/>
      <c r="FT124" s="13"/>
      <c r="FU124" s="13"/>
      <c r="FV124" s="13"/>
      <c r="FW124" s="13"/>
      <c r="FX124" s="13"/>
      <c r="FY124" s="13"/>
      <c r="FZ124" s="13"/>
      <c r="GA124" s="13"/>
      <c r="GB124" s="13"/>
      <c r="GC124" s="13"/>
    </row>
    <row r="125" spans="1:185" ht="12.75" customHeight="1" x14ac:dyDescent="0.2">
      <c r="A125" s="76"/>
      <c r="B125" t="s">
        <v>1258</v>
      </c>
      <c r="C125" s="82" t="s">
        <v>654</v>
      </c>
      <c r="D125" s="88"/>
      <c r="E125" s="85">
        <v>3</v>
      </c>
      <c r="F125" s="50">
        <v>3.4</v>
      </c>
      <c r="G125" s="15">
        <f>SUM(H125:AW125)</f>
        <v>28</v>
      </c>
      <c r="H125" s="15"/>
      <c r="I125" s="15"/>
      <c r="J125" s="15">
        <v>0</v>
      </c>
      <c r="K125" s="15"/>
      <c r="L125" s="59">
        <v>6</v>
      </c>
      <c r="M125" s="59">
        <v>0</v>
      </c>
      <c r="N125" s="59">
        <v>2</v>
      </c>
      <c r="O125" s="59">
        <v>2</v>
      </c>
      <c r="P125" s="15"/>
      <c r="Q125" s="59">
        <v>6</v>
      </c>
      <c r="R125" s="59">
        <v>6</v>
      </c>
      <c r="S125" s="59">
        <v>6</v>
      </c>
      <c r="T125" s="59"/>
      <c r="U125" s="15"/>
      <c r="V125" s="59"/>
      <c r="W125" s="59"/>
      <c r="X125" s="61"/>
      <c r="Y125" s="59"/>
      <c r="Z125" s="61"/>
      <c r="AA125" s="59"/>
      <c r="AB125" s="61"/>
      <c r="AC125" s="62"/>
      <c r="AD125" s="59"/>
      <c r="AE125" s="62"/>
      <c r="AF125" s="59"/>
      <c r="AG125" s="59"/>
      <c r="AH125" s="59"/>
      <c r="AI125" s="59"/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3"/>
      <c r="BY125" s="13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3"/>
      <c r="CK125" s="13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3"/>
      <c r="CW125" s="13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3"/>
      <c r="DI125" s="13"/>
      <c r="DJ125" s="13"/>
      <c r="DK125" s="13"/>
      <c r="DL125" s="13"/>
      <c r="DM125" s="13"/>
      <c r="DN125" s="13"/>
      <c r="DO125" s="13"/>
      <c r="DP125" s="13"/>
      <c r="DQ125" s="13"/>
      <c r="DR125" s="13"/>
      <c r="DS125" s="13"/>
      <c r="DT125" s="13"/>
      <c r="DU125" s="13"/>
      <c r="DV125" s="13"/>
      <c r="DW125" s="13"/>
      <c r="DX125" s="13"/>
      <c r="DY125" s="13"/>
      <c r="DZ125" s="13"/>
      <c r="EA125" s="13"/>
      <c r="EB125" s="13"/>
      <c r="EC125" s="13"/>
      <c r="ED125" s="13"/>
      <c r="EE125" s="13"/>
      <c r="EF125" s="13"/>
      <c r="EG125" s="13"/>
      <c r="EH125" s="13"/>
      <c r="EI125" s="13"/>
      <c r="EJ125" s="13"/>
      <c r="EK125" s="13"/>
      <c r="EL125" s="13"/>
      <c r="EM125" s="13"/>
      <c r="EN125" s="13"/>
      <c r="EO125" s="13"/>
      <c r="EP125" s="13"/>
      <c r="EQ125" s="13"/>
      <c r="ER125" s="13"/>
      <c r="ES125" s="13"/>
      <c r="ET125" s="13"/>
      <c r="EU125" s="13"/>
      <c r="EV125" s="13"/>
      <c r="EW125" s="13"/>
      <c r="EX125" s="13"/>
      <c r="EY125" s="13"/>
      <c r="EZ125" s="13"/>
      <c r="FA125" s="13"/>
      <c r="FB125" s="13"/>
      <c r="FC125" s="13"/>
      <c r="FD125" s="13"/>
      <c r="FE125" s="13"/>
      <c r="FF125" s="13"/>
      <c r="FG125" s="13"/>
      <c r="FH125" s="13"/>
      <c r="FI125" s="13"/>
      <c r="FJ125" s="13"/>
      <c r="FK125" s="13"/>
      <c r="FL125" s="13"/>
      <c r="FM125" s="13"/>
      <c r="FN125" s="13"/>
      <c r="FO125" s="13"/>
      <c r="FP125" s="13"/>
      <c r="FQ125" s="13"/>
      <c r="FR125" s="13"/>
      <c r="FS125" s="13"/>
      <c r="FT125" s="13"/>
      <c r="FU125" s="13"/>
      <c r="FV125" s="13"/>
      <c r="FW125" s="13"/>
      <c r="FX125" s="13"/>
      <c r="FY125" s="13"/>
      <c r="FZ125" s="13"/>
      <c r="GA125" s="13"/>
      <c r="GB125" s="13"/>
      <c r="GC125" s="13"/>
    </row>
    <row r="126" spans="1:185" ht="12.75" customHeight="1" x14ac:dyDescent="0.2">
      <c r="A126" s="76"/>
      <c r="B126" s="81" t="s">
        <v>92</v>
      </c>
      <c r="C126" s="82" t="s">
        <v>650</v>
      </c>
      <c r="D126" s="88">
        <v>65</v>
      </c>
      <c r="E126" s="85">
        <v>2.9</v>
      </c>
      <c r="F126" s="73"/>
      <c r="G126" s="15">
        <f t="shared" ref="G126:G196" si="2">SUM(H126:AU126)</f>
        <v>3</v>
      </c>
      <c r="H126" s="15">
        <v>0</v>
      </c>
      <c r="I126" s="15">
        <v>0</v>
      </c>
      <c r="J126" s="15">
        <v>0</v>
      </c>
      <c r="K126" s="15"/>
      <c r="L126" s="59">
        <v>0</v>
      </c>
      <c r="M126" s="59">
        <v>0</v>
      </c>
      <c r="N126" s="59">
        <v>0</v>
      </c>
      <c r="O126" s="59">
        <v>0</v>
      </c>
      <c r="P126" s="15"/>
      <c r="Q126" s="59">
        <v>3</v>
      </c>
      <c r="R126" s="59">
        <v>0</v>
      </c>
      <c r="S126" s="59">
        <v>0</v>
      </c>
      <c r="T126" s="59"/>
      <c r="U126" s="15"/>
      <c r="V126" s="59"/>
      <c r="W126" s="59"/>
      <c r="X126" s="61"/>
      <c r="Y126" s="59"/>
      <c r="Z126" s="61"/>
      <c r="AA126" s="59"/>
      <c r="AB126" s="60"/>
      <c r="AC126" s="62"/>
      <c r="AD126" s="59"/>
      <c r="AE126" s="62"/>
      <c r="AF126" s="59"/>
      <c r="AG126" s="59"/>
      <c r="AH126" s="63"/>
      <c r="AI126" s="59"/>
      <c r="AJ126" s="59"/>
      <c r="AK126" s="59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3"/>
      <c r="BY126" s="13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3"/>
      <c r="CK126" s="13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3"/>
      <c r="CW126" s="13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3"/>
      <c r="DI126" s="13"/>
      <c r="DJ126" s="13"/>
      <c r="DK126" s="13"/>
      <c r="DL126" s="13"/>
      <c r="DM126" s="13"/>
      <c r="DN126" s="13"/>
      <c r="DO126" s="13"/>
      <c r="DP126" s="13"/>
      <c r="DQ126" s="13"/>
      <c r="DR126" s="13"/>
      <c r="DS126" s="13"/>
      <c r="DT126" s="13"/>
      <c r="DU126" s="13"/>
      <c r="DV126" s="13"/>
      <c r="DW126" s="13"/>
      <c r="DX126" s="13"/>
      <c r="DY126" s="13"/>
      <c r="DZ126" s="13"/>
      <c r="EA126" s="13"/>
      <c r="EB126" s="13"/>
      <c r="EC126" s="13"/>
      <c r="ED126" s="13"/>
      <c r="EE126" s="13"/>
      <c r="EF126" s="13"/>
      <c r="EG126" s="13"/>
      <c r="EH126" s="13"/>
      <c r="EI126" s="13"/>
      <c r="EJ126" s="13"/>
      <c r="EK126" s="13"/>
      <c r="EL126" s="13"/>
      <c r="EM126" s="13"/>
      <c r="EN126" s="13"/>
      <c r="EO126" s="13"/>
      <c r="EP126" s="13"/>
      <c r="EQ126" s="13"/>
      <c r="ER126" s="13"/>
      <c r="ES126" s="13"/>
      <c r="ET126" s="13"/>
      <c r="EU126" s="13"/>
      <c r="EV126" s="13"/>
      <c r="EW126" s="13"/>
      <c r="EX126" s="13"/>
      <c r="EY126" s="13"/>
      <c r="EZ126" s="13"/>
      <c r="FA126" s="13"/>
      <c r="FB126" s="13"/>
      <c r="FC126" s="13"/>
      <c r="FD126" s="13"/>
      <c r="FE126" s="13"/>
      <c r="FF126" s="13"/>
      <c r="FG126" s="13"/>
      <c r="FH126" s="13"/>
      <c r="FI126" s="13"/>
      <c r="FJ126" s="13"/>
      <c r="FK126" s="13"/>
      <c r="FL126" s="13"/>
      <c r="FM126" s="13"/>
      <c r="FN126" s="13"/>
      <c r="FO126" s="13"/>
      <c r="FP126" s="13"/>
      <c r="FQ126" s="13"/>
      <c r="FR126" s="13"/>
      <c r="FS126" s="13"/>
      <c r="FT126" s="13"/>
      <c r="FU126" s="13"/>
      <c r="FV126" s="13"/>
      <c r="FW126" s="13"/>
      <c r="FX126" s="13"/>
      <c r="FY126" s="13"/>
      <c r="FZ126" s="13"/>
      <c r="GA126" s="13"/>
      <c r="GB126" s="13"/>
      <c r="GC126" s="13"/>
    </row>
    <row r="127" spans="1:185" ht="12.75" customHeight="1" x14ac:dyDescent="0.2">
      <c r="A127" s="76"/>
      <c r="B127" s="81" t="s">
        <v>176</v>
      </c>
      <c r="C127" s="82" t="s">
        <v>661</v>
      </c>
      <c r="D127" s="88">
        <v>36</v>
      </c>
      <c r="E127" s="85">
        <v>2.9</v>
      </c>
      <c r="F127" s="73"/>
      <c r="G127" s="15">
        <f t="shared" si="2"/>
        <v>4</v>
      </c>
      <c r="H127" s="15">
        <v>4</v>
      </c>
      <c r="I127" s="15">
        <v>1</v>
      </c>
      <c r="J127" s="15">
        <v>-1</v>
      </c>
      <c r="K127" s="15"/>
      <c r="L127" s="59">
        <v>0</v>
      </c>
      <c r="M127" s="59">
        <v>0</v>
      </c>
      <c r="N127" s="59">
        <v>0</v>
      </c>
      <c r="O127" s="59">
        <v>0</v>
      </c>
      <c r="P127" s="15"/>
      <c r="Q127" s="59">
        <v>0</v>
      </c>
      <c r="R127" s="59">
        <v>0</v>
      </c>
      <c r="S127" s="59">
        <v>0</v>
      </c>
      <c r="T127" s="59"/>
      <c r="U127" s="15"/>
      <c r="V127" s="59"/>
      <c r="W127" s="59"/>
      <c r="X127" s="61"/>
      <c r="Y127" s="59"/>
      <c r="Z127" s="61"/>
      <c r="AA127" s="59"/>
      <c r="AB127" s="60"/>
      <c r="AC127" s="62"/>
      <c r="AD127" s="59"/>
      <c r="AE127" s="62"/>
      <c r="AF127" s="59"/>
      <c r="AG127" s="59"/>
      <c r="AH127" s="59"/>
      <c r="AI127" s="59"/>
      <c r="AJ127" s="59"/>
      <c r="AK127" s="59"/>
      <c r="AL127" s="59"/>
      <c r="AM127" s="63"/>
      <c r="AN127" s="59"/>
      <c r="AO127" s="59"/>
      <c r="AP127" s="59"/>
      <c r="AQ127" s="63"/>
      <c r="AR127" s="59"/>
      <c r="AS127" s="59"/>
      <c r="AT127" s="63"/>
      <c r="AU127" s="59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3"/>
      <c r="BY127" s="13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3"/>
      <c r="CK127" s="13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3"/>
      <c r="CW127" s="13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3"/>
      <c r="DI127" s="13"/>
      <c r="DJ127" s="13"/>
      <c r="DK127" s="13"/>
      <c r="DL127" s="13"/>
      <c r="DM127" s="13"/>
      <c r="DN127" s="13"/>
      <c r="DO127" s="13"/>
      <c r="DP127" s="13"/>
      <c r="DQ127" s="13"/>
      <c r="DR127" s="13"/>
      <c r="DS127" s="13"/>
      <c r="DT127" s="13"/>
      <c r="DU127" s="13"/>
      <c r="DV127" s="13"/>
      <c r="DW127" s="13"/>
      <c r="DX127" s="13"/>
      <c r="DY127" s="13"/>
      <c r="DZ127" s="13"/>
      <c r="EA127" s="13"/>
      <c r="EB127" s="13"/>
      <c r="EC127" s="13"/>
      <c r="ED127" s="13"/>
      <c r="EE127" s="13"/>
      <c r="EF127" s="13"/>
      <c r="EG127" s="13"/>
      <c r="EH127" s="13"/>
      <c r="EI127" s="13"/>
      <c r="EJ127" s="13"/>
      <c r="EK127" s="13"/>
      <c r="EL127" s="13"/>
      <c r="EM127" s="13"/>
      <c r="EN127" s="13"/>
      <c r="EO127" s="13"/>
      <c r="EP127" s="13"/>
      <c r="EQ127" s="13"/>
      <c r="ER127" s="13"/>
      <c r="ES127" s="13"/>
      <c r="ET127" s="13"/>
      <c r="EU127" s="13"/>
      <c r="EV127" s="13"/>
      <c r="EW127" s="13"/>
      <c r="EX127" s="13"/>
      <c r="EY127" s="13"/>
      <c r="EZ127" s="13"/>
      <c r="FA127" s="13"/>
      <c r="FB127" s="13"/>
      <c r="FC127" s="13"/>
      <c r="FD127" s="13"/>
      <c r="FE127" s="13"/>
      <c r="FF127" s="13"/>
      <c r="FG127" s="13"/>
      <c r="FH127" s="13"/>
      <c r="FI127" s="13"/>
      <c r="FJ127" s="13"/>
      <c r="FK127" s="13"/>
      <c r="FL127" s="13"/>
      <c r="FM127" s="13"/>
      <c r="FN127" s="13"/>
      <c r="FO127" s="13"/>
      <c r="FP127" s="13"/>
      <c r="FQ127" s="13"/>
      <c r="FR127" s="13"/>
      <c r="FS127" s="13"/>
      <c r="FT127" s="13"/>
      <c r="FU127" s="13"/>
      <c r="FV127" s="13"/>
      <c r="FW127" s="13"/>
      <c r="FX127" s="13"/>
      <c r="FY127" s="13"/>
      <c r="FZ127" s="13"/>
      <c r="GA127" s="13"/>
      <c r="GB127" s="13"/>
      <c r="GC127" s="13"/>
    </row>
    <row r="128" spans="1:185" ht="12.75" customHeight="1" x14ac:dyDescent="0.2">
      <c r="A128" s="76"/>
      <c r="B128" s="81" t="s">
        <v>321</v>
      </c>
      <c r="C128" s="82" t="s">
        <v>661</v>
      </c>
      <c r="D128" s="88">
        <v>63</v>
      </c>
      <c r="E128" s="85">
        <v>2.9</v>
      </c>
      <c r="F128" s="50">
        <v>3.3</v>
      </c>
      <c r="G128" s="15">
        <f t="shared" si="2"/>
        <v>22</v>
      </c>
      <c r="H128" s="15">
        <v>0</v>
      </c>
      <c r="I128" s="15">
        <v>0</v>
      </c>
      <c r="J128" s="68">
        <v>0</v>
      </c>
      <c r="K128" s="15"/>
      <c r="L128" s="59">
        <v>3</v>
      </c>
      <c r="M128" s="59">
        <v>2</v>
      </c>
      <c r="N128" s="59">
        <v>3</v>
      </c>
      <c r="O128" s="59">
        <v>6</v>
      </c>
      <c r="P128" s="15"/>
      <c r="Q128" s="59">
        <v>5</v>
      </c>
      <c r="R128" s="59">
        <v>2</v>
      </c>
      <c r="S128" s="59">
        <v>1</v>
      </c>
      <c r="T128" s="59"/>
      <c r="U128" s="15"/>
      <c r="V128" s="59"/>
      <c r="W128" s="59"/>
      <c r="X128" s="61"/>
      <c r="Y128" s="59"/>
      <c r="Z128" s="61"/>
      <c r="AA128" s="59"/>
      <c r="AB128" s="61"/>
      <c r="AC128" s="62"/>
      <c r="AD128" s="59"/>
      <c r="AE128" s="62"/>
      <c r="AF128" s="59"/>
      <c r="AG128" s="59"/>
      <c r="AH128" s="59"/>
      <c r="AI128" s="59"/>
      <c r="AJ128" s="59"/>
      <c r="AK128" s="59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3"/>
      <c r="BY128" s="13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3"/>
      <c r="CK128" s="13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3"/>
      <c r="CW128" s="13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3"/>
      <c r="DI128" s="13"/>
      <c r="DJ128" s="13"/>
      <c r="DK128" s="13"/>
      <c r="DL128" s="13"/>
      <c r="DM128" s="13"/>
      <c r="DN128" s="13"/>
      <c r="DO128" s="13"/>
      <c r="DP128" s="13"/>
      <c r="DQ128" s="13"/>
      <c r="DR128" s="13"/>
      <c r="DS128" s="13"/>
      <c r="DT128" s="13"/>
      <c r="DU128" s="13"/>
      <c r="DV128" s="13"/>
      <c r="DW128" s="13"/>
      <c r="DX128" s="13"/>
      <c r="DY128" s="13"/>
      <c r="DZ128" s="13"/>
      <c r="EA128" s="13"/>
      <c r="EB128" s="13"/>
      <c r="EC128" s="13"/>
      <c r="ED128" s="13"/>
      <c r="EE128" s="13"/>
      <c r="EF128" s="13"/>
      <c r="EG128" s="13"/>
      <c r="EH128" s="13"/>
      <c r="EI128" s="13"/>
      <c r="EJ128" s="13"/>
      <c r="EK128" s="13"/>
      <c r="EL128" s="13"/>
      <c r="EM128" s="13"/>
      <c r="EN128" s="13"/>
      <c r="EO128" s="13"/>
      <c r="EP128" s="13"/>
      <c r="EQ128" s="13"/>
      <c r="ER128" s="13"/>
      <c r="ES128" s="13"/>
      <c r="ET128" s="13"/>
      <c r="EU128" s="13"/>
      <c r="EV128" s="13"/>
      <c r="EW128" s="13"/>
      <c r="EX128" s="13"/>
      <c r="EY128" s="13"/>
      <c r="EZ128" s="13"/>
      <c r="FA128" s="13"/>
      <c r="FB128" s="13"/>
      <c r="FC128" s="13"/>
      <c r="FD128" s="13"/>
      <c r="FE128" s="13"/>
      <c r="FF128" s="13"/>
      <c r="FG128" s="13"/>
      <c r="FH128" s="13"/>
      <c r="FI128" s="13"/>
      <c r="FJ128" s="13"/>
      <c r="FK128" s="13"/>
      <c r="FL128" s="13"/>
      <c r="FM128" s="13"/>
      <c r="FN128" s="13"/>
      <c r="FO128" s="13"/>
      <c r="FP128" s="13"/>
      <c r="FQ128" s="13"/>
      <c r="FR128" s="13"/>
      <c r="FS128" s="13"/>
      <c r="FT128" s="13"/>
      <c r="FU128" s="13"/>
      <c r="FV128" s="13"/>
      <c r="FW128" s="13"/>
      <c r="FX128" s="13"/>
      <c r="FY128" s="13"/>
      <c r="FZ128" s="13"/>
      <c r="GA128" s="13"/>
      <c r="GB128" s="13"/>
      <c r="GC128" s="13"/>
    </row>
    <row r="129" spans="1:185" ht="12.75" customHeight="1" x14ac:dyDescent="0.2">
      <c r="A129" s="76"/>
      <c r="B129" s="81" t="s">
        <v>121</v>
      </c>
      <c r="C129" s="82" t="s">
        <v>661</v>
      </c>
      <c r="D129" s="88">
        <v>75</v>
      </c>
      <c r="E129" s="85">
        <v>2.9</v>
      </c>
      <c r="F129" s="73"/>
      <c r="G129" s="15">
        <f t="shared" si="2"/>
        <v>8</v>
      </c>
      <c r="H129" s="15">
        <v>1</v>
      </c>
      <c r="I129" s="15">
        <v>0</v>
      </c>
      <c r="J129" s="68">
        <v>0</v>
      </c>
      <c r="K129" s="15"/>
      <c r="L129" s="59">
        <v>0</v>
      </c>
      <c r="M129" s="59">
        <v>3</v>
      </c>
      <c r="N129" s="59">
        <v>0</v>
      </c>
      <c r="O129" s="59">
        <v>0</v>
      </c>
      <c r="P129" s="15"/>
      <c r="Q129" s="59">
        <v>2</v>
      </c>
      <c r="R129" s="59">
        <v>2</v>
      </c>
      <c r="S129" s="59">
        <v>0</v>
      </c>
      <c r="T129" s="59"/>
      <c r="U129" s="15"/>
      <c r="V129" s="59"/>
      <c r="W129" s="59"/>
      <c r="X129" s="61"/>
      <c r="Y129" s="59"/>
      <c r="Z129" s="61"/>
      <c r="AA129" s="59"/>
      <c r="AB129" s="61"/>
      <c r="AC129" s="62"/>
      <c r="AD129" s="59"/>
      <c r="AE129" s="62"/>
      <c r="AF129" s="59"/>
      <c r="AG129" s="63"/>
      <c r="AH129" s="59"/>
      <c r="AI129" s="59"/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59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3"/>
      <c r="BY129" s="13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3"/>
      <c r="CK129" s="13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3"/>
      <c r="CW129" s="13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3"/>
      <c r="DI129" s="13"/>
      <c r="DJ129" s="13"/>
      <c r="DK129" s="13"/>
      <c r="DL129" s="13"/>
      <c r="DM129" s="13"/>
      <c r="DN129" s="13"/>
      <c r="DO129" s="13"/>
      <c r="DP129" s="13"/>
      <c r="DQ129" s="13"/>
      <c r="DR129" s="13"/>
      <c r="DS129" s="13"/>
      <c r="DT129" s="13"/>
      <c r="DU129" s="13"/>
      <c r="DV129" s="13"/>
      <c r="DW129" s="13"/>
      <c r="DX129" s="13"/>
      <c r="DY129" s="13"/>
      <c r="DZ129" s="13"/>
      <c r="EA129" s="13"/>
      <c r="EB129" s="13"/>
      <c r="EC129" s="13"/>
      <c r="ED129" s="13"/>
      <c r="EE129" s="13"/>
      <c r="EF129" s="13"/>
      <c r="EG129" s="13"/>
      <c r="EH129" s="13"/>
      <c r="EI129" s="13"/>
      <c r="EJ129" s="13"/>
      <c r="EK129" s="13"/>
      <c r="EL129" s="13"/>
      <c r="EM129" s="13"/>
      <c r="EN129" s="13"/>
      <c r="EO129" s="13"/>
      <c r="EP129" s="13"/>
      <c r="EQ129" s="13"/>
      <c r="ER129" s="13"/>
      <c r="ES129" s="13"/>
      <c r="ET129" s="13"/>
      <c r="EU129" s="13"/>
      <c r="EV129" s="13"/>
      <c r="EW129" s="13"/>
      <c r="EX129" s="13"/>
      <c r="EY129" s="13"/>
      <c r="EZ129" s="13"/>
      <c r="FA129" s="13"/>
      <c r="FB129" s="13"/>
      <c r="FC129" s="13"/>
      <c r="FD129" s="13"/>
      <c r="FE129" s="13"/>
      <c r="FF129" s="13"/>
      <c r="FG129" s="13"/>
      <c r="FH129" s="13"/>
      <c r="FI129" s="13"/>
      <c r="FJ129" s="13"/>
      <c r="FK129" s="13"/>
      <c r="FL129" s="13"/>
      <c r="FM129" s="13"/>
      <c r="FN129" s="13"/>
      <c r="FO129" s="13"/>
      <c r="FP129" s="13"/>
      <c r="FQ129" s="13"/>
      <c r="FR129" s="13"/>
      <c r="FS129" s="13"/>
      <c r="FT129" s="13"/>
      <c r="FU129" s="13"/>
      <c r="FV129" s="13"/>
      <c r="FW129" s="13"/>
      <c r="FX129" s="13"/>
      <c r="FY129" s="13"/>
      <c r="FZ129" s="13"/>
      <c r="GA129" s="13"/>
      <c r="GB129" s="13"/>
      <c r="GC129" s="13"/>
    </row>
    <row r="130" spans="1:185" ht="12.75" customHeight="1" x14ac:dyDescent="0.2">
      <c r="A130" s="76"/>
      <c r="B130" s="81" t="s">
        <v>95</v>
      </c>
      <c r="C130" s="82" t="s">
        <v>658</v>
      </c>
      <c r="D130" s="88">
        <v>85</v>
      </c>
      <c r="E130" s="85">
        <v>2.9</v>
      </c>
      <c r="F130" s="50">
        <v>3.2</v>
      </c>
      <c r="G130" s="15">
        <f t="shared" si="2"/>
        <v>17</v>
      </c>
      <c r="H130" s="15">
        <v>1</v>
      </c>
      <c r="I130" s="15">
        <v>2</v>
      </c>
      <c r="J130" s="15">
        <v>2</v>
      </c>
      <c r="K130" s="15"/>
      <c r="L130" s="59">
        <v>1</v>
      </c>
      <c r="M130" s="59">
        <v>5</v>
      </c>
      <c r="N130" s="59">
        <v>6</v>
      </c>
      <c r="O130" s="59">
        <v>2</v>
      </c>
      <c r="P130" s="15"/>
      <c r="Q130" s="59">
        <v>-5</v>
      </c>
      <c r="R130" s="59">
        <v>1</v>
      </c>
      <c r="S130" s="59">
        <v>2</v>
      </c>
      <c r="T130" s="59"/>
      <c r="U130" s="15"/>
      <c r="V130" s="59"/>
      <c r="W130" s="59"/>
      <c r="X130" s="61"/>
      <c r="Y130" s="59"/>
      <c r="Z130" s="61"/>
      <c r="AA130" s="59"/>
      <c r="AB130" s="60"/>
      <c r="AC130" s="62"/>
      <c r="AD130" s="59"/>
      <c r="AE130" s="62"/>
      <c r="AF130" s="59"/>
      <c r="AG130" s="63"/>
      <c r="AH130" s="59"/>
      <c r="AI130" s="59"/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  <c r="BR130" s="13"/>
      <c r="BS130" s="13"/>
      <c r="BT130" s="13"/>
      <c r="BU130" s="13"/>
      <c r="BV130" s="13"/>
      <c r="BW130" s="13"/>
      <c r="BX130" s="13"/>
      <c r="BY130" s="13"/>
      <c r="BZ130" s="13"/>
      <c r="CA130" s="13"/>
      <c r="CB130" s="13"/>
      <c r="CC130" s="13"/>
      <c r="CD130" s="13"/>
      <c r="CE130" s="13"/>
      <c r="CF130" s="13"/>
      <c r="CG130" s="13"/>
      <c r="CH130" s="13"/>
      <c r="CI130" s="13"/>
      <c r="CJ130" s="13"/>
      <c r="CK130" s="13"/>
      <c r="CL130" s="13"/>
      <c r="CM130" s="13"/>
      <c r="CN130" s="13"/>
      <c r="CO130" s="13"/>
      <c r="CP130" s="13"/>
      <c r="CQ130" s="13"/>
      <c r="CR130" s="13"/>
      <c r="CS130" s="13"/>
      <c r="CT130" s="13"/>
      <c r="CU130" s="13"/>
      <c r="CV130" s="13"/>
      <c r="CW130" s="13"/>
      <c r="CX130" s="13"/>
      <c r="CY130" s="13"/>
      <c r="CZ130" s="13"/>
      <c r="DA130" s="13"/>
      <c r="DB130" s="13"/>
      <c r="DC130" s="13"/>
      <c r="DD130" s="13"/>
      <c r="DE130" s="13"/>
      <c r="DF130" s="13"/>
      <c r="DG130" s="13"/>
      <c r="DH130" s="13"/>
      <c r="DI130" s="13"/>
      <c r="DJ130" s="13"/>
      <c r="DK130" s="13"/>
      <c r="DL130" s="13"/>
      <c r="DM130" s="13"/>
      <c r="DN130" s="13"/>
      <c r="DO130" s="13"/>
      <c r="DP130" s="13"/>
      <c r="DQ130" s="13"/>
      <c r="DR130" s="13"/>
      <c r="DS130" s="13"/>
      <c r="DT130" s="13"/>
      <c r="DU130" s="13"/>
      <c r="DV130" s="13"/>
      <c r="DW130" s="13"/>
      <c r="DX130" s="13"/>
      <c r="DY130" s="13"/>
      <c r="DZ130" s="13"/>
      <c r="EA130" s="13"/>
      <c r="EB130" s="13"/>
      <c r="EC130" s="13"/>
      <c r="ED130" s="13"/>
      <c r="EE130" s="13"/>
      <c r="EF130" s="13"/>
      <c r="EG130" s="13"/>
      <c r="EH130" s="13"/>
      <c r="EI130" s="13"/>
      <c r="EJ130" s="13"/>
      <c r="EK130" s="13"/>
      <c r="EL130" s="13"/>
      <c r="EM130" s="13"/>
      <c r="EN130" s="13"/>
      <c r="EO130" s="13"/>
      <c r="EP130" s="13"/>
      <c r="EQ130" s="13"/>
      <c r="ER130" s="13"/>
      <c r="ES130" s="13"/>
      <c r="ET130" s="13"/>
      <c r="EU130" s="13"/>
      <c r="EV130" s="13"/>
      <c r="EW130" s="13"/>
      <c r="EX130" s="13"/>
      <c r="EY130" s="13"/>
      <c r="EZ130" s="13"/>
      <c r="FA130" s="13"/>
      <c r="FB130" s="13"/>
      <c r="FC130" s="13"/>
      <c r="FD130" s="13"/>
      <c r="FE130" s="13"/>
      <c r="FF130" s="13"/>
      <c r="FG130" s="13"/>
      <c r="FH130" s="13"/>
      <c r="FI130" s="13"/>
      <c r="FJ130" s="13"/>
      <c r="FK130" s="13"/>
      <c r="FL130" s="13"/>
      <c r="FM130" s="13"/>
      <c r="FN130" s="13"/>
      <c r="FO130" s="13"/>
      <c r="FP130" s="13"/>
      <c r="FQ130" s="13"/>
      <c r="FR130" s="13"/>
      <c r="FS130" s="13"/>
      <c r="FT130" s="13"/>
      <c r="FU130" s="13"/>
      <c r="FV130" s="13"/>
      <c r="FW130" s="13"/>
      <c r="FX130" s="13"/>
      <c r="FY130" s="13"/>
      <c r="FZ130" s="13"/>
      <c r="GA130" s="13"/>
      <c r="GB130" s="13"/>
      <c r="GC130" s="13"/>
    </row>
    <row r="131" spans="1:185" ht="12.75" customHeight="1" x14ac:dyDescent="0.2">
      <c r="A131" s="76"/>
      <c r="B131" s="81" t="s">
        <v>329</v>
      </c>
      <c r="C131" s="82" t="s">
        <v>659</v>
      </c>
      <c r="D131" s="88">
        <v>72</v>
      </c>
      <c r="E131" s="85">
        <v>2.9</v>
      </c>
      <c r="F131" s="73"/>
      <c r="G131" s="15">
        <f t="shared" si="2"/>
        <v>0</v>
      </c>
      <c r="H131" s="43">
        <v>0</v>
      </c>
      <c r="I131" s="43">
        <v>0</v>
      </c>
      <c r="J131" s="15">
        <v>0</v>
      </c>
      <c r="K131" s="15"/>
      <c r="L131" s="59">
        <v>0</v>
      </c>
      <c r="M131" s="59">
        <v>0</v>
      </c>
      <c r="N131" s="59">
        <v>0</v>
      </c>
      <c r="O131" s="59">
        <v>0</v>
      </c>
      <c r="P131" s="15"/>
      <c r="Q131" s="59">
        <v>0</v>
      </c>
      <c r="R131" s="59">
        <v>0</v>
      </c>
      <c r="S131" s="59">
        <v>0</v>
      </c>
      <c r="T131" s="59"/>
      <c r="U131" s="15"/>
      <c r="V131" s="59"/>
      <c r="W131" s="59"/>
      <c r="X131" s="61"/>
      <c r="Y131" s="59"/>
      <c r="Z131" s="61"/>
      <c r="AA131" s="59"/>
      <c r="AB131" s="61"/>
      <c r="AC131" s="62"/>
      <c r="AD131" s="59"/>
      <c r="AE131" s="62"/>
      <c r="AF131" s="59"/>
      <c r="AG131" s="59"/>
      <c r="AH131" s="59"/>
      <c r="AI131" s="59"/>
      <c r="AJ131" s="59"/>
      <c r="AK131" s="59"/>
      <c r="AL131" s="59"/>
      <c r="AM131" s="59"/>
      <c r="AN131" s="59"/>
      <c r="AO131" s="59"/>
      <c r="AP131" s="59"/>
      <c r="AQ131" s="59"/>
      <c r="AR131" s="59"/>
      <c r="AS131" s="59"/>
      <c r="AT131" s="59"/>
      <c r="AU131" s="59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  <c r="BR131" s="13"/>
      <c r="BS131" s="13"/>
      <c r="BT131" s="13"/>
      <c r="BU131" s="13"/>
      <c r="BV131" s="13"/>
      <c r="BW131" s="13"/>
      <c r="BX131" s="13"/>
      <c r="BY131" s="13"/>
      <c r="BZ131" s="13"/>
      <c r="CA131" s="13"/>
      <c r="CB131" s="13"/>
      <c r="CC131" s="13"/>
      <c r="CD131" s="13"/>
      <c r="CE131" s="13"/>
      <c r="CF131" s="13"/>
      <c r="CG131" s="13"/>
      <c r="CH131" s="13"/>
      <c r="CI131" s="13"/>
      <c r="CJ131" s="13"/>
      <c r="CK131" s="13"/>
      <c r="CL131" s="13"/>
      <c r="CM131" s="13"/>
      <c r="CN131" s="13"/>
      <c r="CO131" s="13"/>
      <c r="CP131" s="13"/>
      <c r="CQ131" s="13"/>
      <c r="CR131" s="13"/>
      <c r="CS131" s="13"/>
      <c r="CT131" s="13"/>
      <c r="CU131" s="13"/>
      <c r="CV131" s="13"/>
      <c r="CW131" s="13"/>
      <c r="CX131" s="13"/>
      <c r="CY131" s="13"/>
      <c r="CZ131" s="13"/>
      <c r="DA131" s="13"/>
      <c r="DB131" s="13"/>
      <c r="DC131" s="13"/>
      <c r="DD131" s="13"/>
      <c r="DE131" s="13"/>
      <c r="DF131" s="13"/>
      <c r="DG131" s="13"/>
      <c r="DH131" s="13"/>
      <c r="DI131" s="13"/>
      <c r="DJ131" s="13"/>
      <c r="DK131" s="13"/>
      <c r="DL131" s="13"/>
      <c r="DM131" s="13"/>
      <c r="DN131" s="13"/>
      <c r="DO131" s="13"/>
      <c r="DP131" s="13"/>
      <c r="DQ131" s="13"/>
      <c r="DR131" s="13"/>
      <c r="DS131" s="13"/>
      <c r="DT131" s="13"/>
      <c r="DU131" s="13"/>
      <c r="DV131" s="13"/>
      <c r="DW131" s="13"/>
      <c r="DX131" s="13"/>
      <c r="DY131" s="13"/>
      <c r="DZ131" s="13"/>
      <c r="EA131" s="13"/>
      <c r="EB131" s="13"/>
      <c r="EC131" s="13"/>
      <c r="ED131" s="13"/>
      <c r="EE131" s="13"/>
      <c r="EF131" s="13"/>
      <c r="EG131" s="13"/>
      <c r="EH131" s="13"/>
      <c r="EI131" s="13"/>
      <c r="EJ131" s="13"/>
      <c r="EK131" s="13"/>
      <c r="EL131" s="13"/>
      <c r="EM131" s="13"/>
      <c r="EN131" s="13"/>
      <c r="EO131" s="13"/>
      <c r="EP131" s="13"/>
      <c r="EQ131" s="13"/>
      <c r="ER131" s="13"/>
      <c r="ES131" s="13"/>
      <c r="ET131" s="13"/>
      <c r="EU131" s="13"/>
      <c r="EV131" s="13"/>
      <c r="EW131" s="13"/>
      <c r="EX131" s="13"/>
      <c r="EY131" s="13"/>
      <c r="EZ131" s="13"/>
      <c r="FA131" s="13"/>
      <c r="FB131" s="13"/>
      <c r="FC131" s="13"/>
      <c r="FD131" s="13"/>
      <c r="FE131" s="13"/>
      <c r="FF131" s="13"/>
      <c r="FG131" s="13"/>
      <c r="FH131" s="13"/>
      <c r="FI131" s="13"/>
      <c r="FJ131" s="13"/>
      <c r="FK131" s="13"/>
      <c r="FL131" s="13"/>
      <c r="FM131" s="13"/>
      <c r="FN131" s="13"/>
      <c r="FO131" s="13"/>
      <c r="FP131" s="13"/>
      <c r="FQ131" s="13"/>
      <c r="FR131" s="13"/>
      <c r="FS131" s="13"/>
      <c r="FT131" s="13"/>
      <c r="FU131" s="13"/>
      <c r="FV131" s="13"/>
      <c r="FW131" s="13"/>
      <c r="FX131" s="13"/>
      <c r="FY131" s="13"/>
      <c r="FZ131" s="13"/>
      <c r="GA131" s="13"/>
      <c r="GB131" s="13"/>
      <c r="GC131" s="13"/>
    </row>
    <row r="132" spans="1:185" ht="12.75" customHeight="1" x14ac:dyDescent="0.2">
      <c r="A132" s="76"/>
      <c r="B132" s="81" t="s">
        <v>332</v>
      </c>
      <c r="C132" s="82" t="s">
        <v>651</v>
      </c>
      <c r="D132" s="88">
        <v>87</v>
      </c>
      <c r="E132" s="85">
        <v>2.9</v>
      </c>
      <c r="F132" s="50">
        <v>5.9</v>
      </c>
      <c r="G132" s="15">
        <f t="shared" si="2"/>
        <v>3</v>
      </c>
      <c r="H132" s="15">
        <v>0</v>
      </c>
      <c r="I132" s="15">
        <v>0</v>
      </c>
      <c r="J132" s="68">
        <v>3</v>
      </c>
      <c r="K132" s="15"/>
      <c r="L132" s="59">
        <v>0</v>
      </c>
      <c r="M132" s="59">
        <v>0</v>
      </c>
      <c r="N132" s="59">
        <v>0</v>
      </c>
      <c r="O132" s="59">
        <v>0</v>
      </c>
      <c r="P132" s="15"/>
      <c r="Q132" s="59">
        <v>0</v>
      </c>
      <c r="R132" s="59">
        <v>0</v>
      </c>
      <c r="S132" s="59">
        <v>0</v>
      </c>
      <c r="T132" s="59"/>
      <c r="U132" s="15"/>
      <c r="V132" s="59"/>
      <c r="W132" s="59"/>
      <c r="X132" s="61"/>
      <c r="Y132" s="59"/>
      <c r="Z132" s="61"/>
      <c r="AA132" s="59"/>
      <c r="AB132" s="61"/>
      <c r="AC132" s="62"/>
      <c r="AD132" s="59"/>
      <c r="AE132" s="62"/>
      <c r="AF132" s="59"/>
      <c r="AG132" s="59"/>
      <c r="AH132" s="63"/>
      <c r="AI132" s="59"/>
      <c r="AJ132" s="59"/>
      <c r="AK132" s="59"/>
      <c r="AL132" s="59"/>
      <c r="AM132" s="59"/>
      <c r="AN132" s="59"/>
      <c r="AO132" s="59"/>
      <c r="AP132" s="59"/>
      <c r="AQ132" s="59"/>
      <c r="AR132" s="59"/>
      <c r="AS132" s="59"/>
      <c r="AT132" s="59"/>
      <c r="AU132" s="59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  <c r="BR132" s="13"/>
      <c r="BS132" s="13"/>
      <c r="BT132" s="13"/>
      <c r="BU132" s="13"/>
      <c r="BV132" s="13"/>
      <c r="BW132" s="13"/>
      <c r="BX132" s="13"/>
      <c r="BY132" s="13"/>
      <c r="BZ132" s="13"/>
      <c r="CA132" s="13"/>
      <c r="CB132" s="13"/>
      <c r="CC132" s="13"/>
      <c r="CD132" s="13"/>
      <c r="CE132" s="13"/>
      <c r="CF132" s="13"/>
      <c r="CG132" s="13"/>
      <c r="CH132" s="13"/>
      <c r="CI132" s="13"/>
      <c r="CJ132" s="13"/>
      <c r="CK132" s="13"/>
      <c r="CL132" s="13"/>
      <c r="CM132" s="13"/>
      <c r="CN132" s="13"/>
      <c r="CO132" s="13"/>
      <c r="CP132" s="13"/>
      <c r="CQ132" s="13"/>
      <c r="CR132" s="13"/>
      <c r="CS132" s="13"/>
      <c r="CT132" s="13"/>
      <c r="CU132" s="13"/>
      <c r="CV132" s="13"/>
      <c r="CW132" s="13"/>
      <c r="CX132" s="13"/>
      <c r="CY132" s="13"/>
      <c r="CZ132" s="13"/>
      <c r="DA132" s="13"/>
      <c r="DB132" s="13"/>
      <c r="DC132" s="13"/>
      <c r="DD132" s="13"/>
      <c r="DE132" s="13"/>
      <c r="DF132" s="13"/>
      <c r="DG132" s="13"/>
      <c r="DH132" s="13"/>
      <c r="DI132" s="13"/>
      <c r="DJ132" s="13"/>
      <c r="DK132" s="13"/>
      <c r="DL132" s="13"/>
      <c r="DM132" s="13"/>
      <c r="DN132" s="13"/>
      <c r="DO132" s="13"/>
      <c r="DP132" s="13"/>
      <c r="DQ132" s="13"/>
      <c r="DR132" s="13"/>
      <c r="DS132" s="13"/>
      <c r="DT132" s="13"/>
      <c r="DU132" s="13"/>
      <c r="DV132" s="13"/>
      <c r="DW132" s="13"/>
      <c r="DX132" s="13"/>
      <c r="DY132" s="13"/>
      <c r="DZ132" s="13"/>
      <c r="EA132" s="13"/>
      <c r="EB132" s="13"/>
      <c r="EC132" s="13"/>
      <c r="ED132" s="13"/>
      <c r="EE132" s="13"/>
      <c r="EF132" s="13"/>
      <c r="EG132" s="13"/>
      <c r="EH132" s="13"/>
      <c r="EI132" s="13"/>
      <c r="EJ132" s="13"/>
      <c r="EK132" s="13"/>
      <c r="EL132" s="13"/>
      <c r="EM132" s="13"/>
      <c r="EN132" s="13"/>
      <c r="EO132" s="13"/>
      <c r="EP132" s="13"/>
      <c r="EQ132" s="13"/>
      <c r="ER132" s="13"/>
      <c r="ES132" s="13"/>
      <c r="ET132" s="13"/>
      <c r="EU132" s="13"/>
      <c r="EV132" s="13"/>
      <c r="EW132" s="13"/>
      <c r="EX132" s="13"/>
      <c r="EY132" s="13"/>
      <c r="EZ132" s="13"/>
      <c r="FA132" s="13"/>
      <c r="FB132" s="13"/>
      <c r="FC132" s="13"/>
      <c r="FD132" s="13"/>
      <c r="FE132" s="13"/>
      <c r="FF132" s="13"/>
      <c r="FG132" s="13"/>
      <c r="FH132" s="13"/>
      <c r="FI132" s="13"/>
      <c r="FJ132" s="13"/>
      <c r="FK132" s="13"/>
      <c r="FL132" s="13"/>
      <c r="FM132" s="13"/>
      <c r="FN132" s="13"/>
      <c r="FO132" s="13"/>
      <c r="FP132" s="13"/>
      <c r="FQ132" s="13"/>
      <c r="FR132" s="13"/>
      <c r="FS132" s="13"/>
      <c r="FT132" s="13"/>
      <c r="FU132" s="13"/>
      <c r="FV132" s="13"/>
      <c r="FW132" s="13"/>
      <c r="FX132" s="13"/>
      <c r="FY132" s="13"/>
      <c r="FZ132" s="13"/>
      <c r="GA132" s="13"/>
      <c r="GB132" s="13"/>
      <c r="GC132" s="13"/>
    </row>
    <row r="133" spans="1:185" ht="12.75" customHeight="1" x14ac:dyDescent="0.2">
      <c r="A133" s="76"/>
      <c r="B133" s="81" t="s">
        <v>127</v>
      </c>
      <c r="C133" s="82" t="s">
        <v>651</v>
      </c>
      <c r="D133" s="88">
        <v>52</v>
      </c>
      <c r="E133" s="85">
        <v>2.9</v>
      </c>
      <c r="F133" s="73"/>
      <c r="G133" s="15">
        <f t="shared" si="2"/>
        <v>9</v>
      </c>
      <c r="H133" s="15">
        <v>1</v>
      </c>
      <c r="I133" s="15">
        <v>0</v>
      </c>
      <c r="J133" s="15">
        <v>0</v>
      </c>
      <c r="K133" s="15"/>
      <c r="L133" s="59">
        <v>0</v>
      </c>
      <c r="M133" s="59">
        <v>0</v>
      </c>
      <c r="N133" s="59">
        <v>2</v>
      </c>
      <c r="O133" s="59">
        <v>4</v>
      </c>
      <c r="P133" s="15"/>
      <c r="Q133" s="59">
        <v>0</v>
      </c>
      <c r="R133" s="59">
        <v>0</v>
      </c>
      <c r="S133" s="59">
        <v>2</v>
      </c>
      <c r="T133" s="59"/>
      <c r="U133" s="15"/>
      <c r="V133" s="59"/>
      <c r="W133" s="59"/>
      <c r="X133" s="61"/>
      <c r="Y133" s="59"/>
      <c r="Z133" s="61"/>
      <c r="AA133" s="59"/>
      <c r="AB133" s="61"/>
      <c r="AC133" s="62"/>
      <c r="AD133" s="59"/>
      <c r="AE133" s="62"/>
      <c r="AF133" s="59"/>
      <c r="AG133" s="63"/>
      <c r="AH133" s="59"/>
      <c r="AI133" s="59"/>
      <c r="AJ133" s="59"/>
      <c r="AK133" s="59"/>
      <c r="AL133" s="59"/>
      <c r="AM133" s="59"/>
      <c r="AN133" s="59"/>
      <c r="AO133" s="59"/>
      <c r="AP133" s="63"/>
      <c r="AQ133" s="59"/>
      <c r="AR133" s="59"/>
      <c r="AS133" s="59"/>
      <c r="AT133" s="59"/>
      <c r="AU133" s="59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  <c r="BR133" s="13"/>
      <c r="BS133" s="13"/>
      <c r="BT133" s="13"/>
      <c r="BU133" s="13"/>
      <c r="BV133" s="13"/>
      <c r="BW133" s="13"/>
      <c r="BX133" s="13"/>
      <c r="BY133" s="13"/>
      <c r="BZ133" s="13"/>
      <c r="CA133" s="13"/>
      <c r="CB133" s="13"/>
      <c r="CC133" s="13"/>
      <c r="CD133" s="13"/>
      <c r="CE133" s="13"/>
      <c r="CF133" s="13"/>
      <c r="CG133" s="13"/>
      <c r="CH133" s="13"/>
      <c r="CI133" s="13"/>
      <c r="CJ133" s="13"/>
      <c r="CK133" s="13"/>
      <c r="CL133" s="13"/>
      <c r="CM133" s="13"/>
      <c r="CN133" s="13"/>
      <c r="CO133" s="13"/>
      <c r="CP133" s="13"/>
      <c r="CQ133" s="13"/>
      <c r="CR133" s="13"/>
      <c r="CS133" s="13"/>
      <c r="CT133" s="13"/>
      <c r="CU133" s="13"/>
      <c r="CV133" s="13"/>
      <c r="CW133" s="13"/>
      <c r="CX133" s="13"/>
      <c r="CY133" s="13"/>
      <c r="CZ133" s="13"/>
      <c r="DA133" s="13"/>
      <c r="DB133" s="13"/>
      <c r="DC133" s="13"/>
      <c r="DD133" s="13"/>
      <c r="DE133" s="13"/>
      <c r="DF133" s="13"/>
      <c r="DG133" s="13"/>
      <c r="DH133" s="13"/>
      <c r="DI133" s="13"/>
      <c r="DJ133" s="13"/>
      <c r="DK133" s="13"/>
      <c r="DL133" s="13"/>
      <c r="DM133" s="13"/>
      <c r="DN133" s="13"/>
      <c r="DO133" s="13"/>
      <c r="DP133" s="13"/>
      <c r="DQ133" s="13"/>
      <c r="DR133" s="13"/>
      <c r="DS133" s="13"/>
      <c r="DT133" s="13"/>
      <c r="DU133" s="13"/>
      <c r="DV133" s="13"/>
      <c r="DW133" s="13"/>
      <c r="DX133" s="13"/>
      <c r="DY133" s="13"/>
      <c r="DZ133" s="13"/>
      <c r="EA133" s="13"/>
      <c r="EB133" s="13"/>
      <c r="EC133" s="13"/>
      <c r="ED133" s="13"/>
      <c r="EE133" s="13"/>
      <c r="EF133" s="13"/>
      <c r="EG133" s="13"/>
      <c r="EH133" s="13"/>
      <c r="EI133" s="13"/>
      <c r="EJ133" s="13"/>
      <c r="EK133" s="13"/>
      <c r="EL133" s="13"/>
      <c r="EM133" s="13"/>
      <c r="EN133" s="13"/>
      <c r="EO133" s="13"/>
      <c r="EP133" s="13"/>
      <c r="EQ133" s="13"/>
      <c r="ER133" s="13"/>
      <c r="ES133" s="13"/>
      <c r="ET133" s="13"/>
      <c r="EU133" s="13"/>
      <c r="EV133" s="13"/>
      <c r="EW133" s="13"/>
      <c r="EX133" s="13"/>
      <c r="EY133" s="13"/>
      <c r="EZ133" s="13"/>
      <c r="FA133" s="13"/>
      <c r="FB133" s="13"/>
      <c r="FC133" s="13"/>
      <c r="FD133" s="13"/>
      <c r="FE133" s="13"/>
      <c r="FF133" s="13"/>
      <c r="FG133" s="13"/>
      <c r="FH133" s="13"/>
      <c r="FI133" s="13"/>
      <c r="FJ133" s="13"/>
      <c r="FK133" s="13"/>
      <c r="FL133" s="13"/>
      <c r="FM133" s="13"/>
      <c r="FN133" s="13"/>
      <c r="FO133" s="13"/>
      <c r="FP133" s="13"/>
      <c r="FQ133" s="13"/>
      <c r="FR133" s="13"/>
      <c r="FS133" s="13"/>
      <c r="FT133" s="13"/>
      <c r="FU133" s="13"/>
      <c r="FV133" s="13"/>
      <c r="FW133" s="13"/>
      <c r="FX133" s="13"/>
      <c r="FY133" s="13"/>
      <c r="FZ133" s="13"/>
      <c r="GA133" s="13"/>
      <c r="GB133" s="13"/>
      <c r="GC133" s="13"/>
    </row>
    <row r="134" spans="1:185" ht="12.75" customHeight="1" x14ac:dyDescent="0.2">
      <c r="A134" s="76"/>
      <c r="B134" s="81" t="s">
        <v>336</v>
      </c>
      <c r="C134" s="82" t="s">
        <v>657</v>
      </c>
      <c r="D134" s="88">
        <v>74</v>
      </c>
      <c r="E134" s="85">
        <v>2.9</v>
      </c>
      <c r="F134" s="50">
        <v>2.9</v>
      </c>
      <c r="G134" s="15">
        <f t="shared" si="2"/>
        <v>16</v>
      </c>
      <c r="H134" s="15">
        <v>6</v>
      </c>
      <c r="I134" s="15">
        <v>6</v>
      </c>
      <c r="J134" s="15">
        <v>2</v>
      </c>
      <c r="K134" s="15"/>
      <c r="L134" s="59">
        <v>0</v>
      </c>
      <c r="M134" s="59">
        <v>0</v>
      </c>
      <c r="N134" s="59">
        <v>0</v>
      </c>
      <c r="O134" s="59">
        <v>0</v>
      </c>
      <c r="P134" s="15"/>
      <c r="Q134" s="59">
        <v>0</v>
      </c>
      <c r="R134" s="59">
        <v>1</v>
      </c>
      <c r="S134" s="59">
        <v>1</v>
      </c>
      <c r="T134" s="59"/>
      <c r="U134" s="15"/>
      <c r="V134" s="59"/>
      <c r="W134" s="59"/>
      <c r="X134" s="61"/>
      <c r="Y134" s="59"/>
      <c r="Z134" s="61"/>
      <c r="AA134" s="59"/>
      <c r="AB134" s="60"/>
      <c r="AC134" s="62"/>
      <c r="AD134" s="59"/>
      <c r="AE134" s="62"/>
      <c r="AF134" s="59"/>
      <c r="AG134" s="63"/>
      <c r="AH134" s="59"/>
      <c r="AI134" s="59"/>
      <c r="AJ134" s="59"/>
      <c r="AK134" s="59"/>
      <c r="AL134" s="59"/>
      <c r="AM134" s="59"/>
      <c r="AN134" s="59"/>
      <c r="AO134" s="59"/>
      <c r="AP134" s="63"/>
      <c r="AQ134" s="59"/>
      <c r="AR134" s="59"/>
      <c r="AS134" s="59"/>
      <c r="AT134" s="63"/>
      <c r="AU134" s="59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  <c r="BR134" s="13"/>
      <c r="BS134" s="13"/>
      <c r="BT134" s="13"/>
      <c r="BU134" s="13"/>
      <c r="BV134" s="13"/>
      <c r="BW134" s="13"/>
      <c r="BX134" s="13"/>
      <c r="BY134" s="13"/>
      <c r="BZ134" s="13"/>
      <c r="CA134" s="13"/>
      <c r="CB134" s="13"/>
      <c r="CC134" s="13"/>
      <c r="CD134" s="13"/>
      <c r="CE134" s="13"/>
      <c r="CF134" s="13"/>
      <c r="CG134" s="13"/>
      <c r="CH134" s="13"/>
      <c r="CI134" s="13"/>
      <c r="CJ134" s="13"/>
      <c r="CK134" s="13"/>
      <c r="CL134" s="13"/>
      <c r="CM134" s="13"/>
      <c r="CN134" s="13"/>
      <c r="CO134" s="13"/>
      <c r="CP134" s="13"/>
      <c r="CQ134" s="13"/>
      <c r="CR134" s="13"/>
      <c r="CS134" s="13"/>
      <c r="CT134" s="13"/>
      <c r="CU134" s="13"/>
      <c r="CV134" s="13"/>
      <c r="CW134" s="13"/>
      <c r="CX134" s="13"/>
      <c r="CY134" s="13"/>
      <c r="CZ134" s="13"/>
      <c r="DA134" s="13"/>
      <c r="DB134" s="13"/>
      <c r="DC134" s="13"/>
      <c r="DD134" s="13"/>
      <c r="DE134" s="13"/>
      <c r="DF134" s="13"/>
      <c r="DG134" s="13"/>
      <c r="DH134" s="13"/>
      <c r="DI134" s="13"/>
      <c r="DJ134" s="13"/>
      <c r="DK134" s="13"/>
      <c r="DL134" s="13"/>
      <c r="DM134" s="13"/>
      <c r="DN134" s="13"/>
      <c r="DO134" s="13"/>
      <c r="DP134" s="13"/>
      <c r="DQ134" s="13"/>
      <c r="DR134" s="13"/>
      <c r="DS134" s="13"/>
      <c r="DT134" s="13"/>
      <c r="DU134" s="13"/>
      <c r="DV134" s="13"/>
      <c r="DW134" s="13"/>
      <c r="DX134" s="13"/>
      <c r="DY134" s="13"/>
      <c r="DZ134" s="13"/>
      <c r="EA134" s="13"/>
      <c r="EB134" s="13"/>
      <c r="EC134" s="13"/>
      <c r="ED134" s="13"/>
      <c r="EE134" s="13"/>
      <c r="EF134" s="13"/>
      <c r="EG134" s="13"/>
      <c r="EH134" s="13"/>
      <c r="EI134" s="13"/>
      <c r="EJ134" s="13"/>
      <c r="EK134" s="13"/>
      <c r="EL134" s="13"/>
      <c r="EM134" s="13"/>
      <c r="EN134" s="13"/>
      <c r="EO134" s="13"/>
      <c r="EP134" s="13"/>
      <c r="EQ134" s="13"/>
      <c r="ER134" s="13"/>
      <c r="ES134" s="13"/>
      <c r="ET134" s="13"/>
      <c r="EU134" s="13"/>
      <c r="EV134" s="13"/>
      <c r="EW134" s="13"/>
      <c r="EX134" s="13"/>
      <c r="EY134" s="13"/>
      <c r="EZ134" s="13"/>
      <c r="FA134" s="13"/>
      <c r="FB134" s="13"/>
      <c r="FC134" s="13"/>
      <c r="FD134" s="13"/>
      <c r="FE134" s="13"/>
      <c r="FF134" s="13"/>
      <c r="FG134" s="13"/>
      <c r="FH134" s="13"/>
      <c r="FI134" s="13"/>
      <c r="FJ134" s="13"/>
      <c r="FK134" s="13"/>
      <c r="FL134" s="13"/>
      <c r="FM134" s="13"/>
      <c r="FN134" s="13"/>
      <c r="FO134" s="13"/>
      <c r="FP134" s="13"/>
      <c r="FQ134" s="13"/>
      <c r="FR134" s="13"/>
      <c r="FS134" s="13"/>
      <c r="FT134" s="13"/>
      <c r="FU134" s="13"/>
      <c r="FV134" s="13"/>
      <c r="FW134" s="13"/>
      <c r="FX134" s="13"/>
      <c r="FY134" s="13"/>
      <c r="FZ134" s="13"/>
      <c r="GA134" s="13"/>
      <c r="GB134" s="13"/>
      <c r="GC134" s="13"/>
    </row>
    <row r="135" spans="1:185" ht="12.75" customHeight="1" x14ac:dyDescent="0.2">
      <c r="A135" s="76"/>
      <c r="B135" s="81" t="s">
        <v>344</v>
      </c>
      <c r="C135" s="82" t="s">
        <v>663</v>
      </c>
      <c r="D135" s="88">
        <v>86</v>
      </c>
      <c r="E135" s="85">
        <v>2.9</v>
      </c>
      <c r="F135" s="50">
        <v>5</v>
      </c>
      <c r="G135" s="15">
        <f t="shared" si="2"/>
        <v>18</v>
      </c>
      <c r="H135" s="15">
        <v>2</v>
      </c>
      <c r="I135" s="15">
        <v>-1</v>
      </c>
      <c r="J135" s="68">
        <v>6</v>
      </c>
      <c r="K135" s="15"/>
      <c r="L135" s="59">
        <v>-1</v>
      </c>
      <c r="M135" s="59">
        <v>6</v>
      </c>
      <c r="N135" s="59">
        <v>1</v>
      </c>
      <c r="O135" s="59">
        <v>1</v>
      </c>
      <c r="P135" s="15"/>
      <c r="Q135" s="59">
        <v>-3</v>
      </c>
      <c r="R135" s="59">
        <v>6</v>
      </c>
      <c r="S135" s="59">
        <v>1</v>
      </c>
      <c r="T135" s="59"/>
      <c r="U135" s="15"/>
      <c r="V135" s="59"/>
      <c r="W135" s="59"/>
      <c r="X135" s="61"/>
      <c r="Y135" s="59"/>
      <c r="Z135" s="61"/>
      <c r="AA135" s="59"/>
      <c r="AB135" s="60"/>
      <c r="AC135" s="62"/>
      <c r="AD135" s="59"/>
      <c r="AE135" s="62"/>
      <c r="AF135" s="59"/>
      <c r="AG135" s="63"/>
      <c r="AH135" s="59"/>
      <c r="AI135" s="59"/>
      <c r="AJ135" s="59"/>
      <c r="AK135" s="59"/>
      <c r="AL135" s="59"/>
      <c r="AM135" s="63"/>
      <c r="AN135" s="59"/>
      <c r="AO135" s="63"/>
      <c r="AP135" s="59"/>
      <c r="AQ135" s="63"/>
      <c r="AR135" s="59"/>
      <c r="AS135" s="59"/>
      <c r="AT135" s="59"/>
      <c r="AU135" s="59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3"/>
      <c r="DB135" s="13"/>
      <c r="DC135" s="13"/>
      <c r="DD135" s="13"/>
      <c r="DE135" s="13"/>
      <c r="DF135" s="13"/>
      <c r="DG135" s="13"/>
      <c r="DH135" s="13"/>
      <c r="DI135" s="13"/>
      <c r="DJ135" s="13"/>
      <c r="DK135" s="13"/>
      <c r="DL135" s="13"/>
      <c r="DM135" s="13"/>
      <c r="DN135" s="13"/>
      <c r="DO135" s="13"/>
      <c r="DP135" s="13"/>
      <c r="DQ135" s="13"/>
      <c r="DR135" s="13"/>
      <c r="DS135" s="13"/>
      <c r="DT135" s="13"/>
      <c r="DU135" s="13"/>
      <c r="DV135" s="13"/>
      <c r="DW135" s="13"/>
      <c r="DX135" s="13"/>
      <c r="DY135" s="13"/>
      <c r="DZ135" s="13"/>
      <c r="EA135" s="13"/>
      <c r="EB135" s="13"/>
      <c r="EC135" s="13"/>
      <c r="ED135" s="13"/>
      <c r="EE135" s="13"/>
      <c r="EF135" s="13"/>
      <c r="EG135" s="13"/>
      <c r="EH135" s="13"/>
      <c r="EI135" s="13"/>
      <c r="EJ135" s="13"/>
      <c r="EK135" s="13"/>
      <c r="EL135" s="13"/>
      <c r="EM135" s="13"/>
      <c r="EN135" s="13"/>
      <c r="EO135" s="13"/>
      <c r="EP135" s="13"/>
      <c r="EQ135" s="13"/>
      <c r="ER135" s="13"/>
      <c r="ES135" s="13"/>
      <c r="ET135" s="13"/>
      <c r="EU135" s="13"/>
      <c r="EV135" s="13"/>
      <c r="EW135" s="13"/>
      <c r="EX135" s="13"/>
      <c r="EY135" s="13"/>
      <c r="EZ135" s="13"/>
      <c r="FA135" s="13"/>
      <c r="FB135" s="13"/>
      <c r="FC135" s="13"/>
      <c r="FD135" s="13"/>
      <c r="FE135" s="13"/>
      <c r="FF135" s="13"/>
      <c r="FG135" s="13"/>
      <c r="FH135" s="13"/>
      <c r="FI135" s="13"/>
      <c r="FJ135" s="13"/>
      <c r="FK135" s="13"/>
      <c r="FL135" s="13"/>
      <c r="FM135" s="13"/>
      <c r="FN135" s="13"/>
      <c r="FO135" s="13"/>
      <c r="FP135" s="13"/>
      <c r="FQ135" s="13"/>
      <c r="FR135" s="13"/>
      <c r="FS135" s="13"/>
      <c r="FT135" s="13"/>
      <c r="FU135" s="13"/>
      <c r="FV135" s="13"/>
      <c r="FW135" s="13"/>
      <c r="FX135" s="13"/>
      <c r="FY135" s="13"/>
      <c r="FZ135" s="13"/>
      <c r="GA135" s="13"/>
      <c r="GB135" s="13"/>
      <c r="GC135" s="13"/>
    </row>
    <row r="136" spans="1:185" ht="12.75" customHeight="1" x14ac:dyDescent="0.2">
      <c r="A136" s="76"/>
      <c r="B136" s="81" t="s">
        <v>365</v>
      </c>
      <c r="C136" s="82" t="s">
        <v>656</v>
      </c>
      <c r="D136" s="88">
        <v>109</v>
      </c>
      <c r="E136" s="85">
        <v>2.9</v>
      </c>
      <c r="F136" s="50">
        <v>2.9</v>
      </c>
      <c r="G136" s="15">
        <f t="shared" si="2"/>
        <v>17</v>
      </c>
      <c r="H136" s="15">
        <v>1</v>
      </c>
      <c r="I136" s="15">
        <v>0</v>
      </c>
      <c r="J136" s="68">
        <v>0</v>
      </c>
      <c r="K136" s="15"/>
      <c r="L136" s="59">
        <v>6</v>
      </c>
      <c r="M136" s="59">
        <v>1</v>
      </c>
      <c r="N136" s="59">
        <v>6</v>
      </c>
      <c r="O136" s="59">
        <v>1</v>
      </c>
      <c r="P136" s="15"/>
      <c r="Q136" s="59">
        <v>1</v>
      </c>
      <c r="R136" s="59">
        <v>1</v>
      </c>
      <c r="S136" s="59">
        <v>0</v>
      </c>
      <c r="T136" s="59"/>
      <c r="U136" s="15"/>
      <c r="V136" s="59"/>
      <c r="W136" s="59"/>
      <c r="X136" s="61"/>
      <c r="Y136" s="59"/>
      <c r="Z136" s="61"/>
      <c r="AA136" s="59"/>
      <c r="AB136" s="60"/>
      <c r="AC136" s="62"/>
      <c r="AD136" s="59"/>
      <c r="AE136" s="62"/>
      <c r="AF136" s="59"/>
      <c r="AG136" s="59"/>
      <c r="AH136" s="59"/>
      <c r="AI136" s="59"/>
      <c r="AJ136" s="59"/>
      <c r="AK136" s="59"/>
      <c r="AL136" s="59"/>
      <c r="AM136" s="59"/>
      <c r="AN136" s="59"/>
      <c r="AO136" s="59"/>
      <c r="AP136" s="59"/>
      <c r="AQ136" s="59"/>
      <c r="AR136" s="59"/>
      <c r="AS136" s="59"/>
      <c r="AT136" s="59"/>
      <c r="AU136" s="59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  <c r="BR136" s="13"/>
      <c r="BS136" s="13"/>
      <c r="BT136" s="13"/>
      <c r="BU136" s="13"/>
      <c r="BV136" s="13"/>
      <c r="BW136" s="13"/>
      <c r="BX136" s="13"/>
      <c r="BY136" s="13"/>
      <c r="BZ136" s="13"/>
      <c r="CA136" s="13"/>
      <c r="CB136" s="13"/>
      <c r="CC136" s="13"/>
      <c r="CD136" s="13"/>
      <c r="CE136" s="13"/>
      <c r="CF136" s="13"/>
      <c r="CG136" s="13"/>
      <c r="CH136" s="13"/>
      <c r="CI136" s="13"/>
      <c r="CJ136" s="13"/>
      <c r="CK136" s="13"/>
      <c r="CL136" s="13"/>
      <c r="CM136" s="13"/>
      <c r="CN136" s="13"/>
      <c r="CO136" s="13"/>
      <c r="CP136" s="13"/>
      <c r="CQ136" s="13"/>
      <c r="CR136" s="13"/>
      <c r="CS136" s="13"/>
      <c r="CT136" s="13"/>
      <c r="CU136" s="13"/>
      <c r="CV136" s="13"/>
      <c r="CW136" s="13"/>
      <c r="CX136" s="13"/>
      <c r="CY136" s="13"/>
      <c r="CZ136" s="13"/>
      <c r="DA136" s="13"/>
      <c r="DB136" s="13"/>
      <c r="DC136" s="13"/>
      <c r="DD136" s="13"/>
      <c r="DE136" s="13"/>
      <c r="DF136" s="13"/>
      <c r="DG136" s="13"/>
      <c r="DH136" s="13"/>
      <c r="DI136" s="13"/>
      <c r="DJ136" s="13"/>
      <c r="DK136" s="13"/>
      <c r="DL136" s="13"/>
      <c r="DM136" s="13"/>
      <c r="DN136" s="13"/>
      <c r="DO136" s="13"/>
      <c r="DP136" s="13"/>
      <c r="DQ136" s="13"/>
      <c r="DR136" s="13"/>
      <c r="DS136" s="13"/>
      <c r="DT136" s="13"/>
      <c r="DU136" s="13"/>
      <c r="DV136" s="13"/>
      <c r="DW136" s="13"/>
      <c r="DX136" s="13"/>
      <c r="DY136" s="13"/>
      <c r="DZ136" s="13"/>
      <c r="EA136" s="13"/>
      <c r="EB136" s="13"/>
      <c r="EC136" s="13"/>
      <c r="ED136" s="13"/>
      <c r="EE136" s="13"/>
      <c r="EF136" s="13"/>
      <c r="EG136" s="13"/>
      <c r="EH136" s="13"/>
      <c r="EI136" s="13"/>
      <c r="EJ136" s="13"/>
      <c r="EK136" s="13"/>
      <c r="EL136" s="13"/>
      <c r="EM136" s="13"/>
      <c r="EN136" s="13"/>
      <c r="EO136" s="13"/>
      <c r="EP136" s="13"/>
      <c r="EQ136" s="13"/>
      <c r="ER136" s="13"/>
      <c r="ES136" s="13"/>
      <c r="ET136" s="13"/>
      <c r="EU136" s="13"/>
      <c r="EV136" s="13"/>
      <c r="EW136" s="13"/>
      <c r="EX136" s="13"/>
      <c r="EY136" s="13"/>
      <c r="EZ136" s="13"/>
      <c r="FA136" s="13"/>
      <c r="FB136" s="13"/>
      <c r="FC136" s="13"/>
      <c r="FD136" s="13"/>
      <c r="FE136" s="13"/>
      <c r="FF136" s="13"/>
      <c r="FG136" s="13"/>
      <c r="FH136" s="13"/>
      <c r="FI136" s="13"/>
      <c r="FJ136" s="13"/>
      <c r="FK136" s="13"/>
      <c r="FL136" s="13"/>
      <c r="FM136" s="13"/>
      <c r="FN136" s="13"/>
      <c r="FO136" s="13"/>
      <c r="FP136" s="13"/>
      <c r="FQ136" s="13"/>
      <c r="FR136" s="13"/>
      <c r="FS136" s="13"/>
      <c r="FT136" s="13"/>
      <c r="FU136" s="13"/>
      <c r="FV136" s="13"/>
      <c r="FW136" s="13"/>
      <c r="FX136" s="13"/>
      <c r="FY136" s="13"/>
      <c r="FZ136" s="13"/>
      <c r="GA136" s="13"/>
      <c r="GB136" s="13"/>
      <c r="GC136" s="13"/>
    </row>
    <row r="137" spans="1:185" ht="12.75" customHeight="1" x14ac:dyDescent="0.2">
      <c r="A137" s="76"/>
      <c r="B137" t="s">
        <v>1297</v>
      </c>
      <c r="C137" s="82" t="s">
        <v>649</v>
      </c>
      <c r="D137" s="88"/>
      <c r="E137" s="85">
        <v>2.9</v>
      </c>
      <c r="F137" s="50"/>
      <c r="G137" s="15">
        <f>SUM(H137:AW137)</f>
        <v>0</v>
      </c>
      <c r="H137" s="15"/>
      <c r="I137" s="15"/>
      <c r="J137" s="68"/>
      <c r="K137" s="15"/>
      <c r="L137" s="59"/>
      <c r="M137" s="59"/>
      <c r="N137" s="59"/>
      <c r="O137" s="59"/>
      <c r="P137" s="15"/>
      <c r="Q137" s="59"/>
      <c r="R137" s="59"/>
      <c r="S137" s="59">
        <v>0</v>
      </c>
      <c r="T137" s="59"/>
      <c r="U137" s="15"/>
      <c r="V137" s="59"/>
      <c r="W137" s="59"/>
      <c r="X137" s="61"/>
      <c r="Y137" s="59"/>
      <c r="Z137" s="61"/>
      <c r="AA137" s="59"/>
      <c r="AB137" s="60"/>
      <c r="AC137" s="62"/>
      <c r="AD137" s="59"/>
      <c r="AE137" s="62"/>
      <c r="AF137" s="59"/>
      <c r="AG137" s="59"/>
      <c r="AH137" s="59"/>
      <c r="AI137" s="59"/>
      <c r="AJ137" s="59"/>
      <c r="AK137" s="59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  <c r="BR137" s="13"/>
      <c r="BS137" s="13"/>
      <c r="BT137" s="13"/>
      <c r="BU137" s="13"/>
      <c r="BV137" s="13"/>
      <c r="BW137" s="13"/>
      <c r="BX137" s="13"/>
      <c r="BY137" s="13"/>
      <c r="BZ137" s="13"/>
      <c r="CA137" s="13"/>
      <c r="CB137" s="13"/>
      <c r="CC137" s="13"/>
      <c r="CD137" s="13"/>
      <c r="CE137" s="13"/>
      <c r="CF137" s="13"/>
      <c r="CG137" s="13"/>
      <c r="CH137" s="13"/>
      <c r="CI137" s="13"/>
      <c r="CJ137" s="13"/>
      <c r="CK137" s="13"/>
      <c r="CL137" s="13"/>
      <c r="CM137" s="13"/>
      <c r="CN137" s="13"/>
      <c r="CO137" s="13"/>
      <c r="CP137" s="13"/>
      <c r="CQ137" s="13"/>
      <c r="CR137" s="13"/>
      <c r="CS137" s="13"/>
      <c r="CT137" s="13"/>
      <c r="CU137" s="13"/>
      <c r="CV137" s="13"/>
      <c r="CW137" s="13"/>
      <c r="CX137" s="13"/>
      <c r="CY137" s="13"/>
      <c r="CZ137" s="13"/>
      <c r="DA137" s="13"/>
      <c r="DB137" s="13"/>
      <c r="DC137" s="13"/>
      <c r="DD137" s="13"/>
      <c r="DE137" s="13"/>
      <c r="DF137" s="13"/>
      <c r="DG137" s="13"/>
      <c r="DH137" s="13"/>
      <c r="DI137" s="13"/>
      <c r="DJ137" s="13"/>
      <c r="DK137" s="13"/>
      <c r="DL137" s="13"/>
      <c r="DM137" s="13"/>
      <c r="DN137" s="13"/>
      <c r="DO137" s="13"/>
      <c r="DP137" s="13"/>
      <c r="DQ137" s="13"/>
      <c r="DR137" s="13"/>
      <c r="DS137" s="13"/>
      <c r="DT137" s="13"/>
      <c r="DU137" s="13"/>
      <c r="DV137" s="13"/>
      <c r="DW137" s="13"/>
      <c r="DX137" s="13"/>
      <c r="DY137" s="13"/>
      <c r="DZ137" s="13"/>
      <c r="EA137" s="13"/>
      <c r="EB137" s="13"/>
      <c r="EC137" s="13"/>
      <c r="ED137" s="13"/>
      <c r="EE137" s="13"/>
      <c r="EF137" s="13"/>
      <c r="EG137" s="13"/>
      <c r="EH137" s="13"/>
      <c r="EI137" s="13"/>
      <c r="EJ137" s="13"/>
      <c r="EK137" s="13"/>
      <c r="EL137" s="13"/>
      <c r="EM137" s="13"/>
      <c r="EN137" s="13"/>
      <c r="EO137" s="13"/>
      <c r="EP137" s="13"/>
      <c r="EQ137" s="13"/>
      <c r="ER137" s="13"/>
      <c r="ES137" s="13"/>
      <c r="ET137" s="13"/>
      <c r="EU137" s="13"/>
      <c r="EV137" s="13"/>
      <c r="EW137" s="13"/>
      <c r="EX137" s="13"/>
      <c r="EY137" s="13"/>
      <c r="EZ137" s="13"/>
      <c r="FA137" s="13"/>
      <c r="FB137" s="13"/>
      <c r="FC137" s="13"/>
      <c r="FD137" s="13"/>
      <c r="FE137" s="13"/>
      <c r="FF137" s="13"/>
      <c r="FG137" s="13"/>
      <c r="FH137" s="13"/>
      <c r="FI137" s="13"/>
      <c r="FJ137" s="13"/>
      <c r="FK137" s="13"/>
      <c r="FL137" s="13"/>
      <c r="FM137" s="13"/>
      <c r="FN137" s="13"/>
      <c r="FO137" s="13"/>
      <c r="FP137" s="13"/>
      <c r="FQ137" s="13"/>
      <c r="FR137" s="13"/>
      <c r="FS137" s="13"/>
      <c r="FT137" s="13"/>
      <c r="FU137" s="13"/>
      <c r="FV137" s="13"/>
      <c r="FW137" s="13"/>
      <c r="FX137" s="13"/>
      <c r="FY137" s="13"/>
      <c r="FZ137" s="13"/>
      <c r="GA137" s="13"/>
      <c r="GB137" s="13"/>
      <c r="GC137" s="13"/>
    </row>
    <row r="138" spans="1:185" ht="12.75" customHeight="1" x14ac:dyDescent="0.2">
      <c r="A138" s="76"/>
      <c r="B138" s="81" t="s">
        <v>90</v>
      </c>
      <c r="C138" s="82" t="s">
        <v>659</v>
      </c>
      <c r="D138" s="88">
        <v>52</v>
      </c>
      <c r="E138" s="85">
        <v>2.8</v>
      </c>
      <c r="F138" s="50">
        <v>2.8</v>
      </c>
      <c r="G138" s="15">
        <f t="shared" si="2"/>
        <v>20</v>
      </c>
      <c r="H138" s="15">
        <v>0</v>
      </c>
      <c r="I138" s="15">
        <v>0</v>
      </c>
      <c r="J138" s="15">
        <v>0</v>
      </c>
      <c r="K138" s="15"/>
      <c r="L138" s="59">
        <v>0</v>
      </c>
      <c r="M138" s="59">
        <v>6</v>
      </c>
      <c r="N138" s="59">
        <v>6</v>
      </c>
      <c r="O138" s="59">
        <v>0</v>
      </c>
      <c r="P138" s="15"/>
      <c r="Q138" s="59">
        <v>1</v>
      </c>
      <c r="R138" s="59">
        <v>1</v>
      </c>
      <c r="S138" s="59">
        <v>6</v>
      </c>
      <c r="T138" s="59"/>
      <c r="U138" s="15"/>
      <c r="V138" s="59"/>
      <c r="W138" s="59"/>
      <c r="X138" s="61"/>
      <c r="Y138" s="59"/>
      <c r="Z138" s="61"/>
      <c r="AA138" s="59"/>
      <c r="AB138" s="60"/>
      <c r="AC138" s="62"/>
      <c r="AD138" s="59"/>
      <c r="AE138" s="62"/>
      <c r="AF138" s="59"/>
      <c r="AG138" s="59"/>
      <c r="AH138" s="59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63"/>
      <c r="AT138" s="59"/>
      <c r="AU138" s="59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  <c r="BR138" s="13"/>
      <c r="BS138" s="13"/>
      <c r="BT138" s="13"/>
      <c r="BU138" s="13"/>
      <c r="BV138" s="13"/>
      <c r="BW138" s="13"/>
      <c r="BX138" s="13"/>
      <c r="BY138" s="13"/>
      <c r="BZ138" s="13"/>
      <c r="CA138" s="13"/>
      <c r="CB138" s="13"/>
      <c r="CC138" s="13"/>
      <c r="CD138" s="13"/>
      <c r="CE138" s="13"/>
      <c r="CF138" s="13"/>
      <c r="CG138" s="13"/>
      <c r="CH138" s="13"/>
      <c r="CI138" s="13"/>
      <c r="CJ138" s="13"/>
      <c r="CK138" s="13"/>
      <c r="CL138" s="13"/>
      <c r="CM138" s="13"/>
      <c r="CN138" s="13"/>
      <c r="CO138" s="13"/>
      <c r="CP138" s="13"/>
      <c r="CQ138" s="13"/>
      <c r="CR138" s="13"/>
      <c r="CS138" s="13"/>
      <c r="CT138" s="13"/>
      <c r="CU138" s="13"/>
      <c r="CV138" s="13"/>
      <c r="CW138" s="13"/>
      <c r="CX138" s="13"/>
      <c r="CY138" s="13"/>
      <c r="CZ138" s="13"/>
      <c r="DA138" s="13"/>
      <c r="DB138" s="13"/>
      <c r="DC138" s="13"/>
      <c r="DD138" s="13"/>
      <c r="DE138" s="13"/>
      <c r="DF138" s="13"/>
      <c r="DG138" s="13"/>
      <c r="DH138" s="13"/>
      <c r="DI138" s="13"/>
      <c r="DJ138" s="13"/>
      <c r="DK138" s="13"/>
      <c r="DL138" s="13"/>
      <c r="DM138" s="13"/>
      <c r="DN138" s="13"/>
      <c r="DO138" s="13"/>
      <c r="DP138" s="13"/>
      <c r="DQ138" s="13"/>
      <c r="DR138" s="13"/>
      <c r="DS138" s="13"/>
      <c r="DT138" s="13"/>
      <c r="DU138" s="13"/>
      <c r="DV138" s="13"/>
      <c r="DW138" s="13"/>
      <c r="DX138" s="13"/>
      <c r="DY138" s="13"/>
      <c r="DZ138" s="13"/>
      <c r="EA138" s="13"/>
      <c r="EB138" s="13"/>
      <c r="EC138" s="13"/>
      <c r="ED138" s="13"/>
      <c r="EE138" s="13"/>
      <c r="EF138" s="13"/>
      <c r="EG138" s="13"/>
      <c r="EH138" s="13"/>
      <c r="EI138" s="13"/>
      <c r="EJ138" s="13"/>
      <c r="EK138" s="13"/>
      <c r="EL138" s="13"/>
      <c r="EM138" s="13"/>
      <c r="EN138" s="13"/>
      <c r="EO138" s="13"/>
      <c r="EP138" s="13"/>
      <c r="EQ138" s="13"/>
      <c r="ER138" s="13"/>
      <c r="ES138" s="13"/>
      <c r="ET138" s="13"/>
      <c r="EU138" s="13"/>
      <c r="EV138" s="13"/>
      <c r="EW138" s="13"/>
      <c r="EX138" s="13"/>
      <c r="EY138" s="13"/>
      <c r="EZ138" s="13"/>
      <c r="FA138" s="13"/>
      <c r="FB138" s="13"/>
      <c r="FC138" s="13"/>
      <c r="FD138" s="13"/>
      <c r="FE138" s="13"/>
      <c r="FF138" s="13"/>
      <c r="FG138" s="13"/>
      <c r="FH138" s="13"/>
      <c r="FI138" s="13"/>
      <c r="FJ138" s="13"/>
      <c r="FK138" s="13"/>
      <c r="FL138" s="13"/>
      <c r="FM138" s="13"/>
      <c r="FN138" s="13"/>
      <c r="FO138" s="13"/>
      <c r="FP138" s="13"/>
      <c r="FQ138" s="13"/>
      <c r="FR138" s="13"/>
      <c r="FS138" s="13"/>
      <c r="FT138" s="13"/>
      <c r="FU138" s="13"/>
      <c r="FV138" s="13"/>
      <c r="FW138" s="13"/>
      <c r="FX138" s="13"/>
      <c r="FY138" s="13"/>
      <c r="FZ138" s="13"/>
      <c r="GA138" s="13"/>
      <c r="GB138" s="13"/>
      <c r="GC138" s="13"/>
    </row>
    <row r="139" spans="1:185" ht="12.75" customHeight="1" x14ac:dyDescent="0.2">
      <c r="A139" s="76"/>
      <c r="B139" s="81" t="s">
        <v>331</v>
      </c>
      <c r="C139" s="82" t="s">
        <v>661</v>
      </c>
      <c r="D139" s="88">
        <v>98</v>
      </c>
      <c r="E139" s="85">
        <v>2.8</v>
      </c>
      <c r="F139" s="78"/>
      <c r="G139" s="15">
        <f t="shared" si="2"/>
        <v>5</v>
      </c>
      <c r="H139" s="15">
        <v>1</v>
      </c>
      <c r="I139" s="15">
        <v>0</v>
      </c>
      <c r="J139" s="15">
        <v>0</v>
      </c>
      <c r="K139" s="15"/>
      <c r="L139" s="59">
        <v>1</v>
      </c>
      <c r="M139" s="59">
        <v>2</v>
      </c>
      <c r="N139" s="59">
        <v>1</v>
      </c>
      <c r="O139" s="59">
        <v>0</v>
      </c>
      <c r="P139" s="15"/>
      <c r="Q139" s="59">
        <v>0</v>
      </c>
      <c r="R139" s="59">
        <v>0</v>
      </c>
      <c r="S139" s="59">
        <v>0</v>
      </c>
      <c r="T139" s="59"/>
      <c r="U139" s="15"/>
      <c r="V139" s="59"/>
      <c r="W139" s="59"/>
      <c r="X139" s="61"/>
      <c r="Y139" s="59"/>
      <c r="Z139" s="61"/>
      <c r="AA139" s="59"/>
      <c r="AB139" s="61"/>
      <c r="AC139" s="62"/>
      <c r="AD139" s="59"/>
      <c r="AE139" s="62"/>
      <c r="AF139" s="59"/>
      <c r="AG139" s="59"/>
      <c r="AH139" s="59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  <c r="BR139" s="13"/>
      <c r="BS139" s="13"/>
      <c r="BT139" s="13"/>
      <c r="BU139" s="13"/>
      <c r="BV139" s="13"/>
      <c r="BW139" s="13"/>
      <c r="BX139" s="13"/>
      <c r="BY139" s="13"/>
      <c r="BZ139" s="13"/>
      <c r="CA139" s="13"/>
      <c r="CB139" s="13"/>
      <c r="CC139" s="13"/>
      <c r="CD139" s="13"/>
      <c r="CE139" s="13"/>
      <c r="CF139" s="13"/>
      <c r="CG139" s="13"/>
      <c r="CH139" s="13"/>
      <c r="CI139" s="13"/>
      <c r="CJ139" s="13"/>
      <c r="CK139" s="13"/>
      <c r="CL139" s="13"/>
      <c r="CM139" s="13"/>
      <c r="CN139" s="13"/>
      <c r="CO139" s="13"/>
      <c r="CP139" s="13"/>
      <c r="CQ139" s="13"/>
      <c r="CR139" s="13"/>
      <c r="CS139" s="13"/>
      <c r="CT139" s="13"/>
      <c r="CU139" s="13"/>
      <c r="CV139" s="13"/>
      <c r="CW139" s="13"/>
      <c r="CX139" s="13"/>
      <c r="CY139" s="13"/>
      <c r="CZ139" s="13"/>
      <c r="DA139" s="13"/>
      <c r="DB139" s="13"/>
      <c r="DC139" s="13"/>
      <c r="DD139" s="13"/>
      <c r="DE139" s="13"/>
      <c r="DF139" s="13"/>
      <c r="DG139" s="13"/>
      <c r="DH139" s="13"/>
      <c r="DI139" s="13"/>
      <c r="DJ139" s="13"/>
      <c r="DK139" s="13"/>
      <c r="DL139" s="13"/>
      <c r="DM139" s="13"/>
      <c r="DN139" s="13"/>
      <c r="DO139" s="13"/>
      <c r="DP139" s="13"/>
      <c r="DQ139" s="13"/>
      <c r="DR139" s="13"/>
      <c r="DS139" s="13"/>
      <c r="DT139" s="13"/>
      <c r="DU139" s="13"/>
      <c r="DV139" s="13"/>
      <c r="DW139" s="13"/>
      <c r="DX139" s="13"/>
      <c r="DY139" s="13"/>
      <c r="DZ139" s="13"/>
      <c r="EA139" s="13"/>
      <c r="EB139" s="13"/>
      <c r="EC139" s="13"/>
      <c r="ED139" s="13"/>
      <c r="EE139" s="13"/>
      <c r="EF139" s="13"/>
      <c r="EG139" s="13"/>
      <c r="EH139" s="13"/>
      <c r="EI139" s="13"/>
      <c r="EJ139" s="13"/>
      <c r="EK139" s="13"/>
      <c r="EL139" s="13"/>
      <c r="EM139" s="13"/>
      <c r="EN139" s="13"/>
      <c r="EO139" s="13"/>
      <c r="EP139" s="13"/>
      <c r="EQ139" s="13"/>
      <c r="ER139" s="13"/>
      <c r="ES139" s="13"/>
      <c r="ET139" s="13"/>
      <c r="EU139" s="13"/>
      <c r="EV139" s="13"/>
      <c r="EW139" s="13"/>
      <c r="EX139" s="13"/>
      <c r="EY139" s="13"/>
      <c r="EZ139" s="13"/>
      <c r="FA139" s="13"/>
      <c r="FB139" s="13"/>
      <c r="FC139" s="13"/>
      <c r="FD139" s="13"/>
      <c r="FE139" s="13"/>
      <c r="FF139" s="13"/>
      <c r="FG139" s="13"/>
      <c r="FH139" s="13"/>
      <c r="FI139" s="13"/>
      <c r="FJ139" s="13"/>
      <c r="FK139" s="13"/>
      <c r="FL139" s="13"/>
      <c r="FM139" s="13"/>
      <c r="FN139" s="13"/>
      <c r="FO139" s="13"/>
      <c r="FP139" s="13"/>
      <c r="FQ139" s="13"/>
      <c r="FR139" s="13"/>
      <c r="FS139" s="13"/>
      <c r="FT139" s="13"/>
      <c r="FU139" s="13"/>
      <c r="FV139" s="13"/>
      <c r="FW139" s="13"/>
      <c r="FX139" s="13"/>
      <c r="FY139" s="13"/>
      <c r="FZ139" s="13"/>
      <c r="GA139" s="13"/>
      <c r="GB139" s="13"/>
      <c r="GC139" s="13"/>
    </row>
    <row r="140" spans="1:185" ht="12.75" customHeight="1" x14ac:dyDescent="0.2">
      <c r="A140" s="76"/>
      <c r="B140" s="81" t="s">
        <v>339</v>
      </c>
      <c r="C140" s="82" t="s">
        <v>657</v>
      </c>
      <c r="D140" s="88">
        <v>51</v>
      </c>
      <c r="E140" s="85">
        <v>2.8</v>
      </c>
      <c r="F140" s="73"/>
      <c r="G140" s="15">
        <f t="shared" si="2"/>
        <v>0</v>
      </c>
      <c r="H140" s="15">
        <v>0</v>
      </c>
      <c r="I140" s="15">
        <v>0</v>
      </c>
      <c r="J140" s="15">
        <v>0</v>
      </c>
      <c r="K140" s="15"/>
      <c r="L140" s="59">
        <v>0</v>
      </c>
      <c r="M140" s="59">
        <v>-1</v>
      </c>
      <c r="N140" s="59">
        <v>0</v>
      </c>
      <c r="O140" s="59">
        <v>0</v>
      </c>
      <c r="P140" s="15"/>
      <c r="Q140" s="59">
        <v>0</v>
      </c>
      <c r="R140" s="59">
        <v>1</v>
      </c>
      <c r="S140" s="59">
        <v>0</v>
      </c>
      <c r="T140" s="59"/>
      <c r="U140" s="15"/>
      <c r="V140" s="59"/>
      <c r="W140" s="59"/>
      <c r="X140" s="61"/>
      <c r="Y140" s="59"/>
      <c r="Z140" s="61"/>
      <c r="AA140" s="59"/>
      <c r="AB140" s="60"/>
      <c r="AC140" s="62"/>
      <c r="AD140" s="59"/>
      <c r="AE140" s="62"/>
      <c r="AF140" s="59"/>
      <c r="AG140" s="59"/>
      <c r="AH140" s="59"/>
      <c r="AI140" s="59"/>
      <c r="AJ140" s="59"/>
      <c r="AK140" s="59"/>
      <c r="AL140" s="59"/>
      <c r="AM140" s="59"/>
      <c r="AN140" s="59"/>
      <c r="AO140" s="59"/>
      <c r="AP140" s="59"/>
      <c r="AQ140" s="63"/>
      <c r="AR140" s="59"/>
      <c r="AS140" s="59"/>
      <c r="AT140" s="59"/>
      <c r="AU140" s="59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  <c r="BR140" s="13"/>
      <c r="BS140" s="13"/>
      <c r="BT140" s="13"/>
      <c r="BU140" s="13"/>
      <c r="BV140" s="13"/>
      <c r="BW140" s="13"/>
      <c r="BX140" s="13"/>
      <c r="BY140" s="13"/>
      <c r="BZ140" s="13"/>
      <c r="CA140" s="13"/>
      <c r="CB140" s="13"/>
      <c r="CC140" s="13"/>
      <c r="CD140" s="13"/>
      <c r="CE140" s="13"/>
      <c r="CF140" s="13"/>
      <c r="CG140" s="13"/>
      <c r="CH140" s="13"/>
      <c r="CI140" s="13"/>
      <c r="CJ140" s="13"/>
      <c r="CK140" s="13"/>
      <c r="CL140" s="13"/>
      <c r="CM140" s="13"/>
      <c r="CN140" s="13"/>
      <c r="CO140" s="13"/>
      <c r="CP140" s="13"/>
      <c r="CQ140" s="13"/>
      <c r="CR140" s="13"/>
      <c r="CS140" s="13"/>
      <c r="CT140" s="13"/>
      <c r="CU140" s="13"/>
      <c r="CV140" s="13"/>
      <c r="CW140" s="13"/>
      <c r="CX140" s="13"/>
      <c r="CY140" s="13"/>
      <c r="CZ140" s="13"/>
      <c r="DA140" s="13"/>
      <c r="DB140" s="13"/>
      <c r="DC140" s="13"/>
      <c r="DD140" s="13"/>
      <c r="DE140" s="13"/>
      <c r="DF140" s="13"/>
      <c r="DG140" s="13"/>
      <c r="DH140" s="13"/>
      <c r="DI140" s="13"/>
      <c r="DJ140" s="13"/>
      <c r="DK140" s="13"/>
      <c r="DL140" s="13"/>
      <c r="DM140" s="13"/>
      <c r="DN140" s="13"/>
      <c r="DO140" s="13"/>
      <c r="DP140" s="13"/>
      <c r="DQ140" s="13"/>
      <c r="DR140" s="13"/>
      <c r="DS140" s="13"/>
      <c r="DT140" s="13"/>
      <c r="DU140" s="13"/>
      <c r="DV140" s="13"/>
      <c r="DW140" s="13"/>
      <c r="DX140" s="13"/>
      <c r="DY140" s="13"/>
      <c r="DZ140" s="13"/>
      <c r="EA140" s="13"/>
      <c r="EB140" s="13"/>
      <c r="EC140" s="13"/>
      <c r="ED140" s="13"/>
      <c r="EE140" s="13"/>
      <c r="EF140" s="13"/>
      <c r="EG140" s="13"/>
      <c r="EH140" s="13"/>
      <c r="EI140" s="13"/>
      <c r="EJ140" s="13"/>
      <c r="EK140" s="13"/>
      <c r="EL140" s="13"/>
      <c r="EM140" s="13"/>
      <c r="EN140" s="13"/>
      <c r="EO140" s="13"/>
      <c r="EP140" s="13"/>
      <c r="EQ140" s="13"/>
      <c r="ER140" s="13"/>
      <c r="ES140" s="13"/>
      <c r="ET140" s="13"/>
      <c r="EU140" s="13"/>
      <c r="EV140" s="13"/>
      <c r="EW140" s="13"/>
      <c r="EX140" s="13"/>
      <c r="EY140" s="13"/>
      <c r="EZ140" s="13"/>
      <c r="FA140" s="13"/>
      <c r="FB140" s="13"/>
      <c r="FC140" s="13"/>
      <c r="FD140" s="13"/>
      <c r="FE140" s="13"/>
      <c r="FF140" s="13"/>
      <c r="FG140" s="13"/>
      <c r="FH140" s="13"/>
      <c r="FI140" s="13"/>
      <c r="FJ140" s="13"/>
      <c r="FK140" s="13"/>
      <c r="FL140" s="13"/>
      <c r="FM140" s="13"/>
      <c r="FN140" s="13"/>
      <c r="FO140" s="13"/>
      <c r="FP140" s="13"/>
      <c r="FQ140" s="13"/>
      <c r="FR140" s="13"/>
      <c r="FS140" s="13"/>
      <c r="FT140" s="13"/>
      <c r="FU140" s="13"/>
      <c r="FV140" s="13"/>
      <c r="FW140" s="13"/>
      <c r="FX140" s="13"/>
      <c r="FY140" s="13"/>
      <c r="FZ140" s="13"/>
      <c r="GA140" s="13"/>
      <c r="GB140" s="13"/>
      <c r="GC140" s="13"/>
    </row>
    <row r="141" spans="1:185" ht="12.75" customHeight="1" x14ac:dyDescent="0.2">
      <c r="A141" s="76"/>
      <c r="B141" s="81" t="s">
        <v>129</v>
      </c>
      <c r="C141" s="82" t="s">
        <v>661</v>
      </c>
      <c r="D141" s="88">
        <v>83</v>
      </c>
      <c r="E141" s="85">
        <v>2.8</v>
      </c>
      <c r="F141" s="73"/>
      <c r="G141" s="15">
        <f t="shared" si="2"/>
        <v>16</v>
      </c>
      <c r="H141" s="15">
        <v>0</v>
      </c>
      <c r="I141" s="15">
        <v>1</v>
      </c>
      <c r="J141" s="15">
        <v>0</v>
      </c>
      <c r="K141" s="15"/>
      <c r="L141" s="59">
        <v>1</v>
      </c>
      <c r="M141" s="59">
        <v>5</v>
      </c>
      <c r="N141" s="59">
        <v>1</v>
      </c>
      <c r="O141" s="59">
        <v>8</v>
      </c>
      <c r="P141" s="15"/>
      <c r="Q141" s="59">
        <v>0</v>
      </c>
      <c r="R141" s="59">
        <v>0</v>
      </c>
      <c r="S141" s="59">
        <v>0</v>
      </c>
      <c r="T141" s="59"/>
      <c r="U141" s="15"/>
      <c r="V141" s="59"/>
      <c r="W141" s="59"/>
      <c r="X141" s="61"/>
      <c r="Y141" s="59"/>
      <c r="Z141" s="61"/>
      <c r="AA141" s="59"/>
      <c r="AB141" s="61"/>
      <c r="AC141" s="62"/>
      <c r="AD141" s="59"/>
      <c r="AE141" s="62"/>
      <c r="AF141" s="59"/>
      <c r="AG141" s="59"/>
      <c r="AH141" s="59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  <c r="BR141" s="13"/>
      <c r="BS141" s="13"/>
      <c r="BT141" s="13"/>
      <c r="BU141" s="13"/>
      <c r="BV141" s="13"/>
      <c r="BW141" s="13"/>
      <c r="BX141" s="13"/>
      <c r="BY141" s="13"/>
      <c r="BZ141" s="13"/>
      <c r="CA141" s="13"/>
      <c r="CB141" s="13"/>
      <c r="CC141" s="13"/>
      <c r="CD141" s="13"/>
      <c r="CE141" s="13"/>
      <c r="CF141" s="13"/>
      <c r="CG141" s="13"/>
      <c r="CH141" s="13"/>
      <c r="CI141" s="13"/>
      <c r="CJ141" s="13"/>
      <c r="CK141" s="13"/>
      <c r="CL141" s="13"/>
      <c r="CM141" s="13"/>
      <c r="CN141" s="13"/>
      <c r="CO141" s="13"/>
      <c r="CP141" s="13"/>
      <c r="CQ141" s="13"/>
      <c r="CR141" s="13"/>
      <c r="CS141" s="13"/>
      <c r="CT141" s="13"/>
      <c r="CU141" s="13"/>
      <c r="CV141" s="13"/>
      <c r="CW141" s="13"/>
      <c r="CX141" s="13"/>
      <c r="CY141" s="13"/>
      <c r="CZ141" s="13"/>
      <c r="DA141" s="13"/>
      <c r="DB141" s="13"/>
      <c r="DC141" s="13"/>
      <c r="DD141" s="13"/>
      <c r="DE141" s="13"/>
      <c r="DF141" s="13"/>
      <c r="DG141" s="13"/>
      <c r="DH141" s="13"/>
      <c r="DI141" s="13"/>
      <c r="DJ141" s="13"/>
      <c r="DK141" s="13"/>
      <c r="DL141" s="13"/>
      <c r="DM141" s="13"/>
      <c r="DN141" s="13"/>
      <c r="DO141" s="13"/>
      <c r="DP141" s="13"/>
      <c r="DQ141" s="13"/>
      <c r="DR141" s="13"/>
      <c r="DS141" s="13"/>
      <c r="DT141" s="13"/>
      <c r="DU141" s="13"/>
      <c r="DV141" s="13"/>
      <c r="DW141" s="13"/>
      <c r="DX141" s="13"/>
      <c r="DY141" s="13"/>
      <c r="DZ141" s="13"/>
      <c r="EA141" s="13"/>
      <c r="EB141" s="13"/>
      <c r="EC141" s="13"/>
      <c r="ED141" s="13"/>
      <c r="EE141" s="13"/>
      <c r="EF141" s="13"/>
      <c r="EG141" s="13"/>
      <c r="EH141" s="13"/>
      <c r="EI141" s="13"/>
      <c r="EJ141" s="13"/>
      <c r="EK141" s="13"/>
      <c r="EL141" s="13"/>
      <c r="EM141" s="13"/>
      <c r="EN141" s="13"/>
      <c r="EO141" s="13"/>
      <c r="EP141" s="13"/>
      <c r="EQ141" s="13"/>
      <c r="ER141" s="13"/>
      <c r="ES141" s="13"/>
      <c r="ET141" s="13"/>
      <c r="EU141" s="13"/>
      <c r="EV141" s="13"/>
      <c r="EW141" s="13"/>
      <c r="EX141" s="13"/>
      <c r="EY141" s="13"/>
      <c r="EZ141" s="13"/>
      <c r="FA141" s="13"/>
      <c r="FB141" s="13"/>
      <c r="FC141" s="13"/>
      <c r="FD141" s="13"/>
      <c r="FE141" s="13"/>
      <c r="FF141" s="13"/>
      <c r="FG141" s="13"/>
      <c r="FH141" s="13"/>
      <c r="FI141" s="13"/>
      <c r="FJ141" s="13"/>
      <c r="FK141" s="13"/>
      <c r="FL141" s="13"/>
      <c r="FM141" s="13"/>
      <c r="FN141" s="13"/>
      <c r="FO141" s="13"/>
      <c r="FP141" s="13"/>
      <c r="FQ141" s="13"/>
      <c r="FR141" s="13"/>
      <c r="FS141" s="13"/>
      <c r="FT141" s="13"/>
      <c r="FU141" s="13"/>
      <c r="FV141" s="13"/>
      <c r="FW141" s="13"/>
      <c r="FX141" s="13"/>
      <c r="FY141" s="13"/>
      <c r="FZ141" s="13"/>
      <c r="GA141" s="13"/>
      <c r="GB141" s="13"/>
      <c r="GC141" s="13"/>
    </row>
    <row r="142" spans="1:185" ht="12.75" customHeight="1" x14ac:dyDescent="0.2">
      <c r="A142" s="76"/>
      <c r="B142" s="81" t="s">
        <v>340</v>
      </c>
      <c r="C142" s="82" t="s">
        <v>655</v>
      </c>
      <c r="D142" s="88">
        <v>80</v>
      </c>
      <c r="E142" s="85">
        <v>2.8</v>
      </c>
      <c r="F142" s="78"/>
      <c r="G142" s="15">
        <f t="shared" si="2"/>
        <v>23</v>
      </c>
      <c r="H142" s="15">
        <v>2</v>
      </c>
      <c r="I142" s="15">
        <v>2</v>
      </c>
      <c r="J142" s="15">
        <v>6</v>
      </c>
      <c r="K142" s="15"/>
      <c r="L142" s="59">
        <v>2</v>
      </c>
      <c r="M142" s="59">
        <v>1</v>
      </c>
      <c r="N142" s="59">
        <v>6</v>
      </c>
      <c r="O142" s="59">
        <v>0</v>
      </c>
      <c r="P142" s="15"/>
      <c r="Q142" s="59">
        <v>2</v>
      </c>
      <c r="R142" s="59">
        <v>1</v>
      </c>
      <c r="S142" s="59">
        <v>1</v>
      </c>
      <c r="T142" s="59"/>
      <c r="U142" s="15"/>
      <c r="V142" s="59"/>
      <c r="W142" s="59"/>
      <c r="X142" s="61"/>
      <c r="Y142" s="59"/>
      <c r="Z142" s="61"/>
      <c r="AA142" s="59"/>
      <c r="AB142" s="61"/>
      <c r="AC142" s="62"/>
      <c r="AD142" s="59"/>
      <c r="AE142" s="62"/>
      <c r="AF142" s="59"/>
      <c r="AG142" s="59"/>
      <c r="AH142" s="59"/>
      <c r="AI142" s="59"/>
      <c r="AJ142" s="59"/>
      <c r="AK142" s="59"/>
      <c r="AL142" s="59"/>
      <c r="AM142" s="59"/>
      <c r="AN142" s="59"/>
      <c r="AO142" s="59"/>
      <c r="AP142" s="59"/>
      <c r="AQ142" s="59"/>
      <c r="AR142" s="59"/>
      <c r="AS142" s="59"/>
      <c r="AT142" s="59"/>
      <c r="AU142" s="59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  <c r="BR142" s="13"/>
      <c r="BS142" s="13"/>
      <c r="BT142" s="13"/>
      <c r="BU142" s="13"/>
      <c r="BV142" s="13"/>
      <c r="BW142" s="13"/>
      <c r="BX142" s="13"/>
      <c r="BY142" s="13"/>
      <c r="BZ142" s="13"/>
      <c r="CA142" s="13"/>
      <c r="CB142" s="13"/>
      <c r="CC142" s="13"/>
      <c r="CD142" s="13"/>
      <c r="CE142" s="13"/>
      <c r="CF142" s="13"/>
      <c r="CG142" s="13"/>
      <c r="CH142" s="13"/>
      <c r="CI142" s="13"/>
      <c r="CJ142" s="13"/>
      <c r="CK142" s="13"/>
      <c r="CL142" s="13"/>
      <c r="CM142" s="13"/>
      <c r="CN142" s="13"/>
      <c r="CO142" s="13"/>
      <c r="CP142" s="13"/>
      <c r="CQ142" s="13"/>
      <c r="CR142" s="13"/>
      <c r="CS142" s="13"/>
      <c r="CT142" s="13"/>
      <c r="CU142" s="13"/>
      <c r="CV142" s="13"/>
      <c r="CW142" s="13"/>
      <c r="CX142" s="13"/>
      <c r="CY142" s="13"/>
      <c r="CZ142" s="13"/>
      <c r="DA142" s="13"/>
      <c r="DB142" s="13"/>
      <c r="DC142" s="13"/>
      <c r="DD142" s="13"/>
      <c r="DE142" s="13"/>
      <c r="DF142" s="13"/>
      <c r="DG142" s="13"/>
      <c r="DH142" s="13"/>
      <c r="DI142" s="13"/>
      <c r="DJ142" s="13"/>
      <c r="DK142" s="13"/>
      <c r="DL142" s="13"/>
      <c r="DM142" s="13"/>
      <c r="DN142" s="13"/>
      <c r="DO142" s="13"/>
      <c r="DP142" s="13"/>
      <c r="DQ142" s="13"/>
      <c r="DR142" s="13"/>
      <c r="DS142" s="13"/>
      <c r="DT142" s="13"/>
      <c r="DU142" s="13"/>
      <c r="DV142" s="13"/>
      <c r="DW142" s="13"/>
      <c r="DX142" s="13"/>
      <c r="DY142" s="13"/>
      <c r="DZ142" s="13"/>
      <c r="EA142" s="13"/>
      <c r="EB142" s="13"/>
      <c r="EC142" s="13"/>
      <c r="ED142" s="13"/>
      <c r="EE142" s="13"/>
      <c r="EF142" s="13"/>
      <c r="EG142" s="13"/>
      <c r="EH142" s="13"/>
      <c r="EI142" s="13"/>
      <c r="EJ142" s="13"/>
      <c r="EK142" s="13"/>
      <c r="EL142" s="13"/>
      <c r="EM142" s="13"/>
      <c r="EN142" s="13"/>
      <c r="EO142" s="13"/>
      <c r="EP142" s="13"/>
      <c r="EQ142" s="13"/>
      <c r="ER142" s="13"/>
      <c r="ES142" s="13"/>
      <c r="ET142" s="13"/>
      <c r="EU142" s="13"/>
      <c r="EV142" s="13"/>
      <c r="EW142" s="13"/>
      <c r="EX142" s="13"/>
      <c r="EY142" s="13"/>
      <c r="EZ142" s="13"/>
      <c r="FA142" s="13"/>
      <c r="FB142" s="13"/>
      <c r="FC142" s="13"/>
      <c r="FD142" s="13"/>
      <c r="FE142" s="13"/>
      <c r="FF142" s="13"/>
      <c r="FG142" s="13"/>
      <c r="FH142" s="13"/>
      <c r="FI142" s="13"/>
      <c r="FJ142" s="13"/>
      <c r="FK142" s="13"/>
      <c r="FL142" s="13"/>
      <c r="FM142" s="13"/>
      <c r="FN142" s="13"/>
      <c r="FO142" s="13"/>
      <c r="FP142" s="13"/>
      <c r="FQ142" s="13"/>
      <c r="FR142" s="13"/>
      <c r="FS142" s="13"/>
      <c r="FT142" s="13"/>
      <c r="FU142" s="13"/>
      <c r="FV142" s="13"/>
      <c r="FW142" s="13"/>
      <c r="FX142" s="13"/>
      <c r="FY142" s="13"/>
      <c r="FZ142" s="13"/>
      <c r="GA142" s="13"/>
      <c r="GB142" s="13"/>
      <c r="GC142" s="13"/>
    </row>
    <row r="143" spans="1:185" ht="12.75" customHeight="1" x14ac:dyDescent="0.2">
      <c r="A143" s="76"/>
      <c r="B143" s="81" t="s">
        <v>126</v>
      </c>
      <c r="C143" s="82" t="s">
        <v>655</v>
      </c>
      <c r="D143" s="88">
        <v>58</v>
      </c>
      <c r="E143" s="85">
        <v>2.8</v>
      </c>
      <c r="F143" s="50">
        <v>4.5999999999999996</v>
      </c>
      <c r="G143" s="15">
        <f t="shared" si="2"/>
        <v>22</v>
      </c>
      <c r="H143" s="15">
        <v>2</v>
      </c>
      <c r="I143" s="15">
        <v>4</v>
      </c>
      <c r="J143" s="15">
        <v>5</v>
      </c>
      <c r="K143" s="15"/>
      <c r="L143" s="59">
        <v>2</v>
      </c>
      <c r="M143" s="59">
        <v>1</v>
      </c>
      <c r="N143" s="59">
        <v>6</v>
      </c>
      <c r="O143" s="59">
        <v>-1</v>
      </c>
      <c r="P143" s="15"/>
      <c r="Q143" s="59">
        <v>1</v>
      </c>
      <c r="R143" s="59">
        <v>2</v>
      </c>
      <c r="S143" s="59">
        <v>0</v>
      </c>
      <c r="T143" s="59"/>
      <c r="U143" s="15"/>
      <c r="V143" s="59"/>
      <c r="W143" s="59"/>
      <c r="X143" s="61"/>
      <c r="Y143" s="59"/>
      <c r="Z143" s="61"/>
      <c r="AA143" s="59"/>
      <c r="AB143" s="60"/>
      <c r="AC143" s="62"/>
      <c r="AD143" s="59"/>
      <c r="AE143" s="62"/>
      <c r="AF143" s="59"/>
      <c r="AG143" s="63"/>
      <c r="AH143" s="59"/>
      <c r="AI143" s="59"/>
      <c r="AJ143" s="59"/>
      <c r="AK143" s="59"/>
      <c r="AL143" s="59"/>
      <c r="AM143" s="59"/>
      <c r="AN143" s="59"/>
      <c r="AO143" s="59"/>
      <c r="AP143" s="59"/>
      <c r="AQ143" s="59"/>
      <c r="AR143" s="59"/>
      <c r="AS143" s="59"/>
      <c r="AT143" s="59"/>
      <c r="AU143" s="59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  <c r="BR143" s="13"/>
      <c r="BS143" s="13"/>
      <c r="BT143" s="13"/>
      <c r="BU143" s="13"/>
      <c r="BV143" s="13"/>
      <c r="BW143" s="13"/>
      <c r="BX143" s="13"/>
      <c r="BY143" s="13"/>
      <c r="BZ143" s="13"/>
      <c r="CA143" s="13"/>
      <c r="CB143" s="13"/>
      <c r="CC143" s="13"/>
      <c r="CD143" s="13"/>
      <c r="CE143" s="13"/>
      <c r="CF143" s="13"/>
      <c r="CG143" s="13"/>
      <c r="CH143" s="13"/>
      <c r="CI143" s="13"/>
      <c r="CJ143" s="13"/>
      <c r="CK143" s="13"/>
      <c r="CL143" s="13"/>
      <c r="CM143" s="13"/>
      <c r="CN143" s="13"/>
      <c r="CO143" s="13"/>
      <c r="CP143" s="13"/>
      <c r="CQ143" s="13"/>
      <c r="CR143" s="13"/>
      <c r="CS143" s="13"/>
      <c r="CT143" s="13"/>
      <c r="CU143" s="13"/>
      <c r="CV143" s="13"/>
      <c r="CW143" s="13"/>
      <c r="CX143" s="13"/>
      <c r="CY143" s="13"/>
      <c r="CZ143" s="13"/>
      <c r="DA143" s="13"/>
      <c r="DB143" s="13"/>
      <c r="DC143" s="13"/>
      <c r="DD143" s="13"/>
      <c r="DE143" s="13"/>
      <c r="DF143" s="13"/>
      <c r="DG143" s="13"/>
      <c r="DH143" s="13"/>
      <c r="DI143" s="13"/>
      <c r="DJ143" s="13"/>
      <c r="DK143" s="13"/>
      <c r="DL143" s="13"/>
      <c r="DM143" s="13"/>
      <c r="DN143" s="13"/>
      <c r="DO143" s="13"/>
      <c r="DP143" s="13"/>
      <c r="DQ143" s="13"/>
      <c r="DR143" s="13"/>
      <c r="DS143" s="13"/>
      <c r="DT143" s="13"/>
      <c r="DU143" s="13"/>
      <c r="DV143" s="13"/>
      <c r="DW143" s="13"/>
      <c r="DX143" s="13"/>
      <c r="DY143" s="13"/>
      <c r="DZ143" s="13"/>
      <c r="EA143" s="13"/>
      <c r="EB143" s="13"/>
      <c r="EC143" s="13"/>
      <c r="ED143" s="13"/>
      <c r="EE143" s="13"/>
      <c r="EF143" s="13"/>
      <c r="EG143" s="13"/>
      <c r="EH143" s="13"/>
      <c r="EI143" s="13"/>
      <c r="EJ143" s="13"/>
      <c r="EK143" s="13"/>
      <c r="EL143" s="13"/>
      <c r="EM143" s="13"/>
      <c r="EN143" s="13"/>
      <c r="EO143" s="13"/>
      <c r="EP143" s="13"/>
      <c r="EQ143" s="13"/>
      <c r="ER143" s="13"/>
      <c r="ES143" s="13"/>
      <c r="ET143" s="13"/>
      <c r="EU143" s="13"/>
      <c r="EV143" s="13"/>
      <c r="EW143" s="13"/>
      <c r="EX143" s="13"/>
      <c r="EY143" s="13"/>
      <c r="EZ143" s="13"/>
      <c r="FA143" s="13"/>
      <c r="FB143" s="13"/>
      <c r="FC143" s="13"/>
      <c r="FD143" s="13"/>
      <c r="FE143" s="13"/>
      <c r="FF143" s="13"/>
      <c r="FG143" s="13"/>
      <c r="FH143" s="13"/>
      <c r="FI143" s="13"/>
      <c r="FJ143" s="13"/>
      <c r="FK143" s="13"/>
      <c r="FL143" s="13"/>
      <c r="FM143" s="13"/>
      <c r="FN143" s="13"/>
      <c r="FO143" s="13"/>
      <c r="FP143" s="13"/>
      <c r="FQ143" s="13"/>
      <c r="FR143" s="13"/>
      <c r="FS143" s="13"/>
      <c r="FT143" s="13"/>
      <c r="FU143" s="13"/>
      <c r="FV143" s="13"/>
      <c r="FW143" s="13"/>
      <c r="FX143" s="13"/>
      <c r="FY143" s="13"/>
      <c r="FZ143" s="13"/>
      <c r="GA143" s="13"/>
      <c r="GB143" s="13"/>
      <c r="GC143" s="13"/>
    </row>
    <row r="144" spans="1:185" ht="12.75" customHeight="1" x14ac:dyDescent="0.2">
      <c r="A144" s="76"/>
      <c r="B144" s="81" t="s">
        <v>108</v>
      </c>
      <c r="C144" s="82" t="s">
        <v>658</v>
      </c>
      <c r="D144" s="88">
        <v>67</v>
      </c>
      <c r="E144" s="85">
        <v>2.8</v>
      </c>
      <c r="F144" s="50">
        <v>2.8</v>
      </c>
      <c r="G144" s="15">
        <f t="shared" si="2"/>
        <v>10</v>
      </c>
      <c r="H144" s="15">
        <v>1</v>
      </c>
      <c r="I144" s="15">
        <v>2</v>
      </c>
      <c r="J144" s="15">
        <v>2</v>
      </c>
      <c r="K144" s="15"/>
      <c r="L144" s="59">
        <v>0</v>
      </c>
      <c r="M144" s="59">
        <v>6</v>
      </c>
      <c r="N144" s="59">
        <v>0</v>
      </c>
      <c r="O144" s="59">
        <v>0</v>
      </c>
      <c r="P144" s="15"/>
      <c r="Q144" s="59">
        <v>0</v>
      </c>
      <c r="R144" s="59">
        <v>1</v>
      </c>
      <c r="S144" s="59">
        <v>-2</v>
      </c>
      <c r="T144" s="59"/>
      <c r="U144" s="15"/>
      <c r="V144" s="59"/>
      <c r="W144" s="59"/>
      <c r="X144" s="61"/>
      <c r="Y144" s="59"/>
      <c r="Z144" s="61"/>
      <c r="AA144" s="59"/>
      <c r="AB144" s="61"/>
      <c r="AC144" s="62"/>
      <c r="AD144" s="59"/>
      <c r="AE144" s="62"/>
      <c r="AF144" s="59"/>
      <c r="AG144" s="59"/>
      <c r="AH144" s="59"/>
      <c r="AI144" s="59"/>
      <c r="AJ144" s="59"/>
      <c r="AK144" s="59"/>
      <c r="AL144" s="59"/>
      <c r="AM144" s="59"/>
      <c r="AN144" s="59"/>
      <c r="AO144" s="59"/>
      <c r="AP144" s="59"/>
      <c r="AQ144" s="59"/>
      <c r="AR144" s="59"/>
      <c r="AS144" s="59"/>
      <c r="AT144" s="59"/>
      <c r="AU144" s="59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  <c r="BR144" s="13"/>
      <c r="BS144" s="13"/>
      <c r="BT144" s="13"/>
      <c r="BU144" s="13"/>
      <c r="BV144" s="13"/>
      <c r="BW144" s="13"/>
      <c r="BX144" s="13"/>
      <c r="BY144" s="13"/>
      <c r="BZ144" s="13"/>
      <c r="CA144" s="13"/>
      <c r="CB144" s="13"/>
      <c r="CC144" s="13"/>
      <c r="CD144" s="13"/>
      <c r="CE144" s="13"/>
      <c r="CF144" s="13"/>
      <c r="CG144" s="13"/>
      <c r="CH144" s="13"/>
      <c r="CI144" s="13"/>
      <c r="CJ144" s="13"/>
      <c r="CK144" s="13"/>
      <c r="CL144" s="13"/>
      <c r="CM144" s="13"/>
      <c r="CN144" s="13"/>
      <c r="CO144" s="13"/>
      <c r="CP144" s="13"/>
      <c r="CQ144" s="13"/>
      <c r="CR144" s="13"/>
      <c r="CS144" s="13"/>
      <c r="CT144" s="13"/>
      <c r="CU144" s="13"/>
      <c r="CV144" s="13"/>
      <c r="CW144" s="13"/>
      <c r="CX144" s="13"/>
      <c r="CY144" s="13"/>
      <c r="CZ144" s="13"/>
      <c r="DA144" s="13"/>
      <c r="DB144" s="13"/>
      <c r="DC144" s="13"/>
      <c r="DD144" s="13"/>
      <c r="DE144" s="13"/>
      <c r="DF144" s="13"/>
      <c r="DG144" s="13"/>
      <c r="DH144" s="13"/>
      <c r="DI144" s="13"/>
      <c r="DJ144" s="13"/>
      <c r="DK144" s="13"/>
      <c r="DL144" s="13"/>
      <c r="DM144" s="13"/>
      <c r="DN144" s="13"/>
      <c r="DO144" s="13"/>
      <c r="DP144" s="13"/>
      <c r="DQ144" s="13"/>
      <c r="DR144" s="13"/>
      <c r="DS144" s="13"/>
      <c r="DT144" s="13"/>
      <c r="DU144" s="13"/>
      <c r="DV144" s="13"/>
      <c r="DW144" s="13"/>
      <c r="DX144" s="13"/>
      <c r="DY144" s="13"/>
      <c r="DZ144" s="13"/>
      <c r="EA144" s="13"/>
      <c r="EB144" s="13"/>
      <c r="EC144" s="13"/>
      <c r="ED144" s="13"/>
      <c r="EE144" s="13"/>
      <c r="EF144" s="13"/>
      <c r="EG144" s="13"/>
      <c r="EH144" s="13"/>
      <c r="EI144" s="13"/>
      <c r="EJ144" s="13"/>
      <c r="EK144" s="13"/>
      <c r="EL144" s="13"/>
      <c r="EM144" s="13"/>
      <c r="EN144" s="13"/>
      <c r="EO144" s="13"/>
      <c r="EP144" s="13"/>
      <c r="EQ144" s="13"/>
      <c r="ER144" s="13"/>
      <c r="ES144" s="13"/>
      <c r="ET144" s="13"/>
      <c r="EU144" s="13"/>
      <c r="EV144" s="13"/>
      <c r="EW144" s="13"/>
      <c r="EX144" s="13"/>
      <c r="EY144" s="13"/>
      <c r="EZ144" s="13"/>
      <c r="FA144" s="13"/>
      <c r="FB144" s="13"/>
      <c r="FC144" s="13"/>
      <c r="FD144" s="13"/>
      <c r="FE144" s="13"/>
      <c r="FF144" s="13"/>
      <c r="FG144" s="13"/>
      <c r="FH144" s="13"/>
      <c r="FI144" s="13"/>
      <c r="FJ144" s="13"/>
      <c r="FK144" s="13"/>
      <c r="FL144" s="13"/>
      <c r="FM144" s="13"/>
      <c r="FN144" s="13"/>
      <c r="FO144" s="13"/>
      <c r="FP144" s="13"/>
      <c r="FQ144" s="13"/>
      <c r="FR144" s="13"/>
      <c r="FS144" s="13"/>
      <c r="FT144" s="13"/>
      <c r="FU144" s="13"/>
      <c r="FV144" s="13"/>
      <c r="FW144" s="13"/>
      <c r="FX144" s="13"/>
      <c r="FY144" s="13"/>
      <c r="FZ144" s="13"/>
      <c r="GA144" s="13"/>
      <c r="GB144" s="13"/>
      <c r="GC144" s="13"/>
    </row>
    <row r="145" spans="1:185" ht="12.75" customHeight="1" x14ac:dyDescent="0.2">
      <c r="A145" s="76"/>
      <c r="B145" s="81" t="s">
        <v>86</v>
      </c>
      <c r="C145" s="82" t="s">
        <v>653</v>
      </c>
      <c r="D145" s="88">
        <v>17</v>
      </c>
      <c r="E145" s="85">
        <v>2.8</v>
      </c>
      <c r="F145" s="73"/>
      <c r="G145" s="15">
        <f t="shared" si="2"/>
        <v>16</v>
      </c>
      <c r="H145" s="15">
        <v>0</v>
      </c>
      <c r="I145" s="58">
        <v>3</v>
      </c>
      <c r="J145" s="15">
        <v>0</v>
      </c>
      <c r="K145" s="15"/>
      <c r="L145" s="59">
        <v>0</v>
      </c>
      <c r="M145" s="59">
        <v>0</v>
      </c>
      <c r="N145" s="59">
        <v>0</v>
      </c>
      <c r="O145" s="59">
        <v>0</v>
      </c>
      <c r="P145" s="15"/>
      <c r="Q145" s="59">
        <v>6</v>
      </c>
      <c r="R145" s="59">
        <v>2</v>
      </c>
      <c r="S145" s="59">
        <v>5</v>
      </c>
      <c r="T145" s="59"/>
      <c r="U145" s="15"/>
      <c r="V145" s="59"/>
      <c r="W145" s="59"/>
      <c r="X145" s="61"/>
      <c r="Y145" s="59"/>
      <c r="Z145" s="61"/>
      <c r="AA145" s="59"/>
      <c r="AB145" s="60"/>
      <c r="AC145" s="62"/>
      <c r="AD145" s="59"/>
      <c r="AE145" s="62"/>
      <c r="AF145" s="59"/>
      <c r="AG145" s="59"/>
      <c r="AH145" s="59"/>
      <c r="AI145" s="59"/>
      <c r="AJ145" s="59"/>
      <c r="AK145" s="59"/>
      <c r="AL145" s="59"/>
      <c r="AM145" s="59"/>
      <c r="AN145" s="59"/>
      <c r="AO145" s="59"/>
      <c r="AP145" s="59"/>
      <c r="AQ145" s="63"/>
      <c r="AR145" s="59"/>
      <c r="AS145" s="59"/>
      <c r="AT145" s="59"/>
      <c r="AU145" s="59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  <c r="BR145" s="13"/>
      <c r="BS145" s="13"/>
      <c r="BT145" s="13"/>
      <c r="BU145" s="13"/>
      <c r="BV145" s="13"/>
      <c r="BW145" s="13"/>
      <c r="BX145" s="13"/>
      <c r="BY145" s="13"/>
      <c r="BZ145" s="13"/>
      <c r="CA145" s="13"/>
      <c r="CB145" s="13"/>
      <c r="CC145" s="13"/>
      <c r="CD145" s="13"/>
      <c r="CE145" s="13"/>
      <c r="CF145" s="13"/>
      <c r="CG145" s="13"/>
      <c r="CH145" s="13"/>
      <c r="CI145" s="13"/>
      <c r="CJ145" s="13"/>
      <c r="CK145" s="13"/>
      <c r="CL145" s="13"/>
      <c r="CM145" s="13"/>
      <c r="CN145" s="13"/>
      <c r="CO145" s="13"/>
      <c r="CP145" s="13"/>
      <c r="CQ145" s="13"/>
      <c r="CR145" s="13"/>
      <c r="CS145" s="13"/>
      <c r="CT145" s="13"/>
      <c r="CU145" s="13"/>
      <c r="CV145" s="13"/>
      <c r="CW145" s="13"/>
      <c r="CX145" s="13"/>
      <c r="CY145" s="13"/>
      <c r="CZ145" s="13"/>
      <c r="DA145" s="13"/>
      <c r="DB145" s="13"/>
      <c r="DC145" s="13"/>
      <c r="DD145" s="13"/>
      <c r="DE145" s="13"/>
      <c r="DF145" s="13"/>
      <c r="DG145" s="13"/>
      <c r="DH145" s="13"/>
      <c r="DI145" s="13"/>
      <c r="DJ145" s="13"/>
      <c r="DK145" s="13"/>
      <c r="DL145" s="13"/>
      <c r="DM145" s="13"/>
      <c r="DN145" s="13"/>
      <c r="DO145" s="13"/>
      <c r="DP145" s="13"/>
      <c r="DQ145" s="13"/>
      <c r="DR145" s="13"/>
      <c r="DS145" s="13"/>
      <c r="DT145" s="13"/>
      <c r="DU145" s="13"/>
      <c r="DV145" s="13"/>
      <c r="DW145" s="13"/>
      <c r="DX145" s="13"/>
      <c r="DY145" s="13"/>
      <c r="DZ145" s="13"/>
      <c r="EA145" s="13"/>
      <c r="EB145" s="13"/>
      <c r="EC145" s="13"/>
      <c r="ED145" s="13"/>
      <c r="EE145" s="13"/>
      <c r="EF145" s="13"/>
      <c r="EG145" s="13"/>
      <c r="EH145" s="13"/>
      <c r="EI145" s="13"/>
      <c r="EJ145" s="13"/>
      <c r="EK145" s="13"/>
      <c r="EL145" s="13"/>
      <c r="EM145" s="13"/>
      <c r="EN145" s="13"/>
      <c r="EO145" s="13"/>
      <c r="EP145" s="13"/>
      <c r="EQ145" s="13"/>
      <c r="ER145" s="13"/>
      <c r="ES145" s="13"/>
      <c r="ET145" s="13"/>
      <c r="EU145" s="13"/>
      <c r="EV145" s="13"/>
      <c r="EW145" s="13"/>
      <c r="EX145" s="13"/>
      <c r="EY145" s="13"/>
      <c r="EZ145" s="13"/>
      <c r="FA145" s="13"/>
      <c r="FB145" s="13"/>
      <c r="FC145" s="13"/>
      <c r="FD145" s="13"/>
      <c r="FE145" s="13"/>
      <c r="FF145" s="13"/>
      <c r="FG145" s="13"/>
      <c r="FH145" s="13"/>
      <c r="FI145" s="13"/>
      <c r="FJ145" s="13"/>
      <c r="FK145" s="13"/>
      <c r="FL145" s="13"/>
      <c r="FM145" s="13"/>
      <c r="FN145" s="13"/>
      <c r="FO145" s="13"/>
      <c r="FP145" s="13"/>
      <c r="FQ145" s="13"/>
      <c r="FR145" s="13"/>
      <c r="FS145" s="13"/>
      <c r="FT145" s="13"/>
      <c r="FU145" s="13"/>
      <c r="FV145" s="13"/>
      <c r="FW145" s="13"/>
      <c r="FX145" s="13"/>
      <c r="FY145" s="13"/>
      <c r="FZ145" s="13"/>
      <c r="GA145" s="13"/>
      <c r="GB145" s="13"/>
      <c r="GC145" s="13"/>
    </row>
    <row r="146" spans="1:185" ht="12.75" customHeight="1" x14ac:dyDescent="0.2">
      <c r="A146" s="76"/>
      <c r="B146" s="81" t="s">
        <v>380</v>
      </c>
      <c r="C146" s="82" t="s">
        <v>652</v>
      </c>
      <c r="D146" s="88">
        <v>71</v>
      </c>
      <c r="E146" s="85">
        <v>2.8</v>
      </c>
      <c r="F146" s="50">
        <v>4.5</v>
      </c>
      <c r="G146" s="15">
        <f t="shared" si="2"/>
        <v>11</v>
      </c>
      <c r="H146" s="15">
        <v>1</v>
      </c>
      <c r="I146" s="58">
        <v>0</v>
      </c>
      <c r="J146" s="15">
        <v>0</v>
      </c>
      <c r="K146" s="15"/>
      <c r="L146" s="59">
        <v>6</v>
      </c>
      <c r="M146" s="59">
        <v>1</v>
      </c>
      <c r="N146" s="59">
        <v>2</v>
      </c>
      <c r="O146" s="59">
        <v>1</v>
      </c>
      <c r="P146" s="15"/>
      <c r="Q146" s="59">
        <v>0</v>
      </c>
      <c r="R146" s="59">
        <v>0</v>
      </c>
      <c r="S146" s="59">
        <v>0</v>
      </c>
      <c r="T146" s="59"/>
      <c r="U146" s="15"/>
      <c r="V146" s="59"/>
      <c r="W146" s="59"/>
      <c r="X146" s="61"/>
      <c r="Y146" s="59"/>
      <c r="Z146" s="61"/>
      <c r="AA146" s="59"/>
      <c r="AB146" s="60"/>
      <c r="AC146" s="62"/>
      <c r="AD146" s="59"/>
      <c r="AE146" s="62"/>
      <c r="AF146" s="59"/>
      <c r="AG146" s="59"/>
      <c r="AH146" s="59"/>
      <c r="AI146" s="59"/>
      <c r="AJ146" s="59"/>
      <c r="AK146" s="59"/>
      <c r="AL146" s="59"/>
      <c r="AM146" s="59"/>
      <c r="AN146" s="59"/>
      <c r="AO146" s="59"/>
      <c r="AP146" s="59"/>
      <c r="AQ146" s="59"/>
      <c r="AR146" s="59"/>
      <c r="AS146" s="59"/>
      <c r="AT146" s="63"/>
      <c r="AU146" s="59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  <c r="BR146" s="13"/>
      <c r="BS146" s="13"/>
      <c r="BT146" s="13"/>
      <c r="BU146" s="13"/>
      <c r="BV146" s="13"/>
      <c r="BW146" s="13"/>
      <c r="BX146" s="13"/>
      <c r="BY146" s="13"/>
      <c r="BZ146" s="13"/>
      <c r="CA146" s="13"/>
      <c r="CB146" s="13"/>
      <c r="CC146" s="13"/>
      <c r="CD146" s="13"/>
      <c r="CE146" s="13"/>
      <c r="CF146" s="13"/>
      <c r="CG146" s="13"/>
      <c r="CH146" s="13"/>
      <c r="CI146" s="13"/>
      <c r="CJ146" s="13"/>
      <c r="CK146" s="13"/>
      <c r="CL146" s="13"/>
      <c r="CM146" s="13"/>
      <c r="CN146" s="13"/>
      <c r="CO146" s="13"/>
      <c r="CP146" s="13"/>
      <c r="CQ146" s="13"/>
      <c r="CR146" s="13"/>
      <c r="CS146" s="13"/>
      <c r="CT146" s="13"/>
      <c r="CU146" s="13"/>
      <c r="CV146" s="13"/>
      <c r="CW146" s="13"/>
      <c r="CX146" s="13"/>
      <c r="CY146" s="13"/>
      <c r="CZ146" s="13"/>
      <c r="DA146" s="13"/>
      <c r="DB146" s="13"/>
      <c r="DC146" s="13"/>
      <c r="DD146" s="13"/>
      <c r="DE146" s="13"/>
      <c r="DF146" s="13"/>
      <c r="DG146" s="13"/>
      <c r="DH146" s="13"/>
      <c r="DI146" s="13"/>
      <c r="DJ146" s="13"/>
      <c r="DK146" s="13"/>
      <c r="DL146" s="13"/>
      <c r="DM146" s="13"/>
      <c r="DN146" s="13"/>
      <c r="DO146" s="13"/>
      <c r="DP146" s="13"/>
      <c r="DQ146" s="13"/>
      <c r="DR146" s="13"/>
      <c r="DS146" s="13"/>
      <c r="DT146" s="13"/>
      <c r="DU146" s="13"/>
      <c r="DV146" s="13"/>
      <c r="DW146" s="13"/>
      <c r="DX146" s="13"/>
      <c r="DY146" s="13"/>
      <c r="DZ146" s="13"/>
      <c r="EA146" s="13"/>
      <c r="EB146" s="13"/>
      <c r="EC146" s="13"/>
      <c r="ED146" s="13"/>
      <c r="EE146" s="13"/>
      <c r="EF146" s="13"/>
      <c r="EG146" s="13"/>
      <c r="EH146" s="13"/>
      <c r="EI146" s="13"/>
      <c r="EJ146" s="13"/>
      <c r="EK146" s="13"/>
      <c r="EL146" s="13"/>
      <c r="EM146" s="13"/>
      <c r="EN146" s="13"/>
      <c r="EO146" s="13"/>
      <c r="EP146" s="13"/>
      <c r="EQ146" s="13"/>
      <c r="ER146" s="13"/>
      <c r="ES146" s="13"/>
      <c r="ET146" s="13"/>
      <c r="EU146" s="13"/>
      <c r="EV146" s="13"/>
      <c r="EW146" s="13"/>
      <c r="EX146" s="13"/>
      <c r="EY146" s="13"/>
      <c r="EZ146" s="13"/>
      <c r="FA146" s="13"/>
      <c r="FB146" s="13"/>
      <c r="FC146" s="13"/>
      <c r="FD146" s="13"/>
      <c r="FE146" s="13"/>
      <c r="FF146" s="13"/>
      <c r="FG146" s="13"/>
      <c r="FH146" s="13"/>
      <c r="FI146" s="13"/>
      <c r="FJ146" s="13"/>
      <c r="FK146" s="13"/>
      <c r="FL146" s="13"/>
      <c r="FM146" s="13"/>
      <c r="FN146" s="13"/>
      <c r="FO146" s="13"/>
      <c r="FP146" s="13"/>
      <c r="FQ146" s="13"/>
      <c r="FR146" s="13"/>
      <c r="FS146" s="13"/>
      <c r="FT146" s="13"/>
      <c r="FU146" s="13"/>
      <c r="FV146" s="13"/>
      <c r="FW146" s="13"/>
      <c r="FX146" s="13"/>
      <c r="FY146" s="13"/>
      <c r="FZ146" s="13"/>
      <c r="GA146" s="13"/>
      <c r="GB146" s="13"/>
      <c r="GC146" s="13"/>
    </row>
    <row r="147" spans="1:185" ht="12.75" customHeight="1" x14ac:dyDescent="0.2">
      <c r="A147" s="76"/>
      <c r="B147" s="81" t="s">
        <v>369</v>
      </c>
      <c r="C147" s="82" t="s">
        <v>658</v>
      </c>
      <c r="D147" s="88">
        <v>30</v>
      </c>
      <c r="E147" s="85">
        <v>2.8</v>
      </c>
      <c r="F147" s="50">
        <v>2.8</v>
      </c>
      <c r="G147" s="15">
        <f t="shared" si="2"/>
        <v>13</v>
      </c>
      <c r="H147" s="15">
        <v>0</v>
      </c>
      <c r="I147" s="58">
        <v>2</v>
      </c>
      <c r="J147" s="15">
        <v>2</v>
      </c>
      <c r="K147" s="15"/>
      <c r="L147" s="59">
        <v>0</v>
      </c>
      <c r="M147" s="59">
        <v>6</v>
      </c>
      <c r="N147" s="59">
        <v>6</v>
      </c>
      <c r="O147" s="59">
        <v>2</v>
      </c>
      <c r="P147" s="15"/>
      <c r="Q147" s="59">
        <v>-8</v>
      </c>
      <c r="R147" s="59">
        <v>1</v>
      </c>
      <c r="S147" s="59">
        <v>2</v>
      </c>
      <c r="T147" s="59"/>
      <c r="U147" s="15"/>
      <c r="V147" s="59"/>
      <c r="W147" s="59"/>
      <c r="X147" s="61"/>
      <c r="Y147" s="59"/>
      <c r="Z147" s="61"/>
      <c r="AA147" s="59"/>
      <c r="AB147" s="61"/>
      <c r="AC147" s="62"/>
      <c r="AD147" s="59"/>
      <c r="AE147" s="62"/>
      <c r="AF147" s="59"/>
      <c r="AG147" s="59"/>
      <c r="AH147" s="59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  <c r="BR147" s="13"/>
      <c r="BS147" s="13"/>
      <c r="BT147" s="13"/>
      <c r="BU147" s="13"/>
      <c r="BV147" s="13"/>
      <c r="BW147" s="13"/>
      <c r="BX147" s="13"/>
      <c r="BY147" s="13"/>
      <c r="BZ147" s="13"/>
      <c r="CA147" s="13"/>
      <c r="CB147" s="13"/>
      <c r="CC147" s="13"/>
      <c r="CD147" s="13"/>
      <c r="CE147" s="13"/>
      <c r="CF147" s="13"/>
      <c r="CG147" s="13"/>
      <c r="CH147" s="13"/>
      <c r="CI147" s="13"/>
      <c r="CJ147" s="13"/>
      <c r="CK147" s="13"/>
      <c r="CL147" s="13"/>
      <c r="CM147" s="13"/>
      <c r="CN147" s="13"/>
      <c r="CO147" s="13"/>
      <c r="CP147" s="13"/>
      <c r="CQ147" s="13"/>
      <c r="CR147" s="13"/>
      <c r="CS147" s="13"/>
      <c r="CT147" s="13"/>
      <c r="CU147" s="13"/>
      <c r="CV147" s="13"/>
      <c r="CW147" s="13"/>
      <c r="CX147" s="13"/>
      <c r="CY147" s="13"/>
      <c r="CZ147" s="13"/>
      <c r="DA147" s="13"/>
      <c r="DB147" s="13"/>
      <c r="DC147" s="13"/>
      <c r="DD147" s="13"/>
      <c r="DE147" s="13"/>
      <c r="DF147" s="13"/>
      <c r="DG147" s="13"/>
      <c r="DH147" s="13"/>
      <c r="DI147" s="13"/>
      <c r="DJ147" s="13"/>
      <c r="DK147" s="13"/>
      <c r="DL147" s="13"/>
      <c r="DM147" s="13"/>
      <c r="DN147" s="13"/>
      <c r="DO147" s="13"/>
      <c r="DP147" s="13"/>
      <c r="DQ147" s="13"/>
      <c r="DR147" s="13"/>
      <c r="DS147" s="13"/>
      <c r="DT147" s="13"/>
      <c r="DU147" s="13"/>
      <c r="DV147" s="13"/>
      <c r="DW147" s="13"/>
      <c r="DX147" s="13"/>
      <c r="DY147" s="13"/>
      <c r="DZ147" s="13"/>
      <c r="EA147" s="13"/>
      <c r="EB147" s="13"/>
      <c r="EC147" s="13"/>
      <c r="ED147" s="13"/>
      <c r="EE147" s="13"/>
      <c r="EF147" s="13"/>
      <c r="EG147" s="13"/>
      <c r="EH147" s="13"/>
      <c r="EI147" s="13"/>
      <c r="EJ147" s="13"/>
      <c r="EK147" s="13"/>
      <c r="EL147" s="13"/>
      <c r="EM147" s="13"/>
      <c r="EN147" s="13"/>
      <c r="EO147" s="13"/>
      <c r="EP147" s="13"/>
      <c r="EQ147" s="13"/>
      <c r="ER147" s="13"/>
      <c r="ES147" s="13"/>
      <c r="ET147" s="13"/>
      <c r="EU147" s="13"/>
      <c r="EV147" s="13"/>
      <c r="EW147" s="13"/>
      <c r="EX147" s="13"/>
      <c r="EY147" s="13"/>
      <c r="EZ147" s="13"/>
      <c r="FA147" s="13"/>
      <c r="FB147" s="13"/>
      <c r="FC147" s="13"/>
      <c r="FD147" s="13"/>
      <c r="FE147" s="13"/>
      <c r="FF147" s="13"/>
      <c r="FG147" s="13"/>
      <c r="FH147" s="13"/>
      <c r="FI147" s="13"/>
      <c r="FJ147" s="13"/>
      <c r="FK147" s="13"/>
      <c r="FL147" s="13"/>
      <c r="FM147" s="13"/>
      <c r="FN147" s="13"/>
      <c r="FO147" s="13"/>
      <c r="FP147" s="13"/>
      <c r="FQ147" s="13"/>
      <c r="FR147" s="13"/>
      <c r="FS147" s="13"/>
      <c r="FT147" s="13"/>
      <c r="FU147" s="13"/>
      <c r="FV147" s="13"/>
      <c r="FW147" s="13"/>
      <c r="FX147" s="13"/>
      <c r="FY147" s="13"/>
      <c r="FZ147" s="13"/>
      <c r="GA147" s="13"/>
      <c r="GB147" s="13"/>
      <c r="GC147" s="13"/>
    </row>
    <row r="148" spans="1:185" ht="12.75" customHeight="1" x14ac:dyDescent="0.2">
      <c r="A148" s="76"/>
      <c r="B148" s="81" t="s">
        <v>131</v>
      </c>
      <c r="C148" s="82" t="s">
        <v>656</v>
      </c>
      <c r="D148" s="88">
        <v>46</v>
      </c>
      <c r="E148" s="85">
        <v>2.8</v>
      </c>
      <c r="F148" s="50"/>
      <c r="G148" s="15">
        <f t="shared" si="2"/>
        <v>25</v>
      </c>
      <c r="H148" s="15">
        <v>2</v>
      </c>
      <c r="I148" s="15">
        <v>0</v>
      </c>
      <c r="J148" s="15">
        <v>3</v>
      </c>
      <c r="K148" s="15"/>
      <c r="L148" s="59">
        <v>6</v>
      </c>
      <c r="M148" s="59">
        <v>1</v>
      </c>
      <c r="N148" s="59">
        <v>9</v>
      </c>
      <c r="O148" s="59">
        <v>4</v>
      </c>
      <c r="P148" s="15"/>
      <c r="Q148" s="59">
        <v>0</v>
      </c>
      <c r="R148" s="59">
        <v>0</v>
      </c>
      <c r="S148" s="59">
        <v>0</v>
      </c>
      <c r="T148" s="59"/>
      <c r="U148" s="15"/>
      <c r="V148" s="59"/>
      <c r="W148" s="59"/>
      <c r="X148" s="61"/>
      <c r="Y148" s="59"/>
      <c r="Z148" s="61"/>
      <c r="AA148" s="59"/>
      <c r="AB148" s="60"/>
      <c r="AC148" s="62"/>
      <c r="AD148" s="59"/>
      <c r="AE148" s="62"/>
      <c r="AF148" s="59"/>
      <c r="AG148" s="63"/>
      <c r="AH148" s="59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63"/>
      <c r="AT148" s="59"/>
      <c r="AU148" s="59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  <c r="BR148" s="13"/>
      <c r="BS148" s="13"/>
      <c r="BT148" s="13"/>
      <c r="BU148" s="13"/>
      <c r="BV148" s="13"/>
      <c r="BW148" s="13"/>
      <c r="BX148" s="13"/>
      <c r="BY148" s="13"/>
      <c r="BZ148" s="13"/>
      <c r="CA148" s="13"/>
      <c r="CB148" s="13"/>
      <c r="CC148" s="13"/>
      <c r="CD148" s="13"/>
      <c r="CE148" s="13"/>
      <c r="CF148" s="13"/>
      <c r="CG148" s="13"/>
      <c r="CH148" s="13"/>
      <c r="CI148" s="13"/>
      <c r="CJ148" s="13"/>
      <c r="CK148" s="13"/>
      <c r="CL148" s="13"/>
      <c r="CM148" s="13"/>
      <c r="CN148" s="13"/>
      <c r="CO148" s="13"/>
      <c r="CP148" s="13"/>
      <c r="CQ148" s="13"/>
      <c r="CR148" s="13"/>
      <c r="CS148" s="13"/>
      <c r="CT148" s="13"/>
      <c r="CU148" s="13"/>
      <c r="CV148" s="13"/>
      <c r="CW148" s="13"/>
      <c r="CX148" s="13"/>
      <c r="CY148" s="13"/>
      <c r="CZ148" s="13"/>
      <c r="DA148" s="13"/>
      <c r="DB148" s="13"/>
      <c r="DC148" s="13"/>
      <c r="DD148" s="13"/>
      <c r="DE148" s="13"/>
      <c r="DF148" s="13"/>
      <c r="DG148" s="13"/>
      <c r="DH148" s="13"/>
      <c r="DI148" s="13"/>
      <c r="DJ148" s="13"/>
      <c r="DK148" s="13"/>
      <c r="DL148" s="13"/>
      <c r="DM148" s="13"/>
      <c r="DN148" s="13"/>
      <c r="DO148" s="13"/>
      <c r="DP148" s="13"/>
      <c r="DQ148" s="13"/>
      <c r="DR148" s="13"/>
      <c r="DS148" s="13"/>
      <c r="DT148" s="13"/>
      <c r="DU148" s="13"/>
      <c r="DV148" s="13"/>
      <c r="DW148" s="13"/>
      <c r="DX148" s="13"/>
      <c r="DY148" s="13"/>
      <c r="DZ148" s="13"/>
      <c r="EA148" s="13"/>
      <c r="EB148" s="13"/>
      <c r="EC148" s="13"/>
      <c r="ED148" s="13"/>
      <c r="EE148" s="13"/>
      <c r="EF148" s="13"/>
      <c r="EG148" s="13"/>
      <c r="EH148" s="13"/>
      <c r="EI148" s="13"/>
      <c r="EJ148" s="13"/>
      <c r="EK148" s="13"/>
      <c r="EL148" s="13"/>
      <c r="EM148" s="13"/>
      <c r="EN148" s="13"/>
      <c r="EO148" s="13"/>
      <c r="EP148" s="13"/>
      <c r="EQ148" s="13"/>
      <c r="ER148" s="13"/>
      <c r="ES148" s="13"/>
      <c r="ET148" s="13"/>
      <c r="EU148" s="13"/>
      <c r="EV148" s="13"/>
      <c r="EW148" s="13"/>
      <c r="EX148" s="13"/>
      <c r="EY148" s="13"/>
      <c r="EZ148" s="13"/>
      <c r="FA148" s="13"/>
      <c r="FB148" s="13"/>
      <c r="FC148" s="13"/>
      <c r="FD148" s="13"/>
      <c r="FE148" s="13"/>
      <c r="FF148" s="13"/>
      <c r="FG148" s="13"/>
      <c r="FH148" s="13"/>
      <c r="FI148" s="13"/>
      <c r="FJ148" s="13"/>
      <c r="FK148" s="13"/>
      <c r="FL148" s="13"/>
      <c r="FM148" s="13"/>
      <c r="FN148" s="13"/>
      <c r="FO148" s="13"/>
      <c r="FP148" s="13"/>
      <c r="FQ148" s="13"/>
      <c r="FR148" s="13"/>
      <c r="FS148" s="13"/>
      <c r="FT148" s="13"/>
      <c r="FU148" s="13"/>
      <c r="FV148" s="13"/>
      <c r="FW148" s="13"/>
      <c r="FX148" s="13"/>
      <c r="FY148" s="13"/>
      <c r="FZ148" s="13"/>
      <c r="GA148" s="13"/>
      <c r="GB148" s="13"/>
      <c r="GC148" s="13"/>
    </row>
    <row r="149" spans="1:185" ht="12.75" customHeight="1" x14ac:dyDescent="0.2">
      <c r="A149" s="76"/>
      <c r="B149" s="81" t="s">
        <v>535</v>
      </c>
      <c r="C149" s="82" t="s">
        <v>661</v>
      </c>
      <c r="D149" s="88"/>
      <c r="E149" s="85">
        <v>2.8</v>
      </c>
      <c r="F149" s="50">
        <v>4.5</v>
      </c>
      <c r="G149" s="15">
        <f t="shared" si="2"/>
        <v>23</v>
      </c>
      <c r="H149" s="15">
        <v>2</v>
      </c>
      <c r="I149" s="15">
        <v>2</v>
      </c>
      <c r="J149" s="68">
        <v>-1</v>
      </c>
      <c r="K149" s="15"/>
      <c r="L149" s="59">
        <v>1</v>
      </c>
      <c r="M149" s="59">
        <v>2</v>
      </c>
      <c r="N149" s="59">
        <v>1</v>
      </c>
      <c r="O149" s="59">
        <v>5</v>
      </c>
      <c r="P149" s="15"/>
      <c r="Q149" s="59">
        <v>5</v>
      </c>
      <c r="R149" s="59">
        <v>5</v>
      </c>
      <c r="S149" s="59">
        <v>1</v>
      </c>
      <c r="T149" s="59"/>
      <c r="U149" s="15"/>
      <c r="V149" s="59"/>
      <c r="W149" s="59"/>
      <c r="X149" s="61"/>
      <c r="Y149" s="59"/>
      <c r="Z149" s="61"/>
      <c r="AA149" s="59"/>
      <c r="AB149" s="60"/>
      <c r="AC149" s="62"/>
      <c r="AD149" s="59"/>
      <c r="AE149" s="62"/>
      <c r="AF149" s="59"/>
      <c r="AG149" s="59"/>
      <c r="AH149" s="63"/>
      <c r="AI149" s="59"/>
      <c r="AJ149" s="63"/>
      <c r="AK149" s="59"/>
      <c r="AL149" s="59"/>
      <c r="AM149" s="59"/>
      <c r="AN149" s="63"/>
      <c r="AO149" s="59"/>
      <c r="AP149" s="59"/>
      <c r="AQ149" s="59"/>
      <c r="AR149" s="59"/>
      <c r="AS149" s="59"/>
      <c r="AT149" s="59"/>
      <c r="AU149" s="59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  <c r="BR149" s="13"/>
      <c r="BS149" s="13"/>
      <c r="BT149" s="13"/>
      <c r="BU149" s="13"/>
      <c r="BV149" s="13"/>
      <c r="BW149" s="13"/>
      <c r="BX149" s="13"/>
      <c r="BY149" s="13"/>
      <c r="BZ149" s="13"/>
      <c r="CA149" s="13"/>
      <c r="CB149" s="13"/>
      <c r="CC149" s="13"/>
      <c r="CD149" s="13"/>
      <c r="CE149" s="13"/>
      <c r="CF149" s="13"/>
      <c r="CG149" s="13"/>
      <c r="CH149" s="13"/>
      <c r="CI149" s="13"/>
      <c r="CJ149" s="13"/>
      <c r="CK149" s="13"/>
      <c r="CL149" s="13"/>
      <c r="CM149" s="13"/>
      <c r="CN149" s="13"/>
      <c r="CO149" s="13"/>
      <c r="CP149" s="13"/>
      <c r="CQ149" s="13"/>
      <c r="CR149" s="13"/>
      <c r="CS149" s="13"/>
      <c r="CT149" s="13"/>
      <c r="CU149" s="13"/>
      <c r="CV149" s="13"/>
      <c r="CW149" s="13"/>
      <c r="CX149" s="13"/>
      <c r="CY149" s="13"/>
      <c r="CZ149" s="13"/>
      <c r="DA149" s="13"/>
      <c r="DB149" s="13"/>
      <c r="DC149" s="13"/>
      <c r="DD149" s="13"/>
      <c r="DE149" s="13"/>
      <c r="DF149" s="13"/>
      <c r="DG149" s="13"/>
      <c r="DH149" s="13"/>
      <c r="DI149" s="13"/>
      <c r="DJ149" s="13"/>
      <c r="DK149" s="13"/>
      <c r="DL149" s="13"/>
      <c r="DM149" s="13"/>
      <c r="DN149" s="13"/>
      <c r="DO149" s="13"/>
      <c r="DP149" s="13"/>
      <c r="DQ149" s="13"/>
      <c r="DR149" s="13"/>
      <c r="DS149" s="13"/>
      <c r="DT149" s="13"/>
      <c r="DU149" s="13"/>
      <c r="DV149" s="13"/>
      <c r="DW149" s="13"/>
      <c r="DX149" s="13"/>
      <c r="DY149" s="13"/>
      <c r="DZ149" s="13"/>
      <c r="EA149" s="13"/>
      <c r="EB149" s="13"/>
      <c r="EC149" s="13"/>
      <c r="ED149" s="13"/>
      <c r="EE149" s="13"/>
      <c r="EF149" s="13"/>
      <c r="EG149" s="13"/>
      <c r="EH149" s="13"/>
      <c r="EI149" s="13"/>
      <c r="EJ149" s="13"/>
      <c r="EK149" s="13"/>
      <c r="EL149" s="13"/>
      <c r="EM149" s="13"/>
      <c r="EN149" s="13"/>
      <c r="EO149" s="13"/>
      <c r="EP149" s="13"/>
      <c r="EQ149" s="13"/>
      <c r="ER149" s="13"/>
      <c r="ES149" s="13"/>
      <c r="ET149" s="13"/>
      <c r="EU149" s="13"/>
      <c r="EV149" s="13"/>
      <c r="EW149" s="13"/>
      <c r="EX149" s="13"/>
      <c r="EY149" s="13"/>
      <c r="EZ149" s="13"/>
      <c r="FA149" s="13"/>
      <c r="FB149" s="13"/>
      <c r="FC149" s="13"/>
      <c r="FD149" s="13"/>
      <c r="FE149" s="13"/>
      <c r="FF149" s="13"/>
      <c r="FG149" s="13"/>
      <c r="FH149" s="13"/>
      <c r="FI149" s="13"/>
      <c r="FJ149" s="13"/>
      <c r="FK149" s="13"/>
      <c r="FL149" s="13"/>
      <c r="FM149" s="13"/>
      <c r="FN149" s="13"/>
      <c r="FO149" s="13"/>
      <c r="FP149" s="13"/>
      <c r="FQ149" s="13"/>
      <c r="FR149" s="13"/>
      <c r="FS149" s="13"/>
      <c r="FT149" s="13"/>
      <c r="FU149" s="13"/>
      <c r="FV149" s="13"/>
      <c r="FW149" s="13"/>
      <c r="FX149" s="13"/>
      <c r="FY149" s="13"/>
      <c r="FZ149" s="13"/>
      <c r="GA149" s="13"/>
      <c r="GB149" s="13"/>
      <c r="GC149" s="13"/>
    </row>
    <row r="150" spans="1:185" ht="12.75" customHeight="1" x14ac:dyDescent="0.2">
      <c r="A150" s="76"/>
      <c r="B150" s="81" t="s">
        <v>89</v>
      </c>
      <c r="C150" s="82" t="s">
        <v>663</v>
      </c>
      <c r="D150" s="88">
        <v>41</v>
      </c>
      <c r="E150" s="85">
        <v>2.7</v>
      </c>
      <c r="F150" s="78"/>
      <c r="G150" s="15">
        <f t="shared" si="2"/>
        <v>9</v>
      </c>
      <c r="H150" s="15">
        <v>2</v>
      </c>
      <c r="I150" s="15">
        <v>-1</v>
      </c>
      <c r="J150" s="15">
        <v>6</v>
      </c>
      <c r="K150" s="15"/>
      <c r="L150" s="59">
        <v>-1</v>
      </c>
      <c r="M150" s="59">
        <v>1</v>
      </c>
      <c r="N150" s="59">
        <v>1</v>
      </c>
      <c r="O150" s="59">
        <v>1</v>
      </c>
      <c r="P150" s="15"/>
      <c r="Q150" s="59">
        <v>0</v>
      </c>
      <c r="R150" s="59">
        <v>0</v>
      </c>
      <c r="S150" s="59">
        <v>0</v>
      </c>
      <c r="T150" s="59"/>
      <c r="U150" s="15"/>
      <c r="V150" s="59"/>
      <c r="W150" s="59"/>
      <c r="X150" s="61"/>
      <c r="Y150" s="59"/>
      <c r="Z150" s="61"/>
      <c r="AA150" s="59"/>
      <c r="AB150" s="61"/>
      <c r="AC150" s="62"/>
      <c r="AD150" s="59"/>
      <c r="AE150" s="62"/>
      <c r="AF150" s="59"/>
      <c r="AG150" s="59"/>
      <c r="AH150" s="59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  <c r="AT150" s="59"/>
      <c r="AU150" s="59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  <c r="BR150" s="13"/>
      <c r="BS150" s="13"/>
      <c r="BT150" s="13"/>
      <c r="BU150" s="13"/>
      <c r="BV150" s="13"/>
      <c r="BW150" s="13"/>
      <c r="BX150" s="13"/>
      <c r="BY150" s="13"/>
      <c r="BZ150" s="13"/>
      <c r="CA150" s="13"/>
      <c r="CB150" s="13"/>
      <c r="CC150" s="13"/>
      <c r="CD150" s="13"/>
      <c r="CE150" s="13"/>
      <c r="CF150" s="13"/>
      <c r="CG150" s="13"/>
      <c r="CH150" s="13"/>
      <c r="CI150" s="13"/>
      <c r="CJ150" s="13"/>
      <c r="CK150" s="13"/>
      <c r="CL150" s="13"/>
      <c r="CM150" s="13"/>
      <c r="CN150" s="13"/>
      <c r="CO150" s="13"/>
      <c r="CP150" s="13"/>
      <c r="CQ150" s="13"/>
      <c r="CR150" s="13"/>
      <c r="CS150" s="13"/>
      <c r="CT150" s="13"/>
      <c r="CU150" s="13"/>
      <c r="CV150" s="13"/>
      <c r="CW150" s="13"/>
      <c r="CX150" s="13"/>
      <c r="CY150" s="13"/>
      <c r="CZ150" s="13"/>
      <c r="DA150" s="13"/>
      <c r="DB150" s="13"/>
      <c r="DC150" s="13"/>
      <c r="DD150" s="13"/>
      <c r="DE150" s="13"/>
      <c r="DF150" s="13"/>
      <c r="DG150" s="13"/>
      <c r="DH150" s="13"/>
      <c r="DI150" s="13"/>
      <c r="DJ150" s="13"/>
      <c r="DK150" s="13"/>
      <c r="DL150" s="13"/>
      <c r="DM150" s="13"/>
      <c r="DN150" s="13"/>
      <c r="DO150" s="13"/>
      <c r="DP150" s="13"/>
      <c r="DQ150" s="13"/>
      <c r="DR150" s="13"/>
      <c r="DS150" s="13"/>
      <c r="DT150" s="13"/>
      <c r="DU150" s="13"/>
      <c r="DV150" s="13"/>
      <c r="DW150" s="13"/>
      <c r="DX150" s="13"/>
      <c r="DY150" s="13"/>
      <c r="DZ150" s="13"/>
      <c r="EA150" s="13"/>
      <c r="EB150" s="13"/>
      <c r="EC150" s="13"/>
      <c r="ED150" s="13"/>
      <c r="EE150" s="13"/>
      <c r="EF150" s="13"/>
      <c r="EG150" s="13"/>
      <c r="EH150" s="13"/>
      <c r="EI150" s="13"/>
      <c r="EJ150" s="13"/>
      <c r="EK150" s="13"/>
      <c r="EL150" s="13"/>
      <c r="EM150" s="13"/>
      <c r="EN150" s="13"/>
      <c r="EO150" s="13"/>
      <c r="EP150" s="13"/>
      <c r="EQ150" s="13"/>
      <c r="ER150" s="13"/>
      <c r="ES150" s="13"/>
      <c r="ET150" s="13"/>
      <c r="EU150" s="13"/>
      <c r="EV150" s="13"/>
      <c r="EW150" s="13"/>
      <c r="EX150" s="13"/>
      <c r="EY150" s="13"/>
      <c r="EZ150" s="13"/>
      <c r="FA150" s="13"/>
      <c r="FB150" s="13"/>
      <c r="FC150" s="13"/>
      <c r="FD150" s="13"/>
      <c r="FE150" s="13"/>
      <c r="FF150" s="13"/>
      <c r="FG150" s="13"/>
      <c r="FH150" s="13"/>
      <c r="FI150" s="13"/>
      <c r="FJ150" s="13"/>
      <c r="FK150" s="13"/>
      <c r="FL150" s="13"/>
      <c r="FM150" s="13"/>
      <c r="FN150" s="13"/>
      <c r="FO150" s="13"/>
      <c r="FP150" s="13"/>
      <c r="FQ150" s="13"/>
      <c r="FR150" s="13"/>
      <c r="FS150" s="13"/>
      <c r="FT150" s="13"/>
      <c r="FU150" s="13"/>
      <c r="FV150" s="13"/>
      <c r="FW150" s="13"/>
      <c r="FX150" s="13"/>
      <c r="FY150" s="13"/>
      <c r="FZ150" s="13"/>
      <c r="GA150" s="13"/>
      <c r="GB150" s="13"/>
      <c r="GC150" s="13"/>
    </row>
    <row r="151" spans="1:185" ht="12.75" customHeight="1" x14ac:dyDescent="0.2">
      <c r="A151" s="76"/>
      <c r="B151" s="81" t="s">
        <v>98</v>
      </c>
      <c r="C151" s="82" t="s">
        <v>656</v>
      </c>
      <c r="D151" s="88">
        <v>47</v>
      </c>
      <c r="E151" s="85">
        <v>2.7</v>
      </c>
      <c r="F151" s="50">
        <v>3</v>
      </c>
      <c r="G151" s="15">
        <f t="shared" si="2"/>
        <v>14</v>
      </c>
      <c r="H151" s="15">
        <v>6</v>
      </c>
      <c r="I151" s="15">
        <v>0</v>
      </c>
      <c r="J151" s="15">
        <v>0</v>
      </c>
      <c r="K151" s="15"/>
      <c r="L151" s="59">
        <v>0</v>
      </c>
      <c r="M151" s="59">
        <v>0</v>
      </c>
      <c r="N151" s="59">
        <v>0</v>
      </c>
      <c r="O151" s="59">
        <v>0</v>
      </c>
      <c r="P151" s="15"/>
      <c r="Q151" s="59">
        <v>1</v>
      </c>
      <c r="R151" s="59">
        <v>6</v>
      </c>
      <c r="S151" s="59">
        <v>1</v>
      </c>
      <c r="T151" s="59"/>
      <c r="U151" s="15"/>
      <c r="V151" s="59"/>
      <c r="W151" s="59"/>
      <c r="X151" s="61"/>
      <c r="Y151" s="59"/>
      <c r="Z151" s="61"/>
      <c r="AA151" s="59"/>
      <c r="AB151" s="61"/>
      <c r="AC151" s="62"/>
      <c r="AD151" s="59"/>
      <c r="AE151" s="62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  <c r="BR151" s="13"/>
      <c r="BS151" s="13"/>
      <c r="BT151" s="13"/>
      <c r="BU151" s="13"/>
      <c r="BV151" s="13"/>
      <c r="BW151" s="13"/>
      <c r="BX151" s="13"/>
      <c r="BY151" s="13"/>
      <c r="BZ151" s="13"/>
      <c r="CA151" s="13"/>
      <c r="CB151" s="13"/>
      <c r="CC151" s="13"/>
      <c r="CD151" s="13"/>
      <c r="CE151" s="13"/>
      <c r="CF151" s="13"/>
      <c r="CG151" s="13"/>
      <c r="CH151" s="13"/>
      <c r="CI151" s="13"/>
      <c r="CJ151" s="13"/>
      <c r="CK151" s="13"/>
      <c r="CL151" s="13"/>
      <c r="CM151" s="13"/>
      <c r="CN151" s="13"/>
      <c r="CO151" s="13"/>
      <c r="CP151" s="13"/>
      <c r="CQ151" s="13"/>
      <c r="CR151" s="13"/>
      <c r="CS151" s="13"/>
      <c r="CT151" s="13"/>
      <c r="CU151" s="13"/>
      <c r="CV151" s="13"/>
      <c r="CW151" s="13"/>
      <c r="CX151" s="13"/>
      <c r="CY151" s="13"/>
      <c r="CZ151" s="13"/>
      <c r="DA151" s="13"/>
      <c r="DB151" s="13"/>
      <c r="DC151" s="13"/>
      <c r="DD151" s="13"/>
      <c r="DE151" s="13"/>
      <c r="DF151" s="13"/>
      <c r="DG151" s="13"/>
      <c r="DH151" s="13"/>
      <c r="DI151" s="13"/>
      <c r="DJ151" s="13"/>
      <c r="DK151" s="13"/>
      <c r="DL151" s="13"/>
      <c r="DM151" s="13"/>
      <c r="DN151" s="13"/>
      <c r="DO151" s="13"/>
      <c r="DP151" s="13"/>
      <c r="DQ151" s="13"/>
      <c r="DR151" s="13"/>
      <c r="DS151" s="13"/>
      <c r="DT151" s="13"/>
      <c r="DU151" s="13"/>
      <c r="DV151" s="13"/>
      <c r="DW151" s="13"/>
      <c r="DX151" s="13"/>
      <c r="DY151" s="13"/>
      <c r="DZ151" s="13"/>
      <c r="EA151" s="13"/>
      <c r="EB151" s="13"/>
      <c r="EC151" s="13"/>
      <c r="ED151" s="13"/>
      <c r="EE151" s="13"/>
      <c r="EF151" s="13"/>
      <c r="EG151" s="13"/>
      <c r="EH151" s="13"/>
      <c r="EI151" s="13"/>
      <c r="EJ151" s="13"/>
      <c r="EK151" s="13"/>
      <c r="EL151" s="13"/>
      <c r="EM151" s="13"/>
      <c r="EN151" s="13"/>
      <c r="EO151" s="13"/>
      <c r="EP151" s="13"/>
      <c r="EQ151" s="13"/>
      <c r="ER151" s="13"/>
      <c r="ES151" s="13"/>
      <c r="ET151" s="13"/>
      <c r="EU151" s="13"/>
      <c r="EV151" s="13"/>
      <c r="EW151" s="13"/>
      <c r="EX151" s="13"/>
      <c r="EY151" s="13"/>
      <c r="EZ151" s="13"/>
      <c r="FA151" s="13"/>
      <c r="FB151" s="13"/>
      <c r="FC151" s="13"/>
      <c r="FD151" s="13"/>
      <c r="FE151" s="13"/>
      <c r="FF151" s="13"/>
      <c r="FG151" s="13"/>
      <c r="FH151" s="13"/>
      <c r="FI151" s="13"/>
      <c r="FJ151" s="13"/>
      <c r="FK151" s="13"/>
      <c r="FL151" s="13"/>
      <c r="FM151" s="13"/>
      <c r="FN151" s="13"/>
      <c r="FO151" s="13"/>
      <c r="FP151" s="13"/>
      <c r="FQ151" s="13"/>
      <c r="FR151" s="13"/>
      <c r="FS151" s="13"/>
      <c r="FT151" s="13"/>
      <c r="FU151" s="13"/>
      <c r="FV151" s="13"/>
      <c r="FW151" s="13"/>
      <c r="FX151" s="13"/>
      <c r="FY151" s="13"/>
      <c r="FZ151" s="13"/>
      <c r="GA151" s="13"/>
      <c r="GB151" s="13"/>
      <c r="GC151" s="13"/>
    </row>
    <row r="152" spans="1:185" ht="12.75" customHeight="1" x14ac:dyDescent="0.2">
      <c r="A152" s="76"/>
      <c r="B152" s="81" t="s">
        <v>335</v>
      </c>
      <c r="C152" s="82" t="s">
        <v>654</v>
      </c>
      <c r="D152" s="88">
        <v>35</v>
      </c>
      <c r="E152" s="85">
        <v>2.7</v>
      </c>
      <c r="F152" s="78"/>
      <c r="G152" s="15">
        <f t="shared" si="2"/>
        <v>12</v>
      </c>
      <c r="H152" s="15">
        <v>1</v>
      </c>
      <c r="I152" s="15">
        <v>6</v>
      </c>
      <c r="J152" s="15">
        <v>2</v>
      </c>
      <c r="K152" s="15"/>
      <c r="L152" s="59">
        <v>0</v>
      </c>
      <c r="M152" s="59">
        <v>3</v>
      </c>
      <c r="N152" s="59">
        <v>0</v>
      </c>
      <c r="O152" s="59">
        <v>0</v>
      </c>
      <c r="P152" s="15"/>
      <c r="Q152" s="59">
        <v>0</v>
      </c>
      <c r="R152" s="59">
        <v>0</v>
      </c>
      <c r="S152" s="59">
        <v>0</v>
      </c>
      <c r="T152" s="59"/>
      <c r="U152" s="15"/>
      <c r="V152" s="59"/>
      <c r="W152" s="59"/>
      <c r="X152" s="61"/>
      <c r="Y152" s="59"/>
      <c r="Z152" s="61"/>
      <c r="AA152" s="59"/>
      <c r="AB152" s="61"/>
      <c r="AC152" s="62"/>
      <c r="AD152" s="59"/>
      <c r="AE152" s="62"/>
      <c r="AF152" s="59"/>
      <c r="AG152" s="59"/>
      <c r="AH152" s="59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  <c r="AT152" s="59"/>
      <c r="AU152" s="59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  <c r="BR152" s="13"/>
      <c r="BS152" s="13"/>
      <c r="BT152" s="13"/>
      <c r="BU152" s="13"/>
      <c r="BV152" s="13"/>
      <c r="BW152" s="13"/>
      <c r="BX152" s="13"/>
      <c r="BY152" s="13"/>
      <c r="BZ152" s="13"/>
      <c r="CA152" s="13"/>
      <c r="CB152" s="13"/>
      <c r="CC152" s="13"/>
      <c r="CD152" s="13"/>
      <c r="CE152" s="13"/>
      <c r="CF152" s="13"/>
      <c r="CG152" s="13"/>
      <c r="CH152" s="13"/>
      <c r="CI152" s="13"/>
      <c r="CJ152" s="13"/>
      <c r="CK152" s="13"/>
      <c r="CL152" s="13"/>
      <c r="CM152" s="13"/>
      <c r="CN152" s="13"/>
      <c r="CO152" s="13"/>
      <c r="CP152" s="13"/>
      <c r="CQ152" s="13"/>
      <c r="CR152" s="13"/>
      <c r="CS152" s="13"/>
      <c r="CT152" s="13"/>
      <c r="CU152" s="13"/>
      <c r="CV152" s="13"/>
      <c r="CW152" s="13"/>
      <c r="CX152" s="13"/>
      <c r="CY152" s="13"/>
      <c r="CZ152" s="13"/>
      <c r="DA152" s="13"/>
      <c r="DB152" s="13"/>
      <c r="DC152" s="13"/>
      <c r="DD152" s="13"/>
      <c r="DE152" s="13"/>
      <c r="DF152" s="13"/>
      <c r="DG152" s="13"/>
      <c r="DH152" s="13"/>
      <c r="DI152" s="13"/>
      <c r="DJ152" s="13"/>
      <c r="DK152" s="13"/>
      <c r="DL152" s="13"/>
      <c r="DM152" s="13"/>
      <c r="DN152" s="13"/>
      <c r="DO152" s="13"/>
      <c r="DP152" s="13"/>
      <c r="DQ152" s="13"/>
      <c r="DR152" s="13"/>
      <c r="DS152" s="13"/>
      <c r="DT152" s="13"/>
      <c r="DU152" s="13"/>
      <c r="DV152" s="13"/>
      <c r="DW152" s="13"/>
      <c r="DX152" s="13"/>
      <c r="DY152" s="13"/>
      <c r="DZ152" s="13"/>
      <c r="EA152" s="13"/>
      <c r="EB152" s="13"/>
      <c r="EC152" s="13"/>
      <c r="ED152" s="13"/>
      <c r="EE152" s="13"/>
      <c r="EF152" s="13"/>
      <c r="EG152" s="13"/>
      <c r="EH152" s="13"/>
      <c r="EI152" s="13"/>
      <c r="EJ152" s="13"/>
      <c r="EK152" s="13"/>
      <c r="EL152" s="13"/>
      <c r="EM152" s="13"/>
      <c r="EN152" s="13"/>
      <c r="EO152" s="13"/>
      <c r="EP152" s="13"/>
      <c r="EQ152" s="13"/>
      <c r="ER152" s="13"/>
      <c r="ES152" s="13"/>
      <c r="ET152" s="13"/>
      <c r="EU152" s="13"/>
      <c r="EV152" s="13"/>
      <c r="EW152" s="13"/>
      <c r="EX152" s="13"/>
      <c r="EY152" s="13"/>
      <c r="EZ152" s="13"/>
      <c r="FA152" s="13"/>
      <c r="FB152" s="13"/>
      <c r="FC152" s="13"/>
      <c r="FD152" s="13"/>
      <c r="FE152" s="13"/>
      <c r="FF152" s="13"/>
      <c r="FG152" s="13"/>
      <c r="FH152" s="13"/>
      <c r="FI152" s="13"/>
      <c r="FJ152" s="13"/>
      <c r="FK152" s="13"/>
      <c r="FL152" s="13"/>
      <c r="FM152" s="13"/>
      <c r="FN152" s="13"/>
      <c r="FO152" s="13"/>
      <c r="FP152" s="13"/>
      <c r="FQ152" s="13"/>
      <c r="FR152" s="13"/>
      <c r="FS152" s="13"/>
      <c r="FT152" s="13"/>
      <c r="FU152" s="13"/>
      <c r="FV152" s="13"/>
      <c r="FW152" s="13"/>
      <c r="FX152" s="13"/>
      <c r="FY152" s="13"/>
      <c r="FZ152" s="13"/>
      <c r="GA152" s="13"/>
      <c r="GB152" s="13"/>
      <c r="GC152" s="13"/>
    </row>
    <row r="153" spans="1:185" ht="12.75" customHeight="1" x14ac:dyDescent="0.2">
      <c r="A153" s="76"/>
      <c r="B153" s="81" t="s">
        <v>207</v>
      </c>
      <c r="C153" s="82" t="s">
        <v>659</v>
      </c>
      <c r="D153" s="88">
        <v>64</v>
      </c>
      <c r="E153" s="85">
        <v>2.7</v>
      </c>
      <c r="F153" s="73"/>
      <c r="G153" s="15">
        <f t="shared" si="2"/>
        <v>7</v>
      </c>
      <c r="H153" s="15">
        <v>0</v>
      </c>
      <c r="I153" s="15">
        <v>6</v>
      </c>
      <c r="J153" s="15">
        <v>0</v>
      </c>
      <c r="K153" s="15"/>
      <c r="L153" s="59">
        <v>1</v>
      </c>
      <c r="M153" s="59">
        <v>0</v>
      </c>
      <c r="N153" s="59">
        <v>0</v>
      </c>
      <c r="O153" s="59">
        <v>0</v>
      </c>
      <c r="P153" s="15"/>
      <c r="Q153" s="59">
        <v>0</v>
      </c>
      <c r="R153" s="59">
        <v>0</v>
      </c>
      <c r="S153" s="59">
        <v>0</v>
      </c>
      <c r="T153" s="59"/>
      <c r="U153" s="15"/>
      <c r="V153" s="59"/>
      <c r="W153" s="59"/>
      <c r="X153" s="61"/>
      <c r="Y153" s="59"/>
      <c r="Z153" s="61"/>
      <c r="AA153" s="59"/>
      <c r="AB153" s="60"/>
      <c r="AC153" s="62"/>
      <c r="AD153" s="59"/>
      <c r="AE153" s="62"/>
      <c r="AF153" s="59"/>
      <c r="AG153" s="59"/>
      <c r="AH153" s="63"/>
      <c r="AI153" s="59"/>
      <c r="AJ153" s="59"/>
      <c r="AK153" s="59"/>
      <c r="AL153" s="59"/>
      <c r="AM153" s="59"/>
      <c r="AN153" s="59"/>
      <c r="AO153" s="59"/>
      <c r="AP153" s="59"/>
      <c r="AQ153" s="63"/>
      <c r="AR153" s="59"/>
      <c r="AS153" s="59"/>
      <c r="AT153" s="59"/>
      <c r="AU153" s="59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  <c r="BR153" s="13"/>
      <c r="BS153" s="13"/>
      <c r="BT153" s="13"/>
      <c r="BU153" s="13"/>
      <c r="BV153" s="13"/>
      <c r="BW153" s="13"/>
      <c r="BX153" s="13"/>
      <c r="BY153" s="13"/>
      <c r="BZ153" s="13"/>
      <c r="CA153" s="13"/>
      <c r="CB153" s="13"/>
      <c r="CC153" s="13"/>
      <c r="CD153" s="13"/>
      <c r="CE153" s="13"/>
      <c r="CF153" s="13"/>
      <c r="CG153" s="13"/>
      <c r="CH153" s="13"/>
      <c r="CI153" s="13"/>
      <c r="CJ153" s="13"/>
      <c r="CK153" s="13"/>
      <c r="CL153" s="13"/>
      <c r="CM153" s="13"/>
      <c r="CN153" s="13"/>
      <c r="CO153" s="13"/>
      <c r="CP153" s="13"/>
      <c r="CQ153" s="13"/>
      <c r="CR153" s="13"/>
      <c r="CS153" s="13"/>
      <c r="CT153" s="13"/>
      <c r="CU153" s="13"/>
      <c r="CV153" s="13"/>
      <c r="CW153" s="13"/>
      <c r="CX153" s="13"/>
      <c r="CY153" s="13"/>
      <c r="CZ153" s="13"/>
      <c r="DA153" s="13"/>
      <c r="DB153" s="13"/>
      <c r="DC153" s="13"/>
      <c r="DD153" s="13"/>
      <c r="DE153" s="13"/>
      <c r="DF153" s="13"/>
      <c r="DG153" s="13"/>
      <c r="DH153" s="13"/>
      <c r="DI153" s="13"/>
      <c r="DJ153" s="13"/>
      <c r="DK153" s="13"/>
      <c r="DL153" s="13"/>
      <c r="DM153" s="13"/>
      <c r="DN153" s="13"/>
      <c r="DO153" s="13"/>
      <c r="DP153" s="13"/>
      <c r="DQ153" s="13"/>
      <c r="DR153" s="13"/>
      <c r="DS153" s="13"/>
      <c r="DT153" s="13"/>
      <c r="DU153" s="13"/>
      <c r="DV153" s="13"/>
      <c r="DW153" s="13"/>
      <c r="DX153" s="13"/>
      <c r="DY153" s="13"/>
      <c r="DZ153" s="13"/>
      <c r="EA153" s="13"/>
      <c r="EB153" s="13"/>
      <c r="EC153" s="13"/>
      <c r="ED153" s="13"/>
      <c r="EE153" s="13"/>
      <c r="EF153" s="13"/>
      <c r="EG153" s="13"/>
      <c r="EH153" s="13"/>
      <c r="EI153" s="13"/>
      <c r="EJ153" s="13"/>
      <c r="EK153" s="13"/>
      <c r="EL153" s="13"/>
      <c r="EM153" s="13"/>
      <c r="EN153" s="13"/>
      <c r="EO153" s="13"/>
      <c r="EP153" s="13"/>
      <c r="EQ153" s="13"/>
      <c r="ER153" s="13"/>
      <c r="ES153" s="13"/>
      <c r="ET153" s="13"/>
      <c r="EU153" s="13"/>
      <c r="EV153" s="13"/>
      <c r="EW153" s="13"/>
      <c r="EX153" s="13"/>
      <c r="EY153" s="13"/>
      <c r="EZ153" s="13"/>
      <c r="FA153" s="13"/>
      <c r="FB153" s="13"/>
      <c r="FC153" s="13"/>
      <c r="FD153" s="13"/>
      <c r="FE153" s="13"/>
      <c r="FF153" s="13"/>
      <c r="FG153" s="13"/>
      <c r="FH153" s="13"/>
      <c r="FI153" s="13"/>
      <c r="FJ153" s="13"/>
      <c r="FK153" s="13"/>
      <c r="FL153" s="13"/>
      <c r="FM153" s="13"/>
      <c r="FN153" s="13"/>
      <c r="FO153" s="13"/>
      <c r="FP153" s="13"/>
      <c r="FQ153" s="13"/>
      <c r="FR153" s="13"/>
      <c r="FS153" s="13"/>
      <c r="FT153" s="13"/>
      <c r="FU153" s="13"/>
      <c r="FV153" s="13"/>
      <c r="FW153" s="13"/>
      <c r="FX153" s="13"/>
      <c r="FY153" s="13"/>
      <c r="FZ153" s="13"/>
      <c r="GA153" s="13"/>
      <c r="GB153" s="13"/>
      <c r="GC153" s="13"/>
    </row>
    <row r="154" spans="1:185" ht="12.75" customHeight="1" x14ac:dyDescent="0.2">
      <c r="A154" s="76"/>
      <c r="B154" s="81" t="s">
        <v>345</v>
      </c>
      <c r="C154" s="82" t="s">
        <v>659</v>
      </c>
      <c r="D154" s="88">
        <v>3</v>
      </c>
      <c r="E154" s="85">
        <v>2.7</v>
      </c>
      <c r="F154" s="73"/>
      <c r="G154" s="15">
        <f t="shared" si="2"/>
        <v>30</v>
      </c>
      <c r="H154" s="58">
        <v>1</v>
      </c>
      <c r="I154" s="15">
        <v>6</v>
      </c>
      <c r="J154" s="15">
        <v>0</v>
      </c>
      <c r="K154" s="15"/>
      <c r="L154" s="59">
        <v>0</v>
      </c>
      <c r="M154" s="59">
        <v>6</v>
      </c>
      <c r="N154" s="59">
        <v>6</v>
      </c>
      <c r="O154" s="59">
        <v>0</v>
      </c>
      <c r="P154" s="15"/>
      <c r="Q154" s="59">
        <v>4</v>
      </c>
      <c r="R154" s="59">
        <v>1</v>
      </c>
      <c r="S154" s="59">
        <v>6</v>
      </c>
      <c r="T154" s="59"/>
      <c r="U154" s="15"/>
      <c r="V154" s="59"/>
      <c r="W154" s="59"/>
      <c r="X154" s="61"/>
      <c r="Y154" s="59"/>
      <c r="Z154" s="61"/>
      <c r="AA154" s="59"/>
      <c r="AB154" s="60"/>
      <c r="AC154" s="62"/>
      <c r="AD154" s="59"/>
      <c r="AE154" s="62"/>
      <c r="AF154" s="59"/>
      <c r="AG154" s="59"/>
      <c r="AH154" s="63"/>
      <c r="AI154" s="59"/>
      <c r="AJ154" s="59"/>
      <c r="AK154" s="59"/>
      <c r="AL154" s="59"/>
      <c r="AM154" s="59"/>
      <c r="AN154" s="63"/>
      <c r="AO154" s="59"/>
      <c r="AP154" s="59"/>
      <c r="AQ154" s="63"/>
      <c r="AR154" s="59"/>
      <c r="AS154" s="59"/>
      <c r="AT154" s="59"/>
      <c r="AU154" s="59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  <c r="BR154" s="13"/>
      <c r="BS154" s="13"/>
      <c r="BT154" s="13"/>
      <c r="BU154" s="13"/>
      <c r="BV154" s="13"/>
      <c r="BW154" s="13"/>
      <c r="BX154" s="13"/>
      <c r="BY154" s="13"/>
      <c r="BZ154" s="13"/>
      <c r="CA154" s="13"/>
      <c r="CB154" s="13"/>
      <c r="CC154" s="13"/>
      <c r="CD154" s="13"/>
      <c r="CE154" s="13"/>
      <c r="CF154" s="13"/>
      <c r="CG154" s="13"/>
      <c r="CH154" s="13"/>
      <c r="CI154" s="13"/>
      <c r="CJ154" s="13"/>
      <c r="CK154" s="13"/>
      <c r="CL154" s="13"/>
      <c r="CM154" s="13"/>
      <c r="CN154" s="13"/>
      <c r="CO154" s="13"/>
      <c r="CP154" s="13"/>
      <c r="CQ154" s="13"/>
      <c r="CR154" s="13"/>
      <c r="CS154" s="13"/>
      <c r="CT154" s="13"/>
      <c r="CU154" s="13"/>
      <c r="CV154" s="13"/>
      <c r="CW154" s="13"/>
      <c r="CX154" s="13"/>
      <c r="CY154" s="13"/>
      <c r="CZ154" s="13"/>
      <c r="DA154" s="13"/>
      <c r="DB154" s="13"/>
      <c r="DC154" s="13"/>
      <c r="DD154" s="13"/>
      <c r="DE154" s="13"/>
      <c r="DF154" s="13"/>
      <c r="DG154" s="13"/>
      <c r="DH154" s="13"/>
      <c r="DI154" s="13"/>
      <c r="DJ154" s="13"/>
      <c r="DK154" s="13"/>
      <c r="DL154" s="13"/>
      <c r="DM154" s="13"/>
      <c r="DN154" s="13"/>
      <c r="DO154" s="13"/>
      <c r="DP154" s="13"/>
      <c r="DQ154" s="13"/>
      <c r="DR154" s="13"/>
      <c r="DS154" s="13"/>
      <c r="DT154" s="13"/>
      <c r="DU154" s="13"/>
      <c r="DV154" s="13"/>
      <c r="DW154" s="13"/>
      <c r="DX154" s="13"/>
      <c r="DY154" s="13"/>
      <c r="DZ154" s="13"/>
      <c r="EA154" s="13"/>
      <c r="EB154" s="13"/>
      <c r="EC154" s="13"/>
      <c r="ED154" s="13"/>
      <c r="EE154" s="13"/>
      <c r="EF154" s="13"/>
      <c r="EG154" s="13"/>
      <c r="EH154" s="13"/>
      <c r="EI154" s="13"/>
      <c r="EJ154" s="13"/>
      <c r="EK154" s="13"/>
      <c r="EL154" s="13"/>
      <c r="EM154" s="13"/>
      <c r="EN154" s="13"/>
      <c r="EO154" s="13"/>
      <c r="EP154" s="13"/>
      <c r="EQ154" s="13"/>
      <c r="ER154" s="13"/>
      <c r="ES154" s="13"/>
      <c r="ET154" s="13"/>
      <c r="EU154" s="13"/>
      <c r="EV154" s="13"/>
      <c r="EW154" s="13"/>
      <c r="EX154" s="13"/>
      <c r="EY154" s="13"/>
      <c r="EZ154" s="13"/>
      <c r="FA154" s="13"/>
      <c r="FB154" s="13"/>
      <c r="FC154" s="13"/>
      <c r="FD154" s="13"/>
      <c r="FE154" s="13"/>
      <c r="FF154" s="13"/>
      <c r="FG154" s="13"/>
      <c r="FH154" s="13"/>
      <c r="FI154" s="13"/>
      <c r="FJ154" s="13"/>
      <c r="FK154" s="13"/>
      <c r="FL154" s="13"/>
      <c r="FM154" s="13"/>
      <c r="FN154" s="13"/>
      <c r="FO154" s="13"/>
      <c r="FP154" s="13"/>
      <c r="FQ154" s="13"/>
      <c r="FR154" s="13"/>
      <c r="FS154" s="13"/>
      <c r="FT154" s="13"/>
      <c r="FU154" s="13"/>
      <c r="FV154" s="13"/>
      <c r="FW154" s="13"/>
      <c r="FX154" s="13"/>
      <c r="FY154" s="13"/>
      <c r="FZ154" s="13"/>
      <c r="GA154" s="13"/>
      <c r="GB154" s="13"/>
      <c r="GC154" s="13"/>
    </row>
    <row r="155" spans="1:185" ht="12.75" customHeight="1" x14ac:dyDescent="0.2">
      <c r="A155" s="76"/>
      <c r="B155" s="81" t="s">
        <v>349</v>
      </c>
      <c r="C155" s="82" t="s">
        <v>654</v>
      </c>
      <c r="D155" s="88">
        <v>29</v>
      </c>
      <c r="E155" s="85">
        <v>2.7</v>
      </c>
      <c r="F155" s="50">
        <v>3.4</v>
      </c>
      <c r="G155" s="15">
        <f t="shared" si="2"/>
        <v>56</v>
      </c>
      <c r="H155" s="15">
        <v>1</v>
      </c>
      <c r="I155" s="15">
        <v>6</v>
      </c>
      <c r="J155" s="15">
        <v>2</v>
      </c>
      <c r="K155" s="15"/>
      <c r="L155" s="59">
        <v>9</v>
      </c>
      <c r="M155" s="59">
        <v>5</v>
      </c>
      <c r="N155" s="59">
        <v>7</v>
      </c>
      <c r="O155" s="59">
        <v>2</v>
      </c>
      <c r="P155" s="15"/>
      <c r="Q155" s="59">
        <v>12</v>
      </c>
      <c r="R155" s="59">
        <v>6</v>
      </c>
      <c r="S155" s="59">
        <v>6</v>
      </c>
      <c r="T155" s="59"/>
      <c r="U155" s="15"/>
      <c r="V155" s="59"/>
      <c r="W155" s="59"/>
      <c r="X155" s="61"/>
      <c r="Y155" s="59"/>
      <c r="Z155" s="61"/>
      <c r="AA155" s="59"/>
      <c r="AB155" s="60"/>
      <c r="AC155" s="62"/>
      <c r="AD155" s="59"/>
      <c r="AE155" s="62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  <c r="BR155" s="13"/>
      <c r="BS155" s="13"/>
      <c r="BT155" s="13"/>
      <c r="BU155" s="13"/>
      <c r="BV155" s="13"/>
      <c r="BW155" s="13"/>
      <c r="BX155" s="13"/>
      <c r="BY155" s="13"/>
      <c r="BZ155" s="13"/>
      <c r="CA155" s="13"/>
      <c r="CB155" s="13"/>
      <c r="CC155" s="13"/>
      <c r="CD155" s="13"/>
      <c r="CE155" s="13"/>
      <c r="CF155" s="13"/>
      <c r="CG155" s="13"/>
      <c r="CH155" s="13"/>
      <c r="CI155" s="13"/>
      <c r="CJ155" s="13"/>
      <c r="CK155" s="13"/>
      <c r="CL155" s="13"/>
      <c r="CM155" s="13"/>
      <c r="CN155" s="13"/>
      <c r="CO155" s="13"/>
      <c r="CP155" s="13"/>
      <c r="CQ155" s="13"/>
      <c r="CR155" s="13"/>
      <c r="CS155" s="13"/>
      <c r="CT155" s="13"/>
      <c r="CU155" s="13"/>
      <c r="CV155" s="13"/>
      <c r="CW155" s="13"/>
      <c r="CX155" s="13"/>
      <c r="CY155" s="13"/>
      <c r="CZ155" s="13"/>
      <c r="DA155" s="13"/>
      <c r="DB155" s="13"/>
      <c r="DC155" s="13"/>
      <c r="DD155" s="13"/>
      <c r="DE155" s="13"/>
      <c r="DF155" s="13"/>
      <c r="DG155" s="13"/>
      <c r="DH155" s="13"/>
      <c r="DI155" s="13"/>
      <c r="DJ155" s="13"/>
      <c r="DK155" s="13"/>
      <c r="DL155" s="13"/>
      <c r="DM155" s="13"/>
      <c r="DN155" s="13"/>
      <c r="DO155" s="13"/>
      <c r="DP155" s="13"/>
      <c r="DQ155" s="13"/>
      <c r="DR155" s="13"/>
      <c r="DS155" s="13"/>
      <c r="DT155" s="13"/>
      <c r="DU155" s="13"/>
      <c r="DV155" s="13"/>
      <c r="DW155" s="13"/>
      <c r="DX155" s="13"/>
      <c r="DY155" s="13"/>
      <c r="DZ155" s="13"/>
      <c r="EA155" s="13"/>
      <c r="EB155" s="13"/>
      <c r="EC155" s="13"/>
      <c r="ED155" s="13"/>
      <c r="EE155" s="13"/>
      <c r="EF155" s="13"/>
      <c r="EG155" s="13"/>
      <c r="EH155" s="13"/>
      <c r="EI155" s="13"/>
      <c r="EJ155" s="13"/>
      <c r="EK155" s="13"/>
      <c r="EL155" s="13"/>
      <c r="EM155" s="13"/>
      <c r="EN155" s="13"/>
      <c r="EO155" s="13"/>
      <c r="EP155" s="13"/>
      <c r="EQ155" s="13"/>
      <c r="ER155" s="13"/>
      <c r="ES155" s="13"/>
      <c r="ET155" s="13"/>
      <c r="EU155" s="13"/>
      <c r="EV155" s="13"/>
      <c r="EW155" s="13"/>
      <c r="EX155" s="13"/>
      <c r="EY155" s="13"/>
      <c r="EZ155" s="13"/>
      <c r="FA155" s="13"/>
      <c r="FB155" s="13"/>
      <c r="FC155" s="13"/>
      <c r="FD155" s="13"/>
      <c r="FE155" s="13"/>
      <c r="FF155" s="13"/>
      <c r="FG155" s="13"/>
      <c r="FH155" s="13"/>
      <c r="FI155" s="13"/>
      <c r="FJ155" s="13"/>
      <c r="FK155" s="13"/>
      <c r="FL155" s="13"/>
      <c r="FM155" s="13"/>
      <c r="FN155" s="13"/>
      <c r="FO155" s="13"/>
      <c r="FP155" s="13"/>
      <c r="FQ155" s="13"/>
      <c r="FR155" s="13"/>
      <c r="FS155" s="13"/>
      <c r="FT155" s="13"/>
      <c r="FU155" s="13"/>
      <c r="FV155" s="13"/>
      <c r="FW155" s="13"/>
      <c r="FX155" s="13"/>
      <c r="FY155" s="13"/>
      <c r="FZ155" s="13"/>
      <c r="GA155" s="13"/>
      <c r="GB155" s="13"/>
      <c r="GC155" s="13"/>
    </row>
    <row r="156" spans="1:185" ht="12.75" customHeight="1" x14ac:dyDescent="0.2">
      <c r="A156" s="76"/>
      <c r="B156" s="81" t="s">
        <v>304</v>
      </c>
      <c r="C156" s="82" t="s">
        <v>658</v>
      </c>
      <c r="D156" s="88"/>
      <c r="E156" s="85">
        <v>2.7</v>
      </c>
      <c r="F156" s="78"/>
      <c r="G156" s="15">
        <f t="shared" si="2"/>
        <v>0</v>
      </c>
      <c r="H156" s="15"/>
      <c r="I156" s="15"/>
      <c r="J156" s="15"/>
      <c r="K156" s="15"/>
      <c r="L156" s="59"/>
      <c r="M156" s="59"/>
      <c r="N156" s="59"/>
      <c r="O156" s="59"/>
      <c r="P156" s="15"/>
      <c r="Q156" s="59"/>
      <c r="R156" s="59"/>
      <c r="S156" s="59"/>
      <c r="T156" s="59"/>
      <c r="U156" s="15"/>
      <c r="V156" s="59"/>
      <c r="W156" s="59"/>
      <c r="X156" s="61"/>
      <c r="Y156" s="59"/>
      <c r="Z156" s="61"/>
      <c r="AA156" s="59"/>
      <c r="AB156" s="60"/>
      <c r="AC156" s="62"/>
      <c r="AD156" s="59"/>
      <c r="AE156" s="62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  <c r="AQ156" s="63"/>
      <c r="AR156" s="59"/>
      <c r="AS156" s="59"/>
      <c r="AT156" s="59"/>
      <c r="AU156" s="59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  <c r="BR156" s="13"/>
      <c r="BS156" s="13"/>
      <c r="BT156" s="13"/>
      <c r="BU156" s="13"/>
      <c r="BV156" s="13"/>
      <c r="BW156" s="13"/>
      <c r="BX156" s="13"/>
      <c r="BY156" s="13"/>
      <c r="BZ156" s="13"/>
      <c r="CA156" s="13"/>
      <c r="CB156" s="13"/>
      <c r="CC156" s="13"/>
      <c r="CD156" s="13"/>
      <c r="CE156" s="13"/>
      <c r="CF156" s="13"/>
      <c r="CG156" s="13"/>
      <c r="CH156" s="13"/>
      <c r="CI156" s="13"/>
      <c r="CJ156" s="13"/>
      <c r="CK156" s="13"/>
      <c r="CL156" s="13"/>
      <c r="CM156" s="13"/>
      <c r="CN156" s="13"/>
      <c r="CO156" s="13"/>
      <c r="CP156" s="13"/>
      <c r="CQ156" s="13"/>
      <c r="CR156" s="13"/>
      <c r="CS156" s="13"/>
      <c r="CT156" s="13"/>
      <c r="CU156" s="13"/>
      <c r="CV156" s="13"/>
      <c r="CW156" s="13"/>
      <c r="CX156" s="13"/>
      <c r="CY156" s="13"/>
      <c r="CZ156" s="13"/>
      <c r="DA156" s="13"/>
      <c r="DB156" s="13"/>
      <c r="DC156" s="13"/>
      <c r="DD156" s="13"/>
      <c r="DE156" s="13"/>
      <c r="DF156" s="13"/>
      <c r="DG156" s="13"/>
      <c r="DH156" s="13"/>
      <c r="DI156" s="13"/>
      <c r="DJ156" s="13"/>
      <c r="DK156" s="13"/>
      <c r="DL156" s="13"/>
      <c r="DM156" s="13"/>
      <c r="DN156" s="13"/>
      <c r="DO156" s="13"/>
      <c r="DP156" s="13"/>
      <c r="DQ156" s="13"/>
      <c r="DR156" s="13"/>
      <c r="DS156" s="13"/>
      <c r="DT156" s="13"/>
      <c r="DU156" s="13"/>
      <c r="DV156" s="13"/>
      <c r="DW156" s="13"/>
      <c r="DX156" s="13"/>
      <c r="DY156" s="13"/>
      <c r="DZ156" s="13"/>
      <c r="EA156" s="13"/>
      <c r="EB156" s="13"/>
      <c r="EC156" s="13"/>
      <c r="ED156" s="13"/>
      <c r="EE156" s="13"/>
      <c r="EF156" s="13"/>
      <c r="EG156" s="13"/>
      <c r="EH156" s="13"/>
      <c r="EI156" s="13"/>
      <c r="EJ156" s="13"/>
      <c r="EK156" s="13"/>
      <c r="EL156" s="13"/>
      <c r="EM156" s="13"/>
      <c r="EN156" s="13"/>
      <c r="EO156" s="13"/>
      <c r="EP156" s="13"/>
      <c r="EQ156" s="13"/>
      <c r="ER156" s="13"/>
      <c r="ES156" s="13"/>
      <c r="ET156" s="13"/>
      <c r="EU156" s="13"/>
      <c r="EV156" s="13"/>
      <c r="EW156" s="13"/>
      <c r="EX156" s="13"/>
      <c r="EY156" s="13"/>
      <c r="EZ156" s="13"/>
      <c r="FA156" s="13"/>
      <c r="FB156" s="13"/>
      <c r="FC156" s="13"/>
      <c r="FD156" s="13"/>
      <c r="FE156" s="13"/>
      <c r="FF156" s="13"/>
      <c r="FG156" s="13"/>
      <c r="FH156" s="13"/>
      <c r="FI156" s="13"/>
      <c r="FJ156" s="13"/>
      <c r="FK156" s="13"/>
      <c r="FL156" s="13"/>
      <c r="FM156" s="13"/>
      <c r="FN156" s="13"/>
      <c r="FO156" s="13"/>
      <c r="FP156" s="13"/>
      <c r="FQ156" s="13"/>
      <c r="FR156" s="13"/>
      <c r="FS156" s="13"/>
      <c r="FT156" s="13"/>
      <c r="FU156" s="13"/>
      <c r="FV156" s="13"/>
      <c r="FW156" s="13"/>
      <c r="FX156" s="13"/>
      <c r="FY156" s="13"/>
      <c r="FZ156" s="13"/>
      <c r="GA156" s="13"/>
      <c r="GB156" s="13"/>
      <c r="GC156" s="13"/>
    </row>
    <row r="157" spans="1:185" ht="12.75" customHeight="1" x14ac:dyDescent="0.2">
      <c r="A157" s="76"/>
      <c r="B157" s="81" t="s">
        <v>354</v>
      </c>
      <c r="C157" s="82" t="s">
        <v>656</v>
      </c>
      <c r="D157" s="88">
        <v>108</v>
      </c>
      <c r="E157" s="85">
        <v>2.7</v>
      </c>
      <c r="F157" s="78"/>
      <c r="G157" s="15">
        <f t="shared" si="2"/>
        <v>17</v>
      </c>
      <c r="H157" s="15">
        <v>1</v>
      </c>
      <c r="I157" s="15">
        <v>0</v>
      </c>
      <c r="J157" s="15">
        <v>3</v>
      </c>
      <c r="K157" s="15"/>
      <c r="L157" s="59">
        <v>6</v>
      </c>
      <c r="M157" s="59">
        <v>1</v>
      </c>
      <c r="N157" s="59">
        <v>6</v>
      </c>
      <c r="O157" s="59">
        <v>1</v>
      </c>
      <c r="P157" s="15"/>
      <c r="Q157" s="59">
        <v>-1</v>
      </c>
      <c r="R157" s="59">
        <v>0</v>
      </c>
      <c r="S157" s="59">
        <v>0</v>
      </c>
      <c r="T157" s="59"/>
      <c r="U157" s="15"/>
      <c r="V157" s="59"/>
      <c r="W157" s="59"/>
      <c r="X157" s="61"/>
      <c r="Y157" s="59"/>
      <c r="Z157" s="61"/>
      <c r="AA157" s="59"/>
      <c r="AB157" s="60"/>
      <c r="AC157" s="62"/>
      <c r="AD157" s="59"/>
      <c r="AE157" s="62"/>
      <c r="AF157" s="59"/>
      <c r="AG157" s="59"/>
      <c r="AH157" s="59"/>
      <c r="AI157" s="59"/>
      <c r="AJ157" s="59"/>
      <c r="AK157" s="59"/>
      <c r="AL157" s="59"/>
      <c r="AM157" s="59"/>
      <c r="AN157" s="59"/>
      <c r="AO157" s="59"/>
      <c r="AP157" s="59"/>
      <c r="AQ157" s="63"/>
      <c r="AR157" s="59"/>
      <c r="AS157" s="59"/>
      <c r="AT157" s="59"/>
      <c r="AU157" s="59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  <c r="BR157" s="13"/>
      <c r="BS157" s="13"/>
      <c r="BT157" s="13"/>
      <c r="BU157" s="13"/>
      <c r="BV157" s="13"/>
      <c r="BW157" s="13"/>
      <c r="BX157" s="13"/>
      <c r="BY157" s="13"/>
      <c r="BZ157" s="13"/>
      <c r="CA157" s="13"/>
      <c r="CB157" s="13"/>
      <c r="CC157" s="13"/>
      <c r="CD157" s="13"/>
      <c r="CE157" s="13"/>
      <c r="CF157" s="13"/>
      <c r="CG157" s="13"/>
      <c r="CH157" s="13"/>
      <c r="CI157" s="13"/>
      <c r="CJ157" s="13"/>
      <c r="CK157" s="13"/>
      <c r="CL157" s="13"/>
      <c r="CM157" s="13"/>
      <c r="CN157" s="13"/>
      <c r="CO157" s="13"/>
      <c r="CP157" s="13"/>
      <c r="CQ157" s="13"/>
      <c r="CR157" s="13"/>
      <c r="CS157" s="13"/>
      <c r="CT157" s="13"/>
      <c r="CU157" s="13"/>
      <c r="CV157" s="13"/>
      <c r="CW157" s="13"/>
      <c r="CX157" s="13"/>
      <c r="CY157" s="13"/>
      <c r="CZ157" s="13"/>
      <c r="DA157" s="13"/>
      <c r="DB157" s="13"/>
      <c r="DC157" s="13"/>
      <c r="DD157" s="13"/>
      <c r="DE157" s="13"/>
      <c r="DF157" s="13"/>
      <c r="DG157" s="13"/>
      <c r="DH157" s="13"/>
      <c r="DI157" s="13"/>
      <c r="DJ157" s="13"/>
      <c r="DK157" s="13"/>
      <c r="DL157" s="13"/>
      <c r="DM157" s="13"/>
      <c r="DN157" s="13"/>
      <c r="DO157" s="13"/>
      <c r="DP157" s="13"/>
      <c r="DQ157" s="13"/>
      <c r="DR157" s="13"/>
      <c r="DS157" s="13"/>
      <c r="DT157" s="13"/>
      <c r="DU157" s="13"/>
      <c r="DV157" s="13"/>
      <c r="DW157" s="13"/>
      <c r="DX157" s="13"/>
      <c r="DY157" s="13"/>
      <c r="DZ157" s="13"/>
      <c r="EA157" s="13"/>
      <c r="EB157" s="13"/>
      <c r="EC157" s="13"/>
      <c r="ED157" s="13"/>
      <c r="EE157" s="13"/>
      <c r="EF157" s="13"/>
      <c r="EG157" s="13"/>
      <c r="EH157" s="13"/>
      <c r="EI157" s="13"/>
      <c r="EJ157" s="13"/>
      <c r="EK157" s="13"/>
      <c r="EL157" s="13"/>
      <c r="EM157" s="13"/>
      <c r="EN157" s="13"/>
      <c r="EO157" s="13"/>
      <c r="EP157" s="13"/>
      <c r="EQ157" s="13"/>
      <c r="ER157" s="13"/>
      <c r="ES157" s="13"/>
      <c r="ET157" s="13"/>
      <c r="EU157" s="13"/>
      <c r="EV157" s="13"/>
      <c r="EW157" s="13"/>
      <c r="EX157" s="13"/>
      <c r="EY157" s="13"/>
      <c r="EZ157" s="13"/>
      <c r="FA157" s="13"/>
      <c r="FB157" s="13"/>
      <c r="FC157" s="13"/>
      <c r="FD157" s="13"/>
      <c r="FE157" s="13"/>
      <c r="FF157" s="13"/>
      <c r="FG157" s="13"/>
      <c r="FH157" s="13"/>
      <c r="FI157" s="13"/>
      <c r="FJ157" s="13"/>
      <c r="FK157" s="13"/>
      <c r="FL157" s="13"/>
      <c r="FM157" s="13"/>
      <c r="FN157" s="13"/>
      <c r="FO157" s="13"/>
      <c r="FP157" s="13"/>
      <c r="FQ157" s="13"/>
      <c r="FR157" s="13"/>
      <c r="FS157" s="13"/>
      <c r="FT157" s="13"/>
      <c r="FU157" s="13"/>
      <c r="FV157" s="13"/>
      <c r="FW157" s="13"/>
      <c r="FX157" s="13"/>
      <c r="FY157" s="13"/>
      <c r="FZ157" s="13"/>
      <c r="GA157" s="13"/>
      <c r="GB157" s="13"/>
      <c r="GC157" s="13"/>
    </row>
    <row r="158" spans="1:185" ht="12.75" customHeight="1" x14ac:dyDescent="0.2">
      <c r="A158" s="76"/>
      <c r="B158" s="81" t="s">
        <v>118</v>
      </c>
      <c r="C158" s="82" t="s">
        <v>651</v>
      </c>
      <c r="D158" s="88">
        <v>25</v>
      </c>
      <c r="E158" s="85">
        <v>2.7</v>
      </c>
      <c r="F158" s="50">
        <v>3.5</v>
      </c>
      <c r="G158" s="15">
        <f t="shared" si="2"/>
        <v>24</v>
      </c>
      <c r="H158" s="15">
        <v>6</v>
      </c>
      <c r="I158" s="15">
        <v>6</v>
      </c>
      <c r="J158" s="15">
        <v>0</v>
      </c>
      <c r="K158" s="15"/>
      <c r="L158" s="59">
        <v>1</v>
      </c>
      <c r="M158" s="59">
        <v>2</v>
      </c>
      <c r="N158" s="59">
        <v>2</v>
      </c>
      <c r="O158" s="59">
        <v>5</v>
      </c>
      <c r="P158" s="15"/>
      <c r="Q158" s="59">
        <v>-1</v>
      </c>
      <c r="R158" s="59">
        <v>1</v>
      </c>
      <c r="S158" s="59">
        <v>2</v>
      </c>
      <c r="T158" s="59"/>
      <c r="U158" s="15"/>
      <c r="V158" s="59"/>
      <c r="W158" s="59"/>
      <c r="X158" s="61"/>
      <c r="Y158" s="59"/>
      <c r="Z158" s="61"/>
      <c r="AA158" s="59"/>
      <c r="AB158" s="61"/>
      <c r="AC158" s="62"/>
      <c r="AD158" s="59"/>
      <c r="AE158" s="62"/>
      <c r="AF158" s="59"/>
      <c r="AG158" s="63"/>
      <c r="AH158" s="59"/>
      <c r="AI158" s="59"/>
      <c r="AJ158" s="59"/>
      <c r="AK158" s="59"/>
      <c r="AL158" s="59"/>
      <c r="AM158" s="59"/>
      <c r="AN158" s="59"/>
      <c r="AO158" s="59"/>
      <c r="AP158" s="59"/>
      <c r="AQ158" s="63"/>
      <c r="AR158" s="59"/>
      <c r="AS158" s="59"/>
      <c r="AT158" s="59"/>
      <c r="AU158" s="59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  <c r="BR158" s="13"/>
      <c r="BS158" s="13"/>
      <c r="BT158" s="13"/>
      <c r="BU158" s="13"/>
      <c r="BV158" s="13"/>
      <c r="BW158" s="13"/>
      <c r="BX158" s="13"/>
      <c r="BY158" s="13"/>
      <c r="BZ158" s="13"/>
      <c r="CA158" s="13"/>
      <c r="CB158" s="13"/>
      <c r="CC158" s="13"/>
      <c r="CD158" s="13"/>
      <c r="CE158" s="13"/>
      <c r="CF158" s="13"/>
      <c r="CG158" s="13"/>
      <c r="CH158" s="13"/>
      <c r="CI158" s="13"/>
      <c r="CJ158" s="13"/>
      <c r="CK158" s="13"/>
      <c r="CL158" s="13"/>
      <c r="CM158" s="13"/>
      <c r="CN158" s="13"/>
      <c r="CO158" s="13"/>
      <c r="CP158" s="13"/>
      <c r="CQ158" s="13"/>
      <c r="CR158" s="13"/>
      <c r="CS158" s="13"/>
      <c r="CT158" s="13"/>
      <c r="CU158" s="13"/>
      <c r="CV158" s="13"/>
      <c r="CW158" s="13"/>
      <c r="CX158" s="13"/>
      <c r="CY158" s="13"/>
      <c r="CZ158" s="13"/>
      <c r="DA158" s="13"/>
      <c r="DB158" s="13"/>
      <c r="DC158" s="13"/>
      <c r="DD158" s="13"/>
      <c r="DE158" s="13"/>
      <c r="DF158" s="13"/>
      <c r="DG158" s="13"/>
      <c r="DH158" s="13"/>
      <c r="DI158" s="13"/>
      <c r="DJ158" s="13"/>
      <c r="DK158" s="13"/>
      <c r="DL158" s="13"/>
      <c r="DM158" s="13"/>
      <c r="DN158" s="13"/>
      <c r="DO158" s="13"/>
      <c r="DP158" s="13"/>
      <c r="DQ158" s="13"/>
      <c r="DR158" s="13"/>
      <c r="DS158" s="13"/>
      <c r="DT158" s="13"/>
      <c r="DU158" s="13"/>
      <c r="DV158" s="13"/>
      <c r="DW158" s="13"/>
      <c r="DX158" s="13"/>
      <c r="DY158" s="13"/>
      <c r="DZ158" s="13"/>
      <c r="EA158" s="13"/>
      <c r="EB158" s="13"/>
      <c r="EC158" s="13"/>
      <c r="ED158" s="13"/>
      <c r="EE158" s="13"/>
      <c r="EF158" s="13"/>
      <c r="EG158" s="13"/>
      <c r="EH158" s="13"/>
      <c r="EI158" s="13"/>
      <c r="EJ158" s="13"/>
      <c r="EK158" s="13"/>
      <c r="EL158" s="13"/>
      <c r="EM158" s="13"/>
      <c r="EN158" s="13"/>
      <c r="EO158" s="13"/>
      <c r="EP158" s="13"/>
      <c r="EQ158" s="13"/>
      <c r="ER158" s="13"/>
      <c r="ES158" s="13"/>
      <c r="ET158" s="13"/>
      <c r="EU158" s="13"/>
      <c r="EV158" s="13"/>
      <c r="EW158" s="13"/>
      <c r="EX158" s="13"/>
      <c r="EY158" s="13"/>
      <c r="EZ158" s="13"/>
      <c r="FA158" s="13"/>
      <c r="FB158" s="13"/>
      <c r="FC158" s="13"/>
      <c r="FD158" s="13"/>
      <c r="FE158" s="13"/>
      <c r="FF158" s="13"/>
      <c r="FG158" s="13"/>
      <c r="FH158" s="13"/>
      <c r="FI158" s="13"/>
      <c r="FJ158" s="13"/>
      <c r="FK158" s="13"/>
      <c r="FL158" s="13"/>
      <c r="FM158" s="13"/>
      <c r="FN158" s="13"/>
      <c r="FO158" s="13"/>
      <c r="FP158" s="13"/>
      <c r="FQ158" s="13"/>
      <c r="FR158" s="13"/>
      <c r="FS158" s="13"/>
      <c r="FT158" s="13"/>
      <c r="FU158" s="13"/>
      <c r="FV158" s="13"/>
      <c r="FW158" s="13"/>
      <c r="FX158" s="13"/>
      <c r="FY158" s="13"/>
      <c r="FZ158" s="13"/>
      <c r="GA158" s="13"/>
      <c r="GB158" s="13"/>
      <c r="GC158" s="13"/>
    </row>
    <row r="159" spans="1:185" ht="12.75" customHeight="1" x14ac:dyDescent="0.2">
      <c r="A159" s="76"/>
      <c r="B159" s="81" t="s">
        <v>361</v>
      </c>
      <c r="C159" s="82" t="s">
        <v>660</v>
      </c>
      <c r="D159" s="88">
        <v>75</v>
      </c>
      <c r="E159" s="85">
        <v>2.7</v>
      </c>
      <c r="F159" s="73"/>
      <c r="G159" s="15">
        <f t="shared" si="2"/>
        <v>26</v>
      </c>
      <c r="H159" s="15">
        <v>11</v>
      </c>
      <c r="I159" s="15">
        <v>1</v>
      </c>
      <c r="J159" s="15">
        <v>0</v>
      </c>
      <c r="K159" s="15"/>
      <c r="L159" s="59">
        <v>0</v>
      </c>
      <c r="M159" s="59">
        <v>0</v>
      </c>
      <c r="N159" s="59">
        <v>0</v>
      </c>
      <c r="O159" s="59">
        <v>6</v>
      </c>
      <c r="P159" s="15"/>
      <c r="Q159" s="59">
        <v>0</v>
      </c>
      <c r="R159" s="59">
        <v>6</v>
      </c>
      <c r="S159" s="59">
        <v>2</v>
      </c>
      <c r="T159" s="59"/>
      <c r="U159" s="15"/>
      <c r="V159" s="59"/>
      <c r="W159" s="59"/>
      <c r="X159" s="61"/>
      <c r="Y159" s="59"/>
      <c r="Z159" s="61"/>
      <c r="AA159" s="59"/>
      <c r="AB159" s="60"/>
      <c r="AC159" s="62"/>
      <c r="AD159" s="59"/>
      <c r="AE159" s="62"/>
      <c r="AF159" s="59"/>
      <c r="AG159" s="63"/>
      <c r="AH159" s="59"/>
      <c r="AI159" s="59"/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  <c r="BR159" s="13"/>
      <c r="BS159" s="13"/>
      <c r="BT159" s="13"/>
      <c r="BU159" s="13"/>
      <c r="BV159" s="13"/>
      <c r="BW159" s="13"/>
      <c r="BX159" s="13"/>
      <c r="BY159" s="13"/>
      <c r="BZ159" s="13"/>
      <c r="CA159" s="13"/>
      <c r="CB159" s="13"/>
      <c r="CC159" s="13"/>
      <c r="CD159" s="13"/>
      <c r="CE159" s="13"/>
      <c r="CF159" s="13"/>
      <c r="CG159" s="13"/>
      <c r="CH159" s="13"/>
      <c r="CI159" s="13"/>
      <c r="CJ159" s="13"/>
      <c r="CK159" s="13"/>
      <c r="CL159" s="13"/>
      <c r="CM159" s="13"/>
      <c r="CN159" s="13"/>
      <c r="CO159" s="13"/>
      <c r="CP159" s="13"/>
      <c r="CQ159" s="13"/>
      <c r="CR159" s="13"/>
      <c r="CS159" s="13"/>
      <c r="CT159" s="13"/>
      <c r="CU159" s="13"/>
      <c r="CV159" s="13"/>
      <c r="CW159" s="13"/>
      <c r="CX159" s="13"/>
      <c r="CY159" s="13"/>
      <c r="CZ159" s="13"/>
      <c r="DA159" s="13"/>
      <c r="DB159" s="13"/>
      <c r="DC159" s="13"/>
      <c r="DD159" s="13"/>
      <c r="DE159" s="13"/>
      <c r="DF159" s="13"/>
      <c r="DG159" s="13"/>
      <c r="DH159" s="13"/>
      <c r="DI159" s="13"/>
      <c r="DJ159" s="13"/>
      <c r="DK159" s="13"/>
      <c r="DL159" s="13"/>
      <c r="DM159" s="13"/>
      <c r="DN159" s="13"/>
      <c r="DO159" s="13"/>
      <c r="DP159" s="13"/>
      <c r="DQ159" s="13"/>
      <c r="DR159" s="13"/>
      <c r="DS159" s="13"/>
      <c r="DT159" s="13"/>
      <c r="DU159" s="13"/>
      <c r="DV159" s="13"/>
      <c r="DW159" s="13"/>
      <c r="DX159" s="13"/>
      <c r="DY159" s="13"/>
      <c r="DZ159" s="13"/>
      <c r="EA159" s="13"/>
      <c r="EB159" s="13"/>
      <c r="EC159" s="13"/>
      <c r="ED159" s="13"/>
      <c r="EE159" s="13"/>
      <c r="EF159" s="13"/>
      <c r="EG159" s="13"/>
      <c r="EH159" s="13"/>
      <c r="EI159" s="13"/>
      <c r="EJ159" s="13"/>
      <c r="EK159" s="13"/>
      <c r="EL159" s="13"/>
      <c r="EM159" s="13"/>
      <c r="EN159" s="13"/>
      <c r="EO159" s="13"/>
      <c r="EP159" s="13"/>
      <c r="EQ159" s="13"/>
      <c r="ER159" s="13"/>
      <c r="ES159" s="13"/>
      <c r="ET159" s="13"/>
      <c r="EU159" s="13"/>
      <c r="EV159" s="13"/>
      <c r="EW159" s="13"/>
      <c r="EX159" s="13"/>
      <c r="EY159" s="13"/>
      <c r="EZ159" s="13"/>
      <c r="FA159" s="13"/>
      <c r="FB159" s="13"/>
      <c r="FC159" s="13"/>
      <c r="FD159" s="13"/>
      <c r="FE159" s="13"/>
      <c r="FF159" s="13"/>
      <c r="FG159" s="13"/>
      <c r="FH159" s="13"/>
      <c r="FI159" s="13"/>
      <c r="FJ159" s="13"/>
      <c r="FK159" s="13"/>
      <c r="FL159" s="13"/>
      <c r="FM159" s="13"/>
      <c r="FN159" s="13"/>
      <c r="FO159" s="13"/>
      <c r="FP159" s="13"/>
      <c r="FQ159" s="13"/>
      <c r="FR159" s="13"/>
      <c r="FS159" s="13"/>
      <c r="FT159" s="13"/>
      <c r="FU159" s="13"/>
      <c r="FV159" s="13"/>
      <c r="FW159" s="13"/>
      <c r="FX159" s="13"/>
      <c r="FY159" s="13"/>
      <c r="FZ159" s="13"/>
      <c r="GA159" s="13"/>
      <c r="GB159" s="13"/>
      <c r="GC159" s="13"/>
    </row>
    <row r="160" spans="1:185" ht="12.75" customHeight="1" x14ac:dyDescent="0.2">
      <c r="A160" s="76"/>
      <c r="B160" s="81" t="s">
        <v>379</v>
      </c>
      <c r="C160" s="82" t="s">
        <v>660</v>
      </c>
      <c r="D160" s="88">
        <v>114</v>
      </c>
      <c r="E160" s="85">
        <v>2.7</v>
      </c>
      <c r="F160" s="50"/>
      <c r="G160" s="15">
        <f t="shared" si="2"/>
        <v>12</v>
      </c>
      <c r="H160" s="15">
        <v>0</v>
      </c>
      <c r="I160" s="15">
        <v>1</v>
      </c>
      <c r="J160" s="15">
        <v>3</v>
      </c>
      <c r="K160" s="15"/>
      <c r="L160" s="59">
        <v>0</v>
      </c>
      <c r="M160" s="59">
        <v>3</v>
      </c>
      <c r="N160" s="59">
        <v>2</v>
      </c>
      <c r="O160" s="59">
        <v>3</v>
      </c>
      <c r="P160" s="15"/>
      <c r="Q160" s="59">
        <v>0</v>
      </c>
      <c r="R160" s="59">
        <v>0</v>
      </c>
      <c r="S160" s="59">
        <v>0</v>
      </c>
      <c r="T160" s="59"/>
      <c r="U160" s="15"/>
      <c r="V160" s="59"/>
      <c r="W160" s="59"/>
      <c r="X160" s="61"/>
      <c r="Y160" s="59"/>
      <c r="Z160" s="61"/>
      <c r="AA160" s="59"/>
      <c r="AB160" s="61"/>
      <c r="AC160" s="62"/>
      <c r="AD160" s="59"/>
      <c r="AE160" s="62"/>
      <c r="AF160" s="59"/>
      <c r="AG160" s="59"/>
      <c r="AH160" s="59"/>
      <c r="AI160" s="59"/>
      <c r="AJ160" s="59"/>
      <c r="AK160" s="59"/>
      <c r="AL160" s="59"/>
      <c r="AM160" s="59"/>
      <c r="AN160" s="59"/>
      <c r="AO160" s="59"/>
      <c r="AP160" s="59"/>
      <c r="AQ160" s="59"/>
      <c r="AR160" s="59"/>
      <c r="AS160" s="59"/>
      <c r="AT160" s="59"/>
      <c r="AU160" s="59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  <c r="BR160" s="13"/>
      <c r="BS160" s="13"/>
      <c r="BT160" s="13"/>
      <c r="BU160" s="13"/>
      <c r="BV160" s="13"/>
      <c r="BW160" s="13"/>
      <c r="BX160" s="13"/>
      <c r="BY160" s="13"/>
      <c r="BZ160" s="13"/>
      <c r="CA160" s="13"/>
      <c r="CB160" s="13"/>
      <c r="CC160" s="13"/>
      <c r="CD160" s="13"/>
      <c r="CE160" s="13"/>
      <c r="CF160" s="13"/>
      <c r="CG160" s="13"/>
      <c r="CH160" s="13"/>
      <c r="CI160" s="13"/>
      <c r="CJ160" s="13"/>
      <c r="CK160" s="13"/>
      <c r="CL160" s="13"/>
      <c r="CM160" s="13"/>
      <c r="CN160" s="13"/>
      <c r="CO160" s="13"/>
      <c r="CP160" s="13"/>
      <c r="CQ160" s="13"/>
      <c r="CR160" s="13"/>
      <c r="CS160" s="13"/>
      <c r="CT160" s="13"/>
      <c r="CU160" s="13"/>
      <c r="CV160" s="13"/>
      <c r="CW160" s="13"/>
      <c r="CX160" s="13"/>
      <c r="CY160" s="13"/>
      <c r="CZ160" s="13"/>
      <c r="DA160" s="13"/>
      <c r="DB160" s="13"/>
      <c r="DC160" s="13"/>
      <c r="DD160" s="13"/>
      <c r="DE160" s="13"/>
      <c r="DF160" s="13"/>
      <c r="DG160" s="13"/>
      <c r="DH160" s="13"/>
      <c r="DI160" s="13"/>
      <c r="DJ160" s="13"/>
      <c r="DK160" s="13"/>
      <c r="DL160" s="13"/>
      <c r="DM160" s="13"/>
      <c r="DN160" s="13"/>
      <c r="DO160" s="13"/>
      <c r="DP160" s="13"/>
      <c r="DQ160" s="13"/>
      <c r="DR160" s="13"/>
      <c r="DS160" s="13"/>
      <c r="DT160" s="13"/>
      <c r="DU160" s="13"/>
      <c r="DV160" s="13"/>
      <c r="DW160" s="13"/>
      <c r="DX160" s="13"/>
      <c r="DY160" s="13"/>
      <c r="DZ160" s="13"/>
      <c r="EA160" s="13"/>
      <c r="EB160" s="13"/>
      <c r="EC160" s="13"/>
      <c r="ED160" s="13"/>
      <c r="EE160" s="13"/>
      <c r="EF160" s="13"/>
      <c r="EG160" s="13"/>
      <c r="EH160" s="13"/>
      <c r="EI160" s="13"/>
      <c r="EJ160" s="13"/>
      <c r="EK160" s="13"/>
      <c r="EL160" s="13"/>
      <c r="EM160" s="13"/>
      <c r="EN160" s="13"/>
      <c r="EO160" s="13"/>
      <c r="EP160" s="13"/>
      <c r="EQ160" s="13"/>
      <c r="ER160" s="13"/>
      <c r="ES160" s="13"/>
      <c r="ET160" s="13"/>
      <c r="EU160" s="13"/>
      <c r="EV160" s="13"/>
      <c r="EW160" s="13"/>
      <c r="EX160" s="13"/>
      <c r="EY160" s="13"/>
      <c r="EZ160" s="13"/>
      <c r="FA160" s="13"/>
      <c r="FB160" s="13"/>
      <c r="FC160" s="13"/>
      <c r="FD160" s="13"/>
      <c r="FE160" s="13"/>
      <c r="FF160" s="13"/>
      <c r="FG160" s="13"/>
      <c r="FH160" s="13"/>
      <c r="FI160" s="13"/>
      <c r="FJ160" s="13"/>
      <c r="FK160" s="13"/>
      <c r="FL160" s="13"/>
      <c r="FM160" s="13"/>
      <c r="FN160" s="13"/>
      <c r="FO160" s="13"/>
      <c r="FP160" s="13"/>
      <c r="FQ160" s="13"/>
      <c r="FR160" s="13"/>
      <c r="FS160" s="13"/>
      <c r="FT160" s="13"/>
      <c r="FU160" s="13"/>
      <c r="FV160" s="13"/>
      <c r="FW160" s="13"/>
      <c r="FX160" s="13"/>
      <c r="FY160" s="13"/>
      <c r="FZ160" s="13"/>
      <c r="GA160" s="13"/>
      <c r="GB160" s="13"/>
      <c r="GC160" s="13"/>
    </row>
    <row r="161" spans="1:185" ht="12.75" customHeight="1" x14ac:dyDescent="0.2">
      <c r="A161" s="76"/>
      <c r="B161" s="81" t="s">
        <v>107</v>
      </c>
      <c r="C161" s="82" t="s">
        <v>660</v>
      </c>
      <c r="D161" s="88">
        <v>95</v>
      </c>
      <c r="E161" s="85">
        <v>2.7</v>
      </c>
      <c r="F161" s="73"/>
      <c r="G161" s="15">
        <f t="shared" si="2"/>
        <v>0</v>
      </c>
      <c r="H161" s="15">
        <v>0</v>
      </c>
      <c r="I161" s="43">
        <v>0</v>
      </c>
      <c r="J161" s="15">
        <v>0</v>
      </c>
      <c r="K161" s="15"/>
      <c r="L161" s="59">
        <v>0</v>
      </c>
      <c r="M161" s="59">
        <v>0</v>
      </c>
      <c r="N161" s="59">
        <v>0</v>
      </c>
      <c r="O161" s="59">
        <v>0</v>
      </c>
      <c r="P161" s="15"/>
      <c r="Q161" s="59">
        <v>0</v>
      </c>
      <c r="R161" s="59">
        <v>0</v>
      </c>
      <c r="S161" s="59">
        <v>0</v>
      </c>
      <c r="T161" s="59"/>
      <c r="U161" s="15"/>
      <c r="V161" s="59"/>
      <c r="W161" s="59"/>
      <c r="X161" s="61"/>
      <c r="Y161" s="59"/>
      <c r="Z161" s="61"/>
      <c r="AA161" s="59"/>
      <c r="AB161" s="60"/>
      <c r="AC161" s="62"/>
      <c r="AD161" s="59"/>
      <c r="AE161" s="62"/>
      <c r="AF161" s="59"/>
      <c r="AG161" s="63"/>
      <c r="AH161" s="59"/>
      <c r="AI161" s="59"/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  <c r="BR161" s="13"/>
      <c r="BS161" s="13"/>
      <c r="BT161" s="13"/>
      <c r="BU161" s="13"/>
      <c r="BV161" s="13"/>
      <c r="BW161" s="13"/>
      <c r="BX161" s="13"/>
      <c r="BY161" s="13"/>
      <c r="BZ161" s="13"/>
      <c r="CA161" s="13"/>
      <c r="CB161" s="13"/>
      <c r="CC161" s="13"/>
      <c r="CD161" s="13"/>
      <c r="CE161" s="13"/>
      <c r="CF161" s="13"/>
      <c r="CG161" s="13"/>
      <c r="CH161" s="13"/>
      <c r="CI161" s="13"/>
      <c r="CJ161" s="13"/>
      <c r="CK161" s="13"/>
      <c r="CL161" s="13"/>
      <c r="CM161" s="13"/>
      <c r="CN161" s="13"/>
      <c r="CO161" s="13"/>
      <c r="CP161" s="13"/>
      <c r="CQ161" s="13"/>
      <c r="CR161" s="13"/>
      <c r="CS161" s="13"/>
      <c r="CT161" s="13"/>
      <c r="CU161" s="13"/>
      <c r="CV161" s="13"/>
      <c r="CW161" s="13"/>
      <c r="CX161" s="13"/>
      <c r="CY161" s="13"/>
      <c r="CZ161" s="13"/>
      <c r="DA161" s="13"/>
      <c r="DB161" s="13"/>
      <c r="DC161" s="13"/>
      <c r="DD161" s="13"/>
      <c r="DE161" s="13"/>
      <c r="DF161" s="13"/>
      <c r="DG161" s="13"/>
      <c r="DH161" s="13"/>
      <c r="DI161" s="13"/>
      <c r="DJ161" s="13"/>
      <c r="DK161" s="13"/>
      <c r="DL161" s="13"/>
      <c r="DM161" s="13"/>
      <c r="DN161" s="13"/>
      <c r="DO161" s="13"/>
      <c r="DP161" s="13"/>
      <c r="DQ161" s="13"/>
      <c r="DR161" s="13"/>
      <c r="DS161" s="13"/>
      <c r="DT161" s="13"/>
      <c r="DU161" s="13"/>
      <c r="DV161" s="13"/>
      <c r="DW161" s="13"/>
      <c r="DX161" s="13"/>
      <c r="DY161" s="13"/>
      <c r="DZ161" s="13"/>
      <c r="EA161" s="13"/>
      <c r="EB161" s="13"/>
      <c r="EC161" s="13"/>
      <c r="ED161" s="13"/>
      <c r="EE161" s="13"/>
      <c r="EF161" s="13"/>
      <c r="EG161" s="13"/>
      <c r="EH161" s="13"/>
      <c r="EI161" s="13"/>
      <c r="EJ161" s="13"/>
      <c r="EK161" s="13"/>
      <c r="EL161" s="13"/>
      <c r="EM161" s="13"/>
      <c r="EN161" s="13"/>
      <c r="EO161" s="13"/>
      <c r="EP161" s="13"/>
      <c r="EQ161" s="13"/>
      <c r="ER161" s="13"/>
      <c r="ES161" s="13"/>
      <c r="ET161" s="13"/>
      <c r="EU161" s="13"/>
      <c r="EV161" s="13"/>
      <c r="EW161" s="13"/>
      <c r="EX161" s="13"/>
      <c r="EY161" s="13"/>
      <c r="EZ161" s="13"/>
      <c r="FA161" s="13"/>
      <c r="FB161" s="13"/>
      <c r="FC161" s="13"/>
      <c r="FD161" s="13"/>
      <c r="FE161" s="13"/>
      <c r="FF161" s="13"/>
      <c r="FG161" s="13"/>
      <c r="FH161" s="13"/>
      <c r="FI161" s="13"/>
      <c r="FJ161" s="13"/>
      <c r="FK161" s="13"/>
      <c r="FL161" s="13"/>
      <c r="FM161" s="13"/>
      <c r="FN161" s="13"/>
      <c r="FO161" s="13"/>
      <c r="FP161" s="13"/>
      <c r="FQ161" s="13"/>
      <c r="FR161" s="13"/>
      <c r="FS161" s="13"/>
      <c r="FT161" s="13"/>
      <c r="FU161" s="13"/>
      <c r="FV161" s="13"/>
      <c r="FW161" s="13"/>
      <c r="FX161" s="13"/>
      <c r="FY161" s="13"/>
      <c r="FZ161" s="13"/>
      <c r="GA161" s="13"/>
      <c r="GB161" s="13"/>
      <c r="GC161" s="13"/>
    </row>
    <row r="162" spans="1:185" ht="12.75" customHeight="1" x14ac:dyDescent="0.2">
      <c r="A162" s="76"/>
      <c r="B162" s="81" t="s">
        <v>348</v>
      </c>
      <c r="C162" s="82" t="s">
        <v>658</v>
      </c>
      <c r="D162" s="88">
        <v>17</v>
      </c>
      <c r="E162" s="85">
        <v>2.7</v>
      </c>
      <c r="F162" s="78"/>
      <c r="G162" s="15">
        <f t="shared" si="2"/>
        <v>0</v>
      </c>
      <c r="H162" s="43">
        <v>0</v>
      </c>
      <c r="I162" s="43">
        <v>0</v>
      </c>
      <c r="J162" s="15"/>
      <c r="K162" s="15"/>
      <c r="L162" s="59"/>
      <c r="M162" s="59"/>
      <c r="N162" s="59"/>
      <c r="O162" s="59"/>
      <c r="P162" s="15"/>
      <c r="Q162" s="59"/>
      <c r="R162" s="59"/>
      <c r="S162" s="59"/>
      <c r="T162" s="59"/>
      <c r="U162" s="15"/>
      <c r="V162" s="59"/>
      <c r="W162" s="59"/>
      <c r="X162" s="61"/>
      <c r="Y162" s="59"/>
      <c r="Z162" s="61"/>
      <c r="AA162" s="59"/>
      <c r="AB162" s="60"/>
      <c r="AC162" s="62"/>
      <c r="AD162" s="59"/>
      <c r="AE162" s="62"/>
      <c r="AF162" s="59"/>
      <c r="AG162" s="63"/>
      <c r="AH162" s="59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  <c r="AT162" s="59"/>
      <c r="AU162" s="59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  <c r="BR162" s="13"/>
      <c r="BS162" s="13"/>
      <c r="BT162" s="13"/>
      <c r="BU162" s="13"/>
      <c r="BV162" s="13"/>
      <c r="BW162" s="13"/>
      <c r="BX162" s="13"/>
      <c r="BY162" s="13"/>
      <c r="BZ162" s="13"/>
      <c r="CA162" s="13"/>
      <c r="CB162" s="13"/>
      <c r="CC162" s="13"/>
      <c r="CD162" s="13"/>
      <c r="CE162" s="13"/>
      <c r="CF162" s="13"/>
      <c r="CG162" s="13"/>
      <c r="CH162" s="13"/>
      <c r="CI162" s="13"/>
      <c r="CJ162" s="13"/>
      <c r="CK162" s="13"/>
      <c r="CL162" s="13"/>
      <c r="CM162" s="13"/>
      <c r="CN162" s="13"/>
      <c r="CO162" s="13"/>
      <c r="CP162" s="13"/>
      <c r="CQ162" s="13"/>
      <c r="CR162" s="13"/>
      <c r="CS162" s="13"/>
      <c r="CT162" s="13"/>
      <c r="CU162" s="13"/>
      <c r="CV162" s="13"/>
      <c r="CW162" s="13"/>
      <c r="CX162" s="13"/>
      <c r="CY162" s="13"/>
      <c r="CZ162" s="13"/>
      <c r="DA162" s="13"/>
      <c r="DB162" s="13"/>
      <c r="DC162" s="13"/>
      <c r="DD162" s="13"/>
      <c r="DE162" s="13"/>
      <c r="DF162" s="13"/>
      <c r="DG162" s="13"/>
      <c r="DH162" s="13"/>
      <c r="DI162" s="13"/>
      <c r="DJ162" s="13"/>
      <c r="DK162" s="13"/>
      <c r="DL162" s="13"/>
      <c r="DM162" s="13"/>
      <c r="DN162" s="13"/>
      <c r="DO162" s="13"/>
      <c r="DP162" s="13"/>
      <c r="DQ162" s="13"/>
      <c r="DR162" s="13"/>
      <c r="DS162" s="13"/>
      <c r="DT162" s="13"/>
      <c r="DU162" s="13"/>
      <c r="DV162" s="13"/>
      <c r="DW162" s="13"/>
      <c r="DX162" s="13"/>
      <c r="DY162" s="13"/>
      <c r="DZ162" s="13"/>
      <c r="EA162" s="13"/>
      <c r="EB162" s="13"/>
      <c r="EC162" s="13"/>
      <c r="ED162" s="13"/>
      <c r="EE162" s="13"/>
      <c r="EF162" s="13"/>
      <c r="EG162" s="13"/>
      <c r="EH162" s="13"/>
      <c r="EI162" s="13"/>
      <c r="EJ162" s="13"/>
      <c r="EK162" s="13"/>
      <c r="EL162" s="13"/>
      <c r="EM162" s="13"/>
      <c r="EN162" s="13"/>
      <c r="EO162" s="13"/>
      <c r="EP162" s="13"/>
      <c r="EQ162" s="13"/>
      <c r="ER162" s="13"/>
      <c r="ES162" s="13"/>
      <c r="ET162" s="13"/>
      <c r="EU162" s="13"/>
      <c r="EV162" s="13"/>
      <c r="EW162" s="13"/>
      <c r="EX162" s="13"/>
      <c r="EY162" s="13"/>
      <c r="EZ162" s="13"/>
      <c r="FA162" s="13"/>
      <c r="FB162" s="13"/>
      <c r="FC162" s="13"/>
      <c r="FD162" s="13"/>
      <c r="FE162" s="13"/>
      <c r="FF162" s="13"/>
      <c r="FG162" s="13"/>
      <c r="FH162" s="13"/>
      <c r="FI162" s="13"/>
      <c r="FJ162" s="13"/>
      <c r="FK162" s="13"/>
      <c r="FL162" s="13"/>
      <c r="FM162" s="13"/>
      <c r="FN162" s="13"/>
      <c r="FO162" s="13"/>
      <c r="FP162" s="13"/>
      <c r="FQ162" s="13"/>
      <c r="FR162" s="13"/>
      <c r="FS162" s="13"/>
      <c r="FT162" s="13"/>
      <c r="FU162" s="13"/>
      <c r="FV162" s="13"/>
      <c r="FW162" s="13"/>
      <c r="FX162" s="13"/>
      <c r="FY162" s="13"/>
      <c r="FZ162" s="13"/>
      <c r="GA162" s="13"/>
      <c r="GB162" s="13"/>
      <c r="GC162" s="13"/>
    </row>
    <row r="163" spans="1:185" ht="12.75" customHeight="1" x14ac:dyDescent="0.2">
      <c r="A163" s="76"/>
      <c r="B163" s="81" t="s">
        <v>106</v>
      </c>
      <c r="C163" s="82" t="s">
        <v>662</v>
      </c>
      <c r="D163" s="88"/>
      <c r="E163" s="85">
        <v>2.7</v>
      </c>
      <c r="F163" s="78"/>
      <c r="G163" s="15">
        <f t="shared" si="2"/>
        <v>0</v>
      </c>
      <c r="H163" s="43">
        <v>0</v>
      </c>
      <c r="I163" s="43">
        <v>0</v>
      </c>
      <c r="J163" s="68">
        <v>0</v>
      </c>
      <c r="K163" s="15"/>
      <c r="L163" s="59">
        <v>0</v>
      </c>
      <c r="M163" s="59">
        <v>0</v>
      </c>
      <c r="N163" s="59">
        <v>0</v>
      </c>
      <c r="O163" s="59">
        <v>0</v>
      </c>
      <c r="P163" s="15"/>
      <c r="Q163" s="59">
        <v>0</v>
      </c>
      <c r="R163" s="59">
        <v>0</v>
      </c>
      <c r="S163" s="59">
        <v>0</v>
      </c>
      <c r="T163" s="59"/>
      <c r="U163" s="15"/>
      <c r="V163" s="59"/>
      <c r="W163" s="59"/>
      <c r="X163" s="61"/>
      <c r="Y163" s="59"/>
      <c r="Z163" s="61"/>
      <c r="AA163" s="59"/>
      <c r="AB163" s="60"/>
      <c r="AC163" s="62"/>
      <c r="AD163" s="59"/>
      <c r="AE163" s="62"/>
      <c r="AF163" s="59"/>
      <c r="AG163" s="63"/>
      <c r="AH163" s="59"/>
      <c r="AI163" s="59"/>
      <c r="AJ163" s="59"/>
      <c r="AK163" s="59"/>
      <c r="AL163" s="59"/>
      <c r="AM163" s="59"/>
      <c r="AN163" s="59"/>
      <c r="AO163" s="59"/>
      <c r="AP163" s="59"/>
      <c r="AQ163" s="59"/>
      <c r="AR163" s="63"/>
      <c r="AS163" s="59"/>
      <c r="AT163" s="59"/>
      <c r="AU163" s="59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  <c r="BR163" s="13"/>
      <c r="BS163" s="13"/>
      <c r="BT163" s="13"/>
      <c r="BU163" s="13"/>
      <c r="BV163" s="13"/>
      <c r="BW163" s="13"/>
      <c r="BX163" s="13"/>
      <c r="BY163" s="13"/>
      <c r="BZ163" s="13"/>
      <c r="CA163" s="13"/>
      <c r="CB163" s="13"/>
      <c r="CC163" s="13"/>
      <c r="CD163" s="13"/>
      <c r="CE163" s="13"/>
      <c r="CF163" s="13"/>
      <c r="CG163" s="13"/>
      <c r="CH163" s="13"/>
      <c r="CI163" s="13"/>
      <c r="CJ163" s="13"/>
      <c r="CK163" s="13"/>
      <c r="CL163" s="13"/>
      <c r="CM163" s="13"/>
      <c r="CN163" s="13"/>
      <c r="CO163" s="13"/>
      <c r="CP163" s="13"/>
      <c r="CQ163" s="13"/>
      <c r="CR163" s="13"/>
      <c r="CS163" s="13"/>
      <c r="CT163" s="13"/>
      <c r="CU163" s="13"/>
      <c r="CV163" s="13"/>
      <c r="CW163" s="13"/>
      <c r="CX163" s="13"/>
      <c r="CY163" s="13"/>
      <c r="CZ163" s="13"/>
      <c r="DA163" s="13"/>
      <c r="DB163" s="13"/>
      <c r="DC163" s="13"/>
      <c r="DD163" s="13"/>
      <c r="DE163" s="13"/>
      <c r="DF163" s="13"/>
      <c r="DG163" s="13"/>
      <c r="DH163" s="13"/>
      <c r="DI163" s="13"/>
      <c r="DJ163" s="13"/>
      <c r="DK163" s="13"/>
      <c r="DL163" s="13"/>
      <c r="DM163" s="13"/>
      <c r="DN163" s="13"/>
      <c r="DO163" s="13"/>
      <c r="DP163" s="13"/>
      <c r="DQ163" s="13"/>
      <c r="DR163" s="13"/>
      <c r="DS163" s="13"/>
      <c r="DT163" s="13"/>
      <c r="DU163" s="13"/>
      <c r="DV163" s="13"/>
      <c r="DW163" s="13"/>
      <c r="DX163" s="13"/>
      <c r="DY163" s="13"/>
      <c r="DZ163" s="13"/>
      <c r="EA163" s="13"/>
      <c r="EB163" s="13"/>
      <c r="EC163" s="13"/>
      <c r="ED163" s="13"/>
      <c r="EE163" s="13"/>
      <c r="EF163" s="13"/>
      <c r="EG163" s="13"/>
      <c r="EH163" s="13"/>
      <c r="EI163" s="13"/>
      <c r="EJ163" s="13"/>
      <c r="EK163" s="13"/>
      <c r="EL163" s="13"/>
      <c r="EM163" s="13"/>
      <c r="EN163" s="13"/>
      <c r="EO163" s="13"/>
      <c r="EP163" s="13"/>
      <c r="EQ163" s="13"/>
      <c r="ER163" s="13"/>
      <c r="ES163" s="13"/>
      <c r="ET163" s="13"/>
      <c r="EU163" s="13"/>
      <c r="EV163" s="13"/>
      <c r="EW163" s="13"/>
      <c r="EX163" s="13"/>
      <c r="EY163" s="13"/>
      <c r="EZ163" s="13"/>
      <c r="FA163" s="13"/>
      <c r="FB163" s="13"/>
      <c r="FC163" s="13"/>
      <c r="FD163" s="13"/>
      <c r="FE163" s="13"/>
      <c r="FF163" s="13"/>
      <c r="FG163" s="13"/>
      <c r="FH163" s="13"/>
      <c r="FI163" s="13"/>
      <c r="FJ163" s="13"/>
      <c r="FK163" s="13"/>
      <c r="FL163" s="13"/>
      <c r="FM163" s="13"/>
      <c r="FN163" s="13"/>
      <c r="FO163" s="13"/>
      <c r="FP163" s="13"/>
      <c r="FQ163" s="13"/>
      <c r="FR163" s="13"/>
      <c r="FS163" s="13"/>
      <c r="FT163" s="13"/>
      <c r="FU163" s="13"/>
      <c r="FV163" s="13"/>
      <c r="FW163" s="13"/>
      <c r="FX163" s="13"/>
      <c r="FY163" s="13"/>
      <c r="FZ163" s="13"/>
      <c r="GA163" s="13"/>
      <c r="GB163" s="13"/>
      <c r="GC163" s="13"/>
    </row>
    <row r="164" spans="1:185" ht="12.75" customHeight="1" x14ac:dyDescent="0.2">
      <c r="A164" s="76"/>
      <c r="B164" s="81" t="s">
        <v>536</v>
      </c>
      <c r="C164" s="82" t="s">
        <v>659</v>
      </c>
      <c r="D164" s="88"/>
      <c r="E164" s="85">
        <v>2.7</v>
      </c>
      <c r="F164" s="78"/>
      <c r="G164" s="15">
        <f t="shared" si="2"/>
        <v>23</v>
      </c>
      <c r="H164" s="43">
        <v>1</v>
      </c>
      <c r="I164" s="15">
        <v>4</v>
      </c>
      <c r="J164" s="68">
        <v>0</v>
      </c>
      <c r="K164" s="15"/>
      <c r="L164" s="59">
        <v>1</v>
      </c>
      <c r="M164" s="59">
        <v>6</v>
      </c>
      <c r="N164" s="59">
        <v>4</v>
      </c>
      <c r="O164" s="59">
        <v>1</v>
      </c>
      <c r="P164" s="15"/>
      <c r="Q164" s="59">
        <v>1</v>
      </c>
      <c r="R164" s="59">
        <v>1</v>
      </c>
      <c r="S164" s="59">
        <v>4</v>
      </c>
      <c r="T164" s="59"/>
      <c r="U164" s="15"/>
      <c r="V164" s="59"/>
      <c r="W164" s="59"/>
      <c r="X164" s="61"/>
      <c r="Y164" s="59"/>
      <c r="Z164" s="61"/>
      <c r="AA164" s="59"/>
      <c r="AB164" s="60"/>
      <c r="AC164" s="62"/>
      <c r="AD164" s="59"/>
      <c r="AE164" s="62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  <c r="BR164" s="13"/>
      <c r="BS164" s="13"/>
      <c r="BT164" s="13"/>
      <c r="BU164" s="13"/>
      <c r="BV164" s="13"/>
      <c r="BW164" s="13"/>
      <c r="BX164" s="13"/>
      <c r="BY164" s="13"/>
      <c r="BZ164" s="13"/>
      <c r="CA164" s="13"/>
      <c r="CB164" s="13"/>
      <c r="CC164" s="13"/>
      <c r="CD164" s="13"/>
      <c r="CE164" s="13"/>
      <c r="CF164" s="13"/>
      <c r="CG164" s="13"/>
      <c r="CH164" s="13"/>
      <c r="CI164" s="13"/>
      <c r="CJ164" s="13"/>
      <c r="CK164" s="13"/>
      <c r="CL164" s="13"/>
      <c r="CM164" s="13"/>
      <c r="CN164" s="13"/>
      <c r="CO164" s="13"/>
      <c r="CP164" s="13"/>
      <c r="CQ164" s="13"/>
      <c r="CR164" s="13"/>
      <c r="CS164" s="13"/>
      <c r="CT164" s="13"/>
      <c r="CU164" s="13"/>
      <c r="CV164" s="13"/>
      <c r="CW164" s="13"/>
      <c r="CX164" s="13"/>
      <c r="CY164" s="13"/>
      <c r="CZ164" s="13"/>
      <c r="DA164" s="13"/>
      <c r="DB164" s="13"/>
      <c r="DC164" s="13"/>
      <c r="DD164" s="13"/>
      <c r="DE164" s="13"/>
      <c r="DF164" s="13"/>
      <c r="DG164" s="13"/>
      <c r="DH164" s="13"/>
      <c r="DI164" s="13"/>
      <c r="DJ164" s="13"/>
      <c r="DK164" s="13"/>
      <c r="DL164" s="13"/>
      <c r="DM164" s="13"/>
      <c r="DN164" s="13"/>
      <c r="DO164" s="13"/>
      <c r="DP164" s="13"/>
      <c r="DQ164" s="13"/>
      <c r="DR164" s="13"/>
      <c r="DS164" s="13"/>
      <c r="DT164" s="13"/>
      <c r="DU164" s="13"/>
      <c r="DV164" s="13"/>
      <c r="DW164" s="13"/>
      <c r="DX164" s="13"/>
      <c r="DY164" s="13"/>
      <c r="DZ164" s="13"/>
      <c r="EA164" s="13"/>
      <c r="EB164" s="13"/>
      <c r="EC164" s="13"/>
      <c r="ED164" s="13"/>
      <c r="EE164" s="13"/>
      <c r="EF164" s="13"/>
      <c r="EG164" s="13"/>
      <c r="EH164" s="13"/>
      <c r="EI164" s="13"/>
      <c r="EJ164" s="13"/>
      <c r="EK164" s="13"/>
      <c r="EL164" s="13"/>
      <c r="EM164" s="13"/>
      <c r="EN164" s="13"/>
      <c r="EO164" s="13"/>
      <c r="EP164" s="13"/>
      <c r="EQ164" s="13"/>
      <c r="ER164" s="13"/>
      <c r="ES164" s="13"/>
      <c r="ET164" s="13"/>
      <c r="EU164" s="13"/>
      <c r="EV164" s="13"/>
      <c r="EW164" s="13"/>
      <c r="EX164" s="13"/>
      <c r="EY164" s="13"/>
      <c r="EZ164" s="13"/>
      <c r="FA164" s="13"/>
      <c r="FB164" s="13"/>
      <c r="FC164" s="13"/>
      <c r="FD164" s="13"/>
      <c r="FE164" s="13"/>
      <c r="FF164" s="13"/>
      <c r="FG164" s="13"/>
      <c r="FH164" s="13"/>
      <c r="FI164" s="13"/>
      <c r="FJ164" s="13"/>
      <c r="FK164" s="13"/>
      <c r="FL164" s="13"/>
      <c r="FM164" s="13"/>
      <c r="FN164" s="13"/>
      <c r="FO164" s="13"/>
      <c r="FP164" s="13"/>
      <c r="FQ164" s="13"/>
      <c r="FR164" s="13"/>
      <c r="FS164" s="13"/>
      <c r="FT164" s="13"/>
      <c r="FU164" s="13"/>
      <c r="FV164" s="13"/>
      <c r="FW164" s="13"/>
      <c r="FX164" s="13"/>
      <c r="FY164" s="13"/>
      <c r="FZ164" s="13"/>
      <c r="GA164" s="13"/>
      <c r="GB164" s="13"/>
      <c r="GC164" s="13"/>
    </row>
    <row r="165" spans="1:185" ht="12.75" customHeight="1" x14ac:dyDescent="0.2">
      <c r="A165" s="76"/>
      <c r="B165" s="81" t="s">
        <v>537</v>
      </c>
      <c r="C165" s="82" t="s">
        <v>663</v>
      </c>
      <c r="D165" s="88"/>
      <c r="E165" s="85">
        <v>2.7</v>
      </c>
      <c r="F165" s="50">
        <v>3.6</v>
      </c>
      <c r="G165" s="15">
        <f t="shared" si="2"/>
        <v>13</v>
      </c>
      <c r="H165" s="15">
        <v>0</v>
      </c>
      <c r="I165" s="15">
        <v>-1</v>
      </c>
      <c r="J165" s="15">
        <v>6</v>
      </c>
      <c r="K165" s="15"/>
      <c r="L165" s="59">
        <v>-1</v>
      </c>
      <c r="M165" s="59">
        <v>1</v>
      </c>
      <c r="N165" s="59">
        <v>1</v>
      </c>
      <c r="O165" s="59">
        <v>0</v>
      </c>
      <c r="P165" s="15"/>
      <c r="Q165" s="59">
        <v>0</v>
      </c>
      <c r="R165" s="59">
        <v>6</v>
      </c>
      <c r="S165" s="59">
        <v>1</v>
      </c>
      <c r="T165" s="59"/>
      <c r="U165" s="15"/>
      <c r="V165" s="59"/>
      <c r="W165" s="59"/>
      <c r="X165" s="61"/>
      <c r="Y165" s="59"/>
      <c r="Z165" s="61"/>
      <c r="AA165" s="59"/>
      <c r="AB165" s="60"/>
      <c r="AC165" s="62"/>
      <c r="AD165" s="59"/>
      <c r="AE165" s="62"/>
      <c r="AF165" s="59"/>
      <c r="AG165" s="59"/>
      <c r="AH165" s="59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  <c r="BR165" s="13"/>
      <c r="BS165" s="13"/>
      <c r="BT165" s="13"/>
      <c r="BU165" s="13"/>
      <c r="BV165" s="13"/>
      <c r="BW165" s="13"/>
      <c r="BX165" s="13"/>
      <c r="BY165" s="13"/>
      <c r="BZ165" s="13"/>
      <c r="CA165" s="13"/>
      <c r="CB165" s="13"/>
      <c r="CC165" s="13"/>
      <c r="CD165" s="13"/>
      <c r="CE165" s="13"/>
      <c r="CF165" s="13"/>
      <c r="CG165" s="13"/>
      <c r="CH165" s="13"/>
      <c r="CI165" s="13"/>
      <c r="CJ165" s="13"/>
      <c r="CK165" s="13"/>
      <c r="CL165" s="13"/>
      <c r="CM165" s="13"/>
      <c r="CN165" s="13"/>
      <c r="CO165" s="13"/>
      <c r="CP165" s="13"/>
      <c r="CQ165" s="13"/>
      <c r="CR165" s="13"/>
      <c r="CS165" s="13"/>
      <c r="CT165" s="13"/>
      <c r="CU165" s="13"/>
      <c r="CV165" s="13"/>
      <c r="CW165" s="13"/>
      <c r="CX165" s="13"/>
      <c r="CY165" s="13"/>
      <c r="CZ165" s="13"/>
      <c r="DA165" s="13"/>
      <c r="DB165" s="13"/>
      <c r="DC165" s="13"/>
      <c r="DD165" s="13"/>
      <c r="DE165" s="13"/>
      <c r="DF165" s="13"/>
      <c r="DG165" s="13"/>
      <c r="DH165" s="13"/>
      <c r="DI165" s="13"/>
      <c r="DJ165" s="13"/>
      <c r="DK165" s="13"/>
      <c r="DL165" s="13"/>
      <c r="DM165" s="13"/>
      <c r="DN165" s="13"/>
      <c r="DO165" s="13"/>
      <c r="DP165" s="13"/>
      <c r="DQ165" s="13"/>
      <c r="DR165" s="13"/>
      <c r="DS165" s="13"/>
      <c r="DT165" s="13"/>
      <c r="DU165" s="13"/>
      <c r="DV165" s="13"/>
      <c r="DW165" s="13"/>
      <c r="DX165" s="13"/>
      <c r="DY165" s="13"/>
      <c r="DZ165" s="13"/>
      <c r="EA165" s="13"/>
      <c r="EB165" s="13"/>
      <c r="EC165" s="13"/>
      <c r="ED165" s="13"/>
      <c r="EE165" s="13"/>
      <c r="EF165" s="13"/>
      <c r="EG165" s="13"/>
      <c r="EH165" s="13"/>
      <c r="EI165" s="13"/>
      <c r="EJ165" s="13"/>
      <c r="EK165" s="13"/>
      <c r="EL165" s="13"/>
      <c r="EM165" s="13"/>
      <c r="EN165" s="13"/>
      <c r="EO165" s="13"/>
      <c r="EP165" s="13"/>
      <c r="EQ165" s="13"/>
      <c r="ER165" s="13"/>
      <c r="ES165" s="13"/>
      <c r="ET165" s="13"/>
      <c r="EU165" s="13"/>
      <c r="EV165" s="13"/>
      <c r="EW165" s="13"/>
      <c r="EX165" s="13"/>
      <c r="EY165" s="13"/>
      <c r="EZ165" s="13"/>
      <c r="FA165" s="13"/>
      <c r="FB165" s="13"/>
      <c r="FC165" s="13"/>
      <c r="FD165" s="13"/>
      <c r="FE165" s="13"/>
      <c r="FF165" s="13"/>
      <c r="FG165" s="13"/>
      <c r="FH165" s="13"/>
      <c r="FI165" s="13"/>
      <c r="FJ165" s="13"/>
      <c r="FK165" s="13"/>
      <c r="FL165" s="13"/>
      <c r="FM165" s="13"/>
      <c r="FN165" s="13"/>
      <c r="FO165" s="13"/>
      <c r="FP165" s="13"/>
      <c r="FQ165" s="13"/>
      <c r="FR165" s="13"/>
      <c r="FS165" s="13"/>
      <c r="FT165" s="13"/>
      <c r="FU165" s="13"/>
      <c r="FV165" s="13"/>
      <c r="FW165" s="13"/>
      <c r="FX165" s="13"/>
      <c r="FY165" s="13"/>
      <c r="FZ165" s="13"/>
      <c r="GA165" s="13"/>
      <c r="GB165" s="13"/>
      <c r="GC165" s="13"/>
    </row>
    <row r="166" spans="1:185" ht="12.75" customHeight="1" x14ac:dyDescent="0.2">
      <c r="A166" s="76"/>
      <c r="B166" s="81" t="s">
        <v>351</v>
      </c>
      <c r="C166" s="82" t="s">
        <v>653</v>
      </c>
      <c r="D166" s="88">
        <v>53</v>
      </c>
      <c r="E166" s="85">
        <v>2.6</v>
      </c>
      <c r="F166" s="50"/>
      <c r="G166" s="15">
        <f t="shared" si="2"/>
        <v>0</v>
      </c>
      <c r="H166" s="15">
        <v>0</v>
      </c>
      <c r="I166" s="15">
        <v>0</v>
      </c>
      <c r="J166" s="15"/>
      <c r="K166" s="15"/>
      <c r="L166" s="59"/>
      <c r="M166" s="59"/>
      <c r="N166" s="59"/>
      <c r="O166" s="59"/>
      <c r="P166" s="15"/>
      <c r="Q166" s="59"/>
      <c r="R166" s="59"/>
      <c r="S166" s="59"/>
      <c r="T166" s="59"/>
      <c r="U166" s="15"/>
      <c r="V166" s="59"/>
      <c r="W166" s="59"/>
      <c r="X166" s="61"/>
      <c r="Y166" s="59"/>
      <c r="Z166" s="61"/>
      <c r="AA166" s="59"/>
      <c r="AB166" s="61"/>
      <c r="AC166" s="62"/>
      <c r="AD166" s="59"/>
      <c r="AE166" s="62"/>
      <c r="AF166" s="59"/>
      <c r="AG166" s="63"/>
      <c r="AH166" s="59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63"/>
      <c r="AU166" s="59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  <c r="BR166" s="13"/>
      <c r="BS166" s="13"/>
      <c r="BT166" s="13"/>
      <c r="BU166" s="13"/>
      <c r="BV166" s="13"/>
      <c r="BW166" s="13"/>
      <c r="BX166" s="13"/>
      <c r="BY166" s="13"/>
      <c r="BZ166" s="13"/>
      <c r="CA166" s="13"/>
      <c r="CB166" s="13"/>
      <c r="CC166" s="13"/>
      <c r="CD166" s="13"/>
      <c r="CE166" s="13"/>
      <c r="CF166" s="13"/>
      <c r="CG166" s="13"/>
      <c r="CH166" s="13"/>
      <c r="CI166" s="13"/>
      <c r="CJ166" s="13"/>
      <c r="CK166" s="13"/>
      <c r="CL166" s="13"/>
      <c r="CM166" s="13"/>
      <c r="CN166" s="13"/>
      <c r="CO166" s="13"/>
      <c r="CP166" s="13"/>
      <c r="CQ166" s="13"/>
      <c r="CR166" s="13"/>
      <c r="CS166" s="13"/>
      <c r="CT166" s="13"/>
      <c r="CU166" s="13"/>
      <c r="CV166" s="13"/>
      <c r="CW166" s="13"/>
      <c r="CX166" s="13"/>
      <c r="CY166" s="13"/>
      <c r="CZ166" s="13"/>
      <c r="DA166" s="13"/>
      <c r="DB166" s="13"/>
      <c r="DC166" s="13"/>
      <c r="DD166" s="13"/>
      <c r="DE166" s="13"/>
      <c r="DF166" s="13"/>
      <c r="DG166" s="13"/>
      <c r="DH166" s="13"/>
      <c r="DI166" s="13"/>
      <c r="DJ166" s="13"/>
      <c r="DK166" s="13"/>
      <c r="DL166" s="13"/>
      <c r="DM166" s="13"/>
      <c r="DN166" s="13"/>
      <c r="DO166" s="13"/>
      <c r="DP166" s="13"/>
      <c r="DQ166" s="13"/>
      <c r="DR166" s="13"/>
      <c r="DS166" s="13"/>
      <c r="DT166" s="13"/>
      <c r="DU166" s="13"/>
      <c r="DV166" s="13"/>
      <c r="DW166" s="13"/>
      <c r="DX166" s="13"/>
      <c r="DY166" s="13"/>
      <c r="DZ166" s="13"/>
      <c r="EA166" s="13"/>
      <c r="EB166" s="13"/>
      <c r="EC166" s="13"/>
      <c r="ED166" s="13"/>
      <c r="EE166" s="13"/>
      <c r="EF166" s="13"/>
      <c r="EG166" s="13"/>
      <c r="EH166" s="13"/>
      <c r="EI166" s="13"/>
      <c r="EJ166" s="13"/>
      <c r="EK166" s="13"/>
      <c r="EL166" s="13"/>
      <c r="EM166" s="13"/>
      <c r="EN166" s="13"/>
      <c r="EO166" s="13"/>
      <c r="EP166" s="13"/>
      <c r="EQ166" s="13"/>
      <c r="ER166" s="13"/>
      <c r="ES166" s="13"/>
      <c r="ET166" s="13"/>
      <c r="EU166" s="13"/>
      <c r="EV166" s="13"/>
      <c r="EW166" s="13"/>
      <c r="EX166" s="13"/>
      <c r="EY166" s="13"/>
      <c r="EZ166" s="13"/>
      <c r="FA166" s="13"/>
      <c r="FB166" s="13"/>
      <c r="FC166" s="13"/>
      <c r="FD166" s="13"/>
      <c r="FE166" s="13"/>
      <c r="FF166" s="13"/>
      <c r="FG166" s="13"/>
      <c r="FH166" s="13"/>
      <c r="FI166" s="13"/>
      <c r="FJ166" s="13"/>
      <c r="FK166" s="13"/>
      <c r="FL166" s="13"/>
      <c r="FM166" s="13"/>
      <c r="FN166" s="13"/>
      <c r="FO166" s="13"/>
      <c r="FP166" s="13"/>
      <c r="FQ166" s="13"/>
      <c r="FR166" s="13"/>
      <c r="FS166" s="13"/>
      <c r="FT166" s="13"/>
      <c r="FU166" s="13"/>
      <c r="FV166" s="13"/>
      <c r="FW166" s="13"/>
      <c r="FX166" s="13"/>
      <c r="FY166" s="13"/>
      <c r="FZ166" s="13"/>
      <c r="GA166" s="13"/>
      <c r="GB166" s="13"/>
      <c r="GC166" s="13"/>
    </row>
    <row r="167" spans="1:185" ht="12.75" customHeight="1" x14ac:dyDescent="0.2">
      <c r="A167" s="76"/>
      <c r="B167" s="81" t="s">
        <v>352</v>
      </c>
      <c r="C167" s="82" t="s">
        <v>654</v>
      </c>
      <c r="D167" s="88">
        <v>8</v>
      </c>
      <c r="E167" s="85">
        <v>2.6</v>
      </c>
      <c r="F167" s="73"/>
      <c r="G167" s="15">
        <f t="shared" si="2"/>
        <v>0</v>
      </c>
      <c r="H167" s="15">
        <v>0</v>
      </c>
      <c r="I167" s="15">
        <v>0</v>
      </c>
      <c r="J167" s="15"/>
      <c r="K167" s="15"/>
      <c r="L167" s="59"/>
      <c r="M167" s="59"/>
      <c r="N167" s="59"/>
      <c r="O167" s="59"/>
      <c r="P167" s="15"/>
      <c r="Q167" s="59"/>
      <c r="R167" s="59"/>
      <c r="S167" s="59"/>
      <c r="T167" s="59"/>
      <c r="U167" s="15"/>
      <c r="V167" s="59"/>
      <c r="W167" s="59"/>
      <c r="X167" s="61"/>
      <c r="Y167" s="59"/>
      <c r="Z167" s="61"/>
      <c r="AA167" s="59"/>
      <c r="AB167" s="61"/>
      <c r="AC167" s="62"/>
      <c r="AD167" s="59"/>
      <c r="AE167" s="62"/>
      <c r="AF167" s="59"/>
      <c r="AG167" s="59"/>
      <c r="AH167" s="59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63"/>
      <c r="AT167" s="59"/>
      <c r="AU167" s="59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  <c r="BR167" s="13"/>
      <c r="BS167" s="13"/>
      <c r="BT167" s="13"/>
      <c r="BU167" s="13"/>
      <c r="BV167" s="13"/>
      <c r="BW167" s="13"/>
      <c r="BX167" s="13"/>
      <c r="BY167" s="13"/>
      <c r="BZ167" s="13"/>
      <c r="CA167" s="13"/>
      <c r="CB167" s="13"/>
      <c r="CC167" s="13"/>
      <c r="CD167" s="13"/>
      <c r="CE167" s="13"/>
      <c r="CF167" s="13"/>
      <c r="CG167" s="13"/>
      <c r="CH167" s="13"/>
      <c r="CI167" s="13"/>
      <c r="CJ167" s="13"/>
      <c r="CK167" s="13"/>
      <c r="CL167" s="13"/>
      <c r="CM167" s="13"/>
      <c r="CN167" s="13"/>
      <c r="CO167" s="13"/>
      <c r="CP167" s="13"/>
      <c r="CQ167" s="13"/>
      <c r="CR167" s="13"/>
      <c r="CS167" s="13"/>
      <c r="CT167" s="13"/>
      <c r="CU167" s="13"/>
      <c r="CV167" s="13"/>
      <c r="CW167" s="13"/>
      <c r="CX167" s="13"/>
      <c r="CY167" s="13"/>
      <c r="CZ167" s="13"/>
      <c r="DA167" s="13"/>
      <c r="DB167" s="13"/>
      <c r="DC167" s="13"/>
      <c r="DD167" s="13"/>
      <c r="DE167" s="13"/>
      <c r="DF167" s="13"/>
      <c r="DG167" s="13"/>
      <c r="DH167" s="13"/>
      <c r="DI167" s="13"/>
      <c r="DJ167" s="13"/>
      <c r="DK167" s="13"/>
      <c r="DL167" s="13"/>
      <c r="DM167" s="13"/>
      <c r="DN167" s="13"/>
      <c r="DO167" s="13"/>
      <c r="DP167" s="13"/>
      <c r="DQ167" s="13"/>
      <c r="DR167" s="13"/>
      <c r="DS167" s="13"/>
      <c r="DT167" s="13"/>
      <c r="DU167" s="13"/>
      <c r="DV167" s="13"/>
      <c r="DW167" s="13"/>
      <c r="DX167" s="13"/>
      <c r="DY167" s="13"/>
      <c r="DZ167" s="13"/>
      <c r="EA167" s="13"/>
      <c r="EB167" s="13"/>
      <c r="EC167" s="13"/>
      <c r="ED167" s="13"/>
      <c r="EE167" s="13"/>
      <c r="EF167" s="13"/>
      <c r="EG167" s="13"/>
      <c r="EH167" s="13"/>
      <c r="EI167" s="13"/>
      <c r="EJ167" s="13"/>
      <c r="EK167" s="13"/>
      <c r="EL167" s="13"/>
      <c r="EM167" s="13"/>
      <c r="EN167" s="13"/>
      <c r="EO167" s="13"/>
      <c r="EP167" s="13"/>
      <c r="EQ167" s="13"/>
      <c r="ER167" s="13"/>
      <c r="ES167" s="13"/>
      <c r="ET167" s="13"/>
      <c r="EU167" s="13"/>
      <c r="EV167" s="13"/>
      <c r="EW167" s="13"/>
      <c r="EX167" s="13"/>
      <c r="EY167" s="13"/>
      <c r="EZ167" s="13"/>
      <c r="FA167" s="13"/>
      <c r="FB167" s="13"/>
      <c r="FC167" s="13"/>
      <c r="FD167" s="13"/>
      <c r="FE167" s="13"/>
      <c r="FF167" s="13"/>
      <c r="FG167" s="13"/>
      <c r="FH167" s="13"/>
      <c r="FI167" s="13"/>
      <c r="FJ167" s="13"/>
      <c r="FK167" s="13"/>
      <c r="FL167" s="13"/>
      <c r="FM167" s="13"/>
      <c r="FN167" s="13"/>
      <c r="FO167" s="13"/>
      <c r="FP167" s="13"/>
      <c r="FQ167" s="13"/>
      <c r="FR167" s="13"/>
      <c r="FS167" s="13"/>
      <c r="FT167" s="13"/>
      <c r="FU167" s="13"/>
      <c r="FV167" s="13"/>
      <c r="FW167" s="13"/>
      <c r="FX167" s="13"/>
      <c r="FY167" s="13"/>
      <c r="FZ167" s="13"/>
      <c r="GA167" s="13"/>
      <c r="GB167" s="13"/>
      <c r="GC167" s="13"/>
    </row>
    <row r="168" spans="1:185" ht="12.75" customHeight="1" x14ac:dyDescent="0.2">
      <c r="A168" s="76"/>
      <c r="B168" s="81" t="s">
        <v>356</v>
      </c>
      <c r="C168" s="82" t="s">
        <v>657</v>
      </c>
      <c r="D168" s="88">
        <v>12</v>
      </c>
      <c r="E168" s="85">
        <v>2.6</v>
      </c>
      <c r="F168" s="78"/>
      <c r="G168" s="15">
        <f t="shared" si="2"/>
        <v>0</v>
      </c>
      <c r="H168" s="15"/>
      <c r="I168" s="15"/>
      <c r="J168" s="68"/>
      <c r="K168" s="15"/>
      <c r="L168" s="59"/>
      <c r="M168" s="59"/>
      <c r="N168" s="59"/>
      <c r="O168" s="59"/>
      <c r="P168" s="15"/>
      <c r="Q168" s="59"/>
      <c r="R168" s="59"/>
      <c r="S168" s="59"/>
      <c r="T168" s="59"/>
      <c r="U168" s="15"/>
      <c r="V168" s="59"/>
      <c r="W168" s="59"/>
      <c r="X168" s="61"/>
      <c r="Y168" s="59"/>
      <c r="Z168" s="61"/>
      <c r="AA168" s="59"/>
      <c r="AB168" s="60"/>
      <c r="AC168" s="62"/>
      <c r="AD168" s="59"/>
      <c r="AE168" s="62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  <c r="BR168" s="13"/>
      <c r="BS168" s="13"/>
      <c r="BT168" s="13"/>
      <c r="BU168" s="13"/>
      <c r="BV168" s="13"/>
      <c r="BW168" s="13"/>
      <c r="BX168" s="13"/>
      <c r="BY168" s="13"/>
      <c r="BZ168" s="13"/>
      <c r="CA168" s="13"/>
      <c r="CB168" s="13"/>
      <c r="CC168" s="13"/>
      <c r="CD168" s="13"/>
      <c r="CE168" s="13"/>
      <c r="CF168" s="13"/>
      <c r="CG168" s="13"/>
      <c r="CH168" s="13"/>
      <c r="CI168" s="13"/>
      <c r="CJ168" s="13"/>
      <c r="CK168" s="13"/>
      <c r="CL168" s="13"/>
      <c r="CM168" s="13"/>
      <c r="CN168" s="13"/>
      <c r="CO168" s="13"/>
      <c r="CP168" s="13"/>
      <c r="CQ168" s="13"/>
      <c r="CR168" s="13"/>
      <c r="CS168" s="13"/>
      <c r="CT168" s="13"/>
      <c r="CU168" s="13"/>
      <c r="CV168" s="13"/>
      <c r="CW168" s="13"/>
      <c r="CX168" s="13"/>
      <c r="CY168" s="13"/>
      <c r="CZ168" s="13"/>
      <c r="DA168" s="13"/>
      <c r="DB168" s="13"/>
      <c r="DC168" s="13"/>
      <c r="DD168" s="13"/>
      <c r="DE168" s="13"/>
      <c r="DF168" s="13"/>
      <c r="DG168" s="13"/>
      <c r="DH168" s="13"/>
      <c r="DI168" s="13"/>
      <c r="DJ168" s="13"/>
      <c r="DK168" s="13"/>
      <c r="DL168" s="13"/>
      <c r="DM168" s="13"/>
      <c r="DN168" s="13"/>
      <c r="DO168" s="13"/>
      <c r="DP168" s="13"/>
      <c r="DQ168" s="13"/>
      <c r="DR168" s="13"/>
      <c r="DS168" s="13"/>
      <c r="DT168" s="13"/>
      <c r="DU168" s="13"/>
      <c r="DV168" s="13"/>
      <c r="DW168" s="13"/>
      <c r="DX168" s="13"/>
      <c r="DY168" s="13"/>
      <c r="DZ168" s="13"/>
      <c r="EA168" s="13"/>
      <c r="EB168" s="13"/>
      <c r="EC168" s="13"/>
      <c r="ED168" s="13"/>
      <c r="EE168" s="13"/>
      <c r="EF168" s="13"/>
      <c r="EG168" s="13"/>
      <c r="EH168" s="13"/>
      <c r="EI168" s="13"/>
      <c r="EJ168" s="13"/>
      <c r="EK168" s="13"/>
      <c r="EL168" s="13"/>
      <c r="EM168" s="13"/>
      <c r="EN168" s="13"/>
      <c r="EO168" s="13"/>
      <c r="EP168" s="13"/>
      <c r="EQ168" s="13"/>
      <c r="ER168" s="13"/>
      <c r="ES168" s="13"/>
      <c r="ET168" s="13"/>
      <c r="EU168" s="13"/>
      <c r="EV168" s="13"/>
      <c r="EW168" s="13"/>
      <c r="EX168" s="13"/>
      <c r="EY168" s="13"/>
      <c r="EZ168" s="13"/>
      <c r="FA168" s="13"/>
      <c r="FB168" s="13"/>
      <c r="FC168" s="13"/>
      <c r="FD168" s="13"/>
      <c r="FE168" s="13"/>
      <c r="FF168" s="13"/>
      <c r="FG168" s="13"/>
      <c r="FH168" s="13"/>
      <c r="FI168" s="13"/>
      <c r="FJ168" s="13"/>
      <c r="FK168" s="13"/>
      <c r="FL168" s="13"/>
      <c r="FM168" s="13"/>
      <c r="FN168" s="13"/>
      <c r="FO168" s="13"/>
      <c r="FP168" s="13"/>
      <c r="FQ168" s="13"/>
      <c r="FR168" s="13"/>
      <c r="FS168" s="13"/>
      <c r="FT168" s="13"/>
      <c r="FU168" s="13"/>
      <c r="FV168" s="13"/>
      <c r="FW168" s="13"/>
      <c r="FX168" s="13"/>
      <c r="FY168" s="13"/>
      <c r="FZ168" s="13"/>
      <c r="GA168" s="13"/>
      <c r="GB168" s="13"/>
      <c r="GC168" s="13"/>
    </row>
    <row r="169" spans="1:185" ht="12.75" customHeight="1" x14ac:dyDescent="0.2">
      <c r="A169" s="76"/>
      <c r="B169" s="81" t="s">
        <v>341</v>
      </c>
      <c r="C169" s="82" t="s">
        <v>655</v>
      </c>
      <c r="D169" s="88">
        <v>28</v>
      </c>
      <c r="E169" s="85">
        <v>2.6</v>
      </c>
      <c r="F169" s="73"/>
      <c r="G169" s="15">
        <f t="shared" si="2"/>
        <v>11</v>
      </c>
      <c r="H169" s="15">
        <v>0</v>
      </c>
      <c r="I169" s="15">
        <v>0</v>
      </c>
      <c r="J169" s="15">
        <v>3</v>
      </c>
      <c r="K169" s="15"/>
      <c r="L169" s="59">
        <v>3</v>
      </c>
      <c r="M169" s="59">
        <v>0</v>
      </c>
      <c r="N169" s="59">
        <v>6</v>
      </c>
      <c r="O169" s="59">
        <v>-1</v>
      </c>
      <c r="P169" s="15"/>
      <c r="Q169" s="59">
        <v>0</v>
      </c>
      <c r="R169" s="59">
        <v>0</v>
      </c>
      <c r="S169" s="59">
        <v>0</v>
      </c>
      <c r="T169" s="59"/>
      <c r="U169" s="15"/>
      <c r="V169" s="59"/>
      <c r="W169" s="59"/>
      <c r="X169" s="61"/>
      <c r="Y169" s="59"/>
      <c r="Z169" s="61"/>
      <c r="AA169" s="59"/>
      <c r="AB169" s="60"/>
      <c r="AC169" s="62"/>
      <c r="AD169" s="59"/>
      <c r="AE169" s="62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  <c r="AP169" s="63"/>
      <c r="AQ169" s="59"/>
      <c r="AR169" s="63"/>
      <c r="AS169" s="59"/>
      <c r="AT169" s="59"/>
      <c r="AU169" s="59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  <c r="BR169" s="13"/>
      <c r="BS169" s="13"/>
      <c r="BT169" s="13"/>
      <c r="BU169" s="13"/>
      <c r="BV169" s="13"/>
      <c r="BW169" s="13"/>
      <c r="BX169" s="13"/>
      <c r="BY169" s="13"/>
      <c r="BZ169" s="13"/>
      <c r="CA169" s="13"/>
      <c r="CB169" s="13"/>
      <c r="CC169" s="13"/>
      <c r="CD169" s="13"/>
      <c r="CE169" s="13"/>
      <c r="CF169" s="13"/>
      <c r="CG169" s="13"/>
      <c r="CH169" s="13"/>
      <c r="CI169" s="13"/>
      <c r="CJ169" s="13"/>
      <c r="CK169" s="13"/>
      <c r="CL169" s="13"/>
      <c r="CM169" s="13"/>
      <c r="CN169" s="13"/>
      <c r="CO169" s="13"/>
      <c r="CP169" s="13"/>
      <c r="CQ169" s="13"/>
      <c r="CR169" s="13"/>
      <c r="CS169" s="13"/>
      <c r="CT169" s="13"/>
      <c r="CU169" s="13"/>
      <c r="CV169" s="13"/>
      <c r="CW169" s="13"/>
      <c r="CX169" s="13"/>
      <c r="CY169" s="13"/>
      <c r="CZ169" s="13"/>
      <c r="DA169" s="13"/>
      <c r="DB169" s="13"/>
      <c r="DC169" s="13"/>
      <c r="DD169" s="13"/>
      <c r="DE169" s="13"/>
      <c r="DF169" s="13"/>
      <c r="DG169" s="13"/>
      <c r="DH169" s="13"/>
      <c r="DI169" s="13"/>
      <c r="DJ169" s="13"/>
      <c r="DK169" s="13"/>
      <c r="DL169" s="13"/>
      <c r="DM169" s="13"/>
      <c r="DN169" s="13"/>
      <c r="DO169" s="13"/>
      <c r="DP169" s="13"/>
      <c r="DQ169" s="13"/>
      <c r="DR169" s="13"/>
      <c r="DS169" s="13"/>
      <c r="DT169" s="13"/>
      <c r="DU169" s="13"/>
      <c r="DV169" s="13"/>
      <c r="DW169" s="13"/>
      <c r="DX169" s="13"/>
      <c r="DY169" s="13"/>
      <c r="DZ169" s="13"/>
      <c r="EA169" s="13"/>
      <c r="EB169" s="13"/>
      <c r="EC169" s="13"/>
      <c r="ED169" s="13"/>
      <c r="EE169" s="13"/>
      <c r="EF169" s="13"/>
      <c r="EG169" s="13"/>
      <c r="EH169" s="13"/>
      <c r="EI169" s="13"/>
      <c r="EJ169" s="13"/>
      <c r="EK169" s="13"/>
      <c r="EL169" s="13"/>
      <c r="EM169" s="13"/>
      <c r="EN169" s="13"/>
      <c r="EO169" s="13"/>
      <c r="EP169" s="13"/>
      <c r="EQ169" s="13"/>
      <c r="ER169" s="13"/>
      <c r="ES169" s="13"/>
      <c r="ET169" s="13"/>
      <c r="EU169" s="13"/>
      <c r="EV169" s="13"/>
      <c r="EW169" s="13"/>
      <c r="EX169" s="13"/>
      <c r="EY169" s="13"/>
      <c r="EZ169" s="13"/>
      <c r="FA169" s="13"/>
      <c r="FB169" s="13"/>
      <c r="FC169" s="13"/>
      <c r="FD169" s="13"/>
      <c r="FE169" s="13"/>
      <c r="FF169" s="13"/>
      <c r="FG169" s="13"/>
      <c r="FH169" s="13"/>
      <c r="FI169" s="13"/>
      <c r="FJ169" s="13"/>
      <c r="FK169" s="13"/>
      <c r="FL169" s="13"/>
      <c r="FM169" s="13"/>
      <c r="FN169" s="13"/>
      <c r="FO169" s="13"/>
      <c r="FP169" s="13"/>
      <c r="FQ169" s="13"/>
      <c r="FR169" s="13"/>
      <c r="FS169" s="13"/>
      <c r="FT169" s="13"/>
      <c r="FU169" s="13"/>
      <c r="FV169" s="13"/>
      <c r="FW169" s="13"/>
      <c r="FX169" s="13"/>
      <c r="FY169" s="13"/>
      <c r="FZ169" s="13"/>
      <c r="GA169" s="13"/>
      <c r="GB169" s="13"/>
      <c r="GC169" s="13"/>
    </row>
    <row r="170" spans="1:185" ht="12.75" customHeight="1" x14ac:dyDescent="0.2">
      <c r="A170" s="76"/>
      <c r="B170" s="81" t="s">
        <v>338</v>
      </c>
      <c r="C170" s="82" t="s">
        <v>650</v>
      </c>
      <c r="D170" s="88">
        <v>0</v>
      </c>
      <c r="E170" s="85">
        <v>2.6</v>
      </c>
      <c r="F170" s="73"/>
      <c r="G170" s="15">
        <f t="shared" si="2"/>
        <v>0</v>
      </c>
      <c r="H170" s="15"/>
      <c r="I170" s="15"/>
      <c r="J170" s="15"/>
      <c r="K170" s="15"/>
      <c r="L170" s="59"/>
      <c r="M170" s="59"/>
      <c r="N170" s="59"/>
      <c r="O170" s="59"/>
      <c r="P170" s="15"/>
      <c r="Q170" s="59"/>
      <c r="R170" s="59"/>
      <c r="S170" s="59"/>
      <c r="T170" s="59"/>
      <c r="U170" s="15"/>
      <c r="V170" s="59"/>
      <c r="W170" s="59"/>
      <c r="X170" s="61"/>
      <c r="Y170" s="59"/>
      <c r="Z170" s="61"/>
      <c r="AA170" s="59"/>
      <c r="AB170" s="60"/>
      <c r="AC170" s="62"/>
      <c r="AD170" s="59"/>
      <c r="AE170" s="62"/>
      <c r="AF170" s="59"/>
      <c r="AG170" s="59"/>
      <c r="AH170" s="59"/>
      <c r="AI170" s="59"/>
      <c r="AJ170" s="59"/>
      <c r="AK170" s="59"/>
      <c r="AL170" s="59"/>
      <c r="AM170" s="59"/>
      <c r="AN170" s="59"/>
      <c r="AO170" s="59"/>
      <c r="AP170" s="63"/>
      <c r="AQ170" s="59"/>
      <c r="AR170" s="63"/>
      <c r="AS170" s="59"/>
      <c r="AT170" s="59"/>
      <c r="AU170" s="59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  <c r="BR170" s="13"/>
      <c r="BS170" s="13"/>
      <c r="BT170" s="13"/>
      <c r="BU170" s="13"/>
      <c r="BV170" s="13"/>
      <c r="BW170" s="13"/>
      <c r="BX170" s="13"/>
      <c r="BY170" s="13"/>
      <c r="BZ170" s="13"/>
      <c r="CA170" s="13"/>
      <c r="CB170" s="13"/>
      <c r="CC170" s="13"/>
      <c r="CD170" s="13"/>
      <c r="CE170" s="13"/>
      <c r="CF170" s="13"/>
      <c r="CG170" s="13"/>
      <c r="CH170" s="13"/>
      <c r="CI170" s="13"/>
      <c r="CJ170" s="13"/>
      <c r="CK170" s="13"/>
      <c r="CL170" s="13"/>
      <c r="CM170" s="13"/>
      <c r="CN170" s="13"/>
      <c r="CO170" s="13"/>
      <c r="CP170" s="13"/>
      <c r="CQ170" s="13"/>
      <c r="CR170" s="13"/>
      <c r="CS170" s="13"/>
      <c r="CT170" s="13"/>
      <c r="CU170" s="13"/>
      <c r="CV170" s="13"/>
      <c r="CW170" s="13"/>
      <c r="CX170" s="13"/>
      <c r="CY170" s="13"/>
      <c r="CZ170" s="13"/>
      <c r="DA170" s="13"/>
      <c r="DB170" s="13"/>
      <c r="DC170" s="13"/>
      <c r="DD170" s="13"/>
      <c r="DE170" s="13"/>
      <c r="DF170" s="13"/>
      <c r="DG170" s="13"/>
      <c r="DH170" s="13"/>
      <c r="DI170" s="13"/>
      <c r="DJ170" s="13"/>
      <c r="DK170" s="13"/>
      <c r="DL170" s="13"/>
      <c r="DM170" s="13"/>
      <c r="DN170" s="13"/>
      <c r="DO170" s="13"/>
      <c r="DP170" s="13"/>
      <c r="DQ170" s="13"/>
      <c r="DR170" s="13"/>
      <c r="DS170" s="13"/>
      <c r="DT170" s="13"/>
      <c r="DU170" s="13"/>
      <c r="DV170" s="13"/>
      <c r="DW170" s="13"/>
      <c r="DX170" s="13"/>
      <c r="DY170" s="13"/>
      <c r="DZ170" s="13"/>
      <c r="EA170" s="13"/>
      <c r="EB170" s="13"/>
      <c r="EC170" s="13"/>
      <c r="ED170" s="13"/>
      <c r="EE170" s="13"/>
      <c r="EF170" s="13"/>
      <c r="EG170" s="13"/>
      <c r="EH170" s="13"/>
      <c r="EI170" s="13"/>
      <c r="EJ170" s="13"/>
      <c r="EK170" s="13"/>
      <c r="EL170" s="13"/>
      <c r="EM170" s="13"/>
      <c r="EN170" s="13"/>
      <c r="EO170" s="13"/>
      <c r="EP170" s="13"/>
      <c r="EQ170" s="13"/>
      <c r="ER170" s="13"/>
      <c r="ES170" s="13"/>
      <c r="ET170" s="13"/>
      <c r="EU170" s="13"/>
      <c r="EV170" s="13"/>
      <c r="EW170" s="13"/>
      <c r="EX170" s="13"/>
      <c r="EY170" s="13"/>
      <c r="EZ170" s="13"/>
      <c r="FA170" s="13"/>
      <c r="FB170" s="13"/>
      <c r="FC170" s="13"/>
      <c r="FD170" s="13"/>
      <c r="FE170" s="13"/>
      <c r="FF170" s="13"/>
      <c r="FG170" s="13"/>
      <c r="FH170" s="13"/>
      <c r="FI170" s="13"/>
      <c r="FJ170" s="13"/>
      <c r="FK170" s="13"/>
      <c r="FL170" s="13"/>
      <c r="FM170" s="13"/>
      <c r="FN170" s="13"/>
      <c r="FO170" s="13"/>
      <c r="FP170" s="13"/>
      <c r="FQ170" s="13"/>
      <c r="FR170" s="13"/>
      <c r="FS170" s="13"/>
      <c r="FT170" s="13"/>
      <c r="FU170" s="13"/>
      <c r="FV170" s="13"/>
      <c r="FW170" s="13"/>
      <c r="FX170" s="13"/>
      <c r="FY170" s="13"/>
      <c r="FZ170" s="13"/>
      <c r="GA170" s="13"/>
      <c r="GB170" s="13"/>
      <c r="GC170" s="13"/>
    </row>
    <row r="171" spans="1:185" ht="12.75" customHeight="1" x14ac:dyDescent="0.2">
      <c r="A171" s="76"/>
      <c r="B171" s="81" t="s">
        <v>368</v>
      </c>
      <c r="C171" s="82" t="s">
        <v>647</v>
      </c>
      <c r="D171" s="88">
        <v>-1</v>
      </c>
      <c r="E171" s="85">
        <v>2.6</v>
      </c>
      <c r="F171" s="73"/>
      <c r="G171" s="15">
        <f t="shared" si="2"/>
        <v>0</v>
      </c>
      <c r="H171" s="15">
        <v>0</v>
      </c>
      <c r="I171" s="15">
        <v>0</v>
      </c>
      <c r="J171" s="68">
        <v>0</v>
      </c>
      <c r="K171" s="15"/>
      <c r="L171" s="59">
        <v>0</v>
      </c>
      <c r="M171" s="59">
        <v>0</v>
      </c>
      <c r="N171" s="59">
        <v>0</v>
      </c>
      <c r="O171" s="59">
        <v>0</v>
      </c>
      <c r="P171" s="15"/>
      <c r="Q171" s="59">
        <v>0</v>
      </c>
      <c r="R171" s="59">
        <v>0</v>
      </c>
      <c r="S171" s="59">
        <v>0</v>
      </c>
      <c r="T171" s="59"/>
      <c r="U171" s="15"/>
      <c r="V171" s="59"/>
      <c r="W171" s="59"/>
      <c r="X171" s="61"/>
      <c r="Y171" s="59"/>
      <c r="Z171" s="61"/>
      <c r="AA171" s="59"/>
      <c r="AB171" s="61"/>
      <c r="AC171" s="62"/>
      <c r="AD171" s="59"/>
      <c r="AE171" s="62"/>
      <c r="AF171" s="59"/>
      <c r="AG171" s="59"/>
      <c r="AH171" s="59"/>
      <c r="AI171" s="59"/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  <c r="BR171" s="13"/>
      <c r="BS171" s="13"/>
      <c r="BT171" s="13"/>
      <c r="BU171" s="13"/>
      <c r="BV171" s="13"/>
      <c r="BW171" s="13"/>
      <c r="BX171" s="13"/>
      <c r="BY171" s="13"/>
      <c r="BZ171" s="13"/>
      <c r="CA171" s="13"/>
      <c r="CB171" s="13"/>
      <c r="CC171" s="13"/>
      <c r="CD171" s="13"/>
      <c r="CE171" s="13"/>
      <c r="CF171" s="13"/>
      <c r="CG171" s="13"/>
      <c r="CH171" s="13"/>
      <c r="CI171" s="13"/>
      <c r="CJ171" s="13"/>
      <c r="CK171" s="13"/>
      <c r="CL171" s="13"/>
      <c r="CM171" s="13"/>
      <c r="CN171" s="13"/>
      <c r="CO171" s="13"/>
      <c r="CP171" s="13"/>
      <c r="CQ171" s="13"/>
      <c r="CR171" s="13"/>
      <c r="CS171" s="13"/>
      <c r="CT171" s="13"/>
      <c r="CU171" s="13"/>
      <c r="CV171" s="13"/>
      <c r="CW171" s="13"/>
      <c r="CX171" s="13"/>
      <c r="CY171" s="13"/>
      <c r="CZ171" s="13"/>
      <c r="DA171" s="13"/>
      <c r="DB171" s="13"/>
      <c r="DC171" s="13"/>
      <c r="DD171" s="13"/>
      <c r="DE171" s="13"/>
      <c r="DF171" s="13"/>
      <c r="DG171" s="13"/>
      <c r="DH171" s="13"/>
      <c r="DI171" s="13"/>
      <c r="DJ171" s="13"/>
      <c r="DK171" s="13"/>
      <c r="DL171" s="13"/>
      <c r="DM171" s="13"/>
      <c r="DN171" s="13"/>
      <c r="DO171" s="13"/>
      <c r="DP171" s="13"/>
      <c r="DQ171" s="13"/>
      <c r="DR171" s="13"/>
      <c r="DS171" s="13"/>
      <c r="DT171" s="13"/>
      <c r="DU171" s="13"/>
      <c r="DV171" s="13"/>
      <c r="DW171" s="13"/>
      <c r="DX171" s="13"/>
      <c r="DY171" s="13"/>
      <c r="DZ171" s="13"/>
      <c r="EA171" s="13"/>
      <c r="EB171" s="13"/>
      <c r="EC171" s="13"/>
      <c r="ED171" s="13"/>
      <c r="EE171" s="13"/>
      <c r="EF171" s="13"/>
      <c r="EG171" s="13"/>
      <c r="EH171" s="13"/>
      <c r="EI171" s="13"/>
      <c r="EJ171" s="13"/>
      <c r="EK171" s="13"/>
      <c r="EL171" s="13"/>
      <c r="EM171" s="13"/>
      <c r="EN171" s="13"/>
      <c r="EO171" s="13"/>
      <c r="EP171" s="13"/>
      <c r="EQ171" s="13"/>
      <c r="ER171" s="13"/>
      <c r="ES171" s="13"/>
      <c r="ET171" s="13"/>
      <c r="EU171" s="13"/>
      <c r="EV171" s="13"/>
      <c r="EW171" s="13"/>
      <c r="EX171" s="13"/>
      <c r="EY171" s="13"/>
      <c r="EZ171" s="13"/>
      <c r="FA171" s="13"/>
      <c r="FB171" s="13"/>
      <c r="FC171" s="13"/>
      <c r="FD171" s="13"/>
      <c r="FE171" s="13"/>
      <c r="FF171" s="13"/>
      <c r="FG171" s="13"/>
      <c r="FH171" s="13"/>
      <c r="FI171" s="13"/>
      <c r="FJ171" s="13"/>
      <c r="FK171" s="13"/>
      <c r="FL171" s="13"/>
      <c r="FM171" s="13"/>
      <c r="FN171" s="13"/>
      <c r="FO171" s="13"/>
      <c r="FP171" s="13"/>
      <c r="FQ171" s="13"/>
      <c r="FR171" s="13"/>
      <c r="FS171" s="13"/>
      <c r="FT171" s="13"/>
      <c r="FU171" s="13"/>
      <c r="FV171" s="13"/>
      <c r="FW171" s="13"/>
      <c r="FX171" s="13"/>
      <c r="FY171" s="13"/>
      <c r="FZ171" s="13"/>
      <c r="GA171" s="13"/>
      <c r="GB171" s="13"/>
      <c r="GC171" s="13"/>
    </row>
    <row r="172" spans="1:185" ht="12.75" customHeight="1" x14ac:dyDescent="0.2">
      <c r="A172" s="76"/>
      <c r="B172" s="81" t="s">
        <v>538</v>
      </c>
      <c r="C172" s="82" t="s">
        <v>663</v>
      </c>
      <c r="D172" s="88"/>
      <c r="E172" s="85">
        <v>2.6</v>
      </c>
      <c r="F172" s="73"/>
      <c r="G172" s="15">
        <f t="shared" si="2"/>
        <v>6</v>
      </c>
      <c r="H172" s="15">
        <v>0</v>
      </c>
      <c r="I172" s="43">
        <v>0</v>
      </c>
      <c r="J172" s="68">
        <v>6</v>
      </c>
      <c r="K172" s="15"/>
      <c r="L172" s="59">
        <v>0</v>
      </c>
      <c r="M172" s="59">
        <v>0</v>
      </c>
      <c r="N172" s="59">
        <v>0</v>
      </c>
      <c r="O172" s="59">
        <v>0</v>
      </c>
      <c r="P172" s="15"/>
      <c r="Q172" s="59">
        <v>0</v>
      </c>
      <c r="R172" s="59">
        <v>0</v>
      </c>
      <c r="S172" s="59">
        <v>0</v>
      </c>
      <c r="T172" s="59"/>
      <c r="U172" s="15"/>
      <c r="V172" s="59"/>
      <c r="W172" s="59"/>
      <c r="X172" s="61"/>
      <c r="Y172" s="59"/>
      <c r="Z172" s="61"/>
      <c r="AA172" s="59"/>
      <c r="AB172" s="61"/>
      <c r="AC172" s="62"/>
      <c r="AD172" s="59"/>
      <c r="AE172" s="62"/>
      <c r="AF172" s="59"/>
      <c r="AG172" s="59"/>
      <c r="AH172" s="59"/>
      <c r="AI172" s="59"/>
      <c r="AJ172" s="63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  <c r="BR172" s="13"/>
      <c r="BS172" s="13"/>
      <c r="BT172" s="13"/>
      <c r="BU172" s="13"/>
      <c r="BV172" s="13"/>
      <c r="BW172" s="13"/>
      <c r="BX172" s="13"/>
      <c r="BY172" s="13"/>
      <c r="BZ172" s="13"/>
      <c r="CA172" s="13"/>
      <c r="CB172" s="13"/>
      <c r="CC172" s="13"/>
      <c r="CD172" s="13"/>
      <c r="CE172" s="13"/>
      <c r="CF172" s="13"/>
      <c r="CG172" s="13"/>
      <c r="CH172" s="13"/>
      <c r="CI172" s="13"/>
      <c r="CJ172" s="13"/>
      <c r="CK172" s="13"/>
      <c r="CL172" s="13"/>
      <c r="CM172" s="13"/>
      <c r="CN172" s="13"/>
      <c r="CO172" s="13"/>
      <c r="CP172" s="13"/>
      <c r="CQ172" s="13"/>
      <c r="CR172" s="13"/>
      <c r="CS172" s="13"/>
      <c r="CT172" s="13"/>
      <c r="CU172" s="13"/>
      <c r="CV172" s="13"/>
      <c r="CW172" s="13"/>
      <c r="CX172" s="13"/>
      <c r="CY172" s="13"/>
      <c r="CZ172" s="13"/>
      <c r="DA172" s="13"/>
      <c r="DB172" s="13"/>
      <c r="DC172" s="13"/>
      <c r="DD172" s="13"/>
      <c r="DE172" s="13"/>
      <c r="DF172" s="13"/>
      <c r="DG172" s="13"/>
      <c r="DH172" s="13"/>
      <c r="DI172" s="13"/>
      <c r="DJ172" s="13"/>
      <c r="DK172" s="13"/>
      <c r="DL172" s="13"/>
      <c r="DM172" s="13"/>
      <c r="DN172" s="13"/>
      <c r="DO172" s="13"/>
      <c r="DP172" s="13"/>
      <c r="DQ172" s="13"/>
      <c r="DR172" s="13"/>
      <c r="DS172" s="13"/>
      <c r="DT172" s="13"/>
      <c r="DU172" s="13"/>
      <c r="DV172" s="13"/>
      <c r="DW172" s="13"/>
      <c r="DX172" s="13"/>
      <c r="DY172" s="13"/>
      <c r="DZ172" s="13"/>
      <c r="EA172" s="13"/>
      <c r="EB172" s="13"/>
      <c r="EC172" s="13"/>
      <c r="ED172" s="13"/>
      <c r="EE172" s="13"/>
      <c r="EF172" s="13"/>
      <c r="EG172" s="13"/>
      <c r="EH172" s="13"/>
      <c r="EI172" s="13"/>
      <c r="EJ172" s="13"/>
      <c r="EK172" s="13"/>
      <c r="EL172" s="13"/>
      <c r="EM172" s="13"/>
      <c r="EN172" s="13"/>
      <c r="EO172" s="13"/>
      <c r="EP172" s="13"/>
      <c r="EQ172" s="13"/>
      <c r="ER172" s="13"/>
      <c r="ES172" s="13"/>
      <c r="ET172" s="13"/>
      <c r="EU172" s="13"/>
      <c r="EV172" s="13"/>
      <c r="EW172" s="13"/>
      <c r="EX172" s="13"/>
      <c r="EY172" s="13"/>
      <c r="EZ172" s="13"/>
      <c r="FA172" s="13"/>
      <c r="FB172" s="13"/>
      <c r="FC172" s="13"/>
      <c r="FD172" s="13"/>
      <c r="FE172" s="13"/>
      <c r="FF172" s="13"/>
      <c r="FG172" s="13"/>
      <c r="FH172" s="13"/>
      <c r="FI172" s="13"/>
      <c r="FJ172" s="13"/>
      <c r="FK172" s="13"/>
      <c r="FL172" s="13"/>
      <c r="FM172" s="13"/>
      <c r="FN172" s="13"/>
      <c r="FO172" s="13"/>
      <c r="FP172" s="13"/>
      <c r="FQ172" s="13"/>
      <c r="FR172" s="13"/>
      <c r="FS172" s="13"/>
      <c r="FT172" s="13"/>
      <c r="FU172" s="13"/>
      <c r="FV172" s="13"/>
      <c r="FW172" s="13"/>
      <c r="FX172" s="13"/>
      <c r="FY172" s="13"/>
      <c r="FZ172" s="13"/>
      <c r="GA172" s="13"/>
      <c r="GB172" s="13"/>
      <c r="GC172" s="13"/>
    </row>
    <row r="173" spans="1:185" ht="12.75" customHeight="1" x14ac:dyDescent="0.2">
      <c r="A173" s="76"/>
      <c r="B173" s="81" t="s">
        <v>117</v>
      </c>
      <c r="C173" s="82" t="s">
        <v>663</v>
      </c>
      <c r="D173" s="88"/>
      <c r="E173" s="85">
        <v>2.6</v>
      </c>
      <c r="F173" s="73"/>
      <c r="G173" s="15">
        <f t="shared" si="2"/>
        <v>7</v>
      </c>
      <c r="H173" s="43">
        <v>1</v>
      </c>
      <c r="I173" s="43">
        <v>0</v>
      </c>
      <c r="J173" s="68">
        <v>0</v>
      </c>
      <c r="K173" s="15"/>
      <c r="L173" s="59">
        <v>0</v>
      </c>
      <c r="M173" s="59">
        <v>0</v>
      </c>
      <c r="N173" s="59">
        <v>0</v>
      </c>
      <c r="O173" s="59">
        <v>0</v>
      </c>
      <c r="P173" s="15"/>
      <c r="Q173" s="59">
        <v>-4</v>
      </c>
      <c r="R173" s="59">
        <v>9</v>
      </c>
      <c r="S173" s="59">
        <v>1</v>
      </c>
      <c r="T173" s="59"/>
      <c r="U173" s="15"/>
      <c r="V173" s="59"/>
      <c r="W173" s="59"/>
      <c r="X173" s="61"/>
      <c r="Y173" s="59"/>
      <c r="Z173" s="61"/>
      <c r="AA173" s="59"/>
      <c r="AB173" s="61"/>
      <c r="AC173" s="62"/>
      <c r="AD173" s="59"/>
      <c r="AE173" s="62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  <c r="BR173" s="13"/>
      <c r="BS173" s="13"/>
      <c r="BT173" s="13"/>
      <c r="BU173" s="13"/>
      <c r="BV173" s="13"/>
      <c r="BW173" s="13"/>
      <c r="BX173" s="13"/>
      <c r="BY173" s="13"/>
      <c r="BZ173" s="13"/>
      <c r="CA173" s="13"/>
      <c r="CB173" s="13"/>
      <c r="CC173" s="13"/>
      <c r="CD173" s="13"/>
      <c r="CE173" s="13"/>
      <c r="CF173" s="13"/>
      <c r="CG173" s="13"/>
      <c r="CH173" s="13"/>
      <c r="CI173" s="13"/>
      <c r="CJ173" s="13"/>
      <c r="CK173" s="13"/>
      <c r="CL173" s="13"/>
      <c r="CM173" s="13"/>
      <c r="CN173" s="13"/>
      <c r="CO173" s="13"/>
      <c r="CP173" s="13"/>
      <c r="CQ173" s="13"/>
      <c r="CR173" s="13"/>
      <c r="CS173" s="13"/>
      <c r="CT173" s="13"/>
      <c r="CU173" s="13"/>
      <c r="CV173" s="13"/>
      <c r="CW173" s="13"/>
      <c r="CX173" s="13"/>
      <c r="CY173" s="13"/>
      <c r="CZ173" s="13"/>
      <c r="DA173" s="13"/>
      <c r="DB173" s="13"/>
      <c r="DC173" s="13"/>
      <c r="DD173" s="13"/>
      <c r="DE173" s="13"/>
      <c r="DF173" s="13"/>
      <c r="DG173" s="13"/>
      <c r="DH173" s="13"/>
      <c r="DI173" s="13"/>
      <c r="DJ173" s="13"/>
      <c r="DK173" s="13"/>
      <c r="DL173" s="13"/>
      <c r="DM173" s="13"/>
      <c r="DN173" s="13"/>
      <c r="DO173" s="13"/>
      <c r="DP173" s="13"/>
      <c r="DQ173" s="13"/>
      <c r="DR173" s="13"/>
      <c r="DS173" s="13"/>
      <c r="DT173" s="13"/>
      <c r="DU173" s="13"/>
      <c r="DV173" s="13"/>
      <c r="DW173" s="13"/>
      <c r="DX173" s="13"/>
      <c r="DY173" s="13"/>
      <c r="DZ173" s="13"/>
      <c r="EA173" s="13"/>
      <c r="EB173" s="13"/>
      <c r="EC173" s="13"/>
      <c r="ED173" s="13"/>
      <c r="EE173" s="13"/>
      <c r="EF173" s="13"/>
      <c r="EG173" s="13"/>
      <c r="EH173" s="13"/>
      <c r="EI173" s="13"/>
      <c r="EJ173" s="13"/>
      <c r="EK173" s="13"/>
      <c r="EL173" s="13"/>
      <c r="EM173" s="13"/>
      <c r="EN173" s="13"/>
      <c r="EO173" s="13"/>
      <c r="EP173" s="13"/>
      <c r="EQ173" s="13"/>
      <c r="ER173" s="13"/>
      <c r="ES173" s="13"/>
      <c r="ET173" s="13"/>
      <c r="EU173" s="13"/>
      <c r="EV173" s="13"/>
      <c r="EW173" s="13"/>
      <c r="EX173" s="13"/>
      <c r="EY173" s="13"/>
      <c r="EZ173" s="13"/>
      <c r="FA173" s="13"/>
      <c r="FB173" s="13"/>
      <c r="FC173" s="13"/>
      <c r="FD173" s="13"/>
      <c r="FE173" s="13"/>
      <c r="FF173" s="13"/>
      <c r="FG173" s="13"/>
      <c r="FH173" s="13"/>
      <c r="FI173" s="13"/>
      <c r="FJ173" s="13"/>
      <c r="FK173" s="13"/>
      <c r="FL173" s="13"/>
      <c r="FM173" s="13"/>
      <c r="FN173" s="13"/>
      <c r="FO173" s="13"/>
      <c r="FP173" s="13"/>
      <c r="FQ173" s="13"/>
      <c r="FR173" s="13"/>
      <c r="FS173" s="13"/>
      <c r="FT173" s="13"/>
      <c r="FU173" s="13"/>
      <c r="FV173" s="13"/>
      <c r="FW173" s="13"/>
      <c r="FX173" s="13"/>
      <c r="FY173" s="13"/>
      <c r="FZ173" s="13"/>
      <c r="GA173" s="13"/>
      <c r="GB173" s="13"/>
      <c r="GC173" s="13"/>
    </row>
    <row r="174" spans="1:185" ht="12.75" customHeight="1" x14ac:dyDescent="0.2">
      <c r="A174" s="76"/>
      <c r="B174" s="81" t="s">
        <v>539</v>
      </c>
      <c r="C174" s="82" t="s">
        <v>664</v>
      </c>
      <c r="D174" s="88"/>
      <c r="E174" s="85">
        <v>2.6</v>
      </c>
      <c r="F174" s="78"/>
      <c r="G174" s="15">
        <f t="shared" si="2"/>
        <v>20</v>
      </c>
      <c r="H174" s="43">
        <v>0</v>
      </c>
      <c r="I174" s="43">
        <v>2</v>
      </c>
      <c r="J174" s="68">
        <v>6</v>
      </c>
      <c r="K174" s="15"/>
      <c r="L174" s="59">
        <v>6</v>
      </c>
      <c r="M174" s="59">
        <v>6</v>
      </c>
      <c r="N174" s="59">
        <v>-1</v>
      </c>
      <c r="O174" s="59">
        <v>1</v>
      </c>
      <c r="P174" s="15"/>
      <c r="Q174" s="59">
        <v>0</v>
      </c>
      <c r="R174" s="59">
        <v>0</v>
      </c>
      <c r="S174" s="59">
        <v>0</v>
      </c>
      <c r="T174" s="59"/>
      <c r="U174" s="15"/>
      <c r="V174" s="59"/>
      <c r="W174" s="59"/>
      <c r="X174" s="61"/>
      <c r="Y174" s="59"/>
      <c r="Z174" s="61"/>
      <c r="AA174" s="59"/>
      <c r="AB174" s="60"/>
      <c r="AC174" s="62"/>
      <c r="AD174" s="59"/>
      <c r="AE174" s="62"/>
      <c r="AF174" s="59"/>
      <c r="AG174" s="59"/>
      <c r="AH174" s="59"/>
      <c r="AI174" s="59"/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  <c r="BR174" s="13"/>
      <c r="BS174" s="13"/>
      <c r="BT174" s="13"/>
      <c r="BU174" s="13"/>
      <c r="BV174" s="13"/>
      <c r="BW174" s="13"/>
      <c r="BX174" s="13"/>
      <c r="BY174" s="13"/>
      <c r="BZ174" s="13"/>
      <c r="CA174" s="13"/>
      <c r="CB174" s="13"/>
      <c r="CC174" s="13"/>
      <c r="CD174" s="13"/>
      <c r="CE174" s="13"/>
      <c r="CF174" s="13"/>
      <c r="CG174" s="13"/>
      <c r="CH174" s="13"/>
      <c r="CI174" s="13"/>
      <c r="CJ174" s="13"/>
      <c r="CK174" s="13"/>
      <c r="CL174" s="13"/>
      <c r="CM174" s="13"/>
      <c r="CN174" s="13"/>
      <c r="CO174" s="13"/>
      <c r="CP174" s="13"/>
      <c r="CQ174" s="13"/>
      <c r="CR174" s="13"/>
      <c r="CS174" s="13"/>
      <c r="CT174" s="13"/>
      <c r="CU174" s="13"/>
      <c r="CV174" s="13"/>
      <c r="CW174" s="13"/>
      <c r="CX174" s="13"/>
      <c r="CY174" s="13"/>
      <c r="CZ174" s="13"/>
      <c r="DA174" s="13"/>
      <c r="DB174" s="13"/>
      <c r="DC174" s="13"/>
      <c r="DD174" s="13"/>
      <c r="DE174" s="13"/>
      <c r="DF174" s="13"/>
      <c r="DG174" s="13"/>
      <c r="DH174" s="13"/>
      <c r="DI174" s="13"/>
      <c r="DJ174" s="13"/>
      <c r="DK174" s="13"/>
      <c r="DL174" s="13"/>
      <c r="DM174" s="13"/>
      <c r="DN174" s="13"/>
      <c r="DO174" s="13"/>
      <c r="DP174" s="13"/>
      <c r="DQ174" s="13"/>
      <c r="DR174" s="13"/>
      <c r="DS174" s="13"/>
      <c r="DT174" s="13"/>
      <c r="DU174" s="13"/>
      <c r="DV174" s="13"/>
      <c r="DW174" s="13"/>
      <c r="DX174" s="13"/>
      <c r="DY174" s="13"/>
      <c r="DZ174" s="13"/>
      <c r="EA174" s="13"/>
      <c r="EB174" s="13"/>
      <c r="EC174" s="13"/>
      <c r="ED174" s="13"/>
      <c r="EE174" s="13"/>
      <c r="EF174" s="13"/>
      <c r="EG174" s="13"/>
      <c r="EH174" s="13"/>
      <c r="EI174" s="13"/>
      <c r="EJ174" s="13"/>
      <c r="EK174" s="13"/>
      <c r="EL174" s="13"/>
      <c r="EM174" s="13"/>
      <c r="EN174" s="13"/>
      <c r="EO174" s="13"/>
      <c r="EP174" s="13"/>
      <c r="EQ174" s="13"/>
      <c r="ER174" s="13"/>
      <c r="ES174" s="13"/>
      <c r="ET174" s="13"/>
      <c r="EU174" s="13"/>
      <c r="EV174" s="13"/>
      <c r="EW174" s="13"/>
      <c r="EX174" s="13"/>
      <c r="EY174" s="13"/>
      <c r="EZ174" s="13"/>
      <c r="FA174" s="13"/>
      <c r="FB174" s="13"/>
      <c r="FC174" s="13"/>
      <c r="FD174" s="13"/>
      <c r="FE174" s="13"/>
      <c r="FF174" s="13"/>
      <c r="FG174" s="13"/>
      <c r="FH174" s="13"/>
      <c r="FI174" s="13"/>
      <c r="FJ174" s="13"/>
      <c r="FK174" s="13"/>
      <c r="FL174" s="13"/>
      <c r="FM174" s="13"/>
      <c r="FN174" s="13"/>
      <c r="FO174" s="13"/>
      <c r="FP174" s="13"/>
      <c r="FQ174" s="13"/>
      <c r="FR174" s="13"/>
      <c r="FS174" s="13"/>
      <c r="FT174" s="13"/>
      <c r="FU174" s="13"/>
      <c r="FV174" s="13"/>
      <c r="FW174" s="13"/>
      <c r="FX174" s="13"/>
      <c r="FY174" s="13"/>
      <c r="FZ174" s="13"/>
      <c r="GA174" s="13"/>
      <c r="GB174" s="13"/>
      <c r="GC174" s="13"/>
    </row>
    <row r="175" spans="1:185" ht="12.75" customHeight="1" x14ac:dyDescent="0.2">
      <c r="A175" s="76"/>
      <c r="B175" s="81" t="s">
        <v>540</v>
      </c>
      <c r="C175" s="82" t="s">
        <v>662</v>
      </c>
      <c r="D175" s="88"/>
      <c r="E175" s="85">
        <v>2.6</v>
      </c>
      <c r="F175" s="50">
        <v>2.6</v>
      </c>
      <c r="G175" s="15">
        <f t="shared" si="2"/>
        <v>25</v>
      </c>
      <c r="H175" s="43">
        <v>3</v>
      </c>
      <c r="I175" s="43">
        <v>1</v>
      </c>
      <c r="J175" s="15">
        <v>5</v>
      </c>
      <c r="K175" s="15"/>
      <c r="L175" s="59">
        <v>4</v>
      </c>
      <c r="M175" s="59">
        <v>3</v>
      </c>
      <c r="N175" s="59">
        <v>0</v>
      </c>
      <c r="O175" s="59">
        <v>5</v>
      </c>
      <c r="P175" s="15"/>
      <c r="Q175" s="59">
        <v>4</v>
      </c>
      <c r="R175" s="59">
        <v>0</v>
      </c>
      <c r="S175" s="59">
        <v>0</v>
      </c>
      <c r="T175" s="59"/>
      <c r="U175" s="15"/>
      <c r="V175" s="59"/>
      <c r="W175" s="59"/>
      <c r="X175" s="61"/>
      <c r="Y175" s="59"/>
      <c r="Z175" s="61"/>
      <c r="AA175" s="59"/>
      <c r="AB175" s="60"/>
      <c r="AC175" s="62"/>
      <c r="AD175" s="59"/>
      <c r="AE175" s="62"/>
      <c r="AF175" s="59"/>
      <c r="AG175" s="59"/>
      <c r="AH175" s="59"/>
      <c r="AI175" s="59"/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63"/>
      <c r="AU175" s="59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  <c r="BR175" s="13"/>
      <c r="BS175" s="13"/>
      <c r="BT175" s="13"/>
      <c r="BU175" s="13"/>
      <c r="BV175" s="13"/>
      <c r="BW175" s="13"/>
      <c r="BX175" s="13"/>
      <c r="BY175" s="13"/>
      <c r="BZ175" s="13"/>
      <c r="CA175" s="13"/>
      <c r="CB175" s="13"/>
      <c r="CC175" s="13"/>
      <c r="CD175" s="13"/>
      <c r="CE175" s="13"/>
      <c r="CF175" s="13"/>
      <c r="CG175" s="13"/>
      <c r="CH175" s="13"/>
      <c r="CI175" s="13"/>
      <c r="CJ175" s="13"/>
      <c r="CK175" s="13"/>
      <c r="CL175" s="13"/>
      <c r="CM175" s="13"/>
      <c r="CN175" s="13"/>
      <c r="CO175" s="13"/>
      <c r="CP175" s="13"/>
      <c r="CQ175" s="13"/>
      <c r="CR175" s="13"/>
      <c r="CS175" s="13"/>
      <c r="CT175" s="13"/>
      <c r="CU175" s="13"/>
      <c r="CV175" s="13"/>
      <c r="CW175" s="13"/>
      <c r="CX175" s="13"/>
      <c r="CY175" s="13"/>
      <c r="CZ175" s="13"/>
      <c r="DA175" s="13"/>
      <c r="DB175" s="13"/>
      <c r="DC175" s="13"/>
      <c r="DD175" s="13"/>
      <c r="DE175" s="13"/>
      <c r="DF175" s="13"/>
      <c r="DG175" s="13"/>
      <c r="DH175" s="13"/>
      <c r="DI175" s="13"/>
      <c r="DJ175" s="13"/>
      <c r="DK175" s="13"/>
      <c r="DL175" s="13"/>
      <c r="DM175" s="13"/>
      <c r="DN175" s="13"/>
      <c r="DO175" s="13"/>
      <c r="DP175" s="13"/>
      <c r="DQ175" s="13"/>
      <c r="DR175" s="13"/>
      <c r="DS175" s="13"/>
      <c r="DT175" s="13"/>
      <c r="DU175" s="13"/>
      <c r="DV175" s="13"/>
      <c r="DW175" s="13"/>
      <c r="DX175" s="13"/>
      <c r="DY175" s="13"/>
      <c r="DZ175" s="13"/>
      <c r="EA175" s="13"/>
      <c r="EB175" s="13"/>
      <c r="EC175" s="13"/>
      <c r="ED175" s="13"/>
      <c r="EE175" s="13"/>
      <c r="EF175" s="13"/>
      <c r="EG175" s="13"/>
      <c r="EH175" s="13"/>
      <c r="EI175" s="13"/>
      <c r="EJ175" s="13"/>
      <c r="EK175" s="13"/>
      <c r="EL175" s="13"/>
      <c r="EM175" s="13"/>
      <c r="EN175" s="13"/>
      <c r="EO175" s="13"/>
      <c r="EP175" s="13"/>
      <c r="EQ175" s="13"/>
      <c r="ER175" s="13"/>
      <c r="ES175" s="13"/>
      <c r="ET175" s="13"/>
      <c r="EU175" s="13"/>
      <c r="EV175" s="13"/>
      <c r="EW175" s="13"/>
      <c r="EX175" s="13"/>
      <c r="EY175" s="13"/>
      <c r="EZ175" s="13"/>
      <c r="FA175" s="13"/>
      <c r="FB175" s="13"/>
      <c r="FC175" s="13"/>
      <c r="FD175" s="13"/>
      <c r="FE175" s="13"/>
      <c r="FF175" s="13"/>
      <c r="FG175" s="13"/>
      <c r="FH175" s="13"/>
      <c r="FI175" s="13"/>
      <c r="FJ175" s="13"/>
      <c r="FK175" s="13"/>
      <c r="FL175" s="13"/>
      <c r="FM175" s="13"/>
      <c r="FN175" s="13"/>
      <c r="FO175" s="13"/>
      <c r="FP175" s="13"/>
      <c r="FQ175" s="13"/>
      <c r="FR175" s="13"/>
      <c r="FS175" s="13"/>
      <c r="FT175" s="13"/>
      <c r="FU175" s="13"/>
      <c r="FV175" s="13"/>
      <c r="FW175" s="13"/>
      <c r="FX175" s="13"/>
      <c r="FY175" s="13"/>
      <c r="FZ175" s="13"/>
      <c r="GA175" s="13"/>
      <c r="GB175" s="13"/>
      <c r="GC175" s="13"/>
    </row>
    <row r="176" spans="1:185" ht="12.75" customHeight="1" x14ac:dyDescent="0.2">
      <c r="A176" s="76"/>
      <c r="B176" s="81" t="s">
        <v>541</v>
      </c>
      <c r="C176" s="82" t="s">
        <v>662</v>
      </c>
      <c r="D176" s="88"/>
      <c r="E176" s="85">
        <v>2.6</v>
      </c>
      <c r="F176" s="78"/>
      <c r="G176" s="15">
        <f t="shared" si="2"/>
        <v>21</v>
      </c>
      <c r="H176" s="43">
        <v>1</v>
      </c>
      <c r="I176" s="15">
        <v>1</v>
      </c>
      <c r="J176" s="15">
        <v>2</v>
      </c>
      <c r="K176" s="15"/>
      <c r="L176" s="59">
        <v>6</v>
      </c>
      <c r="M176" s="59">
        <v>5</v>
      </c>
      <c r="N176" s="59">
        <v>1</v>
      </c>
      <c r="O176" s="59">
        <v>1</v>
      </c>
      <c r="P176" s="15"/>
      <c r="Q176" s="59">
        <v>1</v>
      </c>
      <c r="R176" s="59">
        <v>1</v>
      </c>
      <c r="S176" s="59">
        <v>2</v>
      </c>
      <c r="T176" s="59"/>
      <c r="U176" s="15"/>
      <c r="V176" s="59"/>
      <c r="W176" s="59"/>
      <c r="X176" s="61"/>
      <c r="Y176" s="59"/>
      <c r="Z176" s="61"/>
      <c r="AA176" s="59"/>
      <c r="AB176" s="61"/>
      <c r="AC176" s="62"/>
      <c r="AD176" s="59"/>
      <c r="AE176" s="62"/>
      <c r="AF176" s="59"/>
      <c r="AG176" s="59"/>
      <c r="AH176" s="59"/>
      <c r="AI176" s="59"/>
      <c r="AJ176" s="59"/>
      <c r="AK176" s="59"/>
      <c r="AL176" s="59"/>
      <c r="AM176" s="59"/>
      <c r="AN176" s="59"/>
      <c r="AO176" s="59"/>
      <c r="AP176" s="59"/>
      <c r="AQ176" s="59"/>
      <c r="AR176" s="59"/>
      <c r="AS176" s="59"/>
      <c r="AT176" s="59"/>
      <c r="AU176" s="59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  <c r="BR176" s="13"/>
      <c r="BS176" s="13"/>
      <c r="BT176" s="13"/>
      <c r="BU176" s="13"/>
      <c r="BV176" s="13"/>
      <c r="BW176" s="13"/>
      <c r="BX176" s="13"/>
      <c r="BY176" s="13"/>
      <c r="BZ176" s="13"/>
      <c r="CA176" s="13"/>
      <c r="CB176" s="13"/>
      <c r="CC176" s="13"/>
      <c r="CD176" s="13"/>
      <c r="CE176" s="13"/>
      <c r="CF176" s="13"/>
      <c r="CG176" s="13"/>
      <c r="CH176" s="13"/>
      <c r="CI176" s="13"/>
      <c r="CJ176" s="13"/>
      <c r="CK176" s="13"/>
      <c r="CL176" s="13"/>
      <c r="CM176" s="13"/>
      <c r="CN176" s="13"/>
      <c r="CO176" s="13"/>
      <c r="CP176" s="13"/>
      <c r="CQ176" s="13"/>
      <c r="CR176" s="13"/>
      <c r="CS176" s="13"/>
      <c r="CT176" s="13"/>
      <c r="CU176" s="13"/>
      <c r="CV176" s="13"/>
      <c r="CW176" s="13"/>
      <c r="CX176" s="13"/>
      <c r="CY176" s="13"/>
      <c r="CZ176" s="13"/>
      <c r="DA176" s="13"/>
      <c r="DB176" s="13"/>
      <c r="DC176" s="13"/>
      <c r="DD176" s="13"/>
      <c r="DE176" s="13"/>
      <c r="DF176" s="13"/>
      <c r="DG176" s="13"/>
      <c r="DH176" s="13"/>
      <c r="DI176" s="13"/>
      <c r="DJ176" s="13"/>
      <c r="DK176" s="13"/>
      <c r="DL176" s="13"/>
      <c r="DM176" s="13"/>
      <c r="DN176" s="13"/>
      <c r="DO176" s="13"/>
      <c r="DP176" s="13"/>
      <c r="DQ176" s="13"/>
      <c r="DR176" s="13"/>
      <c r="DS176" s="13"/>
      <c r="DT176" s="13"/>
      <c r="DU176" s="13"/>
      <c r="DV176" s="13"/>
      <c r="DW176" s="13"/>
      <c r="DX176" s="13"/>
      <c r="DY176" s="13"/>
      <c r="DZ176" s="13"/>
      <c r="EA176" s="13"/>
      <c r="EB176" s="13"/>
      <c r="EC176" s="13"/>
      <c r="ED176" s="13"/>
      <c r="EE176" s="13"/>
      <c r="EF176" s="13"/>
      <c r="EG176" s="13"/>
      <c r="EH176" s="13"/>
      <c r="EI176" s="13"/>
      <c r="EJ176" s="13"/>
      <c r="EK176" s="13"/>
      <c r="EL176" s="13"/>
      <c r="EM176" s="13"/>
      <c r="EN176" s="13"/>
      <c r="EO176" s="13"/>
      <c r="EP176" s="13"/>
      <c r="EQ176" s="13"/>
      <c r="ER176" s="13"/>
      <c r="ES176" s="13"/>
      <c r="ET176" s="13"/>
      <c r="EU176" s="13"/>
      <c r="EV176" s="13"/>
      <c r="EW176" s="13"/>
      <c r="EX176" s="13"/>
      <c r="EY176" s="13"/>
      <c r="EZ176" s="13"/>
      <c r="FA176" s="13"/>
      <c r="FB176" s="13"/>
      <c r="FC176" s="13"/>
      <c r="FD176" s="13"/>
      <c r="FE176" s="13"/>
      <c r="FF176" s="13"/>
      <c r="FG176" s="13"/>
      <c r="FH176" s="13"/>
      <c r="FI176" s="13"/>
      <c r="FJ176" s="13"/>
      <c r="FK176" s="13"/>
      <c r="FL176" s="13"/>
      <c r="FM176" s="13"/>
      <c r="FN176" s="13"/>
      <c r="FO176" s="13"/>
      <c r="FP176" s="13"/>
      <c r="FQ176" s="13"/>
      <c r="FR176" s="13"/>
      <c r="FS176" s="13"/>
      <c r="FT176" s="13"/>
      <c r="FU176" s="13"/>
      <c r="FV176" s="13"/>
      <c r="FW176" s="13"/>
      <c r="FX176" s="13"/>
      <c r="FY176" s="13"/>
      <c r="FZ176" s="13"/>
      <c r="GA176" s="13"/>
      <c r="GB176" s="13"/>
      <c r="GC176" s="13"/>
    </row>
    <row r="177" spans="1:185" ht="12.75" customHeight="1" x14ac:dyDescent="0.2">
      <c r="A177" s="76"/>
      <c r="B177" s="81" t="s">
        <v>152</v>
      </c>
      <c r="C177" s="82" t="s">
        <v>657</v>
      </c>
      <c r="D177" s="88">
        <v>91</v>
      </c>
      <c r="E177" s="85">
        <v>2.6</v>
      </c>
      <c r="F177" s="50">
        <v>4.2</v>
      </c>
      <c r="G177" s="15">
        <f t="shared" si="2"/>
        <v>26</v>
      </c>
      <c r="H177" s="15">
        <v>6</v>
      </c>
      <c r="I177" s="15">
        <v>4</v>
      </c>
      <c r="J177" s="15">
        <v>5</v>
      </c>
      <c r="K177" s="15"/>
      <c r="L177" s="59">
        <v>6</v>
      </c>
      <c r="M177" s="59">
        <v>0</v>
      </c>
      <c r="N177" s="59">
        <v>1</v>
      </c>
      <c r="O177" s="59">
        <v>4</v>
      </c>
      <c r="P177" s="15"/>
      <c r="Q177" s="59">
        <v>-1</v>
      </c>
      <c r="R177" s="59">
        <v>0</v>
      </c>
      <c r="S177" s="59">
        <v>1</v>
      </c>
      <c r="T177" s="59"/>
      <c r="U177" s="15"/>
      <c r="V177" s="59"/>
      <c r="W177" s="59"/>
      <c r="X177" s="61"/>
      <c r="Y177" s="59"/>
      <c r="Z177" s="61"/>
      <c r="AA177" s="59"/>
      <c r="AB177" s="60"/>
      <c r="AC177" s="62"/>
      <c r="AD177" s="59"/>
      <c r="AE177" s="62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  <c r="BR177" s="13"/>
      <c r="BS177" s="13"/>
      <c r="BT177" s="13"/>
      <c r="BU177" s="13"/>
      <c r="BV177" s="13"/>
      <c r="BW177" s="13"/>
      <c r="BX177" s="13"/>
      <c r="BY177" s="13"/>
      <c r="BZ177" s="13"/>
      <c r="CA177" s="13"/>
      <c r="CB177" s="13"/>
      <c r="CC177" s="13"/>
      <c r="CD177" s="13"/>
      <c r="CE177" s="13"/>
      <c r="CF177" s="13"/>
      <c r="CG177" s="13"/>
      <c r="CH177" s="13"/>
      <c r="CI177" s="13"/>
      <c r="CJ177" s="13"/>
      <c r="CK177" s="13"/>
      <c r="CL177" s="13"/>
      <c r="CM177" s="13"/>
      <c r="CN177" s="13"/>
      <c r="CO177" s="13"/>
      <c r="CP177" s="13"/>
      <c r="CQ177" s="13"/>
      <c r="CR177" s="13"/>
      <c r="CS177" s="13"/>
      <c r="CT177" s="13"/>
      <c r="CU177" s="13"/>
      <c r="CV177" s="13"/>
      <c r="CW177" s="13"/>
      <c r="CX177" s="13"/>
      <c r="CY177" s="13"/>
      <c r="CZ177" s="13"/>
      <c r="DA177" s="13"/>
      <c r="DB177" s="13"/>
      <c r="DC177" s="13"/>
      <c r="DD177" s="13"/>
      <c r="DE177" s="13"/>
      <c r="DF177" s="13"/>
      <c r="DG177" s="13"/>
      <c r="DH177" s="13"/>
      <c r="DI177" s="13"/>
      <c r="DJ177" s="13"/>
      <c r="DK177" s="13"/>
      <c r="DL177" s="13"/>
      <c r="DM177" s="13"/>
      <c r="DN177" s="13"/>
      <c r="DO177" s="13"/>
      <c r="DP177" s="13"/>
      <c r="DQ177" s="13"/>
      <c r="DR177" s="13"/>
      <c r="DS177" s="13"/>
      <c r="DT177" s="13"/>
      <c r="DU177" s="13"/>
      <c r="DV177" s="13"/>
      <c r="DW177" s="13"/>
      <c r="DX177" s="13"/>
      <c r="DY177" s="13"/>
      <c r="DZ177" s="13"/>
      <c r="EA177" s="13"/>
      <c r="EB177" s="13"/>
      <c r="EC177" s="13"/>
      <c r="ED177" s="13"/>
      <c r="EE177" s="13"/>
      <c r="EF177" s="13"/>
      <c r="EG177" s="13"/>
      <c r="EH177" s="13"/>
      <c r="EI177" s="13"/>
      <c r="EJ177" s="13"/>
      <c r="EK177" s="13"/>
      <c r="EL177" s="13"/>
      <c r="EM177" s="13"/>
      <c r="EN177" s="13"/>
      <c r="EO177" s="13"/>
      <c r="EP177" s="13"/>
      <c r="EQ177" s="13"/>
      <c r="ER177" s="13"/>
      <c r="ES177" s="13"/>
      <c r="ET177" s="13"/>
      <c r="EU177" s="13"/>
      <c r="EV177" s="13"/>
      <c r="EW177" s="13"/>
      <c r="EX177" s="13"/>
      <c r="EY177" s="13"/>
      <c r="EZ177" s="13"/>
      <c r="FA177" s="13"/>
      <c r="FB177" s="13"/>
      <c r="FC177" s="13"/>
      <c r="FD177" s="13"/>
      <c r="FE177" s="13"/>
      <c r="FF177" s="13"/>
      <c r="FG177" s="13"/>
      <c r="FH177" s="13"/>
      <c r="FI177" s="13"/>
      <c r="FJ177" s="13"/>
      <c r="FK177" s="13"/>
      <c r="FL177" s="13"/>
      <c r="FM177" s="13"/>
      <c r="FN177" s="13"/>
      <c r="FO177" s="13"/>
      <c r="FP177" s="13"/>
      <c r="FQ177" s="13"/>
      <c r="FR177" s="13"/>
      <c r="FS177" s="13"/>
      <c r="FT177" s="13"/>
      <c r="FU177" s="13"/>
      <c r="FV177" s="13"/>
      <c r="FW177" s="13"/>
      <c r="FX177" s="13"/>
      <c r="FY177" s="13"/>
      <c r="FZ177" s="13"/>
      <c r="GA177" s="13"/>
      <c r="GB177" s="13"/>
      <c r="GC177" s="13"/>
    </row>
    <row r="178" spans="1:185" ht="12.75" customHeight="1" x14ac:dyDescent="0.2">
      <c r="A178" s="76"/>
      <c r="B178" s="81" t="s">
        <v>542</v>
      </c>
      <c r="C178" s="82" t="s">
        <v>659</v>
      </c>
      <c r="D178" s="88"/>
      <c r="E178" s="85">
        <v>2.6</v>
      </c>
      <c r="F178" s="78"/>
      <c r="G178" s="15">
        <f t="shared" si="2"/>
        <v>16</v>
      </c>
      <c r="H178" s="15">
        <v>0</v>
      </c>
      <c r="I178" s="15">
        <v>0</v>
      </c>
      <c r="J178" s="68">
        <v>3</v>
      </c>
      <c r="K178" s="15"/>
      <c r="L178" s="59">
        <v>3</v>
      </c>
      <c r="M178" s="59">
        <v>0</v>
      </c>
      <c r="N178" s="59">
        <v>6</v>
      </c>
      <c r="O178" s="59">
        <v>1</v>
      </c>
      <c r="P178" s="15"/>
      <c r="Q178" s="59">
        <v>0</v>
      </c>
      <c r="R178" s="59">
        <v>0</v>
      </c>
      <c r="S178" s="59">
        <v>3</v>
      </c>
      <c r="T178" s="59"/>
      <c r="U178" s="15"/>
      <c r="V178" s="59"/>
      <c r="W178" s="59"/>
      <c r="X178" s="61"/>
      <c r="Y178" s="59"/>
      <c r="Z178" s="61"/>
      <c r="AA178" s="59"/>
      <c r="AB178" s="61"/>
      <c r="AC178" s="62"/>
      <c r="AD178" s="59"/>
      <c r="AE178" s="62"/>
      <c r="AF178" s="59"/>
      <c r="AG178" s="59"/>
      <c r="AH178" s="59"/>
      <c r="AI178" s="59"/>
      <c r="AJ178" s="59"/>
      <c r="AK178" s="59"/>
      <c r="AL178" s="59"/>
      <c r="AM178" s="63"/>
      <c r="AN178" s="59"/>
      <c r="AO178" s="59"/>
      <c r="AP178" s="59"/>
      <c r="AQ178" s="59"/>
      <c r="AR178" s="59"/>
      <c r="AS178" s="59"/>
      <c r="AT178" s="59"/>
      <c r="AU178" s="59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  <c r="BR178" s="13"/>
      <c r="BS178" s="13"/>
      <c r="BT178" s="13"/>
      <c r="BU178" s="13"/>
      <c r="BV178" s="13"/>
      <c r="BW178" s="13"/>
      <c r="BX178" s="13"/>
      <c r="BY178" s="13"/>
      <c r="BZ178" s="13"/>
      <c r="CA178" s="13"/>
      <c r="CB178" s="13"/>
      <c r="CC178" s="13"/>
      <c r="CD178" s="13"/>
      <c r="CE178" s="13"/>
      <c r="CF178" s="13"/>
      <c r="CG178" s="13"/>
      <c r="CH178" s="13"/>
      <c r="CI178" s="13"/>
      <c r="CJ178" s="13"/>
      <c r="CK178" s="13"/>
      <c r="CL178" s="13"/>
      <c r="CM178" s="13"/>
      <c r="CN178" s="13"/>
      <c r="CO178" s="13"/>
      <c r="CP178" s="13"/>
      <c r="CQ178" s="13"/>
      <c r="CR178" s="13"/>
      <c r="CS178" s="13"/>
      <c r="CT178" s="13"/>
      <c r="CU178" s="13"/>
      <c r="CV178" s="13"/>
      <c r="CW178" s="13"/>
      <c r="CX178" s="13"/>
      <c r="CY178" s="13"/>
      <c r="CZ178" s="13"/>
      <c r="DA178" s="13"/>
      <c r="DB178" s="13"/>
      <c r="DC178" s="13"/>
      <c r="DD178" s="13"/>
      <c r="DE178" s="13"/>
      <c r="DF178" s="13"/>
      <c r="DG178" s="13"/>
      <c r="DH178" s="13"/>
      <c r="DI178" s="13"/>
      <c r="DJ178" s="13"/>
      <c r="DK178" s="13"/>
      <c r="DL178" s="13"/>
      <c r="DM178" s="13"/>
      <c r="DN178" s="13"/>
      <c r="DO178" s="13"/>
      <c r="DP178" s="13"/>
      <c r="DQ178" s="13"/>
      <c r="DR178" s="13"/>
      <c r="DS178" s="13"/>
      <c r="DT178" s="13"/>
      <c r="DU178" s="13"/>
      <c r="DV178" s="13"/>
      <c r="DW178" s="13"/>
      <c r="DX178" s="13"/>
      <c r="DY178" s="13"/>
      <c r="DZ178" s="13"/>
      <c r="EA178" s="13"/>
      <c r="EB178" s="13"/>
      <c r="EC178" s="13"/>
      <c r="ED178" s="13"/>
      <c r="EE178" s="13"/>
      <c r="EF178" s="13"/>
      <c r="EG178" s="13"/>
      <c r="EH178" s="13"/>
      <c r="EI178" s="13"/>
      <c r="EJ178" s="13"/>
      <c r="EK178" s="13"/>
      <c r="EL178" s="13"/>
      <c r="EM178" s="13"/>
      <c r="EN178" s="13"/>
      <c r="EO178" s="13"/>
      <c r="EP178" s="13"/>
      <c r="EQ178" s="13"/>
      <c r="ER178" s="13"/>
      <c r="ES178" s="13"/>
      <c r="ET178" s="13"/>
      <c r="EU178" s="13"/>
      <c r="EV178" s="13"/>
      <c r="EW178" s="13"/>
      <c r="EX178" s="13"/>
      <c r="EY178" s="13"/>
      <c r="EZ178" s="13"/>
      <c r="FA178" s="13"/>
      <c r="FB178" s="13"/>
      <c r="FC178" s="13"/>
      <c r="FD178" s="13"/>
      <c r="FE178" s="13"/>
      <c r="FF178" s="13"/>
      <c r="FG178" s="13"/>
      <c r="FH178" s="13"/>
      <c r="FI178" s="13"/>
      <c r="FJ178" s="13"/>
      <c r="FK178" s="13"/>
      <c r="FL178" s="13"/>
      <c r="FM178" s="13"/>
      <c r="FN178" s="13"/>
      <c r="FO178" s="13"/>
      <c r="FP178" s="13"/>
      <c r="FQ178" s="13"/>
      <c r="FR178" s="13"/>
      <c r="FS178" s="13"/>
      <c r="FT178" s="13"/>
      <c r="FU178" s="13"/>
      <c r="FV178" s="13"/>
      <c r="FW178" s="13"/>
      <c r="FX178" s="13"/>
      <c r="FY178" s="13"/>
      <c r="FZ178" s="13"/>
      <c r="GA178" s="13"/>
      <c r="GB178" s="13"/>
      <c r="GC178" s="13"/>
    </row>
    <row r="179" spans="1:185" ht="12.75" customHeight="1" x14ac:dyDescent="0.2">
      <c r="A179" s="76"/>
      <c r="B179" s="81" t="s">
        <v>330</v>
      </c>
      <c r="C179" s="82" t="s">
        <v>655</v>
      </c>
      <c r="D179" s="88">
        <v>0</v>
      </c>
      <c r="E179" s="85">
        <v>2.5</v>
      </c>
      <c r="F179" s="78"/>
      <c r="G179" s="15">
        <f t="shared" si="2"/>
        <v>0</v>
      </c>
      <c r="H179" s="15">
        <v>0</v>
      </c>
      <c r="I179" s="15"/>
      <c r="J179" s="68"/>
      <c r="K179" s="15"/>
      <c r="L179" s="59"/>
      <c r="M179" s="59"/>
      <c r="N179" s="59"/>
      <c r="O179" s="59"/>
      <c r="P179" s="15"/>
      <c r="Q179" s="59"/>
      <c r="R179" s="59"/>
      <c r="S179" s="59"/>
      <c r="T179" s="59"/>
      <c r="U179" s="15"/>
      <c r="V179" s="59"/>
      <c r="W179" s="59"/>
      <c r="X179" s="61"/>
      <c r="Y179" s="59"/>
      <c r="Z179" s="61"/>
      <c r="AA179" s="59"/>
      <c r="AB179" s="60"/>
      <c r="AC179" s="62"/>
      <c r="AD179" s="59"/>
      <c r="AE179" s="62"/>
      <c r="AF179" s="59"/>
      <c r="AG179" s="63"/>
      <c r="AH179" s="59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  <c r="BR179" s="13"/>
      <c r="BS179" s="13"/>
      <c r="BT179" s="13"/>
      <c r="BU179" s="13"/>
      <c r="BV179" s="13"/>
      <c r="BW179" s="13"/>
      <c r="BX179" s="13"/>
      <c r="BY179" s="13"/>
      <c r="BZ179" s="13"/>
      <c r="CA179" s="13"/>
      <c r="CB179" s="13"/>
      <c r="CC179" s="13"/>
      <c r="CD179" s="13"/>
      <c r="CE179" s="13"/>
      <c r="CF179" s="13"/>
      <c r="CG179" s="13"/>
      <c r="CH179" s="13"/>
      <c r="CI179" s="13"/>
      <c r="CJ179" s="13"/>
      <c r="CK179" s="13"/>
      <c r="CL179" s="13"/>
      <c r="CM179" s="13"/>
      <c r="CN179" s="13"/>
      <c r="CO179" s="13"/>
      <c r="CP179" s="13"/>
      <c r="CQ179" s="13"/>
      <c r="CR179" s="13"/>
      <c r="CS179" s="13"/>
      <c r="CT179" s="13"/>
      <c r="CU179" s="13"/>
      <c r="CV179" s="13"/>
      <c r="CW179" s="13"/>
      <c r="CX179" s="13"/>
      <c r="CY179" s="13"/>
      <c r="CZ179" s="13"/>
      <c r="DA179" s="13"/>
      <c r="DB179" s="13"/>
      <c r="DC179" s="13"/>
      <c r="DD179" s="13"/>
      <c r="DE179" s="13"/>
      <c r="DF179" s="13"/>
      <c r="DG179" s="13"/>
      <c r="DH179" s="13"/>
      <c r="DI179" s="13"/>
      <c r="DJ179" s="13"/>
      <c r="DK179" s="13"/>
      <c r="DL179" s="13"/>
      <c r="DM179" s="13"/>
      <c r="DN179" s="13"/>
      <c r="DO179" s="13"/>
      <c r="DP179" s="13"/>
      <c r="DQ179" s="13"/>
      <c r="DR179" s="13"/>
      <c r="DS179" s="13"/>
      <c r="DT179" s="13"/>
      <c r="DU179" s="13"/>
      <c r="DV179" s="13"/>
      <c r="DW179" s="13"/>
      <c r="DX179" s="13"/>
      <c r="DY179" s="13"/>
      <c r="DZ179" s="13"/>
      <c r="EA179" s="13"/>
      <c r="EB179" s="13"/>
      <c r="EC179" s="13"/>
      <c r="ED179" s="13"/>
      <c r="EE179" s="13"/>
      <c r="EF179" s="13"/>
      <c r="EG179" s="13"/>
      <c r="EH179" s="13"/>
      <c r="EI179" s="13"/>
      <c r="EJ179" s="13"/>
      <c r="EK179" s="13"/>
      <c r="EL179" s="13"/>
      <c r="EM179" s="13"/>
      <c r="EN179" s="13"/>
      <c r="EO179" s="13"/>
      <c r="EP179" s="13"/>
      <c r="EQ179" s="13"/>
      <c r="ER179" s="13"/>
      <c r="ES179" s="13"/>
      <c r="ET179" s="13"/>
      <c r="EU179" s="13"/>
      <c r="EV179" s="13"/>
      <c r="EW179" s="13"/>
      <c r="EX179" s="13"/>
      <c r="EY179" s="13"/>
      <c r="EZ179" s="13"/>
      <c r="FA179" s="13"/>
      <c r="FB179" s="13"/>
      <c r="FC179" s="13"/>
      <c r="FD179" s="13"/>
      <c r="FE179" s="13"/>
      <c r="FF179" s="13"/>
      <c r="FG179" s="13"/>
      <c r="FH179" s="13"/>
      <c r="FI179" s="13"/>
      <c r="FJ179" s="13"/>
      <c r="FK179" s="13"/>
      <c r="FL179" s="13"/>
      <c r="FM179" s="13"/>
      <c r="FN179" s="13"/>
      <c r="FO179" s="13"/>
      <c r="FP179" s="13"/>
      <c r="FQ179" s="13"/>
      <c r="FR179" s="13"/>
      <c r="FS179" s="13"/>
      <c r="FT179" s="13"/>
      <c r="FU179" s="13"/>
      <c r="FV179" s="13"/>
      <c r="FW179" s="13"/>
      <c r="FX179" s="13"/>
      <c r="FY179" s="13"/>
      <c r="FZ179" s="13"/>
      <c r="GA179" s="13"/>
      <c r="GB179" s="13"/>
      <c r="GC179" s="13"/>
    </row>
    <row r="180" spans="1:185" ht="12.75" customHeight="1" x14ac:dyDescent="0.2">
      <c r="A180" s="76"/>
      <c r="B180" s="81" t="s">
        <v>347</v>
      </c>
      <c r="C180" s="82" t="s">
        <v>657</v>
      </c>
      <c r="D180" s="88">
        <v>55</v>
      </c>
      <c r="E180" s="85">
        <v>2.5</v>
      </c>
      <c r="F180" s="78"/>
      <c r="G180" s="15">
        <f t="shared" si="2"/>
        <v>13</v>
      </c>
      <c r="H180" s="15">
        <v>0</v>
      </c>
      <c r="I180" s="15">
        <v>3</v>
      </c>
      <c r="J180" s="68">
        <v>0</v>
      </c>
      <c r="K180" s="15"/>
      <c r="L180" s="59">
        <v>6</v>
      </c>
      <c r="M180" s="59">
        <v>0</v>
      </c>
      <c r="N180" s="59">
        <v>0</v>
      </c>
      <c r="O180" s="59">
        <v>1</v>
      </c>
      <c r="P180" s="15"/>
      <c r="Q180" s="59">
        <v>2</v>
      </c>
      <c r="R180" s="59">
        <v>0</v>
      </c>
      <c r="S180" s="59">
        <v>1</v>
      </c>
      <c r="T180" s="59"/>
      <c r="U180" s="15"/>
      <c r="V180" s="59"/>
      <c r="W180" s="59"/>
      <c r="X180" s="61"/>
      <c r="Y180" s="59"/>
      <c r="Z180" s="61"/>
      <c r="AA180" s="59"/>
      <c r="AB180" s="60"/>
      <c r="AC180" s="62"/>
      <c r="AD180" s="59"/>
      <c r="AE180" s="62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  <c r="BR180" s="13"/>
      <c r="BS180" s="13"/>
      <c r="BT180" s="13"/>
      <c r="BU180" s="13"/>
      <c r="BV180" s="13"/>
      <c r="BW180" s="13"/>
      <c r="BX180" s="13"/>
      <c r="BY180" s="13"/>
      <c r="BZ180" s="13"/>
      <c r="CA180" s="13"/>
      <c r="CB180" s="13"/>
      <c r="CC180" s="13"/>
      <c r="CD180" s="13"/>
      <c r="CE180" s="13"/>
      <c r="CF180" s="13"/>
      <c r="CG180" s="13"/>
      <c r="CH180" s="13"/>
      <c r="CI180" s="13"/>
      <c r="CJ180" s="13"/>
      <c r="CK180" s="13"/>
      <c r="CL180" s="13"/>
      <c r="CM180" s="13"/>
      <c r="CN180" s="13"/>
      <c r="CO180" s="13"/>
      <c r="CP180" s="13"/>
      <c r="CQ180" s="13"/>
      <c r="CR180" s="13"/>
      <c r="CS180" s="13"/>
      <c r="CT180" s="13"/>
      <c r="CU180" s="13"/>
      <c r="CV180" s="13"/>
      <c r="CW180" s="13"/>
      <c r="CX180" s="13"/>
      <c r="CY180" s="13"/>
      <c r="CZ180" s="13"/>
      <c r="DA180" s="13"/>
      <c r="DB180" s="13"/>
      <c r="DC180" s="13"/>
      <c r="DD180" s="13"/>
      <c r="DE180" s="13"/>
      <c r="DF180" s="13"/>
      <c r="DG180" s="13"/>
      <c r="DH180" s="13"/>
      <c r="DI180" s="13"/>
      <c r="DJ180" s="13"/>
      <c r="DK180" s="13"/>
      <c r="DL180" s="13"/>
      <c r="DM180" s="13"/>
      <c r="DN180" s="13"/>
      <c r="DO180" s="13"/>
      <c r="DP180" s="13"/>
      <c r="DQ180" s="13"/>
      <c r="DR180" s="13"/>
      <c r="DS180" s="13"/>
      <c r="DT180" s="13"/>
      <c r="DU180" s="13"/>
      <c r="DV180" s="13"/>
      <c r="DW180" s="13"/>
      <c r="DX180" s="13"/>
      <c r="DY180" s="13"/>
      <c r="DZ180" s="13"/>
      <c r="EA180" s="13"/>
      <c r="EB180" s="13"/>
      <c r="EC180" s="13"/>
      <c r="ED180" s="13"/>
      <c r="EE180" s="13"/>
      <c r="EF180" s="13"/>
      <c r="EG180" s="13"/>
      <c r="EH180" s="13"/>
      <c r="EI180" s="13"/>
      <c r="EJ180" s="13"/>
      <c r="EK180" s="13"/>
      <c r="EL180" s="13"/>
      <c r="EM180" s="13"/>
      <c r="EN180" s="13"/>
      <c r="EO180" s="13"/>
      <c r="EP180" s="13"/>
      <c r="EQ180" s="13"/>
      <c r="ER180" s="13"/>
      <c r="ES180" s="13"/>
      <c r="ET180" s="13"/>
      <c r="EU180" s="13"/>
      <c r="EV180" s="13"/>
      <c r="EW180" s="13"/>
      <c r="EX180" s="13"/>
      <c r="EY180" s="13"/>
      <c r="EZ180" s="13"/>
      <c r="FA180" s="13"/>
      <c r="FB180" s="13"/>
      <c r="FC180" s="13"/>
      <c r="FD180" s="13"/>
      <c r="FE180" s="13"/>
      <c r="FF180" s="13"/>
      <c r="FG180" s="13"/>
      <c r="FH180" s="13"/>
      <c r="FI180" s="13"/>
      <c r="FJ180" s="13"/>
      <c r="FK180" s="13"/>
      <c r="FL180" s="13"/>
      <c r="FM180" s="13"/>
      <c r="FN180" s="13"/>
      <c r="FO180" s="13"/>
      <c r="FP180" s="13"/>
      <c r="FQ180" s="13"/>
      <c r="FR180" s="13"/>
      <c r="FS180" s="13"/>
      <c r="FT180" s="13"/>
      <c r="FU180" s="13"/>
      <c r="FV180" s="13"/>
      <c r="FW180" s="13"/>
      <c r="FX180" s="13"/>
      <c r="FY180" s="13"/>
      <c r="FZ180" s="13"/>
      <c r="GA180" s="13"/>
      <c r="GB180" s="13"/>
      <c r="GC180" s="13"/>
    </row>
    <row r="181" spans="1:185" ht="12.75" customHeight="1" x14ac:dyDescent="0.2">
      <c r="A181" s="76"/>
      <c r="B181" s="81" t="s">
        <v>208</v>
      </c>
      <c r="C181" s="82" t="s">
        <v>657</v>
      </c>
      <c r="D181" s="88">
        <v>26</v>
      </c>
      <c r="E181" s="85">
        <v>2.5</v>
      </c>
      <c r="F181" s="78"/>
      <c r="G181" s="15">
        <f t="shared" si="2"/>
        <v>19</v>
      </c>
      <c r="H181" s="15">
        <v>6</v>
      </c>
      <c r="I181" s="15">
        <v>5</v>
      </c>
      <c r="J181" s="15">
        <v>2</v>
      </c>
      <c r="K181" s="15"/>
      <c r="L181" s="59">
        <v>6</v>
      </c>
      <c r="M181" s="59">
        <v>0</v>
      </c>
      <c r="N181" s="59">
        <v>-1</v>
      </c>
      <c r="O181" s="59">
        <v>1</v>
      </c>
      <c r="P181" s="15"/>
      <c r="Q181" s="59">
        <v>0</v>
      </c>
      <c r="R181" s="59">
        <v>0</v>
      </c>
      <c r="S181" s="59">
        <v>0</v>
      </c>
      <c r="T181" s="59"/>
      <c r="U181" s="15"/>
      <c r="V181" s="59"/>
      <c r="W181" s="59"/>
      <c r="X181" s="61"/>
      <c r="Y181" s="59"/>
      <c r="Z181" s="61"/>
      <c r="AA181" s="59"/>
      <c r="AB181" s="60"/>
      <c r="AC181" s="62"/>
      <c r="AD181" s="59"/>
      <c r="AE181" s="62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  <c r="BR181" s="13"/>
      <c r="BS181" s="13"/>
      <c r="BT181" s="13"/>
      <c r="BU181" s="13"/>
      <c r="BV181" s="13"/>
      <c r="BW181" s="13"/>
      <c r="BX181" s="13"/>
      <c r="BY181" s="13"/>
      <c r="BZ181" s="13"/>
      <c r="CA181" s="13"/>
      <c r="CB181" s="13"/>
      <c r="CC181" s="13"/>
      <c r="CD181" s="13"/>
      <c r="CE181" s="13"/>
      <c r="CF181" s="13"/>
      <c r="CG181" s="13"/>
      <c r="CH181" s="13"/>
      <c r="CI181" s="13"/>
      <c r="CJ181" s="13"/>
      <c r="CK181" s="13"/>
      <c r="CL181" s="13"/>
      <c r="CM181" s="13"/>
      <c r="CN181" s="13"/>
      <c r="CO181" s="13"/>
      <c r="CP181" s="13"/>
      <c r="CQ181" s="13"/>
      <c r="CR181" s="13"/>
      <c r="CS181" s="13"/>
      <c r="CT181" s="13"/>
      <c r="CU181" s="13"/>
      <c r="CV181" s="13"/>
      <c r="CW181" s="13"/>
      <c r="CX181" s="13"/>
      <c r="CY181" s="13"/>
      <c r="CZ181" s="13"/>
      <c r="DA181" s="13"/>
      <c r="DB181" s="13"/>
      <c r="DC181" s="13"/>
      <c r="DD181" s="13"/>
      <c r="DE181" s="13"/>
      <c r="DF181" s="13"/>
      <c r="DG181" s="13"/>
      <c r="DH181" s="13"/>
      <c r="DI181" s="13"/>
      <c r="DJ181" s="13"/>
      <c r="DK181" s="13"/>
      <c r="DL181" s="13"/>
      <c r="DM181" s="13"/>
      <c r="DN181" s="13"/>
      <c r="DO181" s="13"/>
      <c r="DP181" s="13"/>
      <c r="DQ181" s="13"/>
      <c r="DR181" s="13"/>
      <c r="DS181" s="13"/>
      <c r="DT181" s="13"/>
      <c r="DU181" s="13"/>
      <c r="DV181" s="13"/>
      <c r="DW181" s="13"/>
      <c r="DX181" s="13"/>
      <c r="DY181" s="13"/>
      <c r="DZ181" s="13"/>
      <c r="EA181" s="13"/>
      <c r="EB181" s="13"/>
      <c r="EC181" s="13"/>
      <c r="ED181" s="13"/>
      <c r="EE181" s="13"/>
      <c r="EF181" s="13"/>
      <c r="EG181" s="13"/>
      <c r="EH181" s="13"/>
      <c r="EI181" s="13"/>
      <c r="EJ181" s="13"/>
      <c r="EK181" s="13"/>
      <c r="EL181" s="13"/>
      <c r="EM181" s="13"/>
      <c r="EN181" s="13"/>
      <c r="EO181" s="13"/>
      <c r="EP181" s="13"/>
      <c r="EQ181" s="13"/>
      <c r="ER181" s="13"/>
      <c r="ES181" s="13"/>
      <c r="ET181" s="13"/>
      <c r="EU181" s="13"/>
      <c r="EV181" s="13"/>
      <c r="EW181" s="13"/>
      <c r="EX181" s="13"/>
      <c r="EY181" s="13"/>
      <c r="EZ181" s="13"/>
      <c r="FA181" s="13"/>
      <c r="FB181" s="13"/>
      <c r="FC181" s="13"/>
      <c r="FD181" s="13"/>
      <c r="FE181" s="13"/>
      <c r="FF181" s="13"/>
      <c r="FG181" s="13"/>
      <c r="FH181" s="13"/>
      <c r="FI181" s="13"/>
      <c r="FJ181" s="13"/>
      <c r="FK181" s="13"/>
      <c r="FL181" s="13"/>
      <c r="FM181" s="13"/>
      <c r="FN181" s="13"/>
      <c r="FO181" s="13"/>
      <c r="FP181" s="13"/>
      <c r="FQ181" s="13"/>
      <c r="FR181" s="13"/>
      <c r="FS181" s="13"/>
      <c r="FT181" s="13"/>
      <c r="FU181" s="13"/>
      <c r="FV181" s="13"/>
      <c r="FW181" s="13"/>
      <c r="FX181" s="13"/>
      <c r="FY181" s="13"/>
      <c r="FZ181" s="13"/>
      <c r="GA181" s="13"/>
      <c r="GB181" s="13"/>
      <c r="GC181" s="13"/>
    </row>
    <row r="182" spans="1:185" ht="12.75" customHeight="1" x14ac:dyDescent="0.2">
      <c r="A182" s="76"/>
      <c r="B182" s="81" t="s">
        <v>212</v>
      </c>
      <c r="C182" s="82" t="s">
        <v>653</v>
      </c>
      <c r="D182" s="88">
        <v>73</v>
      </c>
      <c r="E182" s="85">
        <v>2.5</v>
      </c>
      <c r="F182" s="50">
        <v>2.5</v>
      </c>
      <c r="G182" s="15">
        <f t="shared" si="2"/>
        <v>10</v>
      </c>
      <c r="H182" s="15">
        <v>1</v>
      </c>
      <c r="I182" s="15">
        <v>1</v>
      </c>
      <c r="J182" s="15">
        <v>5</v>
      </c>
      <c r="K182" s="15"/>
      <c r="L182" s="59">
        <v>-1</v>
      </c>
      <c r="M182" s="59">
        <v>1</v>
      </c>
      <c r="N182" s="59">
        <v>2</v>
      </c>
      <c r="O182" s="59">
        <v>1</v>
      </c>
      <c r="P182" s="15"/>
      <c r="Q182" s="59">
        <v>0</v>
      </c>
      <c r="R182" s="59">
        <v>0</v>
      </c>
      <c r="S182" s="59">
        <v>0</v>
      </c>
      <c r="T182" s="59"/>
      <c r="U182" s="15"/>
      <c r="V182" s="59"/>
      <c r="W182" s="59"/>
      <c r="X182" s="61"/>
      <c r="Y182" s="59"/>
      <c r="Z182" s="61"/>
      <c r="AA182" s="59"/>
      <c r="AB182" s="60"/>
      <c r="AC182" s="62"/>
      <c r="AD182" s="59"/>
      <c r="AE182" s="62"/>
      <c r="AF182" s="59"/>
      <c r="AG182" s="63"/>
      <c r="AH182" s="59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  <c r="BR182" s="13"/>
      <c r="BS182" s="13"/>
      <c r="BT182" s="13"/>
      <c r="BU182" s="13"/>
      <c r="BV182" s="13"/>
      <c r="BW182" s="13"/>
      <c r="BX182" s="13"/>
      <c r="BY182" s="13"/>
      <c r="BZ182" s="13"/>
      <c r="CA182" s="13"/>
      <c r="CB182" s="13"/>
      <c r="CC182" s="13"/>
      <c r="CD182" s="13"/>
      <c r="CE182" s="13"/>
      <c r="CF182" s="13"/>
      <c r="CG182" s="13"/>
      <c r="CH182" s="13"/>
      <c r="CI182" s="13"/>
      <c r="CJ182" s="13"/>
      <c r="CK182" s="13"/>
      <c r="CL182" s="13"/>
      <c r="CM182" s="13"/>
      <c r="CN182" s="13"/>
      <c r="CO182" s="13"/>
      <c r="CP182" s="13"/>
      <c r="CQ182" s="13"/>
      <c r="CR182" s="13"/>
      <c r="CS182" s="13"/>
      <c r="CT182" s="13"/>
      <c r="CU182" s="13"/>
      <c r="CV182" s="13"/>
      <c r="CW182" s="13"/>
      <c r="CX182" s="13"/>
      <c r="CY182" s="13"/>
      <c r="CZ182" s="13"/>
      <c r="DA182" s="13"/>
      <c r="DB182" s="13"/>
      <c r="DC182" s="13"/>
      <c r="DD182" s="13"/>
      <c r="DE182" s="13"/>
      <c r="DF182" s="13"/>
      <c r="DG182" s="13"/>
      <c r="DH182" s="13"/>
      <c r="DI182" s="13"/>
      <c r="DJ182" s="13"/>
      <c r="DK182" s="13"/>
      <c r="DL182" s="13"/>
      <c r="DM182" s="13"/>
      <c r="DN182" s="13"/>
      <c r="DO182" s="13"/>
      <c r="DP182" s="13"/>
      <c r="DQ182" s="13"/>
      <c r="DR182" s="13"/>
      <c r="DS182" s="13"/>
      <c r="DT182" s="13"/>
      <c r="DU182" s="13"/>
      <c r="DV182" s="13"/>
      <c r="DW182" s="13"/>
      <c r="DX182" s="13"/>
      <c r="DY182" s="13"/>
      <c r="DZ182" s="13"/>
      <c r="EA182" s="13"/>
      <c r="EB182" s="13"/>
      <c r="EC182" s="13"/>
      <c r="ED182" s="13"/>
      <c r="EE182" s="13"/>
      <c r="EF182" s="13"/>
      <c r="EG182" s="13"/>
      <c r="EH182" s="13"/>
      <c r="EI182" s="13"/>
      <c r="EJ182" s="13"/>
      <c r="EK182" s="13"/>
      <c r="EL182" s="13"/>
      <c r="EM182" s="13"/>
      <c r="EN182" s="13"/>
      <c r="EO182" s="13"/>
      <c r="EP182" s="13"/>
      <c r="EQ182" s="13"/>
      <c r="ER182" s="13"/>
      <c r="ES182" s="13"/>
      <c r="ET182" s="13"/>
      <c r="EU182" s="13"/>
      <c r="EV182" s="13"/>
      <c r="EW182" s="13"/>
      <c r="EX182" s="13"/>
      <c r="EY182" s="13"/>
      <c r="EZ182" s="13"/>
      <c r="FA182" s="13"/>
      <c r="FB182" s="13"/>
      <c r="FC182" s="13"/>
      <c r="FD182" s="13"/>
      <c r="FE182" s="13"/>
      <c r="FF182" s="13"/>
      <c r="FG182" s="13"/>
      <c r="FH182" s="13"/>
      <c r="FI182" s="13"/>
      <c r="FJ182" s="13"/>
      <c r="FK182" s="13"/>
      <c r="FL182" s="13"/>
      <c r="FM182" s="13"/>
      <c r="FN182" s="13"/>
      <c r="FO182" s="13"/>
      <c r="FP182" s="13"/>
      <c r="FQ182" s="13"/>
      <c r="FR182" s="13"/>
      <c r="FS182" s="13"/>
      <c r="FT182" s="13"/>
      <c r="FU182" s="13"/>
      <c r="FV182" s="13"/>
      <c r="FW182" s="13"/>
      <c r="FX182" s="13"/>
      <c r="FY182" s="13"/>
      <c r="FZ182" s="13"/>
      <c r="GA182" s="13"/>
      <c r="GB182" s="13"/>
      <c r="GC182" s="13"/>
    </row>
    <row r="183" spans="1:185" ht="12.75" customHeight="1" x14ac:dyDescent="0.2">
      <c r="A183" s="76"/>
      <c r="B183" s="81" t="s">
        <v>362</v>
      </c>
      <c r="C183" s="82" t="s">
        <v>657</v>
      </c>
      <c r="D183" s="88">
        <v>5</v>
      </c>
      <c r="E183" s="85">
        <v>2.5</v>
      </c>
      <c r="F183" s="78"/>
      <c r="G183" s="15">
        <f t="shared" si="2"/>
        <v>0</v>
      </c>
      <c r="H183" s="15">
        <v>0</v>
      </c>
      <c r="I183" s="15">
        <v>0</v>
      </c>
      <c r="J183" s="15">
        <v>0</v>
      </c>
      <c r="K183" s="15"/>
      <c r="L183" s="59">
        <v>0</v>
      </c>
      <c r="M183" s="59">
        <v>0</v>
      </c>
      <c r="N183" s="59">
        <v>0</v>
      </c>
      <c r="O183" s="59">
        <v>0</v>
      </c>
      <c r="P183" s="15"/>
      <c r="Q183" s="59">
        <v>0</v>
      </c>
      <c r="R183" s="59">
        <v>0</v>
      </c>
      <c r="S183" s="59">
        <v>0</v>
      </c>
      <c r="T183" s="59"/>
      <c r="U183" s="15"/>
      <c r="V183" s="59"/>
      <c r="W183" s="59"/>
      <c r="X183" s="61"/>
      <c r="Y183" s="59"/>
      <c r="Z183" s="61"/>
      <c r="AA183" s="59"/>
      <c r="AB183" s="60"/>
      <c r="AC183" s="62"/>
      <c r="AD183" s="59"/>
      <c r="AE183" s="62"/>
      <c r="AF183" s="59"/>
      <c r="AG183" s="59"/>
      <c r="AH183" s="59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  <c r="BR183" s="13"/>
      <c r="BS183" s="13"/>
      <c r="BT183" s="13"/>
      <c r="BU183" s="13"/>
      <c r="BV183" s="13"/>
      <c r="BW183" s="13"/>
      <c r="BX183" s="13"/>
      <c r="BY183" s="13"/>
      <c r="BZ183" s="13"/>
      <c r="CA183" s="13"/>
      <c r="CB183" s="13"/>
      <c r="CC183" s="13"/>
      <c r="CD183" s="13"/>
      <c r="CE183" s="13"/>
      <c r="CF183" s="13"/>
      <c r="CG183" s="13"/>
      <c r="CH183" s="13"/>
      <c r="CI183" s="13"/>
      <c r="CJ183" s="13"/>
      <c r="CK183" s="13"/>
      <c r="CL183" s="13"/>
      <c r="CM183" s="13"/>
      <c r="CN183" s="13"/>
      <c r="CO183" s="13"/>
      <c r="CP183" s="13"/>
      <c r="CQ183" s="13"/>
      <c r="CR183" s="13"/>
      <c r="CS183" s="13"/>
      <c r="CT183" s="13"/>
      <c r="CU183" s="13"/>
      <c r="CV183" s="13"/>
      <c r="CW183" s="13"/>
      <c r="CX183" s="13"/>
      <c r="CY183" s="13"/>
      <c r="CZ183" s="13"/>
      <c r="DA183" s="13"/>
      <c r="DB183" s="13"/>
      <c r="DC183" s="13"/>
      <c r="DD183" s="13"/>
      <c r="DE183" s="13"/>
      <c r="DF183" s="13"/>
      <c r="DG183" s="13"/>
      <c r="DH183" s="13"/>
      <c r="DI183" s="13"/>
      <c r="DJ183" s="13"/>
      <c r="DK183" s="13"/>
      <c r="DL183" s="13"/>
      <c r="DM183" s="13"/>
      <c r="DN183" s="13"/>
      <c r="DO183" s="13"/>
      <c r="DP183" s="13"/>
      <c r="DQ183" s="13"/>
      <c r="DR183" s="13"/>
      <c r="DS183" s="13"/>
      <c r="DT183" s="13"/>
      <c r="DU183" s="13"/>
      <c r="DV183" s="13"/>
      <c r="DW183" s="13"/>
      <c r="DX183" s="13"/>
      <c r="DY183" s="13"/>
      <c r="DZ183" s="13"/>
      <c r="EA183" s="13"/>
      <c r="EB183" s="13"/>
      <c r="EC183" s="13"/>
      <c r="ED183" s="13"/>
      <c r="EE183" s="13"/>
      <c r="EF183" s="13"/>
      <c r="EG183" s="13"/>
      <c r="EH183" s="13"/>
      <c r="EI183" s="13"/>
      <c r="EJ183" s="13"/>
      <c r="EK183" s="13"/>
      <c r="EL183" s="13"/>
      <c r="EM183" s="13"/>
      <c r="EN183" s="13"/>
      <c r="EO183" s="13"/>
      <c r="EP183" s="13"/>
      <c r="EQ183" s="13"/>
      <c r="ER183" s="13"/>
      <c r="ES183" s="13"/>
      <c r="ET183" s="13"/>
      <c r="EU183" s="13"/>
      <c r="EV183" s="13"/>
      <c r="EW183" s="13"/>
      <c r="EX183" s="13"/>
      <c r="EY183" s="13"/>
      <c r="EZ183" s="13"/>
      <c r="FA183" s="13"/>
      <c r="FB183" s="13"/>
      <c r="FC183" s="13"/>
      <c r="FD183" s="13"/>
      <c r="FE183" s="13"/>
      <c r="FF183" s="13"/>
      <c r="FG183" s="13"/>
      <c r="FH183" s="13"/>
      <c r="FI183" s="13"/>
      <c r="FJ183" s="13"/>
      <c r="FK183" s="13"/>
      <c r="FL183" s="13"/>
      <c r="FM183" s="13"/>
      <c r="FN183" s="13"/>
      <c r="FO183" s="13"/>
      <c r="FP183" s="13"/>
      <c r="FQ183" s="13"/>
      <c r="FR183" s="13"/>
      <c r="FS183" s="13"/>
      <c r="FT183" s="13"/>
      <c r="FU183" s="13"/>
      <c r="FV183" s="13"/>
      <c r="FW183" s="13"/>
      <c r="FX183" s="13"/>
      <c r="FY183" s="13"/>
      <c r="FZ183" s="13"/>
      <c r="GA183" s="13"/>
      <c r="GB183" s="13"/>
      <c r="GC183" s="13"/>
    </row>
    <row r="184" spans="1:185" ht="12.75" customHeight="1" x14ac:dyDescent="0.2">
      <c r="A184" s="76"/>
      <c r="B184" s="81" t="s">
        <v>323</v>
      </c>
      <c r="C184" s="82" t="s">
        <v>657</v>
      </c>
      <c r="D184" s="88">
        <v>52</v>
      </c>
      <c r="E184" s="85">
        <v>2.5</v>
      </c>
      <c r="F184" s="73"/>
      <c r="G184" s="15">
        <f t="shared" si="2"/>
        <v>17</v>
      </c>
      <c r="H184" s="15">
        <v>6</v>
      </c>
      <c r="I184" s="15">
        <v>4</v>
      </c>
      <c r="J184" s="15">
        <v>2</v>
      </c>
      <c r="K184" s="15"/>
      <c r="L184" s="59">
        <v>6</v>
      </c>
      <c r="M184" s="59">
        <v>-3</v>
      </c>
      <c r="N184" s="59">
        <v>0</v>
      </c>
      <c r="O184" s="59">
        <v>1</v>
      </c>
      <c r="P184" s="15"/>
      <c r="Q184" s="59">
        <v>0</v>
      </c>
      <c r="R184" s="59">
        <v>1</v>
      </c>
      <c r="S184" s="59">
        <v>0</v>
      </c>
      <c r="T184" s="59"/>
      <c r="U184" s="15"/>
      <c r="V184" s="59"/>
      <c r="W184" s="59"/>
      <c r="X184" s="61"/>
      <c r="Y184" s="59"/>
      <c r="Z184" s="61"/>
      <c r="AA184" s="59"/>
      <c r="AB184" s="60"/>
      <c r="AC184" s="62"/>
      <c r="AD184" s="59"/>
      <c r="AE184" s="62"/>
      <c r="AF184" s="59"/>
      <c r="AG184" s="59"/>
      <c r="AH184" s="59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  <c r="AT184" s="59"/>
      <c r="AU184" s="59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  <c r="BR184" s="13"/>
      <c r="BS184" s="13"/>
      <c r="BT184" s="13"/>
      <c r="BU184" s="13"/>
      <c r="BV184" s="13"/>
      <c r="BW184" s="13"/>
      <c r="BX184" s="13"/>
      <c r="BY184" s="13"/>
      <c r="BZ184" s="13"/>
      <c r="CA184" s="13"/>
      <c r="CB184" s="13"/>
      <c r="CC184" s="13"/>
      <c r="CD184" s="13"/>
      <c r="CE184" s="13"/>
      <c r="CF184" s="13"/>
      <c r="CG184" s="13"/>
      <c r="CH184" s="13"/>
      <c r="CI184" s="13"/>
      <c r="CJ184" s="13"/>
      <c r="CK184" s="13"/>
      <c r="CL184" s="13"/>
      <c r="CM184" s="13"/>
      <c r="CN184" s="13"/>
      <c r="CO184" s="13"/>
      <c r="CP184" s="13"/>
      <c r="CQ184" s="13"/>
      <c r="CR184" s="13"/>
      <c r="CS184" s="13"/>
      <c r="CT184" s="13"/>
      <c r="CU184" s="13"/>
      <c r="CV184" s="13"/>
      <c r="CW184" s="13"/>
      <c r="CX184" s="13"/>
      <c r="CY184" s="13"/>
      <c r="CZ184" s="13"/>
      <c r="DA184" s="13"/>
      <c r="DB184" s="13"/>
      <c r="DC184" s="13"/>
      <c r="DD184" s="13"/>
      <c r="DE184" s="13"/>
      <c r="DF184" s="13"/>
      <c r="DG184" s="13"/>
      <c r="DH184" s="13"/>
      <c r="DI184" s="13"/>
      <c r="DJ184" s="13"/>
      <c r="DK184" s="13"/>
      <c r="DL184" s="13"/>
      <c r="DM184" s="13"/>
      <c r="DN184" s="13"/>
      <c r="DO184" s="13"/>
      <c r="DP184" s="13"/>
      <c r="DQ184" s="13"/>
      <c r="DR184" s="13"/>
      <c r="DS184" s="13"/>
      <c r="DT184" s="13"/>
      <c r="DU184" s="13"/>
      <c r="DV184" s="13"/>
      <c r="DW184" s="13"/>
      <c r="DX184" s="13"/>
      <c r="DY184" s="13"/>
      <c r="DZ184" s="13"/>
      <c r="EA184" s="13"/>
      <c r="EB184" s="13"/>
      <c r="EC184" s="13"/>
      <c r="ED184" s="13"/>
      <c r="EE184" s="13"/>
      <c r="EF184" s="13"/>
      <c r="EG184" s="13"/>
      <c r="EH184" s="13"/>
      <c r="EI184" s="13"/>
      <c r="EJ184" s="13"/>
      <c r="EK184" s="13"/>
      <c r="EL184" s="13"/>
      <c r="EM184" s="13"/>
      <c r="EN184" s="13"/>
      <c r="EO184" s="13"/>
      <c r="EP184" s="13"/>
      <c r="EQ184" s="13"/>
      <c r="ER184" s="13"/>
      <c r="ES184" s="13"/>
      <c r="ET184" s="13"/>
      <c r="EU184" s="13"/>
      <c r="EV184" s="13"/>
      <c r="EW184" s="13"/>
      <c r="EX184" s="13"/>
      <c r="EY184" s="13"/>
      <c r="EZ184" s="13"/>
      <c r="FA184" s="13"/>
      <c r="FB184" s="13"/>
      <c r="FC184" s="13"/>
      <c r="FD184" s="13"/>
      <c r="FE184" s="13"/>
      <c r="FF184" s="13"/>
      <c r="FG184" s="13"/>
      <c r="FH184" s="13"/>
      <c r="FI184" s="13"/>
      <c r="FJ184" s="13"/>
      <c r="FK184" s="13"/>
      <c r="FL184" s="13"/>
      <c r="FM184" s="13"/>
      <c r="FN184" s="13"/>
      <c r="FO184" s="13"/>
      <c r="FP184" s="13"/>
      <c r="FQ184" s="13"/>
      <c r="FR184" s="13"/>
      <c r="FS184" s="13"/>
      <c r="FT184" s="13"/>
      <c r="FU184" s="13"/>
      <c r="FV184" s="13"/>
      <c r="FW184" s="13"/>
      <c r="FX184" s="13"/>
      <c r="FY184" s="13"/>
      <c r="FZ184" s="13"/>
      <c r="GA184" s="13"/>
      <c r="GB184" s="13"/>
      <c r="GC184" s="13"/>
    </row>
    <row r="185" spans="1:185" ht="12.75" customHeight="1" x14ac:dyDescent="0.2">
      <c r="A185" s="76"/>
      <c r="B185" s="81" t="s">
        <v>469</v>
      </c>
      <c r="C185" s="82" t="s">
        <v>649</v>
      </c>
      <c r="D185" s="88">
        <v>43</v>
      </c>
      <c r="E185" s="85">
        <v>2.5</v>
      </c>
      <c r="F185" s="50">
        <v>3.5</v>
      </c>
      <c r="G185" s="15">
        <f t="shared" si="2"/>
        <v>31</v>
      </c>
      <c r="H185" s="15">
        <v>1</v>
      </c>
      <c r="I185" s="15">
        <v>0</v>
      </c>
      <c r="J185" s="68">
        <v>3</v>
      </c>
      <c r="K185" s="15"/>
      <c r="L185" s="59">
        <v>1</v>
      </c>
      <c r="M185" s="59">
        <v>5</v>
      </c>
      <c r="N185" s="59">
        <v>1</v>
      </c>
      <c r="O185" s="59">
        <v>0</v>
      </c>
      <c r="P185" s="15"/>
      <c r="Q185" s="59">
        <v>0</v>
      </c>
      <c r="R185" s="59">
        <v>6</v>
      </c>
      <c r="S185" s="59">
        <v>14</v>
      </c>
      <c r="T185" s="59"/>
      <c r="U185" s="15"/>
      <c r="V185" s="59"/>
      <c r="W185" s="59"/>
      <c r="X185" s="61"/>
      <c r="Y185" s="59"/>
      <c r="Z185" s="61"/>
      <c r="AA185" s="59"/>
      <c r="AB185" s="61"/>
      <c r="AC185" s="62"/>
      <c r="AD185" s="59"/>
      <c r="AE185" s="62"/>
      <c r="AF185" s="59"/>
      <c r="AG185" s="59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</row>
    <row r="186" spans="1:185" ht="12.75" customHeight="1" x14ac:dyDescent="0.2">
      <c r="A186" s="76"/>
      <c r="B186" s="81" t="s">
        <v>543</v>
      </c>
      <c r="C186" s="82" t="s">
        <v>662</v>
      </c>
      <c r="D186" s="88"/>
      <c r="E186" s="85">
        <v>2.5</v>
      </c>
      <c r="F186" s="78"/>
      <c r="G186" s="15">
        <f t="shared" si="2"/>
        <v>17</v>
      </c>
      <c r="H186" s="15">
        <v>1</v>
      </c>
      <c r="I186" s="15">
        <v>1</v>
      </c>
      <c r="J186" s="15">
        <v>2</v>
      </c>
      <c r="K186" s="15"/>
      <c r="L186" s="59">
        <v>6</v>
      </c>
      <c r="M186" s="59">
        <v>0</v>
      </c>
      <c r="N186" s="59">
        <v>1</v>
      </c>
      <c r="O186" s="59">
        <v>1</v>
      </c>
      <c r="P186" s="15"/>
      <c r="Q186" s="59">
        <v>2</v>
      </c>
      <c r="R186" s="59">
        <v>1</v>
      </c>
      <c r="S186" s="59">
        <v>2</v>
      </c>
      <c r="T186" s="59"/>
      <c r="U186" s="15"/>
      <c r="V186" s="59"/>
      <c r="W186" s="59"/>
      <c r="X186" s="61"/>
      <c r="Y186" s="59"/>
      <c r="Z186" s="61"/>
      <c r="AA186" s="59"/>
      <c r="AB186" s="61"/>
      <c r="AC186" s="62"/>
      <c r="AD186" s="59"/>
      <c r="AE186" s="62"/>
      <c r="AF186" s="59"/>
      <c r="AG186" s="59"/>
      <c r="AH186" s="59"/>
      <c r="AI186" s="59"/>
      <c r="AJ186" s="59"/>
      <c r="AK186" s="59"/>
      <c r="AL186" s="59"/>
      <c r="AM186" s="59"/>
      <c r="AN186" s="59"/>
      <c r="AO186" s="59"/>
      <c r="AP186" s="59"/>
      <c r="AQ186" s="59"/>
      <c r="AR186" s="59"/>
      <c r="AS186" s="59"/>
      <c r="AT186" s="59"/>
      <c r="AU186" s="59"/>
    </row>
    <row r="187" spans="1:185" ht="12.75" customHeight="1" x14ac:dyDescent="0.2">
      <c r="A187" s="76"/>
      <c r="B187" s="81" t="s">
        <v>128</v>
      </c>
      <c r="C187" s="82" t="s">
        <v>663</v>
      </c>
      <c r="D187" s="88"/>
      <c r="E187" s="85">
        <v>2.5</v>
      </c>
      <c r="F187" s="78"/>
      <c r="G187" s="15">
        <f t="shared" si="2"/>
        <v>4</v>
      </c>
      <c r="H187" s="15">
        <v>2</v>
      </c>
      <c r="I187" s="15">
        <v>0</v>
      </c>
      <c r="J187" s="15">
        <v>0</v>
      </c>
      <c r="K187" s="15"/>
      <c r="L187" s="59">
        <v>0</v>
      </c>
      <c r="M187" s="59">
        <v>0</v>
      </c>
      <c r="N187" s="59">
        <v>2</v>
      </c>
      <c r="O187" s="59">
        <v>0</v>
      </c>
      <c r="P187" s="15"/>
      <c r="Q187" s="59">
        <v>0</v>
      </c>
      <c r="R187" s="59">
        <v>0</v>
      </c>
      <c r="S187" s="59">
        <v>0</v>
      </c>
      <c r="T187" s="59"/>
      <c r="U187" s="15"/>
      <c r="V187" s="59"/>
      <c r="W187" s="59"/>
      <c r="X187" s="61"/>
      <c r="Y187" s="59"/>
      <c r="Z187" s="61"/>
      <c r="AA187" s="59"/>
      <c r="AB187" s="61"/>
      <c r="AC187" s="62"/>
      <c r="AD187" s="59"/>
      <c r="AE187" s="62"/>
      <c r="AF187" s="59"/>
      <c r="AG187" s="59"/>
      <c r="AH187" s="59"/>
      <c r="AI187" s="59"/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</row>
    <row r="188" spans="1:185" ht="12.75" customHeight="1" x14ac:dyDescent="0.2">
      <c r="A188" s="76"/>
      <c r="B188" s="81" t="s">
        <v>544</v>
      </c>
      <c r="C188" s="82" t="s">
        <v>647</v>
      </c>
      <c r="D188" s="88"/>
      <c r="E188" s="85">
        <v>2.5</v>
      </c>
      <c r="F188" s="78"/>
      <c r="G188" s="15">
        <f t="shared" si="2"/>
        <v>0</v>
      </c>
      <c r="H188" s="15"/>
      <c r="I188" s="15"/>
      <c r="J188" s="15"/>
      <c r="K188" s="15"/>
      <c r="L188" s="59"/>
      <c r="M188" s="59"/>
      <c r="N188" s="59"/>
      <c r="O188" s="59"/>
      <c r="P188" s="15"/>
      <c r="Q188" s="59"/>
      <c r="R188" s="59"/>
      <c r="S188" s="59"/>
      <c r="T188" s="59"/>
      <c r="U188" s="15"/>
      <c r="V188" s="59"/>
      <c r="W188" s="59"/>
      <c r="X188" s="61"/>
      <c r="Y188" s="59"/>
      <c r="Z188" s="61"/>
      <c r="AA188" s="59"/>
      <c r="AB188" s="61"/>
      <c r="AC188" s="62"/>
      <c r="AD188" s="59"/>
      <c r="AE188" s="62"/>
      <c r="AF188" s="59"/>
      <c r="AG188" s="59"/>
      <c r="AH188" s="59"/>
      <c r="AI188" s="59"/>
      <c r="AJ188" s="59"/>
      <c r="AK188" s="59"/>
      <c r="AL188" s="59"/>
      <c r="AM188" s="59"/>
      <c r="AN188" s="59"/>
      <c r="AO188" s="59"/>
      <c r="AP188" s="59"/>
      <c r="AQ188" s="59"/>
      <c r="AR188" s="59"/>
      <c r="AS188" s="59"/>
      <c r="AT188" s="59"/>
      <c r="AU188" s="59"/>
    </row>
    <row r="189" spans="1:185" ht="12.75" customHeight="1" x14ac:dyDescent="0.2">
      <c r="A189" s="76"/>
      <c r="B189" s="103" t="s">
        <v>1296</v>
      </c>
      <c r="C189" s="82" t="s">
        <v>658</v>
      </c>
      <c r="D189" s="88"/>
      <c r="E189" s="85">
        <v>2.5</v>
      </c>
      <c r="F189" s="78"/>
      <c r="G189" s="15">
        <f>SUM(H189:AW189)</f>
        <v>2</v>
      </c>
      <c r="H189" s="15"/>
      <c r="I189" s="15"/>
      <c r="J189" s="15"/>
      <c r="K189" s="15"/>
      <c r="L189" s="59"/>
      <c r="M189" s="59"/>
      <c r="N189" s="59"/>
      <c r="O189" s="59"/>
      <c r="P189" s="15"/>
      <c r="Q189" s="59"/>
      <c r="R189" s="59"/>
      <c r="S189" s="59">
        <v>2</v>
      </c>
      <c r="T189" s="59"/>
      <c r="U189" s="15"/>
      <c r="V189" s="59"/>
      <c r="W189" s="59"/>
      <c r="X189" s="61"/>
      <c r="Y189" s="59"/>
      <c r="Z189" s="61"/>
      <c r="AA189" s="59"/>
      <c r="AB189" s="61"/>
      <c r="AC189" s="62"/>
      <c r="AD189" s="59"/>
      <c r="AE189" s="62"/>
      <c r="AF189" s="59"/>
      <c r="AG189" s="59"/>
      <c r="AH189" s="59"/>
      <c r="AI189" s="59"/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</row>
    <row r="190" spans="1:185" ht="12.75" customHeight="1" x14ac:dyDescent="0.2">
      <c r="A190" s="76"/>
      <c r="B190" s="81" t="s">
        <v>132</v>
      </c>
      <c r="C190" s="82" t="s">
        <v>651</v>
      </c>
      <c r="D190" s="88">
        <v>0</v>
      </c>
      <c r="E190" s="85">
        <v>2.4</v>
      </c>
      <c r="F190" s="78"/>
      <c r="G190" s="15">
        <f t="shared" si="2"/>
        <v>0</v>
      </c>
      <c r="H190" s="15">
        <v>0</v>
      </c>
      <c r="I190" s="15">
        <v>0</v>
      </c>
      <c r="J190" s="15">
        <v>0</v>
      </c>
      <c r="K190" s="15"/>
      <c r="L190" s="59">
        <v>0</v>
      </c>
      <c r="M190" s="59">
        <v>0</v>
      </c>
      <c r="N190" s="59">
        <v>0</v>
      </c>
      <c r="O190" s="59">
        <v>0</v>
      </c>
      <c r="P190" s="15"/>
      <c r="Q190" s="59">
        <v>0</v>
      </c>
      <c r="R190" s="59">
        <v>0</v>
      </c>
      <c r="S190" s="59">
        <v>0</v>
      </c>
      <c r="T190" s="59"/>
      <c r="U190" s="15"/>
      <c r="V190" s="59"/>
      <c r="W190" s="59"/>
      <c r="X190" s="61"/>
      <c r="Y190" s="59"/>
      <c r="Z190" s="61"/>
      <c r="AA190" s="59"/>
      <c r="AB190" s="61"/>
      <c r="AC190" s="62"/>
      <c r="AD190" s="59"/>
      <c r="AE190" s="62"/>
      <c r="AF190" s="59"/>
      <c r="AG190" s="59"/>
      <c r="AH190" s="59"/>
      <c r="AI190" s="59"/>
      <c r="AJ190" s="59"/>
      <c r="AK190" s="59"/>
      <c r="AL190" s="59"/>
      <c r="AM190" s="59"/>
      <c r="AN190" s="59"/>
      <c r="AO190" s="59"/>
      <c r="AP190" s="59"/>
      <c r="AQ190" s="59"/>
      <c r="AR190" s="59"/>
      <c r="AS190" s="59"/>
      <c r="AT190" s="59"/>
      <c r="AU190" s="59"/>
    </row>
    <row r="191" spans="1:185" ht="12.75" customHeight="1" x14ac:dyDescent="0.2">
      <c r="A191" s="76"/>
      <c r="B191" s="81" t="s">
        <v>324</v>
      </c>
      <c r="C191" s="82" t="s">
        <v>657</v>
      </c>
      <c r="D191" s="88">
        <v>42</v>
      </c>
      <c r="E191" s="85">
        <v>2.4</v>
      </c>
      <c r="F191" s="73"/>
      <c r="G191" s="15">
        <f t="shared" si="2"/>
        <v>1</v>
      </c>
      <c r="H191" s="15">
        <v>0</v>
      </c>
      <c r="I191" s="15">
        <v>0</v>
      </c>
      <c r="J191" s="15">
        <v>0</v>
      </c>
      <c r="K191" s="15"/>
      <c r="L191" s="59">
        <v>0</v>
      </c>
      <c r="M191" s="59">
        <v>0</v>
      </c>
      <c r="N191" s="59">
        <v>0</v>
      </c>
      <c r="O191" s="59">
        <v>0</v>
      </c>
      <c r="P191" s="15"/>
      <c r="Q191" s="59">
        <v>0</v>
      </c>
      <c r="R191" s="59">
        <v>0</v>
      </c>
      <c r="S191" s="59">
        <v>1</v>
      </c>
      <c r="T191" s="59"/>
      <c r="U191" s="15"/>
      <c r="V191" s="59"/>
      <c r="W191" s="59"/>
      <c r="X191" s="61"/>
      <c r="Y191" s="59"/>
      <c r="Z191" s="61"/>
      <c r="AA191" s="59"/>
      <c r="AB191" s="61"/>
      <c r="AC191" s="62"/>
      <c r="AD191" s="59"/>
      <c r="AE191" s="62"/>
      <c r="AF191" s="59"/>
      <c r="AG191" s="59"/>
      <c r="AH191" s="59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</row>
    <row r="192" spans="1:185" ht="12.75" customHeight="1" x14ac:dyDescent="0.2">
      <c r="A192" s="76"/>
      <c r="B192" s="81" t="s">
        <v>342</v>
      </c>
      <c r="C192" s="82" t="s">
        <v>656</v>
      </c>
      <c r="D192" s="88">
        <v>0</v>
      </c>
      <c r="E192" s="85">
        <v>2.4</v>
      </c>
      <c r="F192" s="78"/>
      <c r="G192" s="15">
        <f t="shared" si="2"/>
        <v>0</v>
      </c>
      <c r="H192" s="15">
        <v>0</v>
      </c>
      <c r="I192" s="15">
        <v>0</v>
      </c>
      <c r="J192" s="15">
        <v>0</v>
      </c>
      <c r="K192" s="15"/>
      <c r="L192" s="59">
        <v>0</v>
      </c>
      <c r="M192" s="59">
        <v>0</v>
      </c>
      <c r="N192" s="59">
        <v>0</v>
      </c>
      <c r="O192" s="59">
        <v>0</v>
      </c>
      <c r="P192" s="15"/>
      <c r="Q192" s="59">
        <v>0</v>
      </c>
      <c r="R192" s="59">
        <v>0</v>
      </c>
      <c r="S192" s="59">
        <v>0</v>
      </c>
      <c r="T192" s="59"/>
      <c r="U192" s="15"/>
      <c r="V192" s="59"/>
      <c r="W192" s="59"/>
      <c r="X192" s="61"/>
      <c r="Y192" s="59"/>
      <c r="Z192" s="61"/>
      <c r="AA192" s="59"/>
      <c r="AB192" s="61"/>
      <c r="AC192" s="62"/>
      <c r="AD192" s="59"/>
      <c r="AE192" s="62"/>
      <c r="AF192" s="59"/>
      <c r="AG192" s="63"/>
      <c r="AH192" s="59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59"/>
      <c r="AU192" s="59"/>
    </row>
    <row r="193" spans="1:185" ht="12.75" customHeight="1" x14ac:dyDescent="0.2">
      <c r="A193" s="76"/>
      <c r="B193" s="81" t="s">
        <v>343</v>
      </c>
      <c r="C193" s="82" t="s">
        <v>665</v>
      </c>
      <c r="D193" s="88">
        <v>33</v>
      </c>
      <c r="E193" s="85">
        <v>2.4</v>
      </c>
      <c r="F193" s="50">
        <v>2.8</v>
      </c>
      <c r="G193" s="15">
        <f t="shared" si="2"/>
        <v>36</v>
      </c>
      <c r="H193" s="15">
        <v>1</v>
      </c>
      <c r="I193" s="15">
        <v>6</v>
      </c>
      <c r="J193" s="15">
        <v>6</v>
      </c>
      <c r="K193" s="15"/>
      <c r="L193" s="59">
        <v>1</v>
      </c>
      <c r="M193" s="59">
        <v>2</v>
      </c>
      <c r="N193" s="59">
        <v>6</v>
      </c>
      <c r="O193" s="59">
        <v>1</v>
      </c>
      <c r="P193" s="15"/>
      <c r="Q193" s="59">
        <v>1</v>
      </c>
      <c r="R193" s="59">
        <v>6</v>
      </c>
      <c r="S193" s="59">
        <v>6</v>
      </c>
      <c r="T193" s="59"/>
      <c r="U193" s="15"/>
      <c r="V193" s="59"/>
      <c r="W193" s="59"/>
      <c r="X193" s="61"/>
      <c r="Y193" s="59"/>
      <c r="Z193" s="61"/>
      <c r="AA193" s="59"/>
      <c r="AB193" s="61"/>
      <c r="AC193" s="62"/>
      <c r="AD193" s="59"/>
      <c r="AE193" s="62"/>
      <c r="AF193" s="59"/>
      <c r="AG193" s="59"/>
      <c r="AH193" s="59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</row>
    <row r="194" spans="1:185" ht="12.75" customHeight="1" x14ac:dyDescent="0.2">
      <c r="A194" s="76"/>
      <c r="B194" s="81" t="s">
        <v>353</v>
      </c>
      <c r="C194" s="82" t="s">
        <v>665</v>
      </c>
      <c r="D194" s="88">
        <v>28</v>
      </c>
      <c r="E194" s="85">
        <v>2.4</v>
      </c>
      <c r="F194" s="73"/>
      <c r="G194" s="15">
        <f t="shared" si="2"/>
        <v>6</v>
      </c>
      <c r="H194" s="15">
        <v>3</v>
      </c>
      <c r="I194" s="43">
        <v>3</v>
      </c>
      <c r="J194" s="15">
        <v>0</v>
      </c>
      <c r="K194" s="15"/>
      <c r="L194" s="59">
        <v>0</v>
      </c>
      <c r="M194" s="59">
        <v>0</v>
      </c>
      <c r="N194" s="59">
        <v>0</v>
      </c>
      <c r="O194" s="59">
        <v>0</v>
      </c>
      <c r="P194" s="15"/>
      <c r="Q194" s="59">
        <v>0</v>
      </c>
      <c r="R194" s="59">
        <v>0</v>
      </c>
      <c r="S194" s="59">
        <v>0</v>
      </c>
      <c r="T194" s="59"/>
      <c r="U194" s="15"/>
      <c r="V194" s="59"/>
      <c r="W194" s="59"/>
      <c r="X194" s="61"/>
      <c r="Y194" s="59"/>
      <c r="Z194" s="61"/>
      <c r="AA194" s="59"/>
      <c r="AB194" s="60"/>
      <c r="AC194" s="62"/>
      <c r="AD194" s="59"/>
      <c r="AE194" s="62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</row>
    <row r="195" spans="1:185" ht="12.75" customHeight="1" x14ac:dyDescent="0.2">
      <c r="A195" s="76"/>
      <c r="B195" s="81" t="s">
        <v>378</v>
      </c>
      <c r="C195" s="82" t="s">
        <v>659</v>
      </c>
      <c r="D195" s="88">
        <v>27</v>
      </c>
      <c r="E195" s="85">
        <v>2.4</v>
      </c>
      <c r="F195" s="50"/>
      <c r="G195" s="15">
        <f t="shared" si="2"/>
        <v>32</v>
      </c>
      <c r="H195" s="43">
        <v>0</v>
      </c>
      <c r="I195" s="43">
        <v>6</v>
      </c>
      <c r="J195" s="15">
        <v>0</v>
      </c>
      <c r="K195" s="15"/>
      <c r="L195" s="59">
        <v>1</v>
      </c>
      <c r="M195" s="59">
        <v>6</v>
      </c>
      <c r="N195" s="59">
        <v>11</v>
      </c>
      <c r="O195" s="59">
        <v>0</v>
      </c>
      <c r="P195" s="15"/>
      <c r="Q195" s="59">
        <v>1</v>
      </c>
      <c r="R195" s="59">
        <v>1</v>
      </c>
      <c r="S195" s="59">
        <v>6</v>
      </c>
      <c r="T195" s="59"/>
      <c r="U195" s="15"/>
      <c r="V195" s="59"/>
      <c r="W195" s="59"/>
      <c r="X195" s="61"/>
      <c r="Y195" s="59"/>
      <c r="Z195" s="61"/>
      <c r="AA195" s="59"/>
      <c r="AB195" s="60"/>
      <c r="AC195" s="62"/>
      <c r="AD195" s="59"/>
      <c r="AE195" s="62"/>
      <c r="AF195" s="59"/>
      <c r="AG195" s="63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</row>
    <row r="196" spans="1:185" ht="12.75" customHeight="1" x14ac:dyDescent="0.2">
      <c r="A196" s="76"/>
      <c r="B196" s="81" t="s">
        <v>209</v>
      </c>
      <c r="C196" s="82" t="s">
        <v>652</v>
      </c>
      <c r="D196" s="88">
        <v>10</v>
      </c>
      <c r="E196" s="85">
        <v>2.4</v>
      </c>
      <c r="F196" s="78"/>
      <c r="G196" s="15">
        <f t="shared" si="2"/>
        <v>12</v>
      </c>
      <c r="H196" s="43">
        <v>0</v>
      </c>
      <c r="I196" s="15">
        <v>0</v>
      </c>
      <c r="J196" s="15">
        <v>0</v>
      </c>
      <c r="K196" s="15"/>
      <c r="L196" s="59">
        <v>0</v>
      </c>
      <c r="M196" s="59">
        <v>0</v>
      </c>
      <c r="N196" s="59">
        <v>0</v>
      </c>
      <c r="O196" s="59">
        <v>0</v>
      </c>
      <c r="P196" s="15"/>
      <c r="Q196" s="59">
        <v>6</v>
      </c>
      <c r="R196" s="59">
        <v>2</v>
      </c>
      <c r="S196" s="59">
        <v>4</v>
      </c>
      <c r="T196" s="59"/>
      <c r="U196" s="15"/>
      <c r="V196" s="59"/>
      <c r="W196" s="59"/>
      <c r="X196" s="61"/>
      <c r="Y196" s="59"/>
      <c r="Z196" s="61"/>
      <c r="AA196" s="59"/>
      <c r="AB196" s="61"/>
      <c r="AC196" s="62"/>
      <c r="AD196" s="59"/>
      <c r="AE196" s="62"/>
      <c r="AF196" s="59"/>
      <c r="AG196" s="59"/>
      <c r="AH196" s="59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59"/>
      <c r="AU196" s="59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  <c r="BR196" s="13"/>
      <c r="BS196" s="13"/>
      <c r="BT196" s="13"/>
      <c r="BU196" s="13"/>
      <c r="BV196" s="13"/>
      <c r="BW196" s="13"/>
      <c r="BX196" s="13"/>
      <c r="BY196" s="13"/>
      <c r="BZ196" s="13"/>
      <c r="CA196" s="13"/>
      <c r="CB196" s="13"/>
      <c r="CC196" s="13"/>
      <c r="CD196" s="13"/>
      <c r="CE196" s="13"/>
      <c r="CF196" s="13"/>
      <c r="CG196" s="13"/>
      <c r="CH196" s="13"/>
      <c r="CI196" s="13"/>
      <c r="CJ196" s="13"/>
      <c r="CK196" s="13"/>
      <c r="CL196" s="13"/>
      <c r="CM196" s="13"/>
      <c r="CN196" s="13"/>
      <c r="CO196" s="13"/>
      <c r="CP196" s="13"/>
      <c r="CQ196" s="13"/>
      <c r="CR196" s="13"/>
      <c r="CS196" s="13"/>
      <c r="CT196" s="13"/>
      <c r="CU196" s="13"/>
      <c r="CV196" s="13"/>
      <c r="CW196" s="13"/>
      <c r="CX196" s="13"/>
      <c r="CY196" s="13"/>
      <c r="CZ196" s="13"/>
      <c r="DA196" s="13"/>
      <c r="DB196" s="13"/>
      <c r="DC196" s="13"/>
      <c r="DD196" s="13"/>
      <c r="DE196" s="13"/>
      <c r="DF196" s="13"/>
      <c r="DG196" s="13"/>
      <c r="DH196" s="13"/>
      <c r="DI196" s="13"/>
      <c r="DJ196" s="13"/>
      <c r="DK196" s="13"/>
      <c r="DL196" s="13"/>
      <c r="DM196" s="13"/>
      <c r="DN196" s="13"/>
      <c r="DO196" s="13"/>
      <c r="DP196" s="13"/>
      <c r="DQ196" s="13"/>
      <c r="DR196" s="13"/>
      <c r="DS196" s="13"/>
      <c r="DT196" s="13"/>
      <c r="DU196" s="13"/>
      <c r="DV196" s="13"/>
      <c r="DW196" s="13"/>
      <c r="DX196" s="13"/>
      <c r="DY196" s="13"/>
      <c r="DZ196" s="13"/>
      <c r="EA196" s="13"/>
      <c r="EB196" s="13"/>
      <c r="EC196" s="13"/>
      <c r="ED196" s="13"/>
      <c r="EE196" s="13"/>
      <c r="EF196" s="13"/>
      <c r="EG196" s="13"/>
      <c r="EH196" s="13"/>
      <c r="EI196" s="13"/>
      <c r="EJ196" s="13"/>
      <c r="EK196" s="13"/>
      <c r="EL196" s="13"/>
      <c r="EM196" s="13"/>
      <c r="EN196" s="13"/>
      <c r="EO196" s="13"/>
      <c r="EP196" s="13"/>
      <c r="EQ196" s="13"/>
      <c r="ER196" s="13"/>
      <c r="ES196" s="13"/>
      <c r="ET196" s="13"/>
      <c r="EU196" s="13"/>
      <c r="EV196" s="13"/>
      <c r="EW196" s="13"/>
      <c r="EX196" s="13"/>
      <c r="EY196" s="13"/>
      <c r="EZ196" s="13"/>
      <c r="FA196" s="13"/>
      <c r="FB196" s="13"/>
      <c r="FC196" s="13"/>
      <c r="FD196" s="13"/>
      <c r="FE196" s="13"/>
      <c r="FF196" s="13"/>
      <c r="FG196" s="13"/>
      <c r="FH196" s="13"/>
      <c r="FI196" s="13"/>
      <c r="FJ196" s="13"/>
      <c r="FK196" s="13"/>
      <c r="FL196" s="13"/>
      <c r="FM196" s="13"/>
      <c r="FN196" s="13"/>
      <c r="FO196" s="13"/>
      <c r="FP196" s="13"/>
      <c r="FQ196" s="13"/>
      <c r="FR196" s="13"/>
      <c r="FS196" s="13"/>
      <c r="FT196" s="13"/>
      <c r="FU196" s="13"/>
      <c r="FV196" s="13"/>
      <c r="FW196" s="13"/>
      <c r="FX196" s="13"/>
      <c r="FY196" s="13"/>
      <c r="FZ196" s="13"/>
      <c r="GA196" s="13"/>
      <c r="GB196" s="13"/>
      <c r="GC196" s="13"/>
    </row>
    <row r="197" spans="1:185" ht="12.75" customHeight="1" x14ac:dyDescent="0.2">
      <c r="A197" s="76"/>
      <c r="B197" s="81" t="s">
        <v>363</v>
      </c>
      <c r="C197" s="82" t="s">
        <v>656</v>
      </c>
      <c r="D197" s="88">
        <v>73</v>
      </c>
      <c r="E197" s="85">
        <v>2.4</v>
      </c>
      <c r="F197" s="78"/>
      <c r="G197" s="15">
        <f t="shared" ref="G197:G267" si="3">SUM(H197:AU197)</f>
        <v>8</v>
      </c>
      <c r="H197" s="15">
        <v>0</v>
      </c>
      <c r="I197" s="15">
        <v>0</v>
      </c>
      <c r="J197" s="15">
        <v>-1</v>
      </c>
      <c r="K197" s="15"/>
      <c r="L197" s="59">
        <v>6</v>
      </c>
      <c r="M197" s="59">
        <v>0</v>
      </c>
      <c r="N197" s="59">
        <v>0</v>
      </c>
      <c r="O197" s="59">
        <v>-1</v>
      </c>
      <c r="P197" s="15"/>
      <c r="Q197" s="59">
        <v>3</v>
      </c>
      <c r="R197" s="59">
        <v>1</v>
      </c>
      <c r="S197" s="59">
        <v>0</v>
      </c>
      <c r="T197" s="59"/>
      <c r="U197" s="15"/>
      <c r="V197" s="59"/>
      <c r="W197" s="59"/>
      <c r="X197" s="61"/>
      <c r="Y197" s="59"/>
      <c r="Z197" s="61"/>
      <c r="AA197" s="59"/>
      <c r="AB197" s="60"/>
      <c r="AC197" s="62"/>
      <c r="AD197" s="59"/>
      <c r="AE197" s="62"/>
      <c r="AF197" s="59"/>
      <c r="AG197" s="59"/>
      <c r="AH197" s="59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  <c r="BR197" s="13"/>
      <c r="BS197" s="13"/>
      <c r="BT197" s="13"/>
      <c r="BU197" s="13"/>
      <c r="BV197" s="13"/>
      <c r="BW197" s="13"/>
      <c r="BX197" s="13"/>
      <c r="BY197" s="13"/>
      <c r="BZ197" s="13"/>
      <c r="CA197" s="13"/>
      <c r="CB197" s="13"/>
      <c r="CC197" s="13"/>
      <c r="CD197" s="13"/>
      <c r="CE197" s="13"/>
      <c r="CF197" s="13"/>
      <c r="CG197" s="13"/>
      <c r="CH197" s="13"/>
      <c r="CI197" s="13"/>
      <c r="CJ197" s="13"/>
      <c r="CK197" s="13"/>
      <c r="CL197" s="13"/>
      <c r="CM197" s="13"/>
      <c r="CN197" s="13"/>
      <c r="CO197" s="13"/>
      <c r="CP197" s="13"/>
      <c r="CQ197" s="13"/>
      <c r="CR197" s="13"/>
      <c r="CS197" s="13"/>
      <c r="CT197" s="13"/>
      <c r="CU197" s="13"/>
      <c r="CV197" s="13"/>
      <c r="CW197" s="13"/>
      <c r="CX197" s="13"/>
      <c r="CY197" s="13"/>
      <c r="CZ197" s="13"/>
      <c r="DA197" s="13"/>
      <c r="DB197" s="13"/>
      <c r="DC197" s="13"/>
      <c r="DD197" s="13"/>
      <c r="DE197" s="13"/>
      <c r="DF197" s="13"/>
      <c r="DG197" s="13"/>
      <c r="DH197" s="13"/>
      <c r="DI197" s="13"/>
      <c r="DJ197" s="13"/>
      <c r="DK197" s="13"/>
      <c r="DL197" s="13"/>
      <c r="DM197" s="13"/>
      <c r="DN197" s="13"/>
      <c r="DO197" s="13"/>
      <c r="DP197" s="13"/>
      <c r="DQ197" s="13"/>
      <c r="DR197" s="13"/>
      <c r="DS197" s="13"/>
      <c r="DT197" s="13"/>
      <c r="DU197" s="13"/>
      <c r="DV197" s="13"/>
      <c r="DW197" s="13"/>
      <c r="DX197" s="13"/>
      <c r="DY197" s="13"/>
      <c r="DZ197" s="13"/>
      <c r="EA197" s="13"/>
      <c r="EB197" s="13"/>
      <c r="EC197" s="13"/>
      <c r="ED197" s="13"/>
      <c r="EE197" s="13"/>
      <c r="EF197" s="13"/>
      <c r="EG197" s="13"/>
      <c r="EH197" s="13"/>
      <c r="EI197" s="13"/>
      <c r="EJ197" s="13"/>
      <c r="EK197" s="13"/>
      <c r="EL197" s="13"/>
      <c r="EM197" s="13"/>
      <c r="EN197" s="13"/>
      <c r="EO197" s="13"/>
      <c r="EP197" s="13"/>
      <c r="EQ197" s="13"/>
      <c r="ER197" s="13"/>
      <c r="ES197" s="13"/>
      <c r="ET197" s="13"/>
      <c r="EU197" s="13"/>
      <c r="EV197" s="13"/>
      <c r="EW197" s="13"/>
      <c r="EX197" s="13"/>
      <c r="EY197" s="13"/>
      <c r="EZ197" s="13"/>
      <c r="FA197" s="13"/>
      <c r="FB197" s="13"/>
      <c r="FC197" s="13"/>
      <c r="FD197" s="13"/>
      <c r="FE197" s="13"/>
      <c r="FF197" s="13"/>
      <c r="FG197" s="13"/>
      <c r="FH197" s="13"/>
      <c r="FI197" s="13"/>
      <c r="FJ197" s="13"/>
      <c r="FK197" s="13"/>
      <c r="FL197" s="13"/>
      <c r="FM197" s="13"/>
      <c r="FN197" s="13"/>
      <c r="FO197" s="13"/>
      <c r="FP197" s="13"/>
      <c r="FQ197" s="13"/>
      <c r="FR197" s="13"/>
      <c r="FS197" s="13"/>
      <c r="FT197" s="13"/>
      <c r="FU197" s="13"/>
      <c r="FV197" s="13"/>
      <c r="FW197" s="13"/>
      <c r="FX197" s="13"/>
      <c r="FY197" s="13"/>
      <c r="FZ197" s="13"/>
      <c r="GA197" s="13"/>
      <c r="GB197" s="13"/>
      <c r="GC197" s="13"/>
    </row>
    <row r="198" spans="1:185" ht="12.75" customHeight="1" x14ac:dyDescent="0.2">
      <c r="A198" s="76"/>
      <c r="B198" s="81" t="s">
        <v>122</v>
      </c>
      <c r="C198" s="82" t="s">
        <v>663</v>
      </c>
      <c r="D198" s="88"/>
      <c r="E198" s="85">
        <v>2.4</v>
      </c>
      <c r="F198" s="78"/>
      <c r="G198" s="15">
        <f t="shared" si="3"/>
        <v>12</v>
      </c>
      <c r="H198" s="15">
        <v>2</v>
      </c>
      <c r="I198" s="15">
        <v>-1</v>
      </c>
      <c r="J198" s="15">
        <v>3</v>
      </c>
      <c r="K198" s="15"/>
      <c r="L198" s="59">
        <v>1</v>
      </c>
      <c r="M198" s="59">
        <v>0</v>
      </c>
      <c r="N198" s="59">
        <v>1</v>
      </c>
      <c r="O198" s="59">
        <v>1</v>
      </c>
      <c r="P198" s="15"/>
      <c r="Q198" s="59">
        <v>-1</v>
      </c>
      <c r="R198" s="59">
        <v>3</v>
      </c>
      <c r="S198" s="59">
        <v>3</v>
      </c>
      <c r="T198" s="59"/>
      <c r="U198" s="15"/>
      <c r="V198" s="59"/>
      <c r="W198" s="59"/>
      <c r="X198" s="61"/>
      <c r="Y198" s="59"/>
      <c r="Z198" s="61"/>
      <c r="AA198" s="59"/>
      <c r="AB198" s="60"/>
      <c r="AC198" s="62"/>
      <c r="AD198" s="59"/>
      <c r="AE198" s="62"/>
      <c r="AF198" s="59"/>
      <c r="AG198" s="63"/>
      <c r="AH198" s="59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59"/>
      <c r="AU198" s="59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  <c r="BR198" s="13"/>
      <c r="BS198" s="13"/>
      <c r="BT198" s="13"/>
      <c r="BU198" s="13"/>
      <c r="BV198" s="13"/>
      <c r="BW198" s="13"/>
      <c r="BX198" s="13"/>
      <c r="BY198" s="13"/>
      <c r="BZ198" s="13"/>
      <c r="CA198" s="13"/>
      <c r="CB198" s="13"/>
      <c r="CC198" s="13"/>
      <c r="CD198" s="13"/>
      <c r="CE198" s="13"/>
      <c r="CF198" s="13"/>
      <c r="CG198" s="13"/>
      <c r="CH198" s="13"/>
      <c r="CI198" s="13"/>
      <c r="CJ198" s="13"/>
      <c r="CK198" s="13"/>
      <c r="CL198" s="13"/>
      <c r="CM198" s="13"/>
      <c r="CN198" s="13"/>
      <c r="CO198" s="13"/>
      <c r="CP198" s="13"/>
      <c r="CQ198" s="13"/>
      <c r="CR198" s="13"/>
      <c r="CS198" s="13"/>
      <c r="CT198" s="13"/>
      <c r="CU198" s="13"/>
      <c r="CV198" s="13"/>
      <c r="CW198" s="13"/>
      <c r="CX198" s="13"/>
      <c r="CY198" s="13"/>
      <c r="CZ198" s="13"/>
      <c r="DA198" s="13"/>
      <c r="DB198" s="13"/>
      <c r="DC198" s="13"/>
      <c r="DD198" s="13"/>
      <c r="DE198" s="13"/>
      <c r="DF198" s="13"/>
      <c r="DG198" s="13"/>
      <c r="DH198" s="13"/>
      <c r="DI198" s="13"/>
      <c r="DJ198" s="13"/>
      <c r="DK198" s="13"/>
      <c r="DL198" s="13"/>
      <c r="DM198" s="13"/>
      <c r="DN198" s="13"/>
      <c r="DO198" s="13"/>
      <c r="DP198" s="13"/>
      <c r="DQ198" s="13"/>
      <c r="DR198" s="13"/>
      <c r="DS198" s="13"/>
      <c r="DT198" s="13"/>
      <c r="DU198" s="13"/>
      <c r="DV198" s="13"/>
      <c r="DW198" s="13"/>
      <c r="DX198" s="13"/>
      <c r="DY198" s="13"/>
      <c r="DZ198" s="13"/>
      <c r="EA198" s="13"/>
      <c r="EB198" s="13"/>
      <c r="EC198" s="13"/>
      <c r="ED198" s="13"/>
      <c r="EE198" s="13"/>
      <c r="EF198" s="13"/>
      <c r="EG198" s="13"/>
      <c r="EH198" s="13"/>
      <c r="EI198" s="13"/>
      <c r="EJ198" s="13"/>
      <c r="EK198" s="13"/>
      <c r="EL198" s="13"/>
      <c r="EM198" s="13"/>
      <c r="EN198" s="13"/>
      <c r="EO198" s="13"/>
      <c r="EP198" s="13"/>
      <c r="EQ198" s="13"/>
      <c r="ER198" s="13"/>
      <c r="ES198" s="13"/>
      <c r="ET198" s="13"/>
      <c r="EU198" s="13"/>
      <c r="EV198" s="13"/>
      <c r="EW198" s="13"/>
      <c r="EX198" s="13"/>
      <c r="EY198" s="13"/>
      <c r="EZ198" s="13"/>
      <c r="FA198" s="13"/>
      <c r="FB198" s="13"/>
      <c r="FC198" s="13"/>
      <c r="FD198" s="13"/>
      <c r="FE198" s="13"/>
      <c r="FF198" s="13"/>
      <c r="FG198" s="13"/>
      <c r="FH198" s="13"/>
      <c r="FI198" s="13"/>
      <c r="FJ198" s="13"/>
      <c r="FK198" s="13"/>
      <c r="FL198" s="13"/>
      <c r="FM198" s="13"/>
      <c r="FN198" s="13"/>
      <c r="FO198" s="13"/>
      <c r="FP198" s="13"/>
      <c r="FQ198" s="13"/>
      <c r="FR198" s="13"/>
      <c r="FS198" s="13"/>
      <c r="FT198" s="13"/>
      <c r="FU198" s="13"/>
      <c r="FV198" s="13"/>
      <c r="FW198" s="13"/>
      <c r="FX198" s="13"/>
      <c r="FY198" s="13"/>
      <c r="FZ198" s="13"/>
      <c r="GA198" s="13"/>
      <c r="GB198" s="13"/>
      <c r="GC198" s="13"/>
    </row>
    <row r="199" spans="1:185" ht="12.75" customHeight="1" x14ac:dyDescent="0.2">
      <c r="A199" s="76"/>
      <c r="B199" s="81" t="s">
        <v>545</v>
      </c>
      <c r="C199" s="82" t="s">
        <v>664</v>
      </c>
      <c r="D199" s="88"/>
      <c r="E199" s="85">
        <v>2.4</v>
      </c>
      <c r="F199" s="50">
        <v>3.2</v>
      </c>
      <c r="G199" s="15">
        <f t="shared" si="3"/>
        <v>20</v>
      </c>
      <c r="H199" s="15">
        <v>0</v>
      </c>
      <c r="I199" s="15">
        <v>2</v>
      </c>
      <c r="J199" s="68">
        <v>6</v>
      </c>
      <c r="K199" s="15"/>
      <c r="L199" s="59">
        <v>6</v>
      </c>
      <c r="M199" s="59">
        <v>6</v>
      </c>
      <c r="N199" s="59">
        <v>-1</v>
      </c>
      <c r="O199" s="59">
        <v>1</v>
      </c>
      <c r="P199" s="15"/>
      <c r="Q199" s="59">
        <v>0</v>
      </c>
      <c r="R199" s="59">
        <v>0</v>
      </c>
      <c r="S199" s="59">
        <v>0</v>
      </c>
      <c r="T199" s="59"/>
      <c r="U199" s="15"/>
      <c r="V199" s="59"/>
      <c r="W199" s="59"/>
      <c r="X199" s="61"/>
      <c r="Y199" s="59"/>
      <c r="Z199" s="61"/>
      <c r="AA199" s="59"/>
      <c r="AB199" s="60"/>
      <c r="AC199" s="62"/>
      <c r="AD199" s="59"/>
      <c r="AE199" s="62"/>
      <c r="AF199" s="59"/>
      <c r="AG199" s="63"/>
      <c r="AH199" s="59"/>
      <c r="AI199" s="59"/>
      <c r="AJ199" s="59"/>
      <c r="AK199" s="59"/>
      <c r="AL199" s="59"/>
      <c r="AM199" s="59"/>
      <c r="AN199" s="59"/>
      <c r="AO199" s="59"/>
      <c r="AP199" s="59"/>
      <c r="AQ199" s="63"/>
      <c r="AR199" s="59"/>
      <c r="AS199" s="59"/>
      <c r="AT199" s="59"/>
      <c r="AU199" s="59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  <c r="BR199" s="13"/>
      <c r="BS199" s="13"/>
      <c r="BT199" s="13"/>
      <c r="BU199" s="13"/>
      <c r="BV199" s="13"/>
      <c r="BW199" s="13"/>
      <c r="BX199" s="13"/>
      <c r="BY199" s="13"/>
      <c r="BZ199" s="13"/>
      <c r="CA199" s="13"/>
      <c r="CB199" s="13"/>
      <c r="CC199" s="13"/>
      <c r="CD199" s="13"/>
      <c r="CE199" s="13"/>
      <c r="CF199" s="13"/>
      <c r="CG199" s="13"/>
      <c r="CH199" s="13"/>
      <c r="CI199" s="13"/>
      <c r="CJ199" s="13"/>
      <c r="CK199" s="13"/>
      <c r="CL199" s="13"/>
      <c r="CM199" s="13"/>
      <c r="CN199" s="13"/>
      <c r="CO199" s="13"/>
      <c r="CP199" s="13"/>
      <c r="CQ199" s="13"/>
      <c r="CR199" s="13"/>
      <c r="CS199" s="13"/>
      <c r="CT199" s="13"/>
      <c r="CU199" s="13"/>
      <c r="CV199" s="13"/>
      <c r="CW199" s="13"/>
      <c r="CX199" s="13"/>
      <c r="CY199" s="13"/>
      <c r="CZ199" s="13"/>
      <c r="DA199" s="13"/>
      <c r="DB199" s="13"/>
      <c r="DC199" s="13"/>
      <c r="DD199" s="13"/>
      <c r="DE199" s="13"/>
      <c r="DF199" s="13"/>
      <c r="DG199" s="13"/>
      <c r="DH199" s="13"/>
      <c r="DI199" s="13"/>
      <c r="DJ199" s="13"/>
      <c r="DK199" s="13"/>
      <c r="DL199" s="13"/>
      <c r="DM199" s="13"/>
      <c r="DN199" s="13"/>
      <c r="DO199" s="13"/>
      <c r="DP199" s="13"/>
      <c r="DQ199" s="13"/>
      <c r="DR199" s="13"/>
      <c r="DS199" s="13"/>
      <c r="DT199" s="13"/>
      <c r="DU199" s="13"/>
      <c r="DV199" s="13"/>
      <c r="DW199" s="13"/>
      <c r="DX199" s="13"/>
      <c r="DY199" s="13"/>
      <c r="DZ199" s="13"/>
      <c r="EA199" s="13"/>
      <c r="EB199" s="13"/>
      <c r="EC199" s="13"/>
      <c r="ED199" s="13"/>
      <c r="EE199" s="13"/>
      <c r="EF199" s="13"/>
      <c r="EG199" s="13"/>
      <c r="EH199" s="13"/>
      <c r="EI199" s="13"/>
      <c r="EJ199" s="13"/>
      <c r="EK199" s="13"/>
      <c r="EL199" s="13"/>
      <c r="EM199" s="13"/>
      <c r="EN199" s="13"/>
      <c r="EO199" s="13"/>
      <c r="EP199" s="13"/>
      <c r="EQ199" s="13"/>
      <c r="ER199" s="13"/>
      <c r="ES199" s="13"/>
      <c r="ET199" s="13"/>
      <c r="EU199" s="13"/>
      <c r="EV199" s="13"/>
      <c r="EW199" s="13"/>
      <c r="EX199" s="13"/>
      <c r="EY199" s="13"/>
      <c r="EZ199" s="13"/>
      <c r="FA199" s="13"/>
      <c r="FB199" s="13"/>
      <c r="FC199" s="13"/>
      <c r="FD199" s="13"/>
      <c r="FE199" s="13"/>
      <c r="FF199" s="13"/>
      <c r="FG199" s="13"/>
      <c r="FH199" s="13"/>
      <c r="FI199" s="13"/>
      <c r="FJ199" s="13"/>
      <c r="FK199" s="13"/>
      <c r="FL199" s="13"/>
      <c r="FM199" s="13"/>
      <c r="FN199" s="13"/>
      <c r="FO199" s="13"/>
      <c r="FP199" s="13"/>
      <c r="FQ199" s="13"/>
      <c r="FR199" s="13"/>
      <c r="FS199" s="13"/>
      <c r="FT199" s="13"/>
      <c r="FU199" s="13"/>
      <c r="FV199" s="13"/>
      <c r="FW199" s="13"/>
      <c r="FX199" s="13"/>
      <c r="FY199" s="13"/>
      <c r="FZ199" s="13"/>
      <c r="GA199" s="13"/>
      <c r="GB199" s="13"/>
      <c r="GC199" s="13"/>
    </row>
    <row r="200" spans="1:185" ht="12.75" customHeight="1" x14ac:dyDescent="0.2">
      <c r="A200" s="76"/>
      <c r="B200" s="81" t="s">
        <v>546</v>
      </c>
      <c r="C200" s="82" t="s">
        <v>664</v>
      </c>
      <c r="D200" s="88"/>
      <c r="E200" s="85">
        <v>2.4</v>
      </c>
      <c r="F200" s="78"/>
      <c r="G200" s="15">
        <f t="shared" si="3"/>
        <v>19</v>
      </c>
      <c r="H200" s="15">
        <v>0</v>
      </c>
      <c r="I200" s="15">
        <v>1</v>
      </c>
      <c r="J200" s="15">
        <v>6</v>
      </c>
      <c r="K200" s="15"/>
      <c r="L200" s="59">
        <v>6</v>
      </c>
      <c r="M200" s="59">
        <v>6</v>
      </c>
      <c r="N200" s="59">
        <v>-1</v>
      </c>
      <c r="O200" s="59">
        <v>1</v>
      </c>
      <c r="P200" s="15"/>
      <c r="Q200" s="59">
        <v>0</v>
      </c>
      <c r="R200" s="59">
        <v>0</v>
      </c>
      <c r="S200" s="59">
        <v>0</v>
      </c>
      <c r="T200" s="59"/>
      <c r="U200" s="15"/>
      <c r="V200" s="59"/>
      <c r="W200" s="59"/>
      <c r="X200" s="61"/>
      <c r="Y200" s="59"/>
      <c r="Z200" s="61"/>
      <c r="AA200" s="59"/>
      <c r="AB200" s="61"/>
      <c r="AC200" s="62"/>
      <c r="AD200" s="59"/>
      <c r="AE200" s="62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  <c r="BR200" s="13"/>
      <c r="BS200" s="13"/>
      <c r="BT200" s="13"/>
      <c r="BU200" s="13"/>
      <c r="BV200" s="13"/>
      <c r="BW200" s="13"/>
      <c r="BX200" s="13"/>
      <c r="BY200" s="13"/>
      <c r="BZ200" s="13"/>
      <c r="CA200" s="13"/>
      <c r="CB200" s="13"/>
      <c r="CC200" s="13"/>
      <c r="CD200" s="13"/>
      <c r="CE200" s="13"/>
      <c r="CF200" s="13"/>
      <c r="CG200" s="13"/>
      <c r="CH200" s="13"/>
      <c r="CI200" s="13"/>
      <c r="CJ200" s="13"/>
      <c r="CK200" s="13"/>
      <c r="CL200" s="13"/>
      <c r="CM200" s="13"/>
      <c r="CN200" s="13"/>
      <c r="CO200" s="13"/>
      <c r="CP200" s="13"/>
      <c r="CQ200" s="13"/>
      <c r="CR200" s="13"/>
      <c r="CS200" s="13"/>
      <c r="CT200" s="13"/>
      <c r="CU200" s="13"/>
      <c r="CV200" s="13"/>
      <c r="CW200" s="13"/>
      <c r="CX200" s="13"/>
      <c r="CY200" s="13"/>
      <c r="CZ200" s="13"/>
      <c r="DA200" s="13"/>
      <c r="DB200" s="13"/>
      <c r="DC200" s="13"/>
      <c r="DD200" s="13"/>
      <c r="DE200" s="13"/>
      <c r="DF200" s="13"/>
      <c r="DG200" s="13"/>
      <c r="DH200" s="13"/>
      <c r="DI200" s="13"/>
      <c r="DJ200" s="13"/>
      <c r="DK200" s="13"/>
      <c r="DL200" s="13"/>
      <c r="DM200" s="13"/>
      <c r="DN200" s="13"/>
      <c r="DO200" s="13"/>
      <c r="DP200" s="13"/>
      <c r="DQ200" s="13"/>
      <c r="DR200" s="13"/>
      <c r="DS200" s="13"/>
      <c r="DT200" s="13"/>
      <c r="DU200" s="13"/>
      <c r="DV200" s="13"/>
      <c r="DW200" s="13"/>
      <c r="DX200" s="13"/>
      <c r="DY200" s="13"/>
      <c r="DZ200" s="13"/>
      <c r="EA200" s="13"/>
      <c r="EB200" s="13"/>
      <c r="EC200" s="13"/>
      <c r="ED200" s="13"/>
      <c r="EE200" s="13"/>
      <c r="EF200" s="13"/>
      <c r="EG200" s="13"/>
      <c r="EH200" s="13"/>
      <c r="EI200" s="13"/>
      <c r="EJ200" s="13"/>
      <c r="EK200" s="13"/>
      <c r="EL200" s="13"/>
      <c r="EM200" s="13"/>
      <c r="EN200" s="13"/>
      <c r="EO200" s="13"/>
      <c r="EP200" s="13"/>
      <c r="EQ200" s="13"/>
      <c r="ER200" s="13"/>
      <c r="ES200" s="13"/>
      <c r="ET200" s="13"/>
      <c r="EU200" s="13"/>
      <c r="EV200" s="13"/>
      <c r="EW200" s="13"/>
      <c r="EX200" s="13"/>
      <c r="EY200" s="13"/>
      <c r="EZ200" s="13"/>
      <c r="FA200" s="13"/>
      <c r="FB200" s="13"/>
      <c r="FC200" s="13"/>
      <c r="FD200" s="13"/>
      <c r="FE200" s="13"/>
      <c r="FF200" s="13"/>
      <c r="FG200" s="13"/>
      <c r="FH200" s="13"/>
      <c r="FI200" s="13"/>
      <c r="FJ200" s="13"/>
      <c r="FK200" s="13"/>
      <c r="FL200" s="13"/>
      <c r="FM200" s="13"/>
      <c r="FN200" s="13"/>
      <c r="FO200" s="13"/>
      <c r="FP200" s="13"/>
      <c r="FQ200" s="13"/>
      <c r="FR200" s="13"/>
      <c r="FS200" s="13"/>
      <c r="FT200" s="13"/>
      <c r="FU200" s="13"/>
      <c r="FV200" s="13"/>
      <c r="FW200" s="13"/>
      <c r="FX200" s="13"/>
      <c r="FY200" s="13"/>
      <c r="FZ200" s="13"/>
      <c r="GA200" s="13"/>
      <c r="GB200" s="13"/>
      <c r="GC200" s="13"/>
    </row>
    <row r="201" spans="1:185" ht="12.75" customHeight="1" x14ac:dyDescent="0.2">
      <c r="A201" s="76"/>
      <c r="B201" s="81" t="s">
        <v>103</v>
      </c>
      <c r="C201" s="82" t="s">
        <v>662</v>
      </c>
      <c r="D201" s="88"/>
      <c r="E201" s="85">
        <v>2.4</v>
      </c>
      <c r="F201" s="78"/>
      <c r="G201" s="15">
        <f t="shared" si="3"/>
        <v>20</v>
      </c>
      <c r="H201" s="15">
        <v>1</v>
      </c>
      <c r="I201" s="15">
        <v>1</v>
      </c>
      <c r="J201" s="15">
        <v>2</v>
      </c>
      <c r="K201" s="15"/>
      <c r="L201" s="59">
        <v>9</v>
      </c>
      <c r="M201" s="59">
        <v>0</v>
      </c>
      <c r="N201" s="59">
        <v>1</v>
      </c>
      <c r="O201" s="59">
        <v>1</v>
      </c>
      <c r="P201" s="15"/>
      <c r="Q201" s="59">
        <v>2</v>
      </c>
      <c r="R201" s="59">
        <v>1</v>
      </c>
      <c r="S201" s="59">
        <v>2</v>
      </c>
      <c r="T201" s="59"/>
      <c r="U201" s="15"/>
      <c r="V201" s="59"/>
      <c r="W201" s="59"/>
      <c r="X201" s="61"/>
      <c r="Y201" s="59"/>
      <c r="Z201" s="61"/>
      <c r="AA201" s="59"/>
      <c r="AB201" s="60"/>
      <c r="AC201" s="62"/>
      <c r="AD201" s="59"/>
      <c r="AE201" s="62"/>
      <c r="AF201" s="59"/>
      <c r="AG201" s="59"/>
      <c r="AH201" s="59"/>
      <c r="AI201" s="59"/>
      <c r="AJ201" s="59"/>
      <c r="AK201" s="59"/>
      <c r="AL201" s="59"/>
      <c r="AM201" s="59"/>
      <c r="AN201" s="59"/>
      <c r="AO201" s="59"/>
      <c r="AP201" s="59"/>
      <c r="AQ201" s="59"/>
      <c r="AR201" s="59"/>
      <c r="AS201" s="59"/>
      <c r="AT201" s="59"/>
      <c r="AU201" s="59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  <c r="BR201" s="13"/>
      <c r="BS201" s="13"/>
      <c r="BT201" s="13"/>
      <c r="BU201" s="13"/>
      <c r="BV201" s="13"/>
      <c r="BW201" s="13"/>
      <c r="BX201" s="13"/>
      <c r="BY201" s="13"/>
      <c r="BZ201" s="13"/>
      <c r="CA201" s="13"/>
      <c r="CB201" s="13"/>
      <c r="CC201" s="13"/>
      <c r="CD201" s="13"/>
      <c r="CE201" s="13"/>
      <c r="CF201" s="13"/>
      <c r="CG201" s="13"/>
      <c r="CH201" s="13"/>
      <c r="CI201" s="13"/>
      <c r="CJ201" s="13"/>
      <c r="CK201" s="13"/>
      <c r="CL201" s="13"/>
      <c r="CM201" s="13"/>
      <c r="CN201" s="13"/>
      <c r="CO201" s="13"/>
      <c r="CP201" s="13"/>
      <c r="CQ201" s="13"/>
      <c r="CR201" s="13"/>
      <c r="CS201" s="13"/>
      <c r="CT201" s="13"/>
      <c r="CU201" s="13"/>
      <c r="CV201" s="13"/>
      <c r="CW201" s="13"/>
      <c r="CX201" s="13"/>
      <c r="CY201" s="13"/>
      <c r="CZ201" s="13"/>
      <c r="DA201" s="13"/>
      <c r="DB201" s="13"/>
      <c r="DC201" s="13"/>
      <c r="DD201" s="13"/>
      <c r="DE201" s="13"/>
      <c r="DF201" s="13"/>
      <c r="DG201" s="13"/>
      <c r="DH201" s="13"/>
      <c r="DI201" s="13"/>
      <c r="DJ201" s="13"/>
      <c r="DK201" s="13"/>
      <c r="DL201" s="13"/>
      <c r="DM201" s="13"/>
      <c r="DN201" s="13"/>
      <c r="DO201" s="13"/>
      <c r="DP201" s="13"/>
      <c r="DQ201" s="13"/>
      <c r="DR201" s="13"/>
      <c r="DS201" s="13"/>
      <c r="DT201" s="13"/>
      <c r="DU201" s="13"/>
      <c r="DV201" s="13"/>
      <c r="DW201" s="13"/>
      <c r="DX201" s="13"/>
      <c r="DY201" s="13"/>
      <c r="DZ201" s="13"/>
      <c r="EA201" s="13"/>
      <c r="EB201" s="13"/>
      <c r="EC201" s="13"/>
      <c r="ED201" s="13"/>
      <c r="EE201" s="13"/>
      <c r="EF201" s="13"/>
      <c r="EG201" s="13"/>
      <c r="EH201" s="13"/>
      <c r="EI201" s="13"/>
      <c r="EJ201" s="13"/>
      <c r="EK201" s="13"/>
      <c r="EL201" s="13"/>
      <c r="EM201" s="13"/>
      <c r="EN201" s="13"/>
      <c r="EO201" s="13"/>
      <c r="EP201" s="13"/>
      <c r="EQ201" s="13"/>
      <c r="ER201" s="13"/>
      <c r="ES201" s="13"/>
      <c r="ET201" s="13"/>
      <c r="EU201" s="13"/>
      <c r="EV201" s="13"/>
      <c r="EW201" s="13"/>
      <c r="EX201" s="13"/>
      <c r="EY201" s="13"/>
      <c r="EZ201" s="13"/>
      <c r="FA201" s="13"/>
      <c r="FB201" s="13"/>
      <c r="FC201" s="13"/>
      <c r="FD201" s="13"/>
      <c r="FE201" s="13"/>
      <c r="FF201" s="13"/>
      <c r="FG201" s="13"/>
      <c r="FH201" s="13"/>
      <c r="FI201" s="13"/>
      <c r="FJ201" s="13"/>
      <c r="FK201" s="13"/>
      <c r="FL201" s="13"/>
      <c r="FM201" s="13"/>
      <c r="FN201" s="13"/>
      <c r="FO201" s="13"/>
      <c r="FP201" s="13"/>
      <c r="FQ201" s="13"/>
      <c r="FR201" s="13"/>
      <c r="FS201" s="13"/>
      <c r="FT201" s="13"/>
      <c r="FU201" s="13"/>
      <c r="FV201" s="13"/>
      <c r="FW201" s="13"/>
      <c r="FX201" s="13"/>
      <c r="FY201" s="13"/>
      <c r="FZ201" s="13"/>
      <c r="GA201" s="13"/>
      <c r="GB201" s="13"/>
      <c r="GC201" s="13"/>
    </row>
    <row r="202" spans="1:185" ht="12.75" customHeight="1" x14ac:dyDescent="0.2">
      <c r="A202" s="76"/>
      <c r="B202" s="81" t="s">
        <v>547</v>
      </c>
      <c r="C202" s="82" t="s">
        <v>646</v>
      </c>
      <c r="D202" s="88"/>
      <c r="E202" s="85">
        <v>2.4</v>
      </c>
      <c r="F202" s="78"/>
      <c r="G202" s="15">
        <f t="shared" si="3"/>
        <v>1</v>
      </c>
      <c r="H202" s="15">
        <v>0</v>
      </c>
      <c r="I202" s="15">
        <v>0</v>
      </c>
      <c r="J202" s="68">
        <v>0</v>
      </c>
      <c r="K202" s="15"/>
      <c r="L202" s="59">
        <v>0</v>
      </c>
      <c r="M202" s="59">
        <v>0</v>
      </c>
      <c r="N202" s="59">
        <v>0</v>
      </c>
      <c r="O202" s="59">
        <v>0</v>
      </c>
      <c r="P202" s="15"/>
      <c r="Q202" s="59">
        <v>0</v>
      </c>
      <c r="R202" s="59">
        <v>1</v>
      </c>
      <c r="S202" s="59">
        <v>0</v>
      </c>
      <c r="T202" s="59"/>
      <c r="U202" s="15"/>
      <c r="V202" s="59"/>
      <c r="W202" s="59"/>
      <c r="X202" s="61"/>
      <c r="Y202" s="59"/>
      <c r="Z202" s="61"/>
      <c r="AA202" s="59"/>
      <c r="AB202" s="61"/>
      <c r="AC202" s="62"/>
      <c r="AD202" s="59"/>
      <c r="AE202" s="62"/>
      <c r="AF202" s="59"/>
      <c r="AG202" s="63"/>
      <c r="AH202" s="59"/>
      <c r="AI202" s="59"/>
      <c r="AJ202" s="59"/>
      <c r="AK202" s="59"/>
      <c r="AL202" s="59"/>
      <c r="AM202" s="59"/>
      <c r="AN202" s="59"/>
      <c r="AO202" s="59"/>
      <c r="AP202" s="59"/>
      <c r="AQ202" s="59"/>
      <c r="AR202" s="59"/>
      <c r="AS202" s="59"/>
      <c r="AT202" s="59"/>
      <c r="AU202" s="59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  <c r="BR202" s="13"/>
      <c r="BS202" s="13"/>
      <c r="BT202" s="13"/>
      <c r="BU202" s="13"/>
      <c r="BV202" s="13"/>
      <c r="BW202" s="13"/>
      <c r="BX202" s="13"/>
      <c r="BY202" s="13"/>
      <c r="BZ202" s="13"/>
      <c r="CA202" s="13"/>
      <c r="CB202" s="13"/>
      <c r="CC202" s="13"/>
      <c r="CD202" s="13"/>
      <c r="CE202" s="13"/>
      <c r="CF202" s="13"/>
      <c r="CG202" s="13"/>
      <c r="CH202" s="13"/>
      <c r="CI202" s="13"/>
      <c r="CJ202" s="13"/>
      <c r="CK202" s="13"/>
      <c r="CL202" s="13"/>
      <c r="CM202" s="13"/>
      <c r="CN202" s="13"/>
      <c r="CO202" s="13"/>
      <c r="CP202" s="13"/>
      <c r="CQ202" s="13"/>
      <c r="CR202" s="13"/>
      <c r="CS202" s="13"/>
      <c r="CT202" s="13"/>
      <c r="CU202" s="13"/>
      <c r="CV202" s="13"/>
      <c r="CW202" s="13"/>
      <c r="CX202" s="13"/>
      <c r="CY202" s="13"/>
      <c r="CZ202" s="13"/>
      <c r="DA202" s="13"/>
      <c r="DB202" s="13"/>
      <c r="DC202" s="13"/>
      <c r="DD202" s="13"/>
      <c r="DE202" s="13"/>
      <c r="DF202" s="13"/>
      <c r="DG202" s="13"/>
      <c r="DH202" s="13"/>
      <c r="DI202" s="13"/>
      <c r="DJ202" s="13"/>
      <c r="DK202" s="13"/>
      <c r="DL202" s="13"/>
      <c r="DM202" s="13"/>
      <c r="DN202" s="13"/>
      <c r="DO202" s="13"/>
      <c r="DP202" s="13"/>
      <c r="DQ202" s="13"/>
      <c r="DR202" s="13"/>
      <c r="DS202" s="13"/>
      <c r="DT202" s="13"/>
      <c r="DU202" s="13"/>
      <c r="DV202" s="13"/>
      <c r="DW202" s="13"/>
      <c r="DX202" s="13"/>
      <c r="DY202" s="13"/>
      <c r="DZ202" s="13"/>
      <c r="EA202" s="13"/>
      <c r="EB202" s="13"/>
      <c r="EC202" s="13"/>
      <c r="ED202" s="13"/>
      <c r="EE202" s="13"/>
      <c r="EF202" s="13"/>
      <c r="EG202" s="13"/>
      <c r="EH202" s="13"/>
      <c r="EI202" s="13"/>
      <c r="EJ202" s="13"/>
      <c r="EK202" s="13"/>
      <c r="EL202" s="13"/>
      <c r="EM202" s="13"/>
      <c r="EN202" s="13"/>
      <c r="EO202" s="13"/>
      <c r="EP202" s="13"/>
      <c r="EQ202" s="13"/>
      <c r="ER202" s="13"/>
      <c r="ES202" s="13"/>
      <c r="ET202" s="13"/>
      <c r="EU202" s="13"/>
      <c r="EV202" s="13"/>
      <c r="EW202" s="13"/>
      <c r="EX202" s="13"/>
      <c r="EY202" s="13"/>
      <c r="EZ202" s="13"/>
      <c r="FA202" s="13"/>
      <c r="FB202" s="13"/>
      <c r="FC202" s="13"/>
      <c r="FD202" s="13"/>
      <c r="FE202" s="13"/>
      <c r="FF202" s="13"/>
      <c r="FG202" s="13"/>
      <c r="FH202" s="13"/>
      <c r="FI202" s="13"/>
      <c r="FJ202" s="13"/>
      <c r="FK202" s="13"/>
      <c r="FL202" s="13"/>
      <c r="FM202" s="13"/>
      <c r="FN202" s="13"/>
      <c r="FO202" s="13"/>
      <c r="FP202" s="13"/>
      <c r="FQ202" s="13"/>
      <c r="FR202" s="13"/>
      <c r="FS202" s="13"/>
      <c r="FT202" s="13"/>
      <c r="FU202" s="13"/>
      <c r="FV202" s="13"/>
      <c r="FW202" s="13"/>
      <c r="FX202" s="13"/>
      <c r="FY202" s="13"/>
      <c r="FZ202" s="13"/>
      <c r="GA202" s="13"/>
      <c r="GB202" s="13"/>
      <c r="GC202" s="13"/>
    </row>
    <row r="203" spans="1:185" ht="12.75" customHeight="1" x14ac:dyDescent="0.2">
      <c r="A203" s="76"/>
      <c r="B203" s="81" t="s">
        <v>548</v>
      </c>
      <c r="C203" s="82" t="s">
        <v>655</v>
      </c>
      <c r="D203" s="88"/>
      <c r="E203" s="85">
        <v>2.4</v>
      </c>
      <c r="F203" s="78"/>
      <c r="G203" s="15">
        <f t="shared" si="3"/>
        <v>0</v>
      </c>
      <c r="H203" s="15">
        <v>0</v>
      </c>
      <c r="I203" s="15">
        <v>0</v>
      </c>
      <c r="J203" s="15">
        <v>0</v>
      </c>
      <c r="K203" s="15"/>
      <c r="L203" s="59">
        <v>0</v>
      </c>
      <c r="M203" s="59">
        <v>0</v>
      </c>
      <c r="N203" s="59">
        <v>0</v>
      </c>
      <c r="O203" s="59">
        <v>0</v>
      </c>
      <c r="P203" s="15"/>
      <c r="Q203" s="59">
        <v>0</v>
      </c>
      <c r="R203" s="59">
        <v>0</v>
      </c>
      <c r="S203" s="59">
        <v>0</v>
      </c>
      <c r="T203" s="59"/>
      <c r="U203" s="15"/>
      <c r="V203" s="59"/>
      <c r="W203" s="59"/>
      <c r="X203" s="61"/>
      <c r="Y203" s="59"/>
      <c r="Z203" s="61"/>
      <c r="AA203" s="59"/>
      <c r="AB203" s="61"/>
      <c r="AC203" s="62"/>
      <c r="AD203" s="59"/>
      <c r="AE203" s="62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  <c r="BR203" s="13"/>
      <c r="BS203" s="13"/>
      <c r="BT203" s="13"/>
      <c r="BU203" s="13"/>
      <c r="BV203" s="13"/>
      <c r="BW203" s="13"/>
      <c r="BX203" s="13"/>
      <c r="BY203" s="13"/>
      <c r="BZ203" s="13"/>
      <c r="CA203" s="13"/>
      <c r="CB203" s="13"/>
      <c r="CC203" s="13"/>
      <c r="CD203" s="13"/>
      <c r="CE203" s="13"/>
      <c r="CF203" s="13"/>
      <c r="CG203" s="13"/>
      <c r="CH203" s="13"/>
      <c r="CI203" s="13"/>
      <c r="CJ203" s="13"/>
      <c r="CK203" s="13"/>
      <c r="CL203" s="13"/>
      <c r="CM203" s="13"/>
      <c r="CN203" s="13"/>
      <c r="CO203" s="13"/>
      <c r="CP203" s="13"/>
      <c r="CQ203" s="13"/>
      <c r="CR203" s="13"/>
      <c r="CS203" s="13"/>
      <c r="CT203" s="13"/>
      <c r="CU203" s="13"/>
      <c r="CV203" s="13"/>
      <c r="CW203" s="13"/>
      <c r="CX203" s="13"/>
      <c r="CY203" s="13"/>
      <c r="CZ203" s="13"/>
      <c r="DA203" s="13"/>
      <c r="DB203" s="13"/>
      <c r="DC203" s="13"/>
      <c r="DD203" s="13"/>
      <c r="DE203" s="13"/>
      <c r="DF203" s="13"/>
      <c r="DG203" s="13"/>
      <c r="DH203" s="13"/>
      <c r="DI203" s="13"/>
      <c r="DJ203" s="13"/>
      <c r="DK203" s="13"/>
      <c r="DL203" s="13"/>
      <c r="DM203" s="13"/>
      <c r="DN203" s="13"/>
      <c r="DO203" s="13"/>
      <c r="DP203" s="13"/>
      <c r="DQ203" s="13"/>
      <c r="DR203" s="13"/>
      <c r="DS203" s="13"/>
      <c r="DT203" s="13"/>
      <c r="DU203" s="13"/>
      <c r="DV203" s="13"/>
      <c r="DW203" s="13"/>
      <c r="DX203" s="13"/>
      <c r="DY203" s="13"/>
      <c r="DZ203" s="13"/>
      <c r="EA203" s="13"/>
      <c r="EB203" s="13"/>
      <c r="EC203" s="13"/>
      <c r="ED203" s="13"/>
      <c r="EE203" s="13"/>
      <c r="EF203" s="13"/>
      <c r="EG203" s="13"/>
      <c r="EH203" s="13"/>
      <c r="EI203" s="13"/>
      <c r="EJ203" s="13"/>
      <c r="EK203" s="13"/>
      <c r="EL203" s="13"/>
      <c r="EM203" s="13"/>
      <c r="EN203" s="13"/>
      <c r="EO203" s="13"/>
      <c r="EP203" s="13"/>
      <c r="EQ203" s="13"/>
      <c r="ER203" s="13"/>
      <c r="ES203" s="13"/>
      <c r="ET203" s="13"/>
      <c r="EU203" s="13"/>
      <c r="EV203" s="13"/>
      <c r="EW203" s="13"/>
      <c r="EX203" s="13"/>
      <c r="EY203" s="13"/>
      <c r="EZ203" s="13"/>
      <c r="FA203" s="13"/>
      <c r="FB203" s="13"/>
      <c r="FC203" s="13"/>
      <c r="FD203" s="13"/>
      <c r="FE203" s="13"/>
      <c r="FF203" s="13"/>
      <c r="FG203" s="13"/>
      <c r="FH203" s="13"/>
      <c r="FI203" s="13"/>
      <c r="FJ203" s="13"/>
      <c r="FK203" s="13"/>
      <c r="FL203" s="13"/>
      <c r="FM203" s="13"/>
      <c r="FN203" s="13"/>
      <c r="FO203" s="13"/>
      <c r="FP203" s="13"/>
      <c r="FQ203" s="13"/>
      <c r="FR203" s="13"/>
      <c r="FS203" s="13"/>
      <c r="FT203" s="13"/>
      <c r="FU203" s="13"/>
      <c r="FV203" s="13"/>
      <c r="FW203" s="13"/>
      <c r="FX203" s="13"/>
      <c r="FY203" s="13"/>
      <c r="FZ203" s="13"/>
      <c r="GA203" s="13"/>
      <c r="GB203" s="13"/>
      <c r="GC203" s="13"/>
    </row>
    <row r="204" spans="1:185" ht="12.75" customHeight="1" x14ac:dyDescent="0.2">
      <c r="A204" s="76"/>
      <c r="B204" s="81" t="s">
        <v>119</v>
      </c>
      <c r="C204" s="82" t="s">
        <v>655</v>
      </c>
      <c r="D204" s="88">
        <v>6</v>
      </c>
      <c r="E204" s="85">
        <v>2.2999999999999998</v>
      </c>
      <c r="F204" s="78"/>
      <c r="G204" s="15">
        <f t="shared" si="3"/>
        <v>0</v>
      </c>
      <c r="H204" s="15">
        <v>0</v>
      </c>
      <c r="I204" s="15">
        <v>0</v>
      </c>
      <c r="J204" s="68">
        <v>0</v>
      </c>
      <c r="K204" s="15"/>
      <c r="L204" s="59">
        <v>0</v>
      </c>
      <c r="M204" s="59">
        <v>0</v>
      </c>
      <c r="N204" s="59">
        <v>0</v>
      </c>
      <c r="O204" s="59">
        <v>0</v>
      </c>
      <c r="P204" s="15"/>
      <c r="Q204" s="59">
        <v>0</v>
      </c>
      <c r="R204" s="59">
        <v>0</v>
      </c>
      <c r="S204" s="59">
        <v>0</v>
      </c>
      <c r="T204" s="59"/>
      <c r="U204" s="15"/>
      <c r="V204" s="59"/>
      <c r="W204" s="59"/>
      <c r="X204" s="61"/>
      <c r="Y204" s="59"/>
      <c r="Z204" s="61"/>
      <c r="AA204" s="59"/>
      <c r="AB204" s="61"/>
      <c r="AC204" s="62"/>
      <c r="AD204" s="59"/>
      <c r="AE204" s="62"/>
      <c r="AF204" s="59"/>
      <c r="AG204" s="59"/>
      <c r="AH204" s="59"/>
      <c r="AI204" s="59"/>
      <c r="AJ204" s="59"/>
      <c r="AK204" s="59"/>
      <c r="AL204" s="59"/>
      <c r="AM204" s="59"/>
      <c r="AN204" s="59"/>
      <c r="AO204" s="59"/>
      <c r="AP204" s="59"/>
      <c r="AQ204" s="59"/>
      <c r="AR204" s="59"/>
      <c r="AS204" s="59"/>
      <c r="AT204" s="59"/>
      <c r="AU204" s="59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  <c r="BR204" s="13"/>
      <c r="BS204" s="13"/>
      <c r="BT204" s="13"/>
      <c r="BU204" s="13"/>
      <c r="BV204" s="13"/>
      <c r="BW204" s="13"/>
      <c r="BX204" s="13"/>
      <c r="BY204" s="13"/>
      <c r="BZ204" s="13"/>
      <c r="CA204" s="13"/>
      <c r="CB204" s="13"/>
      <c r="CC204" s="13"/>
      <c r="CD204" s="13"/>
      <c r="CE204" s="13"/>
      <c r="CF204" s="13"/>
      <c r="CG204" s="13"/>
      <c r="CH204" s="13"/>
      <c r="CI204" s="13"/>
      <c r="CJ204" s="13"/>
      <c r="CK204" s="13"/>
      <c r="CL204" s="13"/>
      <c r="CM204" s="13"/>
      <c r="CN204" s="13"/>
      <c r="CO204" s="13"/>
      <c r="CP204" s="13"/>
      <c r="CQ204" s="13"/>
      <c r="CR204" s="13"/>
      <c r="CS204" s="13"/>
      <c r="CT204" s="13"/>
      <c r="CU204" s="13"/>
      <c r="CV204" s="13"/>
      <c r="CW204" s="13"/>
      <c r="CX204" s="13"/>
      <c r="CY204" s="13"/>
      <c r="CZ204" s="13"/>
      <c r="DA204" s="13"/>
      <c r="DB204" s="13"/>
      <c r="DC204" s="13"/>
      <c r="DD204" s="13"/>
      <c r="DE204" s="13"/>
      <c r="DF204" s="13"/>
      <c r="DG204" s="13"/>
      <c r="DH204" s="13"/>
      <c r="DI204" s="13"/>
      <c r="DJ204" s="13"/>
      <c r="DK204" s="13"/>
      <c r="DL204" s="13"/>
      <c r="DM204" s="13"/>
      <c r="DN204" s="13"/>
      <c r="DO204" s="13"/>
      <c r="DP204" s="13"/>
      <c r="DQ204" s="13"/>
      <c r="DR204" s="13"/>
      <c r="DS204" s="13"/>
      <c r="DT204" s="13"/>
      <c r="DU204" s="13"/>
      <c r="DV204" s="13"/>
      <c r="DW204" s="13"/>
      <c r="DX204" s="13"/>
      <c r="DY204" s="13"/>
      <c r="DZ204" s="13"/>
      <c r="EA204" s="13"/>
      <c r="EB204" s="13"/>
      <c r="EC204" s="13"/>
      <c r="ED204" s="13"/>
      <c r="EE204" s="13"/>
      <c r="EF204" s="13"/>
      <c r="EG204" s="13"/>
      <c r="EH204" s="13"/>
      <c r="EI204" s="13"/>
      <c r="EJ204" s="13"/>
      <c r="EK204" s="13"/>
      <c r="EL204" s="13"/>
      <c r="EM204" s="13"/>
      <c r="EN204" s="13"/>
      <c r="EO204" s="13"/>
      <c r="EP204" s="13"/>
      <c r="EQ204" s="13"/>
      <c r="ER204" s="13"/>
      <c r="ES204" s="13"/>
      <c r="ET204" s="13"/>
      <c r="EU204" s="13"/>
      <c r="EV204" s="13"/>
      <c r="EW204" s="13"/>
      <c r="EX204" s="13"/>
      <c r="EY204" s="13"/>
      <c r="EZ204" s="13"/>
      <c r="FA204" s="13"/>
      <c r="FB204" s="13"/>
      <c r="FC204" s="13"/>
      <c r="FD204" s="13"/>
      <c r="FE204" s="13"/>
      <c r="FF204" s="13"/>
      <c r="FG204" s="13"/>
      <c r="FH204" s="13"/>
      <c r="FI204" s="13"/>
      <c r="FJ204" s="13"/>
      <c r="FK204" s="13"/>
      <c r="FL204" s="13"/>
      <c r="FM204" s="13"/>
      <c r="FN204" s="13"/>
      <c r="FO204" s="13"/>
      <c r="FP204" s="13"/>
      <c r="FQ204" s="13"/>
      <c r="FR204" s="13"/>
      <c r="FS204" s="13"/>
      <c r="FT204" s="13"/>
      <c r="FU204" s="13"/>
      <c r="FV204" s="13"/>
      <c r="FW204" s="13"/>
      <c r="FX204" s="13"/>
      <c r="FY204" s="13"/>
      <c r="FZ204" s="13"/>
      <c r="GA204" s="13"/>
      <c r="GB204" s="13"/>
      <c r="GC204" s="13"/>
    </row>
    <row r="205" spans="1:185" ht="12.75" customHeight="1" x14ac:dyDescent="0.2">
      <c r="A205" s="76"/>
      <c r="B205" s="81" t="s">
        <v>360</v>
      </c>
      <c r="C205" s="82" t="s">
        <v>650</v>
      </c>
      <c r="D205" s="88">
        <v>21</v>
      </c>
      <c r="E205" s="85">
        <v>2.2999999999999998</v>
      </c>
      <c r="F205" s="50">
        <v>3.6</v>
      </c>
      <c r="G205" s="15">
        <f t="shared" si="3"/>
        <v>13</v>
      </c>
      <c r="H205" s="15">
        <v>0</v>
      </c>
      <c r="I205" s="15">
        <v>0</v>
      </c>
      <c r="J205" s="68">
        <v>0</v>
      </c>
      <c r="K205" s="15"/>
      <c r="L205" s="59">
        <v>0</v>
      </c>
      <c r="M205" s="59">
        <v>4</v>
      </c>
      <c r="N205" s="59">
        <v>6</v>
      </c>
      <c r="O205" s="59">
        <v>1</v>
      </c>
      <c r="P205" s="15"/>
      <c r="Q205" s="59">
        <v>1</v>
      </c>
      <c r="R205" s="59">
        <v>1</v>
      </c>
      <c r="S205" s="59">
        <v>0</v>
      </c>
      <c r="T205" s="59"/>
      <c r="U205" s="15"/>
      <c r="V205" s="59"/>
      <c r="W205" s="59"/>
      <c r="X205" s="61"/>
      <c r="Y205" s="59"/>
      <c r="Z205" s="61"/>
      <c r="AA205" s="59"/>
      <c r="AB205" s="60"/>
      <c r="AC205" s="62"/>
      <c r="AD205" s="59"/>
      <c r="AE205" s="62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  <c r="BR205" s="13"/>
      <c r="BS205" s="13"/>
      <c r="BT205" s="13"/>
      <c r="BU205" s="13"/>
      <c r="BV205" s="13"/>
      <c r="BW205" s="13"/>
      <c r="BX205" s="13"/>
      <c r="BY205" s="13"/>
      <c r="BZ205" s="13"/>
      <c r="CA205" s="13"/>
      <c r="CB205" s="13"/>
      <c r="CC205" s="13"/>
      <c r="CD205" s="13"/>
      <c r="CE205" s="13"/>
      <c r="CF205" s="13"/>
      <c r="CG205" s="13"/>
      <c r="CH205" s="13"/>
      <c r="CI205" s="13"/>
      <c r="CJ205" s="13"/>
      <c r="CK205" s="13"/>
      <c r="CL205" s="13"/>
      <c r="CM205" s="13"/>
      <c r="CN205" s="13"/>
      <c r="CO205" s="13"/>
      <c r="CP205" s="13"/>
      <c r="CQ205" s="13"/>
      <c r="CR205" s="13"/>
      <c r="CS205" s="13"/>
      <c r="CT205" s="13"/>
      <c r="CU205" s="13"/>
      <c r="CV205" s="13"/>
      <c r="CW205" s="13"/>
      <c r="CX205" s="13"/>
      <c r="CY205" s="13"/>
      <c r="CZ205" s="13"/>
      <c r="DA205" s="13"/>
      <c r="DB205" s="13"/>
      <c r="DC205" s="13"/>
      <c r="DD205" s="13"/>
      <c r="DE205" s="13"/>
      <c r="DF205" s="13"/>
      <c r="DG205" s="13"/>
      <c r="DH205" s="13"/>
      <c r="DI205" s="13"/>
      <c r="DJ205" s="13"/>
      <c r="DK205" s="13"/>
      <c r="DL205" s="13"/>
      <c r="DM205" s="13"/>
      <c r="DN205" s="13"/>
      <c r="DO205" s="13"/>
      <c r="DP205" s="13"/>
      <c r="DQ205" s="13"/>
      <c r="DR205" s="13"/>
      <c r="DS205" s="13"/>
      <c r="DT205" s="13"/>
      <c r="DU205" s="13"/>
      <c r="DV205" s="13"/>
      <c r="DW205" s="13"/>
      <c r="DX205" s="13"/>
      <c r="DY205" s="13"/>
      <c r="DZ205" s="13"/>
      <c r="EA205" s="13"/>
      <c r="EB205" s="13"/>
      <c r="EC205" s="13"/>
      <c r="ED205" s="13"/>
      <c r="EE205" s="13"/>
      <c r="EF205" s="13"/>
      <c r="EG205" s="13"/>
      <c r="EH205" s="13"/>
      <c r="EI205" s="13"/>
      <c r="EJ205" s="13"/>
      <c r="EK205" s="13"/>
      <c r="EL205" s="13"/>
      <c r="EM205" s="13"/>
      <c r="EN205" s="13"/>
      <c r="EO205" s="13"/>
      <c r="EP205" s="13"/>
      <c r="EQ205" s="13"/>
      <c r="ER205" s="13"/>
      <c r="ES205" s="13"/>
      <c r="ET205" s="13"/>
      <c r="EU205" s="13"/>
      <c r="EV205" s="13"/>
      <c r="EW205" s="13"/>
      <c r="EX205" s="13"/>
      <c r="EY205" s="13"/>
      <c r="EZ205" s="13"/>
      <c r="FA205" s="13"/>
      <c r="FB205" s="13"/>
      <c r="FC205" s="13"/>
      <c r="FD205" s="13"/>
      <c r="FE205" s="13"/>
      <c r="FF205" s="13"/>
      <c r="FG205" s="13"/>
      <c r="FH205" s="13"/>
      <c r="FI205" s="13"/>
      <c r="FJ205" s="13"/>
      <c r="FK205" s="13"/>
      <c r="FL205" s="13"/>
      <c r="FM205" s="13"/>
      <c r="FN205" s="13"/>
      <c r="FO205" s="13"/>
      <c r="FP205" s="13"/>
      <c r="FQ205" s="13"/>
      <c r="FR205" s="13"/>
      <c r="FS205" s="13"/>
      <c r="FT205" s="13"/>
      <c r="FU205" s="13"/>
      <c r="FV205" s="13"/>
      <c r="FW205" s="13"/>
      <c r="FX205" s="13"/>
      <c r="FY205" s="13"/>
      <c r="FZ205" s="13"/>
      <c r="GA205" s="13"/>
      <c r="GB205" s="13"/>
      <c r="GC205" s="13"/>
    </row>
    <row r="206" spans="1:185" ht="12.75" customHeight="1" x14ac:dyDescent="0.2">
      <c r="A206" s="76"/>
      <c r="B206" s="81" t="s">
        <v>366</v>
      </c>
      <c r="C206" s="82" t="s">
        <v>660</v>
      </c>
      <c r="D206" s="88">
        <v>39</v>
      </c>
      <c r="E206" s="85">
        <v>2.2999999999999998</v>
      </c>
      <c r="F206" s="78"/>
      <c r="G206" s="15">
        <f t="shared" si="3"/>
        <v>14</v>
      </c>
      <c r="H206" s="15">
        <v>4</v>
      </c>
      <c r="I206" s="15">
        <v>0</v>
      </c>
      <c r="J206" s="68">
        <v>0</v>
      </c>
      <c r="K206" s="15"/>
      <c r="L206" s="59">
        <v>0</v>
      </c>
      <c r="M206" s="59">
        <v>0</v>
      </c>
      <c r="N206" s="59">
        <v>0</v>
      </c>
      <c r="O206" s="59">
        <v>3</v>
      </c>
      <c r="P206" s="15"/>
      <c r="Q206" s="59">
        <v>1</v>
      </c>
      <c r="R206" s="59">
        <v>6</v>
      </c>
      <c r="S206" s="59">
        <v>0</v>
      </c>
      <c r="T206" s="59"/>
      <c r="U206" s="15"/>
      <c r="V206" s="59"/>
      <c r="W206" s="59"/>
      <c r="X206" s="61"/>
      <c r="Y206" s="59"/>
      <c r="Z206" s="61"/>
      <c r="AA206" s="59"/>
      <c r="AB206" s="60"/>
      <c r="AC206" s="62"/>
      <c r="AD206" s="59"/>
      <c r="AE206" s="62"/>
      <c r="AF206" s="59"/>
      <c r="AG206" s="63"/>
      <c r="AH206" s="59"/>
      <c r="AI206" s="59"/>
      <c r="AJ206" s="59"/>
      <c r="AK206" s="59"/>
      <c r="AL206" s="59"/>
      <c r="AM206" s="59"/>
      <c r="AN206" s="59"/>
      <c r="AO206" s="63"/>
      <c r="AP206" s="59"/>
      <c r="AQ206" s="59"/>
      <c r="AR206" s="59"/>
      <c r="AS206" s="59"/>
      <c r="AT206" s="59"/>
      <c r="AU206" s="59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  <c r="BR206" s="13"/>
      <c r="BS206" s="13"/>
      <c r="BT206" s="13"/>
      <c r="BU206" s="13"/>
      <c r="BV206" s="13"/>
      <c r="BW206" s="13"/>
      <c r="BX206" s="13"/>
      <c r="BY206" s="13"/>
      <c r="BZ206" s="13"/>
      <c r="CA206" s="13"/>
      <c r="CB206" s="13"/>
      <c r="CC206" s="13"/>
      <c r="CD206" s="13"/>
      <c r="CE206" s="13"/>
      <c r="CF206" s="13"/>
      <c r="CG206" s="13"/>
      <c r="CH206" s="13"/>
      <c r="CI206" s="13"/>
      <c r="CJ206" s="13"/>
      <c r="CK206" s="13"/>
      <c r="CL206" s="13"/>
      <c r="CM206" s="13"/>
      <c r="CN206" s="13"/>
      <c r="CO206" s="13"/>
      <c r="CP206" s="13"/>
      <c r="CQ206" s="13"/>
      <c r="CR206" s="13"/>
      <c r="CS206" s="13"/>
      <c r="CT206" s="13"/>
      <c r="CU206" s="13"/>
      <c r="CV206" s="13"/>
      <c r="CW206" s="13"/>
      <c r="CX206" s="13"/>
      <c r="CY206" s="13"/>
      <c r="CZ206" s="13"/>
      <c r="DA206" s="13"/>
      <c r="DB206" s="13"/>
      <c r="DC206" s="13"/>
      <c r="DD206" s="13"/>
      <c r="DE206" s="13"/>
      <c r="DF206" s="13"/>
      <c r="DG206" s="13"/>
      <c r="DH206" s="13"/>
      <c r="DI206" s="13"/>
      <c r="DJ206" s="13"/>
      <c r="DK206" s="13"/>
      <c r="DL206" s="13"/>
      <c r="DM206" s="13"/>
      <c r="DN206" s="13"/>
      <c r="DO206" s="13"/>
      <c r="DP206" s="13"/>
      <c r="DQ206" s="13"/>
      <c r="DR206" s="13"/>
      <c r="DS206" s="13"/>
      <c r="DT206" s="13"/>
      <c r="DU206" s="13"/>
      <c r="DV206" s="13"/>
      <c r="DW206" s="13"/>
      <c r="DX206" s="13"/>
      <c r="DY206" s="13"/>
      <c r="DZ206" s="13"/>
      <c r="EA206" s="13"/>
      <c r="EB206" s="13"/>
      <c r="EC206" s="13"/>
      <c r="ED206" s="13"/>
      <c r="EE206" s="13"/>
      <c r="EF206" s="13"/>
      <c r="EG206" s="13"/>
      <c r="EH206" s="13"/>
      <c r="EI206" s="13"/>
      <c r="EJ206" s="13"/>
      <c r="EK206" s="13"/>
      <c r="EL206" s="13"/>
      <c r="EM206" s="13"/>
      <c r="EN206" s="13"/>
      <c r="EO206" s="13"/>
      <c r="EP206" s="13"/>
      <c r="EQ206" s="13"/>
      <c r="ER206" s="13"/>
      <c r="ES206" s="13"/>
      <c r="ET206" s="13"/>
      <c r="EU206" s="13"/>
      <c r="EV206" s="13"/>
      <c r="EW206" s="13"/>
      <c r="EX206" s="13"/>
      <c r="EY206" s="13"/>
      <c r="EZ206" s="13"/>
      <c r="FA206" s="13"/>
      <c r="FB206" s="13"/>
      <c r="FC206" s="13"/>
      <c r="FD206" s="13"/>
      <c r="FE206" s="13"/>
      <c r="FF206" s="13"/>
      <c r="FG206" s="13"/>
      <c r="FH206" s="13"/>
      <c r="FI206" s="13"/>
      <c r="FJ206" s="13"/>
      <c r="FK206" s="13"/>
      <c r="FL206" s="13"/>
      <c r="FM206" s="13"/>
      <c r="FN206" s="13"/>
      <c r="FO206" s="13"/>
      <c r="FP206" s="13"/>
      <c r="FQ206" s="13"/>
      <c r="FR206" s="13"/>
      <c r="FS206" s="13"/>
      <c r="FT206" s="13"/>
      <c r="FU206" s="13"/>
      <c r="FV206" s="13"/>
      <c r="FW206" s="13"/>
      <c r="FX206" s="13"/>
      <c r="FY206" s="13"/>
      <c r="FZ206" s="13"/>
      <c r="GA206" s="13"/>
      <c r="GB206" s="13"/>
      <c r="GC206" s="13"/>
    </row>
    <row r="207" spans="1:185" ht="12.75" customHeight="1" x14ac:dyDescent="0.2">
      <c r="A207" s="76"/>
      <c r="B207" s="81" t="s">
        <v>358</v>
      </c>
      <c r="C207" s="82" t="s">
        <v>665</v>
      </c>
      <c r="D207" s="88">
        <v>33</v>
      </c>
      <c r="E207" s="85">
        <v>2.2999999999999998</v>
      </c>
      <c r="F207" s="78"/>
      <c r="G207" s="15">
        <f t="shared" si="3"/>
        <v>15</v>
      </c>
      <c r="H207" s="15">
        <v>2</v>
      </c>
      <c r="I207" s="15">
        <v>6</v>
      </c>
      <c r="J207" s="68">
        <v>6</v>
      </c>
      <c r="K207" s="15"/>
      <c r="L207" s="59">
        <v>1</v>
      </c>
      <c r="M207" s="59">
        <v>0</v>
      </c>
      <c r="N207" s="59">
        <v>0</v>
      </c>
      <c r="O207" s="59">
        <v>0</v>
      </c>
      <c r="P207" s="15"/>
      <c r="Q207" s="59">
        <v>0</v>
      </c>
      <c r="R207" s="59">
        <v>0</v>
      </c>
      <c r="S207" s="59">
        <v>0</v>
      </c>
      <c r="T207" s="59"/>
      <c r="U207" s="15"/>
      <c r="V207" s="59"/>
      <c r="W207" s="59"/>
      <c r="X207" s="61"/>
      <c r="Y207" s="59"/>
      <c r="Z207" s="61"/>
      <c r="AA207" s="59"/>
      <c r="AB207" s="61"/>
      <c r="AC207" s="62"/>
      <c r="AD207" s="59"/>
      <c r="AE207" s="62"/>
      <c r="AF207" s="59"/>
      <c r="AG207" s="59"/>
      <c r="AH207" s="59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  <c r="AT207" s="59"/>
      <c r="AU207" s="59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  <c r="BR207" s="13"/>
      <c r="BS207" s="13"/>
      <c r="BT207" s="13"/>
      <c r="BU207" s="13"/>
      <c r="BV207" s="13"/>
      <c r="BW207" s="13"/>
      <c r="BX207" s="13"/>
      <c r="BY207" s="13"/>
      <c r="BZ207" s="13"/>
      <c r="CA207" s="13"/>
      <c r="CB207" s="13"/>
      <c r="CC207" s="13"/>
      <c r="CD207" s="13"/>
      <c r="CE207" s="13"/>
      <c r="CF207" s="13"/>
      <c r="CG207" s="13"/>
      <c r="CH207" s="13"/>
      <c r="CI207" s="13"/>
      <c r="CJ207" s="13"/>
      <c r="CK207" s="13"/>
      <c r="CL207" s="13"/>
      <c r="CM207" s="13"/>
      <c r="CN207" s="13"/>
      <c r="CO207" s="13"/>
      <c r="CP207" s="13"/>
      <c r="CQ207" s="13"/>
      <c r="CR207" s="13"/>
      <c r="CS207" s="13"/>
      <c r="CT207" s="13"/>
      <c r="CU207" s="13"/>
      <c r="CV207" s="13"/>
      <c r="CW207" s="13"/>
      <c r="CX207" s="13"/>
      <c r="CY207" s="13"/>
      <c r="CZ207" s="13"/>
      <c r="DA207" s="13"/>
      <c r="DB207" s="13"/>
      <c r="DC207" s="13"/>
      <c r="DD207" s="13"/>
      <c r="DE207" s="13"/>
      <c r="DF207" s="13"/>
      <c r="DG207" s="13"/>
      <c r="DH207" s="13"/>
      <c r="DI207" s="13"/>
      <c r="DJ207" s="13"/>
      <c r="DK207" s="13"/>
      <c r="DL207" s="13"/>
      <c r="DM207" s="13"/>
      <c r="DN207" s="13"/>
      <c r="DO207" s="13"/>
      <c r="DP207" s="13"/>
      <c r="DQ207" s="13"/>
      <c r="DR207" s="13"/>
      <c r="DS207" s="13"/>
      <c r="DT207" s="13"/>
      <c r="DU207" s="13"/>
      <c r="DV207" s="13"/>
      <c r="DW207" s="13"/>
      <c r="DX207" s="13"/>
      <c r="DY207" s="13"/>
      <c r="DZ207" s="13"/>
      <c r="EA207" s="13"/>
      <c r="EB207" s="13"/>
      <c r="EC207" s="13"/>
      <c r="ED207" s="13"/>
      <c r="EE207" s="13"/>
      <c r="EF207" s="13"/>
      <c r="EG207" s="13"/>
      <c r="EH207" s="13"/>
      <c r="EI207" s="13"/>
      <c r="EJ207" s="13"/>
      <c r="EK207" s="13"/>
      <c r="EL207" s="13"/>
      <c r="EM207" s="13"/>
      <c r="EN207" s="13"/>
      <c r="EO207" s="13"/>
      <c r="EP207" s="13"/>
      <c r="EQ207" s="13"/>
      <c r="ER207" s="13"/>
      <c r="ES207" s="13"/>
      <c r="ET207" s="13"/>
      <c r="EU207" s="13"/>
      <c r="EV207" s="13"/>
      <c r="EW207" s="13"/>
      <c r="EX207" s="13"/>
      <c r="EY207" s="13"/>
      <c r="EZ207" s="13"/>
      <c r="FA207" s="13"/>
      <c r="FB207" s="13"/>
      <c r="FC207" s="13"/>
      <c r="FD207" s="13"/>
      <c r="FE207" s="13"/>
      <c r="FF207" s="13"/>
      <c r="FG207" s="13"/>
      <c r="FH207" s="13"/>
      <c r="FI207" s="13"/>
      <c r="FJ207" s="13"/>
      <c r="FK207" s="13"/>
      <c r="FL207" s="13"/>
      <c r="FM207" s="13"/>
      <c r="FN207" s="13"/>
      <c r="FO207" s="13"/>
      <c r="FP207" s="13"/>
      <c r="FQ207" s="13"/>
      <c r="FR207" s="13"/>
      <c r="FS207" s="13"/>
      <c r="FT207" s="13"/>
      <c r="FU207" s="13"/>
      <c r="FV207" s="13"/>
      <c r="FW207" s="13"/>
      <c r="FX207" s="13"/>
      <c r="FY207" s="13"/>
      <c r="FZ207" s="13"/>
      <c r="GA207" s="13"/>
      <c r="GB207" s="13"/>
      <c r="GC207" s="13"/>
    </row>
    <row r="208" spans="1:185" ht="12.75" customHeight="1" x14ac:dyDescent="0.2">
      <c r="A208" s="76"/>
      <c r="B208" s="81" t="s">
        <v>374</v>
      </c>
      <c r="C208" s="82" t="s">
        <v>656</v>
      </c>
      <c r="D208" s="88">
        <v>0</v>
      </c>
      <c r="E208" s="85">
        <v>2.2999999999999998</v>
      </c>
      <c r="F208" s="73"/>
      <c r="G208" s="15">
        <f t="shared" si="3"/>
        <v>0</v>
      </c>
      <c r="H208" s="15">
        <v>0</v>
      </c>
      <c r="I208" s="15">
        <v>0</v>
      </c>
      <c r="J208" s="15">
        <v>0</v>
      </c>
      <c r="K208" s="15"/>
      <c r="L208" s="59">
        <v>0</v>
      </c>
      <c r="M208" s="59">
        <v>0</v>
      </c>
      <c r="N208" s="59">
        <v>0</v>
      </c>
      <c r="O208" s="59">
        <v>0</v>
      </c>
      <c r="P208" s="15"/>
      <c r="Q208" s="59">
        <v>0</v>
      </c>
      <c r="R208" s="59">
        <v>0</v>
      </c>
      <c r="S208" s="59">
        <v>0</v>
      </c>
      <c r="T208" s="59"/>
      <c r="U208" s="15"/>
      <c r="V208" s="59"/>
      <c r="W208" s="59"/>
      <c r="X208" s="61"/>
      <c r="Y208" s="59"/>
      <c r="Z208" s="61"/>
      <c r="AA208" s="59"/>
      <c r="AB208" s="61"/>
      <c r="AC208" s="62"/>
      <c r="AD208" s="59"/>
      <c r="AE208" s="62"/>
      <c r="AF208" s="59"/>
      <c r="AG208" s="59"/>
      <c r="AH208" s="59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  <c r="AT208" s="59"/>
      <c r="AU208" s="59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  <c r="BR208" s="13"/>
      <c r="BS208" s="13"/>
      <c r="BT208" s="13"/>
      <c r="BU208" s="13"/>
      <c r="BV208" s="13"/>
      <c r="BW208" s="13"/>
      <c r="BX208" s="13"/>
      <c r="BY208" s="13"/>
      <c r="BZ208" s="13"/>
      <c r="CA208" s="13"/>
      <c r="CB208" s="13"/>
      <c r="CC208" s="13"/>
      <c r="CD208" s="13"/>
      <c r="CE208" s="13"/>
      <c r="CF208" s="13"/>
      <c r="CG208" s="13"/>
      <c r="CH208" s="13"/>
      <c r="CI208" s="13"/>
      <c r="CJ208" s="13"/>
      <c r="CK208" s="13"/>
      <c r="CL208" s="13"/>
      <c r="CM208" s="13"/>
      <c r="CN208" s="13"/>
      <c r="CO208" s="13"/>
      <c r="CP208" s="13"/>
      <c r="CQ208" s="13"/>
      <c r="CR208" s="13"/>
      <c r="CS208" s="13"/>
      <c r="CT208" s="13"/>
      <c r="CU208" s="13"/>
      <c r="CV208" s="13"/>
      <c r="CW208" s="13"/>
      <c r="CX208" s="13"/>
      <c r="CY208" s="13"/>
      <c r="CZ208" s="13"/>
      <c r="DA208" s="13"/>
      <c r="DB208" s="13"/>
      <c r="DC208" s="13"/>
      <c r="DD208" s="13"/>
      <c r="DE208" s="13"/>
      <c r="DF208" s="13"/>
      <c r="DG208" s="13"/>
      <c r="DH208" s="13"/>
      <c r="DI208" s="13"/>
      <c r="DJ208" s="13"/>
      <c r="DK208" s="13"/>
      <c r="DL208" s="13"/>
      <c r="DM208" s="13"/>
      <c r="DN208" s="13"/>
      <c r="DO208" s="13"/>
      <c r="DP208" s="13"/>
      <c r="DQ208" s="13"/>
      <c r="DR208" s="13"/>
      <c r="DS208" s="13"/>
      <c r="DT208" s="13"/>
      <c r="DU208" s="13"/>
      <c r="DV208" s="13"/>
      <c r="DW208" s="13"/>
      <c r="DX208" s="13"/>
      <c r="DY208" s="13"/>
      <c r="DZ208" s="13"/>
      <c r="EA208" s="13"/>
      <c r="EB208" s="13"/>
      <c r="EC208" s="13"/>
      <c r="ED208" s="13"/>
      <c r="EE208" s="13"/>
      <c r="EF208" s="13"/>
      <c r="EG208" s="13"/>
      <c r="EH208" s="13"/>
      <c r="EI208" s="13"/>
      <c r="EJ208" s="13"/>
      <c r="EK208" s="13"/>
      <c r="EL208" s="13"/>
      <c r="EM208" s="13"/>
      <c r="EN208" s="13"/>
      <c r="EO208" s="13"/>
      <c r="EP208" s="13"/>
      <c r="EQ208" s="13"/>
      <c r="ER208" s="13"/>
      <c r="ES208" s="13"/>
      <c r="ET208" s="13"/>
      <c r="EU208" s="13"/>
      <c r="EV208" s="13"/>
      <c r="EW208" s="13"/>
      <c r="EX208" s="13"/>
      <c r="EY208" s="13"/>
      <c r="EZ208" s="13"/>
      <c r="FA208" s="13"/>
      <c r="FB208" s="13"/>
      <c r="FC208" s="13"/>
      <c r="FD208" s="13"/>
      <c r="FE208" s="13"/>
      <c r="FF208" s="13"/>
      <c r="FG208" s="13"/>
      <c r="FH208" s="13"/>
      <c r="FI208" s="13"/>
      <c r="FJ208" s="13"/>
      <c r="FK208" s="13"/>
      <c r="FL208" s="13"/>
      <c r="FM208" s="13"/>
      <c r="FN208" s="13"/>
      <c r="FO208" s="13"/>
      <c r="FP208" s="13"/>
      <c r="FQ208" s="13"/>
      <c r="FR208" s="13"/>
      <c r="FS208" s="13"/>
      <c r="FT208" s="13"/>
      <c r="FU208" s="13"/>
      <c r="FV208" s="13"/>
      <c r="FW208" s="13"/>
      <c r="FX208" s="13"/>
      <c r="FY208" s="13"/>
      <c r="FZ208" s="13"/>
      <c r="GA208" s="13"/>
      <c r="GB208" s="13"/>
      <c r="GC208" s="13"/>
    </row>
    <row r="209" spans="1:16383" ht="12.75" customHeight="1" x14ac:dyDescent="0.2">
      <c r="A209" s="76"/>
      <c r="B209" s="81" t="s">
        <v>370</v>
      </c>
      <c r="C209" s="82" t="s">
        <v>665</v>
      </c>
      <c r="D209" s="88">
        <v>7</v>
      </c>
      <c r="E209" s="85">
        <v>2.2999999999999998</v>
      </c>
      <c r="F209" s="78"/>
      <c r="G209" s="15">
        <f t="shared" si="3"/>
        <v>0</v>
      </c>
      <c r="H209" s="15">
        <v>0</v>
      </c>
      <c r="I209" s="15">
        <v>0</v>
      </c>
      <c r="J209" s="15">
        <v>0</v>
      </c>
      <c r="K209" s="15"/>
      <c r="L209" s="15">
        <v>0</v>
      </c>
      <c r="M209" s="15">
        <v>0</v>
      </c>
      <c r="N209" s="15">
        <v>0</v>
      </c>
      <c r="O209" s="15">
        <v>0</v>
      </c>
      <c r="P209" s="15"/>
      <c r="Q209" s="15">
        <v>0</v>
      </c>
      <c r="R209" s="15">
        <v>0</v>
      </c>
      <c r="S209" s="15">
        <v>0</v>
      </c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  <c r="BZ209" s="15"/>
      <c r="CA209" s="15"/>
      <c r="CB209" s="15"/>
      <c r="CC209" s="15"/>
      <c r="CD209" s="15"/>
      <c r="CE209" s="15"/>
      <c r="CF209" s="15"/>
      <c r="CG209" s="15"/>
      <c r="CH209" s="15"/>
      <c r="CI209" s="15"/>
      <c r="CJ209" s="15"/>
      <c r="CK209" s="15"/>
      <c r="CL209" s="15"/>
      <c r="CM209" s="15"/>
      <c r="CN209" s="15"/>
      <c r="CO209" s="15"/>
      <c r="CP209" s="15"/>
      <c r="CQ209" s="15"/>
      <c r="CR209" s="15"/>
      <c r="CS209" s="15"/>
      <c r="CT209" s="15"/>
      <c r="CU209" s="15"/>
      <c r="CV209" s="15"/>
      <c r="CW209" s="15"/>
      <c r="CX209" s="15"/>
      <c r="CY209" s="15"/>
      <c r="CZ209" s="15"/>
      <c r="DA209" s="15"/>
      <c r="DB209" s="15"/>
      <c r="DC209" s="15"/>
      <c r="DD209" s="15"/>
      <c r="DE209" s="15"/>
      <c r="DF209" s="15"/>
      <c r="DG209" s="15"/>
      <c r="DH209" s="15"/>
      <c r="DI209" s="15"/>
      <c r="DJ209" s="15"/>
      <c r="DK209" s="15"/>
      <c r="DL209" s="15"/>
      <c r="DM209" s="15"/>
      <c r="DN209" s="15"/>
      <c r="DO209" s="15"/>
      <c r="DP209" s="15"/>
      <c r="DQ209" s="15"/>
      <c r="DR209" s="15"/>
      <c r="DS209" s="15"/>
      <c r="DT209" s="15"/>
      <c r="DU209" s="15"/>
      <c r="DV209" s="15"/>
      <c r="DW209" s="15"/>
      <c r="DX209" s="15"/>
      <c r="DY209" s="15"/>
      <c r="DZ209" s="15"/>
      <c r="EA209" s="15"/>
      <c r="EB209" s="15"/>
      <c r="EC209" s="15"/>
      <c r="ED209" s="15"/>
      <c r="EE209" s="15"/>
      <c r="EF209" s="15"/>
      <c r="EG209" s="15"/>
      <c r="EH209" s="15"/>
      <c r="EI209" s="15"/>
      <c r="EJ209" s="15"/>
      <c r="EK209" s="15"/>
      <c r="EL209" s="15"/>
      <c r="EM209" s="15"/>
      <c r="EN209" s="15"/>
      <c r="EO209" s="15"/>
      <c r="EP209" s="15"/>
      <c r="EQ209" s="15"/>
      <c r="ER209" s="15"/>
      <c r="ES209" s="15"/>
      <c r="ET209" s="15"/>
      <c r="EU209" s="15"/>
      <c r="EV209" s="15"/>
      <c r="EW209" s="15"/>
      <c r="EX209" s="15"/>
      <c r="EY209" s="15"/>
      <c r="EZ209" s="15"/>
      <c r="FA209" s="15"/>
      <c r="FB209" s="15"/>
      <c r="FC209" s="15"/>
      <c r="FD209" s="15"/>
      <c r="FE209" s="15"/>
      <c r="FF209" s="15"/>
      <c r="FG209" s="15"/>
      <c r="FH209" s="15"/>
      <c r="FI209" s="15"/>
      <c r="FJ209" s="15"/>
      <c r="FK209" s="15"/>
      <c r="FL209" s="15"/>
      <c r="FM209" s="15"/>
      <c r="FN209" s="15"/>
      <c r="FO209" s="15"/>
      <c r="FP209" s="15"/>
      <c r="FQ209" s="15"/>
      <c r="FR209" s="15"/>
      <c r="FS209" s="15"/>
      <c r="FT209" s="15"/>
      <c r="FU209" s="15"/>
      <c r="FV209" s="15"/>
      <c r="FW209" s="15"/>
      <c r="FX209" s="15"/>
      <c r="FY209" s="15"/>
      <c r="FZ209" s="15"/>
      <c r="GA209" s="15"/>
      <c r="GB209" s="15"/>
      <c r="GC209" s="15"/>
      <c r="GD209" s="15"/>
      <c r="GE209" s="15"/>
      <c r="GF209" s="15"/>
      <c r="GG209" s="15"/>
      <c r="GH209" s="15"/>
      <c r="GI209" s="15"/>
      <c r="GJ209" s="15"/>
      <c r="GK209" s="15"/>
      <c r="GL209" s="15"/>
      <c r="GM209" s="15"/>
      <c r="GN209" s="15"/>
      <c r="GO209" s="15"/>
      <c r="GP209" s="15"/>
      <c r="GQ209" s="15"/>
      <c r="GR209" s="15"/>
      <c r="GS209" s="15"/>
      <c r="GT209" s="15"/>
      <c r="GU209" s="15"/>
      <c r="GV209" s="15"/>
      <c r="GW209" s="15"/>
      <c r="GX209" s="15"/>
      <c r="GY209" s="15"/>
      <c r="GZ209" s="15"/>
      <c r="HA209" s="15"/>
      <c r="HB209" s="15"/>
      <c r="HC209" s="15"/>
      <c r="HD209" s="15"/>
      <c r="HE209" s="15"/>
      <c r="HF209" s="15"/>
      <c r="HG209" s="15"/>
      <c r="HH209" s="15"/>
      <c r="HI209" s="15"/>
      <c r="HJ209" s="15"/>
      <c r="HK209" s="15"/>
      <c r="HL209" s="15"/>
      <c r="HM209" s="15"/>
      <c r="HN209" s="15"/>
      <c r="HO209" s="15"/>
      <c r="HP209" s="15"/>
      <c r="HQ209" s="15"/>
      <c r="HR209" s="15"/>
      <c r="HS209" s="15"/>
      <c r="HT209" s="15"/>
      <c r="HU209" s="15"/>
      <c r="HV209" s="15"/>
      <c r="HW209" s="15"/>
      <c r="HX209" s="15"/>
      <c r="HY209" s="15"/>
      <c r="HZ209" s="15"/>
      <c r="IA209" s="15"/>
      <c r="IB209" s="15"/>
      <c r="IC209" s="15"/>
      <c r="ID209" s="15"/>
      <c r="IE209" s="15"/>
      <c r="IF209" s="15"/>
      <c r="IG209" s="15"/>
      <c r="IH209" s="15"/>
      <c r="II209" s="15"/>
      <c r="IJ209" s="15"/>
      <c r="IK209" s="15"/>
      <c r="IL209" s="15"/>
      <c r="IM209" s="15"/>
      <c r="IN209" s="15"/>
      <c r="IO209" s="15"/>
      <c r="IP209" s="15"/>
      <c r="IQ209" s="15"/>
      <c r="IR209" s="15"/>
      <c r="IS209" s="15"/>
      <c r="IT209" s="15"/>
      <c r="IU209" s="15"/>
      <c r="IV209" s="15"/>
      <c r="IW209" s="15"/>
      <c r="IX209" s="15"/>
      <c r="IY209" s="15"/>
      <c r="IZ209" s="15"/>
      <c r="JA209" s="15"/>
      <c r="JB209" s="15"/>
      <c r="JC209" s="15"/>
      <c r="JD209" s="15"/>
      <c r="JE209" s="15"/>
      <c r="JF209" s="15"/>
      <c r="JG209" s="15"/>
      <c r="JH209" s="15"/>
      <c r="JI209" s="15"/>
      <c r="JJ209" s="15"/>
      <c r="JK209" s="15"/>
      <c r="JL209" s="15"/>
      <c r="JM209" s="15"/>
      <c r="JN209" s="15"/>
      <c r="JO209" s="15"/>
      <c r="JP209" s="15"/>
      <c r="JQ209" s="15"/>
      <c r="JR209" s="15"/>
      <c r="JS209" s="15"/>
      <c r="JT209" s="15"/>
      <c r="JU209" s="15"/>
      <c r="JV209" s="15"/>
      <c r="JW209" s="15"/>
      <c r="JX209" s="15"/>
      <c r="JY209" s="15"/>
      <c r="JZ209" s="15"/>
      <c r="KA209" s="15"/>
      <c r="KB209" s="15"/>
      <c r="KC209" s="15"/>
      <c r="KD209" s="15"/>
      <c r="KE209" s="15"/>
      <c r="KF209" s="15"/>
      <c r="KG209" s="15"/>
      <c r="KH209" s="15"/>
      <c r="KI209" s="15"/>
      <c r="KJ209" s="15"/>
      <c r="KK209" s="15"/>
      <c r="KL209" s="15"/>
      <c r="KM209" s="15"/>
      <c r="KN209" s="15"/>
      <c r="KO209" s="15"/>
      <c r="KP209" s="15"/>
      <c r="KQ209" s="15"/>
      <c r="KR209" s="15"/>
      <c r="KS209" s="15"/>
      <c r="KT209" s="15"/>
      <c r="KU209" s="15"/>
      <c r="KV209" s="15"/>
      <c r="KW209" s="15"/>
      <c r="KX209" s="15"/>
      <c r="KY209" s="15"/>
      <c r="KZ209" s="15"/>
      <c r="LA209" s="15"/>
      <c r="LB209" s="15"/>
      <c r="LC209" s="15"/>
      <c r="LD209" s="15"/>
      <c r="LE209" s="15"/>
      <c r="LF209" s="15"/>
      <c r="LG209" s="15"/>
      <c r="LH209" s="15"/>
      <c r="LI209" s="15"/>
      <c r="LJ209" s="15"/>
      <c r="LK209" s="15"/>
      <c r="LL209" s="15"/>
      <c r="LM209" s="15"/>
      <c r="LN209" s="15"/>
      <c r="LO209" s="15"/>
      <c r="LP209" s="15"/>
      <c r="LQ209" s="15"/>
      <c r="LR209" s="15"/>
      <c r="LS209" s="15"/>
      <c r="LT209" s="15"/>
      <c r="LU209" s="15"/>
      <c r="LV209" s="15"/>
      <c r="LW209" s="15"/>
      <c r="LX209" s="15"/>
      <c r="LY209" s="15"/>
      <c r="LZ209" s="15"/>
      <c r="MA209" s="15"/>
      <c r="MB209" s="15"/>
      <c r="MC209" s="15"/>
      <c r="MD209" s="15"/>
      <c r="ME209" s="15"/>
      <c r="MF209" s="15"/>
      <c r="MG209" s="15"/>
      <c r="MH209" s="15"/>
      <c r="MI209" s="15"/>
      <c r="MJ209" s="15"/>
      <c r="MK209" s="15"/>
      <c r="ML209" s="15"/>
      <c r="MM209" s="15"/>
      <c r="MN209" s="15"/>
      <c r="MO209" s="15"/>
      <c r="MP209" s="15"/>
      <c r="MQ209" s="15"/>
      <c r="MR209" s="15"/>
      <c r="MS209" s="15"/>
      <c r="MT209" s="15"/>
      <c r="MU209" s="15"/>
      <c r="MV209" s="15"/>
      <c r="MW209" s="15"/>
      <c r="MX209" s="15"/>
      <c r="MY209" s="15"/>
      <c r="MZ209" s="15"/>
      <c r="NA209" s="15"/>
      <c r="NB209" s="15"/>
      <c r="NC209" s="15"/>
      <c r="ND209" s="15"/>
      <c r="NE209" s="15"/>
      <c r="NF209" s="15"/>
      <c r="NG209" s="15"/>
      <c r="NH209" s="15"/>
      <c r="NI209" s="15"/>
      <c r="NJ209" s="15"/>
      <c r="NK209" s="15"/>
      <c r="NL209" s="15"/>
      <c r="NM209" s="15"/>
      <c r="NN209" s="15"/>
      <c r="NO209" s="15"/>
      <c r="NP209" s="15"/>
      <c r="NQ209" s="15"/>
      <c r="NR209" s="15"/>
      <c r="NS209" s="15"/>
      <c r="NT209" s="15"/>
      <c r="NU209" s="15"/>
      <c r="NV209" s="15"/>
      <c r="NW209" s="15"/>
      <c r="NX209" s="15"/>
      <c r="NY209" s="15"/>
      <c r="NZ209" s="15"/>
      <c r="OA209" s="15"/>
      <c r="OB209" s="15"/>
      <c r="OC209" s="15"/>
      <c r="OD209" s="15"/>
      <c r="OE209" s="15"/>
      <c r="OF209" s="15"/>
      <c r="OG209" s="15"/>
      <c r="OH209" s="15"/>
      <c r="OI209" s="15"/>
      <c r="OJ209" s="15"/>
      <c r="OK209" s="15"/>
      <c r="OL209" s="15"/>
      <c r="OM209" s="15"/>
      <c r="ON209" s="15"/>
      <c r="OO209" s="15"/>
      <c r="OP209" s="15"/>
      <c r="OQ209" s="15"/>
      <c r="OR209" s="15"/>
      <c r="OS209" s="15"/>
      <c r="OT209" s="15"/>
      <c r="OU209" s="15"/>
      <c r="OV209" s="15"/>
      <c r="OW209" s="15"/>
      <c r="OX209" s="15"/>
      <c r="OY209" s="15"/>
      <c r="OZ209" s="15"/>
      <c r="PA209" s="15"/>
      <c r="PB209" s="15"/>
      <c r="PC209" s="15"/>
      <c r="PD209" s="15"/>
      <c r="PE209" s="15"/>
      <c r="PF209" s="15"/>
      <c r="PG209" s="15"/>
      <c r="PH209" s="15"/>
      <c r="PI209" s="15"/>
      <c r="PJ209" s="15"/>
      <c r="PK209" s="15"/>
      <c r="PL209" s="15"/>
      <c r="PM209" s="15"/>
      <c r="PN209" s="15"/>
      <c r="PO209" s="15"/>
      <c r="PP209" s="15"/>
      <c r="PQ209" s="15"/>
      <c r="PR209" s="15"/>
      <c r="PS209" s="15"/>
      <c r="PT209" s="15"/>
      <c r="PU209" s="15"/>
      <c r="PV209" s="15"/>
      <c r="PW209" s="15"/>
      <c r="PX209" s="15"/>
      <c r="PY209" s="15"/>
      <c r="PZ209" s="15"/>
      <c r="QA209" s="15"/>
      <c r="QB209" s="15"/>
      <c r="QC209" s="15"/>
      <c r="QD209" s="15"/>
      <c r="QE209" s="15"/>
      <c r="QF209" s="15"/>
      <c r="QG209" s="15"/>
      <c r="QH209" s="15"/>
      <c r="QI209" s="15"/>
      <c r="QJ209" s="15"/>
      <c r="QK209" s="15"/>
      <c r="QL209" s="15"/>
      <c r="QM209" s="15"/>
      <c r="QN209" s="15"/>
      <c r="QO209" s="15"/>
      <c r="QP209" s="15"/>
      <c r="QQ209" s="15"/>
      <c r="QR209" s="15"/>
      <c r="QS209" s="15"/>
      <c r="QT209" s="15"/>
      <c r="QU209" s="15"/>
      <c r="QV209" s="15"/>
      <c r="QW209" s="15"/>
      <c r="QX209" s="15"/>
      <c r="QY209" s="15"/>
      <c r="QZ209" s="15"/>
      <c r="RA209" s="15"/>
      <c r="RB209" s="15"/>
      <c r="RC209" s="15"/>
      <c r="RD209" s="15"/>
      <c r="RE209" s="15"/>
      <c r="RF209" s="15"/>
      <c r="RG209" s="15"/>
      <c r="RH209" s="15"/>
      <c r="RI209" s="15"/>
      <c r="RJ209" s="15"/>
      <c r="RK209" s="15"/>
      <c r="RL209" s="15"/>
      <c r="RM209" s="15"/>
      <c r="RN209" s="15"/>
      <c r="RO209" s="15"/>
      <c r="RP209" s="15"/>
      <c r="RQ209" s="15"/>
      <c r="RR209" s="15"/>
      <c r="RS209" s="15"/>
      <c r="RT209" s="15"/>
      <c r="RU209" s="15"/>
      <c r="RV209" s="15"/>
      <c r="RW209" s="15"/>
      <c r="RX209" s="15"/>
      <c r="RY209" s="15"/>
      <c r="RZ209" s="15"/>
      <c r="SA209" s="15"/>
      <c r="SB209" s="15"/>
      <c r="SC209" s="15"/>
      <c r="SD209" s="15"/>
      <c r="SE209" s="15"/>
      <c r="SF209" s="15"/>
      <c r="SG209" s="15"/>
      <c r="SH209" s="15"/>
      <c r="SI209" s="15"/>
      <c r="SJ209" s="15"/>
      <c r="SK209" s="15"/>
      <c r="SL209" s="15"/>
      <c r="SM209" s="15"/>
      <c r="SN209" s="15"/>
      <c r="SO209" s="15"/>
      <c r="SP209" s="15"/>
      <c r="SQ209" s="15"/>
      <c r="SR209" s="15"/>
      <c r="SS209" s="15"/>
      <c r="ST209" s="15"/>
      <c r="SU209" s="15"/>
      <c r="SV209" s="15"/>
      <c r="SW209" s="15"/>
      <c r="SX209" s="15"/>
      <c r="SY209" s="15"/>
      <c r="SZ209" s="15"/>
      <c r="TA209" s="15"/>
      <c r="TB209" s="15"/>
      <c r="TC209" s="15"/>
      <c r="TD209" s="15"/>
      <c r="TE209" s="15"/>
      <c r="TF209" s="15"/>
      <c r="TG209" s="15"/>
      <c r="TH209" s="15"/>
      <c r="TI209" s="15"/>
      <c r="TJ209" s="15"/>
      <c r="TK209" s="15"/>
      <c r="TL209" s="15"/>
      <c r="TM209" s="15"/>
      <c r="TN209" s="15"/>
      <c r="TO209" s="15"/>
      <c r="TP209" s="15"/>
      <c r="TQ209" s="15"/>
      <c r="TR209" s="15"/>
      <c r="TS209" s="15"/>
      <c r="TT209" s="15"/>
      <c r="TU209" s="15"/>
      <c r="TV209" s="15"/>
      <c r="TW209" s="15"/>
      <c r="TX209" s="15"/>
      <c r="TY209" s="15"/>
      <c r="TZ209" s="15"/>
      <c r="UA209" s="15"/>
      <c r="UB209" s="15"/>
      <c r="UC209" s="15"/>
      <c r="UD209" s="15"/>
      <c r="UE209" s="15"/>
      <c r="UF209" s="15"/>
      <c r="UG209" s="15"/>
      <c r="UH209" s="15"/>
      <c r="UI209" s="15"/>
      <c r="UJ209" s="15"/>
      <c r="UK209" s="15"/>
      <c r="UL209" s="15"/>
      <c r="UM209" s="15"/>
      <c r="UN209" s="15"/>
      <c r="UO209" s="15"/>
      <c r="UP209" s="15"/>
      <c r="UQ209" s="15"/>
      <c r="UR209" s="15"/>
      <c r="US209" s="15"/>
      <c r="UT209" s="15"/>
      <c r="UU209" s="15"/>
      <c r="UV209" s="15"/>
      <c r="UW209" s="15"/>
      <c r="UX209" s="15"/>
      <c r="UY209" s="15"/>
      <c r="UZ209" s="15"/>
      <c r="VA209" s="15"/>
      <c r="VB209" s="15"/>
      <c r="VC209" s="15"/>
      <c r="VD209" s="15"/>
      <c r="VE209" s="15"/>
      <c r="VF209" s="15"/>
      <c r="VG209" s="15"/>
      <c r="VH209" s="15"/>
      <c r="VI209" s="15"/>
      <c r="VJ209" s="15"/>
      <c r="VK209" s="15"/>
      <c r="VL209" s="15"/>
      <c r="VM209" s="15"/>
      <c r="VN209" s="15"/>
      <c r="VO209" s="15"/>
      <c r="VP209" s="15"/>
      <c r="VQ209" s="15"/>
      <c r="VR209" s="15"/>
      <c r="VS209" s="15"/>
      <c r="VT209" s="15"/>
      <c r="VU209" s="15"/>
      <c r="VV209" s="15"/>
      <c r="VW209" s="15"/>
      <c r="VX209" s="15"/>
      <c r="VY209" s="15"/>
      <c r="VZ209" s="15"/>
      <c r="WA209" s="15"/>
      <c r="WB209" s="15"/>
      <c r="WC209" s="15"/>
      <c r="WD209" s="15"/>
      <c r="WE209" s="15"/>
      <c r="WF209" s="15"/>
      <c r="WG209" s="15"/>
      <c r="WH209" s="15"/>
      <c r="WI209" s="15"/>
      <c r="WJ209" s="15"/>
      <c r="WK209" s="15"/>
      <c r="WL209" s="15"/>
      <c r="WM209" s="15"/>
      <c r="WN209" s="15"/>
      <c r="WO209" s="15"/>
      <c r="WP209" s="15"/>
      <c r="WQ209" s="15"/>
      <c r="WR209" s="15"/>
      <c r="WS209" s="15"/>
      <c r="WT209" s="15"/>
      <c r="WU209" s="15"/>
      <c r="WV209" s="15"/>
      <c r="WW209" s="15"/>
      <c r="WX209" s="15"/>
      <c r="WY209" s="15"/>
      <c r="WZ209" s="15"/>
      <c r="XA209" s="15"/>
      <c r="XB209" s="15"/>
      <c r="XC209" s="15"/>
      <c r="XD209" s="15"/>
      <c r="XE209" s="15"/>
      <c r="XF209" s="15"/>
      <c r="XG209" s="15"/>
      <c r="XH209" s="15"/>
      <c r="XI209" s="15"/>
      <c r="XJ209" s="15"/>
      <c r="XK209" s="15"/>
      <c r="XL209" s="15"/>
      <c r="XM209" s="15"/>
      <c r="XN209" s="15"/>
      <c r="XO209" s="15"/>
      <c r="XP209" s="15"/>
      <c r="XQ209" s="15"/>
      <c r="XR209" s="15"/>
      <c r="XS209" s="15"/>
      <c r="XT209" s="15"/>
      <c r="XU209" s="15"/>
      <c r="XV209" s="15"/>
      <c r="XW209" s="15"/>
      <c r="XX209" s="15"/>
      <c r="XY209" s="15"/>
      <c r="XZ209" s="15"/>
      <c r="YA209" s="15"/>
      <c r="YB209" s="15"/>
      <c r="YC209" s="15"/>
      <c r="YD209" s="15"/>
      <c r="YE209" s="15"/>
      <c r="YF209" s="15"/>
      <c r="YG209" s="15"/>
      <c r="YH209" s="15"/>
      <c r="YI209" s="15"/>
      <c r="YJ209" s="15"/>
      <c r="YK209" s="15"/>
      <c r="YL209" s="15"/>
      <c r="YM209" s="15"/>
      <c r="YN209" s="15"/>
      <c r="YO209" s="15"/>
      <c r="YP209" s="15"/>
      <c r="YQ209" s="15"/>
      <c r="YR209" s="15"/>
      <c r="YS209" s="15"/>
      <c r="YT209" s="15"/>
      <c r="YU209" s="15"/>
      <c r="YV209" s="15"/>
      <c r="YW209" s="15"/>
      <c r="YX209" s="15"/>
      <c r="YY209" s="15"/>
      <c r="YZ209" s="15"/>
      <c r="ZA209" s="15"/>
      <c r="ZB209" s="15"/>
      <c r="ZC209" s="15"/>
      <c r="ZD209" s="15"/>
      <c r="ZE209" s="15"/>
      <c r="ZF209" s="15"/>
      <c r="ZG209" s="15"/>
      <c r="ZH209" s="15"/>
      <c r="ZI209" s="15"/>
      <c r="ZJ209" s="15"/>
      <c r="ZK209" s="15"/>
      <c r="ZL209" s="15"/>
      <c r="ZM209" s="15"/>
      <c r="ZN209" s="15"/>
      <c r="ZO209" s="15"/>
      <c r="ZP209" s="15"/>
      <c r="ZQ209" s="15"/>
      <c r="ZR209" s="15"/>
      <c r="ZS209" s="15"/>
      <c r="ZT209" s="15"/>
      <c r="ZU209" s="15"/>
      <c r="ZV209" s="15"/>
      <c r="ZW209" s="15"/>
      <c r="ZX209" s="15"/>
      <c r="ZY209" s="15"/>
      <c r="ZZ209" s="15"/>
      <c r="AAA209" s="15"/>
      <c r="AAB209" s="15"/>
      <c r="AAC209" s="15"/>
      <c r="AAD209" s="15"/>
      <c r="AAE209" s="15"/>
      <c r="AAF209" s="15"/>
      <c r="AAG209" s="15"/>
      <c r="AAH209" s="15"/>
      <c r="AAI209" s="15"/>
      <c r="AAJ209" s="15"/>
      <c r="AAK209" s="15"/>
      <c r="AAL209" s="15"/>
      <c r="AAM209" s="15"/>
      <c r="AAN209" s="15"/>
      <c r="AAO209" s="15"/>
      <c r="AAP209" s="15"/>
      <c r="AAQ209" s="15"/>
      <c r="AAR209" s="15"/>
      <c r="AAS209" s="15"/>
      <c r="AAT209" s="15"/>
      <c r="AAU209" s="15"/>
      <c r="AAV209" s="15"/>
      <c r="AAW209" s="15"/>
      <c r="AAX209" s="15"/>
      <c r="AAY209" s="15"/>
      <c r="AAZ209" s="15"/>
      <c r="ABA209" s="15"/>
      <c r="ABB209" s="15"/>
      <c r="ABC209" s="15"/>
      <c r="ABD209" s="15"/>
      <c r="ABE209" s="15"/>
      <c r="ABF209" s="15"/>
      <c r="ABG209" s="15"/>
      <c r="ABH209" s="15"/>
      <c r="ABI209" s="15"/>
      <c r="ABJ209" s="15"/>
      <c r="ABK209" s="15"/>
      <c r="ABL209" s="15"/>
      <c r="ABM209" s="15"/>
      <c r="ABN209" s="15"/>
      <c r="ABO209" s="15"/>
      <c r="ABP209" s="15"/>
      <c r="ABQ209" s="15"/>
      <c r="ABR209" s="15"/>
      <c r="ABS209" s="15"/>
      <c r="ABT209" s="15"/>
      <c r="ABU209" s="15"/>
      <c r="ABV209" s="15"/>
      <c r="ABW209" s="15"/>
      <c r="ABX209" s="15"/>
      <c r="ABY209" s="15"/>
      <c r="ABZ209" s="15"/>
      <c r="ACA209" s="15"/>
      <c r="ACB209" s="15"/>
      <c r="ACC209" s="15"/>
      <c r="ACD209" s="15"/>
      <c r="ACE209" s="15"/>
      <c r="ACF209" s="15"/>
      <c r="ACG209" s="15"/>
      <c r="ACH209" s="15"/>
      <c r="ACI209" s="15"/>
      <c r="ACJ209" s="15"/>
      <c r="ACK209" s="15"/>
      <c r="ACL209" s="15"/>
      <c r="ACM209" s="15"/>
      <c r="ACN209" s="15"/>
      <c r="ACO209" s="15"/>
      <c r="ACP209" s="15"/>
      <c r="ACQ209" s="15"/>
      <c r="ACR209" s="15"/>
      <c r="ACS209" s="15"/>
      <c r="ACT209" s="15"/>
      <c r="ACU209" s="15"/>
      <c r="ACV209" s="15"/>
      <c r="ACW209" s="15"/>
      <c r="ACX209" s="15"/>
      <c r="ACY209" s="15"/>
      <c r="ACZ209" s="15"/>
      <c r="ADA209" s="15"/>
      <c r="ADB209" s="15"/>
      <c r="ADC209" s="15"/>
      <c r="ADD209" s="15"/>
      <c r="ADE209" s="15"/>
      <c r="ADF209" s="15"/>
      <c r="ADG209" s="15"/>
      <c r="ADH209" s="15"/>
      <c r="ADI209" s="15"/>
      <c r="ADJ209" s="15"/>
      <c r="ADK209" s="15"/>
      <c r="ADL209" s="15"/>
      <c r="ADM209" s="15"/>
      <c r="ADN209" s="15"/>
      <c r="ADO209" s="15"/>
      <c r="ADP209" s="15"/>
      <c r="ADQ209" s="15"/>
      <c r="ADR209" s="15"/>
      <c r="ADS209" s="15"/>
      <c r="ADT209" s="15"/>
      <c r="ADU209" s="15"/>
      <c r="ADV209" s="15"/>
      <c r="ADW209" s="15"/>
      <c r="ADX209" s="15"/>
      <c r="ADY209" s="15"/>
      <c r="ADZ209" s="15"/>
      <c r="AEA209" s="15"/>
      <c r="AEB209" s="15"/>
      <c r="AEC209" s="15"/>
      <c r="AED209" s="15"/>
      <c r="AEE209" s="15"/>
      <c r="AEF209" s="15"/>
      <c r="AEG209" s="15"/>
      <c r="AEH209" s="15"/>
      <c r="AEI209" s="15"/>
      <c r="AEJ209" s="15"/>
      <c r="AEK209" s="15"/>
      <c r="AEL209" s="15"/>
      <c r="AEM209" s="15"/>
      <c r="AEN209" s="15"/>
      <c r="AEO209" s="15"/>
      <c r="AEP209" s="15"/>
      <c r="AEQ209" s="15"/>
      <c r="AER209" s="15"/>
      <c r="AES209" s="15"/>
      <c r="AET209" s="15"/>
      <c r="AEU209" s="15"/>
      <c r="AEV209" s="15"/>
      <c r="AEW209" s="15"/>
      <c r="AEX209" s="15"/>
      <c r="AEY209" s="15"/>
      <c r="AEZ209" s="15"/>
      <c r="AFA209" s="15"/>
      <c r="AFB209" s="15"/>
      <c r="AFC209" s="15"/>
      <c r="AFD209" s="15"/>
      <c r="AFE209" s="15"/>
      <c r="AFF209" s="15"/>
      <c r="AFG209" s="15"/>
      <c r="AFH209" s="15"/>
      <c r="AFI209" s="15"/>
      <c r="AFJ209" s="15"/>
      <c r="AFK209" s="15"/>
      <c r="AFL209" s="15"/>
      <c r="AFM209" s="15"/>
      <c r="AFN209" s="15"/>
      <c r="AFO209" s="15"/>
      <c r="AFP209" s="15"/>
      <c r="AFQ209" s="15"/>
      <c r="AFR209" s="15"/>
      <c r="AFS209" s="15"/>
      <c r="AFT209" s="15"/>
      <c r="AFU209" s="15"/>
      <c r="AFV209" s="15"/>
      <c r="AFW209" s="15"/>
      <c r="AFX209" s="15"/>
      <c r="AFY209" s="15"/>
      <c r="AFZ209" s="15"/>
      <c r="AGA209" s="15"/>
      <c r="AGB209" s="15"/>
      <c r="AGC209" s="15"/>
      <c r="AGD209" s="15"/>
      <c r="AGE209" s="15"/>
      <c r="AGF209" s="15"/>
      <c r="AGG209" s="15"/>
      <c r="AGH209" s="15"/>
      <c r="AGI209" s="15"/>
      <c r="AGJ209" s="15"/>
      <c r="AGK209" s="15"/>
      <c r="AGL209" s="15"/>
      <c r="AGM209" s="15"/>
      <c r="AGN209" s="15"/>
      <c r="AGO209" s="15"/>
      <c r="AGP209" s="15"/>
      <c r="AGQ209" s="15"/>
      <c r="AGR209" s="15"/>
      <c r="AGS209" s="15"/>
      <c r="AGT209" s="15"/>
      <c r="AGU209" s="15"/>
      <c r="AGV209" s="15"/>
      <c r="AGW209" s="15"/>
      <c r="AGX209" s="15"/>
      <c r="AGY209" s="15"/>
      <c r="AGZ209" s="15"/>
      <c r="AHA209" s="15"/>
      <c r="AHB209" s="15"/>
      <c r="AHC209" s="15"/>
      <c r="AHD209" s="15"/>
      <c r="AHE209" s="15"/>
      <c r="AHF209" s="15"/>
      <c r="AHG209" s="15"/>
      <c r="AHH209" s="15"/>
      <c r="AHI209" s="15"/>
      <c r="AHJ209" s="15"/>
      <c r="AHK209" s="15"/>
      <c r="AHL209" s="15"/>
      <c r="AHM209" s="15"/>
      <c r="AHN209" s="15"/>
      <c r="AHO209" s="15"/>
      <c r="AHP209" s="15"/>
      <c r="AHQ209" s="15"/>
      <c r="AHR209" s="15"/>
      <c r="AHS209" s="15"/>
      <c r="AHT209" s="15"/>
      <c r="AHU209" s="15"/>
      <c r="AHV209" s="15"/>
      <c r="AHW209" s="15"/>
      <c r="AHX209" s="15"/>
      <c r="AHY209" s="15"/>
      <c r="AHZ209" s="15"/>
      <c r="AIA209" s="15"/>
      <c r="AIB209" s="15"/>
      <c r="AIC209" s="15"/>
      <c r="AID209" s="15"/>
      <c r="AIE209" s="15"/>
      <c r="AIF209" s="15"/>
      <c r="AIG209" s="15"/>
      <c r="AIH209" s="15"/>
      <c r="AII209" s="15"/>
      <c r="AIJ209" s="15"/>
      <c r="AIK209" s="15"/>
      <c r="AIL209" s="15"/>
      <c r="AIM209" s="15"/>
      <c r="AIN209" s="15"/>
      <c r="AIO209" s="15"/>
      <c r="AIP209" s="15"/>
      <c r="AIQ209" s="15"/>
      <c r="AIR209" s="15"/>
      <c r="AIS209" s="15"/>
      <c r="AIT209" s="15"/>
      <c r="AIU209" s="15"/>
      <c r="AIV209" s="15"/>
      <c r="AIW209" s="15"/>
      <c r="AIX209" s="15"/>
      <c r="AIY209" s="15"/>
      <c r="AIZ209" s="15"/>
      <c r="AJA209" s="15"/>
      <c r="AJB209" s="15"/>
      <c r="AJC209" s="15"/>
      <c r="AJD209" s="15"/>
      <c r="AJE209" s="15"/>
      <c r="AJF209" s="15"/>
      <c r="AJG209" s="15"/>
      <c r="AJH209" s="15"/>
      <c r="AJI209" s="15"/>
      <c r="AJJ209" s="15"/>
      <c r="AJK209" s="15"/>
      <c r="AJL209" s="15"/>
      <c r="AJM209" s="15"/>
      <c r="AJN209" s="15"/>
      <c r="AJO209" s="15"/>
      <c r="AJP209" s="15"/>
      <c r="AJQ209" s="15"/>
      <c r="AJR209" s="15"/>
      <c r="AJS209" s="15"/>
      <c r="AJT209" s="15"/>
      <c r="AJU209" s="15"/>
      <c r="AJV209" s="15"/>
      <c r="AJW209" s="15"/>
      <c r="AJX209" s="15"/>
      <c r="AJY209" s="15"/>
      <c r="AJZ209" s="15"/>
      <c r="AKA209" s="15"/>
      <c r="AKB209" s="15"/>
      <c r="AKC209" s="15"/>
      <c r="AKD209" s="15"/>
      <c r="AKE209" s="15"/>
      <c r="AKF209" s="15"/>
      <c r="AKG209" s="15"/>
      <c r="AKH209" s="15"/>
      <c r="AKI209" s="15"/>
      <c r="AKJ209" s="15"/>
      <c r="AKK209" s="15"/>
      <c r="AKL209" s="15"/>
      <c r="AKM209" s="15"/>
      <c r="AKN209" s="15"/>
      <c r="AKO209" s="15"/>
      <c r="AKP209" s="15"/>
      <c r="AKQ209" s="15"/>
      <c r="AKR209" s="15"/>
      <c r="AKS209" s="15"/>
      <c r="AKT209" s="15"/>
      <c r="AKU209" s="15"/>
      <c r="AKV209" s="15"/>
      <c r="AKW209" s="15"/>
      <c r="AKX209" s="15"/>
      <c r="AKY209" s="15"/>
      <c r="AKZ209" s="15"/>
      <c r="ALA209" s="15"/>
      <c r="ALB209" s="15"/>
      <c r="ALC209" s="15"/>
      <c r="ALD209" s="15"/>
      <c r="ALE209" s="15"/>
      <c r="ALF209" s="15"/>
      <c r="ALG209" s="15"/>
      <c r="ALH209" s="15"/>
      <c r="ALI209" s="15"/>
      <c r="ALJ209" s="15"/>
      <c r="ALK209" s="15"/>
      <c r="ALL209" s="15"/>
      <c r="ALM209" s="15"/>
      <c r="ALN209" s="15"/>
      <c r="ALO209" s="15"/>
      <c r="ALP209" s="15"/>
      <c r="ALQ209" s="15"/>
      <c r="ALR209" s="15"/>
      <c r="ALS209" s="15"/>
      <c r="ALT209" s="15"/>
      <c r="ALU209" s="15"/>
      <c r="ALV209" s="15"/>
      <c r="ALW209" s="15"/>
      <c r="ALX209" s="15"/>
      <c r="ALY209" s="15"/>
      <c r="ALZ209" s="15"/>
      <c r="AMA209" s="15"/>
      <c r="AMB209" s="15"/>
      <c r="AMC209" s="15"/>
      <c r="AMD209" s="15"/>
      <c r="AME209" s="15"/>
      <c r="AMF209" s="15"/>
      <c r="AMG209" s="15"/>
      <c r="AMH209" s="15"/>
      <c r="AMI209" s="15"/>
      <c r="AMJ209" s="15"/>
      <c r="AMK209" s="15"/>
      <c r="AML209" s="15"/>
      <c r="AMM209" s="15"/>
      <c r="AMN209" s="15"/>
      <c r="AMO209" s="15"/>
      <c r="AMP209" s="15"/>
      <c r="AMQ209" s="15"/>
      <c r="AMR209" s="15"/>
      <c r="AMS209" s="15"/>
      <c r="AMT209" s="15"/>
      <c r="AMU209" s="15"/>
      <c r="AMV209" s="15"/>
      <c r="AMW209" s="15"/>
      <c r="AMX209" s="15"/>
      <c r="AMY209" s="15"/>
      <c r="AMZ209" s="15"/>
      <c r="ANA209" s="15"/>
      <c r="ANB209" s="15"/>
      <c r="ANC209" s="15"/>
      <c r="AND209" s="15"/>
      <c r="ANE209" s="15"/>
      <c r="ANF209" s="15"/>
      <c r="ANG209" s="15"/>
      <c r="ANH209" s="15"/>
      <c r="ANI209" s="15"/>
      <c r="ANJ209" s="15"/>
      <c r="ANK209" s="15"/>
      <c r="ANL209" s="15"/>
      <c r="ANM209" s="15"/>
      <c r="ANN209" s="15"/>
      <c r="ANO209" s="15"/>
      <c r="ANP209" s="15"/>
      <c r="ANQ209" s="15"/>
      <c r="ANR209" s="15"/>
      <c r="ANS209" s="15"/>
      <c r="ANT209" s="15"/>
      <c r="ANU209" s="15"/>
      <c r="ANV209" s="15"/>
      <c r="ANW209" s="15"/>
      <c r="ANX209" s="15"/>
      <c r="ANY209" s="15"/>
      <c r="ANZ209" s="15"/>
      <c r="AOA209" s="15"/>
      <c r="AOB209" s="15"/>
      <c r="AOC209" s="15"/>
      <c r="AOD209" s="15"/>
      <c r="AOE209" s="15"/>
      <c r="AOF209" s="15"/>
      <c r="AOG209" s="15"/>
      <c r="AOH209" s="15"/>
      <c r="AOI209" s="15"/>
      <c r="AOJ209" s="15"/>
      <c r="AOK209" s="15"/>
      <c r="AOL209" s="15"/>
      <c r="AOM209" s="15"/>
      <c r="AON209" s="15"/>
      <c r="AOO209" s="15"/>
      <c r="AOP209" s="15"/>
      <c r="AOQ209" s="15"/>
      <c r="AOR209" s="15"/>
      <c r="AOS209" s="15"/>
      <c r="AOT209" s="15"/>
      <c r="AOU209" s="15"/>
      <c r="AOV209" s="15"/>
      <c r="AOW209" s="15"/>
      <c r="AOX209" s="15"/>
      <c r="AOY209" s="15"/>
      <c r="AOZ209" s="15"/>
      <c r="APA209" s="15"/>
      <c r="APB209" s="15"/>
      <c r="APC209" s="15"/>
      <c r="APD209" s="15"/>
      <c r="APE209" s="15"/>
      <c r="APF209" s="15"/>
      <c r="APG209" s="15"/>
      <c r="APH209" s="15"/>
      <c r="API209" s="15"/>
      <c r="APJ209" s="15"/>
      <c r="APK209" s="15"/>
      <c r="APL209" s="15"/>
      <c r="APM209" s="15"/>
      <c r="APN209" s="15"/>
      <c r="APO209" s="15"/>
      <c r="APP209" s="15"/>
      <c r="APQ209" s="15"/>
      <c r="APR209" s="15"/>
      <c r="APS209" s="15"/>
      <c r="APT209" s="15"/>
      <c r="APU209" s="15"/>
      <c r="APV209" s="15"/>
      <c r="APW209" s="15"/>
      <c r="APX209" s="15"/>
      <c r="APY209" s="15"/>
      <c r="APZ209" s="15"/>
      <c r="AQA209" s="15"/>
      <c r="AQB209" s="15"/>
      <c r="AQC209" s="15"/>
      <c r="AQD209" s="15"/>
      <c r="AQE209" s="15"/>
      <c r="AQF209" s="15"/>
      <c r="AQG209" s="15"/>
      <c r="AQH209" s="15"/>
      <c r="AQI209" s="15"/>
      <c r="AQJ209" s="15"/>
      <c r="AQK209" s="15"/>
      <c r="AQL209" s="15"/>
      <c r="AQM209" s="15"/>
      <c r="AQN209" s="15"/>
      <c r="AQO209" s="15"/>
      <c r="AQP209" s="15"/>
      <c r="AQQ209" s="15"/>
      <c r="AQR209" s="15"/>
      <c r="AQS209" s="15"/>
      <c r="AQT209" s="15"/>
      <c r="AQU209" s="15"/>
      <c r="AQV209" s="15"/>
      <c r="AQW209" s="15"/>
      <c r="AQX209" s="15"/>
      <c r="AQY209" s="15"/>
      <c r="AQZ209" s="15"/>
      <c r="ARA209" s="15"/>
      <c r="ARB209" s="15"/>
      <c r="ARC209" s="15"/>
      <c r="ARD209" s="15"/>
      <c r="ARE209" s="15"/>
      <c r="ARF209" s="15"/>
      <c r="ARG209" s="15"/>
      <c r="ARH209" s="15"/>
      <c r="ARI209" s="15"/>
      <c r="ARJ209" s="15"/>
      <c r="ARK209" s="15"/>
      <c r="ARL209" s="15"/>
      <c r="ARM209" s="15"/>
      <c r="ARN209" s="15"/>
      <c r="ARO209" s="15"/>
      <c r="ARP209" s="15"/>
      <c r="ARQ209" s="15"/>
      <c r="ARR209" s="15"/>
      <c r="ARS209" s="15"/>
      <c r="ART209" s="15"/>
      <c r="ARU209" s="15"/>
      <c r="ARV209" s="15"/>
      <c r="ARW209" s="15"/>
      <c r="ARX209" s="15"/>
      <c r="ARY209" s="15"/>
      <c r="ARZ209" s="15"/>
      <c r="ASA209" s="15"/>
      <c r="ASB209" s="15"/>
      <c r="ASC209" s="15"/>
      <c r="ASD209" s="15"/>
      <c r="ASE209" s="15"/>
      <c r="ASF209" s="15"/>
      <c r="ASG209" s="15"/>
      <c r="ASH209" s="15"/>
      <c r="ASI209" s="15"/>
      <c r="ASJ209" s="15"/>
      <c r="ASK209" s="15"/>
      <c r="ASL209" s="15"/>
      <c r="ASM209" s="15"/>
      <c r="ASN209" s="15"/>
      <c r="ASO209" s="15"/>
      <c r="ASP209" s="15"/>
      <c r="ASQ209" s="15"/>
      <c r="ASR209" s="15"/>
      <c r="ASS209" s="15"/>
      <c r="AST209" s="15"/>
      <c r="ASU209" s="15"/>
      <c r="ASV209" s="15"/>
      <c r="ASW209" s="15"/>
      <c r="ASX209" s="15"/>
      <c r="ASY209" s="15"/>
      <c r="ASZ209" s="15"/>
      <c r="ATA209" s="15"/>
      <c r="ATB209" s="15"/>
      <c r="ATC209" s="15"/>
      <c r="ATD209" s="15"/>
      <c r="ATE209" s="15"/>
      <c r="ATF209" s="15"/>
      <c r="ATG209" s="15"/>
      <c r="ATH209" s="15"/>
      <c r="ATI209" s="15"/>
      <c r="ATJ209" s="15"/>
      <c r="ATK209" s="15"/>
      <c r="ATL209" s="15"/>
      <c r="ATM209" s="15"/>
      <c r="ATN209" s="15"/>
      <c r="ATO209" s="15"/>
      <c r="ATP209" s="15"/>
      <c r="ATQ209" s="15"/>
      <c r="ATR209" s="15"/>
      <c r="ATS209" s="15"/>
      <c r="ATT209" s="15"/>
      <c r="ATU209" s="15"/>
      <c r="ATV209" s="15"/>
      <c r="ATW209" s="15"/>
      <c r="ATX209" s="15"/>
      <c r="ATY209" s="15"/>
      <c r="ATZ209" s="15"/>
      <c r="AUA209" s="15"/>
      <c r="AUB209" s="15"/>
      <c r="AUC209" s="15"/>
      <c r="AUD209" s="15"/>
      <c r="AUE209" s="15"/>
      <c r="AUF209" s="15"/>
      <c r="AUG209" s="15"/>
      <c r="AUH209" s="15"/>
      <c r="AUI209" s="15"/>
      <c r="AUJ209" s="15"/>
      <c r="AUK209" s="15"/>
      <c r="AUL209" s="15"/>
      <c r="AUM209" s="15"/>
      <c r="AUN209" s="15"/>
      <c r="AUO209" s="15"/>
      <c r="AUP209" s="15"/>
      <c r="AUQ209" s="15"/>
      <c r="AUR209" s="15"/>
      <c r="AUS209" s="15"/>
      <c r="AUT209" s="15"/>
      <c r="AUU209" s="15"/>
      <c r="AUV209" s="15"/>
      <c r="AUW209" s="15"/>
      <c r="AUX209" s="15"/>
      <c r="AUY209" s="15"/>
      <c r="AUZ209" s="15"/>
      <c r="AVA209" s="15"/>
      <c r="AVB209" s="15"/>
      <c r="AVC209" s="15"/>
      <c r="AVD209" s="15"/>
      <c r="AVE209" s="15"/>
      <c r="AVF209" s="15"/>
      <c r="AVG209" s="15"/>
      <c r="AVH209" s="15"/>
      <c r="AVI209" s="15"/>
      <c r="AVJ209" s="15"/>
      <c r="AVK209" s="15"/>
      <c r="AVL209" s="15"/>
      <c r="AVM209" s="15"/>
      <c r="AVN209" s="15"/>
      <c r="AVO209" s="15"/>
      <c r="AVP209" s="15"/>
      <c r="AVQ209" s="15"/>
      <c r="AVR209" s="15"/>
      <c r="AVS209" s="15"/>
      <c r="AVT209" s="15"/>
      <c r="AVU209" s="15"/>
      <c r="AVV209" s="15"/>
      <c r="AVW209" s="15"/>
      <c r="AVX209" s="15"/>
      <c r="AVY209" s="15"/>
      <c r="AVZ209" s="15"/>
      <c r="AWA209" s="15"/>
      <c r="AWB209" s="15"/>
      <c r="AWC209" s="15"/>
      <c r="AWD209" s="15"/>
      <c r="AWE209" s="15"/>
      <c r="AWF209" s="15"/>
      <c r="AWG209" s="15"/>
      <c r="AWH209" s="15"/>
      <c r="AWI209" s="15"/>
      <c r="AWJ209" s="15"/>
      <c r="AWK209" s="15"/>
      <c r="AWL209" s="15"/>
      <c r="AWM209" s="15"/>
      <c r="AWN209" s="15"/>
      <c r="AWO209" s="15"/>
      <c r="AWP209" s="15"/>
      <c r="AWQ209" s="15"/>
      <c r="AWR209" s="15"/>
      <c r="AWS209" s="15"/>
      <c r="AWT209" s="15"/>
      <c r="AWU209" s="15"/>
      <c r="AWV209" s="15"/>
      <c r="AWW209" s="15"/>
      <c r="AWX209" s="15"/>
      <c r="AWY209" s="15"/>
      <c r="AWZ209" s="15"/>
      <c r="AXA209" s="15"/>
      <c r="AXB209" s="15"/>
      <c r="AXC209" s="15"/>
      <c r="AXD209" s="15"/>
      <c r="AXE209" s="15"/>
      <c r="AXF209" s="15"/>
      <c r="AXG209" s="15"/>
      <c r="AXH209" s="15"/>
      <c r="AXI209" s="15"/>
      <c r="AXJ209" s="15"/>
      <c r="AXK209" s="15"/>
      <c r="AXL209" s="15"/>
      <c r="AXM209" s="15"/>
      <c r="AXN209" s="15"/>
      <c r="AXO209" s="15"/>
      <c r="AXP209" s="15"/>
      <c r="AXQ209" s="15"/>
      <c r="AXR209" s="15"/>
      <c r="AXS209" s="15"/>
      <c r="AXT209" s="15"/>
      <c r="AXU209" s="15"/>
      <c r="AXV209" s="15"/>
      <c r="AXW209" s="15"/>
      <c r="AXX209" s="15"/>
      <c r="AXY209" s="15"/>
      <c r="AXZ209" s="15"/>
      <c r="AYA209" s="15"/>
      <c r="AYB209" s="15"/>
      <c r="AYC209" s="15"/>
      <c r="AYD209" s="15"/>
      <c r="AYE209" s="15"/>
      <c r="AYF209" s="15"/>
      <c r="AYG209" s="15"/>
      <c r="AYH209" s="15"/>
      <c r="AYI209" s="15"/>
      <c r="AYJ209" s="15"/>
      <c r="AYK209" s="15"/>
      <c r="AYL209" s="15"/>
      <c r="AYM209" s="15"/>
      <c r="AYN209" s="15"/>
      <c r="AYO209" s="15"/>
      <c r="AYP209" s="15"/>
      <c r="AYQ209" s="15"/>
      <c r="AYR209" s="15"/>
      <c r="AYS209" s="15"/>
      <c r="AYT209" s="15"/>
      <c r="AYU209" s="15"/>
      <c r="AYV209" s="15"/>
      <c r="AYW209" s="15"/>
      <c r="AYX209" s="15"/>
      <c r="AYY209" s="15"/>
      <c r="AYZ209" s="15"/>
      <c r="AZA209" s="15"/>
      <c r="AZB209" s="15"/>
      <c r="AZC209" s="15"/>
      <c r="AZD209" s="15"/>
      <c r="AZE209" s="15"/>
      <c r="AZF209" s="15"/>
      <c r="AZG209" s="15"/>
      <c r="AZH209" s="15"/>
      <c r="AZI209" s="15"/>
      <c r="AZJ209" s="15"/>
      <c r="AZK209" s="15"/>
      <c r="AZL209" s="15"/>
      <c r="AZM209" s="15"/>
      <c r="AZN209" s="15"/>
      <c r="AZO209" s="15"/>
      <c r="AZP209" s="15"/>
      <c r="AZQ209" s="15"/>
      <c r="AZR209" s="15"/>
      <c r="AZS209" s="15"/>
      <c r="AZT209" s="15"/>
      <c r="AZU209" s="15"/>
      <c r="AZV209" s="15"/>
      <c r="AZW209" s="15"/>
      <c r="AZX209" s="15"/>
      <c r="AZY209" s="15"/>
      <c r="AZZ209" s="15"/>
      <c r="BAA209" s="15"/>
      <c r="BAB209" s="15"/>
      <c r="BAC209" s="15"/>
      <c r="BAD209" s="15"/>
      <c r="BAE209" s="15"/>
      <c r="BAF209" s="15"/>
      <c r="BAG209" s="15"/>
      <c r="BAH209" s="15"/>
      <c r="BAI209" s="15"/>
      <c r="BAJ209" s="15"/>
      <c r="BAK209" s="15"/>
      <c r="BAL209" s="15"/>
      <c r="BAM209" s="15"/>
      <c r="BAN209" s="15"/>
      <c r="BAO209" s="15"/>
      <c r="BAP209" s="15"/>
      <c r="BAQ209" s="15"/>
      <c r="BAR209" s="15"/>
      <c r="BAS209" s="15"/>
      <c r="BAT209" s="15"/>
      <c r="BAU209" s="15"/>
      <c r="BAV209" s="15"/>
      <c r="BAW209" s="15"/>
      <c r="BAX209" s="15"/>
      <c r="BAY209" s="15"/>
      <c r="BAZ209" s="15"/>
      <c r="BBA209" s="15"/>
      <c r="BBB209" s="15"/>
      <c r="BBC209" s="15"/>
      <c r="BBD209" s="15"/>
      <c r="BBE209" s="15"/>
      <c r="BBF209" s="15"/>
      <c r="BBG209" s="15"/>
      <c r="BBH209" s="15"/>
      <c r="BBI209" s="15"/>
      <c r="BBJ209" s="15"/>
      <c r="BBK209" s="15"/>
      <c r="BBL209" s="15"/>
      <c r="BBM209" s="15"/>
      <c r="BBN209" s="15"/>
      <c r="BBO209" s="15"/>
      <c r="BBP209" s="15"/>
      <c r="BBQ209" s="15"/>
      <c r="BBR209" s="15"/>
      <c r="BBS209" s="15"/>
      <c r="BBT209" s="15"/>
      <c r="BBU209" s="15"/>
      <c r="BBV209" s="15"/>
      <c r="BBW209" s="15"/>
      <c r="BBX209" s="15"/>
      <c r="BBY209" s="15"/>
      <c r="BBZ209" s="15"/>
      <c r="BCA209" s="15"/>
      <c r="BCB209" s="15"/>
      <c r="BCC209" s="15"/>
      <c r="BCD209" s="15"/>
      <c r="BCE209" s="15"/>
      <c r="BCF209" s="15"/>
      <c r="BCG209" s="15"/>
      <c r="BCH209" s="15"/>
      <c r="BCI209" s="15"/>
      <c r="BCJ209" s="15"/>
      <c r="BCK209" s="15"/>
      <c r="BCL209" s="15"/>
      <c r="BCM209" s="15"/>
      <c r="BCN209" s="15"/>
      <c r="BCO209" s="15"/>
      <c r="BCP209" s="15"/>
      <c r="BCQ209" s="15"/>
      <c r="BCR209" s="15"/>
      <c r="BCS209" s="15"/>
      <c r="BCT209" s="15"/>
      <c r="BCU209" s="15"/>
      <c r="BCV209" s="15"/>
      <c r="BCW209" s="15"/>
      <c r="BCX209" s="15"/>
      <c r="BCY209" s="15"/>
      <c r="BCZ209" s="15"/>
      <c r="BDA209" s="15"/>
      <c r="BDB209" s="15"/>
      <c r="BDC209" s="15"/>
      <c r="BDD209" s="15"/>
      <c r="BDE209" s="15"/>
      <c r="BDF209" s="15"/>
      <c r="BDG209" s="15"/>
      <c r="BDH209" s="15"/>
      <c r="BDI209" s="15"/>
      <c r="BDJ209" s="15"/>
      <c r="BDK209" s="15"/>
      <c r="BDL209" s="15"/>
      <c r="BDM209" s="15"/>
      <c r="BDN209" s="15"/>
      <c r="BDO209" s="15"/>
      <c r="BDP209" s="15"/>
      <c r="BDQ209" s="15"/>
      <c r="BDR209" s="15"/>
      <c r="BDS209" s="15"/>
      <c r="BDT209" s="15"/>
      <c r="BDU209" s="15"/>
      <c r="BDV209" s="15"/>
      <c r="BDW209" s="15"/>
      <c r="BDX209" s="15"/>
      <c r="BDY209" s="15"/>
      <c r="BDZ209" s="15"/>
      <c r="BEA209" s="15"/>
      <c r="BEB209" s="15"/>
      <c r="BEC209" s="15"/>
      <c r="BED209" s="15"/>
      <c r="BEE209" s="15"/>
      <c r="BEF209" s="15"/>
      <c r="BEG209" s="15"/>
      <c r="BEH209" s="15"/>
      <c r="BEI209" s="15"/>
      <c r="BEJ209" s="15"/>
      <c r="BEK209" s="15"/>
      <c r="BEL209" s="15"/>
      <c r="BEM209" s="15"/>
      <c r="BEN209" s="15"/>
      <c r="BEO209" s="15"/>
      <c r="BEP209" s="15"/>
      <c r="BEQ209" s="15"/>
      <c r="BER209" s="15"/>
      <c r="BES209" s="15"/>
      <c r="BET209" s="15"/>
      <c r="BEU209" s="15"/>
      <c r="BEV209" s="15"/>
      <c r="BEW209" s="15"/>
      <c r="BEX209" s="15"/>
      <c r="BEY209" s="15"/>
      <c r="BEZ209" s="15"/>
      <c r="BFA209" s="15"/>
      <c r="BFB209" s="15"/>
      <c r="BFC209" s="15"/>
      <c r="BFD209" s="15"/>
      <c r="BFE209" s="15"/>
      <c r="BFF209" s="15"/>
      <c r="BFG209" s="15"/>
      <c r="BFH209" s="15"/>
      <c r="BFI209" s="15"/>
      <c r="BFJ209" s="15"/>
      <c r="BFK209" s="15"/>
      <c r="BFL209" s="15"/>
      <c r="BFM209" s="15"/>
      <c r="BFN209" s="15"/>
      <c r="BFO209" s="15"/>
      <c r="BFP209" s="15"/>
      <c r="BFQ209" s="15"/>
      <c r="BFR209" s="15"/>
      <c r="BFS209" s="15"/>
      <c r="BFT209" s="15"/>
      <c r="BFU209" s="15"/>
      <c r="BFV209" s="15"/>
      <c r="BFW209" s="15"/>
      <c r="BFX209" s="15"/>
      <c r="BFY209" s="15"/>
      <c r="BFZ209" s="15"/>
      <c r="BGA209" s="15"/>
      <c r="BGB209" s="15"/>
      <c r="BGC209" s="15"/>
      <c r="BGD209" s="15"/>
      <c r="BGE209" s="15"/>
      <c r="BGF209" s="15"/>
      <c r="BGG209" s="15"/>
      <c r="BGH209" s="15"/>
      <c r="BGI209" s="15"/>
      <c r="BGJ209" s="15"/>
      <c r="BGK209" s="15"/>
      <c r="BGL209" s="15"/>
      <c r="BGM209" s="15"/>
      <c r="BGN209" s="15"/>
      <c r="BGO209" s="15"/>
      <c r="BGP209" s="15"/>
      <c r="BGQ209" s="15"/>
      <c r="BGR209" s="15"/>
      <c r="BGS209" s="15"/>
      <c r="BGT209" s="15"/>
      <c r="BGU209" s="15"/>
      <c r="BGV209" s="15"/>
      <c r="BGW209" s="15"/>
      <c r="BGX209" s="15"/>
      <c r="BGY209" s="15"/>
      <c r="BGZ209" s="15"/>
      <c r="BHA209" s="15"/>
      <c r="BHB209" s="15"/>
      <c r="BHC209" s="15"/>
      <c r="BHD209" s="15"/>
      <c r="BHE209" s="15"/>
      <c r="BHF209" s="15"/>
      <c r="BHG209" s="15"/>
      <c r="BHH209" s="15"/>
      <c r="BHI209" s="15"/>
      <c r="BHJ209" s="15"/>
      <c r="BHK209" s="15"/>
      <c r="BHL209" s="15"/>
      <c r="BHM209" s="15"/>
      <c r="BHN209" s="15"/>
      <c r="BHO209" s="15"/>
      <c r="BHP209" s="15"/>
      <c r="BHQ209" s="15"/>
      <c r="BHR209" s="15"/>
      <c r="BHS209" s="15"/>
      <c r="BHT209" s="15"/>
      <c r="BHU209" s="15"/>
      <c r="BHV209" s="15"/>
      <c r="BHW209" s="15"/>
      <c r="BHX209" s="15"/>
      <c r="BHY209" s="15"/>
      <c r="BHZ209" s="15"/>
      <c r="BIA209" s="15"/>
      <c r="BIB209" s="15"/>
      <c r="BIC209" s="15"/>
      <c r="BID209" s="15"/>
      <c r="BIE209" s="15"/>
      <c r="BIF209" s="15"/>
      <c r="BIG209" s="15"/>
      <c r="BIH209" s="15"/>
      <c r="BII209" s="15"/>
      <c r="BIJ209" s="15"/>
      <c r="BIK209" s="15"/>
      <c r="BIL209" s="15"/>
      <c r="BIM209" s="15"/>
      <c r="BIN209" s="15"/>
      <c r="BIO209" s="15"/>
      <c r="BIP209" s="15"/>
      <c r="BIQ209" s="15"/>
      <c r="BIR209" s="15"/>
      <c r="BIS209" s="15"/>
      <c r="BIT209" s="15"/>
      <c r="BIU209" s="15"/>
      <c r="BIV209" s="15"/>
      <c r="BIW209" s="15"/>
      <c r="BIX209" s="15"/>
      <c r="BIY209" s="15"/>
      <c r="BIZ209" s="15"/>
      <c r="BJA209" s="15"/>
      <c r="BJB209" s="15"/>
      <c r="BJC209" s="15"/>
      <c r="BJD209" s="15"/>
      <c r="BJE209" s="15"/>
      <c r="BJF209" s="15"/>
      <c r="BJG209" s="15"/>
      <c r="BJH209" s="15"/>
      <c r="BJI209" s="15"/>
      <c r="BJJ209" s="15"/>
      <c r="BJK209" s="15"/>
      <c r="BJL209" s="15"/>
      <c r="BJM209" s="15"/>
      <c r="BJN209" s="15"/>
      <c r="BJO209" s="15"/>
      <c r="BJP209" s="15"/>
      <c r="BJQ209" s="15"/>
      <c r="BJR209" s="15"/>
      <c r="BJS209" s="15"/>
      <c r="BJT209" s="15"/>
      <c r="BJU209" s="15"/>
      <c r="BJV209" s="15"/>
      <c r="BJW209" s="15"/>
      <c r="BJX209" s="15"/>
      <c r="BJY209" s="15"/>
      <c r="BJZ209" s="15"/>
      <c r="BKA209" s="15"/>
      <c r="BKB209" s="15"/>
      <c r="BKC209" s="15"/>
      <c r="BKD209" s="15"/>
      <c r="BKE209" s="15"/>
      <c r="BKF209" s="15"/>
      <c r="BKG209" s="15"/>
      <c r="BKH209" s="15"/>
      <c r="BKI209" s="15"/>
      <c r="BKJ209" s="15"/>
      <c r="BKK209" s="15"/>
      <c r="BKL209" s="15"/>
      <c r="BKM209" s="15"/>
      <c r="BKN209" s="15"/>
      <c r="BKO209" s="15"/>
      <c r="BKP209" s="15"/>
      <c r="BKQ209" s="15"/>
      <c r="BKR209" s="15"/>
      <c r="BKS209" s="15"/>
      <c r="BKT209" s="15"/>
      <c r="BKU209" s="15"/>
      <c r="BKV209" s="15"/>
      <c r="BKW209" s="15"/>
      <c r="BKX209" s="15"/>
      <c r="BKY209" s="15"/>
      <c r="BKZ209" s="15"/>
      <c r="BLA209" s="15"/>
      <c r="BLB209" s="15"/>
      <c r="BLC209" s="15"/>
      <c r="BLD209" s="15"/>
      <c r="BLE209" s="15"/>
      <c r="BLF209" s="15"/>
      <c r="BLG209" s="15"/>
      <c r="BLH209" s="15"/>
      <c r="BLI209" s="15"/>
      <c r="BLJ209" s="15"/>
      <c r="BLK209" s="15"/>
      <c r="BLL209" s="15"/>
      <c r="BLM209" s="15"/>
      <c r="BLN209" s="15"/>
      <c r="BLO209" s="15"/>
      <c r="BLP209" s="15"/>
      <c r="BLQ209" s="15"/>
      <c r="BLR209" s="15"/>
      <c r="BLS209" s="15"/>
      <c r="BLT209" s="15"/>
      <c r="BLU209" s="15"/>
      <c r="BLV209" s="15"/>
      <c r="BLW209" s="15"/>
      <c r="BLX209" s="15"/>
      <c r="BLY209" s="15"/>
      <c r="BLZ209" s="15"/>
      <c r="BMA209" s="15"/>
      <c r="BMB209" s="15"/>
      <c r="BMC209" s="15"/>
      <c r="BMD209" s="15"/>
      <c r="BME209" s="15"/>
      <c r="BMF209" s="15"/>
      <c r="BMG209" s="15"/>
      <c r="BMH209" s="15"/>
      <c r="BMI209" s="15"/>
      <c r="BMJ209" s="15"/>
      <c r="BMK209" s="15"/>
      <c r="BML209" s="15"/>
      <c r="BMM209" s="15"/>
      <c r="BMN209" s="15"/>
      <c r="BMO209" s="15"/>
      <c r="BMP209" s="15"/>
      <c r="BMQ209" s="15"/>
      <c r="BMR209" s="15"/>
      <c r="BMS209" s="15"/>
      <c r="BMT209" s="15"/>
      <c r="BMU209" s="15"/>
      <c r="BMV209" s="15"/>
      <c r="BMW209" s="15"/>
      <c r="BMX209" s="15"/>
      <c r="BMY209" s="15"/>
      <c r="BMZ209" s="15"/>
      <c r="BNA209" s="15"/>
      <c r="BNB209" s="15"/>
      <c r="BNC209" s="15"/>
      <c r="BND209" s="15"/>
      <c r="BNE209" s="15"/>
      <c r="BNF209" s="15"/>
      <c r="BNG209" s="15"/>
      <c r="BNH209" s="15"/>
      <c r="BNI209" s="15"/>
      <c r="BNJ209" s="15"/>
      <c r="BNK209" s="15"/>
      <c r="BNL209" s="15"/>
      <c r="BNM209" s="15"/>
      <c r="BNN209" s="15"/>
      <c r="BNO209" s="15"/>
      <c r="BNP209" s="15"/>
      <c r="BNQ209" s="15"/>
      <c r="BNR209" s="15"/>
      <c r="BNS209" s="15"/>
      <c r="BNT209" s="15"/>
      <c r="BNU209" s="15"/>
      <c r="BNV209" s="15"/>
      <c r="BNW209" s="15"/>
      <c r="BNX209" s="15"/>
      <c r="BNY209" s="15"/>
      <c r="BNZ209" s="15"/>
      <c r="BOA209" s="15"/>
      <c r="BOB209" s="15"/>
      <c r="BOC209" s="15"/>
      <c r="BOD209" s="15"/>
      <c r="BOE209" s="15"/>
      <c r="BOF209" s="15"/>
      <c r="BOG209" s="15"/>
      <c r="BOH209" s="15"/>
      <c r="BOI209" s="15"/>
      <c r="BOJ209" s="15"/>
      <c r="BOK209" s="15"/>
      <c r="BOL209" s="15"/>
      <c r="BOM209" s="15"/>
      <c r="BON209" s="15"/>
      <c r="BOO209" s="15"/>
      <c r="BOP209" s="15"/>
      <c r="BOQ209" s="15"/>
      <c r="BOR209" s="15"/>
      <c r="BOS209" s="15"/>
      <c r="BOT209" s="15"/>
      <c r="BOU209" s="15"/>
      <c r="BOV209" s="15"/>
      <c r="BOW209" s="15"/>
      <c r="BOX209" s="15"/>
      <c r="BOY209" s="15"/>
      <c r="BOZ209" s="15"/>
      <c r="BPA209" s="15"/>
      <c r="BPB209" s="15"/>
      <c r="BPC209" s="15"/>
      <c r="BPD209" s="15"/>
      <c r="BPE209" s="15"/>
      <c r="BPF209" s="15"/>
      <c r="BPG209" s="15"/>
      <c r="BPH209" s="15"/>
      <c r="BPI209" s="15"/>
      <c r="BPJ209" s="15"/>
      <c r="BPK209" s="15"/>
      <c r="BPL209" s="15"/>
      <c r="BPM209" s="15"/>
      <c r="BPN209" s="15"/>
      <c r="BPO209" s="15"/>
      <c r="BPP209" s="15"/>
      <c r="BPQ209" s="15"/>
      <c r="BPR209" s="15"/>
      <c r="BPS209" s="15"/>
      <c r="BPT209" s="15"/>
      <c r="BPU209" s="15"/>
      <c r="BPV209" s="15"/>
      <c r="BPW209" s="15"/>
      <c r="BPX209" s="15"/>
      <c r="BPY209" s="15"/>
      <c r="BPZ209" s="15"/>
      <c r="BQA209" s="15"/>
      <c r="BQB209" s="15"/>
      <c r="BQC209" s="15"/>
      <c r="BQD209" s="15"/>
      <c r="BQE209" s="15"/>
      <c r="BQF209" s="15"/>
      <c r="BQG209" s="15"/>
      <c r="BQH209" s="15"/>
      <c r="BQI209" s="15"/>
      <c r="BQJ209" s="15"/>
      <c r="BQK209" s="15"/>
      <c r="BQL209" s="15"/>
      <c r="BQM209" s="15"/>
      <c r="BQN209" s="15"/>
      <c r="BQO209" s="15"/>
      <c r="BQP209" s="15"/>
      <c r="BQQ209" s="15"/>
      <c r="BQR209" s="15"/>
      <c r="BQS209" s="15"/>
      <c r="BQT209" s="15"/>
      <c r="BQU209" s="15"/>
      <c r="BQV209" s="15"/>
      <c r="BQW209" s="15"/>
      <c r="BQX209" s="15"/>
      <c r="BQY209" s="15"/>
      <c r="BQZ209" s="15"/>
      <c r="BRA209" s="15"/>
      <c r="BRB209" s="15"/>
      <c r="BRC209" s="15"/>
      <c r="BRD209" s="15"/>
      <c r="BRE209" s="15"/>
      <c r="BRF209" s="15"/>
      <c r="BRG209" s="15"/>
      <c r="BRH209" s="15"/>
      <c r="BRI209" s="15"/>
      <c r="BRJ209" s="15"/>
      <c r="BRK209" s="15"/>
      <c r="BRL209" s="15"/>
      <c r="BRM209" s="15"/>
      <c r="BRN209" s="15"/>
      <c r="BRO209" s="15"/>
      <c r="BRP209" s="15"/>
      <c r="BRQ209" s="15"/>
      <c r="BRR209" s="15"/>
      <c r="BRS209" s="15"/>
      <c r="BRT209" s="15"/>
      <c r="BRU209" s="15"/>
      <c r="BRV209" s="15"/>
      <c r="BRW209" s="15"/>
      <c r="BRX209" s="15"/>
      <c r="BRY209" s="15"/>
      <c r="BRZ209" s="15"/>
      <c r="BSA209" s="15"/>
      <c r="BSB209" s="15"/>
      <c r="BSC209" s="15"/>
      <c r="BSD209" s="15"/>
      <c r="BSE209" s="15"/>
      <c r="BSF209" s="15"/>
      <c r="BSG209" s="15"/>
      <c r="BSH209" s="15"/>
      <c r="BSI209" s="15"/>
      <c r="BSJ209" s="15"/>
      <c r="BSK209" s="15"/>
      <c r="BSL209" s="15"/>
      <c r="BSM209" s="15"/>
      <c r="BSN209" s="15"/>
      <c r="BSO209" s="15"/>
      <c r="BSP209" s="15"/>
      <c r="BSQ209" s="15"/>
      <c r="BSR209" s="15"/>
      <c r="BSS209" s="15"/>
      <c r="BST209" s="15"/>
      <c r="BSU209" s="15"/>
      <c r="BSV209" s="15"/>
      <c r="BSW209" s="15"/>
      <c r="BSX209" s="15"/>
      <c r="BSY209" s="15"/>
      <c r="BSZ209" s="15"/>
      <c r="BTA209" s="15"/>
      <c r="BTB209" s="15"/>
      <c r="BTC209" s="15"/>
      <c r="BTD209" s="15"/>
      <c r="BTE209" s="15"/>
      <c r="BTF209" s="15"/>
      <c r="BTG209" s="15"/>
      <c r="BTH209" s="15"/>
      <c r="BTI209" s="15"/>
      <c r="BTJ209" s="15"/>
      <c r="BTK209" s="15"/>
      <c r="BTL209" s="15"/>
      <c r="BTM209" s="15"/>
      <c r="BTN209" s="15"/>
      <c r="BTO209" s="15"/>
      <c r="BTP209" s="15"/>
      <c r="BTQ209" s="15"/>
      <c r="BTR209" s="15"/>
      <c r="BTS209" s="15"/>
      <c r="BTT209" s="15"/>
      <c r="BTU209" s="15"/>
      <c r="BTV209" s="15"/>
      <c r="BTW209" s="15"/>
      <c r="BTX209" s="15"/>
      <c r="BTY209" s="15"/>
      <c r="BTZ209" s="15"/>
      <c r="BUA209" s="15"/>
      <c r="BUB209" s="15"/>
      <c r="BUC209" s="15"/>
      <c r="BUD209" s="15"/>
      <c r="BUE209" s="15"/>
      <c r="BUF209" s="15"/>
      <c r="BUG209" s="15"/>
      <c r="BUH209" s="15"/>
      <c r="BUI209" s="15"/>
      <c r="BUJ209" s="15"/>
      <c r="BUK209" s="15"/>
      <c r="BUL209" s="15"/>
      <c r="BUM209" s="15"/>
      <c r="BUN209" s="15"/>
      <c r="BUO209" s="15"/>
      <c r="BUP209" s="15"/>
      <c r="BUQ209" s="15"/>
      <c r="BUR209" s="15"/>
      <c r="BUS209" s="15"/>
      <c r="BUT209" s="15"/>
      <c r="BUU209" s="15"/>
      <c r="BUV209" s="15"/>
      <c r="BUW209" s="15"/>
      <c r="BUX209" s="15"/>
      <c r="BUY209" s="15"/>
      <c r="BUZ209" s="15"/>
      <c r="BVA209" s="15"/>
      <c r="BVB209" s="15"/>
      <c r="BVC209" s="15"/>
      <c r="BVD209" s="15"/>
      <c r="BVE209" s="15"/>
      <c r="BVF209" s="15"/>
      <c r="BVG209" s="15"/>
      <c r="BVH209" s="15"/>
      <c r="BVI209" s="15"/>
      <c r="BVJ209" s="15"/>
      <c r="BVK209" s="15"/>
      <c r="BVL209" s="15"/>
      <c r="BVM209" s="15"/>
      <c r="BVN209" s="15"/>
      <c r="BVO209" s="15"/>
      <c r="BVP209" s="15"/>
      <c r="BVQ209" s="15"/>
      <c r="BVR209" s="15"/>
      <c r="BVS209" s="15"/>
      <c r="BVT209" s="15"/>
      <c r="BVU209" s="15"/>
      <c r="BVV209" s="15"/>
      <c r="BVW209" s="15"/>
      <c r="BVX209" s="15"/>
      <c r="BVY209" s="15"/>
      <c r="BVZ209" s="15"/>
      <c r="BWA209" s="15"/>
      <c r="BWB209" s="15"/>
      <c r="BWC209" s="15"/>
      <c r="BWD209" s="15"/>
      <c r="BWE209" s="15"/>
      <c r="BWF209" s="15"/>
      <c r="BWG209" s="15"/>
      <c r="BWH209" s="15"/>
      <c r="BWI209" s="15"/>
      <c r="BWJ209" s="15"/>
      <c r="BWK209" s="15"/>
      <c r="BWL209" s="15"/>
      <c r="BWM209" s="15"/>
      <c r="BWN209" s="15"/>
      <c r="BWO209" s="15"/>
      <c r="BWP209" s="15"/>
      <c r="BWQ209" s="15"/>
      <c r="BWR209" s="15"/>
      <c r="BWS209" s="15"/>
      <c r="BWT209" s="15"/>
      <c r="BWU209" s="15"/>
      <c r="BWV209" s="15"/>
      <c r="BWW209" s="15"/>
      <c r="BWX209" s="15"/>
      <c r="BWY209" s="15"/>
      <c r="BWZ209" s="15"/>
      <c r="BXA209" s="15"/>
      <c r="BXB209" s="15"/>
      <c r="BXC209" s="15"/>
      <c r="BXD209" s="15"/>
      <c r="BXE209" s="15"/>
      <c r="BXF209" s="15"/>
      <c r="BXG209" s="15"/>
      <c r="BXH209" s="15"/>
      <c r="BXI209" s="15"/>
      <c r="BXJ209" s="15"/>
      <c r="BXK209" s="15"/>
      <c r="BXL209" s="15"/>
      <c r="BXM209" s="15"/>
      <c r="BXN209" s="15"/>
      <c r="BXO209" s="15"/>
      <c r="BXP209" s="15"/>
      <c r="BXQ209" s="15"/>
      <c r="BXR209" s="15"/>
      <c r="BXS209" s="15"/>
      <c r="BXT209" s="15"/>
      <c r="BXU209" s="15"/>
      <c r="BXV209" s="15"/>
      <c r="BXW209" s="15"/>
      <c r="BXX209" s="15"/>
      <c r="BXY209" s="15"/>
      <c r="BXZ209" s="15"/>
      <c r="BYA209" s="15"/>
      <c r="BYB209" s="15"/>
      <c r="BYC209" s="15"/>
      <c r="BYD209" s="15"/>
      <c r="BYE209" s="15"/>
      <c r="BYF209" s="15"/>
      <c r="BYG209" s="15"/>
      <c r="BYH209" s="15"/>
      <c r="BYI209" s="15"/>
      <c r="BYJ209" s="15"/>
      <c r="BYK209" s="15"/>
      <c r="BYL209" s="15"/>
      <c r="BYM209" s="15"/>
      <c r="BYN209" s="15"/>
      <c r="BYO209" s="15"/>
      <c r="BYP209" s="15"/>
      <c r="BYQ209" s="15"/>
      <c r="BYR209" s="15"/>
      <c r="BYS209" s="15"/>
      <c r="BYT209" s="15"/>
      <c r="BYU209" s="15"/>
      <c r="BYV209" s="15"/>
      <c r="BYW209" s="15"/>
      <c r="BYX209" s="15"/>
      <c r="BYY209" s="15"/>
      <c r="BYZ209" s="15"/>
      <c r="BZA209" s="15"/>
      <c r="BZB209" s="15"/>
      <c r="BZC209" s="15"/>
      <c r="BZD209" s="15"/>
      <c r="BZE209" s="15"/>
      <c r="BZF209" s="15"/>
      <c r="BZG209" s="15"/>
      <c r="BZH209" s="15"/>
      <c r="BZI209" s="15"/>
      <c r="BZJ209" s="15"/>
      <c r="BZK209" s="15"/>
      <c r="BZL209" s="15"/>
      <c r="BZM209" s="15"/>
      <c r="BZN209" s="15"/>
      <c r="BZO209" s="15"/>
      <c r="BZP209" s="15"/>
      <c r="BZQ209" s="15"/>
      <c r="BZR209" s="15"/>
      <c r="BZS209" s="15"/>
      <c r="BZT209" s="15"/>
      <c r="BZU209" s="15"/>
      <c r="BZV209" s="15"/>
      <c r="BZW209" s="15"/>
      <c r="BZX209" s="15"/>
      <c r="BZY209" s="15"/>
      <c r="BZZ209" s="15"/>
      <c r="CAA209" s="15"/>
      <c r="CAB209" s="15"/>
      <c r="CAC209" s="15"/>
      <c r="CAD209" s="15"/>
      <c r="CAE209" s="15"/>
      <c r="CAF209" s="15"/>
      <c r="CAG209" s="15"/>
      <c r="CAH209" s="15"/>
      <c r="CAI209" s="15"/>
      <c r="CAJ209" s="15"/>
      <c r="CAK209" s="15"/>
      <c r="CAL209" s="15"/>
      <c r="CAM209" s="15"/>
      <c r="CAN209" s="15"/>
      <c r="CAO209" s="15"/>
      <c r="CAP209" s="15"/>
      <c r="CAQ209" s="15"/>
      <c r="CAR209" s="15"/>
      <c r="CAS209" s="15"/>
      <c r="CAT209" s="15"/>
      <c r="CAU209" s="15"/>
      <c r="CAV209" s="15"/>
      <c r="CAW209" s="15"/>
      <c r="CAX209" s="15"/>
      <c r="CAY209" s="15"/>
      <c r="CAZ209" s="15"/>
      <c r="CBA209" s="15"/>
      <c r="CBB209" s="15"/>
      <c r="CBC209" s="15"/>
      <c r="CBD209" s="15"/>
      <c r="CBE209" s="15"/>
      <c r="CBF209" s="15"/>
      <c r="CBG209" s="15"/>
      <c r="CBH209" s="15"/>
      <c r="CBI209" s="15"/>
      <c r="CBJ209" s="15"/>
      <c r="CBK209" s="15"/>
      <c r="CBL209" s="15"/>
      <c r="CBM209" s="15"/>
      <c r="CBN209" s="15"/>
      <c r="CBO209" s="15"/>
      <c r="CBP209" s="15"/>
      <c r="CBQ209" s="15"/>
      <c r="CBR209" s="15"/>
      <c r="CBS209" s="15"/>
      <c r="CBT209" s="15"/>
      <c r="CBU209" s="15"/>
      <c r="CBV209" s="15"/>
      <c r="CBW209" s="15"/>
      <c r="CBX209" s="15"/>
      <c r="CBY209" s="15"/>
      <c r="CBZ209" s="15"/>
      <c r="CCA209" s="15"/>
      <c r="CCB209" s="15"/>
      <c r="CCC209" s="15"/>
      <c r="CCD209" s="15"/>
      <c r="CCE209" s="15"/>
      <c r="CCF209" s="15"/>
      <c r="CCG209" s="15"/>
      <c r="CCH209" s="15"/>
      <c r="CCI209" s="15"/>
      <c r="CCJ209" s="15"/>
      <c r="CCK209" s="15"/>
      <c r="CCL209" s="15"/>
      <c r="CCM209" s="15"/>
      <c r="CCN209" s="15"/>
      <c r="CCO209" s="15"/>
      <c r="CCP209" s="15"/>
      <c r="CCQ209" s="15"/>
      <c r="CCR209" s="15"/>
      <c r="CCS209" s="15"/>
      <c r="CCT209" s="15"/>
      <c r="CCU209" s="15"/>
      <c r="CCV209" s="15"/>
      <c r="CCW209" s="15"/>
      <c r="CCX209" s="15"/>
      <c r="CCY209" s="15"/>
      <c r="CCZ209" s="15"/>
      <c r="CDA209" s="15"/>
      <c r="CDB209" s="15"/>
      <c r="CDC209" s="15"/>
      <c r="CDD209" s="15"/>
      <c r="CDE209" s="15"/>
      <c r="CDF209" s="15"/>
      <c r="CDG209" s="15"/>
      <c r="CDH209" s="15"/>
      <c r="CDI209" s="15"/>
      <c r="CDJ209" s="15"/>
      <c r="CDK209" s="15"/>
      <c r="CDL209" s="15"/>
      <c r="CDM209" s="15"/>
      <c r="CDN209" s="15"/>
      <c r="CDO209" s="15"/>
      <c r="CDP209" s="15"/>
      <c r="CDQ209" s="15"/>
      <c r="CDR209" s="15"/>
      <c r="CDS209" s="15"/>
      <c r="CDT209" s="15"/>
      <c r="CDU209" s="15"/>
      <c r="CDV209" s="15"/>
      <c r="CDW209" s="15"/>
      <c r="CDX209" s="15"/>
      <c r="CDY209" s="15"/>
      <c r="CDZ209" s="15"/>
      <c r="CEA209" s="15"/>
      <c r="CEB209" s="15"/>
      <c r="CEC209" s="15"/>
      <c r="CED209" s="15"/>
      <c r="CEE209" s="15"/>
      <c r="CEF209" s="15"/>
      <c r="CEG209" s="15"/>
      <c r="CEH209" s="15"/>
      <c r="CEI209" s="15"/>
      <c r="CEJ209" s="15"/>
      <c r="CEK209" s="15"/>
      <c r="CEL209" s="15"/>
      <c r="CEM209" s="15"/>
      <c r="CEN209" s="15"/>
      <c r="CEO209" s="15"/>
      <c r="CEP209" s="15"/>
      <c r="CEQ209" s="15"/>
      <c r="CER209" s="15"/>
      <c r="CES209" s="15"/>
      <c r="CET209" s="15"/>
      <c r="CEU209" s="15"/>
      <c r="CEV209" s="15"/>
      <c r="CEW209" s="15"/>
      <c r="CEX209" s="15"/>
      <c r="CEY209" s="15"/>
      <c r="CEZ209" s="15"/>
      <c r="CFA209" s="15"/>
      <c r="CFB209" s="15"/>
      <c r="CFC209" s="15"/>
      <c r="CFD209" s="15"/>
      <c r="CFE209" s="15"/>
      <c r="CFF209" s="15"/>
      <c r="CFG209" s="15"/>
      <c r="CFH209" s="15"/>
      <c r="CFI209" s="15"/>
      <c r="CFJ209" s="15"/>
      <c r="CFK209" s="15"/>
      <c r="CFL209" s="15"/>
      <c r="CFM209" s="15"/>
      <c r="CFN209" s="15"/>
      <c r="CFO209" s="15"/>
      <c r="CFP209" s="15"/>
      <c r="CFQ209" s="15"/>
      <c r="CFR209" s="15"/>
      <c r="CFS209" s="15"/>
      <c r="CFT209" s="15"/>
      <c r="CFU209" s="15"/>
      <c r="CFV209" s="15"/>
      <c r="CFW209" s="15"/>
      <c r="CFX209" s="15"/>
      <c r="CFY209" s="15"/>
      <c r="CFZ209" s="15"/>
      <c r="CGA209" s="15"/>
      <c r="CGB209" s="15"/>
      <c r="CGC209" s="15"/>
      <c r="CGD209" s="15"/>
      <c r="CGE209" s="15"/>
      <c r="CGF209" s="15"/>
      <c r="CGG209" s="15"/>
      <c r="CGH209" s="15"/>
      <c r="CGI209" s="15"/>
      <c r="CGJ209" s="15"/>
      <c r="CGK209" s="15"/>
      <c r="CGL209" s="15"/>
      <c r="CGM209" s="15"/>
      <c r="CGN209" s="15"/>
      <c r="CGO209" s="15"/>
      <c r="CGP209" s="15"/>
      <c r="CGQ209" s="15"/>
      <c r="CGR209" s="15"/>
      <c r="CGS209" s="15"/>
      <c r="CGT209" s="15"/>
      <c r="CGU209" s="15"/>
      <c r="CGV209" s="15"/>
      <c r="CGW209" s="15"/>
      <c r="CGX209" s="15"/>
      <c r="CGY209" s="15"/>
      <c r="CGZ209" s="15"/>
      <c r="CHA209" s="15"/>
      <c r="CHB209" s="15"/>
      <c r="CHC209" s="15"/>
      <c r="CHD209" s="15"/>
      <c r="CHE209" s="15"/>
      <c r="CHF209" s="15"/>
      <c r="CHG209" s="15"/>
      <c r="CHH209" s="15"/>
      <c r="CHI209" s="15"/>
      <c r="CHJ209" s="15"/>
      <c r="CHK209" s="15"/>
      <c r="CHL209" s="15"/>
      <c r="CHM209" s="15"/>
      <c r="CHN209" s="15"/>
      <c r="CHO209" s="15"/>
      <c r="CHP209" s="15"/>
      <c r="CHQ209" s="15"/>
      <c r="CHR209" s="15"/>
      <c r="CHS209" s="15"/>
      <c r="CHT209" s="15"/>
      <c r="CHU209" s="15"/>
      <c r="CHV209" s="15"/>
      <c r="CHW209" s="15"/>
      <c r="CHX209" s="15"/>
      <c r="CHY209" s="15"/>
      <c r="CHZ209" s="15"/>
      <c r="CIA209" s="15"/>
      <c r="CIB209" s="15"/>
      <c r="CIC209" s="15"/>
      <c r="CID209" s="15"/>
      <c r="CIE209" s="15"/>
      <c r="CIF209" s="15"/>
      <c r="CIG209" s="15"/>
      <c r="CIH209" s="15"/>
      <c r="CII209" s="15"/>
      <c r="CIJ209" s="15"/>
      <c r="CIK209" s="15"/>
      <c r="CIL209" s="15"/>
      <c r="CIM209" s="15"/>
      <c r="CIN209" s="15"/>
      <c r="CIO209" s="15"/>
      <c r="CIP209" s="15"/>
      <c r="CIQ209" s="15"/>
      <c r="CIR209" s="15"/>
      <c r="CIS209" s="15"/>
      <c r="CIT209" s="15"/>
      <c r="CIU209" s="15"/>
      <c r="CIV209" s="15"/>
      <c r="CIW209" s="15"/>
      <c r="CIX209" s="15"/>
      <c r="CIY209" s="15"/>
      <c r="CIZ209" s="15"/>
      <c r="CJA209" s="15"/>
      <c r="CJB209" s="15"/>
      <c r="CJC209" s="15"/>
      <c r="CJD209" s="15"/>
      <c r="CJE209" s="15"/>
      <c r="CJF209" s="15"/>
      <c r="CJG209" s="15"/>
      <c r="CJH209" s="15"/>
      <c r="CJI209" s="15"/>
      <c r="CJJ209" s="15"/>
      <c r="CJK209" s="15"/>
      <c r="CJL209" s="15"/>
      <c r="CJM209" s="15"/>
      <c r="CJN209" s="15"/>
      <c r="CJO209" s="15"/>
      <c r="CJP209" s="15"/>
      <c r="CJQ209" s="15"/>
      <c r="CJR209" s="15"/>
      <c r="CJS209" s="15"/>
      <c r="CJT209" s="15"/>
      <c r="CJU209" s="15"/>
      <c r="CJV209" s="15"/>
      <c r="CJW209" s="15"/>
      <c r="CJX209" s="15"/>
      <c r="CJY209" s="15"/>
      <c r="CJZ209" s="15"/>
      <c r="CKA209" s="15"/>
      <c r="CKB209" s="15"/>
      <c r="CKC209" s="15"/>
      <c r="CKD209" s="15"/>
      <c r="CKE209" s="15"/>
      <c r="CKF209" s="15"/>
      <c r="CKG209" s="15"/>
      <c r="CKH209" s="15"/>
      <c r="CKI209" s="15"/>
      <c r="CKJ209" s="15"/>
      <c r="CKK209" s="15"/>
      <c r="CKL209" s="15"/>
      <c r="CKM209" s="15"/>
      <c r="CKN209" s="15"/>
      <c r="CKO209" s="15"/>
      <c r="CKP209" s="15"/>
      <c r="CKQ209" s="15"/>
      <c r="CKR209" s="15"/>
      <c r="CKS209" s="15"/>
      <c r="CKT209" s="15"/>
      <c r="CKU209" s="15"/>
      <c r="CKV209" s="15"/>
      <c r="CKW209" s="15"/>
      <c r="CKX209" s="15"/>
      <c r="CKY209" s="15"/>
      <c r="CKZ209" s="15"/>
      <c r="CLA209" s="15"/>
      <c r="CLB209" s="15"/>
      <c r="CLC209" s="15"/>
      <c r="CLD209" s="15"/>
      <c r="CLE209" s="15"/>
      <c r="CLF209" s="15"/>
      <c r="CLG209" s="15"/>
      <c r="CLH209" s="15"/>
      <c r="CLI209" s="15"/>
      <c r="CLJ209" s="15"/>
      <c r="CLK209" s="15"/>
      <c r="CLL209" s="15"/>
      <c r="CLM209" s="15"/>
      <c r="CLN209" s="15"/>
      <c r="CLO209" s="15"/>
      <c r="CLP209" s="15"/>
      <c r="CLQ209" s="15"/>
      <c r="CLR209" s="15"/>
      <c r="CLS209" s="15"/>
      <c r="CLT209" s="15"/>
      <c r="CLU209" s="15"/>
      <c r="CLV209" s="15"/>
      <c r="CLW209" s="15"/>
      <c r="CLX209" s="15"/>
      <c r="CLY209" s="15"/>
      <c r="CLZ209" s="15"/>
      <c r="CMA209" s="15"/>
      <c r="CMB209" s="15"/>
      <c r="CMC209" s="15"/>
      <c r="CMD209" s="15"/>
      <c r="CME209" s="15"/>
      <c r="CMF209" s="15"/>
      <c r="CMG209" s="15"/>
      <c r="CMH209" s="15"/>
      <c r="CMI209" s="15"/>
      <c r="CMJ209" s="15"/>
      <c r="CMK209" s="15"/>
      <c r="CML209" s="15"/>
      <c r="CMM209" s="15"/>
      <c r="CMN209" s="15"/>
      <c r="CMO209" s="15"/>
      <c r="CMP209" s="15"/>
      <c r="CMQ209" s="15"/>
      <c r="CMR209" s="15"/>
      <c r="CMS209" s="15"/>
      <c r="CMT209" s="15"/>
      <c r="CMU209" s="15"/>
      <c r="CMV209" s="15"/>
      <c r="CMW209" s="15"/>
      <c r="CMX209" s="15"/>
      <c r="CMY209" s="15"/>
      <c r="CMZ209" s="15"/>
      <c r="CNA209" s="15"/>
      <c r="CNB209" s="15"/>
      <c r="CNC209" s="15"/>
      <c r="CND209" s="15"/>
      <c r="CNE209" s="15"/>
      <c r="CNF209" s="15"/>
      <c r="CNG209" s="15"/>
      <c r="CNH209" s="15"/>
      <c r="CNI209" s="15"/>
      <c r="CNJ209" s="15"/>
      <c r="CNK209" s="15"/>
      <c r="CNL209" s="15"/>
      <c r="CNM209" s="15"/>
      <c r="CNN209" s="15"/>
      <c r="CNO209" s="15"/>
      <c r="CNP209" s="15"/>
      <c r="CNQ209" s="15"/>
      <c r="CNR209" s="15"/>
      <c r="CNS209" s="15"/>
      <c r="CNT209" s="15"/>
      <c r="CNU209" s="15"/>
      <c r="CNV209" s="15"/>
      <c r="CNW209" s="15"/>
      <c r="CNX209" s="15"/>
      <c r="CNY209" s="15"/>
      <c r="CNZ209" s="15"/>
      <c r="COA209" s="15"/>
      <c r="COB209" s="15"/>
      <c r="COC209" s="15"/>
      <c r="COD209" s="15"/>
      <c r="COE209" s="15"/>
      <c r="COF209" s="15"/>
      <c r="COG209" s="15"/>
      <c r="COH209" s="15"/>
      <c r="COI209" s="15"/>
      <c r="COJ209" s="15"/>
      <c r="COK209" s="15"/>
      <c r="COL209" s="15"/>
      <c r="COM209" s="15"/>
      <c r="CON209" s="15"/>
      <c r="COO209" s="15"/>
      <c r="COP209" s="15"/>
      <c r="COQ209" s="15"/>
      <c r="COR209" s="15"/>
      <c r="COS209" s="15"/>
      <c r="COT209" s="15"/>
      <c r="COU209" s="15"/>
      <c r="COV209" s="15"/>
      <c r="COW209" s="15"/>
      <c r="COX209" s="15"/>
      <c r="COY209" s="15"/>
      <c r="COZ209" s="15"/>
      <c r="CPA209" s="15"/>
      <c r="CPB209" s="15"/>
      <c r="CPC209" s="15"/>
      <c r="CPD209" s="15"/>
      <c r="CPE209" s="15"/>
      <c r="CPF209" s="15"/>
      <c r="CPG209" s="15"/>
      <c r="CPH209" s="15"/>
      <c r="CPI209" s="15"/>
      <c r="CPJ209" s="15"/>
      <c r="CPK209" s="15"/>
      <c r="CPL209" s="15"/>
      <c r="CPM209" s="15"/>
      <c r="CPN209" s="15"/>
      <c r="CPO209" s="15"/>
      <c r="CPP209" s="15"/>
      <c r="CPQ209" s="15"/>
      <c r="CPR209" s="15"/>
      <c r="CPS209" s="15"/>
      <c r="CPT209" s="15"/>
      <c r="CPU209" s="15"/>
      <c r="CPV209" s="15"/>
      <c r="CPW209" s="15"/>
      <c r="CPX209" s="15"/>
      <c r="CPY209" s="15"/>
      <c r="CPZ209" s="15"/>
      <c r="CQA209" s="15"/>
      <c r="CQB209" s="15"/>
      <c r="CQC209" s="15"/>
      <c r="CQD209" s="15"/>
      <c r="CQE209" s="15"/>
      <c r="CQF209" s="15"/>
      <c r="CQG209" s="15"/>
      <c r="CQH209" s="15"/>
      <c r="CQI209" s="15"/>
      <c r="CQJ209" s="15"/>
      <c r="CQK209" s="15"/>
      <c r="CQL209" s="15"/>
      <c r="CQM209" s="15"/>
      <c r="CQN209" s="15"/>
      <c r="CQO209" s="15"/>
      <c r="CQP209" s="15"/>
      <c r="CQQ209" s="15"/>
      <c r="CQR209" s="15"/>
      <c r="CQS209" s="15"/>
      <c r="CQT209" s="15"/>
      <c r="CQU209" s="15"/>
      <c r="CQV209" s="15"/>
      <c r="CQW209" s="15"/>
      <c r="CQX209" s="15"/>
      <c r="CQY209" s="15"/>
      <c r="CQZ209" s="15"/>
      <c r="CRA209" s="15"/>
      <c r="CRB209" s="15"/>
      <c r="CRC209" s="15"/>
      <c r="CRD209" s="15"/>
      <c r="CRE209" s="15"/>
      <c r="CRF209" s="15"/>
      <c r="CRG209" s="15"/>
      <c r="CRH209" s="15"/>
      <c r="CRI209" s="15"/>
      <c r="CRJ209" s="15"/>
      <c r="CRK209" s="15"/>
      <c r="CRL209" s="15"/>
      <c r="CRM209" s="15"/>
      <c r="CRN209" s="15"/>
      <c r="CRO209" s="15"/>
      <c r="CRP209" s="15"/>
      <c r="CRQ209" s="15"/>
      <c r="CRR209" s="15"/>
      <c r="CRS209" s="15"/>
      <c r="CRT209" s="15"/>
      <c r="CRU209" s="15"/>
      <c r="CRV209" s="15"/>
      <c r="CRW209" s="15"/>
      <c r="CRX209" s="15"/>
      <c r="CRY209" s="15"/>
      <c r="CRZ209" s="15"/>
      <c r="CSA209" s="15"/>
      <c r="CSB209" s="15"/>
      <c r="CSC209" s="15"/>
      <c r="CSD209" s="15"/>
      <c r="CSE209" s="15"/>
      <c r="CSF209" s="15"/>
      <c r="CSG209" s="15"/>
      <c r="CSH209" s="15"/>
      <c r="CSI209" s="15"/>
      <c r="CSJ209" s="15"/>
      <c r="CSK209" s="15"/>
      <c r="CSL209" s="15"/>
      <c r="CSM209" s="15"/>
      <c r="CSN209" s="15"/>
      <c r="CSO209" s="15"/>
      <c r="CSP209" s="15"/>
      <c r="CSQ209" s="15"/>
      <c r="CSR209" s="15"/>
      <c r="CSS209" s="15"/>
      <c r="CST209" s="15"/>
      <c r="CSU209" s="15"/>
      <c r="CSV209" s="15"/>
      <c r="CSW209" s="15"/>
      <c r="CSX209" s="15"/>
      <c r="CSY209" s="15"/>
      <c r="CSZ209" s="15"/>
      <c r="CTA209" s="15"/>
      <c r="CTB209" s="15"/>
      <c r="CTC209" s="15"/>
      <c r="CTD209" s="15"/>
      <c r="CTE209" s="15"/>
      <c r="CTF209" s="15"/>
      <c r="CTG209" s="15"/>
      <c r="CTH209" s="15"/>
      <c r="CTI209" s="15"/>
      <c r="CTJ209" s="15"/>
      <c r="CTK209" s="15"/>
      <c r="CTL209" s="15"/>
      <c r="CTM209" s="15"/>
      <c r="CTN209" s="15"/>
      <c r="CTO209" s="15"/>
      <c r="CTP209" s="15"/>
      <c r="CTQ209" s="15"/>
      <c r="CTR209" s="15"/>
      <c r="CTS209" s="15"/>
      <c r="CTT209" s="15"/>
      <c r="CTU209" s="15"/>
      <c r="CTV209" s="15"/>
      <c r="CTW209" s="15"/>
      <c r="CTX209" s="15"/>
      <c r="CTY209" s="15"/>
      <c r="CTZ209" s="15"/>
      <c r="CUA209" s="15"/>
      <c r="CUB209" s="15"/>
      <c r="CUC209" s="15"/>
      <c r="CUD209" s="15"/>
      <c r="CUE209" s="15"/>
      <c r="CUF209" s="15"/>
      <c r="CUG209" s="15"/>
      <c r="CUH209" s="15"/>
      <c r="CUI209" s="15"/>
      <c r="CUJ209" s="15"/>
      <c r="CUK209" s="15"/>
      <c r="CUL209" s="15"/>
      <c r="CUM209" s="15"/>
      <c r="CUN209" s="15"/>
      <c r="CUO209" s="15"/>
      <c r="CUP209" s="15"/>
      <c r="CUQ209" s="15"/>
      <c r="CUR209" s="15"/>
      <c r="CUS209" s="15"/>
      <c r="CUT209" s="15"/>
      <c r="CUU209" s="15"/>
      <c r="CUV209" s="15"/>
      <c r="CUW209" s="15"/>
      <c r="CUX209" s="15"/>
      <c r="CUY209" s="15"/>
      <c r="CUZ209" s="15"/>
      <c r="CVA209" s="15"/>
      <c r="CVB209" s="15"/>
      <c r="CVC209" s="15"/>
      <c r="CVD209" s="15"/>
      <c r="CVE209" s="15"/>
      <c r="CVF209" s="15"/>
      <c r="CVG209" s="15"/>
      <c r="CVH209" s="15"/>
      <c r="CVI209" s="15"/>
      <c r="CVJ209" s="15"/>
      <c r="CVK209" s="15"/>
      <c r="CVL209" s="15"/>
      <c r="CVM209" s="15"/>
      <c r="CVN209" s="15"/>
      <c r="CVO209" s="15"/>
      <c r="CVP209" s="15"/>
      <c r="CVQ209" s="15"/>
      <c r="CVR209" s="15"/>
      <c r="CVS209" s="15"/>
      <c r="CVT209" s="15"/>
      <c r="CVU209" s="15"/>
      <c r="CVV209" s="15"/>
      <c r="CVW209" s="15"/>
      <c r="CVX209" s="15"/>
      <c r="CVY209" s="15"/>
      <c r="CVZ209" s="15"/>
      <c r="CWA209" s="15"/>
      <c r="CWB209" s="15"/>
      <c r="CWC209" s="15"/>
      <c r="CWD209" s="15"/>
      <c r="CWE209" s="15"/>
      <c r="CWF209" s="15"/>
      <c r="CWG209" s="15"/>
      <c r="CWH209" s="15"/>
      <c r="CWI209" s="15"/>
      <c r="CWJ209" s="15"/>
      <c r="CWK209" s="15"/>
      <c r="CWL209" s="15"/>
      <c r="CWM209" s="15"/>
      <c r="CWN209" s="15"/>
      <c r="CWO209" s="15"/>
      <c r="CWP209" s="15"/>
      <c r="CWQ209" s="15"/>
      <c r="CWR209" s="15"/>
      <c r="CWS209" s="15"/>
      <c r="CWT209" s="15"/>
      <c r="CWU209" s="15"/>
      <c r="CWV209" s="15"/>
      <c r="CWW209" s="15"/>
      <c r="CWX209" s="15"/>
      <c r="CWY209" s="15"/>
      <c r="CWZ209" s="15"/>
      <c r="CXA209" s="15"/>
      <c r="CXB209" s="15"/>
      <c r="CXC209" s="15"/>
      <c r="CXD209" s="15"/>
      <c r="CXE209" s="15"/>
      <c r="CXF209" s="15"/>
      <c r="CXG209" s="15"/>
      <c r="CXH209" s="15"/>
      <c r="CXI209" s="15"/>
      <c r="CXJ209" s="15"/>
      <c r="CXK209" s="15"/>
      <c r="CXL209" s="15"/>
      <c r="CXM209" s="15"/>
      <c r="CXN209" s="15"/>
      <c r="CXO209" s="15"/>
      <c r="CXP209" s="15"/>
      <c r="CXQ209" s="15"/>
      <c r="CXR209" s="15"/>
      <c r="CXS209" s="15"/>
      <c r="CXT209" s="15"/>
      <c r="CXU209" s="15"/>
      <c r="CXV209" s="15"/>
      <c r="CXW209" s="15"/>
      <c r="CXX209" s="15"/>
      <c r="CXY209" s="15"/>
      <c r="CXZ209" s="15"/>
      <c r="CYA209" s="15"/>
      <c r="CYB209" s="15"/>
      <c r="CYC209" s="15"/>
      <c r="CYD209" s="15"/>
      <c r="CYE209" s="15"/>
      <c r="CYF209" s="15"/>
      <c r="CYG209" s="15"/>
      <c r="CYH209" s="15"/>
      <c r="CYI209" s="15"/>
      <c r="CYJ209" s="15"/>
      <c r="CYK209" s="15"/>
      <c r="CYL209" s="15"/>
      <c r="CYM209" s="15"/>
      <c r="CYN209" s="15"/>
      <c r="CYO209" s="15"/>
      <c r="CYP209" s="15"/>
      <c r="CYQ209" s="15"/>
      <c r="CYR209" s="15"/>
      <c r="CYS209" s="15"/>
      <c r="CYT209" s="15"/>
      <c r="CYU209" s="15"/>
      <c r="CYV209" s="15"/>
      <c r="CYW209" s="15"/>
      <c r="CYX209" s="15"/>
      <c r="CYY209" s="15"/>
      <c r="CYZ209" s="15"/>
      <c r="CZA209" s="15"/>
      <c r="CZB209" s="15"/>
      <c r="CZC209" s="15"/>
      <c r="CZD209" s="15"/>
      <c r="CZE209" s="15"/>
      <c r="CZF209" s="15"/>
      <c r="CZG209" s="15"/>
      <c r="CZH209" s="15"/>
      <c r="CZI209" s="15"/>
      <c r="CZJ209" s="15"/>
      <c r="CZK209" s="15"/>
      <c r="CZL209" s="15"/>
      <c r="CZM209" s="15"/>
      <c r="CZN209" s="15"/>
      <c r="CZO209" s="15"/>
      <c r="CZP209" s="15"/>
      <c r="CZQ209" s="15"/>
      <c r="CZR209" s="15"/>
      <c r="CZS209" s="15"/>
      <c r="CZT209" s="15"/>
      <c r="CZU209" s="15"/>
      <c r="CZV209" s="15"/>
      <c r="CZW209" s="15"/>
      <c r="CZX209" s="15"/>
      <c r="CZY209" s="15"/>
      <c r="CZZ209" s="15"/>
      <c r="DAA209" s="15"/>
      <c r="DAB209" s="15"/>
      <c r="DAC209" s="15"/>
      <c r="DAD209" s="15"/>
      <c r="DAE209" s="15"/>
      <c r="DAF209" s="15"/>
      <c r="DAG209" s="15"/>
      <c r="DAH209" s="15"/>
      <c r="DAI209" s="15"/>
      <c r="DAJ209" s="15"/>
      <c r="DAK209" s="15"/>
      <c r="DAL209" s="15"/>
      <c r="DAM209" s="15"/>
      <c r="DAN209" s="15"/>
      <c r="DAO209" s="15"/>
      <c r="DAP209" s="15"/>
      <c r="DAQ209" s="15"/>
      <c r="DAR209" s="15"/>
      <c r="DAS209" s="15"/>
      <c r="DAT209" s="15"/>
      <c r="DAU209" s="15"/>
      <c r="DAV209" s="15"/>
      <c r="DAW209" s="15"/>
      <c r="DAX209" s="15"/>
      <c r="DAY209" s="15"/>
      <c r="DAZ209" s="15"/>
      <c r="DBA209" s="15"/>
      <c r="DBB209" s="15"/>
      <c r="DBC209" s="15"/>
      <c r="DBD209" s="15"/>
      <c r="DBE209" s="15"/>
      <c r="DBF209" s="15"/>
      <c r="DBG209" s="15"/>
      <c r="DBH209" s="15"/>
      <c r="DBI209" s="15"/>
      <c r="DBJ209" s="15"/>
      <c r="DBK209" s="15"/>
      <c r="DBL209" s="15"/>
      <c r="DBM209" s="15"/>
      <c r="DBN209" s="15"/>
      <c r="DBO209" s="15"/>
      <c r="DBP209" s="15"/>
      <c r="DBQ209" s="15"/>
      <c r="DBR209" s="15"/>
      <c r="DBS209" s="15"/>
      <c r="DBT209" s="15"/>
      <c r="DBU209" s="15"/>
      <c r="DBV209" s="15"/>
      <c r="DBW209" s="15"/>
      <c r="DBX209" s="15"/>
      <c r="DBY209" s="15"/>
      <c r="DBZ209" s="15"/>
      <c r="DCA209" s="15"/>
      <c r="DCB209" s="15"/>
      <c r="DCC209" s="15"/>
      <c r="DCD209" s="15"/>
      <c r="DCE209" s="15"/>
      <c r="DCF209" s="15"/>
      <c r="DCG209" s="15"/>
      <c r="DCH209" s="15"/>
      <c r="DCI209" s="15"/>
      <c r="DCJ209" s="15"/>
      <c r="DCK209" s="15"/>
      <c r="DCL209" s="15"/>
      <c r="DCM209" s="15"/>
      <c r="DCN209" s="15"/>
      <c r="DCO209" s="15"/>
      <c r="DCP209" s="15"/>
      <c r="DCQ209" s="15"/>
      <c r="DCR209" s="15"/>
      <c r="DCS209" s="15"/>
      <c r="DCT209" s="15"/>
      <c r="DCU209" s="15"/>
      <c r="DCV209" s="15"/>
      <c r="DCW209" s="15"/>
      <c r="DCX209" s="15"/>
      <c r="DCY209" s="15"/>
      <c r="DCZ209" s="15"/>
      <c r="DDA209" s="15"/>
      <c r="DDB209" s="15"/>
      <c r="DDC209" s="15"/>
      <c r="DDD209" s="15"/>
      <c r="DDE209" s="15"/>
      <c r="DDF209" s="15"/>
      <c r="DDG209" s="15"/>
      <c r="DDH209" s="15"/>
      <c r="DDI209" s="15"/>
      <c r="DDJ209" s="15"/>
      <c r="DDK209" s="15"/>
      <c r="DDL209" s="15"/>
      <c r="DDM209" s="15"/>
      <c r="DDN209" s="15"/>
      <c r="DDO209" s="15"/>
      <c r="DDP209" s="15"/>
      <c r="DDQ209" s="15"/>
      <c r="DDR209" s="15"/>
      <c r="DDS209" s="15"/>
      <c r="DDT209" s="15"/>
      <c r="DDU209" s="15"/>
      <c r="DDV209" s="15"/>
      <c r="DDW209" s="15"/>
      <c r="DDX209" s="15"/>
      <c r="DDY209" s="15"/>
      <c r="DDZ209" s="15"/>
      <c r="DEA209" s="15"/>
      <c r="DEB209" s="15"/>
      <c r="DEC209" s="15"/>
      <c r="DED209" s="15"/>
      <c r="DEE209" s="15"/>
      <c r="DEF209" s="15"/>
      <c r="DEG209" s="15"/>
      <c r="DEH209" s="15"/>
      <c r="DEI209" s="15"/>
      <c r="DEJ209" s="15"/>
      <c r="DEK209" s="15"/>
      <c r="DEL209" s="15"/>
      <c r="DEM209" s="15"/>
      <c r="DEN209" s="15"/>
      <c r="DEO209" s="15"/>
      <c r="DEP209" s="15"/>
      <c r="DEQ209" s="15"/>
      <c r="DER209" s="15"/>
      <c r="DES209" s="15"/>
      <c r="DET209" s="15"/>
      <c r="DEU209" s="15"/>
      <c r="DEV209" s="15"/>
      <c r="DEW209" s="15"/>
      <c r="DEX209" s="15"/>
      <c r="DEY209" s="15"/>
      <c r="DEZ209" s="15"/>
      <c r="DFA209" s="15"/>
      <c r="DFB209" s="15"/>
      <c r="DFC209" s="15"/>
      <c r="DFD209" s="15"/>
      <c r="DFE209" s="15"/>
      <c r="DFF209" s="15"/>
      <c r="DFG209" s="15"/>
      <c r="DFH209" s="15"/>
      <c r="DFI209" s="15"/>
      <c r="DFJ209" s="15"/>
      <c r="DFK209" s="15"/>
      <c r="DFL209" s="15"/>
      <c r="DFM209" s="15"/>
      <c r="DFN209" s="15"/>
      <c r="DFO209" s="15"/>
      <c r="DFP209" s="15"/>
      <c r="DFQ209" s="15"/>
      <c r="DFR209" s="15"/>
      <c r="DFS209" s="15"/>
      <c r="DFT209" s="15"/>
      <c r="DFU209" s="15"/>
      <c r="DFV209" s="15"/>
      <c r="DFW209" s="15"/>
      <c r="DFX209" s="15"/>
      <c r="DFY209" s="15"/>
      <c r="DFZ209" s="15"/>
      <c r="DGA209" s="15"/>
      <c r="DGB209" s="15"/>
      <c r="DGC209" s="15"/>
      <c r="DGD209" s="15"/>
      <c r="DGE209" s="15"/>
      <c r="DGF209" s="15"/>
      <c r="DGG209" s="15"/>
      <c r="DGH209" s="15"/>
      <c r="DGI209" s="15"/>
      <c r="DGJ209" s="15"/>
      <c r="DGK209" s="15"/>
      <c r="DGL209" s="15"/>
      <c r="DGM209" s="15"/>
      <c r="DGN209" s="15"/>
      <c r="DGO209" s="15"/>
      <c r="DGP209" s="15"/>
      <c r="DGQ209" s="15"/>
      <c r="DGR209" s="15"/>
      <c r="DGS209" s="15"/>
      <c r="DGT209" s="15"/>
      <c r="DGU209" s="15"/>
      <c r="DGV209" s="15"/>
      <c r="DGW209" s="15"/>
      <c r="DGX209" s="15"/>
      <c r="DGY209" s="15"/>
      <c r="DGZ209" s="15"/>
      <c r="DHA209" s="15"/>
      <c r="DHB209" s="15"/>
      <c r="DHC209" s="15"/>
      <c r="DHD209" s="15"/>
      <c r="DHE209" s="15"/>
      <c r="DHF209" s="15"/>
      <c r="DHG209" s="15"/>
      <c r="DHH209" s="15"/>
      <c r="DHI209" s="15"/>
      <c r="DHJ209" s="15"/>
      <c r="DHK209" s="15"/>
      <c r="DHL209" s="15"/>
      <c r="DHM209" s="15"/>
      <c r="DHN209" s="15"/>
      <c r="DHO209" s="15"/>
      <c r="DHP209" s="15"/>
      <c r="DHQ209" s="15"/>
      <c r="DHR209" s="15"/>
      <c r="DHS209" s="15"/>
      <c r="DHT209" s="15"/>
      <c r="DHU209" s="15"/>
      <c r="DHV209" s="15"/>
      <c r="DHW209" s="15"/>
      <c r="DHX209" s="15"/>
      <c r="DHY209" s="15"/>
      <c r="DHZ209" s="15"/>
      <c r="DIA209" s="15"/>
      <c r="DIB209" s="15"/>
      <c r="DIC209" s="15"/>
      <c r="DID209" s="15"/>
      <c r="DIE209" s="15"/>
      <c r="DIF209" s="15"/>
      <c r="DIG209" s="15"/>
      <c r="DIH209" s="15"/>
      <c r="DII209" s="15"/>
      <c r="DIJ209" s="15"/>
      <c r="DIK209" s="15"/>
      <c r="DIL209" s="15"/>
      <c r="DIM209" s="15"/>
      <c r="DIN209" s="15"/>
      <c r="DIO209" s="15"/>
      <c r="DIP209" s="15"/>
      <c r="DIQ209" s="15"/>
      <c r="DIR209" s="15"/>
      <c r="DIS209" s="15"/>
      <c r="DIT209" s="15"/>
      <c r="DIU209" s="15"/>
      <c r="DIV209" s="15"/>
      <c r="DIW209" s="15"/>
      <c r="DIX209" s="15"/>
      <c r="DIY209" s="15"/>
      <c r="DIZ209" s="15"/>
      <c r="DJA209" s="15"/>
      <c r="DJB209" s="15"/>
      <c r="DJC209" s="15"/>
      <c r="DJD209" s="15"/>
      <c r="DJE209" s="15"/>
      <c r="DJF209" s="15"/>
      <c r="DJG209" s="15"/>
      <c r="DJH209" s="15"/>
      <c r="DJI209" s="15"/>
      <c r="DJJ209" s="15"/>
      <c r="DJK209" s="15"/>
      <c r="DJL209" s="15"/>
      <c r="DJM209" s="15"/>
      <c r="DJN209" s="15"/>
      <c r="DJO209" s="15"/>
      <c r="DJP209" s="15"/>
      <c r="DJQ209" s="15"/>
      <c r="DJR209" s="15"/>
      <c r="DJS209" s="15"/>
      <c r="DJT209" s="15"/>
      <c r="DJU209" s="15"/>
      <c r="DJV209" s="15"/>
      <c r="DJW209" s="15"/>
      <c r="DJX209" s="15"/>
      <c r="DJY209" s="15"/>
      <c r="DJZ209" s="15"/>
      <c r="DKA209" s="15"/>
      <c r="DKB209" s="15"/>
      <c r="DKC209" s="15"/>
      <c r="DKD209" s="15"/>
      <c r="DKE209" s="15"/>
      <c r="DKF209" s="15"/>
      <c r="DKG209" s="15"/>
      <c r="DKH209" s="15"/>
      <c r="DKI209" s="15"/>
      <c r="DKJ209" s="15"/>
      <c r="DKK209" s="15"/>
      <c r="DKL209" s="15"/>
      <c r="DKM209" s="15"/>
      <c r="DKN209" s="15"/>
      <c r="DKO209" s="15"/>
      <c r="DKP209" s="15"/>
      <c r="DKQ209" s="15"/>
      <c r="DKR209" s="15"/>
      <c r="DKS209" s="15"/>
      <c r="DKT209" s="15"/>
      <c r="DKU209" s="15"/>
      <c r="DKV209" s="15"/>
      <c r="DKW209" s="15"/>
      <c r="DKX209" s="15"/>
      <c r="DKY209" s="15"/>
      <c r="DKZ209" s="15"/>
      <c r="DLA209" s="15"/>
      <c r="DLB209" s="15"/>
      <c r="DLC209" s="15"/>
      <c r="DLD209" s="15"/>
      <c r="DLE209" s="15"/>
      <c r="DLF209" s="15"/>
      <c r="DLG209" s="15"/>
      <c r="DLH209" s="15"/>
      <c r="DLI209" s="15"/>
      <c r="DLJ209" s="15"/>
      <c r="DLK209" s="15"/>
      <c r="DLL209" s="15"/>
      <c r="DLM209" s="15"/>
      <c r="DLN209" s="15"/>
      <c r="DLO209" s="15"/>
      <c r="DLP209" s="15"/>
      <c r="DLQ209" s="15"/>
      <c r="DLR209" s="15"/>
      <c r="DLS209" s="15"/>
      <c r="DLT209" s="15"/>
      <c r="DLU209" s="15"/>
      <c r="DLV209" s="15"/>
      <c r="DLW209" s="15"/>
      <c r="DLX209" s="15"/>
      <c r="DLY209" s="15"/>
      <c r="DLZ209" s="15"/>
      <c r="DMA209" s="15"/>
      <c r="DMB209" s="15"/>
      <c r="DMC209" s="15"/>
      <c r="DMD209" s="15"/>
      <c r="DME209" s="15"/>
      <c r="DMF209" s="15"/>
      <c r="DMG209" s="15"/>
      <c r="DMH209" s="15"/>
      <c r="DMI209" s="15"/>
      <c r="DMJ209" s="15"/>
      <c r="DMK209" s="15"/>
      <c r="DML209" s="15"/>
      <c r="DMM209" s="15"/>
      <c r="DMN209" s="15"/>
      <c r="DMO209" s="15"/>
      <c r="DMP209" s="15"/>
      <c r="DMQ209" s="15"/>
      <c r="DMR209" s="15"/>
      <c r="DMS209" s="15"/>
      <c r="DMT209" s="15"/>
      <c r="DMU209" s="15"/>
      <c r="DMV209" s="15"/>
      <c r="DMW209" s="15"/>
      <c r="DMX209" s="15"/>
      <c r="DMY209" s="15"/>
      <c r="DMZ209" s="15"/>
      <c r="DNA209" s="15"/>
      <c r="DNB209" s="15"/>
      <c r="DNC209" s="15"/>
      <c r="DND209" s="15"/>
      <c r="DNE209" s="15"/>
      <c r="DNF209" s="15"/>
      <c r="DNG209" s="15"/>
      <c r="DNH209" s="15"/>
      <c r="DNI209" s="15"/>
      <c r="DNJ209" s="15"/>
      <c r="DNK209" s="15"/>
      <c r="DNL209" s="15"/>
      <c r="DNM209" s="15"/>
      <c r="DNN209" s="15"/>
      <c r="DNO209" s="15"/>
      <c r="DNP209" s="15"/>
      <c r="DNQ209" s="15"/>
      <c r="DNR209" s="15"/>
      <c r="DNS209" s="15"/>
      <c r="DNT209" s="15"/>
      <c r="DNU209" s="15"/>
      <c r="DNV209" s="15"/>
      <c r="DNW209" s="15"/>
      <c r="DNX209" s="15"/>
      <c r="DNY209" s="15"/>
      <c r="DNZ209" s="15"/>
      <c r="DOA209" s="15"/>
      <c r="DOB209" s="15"/>
      <c r="DOC209" s="15"/>
      <c r="DOD209" s="15"/>
      <c r="DOE209" s="15"/>
      <c r="DOF209" s="15"/>
      <c r="DOG209" s="15"/>
      <c r="DOH209" s="15"/>
      <c r="DOI209" s="15"/>
      <c r="DOJ209" s="15"/>
      <c r="DOK209" s="15"/>
      <c r="DOL209" s="15"/>
      <c r="DOM209" s="15"/>
      <c r="DON209" s="15"/>
      <c r="DOO209" s="15"/>
      <c r="DOP209" s="15"/>
      <c r="DOQ209" s="15"/>
      <c r="DOR209" s="15"/>
      <c r="DOS209" s="15"/>
      <c r="DOT209" s="15"/>
      <c r="DOU209" s="15"/>
      <c r="DOV209" s="15"/>
      <c r="DOW209" s="15"/>
      <c r="DOX209" s="15"/>
      <c r="DOY209" s="15"/>
      <c r="DOZ209" s="15"/>
      <c r="DPA209" s="15"/>
      <c r="DPB209" s="15"/>
      <c r="DPC209" s="15"/>
      <c r="DPD209" s="15"/>
      <c r="DPE209" s="15"/>
      <c r="DPF209" s="15"/>
      <c r="DPG209" s="15"/>
      <c r="DPH209" s="15"/>
      <c r="DPI209" s="15"/>
      <c r="DPJ209" s="15"/>
      <c r="DPK209" s="15"/>
      <c r="DPL209" s="15"/>
      <c r="DPM209" s="15"/>
      <c r="DPN209" s="15"/>
      <c r="DPO209" s="15"/>
      <c r="DPP209" s="15"/>
      <c r="DPQ209" s="15"/>
      <c r="DPR209" s="15"/>
      <c r="DPS209" s="15"/>
      <c r="DPT209" s="15"/>
      <c r="DPU209" s="15"/>
      <c r="DPV209" s="15"/>
      <c r="DPW209" s="15"/>
      <c r="DPX209" s="15"/>
      <c r="DPY209" s="15"/>
      <c r="DPZ209" s="15"/>
      <c r="DQA209" s="15"/>
      <c r="DQB209" s="15"/>
      <c r="DQC209" s="15"/>
      <c r="DQD209" s="15"/>
      <c r="DQE209" s="15"/>
      <c r="DQF209" s="15"/>
      <c r="DQG209" s="15"/>
      <c r="DQH209" s="15"/>
      <c r="DQI209" s="15"/>
      <c r="DQJ209" s="15"/>
      <c r="DQK209" s="15"/>
      <c r="DQL209" s="15"/>
      <c r="DQM209" s="15"/>
      <c r="DQN209" s="15"/>
      <c r="DQO209" s="15"/>
      <c r="DQP209" s="15"/>
      <c r="DQQ209" s="15"/>
      <c r="DQR209" s="15"/>
      <c r="DQS209" s="15"/>
      <c r="DQT209" s="15"/>
      <c r="DQU209" s="15"/>
      <c r="DQV209" s="15"/>
      <c r="DQW209" s="15"/>
      <c r="DQX209" s="15"/>
      <c r="DQY209" s="15"/>
      <c r="DQZ209" s="15"/>
      <c r="DRA209" s="15"/>
      <c r="DRB209" s="15"/>
      <c r="DRC209" s="15"/>
      <c r="DRD209" s="15"/>
      <c r="DRE209" s="15"/>
      <c r="DRF209" s="15"/>
      <c r="DRG209" s="15"/>
      <c r="DRH209" s="15"/>
      <c r="DRI209" s="15"/>
      <c r="DRJ209" s="15"/>
      <c r="DRK209" s="15"/>
      <c r="DRL209" s="15"/>
      <c r="DRM209" s="15"/>
      <c r="DRN209" s="15"/>
      <c r="DRO209" s="15"/>
      <c r="DRP209" s="15"/>
      <c r="DRQ209" s="15"/>
      <c r="DRR209" s="15"/>
      <c r="DRS209" s="15"/>
      <c r="DRT209" s="15"/>
      <c r="DRU209" s="15"/>
      <c r="DRV209" s="15"/>
      <c r="DRW209" s="15"/>
      <c r="DRX209" s="15"/>
      <c r="DRY209" s="15"/>
      <c r="DRZ209" s="15"/>
      <c r="DSA209" s="15"/>
      <c r="DSB209" s="15"/>
      <c r="DSC209" s="15"/>
      <c r="DSD209" s="15"/>
      <c r="DSE209" s="15"/>
      <c r="DSF209" s="15"/>
      <c r="DSG209" s="15"/>
      <c r="DSH209" s="15"/>
      <c r="DSI209" s="15"/>
      <c r="DSJ209" s="15"/>
      <c r="DSK209" s="15"/>
      <c r="DSL209" s="15"/>
      <c r="DSM209" s="15"/>
      <c r="DSN209" s="15"/>
      <c r="DSO209" s="15"/>
      <c r="DSP209" s="15"/>
      <c r="DSQ209" s="15"/>
      <c r="DSR209" s="15"/>
      <c r="DSS209" s="15"/>
      <c r="DST209" s="15"/>
      <c r="DSU209" s="15"/>
      <c r="DSV209" s="15"/>
      <c r="DSW209" s="15"/>
      <c r="DSX209" s="15"/>
      <c r="DSY209" s="15"/>
      <c r="DSZ209" s="15"/>
      <c r="DTA209" s="15"/>
      <c r="DTB209" s="15"/>
      <c r="DTC209" s="15"/>
      <c r="DTD209" s="15"/>
      <c r="DTE209" s="15"/>
      <c r="DTF209" s="15"/>
      <c r="DTG209" s="15"/>
      <c r="DTH209" s="15"/>
      <c r="DTI209" s="15"/>
      <c r="DTJ209" s="15"/>
      <c r="DTK209" s="15"/>
      <c r="DTL209" s="15"/>
      <c r="DTM209" s="15"/>
      <c r="DTN209" s="15"/>
      <c r="DTO209" s="15"/>
      <c r="DTP209" s="15"/>
      <c r="DTQ209" s="15"/>
      <c r="DTR209" s="15"/>
      <c r="DTS209" s="15"/>
      <c r="DTT209" s="15"/>
      <c r="DTU209" s="15"/>
      <c r="DTV209" s="15"/>
      <c r="DTW209" s="15"/>
      <c r="DTX209" s="15"/>
      <c r="DTY209" s="15"/>
      <c r="DTZ209" s="15"/>
      <c r="DUA209" s="15"/>
      <c r="DUB209" s="15"/>
      <c r="DUC209" s="15"/>
      <c r="DUD209" s="15"/>
      <c r="DUE209" s="15"/>
      <c r="DUF209" s="15"/>
      <c r="DUG209" s="15"/>
      <c r="DUH209" s="15"/>
      <c r="DUI209" s="15"/>
      <c r="DUJ209" s="15"/>
      <c r="DUK209" s="15"/>
      <c r="DUL209" s="15"/>
      <c r="DUM209" s="15"/>
      <c r="DUN209" s="15"/>
      <c r="DUO209" s="15"/>
      <c r="DUP209" s="15"/>
      <c r="DUQ209" s="15"/>
      <c r="DUR209" s="15"/>
      <c r="DUS209" s="15"/>
      <c r="DUT209" s="15"/>
      <c r="DUU209" s="15"/>
      <c r="DUV209" s="15"/>
      <c r="DUW209" s="15"/>
      <c r="DUX209" s="15"/>
      <c r="DUY209" s="15"/>
      <c r="DUZ209" s="15"/>
      <c r="DVA209" s="15"/>
      <c r="DVB209" s="15"/>
      <c r="DVC209" s="15"/>
      <c r="DVD209" s="15"/>
      <c r="DVE209" s="15"/>
      <c r="DVF209" s="15"/>
      <c r="DVG209" s="15"/>
      <c r="DVH209" s="15"/>
      <c r="DVI209" s="15"/>
      <c r="DVJ209" s="15"/>
      <c r="DVK209" s="15"/>
      <c r="DVL209" s="15"/>
      <c r="DVM209" s="15"/>
      <c r="DVN209" s="15"/>
      <c r="DVO209" s="15"/>
      <c r="DVP209" s="15"/>
      <c r="DVQ209" s="15"/>
      <c r="DVR209" s="15"/>
      <c r="DVS209" s="15"/>
      <c r="DVT209" s="15"/>
      <c r="DVU209" s="15"/>
      <c r="DVV209" s="15"/>
      <c r="DVW209" s="15"/>
      <c r="DVX209" s="15"/>
      <c r="DVY209" s="15"/>
      <c r="DVZ209" s="15"/>
      <c r="DWA209" s="15"/>
      <c r="DWB209" s="15"/>
      <c r="DWC209" s="15"/>
      <c r="DWD209" s="15"/>
      <c r="DWE209" s="15"/>
      <c r="DWF209" s="15"/>
      <c r="DWG209" s="15"/>
      <c r="DWH209" s="15"/>
      <c r="DWI209" s="15"/>
      <c r="DWJ209" s="15"/>
      <c r="DWK209" s="15"/>
      <c r="DWL209" s="15"/>
      <c r="DWM209" s="15"/>
      <c r="DWN209" s="15"/>
      <c r="DWO209" s="15"/>
      <c r="DWP209" s="15"/>
      <c r="DWQ209" s="15"/>
      <c r="DWR209" s="15"/>
      <c r="DWS209" s="15"/>
      <c r="DWT209" s="15"/>
      <c r="DWU209" s="15"/>
      <c r="DWV209" s="15"/>
      <c r="DWW209" s="15"/>
      <c r="DWX209" s="15"/>
      <c r="DWY209" s="15"/>
      <c r="DWZ209" s="15"/>
      <c r="DXA209" s="15"/>
      <c r="DXB209" s="15"/>
      <c r="DXC209" s="15"/>
      <c r="DXD209" s="15"/>
      <c r="DXE209" s="15"/>
      <c r="DXF209" s="15"/>
      <c r="DXG209" s="15"/>
      <c r="DXH209" s="15"/>
      <c r="DXI209" s="15"/>
      <c r="DXJ209" s="15"/>
      <c r="DXK209" s="15"/>
      <c r="DXL209" s="15"/>
      <c r="DXM209" s="15"/>
      <c r="DXN209" s="15"/>
      <c r="DXO209" s="15"/>
      <c r="DXP209" s="15"/>
      <c r="DXQ209" s="15"/>
      <c r="DXR209" s="15"/>
      <c r="DXS209" s="15"/>
      <c r="DXT209" s="15"/>
      <c r="DXU209" s="15"/>
      <c r="DXV209" s="15"/>
      <c r="DXW209" s="15"/>
      <c r="DXX209" s="15"/>
      <c r="DXY209" s="15"/>
      <c r="DXZ209" s="15"/>
      <c r="DYA209" s="15"/>
      <c r="DYB209" s="15"/>
      <c r="DYC209" s="15"/>
      <c r="DYD209" s="15"/>
      <c r="DYE209" s="15"/>
      <c r="DYF209" s="15"/>
      <c r="DYG209" s="15"/>
      <c r="DYH209" s="15"/>
      <c r="DYI209" s="15"/>
      <c r="DYJ209" s="15"/>
      <c r="DYK209" s="15"/>
      <c r="DYL209" s="15"/>
      <c r="DYM209" s="15"/>
      <c r="DYN209" s="15"/>
      <c r="DYO209" s="15"/>
      <c r="DYP209" s="15"/>
      <c r="DYQ209" s="15"/>
      <c r="DYR209" s="15"/>
      <c r="DYS209" s="15"/>
      <c r="DYT209" s="15"/>
      <c r="DYU209" s="15"/>
      <c r="DYV209" s="15"/>
      <c r="DYW209" s="15"/>
      <c r="DYX209" s="15"/>
      <c r="DYY209" s="15"/>
      <c r="DYZ209" s="15"/>
      <c r="DZA209" s="15"/>
      <c r="DZB209" s="15"/>
      <c r="DZC209" s="15"/>
      <c r="DZD209" s="15"/>
      <c r="DZE209" s="15"/>
      <c r="DZF209" s="15"/>
      <c r="DZG209" s="15"/>
      <c r="DZH209" s="15"/>
      <c r="DZI209" s="15"/>
      <c r="DZJ209" s="15"/>
      <c r="DZK209" s="15"/>
      <c r="DZL209" s="15"/>
      <c r="DZM209" s="15"/>
      <c r="DZN209" s="15"/>
      <c r="DZO209" s="15"/>
      <c r="DZP209" s="15"/>
      <c r="DZQ209" s="15"/>
      <c r="DZR209" s="15"/>
      <c r="DZS209" s="15"/>
      <c r="DZT209" s="15"/>
      <c r="DZU209" s="15"/>
      <c r="DZV209" s="15"/>
      <c r="DZW209" s="15"/>
      <c r="DZX209" s="15"/>
      <c r="DZY209" s="15"/>
      <c r="DZZ209" s="15"/>
      <c r="EAA209" s="15"/>
      <c r="EAB209" s="15"/>
      <c r="EAC209" s="15"/>
      <c r="EAD209" s="15"/>
      <c r="EAE209" s="15"/>
      <c r="EAF209" s="15"/>
      <c r="EAG209" s="15"/>
      <c r="EAH209" s="15"/>
      <c r="EAI209" s="15"/>
      <c r="EAJ209" s="15"/>
      <c r="EAK209" s="15"/>
      <c r="EAL209" s="15"/>
      <c r="EAM209" s="15"/>
      <c r="EAN209" s="15"/>
      <c r="EAO209" s="15"/>
      <c r="EAP209" s="15"/>
      <c r="EAQ209" s="15"/>
      <c r="EAR209" s="15"/>
      <c r="EAS209" s="15"/>
      <c r="EAT209" s="15"/>
      <c r="EAU209" s="15"/>
      <c r="EAV209" s="15"/>
      <c r="EAW209" s="15"/>
      <c r="EAX209" s="15"/>
      <c r="EAY209" s="15"/>
      <c r="EAZ209" s="15"/>
      <c r="EBA209" s="15"/>
      <c r="EBB209" s="15"/>
      <c r="EBC209" s="15"/>
      <c r="EBD209" s="15"/>
      <c r="EBE209" s="15"/>
      <c r="EBF209" s="15"/>
      <c r="EBG209" s="15"/>
      <c r="EBH209" s="15"/>
      <c r="EBI209" s="15"/>
      <c r="EBJ209" s="15"/>
      <c r="EBK209" s="15"/>
      <c r="EBL209" s="15"/>
      <c r="EBM209" s="15"/>
      <c r="EBN209" s="15"/>
      <c r="EBO209" s="15"/>
      <c r="EBP209" s="15"/>
      <c r="EBQ209" s="15"/>
      <c r="EBR209" s="15"/>
      <c r="EBS209" s="15"/>
      <c r="EBT209" s="15"/>
      <c r="EBU209" s="15"/>
      <c r="EBV209" s="15"/>
      <c r="EBW209" s="15"/>
      <c r="EBX209" s="15"/>
      <c r="EBY209" s="15"/>
      <c r="EBZ209" s="15"/>
      <c r="ECA209" s="15"/>
      <c r="ECB209" s="15"/>
      <c r="ECC209" s="15"/>
      <c r="ECD209" s="15"/>
      <c r="ECE209" s="15"/>
      <c r="ECF209" s="15"/>
      <c r="ECG209" s="15"/>
      <c r="ECH209" s="15"/>
      <c r="ECI209" s="15"/>
      <c r="ECJ209" s="15"/>
      <c r="ECK209" s="15"/>
      <c r="ECL209" s="15"/>
      <c r="ECM209" s="15"/>
      <c r="ECN209" s="15"/>
      <c r="ECO209" s="15"/>
      <c r="ECP209" s="15"/>
      <c r="ECQ209" s="15"/>
      <c r="ECR209" s="15"/>
      <c r="ECS209" s="15"/>
      <c r="ECT209" s="15"/>
      <c r="ECU209" s="15"/>
      <c r="ECV209" s="15"/>
      <c r="ECW209" s="15"/>
      <c r="ECX209" s="15"/>
      <c r="ECY209" s="15"/>
      <c r="ECZ209" s="15"/>
      <c r="EDA209" s="15"/>
      <c r="EDB209" s="15"/>
      <c r="EDC209" s="15"/>
      <c r="EDD209" s="15"/>
      <c r="EDE209" s="15"/>
      <c r="EDF209" s="15"/>
      <c r="EDG209" s="15"/>
      <c r="EDH209" s="15"/>
      <c r="EDI209" s="15"/>
      <c r="EDJ209" s="15"/>
      <c r="EDK209" s="15"/>
      <c r="EDL209" s="15"/>
      <c r="EDM209" s="15"/>
      <c r="EDN209" s="15"/>
      <c r="EDO209" s="15"/>
      <c r="EDP209" s="15"/>
      <c r="EDQ209" s="15"/>
      <c r="EDR209" s="15"/>
      <c r="EDS209" s="15"/>
      <c r="EDT209" s="15"/>
      <c r="EDU209" s="15"/>
      <c r="EDV209" s="15"/>
      <c r="EDW209" s="15"/>
      <c r="EDX209" s="15"/>
      <c r="EDY209" s="15"/>
      <c r="EDZ209" s="15"/>
      <c r="EEA209" s="15"/>
      <c r="EEB209" s="15"/>
      <c r="EEC209" s="15"/>
      <c r="EED209" s="15"/>
      <c r="EEE209" s="15"/>
      <c r="EEF209" s="15"/>
      <c r="EEG209" s="15"/>
      <c r="EEH209" s="15"/>
      <c r="EEI209" s="15"/>
      <c r="EEJ209" s="15"/>
      <c r="EEK209" s="15"/>
      <c r="EEL209" s="15"/>
      <c r="EEM209" s="15"/>
      <c r="EEN209" s="15"/>
      <c r="EEO209" s="15"/>
      <c r="EEP209" s="15"/>
      <c r="EEQ209" s="15"/>
      <c r="EER209" s="15"/>
      <c r="EES209" s="15"/>
      <c r="EET209" s="15"/>
      <c r="EEU209" s="15"/>
      <c r="EEV209" s="15"/>
      <c r="EEW209" s="15"/>
      <c r="EEX209" s="15"/>
      <c r="EEY209" s="15"/>
      <c r="EEZ209" s="15"/>
      <c r="EFA209" s="15"/>
      <c r="EFB209" s="15"/>
      <c r="EFC209" s="15"/>
      <c r="EFD209" s="15"/>
      <c r="EFE209" s="15"/>
      <c r="EFF209" s="15"/>
      <c r="EFG209" s="15"/>
      <c r="EFH209" s="15"/>
      <c r="EFI209" s="15"/>
      <c r="EFJ209" s="15"/>
      <c r="EFK209" s="15"/>
      <c r="EFL209" s="15"/>
      <c r="EFM209" s="15"/>
      <c r="EFN209" s="15"/>
      <c r="EFO209" s="15"/>
      <c r="EFP209" s="15"/>
      <c r="EFQ209" s="15"/>
      <c r="EFR209" s="15"/>
      <c r="EFS209" s="15"/>
      <c r="EFT209" s="15"/>
      <c r="EFU209" s="15"/>
      <c r="EFV209" s="15"/>
      <c r="EFW209" s="15"/>
      <c r="EFX209" s="15"/>
      <c r="EFY209" s="15"/>
      <c r="EFZ209" s="15"/>
      <c r="EGA209" s="15"/>
      <c r="EGB209" s="15"/>
      <c r="EGC209" s="15"/>
      <c r="EGD209" s="15"/>
      <c r="EGE209" s="15"/>
      <c r="EGF209" s="15"/>
      <c r="EGG209" s="15"/>
      <c r="EGH209" s="15"/>
      <c r="EGI209" s="15"/>
      <c r="EGJ209" s="15"/>
      <c r="EGK209" s="15"/>
      <c r="EGL209" s="15"/>
      <c r="EGM209" s="15"/>
      <c r="EGN209" s="15"/>
      <c r="EGO209" s="15"/>
      <c r="EGP209" s="15"/>
      <c r="EGQ209" s="15"/>
      <c r="EGR209" s="15"/>
      <c r="EGS209" s="15"/>
      <c r="EGT209" s="15"/>
      <c r="EGU209" s="15"/>
      <c r="EGV209" s="15"/>
      <c r="EGW209" s="15"/>
      <c r="EGX209" s="15"/>
      <c r="EGY209" s="15"/>
      <c r="EGZ209" s="15"/>
      <c r="EHA209" s="15"/>
      <c r="EHB209" s="15"/>
      <c r="EHC209" s="15"/>
      <c r="EHD209" s="15"/>
      <c r="EHE209" s="15"/>
      <c r="EHF209" s="15"/>
      <c r="EHG209" s="15"/>
      <c r="EHH209" s="15"/>
      <c r="EHI209" s="15"/>
      <c r="EHJ209" s="15"/>
      <c r="EHK209" s="15"/>
      <c r="EHL209" s="15"/>
      <c r="EHM209" s="15"/>
      <c r="EHN209" s="15"/>
      <c r="EHO209" s="15"/>
      <c r="EHP209" s="15"/>
      <c r="EHQ209" s="15"/>
      <c r="EHR209" s="15"/>
      <c r="EHS209" s="15"/>
      <c r="EHT209" s="15"/>
      <c r="EHU209" s="15"/>
      <c r="EHV209" s="15"/>
      <c r="EHW209" s="15"/>
      <c r="EHX209" s="15"/>
      <c r="EHY209" s="15"/>
      <c r="EHZ209" s="15"/>
      <c r="EIA209" s="15"/>
      <c r="EIB209" s="15"/>
      <c r="EIC209" s="15"/>
      <c r="EID209" s="15"/>
      <c r="EIE209" s="15"/>
      <c r="EIF209" s="15"/>
      <c r="EIG209" s="15"/>
      <c r="EIH209" s="15"/>
      <c r="EII209" s="15"/>
      <c r="EIJ209" s="15"/>
      <c r="EIK209" s="15"/>
      <c r="EIL209" s="15"/>
      <c r="EIM209" s="15"/>
      <c r="EIN209" s="15"/>
      <c r="EIO209" s="15"/>
      <c r="EIP209" s="15"/>
      <c r="EIQ209" s="15"/>
      <c r="EIR209" s="15"/>
      <c r="EIS209" s="15"/>
      <c r="EIT209" s="15"/>
      <c r="EIU209" s="15"/>
      <c r="EIV209" s="15"/>
      <c r="EIW209" s="15"/>
      <c r="EIX209" s="15"/>
      <c r="EIY209" s="15"/>
      <c r="EIZ209" s="15"/>
      <c r="EJA209" s="15"/>
      <c r="EJB209" s="15"/>
      <c r="EJC209" s="15"/>
      <c r="EJD209" s="15"/>
      <c r="EJE209" s="15"/>
      <c r="EJF209" s="15"/>
      <c r="EJG209" s="15"/>
      <c r="EJH209" s="15"/>
      <c r="EJI209" s="15"/>
      <c r="EJJ209" s="15"/>
      <c r="EJK209" s="15"/>
      <c r="EJL209" s="15"/>
      <c r="EJM209" s="15"/>
      <c r="EJN209" s="15"/>
      <c r="EJO209" s="15"/>
      <c r="EJP209" s="15"/>
      <c r="EJQ209" s="15"/>
      <c r="EJR209" s="15"/>
      <c r="EJS209" s="15"/>
      <c r="EJT209" s="15"/>
      <c r="EJU209" s="15"/>
      <c r="EJV209" s="15"/>
      <c r="EJW209" s="15"/>
      <c r="EJX209" s="15"/>
      <c r="EJY209" s="15"/>
      <c r="EJZ209" s="15"/>
      <c r="EKA209" s="15"/>
      <c r="EKB209" s="15"/>
      <c r="EKC209" s="15"/>
      <c r="EKD209" s="15"/>
      <c r="EKE209" s="15"/>
      <c r="EKF209" s="15"/>
      <c r="EKG209" s="15"/>
      <c r="EKH209" s="15"/>
      <c r="EKI209" s="15"/>
      <c r="EKJ209" s="15"/>
      <c r="EKK209" s="15"/>
      <c r="EKL209" s="15"/>
      <c r="EKM209" s="15"/>
      <c r="EKN209" s="15"/>
      <c r="EKO209" s="15"/>
      <c r="EKP209" s="15"/>
      <c r="EKQ209" s="15"/>
      <c r="EKR209" s="15"/>
      <c r="EKS209" s="15"/>
      <c r="EKT209" s="15"/>
      <c r="EKU209" s="15"/>
      <c r="EKV209" s="15"/>
      <c r="EKW209" s="15"/>
      <c r="EKX209" s="15"/>
      <c r="EKY209" s="15"/>
      <c r="EKZ209" s="15"/>
      <c r="ELA209" s="15"/>
      <c r="ELB209" s="15"/>
      <c r="ELC209" s="15"/>
      <c r="ELD209" s="15"/>
      <c r="ELE209" s="15"/>
      <c r="ELF209" s="15"/>
      <c r="ELG209" s="15"/>
      <c r="ELH209" s="15"/>
      <c r="ELI209" s="15"/>
      <c r="ELJ209" s="15"/>
      <c r="ELK209" s="15"/>
      <c r="ELL209" s="15"/>
      <c r="ELM209" s="15"/>
      <c r="ELN209" s="15"/>
      <c r="ELO209" s="15"/>
      <c r="ELP209" s="15"/>
      <c r="ELQ209" s="15"/>
      <c r="ELR209" s="15"/>
      <c r="ELS209" s="15"/>
      <c r="ELT209" s="15"/>
      <c r="ELU209" s="15"/>
      <c r="ELV209" s="15"/>
      <c r="ELW209" s="15"/>
      <c r="ELX209" s="15"/>
      <c r="ELY209" s="15"/>
      <c r="ELZ209" s="15"/>
      <c r="EMA209" s="15"/>
      <c r="EMB209" s="15"/>
      <c r="EMC209" s="15"/>
      <c r="EMD209" s="15"/>
      <c r="EME209" s="15"/>
      <c r="EMF209" s="15"/>
      <c r="EMG209" s="15"/>
      <c r="EMH209" s="15"/>
      <c r="EMI209" s="15"/>
      <c r="EMJ209" s="15"/>
      <c r="EMK209" s="15"/>
      <c r="EML209" s="15"/>
      <c r="EMM209" s="15"/>
      <c r="EMN209" s="15"/>
      <c r="EMO209" s="15"/>
      <c r="EMP209" s="15"/>
      <c r="EMQ209" s="15"/>
      <c r="EMR209" s="15"/>
      <c r="EMS209" s="15"/>
      <c r="EMT209" s="15"/>
      <c r="EMU209" s="15"/>
      <c r="EMV209" s="15"/>
      <c r="EMW209" s="15"/>
      <c r="EMX209" s="15"/>
      <c r="EMY209" s="15"/>
      <c r="EMZ209" s="15"/>
      <c r="ENA209" s="15"/>
      <c r="ENB209" s="15"/>
      <c r="ENC209" s="15"/>
      <c r="END209" s="15"/>
      <c r="ENE209" s="15"/>
      <c r="ENF209" s="15"/>
      <c r="ENG209" s="15"/>
      <c r="ENH209" s="15"/>
      <c r="ENI209" s="15"/>
      <c r="ENJ209" s="15"/>
      <c r="ENK209" s="15"/>
      <c r="ENL209" s="15"/>
      <c r="ENM209" s="15"/>
      <c r="ENN209" s="15"/>
      <c r="ENO209" s="15"/>
      <c r="ENP209" s="15"/>
      <c r="ENQ209" s="15"/>
      <c r="ENR209" s="15"/>
      <c r="ENS209" s="15"/>
      <c r="ENT209" s="15"/>
      <c r="ENU209" s="15"/>
      <c r="ENV209" s="15"/>
      <c r="ENW209" s="15"/>
      <c r="ENX209" s="15"/>
      <c r="ENY209" s="15"/>
      <c r="ENZ209" s="15"/>
      <c r="EOA209" s="15"/>
      <c r="EOB209" s="15"/>
      <c r="EOC209" s="15"/>
      <c r="EOD209" s="15"/>
      <c r="EOE209" s="15"/>
      <c r="EOF209" s="15"/>
      <c r="EOG209" s="15"/>
      <c r="EOH209" s="15"/>
      <c r="EOI209" s="15"/>
      <c r="EOJ209" s="15"/>
      <c r="EOK209" s="15"/>
      <c r="EOL209" s="15"/>
      <c r="EOM209" s="15"/>
      <c r="EON209" s="15"/>
      <c r="EOO209" s="15"/>
      <c r="EOP209" s="15"/>
      <c r="EOQ209" s="15"/>
      <c r="EOR209" s="15"/>
      <c r="EOS209" s="15"/>
      <c r="EOT209" s="15"/>
      <c r="EOU209" s="15"/>
      <c r="EOV209" s="15"/>
      <c r="EOW209" s="15"/>
      <c r="EOX209" s="15"/>
      <c r="EOY209" s="15"/>
      <c r="EOZ209" s="15"/>
      <c r="EPA209" s="15"/>
      <c r="EPB209" s="15"/>
      <c r="EPC209" s="15"/>
      <c r="EPD209" s="15"/>
      <c r="EPE209" s="15"/>
      <c r="EPF209" s="15"/>
      <c r="EPG209" s="15"/>
      <c r="EPH209" s="15"/>
      <c r="EPI209" s="15"/>
      <c r="EPJ209" s="15"/>
      <c r="EPK209" s="15"/>
      <c r="EPL209" s="15"/>
      <c r="EPM209" s="15"/>
      <c r="EPN209" s="15"/>
      <c r="EPO209" s="15"/>
      <c r="EPP209" s="15"/>
      <c r="EPQ209" s="15"/>
      <c r="EPR209" s="15"/>
      <c r="EPS209" s="15"/>
      <c r="EPT209" s="15"/>
      <c r="EPU209" s="15"/>
      <c r="EPV209" s="15"/>
      <c r="EPW209" s="15"/>
      <c r="EPX209" s="15"/>
      <c r="EPY209" s="15"/>
      <c r="EPZ209" s="15"/>
      <c r="EQA209" s="15"/>
      <c r="EQB209" s="15"/>
      <c r="EQC209" s="15"/>
      <c r="EQD209" s="15"/>
      <c r="EQE209" s="15"/>
      <c r="EQF209" s="15"/>
      <c r="EQG209" s="15"/>
      <c r="EQH209" s="15"/>
      <c r="EQI209" s="15"/>
      <c r="EQJ209" s="15"/>
      <c r="EQK209" s="15"/>
      <c r="EQL209" s="15"/>
      <c r="EQM209" s="15"/>
      <c r="EQN209" s="15"/>
      <c r="EQO209" s="15"/>
      <c r="EQP209" s="15"/>
      <c r="EQQ209" s="15"/>
      <c r="EQR209" s="15"/>
      <c r="EQS209" s="15"/>
      <c r="EQT209" s="15"/>
      <c r="EQU209" s="15"/>
      <c r="EQV209" s="15"/>
      <c r="EQW209" s="15"/>
      <c r="EQX209" s="15"/>
      <c r="EQY209" s="15"/>
      <c r="EQZ209" s="15"/>
      <c r="ERA209" s="15"/>
      <c r="ERB209" s="15"/>
      <c r="ERC209" s="15"/>
      <c r="ERD209" s="15"/>
      <c r="ERE209" s="15"/>
      <c r="ERF209" s="15"/>
      <c r="ERG209" s="15"/>
      <c r="ERH209" s="15"/>
      <c r="ERI209" s="15"/>
      <c r="ERJ209" s="15"/>
      <c r="ERK209" s="15"/>
      <c r="ERL209" s="15"/>
      <c r="ERM209" s="15"/>
      <c r="ERN209" s="15"/>
      <c r="ERO209" s="15"/>
      <c r="ERP209" s="15"/>
      <c r="ERQ209" s="15"/>
      <c r="ERR209" s="15"/>
      <c r="ERS209" s="15"/>
      <c r="ERT209" s="15"/>
      <c r="ERU209" s="15"/>
      <c r="ERV209" s="15"/>
      <c r="ERW209" s="15"/>
      <c r="ERX209" s="15"/>
      <c r="ERY209" s="15"/>
      <c r="ERZ209" s="15"/>
      <c r="ESA209" s="15"/>
      <c r="ESB209" s="15"/>
      <c r="ESC209" s="15"/>
      <c r="ESD209" s="15"/>
      <c r="ESE209" s="15"/>
      <c r="ESF209" s="15"/>
      <c r="ESG209" s="15"/>
      <c r="ESH209" s="15"/>
      <c r="ESI209" s="15"/>
      <c r="ESJ209" s="15"/>
      <c r="ESK209" s="15"/>
      <c r="ESL209" s="15"/>
      <c r="ESM209" s="15"/>
      <c r="ESN209" s="15"/>
      <c r="ESO209" s="15"/>
      <c r="ESP209" s="15"/>
      <c r="ESQ209" s="15"/>
      <c r="ESR209" s="15"/>
      <c r="ESS209" s="15"/>
      <c r="EST209" s="15"/>
      <c r="ESU209" s="15"/>
      <c r="ESV209" s="15"/>
      <c r="ESW209" s="15"/>
      <c r="ESX209" s="15"/>
      <c r="ESY209" s="15"/>
      <c r="ESZ209" s="15"/>
      <c r="ETA209" s="15"/>
      <c r="ETB209" s="15"/>
      <c r="ETC209" s="15"/>
      <c r="ETD209" s="15"/>
      <c r="ETE209" s="15"/>
      <c r="ETF209" s="15"/>
      <c r="ETG209" s="15"/>
      <c r="ETH209" s="15"/>
      <c r="ETI209" s="15"/>
      <c r="ETJ209" s="15"/>
      <c r="ETK209" s="15"/>
      <c r="ETL209" s="15"/>
      <c r="ETM209" s="15"/>
      <c r="ETN209" s="15"/>
      <c r="ETO209" s="15"/>
      <c r="ETP209" s="15"/>
      <c r="ETQ209" s="15"/>
      <c r="ETR209" s="15"/>
      <c r="ETS209" s="15"/>
      <c r="ETT209" s="15"/>
      <c r="ETU209" s="15"/>
      <c r="ETV209" s="15"/>
      <c r="ETW209" s="15"/>
      <c r="ETX209" s="15"/>
      <c r="ETY209" s="15"/>
      <c r="ETZ209" s="15"/>
      <c r="EUA209" s="15"/>
      <c r="EUB209" s="15"/>
      <c r="EUC209" s="15"/>
      <c r="EUD209" s="15"/>
      <c r="EUE209" s="15"/>
      <c r="EUF209" s="15"/>
      <c r="EUG209" s="15"/>
      <c r="EUH209" s="15"/>
      <c r="EUI209" s="15"/>
      <c r="EUJ209" s="15"/>
      <c r="EUK209" s="15"/>
      <c r="EUL209" s="15"/>
      <c r="EUM209" s="15"/>
      <c r="EUN209" s="15"/>
      <c r="EUO209" s="15"/>
      <c r="EUP209" s="15"/>
      <c r="EUQ209" s="15"/>
      <c r="EUR209" s="15"/>
      <c r="EUS209" s="15"/>
      <c r="EUT209" s="15"/>
      <c r="EUU209" s="15"/>
      <c r="EUV209" s="15"/>
      <c r="EUW209" s="15"/>
      <c r="EUX209" s="15"/>
      <c r="EUY209" s="15"/>
      <c r="EUZ209" s="15"/>
      <c r="EVA209" s="15"/>
      <c r="EVB209" s="15"/>
      <c r="EVC209" s="15"/>
      <c r="EVD209" s="15"/>
      <c r="EVE209" s="15"/>
      <c r="EVF209" s="15"/>
      <c r="EVG209" s="15"/>
      <c r="EVH209" s="15"/>
      <c r="EVI209" s="15"/>
      <c r="EVJ209" s="15"/>
      <c r="EVK209" s="15"/>
      <c r="EVL209" s="15"/>
      <c r="EVM209" s="15"/>
      <c r="EVN209" s="15"/>
      <c r="EVO209" s="15"/>
      <c r="EVP209" s="15"/>
      <c r="EVQ209" s="15"/>
      <c r="EVR209" s="15"/>
      <c r="EVS209" s="15"/>
      <c r="EVT209" s="15"/>
      <c r="EVU209" s="15"/>
      <c r="EVV209" s="15"/>
      <c r="EVW209" s="15"/>
      <c r="EVX209" s="15"/>
      <c r="EVY209" s="15"/>
      <c r="EVZ209" s="15"/>
      <c r="EWA209" s="15"/>
      <c r="EWB209" s="15"/>
      <c r="EWC209" s="15"/>
      <c r="EWD209" s="15"/>
      <c r="EWE209" s="15"/>
      <c r="EWF209" s="15"/>
      <c r="EWG209" s="15"/>
      <c r="EWH209" s="15"/>
      <c r="EWI209" s="15"/>
      <c r="EWJ209" s="15"/>
      <c r="EWK209" s="15"/>
      <c r="EWL209" s="15"/>
      <c r="EWM209" s="15"/>
      <c r="EWN209" s="15"/>
      <c r="EWO209" s="15"/>
      <c r="EWP209" s="15"/>
      <c r="EWQ209" s="15"/>
      <c r="EWR209" s="15"/>
      <c r="EWS209" s="15"/>
      <c r="EWT209" s="15"/>
      <c r="EWU209" s="15"/>
      <c r="EWV209" s="15"/>
      <c r="EWW209" s="15"/>
      <c r="EWX209" s="15"/>
      <c r="EWY209" s="15"/>
      <c r="EWZ209" s="15"/>
      <c r="EXA209" s="15"/>
      <c r="EXB209" s="15"/>
      <c r="EXC209" s="15"/>
      <c r="EXD209" s="15"/>
      <c r="EXE209" s="15"/>
      <c r="EXF209" s="15"/>
      <c r="EXG209" s="15"/>
      <c r="EXH209" s="15"/>
      <c r="EXI209" s="15"/>
      <c r="EXJ209" s="15"/>
      <c r="EXK209" s="15"/>
      <c r="EXL209" s="15"/>
      <c r="EXM209" s="15"/>
      <c r="EXN209" s="15"/>
      <c r="EXO209" s="15"/>
      <c r="EXP209" s="15"/>
      <c r="EXQ209" s="15"/>
      <c r="EXR209" s="15"/>
      <c r="EXS209" s="15"/>
      <c r="EXT209" s="15"/>
      <c r="EXU209" s="15"/>
      <c r="EXV209" s="15"/>
      <c r="EXW209" s="15"/>
      <c r="EXX209" s="15"/>
      <c r="EXY209" s="15"/>
      <c r="EXZ209" s="15"/>
      <c r="EYA209" s="15"/>
      <c r="EYB209" s="15"/>
      <c r="EYC209" s="15"/>
      <c r="EYD209" s="15"/>
      <c r="EYE209" s="15"/>
      <c r="EYF209" s="15"/>
      <c r="EYG209" s="15"/>
      <c r="EYH209" s="15"/>
      <c r="EYI209" s="15"/>
      <c r="EYJ209" s="15"/>
      <c r="EYK209" s="15"/>
      <c r="EYL209" s="15"/>
      <c r="EYM209" s="15"/>
      <c r="EYN209" s="15"/>
      <c r="EYO209" s="15"/>
      <c r="EYP209" s="15"/>
      <c r="EYQ209" s="15"/>
      <c r="EYR209" s="15"/>
      <c r="EYS209" s="15"/>
      <c r="EYT209" s="15"/>
      <c r="EYU209" s="15"/>
      <c r="EYV209" s="15"/>
      <c r="EYW209" s="15"/>
      <c r="EYX209" s="15"/>
      <c r="EYY209" s="15"/>
      <c r="EYZ209" s="15"/>
      <c r="EZA209" s="15"/>
      <c r="EZB209" s="15"/>
      <c r="EZC209" s="15"/>
      <c r="EZD209" s="15"/>
      <c r="EZE209" s="15"/>
      <c r="EZF209" s="15"/>
      <c r="EZG209" s="15"/>
      <c r="EZH209" s="15"/>
      <c r="EZI209" s="15"/>
      <c r="EZJ209" s="15"/>
      <c r="EZK209" s="15"/>
      <c r="EZL209" s="15"/>
      <c r="EZM209" s="15"/>
      <c r="EZN209" s="15"/>
      <c r="EZO209" s="15"/>
      <c r="EZP209" s="15"/>
      <c r="EZQ209" s="15"/>
      <c r="EZR209" s="15"/>
      <c r="EZS209" s="15"/>
      <c r="EZT209" s="15"/>
      <c r="EZU209" s="15"/>
      <c r="EZV209" s="15"/>
      <c r="EZW209" s="15"/>
      <c r="EZX209" s="15"/>
      <c r="EZY209" s="15"/>
      <c r="EZZ209" s="15"/>
      <c r="FAA209" s="15"/>
      <c r="FAB209" s="15"/>
      <c r="FAC209" s="15"/>
      <c r="FAD209" s="15"/>
      <c r="FAE209" s="15"/>
      <c r="FAF209" s="15"/>
      <c r="FAG209" s="15"/>
      <c r="FAH209" s="15"/>
      <c r="FAI209" s="15"/>
      <c r="FAJ209" s="15"/>
      <c r="FAK209" s="15"/>
      <c r="FAL209" s="15"/>
      <c r="FAM209" s="15"/>
      <c r="FAN209" s="15"/>
      <c r="FAO209" s="15"/>
      <c r="FAP209" s="15"/>
      <c r="FAQ209" s="15"/>
      <c r="FAR209" s="15"/>
      <c r="FAS209" s="15"/>
      <c r="FAT209" s="15"/>
      <c r="FAU209" s="15"/>
      <c r="FAV209" s="15"/>
      <c r="FAW209" s="15"/>
      <c r="FAX209" s="15"/>
      <c r="FAY209" s="15"/>
      <c r="FAZ209" s="15"/>
      <c r="FBA209" s="15"/>
      <c r="FBB209" s="15"/>
      <c r="FBC209" s="15"/>
      <c r="FBD209" s="15"/>
      <c r="FBE209" s="15"/>
      <c r="FBF209" s="15"/>
      <c r="FBG209" s="15"/>
      <c r="FBH209" s="15"/>
      <c r="FBI209" s="15"/>
      <c r="FBJ209" s="15"/>
      <c r="FBK209" s="15"/>
      <c r="FBL209" s="15"/>
      <c r="FBM209" s="15"/>
      <c r="FBN209" s="15"/>
      <c r="FBO209" s="15"/>
      <c r="FBP209" s="15"/>
      <c r="FBQ209" s="15"/>
      <c r="FBR209" s="15"/>
      <c r="FBS209" s="15"/>
      <c r="FBT209" s="15"/>
      <c r="FBU209" s="15"/>
      <c r="FBV209" s="15"/>
      <c r="FBW209" s="15"/>
      <c r="FBX209" s="15"/>
      <c r="FBY209" s="15"/>
      <c r="FBZ209" s="15"/>
      <c r="FCA209" s="15"/>
      <c r="FCB209" s="15"/>
      <c r="FCC209" s="15"/>
      <c r="FCD209" s="15"/>
      <c r="FCE209" s="15"/>
      <c r="FCF209" s="15"/>
      <c r="FCG209" s="15"/>
      <c r="FCH209" s="15"/>
      <c r="FCI209" s="15"/>
      <c r="FCJ209" s="15"/>
      <c r="FCK209" s="15"/>
      <c r="FCL209" s="15"/>
      <c r="FCM209" s="15"/>
      <c r="FCN209" s="15"/>
      <c r="FCO209" s="15"/>
      <c r="FCP209" s="15"/>
      <c r="FCQ209" s="15"/>
      <c r="FCR209" s="15"/>
      <c r="FCS209" s="15"/>
      <c r="FCT209" s="15"/>
      <c r="FCU209" s="15"/>
      <c r="FCV209" s="15"/>
      <c r="FCW209" s="15"/>
      <c r="FCX209" s="15"/>
      <c r="FCY209" s="15"/>
      <c r="FCZ209" s="15"/>
      <c r="FDA209" s="15"/>
      <c r="FDB209" s="15"/>
      <c r="FDC209" s="15"/>
      <c r="FDD209" s="15"/>
      <c r="FDE209" s="15"/>
      <c r="FDF209" s="15"/>
      <c r="FDG209" s="15"/>
      <c r="FDH209" s="15"/>
      <c r="FDI209" s="15"/>
      <c r="FDJ209" s="15"/>
      <c r="FDK209" s="15"/>
      <c r="FDL209" s="15"/>
      <c r="FDM209" s="15"/>
      <c r="FDN209" s="15"/>
      <c r="FDO209" s="15"/>
      <c r="FDP209" s="15"/>
      <c r="FDQ209" s="15"/>
      <c r="FDR209" s="15"/>
      <c r="FDS209" s="15"/>
      <c r="FDT209" s="15"/>
      <c r="FDU209" s="15"/>
      <c r="FDV209" s="15"/>
      <c r="FDW209" s="15"/>
      <c r="FDX209" s="15"/>
      <c r="FDY209" s="15"/>
      <c r="FDZ209" s="15"/>
      <c r="FEA209" s="15"/>
      <c r="FEB209" s="15"/>
      <c r="FEC209" s="15"/>
      <c r="FED209" s="15"/>
      <c r="FEE209" s="15"/>
      <c r="FEF209" s="15"/>
      <c r="FEG209" s="15"/>
      <c r="FEH209" s="15"/>
      <c r="FEI209" s="15"/>
      <c r="FEJ209" s="15"/>
      <c r="FEK209" s="15"/>
      <c r="FEL209" s="15"/>
      <c r="FEM209" s="15"/>
      <c r="FEN209" s="15"/>
      <c r="FEO209" s="15"/>
      <c r="FEP209" s="15"/>
      <c r="FEQ209" s="15"/>
      <c r="FER209" s="15"/>
      <c r="FES209" s="15"/>
      <c r="FET209" s="15"/>
      <c r="FEU209" s="15"/>
      <c r="FEV209" s="15"/>
      <c r="FEW209" s="15"/>
      <c r="FEX209" s="15"/>
      <c r="FEY209" s="15"/>
      <c r="FEZ209" s="15"/>
      <c r="FFA209" s="15"/>
      <c r="FFB209" s="15"/>
      <c r="FFC209" s="15"/>
      <c r="FFD209" s="15"/>
      <c r="FFE209" s="15"/>
      <c r="FFF209" s="15"/>
      <c r="FFG209" s="15"/>
      <c r="FFH209" s="15"/>
      <c r="FFI209" s="15"/>
      <c r="FFJ209" s="15"/>
      <c r="FFK209" s="15"/>
      <c r="FFL209" s="15"/>
      <c r="FFM209" s="15"/>
      <c r="FFN209" s="15"/>
      <c r="FFO209" s="15"/>
      <c r="FFP209" s="15"/>
      <c r="FFQ209" s="15"/>
      <c r="FFR209" s="15"/>
      <c r="FFS209" s="15"/>
      <c r="FFT209" s="15"/>
      <c r="FFU209" s="15"/>
      <c r="FFV209" s="15"/>
      <c r="FFW209" s="15"/>
      <c r="FFX209" s="15"/>
      <c r="FFY209" s="15"/>
      <c r="FFZ209" s="15"/>
      <c r="FGA209" s="15"/>
      <c r="FGB209" s="15"/>
      <c r="FGC209" s="15"/>
      <c r="FGD209" s="15"/>
      <c r="FGE209" s="15"/>
      <c r="FGF209" s="15"/>
      <c r="FGG209" s="15"/>
      <c r="FGH209" s="15"/>
      <c r="FGI209" s="15"/>
      <c r="FGJ209" s="15"/>
      <c r="FGK209" s="15"/>
      <c r="FGL209" s="15"/>
      <c r="FGM209" s="15"/>
      <c r="FGN209" s="15"/>
      <c r="FGO209" s="15"/>
      <c r="FGP209" s="15"/>
      <c r="FGQ209" s="15"/>
      <c r="FGR209" s="15"/>
      <c r="FGS209" s="15"/>
      <c r="FGT209" s="15"/>
      <c r="FGU209" s="15"/>
      <c r="FGV209" s="15"/>
      <c r="FGW209" s="15"/>
      <c r="FGX209" s="15"/>
      <c r="FGY209" s="15"/>
      <c r="FGZ209" s="15"/>
      <c r="FHA209" s="15"/>
      <c r="FHB209" s="15"/>
      <c r="FHC209" s="15"/>
      <c r="FHD209" s="15"/>
      <c r="FHE209" s="15"/>
      <c r="FHF209" s="15"/>
      <c r="FHG209" s="15"/>
      <c r="FHH209" s="15"/>
      <c r="FHI209" s="15"/>
      <c r="FHJ209" s="15"/>
      <c r="FHK209" s="15"/>
      <c r="FHL209" s="15"/>
      <c r="FHM209" s="15"/>
      <c r="FHN209" s="15"/>
      <c r="FHO209" s="15"/>
      <c r="FHP209" s="15"/>
      <c r="FHQ209" s="15"/>
      <c r="FHR209" s="15"/>
      <c r="FHS209" s="15"/>
      <c r="FHT209" s="15"/>
      <c r="FHU209" s="15"/>
      <c r="FHV209" s="15"/>
      <c r="FHW209" s="15"/>
      <c r="FHX209" s="15"/>
      <c r="FHY209" s="15"/>
      <c r="FHZ209" s="15"/>
      <c r="FIA209" s="15"/>
      <c r="FIB209" s="15"/>
      <c r="FIC209" s="15"/>
      <c r="FID209" s="15"/>
      <c r="FIE209" s="15"/>
      <c r="FIF209" s="15"/>
      <c r="FIG209" s="15"/>
      <c r="FIH209" s="15"/>
      <c r="FII209" s="15"/>
      <c r="FIJ209" s="15"/>
      <c r="FIK209" s="15"/>
      <c r="FIL209" s="15"/>
      <c r="FIM209" s="15"/>
      <c r="FIN209" s="15"/>
      <c r="FIO209" s="15"/>
      <c r="FIP209" s="15"/>
      <c r="FIQ209" s="15"/>
      <c r="FIR209" s="15"/>
      <c r="FIS209" s="15"/>
      <c r="FIT209" s="15"/>
      <c r="FIU209" s="15"/>
      <c r="FIV209" s="15"/>
      <c r="FIW209" s="15"/>
      <c r="FIX209" s="15"/>
      <c r="FIY209" s="15"/>
      <c r="FIZ209" s="15"/>
      <c r="FJA209" s="15"/>
      <c r="FJB209" s="15"/>
      <c r="FJC209" s="15"/>
      <c r="FJD209" s="15"/>
      <c r="FJE209" s="15"/>
      <c r="FJF209" s="15"/>
      <c r="FJG209" s="15"/>
      <c r="FJH209" s="15"/>
      <c r="FJI209" s="15"/>
      <c r="FJJ209" s="15"/>
      <c r="FJK209" s="15"/>
      <c r="FJL209" s="15"/>
      <c r="FJM209" s="15"/>
      <c r="FJN209" s="15"/>
      <c r="FJO209" s="15"/>
      <c r="FJP209" s="15"/>
      <c r="FJQ209" s="15"/>
      <c r="FJR209" s="15"/>
      <c r="FJS209" s="15"/>
      <c r="FJT209" s="15"/>
      <c r="FJU209" s="15"/>
      <c r="FJV209" s="15"/>
      <c r="FJW209" s="15"/>
      <c r="FJX209" s="15"/>
      <c r="FJY209" s="15"/>
      <c r="FJZ209" s="15"/>
      <c r="FKA209" s="15"/>
      <c r="FKB209" s="15"/>
      <c r="FKC209" s="15"/>
      <c r="FKD209" s="15"/>
      <c r="FKE209" s="15"/>
      <c r="FKF209" s="15"/>
      <c r="FKG209" s="15"/>
      <c r="FKH209" s="15"/>
      <c r="FKI209" s="15"/>
      <c r="FKJ209" s="15"/>
      <c r="FKK209" s="15"/>
      <c r="FKL209" s="15"/>
      <c r="FKM209" s="15"/>
      <c r="FKN209" s="15"/>
      <c r="FKO209" s="15"/>
      <c r="FKP209" s="15"/>
      <c r="FKQ209" s="15"/>
      <c r="FKR209" s="15"/>
      <c r="FKS209" s="15"/>
      <c r="FKT209" s="15"/>
      <c r="FKU209" s="15"/>
      <c r="FKV209" s="15"/>
      <c r="FKW209" s="15"/>
      <c r="FKX209" s="15"/>
      <c r="FKY209" s="15"/>
      <c r="FKZ209" s="15"/>
      <c r="FLA209" s="15"/>
      <c r="FLB209" s="15"/>
      <c r="FLC209" s="15"/>
      <c r="FLD209" s="15"/>
      <c r="FLE209" s="15"/>
      <c r="FLF209" s="15"/>
      <c r="FLG209" s="15"/>
      <c r="FLH209" s="15"/>
      <c r="FLI209" s="15"/>
      <c r="FLJ209" s="15"/>
      <c r="FLK209" s="15"/>
      <c r="FLL209" s="15"/>
      <c r="FLM209" s="15"/>
      <c r="FLN209" s="15"/>
      <c r="FLO209" s="15"/>
      <c r="FLP209" s="15"/>
      <c r="FLQ209" s="15"/>
      <c r="FLR209" s="15"/>
      <c r="FLS209" s="15"/>
      <c r="FLT209" s="15"/>
      <c r="FLU209" s="15"/>
      <c r="FLV209" s="15"/>
      <c r="FLW209" s="15"/>
      <c r="FLX209" s="15"/>
      <c r="FLY209" s="15"/>
      <c r="FLZ209" s="15"/>
      <c r="FMA209" s="15"/>
      <c r="FMB209" s="15"/>
      <c r="FMC209" s="15"/>
      <c r="FMD209" s="15"/>
      <c r="FME209" s="15"/>
      <c r="FMF209" s="15"/>
      <c r="FMG209" s="15"/>
      <c r="FMH209" s="15"/>
      <c r="FMI209" s="15"/>
      <c r="FMJ209" s="15"/>
      <c r="FMK209" s="15"/>
      <c r="FML209" s="15"/>
      <c r="FMM209" s="15"/>
      <c r="FMN209" s="15"/>
      <c r="FMO209" s="15"/>
      <c r="FMP209" s="15"/>
      <c r="FMQ209" s="15"/>
      <c r="FMR209" s="15"/>
      <c r="FMS209" s="15"/>
      <c r="FMT209" s="15"/>
      <c r="FMU209" s="15"/>
      <c r="FMV209" s="15"/>
      <c r="FMW209" s="15"/>
      <c r="FMX209" s="15"/>
      <c r="FMY209" s="15"/>
      <c r="FMZ209" s="15"/>
      <c r="FNA209" s="15"/>
      <c r="FNB209" s="15"/>
      <c r="FNC209" s="15"/>
      <c r="FND209" s="15"/>
      <c r="FNE209" s="15"/>
      <c r="FNF209" s="15"/>
      <c r="FNG209" s="15"/>
      <c r="FNH209" s="15"/>
      <c r="FNI209" s="15"/>
      <c r="FNJ209" s="15"/>
      <c r="FNK209" s="15"/>
      <c r="FNL209" s="15"/>
      <c r="FNM209" s="15"/>
      <c r="FNN209" s="15"/>
      <c r="FNO209" s="15"/>
      <c r="FNP209" s="15"/>
      <c r="FNQ209" s="15"/>
      <c r="FNR209" s="15"/>
      <c r="FNS209" s="15"/>
      <c r="FNT209" s="15"/>
      <c r="FNU209" s="15"/>
      <c r="FNV209" s="15"/>
      <c r="FNW209" s="15"/>
      <c r="FNX209" s="15"/>
      <c r="FNY209" s="15"/>
      <c r="FNZ209" s="15"/>
      <c r="FOA209" s="15"/>
      <c r="FOB209" s="15"/>
      <c r="FOC209" s="15"/>
      <c r="FOD209" s="15"/>
      <c r="FOE209" s="15"/>
      <c r="FOF209" s="15"/>
      <c r="FOG209" s="15"/>
      <c r="FOH209" s="15"/>
      <c r="FOI209" s="15"/>
      <c r="FOJ209" s="15"/>
      <c r="FOK209" s="15"/>
      <c r="FOL209" s="15"/>
      <c r="FOM209" s="15"/>
      <c r="FON209" s="15"/>
      <c r="FOO209" s="15"/>
      <c r="FOP209" s="15"/>
      <c r="FOQ209" s="15"/>
      <c r="FOR209" s="15"/>
      <c r="FOS209" s="15"/>
      <c r="FOT209" s="15"/>
      <c r="FOU209" s="15"/>
      <c r="FOV209" s="15"/>
      <c r="FOW209" s="15"/>
      <c r="FOX209" s="15"/>
      <c r="FOY209" s="15"/>
      <c r="FOZ209" s="15"/>
      <c r="FPA209" s="15"/>
      <c r="FPB209" s="15"/>
      <c r="FPC209" s="15"/>
      <c r="FPD209" s="15"/>
      <c r="FPE209" s="15"/>
      <c r="FPF209" s="15"/>
      <c r="FPG209" s="15"/>
      <c r="FPH209" s="15"/>
      <c r="FPI209" s="15"/>
      <c r="FPJ209" s="15"/>
      <c r="FPK209" s="15"/>
      <c r="FPL209" s="15"/>
      <c r="FPM209" s="15"/>
      <c r="FPN209" s="15"/>
      <c r="FPO209" s="15"/>
      <c r="FPP209" s="15"/>
      <c r="FPQ209" s="15"/>
      <c r="FPR209" s="15"/>
      <c r="FPS209" s="15"/>
      <c r="FPT209" s="15"/>
      <c r="FPU209" s="15"/>
      <c r="FPV209" s="15"/>
      <c r="FPW209" s="15"/>
      <c r="FPX209" s="15"/>
      <c r="FPY209" s="15"/>
      <c r="FPZ209" s="15"/>
      <c r="FQA209" s="15"/>
      <c r="FQB209" s="15"/>
      <c r="FQC209" s="15"/>
      <c r="FQD209" s="15"/>
      <c r="FQE209" s="15"/>
      <c r="FQF209" s="15"/>
      <c r="FQG209" s="15"/>
      <c r="FQH209" s="15"/>
      <c r="FQI209" s="15"/>
      <c r="FQJ209" s="15"/>
      <c r="FQK209" s="15"/>
      <c r="FQL209" s="15"/>
      <c r="FQM209" s="15"/>
      <c r="FQN209" s="15"/>
      <c r="FQO209" s="15"/>
      <c r="FQP209" s="15"/>
      <c r="FQQ209" s="15"/>
      <c r="FQR209" s="15"/>
      <c r="FQS209" s="15"/>
      <c r="FQT209" s="15"/>
      <c r="FQU209" s="15"/>
      <c r="FQV209" s="15"/>
      <c r="FQW209" s="15"/>
      <c r="FQX209" s="15"/>
      <c r="FQY209" s="15"/>
      <c r="FQZ209" s="15"/>
      <c r="FRA209" s="15"/>
      <c r="FRB209" s="15"/>
      <c r="FRC209" s="15"/>
      <c r="FRD209" s="15"/>
      <c r="FRE209" s="15"/>
      <c r="FRF209" s="15"/>
      <c r="FRG209" s="15"/>
      <c r="FRH209" s="15"/>
      <c r="FRI209" s="15"/>
      <c r="FRJ209" s="15"/>
      <c r="FRK209" s="15"/>
      <c r="FRL209" s="15"/>
      <c r="FRM209" s="15"/>
      <c r="FRN209" s="15"/>
      <c r="FRO209" s="15"/>
      <c r="FRP209" s="15"/>
      <c r="FRQ209" s="15"/>
      <c r="FRR209" s="15"/>
      <c r="FRS209" s="15"/>
      <c r="FRT209" s="15"/>
      <c r="FRU209" s="15"/>
      <c r="FRV209" s="15"/>
      <c r="FRW209" s="15"/>
      <c r="FRX209" s="15"/>
      <c r="FRY209" s="15"/>
      <c r="FRZ209" s="15"/>
      <c r="FSA209" s="15"/>
      <c r="FSB209" s="15"/>
      <c r="FSC209" s="15"/>
      <c r="FSD209" s="15"/>
      <c r="FSE209" s="15"/>
      <c r="FSF209" s="15"/>
      <c r="FSG209" s="15"/>
      <c r="FSH209" s="15"/>
      <c r="FSI209" s="15"/>
      <c r="FSJ209" s="15"/>
      <c r="FSK209" s="15"/>
      <c r="FSL209" s="15"/>
      <c r="FSM209" s="15"/>
      <c r="FSN209" s="15"/>
      <c r="FSO209" s="15"/>
      <c r="FSP209" s="15"/>
      <c r="FSQ209" s="15"/>
      <c r="FSR209" s="15"/>
      <c r="FSS209" s="15"/>
      <c r="FST209" s="15"/>
      <c r="FSU209" s="15"/>
      <c r="FSV209" s="15"/>
      <c r="FSW209" s="15"/>
      <c r="FSX209" s="15"/>
      <c r="FSY209" s="15"/>
      <c r="FSZ209" s="15"/>
      <c r="FTA209" s="15"/>
      <c r="FTB209" s="15"/>
      <c r="FTC209" s="15"/>
      <c r="FTD209" s="15"/>
      <c r="FTE209" s="15"/>
      <c r="FTF209" s="15"/>
      <c r="FTG209" s="15"/>
      <c r="FTH209" s="15"/>
      <c r="FTI209" s="15"/>
      <c r="FTJ209" s="15"/>
      <c r="FTK209" s="15"/>
      <c r="FTL209" s="15"/>
      <c r="FTM209" s="15"/>
      <c r="FTN209" s="15"/>
      <c r="FTO209" s="15"/>
      <c r="FTP209" s="15"/>
      <c r="FTQ209" s="15"/>
      <c r="FTR209" s="15"/>
      <c r="FTS209" s="15"/>
      <c r="FTT209" s="15"/>
      <c r="FTU209" s="15"/>
      <c r="FTV209" s="15"/>
      <c r="FTW209" s="15"/>
      <c r="FTX209" s="15"/>
      <c r="FTY209" s="15"/>
      <c r="FTZ209" s="15"/>
      <c r="FUA209" s="15"/>
      <c r="FUB209" s="15"/>
      <c r="FUC209" s="15"/>
      <c r="FUD209" s="15"/>
      <c r="FUE209" s="15"/>
      <c r="FUF209" s="15"/>
      <c r="FUG209" s="15"/>
      <c r="FUH209" s="15"/>
      <c r="FUI209" s="15"/>
      <c r="FUJ209" s="15"/>
      <c r="FUK209" s="15"/>
      <c r="FUL209" s="15"/>
      <c r="FUM209" s="15"/>
      <c r="FUN209" s="15"/>
      <c r="FUO209" s="15"/>
      <c r="FUP209" s="15"/>
      <c r="FUQ209" s="15"/>
      <c r="FUR209" s="15"/>
      <c r="FUS209" s="15"/>
      <c r="FUT209" s="15"/>
      <c r="FUU209" s="15"/>
      <c r="FUV209" s="15"/>
      <c r="FUW209" s="15"/>
      <c r="FUX209" s="15"/>
      <c r="FUY209" s="15"/>
      <c r="FUZ209" s="15"/>
      <c r="FVA209" s="15"/>
      <c r="FVB209" s="15"/>
      <c r="FVC209" s="15"/>
      <c r="FVD209" s="15"/>
      <c r="FVE209" s="15"/>
      <c r="FVF209" s="15"/>
      <c r="FVG209" s="15"/>
      <c r="FVH209" s="15"/>
      <c r="FVI209" s="15"/>
      <c r="FVJ209" s="15"/>
      <c r="FVK209" s="15"/>
      <c r="FVL209" s="15"/>
      <c r="FVM209" s="15"/>
      <c r="FVN209" s="15"/>
      <c r="FVO209" s="15"/>
      <c r="FVP209" s="15"/>
      <c r="FVQ209" s="15"/>
      <c r="FVR209" s="15"/>
      <c r="FVS209" s="15"/>
      <c r="FVT209" s="15"/>
      <c r="FVU209" s="15"/>
      <c r="FVV209" s="15"/>
      <c r="FVW209" s="15"/>
      <c r="FVX209" s="15"/>
      <c r="FVY209" s="15"/>
      <c r="FVZ209" s="15"/>
      <c r="FWA209" s="15"/>
      <c r="FWB209" s="15"/>
      <c r="FWC209" s="15"/>
      <c r="FWD209" s="15"/>
      <c r="FWE209" s="15"/>
      <c r="FWF209" s="15"/>
      <c r="FWG209" s="15"/>
      <c r="FWH209" s="15"/>
      <c r="FWI209" s="15"/>
      <c r="FWJ209" s="15"/>
      <c r="FWK209" s="15"/>
      <c r="FWL209" s="15"/>
      <c r="FWM209" s="15"/>
      <c r="FWN209" s="15"/>
      <c r="FWO209" s="15"/>
      <c r="FWP209" s="15"/>
      <c r="FWQ209" s="15"/>
      <c r="FWR209" s="15"/>
      <c r="FWS209" s="15"/>
      <c r="FWT209" s="15"/>
      <c r="FWU209" s="15"/>
      <c r="FWV209" s="15"/>
      <c r="FWW209" s="15"/>
      <c r="FWX209" s="15"/>
      <c r="FWY209" s="15"/>
      <c r="FWZ209" s="15"/>
      <c r="FXA209" s="15"/>
      <c r="FXB209" s="15"/>
      <c r="FXC209" s="15"/>
      <c r="FXD209" s="15"/>
      <c r="FXE209" s="15"/>
      <c r="FXF209" s="15"/>
      <c r="FXG209" s="15"/>
      <c r="FXH209" s="15"/>
      <c r="FXI209" s="15"/>
      <c r="FXJ209" s="15"/>
      <c r="FXK209" s="15"/>
      <c r="FXL209" s="15"/>
      <c r="FXM209" s="15"/>
      <c r="FXN209" s="15"/>
      <c r="FXO209" s="15"/>
      <c r="FXP209" s="15"/>
      <c r="FXQ209" s="15"/>
      <c r="FXR209" s="15"/>
      <c r="FXS209" s="15"/>
      <c r="FXT209" s="15"/>
      <c r="FXU209" s="15"/>
      <c r="FXV209" s="15"/>
      <c r="FXW209" s="15"/>
      <c r="FXX209" s="15"/>
      <c r="FXY209" s="15"/>
      <c r="FXZ209" s="15"/>
      <c r="FYA209" s="15"/>
      <c r="FYB209" s="15"/>
      <c r="FYC209" s="15"/>
      <c r="FYD209" s="15"/>
      <c r="FYE209" s="15"/>
      <c r="FYF209" s="15"/>
      <c r="FYG209" s="15"/>
      <c r="FYH209" s="15"/>
      <c r="FYI209" s="15"/>
      <c r="FYJ209" s="15"/>
      <c r="FYK209" s="15"/>
      <c r="FYL209" s="15"/>
      <c r="FYM209" s="15"/>
      <c r="FYN209" s="15"/>
      <c r="FYO209" s="15"/>
      <c r="FYP209" s="15"/>
      <c r="FYQ209" s="15"/>
      <c r="FYR209" s="15"/>
      <c r="FYS209" s="15"/>
      <c r="FYT209" s="15"/>
      <c r="FYU209" s="15"/>
      <c r="FYV209" s="15"/>
      <c r="FYW209" s="15"/>
      <c r="FYX209" s="15"/>
      <c r="FYY209" s="15"/>
      <c r="FYZ209" s="15"/>
      <c r="FZA209" s="15"/>
      <c r="FZB209" s="15"/>
      <c r="FZC209" s="15"/>
      <c r="FZD209" s="15"/>
      <c r="FZE209" s="15"/>
      <c r="FZF209" s="15"/>
      <c r="FZG209" s="15"/>
      <c r="FZH209" s="15"/>
      <c r="FZI209" s="15"/>
      <c r="FZJ209" s="15"/>
      <c r="FZK209" s="15"/>
      <c r="FZL209" s="15"/>
      <c r="FZM209" s="15"/>
      <c r="FZN209" s="15"/>
      <c r="FZO209" s="15"/>
      <c r="FZP209" s="15"/>
      <c r="FZQ209" s="15"/>
      <c r="FZR209" s="15"/>
      <c r="FZS209" s="15"/>
      <c r="FZT209" s="15"/>
      <c r="FZU209" s="15"/>
      <c r="FZV209" s="15"/>
      <c r="FZW209" s="15"/>
      <c r="FZX209" s="15"/>
      <c r="FZY209" s="15"/>
      <c r="FZZ209" s="15"/>
      <c r="GAA209" s="15"/>
      <c r="GAB209" s="15"/>
      <c r="GAC209" s="15"/>
      <c r="GAD209" s="15"/>
      <c r="GAE209" s="15"/>
      <c r="GAF209" s="15"/>
      <c r="GAG209" s="15"/>
      <c r="GAH209" s="15"/>
      <c r="GAI209" s="15"/>
      <c r="GAJ209" s="15"/>
      <c r="GAK209" s="15"/>
      <c r="GAL209" s="15"/>
      <c r="GAM209" s="15"/>
      <c r="GAN209" s="15"/>
      <c r="GAO209" s="15"/>
      <c r="GAP209" s="15"/>
      <c r="GAQ209" s="15"/>
      <c r="GAR209" s="15"/>
      <c r="GAS209" s="15"/>
      <c r="GAT209" s="15"/>
      <c r="GAU209" s="15"/>
      <c r="GAV209" s="15"/>
      <c r="GAW209" s="15"/>
      <c r="GAX209" s="15"/>
      <c r="GAY209" s="15"/>
      <c r="GAZ209" s="15"/>
      <c r="GBA209" s="15"/>
      <c r="GBB209" s="15"/>
      <c r="GBC209" s="15"/>
      <c r="GBD209" s="15"/>
      <c r="GBE209" s="15"/>
      <c r="GBF209" s="15"/>
      <c r="GBG209" s="15"/>
      <c r="GBH209" s="15"/>
      <c r="GBI209" s="15"/>
      <c r="GBJ209" s="15"/>
      <c r="GBK209" s="15"/>
      <c r="GBL209" s="15"/>
      <c r="GBM209" s="15"/>
      <c r="GBN209" s="15"/>
      <c r="GBO209" s="15"/>
      <c r="GBP209" s="15"/>
      <c r="GBQ209" s="15"/>
      <c r="GBR209" s="15"/>
      <c r="GBS209" s="15"/>
      <c r="GBT209" s="15"/>
      <c r="GBU209" s="15"/>
      <c r="GBV209" s="15"/>
      <c r="GBW209" s="15"/>
      <c r="GBX209" s="15"/>
      <c r="GBY209" s="15"/>
      <c r="GBZ209" s="15"/>
      <c r="GCA209" s="15"/>
      <c r="GCB209" s="15"/>
      <c r="GCC209" s="15"/>
      <c r="GCD209" s="15"/>
      <c r="GCE209" s="15"/>
      <c r="GCF209" s="15"/>
      <c r="GCG209" s="15"/>
      <c r="GCH209" s="15"/>
      <c r="GCI209" s="15"/>
      <c r="GCJ209" s="15"/>
      <c r="GCK209" s="15"/>
      <c r="GCL209" s="15"/>
      <c r="GCM209" s="15"/>
      <c r="GCN209" s="15"/>
      <c r="GCO209" s="15"/>
      <c r="GCP209" s="15"/>
      <c r="GCQ209" s="15"/>
      <c r="GCR209" s="15"/>
      <c r="GCS209" s="15"/>
      <c r="GCT209" s="15"/>
      <c r="GCU209" s="15"/>
      <c r="GCV209" s="15"/>
      <c r="GCW209" s="15"/>
      <c r="GCX209" s="15"/>
      <c r="GCY209" s="15"/>
      <c r="GCZ209" s="15"/>
      <c r="GDA209" s="15"/>
      <c r="GDB209" s="15"/>
      <c r="GDC209" s="15"/>
      <c r="GDD209" s="15"/>
      <c r="GDE209" s="15"/>
      <c r="GDF209" s="15"/>
      <c r="GDG209" s="15"/>
      <c r="GDH209" s="15"/>
      <c r="GDI209" s="15"/>
      <c r="GDJ209" s="15"/>
      <c r="GDK209" s="15"/>
      <c r="GDL209" s="15"/>
      <c r="GDM209" s="15"/>
      <c r="GDN209" s="15"/>
      <c r="GDO209" s="15"/>
      <c r="GDP209" s="15"/>
      <c r="GDQ209" s="15"/>
      <c r="GDR209" s="15"/>
      <c r="GDS209" s="15"/>
      <c r="GDT209" s="15"/>
      <c r="GDU209" s="15"/>
      <c r="GDV209" s="15"/>
      <c r="GDW209" s="15"/>
      <c r="GDX209" s="15"/>
      <c r="GDY209" s="15"/>
      <c r="GDZ209" s="15"/>
      <c r="GEA209" s="15"/>
      <c r="GEB209" s="15"/>
      <c r="GEC209" s="15"/>
      <c r="GED209" s="15"/>
      <c r="GEE209" s="15"/>
      <c r="GEF209" s="15"/>
      <c r="GEG209" s="15"/>
      <c r="GEH209" s="15"/>
      <c r="GEI209" s="15"/>
      <c r="GEJ209" s="15"/>
      <c r="GEK209" s="15"/>
      <c r="GEL209" s="15"/>
      <c r="GEM209" s="15"/>
      <c r="GEN209" s="15"/>
      <c r="GEO209" s="15"/>
      <c r="GEP209" s="15"/>
      <c r="GEQ209" s="15"/>
      <c r="GER209" s="15"/>
      <c r="GES209" s="15"/>
      <c r="GET209" s="15"/>
      <c r="GEU209" s="15"/>
      <c r="GEV209" s="15"/>
      <c r="GEW209" s="15"/>
      <c r="GEX209" s="15"/>
      <c r="GEY209" s="15"/>
      <c r="GEZ209" s="15"/>
      <c r="GFA209" s="15"/>
      <c r="GFB209" s="15"/>
      <c r="GFC209" s="15"/>
      <c r="GFD209" s="15"/>
      <c r="GFE209" s="15"/>
      <c r="GFF209" s="15"/>
      <c r="GFG209" s="15"/>
      <c r="GFH209" s="15"/>
      <c r="GFI209" s="15"/>
      <c r="GFJ209" s="15"/>
      <c r="GFK209" s="15"/>
      <c r="GFL209" s="15"/>
      <c r="GFM209" s="15"/>
      <c r="GFN209" s="15"/>
      <c r="GFO209" s="15"/>
      <c r="GFP209" s="15"/>
      <c r="GFQ209" s="15"/>
      <c r="GFR209" s="15"/>
      <c r="GFS209" s="15"/>
      <c r="GFT209" s="15"/>
      <c r="GFU209" s="15"/>
      <c r="GFV209" s="15"/>
      <c r="GFW209" s="15"/>
      <c r="GFX209" s="15"/>
      <c r="GFY209" s="15"/>
      <c r="GFZ209" s="15"/>
      <c r="GGA209" s="15"/>
      <c r="GGB209" s="15"/>
      <c r="GGC209" s="15"/>
      <c r="GGD209" s="15"/>
      <c r="GGE209" s="15"/>
      <c r="GGF209" s="15"/>
      <c r="GGG209" s="15"/>
      <c r="GGH209" s="15"/>
      <c r="GGI209" s="15"/>
      <c r="GGJ209" s="15"/>
      <c r="GGK209" s="15"/>
      <c r="GGL209" s="15"/>
      <c r="GGM209" s="15"/>
      <c r="GGN209" s="15"/>
      <c r="GGO209" s="15"/>
      <c r="GGP209" s="15"/>
      <c r="GGQ209" s="15"/>
      <c r="GGR209" s="15"/>
      <c r="GGS209" s="15"/>
      <c r="GGT209" s="15"/>
      <c r="GGU209" s="15"/>
      <c r="GGV209" s="15"/>
      <c r="GGW209" s="15"/>
      <c r="GGX209" s="15"/>
      <c r="GGY209" s="15"/>
      <c r="GGZ209" s="15"/>
      <c r="GHA209" s="15"/>
      <c r="GHB209" s="15"/>
      <c r="GHC209" s="15"/>
      <c r="GHD209" s="15"/>
      <c r="GHE209" s="15"/>
      <c r="GHF209" s="15"/>
      <c r="GHG209" s="15"/>
      <c r="GHH209" s="15"/>
      <c r="GHI209" s="15"/>
      <c r="GHJ209" s="15"/>
      <c r="GHK209" s="15"/>
      <c r="GHL209" s="15"/>
      <c r="GHM209" s="15"/>
      <c r="GHN209" s="15"/>
      <c r="GHO209" s="15"/>
      <c r="GHP209" s="15"/>
      <c r="GHQ209" s="15"/>
      <c r="GHR209" s="15"/>
      <c r="GHS209" s="15"/>
      <c r="GHT209" s="15"/>
      <c r="GHU209" s="15"/>
      <c r="GHV209" s="15"/>
      <c r="GHW209" s="15"/>
      <c r="GHX209" s="15"/>
      <c r="GHY209" s="15"/>
      <c r="GHZ209" s="15"/>
      <c r="GIA209" s="15"/>
      <c r="GIB209" s="15"/>
      <c r="GIC209" s="15"/>
      <c r="GID209" s="15"/>
      <c r="GIE209" s="15"/>
      <c r="GIF209" s="15"/>
      <c r="GIG209" s="15"/>
      <c r="GIH209" s="15"/>
      <c r="GII209" s="15"/>
      <c r="GIJ209" s="15"/>
      <c r="GIK209" s="15"/>
      <c r="GIL209" s="15"/>
      <c r="GIM209" s="15"/>
      <c r="GIN209" s="15"/>
      <c r="GIO209" s="15"/>
      <c r="GIP209" s="15"/>
      <c r="GIQ209" s="15"/>
      <c r="GIR209" s="15"/>
      <c r="GIS209" s="15"/>
      <c r="GIT209" s="15"/>
      <c r="GIU209" s="15"/>
      <c r="GIV209" s="15"/>
      <c r="GIW209" s="15"/>
      <c r="GIX209" s="15"/>
      <c r="GIY209" s="15"/>
      <c r="GIZ209" s="15"/>
      <c r="GJA209" s="15"/>
      <c r="GJB209" s="15"/>
      <c r="GJC209" s="15"/>
      <c r="GJD209" s="15"/>
      <c r="GJE209" s="15"/>
      <c r="GJF209" s="15"/>
      <c r="GJG209" s="15"/>
      <c r="GJH209" s="15"/>
      <c r="GJI209" s="15"/>
      <c r="GJJ209" s="15"/>
      <c r="GJK209" s="15"/>
      <c r="GJL209" s="15"/>
      <c r="GJM209" s="15"/>
      <c r="GJN209" s="15"/>
      <c r="GJO209" s="15"/>
      <c r="GJP209" s="15"/>
      <c r="GJQ209" s="15"/>
      <c r="GJR209" s="15"/>
      <c r="GJS209" s="15"/>
      <c r="GJT209" s="15"/>
      <c r="GJU209" s="15"/>
      <c r="GJV209" s="15"/>
      <c r="GJW209" s="15"/>
      <c r="GJX209" s="15"/>
      <c r="GJY209" s="15"/>
      <c r="GJZ209" s="15"/>
      <c r="GKA209" s="15"/>
      <c r="GKB209" s="15"/>
      <c r="GKC209" s="15"/>
      <c r="GKD209" s="15"/>
      <c r="GKE209" s="15"/>
      <c r="GKF209" s="15"/>
      <c r="GKG209" s="15"/>
      <c r="GKH209" s="15"/>
      <c r="GKI209" s="15"/>
      <c r="GKJ209" s="15"/>
      <c r="GKK209" s="15"/>
      <c r="GKL209" s="15"/>
      <c r="GKM209" s="15"/>
      <c r="GKN209" s="15"/>
      <c r="GKO209" s="15"/>
      <c r="GKP209" s="15"/>
      <c r="GKQ209" s="15"/>
      <c r="GKR209" s="15"/>
      <c r="GKS209" s="15"/>
      <c r="GKT209" s="15"/>
      <c r="GKU209" s="15"/>
      <c r="GKV209" s="15"/>
      <c r="GKW209" s="15"/>
      <c r="GKX209" s="15"/>
      <c r="GKY209" s="15"/>
      <c r="GKZ209" s="15"/>
      <c r="GLA209" s="15"/>
      <c r="GLB209" s="15"/>
      <c r="GLC209" s="15"/>
      <c r="GLD209" s="15"/>
      <c r="GLE209" s="15"/>
      <c r="GLF209" s="15"/>
      <c r="GLG209" s="15"/>
      <c r="GLH209" s="15"/>
      <c r="GLI209" s="15"/>
      <c r="GLJ209" s="15"/>
      <c r="GLK209" s="15"/>
      <c r="GLL209" s="15"/>
      <c r="GLM209" s="15"/>
      <c r="GLN209" s="15"/>
      <c r="GLO209" s="15"/>
      <c r="GLP209" s="15"/>
      <c r="GLQ209" s="15"/>
      <c r="GLR209" s="15"/>
      <c r="GLS209" s="15"/>
      <c r="GLT209" s="15"/>
      <c r="GLU209" s="15"/>
      <c r="GLV209" s="15"/>
      <c r="GLW209" s="15"/>
      <c r="GLX209" s="15"/>
      <c r="GLY209" s="15"/>
      <c r="GLZ209" s="15"/>
      <c r="GMA209" s="15"/>
      <c r="GMB209" s="15"/>
      <c r="GMC209" s="15"/>
      <c r="GMD209" s="15"/>
      <c r="GME209" s="15"/>
      <c r="GMF209" s="15"/>
      <c r="GMG209" s="15"/>
      <c r="GMH209" s="15"/>
      <c r="GMI209" s="15"/>
      <c r="GMJ209" s="15"/>
      <c r="GMK209" s="15"/>
      <c r="GML209" s="15"/>
      <c r="GMM209" s="15"/>
      <c r="GMN209" s="15"/>
      <c r="GMO209" s="15"/>
      <c r="GMP209" s="15"/>
      <c r="GMQ209" s="15"/>
      <c r="GMR209" s="15"/>
      <c r="GMS209" s="15"/>
      <c r="GMT209" s="15"/>
      <c r="GMU209" s="15"/>
      <c r="GMV209" s="15"/>
      <c r="GMW209" s="15"/>
      <c r="GMX209" s="15"/>
      <c r="GMY209" s="15"/>
      <c r="GMZ209" s="15"/>
      <c r="GNA209" s="15"/>
      <c r="GNB209" s="15"/>
      <c r="GNC209" s="15"/>
      <c r="GND209" s="15"/>
      <c r="GNE209" s="15"/>
      <c r="GNF209" s="15"/>
      <c r="GNG209" s="15"/>
      <c r="GNH209" s="15"/>
      <c r="GNI209" s="15"/>
      <c r="GNJ209" s="15"/>
      <c r="GNK209" s="15"/>
      <c r="GNL209" s="15"/>
      <c r="GNM209" s="15"/>
      <c r="GNN209" s="15"/>
      <c r="GNO209" s="15"/>
      <c r="GNP209" s="15"/>
      <c r="GNQ209" s="15"/>
      <c r="GNR209" s="15"/>
      <c r="GNS209" s="15"/>
      <c r="GNT209" s="15"/>
      <c r="GNU209" s="15"/>
      <c r="GNV209" s="15"/>
      <c r="GNW209" s="15"/>
      <c r="GNX209" s="15"/>
      <c r="GNY209" s="15"/>
      <c r="GNZ209" s="15"/>
      <c r="GOA209" s="15"/>
      <c r="GOB209" s="15"/>
      <c r="GOC209" s="15"/>
      <c r="GOD209" s="15"/>
      <c r="GOE209" s="15"/>
      <c r="GOF209" s="15"/>
      <c r="GOG209" s="15"/>
      <c r="GOH209" s="15"/>
      <c r="GOI209" s="15"/>
      <c r="GOJ209" s="15"/>
      <c r="GOK209" s="15"/>
      <c r="GOL209" s="15"/>
      <c r="GOM209" s="15"/>
      <c r="GON209" s="15"/>
      <c r="GOO209" s="15"/>
      <c r="GOP209" s="15"/>
      <c r="GOQ209" s="15"/>
      <c r="GOR209" s="15"/>
      <c r="GOS209" s="15"/>
      <c r="GOT209" s="15"/>
      <c r="GOU209" s="15"/>
      <c r="GOV209" s="15"/>
      <c r="GOW209" s="15"/>
      <c r="GOX209" s="15"/>
      <c r="GOY209" s="15"/>
      <c r="GOZ209" s="15"/>
      <c r="GPA209" s="15"/>
      <c r="GPB209" s="15"/>
      <c r="GPC209" s="15"/>
      <c r="GPD209" s="15"/>
      <c r="GPE209" s="15"/>
      <c r="GPF209" s="15"/>
      <c r="GPG209" s="15"/>
      <c r="GPH209" s="15"/>
      <c r="GPI209" s="15"/>
      <c r="GPJ209" s="15"/>
      <c r="GPK209" s="15"/>
      <c r="GPL209" s="15"/>
      <c r="GPM209" s="15"/>
      <c r="GPN209" s="15"/>
      <c r="GPO209" s="15"/>
      <c r="GPP209" s="15"/>
      <c r="GPQ209" s="15"/>
      <c r="GPR209" s="15"/>
      <c r="GPS209" s="15"/>
      <c r="GPT209" s="15"/>
      <c r="GPU209" s="15"/>
      <c r="GPV209" s="15"/>
      <c r="GPW209" s="15"/>
      <c r="GPX209" s="15"/>
      <c r="GPY209" s="15"/>
      <c r="GPZ209" s="15"/>
      <c r="GQA209" s="15"/>
      <c r="GQB209" s="15"/>
      <c r="GQC209" s="15"/>
      <c r="GQD209" s="15"/>
      <c r="GQE209" s="15"/>
      <c r="GQF209" s="15"/>
      <c r="GQG209" s="15"/>
      <c r="GQH209" s="15"/>
      <c r="GQI209" s="15"/>
      <c r="GQJ209" s="15"/>
      <c r="GQK209" s="15"/>
      <c r="GQL209" s="15"/>
      <c r="GQM209" s="15"/>
      <c r="GQN209" s="15"/>
      <c r="GQO209" s="15"/>
      <c r="GQP209" s="15"/>
      <c r="GQQ209" s="15"/>
      <c r="GQR209" s="15"/>
      <c r="GQS209" s="15"/>
      <c r="GQT209" s="15"/>
      <c r="GQU209" s="15"/>
      <c r="GQV209" s="15"/>
      <c r="GQW209" s="15"/>
      <c r="GQX209" s="15"/>
      <c r="GQY209" s="15"/>
      <c r="GQZ209" s="15"/>
      <c r="GRA209" s="15"/>
      <c r="GRB209" s="15"/>
      <c r="GRC209" s="15"/>
      <c r="GRD209" s="15"/>
      <c r="GRE209" s="15"/>
      <c r="GRF209" s="15"/>
      <c r="GRG209" s="15"/>
      <c r="GRH209" s="15"/>
      <c r="GRI209" s="15"/>
      <c r="GRJ209" s="15"/>
      <c r="GRK209" s="15"/>
      <c r="GRL209" s="15"/>
      <c r="GRM209" s="15"/>
      <c r="GRN209" s="15"/>
      <c r="GRO209" s="15"/>
      <c r="GRP209" s="15"/>
      <c r="GRQ209" s="15"/>
      <c r="GRR209" s="15"/>
      <c r="GRS209" s="15"/>
      <c r="GRT209" s="15"/>
      <c r="GRU209" s="15"/>
      <c r="GRV209" s="15"/>
      <c r="GRW209" s="15"/>
      <c r="GRX209" s="15"/>
      <c r="GRY209" s="15"/>
      <c r="GRZ209" s="15"/>
      <c r="GSA209" s="15"/>
      <c r="GSB209" s="15"/>
      <c r="GSC209" s="15"/>
      <c r="GSD209" s="15"/>
      <c r="GSE209" s="15"/>
      <c r="GSF209" s="15"/>
      <c r="GSG209" s="15"/>
      <c r="GSH209" s="15"/>
      <c r="GSI209" s="15"/>
      <c r="GSJ209" s="15"/>
      <c r="GSK209" s="15"/>
      <c r="GSL209" s="15"/>
      <c r="GSM209" s="15"/>
      <c r="GSN209" s="15"/>
      <c r="GSO209" s="15"/>
      <c r="GSP209" s="15"/>
      <c r="GSQ209" s="15"/>
      <c r="GSR209" s="15"/>
      <c r="GSS209" s="15"/>
      <c r="GST209" s="15"/>
      <c r="GSU209" s="15"/>
      <c r="GSV209" s="15"/>
      <c r="GSW209" s="15"/>
      <c r="GSX209" s="15"/>
      <c r="GSY209" s="15"/>
      <c r="GSZ209" s="15"/>
      <c r="GTA209" s="15"/>
      <c r="GTB209" s="15"/>
      <c r="GTC209" s="15"/>
      <c r="GTD209" s="15"/>
      <c r="GTE209" s="15"/>
      <c r="GTF209" s="15"/>
      <c r="GTG209" s="15"/>
      <c r="GTH209" s="15"/>
      <c r="GTI209" s="15"/>
      <c r="GTJ209" s="15"/>
      <c r="GTK209" s="15"/>
      <c r="GTL209" s="15"/>
      <c r="GTM209" s="15"/>
      <c r="GTN209" s="15"/>
      <c r="GTO209" s="15"/>
      <c r="GTP209" s="15"/>
      <c r="GTQ209" s="15"/>
      <c r="GTR209" s="15"/>
      <c r="GTS209" s="15"/>
      <c r="GTT209" s="15"/>
      <c r="GTU209" s="15"/>
      <c r="GTV209" s="15"/>
      <c r="GTW209" s="15"/>
      <c r="GTX209" s="15"/>
      <c r="GTY209" s="15"/>
      <c r="GTZ209" s="15"/>
      <c r="GUA209" s="15"/>
      <c r="GUB209" s="15"/>
      <c r="GUC209" s="15"/>
      <c r="GUD209" s="15"/>
      <c r="GUE209" s="15"/>
      <c r="GUF209" s="15"/>
      <c r="GUG209" s="15"/>
      <c r="GUH209" s="15"/>
      <c r="GUI209" s="15"/>
      <c r="GUJ209" s="15"/>
      <c r="GUK209" s="15"/>
      <c r="GUL209" s="15"/>
      <c r="GUM209" s="15"/>
      <c r="GUN209" s="15"/>
      <c r="GUO209" s="15"/>
      <c r="GUP209" s="15"/>
      <c r="GUQ209" s="15"/>
      <c r="GUR209" s="15"/>
      <c r="GUS209" s="15"/>
      <c r="GUT209" s="15"/>
      <c r="GUU209" s="15"/>
      <c r="GUV209" s="15"/>
      <c r="GUW209" s="15"/>
      <c r="GUX209" s="15"/>
      <c r="GUY209" s="15"/>
      <c r="GUZ209" s="15"/>
      <c r="GVA209" s="15"/>
      <c r="GVB209" s="15"/>
      <c r="GVC209" s="15"/>
      <c r="GVD209" s="15"/>
      <c r="GVE209" s="15"/>
      <c r="GVF209" s="15"/>
      <c r="GVG209" s="15"/>
      <c r="GVH209" s="15"/>
      <c r="GVI209" s="15"/>
      <c r="GVJ209" s="15"/>
      <c r="GVK209" s="15"/>
      <c r="GVL209" s="15"/>
      <c r="GVM209" s="15"/>
      <c r="GVN209" s="15"/>
      <c r="GVO209" s="15"/>
      <c r="GVP209" s="15"/>
      <c r="GVQ209" s="15"/>
      <c r="GVR209" s="15"/>
      <c r="GVS209" s="15"/>
      <c r="GVT209" s="15"/>
      <c r="GVU209" s="15"/>
      <c r="GVV209" s="15"/>
      <c r="GVW209" s="15"/>
      <c r="GVX209" s="15"/>
      <c r="GVY209" s="15"/>
      <c r="GVZ209" s="15"/>
      <c r="GWA209" s="15"/>
      <c r="GWB209" s="15"/>
      <c r="GWC209" s="15"/>
      <c r="GWD209" s="15"/>
      <c r="GWE209" s="15"/>
      <c r="GWF209" s="15"/>
      <c r="GWG209" s="15"/>
      <c r="GWH209" s="15"/>
      <c r="GWI209" s="15"/>
      <c r="GWJ209" s="15"/>
      <c r="GWK209" s="15"/>
      <c r="GWL209" s="15"/>
      <c r="GWM209" s="15"/>
      <c r="GWN209" s="15"/>
      <c r="GWO209" s="15"/>
      <c r="GWP209" s="15"/>
      <c r="GWQ209" s="15"/>
      <c r="GWR209" s="15"/>
      <c r="GWS209" s="15"/>
      <c r="GWT209" s="15"/>
      <c r="GWU209" s="15"/>
      <c r="GWV209" s="15"/>
      <c r="GWW209" s="15"/>
      <c r="GWX209" s="15"/>
      <c r="GWY209" s="15"/>
      <c r="GWZ209" s="15"/>
      <c r="GXA209" s="15"/>
      <c r="GXB209" s="15"/>
      <c r="GXC209" s="15"/>
      <c r="GXD209" s="15"/>
      <c r="GXE209" s="15"/>
      <c r="GXF209" s="15"/>
      <c r="GXG209" s="15"/>
      <c r="GXH209" s="15"/>
      <c r="GXI209" s="15"/>
      <c r="GXJ209" s="15"/>
      <c r="GXK209" s="15"/>
      <c r="GXL209" s="15"/>
      <c r="GXM209" s="15"/>
      <c r="GXN209" s="15"/>
      <c r="GXO209" s="15"/>
      <c r="GXP209" s="15"/>
      <c r="GXQ209" s="15"/>
      <c r="GXR209" s="15"/>
      <c r="GXS209" s="15"/>
      <c r="GXT209" s="15"/>
      <c r="GXU209" s="15"/>
      <c r="GXV209" s="15"/>
      <c r="GXW209" s="15"/>
      <c r="GXX209" s="15"/>
      <c r="GXY209" s="15"/>
      <c r="GXZ209" s="15"/>
      <c r="GYA209" s="15"/>
      <c r="GYB209" s="15"/>
      <c r="GYC209" s="15"/>
      <c r="GYD209" s="15"/>
      <c r="GYE209" s="15"/>
      <c r="GYF209" s="15"/>
      <c r="GYG209" s="15"/>
      <c r="GYH209" s="15"/>
      <c r="GYI209" s="15"/>
      <c r="GYJ209" s="15"/>
      <c r="GYK209" s="15"/>
      <c r="GYL209" s="15"/>
      <c r="GYM209" s="15"/>
      <c r="GYN209" s="15"/>
      <c r="GYO209" s="15"/>
      <c r="GYP209" s="15"/>
      <c r="GYQ209" s="15"/>
      <c r="GYR209" s="15"/>
      <c r="GYS209" s="15"/>
      <c r="GYT209" s="15"/>
      <c r="GYU209" s="15"/>
      <c r="GYV209" s="15"/>
      <c r="GYW209" s="15"/>
      <c r="GYX209" s="15"/>
      <c r="GYY209" s="15"/>
      <c r="GYZ209" s="15"/>
      <c r="GZA209" s="15"/>
      <c r="GZB209" s="15"/>
      <c r="GZC209" s="15"/>
      <c r="GZD209" s="15"/>
      <c r="GZE209" s="15"/>
      <c r="GZF209" s="15"/>
      <c r="GZG209" s="15"/>
      <c r="GZH209" s="15"/>
      <c r="GZI209" s="15"/>
      <c r="GZJ209" s="15"/>
      <c r="GZK209" s="15"/>
      <c r="GZL209" s="15"/>
      <c r="GZM209" s="15"/>
      <c r="GZN209" s="15"/>
      <c r="GZO209" s="15"/>
      <c r="GZP209" s="15"/>
      <c r="GZQ209" s="15"/>
      <c r="GZR209" s="15"/>
      <c r="GZS209" s="15"/>
      <c r="GZT209" s="15"/>
      <c r="GZU209" s="15"/>
      <c r="GZV209" s="15"/>
      <c r="GZW209" s="15"/>
      <c r="GZX209" s="15"/>
      <c r="GZY209" s="15"/>
      <c r="GZZ209" s="15"/>
      <c r="HAA209" s="15"/>
      <c r="HAB209" s="15"/>
      <c r="HAC209" s="15"/>
      <c r="HAD209" s="15"/>
      <c r="HAE209" s="15"/>
      <c r="HAF209" s="15"/>
      <c r="HAG209" s="15"/>
      <c r="HAH209" s="15"/>
      <c r="HAI209" s="15"/>
      <c r="HAJ209" s="15"/>
      <c r="HAK209" s="15"/>
      <c r="HAL209" s="15"/>
      <c r="HAM209" s="15"/>
      <c r="HAN209" s="15"/>
      <c r="HAO209" s="15"/>
      <c r="HAP209" s="15"/>
      <c r="HAQ209" s="15"/>
      <c r="HAR209" s="15"/>
      <c r="HAS209" s="15"/>
      <c r="HAT209" s="15"/>
      <c r="HAU209" s="15"/>
      <c r="HAV209" s="15"/>
      <c r="HAW209" s="15"/>
      <c r="HAX209" s="15"/>
      <c r="HAY209" s="15"/>
      <c r="HAZ209" s="15"/>
      <c r="HBA209" s="15"/>
      <c r="HBB209" s="15"/>
      <c r="HBC209" s="15"/>
      <c r="HBD209" s="15"/>
      <c r="HBE209" s="15"/>
      <c r="HBF209" s="15"/>
      <c r="HBG209" s="15"/>
      <c r="HBH209" s="15"/>
      <c r="HBI209" s="15"/>
      <c r="HBJ209" s="15"/>
      <c r="HBK209" s="15"/>
      <c r="HBL209" s="15"/>
      <c r="HBM209" s="15"/>
      <c r="HBN209" s="15"/>
      <c r="HBO209" s="15"/>
      <c r="HBP209" s="15"/>
      <c r="HBQ209" s="15"/>
      <c r="HBR209" s="15"/>
      <c r="HBS209" s="15"/>
      <c r="HBT209" s="15"/>
      <c r="HBU209" s="15"/>
      <c r="HBV209" s="15"/>
      <c r="HBW209" s="15"/>
      <c r="HBX209" s="15"/>
      <c r="HBY209" s="15"/>
      <c r="HBZ209" s="15"/>
      <c r="HCA209" s="15"/>
      <c r="HCB209" s="15"/>
      <c r="HCC209" s="15"/>
      <c r="HCD209" s="15"/>
      <c r="HCE209" s="15"/>
      <c r="HCF209" s="15"/>
      <c r="HCG209" s="15"/>
      <c r="HCH209" s="15"/>
      <c r="HCI209" s="15"/>
      <c r="HCJ209" s="15"/>
      <c r="HCK209" s="15"/>
      <c r="HCL209" s="15"/>
      <c r="HCM209" s="15"/>
      <c r="HCN209" s="15"/>
      <c r="HCO209" s="15"/>
      <c r="HCP209" s="15"/>
      <c r="HCQ209" s="15"/>
      <c r="HCR209" s="15"/>
      <c r="HCS209" s="15"/>
      <c r="HCT209" s="15"/>
      <c r="HCU209" s="15"/>
      <c r="HCV209" s="15"/>
      <c r="HCW209" s="15"/>
      <c r="HCX209" s="15"/>
      <c r="HCY209" s="15"/>
      <c r="HCZ209" s="15"/>
      <c r="HDA209" s="15"/>
      <c r="HDB209" s="15"/>
      <c r="HDC209" s="15"/>
      <c r="HDD209" s="15"/>
      <c r="HDE209" s="15"/>
      <c r="HDF209" s="15"/>
      <c r="HDG209" s="15"/>
      <c r="HDH209" s="15"/>
      <c r="HDI209" s="15"/>
      <c r="HDJ209" s="15"/>
      <c r="HDK209" s="15"/>
      <c r="HDL209" s="15"/>
      <c r="HDM209" s="15"/>
      <c r="HDN209" s="15"/>
      <c r="HDO209" s="15"/>
      <c r="HDP209" s="15"/>
      <c r="HDQ209" s="15"/>
      <c r="HDR209" s="15"/>
      <c r="HDS209" s="15"/>
      <c r="HDT209" s="15"/>
      <c r="HDU209" s="15"/>
      <c r="HDV209" s="15"/>
      <c r="HDW209" s="15"/>
      <c r="HDX209" s="15"/>
      <c r="HDY209" s="15"/>
      <c r="HDZ209" s="15"/>
      <c r="HEA209" s="15"/>
      <c r="HEB209" s="15"/>
      <c r="HEC209" s="15"/>
      <c r="HED209" s="15"/>
      <c r="HEE209" s="15"/>
      <c r="HEF209" s="15"/>
      <c r="HEG209" s="15"/>
      <c r="HEH209" s="15"/>
      <c r="HEI209" s="15"/>
      <c r="HEJ209" s="15"/>
      <c r="HEK209" s="15"/>
      <c r="HEL209" s="15"/>
      <c r="HEM209" s="15"/>
      <c r="HEN209" s="15"/>
      <c r="HEO209" s="15"/>
      <c r="HEP209" s="15"/>
      <c r="HEQ209" s="15"/>
      <c r="HER209" s="15"/>
      <c r="HES209" s="15"/>
      <c r="HET209" s="15"/>
      <c r="HEU209" s="15"/>
      <c r="HEV209" s="15"/>
      <c r="HEW209" s="15"/>
      <c r="HEX209" s="15"/>
      <c r="HEY209" s="15"/>
      <c r="HEZ209" s="15"/>
      <c r="HFA209" s="15"/>
      <c r="HFB209" s="15"/>
      <c r="HFC209" s="15"/>
      <c r="HFD209" s="15"/>
      <c r="HFE209" s="15"/>
      <c r="HFF209" s="15"/>
      <c r="HFG209" s="15"/>
      <c r="HFH209" s="15"/>
      <c r="HFI209" s="15"/>
      <c r="HFJ209" s="15"/>
      <c r="HFK209" s="15"/>
      <c r="HFL209" s="15"/>
      <c r="HFM209" s="15"/>
      <c r="HFN209" s="15"/>
      <c r="HFO209" s="15"/>
      <c r="HFP209" s="15"/>
      <c r="HFQ209" s="15"/>
      <c r="HFR209" s="15"/>
      <c r="HFS209" s="15"/>
      <c r="HFT209" s="15"/>
      <c r="HFU209" s="15"/>
      <c r="HFV209" s="15"/>
      <c r="HFW209" s="15"/>
      <c r="HFX209" s="15"/>
      <c r="HFY209" s="15"/>
      <c r="HFZ209" s="15"/>
      <c r="HGA209" s="15"/>
      <c r="HGB209" s="15"/>
      <c r="HGC209" s="15"/>
      <c r="HGD209" s="15"/>
      <c r="HGE209" s="15"/>
      <c r="HGF209" s="15"/>
      <c r="HGG209" s="15"/>
      <c r="HGH209" s="15"/>
      <c r="HGI209" s="15"/>
      <c r="HGJ209" s="15"/>
      <c r="HGK209" s="15"/>
      <c r="HGL209" s="15"/>
      <c r="HGM209" s="15"/>
      <c r="HGN209" s="15"/>
      <c r="HGO209" s="15"/>
      <c r="HGP209" s="15"/>
      <c r="HGQ209" s="15"/>
      <c r="HGR209" s="15"/>
      <c r="HGS209" s="15"/>
      <c r="HGT209" s="15"/>
      <c r="HGU209" s="15"/>
      <c r="HGV209" s="15"/>
      <c r="HGW209" s="15"/>
      <c r="HGX209" s="15"/>
      <c r="HGY209" s="15"/>
      <c r="HGZ209" s="15"/>
      <c r="HHA209" s="15"/>
      <c r="HHB209" s="15"/>
      <c r="HHC209" s="15"/>
      <c r="HHD209" s="15"/>
      <c r="HHE209" s="15"/>
      <c r="HHF209" s="15"/>
      <c r="HHG209" s="15"/>
      <c r="HHH209" s="15"/>
      <c r="HHI209" s="15"/>
      <c r="HHJ209" s="15"/>
      <c r="HHK209" s="15"/>
      <c r="HHL209" s="15"/>
      <c r="HHM209" s="15"/>
      <c r="HHN209" s="15"/>
      <c r="HHO209" s="15"/>
      <c r="HHP209" s="15"/>
      <c r="HHQ209" s="15"/>
      <c r="HHR209" s="15"/>
      <c r="HHS209" s="15"/>
      <c r="HHT209" s="15"/>
      <c r="HHU209" s="15"/>
      <c r="HHV209" s="15"/>
      <c r="HHW209" s="15"/>
      <c r="HHX209" s="15"/>
      <c r="HHY209" s="15"/>
      <c r="HHZ209" s="15"/>
      <c r="HIA209" s="15"/>
      <c r="HIB209" s="15"/>
      <c r="HIC209" s="15"/>
      <c r="HID209" s="15"/>
      <c r="HIE209" s="15"/>
      <c r="HIF209" s="15"/>
      <c r="HIG209" s="15"/>
      <c r="HIH209" s="15"/>
      <c r="HII209" s="15"/>
      <c r="HIJ209" s="15"/>
      <c r="HIK209" s="15"/>
      <c r="HIL209" s="15"/>
      <c r="HIM209" s="15"/>
      <c r="HIN209" s="15"/>
      <c r="HIO209" s="15"/>
      <c r="HIP209" s="15"/>
      <c r="HIQ209" s="15"/>
      <c r="HIR209" s="15"/>
      <c r="HIS209" s="15"/>
      <c r="HIT209" s="15"/>
      <c r="HIU209" s="15"/>
      <c r="HIV209" s="15"/>
      <c r="HIW209" s="15"/>
      <c r="HIX209" s="15"/>
      <c r="HIY209" s="15"/>
      <c r="HIZ209" s="15"/>
      <c r="HJA209" s="15"/>
      <c r="HJB209" s="15"/>
      <c r="HJC209" s="15"/>
      <c r="HJD209" s="15"/>
      <c r="HJE209" s="15"/>
      <c r="HJF209" s="15"/>
      <c r="HJG209" s="15"/>
      <c r="HJH209" s="15"/>
      <c r="HJI209" s="15"/>
      <c r="HJJ209" s="15"/>
      <c r="HJK209" s="15"/>
      <c r="HJL209" s="15"/>
      <c r="HJM209" s="15"/>
      <c r="HJN209" s="15"/>
      <c r="HJO209" s="15"/>
      <c r="HJP209" s="15"/>
      <c r="HJQ209" s="15"/>
      <c r="HJR209" s="15"/>
      <c r="HJS209" s="15"/>
      <c r="HJT209" s="15"/>
      <c r="HJU209" s="15"/>
      <c r="HJV209" s="15"/>
      <c r="HJW209" s="15"/>
      <c r="HJX209" s="15"/>
      <c r="HJY209" s="15"/>
      <c r="HJZ209" s="15"/>
      <c r="HKA209" s="15"/>
      <c r="HKB209" s="15"/>
      <c r="HKC209" s="15"/>
      <c r="HKD209" s="15"/>
      <c r="HKE209" s="15"/>
      <c r="HKF209" s="15"/>
      <c r="HKG209" s="15"/>
      <c r="HKH209" s="15"/>
      <c r="HKI209" s="15"/>
      <c r="HKJ209" s="15"/>
      <c r="HKK209" s="15"/>
      <c r="HKL209" s="15"/>
      <c r="HKM209" s="15"/>
      <c r="HKN209" s="15"/>
      <c r="HKO209" s="15"/>
      <c r="HKP209" s="15"/>
      <c r="HKQ209" s="15"/>
      <c r="HKR209" s="15"/>
      <c r="HKS209" s="15"/>
      <c r="HKT209" s="15"/>
      <c r="HKU209" s="15"/>
      <c r="HKV209" s="15"/>
      <c r="HKW209" s="15"/>
      <c r="HKX209" s="15"/>
      <c r="HKY209" s="15"/>
      <c r="HKZ209" s="15"/>
      <c r="HLA209" s="15"/>
      <c r="HLB209" s="15"/>
      <c r="HLC209" s="15"/>
      <c r="HLD209" s="15"/>
      <c r="HLE209" s="15"/>
      <c r="HLF209" s="15"/>
      <c r="HLG209" s="15"/>
      <c r="HLH209" s="15"/>
      <c r="HLI209" s="15"/>
      <c r="HLJ209" s="15"/>
      <c r="HLK209" s="15"/>
      <c r="HLL209" s="15"/>
      <c r="HLM209" s="15"/>
      <c r="HLN209" s="15"/>
      <c r="HLO209" s="15"/>
      <c r="HLP209" s="15"/>
      <c r="HLQ209" s="15"/>
      <c r="HLR209" s="15"/>
      <c r="HLS209" s="15"/>
      <c r="HLT209" s="15"/>
      <c r="HLU209" s="15"/>
      <c r="HLV209" s="15"/>
      <c r="HLW209" s="15"/>
      <c r="HLX209" s="15"/>
      <c r="HLY209" s="15"/>
      <c r="HLZ209" s="15"/>
      <c r="HMA209" s="15"/>
      <c r="HMB209" s="15"/>
      <c r="HMC209" s="15"/>
      <c r="HMD209" s="15"/>
      <c r="HME209" s="15"/>
      <c r="HMF209" s="15"/>
      <c r="HMG209" s="15"/>
      <c r="HMH209" s="15"/>
      <c r="HMI209" s="15"/>
      <c r="HMJ209" s="15"/>
      <c r="HMK209" s="15"/>
      <c r="HML209" s="15"/>
      <c r="HMM209" s="15"/>
      <c r="HMN209" s="15"/>
      <c r="HMO209" s="15"/>
      <c r="HMP209" s="15"/>
      <c r="HMQ209" s="15"/>
      <c r="HMR209" s="15"/>
      <c r="HMS209" s="15"/>
      <c r="HMT209" s="15"/>
      <c r="HMU209" s="15"/>
      <c r="HMV209" s="15"/>
      <c r="HMW209" s="15"/>
      <c r="HMX209" s="15"/>
      <c r="HMY209" s="15"/>
      <c r="HMZ209" s="15"/>
      <c r="HNA209" s="15"/>
      <c r="HNB209" s="15"/>
      <c r="HNC209" s="15"/>
      <c r="HND209" s="15"/>
      <c r="HNE209" s="15"/>
      <c r="HNF209" s="15"/>
      <c r="HNG209" s="15"/>
      <c r="HNH209" s="15"/>
      <c r="HNI209" s="15"/>
      <c r="HNJ209" s="15"/>
      <c r="HNK209" s="15"/>
      <c r="HNL209" s="15"/>
      <c r="HNM209" s="15"/>
      <c r="HNN209" s="15"/>
      <c r="HNO209" s="15"/>
      <c r="HNP209" s="15"/>
      <c r="HNQ209" s="15"/>
      <c r="HNR209" s="15"/>
      <c r="HNS209" s="15"/>
      <c r="HNT209" s="15"/>
      <c r="HNU209" s="15"/>
      <c r="HNV209" s="15"/>
      <c r="HNW209" s="15"/>
      <c r="HNX209" s="15"/>
      <c r="HNY209" s="15"/>
      <c r="HNZ209" s="15"/>
      <c r="HOA209" s="15"/>
      <c r="HOB209" s="15"/>
      <c r="HOC209" s="15"/>
      <c r="HOD209" s="15"/>
      <c r="HOE209" s="15"/>
      <c r="HOF209" s="15"/>
      <c r="HOG209" s="15"/>
      <c r="HOH209" s="15"/>
      <c r="HOI209" s="15"/>
      <c r="HOJ209" s="15"/>
      <c r="HOK209" s="15"/>
      <c r="HOL209" s="15"/>
      <c r="HOM209" s="15"/>
      <c r="HON209" s="15"/>
      <c r="HOO209" s="15"/>
      <c r="HOP209" s="15"/>
      <c r="HOQ209" s="15"/>
      <c r="HOR209" s="15"/>
      <c r="HOS209" s="15"/>
      <c r="HOT209" s="15"/>
      <c r="HOU209" s="15"/>
      <c r="HOV209" s="15"/>
      <c r="HOW209" s="15"/>
      <c r="HOX209" s="15"/>
      <c r="HOY209" s="15"/>
      <c r="HOZ209" s="15"/>
      <c r="HPA209" s="15"/>
      <c r="HPB209" s="15"/>
      <c r="HPC209" s="15"/>
      <c r="HPD209" s="15"/>
      <c r="HPE209" s="15"/>
      <c r="HPF209" s="15"/>
      <c r="HPG209" s="15"/>
      <c r="HPH209" s="15"/>
      <c r="HPI209" s="15"/>
      <c r="HPJ209" s="15"/>
      <c r="HPK209" s="15"/>
      <c r="HPL209" s="15"/>
      <c r="HPM209" s="15"/>
      <c r="HPN209" s="15"/>
      <c r="HPO209" s="15"/>
      <c r="HPP209" s="15"/>
      <c r="HPQ209" s="15"/>
      <c r="HPR209" s="15"/>
      <c r="HPS209" s="15"/>
      <c r="HPT209" s="15"/>
      <c r="HPU209" s="15"/>
      <c r="HPV209" s="15"/>
      <c r="HPW209" s="15"/>
      <c r="HPX209" s="15"/>
      <c r="HPY209" s="15"/>
      <c r="HPZ209" s="15"/>
      <c r="HQA209" s="15"/>
      <c r="HQB209" s="15"/>
      <c r="HQC209" s="15"/>
      <c r="HQD209" s="15"/>
      <c r="HQE209" s="15"/>
      <c r="HQF209" s="15"/>
      <c r="HQG209" s="15"/>
      <c r="HQH209" s="15"/>
      <c r="HQI209" s="15"/>
      <c r="HQJ209" s="15"/>
      <c r="HQK209" s="15"/>
      <c r="HQL209" s="15"/>
      <c r="HQM209" s="15"/>
      <c r="HQN209" s="15"/>
      <c r="HQO209" s="15"/>
      <c r="HQP209" s="15"/>
      <c r="HQQ209" s="15"/>
      <c r="HQR209" s="15"/>
      <c r="HQS209" s="15"/>
      <c r="HQT209" s="15"/>
      <c r="HQU209" s="15"/>
      <c r="HQV209" s="15"/>
      <c r="HQW209" s="15"/>
      <c r="HQX209" s="15"/>
      <c r="HQY209" s="15"/>
      <c r="HQZ209" s="15"/>
      <c r="HRA209" s="15"/>
      <c r="HRB209" s="15"/>
      <c r="HRC209" s="15"/>
      <c r="HRD209" s="15"/>
      <c r="HRE209" s="15"/>
      <c r="HRF209" s="15"/>
      <c r="HRG209" s="15"/>
      <c r="HRH209" s="15"/>
      <c r="HRI209" s="15"/>
      <c r="HRJ209" s="15"/>
      <c r="HRK209" s="15"/>
      <c r="HRL209" s="15"/>
      <c r="HRM209" s="15"/>
      <c r="HRN209" s="15"/>
      <c r="HRO209" s="15"/>
      <c r="HRP209" s="15"/>
      <c r="HRQ209" s="15"/>
      <c r="HRR209" s="15"/>
      <c r="HRS209" s="15"/>
      <c r="HRT209" s="15"/>
      <c r="HRU209" s="15"/>
      <c r="HRV209" s="15"/>
      <c r="HRW209" s="15"/>
      <c r="HRX209" s="15"/>
      <c r="HRY209" s="15"/>
      <c r="HRZ209" s="15"/>
      <c r="HSA209" s="15"/>
      <c r="HSB209" s="15"/>
      <c r="HSC209" s="15"/>
      <c r="HSD209" s="15"/>
      <c r="HSE209" s="15"/>
      <c r="HSF209" s="15"/>
      <c r="HSG209" s="15"/>
      <c r="HSH209" s="15"/>
      <c r="HSI209" s="15"/>
      <c r="HSJ209" s="15"/>
      <c r="HSK209" s="15"/>
      <c r="HSL209" s="15"/>
      <c r="HSM209" s="15"/>
      <c r="HSN209" s="15"/>
      <c r="HSO209" s="15"/>
      <c r="HSP209" s="15"/>
      <c r="HSQ209" s="15"/>
      <c r="HSR209" s="15"/>
      <c r="HSS209" s="15"/>
      <c r="HST209" s="15"/>
      <c r="HSU209" s="15"/>
      <c r="HSV209" s="15"/>
      <c r="HSW209" s="15"/>
      <c r="HSX209" s="15"/>
      <c r="HSY209" s="15"/>
      <c r="HSZ209" s="15"/>
      <c r="HTA209" s="15"/>
      <c r="HTB209" s="15"/>
      <c r="HTC209" s="15"/>
      <c r="HTD209" s="15"/>
      <c r="HTE209" s="15"/>
      <c r="HTF209" s="15"/>
      <c r="HTG209" s="15"/>
      <c r="HTH209" s="15"/>
      <c r="HTI209" s="15"/>
      <c r="HTJ209" s="15"/>
      <c r="HTK209" s="15"/>
      <c r="HTL209" s="15"/>
      <c r="HTM209" s="15"/>
      <c r="HTN209" s="15"/>
      <c r="HTO209" s="15"/>
      <c r="HTP209" s="15"/>
      <c r="HTQ209" s="15"/>
      <c r="HTR209" s="15"/>
      <c r="HTS209" s="15"/>
      <c r="HTT209" s="15"/>
      <c r="HTU209" s="15"/>
      <c r="HTV209" s="15"/>
      <c r="HTW209" s="15"/>
      <c r="HTX209" s="15"/>
      <c r="HTY209" s="15"/>
      <c r="HTZ209" s="15"/>
      <c r="HUA209" s="15"/>
      <c r="HUB209" s="15"/>
      <c r="HUC209" s="15"/>
      <c r="HUD209" s="15"/>
      <c r="HUE209" s="15"/>
      <c r="HUF209" s="15"/>
      <c r="HUG209" s="15"/>
      <c r="HUH209" s="15"/>
      <c r="HUI209" s="15"/>
      <c r="HUJ209" s="15"/>
      <c r="HUK209" s="15"/>
      <c r="HUL209" s="15"/>
      <c r="HUM209" s="15"/>
      <c r="HUN209" s="15"/>
      <c r="HUO209" s="15"/>
      <c r="HUP209" s="15"/>
      <c r="HUQ209" s="15"/>
      <c r="HUR209" s="15"/>
      <c r="HUS209" s="15"/>
      <c r="HUT209" s="15"/>
      <c r="HUU209" s="15"/>
      <c r="HUV209" s="15"/>
      <c r="HUW209" s="15"/>
      <c r="HUX209" s="15"/>
      <c r="HUY209" s="15"/>
      <c r="HUZ209" s="15"/>
      <c r="HVA209" s="15"/>
      <c r="HVB209" s="15"/>
      <c r="HVC209" s="15"/>
      <c r="HVD209" s="15"/>
      <c r="HVE209" s="15"/>
      <c r="HVF209" s="15"/>
      <c r="HVG209" s="15"/>
      <c r="HVH209" s="15"/>
      <c r="HVI209" s="15"/>
      <c r="HVJ209" s="15"/>
      <c r="HVK209" s="15"/>
      <c r="HVL209" s="15"/>
      <c r="HVM209" s="15"/>
      <c r="HVN209" s="15"/>
      <c r="HVO209" s="15"/>
      <c r="HVP209" s="15"/>
      <c r="HVQ209" s="15"/>
      <c r="HVR209" s="15"/>
      <c r="HVS209" s="15"/>
      <c r="HVT209" s="15"/>
      <c r="HVU209" s="15"/>
      <c r="HVV209" s="15"/>
      <c r="HVW209" s="15"/>
      <c r="HVX209" s="15"/>
      <c r="HVY209" s="15"/>
      <c r="HVZ209" s="15"/>
      <c r="HWA209" s="15"/>
      <c r="HWB209" s="15"/>
      <c r="HWC209" s="15"/>
      <c r="HWD209" s="15"/>
      <c r="HWE209" s="15"/>
      <c r="HWF209" s="15"/>
      <c r="HWG209" s="15"/>
      <c r="HWH209" s="15"/>
      <c r="HWI209" s="15"/>
      <c r="HWJ209" s="15"/>
      <c r="HWK209" s="15"/>
      <c r="HWL209" s="15"/>
      <c r="HWM209" s="15"/>
      <c r="HWN209" s="15"/>
      <c r="HWO209" s="15"/>
      <c r="HWP209" s="15"/>
      <c r="HWQ209" s="15"/>
      <c r="HWR209" s="15"/>
      <c r="HWS209" s="15"/>
      <c r="HWT209" s="15"/>
      <c r="HWU209" s="15"/>
      <c r="HWV209" s="15"/>
      <c r="HWW209" s="15"/>
      <c r="HWX209" s="15"/>
      <c r="HWY209" s="15"/>
      <c r="HWZ209" s="15"/>
      <c r="HXA209" s="15"/>
      <c r="HXB209" s="15"/>
      <c r="HXC209" s="15"/>
      <c r="HXD209" s="15"/>
      <c r="HXE209" s="15"/>
      <c r="HXF209" s="15"/>
      <c r="HXG209" s="15"/>
      <c r="HXH209" s="15"/>
      <c r="HXI209" s="15"/>
      <c r="HXJ209" s="15"/>
      <c r="HXK209" s="15"/>
      <c r="HXL209" s="15"/>
      <c r="HXM209" s="15"/>
      <c r="HXN209" s="15"/>
      <c r="HXO209" s="15"/>
      <c r="HXP209" s="15"/>
      <c r="HXQ209" s="15"/>
      <c r="HXR209" s="15"/>
      <c r="HXS209" s="15"/>
      <c r="HXT209" s="15"/>
      <c r="HXU209" s="15"/>
      <c r="HXV209" s="15"/>
      <c r="HXW209" s="15"/>
      <c r="HXX209" s="15"/>
      <c r="HXY209" s="15"/>
      <c r="HXZ209" s="15"/>
      <c r="HYA209" s="15"/>
      <c r="HYB209" s="15"/>
      <c r="HYC209" s="15"/>
      <c r="HYD209" s="15"/>
      <c r="HYE209" s="15"/>
      <c r="HYF209" s="15"/>
      <c r="HYG209" s="15"/>
      <c r="HYH209" s="15"/>
      <c r="HYI209" s="15"/>
      <c r="HYJ209" s="15"/>
      <c r="HYK209" s="15"/>
      <c r="HYL209" s="15"/>
      <c r="HYM209" s="15"/>
      <c r="HYN209" s="15"/>
      <c r="HYO209" s="15"/>
      <c r="HYP209" s="15"/>
      <c r="HYQ209" s="15"/>
      <c r="HYR209" s="15"/>
      <c r="HYS209" s="15"/>
      <c r="HYT209" s="15"/>
      <c r="HYU209" s="15"/>
      <c r="HYV209" s="15"/>
      <c r="HYW209" s="15"/>
      <c r="HYX209" s="15"/>
      <c r="HYY209" s="15"/>
      <c r="HYZ209" s="15"/>
      <c r="HZA209" s="15"/>
      <c r="HZB209" s="15"/>
      <c r="HZC209" s="15"/>
      <c r="HZD209" s="15"/>
      <c r="HZE209" s="15"/>
      <c r="HZF209" s="15"/>
      <c r="HZG209" s="15"/>
      <c r="HZH209" s="15"/>
      <c r="HZI209" s="15"/>
      <c r="HZJ209" s="15"/>
      <c r="HZK209" s="15"/>
      <c r="HZL209" s="15"/>
      <c r="HZM209" s="15"/>
      <c r="HZN209" s="15"/>
      <c r="HZO209" s="15"/>
      <c r="HZP209" s="15"/>
      <c r="HZQ209" s="15"/>
      <c r="HZR209" s="15"/>
      <c r="HZS209" s="15"/>
      <c r="HZT209" s="15"/>
      <c r="HZU209" s="15"/>
      <c r="HZV209" s="15"/>
      <c r="HZW209" s="15"/>
      <c r="HZX209" s="15"/>
      <c r="HZY209" s="15"/>
      <c r="HZZ209" s="15"/>
      <c r="IAA209" s="15"/>
      <c r="IAB209" s="15"/>
      <c r="IAC209" s="15"/>
      <c r="IAD209" s="15"/>
      <c r="IAE209" s="15"/>
      <c r="IAF209" s="15"/>
      <c r="IAG209" s="15"/>
      <c r="IAH209" s="15"/>
      <c r="IAI209" s="15"/>
      <c r="IAJ209" s="15"/>
      <c r="IAK209" s="15"/>
      <c r="IAL209" s="15"/>
      <c r="IAM209" s="15"/>
      <c r="IAN209" s="15"/>
      <c r="IAO209" s="15"/>
      <c r="IAP209" s="15"/>
      <c r="IAQ209" s="15"/>
      <c r="IAR209" s="15"/>
      <c r="IAS209" s="15"/>
      <c r="IAT209" s="15"/>
      <c r="IAU209" s="15"/>
      <c r="IAV209" s="15"/>
      <c r="IAW209" s="15"/>
      <c r="IAX209" s="15"/>
      <c r="IAY209" s="15"/>
      <c r="IAZ209" s="15"/>
      <c r="IBA209" s="15"/>
      <c r="IBB209" s="15"/>
      <c r="IBC209" s="15"/>
      <c r="IBD209" s="15"/>
      <c r="IBE209" s="15"/>
      <c r="IBF209" s="15"/>
      <c r="IBG209" s="15"/>
      <c r="IBH209" s="15"/>
      <c r="IBI209" s="15"/>
      <c r="IBJ209" s="15"/>
      <c r="IBK209" s="15"/>
      <c r="IBL209" s="15"/>
      <c r="IBM209" s="15"/>
      <c r="IBN209" s="15"/>
      <c r="IBO209" s="15"/>
      <c r="IBP209" s="15"/>
      <c r="IBQ209" s="15"/>
      <c r="IBR209" s="15"/>
      <c r="IBS209" s="15"/>
      <c r="IBT209" s="15"/>
      <c r="IBU209" s="15"/>
      <c r="IBV209" s="15"/>
      <c r="IBW209" s="15"/>
      <c r="IBX209" s="15"/>
      <c r="IBY209" s="15"/>
      <c r="IBZ209" s="15"/>
      <c r="ICA209" s="15"/>
      <c r="ICB209" s="15"/>
      <c r="ICC209" s="15"/>
      <c r="ICD209" s="15"/>
      <c r="ICE209" s="15"/>
      <c r="ICF209" s="15"/>
      <c r="ICG209" s="15"/>
      <c r="ICH209" s="15"/>
      <c r="ICI209" s="15"/>
      <c r="ICJ209" s="15"/>
      <c r="ICK209" s="15"/>
      <c r="ICL209" s="15"/>
      <c r="ICM209" s="15"/>
      <c r="ICN209" s="15"/>
      <c r="ICO209" s="15"/>
      <c r="ICP209" s="15"/>
      <c r="ICQ209" s="15"/>
      <c r="ICR209" s="15"/>
      <c r="ICS209" s="15"/>
      <c r="ICT209" s="15"/>
      <c r="ICU209" s="15"/>
      <c r="ICV209" s="15"/>
      <c r="ICW209" s="15"/>
      <c r="ICX209" s="15"/>
      <c r="ICY209" s="15"/>
      <c r="ICZ209" s="15"/>
      <c r="IDA209" s="15"/>
      <c r="IDB209" s="15"/>
      <c r="IDC209" s="15"/>
      <c r="IDD209" s="15"/>
      <c r="IDE209" s="15"/>
      <c r="IDF209" s="15"/>
      <c r="IDG209" s="15"/>
      <c r="IDH209" s="15"/>
      <c r="IDI209" s="15"/>
      <c r="IDJ209" s="15"/>
      <c r="IDK209" s="15"/>
      <c r="IDL209" s="15"/>
      <c r="IDM209" s="15"/>
      <c r="IDN209" s="15"/>
      <c r="IDO209" s="15"/>
      <c r="IDP209" s="15"/>
      <c r="IDQ209" s="15"/>
      <c r="IDR209" s="15"/>
      <c r="IDS209" s="15"/>
      <c r="IDT209" s="15"/>
      <c r="IDU209" s="15"/>
      <c r="IDV209" s="15"/>
      <c r="IDW209" s="15"/>
      <c r="IDX209" s="15"/>
      <c r="IDY209" s="15"/>
      <c r="IDZ209" s="15"/>
      <c r="IEA209" s="15"/>
      <c r="IEB209" s="15"/>
      <c r="IEC209" s="15"/>
      <c r="IED209" s="15"/>
      <c r="IEE209" s="15"/>
      <c r="IEF209" s="15"/>
      <c r="IEG209" s="15"/>
      <c r="IEH209" s="15"/>
      <c r="IEI209" s="15"/>
      <c r="IEJ209" s="15"/>
      <c r="IEK209" s="15"/>
      <c r="IEL209" s="15"/>
      <c r="IEM209" s="15"/>
      <c r="IEN209" s="15"/>
      <c r="IEO209" s="15"/>
      <c r="IEP209" s="15"/>
      <c r="IEQ209" s="15"/>
      <c r="IER209" s="15"/>
      <c r="IES209" s="15"/>
      <c r="IET209" s="15"/>
      <c r="IEU209" s="15"/>
      <c r="IEV209" s="15"/>
      <c r="IEW209" s="15"/>
      <c r="IEX209" s="15"/>
      <c r="IEY209" s="15"/>
      <c r="IEZ209" s="15"/>
      <c r="IFA209" s="15"/>
      <c r="IFB209" s="15"/>
      <c r="IFC209" s="15"/>
      <c r="IFD209" s="15"/>
      <c r="IFE209" s="15"/>
      <c r="IFF209" s="15"/>
      <c r="IFG209" s="15"/>
      <c r="IFH209" s="15"/>
      <c r="IFI209" s="15"/>
      <c r="IFJ209" s="15"/>
      <c r="IFK209" s="15"/>
      <c r="IFL209" s="15"/>
      <c r="IFM209" s="15"/>
      <c r="IFN209" s="15"/>
      <c r="IFO209" s="15"/>
      <c r="IFP209" s="15"/>
      <c r="IFQ209" s="15"/>
      <c r="IFR209" s="15"/>
      <c r="IFS209" s="15"/>
      <c r="IFT209" s="15"/>
      <c r="IFU209" s="15"/>
      <c r="IFV209" s="15"/>
      <c r="IFW209" s="15"/>
      <c r="IFX209" s="15"/>
      <c r="IFY209" s="15"/>
      <c r="IFZ209" s="15"/>
      <c r="IGA209" s="15"/>
      <c r="IGB209" s="15"/>
      <c r="IGC209" s="15"/>
      <c r="IGD209" s="15"/>
      <c r="IGE209" s="15"/>
      <c r="IGF209" s="15"/>
      <c r="IGG209" s="15"/>
      <c r="IGH209" s="15"/>
      <c r="IGI209" s="15"/>
      <c r="IGJ209" s="15"/>
      <c r="IGK209" s="15"/>
      <c r="IGL209" s="15"/>
      <c r="IGM209" s="15"/>
      <c r="IGN209" s="15"/>
      <c r="IGO209" s="15"/>
      <c r="IGP209" s="15"/>
      <c r="IGQ209" s="15"/>
      <c r="IGR209" s="15"/>
      <c r="IGS209" s="15"/>
      <c r="IGT209" s="15"/>
      <c r="IGU209" s="15"/>
      <c r="IGV209" s="15"/>
      <c r="IGW209" s="15"/>
      <c r="IGX209" s="15"/>
      <c r="IGY209" s="15"/>
      <c r="IGZ209" s="15"/>
      <c r="IHA209" s="15"/>
      <c r="IHB209" s="15"/>
      <c r="IHC209" s="15"/>
      <c r="IHD209" s="15"/>
      <c r="IHE209" s="15"/>
      <c r="IHF209" s="15"/>
      <c r="IHG209" s="15"/>
      <c r="IHH209" s="15"/>
      <c r="IHI209" s="15"/>
      <c r="IHJ209" s="15"/>
      <c r="IHK209" s="15"/>
      <c r="IHL209" s="15"/>
      <c r="IHM209" s="15"/>
      <c r="IHN209" s="15"/>
      <c r="IHO209" s="15"/>
      <c r="IHP209" s="15"/>
      <c r="IHQ209" s="15"/>
      <c r="IHR209" s="15"/>
      <c r="IHS209" s="15"/>
      <c r="IHT209" s="15"/>
      <c r="IHU209" s="15"/>
      <c r="IHV209" s="15"/>
      <c r="IHW209" s="15"/>
      <c r="IHX209" s="15"/>
      <c r="IHY209" s="15"/>
      <c r="IHZ209" s="15"/>
      <c r="IIA209" s="15"/>
      <c r="IIB209" s="15"/>
      <c r="IIC209" s="15"/>
      <c r="IID209" s="15"/>
      <c r="IIE209" s="15"/>
      <c r="IIF209" s="15"/>
      <c r="IIG209" s="15"/>
      <c r="IIH209" s="15"/>
      <c r="III209" s="15"/>
      <c r="IIJ209" s="15"/>
      <c r="IIK209" s="15"/>
      <c r="IIL209" s="15"/>
      <c r="IIM209" s="15"/>
      <c r="IIN209" s="15"/>
      <c r="IIO209" s="15"/>
      <c r="IIP209" s="15"/>
      <c r="IIQ209" s="15"/>
      <c r="IIR209" s="15"/>
      <c r="IIS209" s="15"/>
      <c r="IIT209" s="15"/>
      <c r="IIU209" s="15"/>
      <c r="IIV209" s="15"/>
      <c r="IIW209" s="15"/>
      <c r="IIX209" s="15"/>
      <c r="IIY209" s="15"/>
      <c r="IIZ209" s="15"/>
      <c r="IJA209" s="15"/>
      <c r="IJB209" s="15"/>
      <c r="IJC209" s="15"/>
      <c r="IJD209" s="15"/>
      <c r="IJE209" s="15"/>
      <c r="IJF209" s="15"/>
      <c r="IJG209" s="15"/>
      <c r="IJH209" s="15"/>
      <c r="IJI209" s="15"/>
      <c r="IJJ209" s="15"/>
      <c r="IJK209" s="15"/>
      <c r="IJL209" s="15"/>
      <c r="IJM209" s="15"/>
      <c r="IJN209" s="15"/>
      <c r="IJO209" s="15"/>
      <c r="IJP209" s="15"/>
      <c r="IJQ209" s="15"/>
      <c r="IJR209" s="15"/>
      <c r="IJS209" s="15"/>
      <c r="IJT209" s="15"/>
      <c r="IJU209" s="15"/>
      <c r="IJV209" s="15"/>
      <c r="IJW209" s="15"/>
      <c r="IJX209" s="15"/>
      <c r="IJY209" s="15"/>
      <c r="IJZ209" s="15"/>
      <c r="IKA209" s="15"/>
      <c r="IKB209" s="15"/>
      <c r="IKC209" s="15"/>
      <c r="IKD209" s="15"/>
      <c r="IKE209" s="15"/>
      <c r="IKF209" s="15"/>
      <c r="IKG209" s="15"/>
      <c r="IKH209" s="15"/>
      <c r="IKI209" s="15"/>
      <c r="IKJ209" s="15"/>
      <c r="IKK209" s="15"/>
      <c r="IKL209" s="15"/>
      <c r="IKM209" s="15"/>
      <c r="IKN209" s="15"/>
      <c r="IKO209" s="15"/>
      <c r="IKP209" s="15"/>
      <c r="IKQ209" s="15"/>
      <c r="IKR209" s="15"/>
      <c r="IKS209" s="15"/>
      <c r="IKT209" s="15"/>
      <c r="IKU209" s="15"/>
      <c r="IKV209" s="15"/>
      <c r="IKW209" s="15"/>
      <c r="IKX209" s="15"/>
      <c r="IKY209" s="15"/>
      <c r="IKZ209" s="15"/>
      <c r="ILA209" s="15"/>
      <c r="ILB209" s="15"/>
      <c r="ILC209" s="15"/>
      <c r="ILD209" s="15"/>
      <c r="ILE209" s="15"/>
      <c r="ILF209" s="15"/>
      <c r="ILG209" s="15"/>
      <c r="ILH209" s="15"/>
      <c r="ILI209" s="15"/>
      <c r="ILJ209" s="15"/>
      <c r="ILK209" s="15"/>
      <c r="ILL209" s="15"/>
      <c r="ILM209" s="15"/>
      <c r="ILN209" s="15"/>
      <c r="ILO209" s="15"/>
      <c r="ILP209" s="15"/>
      <c r="ILQ209" s="15"/>
      <c r="ILR209" s="15"/>
      <c r="ILS209" s="15"/>
      <c r="ILT209" s="15"/>
      <c r="ILU209" s="15"/>
      <c r="ILV209" s="15"/>
      <c r="ILW209" s="15"/>
      <c r="ILX209" s="15"/>
      <c r="ILY209" s="15"/>
      <c r="ILZ209" s="15"/>
      <c r="IMA209" s="15"/>
      <c r="IMB209" s="15"/>
      <c r="IMC209" s="15"/>
      <c r="IMD209" s="15"/>
      <c r="IME209" s="15"/>
      <c r="IMF209" s="15"/>
      <c r="IMG209" s="15"/>
      <c r="IMH209" s="15"/>
      <c r="IMI209" s="15"/>
      <c r="IMJ209" s="15"/>
      <c r="IMK209" s="15"/>
      <c r="IML209" s="15"/>
      <c r="IMM209" s="15"/>
      <c r="IMN209" s="15"/>
      <c r="IMO209" s="15"/>
      <c r="IMP209" s="15"/>
      <c r="IMQ209" s="15"/>
      <c r="IMR209" s="15"/>
      <c r="IMS209" s="15"/>
      <c r="IMT209" s="15"/>
      <c r="IMU209" s="15"/>
      <c r="IMV209" s="15"/>
      <c r="IMW209" s="15"/>
      <c r="IMX209" s="15"/>
      <c r="IMY209" s="15"/>
      <c r="IMZ209" s="15"/>
      <c r="INA209" s="15"/>
      <c r="INB209" s="15"/>
      <c r="INC209" s="15"/>
      <c r="IND209" s="15"/>
      <c r="INE209" s="15"/>
      <c r="INF209" s="15"/>
      <c r="ING209" s="15"/>
      <c r="INH209" s="15"/>
      <c r="INI209" s="15"/>
      <c r="INJ209" s="15"/>
      <c r="INK209" s="15"/>
      <c r="INL209" s="15"/>
      <c r="INM209" s="15"/>
      <c r="INN209" s="15"/>
      <c r="INO209" s="15"/>
      <c r="INP209" s="15"/>
      <c r="INQ209" s="15"/>
      <c r="INR209" s="15"/>
      <c r="INS209" s="15"/>
      <c r="INT209" s="15"/>
      <c r="INU209" s="15"/>
      <c r="INV209" s="15"/>
      <c r="INW209" s="15"/>
      <c r="INX209" s="15"/>
      <c r="INY209" s="15"/>
      <c r="INZ209" s="15"/>
      <c r="IOA209" s="15"/>
      <c r="IOB209" s="15"/>
      <c r="IOC209" s="15"/>
      <c r="IOD209" s="15"/>
      <c r="IOE209" s="15"/>
      <c r="IOF209" s="15"/>
      <c r="IOG209" s="15"/>
      <c r="IOH209" s="15"/>
      <c r="IOI209" s="15"/>
      <c r="IOJ209" s="15"/>
      <c r="IOK209" s="15"/>
      <c r="IOL209" s="15"/>
      <c r="IOM209" s="15"/>
      <c r="ION209" s="15"/>
      <c r="IOO209" s="15"/>
      <c r="IOP209" s="15"/>
      <c r="IOQ209" s="15"/>
      <c r="IOR209" s="15"/>
      <c r="IOS209" s="15"/>
      <c r="IOT209" s="15"/>
      <c r="IOU209" s="15"/>
      <c r="IOV209" s="15"/>
      <c r="IOW209" s="15"/>
      <c r="IOX209" s="15"/>
      <c r="IOY209" s="15"/>
      <c r="IOZ209" s="15"/>
      <c r="IPA209" s="15"/>
      <c r="IPB209" s="15"/>
      <c r="IPC209" s="15"/>
      <c r="IPD209" s="15"/>
      <c r="IPE209" s="15"/>
      <c r="IPF209" s="15"/>
      <c r="IPG209" s="15"/>
      <c r="IPH209" s="15"/>
      <c r="IPI209" s="15"/>
      <c r="IPJ209" s="15"/>
      <c r="IPK209" s="15"/>
      <c r="IPL209" s="15"/>
      <c r="IPM209" s="15"/>
      <c r="IPN209" s="15"/>
      <c r="IPO209" s="15"/>
      <c r="IPP209" s="15"/>
      <c r="IPQ209" s="15"/>
      <c r="IPR209" s="15"/>
      <c r="IPS209" s="15"/>
      <c r="IPT209" s="15"/>
      <c r="IPU209" s="15"/>
      <c r="IPV209" s="15"/>
      <c r="IPW209" s="15"/>
      <c r="IPX209" s="15"/>
      <c r="IPY209" s="15"/>
      <c r="IPZ209" s="15"/>
      <c r="IQA209" s="15"/>
      <c r="IQB209" s="15"/>
      <c r="IQC209" s="15"/>
      <c r="IQD209" s="15"/>
      <c r="IQE209" s="15"/>
      <c r="IQF209" s="15"/>
      <c r="IQG209" s="15"/>
      <c r="IQH209" s="15"/>
      <c r="IQI209" s="15"/>
      <c r="IQJ209" s="15"/>
      <c r="IQK209" s="15"/>
      <c r="IQL209" s="15"/>
      <c r="IQM209" s="15"/>
      <c r="IQN209" s="15"/>
      <c r="IQO209" s="15"/>
      <c r="IQP209" s="15"/>
      <c r="IQQ209" s="15"/>
      <c r="IQR209" s="15"/>
      <c r="IQS209" s="15"/>
      <c r="IQT209" s="15"/>
      <c r="IQU209" s="15"/>
      <c r="IQV209" s="15"/>
      <c r="IQW209" s="15"/>
      <c r="IQX209" s="15"/>
      <c r="IQY209" s="15"/>
      <c r="IQZ209" s="15"/>
      <c r="IRA209" s="15"/>
      <c r="IRB209" s="15"/>
      <c r="IRC209" s="15"/>
      <c r="IRD209" s="15"/>
      <c r="IRE209" s="15"/>
      <c r="IRF209" s="15"/>
      <c r="IRG209" s="15"/>
      <c r="IRH209" s="15"/>
      <c r="IRI209" s="15"/>
      <c r="IRJ209" s="15"/>
      <c r="IRK209" s="15"/>
      <c r="IRL209" s="15"/>
      <c r="IRM209" s="15"/>
      <c r="IRN209" s="15"/>
      <c r="IRO209" s="15"/>
      <c r="IRP209" s="15"/>
      <c r="IRQ209" s="15"/>
      <c r="IRR209" s="15"/>
      <c r="IRS209" s="15"/>
      <c r="IRT209" s="15"/>
      <c r="IRU209" s="15"/>
      <c r="IRV209" s="15"/>
      <c r="IRW209" s="15"/>
      <c r="IRX209" s="15"/>
      <c r="IRY209" s="15"/>
      <c r="IRZ209" s="15"/>
      <c r="ISA209" s="15"/>
      <c r="ISB209" s="15"/>
      <c r="ISC209" s="15"/>
      <c r="ISD209" s="15"/>
      <c r="ISE209" s="15"/>
      <c r="ISF209" s="15"/>
      <c r="ISG209" s="15"/>
      <c r="ISH209" s="15"/>
      <c r="ISI209" s="15"/>
      <c r="ISJ209" s="15"/>
      <c r="ISK209" s="15"/>
      <c r="ISL209" s="15"/>
      <c r="ISM209" s="15"/>
      <c r="ISN209" s="15"/>
      <c r="ISO209" s="15"/>
      <c r="ISP209" s="15"/>
      <c r="ISQ209" s="15"/>
      <c r="ISR209" s="15"/>
      <c r="ISS209" s="15"/>
      <c r="IST209" s="15"/>
      <c r="ISU209" s="15"/>
      <c r="ISV209" s="15"/>
      <c r="ISW209" s="15"/>
      <c r="ISX209" s="15"/>
      <c r="ISY209" s="15"/>
      <c r="ISZ209" s="15"/>
      <c r="ITA209" s="15"/>
      <c r="ITB209" s="15"/>
      <c r="ITC209" s="15"/>
      <c r="ITD209" s="15"/>
      <c r="ITE209" s="15"/>
      <c r="ITF209" s="15"/>
      <c r="ITG209" s="15"/>
      <c r="ITH209" s="15"/>
      <c r="ITI209" s="15"/>
      <c r="ITJ209" s="15"/>
      <c r="ITK209" s="15"/>
      <c r="ITL209" s="15"/>
      <c r="ITM209" s="15"/>
      <c r="ITN209" s="15"/>
      <c r="ITO209" s="15"/>
      <c r="ITP209" s="15"/>
      <c r="ITQ209" s="15"/>
      <c r="ITR209" s="15"/>
      <c r="ITS209" s="15"/>
      <c r="ITT209" s="15"/>
      <c r="ITU209" s="15"/>
      <c r="ITV209" s="15"/>
      <c r="ITW209" s="15"/>
      <c r="ITX209" s="15"/>
      <c r="ITY209" s="15"/>
      <c r="ITZ209" s="15"/>
      <c r="IUA209" s="15"/>
      <c r="IUB209" s="15"/>
      <c r="IUC209" s="15"/>
      <c r="IUD209" s="15"/>
      <c r="IUE209" s="15"/>
      <c r="IUF209" s="15"/>
      <c r="IUG209" s="15"/>
      <c r="IUH209" s="15"/>
      <c r="IUI209" s="15"/>
      <c r="IUJ209" s="15"/>
      <c r="IUK209" s="15"/>
      <c r="IUL209" s="15"/>
      <c r="IUM209" s="15"/>
      <c r="IUN209" s="15"/>
      <c r="IUO209" s="15"/>
      <c r="IUP209" s="15"/>
      <c r="IUQ209" s="15"/>
      <c r="IUR209" s="15"/>
      <c r="IUS209" s="15"/>
      <c r="IUT209" s="15"/>
      <c r="IUU209" s="15"/>
      <c r="IUV209" s="15"/>
      <c r="IUW209" s="15"/>
      <c r="IUX209" s="15"/>
      <c r="IUY209" s="15"/>
      <c r="IUZ209" s="15"/>
      <c r="IVA209" s="15"/>
      <c r="IVB209" s="15"/>
      <c r="IVC209" s="15"/>
      <c r="IVD209" s="15"/>
      <c r="IVE209" s="15"/>
      <c r="IVF209" s="15"/>
      <c r="IVG209" s="15"/>
      <c r="IVH209" s="15"/>
      <c r="IVI209" s="15"/>
      <c r="IVJ209" s="15"/>
      <c r="IVK209" s="15"/>
      <c r="IVL209" s="15"/>
      <c r="IVM209" s="15"/>
      <c r="IVN209" s="15"/>
      <c r="IVO209" s="15"/>
      <c r="IVP209" s="15"/>
      <c r="IVQ209" s="15"/>
      <c r="IVR209" s="15"/>
      <c r="IVS209" s="15"/>
      <c r="IVT209" s="15"/>
      <c r="IVU209" s="15"/>
      <c r="IVV209" s="15"/>
      <c r="IVW209" s="15"/>
      <c r="IVX209" s="15"/>
      <c r="IVY209" s="15"/>
      <c r="IVZ209" s="15"/>
      <c r="IWA209" s="15"/>
      <c r="IWB209" s="15"/>
      <c r="IWC209" s="15"/>
      <c r="IWD209" s="15"/>
      <c r="IWE209" s="15"/>
      <c r="IWF209" s="15"/>
      <c r="IWG209" s="15"/>
      <c r="IWH209" s="15"/>
      <c r="IWI209" s="15"/>
      <c r="IWJ209" s="15"/>
      <c r="IWK209" s="15"/>
      <c r="IWL209" s="15"/>
      <c r="IWM209" s="15"/>
      <c r="IWN209" s="15"/>
      <c r="IWO209" s="15"/>
      <c r="IWP209" s="15"/>
      <c r="IWQ209" s="15"/>
      <c r="IWR209" s="15"/>
      <c r="IWS209" s="15"/>
      <c r="IWT209" s="15"/>
      <c r="IWU209" s="15"/>
      <c r="IWV209" s="15"/>
      <c r="IWW209" s="15"/>
      <c r="IWX209" s="15"/>
      <c r="IWY209" s="15"/>
      <c r="IWZ209" s="15"/>
      <c r="IXA209" s="15"/>
      <c r="IXB209" s="15"/>
      <c r="IXC209" s="15"/>
      <c r="IXD209" s="15"/>
      <c r="IXE209" s="15"/>
      <c r="IXF209" s="15"/>
      <c r="IXG209" s="15"/>
      <c r="IXH209" s="15"/>
      <c r="IXI209" s="15"/>
      <c r="IXJ209" s="15"/>
      <c r="IXK209" s="15"/>
      <c r="IXL209" s="15"/>
      <c r="IXM209" s="15"/>
      <c r="IXN209" s="15"/>
      <c r="IXO209" s="15"/>
      <c r="IXP209" s="15"/>
      <c r="IXQ209" s="15"/>
      <c r="IXR209" s="15"/>
      <c r="IXS209" s="15"/>
      <c r="IXT209" s="15"/>
      <c r="IXU209" s="15"/>
      <c r="IXV209" s="15"/>
      <c r="IXW209" s="15"/>
      <c r="IXX209" s="15"/>
      <c r="IXY209" s="15"/>
      <c r="IXZ209" s="15"/>
      <c r="IYA209" s="15"/>
      <c r="IYB209" s="15"/>
      <c r="IYC209" s="15"/>
      <c r="IYD209" s="15"/>
      <c r="IYE209" s="15"/>
      <c r="IYF209" s="15"/>
      <c r="IYG209" s="15"/>
      <c r="IYH209" s="15"/>
      <c r="IYI209" s="15"/>
      <c r="IYJ209" s="15"/>
      <c r="IYK209" s="15"/>
      <c r="IYL209" s="15"/>
      <c r="IYM209" s="15"/>
      <c r="IYN209" s="15"/>
      <c r="IYO209" s="15"/>
      <c r="IYP209" s="15"/>
      <c r="IYQ209" s="15"/>
      <c r="IYR209" s="15"/>
      <c r="IYS209" s="15"/>
      <c r="IYT209" s="15"/>
      <c r="IYU209" s="15"/>
      <c r="IYV209" s="15"/>
      <c r="IYW209" s="15"/>
      <c r="IYX209" s="15"/>
      <c r="IYY209" s="15"/>
      <c r="IYZ209" s="15"/>
      <c r="IZA209" s="15"/>
      <c r="IZB209" s="15"/>
      <c r="IZC209" s="15"/>
      <c r="IZD209" s="15"/>
      <c r="IZE209" s="15"/>
      <c r="IZF209" s="15"/>
      <c r="IZG209" s="15"/>
      <c r="IZH209" s="15"/>
      <c r="IZI209" s="15"/>
      <c r="IZJ209" s="15"/>
      <c r="IZK209" s="15"/>
      <c r="IZL209" s="15"/>
      <c r="IZM209" s="15"/>
      <c r="IZN209" s="15"/>
      <c r="IZO209" s="15"/>
      <c r="IZP209" s="15"/>
      <c r="IZQ209" s="15"/>
      <c r="IZR209" s="15"/>
      <c r="IZS209" s="15"/>
      <c r="IZT209" s="15"/>
      <c r="IZU209" s="15"/>
      <c r="IZV209" s="15"/>
      <c r="IZW209" s="15"/>
      <c r="IZX209" s="15"/>
      <c r="IZY209" s="15"/>
      <c r="IZZ209" s="15"/>
      <c r="JAA209" s="15"/>
      <c r="JAB209" s="15"/>
      <c r="JAC209" s="15"/>
      <c r="JAD209" s="15"/>
      <c r="JAE209" s="15"/>
      <c r="JAF209" s="15"/>
      <c r="JAG209" s="15"/>
      <c r="JAH209" s="15"/>
      <c r="JAI209" s="15"/>
      <c r="JAJ209" s="15"/>
      <c r="JAK209" s="15"/>
      <c r="JAL209" s="15"/>
      <c r="JAM209" s="15"/>
      <c r="JAN209" s="15"/>
      <c r="JAO209" s="15"/>
      <c r="JAP209" s="15"/>
      <c r="JAQ209" s="15"/>
      <c r="JAR209" s="15"/>
      <c r="JAS209" s="15"/>
      <c r="JAT209" s="15"/>
      <c r="JAU209" s="15"/>
      <c r="JAV209" s="15"/>
      <c r="JAW209" s="15"/>
      <c r="JAX209" s="15"/>
      <c r="JAY209" s="15"/>
      <c r="JAZ209" s="15"/>
      <c r="JBA209" s="15"/>
      <c r="JBB209" s="15"/>
      <c r="JBC209" s="15"/>
      <c r="JBD209" s="15"/>
      <c r="JBE209" s="15"/>
      <c r="JBF209" s="15"/>
      <c r="JBG209" s="15"/>
      <c r="JBH209" s="15"/>
      <c r="JBI209" s="15"/>
      <c r="JBJ209" s="15"/>
      <c r="JBK209" s="15"/>
      <c r="JBL209" s="15"/>
      <c r="JBM209" s="15"/>
      <c r="JBN209" s="15"/>
      <c r="JBO209" s="15"/>
      <c r="JBP209" s="15"/>
      <c r="JBQ209" s="15"/>
      <c r="JBR209" s="15"/>
      <c r="JBS209" s="15"/>
      <c r="JBT209" s="15"/>
      <c r="JBU209" s="15"/>
      <c r="JBV209" s="15"/>
      <c r="JBW209" s="15"/>
      <c r="JBX209" s="15"/>
      <c r="JBY209" s="15"/>
      <c r="JBZ209" s="15"/>
      <c r="JCA209" s="15"/>
      <c r="JCB209" s="15"/>
      <c r="JCC209" s="15"/>
      <c r="JCD209" s="15"/>
      <c r="JCE209" s="15"/>
      <c r="JCF209" s="15"/>
      <c r="JCG209" s="15"/>
      <c r="JCH209" s="15"/>
      <c r="JCI209" s="15"/>
      <c r="JCJ209" s="15"/>
      <c r="JCK209" s="15"/>
      <c r="JCL209" s="15"/>
      <c r="JCM209" s="15"/>
      <c r="JCN209" s="15"/>
      <c r="JCO209" s="15"/>
      <c r="JCP209" s="15"/>
      <c r="JCQ209" s="15"/>
      <c r="JCR209" s="15"/>
      <c r="JCS209" s="15"/>
      <c r="JCT209" s="15"/>
      <c r="JCU209" s="15"/>
      <c r="JCV209" s="15"/>
      <c r="JCW209" s="15"/>
      <c r="JCX209" s="15"/>
      <c r="JCY209" s="15"/>
      <c r="JCZ209" s="15"/>
      <c r="JDA209" s="15"/>
      <c r="JDB209" s="15"/>
      <c r="JDC209" s="15"/>
      <c r="JDD209" s="15"/>
      <c r="JDE209" s="15"/>
      <c r="JDF209" s="15"/>
      <c r="JDG209" s="15"/>
      <c r="JDH209" s="15"/>
      <c r="JDI209" s="15"/>
      <c r="JDJ209" s="15"/>
      <c r="JDK209" s="15"/>
      <c r="JDL209" s="15"/>
      <c r="JDM209" s="15"/>
      <c r="JDN209" s="15"/>
      <c r="JDO209" s="15"/>
      <c r="JDP209" s="15"/>
      <c r="JDQ209" s="15"/>
      <c r="JDR209" s="15"/>
      <c r="JDS209" s="15"/>
      <c r="JDT209" s="15"/>
      <c r="JDU209" s="15"/>
      <c r="JDV209" s="15"/>
      <c r="JDW209" s="15"/>
      <c r="JDX209" s="15"/>
      <c r="JDY209" s="15"/>
      <c r="JDZ209" s="15"/>
      <c r="JEA209" s="15"/>
      <c r="JEB209" s="15"/>
      <c r="JEC209" s="15"/>
      <c r="JED209" s="15"/>
      <c r="JEE209" s="15"/>
      <c r="JEF209" s="15"/>
      <c r="JEG209" s="15"/>
      <c r="JEH209" s="15"/>
      <c r="JEI209" s="15"/>
      <c r="JEJ209" s="15"/>
      <c r="JEK209" s="15"/>
      <c r="JEL209" s="15"/>
      <c r="JEM209" s="15"/>
      <c r="JEN209" s="15"/>
      <c r="JEO209" s="15"/>
      <c r="JEP209" s="15"/>
      <c r="JEQ209" s="15"/>
      <c r="JER209" s="15"/>
      <c r="JES209" s="15"/>
      <c r="JET209" s="15"/>
      <c r="JEU209" s="15"/>
      <c r="JEV209" s="15"/>
      <c r="JEW209" s="15"/>
      <c r="JEX209" s="15"/>
      <c r="JEY209" s="15"/>
      <c r="JEZ209" s="15"/>
      <c r="JFA209" s="15"/>
      <c r="JFB209" s="15"/>
      <c r="JFC209" s="15"/>
      <c r="JFD209" s="15"/>
      <c r="JFE209" s="15"/>
      <c r="JFF209" s="15"/>
      <c r="JFG209" s="15"/>
      <c r="JFH209" s="15"/>
      <c r="JFI209" s="15"/>
      <c r="JFJ209" s="15"/>
      <c r="JFK209" s="15"/>
      <c r="JFL209" s="15"/>
      <c r="JFM209" s="15"/>
      <c r="JFN209" s="15"/>
      <c r="JFO209" s="15"/>
      <c r="JFP209" s="15"/>
      <c r="JFQ209" s="15"/>
      <c r="JFR209" s="15"/>
      <c r="JFS209" s="15"/>
      <c r="JFT209" s="15"/>
      <c r="JFU209" s="15"/>
      <c r="JFV209" s="15"/>
      <c r="JFW209" s="15"/>
      <c r="JFX209" s="15"/>
      <c r="JFY209" s="15"/>
      <c r="JFZ209" s="15"/>
      <c r="JGA209" s="15"/>
      <c r="JGB209" s="15"/>
      <c r="JGC209" s="15"/>
      <c r="JGD209" s="15"/>
      <c r="JGE209" s="15"/>
      <c r="JGF209" s="15"/>
      <c r="JGG209" s="15"/>
      <c r="JGH209" s="15"/>
      <c r="JGI209" s="15"/>
      <c r="JGJ209" s="15"/>
      <c r="JGK209" s="15"/>
      <c r="JGL209" s="15"/>
      <c r="JGM209" s="15"/>
      <c r="JGN209" s="15"/>
      <c r="JGO209" s="15"/>
      <c r="JGP209" s="15"/>
      <c r="JGQ209" s="15"/>
      <c r="JGR209" s="15"/>
      <c r="JGS209" s="15"/>
      <c r="JGT209" s="15"/>
      <c r="JGU209" s="15"/>
      <c r="JGV209" s="15"/>
      <c r="JGW209" s="15"/>
      <c r="JGX209" s="15"/>
      <c r="JGY209" s="15"/>
      <c r="JGZ209" s="15"/>
      <c r="JHA209" s="15"/>
      <c r="JHB209" s="15"/>
      <c r="JHC209" s="15"/>
      <c r="JHD209" s="15"/>
      <c r="JHE209" s="15"/>
      <c r="JHF209" s="15"/>
      <c r="JHG209" s="15"/>
      <c r="JHH209" s="15"/>
      <c r="JHI209" s="15"/>
      <c r="JHJ209" s="15"/>
      <c r="JHK209" s="15"/>
      <c r="JHL209" s="15"/>
      <c r="JHM209" s="15"/>
      <c r="JHN209" s="15"/>
      <c r="JHO209" s="15"/>
      <c r="JHP209" s="15"/>
      <c r="JHQ209" s="15"/>
      <c r="JHR209" s="15"/>
      <c r="JHS209" s="15"/>
      <c r="JHT209" s="15"/>
      <c r="JHU209" s="15"/>
      <c r="JHV209" s="15"/>
      <c r="JHW209" s="15"/>
      <c r="JHX209" s="15"/>
      <c r="JHY209" s="15"/>
      <c r="JHZ209" s="15"/>
      <c r="JIA209" s="15"/>
      <c r="JIB209" s="15"/>
      <c r="JIC209" s="15"/>
      <c r="JID209" s="15"/>
      <c r="JIE209" s="15"/>
      <c r="JIF209" s="15"/>
      <c r="JIG209" s="15"/>
      <c r="JIH209" s="15"/>
      <c r="JII209" s="15"/>
      <c r="JIJ209" s="15"/>
      <c r="JIK209" s="15"/>
      <c r="JIL209" s="15"/>
      <c r="JIM209" s="15"/>
      <c r="JIN209" s="15"/>
      <c r="JIO209" s="15"/>
      <c r="JIP209" s="15"/>
      <c r="JIQ209" s="15"/>
      <c r="JIR209" s="15"/>
      <c r="JIS209" s="15"/>
      <c r="JIT209" s="15"/>
      <c r="JIU209" s="15"/>
      <c r="JIV209" s="15"/>
      <c r="JIW209" s="15"/>
      <c r="JIX209" s="15"/>
      <c r="JIY209" s="15"/>
      <c r="JIZ209" s="15"/>
      <c r="JJA209" s="15"/>
      <c r="JJB209" s="15"/>
      <c r="JJC209" s="15"/>
      <c r="JJD209" s="15"/>
      <c r="JJE209" s="15"/>
      <c r="JJF209" s="15"/>
      <c r="JJG209" s="15"/>
      <c r="JJH209" s="15"/>
      <c r="JJI209" s="15"/>
      <c r="JJJ209" s="15"/>
      <c r="JJK209" s="15"/>
      <c r="JJL209" s="15"/>
      <c r="JJM209" s="15"/>
      <c r="JJN209" s="15"/>
      <c r="JJO209" s="15"/>
      <c r="JJP209" s="15"/>
      <c r="JJQ209" s="15"/>
      <c r="JJR209" s="15"/>
      <c r="JJS209" s="15"/>
      <c r="JJT209" s="15"/>
      <c r="JJU209" s="15"/>
      <c r="JJV209" s="15"/>
      <c r="JJW209" s="15"/>
      <c r="JJX209" s="15"/>
      <c r="JJY209" s="15"/>
      <c r="JJZ209" s="15"/>
      <c r="JKA209" s="15"/>
      <c r="JKB209" s="15"/>
      <c r="JKC209" s="15"/>
      <c r="JKD209" s="15"/>
      <c r="JKE209" s="15"/>
      <c r="JKF209" s="15"/>
      <c r="JKG209" s="15"/>
      <c r="JKH209" s="15"/>
      <c r="JKI209" s="15"/>
      <c r="JKJ209" s="15"/>
      <c r="JKK209" s="15"/>
      <c r="JKL209" s="15"/>
      <c r="JKM209" s="15"/>
      <c r="JKN209" s="15"/>
      <c r="JKO209" s="15"/>
      <c r="JKP209" s="15"/>
      <c r="JKQ209" s="15"/>
      <c r="JKR209" s="15"/>
      <c r="JKS209" s="15"/>
      <c r="JKT209" s="15"/>
      <c r="JKU209" s="15"/>
      <c r="JKV209" s="15"/>
      <c r="JKW209" s="15"/>
      <c r="JKX209" s="15"/>
      <c r="JKY209" s="15"/>
      <c r="JKZ209" s="15"/>
      <c r="JLA209" s="15"/>
      <c r="JLB209" s="15"/>
      <c r="JLC209" s="15"/>
      <c r="JLD209" s="15"/>
      <c r="JLE209" s="15"/>
      <c r="JLF209" s="15"/>
      <c r="JLG209" s="15"/>
      <c r="JLH209" s="15"/>
      <c r="JLI209" s="15"/>
      <c r="JLJ209" s="15"/>
      <c r="JLK209" s="15"/>
      <c r="JLL209" s="15"/>
      <c r="JLM209" s="15"/>
      <c r="JLN209" s="15"/>
      <c r="JLO209" s="15"/>
      <c r="JLP209" s="15"/>
      <c r="JLQ209" s="15"/>
      <c r="JLR209" s="15"/>
      <c r="JLS209" s="15"/>
      <c r="JLT209" s="15"/>
      <c r="JLU209" s="15"/>
      <c r="JLV209" s="15"/>
      <c r="JLW209" s="15"/>
      <c r="JLX209" s="15"/>
      <c r="JLY209" s="15"/>
      <c r="JLZ209" s="15"/>
      <c r="JMA209" s="15"/>
      <c r="JMB209" s="15"/>
      <c r="JMC209" s="15"/>
      <c r="JMD209" s="15"/>
      <c r="JME209" s="15"/>
      <c r="JMF209" s="15"/>
      <c r="JMG209" s="15"/>
      <c r="JMH209" s="15"/>
      <c r="JMI209" s="15"/>
      <c r="JMJ209" s="15"/>
      <c r="JMK209" s="15"/>
      <c r="JML209" s="15"/>
      <c r="JMM209" s="15"/>
      <c r="JMN209" s="15"/>
      <c r="JMO209" s="15"/>
      <c r="JMP209" s="15"/>
      <c r="JMQ209" s="15"/>
      <c r="JMR209" s="15"/>
      <c r="JMS209" s="15"/>
      <c r="JMT209" s="15"/>
      <c r="JMU209" s="15"/>
      <c r="JMV209" s="15"/>
      <c r="JMW209" s="15"/>
      <c r="JMX209" s="15"/>
      <c r="JMY209" s="15"/>
      <c r="JMZ209" s="15"/>
      <c r="JNA209" s="15"/>
      <c r="JNB209" s="15"/>
      <c r="JNC209" s="15"/>
      <c r="JND209" s="15"/>
      <c r="JNE209" s="15"/>
      <c r="JNF209" s="15"/>
      <c r="JNG209" s="15"/>
      <c r="JNH209" s="15"/>
      <c r="JNI209" s="15"/>
      <c r="JNJ209" s="15"/>
      <c r="JNK209" s="15"/>
      <c r="JNL209" s="15"/>
      <c r="JNM209" s="15"/>
      <c r="JNN209" s="15"/>
      <c r="JNO209" s="15"/>
      <c r="JNP209" s="15"/>
      <c r="JNQ209" s="15"/>
      <c r="JNR209" s="15"/>
      <c r="JNS209" s="15"/>
      <c r="JNT209" s="15"/>
      <c r="JNU209" s="15"/>
      <c r="JNV209" s="15"/>
      <c r="JNW209" s="15"/>
      <c r="JNX209" s="15"/>
      <c r="JNY209" s="15"/>
      <c r="JNZ209" s="15"/>
      <c r="JOA209" s="15"/>
      <c r="JOB209" s="15"/>
      <c r="JOC209" s="15"/>
      <c r="JOD209" s="15"/>
      <c r="JOE209" s="15"/>
      <c r="JOF209" s="15"/>
      <c r="JOG209" s="15"/>
      <c r="JOH209" s="15"/>
      <c r="JOI209" s="15"/>
      <c r="JOJ209" s="15"/>
      <c r="JOK209" s="15"/>
      <c r="JOL209" s="15"/>
      <c r="JOM209" s="15"/>
      <c r="JON209" s="15"/>
      <c r="JOO209" s="15"/>
      <c r="JOP209" s="15"/>
      <c r="JOQ209" s="15"/>
      <c r="JOR209" s="15"/>
      <c r="JOS209" s="15"/>
      <c r="JOT209" s="15"/>
      <c r="JOU209" s="15"/>
      <c r="JOV209" s="15"/>
      <c r="JOW209" s="15"/>
      <c r="JOX209" s="15"/>
      <c r="JOY209" s="15"/>
      <c r="JOZ209" s="15"/>
      <c r="JPA209" s="15"/>
      <c r="JPB209" s="15"/>
      <c r="JPC209" s="15"/>
      <c r="JPD209" s="15"/>
      <c r="JPE209" s="15"/>
      <c r="JPF209" s="15"/>
      <c r="JPG209" s="15"/>
      <c r="JPH209" s="15"/>
      <c r="JPI209" s="15"/>
      <c r="JPJ209" s="15"/>
      <c r="JPK209" s="15"/>
      <c r="JPL209" s="15"/>
      <c r="JPM209" s="15"/>
      <c r="JPN209" s="15"/>
      <c r="JPO209" s="15"/>
      <c r="JPP209" s="15"/>
      <c r="JPQ209" s="15"/>
      <c r="JPR209" s="15"/>
      <c r="JPS209" s="15"/>
      <c r="JPT209" s="15"/>
      <c r="JPU209" s="15"/>
      <c r="JPV209" s="15"/>
      <c r="JPW209" s="15"/>
      <c r="JPX209" s="15"/>
      <c r="JPY209" s="15"/>
      <c r="JPZ209" s="15"/>
      <c r="JQA209" s="15"/>
      <c r="JQB209" s="15"/>
      <c r="JQC209" s="15"/>
      <c r="JQD209" s="15"/>
      <c r="JQE209" s="15"/>
      <c r="JQF209" s="15"/>
      <c r="JQG209" s="15"/>
      <c r="JQH209" s="15"/>
      <c r="JQI209" s="15"/>
      <c r="JQJ209" s="15"/>
      <c r="JQK209" s="15"/>
      <c r="JQL209" s="15"/>
      <c r="JQM209" s="15"/>
      <c r="JQN209" s="15"/>
      <c r="JQO209" s="15"/>
      <c r="JQP209" s="15"/>
      <c r="JQQ209" s="15"/>
      <c r="JQR209" s="15"/>
      <c r="JQS209" s="15"/>
      <c r="JQT209" s="15"/>
      <c r="JQU209" s="15"/>
      <c r="JQV209" s="15"/>
      <c r="JQW209" s="15"/>
      <c r="JQX209" s="15"/>
      <c r="JQY209" s="15"/>
      <c r="JQZ209" s="15"/>
      <c r="JRA209" s="15"/>
      <c r="JRB209" s="15"/>
      <c r="JRC209" s="15"/>
      <c r="JRD209" s="15"/>
      <c r="JRE209" s="15"/>
      <c r="JRF209" s="15"/>
      <c r="JRG209" s="15"/>
      <c r="JRH209" s="15"/>
      <c r="JRI209" s="15"/>
      <c r="JRJ209" s="15"/>
      <c r="JRK209" s="15"/>
      <c r="JRL209" s="15"/>
      <c r="JRM209" s="15"/>
      <c r="JRN209" s="15"/>
      <c r="JRO209" s="15"/>
      <c r="JRP209" s="15"/>
      <c r="JRQ209" s="15"/>
      <c r="JRR209" s="15"/>
      <c r="JRS209" s="15"/>
      <c r="JRT209" s="15"/>
      <c r="JRU209" s="15"/>
      <c r="JRV209" s="15"/>
      <c r="JRW209" s="15"/>
      <c r="JRX209" s="15"/>
      <c r="JRY209" s="15"/>
      <c r="JRZ209" s="15"/>
      <c r="JSA209" s="15"/>
      <c r="JSB209" s="15"/>
      <c r="JSC209" s="15"/>
      <c r="JSD209" s="15"/>
      <c r="JSE209" s="15"/>
      <c r="JSF209" s="15"/>
      <c r="JSG209" s="15"/>
      <c r="JSH209" s="15"/>
      <c r="JSI209" s="15"/>
      <c r="JSJ209" s="15"/>
      <c r="JSK209" s="15"/>
      <c r="JSL209" s="15"/>
      <c r="JSM209" s="15"/>
      <c r="JSN209" s="15"/>
      <c r="JSO209" s="15"/>
      <c r="JSP209" s="15"/>
      <c r="JSQ209" s="15"/>
      <c r="JSR209" s="15"/>
      <c r="JSS209" s="15"/>
      <c r="JST209" s="15"/>
      <c r="JSU209" s="15"/>
      <c r="JSV209" s="15"/>
      <c r="JSW209" s="15"/>
      <c r="JSX209" s="15"/>
      <c r="JSY209" s="15"/>
      <c r="JSZ209" s="15"/>
      <c r="JTA209" s="15"/>
      <c r="JTB209" s="15"/>
      <c r="JTC209" s="15"/>
      <c r="JTD209" s="15"/>
      <c r="JTE209" s="15"/>
      <c r="JTF209" s="15"/>
      <c r="JTG209" s="15"/>
      <c r="JTH209" s="15"/>
      <c r="JTI209" s="15"/>
      <c r="JTJ209" s="15"/>
      <c r="JTK209" s="15"/>
      <c r="JTL209" s="15"/>
      <c r="JTM209" s="15"/>
      <c r="JTN209" s="15"/>
      <c r="JTO209" s="15"/>
      <c r="JTP209" s="15"/>
      <c r="JTQ209" s="15"/>
      <c r="JTR209" s="15"/>
      <c r="JTS209" s="15"/>
      <c r="JTT209" s="15"/>
      <c r="JTU209" s="15"/>
      <c r="JTV209" s="15"/>
      <c r="JTW209" s="15"/>
      <c r="JTX209" s="15"/>
      <c r="JTY209" s="15"/>
      <c r="JTZ209" s="15"/>
      <c r="JUA209" s="15"/>
      <c r="JUB209" s="15"/>
      <c r="JUC209" s="15"/>
      <c r="JUD209" s="15"/>
      <c r="JUE209" s="15"/>
      <c r="JUF209" s="15"/>
      <c r="JUG209" s="15"/>
      <c r="JUH209" s="15"/>
      <c r="JUI209" s="15"/>
      <c r="JUJ209" s="15"/>
      <c r="JUK209" s="15"/>
      <c r="JUL209" s="15"/>
      <c r="JUM209" s="15"/>
      <c r="JUN209" s="15"/>
      <c r="JUO209" s="15"/>
      <c r="JUP209" s="15"/>
      <c r="JUQ209" s="15"/>
      <c r="JUR209" s="15"/>
      <c r="JUS209" s="15"/>
      <c r="JUT209" s="15"/>
      <c r="JUU209" s="15"/>
      <c r="JUV209" s="15"/>
      <c r="JUW209" s="15"/>
      <c r="JUX209" s="15"/>
      <c r="JUY209" s="15"/>
      <c r="JUZ209" s="15"/>
      <c r="JVA209" s="15"/>
      <c r="JVB209" s="15"/>
      <c r="JVC209" s="15"/>
      <c r="JVD209" s="15"/>
      <c r="JVE209" s="15"/>
      <c r="JVF209" s="15"/>
      <c r="JVG209" s="15"/>
      <c r="JVH209" s="15"/>
      <c r="JVI209" s="15"/>
      <c r="JVJ209" s="15"/>
      <c r="JVK209" s="15"/>
      <c r="JVL209" s="15"/>
      <c r="JVM209" s="15"/>
      <c r="JVN209" s="15"/>
      <c r="JVO209" s="15"/>
      <c r="JVP209" s="15"/>
      <c r="JVQ209" s="15"/>
      <c r="JVR209" s="15"/>
      <c r="JVS209" s="15"/>
      <c r="JVT209" s="15"/>
      <c r="JVU209" s="15"/>
      <c r="JVV209" s="15"/>
      <c r="JVW209" s="15"/>
      <c r="JVX209" s="15"/>
      <c r="JVY209" s="15"/>
      <c r="JVZ209" s="15"/>
      <c r="JWA209" s="15"/>
      <c r="JWB209" s="15"/>
      <c r="JWC209" s="15"/>
      <c r="JWD209" s="15"/>
      <c r="JWE209" s="15"/>
      <c r="JWF209" s="15"/>
      <c r="JWG209" s="15"/>
      <c r="JWH209" s="15"/>
      <c r="JWI209" s="15"/>
      <c r="JWJ209" s="15"/>
      <c r="JWK209" s="15"/>
      <c r="JWL209" s="15"/>
      <c r="JWM209" s="15"/>
      <c r="JWN209" s="15"/>
      <c r="JWO209" s="15"/>
      <c r="JWP209" s="15"/>
      <c r="JWQ209" s="15"/>
      <c r="JWR209" s="15"/>
      <c r="JWS209" s="15"/>
      <c r="JWT209" s="15"/>
      <c r="JWU209" s="15"/>
      <c r="JWV209" s="15"/>
      <c r="JWW209" s="15"/>
      <c r="JWX209" s="15"/>
      <c r="JWY209" s="15"/>
      <c r="JWZ209" s="15"/>
      <c r="JXA209" s="15"/>
      <c r="JXB209" s="15"/>
      <c r="JXC209" s="15"/>
      <c r="JXD209" s="15"/>
      <c r="JXE209" s="15"/>
      <c r="JXF209" s="15"/>
      <c r="JXG209" s="15"/>
      <c r="JXH209" s="15"/>
      <c r="JXI209" s="15"/>
      <c r="JXJ209" s="15"/>
      <c r="JXK209" s="15"/>
      <c r="JXL209" s="15"/>
      <c r="JXM209" s="15"/>
      <c r="JXN209" s="15"/>
      <c r="JXO209" s="15"/>
      <c r="JXP209" s="15"/>
      <c r="JXQ209" s="15"/>
      <c r="JXR209" s="15"/>
      <c r="JXS209" s="15"/>
      <c r="JXT209" s="15"/>
      <c r="JXU209" s="15"/>
      <c r="JXV209" s="15"/>
      <c r="JXW209" s="15"/>
      <c r="JXX209" s="15"/>
      <c r="JXY209" s="15"/>
      <c r="JXZ209" s="15"/>
      <c r="JYA209" s="15"/>
      <c r="JYB209" s="15"/>
      <c r="JYC209" s="15"/>
      <c r="JYD209" s="15"/>
      <c r="JYE209" s="15"/>
      <c r="JYF209" s="15"/>
      <c r="JYG209" s="15"/>
      <c r="JYH209" s="15"/>
      <c r="JYI209" s="15"/>
      <c r="JYJ209" s="15"/>
      <c r="JYK209" s="15"/>
      <c r="JYL209" s="15"/>
      <c r="JYM209" s="15"/>
      <c r="JYN209" s="15"/>
      <c r="JYO209" s="15"/>
      <c r="JYP209" s="15"/>
      <c r="JYQ209" s="15"/>
      <c r="JYR209" s="15"/>
      <c r="JYS209" s="15"/>
      <c r="JYT209" s="15"/>
      <c r="JYU209" s="15"/>
      <c r="JYV209" s="15"/>
      <c r="JYW209" s="15"/>
      <c r="JYX209" s="15"/>
      <c r="JYY209" s="15"/>
      <c r="JYZ209" s="15"/>
      <c r="JZA209" s="15"/>
      <c r="JZB209" s="15"/>
      <c r="JZC209" s="15"/>
      <c r="JZD209" s="15"/>
      <c r="JZE209" s="15"/>
      <c r="JZF209" s="15"/>
      <c r="JZG209" s="15"/>
      <c r="JZH209" s="15"/>
      <c r="JZI209" s="15"/>
      <c r="JZJ209" s="15"/>
      <c r="JZK209" s="15"/>
      <c r="JZL209" s="15"/>
      <c r="JZM209" s="15"/>
      <c r="JZN209" s="15"/>
      <c r="JZO209" s="15"/>
      <c r="JZP209" s="15"/>
      <c r="JZQ209" s="15"/>
      <c r="JZR209" s="15"/>
      <c r="JZS209" s="15"/>
      <c r="JZT209" s="15"/>
      <c r="JZU209" s="15"/>
      <c r="JZV209" s="15"/>
      <c r="JZW209" s="15"/>
      <c r="JZX209" s="15"/>
      <c r="JZY209" s="15"/>
      <c r="JZZ209" s="15"/>
      <c r="KAA209" s="15"/>
      <c r="KAB209" s="15"/>
      <c r="KAC209" s="15"/>
      <c r="KAD209" s="15"/>
      <c r="KAE209" s="15"/>
      <c r="KAF209" s="15"/>
      <c r="KAG209" s="15"/>
      <c r="KAH209" s="15"/>
      <c r="KAI209" s="15"/>
      <c r="KAJ209" s="15"/>
      <c r="KAK209" s="15"/>
      <c r="KAL209" s="15"/>
      <c r="KAM209" s="15"/>
      <c r="KAN209" s="15"/>
      <c r="KAO209" s="15"/>
      <c r="KAP209" s="15"/>
      <c r="KAQ209" s="15"/>
      <c r="KAR209" s="15"/>
      <c r="KAS209" s="15"/>
      <c r="KAT209" s="15"/>
      <c r="KAU209" s="15"/>
      <c r="KAV209" s="15"/>
      <c r="KAW209" s="15"/>
      <c r="KAX209" s="15"/>
      <c r="KAY209" s="15"/>
      <c r="KAZ209" s="15"/>
      <c r="KBA209" s="15"/>
      <c r="KBB209" s="15"/>
      <c r="KBC209" s="15"/>
      <c r="KBD209" s="15"/>
      <c r="KBE209" s="15"/>
      <c r="KBF209" s="15"/>
      <c r="KBG209" s="15"/>
      <c r="KBH209" s="15"/>
      <c r="KBI209" s="15"/>
      <c r="KBJ209" s="15"/>
      <c r="KBK209" s="15"/>
      <c r="KBL209" s="15"/>
      <c r="KBM209" s="15"/>
      <c r="KBN209" s="15"/>
      <c r="KBO209" s="15"/>
      <c r="KBP209" s="15"/>
      <c r="KBQ209" s="15"/>
      <c r="KBR209" s="15"/>
      <c r="KBS209" s="15"/>
      <c r="KBT209" s="15"/>
      <c r="KBU209" s="15"/>
      <c r="KBV209" s="15"/>
      <c r="KBW209" s="15"/>
      <c r="KBX209" s="15"/>
      <c r="KBY209" s="15"/>
      <c r="KBZ209" s="15"/>
      <c r="KCA209" s="15"/>
      <c r="KCB209" s="15"/>
      <c r="KCC209" s="15"/>
      <c r="KCD209" s="15"/>
      <c r="KCE209" s="15"/>
      <c r="KCF209" s="15"/>
      <c r="KCG209" s="15"/>
      <c r="KCH209" s="15"/>
      <c r="KCI209" s="15"/>
      <c r="KCJ209" s="15"/>
      <c r="KCK209" s="15"/>
      <c r="KCL209" s="15"/>
      <c r="KCM209" s="15"/>
      <c r="KCN209" s="15"/>
      <c r="KCO209" s="15"/>
      <c r="KCP209" s="15"/>
      <c r="KCQ209" s="15"/>
      <c r="KCR209" s="15"/>
      <c r="KCS209" s="15"/>
      <c r="KCT209" s="15"/>
      <c r="KCU209" s="15"/>
      <c r="KCV209" s="15"/>
      <c r="KCW209" s="15"/>
      <c r="KCX209" s="15"/>
      <c r="KCY209" s="15"/>
      <c r="KCZ209" s="15"/>
      <c r="KDA209" s="15"/>
      <c r="KDB209" s="15"/>
      <c r="KDC209" s="15"/>
      <c r="KDD209" s="15"/>
      <c r="KDE209" s="15"/>
      <c r="KDF209" s="15"/>
      <c r="KDG209" s="15"/>
      <c r="KDH209" s="15"/>
      <c r="KDI209" s="15"/>
      <c r="KDJ209" s="15"/>
      <c r="KDK209" s="15"/>
      <c r="KDL209" s="15"/>
      <c r="KDM209" s="15"/>
      <c r="KDN209" s="15"/>
      <c r="KDO209" s="15"/>
      <c r="KDP209" s="15"/>
      <c r="KDQ209" s="15"/>
      <c r="KDR209" s="15"/>
      <c r="KDS209" s="15"/>
      <c r="KDT209" s="15"/>
      <c r="KDU209" s="15"/>
      <c r="KDV209" s="15"/>
      <c r="KDW209" s="15"/>
      <c r="KDX209" s="15"/>
      <c r="KDY209" s="15"/>
      <c r="KDZ209" s="15"/>
      <c r="KEA209" s="15"/>
      <c r="KEB209" s="15"/>
      <c r="KEC209" s="15"/>
      <c r="KED209" s="15"/>
      <c r="KEE209" s="15"/>
      <c r="KEF209" s="15"/>
      <c r="KEG209" s="15"/>
      <c r="KEH209" s="15"/>
      <c r="KEI209" s="15"/>
      <c r="KEJ209" s="15"/>
      <c r="KEK209" s="15"/>
      <c r="KEL209" s="15"/>
      <c r="KEM209" s="15"/>
      <c r="KEN209" s="15"/>
      <c r="KEO209" s="15"/>
      <c r="KEP209" s="15"/>
      <c r="KEQ209" s="15"/>
      <c r="KER209" s="15"/>
      <c r="KES209" s="15"/>
      <c r="KET209" s="15"/>
      <c r="KEU209" s="15"/>
      <c r="KEV209" s="15"/>
      <c r="KEW209" s="15"/>
      <c r="KEX209" s="15"/>
      <c r="KEY209" s="15"/>
      <c r="KEZ209" s="15"/>
      <c r="KFA209" s="15"/>
      <c r="KFB209" s="15"/>
      <c r="KFC209" s="15"/>
      <c r="KFD209" s="15"/>
      <c r="KFE209" s="15"/>
      <c r="KFF209" s="15"/>
      <c r="KFG209" s="15"/>
      <c r="KFH209" s="15"/>
      <c r="KFI209" s="15"/>
      <c r="KFJ209" s="15"/>
      <c r="KFK209" s="15"/>
      <c r="KFL209" s="15"/>
      <c r="KFM209" s="15"/>
      <c r="KFN209" s="15"/>
      <c r="KFO209" s="15"/>
      <c r="KFP209" s="15"/>
      <c r="KFQ209" s="15"/>
      <c r="KFR209" s="15"/>
      <c r="KFS209" s="15"/>
      <c r="KFT209" s="15"/>
      <c r="KFU209" s="15"/>
      <c r="KFV209" s="15"/>
      <c r="KFW209" s="15"/>
      <c r="KFX209" s="15"/>
      <c r="KFY209" s="15"/>
      <c r="KFZ209" s="15"/>
      <c r="KGA209" s="15"/>
      <c r="KGB209" s="15"/>
      <c r="KGC209" s="15"/>
      <c r="KGD209" s="15"/>
      <c r="KGE209" s="15"/>
      <c r="KGF209" s="15"/>
      <c r="KGG209" s="15"/>
      <c r="KGH209" s="15"/>
      <c r="KGI209" s="15"/>
      <c r="KGJ209" s="15"/>
      <c r="KGK209" s="15"/>
      <c r="KGL209" s="15"/>
      <c r="KGM209" s="15"/>
      <c r="KGN209" s="15"/>
      <c r="KGO209" s="15"/>
      <c r="KGP209" s="15"/>
      <c r="KGQ209" s="15"/>
      <c r="KGR209" s="15"/>
      <c r="KGS209" s="15"/>
      <c r="KGT209" s="15"/>
      <c r="KGU209" s="15"/>
      <c r="KGV209" s="15"/>
      <c r="KGW209" s="15"/>
      <c r="KGX209" s="15"/>
      <c r="KGY209" s="15"/>
      <c r="KGZ209" s="15"/>
      <c r="KHA209" s="15"/>
      <c r="KHB209" s="15"/>
      <c r="KHC209" s="15"/>
      <c r="KHD209" s="15"/>
      <c r="KHE209" s="15"/>
      <c r="KHF209" s="15"/>
      <c r="KHG209" s="15"/>
      <c r="KHH209" s="15"/>
      <c r="KHI209" s="15"/>
      <c r="KHJ209" s="15"/>
      <c r="KHK209" s="15"/>
      <c r="KHL209" s="15"/>
      <c r="KHM209" s="15"/>
      <c r="KHN209" s="15"/>
      <c r="KHO209" s="15"/>
      <c r="KHP209" s="15"/>
      <c r="KHQ209" s="15"/>
      <c r="KHR209" s="15"/>
      <c r="KHS209" s="15"/>
      <c r="KHT209" s="15"/>
      <c r="KHU209" s="15"/>
      <c r="KHV209" s="15"/>
      <c r="KHW209" s="15"/>
      <c r="KHX209" s="15"/>
      <c r="KHY209" s="15"/>
      <c r="KHZ209" s="15"/>
      <c r="KIA209" s="15"/>
      <c r="KIB209" s="15"/>
      <c r="KIC209" s="15"/>
      <c r="KID209" s="15"/>
      <c r="KIE209" s="15"/>
      <c r="KIF209" s="15"/>
      <c r="KIG209" s="15"/>
      <c r="KIH209" s="15"/>
      <c r="KII209" s="15"/>
      <c r="KIJ209" s="15"/>
      <c r="KIK209" s="15"/>
      <c r="KIL209" s="15"/>
      <c r="KIM209" s="15"/>
      <c r="KIN209" s="15"/>
      <c r="KIO209" s="15"/>
      <c r="KIP209" s="15"/>
      <c r="KIQ209" s="15"/>
      <c r="KIR209" s="15"/>
      <c r="KIS209" s="15"/>
      <c r="KIT209" s="15"/>
      <c r="KIU209" s="15"/>
      <c r="KIV209" s="15"/>
      <c r="KIW209" s="15"/>
      <c r="KIX209" s="15"/>
      <c r="KIY209" s="15"/>
      <c r="KIZ209" s="15"/>
      <c r="KJA209" s="15"/>
      <c r="KJB209" s="15"/>
      <c r="KJC209" s="15"/>
      <c r="KJD209" s="15"/>
      <c r="KJE209" s="15"/>
      <c r="KJF209" s="15"/>
      <c r="KJG209" s="15"/>
      <c r="KJH209" s="15"/>
      <c r="KJI209" s="15"/>
      <c r="KJJ209" s="15"/>
      <c r="KJK209" s="15"/>
      <c r="KJL209" s="15"/>
      <c r="KJM209" s="15"/>
      <c r="KJN209" s="15"/>
      <c r="KJO209" s="15"/>
      <c r="KJP209" s="15"/>
      <c r="KJQ209" s="15"/>
      <c r="KJR209" s="15"/>
      <c r="KJS209" s="15"/>
      <c r="KJT209" s="15"/>
      <c r="KJU209" s="15"/>
      <c r="KJV209" s="15"/>
      <c r="KJW209" s="15"/>
      <c r="KJX209" s="15"/>
      <c r="KJY209" s="15"/>
      <c r="KJZ209" s="15"/>
      <c r="KKA209" s="15"/>
      <c r="KKB209" s="15"/>
      <c r="KKC209" s="15"/>
      <c r="KKD209" s="15"/>
      <c r="KKE209" s="15"/>
      <c r="KKF209" s="15"/>
      <c r="KKG209" s="15"/>
      <c r="KKH209" s="15"/>
      <c r="KKI209" s="15"/>
      <c r="KKJ209" s="15"/>
      <c r="KKK209" s="15"/>
      <c r="KKL209" s="15"/>
      <c r="KKM209" s="15"/>
      <c r="KKN209" s="15"/>
      <c r="KKO209" s="15"/>
      <c r="KKP209" s="15"/>
      <c r="KKQ209" s="15"/>
      <c r="KKR209" s="15"/>
      <c r="KKS209" s="15"/>
      <c r="KKT209" s="15"/>
      <c r="KKU209" s="15"/>
      <c r="KKV209" s="15"/>
      <c r="KKW209" s="15"/>
      <c r="KKX209" s="15"/>
      <c r="KKY209" s="15"/>
      <c r="KKZ209" s="15"/>
      <c r="KLA209" s="15"/>
      <c r="KLB209" s="15"/>
      <c r="KLC209" s="15"/>
      <c r="KLD209" s="15"/>
      <c r="KLE209" s="15"/>
      <c r="KLF209" s="15"/>
      <c r="KLG209" s="15"/>
      <c r="KLH209" s="15"/>
      <c r="KLI209" s="15"/>
      <c r="KLJ209" s="15"/>
      <c r="KLK209" s="15"/>
      <c r="KLL209" s="15"/>
      <c r="KLM209" s="15"/>
      <c r="KLN209" s="15"/>
      <c r="KLO209" s="15"/>
      <c r="KLP209" s="15"/>
      <c r="KLQ209" s="15"/>
      <c r="KLR209" s="15"/>
      <c r="KLS209" s="15"/>
      <c r="KLT209" s="15"/>
      <c r="KLU209" s="15"/>
      <c r="KLV209" s="15"/>
      <c r="KLW209" s="15"/>
      <c r="KLX209" s="15"/>
      <c r="KLY209" s="15"/>
      <c r="KLZ209" s="15"/>
      <c r="KMA209" s="15"/>
      <c r="KMB209" s="15"/>
      <c r="KMC209" s="15"/>
      <c r="KMD209" s="15"/>
      <c r="KME209" s="15"/>
      <c r="KMF209" s="15"/>
      <c r="KMG209" s="15"/>
      <c r="KMH209" s="15"/>
      <c r="KMI209" s="15"/>
      <c r="KMJ209" s="15"/>
      <c r="KMK209" s="15"/>
      <c r="KML209" s="15"/>
      <c r="KMM209" s="15"/>
      <c r="KMN209" s="15"/>
      <c r="KMO209" s="15"/>
      <c r="KMP209" s="15"/>
      <c r="KMQ209" s="15"/>
      <c r="KMR209" s="15"/>
      <c r="KMS209" s="15"/>
      <c r="KMT209" s="15"/>
      <c r="KMU209" s="15"/>
      <c r="KMV209" s="15"/>
      <c r="KMW209" s="15"/>
      <c r="KMX209" s="15"/>
      <c r="KMY209" s="15"/>
      <c r="KMZ209" s="15"/>
      <c r="KNA209" s="15"/>
      <c r="KNB209" s="15"/>
      <c r="KNC209" s="15"/>
      <c r="KND209" s="15"/>
      <c r="KNE209" s="15"/>
      <c r="KNF209" s="15"/>
      <c r="KNG209" s="15"/>
      <c r="KNH209" s="15"/>
      <c r="KNI209" s="15"/>
      <c r="KNJ209" s="15"/>
      <c r="KNK209" s="15"/>
      <c r="KNL209" s="15"/>
      <c r="KNM209" s="15"/>
      <c r="KNN209" s="15"/>
      <c r="KNO209" s="15"/>
      <c r="KNP209" s="15"/>
      <c r="KNQ209" s="15"/>
      <c r="KNR209" s="15"/>
      <c r="KNS209" s="15"/>
      <c r="KNT209" s="15"/>
      <c r="KNU209" s="15"/>
      <c r="KNV209" s="15"/>
      <c r="KNW209" s="15"/>
      <c r="KNX209" s="15"/>
      <c r="KNY209" s="15"/>
      <c r="KNZ209" s="15"/>
      <c r="KOA209" s="15"/>
      <c r="KOB209" s="15"/>
      <c r="KOC209" s="15"/>
      <c r="KOD209" s="15"/>
      <c r="KOE209" s="15"/>
      <c r="KOF209" s="15"/>
      <c r="KOG209" s="15"/>
      <c r="KOH209" s="15"/>
      <c r="KOI209" s="15"/>
      <c r="KOJ209" s="15"/>
      <c r="KOK209" s="15"/>
      <c r="KOL209" s="15"/>
      <c r="KOM209" s="15"/>
      <c r="KON209" s="15"/>
      <c r="KOO209" s="15"/>
      <c r="KOP209" s="15"/>
      <c r="KOQ209" s="15"/>
      <c r="KOR209" s="15"/>
      <c r="KOS209" s="15"/>
      <c r="KOT209" s="15"/>
      <c r="KOU209" s="15"/>
      <c r="KOV209" s="15"/>
      <c r="KOW209" s="15"/>
      <c r="KOX209" s="15"/>
      <c r="KOY209" s="15"/>
      <c r="KOZ209" s="15"/>
      <c r="KPA209" s="15"/>
      <c r="KPB209" s="15"/>
      <c r="KPC209" s="15"/>
      <c r="KPD209" s="15"/>
      <c r="KPE209" s="15"/>
      <c r="KPF209" s="15"/>
      <c r="KPG209" s="15"/>
      <c r="KPH209" s="15"/>
      <c r="KPI209" s="15"/>
      <c r="KPJ209" s="15"/>
      <c r="KPK209" s="15"/>
      <c r="KPL209" s="15"/>
      <c r="KPM209" s="15"/>
      <c r="KPN209" s="15"/>
      <c r="KPO209" s="15"/>
      <c r="KPP209" s="15"/>
      <c r="KPQ209" s="15"/>
      <c r="KPR209" s="15"/>
      <c r="KPS209" s="15"/>
      <c r="KPT209" s="15"/>
      <c r="KPU209" s="15"/>
      <c r="KPV209" s="15"/>
      <c r="KPW209" s="15"/>
      <c r="KPX209" s="15"/>
      <c r="KPY209" s="15"/>
      <c r="KPZ209" s="15"/>
      <c r="KQA209" s="15"/>
      <c r="KQB209" s="15"/>
      <c r="KQC209" s="15"/>
      <c r="KQD209" s="15"/>
      <c r="KQE209" s="15"/>
      <c r="KQF209" s="15"/>
      <c r="KQG209" s="15"/>
      <c r="KQH209" s="15"/>
      <c r="KQI209" s="15"/>
      <c r="KQJ209" s="15"/>
      <c r="KQK209" s="15"/>
      <c r="KQL209" s="15"/>
      <c r="KQM209" s="15"/>
      <c r="KQN209" s="15"/>
      <c r="KQO209" s="15"/>
      <c r="KQP209" s="15"/>
      <c r="KQQ209" s="15"/>
      <c r="KQR209" s="15"/>
      <c r="KQS209" s="15"/>
      <c r="KQT209" s="15"/>
      <c r="KQU209" s="15"/>
      <c r="KQV209" s="15"/>
      <c r="KQW209" s="15"/>
      <c r="KQX209" s="15"/>
      <c r="KQY209" s="15"/>
      <c r="KQZ209" s="15"/>
      <c r="KRA209" s="15"/>
      <c r="KRB209" s="15"/>
      <c r="KRC209" s="15"/>
      <c r="KRD209" s="15"/>
      <c r="KRE209" s="15"/>
      <c r="KRF209" s="15"/>
      <c r="KRG209" s="15"/>
      <c r="KRH209" s="15"/>
      <c r="KRI209" s="15"/>
      <c r="KRJ209" s="15"/>
      <c r="KRK209" s="15"/>
      <c r="KRL209" s="15"/>
      <c r="KRM209" s="15"/>
      <c r="KRN209" s="15"/>
      <c r="KRO209" s="15"/>
      <c r="KRP209" s="15"/>
      <c r="KRQ209" s="15"/>
      <c r="KRR209" s="15"/>
      <c r="KRS209" s="15"/>
      <c r="KRT209" s="15"/>
      <c r="KRU209" s="15"/>
      <c r="KRV209" s="15"/>
      <c r="KRW209" s="15"/>
      <c r="KRX209" s="15"/>
      <c r="KRY209" s="15"/>
      <c r="KRZ209" s="15"/>
      <c r="KSA209" s="15"/>
      <c r="KSB209" s="15"/>
      <c r="KSC209" s="15"/>
      <c r="KSD209" s="15"/>
      <c r="KSE209" s="15"/>
      <c r="KSF209" s="15"/>
      <c r="KSG209" s="15"/>
      <c r="KSH209" s="15"/>
      <c r="KSI209" s="15"/>
      <c r="KSJ209" s="15"/>
      <c r="KSK209" s="15"/>
      <c r="KSL209" s="15"/>
      <c r="KSM209" s="15"/>
      <c r="KSN209" s="15"/>
      <c r="KSO209" s="15"/>
      <c r="KSP209" s="15"/>
      <c r="KSQ209" s="15"/>
      <c r="KSR209" s="15"/>
      <c r="KSS209" s="15"/>
      <c r="KST209" s="15"/>
      <c r="KSU209" s="15"/>
      <c r="KSV209" s="15"/>
      <c r="KSW209" s="15"/>
      <c r="KSX209" s="15"/>
      <c r="KSY209" s="15"/>
      <c r="KSZ209" s="15"/>
      <c r="KTA209" s="15"/>
      <c r="KTB209" s="15"/>
      <c r="KTC209" s="15"/>
      <c r="KTD209" s="15"/>
      <c r="KTE209" s="15"/>
      <c r="KTF209" s="15"/>
      <c r="KTG209" s="15"/>
      <c r="KTH209" s="15"/>
      <c r="KTI209" s="15"/>
      <c r="KTJ209" s="15"/>
      <c r="KTK209" s="15"/>
      <c r="KTL209" s="15"/>
      <c r="KTM209" s="15"/>
      <c r="KTN209" s="15"/>
      <c r="KTO209" s="15"/>
      <c r="KTP209" s="15"/>
      <c r="KTQ209" s="15"/>
      <c r="KTR209" s="15"/>
      <c r="KTS209" s="15"/>
      <c r="KTT209" s="15"/>
      <c r="KTU209" s="15"/>
      <c r="KTV209" s="15"/>
      <c r="KTW209" s="15"/>
      <c r="KTX209" s="15"/>
      <c r="KTY209" s="15"/>
      <c r="KTZ209" s="15"/>
      <c r="KUA209" s="15"/>
      <c r="KUB209" s="15"/>
      <c r="KUC209" s="15"/>
      <c r="KUD209" s="15"/>
      <c r="KUE209" s="15"/>
      <c r="KUF209" s="15"/>
      <c r="KUG209" s="15"/>
      <c r="KUH209" s="15"/>
      <c r="KUI209" s="15"/>
      <c r="KUJ209" s="15"/>
      <c r="KUK209" s="15"/>
      <c r="KUL209" s="15"/>
      <c r="KUM209" s="15"/>
      <c r="KUN209" s="15"/>
      <c r="KUO209" s="15"/>
      <c r="KUP209" s="15"/>
      <c r="KUQ209" s="15"/>
      <c r="KUR209" s="15"/>
      <c r="KUS209" s="15"/>
      <c r="KUT209" s="15"/>
      <c r="KUU209" s="15"/>
      <c r="KUV209" s="15"/>
      <c r="KUW209" s="15"/>
      <c r="KUX209" s="15"/>
      <c r="KUY209" s="15"/>
      <c r="KUZ209" s="15"/>
      <c r="KVA209" s="15"/>
      <c r="KVB209" s="15"/>
      <c r="KVC209" s="15"/>
      <c r="KVD209" s="15"/>
      <c r="KVE209" s="15"/>
      <c r="KVF209" s="15"/>
      <c r="KVG209" s="15"/>
      <c r="KVH209" s="15"/>
      <c r="KVI209" s="15"/>
      <c r="KVJ209" s="15"/>
      <c r="KVK209" s="15"/>
      <c r="KVL209" s="15"/>
      <c r="KVM209" s="15"/>
      <c r="KVN209" s="15"/>
      <c r="KVO209" s="15"/>
      <c r="KVP209" s="15"/>
      <c r="KVQ209" s="15"/>
      <c r="KVR209" s="15"/>
      <c r="KVS209" s="15"/>
      <c r="KVT209" s="15"/>
      <c r="KVU209" s="15"/>
      <c r="KVV209" s="15"/>
      <c r="KVW209" s="15"/>
      <c r="KVX209" s="15"/>
      <c r="KVY209" s="15"/>
      <c r="KVZ209" s="15"/>
      <c r="KWA209" s="15"/>
      <c r="KWB209" s="15"/>
      <c r="KWC209" s="15"/>
      <c r="KWD209" s="15"/>
      <c r="KWE209" s="15"/>
      <c r="KWF209" s="15"/>
      <c r="KWG209" s="15"/>
      <c r="KWH209" s="15"/>
      <c r="KWI209" s="15"/>
      <c r="KWJ209" s="15"/>
      <c r="KWK209" s="15"/>
      <c r="KWL209" s="15"/>
      <c r="KWM209" s="15"/>
      <c r="KWN209" s="15"/>
      <c r="KWO209" s="15"/>
      <c r="KWP209" s="15"/>
      <c r="KWQ209" s="15"/>
      <c r="KWR209" s="15"/>
      <c r="KWS209" s="15"/>
      <c r="KWT209" s="15"/>
      <c r="KWU209" s="15"/>
      <c r="KWV209" s="15"/>
      <c r="KWW209" s="15"/>
      <c r="KWX209" s="15"/>
      <c r="KWY209" s="15"/>
      <c r="KWZ209" s="15"/>
      <c r="KXA209" s="15"/>
      <c r="KXB209" s="15"/>
      <c r="KXC209" s="15"/>
      <c r="KXD209" s="15"/>
      <c r="KXE209" s="15"/>
      <c r="KXF209" s="15"/>
      <c r="KXG209" s="15"/>
      <c r="KXH209" s="15"/>
      <c r="KXI209" s="15"/>
      <c r="KXJ209" s="15"/>
      <c r="KXK209" s="15"/>
      <c r="KXL209" s="15"/>
      <c r="KXM209" s="15"/>
      <c r="KXN209" s="15"/>
      <c r="KXO209" s="15"/>
      <c r="KXP209" s="15"/>
      <c r="KXQ209" s="15"/>
      <c r="KXR209" s="15"/>
      <c r="KXS209" s="15"/>
      <c r="KXT209" s="15"/>
      <c r="KXU209" s="15"/>
      <c r="KXV209" s="15"/>
      <c r="KXW209" s="15"/>
      <c r="KXX209" s="15"/>
      <c r="KXY209" s="15"/>
      <c r="KXZ209" s="15"/>
      <c r="KYA209" s="15"/>
      <c r="KYB209" s="15"/>
      <c r="KYC209" s="15"/>
      <c r="KYD209" s="15"/>
      <c r="KYE209" s="15"/>
      <c r="KYF209" s="15"/>
      <c r="KYG209" s="15"/>
      <c r="KYH209" s="15"/>
      <c r="KYI209" s="15"/>
      <c r="KYJ209" s="15"/>
      <c r="KYK209" s="15"/>
      <c r="KYL209" s="15"/>
      <c r="KYM209" s="15"/>
      <c r="KYN209" s="15"/>
      <c r="KYO209" s="15"/>
      <c r="KYP209" s="15"/>
      <c r="KYQ209" s="15"/>
      <c r="KYR209" s="15"/>
      <c r="KYS209" s="15"/>
      <c r="KYT209" s="15"/>
      <c r="KYU209" s="15"/>
      <c r="KYV209" s="15"/>
      <c r="KYW209" s="15"/>
      <c r="KYX209" s="15"/>
      <c r="KYY209" s="15"/>
      <c r="KYZ209" s="15"/>
      <c r="KZA209" s="15"/>
      <c r="KZB209" s="15"/>
      <c r="KZC209" s="15"/>
      <c r="KZD209" s="15"/>
      <c r="KZE209" s="15"/>
      <c r="KZF209" s="15"/>
      <c r="KZG209" s="15"/>
      <c r="KZH209" s="15"/>
      <c r="KZI209" s="15"/>
      <c r="KZJ209" s="15"/>
      <c r="KZK209" s="15"/>
      <c r="KZL209" s="15"/>
      <c r="KZM209" s="15"/>
      <c r="KZN209" s="15"/>
      <c r="KZO209" s="15"/>
      <c r="KZP209" s="15"/>
      <c r="KZQ209" s="15"/>
      <c r="KZR209" s="15"/>
      <c r="KZS209" s="15"/>
      <c r="KZT209" s="15"/>
      <c r="KZU209" s="15"/>
      <c r="KZV209" s="15"/>
      <c r="KZW209" s="15"/>
      <c r="KZX209" s="15"/>
      <c r="KZY209" s="15"/>
      <c r="KZZ209" s="15"/>
      <c r="LAA209" s="15"/>
      <c r="LAB209" s="15"/>
      <c r="LAC209" s="15"/>
      <c r="LAD209" s="15"/>
      <c r="LAE209" s="15"/>
      <c r="LAF209" s="15"/>
      <c r="LAG209" s="15"/>
      <c r="LAH209" s="15"/>
      <c r="LAI209" s="15"/>
      <c r="LAJ209" s="15"/>
      <c r="LAK209" s="15"/>
      <c r="LAL209" s="15"/>
      <c r="LAM209" s="15"/>
      <c r="LAN209" s="15"/>
      <c r="LAO209" s="15"/>
      <c r="LAP209" s="15"/>
      <c r="LAQ209" s="15"/>
      <c r="LAR209" s="15"/>
      <c r="LAS209" s="15"/>
      <c r="LAT209" s="15"/>
      <c r="LAU209" s="15"/>
      <c r="LAV209" s="15"/>
      <c r="LAW209" s="15"/>
      <c r="LAX209" s="15"/>
      <c r="LAY209" s="15"/>
      <c r="LAZ209" s="15"/>
      <c r="LBA209" s="15"/>
      <c r="LBB209" s="15"/>
      <c r="LBC209" s="15"/>
      <c r="LBD209" s="15"/>
      <c r="LBE209" s="15"/>
      <c r="LBF209" s="15"/>
      <c r="LBG209" s="15"/>
      <c r="LBH209" s="15"/>
      <c r="LBI209" s="15"/>
      <c r="LBJ209" s="15"/>
      <c r="LBK209" s="15"/>
      <c r="LBL209" s="15"/>
      <c r="LBM209" s="15"/>
      <c r="LBN209" s="15"/>
      <c r="LBO209" s="15"/>
      <c r="LBP209" s="15"/>
      <c r="LBQ209" s="15"/>
      <c r="LBR209" s="15"/>
      <c r="LBS209" s="15"/>
      <c r="LBT209" s="15"/>
      <c r="LBU209" s="15"/>
      <c r="LBV209" s="15"/>
      <c r="LBW209" s="15"/>
      <c r="LBX209" s="15"/>
      <c r="LBY209" s="15"/>
      <c r="LBZ209" s="15"/>
      <c r="LCA209" s="15"/>
      <c r="LCB209" s="15"/>
      <c r="LCC209" s="15"/>
      <c r="LCD209" s="15"/>
      <c r="LCE209" s="15"/>
      <c r="LCF209" s="15"/>
      <c r="LCG209" s="15"/>
      <c r="LCH209" s="15"/>
      <c r="LCI209" s="15"/>
      <c r="LCJ209" s="15"/>
      <c r="LCK209" s="15"/>
      <c r="LCL209" s="15"/>
      <c r="LCM209" s="15"/>
      <c r="LCN209" s="15"/>
      <c r="LCO209" s="15"/>
      <c r="LCP209" s="15"/>
      <c r="LCQ209" s="15"/>
      <c r="LCR209" s="15"/>
      <c r="LCS209" s="15"/>
      <c r="LCT209" s="15"/>
      <c r="LCU209" s="15"/>
      <c r="LCV209" s="15"/>
      <c r="LCW209" s="15"/>
      <c r="LCX209" s="15"/>
      <c r="LCY209" s="15"/>
      <c r="LCZ209" s="15"/>
      <c r="LDA209" s="15"/>
      <c r="LDB209" s="15"/>
      <c r="LDC209" s="15"/>
      <c r="LDD209" s="15"/>
      <c r="LDE209" s="15"/>
      <c r="LDF209" s="15"/>
      <c r="LDG209" s="15"/>
      <c r="LDH209" s="15"/>
      <c r="LDI209" s="15"/>
      <c r="LDJ209" s="15"/>
      <c r="LDK209" s="15"/>
      <c r="LDL209" s="15"/>
      <c r="LDM209" s="15"/>
      <c r="LDN209" s="15"/>
      <c r="LDO209" s="15"/>
      <c r="LDP209" s="15"/>
      <c r="LDQ209" s="15"/>
      <c r="LDR209" s="15"/>
      <c r="LDS209" s="15"/>
      <c r="LDT209" s="15"/>
      <c r="LDU209" s="15"/>
      <c r="LDV209" s="15"/>
      <c r="LDW209" s="15"/>
      <c r="LDX209" s="15"/>
      <c r="LDY209" s="15"/>
      <c r="LDZ209" s="15"/>
      <c r="LEA209" s="15"/>
      <c r="LEB209" s="15"/>
      <c r="LEC209" s="15"/>
      <c r="LED209" s="15"/>
      <c r="LEE209" s="15"/>
      <c r="LEF209" s="15"/>
      <c r="LEG209" s="15"/>
      <c r="LEH209" s="15"/>
      <c r="LEI209" s="15"/>
      <c r="LEJ209" s="15"/>
      <c r="LEK209" s="15"/>
      <c r="LEL209" s="15"/>
      <c r="LEM209" s="15"/>
      <c r="LEN209" s="15"/>
      <c r="LEO209" s="15"/>
      <c r="LEP209" s="15"/>
      <c r="LEQ209" s="15"/>
      <c r="LER209" s="15"/>
      <c r="LES209" s="15"/>
      <c r="LET209" s="15"/>
      <c r="LEU209" s="15"/>
      <c r="LEV209" s="15"/>
      <c r="LEW209" s="15"/>
      <c r="LEX209" s="15"/>
      <c r="LEY209" s="15"/>
      <c r="LEZ209" s="15"/>
      <c r="LFA209" s="15"/>
      <c r="LFB209" s="15"/>
      <c r="LFC209" s="15"/>
      <c r="LFD209" s="15"/>
      <c r="LFE209" s="15"/>
      <c r="LFF209" s="15"/>
      <c r="LFG209" s="15"/>
      <c r="LFH209" s="15"/>
      <c r="LFI209" s="15"/>
      <c r="LFJ209" s="15"/>
      <c r="LFK209" s="15"/>
      <c r="LFL209" s="15"/>
      <c r="LFM209" s="15"/>
      <c r="LFN209" s="15"/>
      <c r="LFO209" s="15"/>
      <c r="LFP209" s="15"/>
      <c r="LFQ209" s="15"/>
      <c r="LFR209" s="15"/>
      <c r="LFS209" s="15"/>
      <c r="LFT209" s="15"/>
      <c r="LFU209" s="15"/>
      <c r="LFV209" s="15"/>
      <c r="LFW209" s="15"/>
      <c r="LFX209" s="15"/>
      <c r="LFY209" s="15"/>
      <c r="LFZ209" s="15"/>
      <c r="LGA209" s="15"/>
      <c r="LGB209" s="15"/>
      <c r="LGC209" s="15"/>
      <c r="LGD209" s="15"/>
      <c r="LGE209" s="15"/>
      <c r="LGF209" s="15"/>
      <c r="LGG209" s="15"/>
      <c r="LGH209" s="15"/>
      <c r="LGI209" s="15"/>
      <c r="LGJ209" s="15"/>
      <c r="LGK209" s="15"/>
      <c r="LGL209" s="15"/>
      <c r="LGM209" s="15"/>
      <c r="LGN209" s="15"/>
      <c r="LGO209" s="15"/>
      <c r="LGP209" s="15"/>
      <c r="LGQ209" s="15"/>
      <c r="LGR209" s="15"/>
      <c r="LGS209" s="15"/>
      <c r="LGT209" s="15"/>
      <c r="LGU209" s="15"/>
      <c r="LGV209" s="15"/>
      <c r="LGW209" s="15"/>
      <c r="LGX209" s="15"/>
      <c r="LGY209" s="15"/>
      <c r="LGZ209" s="15"/>
      <c r="LHA209" s="15"/>
      <c r="LHB209" s="15"/>
      <c r="LHC209" s="15"/>
      <c r="LHD209" s="15"/>
      <c r="LHE209" s="15"/>
      <c r="LHF209" s="15"/>
      <c r="LHG209" s="15"/>
      <c r="LHH209" s="15"/>
      <c r="LHI209" s="15"/>
      <c r="LHJ209" s="15"/>
      <c r="LHK209" s="15"/>
      <c r="LHL209" s="15"/>
      <c r="LHM209" s="15"/>
      <c r="LHN209" s="15"/>
      <c r="LHO209" s="15"/>
      <c r="LHP209" s="15"/>
      <c r="LHQ209" s="15"/>
      <c r="LHR209" s="15"/>
      <c r="LHS209" s="15"/>
      <c r="LHT209" s="15"/>
      <c r="LHU209" s="15"/>
      <c r="LHV209" s="15"/>
      <c r="LHW209" s="15"/>
      <c r="LHX209" s="15"/>
      <c r="LHY209" s="15"/>
      <c r="LHZ209" s="15"/>
      <c r="LIA209" s="15"/>
      <c r="LIB209" s="15"/>
      <c r="LIC209" s="15"/>
      <c r="LID209" s="15"/>
      <c r="LIE209" s="15"/>
      <c r="LIF209" s="15"/>
      <c r="LIG209" s="15"/>
      <c r="LIH209" s="15"/>
      <c r="LII209" s="15"/>
      <c r="LIJ209" s="15"/>
      <c r="LIK209" s="15"/>
      <c r="LIL209" s="15"/>
      <c r="LIM209" s="15"/>
      <c r="LIN209" s="15"/>
      <c r="LIO209" s="15"/>
      <c r="LIP209" s="15"/>
      <c r="LIQ209" s="15"/>
      <c r="LIR209" s="15"/>
      <c r="LIS209" s="15"/>
      <c r="LIT209" s="15"/>
      <c r="LIU209" s="15"/>
      <c r="LIV209" s="15"/>
      <c r="LIW209" s="15"/>
      <c r="LIX209" s="15"/>
      <c r="LIY209" s="15"/>
      <c r="LIZ209" s="15"/>
      <c r="LJA209" s="15"/>
      <c r="LJB209" s="15"/>
      <c r="LJC209" s="15"/>
      <c r="LJD209" s="15"/>
      <c r="LJE209" s="15"/>
      <c r="LJF209" s="15"/>
      <c r="LJG209" s="15"/>
      <c r="LJH209" s="15"/>
      <c r="LJI209" s="15"/>
      <c r="LJJ209" s="15"/>
      <c r="LJK209" s="15"/>
      <c r="LJL209" s="15"/>
      <c r="LJM209" s="15"/>
      <c r="LJN209" s="15"/>
      <c r="LJO209" s="15"/>
      <c r="LJP209" s="15"/>
      <c r="LJQ209" s="15"/>
      <c r="LJR209" s="15"/>
      <c r="LJS209" s="15"/>
      <c r="LJT209" s="15"/>
      <c r="LJU209" s="15"/>
      <c r="LJV209" s="15"/>
      <c r="LJW209" s="15"/>
      <c r="LJX209" s="15"/>
      <c r="LJY209" s="15"/>
      <c r="LJZ209" s="15"/>
      <c r="LKA209" s="15"/>
      <c r="LKB209" s="15"/>
      <c r="LKC209" s="15"/>
      <c r="LKD209" s="15"/>
      <c r="LKE209" s="15"/>
      <c r="LKF209" s="15"/>
      <c r="LKG209" s="15"/>
      <c r="LKH209" s="15"/>
      <c r="LKI209" s="15"/>
      <c r="LKJ209" s="15"/>
      <c r="LKK209" s="15"/>
      <c r="LKL209" s="15"/>
      <c r="LKM209" s="15"/>
      <c r="LKN209" s="15"/>
      <c r="LKO209" s="15"/>
      <c r="LKP209" s="15"/>
      <c r="LKQ209" s="15"/>
      <c r="LKR209" s="15"/>
      <c r="LKS209" s="15"/>
      <c r="LKT209" s="15"/>
      <c r="LKU209" s="15"/>
      <c r="LKV209" s="15"/>
      <c r="LKW209" s="15"/>
      <c r="LKX209" s="15"/>
      <c r="LKY209" s="15"/>
      <c r="LKZ209" s="15"/>
      <c r="LLA209" s="15"/>
      <c r="LLB209" s="15"/>
      <c r="LLC209" s="15"/>
      <c r="LLD209" s="15"/>
      <c r="LLE209" s="15"/>
      <c r="LLF209" s="15"/>
      <c r="LLG209" s="15"/>
      <c r="LLH209" s="15"/>
      <c r="LLI209" s="15"/>
      <c r="LLJ209" s="15"/>
      <c r="LLK209" s="15"/>
      <c r="LLL209" s="15"/>
      <c r="LLM209" s="15"/>
      <c r="LLN209" s="15"/>
      <c r="LLO209" s="15"/>
      <c r="LLP209" s="15"/>
      <c r="LLQ209" s="15"/>
      <c r="LLR209" s="15"/>
      <c r="LLS209" s="15"/>
      <c r="LLT209" s="15"/>
      <c r="LLU209" s="15"/>
      <c r="LLV209" s="15"/>
      <c r="LLW209" s="15"/>
      <c r="LLX209" s="15"/>
      <c r="LLY209" s="15"/>
      <c r="LLZ209" s="15"/>
      <c r="LMA209" s="15"/>
      <c r="LMB209" s="15"/>
      <c r="LMC209" s="15"/>
      <c r="LMD209" s="15"/>
      <c r="LME209" s="15"/>
      <c r="LMF209" s="15"/>
      <c r="LMG209" s="15"/>
      <c r="LMH209" s="15"/>
      <c r="LMI209" s="15"/>
      <c r="LMJ209" s="15"/>
      <c r="LMK209" s="15"/>
      <c r="LML209" s="15"/>
      <c r="LMM209" s="15"/>
      <c r="LMN209" s="15"/>
      <c r="LMO209" s="15"/>
      <c r="LMP209" s="15"/>
      <c r="LMQ209" s="15"/>
      <c r="LMR209" s="15"/>
      <c r="LMS209" s="15"/>
      <c r="LMT209" s="15"/>
      <c r="LMU209" s="15"/>
      <c r="LMV209" s="15"/>
      <c r="LMW209" s="15"/>
      <c r="LMX209" s="15"/>
      <c r="LMY209" s="15"/>
      <c r="LMZ209" s="15"/>
      <c r="LNA209" s="15"/>
      <c r="LNB209" s="15"/>
      <c r="LNC209" s="15"/>
      <c r="LND209" s="15"/>
      <c r="LNE209" s="15"/>
      <c r="LNF209" s="15"/>
      <c r="LNG209" s="15"/>
      <c r="LNH209" s="15"/>
      <c r="LNI209" s="15"/>
      <c r="LNJ209" s="15"/>
      <c r="LNK209" s="15"/>
      <c r="LNL209" s="15"/>
      <c r="LNM209" s="15"/>
      <c r="LNN209" s="15"/>
      <c r="LNO209" s="15"/>
      <c r="LNP209" s="15"/>
      <c r="LNQ209" s="15"/>
      <c r="LNR209" s="15"/>
      <c r="LNS209" s="15"/>
      <c r="LNT209" s="15"/>
      <c r="LNU209" s="15"/>
      <c r="LNV209" s="15"/>
      <c r="LNW209" s="15"/>
      <c r="LNX209" s="15"/>
      <c r="LNY209" s="15"/>
      <c r="LNZ209" s="15"/>
      <c r="LOA209" s="15"/>
      <c r="LOB209" s="15"/>
      <c r="LOC209" s="15"/>
      <c r="LOD209" s="15"/>
      <c r="LOE209" s="15"/>
      <c r="LOF209" s="15"/>
      <c r="LOG209" s="15"/>
      <c r="LOH209" s="15"/>
      <c r="LOI209" s="15"/>
      <c r="LOJ209" s="15"/>
      <c r="LOK209" s="15"/>
      <c r="LOL209" s="15"/>
      <c r="LOM209" s="15"/>
      <c r="LON209" s="15"/>
      <c r="LOO209" s="15"/>
      <c r="LOP209" s="15"/>
      <c r="LOQ209" s="15"/>
      <c r="LOR209" s="15"/>
      <c r="LOS209" s="15"/>
      <c r="LOT209" s="15"/>
      <c r="LOU209" s="15"/>
      <c r="LOV209" s="15"/>
      <c r="LOW209" s="15"/>
      <c r="LOX209" s="15"/>
      <c r="LOY209" s="15"/>
      <c r="LOZ209" s="15"/>
      <c r="LPA209" s="15"/>
      <c r="LPB209" s="15"/>
      <c r="LPC209" s="15"/>
      <c r="LPD209" s="15"/>
      <c r="LPE209" s="15"/>
      <c r="LPF209" s="15"/>
      <c r="LPG209" s="15"/>
      <c r="LPH209" s="15"/>
      <c r="LPI209" s="15"/>
      <c r="LPJ209" s="15"/>
      <c r="LPK209" s="15"/>
      <c r="LPL209" s="15"/>
      <c r="LPM209" s="15"/>
      <c r="LPN209" s="15"/>
      <c r="LPO209" s="15"/>
      <c r="LPP209" s="15"/>
      <c r="LPQ209" s="15"/>
      <c r="LPR209" s="15"/>
      <c r="LPS209" s="15"/>
      <c r="LPT209" s="15"/>
      <c r="LPU209" s="15"/>
      <c r="LPV209" s="15"/>
      <c r="LPW209" s="15"/>
      <c r="LPX209" s="15"/>
      <c r="LPY209" s="15"/>
      <c r="LPZ209" s="15"/>
      <c r="LQA209" s="15"/>
      <c r="LQB209" s="15"/>
      <c r="LQC209" s="15"/>
      <c r="LQD209" s="15"/>
      <c r="LQE209" s="15"/>
      <c r="LQF209" s="15"/>
      <c r="LQG209" s="15"/>
      <c r="LQH209" s="15"/>
      <c r="LQI209" s="15"/>
      <c r="LQJ209" s="15"/>
      <c r="LQK209" s="15"/>
      <c r="LQL209" s="15"/>
      <c r="LQM209" s="15"/>
      <c r="LQN209" s="15"/>
      <c r="LQO209" s="15"/>
      <c r="LQP209" s="15"/>
      <c r="LQQ209" s="15"/>
      <c r="LQR209" s="15"/>
      <c r="LQS209" s="15"/>
      <c r="LQT209" s="15"/>
      <c r="LQU209" s="15"/>
      <c r="LQV209" s="15"/>
      <c r="LQW209" s="15"/>
      <c r="LQX209" s="15"/>
      <c r="LQY209" s="15"/>
      <c r="LQZ209" s="15"/>
      <c r="LRA209" s="15"/>
      <c r="LRB209" s="15"/>
      <c r="LRC209" s="15"/>
      <c r="LRD209" s="15"/>
      <c r="LRE209" s="15"/>
      <c r="LRF209" s="15"/>
      <c r="LRG209" s="15"/>
      <c r="LRH209" s="15"/>
      <c r="LRI209" s="15"/>
      <c r="LRJ209" s="15"/>
      <c r="LRK209" s="15"/>
      <c r="LRL209" s="15"/>
      <c r="LRM209" s="15"/>
      <c r="LRN209" s="15"/>
      <c r="LRO209" s="15"/>
      <c r="LRP209" s="15"/>
      <c r="LRQ209" s="15"/>
      <c r="LRR209" s="15"/>
      <c r="LRS209" s="15"/>
      <c r="LRT209" s="15"/>
      <c r="LRU209" s="15"/>
      <c r="LRV209" s="15"/>
      <c r="LRW209" s="15"/>
      <c r="LRX209" s="15"/>
      <c r="LRY209" s="15"/>
      <c r="LRZ209" s="15"/>
      <c r="LSA209" s="15"/>
      <c r="LSB209" s="15"/>
      <c r="LSC209" s="15"/>
      <c r="LSD209" s="15"/>
      <c r="LSE209" s="15"/>
      <c r="LSF209" s="15"/>
      <c r="LSG209" s="15"/>
      <c r="LSH209" s="15"/>
      <c r="LSI209" s="15"/>
      <c r="LSJ209" s="15"/>
      <c r="LSK209" s="15"/>
      <c r="LSL209" s="15"/>
      <c r="LSM209" s="15"/>
      <c r="LSN209" s="15"/>
      <c r="LSO209" s="15"/>
      <c r="LSP209" s="15"/>
      <c r="LSQ209" s="15"/>
      <c r="LSR209" s="15"/>
      <c r="LSS209" s="15"/>
      <c r="LST209" s="15"/>
      <c r="LSU209" s="15"/>
      <c r="LSV209" s="15"/>
      <c r="LSW209" s="15"/>
      <c r="LSX209" s="15"/>
      <c r="LSY209" s="15"/>
      <c r="LSZ209" s="15"/>
      <c r="LTA209" s="15"/>
      <c r="LTB209" s="15"/>
      <c r="LTC209" s="15"/>
      <c r="LTD209" s="15"/>
      <c r="LTE209" s="15"/>
      <c r="LTF209" s="15"/>
      <c r="LTG209" s="15"/>
      <c r="LTH209" s="15"/>
      <c r="LTI209" s="15"/>
      <c r="LTJ209" s="15"/>
      <c r="LTK209" s="15"/>
      <c r="LTL209" s="15"/>
      <c r="LTM209" s="15"/>
      <c r="LTN209" s="15"/>
      <c r="LTO209" s="15"/>
      <c r="LTP209" s="15"/>
      <c r="LTQ209" s="15"/>
      <c r="LTR209" s="15"/>
      <c r="LTS209" s="15"/>
      <c r="LTT209" s="15"/>
      <c r="LTU209" s="15"/>
      <c r="LTV209" s="15"/>
      <c r="LTW209" s="15"/>
      <c r="LTX209" s="15"/>
      <c r="LTY209" s="15"/>
      <c r="LTZ209" s="15"/>
      <c r="LUA209" s="15"/>
      <c r="LUB209" s="15"/>
      <c r="LUC209" s="15"/>
      <c r="LUD209" s="15"/>
      <c r="LUE209" s="15"/>
      <c r="LUF209" s="15"/>
      <c r="LUG209" s="15"/>
      <c r="LUH209" s="15"/>
      <c r="LUI209" s="15"/>
      <c r="LUJ209" s="15"/>
      <c r="LUK209" s="15"/>
      <c r="LUL209" s="15"/>
      <c r="LUM209" s="15"/>
      <c r="LUN209" s="15"/>
      <c r="LUO209" s="15"/>
      <c r="LUP209" s="15"/>
      <c r="LUQ209" s="15"/>
      <c r="LUR209" s="15"/>
      <c r="LUS209" s="15"/>
      <c r="LUT209" s="15"/>
      <c r="LUU209" s="15"/>
      <c r="LUV209" s="15"/>
      <c r="LUW209" s="15"/>
      <c r="LUX209" s="15"/>
      <c r="LUY209" s="15"/>
      <c r="LUZ209" s="15"/>
      <c r="LVA209" s="15"/>
      <c r="LVB209" s="15"/>
      <c r="LVC209" s="15"/>
      <c r="LVD209" s="15"/>
      <c r="LVE209" s="15"/>
      <c r="LVF209" s="15"/>
      <c r="LVG209" s="15"/>
      <c r="LVH209" s="15"/>
      <c r="LVI209" s="15"/>
      <c r="LVJ209" s="15"/>
      <c r="LVK209" s="15"/>
      <c r="LVL209" s="15"/>
      <c r="LVM209" s="15"/>
      <c r="LVN209" s="15"/>
      <c r="LVO209" s="15"/>
      <c r="LVP209" s="15"/>
      <c r="LVQ209" s="15"/>
      <c r="LVR209" s="15"/>
      <c r="LVS209" s="15"/>
      <c r="LVT209" s="15"/>
      <c r="LVU209" s="15"/>
      <c r="LVV209" s="15"/>
      <c r="LVW209" s="15"/>
      <c r="LVX209" s="15"/>
      <c r="LVY209" s="15"/>
      <c r="LVZ209" s="15"/>
      <c r="LWA209" s="15"/>
      <c r="LWB209" s="15"/>
      <c r="LWC209" s="15"/>
      <c r="LWD209" s="15"/>
      <c r="LWE209" s="15"/>
      <c r="LWF209" s="15"/>
      <c r="LWG209" s="15"/>
      <c r="LWH209" s="15"/>
      <c r="LWI209" s="15"/>
      <c r="LWJ209" s="15"/>
      <c r="LWK209" s="15"/>
      <c r="LWL209" s="15"/>
      <c r="LWM209" s="15"/>
      <c r="LWN209" s="15"/>
      <c r="LWO209" s="15"/>
      <c r="LWP209" s="15"/>
      <c r="LWQ209" s="15"/>
      <c r="LWR209" s="15"/>
      <c r="LWS209" s="15"/>
      <c r="LWT209" s="15"/>
      <c r="LWU209" s="15"/>
      <c r="LWV209" s="15"/>
      <c r="LWW209" s="15"/>
      <c r="LWX209" s="15"/>
      <c r="LWY209" s="15"/>
      <c r="LWZ209" s="15"/>
      <c r="LXA209" s="15"/>
      <c r="LXB209" s="15"/>
      <c r="LXC209" s="15"/>
      <c r="LXD209" s="15"/>
      <c r="LXE209" s="15"/>
      <c r="LXF209" s="15"/>
      <c r="LXG209" s="15"/>
      <c r="LXH209" s="15"/>
      <c r="LXI209" s="15"/>
      <c r="LXJ209" s="15"/>
      <c r="LXK209" s="15"/>
      <c r="LXL209" s="15"/>
      <c r="LXM209" s="15"/>
      <c r="LXN209" s="15"/>
      <c r="LXO209" s="15"/>
      <c r="LXP209" s="15"/>
      <c r="LXQ209" s="15"/>
      <c r="LXR209" s="15"/>
      <c r="LXS209" s="15"/>
      <c r="LXT209" s="15"/>
      <c r="LXU209" s="15"/>
      <c r="LXV209" s="15"/>
      <c r="LXW209" s="15"/>
      <c r="LXX209" s="15"/>
      <c r="LXY209" s="15"/>
      <c r="LXZ209" s="15"/>
      <c r="LYA209" s="15"/>
      <c r="LYB209" s="15"/>
      <c r="LYC209" s="15"/>
      <c r="LYD209" s="15"/>
      <c r="LYE209" s="15"/>
      <c r="LYF209" s="15"/>
      <c r="LYG209" s="15"/>
      <c r="LYH209" s="15"/>
      <c r="LYI209" s="15"/>
      <c r="LYJ209" s="15"/>
      <c r="LYK209" s="15"/>
      <c r="LYL209" s="15"/>
      <c r="LYM209" s="15"/>
      <c r="LYN209" s="15"/>
      <c r="LYO209" s="15"/>
      <c r="LYP209" s="15"/>
      <c r="LYQ209" s="15"/>
      <c r="LYR209" s="15"/>
      <c r="LYS209" s="15"/>
      <c r="LYT209" s="15"/>
      <c r="LYU209" s="15"/>
      <c r="LYV209" s="15"/>
      <c r="LYW209" s="15"/>
      <c r="LYX209" s="15"/>
      <c r="LYY209" s="15"/>
      <c r="LYZ209" s="15"/>
      <c r="LZA209" s="15"/>
      <c r="LZB209" s="15"/>
      <c r="LZC209" s="15"/>
      <c r="LZD209" s="15"/>
      <c r="LZE209" s="15"/>
      <c r="LZF209" s="15"/>
      <c r="LZG209" s="15"/>
      <c r="LZH209" s="15"/>
      <c r="LZI209" s="15"/>
      <c r="LZJ209" s="15"/>
      <c r="LZK209" s="15"/>
      <c r="LZL209" s="15"/>
      <c r="LZM209" s="15"/>
      <c r="LZN209" s="15"/>
      <c r="LZO209" s="15"/>
      <c r="LZP209" s="15"/>
      <c r="LZQ209" s="15"/>
      <c r="LZR209" s="15"/>
      <c r="LZS209" s="15"/>
      <c r="LZT209" s="15"/>
      <c r="LZU209" s="15"/>
      <c r="LZV209" s="15"/>
      <c r="LZW209" s="15"/>
      <c r="LZX209" s="15"/>
      <c r="LZY209" s="15"/>
      <c r="LZZ209" s="15"/>
      <c r="MAA209" s="15"/>
      <c r="MAB209" s="15"/>
      <c r="MAC209" s="15"/>
      <c r="MAD209" s="15"/>
      <c r="MAE209" s="15"/>
      <c r="MAF209" s="15"/>
      <c r="MAG209" s="15"/>
      <c r="MAH209" s="15"/>
      <c r="MAI209" s="15"/>
      <c r="MAJ209" s="15"/>
      <c r="MAK209" s="15"/>
      <c r="MAL209" s="15"/>
      <c r="MAM209" s="15"/>
      <c r="MAN209" s="15"/>
      <c r="MAO209" s="15"/>
      <c r="MAP209" s="15"/>
      <c r="MAQ209" s="15"/>
      <c r="MAR209" s="15"/>
      <c r="MAS209" s="15"/>
      <c r="MAT209" s="15"/>
      <c r="MAU209" s="15"/>
      <c r="MAV209" s="15"/>
      <c r="MAW209" s="15"/>
      <c r="MAX209" s="15"/>
      <c r="MAY209" s="15"/>
      <c r="MAZ209" s="15"/>
      <c r="MBA209" s="15"/>
      <c r="MBB209" s="15"/>
      <c r="MBC209" s="15"/>
      <c r="MBD209" s="15"/>
      <c r="MBE209" s="15"/>
      <c r="MBF209" s="15"/>
      <c r="MBG209" s="15"/>
      <c r="MBH209" s="15"/>
      <c r="MBI209" s="15"/>
      <c r="MBJ209" s="15"/>
      <c r="MBK209" s="15"/>
      <c r="MBL209" s="15"/>
      <c r="MBM209" s="15"/>
      <c r="MBN209" s="15"/>
      <c r="MBO209" s="15"/>
      <c r="MBP209" s="15"/>
      <c r="MBQ209" s="15"/>
      <c r="MBR209" s="15"/>
      <c r="MBS209" s="15"/>
      <c r="MBT209" s="15"/>
      <c r="MBU209" s="15"/>
      <c r="MBV209" s="15"/>
      <c r="MBW209" s="15"/>
      <c r="MBX209" s="15"/>
      <c r="MBY209" s="15"/>
      <c r="MBZ209" s="15"/>
      <c r="MCA209" s="15"/>
      <c r="MCB209" s="15"/>
      <c r="MCC209" s="15"/>
      <c r="MCD209" s="15"/>
      <c r="MCE209" s="15"/>
      <c r="MCF209" s="15"/>
      <c r="MCG209" s="15"/>
      <c r="MCH209" s="15"/>
      <c r="MCI209" s="15"/>
      <c r="MCJ209" s="15"/>
      <c r="MCK209" s="15"/>
      <c r="MCL209" s="15"/>
      <c r="MCM209" s="15"/>
      <c r="MCN209" s="15"/>
      <c r="MCO209" s="15"/>
      <c r="MCP209" s="15"/>
      <c r="MCQ209" s="15"/>
      <c r="MCR209" s="15"/>
      <c r="MCS209" s="15"/>
      <c r="MCT209" s="15"/>
      <c r="MCU209" s="15"/>
      <c r="MCV209" s="15"/>
      <c r="MCW209" s="15"/>
      <c r="MCX209" s="15"/>
      <c r="MCY209" s="15"/>
      <c r="MCZ209" s="15"/>
      <c r="MDA209" s="15"/>
      <c r="MDB209" s="15"/>
      <c r="MDC209" s="15"/>
      <c r="MDD209" s="15"/>
      <c r="MDE209" s="15"/>
      <c r="MDF209" s="15"/>
      <c r="MDG209" s="15"/>
      <c r="MDH209" s="15"/>
      <c r="MDI209" s="15"/>
      <c r="MDJ209" s="15"/>
      <c r="MDK209" s="15"/>
      <c r="MDL209" s="15"/>
      <c r="MDM209" s="15"/>
      <c r="MDN209" s="15"/>
      <c r="MDO209" s="15"/>
      <c r="MDP209" s="15"/>
      <c r="MDQ209" s="15"/>
      <c r="MDR209" s="15"/>
      <c r="MDS209" s="15"/>
      <c r="MDT209" s="15"/>
      <c r="MDU209" s="15"/>
      <c r="MDV209" s="15"/>
      <c r="MDW209" s="15"/>
      <c r="MDX209" s="15"/>
      <c r="MDY209" s="15"/>
      <c r="MDZ209" s="15"/>
      <c r="MEA209" s="15"/>
      <c r="MEB209" s="15"/>
      <c r="MEC209" s="15"/>
      <c r="MED209" s="15"/>
      <c r="MEE209" s="15"/>
      <c r="MEF209" s="15"/>
      <c r="MEG209" s="15"/>
      <c r="MEH209" s="15"/>
      <c r="MEI209" s="15"/>
      <c r="MEJ209" s="15"/>
      <c r="MEK209" s="15"/>
      <c r="MEL209" s="15"/>
      <c r="MEM209" s="15"/>
      <c r="MEN209" s="15"/>
      <c r="MEO209" s="15"/>
      <c r="MEP209" s="15"/>
      <c r="MEQ209" s="15"/>
      <c r="MER209" s="15"/>
      <c r="MES209" s="15"/>
      <c r="MET209" s="15"/>
      <c r="MEU209" s="15"/>
      <c r="MEV209" s="15"/>
      <c r="MEW209" s="15"/>
      <c r="MEX209" s="15"/>
      <c r="MEY209" s="15"/>
      <c r="MEZ209" s="15"/>
      <c r="MFA209" s="15"/>
      <c r="MFB209" s="15"/>
      <c r="MFC209" s="15"/>
      <c r="MFD209" s="15"/>
      <c r="MFE209" s="15"/>
      <c r="MFF209" s="15"/>
      <c r="MFG209" s="15"/>
      <c r="MFH209" s="15"/>
      <c r="MFI209" s="15"/>
      <c r="MFJ209" s="15"/>
      <c r="MFK209" s="15"/>
      <c r="MFL209" s="15"/>
      <c r="MFM209" s="15"/>
      <c r="MFN209" s="15"/>
      <c r="MFO209" s="15"/>
      <c r="MFP209" s="15"/>
      <c r="MFQ209" s="15"/>
      <c r="MFR209" s="15"/>
      <c r="MFS209" s="15"/>
      <c r="MFT209" s="15"/>
      <c r="MFU209" s="15"/>
      <c r="MFV209" s="15"/>
      <c r="MFW209" s="15"/>
      <c r="MFX209" s="15"/>
      <c r="MFY209" s="15"/>
      <c r="MFZ209" s="15"/>
      <c r="MGA209" s="15"/>
      <c r="MGB209" s="15"/>
      <c r="MGC209" s="15"/>
      <c r="MGD209" s="15"/>
      <c r="MGE209" s="15"/>
      <c r="MGF209" s="15"/>
      <c r="MGG209" s="15"/>
      <c r="MGH209" s="15"/>
      <c r="MGI209" s="15"/>
      <c r="MGJ209" s="15"/>
      <c r="MGK209" s="15"/>
      <c r="MGL209" s="15"/>
      <c r="MGM209" s="15"/>
      <c r="MGN209" s="15"/>
      <c r="MGO209" s="15"/>
      <c r="MGP209" s="15"/>
      <c r="MGQ209" s="15"/>
      <c r="MGR209" s="15"/>
      <c r="MGS209" s="15"/>
      <c r="MGT209" s="15"/>
      <c r="MGU209" s="15"/>
      <c r="MGV209" s="15"/>
      <c r="MGW209" s="15"/>
      <c r="MGX209" s="15"/>
      <c r="MGY209" s="15"/>
      <c r="MGZ209" s="15"/>
      <c r="MHA209" s="15"/>
      <c r="MHB209" s="15"/>
      <c r="MHC209" s="15"/>
      <c r="MHD209" s="15"/>
      <c r="MHE209" s="15"/>
      <c r="MHF209" s="15"/>
      <c r="MHG209" s="15"/>
      <c r="MHH209" s="15"/>
      <c r="MHI209" s="15"/>
      <c r="MHJ209" s="15"/>
      <c r="MHK209" s="15"/>
      <c r="MHL209" s="15"/>
      <c r="MHM209" s="15"/>
      <c r="MHN209" s="15"/>
      <c r="MHO209" s="15"/>
      <c r="MHP209" s="15"/>
      <c r="MHQ209" s="15"/>
      <c r="MHR209" s="15"/>
      <c r="MHS209" s="15"/>
      <c r="MHT209" s="15"/>
      <c r="MHU209" s="15"/>
      <c r="MHV209" s="15"/>
      <c r="MHW209" s="15"/>
      <c r="MHX209" s="15"/>
      <c r="MHY209" s="15"/>
      <c r="MHZ209" s="15"/>
      <c r="MIA209" s="15"/>
      <c r="MIB209" s="15"/>
      <c r="MIC209" s="15"/>
      <c r="MID209" s="15"/>
      <c r="MIE209" s="15"/>
      <c r="MIF209" s="15"/>
      <c r="MIG209" s="15"/>
      <c r="MIH209" s="15"/>
      <c r="MII209" s="15"/>
      <c r="MIJ209" s="15"/>
      <c r="MIK209" s="15"/>
      <c r="MIL209" s="15"/>
      <c r="MIM209" s="15"/>
      <c r="MIN209" s="15"/>
      <c r="MIO209" s="15"/>
      <c r="MIP209" s="15"/>
      <c r="MIQ209" s="15"/>
      <c r="MIR209" s="15"/>
      <c r="MIS209" s="15"/>
      <c r="MIT209" s="15"/>
      <c r="MIU209" s="15"/>
      <c r="MIV209" s="15"/>
      <c r="MIW209" s="15"/>
      <c r="MIX209" s="15"/>
      <c r="MIY209" s="15"/>
      <c r="MIZ209" s="15"/>
      <c r="MJA209" s="15"/>
      <c r="MJB209" s="15"/>
      <c r="MJC209" s="15"/>
      <c r="MJD209" s="15"/>
      <c r="MJE209" s="15"/>
      <c r="MJF209" s="15"/>
      <c r="MJG209" s="15"/>
      <c r="MJH209" s="15"/>
      <c r="MJI209" s="15"/>
      <c r="MJJ209" s="15"/>
      <c r="MJK209" s="15"/>
      <c r="MJL209" s="15"/>
      <c r="MJM209" s="15"/>
      <c r="MJN209" s="15"/>
      <c r="MJO209" s="15"/>
      <c r="MJP209" s="15"/>
      <c r="MJQ209" s="15"/>
      <c r="MJR209" s="15"/>
      <c r="MJS209" s="15"/>
      <c r="MJT209" s="15"/>
      <c r="MJU209" s="15"/>
      <c r="MJV209" s="15"/>
      <c r="MJW209" s="15"/>
      <c r="MJX209" s="15"/>
      <c r="MJY209" s="15"/>
      <c r="MJZ209" s="15"/>
      <c r="MKA209" s="15"/>
      <c r="MKB209" s="15"/>
      <c r="MKC209" s="15"/>
      <c r="MKD209" s="15"/>
      <c r="MKE209" s="15"/>
      <c r="MKF209" s="15"/>
      <c r="MKG209" s="15"/>
      <c r="MKH209" s="15"/>
      <c r="MKI209" s="15"/>
      <c r="MKJ209" s="15"/>
      <c r="MKK209" s="15"/>
      <c r="MKL209" s="15"/>
      <c r="MKM209" s="15"/>
      <c r="MKN209" s="15"/>
      <c r="MKO209" s="15"/>
      <c r="MKP209" s="15"/>
      <c r="MKQ209" s="15"/>
      <c r="MKR209" s="15"/>
      <c r="MKS209" s="15"/>
      <c r="MKT209" s="15"/>
      <c r="MKU209" s="15"/>
      <c r="MKV209" s="15"/>
      <c r="MKW209" s="15"/>
      <c r="MKX209" s="15"/>
      <c r="MKY209" s="15"/>
      <c r="MKZ209" s="15"/>
      <c r="MLA209" s="15"/>
      <c r="MLB209" s="15"/>
      <c r="MLC209" s="15"/>
      <c r="MLD209" s="15"/>
      <c r="MLE209" s="15"/>
      <c r="MLF209" s="15"/>
      <c r="MLG209" s="15"/>
      <c r="MLH209" s="15"/>
      <c r="MLI209" s="15"/>
      <c r="MLJ209" s="15"/>
      <c r="MLK209" s="15"/>
      <c r="MLL209" s="15"/>
      <c r="MLM209" s="15"/>
      <c r="MLN209" s="15"/>
      <c r="MLO209" s="15"/>
      <c r="MLP209" s="15"/>
      <c r="MLQ209" s="15"/>
      <c r="MLR209" s="15"/>
      <c r="MLS209" s="15"/>
      <c r="MLT209" s="15"/>
      <c r="MLU209" s="15"/>
      <c r="MLV209" s="15"/>
      <c r="MLW209" s="15"/>
      <c r="MLX209" s="15"/>
      <c r="MLY209" s="15"/>
      <c r="MLZ209" s="15"/>
      <c r="MMA209" s="15"/>
      <c r="MMB209" s="15"/>
      <c r="MMC209" s="15"/>
      <c r="MMD209" s="15"/>
      <c r="MME209" s="15"/>
      <c r="MMF209" s="15"/>
      <c r="MMG209" s="15"/>
      <c r="MMH209" s="15"/>
      <c r="MMI209" s="15"/>
      <c r="MMJ209" s="15"/>
      <c r="MMK209" s="15"/>
      <c r="MML209" s="15"/>
      <c r="MMM209" s="15"/>
      <c r="MMN209" s="15"/>
      <c r="MMO209" s="15"/>
      <c r="MMP209" s="15"/>
      <c r="MMQ209" s="15"/>
      <c r="MMR209" s="15"/>
      <c r="MMS209" s="15"/>
      <c r="MMT209" s="15"/>
      <c r="MMU209" s="15"/>
      <c r="MMV209" s="15"/>
      <c r="MMW209" s="15"/>
      <c r="MMX209" s="15"/>
      <c r="MMY209" s="15"/>
      <c r="MMZ209" s="15"/>
      <c r="MNA209" s="15"/>
      <c r="MNB209" s="15"/>
      <c r="MNC209" s="15"/>
      <c r="MND209" s="15"/>
      <c r="MNE209" s="15"/>
      <c r="MNF209" s="15"/>
      <c r="MNG209" s="15"/>
      <c r="MNH209" s="15"/>
      <c r="MNI209" s="15"/>
      <c r="MNJ209" s="15"/>
      <c r="MNK209" s="15"/>
      <c r="MNL209" s="15"/>
      <c r="MNM209" s="15"/>
      <c r="MNN209" s="15"/>
      <c r="MNO209" s="15"/>
      <c r="MNP209" s="15"/>
      <c r="MNQ209" s="15"/>
      <c r="MNR209" s="15"/>
      <c r="MNS209" s="15"/>
      <c r="MNT209" s="15"/>
      <c r="MNU209" s="15"/>
      <c r="MNV209" s="15"/>
      <c r="MNW209" s="15"/>
      <c r="MNX209" s="15"/>
      <c r="MNY209" s="15"/>
      <c r="MNZ209" s="15"/>
      <c r="MOA209" s="15"/>
      <c r="MOB209" s="15"/>
      <c r="MOC209" s="15"/>
      <c r="MOD209" s="15"/>
      <c r="MOE209" s="15"/>
      <c r="MOF209" s="15"/>
      <c r="MOG209" s="15"/>
      <c r="MOH209" s="15"/>
      <c r="MOI209" s="15"/>
      <c r="MOJ209" s="15"/>
      <c r="MOK209" s="15"/>
      <c r="MOL209" s="15"/>
      <c r="MOM209" s="15"/>
      <c r="MON209" s="15"/>
      <c r="MOO209" s="15"/>
      <c r="MOP209" s="15"/>
      <c r="MOQ209" s="15"/>
      <c r="MOR209" s="15"/>
      <c r="MOS209" s="15"/>
      <c r="MOT209" s="15"/>
      <c r="MOU209" s="15"/>
      <c r="MOV209" s="15"/>
      <c r="MOW209" s="15"/>
      <c r="MOX209" s="15"/>
      <c r="MOY209" s="15"/>
      <c r="MOZ209" s="15"/>
      <c r="MPA209" s="15"/>
      <c r="MPB209" s="15"/>
      <c r="MPC209" s="15"/>
      <c r="MPD209" s="15"/>
      <c r="MPE209" s="15"/>
      <c r="MPF209" s="15"/>
      <c r="MPG209" s="15"/>
      <c r="MPH209" s="15"/>
      <c r="MPI209" s="15"/>
      <c r="MPJ209" s="15"/>
      <c r="MPK209" s="15"/>
      <c r="MPL209" s="15"/>
      <c r="MPM209" s="15"/>
      <c r="MPN209" s="15"/>
      <c r="MPO209" s="15"/>
      <c r="MPP209" s="15"/>
      <c r="MPQ209" s="15"/>
      <c r="MPR209" s="15"/>
      <c r="MPS209" s="15"/>
      <c r="MPT209" s="15"/>
      <c r="MPU209" s="15"/>
      <c r="MPV209" s="15"/>
      <c r="MPW209" s="15"/>
      <c r="MPX209" s="15"/>
      <c r="MPY209" s="15"/>
      <c r="MPZ209" s="15"/>
      <c r="MQA209" s="15"/>
      <c r="MQB209" s="15"/>
      <c r="MQC209" s="15"/>
      <c r="MQD209" s="15"/>
      <c r="MQE209" s="15"/>
      <c r="MQF209" s="15"/>
      <c r="MQG209" s="15"/>
      <c r="MQH209" s="15"/>
      <c r="MQI209" s="15"/>
      <c r="MQJ209" s="15"/>
      <c r="MQK209" s="15"/>
      <c r="MQL209" s="15"/>
      <c r="MQM209" s="15"/>
      <c r="MQN209" s="15"/>
      <c r="MQO209" s="15"/>
      <c r="MQP209" s="15"/>
      <c r="MQQ209" s="15"/>
      <c r="MQR209" s="15"/>
      <c r="MQS209" s="15"/>
      <c r="MQT209" s="15"/>
      <c r="MQU209" s="15"/>
      <c r="MQV209" s="15"/>
      <c r="MQW209" s="15"/>
      <c r="MQX209" s="15"/>
      <c r="MQY209" s="15"/>
      <c r="MQZ209" s="15"/>
      <c r="MRA209" s="15"/>
      <c r="MRB209" s="15"/>
      <c r="MRC209" s="15"/>
      <c r="MRD209" s="15"/>
      <c r="MRE209" s="15"/>
      <c r="MRF209" s="15"/>
      <c r="MRG209" s="15"/>
      <c r="MRH209" s="15"/>
      <c r="MRI209" s="15"/>
      <c r="MRJ209" s="15"/>
      <c r="MRK209" s="15"/>
      <c r="MRL209" s="15"/>
      <c r="MRM209" s="15"/>
      <c r="MRN209" s="15"/>
      <c r="MRO209" s="15"/>
      <c r="MRP209" s="15"/>
      <c r="MRQ209" s="15"/>
      <c r="MRR209" s="15"/>
      <c r="MRS209" s="15"/>
      <c r="MRT209" s="15"/>
      <c r="MRU209" s="15"/>
      <c r="MRV209" s="15"/>
      <c r="MRW209" s="15"/>
      <c r="MRX209" s="15"/>
      <c r="MRY209" s="15"/>
      <c r="MRZ209" s="15"/>
      <c r="MSA209" s="15"/>
      <c r="MSB209" s="15"/>
      <c r="MSC209" s="15"/>
      <c r="MSD209" s="15"/>
      <c r="MSE209" s="15"/>
      <c r="MSF209" s="15"/>
      <c r="MSG209" s="15"/>
      <c r="MSH209" s="15"/>
      <c r="MSI209" s="15"/>
      <c r="MSJ209" s="15"/>
      <c r="MSK209" s="15"/>
      <c r="MSL209" s="15"/>
      <c r="MSM209" s="15"/>
      <c r="MSN209" s="15"/>
      <c r="MSO209" s="15"/>
      <c r="MSP209" s="15"/>
      <c r="MSQ209" s="15"/>
      <c r="MSR209" s="15"/>
      <c r="MSS209" s="15"/>
      <c r="MST209" s="15"/>
      <c r="MSU209" s="15"/>
      <c r="MSV209" s="15"/>
      <c r="MSW209" s="15"/>
      <c r="MSX209" s="15"/>
      <c r="MSY209" s="15"/>
      <c r="MSZ209" s="15"/>
      <c r="MTA209" s="15"/>
      <c r="MTB209" s="15"/>
      <c r="MTC209" s="15"/>
      <c r="MTD209" s="15"/>
      <c r="MTE209" s="15"/>
      <c r="MTF209" s="15"/>
      <c r="MTG209" s="15"/>
      <c r="MTH209" s="15"/>
      <c r="MTI209" s="15"/>
      <c r="MTJ209" s="15"/>
      <c r="MTK209" s="15"/>
      <c r="MTL209" s="15"/>
      <c r="MTM209" s="15"/>
      <c r="MTN209" s="15"/>
      <c r="MTO209" s="15"/>
      <c r="MTP209" s="15"/>
      <c r="MTQ209" s="15"/>
      <c r="MTR209" s="15"/>
      <c r="MTS209" s="15"/>
      <c r="MTT209" s="15"/>
      <c r="MTU209" s="15"/>
      <c r="MTV209" s="15"/>
      <c r="MTW209" s="15"/>
      <c r="MTX209" s="15"/>
      <c r="MTY209" s="15"/>
      <c r="MTZ209" s="15"/>
      <c r="MUA209" s="15"/>
      <c r="MUB209" s="15"/>
      <c r="MUC209" s="15"/>
      <c r="MUD209" s="15"/>
      <c r="MUE209" s="15"/>
      <c r="MUF209" s="15"/>
      <c r="MUG209" s="15"/>
      <c r="MUH209" s="15"/>
      <c r="MUI209" s="15"/>
      <c r="MUJ209" s="15"/>
      <c r="MUK209" s="15"/>
      <c r="MUL209" s="15"/>
      <c r="MUM209" s="15"/>
      <c r="MUN209" s="15"/>
      <c r="MUO209" s="15"/>
      <c r="MUP209" s="15"/>
      <c r="MUQ209" s="15"/>
      <c r="MUR209" s="15"/>
      <c r="MUS209" s="15"/>
      <c r="MUT209" s="15"/>
      <c r="MUU209" s="15"/>
      <c r="MUV209" s="15"/>
      <c r="MUW209" s="15"/>
      <c r="MUX209" s="15"/>
      <c r="MUY209" s="15"/>
      <c r="MUZ209" s="15"/>
      <c r="MVA209" s="15"/>
      <c r="MVB209" s="15"/>
      <c r="MVC209" s="15"/>
      <c r="MVD209" s="15"/>
      <c r="MVE209" s="15"/>
      <c r="MVF209" s="15"/>
      <c r="MVG209" s="15"/>
      <c r="MVH209" s="15"/>
      <c r="MVI209" s="15"/>
      <c r="MVJ209" s="15"/>
      <c r="MVK209" s="15"/>
      <c r="MVL209" s="15"/>
      <c r="MVM209" s="15"/>
      <c r="MVN209" s="15"/>
      <c r="MVO209" s="15"/>
      <c r="MVP209" s="15"/>
      <c r="MVQ209" s="15"/>
      <c r="MVR209" s="15"/>
      <c r="MVS209" s="15"/>
      <c r="MVT209" s="15"/>
      <c r="MVU209" s="15"/>
      <c r="MVV209" s="15"/>
      <c r="MVW209" s="15"/>
      <c r="MVX209" s="15"/>
      <c r="MVY209" s="15"/>
      <c r="MVZ209" s="15"/>
      <c r="MWA209" s="15"/>
      <c r="MWB209" s="15"/>
      <c r="MWC209" s="15"/>
      <c r="MWD209" s="15"/>
      <c r="MWE209" s="15"/>
      <c r="MWF209" s="15"/>
      <c r="MWG209" s="15"/>
      <c r="MWH209" s="15"/>
      <c r="MWI209" s="15"/>
      <c r="MWJ209" s="15"/>
      <c r="MWK209" s="15"/>
      <c r="MWL209" s="15"/>
      <c r="MWM209" s="15"/>
      <c r="MWN209" s="15"/>
      <c r="MWO209" s="15"/>
      <c r="MWP209" s="15"/>
      <c r="MWQ209" s="15"/>
      <c r="MWR209" s="15"/>
      <c r="MWS209" s="15"/>
      <c r="MWT209" s="15"/>
      <c r="MWU209" s="15"/>
      <c r="MWV209" s="15"/>
      <c r="MWW209" s="15"/>
      <c r="MWX209" s="15"/>
      <c r="MWY209" s="15"/>
      <c r="MWZ209" s="15"/>
      <c r="MXA209" s="15"/>
      <c r="MXB209" s="15"/>
      <c r="MXC209" s="15"/>
      <c r="MXD209" s="15"/>
      <c r="MXE209" s="15"/>
      <c r="MXF209" s="15"/>
      <c r="MXG209" s="15"/>
      <c r="MXH209" s="15"/>
      <c r="MXI209" s="15"/>
      <c r="MXJ209" s="15"/>
      <c r="MXK209" s="15"/>
      <c r="MXL209" s="15"/>
      <c r="MXM209" s="15"/>
      <c r="MXN209" s="15"/>
      <c r="MXO209" s="15"/>
      <c r="MXP209" s="15"/>
      <c r="MXQ209" s="15"/>
      <c r="MXR209" s="15"/>
      <c r="MXS209" s="15"/>
      <c r="MXT209" s="15"/>
      <c r="MXU209" s="15"/>
      <c r="MXV209" s="15"/>
      <c r="MXW209" s="15"/>
      <c r="MXX209" s="15"/>
      <c r="MXY209" s="15"/>
      <c r="MXZ209" s="15"/>
      <c r="MYA209" s="15"/>
      <c r="MYB209" s="15"/>
      <c r="MYC209" s="15"/>
      <c r="MYD209" s="15"/>
      <c r="MYE209" s="15"/>
      <c r="MYF209" s="15"/>
      <c r="MYG209" s="15"/>
      <c r="MYH209" s="15"/>
      <c r="MYI209" s="15"/>
      <c r="MYJ209" s="15"/>
      <c r="MYK209" s="15"/>
      <c r="MYL209" s="15"/>
      <c r="MYM209" s="15"/>
      <c r="MYN209" s="15"/>
      <c r="MYO209" s="15"/>
      <c r="MYP209" s="15"/>
      <c r="MYQ209" s="15"/>
      <c r="MYR209" s="15"/>
      <c r="MYS209" s="15"/>
      <c r="MYT209" s="15"/>
      <c r="MYU209" s="15"/>
      <c r="MYV209" s="15"/>
      <c r="MYW209" s="15"/>
      <c r="MYX209" s="15"/>
      <c r="MYY209" s="15"/>
      <c r="MYZ209" s="15"/>
      <c r="MZA209" s="15"/>
      <c r="MZB209" s="15"/>
      <c r="MZC209" s="15"/>
      <c r="MZD209" s="15"/>
      <c r="MZE209" s="15"/>
      <c r="MZF209" s="15"/>
      <c r="MZG209" s="15"/>
      <c r="MZH209" s="15"/>
      <c r="MZI209" s="15"/>
      <c r="MZJ209" s="15"/>
      <c r="MZK209" s="15"/>
      <c r="MZL209" s="15"/>
      <c r="MZM209" s="15"/>
      <c r="MZN209" s="15"/>
      <c r="MZO209" s="15"/>
      <c r="MZP209" s="15"/>
      <c r="MZQ209" s="15"/>
      <c r="MZR209" s="15"/>
      <c r="MZS209" s="15"/>
      <c r="MZT209" s="15"/>
      <c r="MZU209" s="15"/>
      <c r="MZV209" s="15"/>
      <c r="MZW209" s="15"/>
      <c r="MZX209" s="15"/>
      <c r="MZY209" s="15"/>
      <c r="MZZ209" s="15"/>
      <c r="NAA209" s="15"/>
      <c r="NAB209" s="15"/>
      <c r="NAC209" s="15"/>
      <c r="NAD209" s="15"/>
      <c r="NAE209" s="15"/>
      <c r="NAF209" s="15"/>
      <c r="NAG209" s="15"/>
      <c r="NAH209" s="15"/>
      <c r="NAI209" s="15"/>
      <c r="NAJ209" s="15"/>
      <c r="NAK209" s="15"/>
      <c r="NAL209" s="15"/>
      <c r="NAM209" s="15"/>
      <c r="NAN209" s="15"/>
      <c r="NAO209" s="15"/>
      <c r="NAP209" s="15"/>
      <c r="NAQ209" s="15"/>
      <c r="NAR209" s="15"/>
      <c r="NAS209" s="15"/>
      <c r="NAT209" s="15"/>
      <c r="NAU209" s="15"/>
      <c r="NAV209" s="15"/>
      <c r="NAW209" s="15"/>
      <c r="NAX209" s="15"/>
      <c r="NAY209" s="15"/>
      <c r="NAZ209" s="15"/>
      <c r="NBA209" s="15"/>
      <c r="NBB209" s="15"/>
      <c r="NBC209" s="15"/>
      <c r="NBD209" s="15"/>
      <c r="NBE209" s="15"/>
      <c r="NBF209" s="15"/>
      <c r="NBG209" s="15"/>
      <c r="NBH209" s="15"/>
      <c r="NBI209" s="15"/>
      <c r="NBJ209" s="15"/>
      <c r="NBK209" s="15"/>
      <c r="NBL209" s="15"/>
      <c r="NBM209" s="15"/>
      <c r="NBN209" s="15"/>
      <c r="NBO209" s="15"/>
      <c r="NBP209" s="15"/>
      <c r="NBQ209" s="15"/>
      <c r="NBR209" s="15"/>
      <c r="NBS209" s="15"/>
      <c r="NBT209" s="15"/>
      <c r="NBU209" s="15"/>
      <c r="NBV209" s="15"/>
      <c r="NBW209" s="15"/>
      <c r="NBX209" s="15"/>
      <c r="NBY209" s="15"/>
      <c r="NBZ209" s="15"/>
      <c r="NCA209" s="15"/>
      <c r="NCB209" s="15"/>
      <c r="NCC209" s="15"/>
      <c r="NCD209" s="15"/>
      <c r="NCE209" s="15"/>
      <c r="NCF209" s="15"/>
      <c r="NCG209" s="15"/>
      <c r="NCH209" s="15"/>
      <c r="NCI209" s="15"/>
      <c r="NCJ209" s="15"/>
      <c r="NCK209" s="15"/>
      <c r="NCL209" s="15"/>
      <c r="NCM209" s="15"/>
      <c r="NCN209" s="15"/>
      <c r="NCO209" s="15"/>
      <c r="NCP209" s="15"/>
      <c r="NCQ209" s="15"/>
      <c r="NCR209" s="15"/>
      <c r="NCS209" s="15"/>
      <c r="NCT209" s="15"/>
      <c r="NCU209" s="15"/>
      <c r="NCV209" s="15"/>
      <c r="NCW209" s="15"/>
      <c r="NCX209" s="15"/>
      <c r="NCY209" s="15"/>
      <c r="NCZ209" s="15"/>
      <c r="NDA209" s="15"/>
      <c r="NDB209" s="15"/>
      <c r="NDC209" s="15"/>
      <c r="NDD209" s="15"/>
      <c r="NDE209" s="15"/>
      <c r="NDF209" s="15"/>
      <c r="NDG209" s="15"/>
      <c r="NDH209" s="15"/>
      <c r="NDI209" s="15"/>
      <c r="NDJ209" s="15"/>
      <c r="NDK209" s="15"/>
      <c r="NDL209" s="15"/>
      <c r="NDM209" s="15"/>
      <c r="NDN209" s="15"/>
      <c r="NDO209" s="15"/>
      <c r="NDP209" s="15"/>
      <c r="NDQ209" s="15"/>
      <c r="NDR209" s="15"/>
      <c r="NDS209" s="15"/>
      <c r="NDT209" s="15"/>
      <c r="NDU209" s="15"/>
      <c r="NDV209" s="15"/>
      <c r="NDW209" s="15"/>
      <c r="NDX209" s="15"/>
      <c r="NDY209" s="15"/>
      <c r="NDZ209" s="15"/>
      <c r="NEA209" s="15"/>
      <c r="NEB209" s="15"/>
      <c r="NEC209" s="15"/>
      <c r="NED209" s="15"/>
      <c r="NEE209" s="15"/>
      <c r="NEF209" s="15"/>
      <c r="NEG209" s="15"/>
      <c r="NEH209" s="15"/>
      <c r="NEI209" s="15"/>
      <c r="NEJ209" s="15"/>
      <c r="NEK209" s="15"/>
      <c r="NEL209" s="15"/>
      <c r="NEM209" s="15"/>
      <c r="NEN209" s="15"/>
      <c r="NEO209" s="15"/>
      <c r="NEP209" s="15"/>
      <c r="NEQ209" s="15"/>
      <c r="NER209" s="15"/>
      <c r="NES209" s="15"/>
      <c r="NET209" s="15"/>
      <c r="NEU209" s="15"/>
      <c r="NEV209" s="15"/>
      <c r="NEW209" s="15"/>
      <c r="NEX209" s="15"/>
      <c r="NEY209" s="15"/>
      <c r="NEZ209" s="15"/>
      <c r="NFA209" s="15"/>
      <c r="NFB209" s="15"/>
      <c r="NFC209" s="15"/>
      <c r="NFD209" s="15"/>
      <c r="NFE209" s="15"/>
      <c r="NFF209" s="15"/>
      <c r="NFG209" s="15"/>
      <c r="NFH209" s="15"/>
      <c r="NFI209" s="15"/>
      <c r="NFJ209" s="15"/>
      <c r="NFK209" s="15"/>
      <c r="NFL209" s="15"/>
      <c r="NFM209" s="15"/>
      <c r="NFN209" s="15"/>
      <c r="NFO209" s="15"/>
      <c r="NFP209" s="15"/>
      <c r="NFQ209" s="15"/>
      <c r="NFR209" s="15"/>
      <c r="NFS209" s="15"/>
      <c r="NFT209" s="15"/>
      <c r="NFU209" s="15"/>
      <c r="NFV209" s="15"/>
      <c r="NFW209" s="15"/>
      <c r="NFX209" s="15"/>
      <c r="NFY209" s="15"/>
      <c r="NFZ209" s="15"/>
      <c r="NGA209" s="15"/>
      <c r="NGB209" s="15"/>
      <c r="NGC209" s="15"/>
      <c r="NGD209" s="15"/>
      <c r="NGE209" s="15"/>
      <c r="NGF209" s="15"/>
      <c r="NGG209" s="15"/>
      <c r="NGH209" s="15"/>
      <c r="NGI209" s="15"/>
      <c r="NGJ209" s="15"/>
      <c r="NGK209" s="15"/>
      <c r="NGL209" s="15"/>
      <c r="NGM209" s="15"/>
      <c r="NGN209" s="15"/>
      <c r="NGO209" s="15"/>
      <c r="NGP209" s="15"/>
      <c r="NGQ209" s="15"/>
      <c r="NGR209" s="15"/>
      <c r="NGS209" s="15"/>
      <c r="NGT209" s="15"/>
      <c r="NGU209" s="15"/>
      <c r="NGV209" s="15"/>
      <c r="NGW209" s="15"/>
      <c r="NGX209" s="15"/>
      <c r="NGY209" s="15"/>
      <c r="NGZ209" s="15"/>
      <c r="NHA209" s="15"/>
      <c r="NHB209" s="15"/>
      <c r="NHC209" s="15"/>
      <c r="NHD209" s="15"/>
      <c r="NHE209" s="15"/>
      <c r="NHF209" s="15"/>
      <c r="NHG209" s="15"/>
      <c r="NHH209" s="15"/>
      <c r="NHI209" s="15"/>
      <c r="NHJ209" s="15"/>
      <c r="NHK209" s="15"/>
      <c r="NHL209" s="15"/>
      <c r="NHM209" s="15"/>
      <c r="NHN209" s="15"/>
      <c r="NHO209" s="15"/>
      <c r="NHP209" s="15"/>
      <c r="NHQ209" s="15"/>
      <c r="NHR209" s="15"/>
      <c r="NHS209" s="15"/>
      <c r="NHT209" s="15"/>
      <c r="NHU209" s="15"/>
      <c r="NHV209" s="15"/>
      <c r="NHW209" s="15"/>
      <c r="NHX209" s="15"/>
      <c r="NHY209" s="15"/>
      <c r="NHZ209" s="15"/>
      <c r="NIA209" s="15"/>
      <c r="NIB209" s="15"/>
      <c r="NIC209" s="15"/>
      <c r="NID209" s="15"/>
      <c r="NIE209" s="15"/>
      <c r="NIF209" s="15"/>
      <c r="NIG209" s="15"/>
      <c r="NIH209" s="15"/>
      <c r="NII209" s="15"/>
      <c r="NIJ209" s="15"/>
      <c r="NIK209" s="15"/>
      <c r="NIL209" s="15"/>
      <c r="NIM209" s="15"/>
      <c r="NIN209" s="15"/>
      <c r="NIO209" s="15"/>
      <c r="NIP209" s="15"/>
      <c r="NIQ209" s="15"/>
      <c r="NIR209" s="15"/>
      <c r="NIS209" s="15"/>
      <c r="NIT209" s="15"/>
      <c r="NIU209" s="15"/>
      <c r="NIV209" s="15"/>
      <c r="NIW209" s="15"/>
      <c r="NIX209" s="15"/>
      <c r="NIY209" s="15"/>
      <c r="NIZ209" s="15"/>
      <c r="NJA209" s="15"/>
      <c r="NJB209" s="15"/>
      <c r="NJC209" s="15"/>
      <c r="NJD209" s="15"/>
      <c r="NJE209" s="15"/>
      <c r="NJF209" s="15"/>
      <c r="NJG209" s="15"/>
      <c r="NJH209" s="15"/>
      <c r="NJI209" s="15"/>
      <c r="NJJ209" s="15"/>
      <c r="NJK209" s="15"/>
      <c r="NJL209" s="15"/>
      <c r="NJM209" s="15"/>
      <c r="NJN209" s="15"/>
      <c r="NJO209" s="15"/>
      <c r="NJP209" s="15"/>
      <c r="NJQ209" s="15"/>
      <c r="NJR209" s="15"/>
      <c r="NJS209" s="15"/>
      <c r="NJT209" s="15"/>
      <c r="NJU209" s="15"/>
      <c r="NJV209" s="15"/>
      <c r="NJW209" s="15"/>
      <c r="NJX209" s="15"/>
      <c r="NJY209" s="15"/>
      <c r="NJZ209" s="15"/>
      <c r="NKA209" s="15"/>
      <c r="NKB209" s="15"/>
      <c r="NKC209" s="15"/>
      <c r="NKD209" s="15"/>
      <c r="NKE209" s="15"/>
      <c r="NKF209" s="15"/>
      <c r="NKG209" s="15"/>
      <c r="NKH209" s="15"/>
      <c r="NKI209" s="15"/>
      <c r="NKJ209" s="15"/>
      <c r="NKK209" s="15"/>
      <c r="NKL209" s="15"/>
      <c r="NKM209" s="15"/>
      <c r="NKN209" s="15"/>
      <c r="NKO209" s="15"/>
      <c r="NKP209" s="15"/>
      <c r="NKQ209" s="15"/>
      <c r="NKR209" s="15"/>
      <c r="NKS209" s="15"/>
      <c r="NKT209" s="15"/>
      <c r="NKU209" s="15"/>
      <c r="NKV209" s="15"/>
      <c r="NKW209" s="15"/>
      <c r="NKX209" s="15"/>
      <c r="NKY209" s="15"/>
      <c r="NKZ209" s="15"/>
      <c r="NLA209" s="15"/>
      <c r="NLB209" s="15"/>
      <c r="NLC209" s="15"/>
      <c r="NLD209" s="15"/>
      <c r="NLE209" s="15"/>
      <c r="NLF209" s="15"/>
      <c r="NLG209" s="15"/>
      <c r="NLH209" s="15"/>
      <c r="NLI209" s="15"/>
      <c r="NLJ209" s="15"/>
      <c r="NLK209" s="15"/>
      <c r="NLL209" s="15"/>
      <c r="NLM209" s="15"/>
      <c r="NLN209" s="15"/>
      <c r="NLO209" s="15"/>
      <c r="NLP209" s="15"/>
      <c r="NLQ209" s="15"/>
      <c r="NLR209" s="15"/>
      <c r="NLS209" s="15"/>
      <c r="NLT209" s="15"/>
      <c r="NLU209" s="15"/>
      <c r="NLV209" s="15"/>
      <c r="NLW209" s="15"/>
      <c r="NLX209" s="15"/>
      <c r="NLY209" s="15"/>
      <c r="NLZ209" s="15"/>
      <c r="NMA209" s="15"/>
      <c r="NMB209" s="15"/>
      <c r="NMC209" s="15"/>
      <c r="NMD209" s="15"/>
      <c r="NME209" s="15"/>
      <c r="NMF209" s="15"/>
      <c r="NMG209" s="15"/>
      <c r="NMH209" s="15"/>
      <c r="NMI209" s="15"/>
      <c r="NMJ209" s="15"/>
      <c r="NMK209" s="15"/>
      <c r="NML209" s="15"/>
      <c r="NMM209" s="15"/>
      <c r="NMN209" s="15"/>
      <c r="NMO209" s="15"/>
      <c r="NMP209" s="15"/>
      <c r="NMQ209" s="15"/>
      <c r="NMR209" s="15"/>
      <c r="NMS209" s="15"/>
      <c r="NMT209" s="15"/>
      <c r="NMU209" s="15"/>
      <c r="NMV209" s="15"/>
      <c r="NMW209" s="15"/>
      <c r="NMX209" s="15"/>
      <c r="NMY209" s="15"/>
      <c r="NMZ209" s="15"/>
      <c r="NNA209" s="15"/>
      <c r="NNB209" s="15"/>
      <c r="NNC209" s="15"/>
      <c r="NND209" s="15"/>
      <c r="NNE209" s="15"/>
      <c r="NNF209" s="15"/>
      <c r="NNG209" s="15"/>
      <c r="NNH209" s="15"/>
      <c r="NNI209" s="15"/>
      <c r="NNJ209" s="15"/>
      <c r="NNK209" s="15"/>
      <c r="NNL209" s="15"/>
      <c r="NNM209" s="15"/>
      <c r="NNN209" s="15"/>
      <c r="NNO209" s="15"/>
      <c r="NNP209" s="15"/>
      <c r="NNQ209" s="15"/>
      <c r="NNR209" s="15"/>
      <c r="NNS209" s="15"/>
      <c r="NNT209" s="15"/>
      <c r="NNU209" s="15"/>
      <c r="NNV209" s="15"/>
      <c r="NNW209" s="15"/>
      <c r="NNX209" s="15"/>
      <c r="NNY209" s="15"/>
      <c r="NNZ209" s="15"/>
      <c r="NOA209" s="15"/>
      <c r="NOB209" s="15"/>
      <c r="NOC209" s="15"/>
      <c r="NOD209" s="15"/>
      <c r="NOE209" s="15"/>
      <c r="NOF209" s="15"/>
      <c r="NOG209" s="15"/>
      <c r="NOH209" s="15"/>
      <c r="NOI209" s="15"/>
      <c r="NOJ209" s="15"/>
      <c r="NOK209" s="15"/>
      <c r="NOL209" s="15"/>
      <c r="NOM209" s="15"/>
      <c r="NON209" s="15"/>
      <c r="NOO209" s="15"/>
      <c r="NOP209" s="15"/>
      <c r="NOQ209" s="15"/>
      <c r="NOR209" s="15"/>
      <c r="NOS209" s="15"/>
      <c r="NOT209" s="15"/>
      <c r="NOU209" s="15"/>
      <c r="NOV209" s="15"/>
      <c r="NOW209" s="15"/>
      <c r="NOX209" s="15"/>
      <c r="NOY209" s="15"/>
      <c r="NOZ209" s="15"/>
      <c r="NPA209" s="15"/>
      <c r="NPB209" s="15"/>
      <c r="NPC209" s="15"/>
      <c r="NPD209" s="15"/>
      <c r="NPE209" s="15"/>
      <c r="NPF209" s="15"/>
      <c r="NPG209" s="15"/>
      <c r="NPH209" s="15"/>
      <c r="NPI209" s="15"/>
      <c r="NPJ209" s="15"/>
      <c r="NPK209" s="15"/>
      <c r="NPL209" s="15"/>
      <c r="NPM209" s="15"/>
      <c r="NPN209" s="15"/>
      <c r="NPO209" s="15"/>
      <c r="NPP209" s="15"/>
      <c r="NPQ209" s="15"/>
      <c r="NPR209" s="15"/>
      <c r="NPS209" s="15"/>
      <c r="NPT209" s="15"/>
      <c r="NPU209" s="15"/>
      <c r="NPV209" s="15"/>
      <c r="NPW209" s="15"/>
      <c r="NPX209" s="15"/>
      <c r="NPY209" s="15"/>
      <c r="NPZ209" s="15"/>
      <c r="NQA209" s="15"/>
      <c r="NQB209" s="15"/>
      <c r="NQC209" s="15"/>
      <c r="NQD209" s="15"/>
      <c r="NQE209" s="15"/>
      <c r="NQF209" s="15"/>
      <c r="NQG209" s="15"/>
      <c r="NQH209" s="15"/>
      <c r="NQI209" s="15"/>
      <c r="NQJ209" s="15"/>
      <c r="NQK209" s="15"/>
      <c r="NQL209" s="15"/>
      <c r="NQM209" s="15"/>
      <c r="NQN209" s="15"/>
      <c r="NQO209" s="15"/>
      <c r="NQP209" s="15"/>
      <c r="NQQ209" s="15"/>
      <c r="NQR209" s="15"/>
      <c r="NQS209" s="15"/>
      <c r="NQT209" s="15"/>
      <c r="NQU209" s="15"/>
      <c r="NQV209" s="15"/>
      <c r="NQW209" s="15"/>
      <c r="NQX209" s="15"/>
      <c r="NQY209" s="15"/>
      <c r="NQZ209" s="15"/>
      <c r="NRA209" s="15"/>
      <c r="NRB209" s="15"/>
      <c r="NRC209" s="15"/>
      <c r="NRD209" s="15"/>
      <c r="NRE209" s="15"/>
      <c r="NRF209" s="15"/>
      <c r="NRG209" s="15"/>
      <c r="NRH209" s="15"/>
      <c r="NRI209" s="15"/>
      <c r="NRJ209" s="15"/>
      <c r="NRK209" s="15"/>
      <c r="NRL209" s="15"/>
      <c r="NRM209" s="15"/>
      <c r="NRN209" s="15"/>
      <c r="NRO209" s="15"/>
      <c r="NRP209" s="15"/>
      <c r="NRQ209" s="15"/>
      <c r="NRR209" s="15"/>
      <c r="NRS209" s="15"/>
      <c r="NRT209" s="15"/>
      <c r="NRU209" s="15"/>
      <c r="NRV209" s="15"/>
      <c r="NRW209" s="15"/>
      <c r="NRX209" s="15"/>
      <c r="NRY209" s="15"/>
      <c r="NRZ209" s="15"/>
      <c r="NSA209" s="15"/>
      <c r="NSB209" s="15"/>
      <c r="NSC209" s="15"/>
      <c r="NSD209" s="15"/>
      <c r="NSE209" s="15"/>
      <c r="NSF209" s="15"/>
      <c r="NSG209" s="15"/>
      <c r="NSH209" s="15"/>
      <c r="NSI209" s="15"/>
      <c r="NSJ209" s="15"/>
      <c r="NSK209" s="15"/>
      <c r="NSL209" s="15"/>
      <c r="NSM209" s="15"/>
      <c r="NSN209" s="15"/>
      <c r="NSO209" s="15"/>
      <c r="NSP209" s="15"/>
      <c r="NSQ209" s="15"/>
      <c r="NSR209" s="15"/>
      <c r="NSS209" s="15"/>
      <c r="NST209" s="15"/>
      <c r="NSU209" s="15"/>
      <c r="NSV209" s="15"/>
      <c r="NSW209" s="15"/>
      <c r="NSX209" s="15"/>
      <c r="NSY209" s="15"/>
      <c r="NSZ209" s="15"/>
      <c r="NTA209" s="15"/>
      <c r="NTB209" s="15"/>
      <c r="NTC209" s="15"/>
      <c r="NTD209" s="15"/>
      <c r="NTE209" s="15"/>
      <c r="NTF209" s="15"/>
      <c r="NTG209" s="15"/>
      <c r="NTH209" s="15"/>
      <c r="NTI209" s="15"/>
      <c r="NTJ209" s="15"/>
      <c r="NTK209" s="15"/>
      <c r="NTL209" s="15"/>
      <c r="NTM209" s="15"/>
      <c r="NTN209" s="15"/>
      <c r="NTO209" s="15"/>
      <c r="NTP209" s="15"/>
      <c r="NTQ209" s="15"/>
      <c r="NTR209" s="15"/>
      <c r="NTS209" s="15"/>
      <c r="NTT209" s="15"/>
      <c r="NTU209" s="15"/>
      <c r="NTV209" s="15"/>
      <c r="NTW209" s="15"/>
      <c r="NTX209" s="15"/>
      <c r="NTY209" s="15"/>
      <c r="NTZ209" s="15"/>
      <c r="NUA209" s="15"/>
      <c r="NUB209" s="15"/>
      <c r="NUC209" s="15"/>
      <c r="NUD209" s="15"/>
      <c r="NUE209" s="15"/>
      <c r="NUF209" s="15"/>
      <c r="NUG209" s="15"/>
      <c r="NUH209" s="15"/>
      <c r="NUI209" s="15"/>
      <c r="NUJ209" s="15"/>
      <c r="NUK209" s="15"/>
      <c r="NUL209" s="15"/>
      <c r="NUM209" s="15"/>
      <c r="NUN209" s="15"/>
      <c r="NUO209" s="15"/>
      <c r="NUP209" s="15"/>
      <c r="NUQ209" s="15"/>
      <c r="NUR209" s="15"/>
      <c r="NUS209" s="15"/>
      <c r="NUT209" s="15"/>
      <c r="NUU209" s="15"/>
      <c r="NUV209" s="15"/>
      <c r="NUW209" s="15"/>
      <c r="NUX209" s="15"/>
      <c r="NUY209" s="15"/>
      <c r="NUZ209" s="15"/>
      <c r="NVA209" s="15"/>
      <c r="NVB209" s="15"/>
      <c r="NVC209" s="15"/>
      <c r="NVD209" s="15"/>
      <c r="NVE209" s="15"/>
      <c r="NVF209" s="15"/>
      <c r="NVG209" s="15"/>
      <c r="NVH209" s="15"/>
      <c r="NVI209" s="15"/>
      <c r="NVJ209" s="15"/>
      <c r="NVK209" s="15"/>
      <c r="NVL209" s="15"/>
      <c r="NVM209" s="15"/>
      <c r="NVN209" s="15"/>
      <c r="NVO209" s="15"/>
      <c r="NVP209" s="15"/>
      <c r="NVQ209" s="15"/>
      <c r="NVR209" s="15"/>
      <c r="NVS209" s="15"/>
      <c r="NVT209" s="15"/>
      <c r="NVU209" s="15"/>
      <c r="NVV209" s="15"/>
      <c r="NVW209" s="15"/>
      <c r="NVX209" s="15"/>
      <c r="NVY209" s="15"/>
      <c r="NVZ209" s="15"/>
      <c r="NWA209" s="15"/>
      <c r="NWB209" s="15"/>
      <c r="NWC209" s="15"/>
      <c r="NWD209" s="15"/>
      <c r="NWE209" s="15"/>
      <c r="NWF209" s="15"/>
      <c r="NWG209" s="15"/>
      <c r="NWH209" s="15"/>
      <c r="NWI209" s="15"/>
      <c r="NWJ209" s="15"/>
      <c r="NWK209" s="15"/>
      <c r="NWL209" s="15"/>
      <c r="NWM209" s="15"/>
      <c r="NWN209" s="15"/>
      <c r="NWO209" s="15"/>
      <c r="NWP209" s="15"/>
      <c r="NWQ209" s="15"/>
      <c r="NWR209" s="15"/>
      <c r="NWS209" s="15"/>
      <c r="NWT209" s="15"/>
      <c r="NWU209" s="15"/>
      <c r="NWV209" s="15"/>
      <c r="NWW209" s="15"/>
      <c r="NWX209" s="15"/>
      <c r="NWY209" s="15"/>
      <c r="NWZ209" s="15"/>
      <c r="NXA209" s="15"/>
      <c r="NXB209" s="15"/>
      <c r="NXC209" s="15"/>
      <c r="NXD209" s="15"/>
      <c r="NXE209" s="15"/>
      <c r="NXF209" s="15"/>
      <c r="NXG209" s="15"/>
      <c r="NXH209" s="15"/>
      <c r="NXI209" s="15"/>
      <c r="NXJ209" s="15"/>
      <c r="NXK209" s="15"/>
      <c r="NXL209" s="15"/>
      <c r="NXM209" s="15"/>
      <c r="NXN209" s="15"/>
      <c r="NXO209" s="15"/>
      <c r="NXP209" s="15"/>
      <c r="NXQ209" s="15"/>
      <c r="NXR209" s="15"/>
      <c r="NXS209" s="15"/>
      <c r="NXT209" s="15"/>
      <c r="NXU209" s="15"/>
      <c r="NXV209" s="15"/>
      <c r="NXW209" s="15"/>
      <c r="NXX209" s="15"/>
      <c r="NXY209" s="15"/>
      <c r="NXZ209" s="15"/>
      <c r="NYA209" s="15"/>
      <c r="NYB209" s="15"/>
      <c r="NYC209" s="15"/>
      <c r="NYD209" s="15"/>
      <c r="NYE209" s="15"/>
      <c r="NYF209" s="15"/>
      <c r="NYG209" s="15"/>
      <c r="NYH209" s="15"/>
      <c r="NYI209" s="15"/>
      <c r="NYJ209" s="15"/>
      <c r="NYK209" s="15"/>
      <c r="NYL209" s="15"/>
      <c r="NYM209" s="15"/>
      <c r="NYN209" s="15"/>
      <c r="NYO209" s="15"/>
      <c r="NYP209" s="15"/>
      <c r="NYQ209" s="15"/>
      <c r="NYR209" s="15"/>
      <c r="NYS209" s="15"/>
      <c r="NYT209" s="15"/>
      <c r="NYU209" s="15"/>
      <c r="NYV209" s="15"/>
      <c r="NYW209" s="15"/>
      <c r="NYX209" s="15"/>
      <c r="NYY209" s="15"/>
      <c r="NYZ209" s="15"/>
      <c r="NZA209" s="15"/>
      <c r="NZB209" s="15"/>
      <c r="NZC209" s="15"/>
      <c r="NZD209" s="15"/>
      <c r="NZE209" s="15"/>
      <c r="NZF209" s="15"/>
      <c r="NZG209" s="15"/>
      <c r="NZH209" s="15"/>
      <c r="NZI209" s="15"/>
      <c r="NZJ209" s="15"/>
      <c r="NZK209" s="15"/>
      <c r="NZL209" s="15"/>
      <c r="NZM209" s="15"/>
      <c r="NZN209" s="15"/>
      <c r="NZO209" s="15"/>
      <c r="NZP209" s="15"/>
      <c r="NZQ209" s="15"/>
      <c r="NZR209" s="15"/>
      <c r="NZS209" s="15"/>
      <c r="NZT209" s="15"/>
      <c r="NZU209" s="15"/>
      <c r="NZV209" s="15"/>
      <c r="NZW209" s="15"/>
      <c r="NZX209" s="15"/>
      <c r="NZY209" s="15"/>
      <c r="NZZ209" s="15"/>
      <c r="OAA209" s="15"/>
      <c r="OAB209" s="15"/>
      <c r="OAC209" s="15"/>
      <c r="OAD209" s="15"/>
      <c r="OAE209" s="15"/>
      <c r="OAF209" s="15"/>
      <c r="OAG209" s="15"/>
      <c r="OAH209" s="15"/>
      <c r="OAI209" s="15"/>
      <c r="OAJ209" s="15"/>
      <c r="OAK209" s="15"/>
      <c r="OAL209" s="15"/>
      <c r="OAM209" s="15"/>
      <c r="OAN209" s="15"/>
      <c r="OAO209" s="15"/>
      <c r="OAP209" s="15"/>
      <c r="OAQ209" s="15"/>
      <c r="OAR209" s="15"/>
      <c r="OAS209" s="15"/>
      <c r="OAT209" s="15"/>
      <c r="OAU209" s="15"/>
      <c r="OAV209" s="15"/>
      <c r="OAW209" s="15"/>
      <c r="OAX209" s="15"/>
      <c r="OAY209" s="15"/>
      <c r="OAZ209" s="15"/>
      <c r="OBA209" s="15"/>
      <c r="OBB209" s="15"/>
      <c r="OBC209" s="15"/>
      <c r="OBD209" s="15"/>
      <c r="OBE209" s="15"/>
      <c r="OBF209" s="15"/>
      <c r="OBG209" s="15"/>
      <c r="OBH209" s="15"/>
      <c r="OBI209" s="15"/>
      <c r="OBJ209" s="15"/>
      <c r="OBK209" s="15"/>
      <c r="OBL209" s="15"/>
      <c r="OBM209" s="15"/>
      <c r="OBN209" s="15"/>
      <c r="OBO209" s="15"/>
      <c r="OBP209" s="15"/>
      <c r="OBQ209" s="15"/>
      <c r="OBR209" s="15"/>
      <c r="OBS209" s="15"/>
      <c r="OBT209" s="15"/>
      <c r="OBU209" s="15"/>
      <c r="OBV209" s="15"/>
      <c r="OBW209" s="15"/>
      <c r="OBX209" s="15"/>
      <c r="OBY209" s="15"/>
      <c r="OBZ209" s="15"/>
      <c r="OCA209" s="15"/>
      <c r="OCB209" s="15"/>
      <c r="OCC209" s="15"/>
      <c r="OCD209" s="15"/>
      <c r="OCE209" s="15"/>
      <c r="OCF209" s="15"/>
      <c r="OCG209" s="15"/>
      <c r="OCH209" s="15"/>
      <c r="OCI209" s="15"/>
      <c r="OCJ209" s="15"/>
      <c r="OCK209" s="15"/>
      <c r="OCL209" s="15"/>
      <c r="OCM209" s="15"/>
      <c r="OCN209" s="15"/>
      <c r="OCO209" s="15"/>
      <c r="OCP209" s="15"/>
      <c r="OCQ209" s="15"/>
      <c r="OCR209" s="15"/>
      <c r="OCS209" s="15"/>
      <c r="OCT209" s="15"/>
      <c r="OCU209" s="15"/>
      <c r="OCV209" s="15"/>
      <c r="OCW209" s="15"/>
      <c r="OCX209" s="15"/>
      <c r="OCY209" s="15"/>
      <c r="OCZ209" s="15"/>
      <c r="ODA209" s="15"/>
      <c r="ODB209" s="15"/>
      <c r="ODC209" s="15"/>
      <c r="ODD209" s="15"/>
      <c r="ODE209" s="15"/>
      <c r="ODF209" s="15"/>
      <c r="ODG209" s="15"/>
      <c r="ODH209" s="15"/>
      <c r="ODI209" s="15"/>
      <c r="ODJ209" s="15"/>
      <c r="ODK209" s="15"/>
      <c r="ODL209" s="15"/>
      <c r="ODM209" s="15"/>
      <c r="ODN209" s="15"/>
      <c r="ODO209" s="15"/>
      <c r="ODP209" s="15"/>
      <c r="ODQ209" s="15"/>
      <c r="ODR209" s="15"/>
      <c r="ODS209" s="15"/>
      <c r="ODT209" s="15"/>
      <c r="ODU209" s="15"/>
      <c r="ODV209" s="15"/>
      <c r="ODW209" s="15"/>
      <c r="ODX209" s="15"/>
      <c r="ODY209" s="15"/>
      <c r="ODZ209" s="15"/>
      <c r="OEA209" s="15"/>
      <c r="OEB209" s="15"/>
      <c r="OEC209" s="15"/>
      <c r="OED209" s="15"/>
      <c r="OEE209" s="15"/>
      <c r="OEF209" s="15"/>
      <c r="OEG209" s="15"/>
      <c r="OEH209" s="15"/>
      <c r="OEI209" s="15"/>
      <c r="OEJ209" s="15"/>
      <c r="OEK209" s="15"/>
      <c r="OEL209" s="15"/>
      <c r="OEM209" s="15"/>
      <c r="OEN209" s="15"/>
      <c r="OEO209" s="15"/>
      <c r="OEP209" s="15"/>
      <c r="OEQ209" s="15"/>
      <c r="OER209" s="15"/>
      <c r="OES209" s="15"/>
      <c r="OET209" s="15"/>
      <c r="OEU209" s="15"/>
      <c r="OEV209" s="15"/>
      <c r="OEW209" s="15"/>
      <c r="OEX209" s="15"/>
      <c r="OEY209" s="15"/>
      <c r="OEZ209" s="15"/>
      <c r="OFA209" s="15"/>
      <c r="OFB209" s="15"/>
      <c r="OFC209" s="15"/>
      <c r="OFD209" s="15"/>
      <c r="OFE209" s="15"/>
      <c r="OFF209" s="15"/>
      <c r="OFG209" s="15"/>
      <c r="OFH209" s="15"/>
      <c r="OFI209" s="15"/>
      <c r="OFJ209" s="15"/>
      <c r="OFK209" s="15"/>
      <c r="OFL209" s="15"/>
      <c r="OFM209" s="15"/>
      <c r="OFN209" s="15"/>
      <c r="OFO209" s="15"/>
      <c r="OFP209" s="15"/>
      <c r="OFQ209" s="15"/>
      <c r="OFR209" s="15"/>
      <c r="OFS209" s="15"/>
      <c r="OFT209" s="15"/>
      <c r="OFU209" s="15"/>
      <c r="OFV209" s="15"/>
      <c r="OFW209" s="15"/>
      <c r="OFX209" s="15"/>
      <c r="OFY209" s="15"/>
      <c r="OFZ209" s="15"/>
      <c r="OGA209" s="15"/>
      <c r="OGB209" s="15"/>
      <c r="OGC209" s="15"/>
      <c r="OGD209" s="15"/>
      <c r="OGE209" s="15"/>
      <c r="OGF209" s="15"/>
      <c r="OGG209" s="15"/>
      <c r="OGH209" s="15"/>
      <c r="OGI209" s="15"/>
      <c r="OGJ209" s="15"/>
      <c r="OGK209" s="15"/>
      <c r="OGL209" s="15"/>
      <c r="OGM209" s="15"/>
      <c r="OGN209" s="15"/>
      <c r="OGO209" s="15"/>
      <c r="OGP209" s="15"/>
      <c r="OGQ209" s="15"/>
      <c r="OGR209" s="15"/>
      <c r="OGS209" s="15"/>
      <c r="OGT209" s="15"/>
      <c r="OGU209" s="15"/>
      <c r="OGV209" s="15"/>
      <c r="OGW209" s="15"/>
      <c r="OGX209" s="15"/>
      <c r="OGY209" s="15"/>
      <c r="OGZ209" s="15"/>
      <c r="OHA209" s="15"/>
      <c r="OHB209" s="15"/>
      <c r="OHC209" s="15"/>
      <c r="OHD209" s="15"/>
      <c r="OHE209" s="15"/>
      <c r="OHF209" s="15"/>
      <c r="OHG209" s="15"/>
      <c r="OHH209" s="15"/>
      <c r="OHI209" s="15"/>
      <c r="OHJ209" s="15"/>
      <c r="OHK209" s="15"/>
      <c r="OHL209" s="15"/>
      <c r="OHM209" s="15"/>
      <c r="OHN209" s="15"/>
      <c r="OHO209" s="15"/>
      <c r="OHP209" s="15"/>
      <c r="OHQ209" s="15"/>
      <c r="OHR209" s="15"/>
      <c r="OHS209" s="15"/>
      <c r="OHT209" s="15"/>
      <c r="OHU209" s="15"/>
      <c r="OHV209" s="15"/>
      <c r="OHW209" s="15"/>
      <c r="OHX209" s="15"/>
      <c r="OHY209" s="15"/>
      <c r="OHZ209" s="15"/>
      <c r="OIA209" s="15"/>
      <c r="OIB209" s="15"/>
      <c r="OIC209" s="15"/>
      <c r="OID209" s="15"/>
      <c r="OIE209" s="15"/>
      <c r="OIF209" s="15"/>
      <c r="OIG209" s="15"/>
      <c r="OIH209" s="15"/>
      <c r="OII209" s="15"/>
      <c r="OIJ209" s="15"/>
      <c r="OIK209" s="15"/>
      <c r="OIL209" s="15"/>
      <c r="OIM209" s="15"/>
      <c r="OIN209" s="15"/>
      <c r="OIO209" s="15"/>
      <c r="OIP209" s="15"/>
      <c r="OIQ209" s="15"/>
      <c r="OIR209" s="15"/>
      <c r="OIS209" s="15"/>
      <c r="OIT209" s="15"/>
      <c r="OIU209" s="15"/>
      <c r="OIV209" s="15"/>
      <c r="OIW209" s="15"/>
      <c r="OIX209" s="15"/>
      <c r="OIY209" s="15"/>
      <c r="OIZ209" s="15"/>
      <c r="OJA209" s="15"/>
      <c r="OJB209" s="15"/>
      <c r="OJC209" s="15"/>
      <c r="OJD209" s="15"/>
      <c r="OJE209" s="15"/>
      <c r="OJF209" s="15"/>
      <c r="OJG209" s="15"/>
      <c r="OJH209" s="15"/>
      <c r="OJI209" s="15"/>
      <c r="OJJ209" s="15"/>
      <c r="OJK209" s="15"/>
      <c r="OJL209" s="15"/>
      <c r="OJM209" s="15"/>
      <c r="OJN209" s="15"/>
      <c r="OJO209" s="15"/>
      <c r="OJP209" s="15"/>
      <c r="OJQ209" s="15"/>
      <c r="OJR209" s="15"/>
      <c r="OJS209" s="15"/>
      <c r="OJT209" s="15"/>
      <c r="OJU209" s="15"/>
      <c r="OJV209" s="15"/>
      <c r="OJW209" s="15"/>
      <c r="OJX209" s="15"/>
      <c r="OJY209" s="15"/>
      <c r="OJZ209" s="15"/>
      <c r="OKA209" s="15"/>
      <c r="OKB209" s="15"/>
      <c r="OKC209" s="15"/>
      <c r="OKD209" s="15"/>
      <c r="OKE209" s="15"/>
      <c r="OKF209" s="15"/>
      <c r="OKG209" s="15"/>
      <c r="OKH209" s="15"/>
      <c r="OKI209" s="15"/>
      <c r="OKJ209" s="15"/>
      <c r="OKK209" s="15"/>
      <c r="OKL209" s="15"/>
      <c r="OKM209" s="15"/>
      <c r="OKN209" s="15"/>
      <c r="OKO209" s="15"/>
      <c r="OKP209" s="15"/>
      <c r="OKQ209" s="15"/>
      <c r="OKR209" s="15"/>
      <c r="OKS209" s="15"/>
      <c r="OKT209" s="15"/>
      <c r="OKU209" s="15"/>
      <c r="OKV209" s="15"/>
      <c r="OKW209" s="15"/>
      <c r="OKX209" s="15"/>
      <c r="OKY209" s="15"/>
      <c r="OKZ209" s="15"/>
      <c r="OLA209" s="15"/>
      <c r="OLB209" s="15"/>
      <c r="OLC209" s="15"/>
      <c r="OLD209" s="15"/>
      <c r="OLE209" s="15"/>
      <c r="OLF209" s="15"/>
      <c r="OLG209" s="15"/>
      <c r="OLH209" s="15"/>
      <c r="OLI209" s="15"/>
      <c r="OLJ209" s="15"/>
      <c r="OLK209" s="15"/>
      <c r="OLL209" s="15"/>
      <c r="OLM209" s="15"/>
      <c r="OLN209" s="15"/>
      <c r="OLO209" s="15"/>
      <c r="OLP209" s="15"/>
      <c r="OLQ209" s="15"/>
      <c r="OLR209" s="15"/>
      <c r="OLS209" s="15"/>
      <c r="OLT209" s="15"/>
      <c r="OLU209" s="15"/>
      <c r="OLV209" s="15"/>
      <c r="OLW209" s="15"/>
      <c r="OLX209" s="15"/>
      <c r="OLY209" s="15"/>
      <c r="OLZ209" s="15"/>
      <c r="OMA209" s="15"/>
      <c r="OMB209" s="15"/>
      <c r="OMC209" s="15"/>
      <c r="OMD209" s="15"/>
      <c r="OME209" s="15"/>
      <c r="OMF209" s="15"/>
      <c r="OMG209" s="15"/>
      <c r="OMH209" s="15"/>
      <c r="OMI209" s="15"/>
      <c r="OMJ209" s="15"/>
      <c r="OMK209" s="15"/>
      <c r="OML209" s="15"/>
      <c r="OMM209" s="15"/>
      <c r="OMN209" s="15"/>
      <c r="OMO209" s="15"/>
      <c r="OMP209" s="15"/>
      <c r="OMQ209" s="15"/>
      <c r="OMR209" s="15"/>
      <c r="OMS209" s="15"/>
      <c r="OMT209" s="15"/>
      <c r="OMU209" s="15"/>
      <c r="OMV209" s="15"/>
      <c r="OMW209" s="15"/>
      <c r="OMX209" s="15"/>
      <c r="OMY209" s="15"/>
      <c r="OMZ209" s="15"/>
      <c r="ONA209" s="15"/>
      <c r="ONB209" s="15"/>
      <c r="ONC209" s="15"/>
      <c r="OND209" s="15"/>
      <c r="ONE209" s="15"/>
      <c r="ONF209" s="15"/>
      <c r="ONG209" s="15"/>
      <c r="ONH209" s="15"/>
      <c r="ONI209" s="15"/>
      <c r="ONJ209" s="15"/>
      <c r="ONK209" s="15"/>
      <c r="ONL209" s="15"/>
      <c r="ONM209" s="15"/>
      <c r="ONN209" s="15"/>
      <c r="ONO209" s="15"/>
      <c r="ONP209" s="15"/>
      <c r="ONQ209" s="15"/>
      <c r="ONR209" s="15"/>
      <c r="ONS209" s="15"/>
      <c r="ONT209" s="15"/>
      <c r="ONU209" s="15"/>
      <c r="ONV209" s="15"/>
      <c r="ONW209" s="15"/>
      <c r="ONX209" s="15"/>
      <c r="ONY209" s="15"/>
      <c r="ONZ209" s="15"/>
      <c r="OOA209" s="15"/>
      <c r="OOB209" s="15"/>
      <c r="OOC209" s="15"/>
      <c r="OOD209" s="15"/>
      <c r="OOE209" s="15"/>
      <c r="OOF209" s="15"/>
      <c r="OOG209" s="15"/>
      <c r="OOH209" s="15"/>
      <c r="OOI209" s="15"/>
      <c r="OOJ209" s="15"/>
      <c r="OOK209" s="15"/>
      <c r="OOL209" s="15"/>
      <c r="OOM209" s="15"/>
      <c r="OON209" s="15"/>
      <c r="OOO209" s="15"/>
      <c r="OOP209" s="15"/>
      <c r="OOQ209" s="15"/>
      <c r="OOR209" s="15"/>
      <c r="OOS209" s="15"/>
      <c r="OOT209" s="15"/>
      <c r="OOU209" s="15"/>
      <c r="OOV209" s="15"/>
      <c r="OOW209" s="15"/>
      <c r="OOX209" s="15"/>
      <c r="OOY209" s="15"/>
      <c r="OOZ209" s="15"/>
      <c r="OPA209" s="15"/>
      <c r="OPB209" s="15"/>
      <c r="OPC209" s="15"/>
      <c r="OPD209" s="15"/>
      <c r="OPE209" s="15"/>
      <c r="OPF209" s="15"/>
      <c r="OPG209" s="15"/>
      <c r="OPH209" s="15"/>
      <c r="OPI209" s="15"/>
      <c r="OPJ209" s="15"/>
      <c r="OPK209" s="15"/>
      <c r="OPL209" s="15"/>
      <c r="OPM209" s="15"/>
      <c r="OPN209" s="15"/>
      <c r="OPO209" s="15"/>
      <c r="OPP209" s="15"/>
      <c r="OPQ209" s="15"/>
      <c r="OPR209" s="15"/>
      <c r="OPS209" s="15"/>
      <c r="OPT209" s="15"/>
      <c r="OPU209" s="15"/>
      <c r="OPV209" s="15"/>
      <c r="OPW209" s="15"/>
      <c r="OPX209" s="15"/>
      <c r="OPY209" s="15"/>
      <c r="OPZ209" s="15"/>
      <c r="OQA209" s="15"/>
      <c r="OQB209" s="15"/>
      <c r="OQC209" s="15"/>
      <c r="OQD209" s="15"/>
      <c r="OQE209" s="15"/>
      <c r="OQF209" s="15"/>
      <c r="OQG209" s="15"/>
      <c r="OQH209" s="15"/>
      <c r="OQI209" s="15"/>
      <c r="OQJ209" s="15"/>
      <c r="OQK209" s="15"/>
      <c r="OQL209" s="15"/>
      <c r="OQM209" s="15"/>
      <c r="OQN209" s="15"/>
      <c r="OQO209" s="15"/>
      <c r="OQP209" s="15"/>
      <c r="OQQ209" s="15"/>
      <c r="OQR209" s="15"/>
      <c r="OQS209" s="15"/>
      <c r="OQT209" s="15"/>
      <c r="OQU209" s="15"/>
      <c r="OQV209" s="15"/>
      <c r="OQW209" s="15"/>
      <c r="OQX209" s="15"/>
      <c r="OQY209" s="15"/>
      <c r="OQZ209" s="15"/>
      <c r="ORA209" s="15"/>
      <c r="ORB209" s="15"/>
      <c r="ORC209" s="15"/>
      <c r="ORD209" s="15"/>
      <c r="ORE209" s="15"/>
      <c r="ORF209" s="15"/>
      <c r="ORG209" s="15"/>
      <c r="ORH209" s="15"/>
      <c r="ORI209" s="15"/>
      <c r="ORJ209" s="15"/>
      <c r="ORK209" s="15"/>
      <c r="ORL209" s="15"/>
      <c r="ORM209" s="15"/>
      <c r="ORN209" s="15"/>
      <c r="ORO209" s="15"/>
      <c r="ORP209" s="15"/>
      <c r="ORQ209" s="15"/>
      <c r="ORR209" s="15"/>
      <c r="ORS209" s="15"/>
      <c r="ORT209" s="15"/>
      <c r="ORU209" s="15"/>
      <c r="ORV209" s="15"/>
      <c r="ORW209" s="15"/>
      <c r="ORX209" s="15"/>
      <c r="ORY209" s="15"/>
      <c r="ORZ209" s="15"/>
      <c r="OSA209" s="15"/>
      <c r="OSB209" s="15"/>
      <c r="OSC209" s="15"/>
      <c r="OSD209" s="15"/>
      <c r="OSE209" s="15"/>
      <c r="OSF209" s="15"/>
      <c r="OSG209" s="15"/>
      <c r="OSH209" s="15"/>
      <c r="OSI209" s="15"/>
      <c r="OSJ209" s="15"/>
      <c r="OSK209" s="15"/>
      <c r="OSL209" s="15"/>
      <c r="OSM209" s="15"/>
      <c r="OSN209" s="15"/>
      <c r="OSO209" s="15"/>
      <c r="OSP209" s="15"/>
      <c r="OSQ209" s="15"/>
      <c r="OSR209" s="15"/>
      <c r="OSS209" s="15"/>
      <c r="OST209" s="15"/>
      <c r="OSU209" s="15"/>
      <c r="OSV209" s="15"/>
      <c r="OSW209" s="15"/>
      <c r="OSX209" s="15"/>
      <c r="OSY209" s="15"/>
      <c r="OSZ209" s="15"/>
      <c r="OTA209" s="15"/>
      <c r="OTB209" s="15"/>
      <c r="OTC209" s="15"/>
      <c r="OTD209" s="15"/>
      <c r="OTE209" s="15"/>
      <c r="OTF209" s="15"/>
      <c r="OTG209" s="15"/>
      <c r="OTH209" s="15"/>
      <c r="OTI209" s="15"/>
      <c r="OTJ209" s="15"/>
      <c r="OTK209" s="15"/>
      <c r="OTL209" s="15"/>
      <c r="OTM209" s="15"/>
      <c r="OTN209" s="15"/>
      <c r="OTO209" s="15"/>
      <c r="OTP209" s="15"/>
      <c r="OTQ209" s="15"/>
      <c r="OTR209" s="15"/>
      <c r="OTS209" s="15"/>
      <c r="OTT209" s="15"/>
      <c r="OTU209" s="15"/>
      <c r="OTV209" s="15"/>
      <c r="OTW209" s="15"/>
      <c r="OTX209" s="15"/>
      <c r="OTY209" s="15"/>
      <c r="OTZ209" s="15"/>
      <c r="OUA209" s="15"/>
      <c r="OUB209" s="15"/>
      <c r="OUC209" s="15"/>
      <c r="OUD209" s="15"/>
      <c r="OUE209" s="15"/>
      <c r="OUF209" s="15"/>
      <c r="OUG209" s="15"/>
      <c r="OUH209" s="15"/>
      <c r="OUI209" s="15"/>
      <c r="OUJ209" s="15"/>
      <c r="OUK209" s="15"/>
      <c r="OUL209" s="15"/>
      <c r="OUM209" s="15"/>
      <c r="OUN209" s="15"/>
      <c r="OUO209" s="15"/>
      <c r="OUP209" s="15"/>
      <c r="OUQ209" s="15"/>
      <c r="OUR209" s="15"/>
      <c r="OUS209" s="15"/>
      <c r="OUT209" s="15"/>
      <c r="OUU209" s="15"/>
      <c r="OUV209" s="15"/>
      <c r="OUW209" s="15"/>
      <c r="OUX209" s="15"/>
      <c r="OUY209" s="15"/>
      <c r="OUZ209" s="15"/>
      <c r="OVA209" s="15"/>
      <c r="OVB209" s="15"/>
      <c r="OVC209" s="15"/>
      <c r="OVD209" s="15"/>
      <c r="OVE209" s="15"/>
      <c r="OVF209" s="15"/>
      <c r="OVG209" s="15"/>
      <c r="OVH209" s="15"/>
      <c r="OVI209" s="15"/>
      <c r="OVJ209" s="15"/>
      <c r="OVK209" s="15"/>
      <c r="OVL209" s="15"/>
      <c r="OVM209" s="15"/>
      <c r="OVN209" s="15"/>
      <c r="OVO209" s="15"/>
      <c r="OVP209" s="15"/>
      <c r="OVQ209" s="15"/>
      <c r="OVR209" s="15"/>
      <c r="OVS209" s="15"/>
      <c r="OVT209" s="15"/>
      <c r="OVU209" s="15"/>
      <c r="OVV209" s="15"/>
      <c r="OVW209" s="15"/>
      <c r="OVX209" s="15"/>
      <c r="OVY209" s="15"/>
      <c r="OVZ209" s="15"/>
      <c r="OWA209" s="15"/>
      <c r="OWB209" s="15"/>
      <c r="OWC209" s="15"/>
      <c r="OWD209" s="15"/>
      <c r="OWE209" s="15"/>
      <c r="OWF209" s="15"/>
      <c r="OWG209" s="15"/>
      <c r="OWH209" s="15"/>
      <c r="OWI209" s="15"/>
      <c r="OWJ209" s="15"/>
      <c r="OWK209" s="15"/>
      <c r="OWL209" s="15"/>
      <c r="OWM209" s="15"/>
      <c r="OWN209" s="15"/>
      <c r="OWO209" s="15"/>
      <c r="OWP209" s="15"/>
      <c r="OWQ209" s="15"/>
      <c r="OWR209" s="15"/>
      <c r="OWS209" s="15"/>
      <c r="OWT209" s="15"/>
      <c r="OWU209" s="15"/>
      <c r="OWV209" s="15"/>
      <c r="OWW209" s="15"/>
      <c r="OWX209" s="15"/>
      <c r="OWY209" s="15"/>
      <c r="OWZ209" s="15"/>
      <c r="OXA209" s="15"/>
      <c r="OXB209" s="15"/>
      <c r="OXC209" s="15"/>
      <c r="OXD209" s="15"/>
      <c r="OXE209" s="15"/>
      <c r="OXF209" s="15"/>
      <c r="OXG209" s="15"/>
      <c r="OXH209" s="15"/>
      <c r="OXI209" s="15"/>
      <c r="OXJ209" s="15"/>
      <c r="OXK209" s="15"/>
      <c r="OXL209" s="15"/>
      <c r="OXM209" s="15"/>
      <c r="OXN209" s="15"/>
      <c r="OXO209" s="15"/>
      <c r="OXP209" s="15"/>
      <c r="OXQ209" s="15"/>
      <c r="OXR209" s="15"/>
      <c r="OXS209" s="15"/>
      <c r="OXT209" s="15"/>
      <c r="OXU209" s="15"/>
      <c r="OXV209" s="15"/>
      <c r="OXW209" s="15"/>
      <c r="OXX209" s="15"/>
      <c r="OXY209" s="15"/>
      <c r="OXZ209" s="15"/>
      <c r="OYA209" s="15"/>
      <c r="OYB209" s="15"/>
      <c r="OYC209" s="15"/>
      <c r="OYD209" s="15"/>
      <c r="OYE209" s="15"/>
      <c r="OYF209" s="15"/>
      <c r="OYG209" s="15"/>
      <c r="OYH209" s="15"/>
      <c r="OYI209" s="15"/>
      <c r="OYJ209" s="15"/>
      <c r="OYK209" s="15"/>
      <c r="OYL209" s="15"/>
      <c r="OYM209" s="15"/>
      <c r="OYN209" s="15"/>
      <c r="OYO209" s="15"/>
      <c r="OYP209" s="15"/>
      <c r="OYQ209" s="15"/>
      <c r="OYR209" s="15"/>
      <c r="OYS209" s="15"/>
      <c r="OYT209" s="15"/>
      <c r="OYU209" s="15"/>
      <c r="OYV209" s="15"/>
      <c r="OYW209" s="15"/>
      <c r="OYX209" s="15"/>
      <c r="OYY209" s="15"/>
      <c r="OYZ209" s="15"/>
      <c r="OZA209" s="15"/>
      <c r="OZB209" s="15"/>
      <c r="OZC209" s="15"/>
      <c r="OZD209" s="15"/>
      <c r="OZE209" s="15"/>
      <c r="OZF209" s="15"/>
      <c r="OZG209" s="15"/>
      <c r="OZH209" s="15"/>
      <c r="OZI209" s="15"/>
      <c r="OZJ209" s="15"/>
      <c r="OZK209" s="15"/>
      <c r="OZL209" s="15"/>
      <c r="OZM209" s="15"/>
      <c r="OZN209" s="15"/>
      <c r="OZO209" s="15"/>
      <c r="OZP209" s="15"/>
      <c r="OZQ209" s="15"/>
      <c r="OZR209" s="15"/>
      <c r="OZS209" s="15"/>
      <c r="OZT209" s="15"/>
      <c r="OZU209" s="15"/>
      <c r="OZV209" s="15"/>
      <c r="OZW209" s="15"/>
      <c r="OZX209" s="15"/>
      <c r="OZY209" s="15"/>
      <c r="OZZ209" s="15"/>
      <c r="PAA209" s="15"/>
      <c r="PAB209" s="15"/>
      <c r="PAC209" s="15"/>
      <c r="PAD209" s="15"/>
      <c r="PAE209" s="15"/>
      <c r="PAF209" s="15"/>
      <c r="PAG209" s="15"/>
      <c r="PAH209" s="15"/>
      <c r="PAI209" s="15"/>
      <c r="PAJ209" s="15"/>
      <c r="PAK209" s="15"/>
      <c r="PAL209" s="15"/>
      <c r="PAM209" s="15"/>
      <c r="PAN209" s="15"/>
      <c r="PAO209" s="15"/>
      <c r="PAP209" s="15"/>
      <c r="PAQ209" s="15"/>
      <c r="PAR209" s="15"/>
      <c r="PAS209" s="15"/>
      <c r="PAT209" s="15"/>
      <c r="PAU209" s="15"/>
      <c r="PAV209" s="15"/>
      <c r="PAW209" s="15"/>
      <c r="PAX209" s="15"/>
      <c r="PAY209" s="15"/>
      <c r="PAZ209" s="15"/>
      <c r="PBA209" s="15"/>
      <c r="PBB209" s="15"/>
      <c r="PBC209" s="15"/>
      <c r="PBD209" s="15"/>
      <c r="PBE209" s="15"/>
      <c r="PBF209" s="15"/>
      <c r="PBG209" s="15"/>
      <c r="PBH209" s="15"/>
      <c r="PBI209" s="15"/>
      <c r="PBJ209" s="15"/>
      <c r="PBK209" s="15"/>
      <c r="PBL209" s="15"/>
      <c r="PBM209" s="15"/>
      <c r="PBN209" s="15"/>
      <c r="PBO209" s="15"/>
      <c r="PBP209" s="15"/>
      <c r="PBQ209" s="15"/>
      <c r="PBR209" s="15"/>
      <c r="PBS209" s="15"/>
      <c r="PBT209" s="15"/>
      <c r="PBU209" s="15"/>
      <c r="PBV209" s="15"/>
      <c r="PBW209" s="15"/>
      <c r="PBX209" s="15"/>
      <c r="PBY209" s="15"/>
      <c r="PBZ209" s="15"/>
      <c r="PCA209" s="15"/>
      <c r="PCB209" s="15"/>
      <c r="PCC209" s="15"/>
      <c r="PCD209" s="15"/>
      <c r="PCE209" s="15"/>
      <c r="PCF209" s="15"/>
      <c r="PCG209" s="15"/>
      <c r="PCH209" s="15"/>
      <c r="PCI209" s="15"/>
      <c r="PCJ209" s="15"/>
      <c r="PCK209" s="15"/>
      <c r="PCL209" s="15"/>
      <c r="PCM209" s="15"/>
      <c r="PCN209" s="15"/>
      <c r="PCO209" s="15"/>
      <c r="PCP209" s="15"/>
      <c r="PCQ209" s="15"/>
      <c r="PCR209" s="15"/>
      <c r="PCS209" s="15"/>
      <c r="PCT209" s="15"/>
      <c r="PCU209" s="15"/>
      <c r="PCV209" s="15"/>
      <c r="PCW209" s="15"/>
      <c r="PCX209" s="15"/>
      <c r="PCY209" s="15"/>
      <c r="PCZ209" s="15"/>
      <c r="PDA209" s="15"/>
      <c r="PDB209" s="15"/>
      <c r="PDC209" s="15"/>
      <c r="PDD209" s="15"/>
      <c r="PDE209" s="15"/>
      <c r="PDF209" s="15"/>
      <c r="PDG209" s="15"/>
      <c r="PDH209" s="15"/>
      <c r="PDI209" s="15"/>
      <c r="PDJ209" s="15"/>
      <c r="PDK209" s="15"/>
      <c r="PDL209" s="15"/>
      <c r="PDM209" s="15"/>
      <c r="PDN209" s="15"/>
      <c r="PDO209" s="15"/>
      <c r="PDP209" s="15"/>
      <c r="PDQ209" s="15"/>
      <c r="PDR209" s="15"/>
      <c r="PDS209" s="15"/>
      <c r="PDT209" s="15"/>
      <c r="PDU209" s="15"/>
      <c r="PDV209" s="15"/>
      <c r="PDW209" s="15"/>
      <c r="PDX209" s="15"/>
      <c r="PDY209" s="15"/>
      <c r="PDZ209" s="15"/>
      <c r="PEA209" s="15"/>
      <c r="PEB209" s="15"/>
      <c r="PEC209" s="15"/>
      <c r="PED209" s="15"/>
      <c r="PEE209" s="15"/>
      <c r="PEF209" s="15"/>
      <c r="PEG209" s="15"/>
      <c r="PEH209" s="15"/>
      <c r="PEI209" s="15"/>
      <c r="PEJ209" s="15"/>
      <c r="PEK209" s="15"/>
      <c r="PEL209" s="15"/>
      <c r="PEM209" s="15"/>
      <c r="PEN209" s="15"/>
      <c r="PEO209" s="15"/>
      <c r="PEP209" s="15"/>
      <c r="PEQ209" s="15"/>
      <c r="PER209" s="15"/>
      <c r="PES209" s="15"/>
      <c r="PET209" s="15"/>
      <c r="PEU209" s="15"/>
      <c r="PEV209" s="15"/>
      <c r="PEW209" s="15"/>
      <c r="PEX209" s="15"/>
      <c r="PEY209" s="15"/>
      <c r="PEZ209" s="15"/>
      <c r="PFA209" s="15"/>
      <c r="PFB209" s="15"/>
      <c r="PFC209" s="15"/>
      <c r="PFD209" s="15"/>
      <c r="PFE209" s="15"/>
      <c r="PFF209" s="15"/>
      <c r="PFG209" s="15"/>
      <c r="PFH209" s="15"/>
      <c r="PFI209" s="15"/>
      <c r="PFJ209" s="15"/>
      <c r="PFK209" s="15"/>
      <c r="PFL209" s="15"/>
      <c r="PFM209" s="15"/>
      <c r="PFN209" s="15"/>
      <c r="PFO209" s="15"/>
      <c r="PFP209" s="15"/>
      <c r="PFQ209" s="15"/>
      <c r="PFR209" s="15"/>
      <c r="PFS209" s="15"/>
      <c r="PFT209" s="15"/>
      <c r="PFU209" s="15"/>
      <c r="PFV209" s="15"/>
      <c r="PFW209" s="15"/>
      <c r="PFX209" s="15"/>
      <c r="PFY209" s="15"/>
      <c r="PFZ209" s="15"/>
      <c r="PGA209" s="15"/>
      <c r="PGB209" s="15"/>
      <c r="PGC209" s="15"/>
      <c r="PGD209" s="15"/>
      <c r="PGE209" s="15"/>
      <c r="PGF209" s="15"/>
      <c r="PGG209" s="15"/>
      <c r="PGH209" s="15"/>
      <c r="PGI209" s="15"/>
      <c r="PGJ209" s="15"/>
      <c r="PGK209" s="15"/>
      <c r="PGL209" s="15"/>
      <c r="PGM209" s="15"/>
      <c r="PGN209" s="15"/>
      <c r="PGO209" s="15"/>
      <c r="PGP209" s="15"/>
      <c r="PGQ209" s="15"/>
      <c r="PGR209" s="15"/>
      <c r="PGS209" s="15"/>
      <c r="PGT209" s="15"/>
      <c r="PGU209" s="15"/>
      <c r="PGV209" s="15"/>
      <c r="PGW209" s="15"/>
      <c r="PGX209" s="15"/>
      <c r="PGY209" s="15"/>
      <c r="PGZ209" s="15"/>
      <c r="PHA209" s="15"/>
      <c r="PHB209" s="15"/>
      <c r="PHC209" s="15"/>
      <c r="PHD209" s="15"/>
      <c r="PHE209" s="15"/>
      <c r="PHF209" s="15"/>
      <c r="PHG209" s="15"/>
      <c r="PHH209" s="15"/>
      <c r="PHI209" s="15"/>
      <c r="PHJ209" s="15"/>
      <c r="PHK209" s="15"/>
      <c r="PHL209" s="15"/>
      <c r="PHM209" s="15"/>
      <c r="PHN209" s="15"/>
      <c r="PHO209" s="15"/>
      <c r="PHP209" s="15"/>
      <c r="PHQ209" s="15"/>
      <c r="PHR209" s="15"/>
      <c r="PHS209" s="15"/>
      <c r="PHT209" s="15"/>
      <c r="PHU209" s="15"/>
      <c r="PHV209" s="15"/>
      <c r="PHW209" s="15"/>
      <c r="PHX209" s="15"/>
      <c r="PHY209" s="15"/>
      <c r="PHZ209" s="15"/>
      <c r="PIA209" s="15"/>
      <c r="PIB209" s="15"/>
      <c r="PIC209" s="15"/>
      <c r="PID209" s="15"/>
      <c r="PIE209" s="15"/>
      <c r="PIF209" s="15"/>
      <c r="PIG209" s="15"/>
      <c r="PIH209" s="15"/>
      <c r="PII209" s="15"/>
      <c r="PIJ209" s="15"/>
      <c r="PIK209" s="15"/>
      <c r="PIL209" s="15"/>
      <c r="PIM209" s="15"/>
      <c r="PIN209" s="15"/>
      <c r="PIO209" s="15"/>
      <c r="PIP209" s="15"/>
      <c r="PIQ209" s="15"/>
      <c r="PIR209" s="15"/>
      <c r="PIS209" s="15"/>
      <c r="PIT209" s="15"/>
      <c r="PIU209" s="15"/>
      <c r="PIV209" s="15"/>
      <c r="PIW209" s="15"/>
      <c r="PIX209" s="15"/>
      <c r="PIY209" s="15"/>
      <c r="PIZ209" s="15"/>
      <c r="PJA209" s="15"/>
      <c r="PJB209" s="15"/>
      <c r="PJC209" s="15"/>
      <c r="PJD209" s="15"/>
      <c r="PJE209" s="15"/>
      <c r="PJF209" s="15"/>
      <c r="PJG209" s="15"/>
      <c r="PJH209" s="15"/>
      <c r="PJI209" s="15"/>
      <c r="PJJ209" s="15"/>
      <c r="PJK209" s="15"/>
      <c r="PJL209" s="15"/>
      <c r="PJM209" s="15"/>
      <c r="PJN209" s="15"/>
      <c r="PJO209" s="15"/>
      <c r="PJP209" s="15"/>
      <c r="PJQ209" s="15"/>
      <c r="PJR209" s="15"/>
      <c r="PJS209" s="15"/>
      <c r="PJT209" s="15"/>
      <c r="PJU209" s="15"/>
      <c r="PJV209" s="15"/>
      <c r="PJW209" s="15"/>
      <c r="PJX209" s="15"/>
      <c r="PJY209" s="15"/>
      <c r="PJZ209" s="15"/>
      <c r="PKA209" s="15"/>
      <c r="PKB209" s="15"/>
      <c r="PKC209" s="15"/>
      <c r="PKD209" s="15"/>
      <c r="PKE209" s="15"/>
      <c r="PKF209" s="15"/>
      <c r="PKG209" s="15"/>
      <c r="PKH209" s="15"/>
      <c r="PKI209" s="15"/>
      <c r="PKJ209" s="15"/>
      <c r="PKK209" s="15"/>
      <c r="PKL209" s="15"/>
      <c r="PKM209" s="15"/>
      <c r="PKN209" s="15"/>
      <c r="PKO209" s="15"/>
      <c r="PKP209" s="15"/>
      <c r="PKQ209" s="15"/>
      <c r="PKR209" s="15"/>
      <c r="PKS209" s="15"/>
      <c r="PKT209" s="15"/>
      <c r="PKU209" s="15"/>
      <c r="PKV209" s="15"/>
      <c r="PKW209" s="15"/>
      <c r="PKX209" s="15"/>
      <c r="PKY209" s="15"/>
      <c r="PKZ209" s="15"/>
      <c r="PLA209" s="15"/>
      <c r="PLB209" s="15"/>
      <c r="PLC209" s="15"/>
      <c r="PLD209" s="15"/>
      <c r="PLE209" s="15"/>
      <c r="PLF209" s="15"/>
      <c r="PLG209" s="15"/>
      <c r="PLH209" s="15"/>
      <c r="PLI209" s="15"/>
      <c r="PLJ209" s="15"/>
      <c r="PLK209" s="15"/>
      <c r="PLL209" s="15"/>
      <c r="PLM209" s="15"/>
      <c r="PLN209" s="15"/>
      <c r="PLO209" s="15"/>
      <c r="PLP209" s="15"/>
      <c r="PLQ209" s="15"/>
      <c r="PLR209" s="15"/>
      <c r="PLS209" s="15"/>
      <c r="PLT209" s="15"/>
      <c r="PLU209" s="15"/>
      <c r="PLV209" s="15"/>
      <c r="PLW209" s="15"/>
      <c r="PLX209" s="15"/>
      <c r="PLY209" s="15"/>
      <c r="PLZ209" s="15"/>
      <c r="PMA209" s="15"/>
      <c r="PMB209" s="15"/>
      <c r="PMC209" s="15"/>
      <c r="PMD209" s="15"/>
      <c r="PME209" s="15"/>
      <c r="PMF209" s="15"/>
      <c r="PMG209" s="15"/>
      <c r="PMH209" s="15"/>
      <c r="PMI209" s="15"/>
      <c r="PMJ209" s="15"/>
      <c r="PMK209" s="15"/>
      <c r="PML209" s="15"/>
      <c r="PMM209" s="15"/>
      <c r="PMN209" s="15"/>
      <c r="PMO209" s="15"/>
      <c r="PMP209" s="15"/>
      <c r="PMQ209" s="15"/>
      <c r="PMR209" s="15"/>
      <c r="PMS209" s="15"/>
      <c r="PMT209" s="15"/>
      <c r="PMU209" s="15"/>
      <c r="PMV209" s="15"/>
      <c r="PMW209" s="15"/>
      <c r="PMX209" s="15"/>
      <c r="PMY209" s="15"/>
      <c r="PMZ209" s="15"/>
      <c r="PNA209" s="15"/>
      <c r="PNB209" s="15"/>
      <c r="PNC209" s="15"/>
      <c r="PND209" s="15"/>
      <c r="PNE209" s="15"/>
      <c r="PNF209" s="15"/>
      <c r="PNG209" s="15"/>
      <c r="PNH209" s="15"/>
      <c r="PNI209" s="15"/>
      <c r="PNJ209" s="15"/>
      <c r="PNK209" s="15"/>
      <c r="PNL209" s="15"/>
      <c r="PNM209" s="15"/>
      <c r="PNN209" s="15"/>
      <c r="PNO209" s="15"/>
      <c r="PNP209" s="15"/>
      <c r="PNQ209" s="15"/>
      <c r="PNR209" s="15"/>
      <c r="PNS209" s="15"/>
      <c r="PNT209" s="15"/>
      <c r="PNU209" s="15"/>
      <c r="PNV209" s="15"/>
      <c r="PNW209" s="15"/>
      <c r="PNX209" s="15"/>
      <c r="PNY209" s="15"/>
      <c r="PNZ209" s="15"/>
      <c r="POA209" s="15"/>
      <c r="POB209" s="15"/>
      <c r="POC209" s="15"/>
      <c r="POD209" s="15"/>
      <c r="POE209" s="15"/>
      <c r="POF209" s="15"/>
      <c r="POG209" s="15"/>
      <c r="POH209" s="15"/>
      <c r="POI209" s="15"/>
      <c r="POJ209" s="15"/>
      <c r="POK209" s="15"/>
      <c r="POL209" s="15"/>
      <c r="POM209" s="15"/>
      <c r="PON209" s="15"/>
      <c r="POO209" s="15"/>
      <c r="POP209" s="15"/>
      <c r="POQ209" s="15"/>
      <c r="POR209" s="15"/>
      <c r="POS209" s="15"/>
      <c r="POT209" s="15"/>
      <c r="POU209" s="15"/>
      <c r="POV209" s="15"/>
      <c r="POW209" s="15"/>
      <c r="POX209" s="15"/>
      <c r="POY209" s="15"/>
      <c r="POZ209" s="15"/>
      <c r="PPA209" s="15"/>
      <c r="PPB209" s="15"/>
      <c r="PPC209" s="15"/>
      <c r="PPD209" s="15"/>
      <c r="PPE209" s="15"/>
      <c r="PPF209" s="15"/>
      <c r="PPG209" s="15"/>
      <c r="PPH209" s="15"/>
      <c r="PPI209" s="15"/>
      <c r="PPJ209" s="15"/>
      <c r="PPK209" s="15"/>
      <c r="PPL209" s="15"/>
      <c r="PPM209" s="15"/>
      <c r="PPN209" s="15"/>
      <c r="PPO209" s="15"/>
      <c r="PPP209" s="15"/>
      <c r="PPQ209" s="15"/>
      <c r="PPR209" s="15"/>
      <c r="PPS209" s="15"/>
      <c r="PPT209" s="15"/>
      <c r="PPU209" s="15"/>
      <c r="PPV209" s="15"/>
      <c r="PPW209" s="15"/>
      <c r="PPX209" s="15"/>
      <c r="PPY209" s="15"/>
      <c r="PPZ209" s="15"/>
      <c r="PQA209" s="15"/>
      <c r="PQB209" s="15"/>
      <c r="PQC209" s="15"/>
      <c r="PQD209" s="15"/>
      <c r="PQE209" s="15"/>
      <c r="PQF209" s="15"/>
      <c r="PQG209" s="15"/>
      <c r="PQH209" s="15"/>
      <c r="PQI209" s="15"/>
      <c r="PQJ209" s="15"/>
      <c r="PQK209" s="15"/>
      <c r="PQL209" s="15"/>
      <c r="PQM209" s="15"/>
      <c r="PQN209" s="15"/>
      <c r="PQO209" s="15"/>
      <c r="PQP209" s="15"/>
      <c r="PQQ209" s="15"/>
      <c r="PQR209" s="15"/>
      <c r="PQS209" s="15"/>
      <c r="PQT209" s="15"/>
      <c r="PQU209" s="15"/>
      <c r="PQV209" s="15"/>
      <c r="PQW209" s="15"/>
      <c r="PQX209" s="15"/>
      <c r="PQY209" s="15"/>
      <c r="PQZ209" s="15"/>
      <c r="PRA209" s="15"/>
      <c r="PRB209" s="15"/>
      <c r="PRC209" s="15"/>
      <c r="PRD209" s="15"/>
      <c r="PRE209" s="15"/>
      <c r="PRF209" s="15"/>
      <c r="PRG209" s="15"/>
      <c r="PRH209" s="15"/>
      <c r="PRI209" s="15"/>
      <c r="PRJ209" s="15"/>
      <c r="PRK209" s="15"/>
      <c r="PRL209" s="15"/>
      <c r="PRM209" s="15"/>
      <c r="PRN209" s="15"/>
      <c r="PRO209" s="15"/>
      <c r="PRP209" s="15"/>
      <c r="PRQ209" s="15"/>
      <c r="PRR209" s="15"/>
      <c r="PRS209" s="15"/>
      <c r="PRT209" s="15"/>
      <c r="PRU209" s="15"/>
      <c r="PRV209" s="15"/>
      <c r="PRW209" s="15"/>
      <c r="PRX209" s="15"/>
      <c r="PRY209" s="15"/>
      <c r="PRZ209" s="15"/>
      <c r="PSA209" s="15"/>
      <c r="PSB209" s="15"/>
      <c r="PSC209" s="15"/>
      <c r="PSD209" s="15"/>
      <c r="PSE209" s="15"/>
      <c r="PSF209" s="15"/>
      <c r="PSG209" s="15"/>
      <c r="PSH209" s="15"/>
      <c r="PSI209" s="15"/>
      <c r="PSJ209" s="15"/>
      <c r="PSK209" s="15"/>
      <c r="PSL209" s="15"/>
      <c r="PSM209" s="15"/>
      <c r="PSN209" s="15"/>
      <c r="PSO209" s="15"/>
      <c r="PSP209" s="15"/>
      <c r="PSQ209" s="15"/>
      <c r="PSR209" s="15"/>
      <c r="PSS209" s="15"/>
      <c r="PST209" s="15"/>
      <c r="PSU209" s="15"/>
      <c r="PSV209" s="15"/>
      <c r="PSW209" s="15"/>
      <c r="PSX209" s="15"/>
      <c r="PSY209" s="15"/>
      <c r="PSZ209" s="15"/>
      <c r="PTA209" s="15"/>
      <c r="PTB209" s="15"/>
      <c r="PTC209" s="15"/>
      <c r="PTD209" s="15"/>
      <c r="PTE209" s="15"/>
      <c r="PTF209" s="15"/>
      <c r="PTG209" s="15"/>
      <c r="PTH209" s="15"/>
      <c r="PTI209" s="15"/>
      <c r="PTJ209" s="15"/>
      <c r="PTK209" s="15"/>
      <c r="PTL209" s="15"/>
      <c r="PTM209" s="15"/>
      <c r="PTN209" s="15"/>
      <c r="PTO209" s="15"/>
      <c r="PTP209" s="15"/>
      <c r="PTQ209" s="15"/>
      <c r="PTR209" s="15"/>
      <c r="PTS209" s="15"/>
      <c r="PTT209" s="15"/>
      <c r="PTU209" s="15"/>
      <c r="PTV209" s="15"/>
      <c r="PTW209" s="15"/>
      <c r="PTX209" s="15"/>
      <c r="PTY209" s="15"/>
      <c r="PTZ209" s="15"/>
      <c r="PUA209" s="15"/>
      <c r="PUB209" s="15"/>
      <c r="PUC209" s="15"/>
      <c r="PUD209" s="15"/>
      <c r="PUE209" s="15"/>
      <c r="PUF209" s="15"/>
      <c r="PUG209" s="15"/>
      <c r="PUH209" s="15"/>
      <c r="PUI209" s="15"/>
      <c r="PUJ209" s="15"/>
      <c r="PUK209" s="15"/>
      <c r="PUL209" s="15"/>
      <c r="PUM209" s="15"/>
      <c r="PUN209" s="15"/>
      <c r="PUO209" s="15"/>
      <c r="PUP209" s="15"/>
      <c r="PUQ209" s="15"/>
      <c r="PUR209" s="15"/>
      <c r="PUS209" s="15"/>
      <c r="PUT209" s="15"/>
      <c r="PUU209" s="15"/>
      <c r="PUV209" s="15"/>
      <c r="PUW209" s="15"/>
      <c r="PUX209" s="15"/>
      <c r="PUY209" s="15"/>
      <c r="PUZ209" s="15"/>
      <c r="PVA209" s="15"/>
      <c r="PVB209" s="15"/>
      <c r="PVC209" s="15"/>
      <c r="PVD209" s="15"/>
      <c r="PVE209" s="15"/>
      <c r="PVF209" s="15"/>
      <c r="PVG209" s="15"/>
      <c r="PVH209" s="15"/>
      <c r="PVI209" s="15"/>
      <c r="PVJ209" s="15"/>
      <c r="PVK209" s="15"/>
      <c r="PVL209" s="15"/>
      <c r="PVM209" s="15"/>
      <c r="PVN209" s="15"/>
      <c r="PVO209" s="15"/>
      <c r="PVP209" s="15"/>
      <c r="PVQ209" s="15"/>
      <c r="PVR209" s="15"/>
      <c r="PVS209" s="15"/>
      <c r="PVT209" s="15"/>
      <c r="PVU209" s="15"/>
      <c r="PVV209" s="15"/>
      <c r="PVW209" s="15"/>
      <c r="PVX209" s="15"/>
      <c r="PVY209" s="15"/>
      <c r="PVZ209" s="15"/>
      <c r="PWA209" s="15"/>
      <c r="PWB209" s="15"/>
      <c r="PWC209" s="15"/>
      <c r="PWD209" s="15"/>
      <c r="PWE209" s="15"/>
      <c r="PWF209" s="15"/>
      <c r="PWG209" s="15"/>
      <c r="PWH209" s="15"/>
      <c r="PWI209" s="15"/>
      <c r="PWJ209" s="15"/>
      <c r="PWK209" s="15"/>
      <c r="PWL209" s="15"/>
      <c r="PWM209" s="15"/>
      <c r="PWN209" s="15"/>
      <c r="PWO209" s="15"/>
      <c r="PWP209" s="15"/>
      <c r="PWQ209" s="15"/>
      <c r="PWR209" s="15"/>
      <c r="PWS209" s="15"/>
      <c r="PWT209" s="15"/>
      <c r="PWU209" s="15"/>
      <c r="PWV209" s="15"/>
      <c r="PWW209" s="15"/>
      <c r="PWX209" s="15"/>
      <c r="PWY209" s="15"/>
      <c r="PWZ209" s="15"/>
      <c r="PXA209" s="15"/>
      <c r="PXB209" s="15"/>
      <c r="PXC209" s="15"/>
      <c r="PXD209" s="15"/>
      <c r="PXE209" s="15"/>
      <c r="PXF209" s="15"/>
      <c r="PXG209" s="15"/>
      <c r="PXH209" s="15"/>
      <c r="PXI209" s="15"/>
      <c r="PXJ209" s="15"/>
      <c r="PXK209" s="15"/>
      <c r="PXL209" s="15"/>
      <c r="PXM209" s="15"/>
      <c r="PXN209" s="15"/>
      <c r="PXO209" s="15"/>
      <c r="PXP209" s="15"/>
      <c r="PXQ209" s="15"/>
      <c r="PXR209" s="15"/>
      <c r="PXS209" s="15"/>
      <c r="PXT209" s="15"/>
      <c r="PXU209" s="15"/>
      <c r="PXV209" s="15"/>
      <c r="PXW209" s="15"/>
      <c r="PXX209" s="15"/>
      <c r="PXY209" s="15"/>
      <c r="PXZ209" s="15"/>
      <c r="PYA209" s="15"/>
      <c r="PYB209" s="15"/>
      <c r="PYC209" s="15"/>
      <c r="PYD209" s="15"/>
      <c r="PYE209" s="15"/>
      <c r="PYF209" s="15"/>
      <c r="PYG209" s="15"/>
      <c r="PYH209" s="15"/>
      <c r="PYI209" s="15"/>
      <c r="PYJ209" s="15"/>
      <c r="PYK209" s="15"/>
      <c r="PYL209" s="15"/>
      <c r="PYM209" s="15"/>
      <c r="PYN209" s="15"/>
      <c r="PYO209" s="15"/>
      <c r="PYP209" s="15"/>
      <c r="PYQ209" s="15"/>
      <c r="PYR209" s="15"/>
      <c r="PYS209" s="15"/>
      <c r="PYT209" s="15"/>
      <c r="PYU209" s="15"/>
      <c r="PYV209" s="15"/>
      <c r="PYW209" s="15"/>
      <c r="PYX209" s="15"/>
      <c r="PYY209" s="15"/>
      <c r="PYZ209" s="15"/>
      <c r="PZA209" s="15"/>
      <c r="PZB209" s="15"/>
      <c r="PZC209" s="15"/>
      <c r="PZD209" s="15"/>
      <c r="PZE209" s="15"/>
      <c r="PZF209" s="15"/>
      <c r="PZG209" s="15"/>
      <c r="PZH209" s="15"/>
      <c r="PZI209" s="15"/>
      <c r="PZJ209" s="15"/>
      <c r="PZK209" s="15"/>
      <c r="PZL209" s="15"/>
      <c r="PZM209" s="15"/>
      <c r="PZN209" s="15"/>
      <c r="PZO209" s="15"/>
      <c r="PZP209" s="15"/>
      <c r="PZQ209" s="15"/>
      <c r="PZR209" s="15"/>
      <c r="PZS209" s="15"/>
      <c r="PZT209" s="15"/>
      <c r="PZU209" s="15"/>
      <c r="PZV209" s="15"/>
      <c r="PZW209" s="15"/>
      <c r="PZX209" s="15"/>
      <c r="PZY209" s="15"/>
      <c r="PZZ209" s="15"/>
      <c r="QAA209" s="15"/>
      <c r="QAB209" s="15"/>
      <c r="QAC209" s="15"/>
      <c r="QAD209" s="15"/>
      <c r="QAE209" s="15"/>
      <c r="QAF209" s="15"/>
      <c r="QAG209" s="15"/>
      <c r="QAH209" s="15"/>
      <c r="QAI209" s="15"/>
      <c r="QAJ209" s="15"/>
      <c r="QAK209" s="15"/>
      <c r="QAL209" s="15"/>
      <c r="QAM209" s="15"/>
      <c r="QAN209" s="15"/>
      <c r="QAO209" s="15"/>
      <c r="QAP209" s="15"/>
      <c r="QAQ209" s="15"/>
      <c r="QAR209" s="15"/>
      <c r="QAS209" s="15"/>
      <c r="QAT209" s="15"/>
      <c r="QAU209" s="15"/>
      <c r="QAV209" s="15"/>
      <c r="QAW209" s="15"/>
      <c r="QAX209" s="15"/>
      <c r="QAY209" s="15"/>
      <c r="QAZ209" s="15"/>
      <c r="QBA209" s="15"/>
      <c r="QBB209" s="15"/>
      <c r="QBC209" s="15"/>
      <c r="QBD209" s="15"/>
      <c r="QBE209" s="15"/>
      <c r="QBF209" s="15"/>
      <c r="QBG209" s="15"/>
      <c r="QBH209" s="15"/>
      <c r="QBI209" s="15"/>
      <c r="QBJ209" s="15"/>
      <c r="QBK209" s="15"/>
      <c r="QBL209" s="15"/>
      <c r="QBM209" s="15"/>
      <c r="QBN209" s="15"/>
      <c r="QBO209" s="15"/>
      <c r="QBP209" s="15"/>
      <c r="QBQ209" s="15"/>
      <c r="QBR209" s="15"/>
      <c r="QBS209" s="15"/>
      <c r="QBT209" s="15"/>
      <c r="QBU209" s="15"/>
      <c r="QBV209" s="15"/>
      <c r="QBW209" s="15"/>
      <c r="QBX209" s="15"/>
      <c r="QBY209" s="15"/>
      <c r="QBZ209" s="15"/>
      <c r="QCA209" s="15"/>
      <c r="QCB209" s="15"/>
      <c r="QCC209" s="15"/>
      <c r="QCD209" s="15"/>
      <c r="QCE209" s="15"/>
      <c r="QCF209" s="15"/>
      <c r="QCG209" s="15"/>
      <c r="QCH209" s="15"/>
      <c r="QCI209" s="15"/>
      <c r="QCJ209" s="15"/>
      <c r="QCK209" s="15"/>
      <c r="QCL209" s="15"/>
      <c r="QCM209" s="15"/>
      <c r="QCN209" s="15"/>
      <c r="QCO209" s="15"/>
      <c r="QCP209" s="15"/>
      <c r="QCQ209" s="15"/>
      <c r="QCR209" s="15"/>
      <c r="QCS209" s="15"/>
      <c r="QCT209" s="15"/>
      <c r="QCU209" s="15"/>
      <c r="QCV209" s="15"/>
      <c r="QCW209" s="15"/>
      <c r="QCX209" s="15"/>
      <c r="QCY209" s="15"/>
      <c r="QCZ209" s="15"/>
      <c r="QDA209" s="15"/>
      <c r="QDB209" s="15"/>
      <c r="QDC209" s="15"/>
      <c r="QDD209" s="15"/>
      <c r="QDE209" s="15"/>
      <c r="QDF209" s="15"/>
      <c r="QDG209" s="15"/>
      <c r="QDH209" s="15"/>
      <c r="QDI209" s="15"/>
      <c r="QDJ209" s="15"/>
      <c r="QDK209" s="15"/>
      <c r="QDL209" s="15"/>
      <c r="QDM209" s="15"/>
      <c r="QDN209" s="15"/>
      <c r="QDO209" s="15"/>
      <c r="QDP209" s="15"/>
      <c r="QDQ209" s="15"/>
      <c r="QDR209" s="15"/>
      <c r="QDS209" s="15"/>
      <c r="QDT209" s="15"/>
      <c r="QDU209" s="15"/>
      <c r="QDV209" s="15"/>
      <c r="QDW209" s="15"/>
      <c r="QDX209" s="15"/>
      <c r="QDY209" s="15"/>
      <c r="QDZ209" s="15"/>
      <c r="QEA209" s="15"/>
      <c r="QEB209" s="15"/>
      <c r="QEC209" s="15"/>
      <c r="QED209" s="15"/>
      <c r="QEE209" s="15"/>
      <c r="QEF209" s="15"/>
      <c r="QEG209" s="15"/>
      <c r="QEH209" s="15"/>
      <c r="QEI209" s="15"/>
      <c r="QEJ209" s="15"/>
      <c r="QEK209" s="15"/>
      <c r="QEL209" s="15"/>
      <c r="QEM209" s="15"/>
      <c r="QEN209" s="15"/>
      <c r="QEO209" s="15"/>
      <c r="QEP209" s="15"/>
      <c r="QEQ209" s="15"/>
      <c r="QER209" s="15"/>
      <c r="QES209" s="15"/>
      <c r="QET209" s="15"/>
      <c r="QEU209" s="15"/>
      <c r="QEV209" s="15"/>
      <c r="QEW209" s="15"/>
      <c r="QEX209" s="15"/>
      <c r="QEY209" s="15"/>
      <c r="QEZ209" s="15"/>
      <c r="QFA209" s="15"/>
      <c r="QFB209" s="15"/>
      <c r="QFC209" s="15"/>
      <c r="QFD209" s="15"/>
      <c r="QFE209" s="15"/>
      <c r="QFF209" s="15"/>
      <c r="QFG209" s="15"/>
      <c r="QFH209" s="15"/>
      <c r="QFI209" s="15"/>
      <c r="QFJ209" s="15"/>
      <c r="QFK209" s="15"/>
      <c r="QFL209" s="15"/>
      <c r="QFM209" s="15"/>
      <c r="QFN209" s="15"/>
      <c r="QFO209" s="15"/>
      <c r="QFP209" s="15"/>
      <c r="QFQ209" s="15"/>
      <c r="QFR209" s="15"/>
      <c r="QFS209" s="15"/>
      <c r="QFT209" s="15"/>
      <c r="QFU209" s="15"/>
      <c r="QFV209" s="15"/>
      <c r="QFW209" s="15"/>
      <c r="QFX209" s="15"/>
      <c r="QFY209" s="15"/>
      <c r="QFZ209" s="15"/>
      <c r="QGA209" s="15"/>
      <c r="QGB209" s="15"/>
      <c r="QGC209" s="15"/>
      <c r="QGD209" s="15"/>
      <c r="QGE209" s="15"/>
      <c r="QGF209" s="15"/>
      <c r="QGG209" s="15"/>
      <c r="QGH209" s="15"/>
      <c r="QGI209" s="15"/>
      <c r="QGJ209" s="15"/>
      <c r="QGK209" s="15"/>
      <c r="QGL209" s="15"/>
      <c r="QGM209" s="15"/>
      <c r="QGN209" s="15"/>
      <c r="QGO209" s="15"/>
      <c r="QGP209" s="15"/>
      <c r="QGQ209" s="15"/>
      <c r="QGR209" s="15"/>
      <c r="QGS209" s="15"/>
      <c r="QGT209" s="15"/>
      <c r="QGU209" s="15"/>
      <c r="QGV209" s="15"/>
      <c r="QGW209" s="15"/>
      <c r="QGX209" s="15"/>
      <c r="QGY209" s="15"/>
      <c r="QGZ209" s="15"/>
      <c r="QHA209" s="15"/>
      <c r="QHB209" s="15"/>
      <c r="QHC209" s="15"/>
      <c r="QHD209" s="15"/>
      <c r="QHE209" s="15"/>
      <c r="QHF209" s="15"/>
      <c r="QHG209" s="15"/>
      <c r="QHH209" s="15"/>
      <c r="QHI209" s="15"/>
      <c r="QHJ209" s="15"/>
      <c r="QHK209" s="15"/>
      <c r="QHL209" s="15"/>
      <c r="QHM209" s="15"/>
      <c r="QHN209" s="15"/>
      <c r="QHO209" s="15"/>
      <c r="QHP209" s="15"/>
      <c r="QHQ209" s="15"/>
      <c r="QHR209" s="15"/>
      <c r="QHS209" s="15"/>
      <c r="QHT209" s="15"/>
      <c r="QHU209" s="15"/>
      <c r="QHV209" s="15"/>
      <c r="QHW209" s="15"/>
      <c r="QHX209" s="15"/>
      <c r="QHY209" s="15"/>
      <c r="QHZ209" s="15"/>
      <c r="QIA209" s="15"/>
      <c r="QIB209" s="15"/>
      <c r="QIC209" s="15"/>
      <c r="QID209" s="15"/>
      <c r="QIE209" s="15"/>
      <c r="QIF209" s="15"/>
      <c r="QIG209" s="15"/>
      <c r="QIH209" s="15"/>
      <c r="QII209" s="15"/>
      <c r="QIJ209" s="15"/>
      <c r="QIK209" s="15"/>
      <c r="QIL209" s="15"/>
      <c r="QIM209" s="15"/>
      <c r="QIN209" s="15"/>
      <c r="QIO209" s="15"/>
      <c r="QIP209" s="15"/>
      <c r="QIQ209" s="15"/>
      <c r="QIR209" s="15"/>
      <c r="QIS209" s="15"/>
      <c r="QIT209" s="15"/>
      <c r="QIU209" s="15"/>
      <c r="QIV209" s="15"/>
      <c r="QIW209" s="15"/>
      <c r="QIX209" s="15"/>
      <c r="QIY209" s="15"/>
      <c r="QIZ209" s="15"/>
      <c r="QJA209" s="15"/>
      <c r="QJB209" s="15"/>
      <c r="QJC209" s="15"/>
      <c r="QJD209" s="15"/>
      <c r="QJE209" s="15"/>
      <c r="QJF209" s="15"/>
      <c r="QJG209" s="15"/>
      <c r="QJH209" s="15"/>
      <c r="QJI209" s="15"/>
      <c r="QJJ209" s="15"/>
      <c r="QJK209" s="15"/>
      <c r="QJL209" s="15"/>
      <c r="QJM209" s="15"/>
      <c r="QJN209" s="15"/>
      <c r="QJO209" s="15"/>
      <c r="QJP209" s="15"/>
      <c r="QJQ209" s="15"/>
      <c r="QJR209" s="15"/>
      <c r="QJS209" s="15"/>
      <c r="QJT209" s="15"/>
      <c r="QJU209" s="15"/>
      <c r="QJV209" s="15"/>
      <c r="QJW209" s="15"/>
      <c r="QJX209" s="15"/>
      <c r="QJY209" s="15"/>
      <c r="QJZ209" s="15"/>
      <c r="QKA209" s="15"/>
      <c r="QKB209" s="15"/>
      <c r="QKC209" s="15"/>
      <c r="QKD209" s="15"/>
      <c r="QKE209" s="15"/>
      <c r="QKF209" s="15"/>
      <c r="QKG209" s="15"/>
      <c r="QKH209" s="15"/>
      <c r="QKI209" s="15"/>
      <c r="QKJ209" s="15"/>
      <c r="QKK209" s="15"/>
      <c r="QKL209" s="15"/>
      <c r="QKM209" s="15"/>
      <c r="QKN209" s="15"/>
      <c r="QKO209" s="15"/>
      <c r="QKP209" s="15"/>
      <c r="QKQ209" s="15"/>
      <c r="QKR209" s="15"/>
      <c r="QKS209" s="15"/>
      <c r="QKT209" s="15"/>
      <c r="QKU209" s="15"/>
      <c r="QKV209" s="15"/>
      <c r="QKW209" s="15"/>
      <c r="QKX209" s="15"/>
      <c r="QKY209" s="15"/>
      <c r="QKZ209" s="15"/>
      <c r="QLA209" s="15"/>
      <c r="QLB209" s="15"/>
      <c r="QLC209" s="15"/>
      <c r="QLD209" s="15"/>
      <c r="QLE209" s="15"/>
      <c r="QLF209" s="15"/>
      <c r="QLG209" s="15"/>
      <c r="QLH209" s="15"/>
      <c r="QLI209" s="15"/>
      <c r="QLJ209" s="15"/>
      <c r="QLK209" s="15"/>
      <c r="QLL209" s="15"/>
      <c r="QLM209" s="15"/>
      <c r="QLN209" s="15"/>
      <c r="QLO209" s="15"/>
      <c r="QLP209" s="15"/>
      <c r="QLQ209" s="15"/>
      <c r="QLR209" s="15"/>
      <c r="QLS209" s="15"/>
      <c r="QLT209" s="15"/>
      <c r="QLU209" s="15"/>
      <c r="QLV209" s="15"/>
      <c r="QLW209" s="15"/>
      <c r="QLX209" s="15"/>
      <c r="QLY209" s="15"/>
      <c r="QLZ209" s="15"/>
      <c r="QMA209" s="15"/>
      <c r="QMB209" s="15"/>
      <c r="QMC209" s="15"/>
      <c r="QMD209" s="15"/>
      <c r="QME209" s="15"/>
      <c r="QMF209" s="15"/>
      <c r="QMG209" s="15"/>
      <c r="QMH209" s="15"/>
      <c r="QMI209" s="15"/>
      <c r="QMJ209" s="15"/>
      <c r="QMK209" s="15"/>
      <c r="QML209" s="15"/>
      <c r="QMM209" s="15"/>
      <c r="QMN209" s="15"/>
      <c r="QMO209" s="15"/>
      <c r="QMP209" s="15"/>
      <c r="QMQ209" s="15"/>
      <c r="QMR209" s="15"/>
      <c r="QMS209" s="15"/>
      <c r="QMT209" s="15"/>
      <c r="QMU209" s="15"/>
      <c r="QMV209" s="15"/>
      <c r="QMW209" s="15"/>
      <c r="QMX209" s="15"/>
      <c r="QMY209" s="15"/>
      <c r="QMZ209" s="15"/>
      <c r="QNA209" s="15"/>
      <c r="QNB209" s="15"/>
      <c r="QNC209" s="15"/>
      <c r="QND209" s="15"/>
      <c r="QNE209" s="15"/>
      <c r="QNF209" s="15"/>
      <c r="QNG209" s="15"/>
      <c r="QNH209" s="15"/>
      <c r="QNI209" s="15"/>
      <c r="QNJ209" s="15"/>
      <c r="QNK209" s="15"/>
      <c r="QNL209" s="15"/>
      <c r="QNM209" s="15"/>
      <c r="QNN209" s="15"/>
      <c r="QNO209" s="15"/>
      <c r="QNP209" s="15"/>
      <c r="QNQ209" s="15"/>
      <c r="QNR209" s="15"/>
      <c r="QNS209" s="15"/>
      <c r="QNT209" s="15"/>
      <c r="QNU209" s="15"/>
      <c r="QNV209" s="15"/>
      <c r="QNW209" s="15"/>
      <c r="QNX209" s="15"/>
      <c r="QNY209" s="15"/>
      <c r="QNZ209" s="15"/>
      <c r="QOA209" s="15"/>
      <c r="QOB209" s="15"/>
      <c r="QOC209" s="15"/>
      <c r="QOD209" s="15"/>
      <c r="QOE209" s="15"/>
      <c r="QOF209" s="15"/>
      <c r="QOG209" s="15"/>
      <c r="QOH209" s="15"/>
      <c r="QOI209" s="15"/>
      <c r="QOJ209" s="15"/>
      <c r="QOK209" s="15"/>
      <c r="QOL209" s="15"/>
      <c r="QOM209" s="15"/>
      <c r="QON209" s="15"/>
      <c r="QOO209" s="15"/>
      <c r="QOP209" s="15"/>
      <c r="QOQ209" s="15"/>
      <c r="QOR209" s="15"/>
      <c r="QOS209" s="15"/>
      <c r="QOT209" s="15"/>
      <c r="QOU209" s="15"/>
      <c r="QOV209" s="15"/>
      <c r="QOW209" s="15"/>
      <c r="QOX209" s="15"/>
      <c r="QOY209" s="15"/>
      <c r="QOZ209" s="15"/>
      <c r="QPA209" s="15"/>
      <c r="QPB209" s="15"/>
      <c r="QPC209" s="15"/>
      <c r="QPD209" s="15"/>
      <c r="QPE209" s="15"/>
      <c r="QPF209" s="15"/>
      <c r="QPG209" s="15"/>
      <c r="QPH209" s="15"/>
      <c r="QPI209" s="15"/>
      <c r="QPJ209" s="15"/>
      <c r="QPK209" s="15"/>
      <c r="QPL209" s="15"/>
      <c r="QPM209" s="15"/>
      <c r="QPN209" s="15"/>
      <c r="QPO209" s="15"/>
      <c r="QPP209" s="15"/>
      <c r="QPQ209" s="15"/>
      <c r="QPR209" s="15"/>
      <c r="QPS209" s="15"/>
      <c r="QPT209" s="15"/>
      <c r="QPU209" s="15"/>
      <c r="QPV209" s="15"/>
      <c r="QPW209" s="15"/>
      <c r="QPX209" s="15"/>
      <c r="QPY209" s="15"/>
      <c r="QPZ209" s="15"/>
      <c r="QQA209" s="15"/>
      <c r="QQB209" s="15"/>
      <c r="QQC209" s="15"/>
      <c r="QQD209" s="15"/>
      <c r="QQE209" s="15"/>
      <c r="QQF209" s="15"/>
      <c r="QQG209" s="15"/>
      <c r="QQH209" s="15"/>
      <c r="QQI209" s="15"/>
      <c r="QQJ209" s="15"/>
      <c r="QQK209" s="15"/>
      <c r="QQL209" s="15"/>
      <c r="QQM209" s="15"/>
      <c r="QQN209" s="15"/>
      <c r="QQO209" s="15"/>
      <c r="QQP209" s="15"/>
      <c r="QQQ209" s="15"/>
      <c r="QQR209" s="15"/>
      <c r="QQS209" s="15"/>
      <c r="QQT209" s="15"/>
      <c r="QQU209" s="15"/>
      <c r="QQV209" s="15"/>
      <c r="QQW209" s="15"/>
      <c r="QQX209" s="15"/>
      <c r="QQY209" s="15"/>
      <c r="QQZ209" s="15"/>
      <c r="QRA209" s="15"/>
      <c r="QRB209" s="15"/>
      <c r="QRC209" s="15"/>
      <c r="QRD209" s="15"/>
      <c r="QRE209" s="15"/>
      <c r="QRF209" s="15"/>
      <c r="QRG209" s="15"/>
      <c r="QRH209" s="15"/>
      <c r="QRI209" s="15"/>
      <c r="QRJ209" s="15"/>
      <c r="QRK209" s="15"/>
      <c r="QRL209" s="15"/>
      <c r="QRM209" s="15"/>
      <c r="QRN209" s="15"/>
      <c r="QRO209" s="15"/>
      <c r="QRP209" s="15"/>
      <c r="QRQ209" s="15"/>
      <c r="QRR209" s="15"/>
      <c r="QRS209" s="15"/>
      <c r="QRT209" s="15"/>
      <c r="QRU209" s="15"/>
      <c r="QRV209" s="15"/>
      <c r="QRW209" s="15"/>
      <c r="QRX209" s="15"/>
      <c r="QRY209" s="15"/>
      <c r="QRZ209" s="15"/>
      <c r="QSA209" s="15"/>
      <c r="QSB209" s="15"/>
      <c r="QSC209" s="15"/>
      <c r="QSD209" s="15"/>
      <c r="QSE209" s="15"/>
      <c r="QSF209" s="15"/>
      <c r="QSG209" s="15"/>
      <c r="QSH209" s="15"/>
      <c r="QSI209" s="15"/>
      <c r="QSJ209" s="15"/>
      <c r="QSK209" s="15"/>
      <c r="QSL209" s="15"/>
      <c r="QSM209" s="15"/>
      <c r="QSN209" s="15"/>
      <c r="QSO209" s="15"/>
      <c r="QSP209" s="15"/>
      <c r="QSQ209" s="15"/>
      <c r="QSR209" s="15"/>
      <c r="QSS209" s="15"/>
      <c r="QST209" s="15"/>
      <c r="QSU209" s="15"/>
      <c r="QSV209" s="15"/>
      <c r="QSW209" s="15"/>
      <c r="QSX209" s="15"/>
      <c r="QSY209" s="15"/>
      <c r="QSZ209" s="15"/>
      <c r="QTA209" s="15"/>
      <c r="QTB209" s="15"/>
      <c r="QTC209" s="15"/>
      <c r="QTD209" s="15"/>
      <c r="QTE209" s="15"/>
      <c r="QTF209" s="15"/>
      <c r="QTG209" s="15"/>
      <c r="QTH209" s="15"/>
      <c r="QTI209" s="15"/>
      <c r="QTJ209" s="15"/>
      <c r="QTK209" s="15"/>
      <c r="QTL209" s="15"/>
      <c r="QTM209" s="15"/>
      <c r="QTN209" s="15"/>
      <c r="QTO209" s="15"/>
      <c r="QTP209" s="15"/>
      <c r="QTQ209" s="15"/>
      <c r="QTR209" s="15"/>
      <c r="QTS209" s="15"/>
      <c r="QTT209" s="15"/>
      <c r="QTU209" s="15"/>
      <c r="QTV209" s="15"/>
      <c r="QTW209" s="15"/>
      <c r="QTX209" s="15"/>
      <c r="QTY209" s="15"/>
      <c r="QTZ209" s="15"/>
      <c r="QUA209" s="15"/>
      <c r="QUB209" s="15"/>
      <c r="QUC209" s="15"/>
      <c r="QUD209" s="15"/>
      <c r="QUE209" s="15"/>
      <c r="QUF209" s="15"/>
      <c r="QUG209" s="15"/>
      <c r="QUH209" s="15"/>
      <c r="QUI209" s="15"/>
      <c r="QUJ209" s="15"/>
      <c r="QUK209" s="15"/>
      <c r="QUL209" s="15"/>
      <c r="QUM209" s="15"/>
      <c r="QUN209" s="15"/>
      <c r="QUO209" s="15"/>
      <c r="QUP209" s="15"/>
      <c r="QUQ209" s="15"/>
      <c r="QUR209" s="15"/>
      <c r="QUS209" s="15"/>
      <c r="QUT209" s="15"/>
      <c r="QUU209" s="15"/>
      <c r="QUV209" s="15"/>
      <c r="QUW209" s="15"/>
      <c r="QUX209" s="15"/>
      <c r="QUY209" s="15"/>
      <c r="QUZ209" s="15"/>
      <c r="QVA209" s="15"/>
      <c r="QVB209" s="15"/>
      <c r="QVC209" s="15"/>
      <c r="QVD209" s="15"/>
      <c r="QVE209" s="15"/>
      <c r="QVF209" s="15"/>
      <c r="QVG209" s="15"/>
      <c r="QVH209" s="15"/>
      <c r="QVI209" s="15"/>
      <c r="QVJ209" s="15"/>
      <c r="QVK209" s="15"/>
      <c r="QVL209" s="15"/>
      <c r="QVM209" s="15"/>
      <c r="QVN209" s="15"/>
      <c r="QVO209" s="15"/>
      <c r="QVP209" s="15"/>
      <c r="QVQ209" s="15"/>
      <c r="QVR209" s="15"/>
      <c r="QVS209" s="15"/>
      <c r="QVT209" s="15"/>
      <c r="QVU209" s="15"/>
      <c r="QVV209" s="15"/>
      <c r="QVW209" s="15"/>
      <c r="QVX209" s="15"/>
      <c r="QVY209" s="15"/>
      <c r="QVZ209" s="15"/>
      <c r="QWA209" s="15"/>
      <c r="QWB209" s="15"/>
      <c r="QWC209" s="15"/>
      <c r="QWD209" s="15"/>
      <c r="QWE209" s="15"/>
      <c r="QWF209" s="15"/>
      <c r="QWG209" s="15"/>
      <c r="QWH209" s="15"/>
      <c r="QWI209" s="15"/>
      <c r="QWJ209" s="15"/>
      <c r="QWK209" s="15"/>
      <c r="QWL209" s="15"/>
      <c r="QWM209" s="15"/>
      <c r="QWN209" s="15"/>
      <c r="QWO209" s="15"/>
      <c r="QWP209" s="15"/>
      <c r="QWQ209" s="15"/>
      <c r="QWR209" s="15"/>
      <c r="QWS209" s="15"/>
      <c r="QWT209" s="15"/>
      <c r="QWU209" s="15"/>
      <c r="QWV209" s="15"/>
      <c r="QWW209" s="15"/>
      <c r="QWX209" s="15"/>
      <c r="QWY209" s="15"/>
      <c r="QWZ209" s="15"/>
      <c r="QXA209" s="15"/>
      <c r="QXB209" s="15"/>
      <c r="QXC209" s="15"/>
      <c r="QXD209" s="15"/>
      <c r="QXE209" s="15"/>
      <c r="QXF209" s="15"/>
      <c r="QXG209" s="15"/>
      <c r="QXH209" s="15"/>
      <c r="QXI209" s="15"/>
      <c r="QXJ209" s="15"/>
      <c r="QXK209" s="15"/>
      <c r="QXL209" s="15"/>
      <c r="QXM209" s="15"/>
      <c r="QXN209" s="15"/>
      <c r="QXO209" s="15"/>
      <c r="QXP209" s="15"/>
      <c r="QXQ209" s="15"/>
      <c r="QXR209" s="15"/>
      <c r="QXS209" s="15"/>
      <c r="QXT209" s="15"/>
      <c r="QXU209" s="15"/>
      <c r="QXV209" s="15"/>
      <c r="QXW209" s="15"/>
      <c r="QXX209" s="15"/>
      <c r="QXY209" s="15"/>
      <c r="QXZ209" s="15"/>
      <c r="QYA209" s="15"/>
      <c r="QYB209" s="15"/>
      <c r="QYC209" s="15"/>
      <c r="QYD209" s="15"/>
      <c r="QYE209" s="15"/>
      <c r="QYF209" s="15"/>
      <c r="QYG209" s="15"/>
      <c r="QYH209" s="15"/>
      <c r="QYI209" s="15"/>
      <c r="QYJ209" s="15"/>
      <c r="QYK209" s="15"/>
      <c r="QYL209" s="15"/>
      <c r="QYM209" s="15"/>
      <c r="QYN209" s="15"/>
      <c r="QYO209" s="15"/>
      <c r="QYP209" s="15"/>
      <c r="QYQ209" s="15"/>
      <c r="QYR209" s="15"/>
      <c r="QYS209" s="15"/>
      <c r="QYT209" s="15"/>
      <c r="QYU209" s="15"/>
      <c r="QYV209" s="15"/>
      <c r="QYW209" s="15"/>
      <c r="QYX209" s="15"/>
      <c r="QYY209" s="15"/>
      <c r="QYZ209" s="15"/>
      <c r="QZA209" s="15"/>
      <c r="QZB209" s="15"/>
      <c r="QZC209" s="15"/>
      <c r="QZD209" s="15"/>
      <c r="QZE209" s="15"/>
      <c r="QZF209" s="15"/>
      <c r="QZG209" s="15"/>
      <c r="QZH209" s="15"/>
      <c r="QZI209" s="15"/>
      <c r="QZJ209" s="15"/>
      <c r="QZK209" s="15"/>
      <c r="QZL209" s="15"/>
      <c r="QZM209" s="15"/>
      <c r="QZN209" s="15"/>
      <c r="QZO209" s="15"/>
      <c r="QZP209" s="15"/>
      <c r="QZQ209" s="15"/>
      <c r="QZR209" s="15"/>
      <c r="QZS209" s="15"/>
      <c r="QZT209" s="15"/>
      <c r="QZU209" s="15"/>
      <c r="QZV209" s="15"/>
      <c r="QZW209" s="15"/>
      <c r="QZX209" s="15"/>
      <c r="QZY209" s="15"/>
      <c r="QZZ209" s="15"/>
      <c r="RAA209" s="15"/>
      <c r="RAB209" s="15"/>
      <c r="RAC209" s="15"/>
      <c r="RAD209" s="15"/>
      <c r="RAE209" s="15"/>
      <c r="RAF209" s="15"/>
      <c r="RAG209" s="15"/>
      <c r="RAH209" s="15"/>
      <c r="RAI209" s="15"/>
      <c r="RAJ209" s="15"/>
      <c r="RAK209" s="15"/>
      <c r="RAL209" s="15"/>
      <c r="RAM209" s="15"/>
      <c r="RAN209" s="15"/>
      <c r="RAO209" s="15"/>
      <c r="RAP209" s="15"/>
      <c r="RAQ209" s="15"/>
      <c r="RAR209" s="15"/>
      <c r="RAS209" s="15"/>
      <c r="RAT209" s="15"/>
      <c r="RAU209" s="15"/>
      <c r="RAV209" s="15"/>
      <c r="RAW209" s="15"/>
      <c r="RAX209" s="15"/>
      <c r="RAY209" s="15"/>
      <c r="RAZ209" s="15"/>
      <c r="RBA209" s="15"/>
      <c r="RBB209" s="15"/>
      <c r="RBC209" s="15"/>
      <c r="RBD209" s="15"/>
      <c r="RBE209" s="15"/>
      <c r="RBF209" s="15"/>
      <c r="RBG209" s="15"/>
      <c r="RBH209" s="15"/>
      <c r="RBI209" s="15"/>
      <c r="RBJ209" s="15"/>
      <c r="RBK209" s="15"/>
      <c r="RBL209" s="15"/>
      <c r="RBM209" s="15"/>
      <c r="RBN209" s="15"/>
      <c r="RBO209" s="15"/>
      <c r="RBP209" s="15"/>
      <c r="RBQ209" s="15"/>
      <c r="RBR209" s="15"/>
      <c r="RBS209" s="15"/>
      <c r="RBT209" s="15"/>
      <c r="RBU209" s="15"/>
      <c r="RBV209" s="15"/>
      <c r="RBW209" s="15"/>
      <c r="RBX209" s="15"/>
      <c r="RBY209" s="15"/>
      <c r="RBZ209" s="15"/>
      <c r="RCA209" s="15"/>
      <c r="RCB209" s="15"/>
      <c r="RCC209" s="15"/>
      <c r="RCD209" s="15"/>
      <c r="RCE209" s="15"/>
      <c r="RCF209" s="15"/>
      <c r="RCG209" s="15"/>
      <c r="RCH209" s="15"/>
      <c r="RCI209" s="15"/>
      <c r="RCJ209" s="15"/>
      <c r="RCK209" s="15"/>
      <c r="RCL209" s="15"/>
      <c r="RCM209" s="15"/>
      <c r="RCN209" s="15"/>
      <c r="RCO209" s="15"/>
      <c r="RCP209" s="15"/>
      <c r="RCQ209" s="15"/>
      <c r="RCR209" s="15"/>
      <c r="RCS209" s="15"/>
      <c r="RCT209" s="15"/>
      <c r="RCU209" s="15"/>
      <c r="RCV209" s="15"/>
      <c r="RCW209" s="15"/>
      <c r="RCX209" s="15"/>
      <c r="RCY209" s="15"/>
      <c r="RCZ209" s="15"/>
      <c r="RDA209" s="15"/>
      <c r="RDB209" s="15"/>
      <c r="RDC209" s="15"/>
      <c r="RDD209" s="15"/>
      <c r="RDE209" s="15"/>
      <c r="RDF209" s="15"/>
      <c r="RDG209" s="15"/>
      <c r="RDH209" s="15"/>
      <c r="RDI209" s="15"/>
      <c r="RDJ209" s="15"/>
      <c r="RDK209" s="15"/>
      <c r="RDL209" s="15"/>
      <c r="RDM209" s="15"/>
      <c r="RDN209" s="15"/>
      <c r="RDO209" s="15"/>
      <c r="RDP209" s="15"/>
      <c r="RDQ209" s="15"/>
      <c r="RDR209" s="15"/>
      <c r="RDS209" s="15"/>
      <c r="RDT209" s="15"/>
      <c r="RDU209" s="15"/>
      <c r="RDV209" s="15"/>
      <c r="RDW209" s="15"/>
      <c r="RDX209" s="15"/>
      <c r="RDY209" s="15"/>
      <c r="RDZ209" s="15"/>
      <c r="REA209" s="15"/>
      <c r="REB209" s="15"/>
      <c r="REC209" s="15"/>
      <c r="RED209" s="15"/>
      <c r="REE209" s="15"/>
      <c r="REF209" s="15"/>
      <c r="REG209" s="15"/>
      <c r="REH209" s="15"/>
      <c r="REI209" s="15"/>
      <c r="REJ209" s="15"/>
      <c r="REK209" s="15"/>
      <c r="REL209" s="15"/>
      <c r="REM209" s="15"/>
      <c r="REN209" s="15"/>
      <c r="REO209" s="15"/>
      <c r="REP209" s="15"/>
      <c r="REQ209" s="15"/>
      <c r="RER209" s="15"/>
      <c r="RES209" s="15"/>
      <c r="RET209" s="15"/>
      <c r="REU209" s="15"/>
      <c r="REV209" s="15"/>
      <c r="REW209" s="15"/>
      <c r="REX209" s="15"/>
      <c r="REY209" s="15"/>
      <c r="REZ209" s="15"/>
      <c r="RFA209" s="15"/>
      <c r="RFB209" s="15"/>
      <c r="RFC209" s="15"/>
      <c r="RFD209" s="15"/>
      <c r="RFE209" s="15"/>
      <c r="RFF209" s="15"/>
      <c r="RFG209" s="15"/>
      <c r="RFH209" s="15"/>
      <c r="RFI209" s="15"/>
      <c r="RFJ209" s="15"/>
      <c r="RFK209" s="15"/>
      <c r="RFL209" s="15"/>
      <c r="RFM209" s="15"/>
      <c r="RFN209" s="15"/>
      <c r="RFO209" s="15"/>
      <c r="RFP209" s="15"/>
      <c r="RFQ209" s="15"/>
      <c r="RFR209" s="15"/>
      <c r="RFS209" s="15"/>
      <c r="RFT209" s="15"/>
      <c r="RFU209" s="15"/>
      <c r="RFV209" s="15"/>
      <c r="RFW209" s="15"/>
      <c r="RFX209" s="15"/>
      <c r="RFY209" s="15"/>
      <c r="RFZ209" s="15"/>
      <c r="RGA209" s="15"/>
      <c r="RGB209" s="15"/>
      <c r="RGC209" s="15"/>
      <c r="RGD209" s="15"/>
      <c r="RGE209" s="15"/>
      <c r="RGF209" s="15"/>
      <c r="RGG209" s="15"/>
      <c r="RGH209" s="15"/>
      <c r="RGI209" s="15"/>
      <c r="RGJ209" s="15"/>
      <c r="RGK209" s="15"/>
      <c r="RGL209" s="15"/>
      <c r="RGM209" s="15"/>
      <c r="RGN209" s="15"/>
      <c r="RGO209" s="15"/>
      <c r="RGP209" s="15"/>
      <c r="RGQ209" s="15"/>
      <c r="RGR209" s="15"/>
      <c r="RGS209" s="15"/>
      <c r="RGT209" s="15"/>
      <c r="RGU209" s="15"/>
      <c r="RGV209" s="15"/>
      <c r="RGW209" s="15"/>
      <c r="RGX209" s="15"/>
      <c r="RGY209" s="15"/>
      <c r="RGZ209" s="15"/>
      <c r="RHA209" s="15"/>
      <c r="RHB209" s="15"/>
      <c r="RHC209" s="15"/>
      <c r="RHD209" s="15"/>
      <c r="RHE209" s="15"/>
      <c r="RHF209" s="15"/>
      <c r="RHG209" s="15"/>
      <c r="RHH209" s="15"/>
      <c r="RHI209" s="15"/>
      <c r="RHJ209" s="15"/>
      <c r="RHK209" s="15"/>
      <c r="RHL209" s="15"/>
      <c r="RHM209" s="15"/>
      <c r="RHN209" s="15"/>
      <c r="RHO209" s="15"/>
      <c r="RHP209" s="15"/>
      <c r="RHQ209" s="15"/>
      <c r="RHR209" s="15"/>
      <c r="RHS209" s="15"/>
      <c r="RHT209" s="15"/>
      <c r="RHU209" s="15"/>
      <c r="RHV209" s="15"/>
      <c r="RHW209" s="15"/>
      <c r="RHX209" s="15"/>
      <c r="RHY209" s="15"/>
      <c r="RHZ209" s="15"/>
      <c r="RIA209" s="15"/>
      <c r="RIB209" s="15"/>
      <c r="RIC209" s="15"/>
      <c r="RID209" s="15"/>
      <c r="RIE209" s="15"/>
      <c r="RIF209" s="15"/>
      <c r="RIG209" s="15"/>
      <c r="RIH209" s="15"/>
      <c r="RII209" s="15"/>
      <c r="RIJ209" s="15"/>
      <c r="RIK209" s="15"/>
      <c r="RIL209" s="15"/>
      <c r="RIM209" s="15"/>
      <c r="RIN209" s="15"/>
      <c r="RIO209" s="15"/>
      <c r="RIP209" s="15"/>
      <c r="RIQ209" s="15"/>
      <c r="RIR209" s="15"/>
      <c r="RIS209" s="15"/>
      <c r="RIT209" s="15"/>
      <c r="RIU209" s="15"/>
      <c r="RIV209" s="15"/>
      <c r="RIW209" s="15"/>
      <c r="RIX209" s="15"/>
      <c r="RIY209" s="15"/>
      <c r="RIZ209" s="15"/>
      <c r="RJA209" s="15"/>
      <c r="RJB209" s="15"/>
      <c r="RJC209" s="15"/>
      <c r="RJD209" s="15"/>
      <c r="RJE209" s="15"/>
      <c r="RJF209" s="15"/>
      <c r="RJG209" s="15"/>
      <c r="RJH209" s="15"/>
      <c r="RJI209" s="15"/>
      <c r="RJJ209" s="15"/>
      <c r="RJK209" s="15"/>
      <c r="RJL209" s="15"/>
      <c r="RJM209" s="15"/>
      <c r="RJN209" s="15"/>
      <c r="RJO209" s="15"/>
      <c r="RJP209" s="15"/>
      <c r="RJQ209" s="15"/>
      <c r="RJR209" s="15"/>
      <c r="RJS209" s="15"/>
      <c r="RJT209" s="15"/>
      <c r="RJU209" s="15"/>
      <c r="RJV209" s="15"/>
      <c r="RJW209" s="15"/>
      <c r="RJX209" s="15"/>
      <c r="RJY209" s="15"/>
      <c r="RJZ209" s="15"/>
      <c r="RKA209" s="15"/>
      <c r="RKB209" s="15"/>
      <c r="RKC209" s="15"/>
      <c r="RKD209" s="15"/>
      <c r="RKE209" s="15"/>
      <c r="RKF209" s="15"/>
      <c r="RKG209" s="15"/>
      <c r="RKH209" s="15"/>
      <c r="RKI209" s="15"/>
      <c r="RKJ209" s="15"/>
      <c r="RKK209" s="15"/>
      <c r="RKL209" s="15"/>
      <c r="RKM209" s="15"/>
      <c r="RKN209" s="15"/>
      <c r="RKO209" s="15"/>
      <c r="RKP209" s="15"/>
      <c r="RKQ209" s="15"/>
      <c r="RKR209" s="15"/>
      <c r="RKS209" s="15"/>
      <c r="RKT209" s="15"/>
      <c r="RKU209" s="15"/>
      <c r="RKV209" s="15"/>
      <c r="RKW209" s="15"/>
      <c r="RKX209" s="15"/>
      <c r="RKY209" s="15"/>
      <c r="RKZ209" s="15"/>
      <c r="RLA209" s="15"/>
      <c r="RLB209" s="15"/>
      <c r="RLC209" s="15"/>
      <c r="RLD209" s="15"/>
      <c r="RLE209" s="15"/>
      <c r="RLF209" s="15"/>
      <c r="RLG209" s="15"/>
      <c r="RLH209" s="15"/>
      <c r="RLI209" s="15"/>
      <c r="RLJ209" s="15"/>
      <c r="RLK209" s="15"/>
      <c r="RLL209" s="15"/>
      <c r="RLM209" s="15"/>
      <c r="RLN209" s="15"/>
      <c r="RLO209" s="15"/>
      <c r="RLP209" s="15"/>
      <c r="RLQ209" s="15"/>
      <c r="RLR209" s="15"/>
      <c r="RLS209" s="15"/>
      <c r="RLT209" s="15"/>
      <c r="RLU209" s="15"/>
      <c r="RLV209" s="15"/>
      <c r="RLW209" s="15"/>
      <c r="RLX209" s="15"/>
      <c r="RLY209" s="15"/>
      <c r="RLZ209" s="15"/>
      <c r="RMA209" s="15"/>
      <c r="RMB209" s="15"/>
      <c r="RMC209" s="15"/>
      <c r="RMD209" s="15"/>
      <c r="RME209" s="15"/>
      <c r="RMF209" s="15"/>
      <c r="RMG209" s="15"/>
      <c r="RMH209" s="15"/>
      <c r="RMI209" s="15"/>
      <c r="RMJ209" s="15"/>
      <c r="RMK209" s="15"/>
      <c r="RML209" s="15"/>
      <c r="RMM209" s="15"/>
      <c r="RMN209" s="15"/>
      <c r="RMO209" s="15"/>
      <c r="RMP209" s="15"/>
      <c r="RMQ209" s="15"/>
      <c r="RMR209" s="15"/>
      <c r="RMS209" s="15"/>
      <c r="RMT209" s="15"/>
      <c r="RMU209" s="15"/>
      <c r="RMV209" s="15"/>
      <c r="RMW209" s="15"/>
      <c r="RMX209" s="15"/>
      <c r="RMY209" s="15"/>
      <c r="RMZ209" s="15"/>
      <c r="RNA209" s="15"/>
      <c r="RNB209" s="15"/>
      <c r="RNC209" s="15"/>
      <c r="RND209" s="15"/>
      <c r="RNE209" s="15"/>
      <c r="RNF209" s="15"/>
      <c r="RNG209" s="15"/>
      <c r="RNH209" s="15"/>
      <c r="RNI209" s="15"/>
      <c r="RNJ209" s="15"/>
      <c r="RNK209" s="15"/>
      <c r="RNL209" s="15"/>
      <c r="RNM209" s="15"/>
      <c r="RNN209" s="15"/>
      <c r="RNO209" s="15"/>
      <c r="RNP209" s="15"/>
      <c r="RNQ209" s="15"/>
      <c r="RNR209" s="15"/>
      <c r="RNS209" s="15"/>
      <c r="RNT209" s="15"/>
      <c r="RNU209" s="15"/>
      <c r="RNV209" s="15"/>
      <c r="RNW209" s="15"/>
      <c r="RNX209" s="15"/>
      <c r="RNY209" s="15"/>
      <c r="RNZ209" s="15"/>
      <c r="ROA209" s="15"/>
      <c r="ROB209" s="15"/>
      <c r="ROC209" s="15"/>
      <c r="ROD209" s="15"/>
      <c r="ROE209" s="15"/>
      <c r="ROF209" s="15"/>
      <c r="ROG209" s="15"/>
      <c r="ROH209" s="15"/>
      <c r="ROI209" s="15"/>
      <c r="ROJ209" s="15"/>
      <c r="ROK209" s="15"/>
      <c r="ROL209" s="15"/>
      <c r="ROM209" s="15"/>
      <c r="RON209" s="15"/>
      <c r="ROO209" s="15"/>
      <c r="ROP209" s="15"/>
      <c r="ROQ209" s="15"/>
      <c r="ROR209" s="15"/>
      <c r="ROS209" s="15"/>
      <c r="ROT209" s="15"/>
      <c r="ROU209" s="15"/>
      <c r="ROV209" s="15"/>
      <c r="ROW209" s="15"/>
      <c r="ROX209" s="15"/>
      <c r="ROY209" s="15"/>
      <c r="ROZ209" s="15"/>
      <c r="RPA209" s="15"/>
      <c r="RPB209" s="15"/>
      <c r="RPC209" s="15"/>
      <c r="RPD209" s="15"/>
      <c r="RPE209" s="15"/>
      <c r="RPF209" s="15"/>
      <c r="RPG209" s="15"/>
      <c r="RPH209" s="15"/>
      <c r="RPI209" s="15"/>
      <c r="RPJ209" s="15"/>
      <c r="RPK209" s="15"/>
      <c r="RPL209" s="15"/>
      <c r="RPM209" s="15"/>
      <c r="RPN209" s="15"/>
      <c r="RPO209" s="15"/>
      <c r="RPP209" s="15"/>
      <c r="RPQ209" s="15"/>
      <c r="RPR209" s="15"/>
      <c r="RPS209" s="15"/>
      <c r="RPT209" s="15"/>
      <c r="RPU209" s="15"/>
      <c r="RPV209" s="15"/>
      <c r="RPW209" s="15"/>
      <c r="RPX209" s="15"/>
      <c r="RPY209" s="15"/>
      <c r="RPZ209" s="15"/>
      <c r="RQA209" s="15"/>
      <c r="RQB209" s="15"/>
      <c r="RQC209" s="15"/>
      <c r="RQD209" s="15"/>
      <c r="RQE209" s="15"/>
      <c r="RQF209" s="15"/>
      <c r="RQG209" s="15"/>
      <c r="RQH209" s="15"/>
      <c r="RQI209" s="15"/>
      <c r="RQJ209" s="15"/>
      <c r="RQK209" s="15"/>
      <c r="RQL209" s="15"/>
      <c r="RQM209" s="15"/>
      <c r="RQN209" s="15"/>
      <c r="RQO209" s="15"/>
      <c r="RQP209" s="15"/>
      <c r="RQQ209" s="15"/>
      <c r="RQR209" s="15"/>
      <c r="RQS209" s="15"/>
      <c r="RQT209" s="15"/>
      <c r="RQU209" s="15"/>
      <c r="RQV209" s="15"/>
      <c r="RQW209" s="15"/>
      <c r="RQX209" s="15"/>
      <c r="RQY209" s="15"/>
      <c r="RQZ209" s="15"/>
      <c r="RRA209" s="15"/>
      <c r="RRB209" s="15"/>
      <c r="RRC209" s="15"/>
      <c r="RRD209" s="15"/>
      <c r="RRE209" s="15"/>
      <c r="RRF209" s="15"/>
      <c r="RRG209" s="15"/>
      <c r="RRH209" s="15"/>
      <c r="RRI209" s="15"/>
      <c r="RRJ209" s="15"/>
      <c r="RRK209" s="15"/>
      <c r="RRL209" s="15"/>
      <c r="RRM209" s="15"/>
      <c r="RRN209" s="15"/>
      <c r="RRO209" s="15"/>
      <c r="RRP209" s="15"/>
      <c r="RRQ209" s="15"/>
      <c r="RRR209" s="15"/>
      <c r="RRS209" s="15"/>
      <c r="RRT209" s="15"/>
      <c r="RRU209" s="15"/>
      <c r="RRV209" s="15"/>
      <c r="RRW209" s="15"/>
      <c r="RRX209" s="15"/>
      <c r="RRY209" s="15"/>
      <c r="RRZ209" s="15"/>
      <c r="RSA209" s="15"/>
      <c r="RSB209" s="15"/>
      <c r="RSC209" s="15"/>
      <c r="RSD209" s="15"/>
      <c r="RSE209" s="15"/>
      <c r="RSF209" s="15"/>
      <c r="RSG209" s="15"/>
      <c r="RSH209" s="15"/>
      <c r="RSI209" s="15"/>
      <c r="RSJ209" s="15"/>
      <c r="RSK209" s="15"/>
      <c r="RSL209" s="15"/>
      <c r="RSM209" s="15"/>
      <c r="RSN209" s="15"/>
      <c r="RSO209" s="15"/>
      <c r="RSP209" s="15"/>
      <c r="RSQ209" s="15"/>
      <c r="RSR209" s="15"/>
      <c r="RSS209" s="15"/>
      <c r="RST209" s="15"/>
      <c r="RSU209" s="15"/>
      <c r="RSV209" s="15"/>
      <c r="RSW209" s="15"/>
      <c r="RSX209" s="15"/>
      <c r="RSY209" s="15"/>
      <c r="RSZ209" s="15"/>
      <c r="RTA209" s="15"/>
      <c r="RTB209" s="15"/>
      <c r="RTC209" s="15"/>
      <c r="RTD209" s="15"/>
      <c r="RTE209" s="15"/>
      <c r="RTF209" s="15"/>
      <c r="RTG209" s="15"/>
      <c r="RTH209" s="15"/>
      <c r="RTI209" s="15"/>
      <c r="RTJ209" s="15"/>
      <c r="RTK209" s="15"/>
      <c r="RTL209" s="15"/>
      <c r="RTM209" s="15"/>
      <c r="RTN209" s="15"/>
      <c r="RTO209" s="15"/>
      <c r="RTP209" s="15"/>
      <c r="RTQ209" s="15"/>
      <c r="RTR209" s="15"/>
      <c r="RTS209" s="15"/>
      <c r="RTT209" s="15"/>
      <c r="RTU209" s="15"/>
      <c r="RTV209" s="15"/>
      <c r="RTW209" s="15"/>
      <c r="RTX209" s="15"/>
      <c r="RTY209" s="15"/>
      <c r="RTZ209" s="15"/>
      <c r="RUA209" s="15"/>
      <c r="RUB209" s="15"/>
      <c r="RUC209" s="15"/>
      <c r="RUD209" s="15"/>
      <c r="RUE209" s="15"/>
      <c r="RUF209" s="15"/>
      <c r="RUG209" s="15"/>
      <c r="RUH209" s="15"/>
      <c r="RUI209" s="15"/>
      <c r="RUJ209" s="15"/>
      <c r="RUK209" s="15"/>
      <c r="RUL209" s="15"/>
      <c r="RUM209" s="15"/>
      <c r="RUN209" s="15"/>
      <c r="RUO209" s="15"/>
      <c r="RUP209" s="15"/>
      <c r="RUQ209" s="15"/>
      <c r="RUR209" s="15"/>
      <c r="RUS209" s="15"/>
      <c r="RUT209" s="15"/>
      <c r="RUU209" s="15"/>
      <c r="RUV209" s="15"/>
      <c r="RUW209" s="15"/>
      <c r="RUX209" s="15"/>
      <c r="RUY209" s="15"/>
      <c r="RUZ209" s="15"/>
      <c r="RVA209" s="15"/>
      <c r="RVB209" s="15"/>
      <c r="RVC209" s="15"/>
      <c r="RVD209" s="15"/>
      <c r="RVE209" s="15"/>
      <c r="RVF209" s="15"/>
      <c r="RVG209" s="15"/>
      <c r="RVH209" s="15"/>
      <c r="RVI209" s="15"/>
      <c r="RVJ209" s="15"/>
      <c r="RVK209" s="15"/>
      <c r="RVL209" s="15"/>
      <c r="RVM209" s="15"/>
      <c r="RVN209" s="15"/>
      <c r="RVO209" s="15"/>
      <c r="RVP209" s="15"/>
      <c r="RVQ209" s="15"/>
      <c r="RVR209" s="15"/>
      <c r="RVS209" s="15"/>
      <c r="RVT209" s="15"/>
      <c r="RVU209" s="15"/>
      <c r="RVV209" s="15"/>
      <c r="RVW209" s="15"/>
      <c r="RVX209" s="15"/>
      <c r="RVY209" s="15"/>
      <c r="RVZ209" s="15"/>
      <c r="RWA209" s="15"/>
      <c r="RWB209" s="15"/>
      <c r="RWC209" s="15"/>
      <c r="RWD209" s="15"/>
      <c r="RWE209" s="15"/>
      <c r="RWF209" s="15"/>
      <c r="RWG209" s="15"/>
      <c r="RWH209" s="15"/>
      <c r="RWI209" s="15"/>
      <c r="RWJ209" s="15"/>
      <c r="RWK209" s="15"/>
      <c r="RWL209" s="15"/>
      <c r="RWM209" s="15"/>
      <c r="RWN209" s="15"/>
      <c r="RWO209" s="15"/>
      <c r="RWP209" s="15"/>
      <c r="RWQ209" s="15"/>
      <c r="RWR209" s="15"/>
      <c r="RWS209" s="15"/>
      <c r="RWT209" s="15"/>
      <c r="RWU209" s="15"/>
      <c r="RWV209" s="15"/>
      <c r="RWW209" s="15"/>
      <c r="RWX209" s="15"/>
      <c r="RWY209" s="15"/>
      <c r="RWZ209" s="15"/>
      <c r="RXA209" s="15"/>
      <c r="RXB209" s="15"/>
      <c r="RXC209" s="15"/>
      <c r="RXD209" s="15"/>
      <c r="RXE209" s="15"/>
      <c r="RXF209" s="15"/>
      <c r="RXG209" s="15"/>
      <c r="RXH209" s="15"/>
      <c r="RXI209" s="15"/>
      <c r="RXJ209" s="15"/>
      <c r="RXK209" s="15"/>
      <c r="RXL209" s="15"/>
      <c r="RXM209" s="15"/>
      <c r="RXN209" s="15"/>
      <c r="RXO209" s="15"/>
      <c r="RXP209" s="15"/>
      <c r="RXQ209" s="15"/>
      <c r="RXR209" s="15"/>
      <c r="RXS209" s="15"/>
      <c r="RXT209" s="15"/>
      <c r="RXU209" s="15"/>
      <c r="RXV209" s="15"/>
      <c r="RXW209" s="15"/>
      <c r="RXX209" s="15"/>
      <c r="RXY209" s="15"/>
      <c r="RXZ209" s="15"/>
      <c r="RYA209" s="15"/>
      <c r="RYB209" s="15"/>
      <c r="RYC209" s="15"/>
      <c r="RYD209" s="15"/>
      <c r="RYE209" s="15"/>
      <c r="RYF209" s="15"/>
      <c r="RYG209" s="15"/>
      <c r="RYH209" s="15"/>
      <c r="RYI209" s="15"/>
      <c r="RYJ209" s="15"/>
      <c r="RYK209" s="15"/>
      <c r="RYL209" s="15"/>
      <c r="RYM209" s="15"/>
      <c r="RYN209" s="15"/>
      <c r="RYO209" s="15"/>
      <c r="RYP209" s="15"/>
      <c r="RYQ209" s="15"/>
      <c r="RYR209" s="15"/>
      <c r="RYS209" s="15"/>
      <c r="RYT209" s="15"/>
      <c r="RYU209" s="15"/>
      <c r="RYV209" s="15"/>
      <c r="RYW209" s="15"/>
      <c r="RYX209" s="15"/>
      <c r="RYY209" s="15"/>
      <c r="RYZ209" s="15"/>
      <c r="RZA209" s="15"/>
      <c r="RZB209" s="15"/>
      <c r="RZC209" s="15"/>
      <c r="RZD209" s="15"/>
      <c r="RZE209" s="15"/>
      <c r="RZF209" s="15"/>
      <c r="RZG209" s="15"/>
      <c r="RZH209" s="15"/>
      <c r="RZI209" s="15"/>
      <c r="RZJ209" s="15"/>
      <c r="RZK209" s="15"/>
      <c r="RZL209" s="15"/>
      <c r="RZM209" s="15"/>
      <c r="RZN209" s="15"/>
      <c r="RZO209" s="15"/>
      <c r="RZP209" s="15"/>
      <c r="RZQ209" s="15"/>
      <c r="RZR209" s="15"/>
      <c r="RZS209" s="15"/>
      <c r="RZT209" s="15"/>
      <c r="RZU209" s="15"/>
      <c r="RZV209" s="15"/>
      <c r="RZW209" s="15"/>
      <c r="RZX209" s="15"/>
      <c r="RZY209" s="15"/>
      <c r="RZZ209" s="15"/>
      <c r="SAA209" s="15"/>
      <c r="SAB209" s="15"/>
      <c r="SAC209" s="15"/>
      <c r="SAD209" s="15"/>
      <c r="SAE209" s="15"/>
      <c r="SAF209" s="15"/>
      <c r="SAG209" s="15"/>
      <c r="SAH209" s="15"/>
      <c r="SAI209" s="15"/>
      <c r="SAJ209" s="15"/>
      <c r="SAK209" s="15"/>
      <c r="SAL209" s="15"/>
      <c r="SAM209" s="15"/>
      <c r="SAN209" s="15"/>
      <c r="SAO209" s="15"/>
      <c r="SAP209" s="15"/>
      <c r="SAQ209" s="15"/>
      <c r="SAR209" s="15"/>
      <c r="SAS209" s="15"/>
      <c r="SAT209" s="15"/>
      <c r="SAU209" s="15"/>
      <c r="SAV209" s="15"/>
      <c r="SAW209" s="15"/>
      <c r="SAX209" s="15"/>
      <c r="SAY209" s="15"/>
      <c r="SAZ209" s="15"/>
      <c r="SBA209" s="15"/>
      <c r="SBB209" s="15"/>
      <c r="SBC209" s="15"/>
      <c r="SBD209" s="15"/>
      <c r="SBE209" s="15"/>
      <c r="SBF209" s="15"/>
      <c r="SBG209" s="15"/>
      <c r="SBH209" s="15"/>
      <c r="SBI209" s="15"/>
      <c r="SBJ209" s="15"/>
      <c r="SBK209" s="15"/>
      <c r="SBL209" s="15"/>
      <c r="SBM209" s="15"/>
      <c r="SBN209" s="15"/>
      <c r="SBO209" s="15"/>
      <c r="SBP209" s="15"/>
      <c r="SBQ209" s="15"/>
      <c r="SBR209" s="15"/>
      <c r="SBS209" s="15"/>
      <c r="SBT209" s="15"/>
      <c r="SBU209" s="15"/>
      <c r="SBV209" s="15"/>
      <c r="SBW209" s="15"/>
      <c r="SBX209" s="15"/>
      <c r="SBY209" s="15"/>
      <c r="SBZ209" s="15"/>
      <c r="SCA209" s="15"/>
      <c r="SCB209" s="15"/>
      <c r="SCC209" s="15"/>
      <c r="SCD209" s="15"/>
      <c r="SCE209" s="15"/>
      <c r="SCF209" s="15"/>
      <c r="SCG209" s="15"/>
      <c r="SCH209" s="15"/>
      <c r="SCI209" s="15"/>
      <c r="SCJ209" s="15"/>
      <c r="SCK209" s="15"/>
      <c r="SCL209" s="15"/>
      <c r="SCM209" s="15"/>
      <c r="SCN209" s="15"/>
      <c r="SCO209" s="15"/>
      <c r="SCP209" s="15"/>
      <c r="SCQ209" s="15"/>
      <c r="SCR209" s="15"/>
      <c r="SCS209" s="15"/>
      <c r="SCT209" s="15"/>
      <c r="SCU209" s="15"/>
      <c r="SCV209" s="15"/>
      <c r="SCW209" s="15"/>
      <c r="SCX209" s="15"/>
      <c r="SCY209" s="15"/>
      <c r="SCZ209" s="15"/>
      <c r="SDA209" s="15"/>
      <c r="SDB209" s="15"/>
      <c r="SDC209" s="15"/>
      <c r="SDD209" s="15"/>
      <c r="SDE209" s="15"/>
      <c r="SDF209" s="15"/>
      <c r="SDG209" s="15"/>
      <c r="SDH209" s="15"/>
      <c r="SDI209" s="15"/>
      <c r="SDJ209" s="15"/>
      <c r="SDK209" s="15"/>
      <c r="SDL209" s="15"/>
      <c r="SDM209" s="15"/>
      <c r="SDN209" s="15"/>
      <c r="SDO209" s="15"/>
      <c r="SDP209" s="15"/>
      <c r="SDQ209" s="15"/>
      <c r="SDR209" s="15"/>
      <c r="SDS209" s="15"/>
      <c r="SDT209" s="15"/>
      <c r="SDU209" s="15"/>
      <c r="SDV209" s="15"/>
      <c r="SDW209" s="15"/>
      <c r="SDX209" s="15"/>
      <c r="SDY209" s="15"/>
      <c r="SDZ209" s="15"/>
      <c r="SEA209" s="15"/>
      <c r="SEB209" s="15"/>
      <c r="SEC209" s="15"/>
      <c r="SED209" s="15"/>
      <c r="SEE209" s="15"/>
      <c r="SEF209" s="15"/>
      <c r="SEG209" s="15"/>
      <c r="SEH209" s="15"/>
      <c r="SEI209" s="15"/>
      <c r="SEJ209" s="15"/>
      <c r="SEK209" s="15"/>
      <c r="SEL209" s="15"/>
      <c r="SEM209" s="15"/>
      <c r="SEN209" s="15"/>
      <c r="SEO209" s="15"/>
      <c r="SEP209" s="15"/>
      <c r="SEQ209" s="15"/>
      <c r="SER209" s="15"/>
      <c r="SES209" s="15"/>
      <c r="SET209" s="15"/>
      <c r="SEU209" s="15"/>
      <c r="SEV209" s="15"/>
      <c r="SEW209" s="15"/>
      <c r="SEX209" s="15"/>
      <c r="SEY209" s="15"/>
      <c r="SEZ209" s="15"/>
      <c r="SFA209" s="15"/>
      <c r="SFB209" s="15"/>
      <c r="SFC209" s="15"/>
      <c r="SFD209" s="15"/>
      <c r="SFE209" s="15"/>
      <c r="SFF209" s="15"/>
      <c r="SFG209" s="15"/>
      <c r="SFH209" s="15"/>
      <c r="SFI209" s="15"/>
      <c r="SFJ209" s="15"/>
      <c r="SFK209" s="15"/>
      <c r="SFL209" s="15"/>
      <c r="SFM209" s="15"/>
      <c r="SFN209" s="15"/>
      <c r="SFO209" s="15"/>
      <c r="SFP209" s="15"/>
      <c r="SFQ209" s="15"/>
      <c r="SFR209" s="15"/>
      <c r="SFS209" s="15"/>
      <c r="SFT209" s="15"/>
      <c r="SFU209" s="15"/>
      <c r="SFV209" s="15"/>
      <c r="SFW209" s="15"/>
      <c r="SFX209" s="15"/>
      <c r="SFY209" s="15"/>
      <c r="SFZ209" s="15"/>
      <c r="SGA209" s="15"/>
      <c r="SGB209" s="15"/>
      <c r="SGC209" s="15"/>
      <c r="SGD209" s="15"/>
      <c r="SGE209" s="15"/>
      <c r="SGF209" s="15"/>
      <c r="SGG209" s="15"/>
      <c r="SGH209" s="15"/>
      <c r="SGI209" s="15"/>
      <c r="SGJ209" s="15"/>
      <c r="SGK209" s="15"/>
      <c r="SGL209" s="15"/>
      <c r="SGM209" s="15"/>
      <c r="SGN209" s="15"/>
      <c r="SGO209" s="15"/>
      <c r="SGP209" s="15"/>
      <c r="SGQ209" s="15"/>
      <c r="SGR209" s="15"/>
      <c r="SGS209" s="15"/>
      <c r="SGT209" s="15"/>
      <c r="SGU209" s="15"/>
      <c r="SGV209" s="15"/>
      <c r="SGW209" s="15"/>
      <c r="SGX209" s="15"/>
      <c r="SGY209" s="15"/>
      <c r="SGZ209" s="15"/>
      <c r="SHA209" s="15"/>
      <c r="SHB209" s="15"/>
      <c r="SHC209" s="15"/>
      <c r="SHD209" s="15"/>
      <c r="SHE209" s="15"/>
      <c r="SHF209" s="15"/>
      <c r="SHG209" s="15"/>
      <c r="SHH209" s="15"/>
      <c r="SHI209" s="15"/>
      <c r="SHJ209" s="15"/>
      <c r="SHK209" s="15"/>
      <c r="SHL209" s="15"/>
      <c r="SHM209" s="15"/>
      <c r="SHN209" s="15"/>
      <c r="SHO209" s="15"/>
      <c r="SHP209" s="15"/>
      <c r="SHQ209" s="15"/>
      <c r="SHR209" s="15"/>
      <c r="SHS209" s="15"/>
      <c r="SHT209" s="15"/>
      <c r="SHU209" s="15"/>
      <c r="SHV209" s="15"/>
      <c r="SHW209" s="15"/>
      <c r="SHX209" s="15"/>
      <c r="SHY209" s="15"/>
      <c r="SHZ209" s="15"/>
      <c r="SIA209" s="15"/>
      <c r="SIB209" s="15"/>
      <c r="SIC209" s="15"/>
      <c r="SID209" s="15"/>
      <c r="SIE209" s="15"/>
      <c r="SIF209" s="15"/>
      <c r="SIG209" s="15"/>
      <c r="SIH209" s="15"/>
      <c r="SII209" s="15"/>
      <c r="SIJ209" s="15"/>
      <c r="SIK209" s="15"/>
      <c r="SIL209" s="15"/>
      <c r="SIM209" s="15"/>
      <c r="SIN209" s="15"/>
      <c r="SIO209" s="15"/>
      <c r="SIP209" s="15"/>
      <c r="SIQ209" s="15"/>
      <c r="SIR209" s="15"/>
      <c r="SIS209" s="15"/>
      <c r="SIT209" s="15"/>
      <c r="SIU209" s="15"/>
      <c r="SIV209" s="15"/>
      <c r="SIW209" s="15"/>
      <c r="SIX209" s="15"/>
      <c r="SIY209" s="15"/>
      <c r="SIZ209" s="15"/>
      <c r="SJA209" s="15"/>
      <c r="SJB209" s="15"/>
      <c r="SJC209" s="15"/>
      <c r="SJD209" s="15"/>
      <c r="SJE209" s="15"/>
      <c r="SJF209" s="15"/>
      <c r="SJG209" s="15"/>
      <c r="SJH209" s="15"/>
      <c r="SJI209" s="15"/>
      <c r="SJJ209" s="15"/>
      <c r="SJK209" s="15"/>
      <c r="SJL209" s="15"/>
      <c r="SJM209" s="15"/>
      <c r="SJN209" s="15"/>
      <c r="SJO209" s="15"/>
      <c r="SJP209" s="15"/>
      <c r="SJQ209" s="15"/>
      <c r="SJR209" s="15"/>
      <c r="SJS209" s="15"/>
      <c r="SJT209" s="15"/>
      <c r="SJU209" s="15"/>
      <c r="SJV209" s="15"/>
      <c r="SJW209" s="15"/>
      <c r="SJX209" s="15"/>
      <c r="SJY209" s="15"/>
      <c r="SJZ209" s="15"/>
      <c r="SKA209" s="15"/>
      <c r="SKB209" s="15"/>
      <c r="SKC209" s="15"/>
      <c r="SKD209" s="15"/>
      <c r="SKE209" s="15"/>
      <c r="SKF209" s="15"/>
      <c r="SKG209" s="15"/>
      <c r="SKH209" s="15"/>
      <c r="SKI209" s="15"/>
      <c r="SKJ209" s="15"/>
      <c r="SKK209" s="15"/>
      <c r="SKL209" s="15"/>
      <c r="SKM209" s="15"/>
      <c r="SKN209" s="15"/>
      <c r="SKO209" s="15"/>
      <c r="SKP209" s="15"/>
      <c r="SKQ209" s="15"/>
      <c r="SKR209" s="15"/>
      <c r="SKS209" s="15"/>
      <c r="SKT209" s="15"/>
      <c r="SKU209" s="15"/>
      <c r="SKV209" s="15"/>
      <c r="SKW209" s="15"/>
      <c r="SKX209" s="15"/>
      <c r="SKY209" s="15"/>
      <c r="SKZ209" s="15"/>
      <c r="SLA209" s="15"/>
      <c r="SLB209" s="15"/>
      <c r="SLC209" s="15"/>
      <c r="SLD209" s="15"/>
      <c r="SLE209" s="15"/>
      <c r="SLF209" s="15"/>
      <c r="SLG209" s="15"/>
      <c r="SLH209" s="15"/>
      <c r="SLI209" s="15"/>
      <c r="SLJ209" s="15"/>
      <c r="SLK209" s="15"/>
      <c r="SLL209" s="15"/>
      <c r="SLM209" s="15"/>
      <c r="SLN209" s="15"/>
      <c r="SLO209" s="15"/>
      <c r="SLP209" s="15"/>
      <c r="SLQ209" s="15"/>
      <c r="SLR209" s="15"/>
      <c r="SLS209" s="15"/>
      <c r="SLT209" s="15"/>
      <c r="SLU209" s="15"/>
      <c r="SLV209" s="15"/>
      <c r="SLW209" s="15"/>
      <c r="SLX209" s="15"/>
      <c r="SLY209" s="15"/>
      <c r="SLZ209" s="15"/>
      <c r="SMA209" s="15"/>
      <c r="SMB209" s="15"/>
      <c r="SMC209" s="15"/>
      <c r="SMD209" s="15"/>
      <c r="SME209" s="15"/>
      <c r="SMF209" s="15"/>
      <c r="SMG209" s="15"/>
      <c r="SMH209" s="15"/>
      <c r="SMI209" s="15"/>
      <c r="SMJ209" s="15"/>
      <c r="SMK209" s="15"/>
      <c r="SML209" s="15"/>
      <c r="SMM209" s="15"/>
      <c r="SMN209" s="15"/>
      <c r="SMO209" s="15"/>
      <c r="SMP209" s="15"/>
      <c r="SMQ209" s="15"/>
      <c r="SMR209" s="15"/>
      <c r="SMS209" s="15"/>
      <c r="SMT209" s="15"/>
      <c r="SMU209" s="15"/>
      <c r="SMV209" s="15"/>
      <c r="SMW209" s="15"/>
      <c r="SMX209" s="15"/>
      <c r="SMY209" s="15"/>
      <c r="SMZ209" s="15"/>
      <c r="SNA209" s="15"/>
      <c r="SNB209" s="15"/>
      <c r="SNC209" s="15"/>
      <c r="SND209" s="15"/>
      <c r="SNE209" s="15"/>
      <c r="SNF209" s="15"/>
      <c r="SNG209" s="15"/>
      <c r="SNH209" s="15"/>
      <c r="SNI209" s="15"/>
      <c r="SNJ209" s="15"/>
      <c r="SNK209" s="15"/>
      <c r="SNL209" s="15"/>
      <c r="SNM209" s="15"/>
      <c r="SNN209" s="15"/>
      <c r="SNO209" s="15"/>
      <c r="SNP209" s="15"/>
      <c r="SNQ209" s="15"/>
      <c r="SNR209" s="15"/>
      <c r="SNS209" s="15"/>
      <c r="SNT209" s="15"/>
      <c r="SNU209" s="15"/>
      <c r="SNV209" s="15"/>
      <c r="SNW209" s="15"/>
      <c r="SNX209" s="15"/>
      <c r="SNY209" s="15"/>
      <c r="SNZ209" s="15"/>
      <c r="SOA209" s="15"/>
      <c r="SOB209" s="15"/>
      <c r="SOC209" s="15"/>
      <c r="SOD209" s="15"/>
      <c r="SOE209" s="15"/>
      <c r="SOF209" s="15"/>
      <c r="SOG209" s="15"/>
      <c r="SOH209" s="15"/>
      <c r="SOI209" s="15"/>
      <c r="SOJ209" s="15"/>
      <c r="SOK209" s="15"/>
      <c r="SOL209" s="15"/>
      <c r="SOM209" s="15"/>
      <c r="SON209" s="15"/>
      <c r="SOO209" s="15"/>
      <c r="SOP209" s="15"/>
      <c r="SOQ209" s="15"/>
      <c r="SOR209" s="15"/>
      <c r="SOS209" s="15"/>
      <c r="SOT209" s="15"/>
      <c r="SOU209" s="15"/>
      <c r="SOV209" s="15"/>
      <c r="SOW209" s="15"/>
      <c r="SOX209" s="15"/>
      <c r="SOY209" s="15"/>
      <c r="SOZ209" s="15"/>
      <c r="SPA209" s="15"/>
      <c r="SPB209" s="15"/>
      <c r="SPC209" s="15"/>
      <c r="SPD209" s="15"/>
      <c r="SPE209" s="15"/>
      <c r="SPF209" s="15"/>
      <c r="SPG209" s="15"/>
      <c r="SPH209" s="15"/>
      <c r="SPI209" s="15"/>
      <c r="SPJ209" s="15"/>
      <c r="SPK209" s="15"/>
      <c r="SPL209" s="15"/>
      <c r="SPM209" s="15"/>
      <c r="SPN209" s="15"/>
      <c r="SPO209" s="15"/>
      <c r="SPP209" s="15"/>
      <c r="SPQ209" s="15"/>
      <c r="SPR209" s="15"/>
      <c r="SPS209" s="15"/>
      <c r="SPT209" s="15"/>
      <c r="SPU209" s="15"/>
      <c r="SPV209" s="15"/>
      <c r="SPW209" s="15"/>
      <c r="SPX209" s="15"/>
      <c r="SPY209" s="15"/>
      <c r="SPZ209" s="15"/>
      <c r="SQA209" s="15"/>
      <c r="SQB209" s="15"/>
      <c r="SQC209" s="15"/>
      <c r="SQD209" s="15"/>
      <c r="SQE209" s="15"/>
      <c r="SQF209" s="15"/>
      <c r="SQG209" s="15"/>
      <c r="SQH209" s="15"/>
      <c r="SQI209" s="15"/>
      <c r="SQJ209" s="15"/>
      <c r="SQK209" s="15"/>
      <c r="SQL209" s="15"/>
      <c r="SQM209" s="15"/>
      <c r="SQN209" s="15"/>
      <c r="SQO209" s="15"/>
      <c r="SQP209" s="15"/>
      <c r="SQQ209" s="15"/>
      <c r="SQR209" s="15"/>
      <c r="SQS209" s="15"/>
      <c r="SQT209" s="15"/>
      <c r="SQU209" s="15"/>
      <c r="SQV209" s="15"/>
      <c r="SQW209" s="15"/>
      <c r="SQX209" s="15"/>
      <c r="SQY209" s="15"/>
      <c r="SQZ209" s="15"/>
      <c r="SRA209" s="15"/>
      <c r="SRB209" s="15"/>
      <c r="SRC209" s="15"/>
      <c r="SRD209" s="15"/>
      <c r="SRE209" s="15"/>
      <c r="SRF209" s="15"/>
      <c r="SRG209" s="15"/>
      <c r="SRH209" s="15"/>
      <c r="SRI209" s="15"/>
      <c r="SRJ209" s="15"/>
      <c r="SRK209" s="15"/>
      <c r="SRL209" s="15"/>
      <c r="SRM209" s="15"/>
      <c r="SRN209" s="15"/>
      <c r="SRO209" s="15"/>
      <c r="SRP209" s="15"/>
      <c r="SRQ209" s="15"/>
      <c r="SRR209" s="15"/>
      <c r="SRS209" s="15"/>
      <c r="SRT209" s="15"/>
      <c r="SRU209" s="15"/>
      <c r="SRV209" s="15"/>
      <c r="SRW209" s="15"/>
      <c r="SRX209" s="15"/>
      <c r="SRY209" s="15"/>
      <c r="SRZ209" s="15"/>
      <c r="SSA209" s="15"/>
      <c r="SSB209" s="15"/>
      <c r="SSC209" s="15"/>
      <c r="SSD209" s="15"/>
      <c r="SSE209" s="15"/>
      <c r="SSF209" s="15"/>
      <c r="SSG209" s="15"/>
      <c r="SSH209" s="15"/>
      <c r="SSI209" s="15"/>
      <c r="SSJ209" s="15"/>
      <c r="SSK209" s="15"/>
      <c r="SSL209" s="15"/>
      <c r="SSM209" s="15"/>
      <c r="SSN209" s="15"/>
      <c r="SSO209" s="15"/>
      <c r="SSP209" s="15"/>
      <c r="SSQ209" s="15"/>
      <c r="SSR209" s="15"/>
      <c r="SSS209" s="15"/>
      <c r="SST209" s="15"/>
      <c r="SSU209" s="15"/>
      <c r="SSV209" s="15"/>
      <c r="SSW209" s="15"/>
      <c r="SSX209" s="15"/>
      <c r="SSY209" s="15"/>
      <c r="SSZ209" s="15"/>
      <c r="STA209" s="15"/>
      <c r="STB209" s="15"/>
      <c r="STC209" s="15"/>
      <c r="STD209" s="15"/>
      <c r="STE209" s="15"/>
      <c r="STF209" s="15"/>
      <c r="STG209" s="15"/>
      <c r="STH209" s="15"/>
      <c r="STI209" s="15"/>
      <c r="STJ209" s="15"/>
      <c r="STK209" s="15"/>
      <c r="STL209" s="15"/>
      <c r="STM209" s="15"/>
      <c r="STN209" s="15"/>
      <c r="STO209" s="15"/>
      <c r="STP209" s="15"/>
      <c r="STQ209" s="15"/>
      <c r="STR209" s="15"/>
      <c r="STS209" s="15"/>
      <c r="STT209" s="15"/>
      <c r="STU209" s="15"/>
      <c r="STV209" s="15"/>
      <c r="STW209" s="15"/>
      <c r="STX209" s="15"/>
      <c r="STY209" s="15"/>
      <c r="STZ209" s="15"/>
      <c r="SUA209" s="15"/>
      <c r="SUB209" s="15"/>
      <c r="SUC209" s="15"/>
      <c r="SUD209" s="15"/>
      <c r="SUE209" s="15"/>
      <c r="SUF209" s="15"/>
      <c r="SUG209" s="15"/>
      <c r="SUH209" s="15"/>
      <c r="SUI209" s="15"/>
      <c r="SUJ209" s="15"/>
      <c r="SUK209" s="15"/>
      <c r="SUL209" s="15"/>
      <c r="SUM209" s="15"/>
      <c r="SUN209" s="15"/>
      <c r="SUO209" s="15"/>
      <c r="SUP209" s="15"/>
      <c r="SUQ209" s="15"/>
      <c r="SUR209" s="15"/>
      <c r="SUS209" s="15"/>
      <c r="SUT209" s="15"/>
      <c r="SUU209" s="15"/>
      <c r="SUV209" s="15"/>
      <c r="SUW209" s="15"/>
      <c r="SUX209" s="15"/>
      <c r="SUY209" s="15"/>
      <c r="SUZ209" s="15"/>
      <c r="SVA209" s="15"/>
      <c r="SVB209" s="15"/>
      <c r="SVC209" s="15"/>
      <c r="SVD209" s="15"/>
      <c r="SVE209" s="15"/>
      <c r="SVF209" s="15"/>
      <c r="SVG209" s="15"/>
      <c r="SVH209" s="15"/>
      <c r="SVI209" s="15"/>
      <c r="SVJ209" s="15"/>
      <c r="SVK209" s="15"/>
      <c r="SVL209" s="15"/>
      <c r="SVM209" s="15"/>
      <c r="SVN209" s="15"/>
      <c r="SVO209" s="15"/>
      <c r="SVP209" s="15"/>
      <c r="SVQ209" s="15"/>
      <c r="SVR209" s="15"/>
      <c r="SVS209" s="15"/>
      <c r="SVT209" s="15"/>
      <c r="SVU209" s="15"/>
      <c r="SVV209" s="15"/>
      <c r="SVW209" s="15"/>
      <c r="SVX209" s="15"/>
      <c r="SVY209" s="15"/>
      <c r="SVZ209" s="15"/>
      <c r="SWA209" s="15"/>
      <c r="SWB209" s="15"/>
      <c r="SWC209" s="15"/>
      <c r="SWD209" s="15"/>
      <c r="SWE209" s="15"/>
      <c r="SWF209" s="15"/>
      <c r="SWG209" s="15"/>
      <c r="SWH209" s="15"/>
      <c r="SWI209" s="15"/>
      <c r="SWJ209" s="15"/>
      <c r="SWK209" s="15"/>
      <c r="SWL209" s="15"/>
      <c r="SWM209" s="15"/>
      <c r="SWN209" s="15"/>
      <c r="SWO209" s="15"/>
      <c r="SWP209" s="15"/>
      <c r="SWQ209" s="15"/>
      <c r="SWR209" s="15"/>
      <c r="SWS209" s="15"/>
      <c r="SWT209" s="15"/>
      <c r="SWU209" s="15"/>
      <c r="SWV209" s="15"/>
      <c r="SWW209" s="15"/>
      <c r="SWX209" s="15"/>
      <c r="SWY209" s="15"/>
      <c r="SWZ209" s="15"/>
      <c r="SXA209" s="15"/>
      <c r="SXB209" s="15"/>
      <c r="SXC209" s="15"/>
      <c r="SXD209" s="15"/>
      <c r="SXE209" s="15"/>
      <c r="SXF209" s="15"/>
      <c r="SXG209" s="15"/>
      <c r="SXH209" s="15"/>
      <c r="SXI209" s="15"/>
      <c r="SXJ209" s="15"/>
      <c r="SXK209" s="15"/>
      <c r="SXL209" s="15"/>
      <c r="SXM209" s="15"/>
      <c r="SXN209" s="15"/>
      <c r="SXO209" s="15"/>
      <c r="SXP209" s="15"/>
      <c r="SXQ209" s="15"/>
      <c r="SXR209" s="15"/>
      <c r="SXS209" s="15"/>
      <c r="SXT209" s="15"/>
      <c r="SXU209" s="15"/>
      <c r="SXV209" s="15"/>
      <c r="SXW209" s="15"/>
      <c r="SXX209" s="15"/>
      <c r="SXY209" s="15"/>
      <c r="SXZ209" s="15"/>
      <c r="SYA209" s="15"/>
      <c r="SYB209" s="15"/>
      <c r="SYC209" s="15"/>
      <c r="SYD209" s="15"/>
      <c r="SYE209" s="15"/>
      <c r="SYF209" s="15"/>
      <c r="SYG209" s="15"/>
      <c r="SYH209" s="15"/>
      <c r="SYI209" s="15"/>
      <c r="SYJ209" s="15"/>
      <c r="SYK209" s="15"/>
      <c r="SYL209" s="15"/>
      <c r="SYM209" s="15"/>
      <c r="SYN209" s="15"/>
      <c r="SYO209" s="15"/>
      <c r="SYP209" s="15"/>
      <c r="SYQ209" s="15"/>
      <c r="SYR209" s="15"/>
      <c r="SYS209" s="15"/>
      <c r="SYT209" s="15"/>
      <c r="SYU209" s="15"/>
      <c r="SYV209" s="15"/>
      <c r="SYW209" s="15"/>
      <c r="SYX209" s="15"/>
      <c r="SYY209" s="15"/>
      <c r="SYZ209" s="15"/>
      <c r="SZA209" s="15"/>
      <c r="SZB209" s="15"/>
      <c r="SZC209" s="15"/>
      <c r="SZD209" s="15"/>
      <c r="SZE209" s="15"/>
      <c r="SZF209" s="15"/>
      <c r="SZG209" s="15"/>
      <c r="SZH209" s="15"/>
      <c r="SZI209" s="15"/>
      <c r="SZJ209" s="15"/>
      <c r="SZK209" s="15"/>
      <c r="SZL209" s="15"/>
      <c r="SZM209" s="15"/>
      <c r="SZN209" s="15"/>
      <c r="SZO209" s="15"/>
      <c r="SZP209" s="15"/>
      <c r="SZQ209" s="15"/>
      <c r="SZR209" s="15"/>
      <c r="SZS209" s="15"/>
      <c r="SZT209" s="15"/>
      <c r="SZU209" s="15"/>
      <c r="SZV209" s="15"/>
      <c r="SZW209" s="15"/>
      <c r="SZX209" s="15"/>
      <c r="SZY209" s="15"/>
      <c r="SZZ209" s="15"/>
      <c r="TAA209" s="15"/>
      <c r="TAB209" s="15"/>
      <c r="TAC209" s="15"/>
      <c r="TAD209" s="15"/>
      <c r="TAE209" s="15"/>
      <c r="TAF209" s="15"/>
      <c r="TAG209" s="15"/>
      <c r="TAH209" s="15"/>
      <c r="TAI209" s="15"/>
      <c r="TAJ209" s="15"/>
      <c r="TAK209" s="15"/>
      <c r="TAL209" s="15"/>
      <c r="TAM209" s="15"/>
      <c r="TAN209" s="15"/>
      <c r="TAO209" s="15"/>
      <c r="TAP209" s="15"/>
      <c r="TAQ209" s="15"/>
      <c r="TAR209" s="15"/>
      <c r="TAS209" s="15"/>
      <c r="TAT209" s="15"/>
      <c r="TAU209" s="15"/>
      <c r="TAV209" s="15"/>
      <c r="TAW209" s="15"/>
      <c r="TAX209" s="15"/>
      <c r="TAY209" s="15"/>
      <c r="TAZ209" s="15"/>
      <c r="TBA209" s="15"/>
      <c r="TBB209" s="15"/>
      <c r="TBC209" s="15"/>
      <c r="TBD209" s="15"/>
      <c r="TBE209" s="15"/>
      <c r="TBF209" s="15"/>
      <c r="TBG209" s="15"/>
      <c r="TBH209" s="15"/>
      <c r="TBI209" s="15"/>
      <c r="TBJ209" s="15"/>
      <c r="TBK209" s="15"/>
      <c r="TBL209" s="15"/>
      <c r="TBM209" s="15"/>
      <c r="TBN209" s="15"/>
      <c r="TBO209" s="15"/>
      <c r="TBP209" s="15"/>
      <c r="TBQ209" s="15"/>
      <c r="TBR209" s="15"/>
      <c r="TBS209" s="15"/>
      <c r="TBT209" s="15"/>
      <c r="TBU209" s="15"/>
      <c r="TBV209" s="15"/>
      <c r="TBW209" s="15"/>
      <c r="TBX209" s="15"/>
      <c r="TBY209" s="15"/>
      <c r="TBZ209" s="15"/>
      <c r="TCA209" s="15"/>
      <c r="TCB209" s="15"/>
      <c r="TCC209" s="15"/>
      <c r="TCD209" s="15"/>
      <c r="TCE209" s="15"/>
      <c r="TCF209" s="15"/>
      <c r="TCG209" s="15"/>
      <c r="TCH209" s="15"/>
      <c r="TCI209" s="15"/>
      <c r="TCJ209" s="15"/>
      <c r="TCK209" s="15"/>
      <c r="TCL209" s="15"/>
      <c r="TCM209" s="15"/>
      <c r="TCN209" s="15"/>
      <c r="TCO209" s="15"/>
      <c r="TCP209" s="15"/>
      <c r="TCQ209" s="15"/>
      <c r="TCR209" s="15"/>
      <c r="TCS209" s="15"/>
      <c r="TCT209" s="15"/>
      <c r="TCU209" s="15"/>
      <c r="TCV209" s="15"/>
      <c r="TCW209" s="15"/>
      <c r="TCX209" s="15"/>
      <c r="TCY209" s="15"/>
      <c r="TCZ209" s="15"/>
      <c r="TDA209" s="15"/>
      <c r="TDB209" s="15"/>
      <c r="TDC209" s="15"/>
      <c r="TDD209" s="15"/>
      <c r="TDE209" s="15"/>
      <c r="TDF209" s="15"/>
      <c r="TDG209" s="15"/>
      <c r="TDH209" s="15"/>
      <c r="TDI209" s="15"/>
      <c r="TDJ209" s="15"/>
      <c r="TDK209" s="15"/>
      <c r="TDL209" s="15"/>
      <c r="TDM209" s="15"/>
      <c r="TDN209" s="15"/>
      <c r="TDO209" s="15"/>
      <c r="TDP209" s="15"/>
      <c r="TDQ209" s="15"/>
      <c r="TDR209" s="15"/>
      <c r="TDS209" s="15"/>
      <c r="TDT209" s="15"/>
      <c r="TDU209" s="15"/>
      <c r="TDV209" s="15"/>
      <c r="TDW209" s="15"/>
      <c r="TDX209" s="15"/>
      <c r="TDY209" s="15"/>
      <c r="TDZ209" s="15"/>
      <c r="TEA209" s="15"/>
      <c r="TEB209" s="15"/>
      <c r="TEC209" s="15"/>
      <c r="TED209" s="15"/>
      <c r="TEE209" s="15"/>
      <c r="TEF209" s="15"/>
      <c r="TEG209" s="15"/>
      <c r="TEH209" s="15"/>
      <c r="TEI209" s="15"/>
      <c r="TEJ209" s="15"/>
      <c r="TEK209" s="15"/>
      <c r="TEL209" s="15"/>
      <c r="TEM209" s="15"/>
      <c r="TEN209" s="15"/>
      <c r="TEO209" s="15"/>
      <c r="TEP209" s="15"/>
      <c r="TEQ209" s="15"/>
      <c r="TER209" s="15"/>
      <c r="TES209" s="15"/>
      <c r="TET209" s="15"/>
      <c r="TEU209" s="15"/>
      <c r="TEV209" s="15"/>
      <c r="TEW209" s="15"/>
      <c r="TEX209" s="15"/>
      <c r="TEY209" s="15"/>
      <c r="TEZ209" s="15"/>
      <c r="TFA209" s="15"/>
      <c r="TFB209" s="15"/>
      <c r="TFC209" s="15"/>
      <c r="TFD209" s="15"/>
      <c r="TFE209" s="15"/>
      <c r="TFF209" s="15"/>
      <c r="TFG209" s="15"/>
      <c r="TFH209" s="15"/>
      <c r="TFI209" s="15"/>
      <c r="TFJ209" s="15"/>
      <c r="TFK209" s="15"/>
      <c r="TFL209" s="15"/>
      <c r="TFM209" s="15"/>
      <c r="TFN209" s="15"/>
      <c r="TFO209" s="15"/>
      <c r="TFP209" s="15"/>
      <c r="TFQ209" s="15"/>
      <c r="TFR209" s="15"/>
      <c r="TFS209" s="15"/>
      <c r="TFT209" s="15"/>
      <c r="TFU209" s="15"/>
      <c r="TFV209" s="15"/>
      <c r="TFW209" s="15"/>
      <c r="TFX209" s="15"/>
      <c r="TFY209" s="15"/>
      <c r="TFZ209" s="15"/>
      <c r="TGA209" s="15"/>
      <c r="TGB209" s="15"/>
      <c r="TGC209" s="15"/>
      <c r="TGD209" s="15"/>
      <c r="TGE209" s="15"/>
      <c r="TGF209" s="15"/>
      <c r="TGG209" s="15"/>
      <c r="TGH209" s="15"/>
      <c r="TGI209" s="15"/>
      <c r="TGJ209" s="15"/>
      <c r="TGK209" s="15"/>
      <c r="TGL209" s="15"/>
      <c r="TGM209" s="15"/>
      <c r="TGN209" s="15"/>
      <c r="TGO209" s="15"/>
      <c r="TGP209" s="15"/>
      <c r="TGQ209" s="15"/>
      <c r="TGR209" s="15"/>
      <c r="TGS209" s="15"/>
      <c r="TGT209" s="15"/>
      <c r="TGU209" s="15"/>
      <c r="TGV209" s="15"/>
      <c r="TGW209" s="15"/>
      <c r="TGX209" s="15"/>
      <c r="TGY209" s="15"/>
      <c r="TGZ209" s="15"/>
      <c r="THA209" s="15"/>
      <c r="THB209" s="15"/>
      <c r="THC209" s="15"/>
      <c r="THD209" s="15"/>
      <c r="THE209" s="15"/>
      <c r="THF209" s="15"/>
      <c r="THG209" s="15"/>
      <c r="THH209" s="15"/>
      <c r="THI209" s="15"/>
      <c r="THJ209" s="15"/>
      <c r="THK209" s="15"/>
      <c r="THL209" s="15"/>
      <c r="THM209" s="15"/>
      <c r="THN209" s="15"/>
      <c r="THO209" s="15"/>
      <c r="THP209" s="15"/>
      <c r="THQ209" s="15"/>
      <c r="THR209" s="15"/>
      <c r="THS209" s="15"/>
      <c r="THT209" s="15"/>
      <c r="THU209" s="15"/>
      <c r="THV209" s="15"/>
      <c r="THW209" s="15"/>
      <c r="THX209" s="15"/>
      <c r="THY209" s="15"/>
      <c r="THZ209" s="15"/>
      <c r="TIA209" s="15"/>
      <c r="TIB209" s="15"/>
      <c r="TIC209" s="15"/>
      <c r="TID209" s="15"/>
      <c r="TIE209" s="15"/>
      <c r="TIF209" s="15"/>
      <c r="TIG209" s="15"/>
      <c r="TIH209" s="15"/>
      <c r="TII209" s="15"/>
      <c r="TIJ209" s="15"/>
      <c r="TIK209" s="15"/>
      <c r="TIL209" s="15"/>
      <c r="TIM209" s="15"/>
      <c r="TIN209" s="15"/>
      <c r="TIO209" s="15"/>
      <c r="TIP209" s="15"/>
      <c r="TIQ209" s="15"/>
      <c r="TIR209" s="15"/>
      <c r="TIS209" s="15"/>
      <c r="TIT209" s="15"/>
      <c r="TIU209" s="15"/>
      <c r="TIV209" s="15"/>
      <c r="TIW209" s="15"/>
      <c r="TIX209" s="15"/>
      <c r="TIY209" s="15"/>
      <c r="TIZ209" s="15"/>
      <c r="TJA209" s="15"/>
      <c r="TJB209" s="15"/>
      <c r="TJC209" s="15"/>
      <c r="TJD209" s="15"/>
      <c r="TJE209" s="15"/>
      <c r="TJF209" s="15"/>
      <c r="TJG209" s="15"/>
      <c r="TJH209" s="15"/>
      <c r="TJI209" s="15"/>
      <c r="TJJ209" s="15"/>
      <c r="TJK209" s="15"/>
      <c r="TJL209" s="15"/>
      <c r="TJM209" s="15"/>
      <c r="TJN209" s="15"/>
      <c r="TJO209" s="15"/>
      <c r="TJP209" s="15"/>
      <c r="TJQ209" s="15"/>
      <c r="TJR209" s="15"/>
      <c r="TJS209" s="15"/>
      <c r="TJT209" s="15"/>
      <c r="TJU209" s="15"/>
      <c r="TJV209" s="15"/>
      <c r="TJW209" s="15"/>
      <c r="TJX209" s="15"/>
      <c r="TJY209" s="15"/>
      <c r="TJZ209" s="15"/>
      <c r="TKA209" s="15"/>
      <c r="TKB209" s="15"/>
      <c r="TKC209" s="15"/>
      <c r="TKD209" s="15"/>
      <c r="TKE209" s="15"/>
      <c r="TKF209" s="15"/>
      <c r="TKG209" s="15"/>
      <c r="TKH209" s="15"/>
      <c r="TKI209" s="15"/>
      <c r="TKJ209" s="15"/>
      <c r="TKK209" s="15"/>
      <c r="TKL209" s="15"/>
      <c r="TKM209" s="15"/>
      <c r="TKN209" s="15"/>
      <c r="TKO209" s="15"/>
      <c r="TKP209" s="15"/>
      <c r="TKQ209" s="15"/>
      <c r="TKR209" s="15"/>
      <c r="TKS209" s="15"/>
      <c r="TKT209" s="15"/>
      <c r="TKU209" s="15"/>
      <c r="TKV209" s="15"/>
      <c r="TKW209" s="15"/>
      <c r="TKX209" s="15"/>
      <c r="TKY209" s="15"/>
      <c r="TKZ209" s="15"/>
      <c r="TLA209" s="15"/>
      <c r="TLB209" s="15"/>
      <c r="TLC209" s="15"/>
      <c r="TLD209" s="15"/>
      <c r="TLE209" s="15"/>
      <c r="TLF209" s="15"/>
      <c r="TLG209" s="15"/>
      <c r="TLH209" s="15"/>
      <c r="TLI209" s="15"/>
      <c r="TLJ209" s="15"/>
      <c r="TLK209" s="15"/>
      <c r="TLL209" s="15"/>
      <c r="TLM209" s="15"/>
      <c r="TLN209" s="15"/>
      <c r="TLO209" s="15"/>
      <c r="TLP209" s="15"/>
      <c r="TLQ209" s="15"/>
      <c r="TLR209" s="15"/>
      <c r="TLS209" s="15"/>
      <c r="TLT209" s="15"/>
      <c r="TLU209" s="15"/>
      <c r="TLV209" s="15"/>
      <c r="TLW209" s="15"/>
      <c r="TLX209" s="15"/>
      <c r="TLY209" s="15"/>
      <c r="TLZ209" s="15"/>
      <c r="TMA209" s="15"/>
      <c r="TMB209" s="15"/>
      <c r="TMC209" s="15"/>
      <c r="TMD209" s="15"/>
      <c r="TME209" s="15"/>
      <c r="TMF209" s="15"/>
      <c r="TMG209" s="15"/>
      <c r="TMH209" s="15"/>
      <c r="TMI209" s="15"/>
      <c r="TMJ209" s="15"/>
      <c r="TMK209" s="15"/>
      <c r="TML209" s="15"/>
      <c r="TMM209" s="15"/>
      <c r="TMN209" s="15"/>
      <c r="TMO209" s="15"/>
      <c r="TMP209" s="15"/>
      <c r="TMQ209" s="15"/>
      <c r="TMR209" s="15"/>
      <c r="TMS209" s="15"/>
      <c r="TMT209" s="15"/>
      <c r="TMU209" s="15"/>
      <c r="TMV209" s="15"/>
      <c r="TMW209" s="15"/>
      <c r="TMX209" s="15"/>
      <c r="TMY209" s="15"/>
      <c r="TMZ209" s="15"/>
      <c r="TNA209" s="15"/>
      <c r="TNB209" s="15"/>
      <c r="TNC209" s="15"/>
      <c r="TND209" s="15"/>
      <c r="TNE209" s="15"/>
      <c r="TNF209" s="15"/>
      <c r="TNG209" s="15"/>
      <c r="TNH209" s="15"/>
      <c r="TNI209" s="15"/>
      <c r="TNJ209" s="15"/>
      <c r="TNK209" s="15"/>
      <c r="TNL209" s="15"/>
      <c r="TNM209" s="15"/>
      <c r="TNN209" s="15"/>
      <c r="TNO209" s="15"/>
      <c r="TNP209" s="15"/>
      <c r="TNQ209" s="15"/>
      <c r="TNR209" s="15"/>
      <c r="TNS209" s="15"/>
      <c r="TNT209" s="15"/>
      <c r="TNU209" s="15"/>
      <c r="TNV209" s="15"/>
      <c r="TNW209" s="15"/>
      <c r="TNX209" s="15"/>
      <c r="TNY209" s="15"/>
      <c r="TNZ209" s="15"/>
      <c r="TOA209" s="15"/>
      <c r="TOB209" s="15"/>
      <c r="TOC209" s="15"/>
      <c r="TOD209" s="15"/>
      <c r="TOE209" s="15"/>
      <c r="TOF209" s="15"/>
      <c r="TOG209" s="15"/>
      <c r="TOH209" s="15"/>
      <c r="TOI209" s="15"/>
      <c r="TOJ209" s="15"/>
      <c r="TOK209" s="15"/>
      <c r="TOL209" s="15"/>
      <c r="TOM209" s="15"/>
      <c r="TON209" s="15"/>
      <c r="TOO209" s="15"/>
      <c r="TOP209" s="15"/>
      <c r="TOQ209" s="15"/>
      <c r="TOR209" s="15"/>
      <c r="TOS209" s="15"/>
      <c r="TOT209" s="15"/>
      <c r="TOU209" s="15"/>
      <c r="TOV209" s="15"/>
      <c r="TOW209" s="15"/>
      <c r="TOX209" s="15"/>
      <c r="TOY209" s="15"/>
      <c r="TOZ209" s="15"/>
      <c r="TPA209" s="15"/>
      <c r="TPB209" s="15"/>
      <c r="TPC209" s="15"/>
      <c r="TPD209" s="15"/>
      <c r="TPE209" s="15"/>
      <c r="TPF209" s="15"/>
      <c r="TPG209" s="15"/>
      <c r="TPH209" s="15"/>
      <c r="TPI209" s="15"/>
      <c r="TPJ209" s="15"/>
      <c r="TPK209" s="15"/>
      <c r="TPL209" s="15"/>
      <c r="TPM209" s="15"/>
      <c r="TPN209" s="15"/>
      <c r="TPO209" s="15"/>
      <c r="TPP209" s="15"/>
      <c r="TPQ209" s="15"/>
      <c r="TPR209" s="15"/>
      <c r="TPS209" s="15"/>
      <c r="TPT209" s="15"/>
      <c r="TPU209" s="15"/>
      <c r="TPV209" s="15"/>
      <c r="TPW209" s="15"/>
      <c r="TPX209" s="15"/>
      <c r="TPY209" s="15"/>
      <c r="TPZ209" s="15"/>
      <c r="TQA209" s="15"/>
      <c r="TQB209" s="15"/>
      <c r="TQC209" s="15"/>
      <c r="TQD209" s="15"/>
      <c r="TQE209" s="15"/>
      <c r="TQF209" s="15"/>
      <c r="TQG209" s="15"/>
      <c r="TQH209" s="15"/>
      <c r="TQI209" s="15"/>
      <c r="TQJ209" s="15"/>
      <c r="TQK209" s="15"/>
      <c r="TQL209" s="15"/>
      <c r="TQM209" s="15"/>
      <c r="TQN209" s="15"/>
      <c r="TQO209" s="15"/>
      <c r="TQP209" s="15"/>
      <c r="TQQ209" s="15"/>
      <c r="TQR209" s="15"/>
      <c r="TQS209" s="15"/>
      <c r="TQT209" s="15"/>
      <c r="TQU209" s="15"/>
      <c r="TQV209" s="15"/>
      <c r="TQW209" s="15"/>
      <c r="TQX209" s="15"/>
      <c r="TQY209" s="15"/>
      <c r="TQZ209" s="15"/>
      <c r="TRA209" s="15"/>
      <c r="TRB209" s="15"/>
      <c r="TRC209" s="15"/>
      <c r="TRD209" s="15"/>
      <c r="TRE209" s="15"/>
      <c r="TRF209" s="15"/>
      <c r="TRG209" s="15"/>
      <c r="TRH209" s="15"/>
      <c r="TRI209" s="15"/>
      <c r="TRJ209" s="15"/>
      <c r="TRK209" s="15"/>
      <c r="TRL209" s="15"/>
      <c r="TRM209" s="15"/>
      <c r="TRN209" s="15"/>
      <c r="TRO209" s="15"/>
      <c r="TRP209" s="15"/>
      <c r="TRQ209" s="15"/>
      <c r="TRR209" s="15"/>
      <c r="TRS209" s="15"/>
      <c r="TRT209" s="15"/>
      <c r="TRU209" s="15"/>
      <c r="TRV209" s="15"/>
      <c r="TRW209" s="15"/>
      <c r="TRX209" s="15"/>
      <c r="TRY209" s="15"/>
      <c r="TRZ209" s="15"/>
      <c r="TSA209" s="15"/>
      <c r="TSB209" s="15"/>
      <c r="TSC209" s="15"/>
      <c r="TSD209" s="15"/>
      <c r="TSE209" s="15"/>
      <c r="TSF209" s="15"/>
      <c r="TSG209" s="15"/>
      <c r="TSH209" s="15"/>
      <c r="TSI209" s="15"/>
      <c r="TSJ209" s="15"/>
      <c r="TSK209" s="15"/>
      <c r="TSL209" s="15"/>
      <c r="TSM209" s="15"/>
      <c r="TSN209" s="15"/>
      <c r="TSO209" s="15"/>
      <c r="TSP209" s="15"/>
      <c r="TSQ209" s="15"/>
      <c r="TSR209" s="15"/>
      <c r="TSS209" s="15"/>
      <c r="TST209" s="15"/>
      <c r="TSU209" s="15"/>
      <c r="TSV209" s="15"/>
      <c r="TSW209" s="15"/>
      <c r="TSX209" s="15"/>
      <c r="TSY209" s="15"/>
      <c r="TSZ209" s="15"/>
      <c r="TTA209" s="15"/>
      <c r="TTB209" s="15"/>
      <c r="TTC209" s="15"/>
      <c r="TTD209" s="15"/>
      <c r="TTE209" s="15"/>
      <c r="TTF209" s="15"/>
      <c r="TTG209" s="15"/>
      <c r="TTH209" s="15"/>
      <c r="TTI209" s="15"/>
      <c r="TTJ209" s="15"/>
      <c r="TTK209" s="15"/>
      <c r="TTL209" s="15"/>
      <c r="TTM209" s="15"/>
      <c r="TTN209" s="15"/>
      <c r="TTO209" s="15"/>
      <c r="TTP209" s="15"/>
      <c r="TTQ209" s="15"/>
      <c r="TTR209" s="15"/>
      <c r="TTS209" s="15"/>
      <c r="TTT209" s="15"/>
      <c r="TTU209" s="15"/>
      <c r="TTV209" s="15"/>
      <c r="TTW209" s="15"/>
      <c r="TTX209" s="15"/>
      <c r="TTY209" s="15"/>
      <c r="TTZ209" s="15"/>
      <c r="TUA209" s="15"/>
      <c r="TUB209" s="15"/>
      <c r="TUC209" s="15"/>
      <c r="TUD209" s="15"/>
      <c r="TUE209" s="15"/>
      <c r="TUF209" s="15"/>
      <c r="TUG209" s="15"/>
      <c r="TUH209" s="15"/>
      <c r="TUI209" s="15"/>
      <c r="TUJ209" s="15"/>
      <c r="TUK209" s="15"/>
      <c r="TUL209" s="15"/>
      <c r="TUM209" s="15"/>
      <c r="TUN209" s="15"/>
      <c r="TUO209" s="15"/>
      <c r="TUP209" s="15"/>
      <c r="TUQ209" s="15"/>
      <c r="TUR209" s="15"/>
      <c r="TUS209" s="15"/>
      <c r="TUT209" s="15"/>
      <c r="TUU209" s="15"/>
      <c r="TUV209" s="15"/>
      <c r="TUW209" s="15"/>
      <c r="TUX209" s="15"/>
      <c r="TUY209" s="15"/>
      <c r="TUZ209" s="15"/>
      <c r="TVA209" s="15"/>
      <c r="TVB209" s="15"/>
      <c r="TVC209" s="15"/>
      <c r="TVD209" s="15"/>
      <c r="TVE209" s="15"/>
      <c r="TVF209" s="15"/>
      <c r="TVG209" s="15"/>
      <c r="TVH209" s="15"/>
      <c r="TVI209" s="15"/>
      <c r="TVJ209" s="15"/>
      <c r="TVK209" s="15"/>
      <c r="TVL209" s="15"/>
      <c r="TVM209" s="15"/>
      <c r="TVN209" s="15"/>
      <c r="TVO209" s="15"/>
      <c r="TVP209" s="15"/>
      <c r="TVQ209" s="15"/>
      <c r="TVR209" s="15"/>
      <c r="TVS209" s="15"/>
      <c r="TVT209" s="15"/>
      <c r="TVU209" s="15"/>
      <c r="TVV209" s="15"/>
      <c r="TVW209" s="15"/>
      <c r="TVX209" s="15"/>
      <c r="TVY209" s="15"/>
      <c r="TVZ209" s="15"/>
      <c r="TWA209" s="15"/>
      <c r="TWB209" s="15"/>
      <c r="TWC209" s="15"/>
      <c r="TWD209" s="15"/>
      <c r="TWE209" s="15"/>
      <c r="TWF209" s="15"/>
      <c r="TWG209" s="15"/>
      <c r="TWH209" s="15"/>
      <c r="TWI209" s="15"/>
      <c r="TWJ209" s="15"/>
      <c r="TWK209" s="15"/>
      <c r="TWL209" s="15"/>
      <c r="TWM209" s="15"/>
      <c r="TWN209" s="15"/>
      <c r="TWO209" s="15"/>
      <c r="TWP209" s="15"/>
      <c r="TWQ209" s="15"/>
      <c r="TWR209" s="15"/>
      <c r="TWS209" s="15"/>
      <c r="TWT209" s="15"/>
      <c r="TWU209" s="15"/>
      <c r="TWV209" s="15"/>
      <c r="TWW209" s="15"/>
      <c r="TWX209" s="15"/>
      <c r="TWY209" s="15"/>
      <c r="TWZ209" s="15"/>
      <c r="TXA209" s="15"/>
      <c r="TXB209" s="15"/>
      <c r="TXC209" s="15"/>
      <c r="TXD209" s="15"/>
      <c r="TXE209" s="15"/>
      <c r="TXF209" s="15"/>
      <c r="TXG209" s="15"/>
      <c r="TXH209" s="15"/>
      <c r="TXI209" s="15"/>
      <c r="TXJ209" s="15"/>
      <c r="TXK209" s="15"/>
      <c r="TXL209" s="15"/>
      <c r="TXM209" s="15"/>
      <c r="TXN209" s="15"/>
      <c r="TXO209" s="15"/>
      <c r="TXP209" s="15"/>
      <c r="TXQ209" s="15"/>
      <c r="TXR209" s="15"/>
      <c r="TXS209" s="15"/>
      <c r="TXT209" s="15"/>
      <c r="TXU209" s="15"/>
      <c r="TXV209" s="15"/>
      <c r="TXW209" s="15"/>
      <c r="TXX209" s="15"/>
      <c r="TXY209" s="15"/>
      <c r="TXZ209" s="15"/>
      <c r="TYA209" s="15"/>
      <c r="TYB209" s="15"/>
      <c r="TYC209" s="15"/>
      <c r="TYD209" s="15"/>
      <c r="TYE209" s="15"/>
      <c r="TYF209" s="15"/>
      <c r="TYG209" s="15"/>
      <c r="TYH209" s="15"/>
      <c r="TYI209" s="15"/>
      <c r="TYJ209" s="15"/>
      <c r="TYK209" s="15"/>
      <c r="TYL209" s="15"/>
      <c r="TYM209" s="15"/>
      <c r="TYN209" s="15"/>
      <c r="TYO209" s="15"/>
      <c r="TYP209" s="15"/>
      <c r="TYQ209" s="15"/>
      <c r="TYR209" s="15"/>
      <c r="TYS209" s="15"/>
      <c r="TYT209" s="15"/>
      <c r="TYU209" s="15"/>
      <c r="TYV209" s="15"/>
      <c r="TYW209" s="15"/>
      <c r="TYX209" s="15"/>
      <c r="TYY209" s="15"/>
      <c r="TYZ209" s="15"/>
      <c r="TZA209" s="15"/>
      <c r="TZB209" s="15"/>
      <c r="TZC209" s="15"/>
      <c r="TZD209" s="15"/>
      <c r="TZE209" s="15"/>
      <c r="TZF209" s="15"/>
      <c r="TZG209" s="15"/>
      <c r="TZH209" s="15"/>
      <c r="TZI209" s="15"/>
      <c r="TZJ209" s="15"/>
      <c r="TZK209" s="15"/>
      <c r="TZL209" s="15"/>
      <c r="TZM209" s="15"/>
      <c r="TZN209" s="15"/>
      <c r="TZO209" s="15"/>
      <c r="TZP209" s="15"/>
      <c r="TZQ209" s="15"/>
      <c r="TZR209" s="15"/>
      <c r="TZS209" s="15"/>
      <c r="TZT209" s="15"/>
      <c r="TZU209" s="15"/>
      <c r="TZV209" s="15"/>
      <c r="TZW209" s="15"/>
      <c r="TZX209" s="15"/>
      <c r="TZY209" s="15"/>
      <c r="TZZ209" s="15"/>
      <c r="UAA209" s="15"/>
      <c r="UAB209" s="15"/>
      <c r="UAC209" s="15"/>
      <c r="UAD209" s="15"/>
      <c r="UAE209" s="15"/>
      <c r="UAF209" s="15"/>
      <c r="UAG209" s="15"/>
      <c r="UAH209" s="15"/>
      <c r="UAI209" s="15"/>
      <c r="UAJ209" s="15"/>
      <c r="UAK209" s="15"/>
      <c r="UAL209" s="15"/>
      <c r="UAM209" s="15"/>
      <c r="UAN209" s="15"/>
      <c r="UAO209" s="15"/>
      <c r="UAP209" s="15"/>
      <c r="UAQ209" s="15"/>
      <c r="UAR209" s="15"/>
      <c r="UAS209" s="15"/>
      <c r="UAT209" s="15"/>
      <c r="UAU209" s="15"/>
      <c r="UAV209" s="15"/>
      <c r="UAW209" s="15"/>
      <c r="UAX209" s="15"/>
      <c r="UAY209" s="15"/>
      <c r="UAZ209" s="15"/>
      <c r="UBA209" s="15"/>
      <c r="UBB209" s="15"/>
      <c r="UBC209" s="15"/>
      <c r="UBD209" s="15"/>
      <c r="UBE209" s="15"/>
      <c r="UBF209" s="15"/>
      <c r="UBG209" s="15"/>
      <c r="UBH209" s="15"/>
      <c r="UBI209" s="15"/>
      <c r="UBJ209" s="15"/>
      <c r="UBK209" s="15"/>
      <c r="UBL209" s="15"/>
      <c r="UBM209" s="15"/>
      <c r="UBN209" s="15"/>
      <c r="UBO209" s="15"/>
      <c r="UBP209" s="15"/>
      <c r="UBQ209" s="15"/>
      <c r="UBR209" s="15"/>
      <c r="UBS209" s="15"/>
      <c r="UBT209" s="15"/>
      <c r="UBU209" s="15"/>
      <c r="UBV209" s="15"/>
      <c r="UBW209" s="15"/>
      <c r="UBX209" s="15"/>
      <c r="UBY209" s="15"/>
      <c r="UBZ209" s="15"/>
      <c r="UCA209" s="15"/>
      <c r="UCB209" s="15"/>
      <c r="UCC209" s="15"/>
      <c r="UCD209" s="15"/>
      <c r="UCE209" s="15"/>
      <c r="UCF209" s="15"/>
      <c r="UCG209" s="15"/>
      <c r="UCH209" s="15"/>
      <c r="UCI209" s="15"/>
      <c r="UCJ209" s="15"/>
      <c r="UCK209" s="15"/>
      <c r="UCL209" s="15"/>
      <c r="UCM209" s="15"/>
      <c r="UCN209" s="15"/>
      <c r="UCO209" s="15"/>
      <c r="UCP209" s="15"/>
      <c r="UCQ209" s="15"/>
      <c r="UCR209" s="15"/>
      <c r="UCS209" s="15"/>
      <c r="UCT209" s="15"/>
      <c r="UCU209" s="15"/>
      <c r="UCV209" s="15"/>
      <c r="UCW209" s="15"/>
      <c r="UCX209" s="15"/>
      <c r="UCY209" s="15"/>
      <c r="UCZ209" s="15"/>
      <c r="UDA209" s="15"/>
      <c r="UDB209" s="15"/>
      <c r="UDC209" s="15"/>
      <c r="UDD209" s="15"/>
      <c r="UDE209" s="15"/>
      <c r="UDF209" s="15"/>
      <c r="UDG209" s="15"/>
      <c r="UDH209" s="15"/>
      <c r="UDI209" s="15"/>
      <c r="UDJ209" s="15"/>
      <c r="UDK209" s="15"/>
      <c r="UDL209" s="15"/>
      <c r="UDM209" s="15"/>
      <c r="UDN209" s="15"/>
      <c r="UDO209" s="15"/>
      <c r="UDP209" s="15"/>
      <c r="UDQ209" s="15"/>
      <c r="UDR209" s="15"/>
      <c r="UDS209" s="15"/>
      <c r="UDT209" s="15"/>
      <c r="UDU209" s="15"/>
      <c r="UDV209" s="15"/>
      <c r="UDW209" s="15"/>
      <c r="UDX209" s="15"/>
      <c r="UDY209" s="15"/>
      <c r="UDZ209" s="15"/>
      <c r="UEA209" s="15"/>
      <c r="UEB209" s="15"/>
      <c r="UEC209" s="15"/>
      <c r="UED209" s="15"/>
      <c r="UEE209" s="15"/>
      <c r="UEF209" s="15"/>
      <c r="UEG209" s="15"/>
      <c r="UEH209" s="15"/>
      <c r="UEI209" s="15"/>
      <c r="UEJ209" s="15"/>
      <c r="UEK209" s="15"/>
      <c r="UEL209" s="15"/>
      <c r="UEM209" s="15"/>
      <c r="UEN209" s="15"/>
      <c r="UEO209" s="15"/>
      <c r="UEP209" s="15"/>
      <c r="UEQ209" s="15"/>
      <c r="UER209" s="15"/>
      <c r="UES209" s="15"/>
      <c r="UET209" s="15"/>
      <c r="UEU209" s="15"/>
      <c r="UEV209" s="15"/>
      <c r="UEW209" s="15"/>
      <c r="UEX209" s="15"/>
      <c r="UEY209" s="15"/>
      <c r="UEZ209" s="15"/>
      <c r="UFA209" s="15"/>
      <c r="UFB209" s="15"/>
      <c r="UFC209" s="15"/>
      <c r="UFD209" s="15"/>
      <c r="UFE209" s="15"/>
      <c r="UFF209" s="15"/>
      <c r="UFG209" s="15"/>
      <c r="UFH209" s="15"/>
      <c r="UFI209" s="15"/>
      <c r="UFJ209" s="15"/>
      <c r="UFK209" s="15"/>
      <c r="UFL209" s="15"/>
      <c r="UFM209" s="15"/>
      <c r="UFN209" s="15"/>
      <c r="UFO209" s="15"/>
      <c r="UFP209" s="15"/>
      <c r="UFQ209" s="15"/>
      <c r="UFR209" s="15"/>
      <c r="UFS209" s="15"/>
      <c r="UFT209" s="15"/>
      <c r="UFU209" s="15"/>
      <c r="UFV209" s="15"/>
      <c r="UFW209" s="15"/>
      <c r="UFX209" s="15"/>
      <c r="UFY209" s="15"/>
      <c r="UFZ209" s="15"/>
      <c r="UGA209" s="15"/>
      <c r="UGB209" s="15"/>
      <c r="UGC209" s="15"/>
      <c r="UGD209" s="15"/>
      <c r="UGE209" s="15"/>
      <c r="UGF209" s="15"/>
      <c r="UGG209" s="15"/>
      <c r="UGH209" s="15"/>
      <c r="UGI209" s="15"/>
      <c r="UGJ209" s="15"/>
      <c r="UGK209" s="15"/>
      <c r="UGL209" s="15"/>
      <c r="UGM209" s="15"/>
      <c r="UGN209" s="15"/>
      <c r="UGO209" s="15"/>
      <c r="UGP209" s="15"/>
      <c r="UGQ209" s="15"/>
      <c r="UGR209" s="15"/>
      <c r="UGS209" s="15"/>
      <c r="UGT209" s="15"/>
      <c r="UGU209" s="15"/>
      <c r="UGV209" s="15"/>
      <c r="UGW209" s="15"/>
      <c r="UGX209" s="15"/>
      <c r="UGY209" s="15"/>
      <c r="UGZ209" s="15"/>
      <c r="UHA209" s="15"/>
      <c r="UHB209" s="15"/>
      <c r="UHC209" s="15"/>
      <c r="UHD209" s="15"/>
      <c r="UHE209" s="15"/>
      <c r="UHF209" s="15"/>
      <c r="UHG209" s="15"/>
      <c r="UHH209" s="15"/>
      <c r="UHI209" s="15"/>
      <c r="UHJ209" s="15"/>
      <c r="UHK209" s="15"/>
      <c r="UHL209" s="15"/>
      <c r="UHM209" s="15"/>
      <c r="UHN209" s="15"/>
      <c r="UHO209" s="15"/>
      <c r="UHP209" s="15"/>
      <c r="UHQ209" s="15"/>
      <c r="UHR209" s="15"/>
      <c r="UHS209" s="15"/>
      <c r="UHT209" s="15"/>
      <c r="UHU209" s="15"/>
      <c r="UHV209" s="15"/>
      <c r="UHW209" s="15"/>
      <c r="UHX209" s="15"/>
      <c r="UHY209" s="15"/>
      <c r="UHZ209" s="15"/>
      <c r="UIA209" s="15"/>
      <c r="UIB209" s="15"/>
      <c r="UIC209" s="15"/>
      <c r="UID209" s="15"/>
      <c r="UIE209" s="15"/>
      <c r="UIF209" s="15"/>
      <c r="UIG209" s="15"/>
      <c r="UIH209" s="15"/>
      <c r="UII209" s="15"/>
      <c r="UIJ209" s="15"/>
      <c r="UIK209" s="15"/>
      <c r="UIL209" s="15"/>
      <c r="UIM209" s="15"/>
      <c r="UIN209" s="15"/>
      <c r="UIO209" s="15"/>
      <c r="UIP209" s="15"/>
      <c r="UIQ209" s="15"/>
      <c r="UIR209" s="15"/>
      <c r="UIS209" s="15"/>
      <c r="UIT209" s="15"/>
      <c r="UIU209" s="15"/>
      <c r="UIV209" s="15"/>
      <c r="UIW209" s="15"/>
      <c r="UIX209" s="15"/>
      <c r="UIY209" s="15"/>
      <c r="UIZ209" s="15"/>
      <c r="UJA209" s="15"/>
      <c r="UJB209" s="15"/>
      <c r="UJC209" s="15"/>
      <c r="UJD209" s="15"/>
      <c r="UJE209" s="15"/>
      <c r="UJF209" s="15"/>
      <c r="UJG209" s="15"/>
      <c r="UJH209" s="15"/>
      <c r="UJI209" s="15"/>
      <c r="UJJ209" s="15"/>
      <c r="UJK209" s="15"/>
      <c r="UJL209" s="15"/>
      <c r="UJM209" s="15"/>
      <c r="UJN209" s="15"/>
      <c r="UJO209" s="15"/>
      <c r="UJP209" s="15"/>
      <c r="UJQ209" s="15"/>
      <c r="UJR209" s="15"/>
      <c r="UJS209" s="15"/>
      <c r="UJT209" s="15"/>
      <c r="UJU209" s="15"/>
      <c r="UJV209" s="15"/>
      <c r="UJW209" s="15"/>
      <c r="UJX209" s="15"/>
      <c r="UJY209" s="15"/>
      <c r="UJZ209" s="15"/>
      <c r="UKA209" s="15"/>
      <c r="UKB209" s="15"/>
      <c r="UKC209" s="15"/>
      <c r="UKD209" s="15"/>
      <c r="UKE209" s="15"/>
      <c r="UKF209" s="15"/>
      <c r="UKG209" s="15"/>
      <c r="UKH209" s="15"/>
      <c r="UKI209" s="15"/>
      <c r="UKJ209" s="15"/>
      <c r="UKK209" s="15"/>
      <c r="UKL209" s="15"/>
      <c r="UKM209" s="15"/>
      <c r="UKN209" s="15"/>
      <c r="UKO209" s="15"/>
      <c r="UKP209" s="15"/>
      <c r="UKQ209" s="15"/>
      <c r="UKR209" s="15"/>
      <c r="UKS209" s="15"/>
      <c r="UKT209" s="15"/>
      <c r="UKU209" s="15"/>
      <c r="UKV209" s="15"/>
      <c r="UKW209" s="15"/>
      <c r="UKX209" s="15"/>
      <c r="UKY209" s="15"/>
      <c r="UKZ209" s="15"/>
      <c r="ULA209" s="15"/>
      <c r="ULB209" s="15"/>
      <c r="ULC209" s="15"/>
      <c r="ULD209" s="15"/>
      <c r="ULE209" s="15"/>
      <c r="ULF209" s="15"/>
      <c r="ULG209" s="15"/>
      <c r="ULH209" s="15"/>
      <c r="ULI209" s="15"/>
      <c r="ULJ209" s="15"/>
      <c r="ULK209" s="15"/>
      <c r="ULL209" s="15"/>
      <c r="ULM209" s="15"/>
      <c r="ULN209" s="15"/>
      <c r="ULO209" s="15"/>
      <c r="ULP209" s="15"/>
      <c r="ULQ209" s="15"/>
      <c r="ULR209" s="15"/>
      <c r="ULS209" s="15"/>
      <c r="ULT209" s="15"/>
      <c r="ULU209" s="15"/>
      <c r="ULV209" s="15"/>
      <c r="ULW209" s="15"/>
      <c r="ULX209" s="15"/>
      <c r="ULY209" s="15"/>
      <c r="ULZ209" s="15"/>
      <c r="UMA209" s="15"/>
      <c r="UMB209" s="15"/>
      <c r="UMC209" s="15"/>
      <c r="UMD209" s="15"/>
      <c r="UME209" s="15"/>
      <c r="UMF209" s="15"/>
      <c r="UMG209" s="15"/>
      <c r="UMH209" s="15"/>
      <c r="UMI209" s="15"/>
      <c r="UMJ209" s="15"/>
      <c r="UMK209" s="15"/>
      <c r="UML209" s="15"/>
      <c r="UMM209" s="15"/>
      <c r="UMN209" s="15"/>
      <c r="UMO209" s="15"/>
      <c r="UMP209" s="15"/>
      <c r="UMQ209" s="15"/>
      <c r="UMR209" s="15"/>
      <c r="UMS209" s="15"/>
      <c r="UMT209" s="15"/>
      <c r="UMU209" s="15"/>
      <c r="UMV209" s="15"/>
      <c r="UMW209" s="15"/>
      <c r="UMX209" s="15"/>
      <c r="UMY209" s="15"/>
      <c r="UMZ209" s="15"/>
      <c r="UNA209" s="15"/>
      <c r="UNB209" s="15"/>
      <c r="UNC209" s="15"/>
      <c r="UND209" s="15"/>
      <c r="UNE209" s="15"/>
      <c r="UNF209" s="15"/>
      <c r="UNG209" s="15"/>
      <c r="UNH209" s="15"/>
      <c r="UNI209" s="15"/>
      <c r="UNJ209" s="15"/>
      <c r="UNK209" s="15"/>
      <c r="UNL209" s="15"/>
      <c r="UNM209" s="15"/>
      <c r="UNN209" s="15"/>
      <c r="UNO209" s="15"/>
      <c r="UNP209" s="15"/>
      <c r="UNQ209" s="15"/>
      <c r="UNR209" s="15"/>
      <c r="UNS209" s="15"/>
      <c r="UNT209" s="15"/>
      <c r="UNU209" s="15"/>
      <c r="UNV209" s="15"/>
      <c r="UNW209" s="15"/>
      <c r="UNX209" s="15"/>
      <c r="UNY209" s="15"/>
      <c r="UNZ209" s="15"/>
      <c r="UOA209" s="15"/>
      <c r="UOB209" s="15"/>
      <c r="UOC209" s="15"/>
      <c r="UOD209" s="15"/>
      <c r="UOE209" s="15"/>
      <c r="UOF209" s="15"/>
      <c r="UOG209" s="15"/>
      <c r="UOH209" s="15"/>
      <c r="UOI209" s="15"/>
      <c r="UOJ209" s="15"/>
      <c r="UOK209" s="15"/>
      <c r="UOL209" s="15"/>
      <c r="UOM209" s="15"/>
      <c r="UON209" s="15"/>
      <c r="UOO209" s="15"/>
      <c r="UOP209" s="15"/>
      <c r="UOQ209" s="15"/>
      <c r="UOR209" s="15"/>
      <c r="UOS209" s="15"/>
      <c r="UOT209" s="15"/>
      <c r="UOU209" s="15"/>
      <c r="UOV209" s="15"/>
      <c r="UOW209" s="15"/>
      <c r="UOX209" s="15"/>
      <c r="UOY209" s="15"/>
      <c r="UOZ209" s="15"/>
      <c r="UPA209" s="15"/>
      <c r="UPB209" s="15"/>
      <c r="UPC209" s="15"/>
      <c r="UPD209" s="15"/>
      <c r="UPE209" s="15"/>
      <c r="UPF209" s="15"/>
      <c r="UPG209" s="15"/>
      <c r="UPH209" s="15"/>
      <c r="UPI209" s="15"/>
      <c r="UPJ209" s="15"/>
      <c r="UPK209" s="15"/>
      <c r="UPL209" s="15"/>
      <c r="UPM209" s="15"/>
      <c r="UPN209" s="15"/>
      <c r="UPO209" s="15"/>
      <c r="UPP209" s="15"/>
      <c r="UPQ209" s="15"/>
      <c r="UPR209" s="15"/>
      <c r="UPS209" s="15"/>
      <c r="UPT209" s="15"/>
      <c r="UPU209" s="15"/>
      <c r="UPV209" s="15"/>
      <c r="UPW209" s="15"/>
      <c r="UPX209" s="15"/>
      <c r="UPY209" s="15"/>
      <c r="UPZ209" s="15"/>
      <c r="UQA209" s="15"/>
      <c r="UQB209" s="15"/>
      <c r="UQC209" s="15"/>
      <c r="UQD209" s="15"/>
      <c r="UQE209" s="15"/>
      <c r="UQF209" s="15"/>
      <c r="UQG209" s="15"/>
      <c r="UQH209" s="15"/>
      <c r="UQI209" s="15"/>
      <c r="UQJ209" s="15"/>
      <c r="UQK209" s="15"/>
      <c r="UQL209" s="15"/>
      <c r="UQM209" s="15"/>
      <c r="UQN209" s="15"/>
      <c r="UQO209" s="15"/>
      <c r="UQP209" s="15"/>
      <c r="UQQ209" s="15"/>
      <c r="UQR209" s="15"/>
      <c r="UQS209" s="15"/>
      <c r="UQT209" s="15"/>
      <c r="UQU209" s="15"/>
      <c r="UQV209" s="15"/>
      <c r="UQW209" s="15"/>
      <c r="UQX209" s="15"/>
      <c r="UQY209" s="15"/>
      <c r="UQZ209" s="15"/>
      <c r="URA209" s="15"/>
      <c r="URB209" s="15"/>
      <c r="URC209" s="15"/>
      <c r="URD209" s="15"/>
      <c r="URE209" s="15"/>
      <c r="URF209" s="15"/>
      <c r="URG209" s="15"/>
      <c r="URH209" s="15"/>
      <c r="URI209" s="15"/>
      <c r="URJ209" s="15"/>
      <c r="URK209" s="15"/>
      <c r="URL209" s="15"/>
      <c r="URM209" s="15"/>
      <c r="URN209" s="15"/>
      <c r="URO209" s="15"/>
      <c r="URP209" s="15"/>
      <c r="URQ209" s="15"/>
      <c r="URR209" s="15"/>
      <c r="URS209" s="15"/>
      <c r="URT209" s="15"/>
      <c r="URU209" s="15"/>
      <c r="URV209" s="15"/>
      <c r="URW209" s="15"/>
      <c r="URX209" s="15"/>
      <c r="URY209" s="15"/>
      <c r="URZ209" s="15"/>
      <c r="USA209" s="15"/>
      <c r="USB209" s="15"/>
      <c r="USC209" s="15"/>
      <c r="USD209" s="15"/>
      <c r="USE209" s="15"/>
      <c r="USF209" s="15"/>
      <c r="USG209" s="15"/>
      <c r="USH209" s="15"/>
      <c r="USI209" s="15"/>
      <c r="USJ209" s="15"/>
      <c r="USK209" s="15"/>
      <c r="USL209" s="15"/>
      <c r="USM209" s="15"/>
      <c r="USN209" s="15"/>
      <c r="USO209" s="15"/>
      <c r="USP209" s="15"/>
      <c r="USQ209" s="15"/>
      <c r="USR209" s="15"/>
      <c r="USS209" s="15"/>
      <c r="UST209" s="15"/>
      <c r="USU209" s="15"/>
      <c r="USV209" s="15"/>
      <c r="USW209" s="15"/>
      <c r="USX209" s="15"/>
      <c r="USY209" s="15"/>
      <c r="USZ209" s="15"/>
      <c r="UTA209" s="15"/>
      <c r="UTB209" s="15"/>
      <c r="UTC209" s="15"/>
      <c r="UTD209" s="15"/>
      <c r="UTE209" s="15"/>
      <c r="UTF209" s="15"/>
      <c r="UTG209" s="15"/>
      <c r="UTH209" s="15"/>
      <c r="UTI209" s="15"/>
      <c r="UTJ209" s="15"/>
      <c r="UTK209" s="15"/>
      <c r="UTL209" s="15"/>
      <c r="UTM209" s="15"/>
      <c r="UTN209" s="15"/>
      <c r="UTO209" s="15"/>
      <c r="UTP209" s="15"/>
      <c r="UTQ209" s="15"/>
      <c r="UTR209" s="15"/>
      <c r="UTS209" s="15"/>
      <c r="UTT209" s="15"/>
      <c r="UTU209" s="15"/>
      <c r="UTV209" s="15"/>
      <c r="UTW209" s="15"/>
      <c r="UTX209" s="15"/>
      <c r="UTY209" s="15"/>
      <c r="UTZ209" s="15"/>
      <c r="UUA209" s="15"/>
      <c r="UUB209" s="15"/>
      <c r="UUC209" s="15"/>
      <c r="UUD209" s="15"/>
      <c r="UUE209" s="15"/>
      <c r="UUF209" s="15"/>
      <c r="UUG209" s="15"/>
      <c r="UUH209" s="15"/>
      <c r="UUI209" s="15"/>
      <c r="UUJ209" s="15"/>
      <c r="UUK209" s="15"/>
      <c r="UUL209" s="15"/>
      <c r="UUM209" s="15"/>
      <c r="UUN209" s="15"/>
      <c r="UUO209" s="15"/>
      <c r="UUP209" s="15"/>
      <c r="UUQ209" s="15"/>
      <c r="UUR209" s="15"/>
      <c r="UUS209" s="15"/>
      <c r="UUT209" s="15"/>
      <c r="UUU209" s="15"/>
      <c r="UUV209" s="15"/>
      <c r="UUW209" s="15"/>
      <c r="UUX209" s="15"/>
      <c r="UUY209" s="15"/>
      <c r="UUZ209" s="15"/>
      <c r="UVA209" s="15"/>
      <c r="UVB209" s="15"/>
      <c r="UVC209" s="15"/>
      <c r="UVD209" s="15"/>
      <c r="UVE209" s="15"/>
      <c r="UVF209" s="15"/>
      <c r="UVG209" s="15"/>
      <c r="UVH209" s="15"/>
      <c r="UVI209" s="15"/>
      <c r="UVJ209" s="15"/>
      <c r="UVK209" s="15"/>
      <c r="UVL209" s="15"/>
      <c r="UVM209" s="15"/>
      <c r="UVN209" s="15"/>
      <c r="UVO209" s="15"/>
      <c r="UVP209" s="15"/>
      <c r="UVQ209" s="15"/>
      <c r="UVR209" s="15"/>
      <c r="UVS209" s="15"/>
      <c r="UVT209" s="15"/>
      <c r="UVU209" s="15"/>
      <c r="UVV209" s="15"/>
      <c r="UVW209" s="15"/>
      <c r="UVX209" s="15"/>
      <c r="UVY209" s="15"/>
      <c r="UVZ209" s="15"/>
      <c r="UWA209" s="15"/>
      <c r="UWB209" s="15"/>
      <c r="UWC209" s="15"/>
      <c r="UWD209" s="15"/>
      <c r="UWE209" s="15"/>
      <c r="UWF209" s="15"/>
      <c r="UWG209" s="15"/>
      <c r="UWH209" s="15"/>
      <c r="UWI209" s="15"/>
      <c r="UWJ209" s="15"/>
      <c r="UWK209" s="15"/>
      <c r="UWL209" s="15"/>
      <c r="UWM209" s="15"/>
      <c r="UWN209" s="15"/>
      <c r="UWO209" s="15"/>
      <c r="UWP209" s="15"/>
      <c r="UWQ209" s="15"/>
      <c r="UWR209" s="15"/>
      <c r="UWS209" s="15"/>
      <c r="UWT209" s="15"/>
      <c r="UWU209" s="15"/>
      <c r="UWV209" s="15"/>
      <c r="UWW209" s="15"/>
      <c r="UWX209" s="15"/>
      <c r="UWY209" s="15"/>
      <c r="UWZ209" s="15"/>
      <c r="UXA209" s="15"/>
      <c r="UXB209" s="15"/>
      <c r="UXC209" s="15"/>
      <c r="UXD209" s="15"/>
      <c r="UXE209" s="15"/>
      <c r="UXF209" s="15"/>
      <c r="UXG209" s="15"/>
      <c r="UXH209" s="15"/>
      <c r="UXI209" s="15"/>
      <c r="UXJ209" s="15"/>
      <c r="UXK209" s="15"/>
      <c r="UXL209" s="15"/>
      <c r="UXM209" s="15"/>
      <c r="UXN209" s="15"/>
      <c r="UXO209" s="15"/>
      <c r="UXP209" s="15"/>
      <c r="UXQ209" s="15"/>
      <c r="UXR209" s="15"/>
      <c r="UXS209" s="15"/>
      <c r="UXT209" s="15"/>
      <c r="UXU209" s="15"/>
      <c r="UXV209" s="15"/>
      <c r="UXW209" s="15"/>
      <c r="UXX209" s="15"/>
      <c r="UXY209" s="15"/>
      <c r="UXZ209" s="15"/>
      <c r="UYA209" s="15"/>
      <c r="UYB209" s="15"/>
      <c r="UYC209" s="15"/>
      <c r="UYD209" s="15"/>
      <c r="UYE209" s="15"/>
      <c r="UYF209" s="15"/>
      <c r="UYG209" s="15"/>
      <c r="UYH209" s="15"/>
      <c r="UYI209" s="15"/>
      <c r="UYJ209" s="15"/>
      <c r="UYK209" s="15"/>
      <c r="UYL209" s="15"/>
      <c r="UYM209" s="15"/>
      <c r="UYN209" s="15"/>
      <c r="UYO209" s="15"/>
      <c r="UYP209" s="15"/>
      <c r="UYQ209" s="15"/>
      <c r="UYR209" s="15"/>
      <c r="UYS209" s="15"/>
      <c r="UYT209" s="15"/>
      <c r="UYU209" s="15"/>
      <c r="UYV209" s="15"/>
      <c r="UYW209" s="15"/>
      <c r="UYX209" s="15"/>
      <c r="UYY209" s="15"/>
      <c r="UYZ209" s="15"/>
      <c r="UZA209" s="15"/>
      <c r="UZB209" s="15"/>
      <c r="UZC209" s="15"/>
      <c r="UZD209" s="15"/>
      <c r="UZE209" s="15"/>
      <c r="UZF209" s="15"/>
      <c r="UZG209" s="15"/>
      <c r="UZH209" s="15"/>
      <c r="UZI209" s="15"/>
      <c r="UZJ209" s="15"/>
      <c r="UZK209" s="15"/>
      <c r="UZL209" s="15"/>
      <c r="UZM209" s="15"/>
      <c r="UZN209" s="15"/>
      <c r="UZO209" s="15"/>
      <c r="UZP209" s="15"/>
      <c r="UZQ209" s="15"/>
      <c r="UZR209" s="15"/>
      <c r="UZS209" s="15"/>
      <c r="UZT209" s="15"/>
      <c r="UZU209" s="15"/>
      <c r="UZV209" s="15"/>
      <c r="UZW209" s="15"/>
      <c r="UZX209" s="15"/>
      <c r="UZY209" s="15"/>
      <c r="UZZ209" s="15"/>
      <c r="VAA209" s="15"/>
      <c r="VAB209" s="15"/>
      <c r="VAC209" s="15"/>
      <c r="VAD209" s="15"/>
      <c r="VAE209" s="15"/>
      <c r="VAF209" s="15"/>
      <c r="VAG209" s="15"/>
      <c r="VAH209" s="15"/>
      <c r="VAI209" s="15"/>
      <c r="VAJ209" s="15"/>
      <c r="VAK209" s="15"/>
      <c r="VAL209" s="15"/>
      <c r="VAM209" s="15"/>
      <c r="VAN209" s="15"/>
      <c r="VAO209" s="15"/>
      <c r="VAP209" s="15"/>
      <c r="VAQ209" s="15"/>
      <c r="VAR209" s="15"/>
      <c r="VAS209" s="15"/>
      <c r="VAT209" s="15"/>
      <c r="VAU209" s="15"/>
      <c r="VAV209" s="15"/>
      <c r="VAW209" s="15"/>
      <c r="VAX209" s="15"/>
      <c r="VAY209" s="15"/>
      <c r="VAZ209" s="15"/>
      <c r="VBA209" s="15"/>
      <c r="VBB209" s="15"/>
      <c r="VBC209" s="15"/>
      <c r="VBD209" s="15"/>
      <c r="VBE209" s="15"/>
      <c r="VBF209" s="15"/>
      <c r="VBG209" s="15"/>
      <c r="VBH209" s="15"/>
      <c r="VBI209" s="15"/>
      <c r="VBJ209" s="15"/>
      <c r="VBK209" s="15"/>
      <c r="VBL209" s="15"/>
      <c r="VBM209" s="15"/>
      <c r="VBN209" s="15"/>
      <c r="VBO209" s="15"/>
      <c r="VBP209" s="15"/>
      <c r="VBQ209" s="15"/>
      <c r="VBR209" s="15"/>
      <c r="VBS209" s="15"/>
      <c r="VBT209" s="15"/>
      <c r="VBU209" s="15"/>
      <c r="VBV209" s="15"/>
      <c r="VBW209" s="15"/>
      <c r="VBX209" s="15"/>
      <c r="VBY209" s="15"/>
      <c r="VBZ209" s="15"/>
      <c r="VCA209" s="15"/>
      <c r="VCB209" s="15"/>
      <c r="VCC209" s="15"/>
      <c r="VCD209" s="15"/>
      <c r="VCE209" s="15"/>
      <c r="VCF209" s="15"/>
      <c r="VCG209" s="15"/>
      <c r="VCH209" s="15"/>
      <c r="VCI209" s="15"/>
      <c r="VCJ209" s="15"/>
      <c r="VCK209" s="15"/>
      <c r="VCL209" s="15"/>
      <c r="VCM209" s="15"/>
      <c r="VCN209" s="15"/>
      <c r="VCO209" s="15"/>
      <c r="VCP209" s="15"/>
      <c r="VCQ209" s="15"/>
      <c r="VCR209" s="15"/>
      <c r="VCS209" s="15"/>
      <c r="VCT209" s="15"/>
      <c r="VCU209" s="15"/>
      <c r="VCV209" s="15"/>
      <c r="VCW209" s="15"/>
      <c r="VCX209" s="15"/>
      <c r="VCY209" s="15"/>
      <c r="VCZ209" s="15"/>
      <c r="VDA209" s="15"/>
      <c r="VDB209" s="15"/>
      <c r="VDC209" s="15"/>
      <c r="VDD209" s="15"/>
      <c r="VDE209" s="15"/>
      <c r="VDF209" s="15"/>
      <c r="VDG209" s="15"/>
      <c r="VDH209" s="15"/>
      <c r="VDI209" s="15"/>
      <c r="VDJ209" s="15"/>
      <c r="VDK209" s="15"/>
      <c r="VDL209" s="15"/>
      <c r="VDM209" s="15"/>
      <c r="VDN209" s="15"/>
      <c r="VDO209" s="15"/>
      <c r="VDP209" s="15"/>
      <c r="VDQ209" s="15"/>
      <c r="VDR209" s="15"/>
      <c r="VDS209" s="15"/>
      <c r="VDT209" s="15"/>
      <c r="VDU209" s="15"/>
      <c r="VDV209" s="15"/>
      <c r="VDW209" s="15"/>
      <c r="VDX209" s="15"/>
      <c r="VDY209" s="15"/>
      <c r="VDZ209" s="15"/>
      <c r="VEA209" s="15"/>
      <c r="VEB209" s="15"/>
      <c r="VEC209" s="15"/>
      <c r="VED209" s="15"/>
      <c r="VEE209" s="15"/>
      <c r="VEF209" s="15"/>
      <c r="VEG209" s="15"/>
      <c r="VEH209" s="15"/>
      <c r="VEI209" s="15"/>
      <c r="VEJ209" s="15"/>
      <c r="VEK209" s="15"/>
      <c r="VEL209" s="15"/>
      <c r="VEM209" s="15"/>
      <c r="VEN209" s="15"/>
      <c r="VEO209" s="15"/>
      <c r="VEP209" s="15"/>
      <c r="VEQ209" s="15"/>
      <c r="VER209" s="15"/>
      <c r="VES209" s="15"/>
      <c r="VET209" s="15"/>
      <c r="VEU209" s="15"/>
      <c r="VEV209" s="15"/>
      <c r="VEW209" s="15"/>
      <c r="VEX209" s="15"/>
      <c r="VEY209" s="15"/>
      <c r="VEZ209" s="15"/>
      <c r="VFA209" s="15"/>
      <c r="VFB209" s="15"/>
      <c r="VFC209" s="15"/>
      <c r="VFD209" s="15"/>
      <c r="VFE209" s="15"/>
      <c r="VFF209" s="15"/>
      <c r="VFG209" s="15"/>
      <c r="VFH209" s="15"/>
      <c r="VFI209" s="15"/>
      <c r="VFJ209" s="15"/>
      <c r="VFK209" s="15"/>
      <c r="VFL209" s="15"/>
      <c r="VFM209" s="15"/>
      <c r="VFN209" s="15"/>
      <c r="VFO209" s="15"/>
      <c r="VFP209" s="15"/>
      <c r="VFQ209" s="15"/>
      <c r="VFR209" s="15"/>
      <c r="VFS209" s="15"/>
      <c r="VFT209" s="15"/>
      <c r="VFU209" s="15"/>
      <c r="VFV209" s="15"/>
      <c r="VFW209" s="15"/>
      <c r="VFX209" s="15"/>
      <c r="VFY209" s="15"/>
      <c r="VFZ209" s="15"/>
      <c r="VGA209" s="15"/>
      <c r="VGB209" s="15"/>
      <c r="VGC209" s="15"/>
      <c r="VGD209" s="15"/>
      <c r="VGE209" s="15"/>
      <c r="VGF209" s="15"/>
      <c r="VGG209" s="15"/>
      <c r="VGH209" s="15"/>
      <c r="VGI209" s="15"/>
      <c r="VGJ209" s="15"/>
      <c r="VGK209" s="15"/>
      <c r="VGL209" s="15"/>
      <c r="VGM209" s="15"/>
      <c r="VGN209" s="15"/>
      <c r="VGO209" s="15"/>
      <c r="VGP209" s="15"/>
      <c r="VGQ209" s="15"/>
      <c r="VGR209" s="15"/>
      <c r="VGS209" s="15"/>
      <c r="VGT209" s="15"/>
      <c r="VGU209" s="15"/>
      <c r="VGV209" s="15"/>
      <c r="VGW209" s="15"/>
      <c r="VGX209" s="15"/>
      <c r="VGY209" s="15"/>
      <c r="VGZ209" s="15"/>
      <c r="VHA209" s="15"/>
      <c r="VHB209" s="15"/>
      <c r="VHC209" s="15"/>
      <c r="VHD209" s="15"/>
      <c r="VHE209" s="15"/>
      <c r="VHF209" s="15"/>
      <c r="VHG209" s="15"/>
      <c r="VHH209" s="15"/>
      <c r="VHI209" s="15"/>
      <c r="VHJ209" s="15"/>
      <c r="VHK209" s="15"/>
      <c r="VHL209" s="15"/>
      <c r="VHM209" s="15"/>
      <c r="VHN209" s="15"/>
      <c r="VHO209" s="15"/>
      <c r="VHP209" s="15"/>
      <c r="VHQ209" s="15"/>
      <c r="VHR209" s="15"/>
      <c r="VHS209" s="15"/>
      <c r="VHT209" s="15"/>
      <c r="VHU209" s="15"/>
      <c r="VHV209" s="15"/>
      <c r="VHW209" s="15"/>
      <c r="VHX209" s="15"/>
      <c r="VHY209" s="15"/>
      <c r="VHZ209" s="15"/>
      <c r="VIA209" s="15"/>
      <c r="VIB209" s="15"/>
      <c r="VIC209" s="15"/>
      <c r="VID209" s="15"/>
      <c r="VIE209" s="15"/>
      <c r="VIF209" s="15"/>
      <c r="VIG209" s="15"/>
      <c r="VIH209" s="15"/>
      <c r="VII209" s="15"/>
      <c r="VIJ209" s="15"/>
      <c r="VIK209" s="15"/>
      <c r="VIL209" s="15"/>
      <c r="VIM209" s="15"/>
      <c r="VIN209" s="15"/>
      <c r="VIO209" s="15"/>
      <c r="VIP209" s="15"/>
      <c r="VIQ209" s="15"/>
      <c r="VIR209" s="15"/>
      <c r="VIS209" s="15"/>
      <c r="VIT209" s="15"/>
      <c r="VIU209" s="15"/>
      <c r="VIV209" s="15"/>
      <c r="VIW209" s="15"/>
      <c r="VIX209" s="15"/>
      <c r="VIY209" s="15"/>
      <c r="VIZ209" s="15"/>
      <c r="VJA209" s="15"/>
      <c r="VJB209" s="15"/>
      <c r="VJC209" s="15"/>
      <c r="VJD209" s="15"/>
      <c r="VJE209" s="15"/>
      <c r="VJF209" s="15"/>
      <c r="VJG209" s="15"/>
      <c r="VJH209" s="15"/>
      <c r="VJI209" s="15"/>
      <c r="VJJ209" s="15"/>
      <c r="VJK209" s="15"/>
      <c r="VJL209" s="15"/>
      <c r="VJM209" s="15"/>
      <c r="VJN209" s="15"/>
      <c r="VJO209" s="15"/>
      <c r="VJP209" s="15"/>
      <c r="VJQ209" s="15"/>
      <c r="VJR209" s="15"/>
      <c r="VJS209" s="15"/>
      <c r="VJT209" s="15"/>
      <c r="VJU209" s="15"/>
      <c r="VJV209" s="15"/>
      <c r="VJW209" s="15"/>
      <c r="VJX209" s="15"/>
      <c r="VJY209" s="15"/>
      <c r="VJZ209" s="15"/>
      <c r="VKA209" s="15"/>
      <c r="VKB209" s="15"/>
      <c r="VKC209" s="15"/>
      <c r="VKD209" s="15"/>
      <c r="VKE209" s="15"/>
      <c r="VKF209" s="15"/>
      <c r="VKG209" s="15"/>
      <c r="VKH209" s="15"/>
      <c r="VKI209" s="15"/>
      <c r="VKJ209" s="15"/>
      <c r="VKK209" s="15"/>
      <c r="VKL209" s="15"/>
      <c r="VKM209" s="15"/>
      <c r="VKN209" s="15"/>
      <c r="VKO209" s="15"/>
      <c r="VKP209" s="15"/>
      <c r="VKQ209" s="15"/>
      <c r="VKR209" s="15"/>
      <c r="VKS209" s="15"/>
      <c r="VKT209" s="15"/>
      <c r="VKU209" s="15"/>
      <c r="VKV209" s="15"/>
      <c r="VKW209" s="15"/>
      <c r="VKX209" s="15"/>
      <c r="VKY209" s="15"/>
      <c r="VKZ209" s="15"/>
      <c r="VLA209" s="15"/>
      <c r="VLB209" s="15"/>
      <c r="VLC209" s="15"/>
      <c r="VLD209" s="15"/>
      <c r="VLE209" s="15"/>
      <c r="VLF209" s="15"/>
      <c r="VLG209" s="15"/>
      <c r="VLH209" s="15"/>
      <c r="VLI209" s="15"/>
      <c r="VLJ209" s="15"/>
      <c r="VLK209" s="15"/>
      <c r="VLL209" s="15"/>
      <c r="VLM209" s="15"/>
      <c r="VLN209" s="15"/>
      <c r="VLO209" s="15"/>
      <c r="VLP209" s="15"/>
      <c r="VLQ209" s="15"/>
      <c r="VLR209" s="15"/>
      <c r="VLS209" s="15"/>
      <c r="VLT209" s="15"/>
      <c r="VLU209" s="15"/>
      <c r="VLV209" s="15"/>
      <c r="VLW209" s="15"/>
      <c r="VLX209" s="15"/>
      <c r="VLY209" s="15"/>
      <c r="VLZ209" s="15"/>
      <c r="VMA209" s="15"/>
      <c r="VMB209" s="15"/>
      <c r="VMC209" s="15"/>
      <c r="VMD209" s="15"/>
      <c r="VME209" s="15"/>
      <c r="VMF209" s="15"/>
      <c r="VMG209" s="15"/>
      <c r="VMH209" s="15"/>
      <c r="VMI209" s="15"/>
      <c r="VMJ209" s="15"/>
      <c r="VMK209" s="15"/>
      <c r="VML209" s="15"/>
      <c r="VMM209" s="15"/>
      <c r="VMN209" s="15"/>
      <c r="VMO209" s="15"/>
      <c r="VMP209" s="15"/>
      <c r="VMQ209" s="15"/>
      <c r="VMR209" s="15"/>
      <c r="VMS209" s="15"/>
      <c r="VMT209" s="15"/>
      <c r="VMU209" s="15"/>
      <c r="VMV209" s="15"/>
      <c r="VMW209" s="15"/>
      <c r="VMX209" s="15"/>
      <c r="VMY209" s="15"/>
      <c r="VMZ209" s="15"/>
      <c r="VNA209" s="15"/>
      <c r="VNB209" s="15"/>
      <c r="VNC209" s="15"/>
      <c r="VND209" s="15"/>
      <c r="VNE209" s="15"/>
      <c r="VNF209" s="15"/>
      <c r="VNG209" s="15"/>
      <c r="VNH209" s="15"/>
      <c r="VNI209" s="15"/>
      <c r="VNJ209" s="15"/>
      <c r="VNK209" s="15"/>
      <c r="VNL209" s="15"/>
      <c r="VNM209" s="15"/>
      <c r="VNN209" s="15"/>
      <c r="VNO209" s="15"/>
      <c r="VNP209" s="15"/>
      <c r="VNQ209" s="15"/>
      <c r="VNR209" s="15"/>
      <c r="VNS209" s="15"/>
      <c r="VNT209" s="15"/>
      <c r="VNU209" s="15"/>
      <c r="VNV209" s="15"/>
      <c r="VNW209" s="15"/>
      <c r="VNX209" s="15"/>
      <c r="VNY209" s="15"/>
      <c r="VNZ209" s="15"/>
      <c r="VOA209" s="15"/>
      <c r="VOB209" s="15"/>
      <c r="VOC209" s="15"/>
      <c r="VOD209" s="15"/>
      <c r="VOE209" s="15"/>
      <c r="VOF209" s="15"/>
      <c r="VOG209" s="15"/>
      <c r="VOH209" s="15"/>
      <c r="VOI209" s="15"/>
      <c r="VOJ209" s="15"/>
      <c r="VOK209" s="15"/>
      <c r="VOL209" s="15"/>
      <c r="VOM209" s="15"/>
      <c r="VON209" s="15"/>
      <c r="VOO209" s="15"/>
      <c r="VOP209" s="15"/>
      <c r="VOQ209" s="15"/>
      <c r="VOR209" s="15"/>
      <c r="VOS209" s="15"/>
      <c r="VOT209" s="15"/>
      <c r="VOU209" s="15"/>
      <c r="VOV209" s="15"/>
      <c r="VOW209" s="15"/>
      <c r="VOX209" s="15"/>
      <c r="VOY209" s="15"/>
      <c r="VOZ209" s="15"/>
      <c r="VPA209" s="15"/>
      <c r="VPB209" s="15"/>
      <c r="VPC209" s="15"/>
      <c r="VPD209" s="15"/>
      <c r="VPE209" s="15"/>
      <c r="VPF209" s="15"/>
      <c r="VPG209" s="15"/>
      <c r="VPH209" s="15"/>
      <c r="VPI209" s="15"/>
      <c r="VPJ209" s="15"/>
      <c r="VPK209" s="15"/>
      <c r="VPL209" s="15"/>
      <c r="VPM209" s="15"/>
      <c r="VPN209" s="15"/>
      <c r="VPO209" s="15"/>
      <c r="VPP209" s="15"/>
      <c r="VPQ209" s="15"/>
      <c r="VPR209" s="15"/>
      <c r="VPS209" s="15"/>
      <c r="VPT209" s="15"/>
      <c r="VPU209" s="15"/>
      <c r="VPV209" s="15"/>
      <c r="VPW209" s="15"/>
      <c r="VPX209" s="15"/>
      <c r="VPY209" s="15"/>
      <c r="VPZ209" s="15"/>
      <c r="VQA209" s="15"/>
      <c r="VQB209" s="15"/>
      <c r="VQC209" s="15"/>
      <c r="VQD209" s="15"/>
      <c r="VQE209" s="15"/>
      <c r="VQF209" s="15"/>
      <c r="VQG209" s="15"/>
      <c r="VQH209" s="15"/>
      <c r="VQI209" s="15"/>
      <c r="VQJ209" s="15"/>
      <c r="VQK209" s="15"/>
      <c r="VQL209" s="15"/>
      <c r="VQM209" s="15"/>
      <c r="VQN209" s="15"/>
      <c r="VQO209" s="15"/>
      <c r="VQP209" s="15"/>
      <c r="VQQ209" s="15"/>
      <c r="VQR209" s="15"/>
      <c r="VQS209" s="15"/>
      <c r="VQT209" s="15"/>
      <c r="VQU209" s="15"/>
      <c r="VQV209" s="15"/>
      <c r="VQW209" s="15"/>
      <c r="VQX209" s="15"/>
      <c r="VQY209" s="15"/>
      <c r="VQZ209" s="15"/>
      <c r="VRA209" s="15"/>
      <c r="VRB209" s="15"/>
      <c r="VRC209" s="15"/>
      <c r="VRD209" s="15"/>
      <c r="VRE209" s="15"/>
      <c r="VRF209" s="15"/>
      <c r="VRG209" s="15"/>
      <c r="VRH209" s="15"/>
      <c r="VRI209" s="15"/>
      <c r="VRJ209" s="15"/>
      <c r="VRK209" s="15"/>
      <c r="VRL209" s="15"/>
      <c r="VRM209" s="15"/>
      <c r="VRN209" s="15"/>
      <c r="VRO209" s="15"/>
      <c r="VRP209" s="15"/>
      <c r="VRQ209" s="15"/>
      <c r="VRR209" s="15"/>
      <c r="VRS209" s="15"/>
      <c r="VRT209" s="15"/>
      <c r="VRU209" s="15"/>
      <c r="VRV209" s="15"/>
      <c r="VRW209" s="15"/>
      <c r="VRX209" s="15"/>
      <c r="VRY209" s="15"/>
      <c r="VRZ209" s="15"/>
      <c r="VSA209" s="15"/>
      <c r="VSB209" s="15"/>
      <c r="VSC209" s="15"/>
      <c r="VSD209" s="15"/>
      <c r="VSE209" s="15"/>
      <c r="VSF209" s="15"/>
      <c r="VSG209" s="15"/>
      <c r="VSH209" s="15"/>
      <c r="VSI209" s="15"/>
      <c r="VSJ209" s="15"/>
      <c r="VSK209" s="15"/>
      <c r="VSL209" s="15"/>
      <c r="VSM209" s="15"/>
      <c r="VSN209" s="15"/>
      <c r="VSO209" s="15"/>
      <c r="VSP209" s="15"/>
      <c r="VSQ209" s="15"/>
      <c r="VSR209" s="15"/>
      <c r="VSS209" s="15"/>
      <c r="VST209" s="15"/>
      <c r="VSU209" s="15"/>
      <c r="VSV209" s="15"/>
      <c r="VSW209" s="15"/>
      <c r="VSX209" s="15"/>
      <c r="VSY209" s="15"/>
      <c r="VSZ209" s="15"/>
      <c r="VTA209" s="15"/>
      <c r="VTB209" s="15"/>
      <c r="VTC209" s="15"/>
      <c r="VTD209" s="15"/>
      <c r="VTE209" s="15"/>
      <c r="VTF209" s="15"/>
      <c r="VTG209" s="15"/>
      <c r="VTH209" s="15"/>
      <c r="VTI209" s="15"/>
      <c r="VTJ209" s="15"/>
      <c r="VTK209" s="15"/>
      <c r="VTL209" s="15"/>
      <c r="VTM209" s="15"/>
      <c r="VTN209" s="15"/>
      <c r="VTO209" s="15"/>
      <c r="VTP209" s="15"/>
      <c r="VTQ209" s="15"/>
      <c r="VTR209" s="15"/>
      <c r="VTS209" s="15"/>
      <c r="VTT209" s="15"/>
      <c r="VTU209" s="15"/>
      <c r="VTV209" s="15"/>
      <c r="VTW209" s="15"/>
      <c r="VTX209" s="15"/>
      <c r="VTY209" s="15"/>
      <c r="VTZ209" s="15"/>
      <c r="VUA209" s="15"/>
      <c r="VUB209" s="15"/>
      <c r="VUC209" s="15"/>
      <c r="VUD209" s="15"/>
      <c r="VUE209" s="15"/>
      <c r="VUF209" s="15"/>
      <c r="VUG209" s="15"/>
      <c r="VUH209" s="15"/>
      <c r="VUI209" s="15"/>
      <c r="VUJ209" s="15"/>
      <c r="VUK209" s="15"/>
      <c r="VUL209" s="15"/>
      <c r="VUM209" s="15"/>
      <c r="VUN209" s="15"/>
      <c r="VUO209" s="15"/>
      <c r="VUP209" s="15"/>
      <c r="VUQ209" s="15"/>
      <c r="VUR209" s="15"/>
      <c r="VUS209" s="15"/>
      <c r="VUT209" s="15"/>
      <c r="VUU209" s="15"/>
      <c r="VUV209" s="15"/>
      <c r="VUW209" s="15"/>
      <c r="VUX209" s="15"/>
      <c r="VUY209" s="15"/>
      <c r="VUZ209" s="15"/>
      <c r="VVA209" s="15"/>
      <c r="VVB209" s="15"/>
      <c r="VVC209" s="15"/>
      <c r="VVD209" s="15"/>
      <c r="VVE209" s="15"/>
      <c r="VVF209" s="15"/>
      <c r="VVG209" s="15"/>
      <c r="VVH209" s="15"/>
      <c r="VVI209" s="15"/>
      <c r="VVJ209" s="15"/>
      <c r="VVK209" s="15"/>
      <c r="VVL209" s="15"/>
      <c r="VVM209" s="15"/>
      <c r="VVN209" s="15"/>
      <c r="VVO209" s="15"/>
      <c r="VVP209" s="15"/>
      <c r="VVQ209" s="15"/>
      <c r="VVR209" s="15"/>
      <c r="VVS209" s="15"/>
      <c r="VVT209" s="15"/>
      <c r="VVU209" s="15"/>
      <c r="VVV209" s="15"/>
      <c r="VVW209" s="15"/>
      <c r="VVX209" s="15"/>
      <c r="VVY209" s="15"/>
      <c r="VVZ209" s="15"/>
      <c r="VWA209" s="15"/>
      <c r="VWB209" s="15"/>
      <c r="VWC209" s="15"/>
      <c r="VWD209" s="15"/>
      <c r="VWE209" s="15"/>
      <c r="VWF209" s="15"/>
      <c r="VWG209" s="15"/>
      <c r="VWH209" s="15"/>
      <c r="VWI209" s="15"/>
      <c r="VWJ209" s="15"/>
      <c r="VWK209" s="15"/>
      <c r="VWL209" s="15"/>
      <c r="VWM209" s="15"/>
      <c r="VWN209" s="15"/>
      <c r="VWO209" s="15"/>
      <c r="VWP209" s="15"/>
      <c r="VWQ209" s="15"/>
      <c r="VWR209" s="15"/>
      <c r="VWS209" s="15"/>
      <c r="VWT209" s="15"/>
      <c r="VWU209" s="15"/>
      <c r="VWV209" s="15"/>
      <c r="VWW209" s="15"/>
      <c r="VWX209" s="15"/>
      <c r="VWY209" s="15"/>
      <c r="VWZ209" s="15"/>
      <c r="VXA209" s="15"/>
      <c r="VXB209" s="15"/>
      <c r="VXC209" s="15"/>
      <c r="VXD209" s="15"/>
      <c r="VXE209" s="15"/>
      <c r="VXF209" s="15"/>
      <c r="VXG209" s="15"/>
      <c r="VXH209" s="15"/>
      <c r="VXI209" s="15"/>
      <c r="VXJ209" s="15"/>
      <c r="VXK209" s="15"/>
      <c r="VXL209" s="15"/>
      <c r="VXM209" s="15"/>
      <c r="VXN209" s="15"/>
      <c r="VXO209" s="15"/>
      <c r="VXP209" s="15"/>
      <c r="VXQ209" s="15"/>
      <c r="VXR209" s="15"/>
      <c r="VXS209" s="15"/>
      <c r="VXT209" s="15"/>
      <c r="VXU209" s="15"/>
      <c r="VXV209" s="15"/>
      <c r="VXW209" s="15"/>
      <c r="VXX209" s="15"/>
      <c r="VXY209" s="15"/>
      <c r="VXZ209" s="15"/>
      <c r="VYA209" s="15"/>
      <c r="VYB209" s="15"/>
      <c r="VYC209" s="15"/>
      <c r="VYD209" s="15"/>
      <c r="VYE209" s="15"/>
      <c r="VYF209" s="15"/>
      <c r="VYG209" s="15"/>
      <c r="VYH209" s="15"/>
      <c r="VYI209" s="15"/>
      <c r="VYJ209" s="15"/>
      <c r="VYK209" s="15"/>
      <c r="VYL209" s="15"/>
      <c r="VYM209" s="15"/>
      <c r="VYN209" s="15"/>
      <c r="VYO209" s="15"/>
      <c r="VYP209" s="15"/>
      <c r="VYQ209" s="15"/>
      <c r="VYR209" s="15"/>
      <c r="VYS209" s="15"/>
      <c r="VYT209" s="15"/>
      <c r="VYU209" s="15"/>
      <c r="VYV209" s="15"/>
      <c r="VYW209" s="15"/>
      <c r="VYX209" s="15"/>
      <c r="VYY209" s="15"/>
      <c r="VYZ209" s="15"/>
      <c r="VZA209" s="15"/>
      <c r="VZB209" s="15"/>
      <c r="VZC209" s="15"/>
      <c r="VZD209" s="15"/>
      <c r="VZE209" s="15"/>
      <c r="VZF209" s="15"/>
      <c r="VZG209" s="15"/>
      <c r="VZH209" s="15"/>
      <c r="VZI209" s="15"/>
      <c r="VZJ209" s="15"/>
      <c r="VZK209" s="15"/>
      <c r="VZL209" s="15"/>
      <c r="VZM209" s="15"/>
      <c r="VZN209" s="15"/>
      <c r="VZO209" s="15"/>
      <c r="VZP209" s="15"/>
      <c r="VZQ209" s="15"/>
      <c r="VZR209" s="15"/>
      <c r="VZS209" s="15"/>
      <c r="VZT209" s="15"/>
      <c r="VZU209" s="15"/>
      <c r="VZV209" s="15"/>
      <c r="VZW209" s="15"/>
      <c r="VZX209" s="15"/>
      <c r="VZY209" s="15"/>
      <c r="VZZ209" s="15"/>
      <c r="WAA209" s="15"/>
      <c r="WAB209" s="15"/>
      <c r="WAC209" s="15"/>
      <c r="WAD209" s="15"/>
      <c r="WAE209" s="15"/>
      <c r="WAF209" s="15"/>
      <c r="WAG209" s="15"/>
      <c r="WAH209" s="15"/>
      <c r="WAI209" s="15"/>
      <c r="WAJ209" s="15"/>
      <c r="WAK209" s="15"/>
      <c r="WAL209" s="15"/>
      <c r="WAM209" s="15"/>
      <c r="WAN209" s="15"/>
      <c r="WAO209" s="15"/>
      <c r="WAP209" s="15"/>
      <c r="WAQ209" s="15"/>
      <c r="WAR209" s="15"/>
      <c r="WAS209" s="15"/>
      <c r="WAT209" s="15"/>
      <c r="WAU209" s="15"/>
      <c r="WAV209" s="15"/>
      <c r="WAW209" s="15"/>
      <c r="WAX209" s="15"/>
      <c r="WAY209" s="15"/>
      <c r="WAZ209" s="15"/>
      <c r="WBA209" s="15"/>
      <c r="WBB209" s="15"/>
      <c r="WBC209" s="15"/>
      <c r="WBD209" s="15"/>
      <c r="WBE209" s="15"/>
      <c r="WBF209" s="15"/>
      <c r="WBG209" s="15"/>
      <c r="WBH209" s="15"/>
      <c r="WBI209" s="15"/>
      <c r="WBJ209" s="15"/>
      <c r="WBK209" s="15"/>
      <c r="WBL209" s="15"/>
      <c r="WBM209" s="15"/>
      <c r="WBN209" s="15"/>
      <c r="WBO209" s="15"/>
      <c r="WBP209" s="15"/>
      <c r="WBQ209" s="15"/>
      <c r="WBR209" s="15"/>
      <c r="WBS209" s="15"/>
      <c r="WBT209" s="15"/>
      <c r="WBU209" s="15"/>
      <c r="WBV209" s="15"/>
      <c r="WBW209" s="15"/>
      <c r="WBX209" s="15"/>
      <c r="WBY209" s="15"/>
      <c r="WBZ209" s="15"/>
      <c r="WCA209" s="15"/>
      <c r="WCB209" s="15"/>
      <c r="WCC209" s="15"/>
      <c r="WCD209" s="15"/>
      <c r="WCE209" s="15"/>
      <c r="WCF209" s="15"/>
      <c r="WCG209" s="15"/>
      <c r="WCH209" s="15"/>
      <c r="WCI209" s="15"/>
      <c r="WCJ209" s="15"/>
      <c r="WCK209" s="15"/>
      <c r="WCL209" s="15"/>
      <c r="WCM209" s="15"/>
      <c r="WCN209" s="15"/>
      <c r="WCO209" s="15"/>
      <c r="WCP209" s="15"/>
      <c r="WCQ209" s="15"/>
      <c r="WCR209" s="15"/>
      <c r="WCS209" s="15"/>
      <c r="WCT209" s="15"/>
      <c r="WCU209" s="15"/>
      <c r="WCV209" s="15"/>
      <c r="WCW209" s="15"/>
      <c r="WCX209" s="15"/>
      <c r="WCY209" s="15"/>
      <c r="WCZ209" s="15"/>
      <c r="WDA209" s="15"/>
      <c r="WDB209" s="15"/>
      <c r="WDC209" s="15"/>
      <c r="WDD209" s="15"/>
      <c r="WDE209" s="15"/>
      <c r="WDF209" s="15"/>
      <c r="WDG209" s="15"/>
      <c r="WDH209" s="15"/>
      <c r="WDI209" s="15"/>
      <c r="WDJ209" s="15"/>
      <c r="WDK209" s="15"/>
      <c r="WDL209" s="15"/>
      <c r="WDM209" s="15"/>
      <c r="WDN209" s="15"/>
      <c r="WDO209" s="15"/>
      <c r="WDP209" s="15"/>
      <c r="WDQ209" s="15"/>
      <c r="WDR209" s="15"/>
      <c r="WDS209" s="15"/>
      <c r="WDT209" s="15"/>
      <c r="WDU209" s="15"/>
      <c r="WDV209" s="15"/>
      <c r="WDW209" s="15"/>
      <c r="WDX209" s="15"/>
      <c r="WDY209" s="15"/>
      <c r="WDZ209" s="15"/>
      <c r="WEA209" s="15"/>
      <c r="WEB209" s="15"/>
      <c r="WEC209" s="15"/>
      <c r="WED209" s="15"/>
      <c r="WEE209" s="15"/>
      <c r="WEF209" s="15"/>
      <c r="WEG209" s="15"/>
      <c r="WEH209" s="15"/>
      <c r="WEI209" s="15"/>
      <c r="WEJ209" s="15"/>
      <c r="WEK209" s="15"/>
      <c r="WEL209" s="15"/>
      <c r="WEM209" s="15"/>
      <c r="WEN209" s="15"/>
      <c r="WEO209" s="15"/>
      <c r="WEP209" s="15"/>
      <c r="WEQ209" s="15"/>
      <c r="WER209" s="15"/>
      <c r="WES209" s="15"/>
      <c r="WET209" s="15"/>
      <c r="WEU209" s="15"/>
      <c r="WEV209" s="15"/>
      <c r="WEW209" s="15"/>
      <c r="WEX209" s="15"/>
      <c r="WEY209" s="15"/>
      <c r="WEZ209" s="15"/>
      <c r="WFA209" s="15"/>
      <c r="WFB209" s="15"/>
      <c r="WFC209" s="15"/>
      <c r="WFD209" s="15"/>
      <c r="WFE209" s="15"/>
      <c r="WFF209" s="15"/>
      <c r="WFG209" s="15"/>
      <c r="WFH209" s="15"/>
      <c r="WFI209" s="15"/>
      <c r="WFJ209" s="15"/>
      <c r="WFK209" s="15"/>
      <c r="WFL209" s="15"/>
      <c r="WFM209" s="15"/>
      <c r="WFN209" s="15"/>
      <c r="WFO209" s="15"/>
      <c r="WFP209" s="15"/>
      <c r="WFQ209" s="15"/>
      <c r="WFR209" s="15"/>
      <c r="WFS209" s="15"/>
      <c r="WFT209" s="15"/>
      <c r="WFU209" s="15"/>
      <c r="WFV209" s="15"/>
      <c r="WFW209" s="15"/>
      <c r="WFX209" s="15"/>
      <c r="WFY209" s="15"/>
      <c r="WFZ209" s="15"/>
      <c r="WGA209" s="15"/>
      <c r="WGB209" s="15"/>
      <c r="WGC209" s="15"/>
      <c r="WGD209" s="15"/>
      <c r="WGE209" s="15"/>
      <c r="WGF209" s="15"/>
      <c r="WGG209" s="15"/>
      <c r="WGH209" s="15"/>
      <c r="WGI209" s="15"/>
      <c r="WGJ209" s="15"/>
      <c r="WGK209" s="15"/>
      <c r="WGL209" s="15"/>
      <c r="WGM209" s="15"/>
      <c r="WGN209" s="15"/>
      <c r="WGO209" s="15"/>
      <c r="WGP209" s="15"/>
      <c r="WGQ209" s="15"/>
      <c r="WGR209" s="15"/>
      <c r="WGS209" s="15"/>
      <c r="WGT209" s="15"/>
      <c r="WGU209" s="15"/>
      <c r="WGV209" s="15"/>
      <c r="WGW209" s="15"/>
      <c r="WGX209" s="15"/>
      <c r="WGY209" s="15"/>
      <c r="WGZ209" s="15"/>
      <c r="WHA209" s="15"/>
      <c r="WHB209" s="15"/>
      <c r="WHC209" s="15"/>
      <c r="WHD209" s="15"/>
      <c r="WHE209" s="15"/>
      <c r="WHF209" s="15"/>
      <c r="WHG209" s="15"/>
      <c r="WHH209" s="15"/>
      <c r="WHI209" s="15"/>
      <c r="WHJ209" s="15"/>
      <c r="WHK209" s="15"/>
      <c r="WHL209" s="15"/>
      <c r="WHM209" s="15"/>
      <c r="WHN209" s="15"/>
      <c r="WHO209" s="15"/>
      <c r="WHP209" s="15"/>
      <c r="WHQ209" s="15"/>
      <c r="WHR209" s="15"/>
      <c r="WHS209" s="15"/>
      <c r="WHT209" s="15"/>
      <c r="WHU209" s="15"/>
      <c r="WHV209" s="15"/>
      <c r="WHW209" s="15"/>
      <c r="WHX209" s="15"/>
      <c r="WHY209" s="15"/>
      <c r="WHZ209" s="15"/>
      <c r="WIA209" s="15"/>
      <c r="WIB209" s="15"/>
      <c r="WIC209" s="15"/>
      <c r="WID209" s="15"/>
      <c r="WIE209" s="15"/>
      <c r="WIF209" s="15"/>
      <c r="WIG209" s="15"/>
      <c r="WIH209" s="15"/>
      <c r="WII209" s="15"/>
      <c r="WIJ209" s="15"/>
      <c r="WIK209" s="15"/>
      <c r="WIL209" s="15"/>
      <c r="WIM209" s="15"/>
      <c r="WIN209" s="15"/>
      <c r="WIO209" s="15"/>
      <c r="WIP209" s="15"/>
      <c r="WIQ209" s="15"/>
      <c r="WIR209" s="15"/>
      <c r="WIS209" s="15"/>
      <c r="WIT209" s="15"/>
      <c r="WIU209" s="15"/>
      <c r="WIV209" s="15"/>
      <c r="WIW209" s="15"/>
      <c r="WIX209" s="15"/>
      <c r="WIY209" s="15"/>
      <c r="WIZ209" s="15"/>
      <c r="WJA209" s="15"/>
      <c r="WJB209" s="15"/>
      <c r="WJC209" s="15"/>
      <c r="WJD209" s="15"/>
      <c r="WJE209" s="15"/>
      <c r="WJF209" s="15"/>
      <c r="WJG209" s="15"/>
      <c r="WJH209" s="15"/>
      <c r="WJI209" s="15"/>
      <c r="WJJ209" s="15"/>
      <c r="WJK209" s="15"/>
      <c r="WJL209" s="15"/>
      <c r="WJM209" s="15"/>
      <c r="WJN209" s="15"/>
      <c r="WJO209" s="15"/>
      <c r="WJP209" s="15"/>
      <c r="WJQ209" s="15"/>
      <c r="WJR209" s="15"/>
      <c r="WJS209" s="15"/>
      <c r="WJT209" s="15"/>
      <c r="WJU209" s="15"/>
      <c r="WJV209" s="15"/>
      <c r="WJW209" s="15"/>
      <c r="WJX209" s="15"/>
      <c r="WJY209" s="15"/>
      <c r="WJZ209" s="15"/>
      <c r="WKA209" s="15"/>
      <c r="WKB209" s="15"/>
      <c r="WKC209" s="15"/>
      <c r="WKD209" s="15"/>
      <c r="WKE209" s="15"/>
      <c r="WKF209" s="15"/>
      <c r="WKG209" s="15"/>
      <c r="WKH209" s="15"/>
      <c r="WKI209" s="15"/>
      <c r="WKJ209" s="15"/>
      <c r="WKK209" s="15"/>
      <c r="WKL209" s="15"/>
      <c r="WKM209" s="15"/>
      <c r="WKN209" s="15"/>
      <c r="WKO209" s="15"/>
      <c r="WKP209" s="15"/>
      <c r="WKQ209" s="15"/>
      <c r="WKR209" s="15"/>
      <c r="WKS209" s="15"/>
      <c r="WKT209" s="15"/>
      <c r="WKU209" s="15"/>
      <c r="WKV209" s="15"/>
      <c r="WKW209" s="15"/>
      <c r="WKX209" s="15"/>
      <c r="WKY209" s="15"/>
      <c r="WKZ209" s="15"/>
      <c r="WLA209" s="15"/>
      <c r="WLB209" s="15"/>
      <c r="WLC209" s="15"/>
      <c r="WLD209" s="15"/>
      <c r="WLE209" s="15"/>
      <c r="WLF209" s="15"/>
      <c r="WLG209" s="15"/>
      <c r="WLH209" s="15"/>
      <c r="WLI209" s="15"/>
      <c r="WLJ209" s="15"/>
      <c r="WLK209" s="15"/>
      <c r="WLL209" s="15"/>
      <c r="WLM209" s="15"/>
      <c r="WLN209" s="15"/>
      <c r="WLO209" s="15"/>
      <c r="WLP209" s="15"/>
      <c r="WLQ209" s="15"/>
      <c r="WLR209" s="15"/>
      <c r="WLS209" s="15"/>
      <c r="WLT209" s="15"/>
      <c r="WLU209" s="15"/>
      <c r="WLV209" s="15"/>
      <c r="WLW209" s="15"/>
      <c r="WLX209" s="15"/>
      <c r="WLY209" s="15"/>
      <c r="WLZ209" s="15"/>
      <c r="WMA209" s="15"/>
      <c r="WMB209" s="15"/>
      <c r="WMC209" s="15"/>
      <c r="WMD209" s="15"/>
      <c r="WME209" s="15"/>
      <c r="WMF209" s="15"/>
      <c r="WMG209" s="15"/>
      <c r="WMH209" s="15"/>
      <c r="WMI209" s="15"/>
      <c r="WMJ209" s="15"/>
      <c r="WMK209" s="15"/>
      <c r="WML209" s="15"/>
      <c r="WMM209" s="15"/>
      <c r="WMN209" s="15"/>
      <c r="WMO209" s="15"/>
      <c r="WMP209" s="15"/>
      <c r="WMQ209" s="15"/>
      <c r="WMR209" s="15"/>
      <c r="WMS209" s="15"/>
      <c r="WMT209" s="15"/>
      <c r="WMU209" s="15"/>
      <c r="WMV209" s="15"/>
      <c r="WMW209" s="15"/>
      <c r="WMX209" s="15"/>
      <c r="WMY209" s="15"/>
      <c r="WMZ209" s="15"/>
      <c r="WNA209" s="15"/>
      <c r="WNB209" s="15"/>
      <c r="WNC209" s="15"/>
      <c r="WND209" s="15"/>
      <c r="WNE209" s="15"/>
      <c r="WNF209" s="15"/>
      <c r="WNG209" s="15"/>
      <c r="WNH209" s="15"/>
      <c r="WNI209" s="15"/>
      <c r="WNJ209" s="15"/>
      <c r="WNK209" s="15"/>
      <c r="WNL209" s="15"/>
      <c r="WNM209" s="15"/>
      <c r="WNN209" s="15"/>
      <c r="WNO209" s="15"/>
      <c r="WNP209" s="15"/>
      <c r="WNQ209" s="15"/>
      <c r="WNR209" s="15"/>
      <c r="WNS209" s="15"/>
      <c r="WNT209" s="15"/>
      <c r="WNU209" s="15"/>
      <c r="WNV209" s="15"/>
      <c r="WNW209" s="15"/>
      <c r="WNX209" s="15"/>
      <c r="WNY209" s="15"/>
      <c r="WNZ209" s="15"/>
      <c r="WOA209" s="15"/>
      <c r="WOB209" s="15"/>
      <c r="WOC209" s="15"/>
      <c r="WOD209" s="15"/>
      <c r="WOE209" s="15"/>
      <c r="WOF209" s="15"/>
      <c r="WOG209" s="15"/>
      <c r="WOH209" s="15"/>
      <c r="WOI209" s="15"/>
      <c r="WOJ209" s="15"/>
      <c r="WOK209" s="15"/>
      <c r="WOL209" s="15"/>
      <c r="WOM209" s="15"/>
      <c r="WON209" s="15"/>
      <c r="WOO209" s="15"/>
      <c r="WOP209" s="15"/>
      <c r="WOQ209" s="15"/>
      <c r="WOR209" s="15"/>
      <c r="WOS209" s="15"/>
      <c r="WOT209" s="15"/>
      <c r="WOU209" s="15"/>
      <c r="WOV209" s="15"/>
      <c r="WOW209" s="15"/>
      <c r="WOX209" s="15"/>
      <c r="WOY209" s="15"/>
      <c r="WOZ209" s="15"/>
      <c r="WPA209" s="15"/>
      <c r="WPB209" s="15"/>
      <c r="WPC209" s="15"/>
      <c r="WPD209" s="15"/>
      <c r="WPE209" s="15"/>
      <c r="WPF209" s="15"/>
      <c r="WPG209" s="15"/>
      <c r="WPH209" s="15"/>
      <c r="WPI209" s="15"/>
      <c r="WPJ209" s="15"/>
      <c r="WPK209" s="15"/>
      <c r="WPL209" s="15"/>
      <c r="WPM209" s="15"/>
      <c r="WPN209" s="15"/>
      <c r="WPO209" s="15"/>
      <c r="WPP209" s="15"/>
      <c r="WPQ209" s="15"/>
      <c r="WPR209" s="15"/>
      <c r="WPS209" s="15"/>
      <c r="WPT209" s="15"/>
      <c r="WPU209" s="15"/>
      <c r="WPV209" s="15"/>
      <c r="WPW209" s="15"/>
      <c r="WPX209" s="15"/>
      <c r="WPY209" s="15"/>
      <c r="WPZ209" s="15"/>
      <c r="WQA209" s="15"/>
      <c r="WQB209" s="15"/>
      <c r="WQC209" s="15"/>
      <c r="WQD209" s="15"/>
      <c r="WQE209" s="15"/>
      <c r="WQF209" s="15"/>
      <c r="WQG209" s="15"/>
      <c r="WQH209" s="15"/>
      <c r="WQI209" s="15"/>
      <c r="WQJ209" s="15"/>
      <c r="WQK209" s="15"/>
      <c r="WQL209" s="15"/>
      <c r="WQM209" s="15"/>
      <c r="WQN209" s="15"/>
      <c r="WQO209" s="15"/>
      <c r="WQP209" s="15"/>
      <c r="WQQ209" s="15"/>
      <c r="WQR209" s="15"/>
      <c r="WQS209" s="15"/>
      <c r="WQT209" s="15"/>
      <c r="WQU209" s="15"/>
      <c r="WQV209" s="15"/>
      <c r="WQW209" s="15"/>
      <c r="WQX209" s="15"/>
      <c r="WQY209" s="15"/>
      <c r="WQZ209" s="15"/>
      <c r="WRA209" s="15"/>
      <c r="WRB209" s="15"/>
      <c r="WRC209" s="15"/>
      <c r="WRD209" s="15"/>
      <c r="WRE209" s="15"/>
      <c r="WRF209" s="15"/>
      <c r="WRG209" s="15"/>
      <c r="WRH209" s="15"/>
      <c r="WRI209" s="15"/>
      <c r="WRJ209" s="15"/>
      <c r="WRK209" s="15"/>
      <c r="WRL209" s="15"/>
      <c r="WRM209" s="15"/>
      <c r="WRN209" s="15"/>
      <c r="WRO209" s="15"/>
      <c r="WRP209" s="15"/>
      <c r="WRQ209" s="15"/>
      <c r="WRR209" s="15"/>
      <c r="WRS209" s="15"/>
      <c r="WRT209" s="15"/>
      <c r="WRU209" s="15"/>
      <c r="WRV209" s="15"/>
      <c r="WRW209" s="15"/>
      <c r="WRX209" s="15"/>
      <c r="WRY209" s="15"/>
      <c r="WRZ209" s="15"/>
      <c r="WSA209" s="15"/>
      <c r="WSB209" s="15"/>
      <c r="WSC209" s="15"/>
      <c r="WSD209" s="15"/>
      <c r="WSE209" s="15"/>
      <c r="WSF209" s="15"/>
      <c r="WSG209" s="15"/>
      <c r="WSH209" s="15"/>
      <c r="WSI209" s="15"/>
      <c r="WSJ209" s="15"/>
      <c r="WSK209" s="15"/>
      <c r="WSL209" s="15"/>
      <c r="WSM209" s="15"/>
      <c r="WSN209" s="15"/>
      <c r="WSO209" s="15"/>
      <c r="WSP209" s="15"/>
      <c r="WSQ209" s="15"/>
      <c r="WSR209" s="15"/>
      <c r="WSS209" s="15"/>
      <c r="WST209" s="15"/>
      <c r="WSU209" s="15"/>
      <c r="WSV209" s="15"/>
      <c r="WSW209" s="15"/>
      <c r="WSX209" s="15"/>
      <c r="WSY209" s="15"/>
      <c r="WSZ209" s="15"/>
      <c r="WTA209" s="15"/>
      <c r="WTB209" s="15"/>
      <c r="WTC209" s="15"/>
      <c r="WTD209" s="15"/>
      <c r="WTE209" s="15"/>
      <c r="WTF209" s="15"/>
      <c r="WTG209" s="15"/>
      <c r="WTH209" s="15"/>
      <c r="WTI209" s="15"/>
      <c r="WTJ209" s="15"/>
      <c r="WTK209" s="15"/>
      <c r="WTL209" s="15"/>
      <c r="WTM209" s="15"/>
      <c r="WTN209" s="15"/>
      <c r="WTO209" s="15"/>
      <c r="WTP209" s="15"/>
      <c r="WTQ209" s="15"/>
      <c r="WTR209" s="15"/>
      <c r="WTS209" s="15"/>
      <c r="WTT209" s="15"/>
      <c r="WTU209" s="15"/>
      <c r="WTV209" s="15"/>
      <c r="WTW209" s="15"/>
      <c r="WTX209" s="15"/>
      <c r="WTY209" s="15"/>
      <c r="WTZ209" s="15"/>
      <c r="WUA209" s="15"/>
      <c r="WUB209" s="15"/>
      <c r="WUC209" s="15"/>
      <c r="WUD209" s="15"/>
      <c r="WUE209" s="15"/>
      <c r="WUF209" s="15"/>
      <c r="WUG209" s="15"/>
      <c r="WUH209" s="15"/>
      <c r="WUI209" s="15"/>
      <c r="WUJ209" s="15"/>
      <c r="WUK209" s="15"/>
      <c r="WUL209" s="15"/>
      <c r="WUM209" s="15"/>
      <c r="WUN209" s="15"/>
      <c r="WUO209" s="15"/>
      <c r="WUP209" s="15"/>
      <c r="WUQ209" s="15"/>
      <c r="WUR209" s="15"/>
      <c r="WUS209" s="15"/>
      <c r="WUT209" s="15"/>
      <c r="WUU209" s="15"/>
      <c r="WUV209" s="15"/>
      <c r="WUW209" s="15"/>
      <c r="WUX209" s="15"/>
      <c r="WUY209" s="15"/>
      <c r="WUZ209" s="15"/>
      <c r="WVA209" s="15"/>
      <c r="WVB209" s="15"/>
      <c r="WVC209" s="15"/>
      <c r="WVD209" s="15"/>
      <c r="WVE209" s="15"/>
      <c r="WVF209" s="15"/>
      <c r="WVG209" s="15"/>
      <c r="WVH209" s="15"/>
      <c r="WVI209" s="15"/>
      <c r="WVJ209" s="15"/>
      <c r="WVK209" s="15"/>
      <c r="WVL209" s="15"/>
      <c r="WVM209" s="15"/>
      <c r="WVN209" s="15"/>
      <c r="WVO209" s="15"/>
      <c r="WVP209" s="15"/>
      <c r="WVQ209" s="15"/>
      <c r="WVR209" s="15"/>
      <c r="WVS209" s="15"/>
      <c r="WVT209" s="15"/>
      <c r="WVU209" s="15"/>
      <c r="WVV209" s="15"/>
      <c r="WVW209" s="15"/>
      <c r="WVX209" s="15"/>
      <c r="WVY209" s="15"/>
      <c r="WVZ209" s="15"/>
      <c r="WWA209" s="15"/>
      <c r="WWB209" s="15"/>
      <c r="WWC209" s="15"/>
      <c r="WWD209" s="15"/>
      <c r="WWE209" s="15"/>
      <c r="WWF209" s="15"/>
      <c r="WWG209" s="15"/>
      <c r="WWH209" s="15"/>
      <c r="WWI209" s="15"/>
      <c r="WWJ209" s="15"/>
      <c r="WWK209" s="15"/>
      <c r="WWL209" s="15"/>
      <c r="WWM209" s="15"/>
      <c r="WWN209" s="15"/>
      <c r="WWO209" s="15"/>
      <c r="WWP209" s="15"/>
      <c r="WWQ209" s="15"/>
      <c r="WWR209" s="15"/>
      <c r="WWS209" s="15"/>
      <c r="WWT209" s="15"/>
      <c r="WWU209" s="15"/>
      <c r="WWV209" s="15"/>
      <c r="WWW209" s="15"/>
      <c r="WWX209" s="15"/>
      <c r="WWY209" s="15"/>
      <c r="WWZ209" s="15"/>
      <c r="WXA209" s="15"/>
      <c r="WXB209" s="15"/>
      <c r="WXC209" s="15"/>
      <c r="WXD209" s="15"/>
      <c r="WXE209" s="15"/>
      <c r="WXF209" s="15"/>
      <c r="WXG209" s="15"/>
      <c r="WXH209" s="15"/>
      <c r="WXI209" s="15"/>
      <c r="WXJ209" s="15"/>
      <c r="WXK209" s="15"/>
      <c r="WXL209" s="15"/>
      <c r="WXM209" s="15"/>
      <c r="WXN209" s="15"/>
      <c r="WXO209" s="15"/>
      <c r="WXP209" s="15"/>
      <c r="WXQ209" s="15"/>
      <c r="WXR209" s="15"/>
      <c r="WXS209" s="15"/>
      <c r="WXT209" s="15"/>
      <c r="WXU209" s="15"/>
      <c r="WXV209" s="15"/>
      <c r="WXW209" s="15"/>
      <c r="WXX209" s="15"/>
      <c r="WXY209" s="15"/>
      <c r="WXZ209" s="15"/>
      <c r="WYA209" s="15"/>
      <c r="WYB209" s="15"/>
      <c r="WYC209" s="15"/>
      <c r="WYD209" s="15"/>
      <c r="WYE209" s="15"/>
      <c r="WYF209" s="15"/>
      <c r="WYG209" s="15"/>
      <c r="WYH209" s="15"/>
      <c r="WYI209" s="15"/>
      <c r="WYJ209" s="15"/>
      <c r="WYK209" s="15"/>
      <c r="WYL209" s="15"/>
      <c r="WYM209" s="15"/>
      <c r="WYN209" s="15"/>
      <c r="WYO209" s="15"/>
      <c r="WYP209" s="15"/>
      <c r="WYQ209" s="15"/>
      <c r="WYR209" s="15"/>
      <c r="WYS209" s="15"/>
      <c r="WYT209" s="15"/>
      <c r="WYU209" s="15"/>
      <c r="WYV209" s="15"/>
      <c r="WYW209" s="15"/>
      <c r="WYX209" s="15"/>
      <c r="WYY209" s="15"/>
      <c r="WYZ209" s="15"/>
      <c r="WZA209" s="15"/>
      <c r="WZB209" s="15"/>
      <c r="WZC209" s="15"/>
      <c r="WZD209" s="15"/>
      <c r="WZE209" s="15"/>
      <c r="WZF209" s="15"/>
      <c r="WZG209" s="15"/>
      <c r="WZH209" s="15"/>
      <c r="WZI209" s="15"/>
      <c r="WZJ209" s="15"/>
      <c r="WZK209" s="15"/>
      <c r="WZL209" s="15"/>
      <c r="WZM209" s="15"/>
      <c r="WZN209" s="15"/>
      <c r="WZO209" s="15"/>
      <c r="WZP209" s="15"/>
      <c r="WZQ209" s="15"/>
      <c r="WZR209" s="15"/>
      <c r="WZS209" s="15"/>
      <c r="WZT209" s="15"/>
      <c r="WZU209" s="15"/>
      <c r="WZV209" s="15"/>
      <c r="WZW209" s="15"/>
      <c r="WZX209" s="15"/>
      <c r="WZY209" s="15"/>
      <c r="WZZ209" s="15"/>
      <c r="XAA209" s="15"/>
      <c r="XAB209" s="15"/>
      <c r="XAC209" s="15"/>
      <c r="XAD209" s="15"/>
      <c r="XAE209" s="15"/>
      <c r="XAF209" s="15"/>
      <c r="XAG209" s="15"/>
      <c r="XAH209" s="15"/>
      <c r="XAI209" s="15"/>
      <c r="XAJ209" s="15"/>
      <c r="XAK209" s="15"/>
      <c r="XAL209" s="15"/>
      <c r="XAM209" s="15"/>
      <c r="XAN209" s="15"/>
      <c r="XAO209" s="15"/>
      <c r="XAP209" s="15"/>
      <c r="XAQ209" s="15"/>
      <c r="XAR209" s="15"/>
      <c r="XAS209" s="15"/>
      <c r="XAT209" s="15"/>
      <c r="XAU209" s="15"/>
      <c r="XAV209" s="15"/>
      <c r="XAW209" s="15"/>
      <c r="XAX209" s="15"/>
      <c r="XAY209" s="15"/>
      <c r="XAZ209" s="15"/>
      <c r="XBA209" s="15"/>
      <c r="XBB209" s="15"/>
      <c r="XBC209" s="15"/>
      <c r="XBD209" s="15"/>
      <c r="XBE209" s="15"/>
      <c r="XBF209" s="15"/>
      <c r="XBG209" s="15"/>
      <c r="XBH209" s="15"/>
      <c r="XBI209" s="15"/>
      <c r="XBJ209" s="15"/>
      <c r="XBK209" s="15"/>
      <c r="XBL209" s="15"/>
      <c r="XBM209" s="15"/>
      <c r="XBN209" s="15"/>
      <c r="XBO209" s="15"/>
      <c r="XBP209" s="15"/>
      <c r="XBQ209" s="15"/>
      <c r="XBR209" s="15"/>
      <c r="XBS209" s="15"/>
      <c r="XBT209" s="15"/>
      <c r="XBU209" s="15"/>
      <c r="XBV209" s="15"/>
      <c r="XBW209" s="15"/>
      <c r="XBX209" s="15"/>
      <c r="XBY209" s="15"/>
      <c r="XBZ209" s="15"/>
      <c r="XCA209" s="15"/>
      <c r="XCB209" s="15"/>
      <c r="XCC209" s="15"/>
      <c r="XCD209" s="15"/>
      <c r="XCE209" s="15"/>
      <c r="XCF209" s="15"/>
      <c r="XCG209" s="15"/>
      <c r="XCH209" s="15"/>
      <c r="XCI209" s="15"/>
      <c r="XCJ209" s="15"/>
      <c r="XCK209" s="15"/>
      <c r="XCL209" s="15"/>
      <c r="XCM209" s="15"/>
      <c r="XCN209" s="15"/>
      <c r="XCO209" s="15"/>
      <c r="XCP209" s="15"/>
      <c r="XCQ209" s="15"/>
      <c r="XCR209" s="15"/>
      <c r="XCS209" s="15"/>
      <c r="XCT209" s="15"/>
      <c r="XCU209" s="15"/>
      <c r="XCV209" s="15"/>
      <c r="XCW209" s="15"/>
      <c r="XCX209" s="15"/>
      <c r="XCY209" s="15"/>
      <c r="XCZ209" s="15"/>
      <c r="XDA209" s="15"/>
      <c r="XDB209" s="15"/>
      <c r="XDC209" s="15"/>
      <c r="XDD209" s="15"/>
      <c r="XDE209" s="15"/>
      <c r="XDF209" s="15"/>
      <c r="XDG209" s="15"/>
      <c r="XDH209" s="15"/>
      <c r="XDI209" s="15"/>
      <c r="XDJ209" s="15"/>
      <c r="XDK209" s="15"/>
      <c r="XDL209" s="15"/>
      <c r="XDM209" s="15"/>
      <c r="XDN209" s="15"/>
      <c r="XDO209" s="15"/>
      <c r="XDP209" s="15"/>
      <c r="XDQ209" s="15"/>
      <c r="XDR209" s="15"/>
      <c r="XDS209" s="15"/>
      <c r="XDT209" s="15"/>
      <c r="XDU209" s="15"/>
      <c r="XDV209" s="15"/>
      <c r="XDW209" s="15"/>
      <c r="XDX209" s="15"/>
      <c r="XDY209" s="15"/>
      <c r="XDZ209" s="15"/>
      <c r="XEA209" s="15"/>
      <c r="XEB209" s="15"/>
      <c r="XEC209" s="15"/>
      <c r="XED209" s="15"/>
      <c r="XEE209" s="15"/>
      <c r="XEF209" s="15"/>
      <c r="XEG209" s="15"/>
      <c r="XEH209" s="15"/>
      <c r="XEI209" s="15"/>
      <c r="XEJ209" s="15"/>
      <c r="XEK209" s="15"/>
      <c r="XEL209" s="15"/>
      <c r="XEM209" s="15"/>
      <c r="XEN209" s="15"/>
      <c r="XEO209" s="15"/>
      <c r="XEP209" s="15"/>
      <c r="XEQ209" s="15"/>
      <c r="XER209" s="15"/>
      <c r="XES209" s="15"/>
      <c r="XET209" s="15"/>
      <c r="XEU209" s="15"/>
      <c r="XEV209" s="15"/>
      <c r="XEW209" s="15"/>
      <c r="XEX209" s="15"/>
      <c r="XEY209" s="15"/>
      <c r="XEZ209" s="15"/>
      <c r="XFA209" s="15"/>
      <c r="XFB209" s="15"/>
      <c r="XFC209" s="15"/>
    </row>
    <row r="210" spans="1:16383" ht="12.75" customHeight="1" x14ac:dyDescent="0.2">
      <c r="A210" s="76"/>
      <c r="B210" s="81" t="s">
        <v>123</v>
      </c>
      <c r="C210" s="82" t="s">
        <v>659</v>
      </c>
      <c r="D210" s="88"/>
      <c r="E210" s="85">
        <v>2.2999999999999998</v>
      </c>
      <c r="F210" s="78"/>
      <c r="G210" s="15">
        <f t="shared" si="3"/>
        <v>1</v>
      </c>
      <c r="H210" s="15">
        <v>1</v>
      </c>
      <c r="I210" s="15">
        <v>0</v>
      </c>
      <c r="J210" s="15">
        <v>0</v>
      </c>
      <c r="K210" s="15"/>
      <c r="L210" s="15">
        <v>0</v>
      </c>
      <c r="M210" s="15">
        <v>0</v>
      </c>
      <c r="N210" s="15">
        <v>0</v>
      </c>
      <c r="O210" s="15">
        <v>0</v>
      </c>
      <c r="P210" s="15"/>
      <c r="Q210" s="15">
        <v>0</v>
      </c>
      <c r="R210" s="15">
        <v>0</v>
      </c>
      <c r="S210" s="15">
        <v>0</v>
      </c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  <c r="BZ210" s="15"/>
      <c r="CA210" s="15"/>
      <c r="CB210" s="15"/>
      <c r="CC210" s="15"/>
      <c r="CD210" s="15"/>
      <c r="CE210" s="15"/>
      <c r="CF210" s="15"/>
      <c r="CG210" s="15"/>
      <c r="CH210" s="15"/>
      <c r="CI210" s="15"/>
      <c r="CJ210" s="15"/>
      <c r="CK210" s="15"/>
      <c r="CL210" s="15"/>
      <c r="CM210" s="15"/>
      <c r="CN210" s="15"/>
      <c r="CO210" s="15"/>
      <c r="CP210" s="15"/>
      <c r="CQ210" s="15"/>
      <c r="CR210" s="15"/>
      <c r="CS210" s="15"/>
      <c r="CT210" s="15"/>
      <c r="CU210" s="15"/>
      <c r="CV210" s="15"/>
      <c r="CW210" s="15"/>
      <c r="CX210" s="15"/>
      <c r="CY210" s="15"/>
      <c r="CZ210" s="15"/>
      <c r="DA210" s="15"/>
      <c r="DB210" s="15"/>
      <c r="DC210" s="15"/>
      <c r="DD210" s="15"/>
      <c r="DE210" s="15"/>
      <c r="DF210" s="15"/>
      <c r="DG210" s="15"/>
      <c r="DH210" s="15"/>
      <c r="DI210" s="15"/>
      <c r="DJ210" s="15"/>
      <c r="DK210" s="15"/>
      <c r="DL210" s="15"/>
      <c r="DM210" s="15"/>
      <c r="DN210" s="15"/>
      <c r="DO210" s="15"/>
      <c r="DP210" s="15"/>
      <c r="DQ210" s="15"/>
      <c r="DR210" s="15"/>
      <c r="DS210" s="15"/>
      <c r="DT210" s="15"/>
      <c r="DU210" s="15"/>
      <c r="DV210" s="15"/>
      <c r="DW210" s="15"/>
      <c r="DX210" s="15"/>
      <c r="DY210" s="15"/>
      <c r="DZ210" s="15"/>
      <c r="EA210" s="15"/>
      <c r="EB210" s="15"/>
      <c r="EC210" s="15"/>
      <c r="ED210" s="15"/>
      <c r="EE210" s="15"/>
      <c r="EF210" s="15"/>
      <c r="EG210" s="15"/>
      <c r="EH210" s="15"/>
      <c r="EI210" s="15"/>
      <c r="EJ210" s="15"/>
      <c r="EK210" s="15"/>
      <c r="EL210" s="15"/>
      <c r="EM210" s="15"/>
      <c r="EN210" s="15"/>
      <c r="EO210" s="15"/>
      <c r="EP210" s="15"/>
      <c r="EQ210" s="15"/>
      <c r="ER210" s="15"/>
      <c r="ES210" s="15"/>
      <c r="ET210" s="15"/>
      <c r="EU210" s="15"/>
      <c r="EV210" s="15"/>
      <c r="EW210" s="15"/>
      <c r="EX210" s="15"/>
      <c r="EY210" s="15"/>
      <c r="EZ210" s="15"/>
      <c r="FA210" s="15"/>
      <c r="FB210" s="15"/>
      <c r="FC210" s="15"/>
      <c r="FD210" s="15"/>
      <c r="FE210" s="15"/>
      <c r="FF210" s="15"/>
      <c r="FG210" s="15"/>
      <c r="FH210" s="15"/>
      <c r="FI210" s="15"/>
      <c r="FJ210" s="15"/>
      <c r="FK210" s="15"/>
      <c r="FL210" s="15"/>
      <c r="FM210" s="15"/>
      <c r="FN210" s="15"/>
      <c r="FO210" s="15"/>
      <c r="FP210" s="15"/>
      <c r="FQ210" s="15"/>
      <c r="FR210" s="15"/>
      <c r="FS210" s="15"/>
      <c r="FT210" s="15"/>
      <c r="FU210" s="15"/>
      <c r="FV210" s="15"/>
      <c r="FW210" s="15"/>
      <c r="FX210" s="15"/>
      <c r="FY210" s="15"/>
      <c r="FZ210" s="15"/>
      <c r="GA210" s="15"/>
      <c r="GB210" s="15"/>
      <c r="GC210" s="15"/>
      <c r="GD210" s="15"/>
      <c r="GE210" s="15"/>
      <c r="GF210" s="15"/>
      <c r="GG210" s="15"/>
      <c r="GH210" s="15"/>
      <c r="GI210" s="15"/>
      <c r="GJ210" s="15"/>
      <c r="GK210" s="15"/>
      <c r="GL210" s="15"/>
      <c r="GM210" s="15"/>
      <c r="GN210" s="15"/>
      <c r="GO210" s="15"/>
      <c r="GP210" s="15"/>
      <c r="GQ210" s="15"/>
      <c r="GR210" s="15"/>
      <c r="GS210" s="15"/>
      <c r="GT210" s="15"/>
      <c r="GU210" s="15"/>
      <c r="GV210" s="15"/>
      <c r="GW210" s="15"/>
      <c r="GX210" s="15"/>
      <c r="GY210" s="15"/>
      <c r="GZ210" s="15"/>
      <c r="HA210" s="15"/>
      <c r="HB210" s="15"/>
      <c r="HC210" s="15"/>
      <c r="HD210" s="15"/>
      <c r="HE210" s="15"/>
      <c r="HF210" s="15"/>
      <c r="HG210" s="15"/>
      <c r="HH210" s="15"/>
      <c r="HI210" s="15"/>
      <c r="HJ210" s="15"/>
      <c r="HK210" s="15"/>
      <c r="HL210" s="15"/>
      <c r="HM210" s="15"/>
      <c r="HN210" s="15"/>
      <c r="HO210" s="15"/>
      <c r="HP210" s="15"/>
      <c r="HQ210" s="15"/>
      <c r="HR210" s="15"/>
      <c r="HS210" s="15"/>
      <c r="HT210" s="15"/>
      <c r="HU210" s="15"/>
      <c r="HV210" s="15"/>
      <c r="HW210" s="15"/>
      <c r="HX210" s="15"/>
      <c r="HY210" s="15"/>
      <c r="HZ210" s="15"/>
      <c r="IA210" s="15"/>
      <c r="IB210" s="15"/>
      <c r="IC210" s="15"/>
      <c r="ID210" s="15"/>
      <c r="IE210" s="15"/>
      <c r="IF210" s="15"/>
      <c r="IG210" s="15"/>
      <c r="IH210" s="15"/>
      <c r="II210" s="15"/>
      <c r="IJ210" s="15"/>
      <c r="IK210" s="15"/>
      <c r="IL210" s="15"/>
      <c r="IM210" s="15"/>
      <c r="IN210" s="15"/>
      <c r="IO210" s="15"/>
      <c r="IP210" s="15"/>
      <c r="IQ210" s="15"/>
      <c r="IR210" s="15"/>
      <c r="IS210" s="15"/>
      <c r="IT210" s="15"/>
      <c r="IU210" s="15"/>
      <c r="IV210" s="15"/>
      <c r="IW210" s="15"/>
      <c r="IX210" s="15"/>
      <c r="IY210" s="15"/>
      <c r="IZ210" s="15"/>
      <c r="JA210" s="15"/>
      <c r="JB210" s="15"/>
      <c r="JC210" s="15"/>
      <c r="JD210" s="15"/>
      <c r="JE210" s="15"/>
      <c r="JF210" s="15"/>
      <c r="JG210" s="15"/>
      <c r="JH210" s="15"/>
      <c r="JI210" s="15"/>
      <c r="JJ210" s="15"/>
      <c r="JK210" s="15"/>
      <c r="JL210" s="15"/>
      <c r="JM210" s="15"/>
      <c r="JN210" s="15"/>
      <c r="JO210" s="15"/>
      <c r="JP210" s="15"/>
      <c r="JQ210" s="15"/>
      <c r="JR210" s="15"/>
      <c r="JS210" s="15"/>
      <c r="JT210" s="15"/>
      <c r="JU210" s="15"/>
      <c r="JV210" s="15"/>
      <c r="JW210" s="15"/>
      <c r="JX210" s="15"/>
      <c r="JY210" s="15"/>
      <c r="JZ210" s="15"/>
      <c r="KA210" s="15"/>
      <c r="KB210" s="15"/>
      <c r="KC210" s="15"/>
      <c r="KD210" s="15"/>
      <c r="KE210" s="15"/>
      <c r="KF210" s="15"/>
      <c r="KG210" s="15"/>
      <c r="KH210" s="15"/>
      <c r="KI210" s="15"/>
      <c r="KJ210" s="15"/>
      <c r="KK210" s="15"/>
      <c r="KL210" s="15"/>
      <c r="KM210" s="15"/>
      <c r="KN210" s="15"/>
      <c r="KO210" s="15"/>
      <c r="KP210" s="15"/>
      <c r="KQ210" s="15"/>
      <c r="KR210" s="15"/>
      <c r="KS210" s="15"/>
      <c r="KT210" s="15"/>
      <c r="KU210" s="15"/>
      <c r="KV210" s="15"/>
      <c r="KW210" s="15"/>
      <c r="KX210" s="15"/>
      <c r="KY210" s="15"/>
      <c r="KZ210" s="15"/>
      <c r="LA210" s="15"/>
      <c r="LB210" s="15"/>
      <c r="LC210" s="15"/>
      <c r="LD210" s="15"/>
      <c r="LE210" s="15"/>
      <c r="LF210" s="15"/>
      <c r="LG210" s="15"/>
      <c r="LH210" s="15"/>
      <c r="LI210" s="15"/>
      <c r="LJ210" s="15"/>
      <c r="LK210" s="15"/>
      <c r="LL210" s="15"/>
      <c r="LM210" s="15"/>
      <c r="LN210" s="15"/>
      <c r="LO210" s="15"/>
      <c r="LP210" s="15"/>
      <c r="LQ210" s="15"/>
      <c r="LR210" s="15"/>
      <c r="LS210" s="15"/>
      <c r="LT210" s="15"/>
      <c r="LU210" s="15"/>
      <c r="LV210" s="15"/>
      <c r="LW210" s="15"/>
      <c r="LX210" s="15"/>
      <c r="LY210" s="15"/>
      <c r="LZ210" s="15"/>
      <c r="MA210" s="15"/>
      <c r="MB210" s="15"/>
      <c r="MC210" s="15"/>
      <c r="MD210" s="15"/>
      <c r="ME210" s="15"/>
      <c r="MF210" s="15"/>
      <c r="MG210" s="15"/>
      <c r="MH210" s="15"/>
      <c r="MI210" s="15"/>
      <c r="MJ210" s="15"/>
      <c r="MK210" s="15"/>
      <c r="ML210" s="15"/>
      <c r="MM210" s="15"/>
      <c r="MN210" s="15"/>
      <c r="MO210" s="15"/>
      <c r="MP210" s="15"/>
      <c r="MQ210" s="15"/>
      <c r="MR210" s="15"/>
      <c r="MS210" s="15"/>
      <c r="MT210" s="15"/>
      <c r="MU210" s="15"/>
      <c r="MV210" s="15"/>
      <c r="MW210" s="15"/>
      <c r="MX210" s="15"/>
      <c r="MY210" s="15"/>
      <c r="MZ210" s="15"/>
      <c r="NA210" s="15"/>
      <c r="NB210" s="15"/>
      <c r="NC210" s="15"/>
      <c r="ND210" s="15"/>
      <c r="NE210" s="15"/>
      <c r="NF210" s="15"/>
      <c r="NG210" s="15"/>
      <c r="NH210" s="15"/>
      <c r="NI210" s="15"/>
      <c r="NJ210" s="15"/>
      <c r="NK210" s="15"/>
      <c r="NL210" s="15"/>
      <c r="NM210" s="15"/>
      <c r="NN210" s="15"/>
      <c r="NO210" s="15"/>
      <c r="NP210" s="15"/>
      <c r="NQ210" s="15"/>
      <c r="NR210" s="15"/>
      <c r="NS210" s="15"/>
      <c r="NT210" s="15"/>
      <c r="NU210" s="15"/>
      <c r="NV210" s="15"/>
      <c r="NW210" s="15"/>
      <c r="NX210" s="15"/>
      <c r="NY210" s="15"/>
      <c r="NZ210" s="15"/>
      <c r="OA210" s="15"/>
      <c r="OB210" s="15"/>
      <c r="OC210" s="15"/>
      <c r="OD210" s="15"/>
      <c r="OE210" s="15"/>
      <c r="OF210" s="15"/>
      <c r="OG210" s="15"/>
      <c r="OH210" s="15"/>
      <c r="OI210" s="15"/>
      <c r="OJ210" s="15"/>
      <c r="OK210" s="15"/>
      <c r="OL210" s="15"/>
      <c r="OM210" s="15"/>
      <c r="ON210" s="15"/>
      <c r="OO210" s="15"/>
      <c r="OP210" s="15"/>
      <c r="OQ210" s="15"/>
      <c r="OR210" s="15"/>
      <c r="OS210" s="15"/>
      <c r="OT210" s="15"/>
      <c r="OU210" s="15"/>
      <c r="OV210" s="15"/>
      <c r="OW210" s="15"/>
      <c r="OX210" s="15"/>
      <c r="OY210" s="15"/>
      <c r="OZ210" s="15"/>
      <c r="PA210" s="15"/>
      <c r="PB210" s="15"/>
      <c r="PC210" s="15"/>
      <c r="PD210" s="15"/>
      <c r="PE210" s="15"/>
      <c r="PF210" s="15"/>
      <c r="PG210" s="15"/>
      <c r="PH210" s="15"/>
      <c r="PI210" s="15"/>
      <c r="PJ210" s="15"/>
      <c r="PK210" s="15"/>
      <c r="PL210" s="15"/>
      <c r="PM210" s="15"/>
      <c r="PN210" s="15"/>
      <c r="PO210" s="15"/>
      <c r="PP210" s="15"/>
      <c r="PQ210" s="15"/>
      <c r="PR210" s="15"/>
      <c r="PS210" s="15"/>
      <c r="PT210" s="15"/>
      <c r="PU210" s="15"/>
      <c r="PV210" s="15"/>
      <c r="PW210" s="15"/>
      <c r="PX210" s="15"/>
      <c r="PY210" s="15"/>
      <c r="PZ210" s="15"/>
      <c r="QA210" s="15"/>
      <c r="QB210" s="15"/>
      <c r="QC210" s="15"/>
      <c r="QD210" s="15"/>
      <c r="QE210" s="15"/>
      <c r="QF210" s="15"/>
      <c r="QG210" s="15"/>
      <c r="QH210" s="15"/>
      <c r="QI210" s="15"/>
      <c r="QJ210" s="15"/>
      <c r="QK210" s="15"/>
      <c r="QL210" s="15"/>
      <c r="QM210" s="15"/>
      <c r="QN210" s="15"/>
      <c r="QO210" s="15"/>
      <c r="QP210" s="15"/>
      <c r="QQ210" s="15"/>
      <c r="QR210" s="15"/>
      <c r="QS210" s="15"/>
      <c r="QT210" s="15"/>
      <c r="QU210" s="15"/>
      <c r="QV210" s="15"/>
      <c r="QW210" s="15"/>
      <c r="QX210" s="15"/>
      <c r="QY210" s="15"/>
      <c r="QZ210" s="15"/>
      <c r="RA210" s="15"/>
      <c r="RB210" s="15"/>
      <c r="RC210" s="15"/>
      <c r="RD210" s="15"/>
      <c r="RE210" s="15"/>
      <c r="RF210" s="15"/>
      <c r="RG210" s="15"/>
      <c r="RH210" s="15"/>
      <c r="RI210" s="15"/>
      <c r="RJ210" s="15"/>
      <c r="RK210" s="15"/>
      <c r="RL210" s="15"/>
      <c r="RM210" s="15"/>
      <c r="RN210" s="15"/>
      <c r="RO210" s="15"/>
      <c r="RP210" s="15"/>
      <c r="RQ210" s="15"/>
      <c r="RR210" s="15"/>
      <c r="RS210" s="15"/>
      <c r="RT210" s="15"/>
      <c r="RU210" s="15"/>
      <c r="RV210" s="15"/>
      <c r="RW210" s="15"/>
      <c r="RX210" s="15"/>
      <c r="RY210" s="15"/>
      <c r="RZ210" s="15"/>
      <c r="SA210" s="15"/>
      <c r="SB210" s="15"/>
      <c r="SC210" s="15"/>
      <c r="SD210" s="15"/>
      <c r="SE210" s="15"/>
      <c r="SF210" s="15"/>
      <c r="SG210" s="15"/>
      <c r="SH210" s="15"/>
      <c r="SI210" s="15"/>
      <c r="SJ210" s="15"/>
      <c r="SK210" s="15"/>
      <c r="SL210" s="15"/>
      <c r="SM210" s="15"/>
      <c r="SN210" s="15"/>
      <c r="SO210" s="15"/>
      <c r="SP210" s="15"/>
      <c r="SQ210" s="15"/>
      <c r="SR210" s="15"/>
      <c r="SS210" s="15"/>
      <c r="ST210" s="15"/>
      <c r="SU210" s="15"/>
      <c r="SV210" s="15"/>
      <c r="SW210" s="15"/>
      <c r="SX210" s="15"/>
      <c r="SY210" s="15"/>
      <c r="SZ210" s="15"/>
      <c r="TA210" s="15"/>
      <c r="TB210" s="15"/>
      <c r="TC210" s="15"/>
      <c r="TD210" s="15"/>
      <c r="TE210" s="15"/>
      <c r="TF210" s="15"/>
      <c r="TG210" s="15"/>
      <c r="TH210" s="15"/>
      <c r="TI210" s="15"/>
      <c r="TJ210" s="15"/>
      <c r="TK210" s="15"/>
      <c r="TL210" s="15"/>
      <c r="TM210" s="15"/>
      <c r="TN210" s="15"/>
      <c r="TO210" s="15"/>
      <c r="TP210" s="15"/>
      <c r="TQ210" s="15"/>
      <c r="TR210" s="15"/>
      <c r="TS210" s="15"/>
      <c r="TT210" s="15"/>
      <c r="TU210" s="15"/>
      <c r="TV210" s="15"/>
      <c r="TW210" s="15"/>
      <c r="TX210" s="15"/>
      <c r="TY210" s="15"/>
      <c r="TZ210" s="15"/>
      <c r="UA210" s="15"/>
      <c r="UB210" s="15"/>
      <c r="UC210" s="15"/>
      <c r="UD210" s="15"/>
      <c r="UE210" s="15"/>
      <c r="UF210" s="15"/>
      <c r="UG210" s="15"/>
      <c r="UH210" s="15"/>
      <c r="UI210" s="15"/>
      <c r="UJ210" s="15"/>
      <c r="UK210" s="15"/>
      <c r="UL210" s="15"/>
      <c r="UM210" s="15"/>
      <c r="UN210" s="15"/>
      <c r="UO210" s="15"/>
      <c r="UP210" s="15"/>
      <c r="UQ210" s="15"/>
      <c r="UR210" s="15"/>
      <c r="US210" s="15"/>
      <c r="UT210" s="15"/>
      <c r="UU210" s="15"/>
      <c r="UV210" s="15"/>
      <c r="UW210" s="15"/>
      <c r="UX210" s="15"/>
      <c r="UY210" s="15"/>
      <c r="UZ210" s="15"/>
      <c r="VA210" s="15"/>
      <c r="VB210" s="15"/>
      <c r="VC210" s="15"/>
      <c r="VD210" s="15"/>
      <c r="VE210" s="15"/>
      <c r="VF210" s="15"/>
      <c r="VG210" s="15"/>
      <c r="VH210" s="15"/>
      <c r="VI210" s="15"/>
      <c r="VJ210" s="15"/>
      <c r="VK210" s="15"/>
      <c r="VL210" s="15"/>
      <c r="VM210" s="15"/>
      <c r="VN210" s="15"/>
      <c r="VO210" s="15"/>
      <c r="VP210" s="15"/>
      <c r="VQ210" s="15"/>
      <c r="VR210" s="15"/>
      <c r="VS210" s="15"/>
      <c r="VT210" s="15"/>
      <c r="VU210" s="15"/>
      <c r="VV210" s="15"/>
      <c r="VW210" s="15"/>
      <c r="VX210" s="15"/>
      <c r="VY210" s="15"/>
      <c r="VZ210" s="15"/>
      <c r="WA210" s="15"/>
      <c r="WB210" s="15"/>
      <c r="WC210" s="15"/>
      <c r="WD210" s="15"/>
      <c r="WE210" s="15"/>
      <c r="WF210" s="15"/>
      <c r="WG210" s="15"/>
      <c r="WH210" s="15"/>
      <c r="WI210" s="15"/>
      <c r="WJ210" s="15"/>
      <c r="WK210" s="15"/>
      <c r="WL210" s="15"/>
      <c r="WM210" s="15"/>
      <c r="WN210" s="15"/>
      <c r="WO210" s="15"/>
      <c r="WP210" s="15"/>
      <c r="WQ210" s="15"/>
      <c r="WR210" s="15"/>
      <c r="WS210" s="15"/>
      <c r="WT210" s="15"/>
      <c r="WU210" s="15"/>
      <c r="WV210" s="15"/>
      <c r="WW210" s="15"/>
      <c r="WX210" s="15"/>
      <c r="WY210" s="15"/>
      <c r="WZ210" s="15"/>
      <c r="XA210" s="15"/>
      <c r="XB210" s="15"/>
      <c r="XC210" s="15"/>
      <c r="XD210" s="15"/>
      <c r="XE210" s="15"/>
      <c r="XF210" s="15"/>
      <c r="XG210" s="15"/>
      <c r="XH210" s="15"/>
      <c r="XI210" s="15"/>
      <c r="XJ210" s="15"/>
      <c r="XK210" s="15"/>
      <c r="XL210" s="15"/>
      <c r="XM210" s="15"/>
      <c r="XN210" s="15"/>
      <c r="XO210" s="15"/>
      <c r="XP210" s="15"/>
      <c r="XQ210" s="15"/>
      <c r="XR210" s="15"/>
      <c r="XS210" s="15"/>
      <c r="XT210" s="15"/>
      <c r="XU210" s="15"/>
      <c r="XV210" s="15"/>
      <c r="XW210" s="15"/>
      <c r="XX210" s="15"/>
      <c r="XY210" s="15"/>
      <c r="XZ210" s="15"/>
      <c r="YA210" s="15"/>
      <c r="YB210" s="15"/>
      <c r="YC210" s="15"/>
      <c r="YD210" s="15"/>
      <c r="YE210" s="15"/>
      <c r="YF210" s="15"/>
      <c r="YG210" s="15"/>
      <c r="YH210" s="15"/>
      <c r="YI210" s="15"/>
      <c r="YJ210" s="15"/>
      <c r="YK210" s="15"/>
      <c r="YL210" s="15"/>
      <c r="YM210" s="15"/>
      <c r="YN210" s="15"/>
      <c r="YO210" s="15"/>
      <c r="YP210" s="15"/>
      <c r="YQ210" s="15"/>
      <c r="YR210" s="15"/>
      <c r="YS210" s="15"/>
      <c r="YT210" s="15"/>
      <c r="YU210" s="15"/>
      <c r="YV210" s="15"/>
      <c r="YW210" s="15"/>
      <c r="YX210" s="15"/>
      <c r="YY210" s="15"/>
      <c r="YZ210" s="15"/>
      <c r="ZA210" s="15"/>
      <c r="ZB210" s="15"/>
      <c r="ZC210" s="15"/>
      <c r="ZD210" s="15"/>
      <c r="ZE210" s="15"/>
      <c r="ZF210" s="15"/>
      <c r="ZG210" s="15"/>
      <c r="ZH210" s="15"/>
      <c r="ZI210" s="15"/>
      <c r="ZJ210" s="15"/>
      <c r="ZK210" s="15"/>
      <c r="ZL210" s="15"/>
      <c r="ZM210" s="15"/>
      <c r="ZN210" s="15"/>
      <c r="ZO210" s="15"/>
      <c r="ZP210" s="15"/>
      <c r="ZQ210" s="15"/>
      <c r="ZR210" s="15"/>
      <c r="ZS210" s="15"/>
      <c r="ZT210" s="15"/>
      <c r="ZU210" s="15"/>
      <c r="ZV210" s="15"/>
      <c r="ZW210" s="15"/>
      <c r="ZX210" s="15"/>
      <c r="ZY210" s="15"/>
      <c r="ZZ210" s="15"/>
      <c r="AAA210" s="15"/>
      <c r="AAB210" s="15"/>
      <c r="AAC210" s="15"/>
      <c r="AAD210" s="15"/>
      <c r="AAE210" s="15"/>
      <c r="AAF210" s="15"/>
      <c r="AAG210" s="15"/>
      <c r="AAH210" s="15"/>
      <c r="AAI210" s="15"/>
      <c r="AAJ210" s="15"/>
      <c r="AAK210" s="15"/>
      <c r="AAL210" s="15"/>
      <c r="AAM210" s="15"/>
      <c r="AAN210" s="15"/>
      <c r="AAO210" s="15"/>
      <c r="AAP210" s="15"/>
      <c r="AAQ210" s="15"/>
      <c r="AAR210" s="15"/>
      <c r="AAS210" s="15"/>
      <c r="AAT210" s="15"/>
      <c r="AAU210" s="15"/>
      <c r="AAV210" s="15"/>
      <c r="AAW210" s="15"/>
      <c r="AAX210" s="15"/>
      <c r="AAY210" s="15"/>
      <c r="AAZ210" s="15"/>
      <c r="ABA210" s="15"/>
      <c r="ABB210" s="15"/>
      <c r="ABC210" s="15"/>
      <c r="ABD210" s="15"/>
      <c r="ABE210" s="15"/>
      <c r="ABF210" s="15"/>
      <c r="ABG210" s="15"/>
      <c r="ABH210" s="15"/>
      <c r="ABI210" s="15"/>
      <c r="ABJ210" s="15"/>
      <c r="ABK210" s="15"/>
      <c r="ABL210" s="15"/>
      <c r="ABM210" s="15"/>
      <c r="ABN210" s="15"/>
      <c r="ABO210" s="15"/>
      <c r="ABP210" s="15"/>
      <c r="ABQ210" s="15"/>
      <c r="ABR210" s="15"/>
      <c r="ABS210" s="15"/>
      <c r="ABT210" s="15"/>
      <c r="ABU210" s="15"/>
      <c r="ABV210" s="15"/>
      <c r="ABW210" s="15"/>
      <c r="ABX210" s="15"/>
      <c r="ABY210" s="15"/>
      <c r="ABZ210" s="15"/>
      <c r="ACA210" s="15"/>
      <c r="ACB210" s="15"/>
      <c r="ACC210" s="15"/>
      <c r="ACD210" s="15"/>
      <c r="ACE210" s="15"/>
      <c r="ACF210" s="15"/>
      <c r="ACG210" s="15"/>
      <c r="ACH210" s="15"/>
      <c r="ACI210" s="15"/>
      <c r="ACJ210" s="15"/>
      <c r="ACK210" s="15"/>
      <c r="ACL210" s="15"/>
      <c r="ACM210" s="15"/>
      <c r="ACN210" s="15"/>
      <c r="ACO210" s="15"/>
      <c r="ACP210" s="15"/>
      <c r="ACQ210" s="15"/>
      <c r="ACR210" s="15"/>
      <c r="ACS210" s="15"/>
      <c r="ACT210" s="15"/>
      <c r="ACU210" s="15"/>
      <c r="ACV210" s="15"/>
      <c r="ACW210" s="15"/>
      <c r="ACX210" s="15"/>
      <c r="ACY210" s="15"/>
      <c r="ACZ210" s="15"/>
      <c r="ADA210" s="15"/>
      <c r="ADB210" s="15"/>
      <c r="ADC210" s="15"/>
      <c r="ADD210" s="15"/>
      <c r="ADE210" s="15"/>
      <c r="ADF210" s="15"/>
      <c r="ADG210" s="15"/>
      <c r="ADH210" s="15"/>
      <c r="ADI210" s="15"/>
      <c r="ADJ210" s="15"/>
      <c r="ADK210" s="15"/>
      <c r="ADL210" s="15"/>
      <c r="ADM210" s="15"/>
      <c r="ADN210" s="15"/>
      <c r="ADO210" s="15"/>
      <c r="ADP210" s="15"/>
      <c r="ADQ210" s="15"/>
      <c r="ADR210" s="15"/>
      <c r="ADS210" s="15"/>
      <c r="ADT210" s="15"/>
      <c r="ADU210" s="15"/>
      <c r="ADV210" s="15"/>
      <c r="ADW210" s="15"/>
      <c r="ADX210" s="15"/>
      <c r="ADY210" s="15"/>
      <c r="ADZ210" s="15"/>
      <c r="AEA210" s="15"/>
      <c r="AEB210" s="15"/>
      <c r="AEC210" s="15"/>
      <c r="AED210" s="15"/>
      <c r="AEE210" s="15"/>
      <c r="AEF210" s="15"/>
      <c r="AEG210" s="15"/>
      <c r="AEH210" s="15"/>
      <c r="AEI210" s="15"/>
      <c r="AEJ210" s="15"/>
      <c r="AEK210" s="15"/>
      <c r="AEL210" s="15"/>
      <c r="AEM210" s="15"/>
      <c r="AEN210" s="15"/>
      <c r="AEO210" s="15"/>
      <c r="AEP210" s="15"/>
      <c r="AEQ210" s="15"/>
      <c r="AER210" s="15"/>
      <c r="AES210" s="15"/>
      <c r="AET210" s="15"/>
      <c r="AEU210" s="15"/>
      <c r="AEV210" s="15"/>
      <c r="AEW210" s="15"/>
      <c r="AEX210" s="15"/>
      <c r="AEY210" s="15"/>
      <c r="AEZ210" s="15"/>
      <c r="AFA210" s="15"/>
      <c r="AFB210" s="15"/>
      <c r="AFC210" s="15"/>
      <c r="AFD210" s="15"/>
      <c r="AFE210" s="15"/>
      <c r="AFF210" s="15"/>
      <c r="AFG210" s="15"/>
      <c r="AFH210" s="15"/>
      <c r="AFI210" s="15"/>
      <c r="AFJ210" s="15"/>
      <c r="AFK210" s="15"/>
      <c r="AFL210" s="15"/>
      <c r="AFM210" s="15"/>
      <c r="AFN210" s="15"/>
      <c r="AFO210" s="15"/>
      <c r="AFP210" s="15"/>
      <c r="AFQ210" s="15"/>
      <c r="AFR210" s="15"/>
      <c r="AFS210" s="15"/>
      <c r="AFT210" s="15"/>
      <c r="AFU210" s="15"/>
      <c r="AFV210" s="15"/>
      <c r="AFW210" s="15"/>
      <c r="AFX210" s="15"/>
      <c r="AFY210" s="15"/>
      <c r="AFZ210" s="15"/>
      <c r="AGA210" s="15"/>
      <c r="AGB210" s="15"/>
      <c r="AGC210" s="15"/>
      <c r="AGD210" s="15"/>
      <c r="AGE210" s="15"/>
      <c r="AGF210" s="15"/>
      <c r="AGG210" s="15"/>
      <c r="AGH210" s="15"/>
      <c r="AGI210" s="15"/>
      <c r="AGJ210" s="15"/>
      <c r="AGK210" s="15"/>
      <c r="AGL210" s="15"/>
      <c r="AGM210" s="15"/>
      <c r="AGN210" s="15"/>
      <c r="AGO210" s="15"/>
      <c r="AGP210" s="15"/>
      <c r="AGQ210" s="15"/>
      <c r="AGR210" s="15"/>
      <c r="AGS210" s="15"/>
      <c r="AGT210" s="15"/>
      <c r="AGU210" s="15"/>
      <c r="AGV210" s="15"/>
      <c r="AGW210" s="15"/>
      <c r="AGX210" s="15"/>
      <c r="AGY210" s="15"/>
      <c r="AGZ210" s="15"/>
      <c r="AHA210" s="15"/>
      <c r="AHB210" s="15"/>
      <c r="AHC210" s="15"/>
      <c r="AHD210" s="15"/>
      <c r="AHE210" s="15"/>
      <c r="AHF210" s="15"/>
      <c r="AHG210" s="15"/>
      <c r="AHH210" s="15"/>
      <c r="AHI210" s="15"/>
      <c r="AHJ210" s="15"/>
      <c r="AHK210" s="15"/>
      <c r="AHL210" s="15"/>
      <c r="AHM210" s="15"/>
      <c r="AHN210" s="15"/>
      <c r="AHO210" s="15"/>
      <c r="AHP210" s="15"/>
      <c r="AHQ210" s="15"/>
      <c r="AHR210" s="15"/>
      <c r="AHS210" s="15"/>
      <c r="AHT210" s="15"/>
      <c r="AHU210" s="15"/>
      <c r="AHV210" s="15"/>
      <c r="AHW210" s="15"/>
      <c r="AHX210" s="15"/>
      <c r="AHY210" s="15"/>
      <c r="AHZ210" s="15"/>
      <c r="AIA210" s="15"/>
      <c r="AIB210" s="15"/>
      <c r="AIC210" s="15"/>
      <c r="AID210" s="15"/>
      <c r="AIE210" s="15"/>
      <c r="AIF210" s="15"/>
      <c r="AIG210" s="15"/>
      <c r="AIH210" s="15"/>
      <c r="AII210" s="15"/>
      <c r="AIJ210" s="15"/>
      <c r="AIK210" s="15"/>
      <c r="AIL210" s="15"/>
      <c r="AIM210" s="15"/>
      <c r="AIN210" s="15"/>
      <c r="AIO210" s="15"/>
      <c r="AIP210" s="15"/>
      <c r="AIQ210" s="15"/>
      <c r="AIR210" s="15"/>
      <c r="AIS210" s="15"/>
      <c r="AIT210" s="15"/>
      <c r="AIU210" s="15"/>
      <c r="AIV210" s="15"/>
      <c r="AIW210" s="15"/>
      <c r="AIX210" s="15"/>
      <c r="AIY210" s="15"/>
      <c r="AIZ210" s="15"/>
      <c r="AJA210" s="15"/>
      <c r="AJB210" s="15"/>
      <c r="AJC210" s="15"/>
      <c r="AJD210" s="15"/>
      <c r="AJE210" s="15"/>
      <c r="AJF210" s="15"/>
      <c r="AJG210" s="15"/>
      <c r="AJH210" s="15"/>
      <c r="AJI210" s="15"/>
      <c r="AJJ210" s="15"/>
      <c r="AJK210" s="15"/>
      <c r="AJL210" s="15"/>
      <c r="AJM210" s="15"/>
      <c r="AJN210" s="15"/>
      <c r="AJO210" s="15"/>
      <c r="AJP210" s="15"/>
      <c r="AJQ210" s="15"/>
      <c r="AJR210" s="15"/>
      <c r="AJS210" s="15"/>
      <c r="AJT210" s="15"/>
      <c r="AJU210" s="15"/>
      <c r="AJV210" s="15"/>
      <c r="AJW210" s="15"/>
      <c r="AJX210" s="15"/>
      <c r="AJY210" s="15"/>
      <c r="AJZ210" s="15"/>
      <c r="AKA210" s="15"/>
      <c r="AKB210" s="15"/>
      <c r="AKC210" s="15"/>
      <c r="AKD210" s="15"/>
      <c r="AKE210" s="15"/>
      <c r="AKF210" s="15"/>
      <c r="AKG210" s="15"/>
      <c r="AKH210" s="15"/>
      <c r="AKI210" s="15"/>
      <c r="AKJ210" s="15"/>
      <c r="AKK210" s="15"/>
      <c r="AKL210" s="15"/>
      <c r="AKM210" s="15"/>
      <c r="AKN210" s="15"/>
      <c r="AKO210" s="15"/>
      <c r="AKP210" s="15"/>
      <c r="AKQ210" s="15"/>
      <c r="AKR210" s="15"/>
      <c r="AKS210" s="15"/>
      <c r="AKT210" s="15"/>
      <c r="AKU210" s="15"/>
      <c r="AKV210" s="15"/>
      <c r="AKW210" s="15"/>
      <c r="AKX210" s="15"/>
      <c r="AKY210" s="15"/>
      <c r="AKZ210" s="15"/>
      <c r="ALA210" s="15"/>
      <c r="ALB210" s="15"/>
      <c r="ALC210" s="15"/>
      <c r="ALD210" s="15"/>
      <c r="ALE210" s="15"/>
      <c r="ALF210" s="15"/>
      <c r="ALG210" s="15"/>
      <c r="ALH210" s="15"/>
      <c r="ALI210" s="15"/>
      <c r="ALJ210" s="15"/>
      <c r="ALK210" s="15"/>
      <c r="ALL210" s="15"/>
      <c r="ALM210" s="15"/>
      <c r="ALN210" s="15"/>
      <c r="ALO210" s="15"/>
      <c r="ALP210" s="15"/>
      <c r="ALQ210" s="15"/>
      <c r="ALR210" s="15"/>
      <c r="ALS210" s="15"/>
      <c r="ALT210" s="15"/>
      <c r="ALU210" s="15"/>
      <c r="ALV210" s="15"/>
      <c r="ALW210" s="15"/>
      <c r="ALX210" s="15"/>
      <c r="ALY210" s="15"/>
      <c r="ALZ210" s="15"/>
      <c r="AMA210" s="15"/>
      <c r="AMB210" s="15"/>
      <c r="AMC210" s="15"/>
      <c r="AMD210" s="15"/>
      <c r="AME210" s="15"/>
      <c r="AMF210" s="15"/>
      <c r="AMG210" s="15"/>
      <c r="AMH210" s="15"/>
      <c r="AMI210" s="15"/>
      <c r="AMJ210" s="15"/>
      <c r="AMK210" s="15"/>
      <c r="AML210" s="15"/>
      <c r="AMM210" s="15"/>
      <c r="AMN210" s="15"/>
      <c r="AMO210" s="15"/>
      <c r="AMP210" s="15"/>
      <c r="AMQ210" s="15"/>
      <c r="AMR210" s="15"/>
      <c r="AMS210" s="15"/>
      <c r="AMT210" s="15"/>
      <c r="AMU210" s="15"/>
      <c r="AMV210" s="15"/>
      <c r="AMW210" s="15"/>
      <c r="AMX210" s="15"/>
      <c r="AMY210" s="15"/>
      <c r="AMZ210" s="15"/>
      <c r="ANA210" s="15"/>
      <c r="ANB210" s="15"/>
      <c r="ANC210" s="15"/>
      <c r="AND210" s="15"/>
      <c r="ANE210" s="15"/>
      <c r="ANF210" s="15"/>
      <c r="ANG210" s="15"/>
      <c r="ANH210" s="15"/>
      <c r="ANI210" s="15"/>
      <c r="ANJ210" s="15"/>
      <c r="ANK210" s="15"/>
      <c r="ANL210" s="15"/>
      <c r="ANM210" s="15"/>
      <c r="ANN210" s="15"/>
      <c r="ANO210" s="15"/>
      <c r="ANP210" s="15"/>
      <c r="ANQ210" s="15"/>
      <c r="ANR210" s="15"/>
      <c r="ANS210" s="15"/>
      <c r="ANT210" s="15"/>
      <c r="ANU210" s="15"/>
      <c r="ANV210" s="15"/>
      <c r="ANW210" s="15"/>
      <c r="ANX210" s="15"/>
      <c r="ANY210" s="15"/>
      <c r="ANZ210" s="15"/>
      <c r="AOA210" s="15"/>
      <c r="AOB210" s="15"/>
      <c r="AOC210" s="15"/>
      <c r="AOD210" s="15"/>
      <c r="AOE210" s="15"/>
      <c r="AOF210" s="15"/>
      <c r="AOG210" s="15"/>
      <c r="AOH210" s="15"/>
      <c r="AOI210" s="15"/>
      <c r="AOJ210" s="15"/>
      <c r="AOK210" s="15"/>
      <c r="AOL210" s="15"/>
      <c r="AOM210" s="15"/>
      <c r="AON210" s="15"/>
      <c r="AOO210" s="15"/>
      <c r="AOP210" s="15"/>
      <c r="AOQ210" s="15"/>
      <c r="AOR210" s="15"/>
      <c r="AOS210" s="15"/>
      <c r="AOT210" s="15"/>
      <c r="AOU210" s="15"/>
      <c r="AOV210" s="15"/>
      <c r="AOW210" s="15"/>
      <c r="AOX210" s="15"/>
      <c r="AOY210" s="15"/>
      <c r="AOZ210" s="15"/>
      <c r="APA210" s="15"/>
      <c r="APB210" s="15"/>
      <c r="APC210" s="15"/>
      <c r="APD210" s="15"/>
      <c r="APE210" s="15"/>
      <c r="APF210" s="15"/>
      <c r="APG210" s="15"/>
      <c r="APH210" s="15"/>
      <c r="API210" s="15"/>
      <c r="APJ210" s="15"/>
      <c r="APK210" s="15"/>
      <c r="APL210" s="15"/>
      <c r="APM210" s="15"/>
      <c r="APN210" s="15"/>
      <c r="APO210" s="15"/>
      <c r="APP210" s="15"/>
      <c r="APQ210" s="15"/>
      <c r="APR210" s="15"/>
      <c r="APS210" s="15"/>
      <c r="APT210" s="15"/>
      <c r="APU210" s="15"/>
      <c r="APV210" s="15"/>
      <c r="APW210" s="15"/>
      <c r="APX210" s="15"/>
      <c r="APY210" s="15"/>
      <c r="APZ210" s="15"/>
      <c r="AQA210" s="15"/>
      <c r="AQB210" s="15"/>
      <c r="AQC210" s="15"/>
      <c r="AQD210" s="15"/>
      <c r="AQE210" s="15"/>
      <c r="AQF210" s="15"/>
      <c r="AQG210" s="15"/>
      <c r="AQH210" s="15"/>
      <c r="AQI210" s="15"/>
      <c r="AQJ210" s="15"/>
      <c r="AQK210" s="15"/>
      <c r="AQL210" s="15"/>
      <c r="AQM210" s="15"/>
      <c r="AQN210" s="15"/>
      <c r="AQO210" s="15"/>
      <c r="AQP210" s="15"/>
      <c r="AQQ210" s="15"/>
      <c r="AQR210" s="15"/>
      <c r="AQS210" s="15"/>
      <c r="AQT210" s="15"/>
      <c r="AQU210" s="15"/>
      <c r="AQV210" s="15"/>
      <c r="AQW210" s="15"/>
      <c r="AQX210" s="15"/>
      <c r="AQY210" s="15"/>
      <c r="AQZ210" s="15"/>
      <c r="ARA210" s="15"/>
      <c r="ARB210" s="15"/>
      <c r="ARC210" s="15"/>
      <c r="ARD210" s="15"/>
      <c r="ARE210" s="15"/>
      <c r="ARF210" s="15"/>
      <c r="ARG210" s="15"/>
      <c r="ARH210" s="15"/>
      <c r="ARI210" s="15"/>
      <c r="ARJ210" s="15"/>
      <c r="ARK210" s="15"/>
      <c r="ARL210" s="15"/>
      <c r="ARM210" s="15"/>
      <c r="ARN210" s="15"/>
      <c r="ARO210" s="15"/>
      <c r="ARP210" s="15"/>
      <c r="ARQ210" s="15"/>
      <c r="ARR210" s="15"/>
      <c r="ARS210" s="15"/>
      <c r="ART210" s="15"/>
      <c r="ARU210" s="15"/>
      <c r="ARV210" s="15"/>
      <c r="ARW210" s="15"/>
      <c r="ARX210" s="15"/>
      <c r="ARY210" s="15"/>
      <c r="ARZ210" s="15"/>
      <c r="ASA210" s="15"/>
      <c r="ASB210" s="15"/>
      <c r="ASC210" s="15"/>
      <c r="ASD210" s="15"/>
      <c r="ASE210" s="15"/>
      <c r="ASF210" s="15"/>
      <c r="ASG210" s="15"/>
      <c r="ASH210" s="15"/>
      <c r="ASI210" s="15"/>
      <c r="ASJ210" s="15"/>
      <c r="ASK210" s="15"/>
      <c r="ASL210" s="15"/>
      <c r="ASM210" s="15"/>
      <c r="ASN210" s="15"/>
      <c r="ASO210" s="15"/>
      <c r="ASP210" s="15"/>
      <c r="ASQ210" s="15"/>
      <c r="ASR210" s="15"/>
      <c r="ASS210" s="15"/>
      <c r="AST210" s="15"/>
      <c r="ASU210" s="15"/>
      <c r="ASV210" s="15"/>
      <c r="ASW210" s="15"/>
      <c r="ASX210" s="15"/>
      <c r="ASY210" s="15"/>
      <c r="ASZ210" s="15"/>
      <c r="ATA210" s="15"/>
      <c r="ATB210" s="15"/>
      <c r="ATC210" s="15"/>
      <c r="ATD210" s="15"/>
      <c r="ATE210" s="15"/>
      <c r="ATF210" s="15"/>
      <c r="ATG210" s="15"/>
      <c r="ATH210" s="15"/>
      <c r="ATI210" s="15"/>
      <c r="ATJ210" s="15"/>
      <c r="ATK210" s="15"/>
      <c r="ATL210" s="15"/>
      <c r="ATM210" s="15"/>
      <c r="ATN210" s="15"/>
      <c r="ATO210" s="15"/>
      <c r="ATP210" s="15"/>
      <c r="ATQ210" s="15"/>
      <c r="ATR210" s="15"/>
      <c r="ATS210" s="15"/>
      <c r="ATT210" s="15"/>
      <c r="ATU210" s="15"/>
      <c r="ATV210" s="15"/>
      <c r="ATW210" s="15"/>
      <c r="ATX210" s="15"/>
      <c r="ATY210" s="15"/>
      <c r="ATZ210" s="15"/>
      <c r="AUA210" s="15"/>
      <c r="AUB210" s="15"/>
      <c r="AUC210" s="15"/>
      <c r="AUD210" s="15"/>
      <c r="AUE210" s="15"/>
      <c r="AUF210" s="15"/>
      <c r="AUG210" s="15"/>
      <c r="AUH210" s="15"/>
      <c r="AUI210" s="15"/>
      <c r="AUJ210" s="15"/>
      <c r="AUK210" s="15"/>
      <c r="AUL210" s="15"/>
      <c r="AUM210" s="15"/>
      <c r="AUN210" s="15"/>
      <c r="AUO210" s="15"/>
      <c r="AUP210" s="15"/>
      <c r="AUQ210" s="15"/>
      <c r="AUR210" s="15"/>
      <c r="AUS210" s="15"/>
      <c r="AUT210" s="15"/>
      <c r="AUU210" s="15"/>
      <c r="AUV210" s="15"/>
      <c r="AUW210" s="15"/>
      <c r="AUX210" s="15"/>
      <c r="AUY210" s="15"/>
      <c r="AUZ210" s="15"/>
      <c r="AVA210" s="15"/>
      <c r="AVB210" s="15"/>
      <c r="AVC210" s="15"/>
      <c r="AVD210" s="15"/>
      <c r="AVE210" s="15"/>
      <c r="AVF210" s="15"/>
      <c r="AVG210" s="15"/>
      <c r="AVH210" s="15"/>
      <c r="AVI210" s="15"/>
      <c r="AVJ210" s="15"/>
      <c r="AVK210" s="15"/>
      <c r="AVL210" s="15"/>
      <c r="AVM210" s="15"/>
      <c r="AVN210" s="15"/>
      <c r="AVO210" s="15"/>
      <c r="AVP210" s="15"/>
      <c r="AVQ210" s="15"/>
      <c r="AVR210" s="15"/>
      <c r="AVS210" s="15"/>
      <c r="AVT210" s="15"/>
      <c r="AVU210" s="15"/>
      <c r="AVV210" s="15"/>
      <c r="AVW210" s="15"/>
      <c r="AVX210" s="15"/>
      <c r="AVY210" s="15"/>
      <c r="AVZ210" s="15"/>
      <c r="AWA210" s="15"/>
      <c r="AWB210" s="15"/>
      <c r="AWC210" s="15"/>
      <c r="AWD210" s="15"/>
      <c r="AWE210" s="15"/>
      <c r="AWF210" s="15"/>
      <c r="AWG210" s="15"/>
      <c r="AWH210" s="15"/>
      <c r="AWI210" s="15"/>
      <c r="AWJ210" s="15"/>
      <c r="AWK210" s="15"/>
      <c r="AWL210" s="15"/>
      <c r="AWM210" s="15"/>
      <c r="AWN210" s="15"/>
      <c r="AWO210" s="15"/>
      <c r="AWP210" s="15"/>
      <c r="AWQ210" s="15"/>
      <c r="AWR210" s="15"/>
      <c r="AWS210" s="15"/>
      <c r="AWT210" s="15"/>
      <c r="AWU210" s="15"/>
      <c r="AWV210" s="15"/>
      <c r="AWW210" s="15"/>
      <c r="AWX210" s="15"/>
      <c r="AWY210" s="15"/>
      <c r="AWZ210" s="15"/>
      <c r="AXA210" s="15"/>
      <c r="AXB210" s="15"/>
      <c r="AXC210" s="15"/>
      <c r="AXD210" s="15"/>
      <c r="AXE210" s="15"/>
      <c r="AXF210" s="15"/>
      <c r="AXG210" s="15"/>
      <c r="AXH210" s="15"/>
      <c r="AXI210" s="15"/>
      <c r="AXJ210" s="15"/>
      <c r="AXK210" s="15"/>
      <c r="AXL210" s="15"/>
      <c r="AXM210" s="15"/>
      <c r="AXN210" s="15"/>
      <c r="AXO210" s="15"/>
      <c r="AXP210" s="15"/>
      <c r="AXQ210" s="15"/>
      <c r="AXR210" s="15"/>
      <c r="AXS210" s="15"/>
      <c r="AXT210" s="15"/>
      <c r="AXU210" s="15"/>
      <c r="AXV210" s="15"/>
      <c r="AXW210" s="15"/>
      <c r="AXX210" s="15"/>
      <c r="AXY210" s="15"/>
      <c r="AXZ210" s="15"/>
      <c r="AYA210" s="15"/>
      <c r="AYB210" s="15"/>
      <c r="AYC210" s="15"/>
      <c r="AYD210" s="15"/>
      <c r="AYE210" s="15"/>
      <c r="AYF210" s="15"/>
      <c r="AYG210" s="15"/>
      <c r="AYH210" s="15"/>
      <c r="AYI210" s="15"/>
      <c r="AYJ210" s="15"/>
      <c r="AYK210" s="15"/>
      <c r="AYL210" s="15"/>
      <c r="AYM210" s="15"/>
      <c r="AYN210" s="15"/>
      <c r="AYO210" s="15"/>
      <c r="AYP210" s="15"/>
      <c r="AYQ210" s="15"/>
      <c r="AYR210" s="15"/>
      <c r="AYS210" s="15"/>
      <c r="AYT210" s="15"/>
      <c r="AYU210" s="15"/>
      <c r="AYV210" s="15"/>
      <c r="AYW210" s="15"/>
      <c r="AYX210" s="15"/>
      <c r="AYY210" s="15"/>
      <c r="AYZ210" s="15"/>
      <c r="AZA210" s="15"/>
      <c r="AZB210" s="15"/>
      <c r="AZC210" s="15"/>
      <c r="AZD210" s="15"/>
      <c r="AZE210" s="15"/>
      <c r="AZF210" s="15"/>
      <c r="AZG210" s="15"/>
      <c r="AZH210" s="15"/>
      <c r="AZI210" s="15"/>
      <c r="AZJ210" s="15"/>
      <c r="AZK210" s="15"/>
      <c r="AZL210" s="15"/>
      <c r="AZM210" s="15"/>
      <c r="AZN210" s="15"/>
      <c r="AZO210" s="15"/>
      <c r="AZP210" s="15"/>
      <c r="AZQ210" s="15"/>
      <c r="AZR210" s="15"/>
      <c r="AZS210" s="15"/>
      <c r="AZT210" s="15"/>
      <c r="AZU210" s="15"/>
      <c r="AZV210" s="15"/>
      <c r="AZW210" s="15"/>
      <c r="AZX210" s="15"/>
      <c r="AZY210" s="15"/>
      <c r="AZZ210" s="15"/>
      <c r="BAA210" s="15"/>
      <c r="BAB210" s="15"/>
      <c r="BAC210" s="15"/>
      <c r="BAD210" s="15"/>
      <c r="BAE210" s="15"/>
      <c r="BAF210" s="15"/>
      <c r="BAG210" s="15"/>
      <c r="BAH210" s="15"/>
      <c r="BAI210" s="15"/>
      <c r="BAJ210" s="15"/>
      <c r="BAK210" s="15"/>
      <c r="BAL210" s="15"/>
      <c r="BAM210" s="15"/>
      <c r="BAN210" s="15"/>
      <c r="BAO210" s="15"/>
      <c r="BAP210" s="15"/>
      <c r="BAQ210" s="15"/>
      <c r="BAR210" s="15"/>
      <c r="BAS210" s="15"/>
      <c r="BAT210" s="15"/>
      <c r="BAU210" s="15"/>
      <c r="BAV210" s="15"/>
      <c r="BAW210" s="15"/>
      <c r="BAX210" s="15"/>
      <c r="BAY210" s="15"/>
      <c r="BAZ210" s="15"/>
      <c r="BBA210" s="15"/>
      <c r="BBB210" s="15"/>
      <c r="BBC210" s="15"/>
      <c r="BBD210" s="15"/>
      <c r="BBE210" s="15"/>
      <c r="BBF210" s="15"/>
      <c r="BBG210" s="15"/>
      <c r="BBH210" s="15"/>
      <c r="BBI210" s="15"/>
      <c r="BBJ210" s="15"/>
      <c r="BBK210" s="15"/>
      <c r="BBL210" s="15"/>
      <c r="BBM210" s="15"/>
      <c r="BBN210" s="15"/>
      <c r="BBO210" s="15"/>
      <c r="BBP210" s="15"/>
      <c r="BBQ210" s="15"/>
      <c r="BBR210" s="15"/>
      <c r="BBS210" s="15"/>
      <c r="BBT210" s="15"/>
      <c r="BBU210" s="15"/>
      <c r="BBV210" s="15"/>
      <c r="BBW210" s="15"/>
      <c r="BBX210" s="15"/>
      <c r="BBY210" s="15"/>
      <c r="BBZ210" s="15"/>
      <c r="BCA210" s="15"/>
      <c r="BCB210" s="15"/>
      <c r="BCC210" s="15"/>
      <c r="BCD210" s="15"/>
      <c r="BCE210" s="15"/>
      <c r="BCF210" s="15"/>
      <c r="BCG210" s="15"/>
      <c r="BCH210" s="15"/>
      <c r="BCI210" s="15"/>
      <c r="BCJ210" s="15"/>
      <c r="BCK210" s="15"/>
      <c r="BCL210" s="15"/>
      <c r="BCM210" s="15"/>
      <c r="BCN210" s="15"/>
      <c r="BCO210" s="15"/>
      <c r="BCP210" s="15"/>
      <c r="BCQ210" s="15"/>
      <c r="BCR210" s="15"/>
      <c r="BCS210" s="15"/>
      <c r="BCT210" s="15"/>
      <c r="BCU210" s="15"/>
      <c r="BCV210" s="15"/>
      <c r="BCW210" s="15"/>
      <c r="BCX210" s="15"/>
      <c r="BCY210" s="15"/>
      <c r="BCZ210" s="15"/>
      <c r="BDA210" s="15"/>
      <c r="BDB210" s="15"/>
      <c r="BDC210" s="15"/>
      <c r="BDD210" s="15"/>
      <c r="BDE210" s="15"/>
      <c r="BDF210" s="15"/>
      <c r="BDG210" s="15"/>
      <c r="BDH210" s="15"/>
      <c r="BDI210" s="15"/>
      <c r="BDJ210" s="15"/>
      <c r="BDK210" s="15"/>
      <c r="BDL210" s="15"/>
      <c r="BDM210" s="15"/>
      <c r="BDN210" s="15"/>
      <c r="BDO210" s="15"/>
      <c r="BDP210" s="15"/>
      <c r="BDQ210" s="15"/>
      <c r="BDR210" s="15"/>
      <c r="BDS210" s="15"/>
      <c r="BDT210" s="15"/>
      <c r="BDU210" s="15"/>
      <c r="BDV210" s="15"/>
      <c r="BDW210" s="15"/>
      <c r="BDX210" s="15"/>
      <c r="BDY210" s="15"/>
      <c r="BDZ210" s="15"/>
      <c r="BEA210" s="15"/>
      <c r="BEB210" s="15"/>
      <c r="BEC210" s="15"/>
      <c r="BED210" s="15"/>
      <c r="BEE210" s="15"/>
      <c r="BEF210" s="15"/>
      <c r="BEG210" s="15"/>
      <c r="BEH210" s="15"/>
      <c r="BEI210" s="15"/>
      <c r="BEJ210" s="15"/>
      <c r="BEK210" s="15"/>
      <c r="BEL210" s="15"/>
      <c r="BEM210" s="15"/>
      <c r="BEN210" s="15"/>
      <c r="BEO210" s="15"/>
      <c r="BEP210" s="15"/>
      <c r="BEQ210" s="15"/>
      <c r="BER210" s="15"/>
      <c r="BES210" s="15"/>
      <c r="BET210" s="15"/>
      <c r="BEU210" s="15"/>
      <c r="BEV210" s="15"/>
      <c r="BEW210" s="15"/>
      <c r="BEX210" s="15"/>
      <c r="BEY210" s="15"/>
      <c r="BEZ210" s="15"/>
      <c r="BFA210" s="15"/>
      <c r="BFB210" s="15"/>
      <c r="BFC210" s="15"/>
      <c r="BFD210" s="15"/>
      <c r="BFE210" s="15"/>
      <c r="BFF210" s="15"/>
      <c r="BFG210" s="15"/>
      <c r="BFH210" s="15"/>
      <c r="BFI210" s="15"/>
      <c r="BFJ210" s="15"/>
      <c r="BFK210" s="15"/>
      <c r="BFL210" s="15"/>
      <c r="BFM210" s="15"/>
      <c r="BFN210" s="15"/>
      <c r="BFO210" s="15"/>
      <c r="BFP210" s="15"/>
      <c r="BFQ210" s="15"/>
      <c r="BFR210" s="15"/>
      <c r="BFS210" s="15"/>
      <c r="BFT210" s="15"/>
      <c r="BFU210" s="15"/>
      <c r="BFV210" s="15"/>
      <c r="BFW210" s="15"/>
      <c r="BFX210" s="15"/>
      <c r="BFY210" s="15"/>
      <c r="BFZ210" s="15"/>
      <c r="BGA210" s="15"/>
      <c r="BGB210" s="15"/>
      <c r="BGC210" s="15"/>
      <c r="BGD210" s="15"/>
      <c r="BGE210" s="15"/>
      <c r="BGF210" s="15"/>
      <c r="BGG210" s="15"/>
      <c r="BGH210" s="15"/>
      <c r="BGI210" s="15"/>
      <c r="BGJ210" s="15"/>
      <c r="BGK210" s="15"/>
      <c r="BGL210" s="15"/>
      <c r="BGM210" s="15"/>
      <c r="BGN210" s="15"/>
      <c r="BGO210" s="15"/>
      <c r="BGP210" s="15"/>
      <c r="BGQ210" s="15"/>
      <c r="BGR210" s="15"/>
      <c r="BGS210" s="15"/>
      <c r="BGT210" s="15"/>
      <c r="BGU210" s="15"/>
      <c r="BGV210" s="15"/>
      <c r="BGW210" s="15"/>
      <c r="BGX210" s="15"/>
      <c r="BGY210" s="15"/>
      <c r="BGZ210" s="15"/>
      <c r="BHA210" s="15"/>
      <c r="BHB210" s="15"/>
      <c r="BHC210" s="15"/>
      <c r="BHD210" s="15"/>
      <c r="BHE210" s="15"/>
      <c r="BHF210" s="15"/>
      <c r="BHG210" s="15"/>
      <c r="BHH210" s="15"/>
      <c r="BHI210" s="15"/>
      <c r="BHJ210" s="15"/>
      <c r="BHK210" s="15"/>
      <c r="BHL210" s="15"/>
      <c r="BHM210" s="15"/>
      <c r="BHN210" s="15"/>
      <c r="BHO210" s="15"/>
      <c r="BHP210" s="15"/>
      <c r="BHQ210" s="15"/>
      <c r="BHR210" s="15"/>
      <c r="BHS210" s="15"/>
      <c r="BHT210" s="15"/>
      <c r="BHU210" s="15"/>
      <c r="BHV210" s="15"/>
      <c r="BHW210" s="15"/>
      <c r="BHX210" s="15"/>
      <c r="BHY210" s="15"/>
      <c r="BHZ210" s="15"/>
      <c r="BIA210" s="15"/>
      <c r="BIB210" s="15"/>
      <c r="BIC210" s="15"/>
      <c r="BID210" s="15"/>
      <c r="BIE210" s="15"/>
      <c r="BIF210" s="15"/>
      <c r="BIG210" s="15"/>
      <c r="BIH210" s="15"/>
      <c r="BII210" s="15"/>
      <c r="BIJ210" s="15"/>
      <c r="BIK210" s="15"/>
      <c r="BIL210" s="15"/>
      <c r="BIM210" s="15"/>
      <c r="BIN210" s="15"/>
      <c r="BIO210" s="15"/>
      <c r="BIP210" s="15"/>
      <c r="BIQ210" s="15"/>
      <c r="BIR210" s="15"/>
      <c r="BIS210" s="15"/>
      <c r="BIT210" s="15"/>
      <c r="BIU210" s="15"/>
      <c r="BIV210" s="15"/>
      <c r="BIW210" s="15"/>
      <c r="BIX210" s="15"/>
      <c r="BIY210" s="15"/>
      <c r="BIZ210" s="15"/>
      <c r="BJA210" s="15"/>
      <c r="BJB210" s="15"/>
      <c r="BJC210" s="15"/>
      <c r="BJD210" s="15"/>
      <c r="BJE210" s="15"/>
      <c r="BJF210" s="15"/>
      <c r="BJG210" s="15"/>
      <c r="BJH210" s="15"/>
      <c r="BJI210" s="15"/>
      <c r="BJJ210" s="15"/>
      <c r="BJK210" s="15"/>
      <c r="BJL210" s="15"/>
      <c r="BJM210" s="15"/>
      <c r="BJN210" s="15"/>
      <c r="BJO210" s="15"/>
      <c r="BJP210" s="15"/>
      <c r="BJQ210" s="15"/>
      <c r="BJR210" s="15"/>
      <c r="BJS210" s="15"/>
      <c r="BJT210" s="15"/>
      <c r="BJU210" s="15"/>
      <c r="BJV210" s="15"/>
      <c r="BJW210" s="15"/>
      <c r="BJX210" s="15"/>
      <c r="BJY210" s="15"/>
      <c r="BJZ210" s="15"/>
      <c r="BKA210" s="15"/>
      <c r="BKB210" s="15"/>
      <c r="BKC210" s="15"/>
      <c r="BKD210" s="15"/>
      <c r="BKE210" s="15"/>
      <c r="BKF210" s="15"/>
      <c r="BKG210" s="15"/>
      <c r="BKH210" s="15"/>
      <c r="BKI210" s="15"/>
      <c r="BKJ210" s="15"/>
      <c r="BKK210" s="15"/>
      <c r="BKL210" s="15"/>
      <c r="BKM210" s="15"/>
      <c r="BKN210" s="15"/>
      <c r="BKO210" s="15"/>
      <c r="BKP210" s="15"/>
      <c r="BKQ210" s="15"/>
      <c r="BKR210" s="15"/>
      <c r="BKS210" s="15"/>
      <c r="BKT210" s="15"/>
      <c r="BKU210" s="15"/>
      <c r="BKV210" s="15"/>
      <c r="BKW210" s="15"/>
      <c r="BKX210" s="15"/>
      <c r="BKY210" s="15"/>
      <c r="BKZ210" s="15"/>
      <c r="BLA210" s="15"/>
      <c r="BLB210" s="15"/>
      <c r="BLC210" s="15"/>
      <c r="BLD210" s="15"/>
      <c r="BLE210" s="15"/>
      <c r="BLF210" s="15"/>
      <c r="BLG210" s="15"/>
      <c r="BLH210" s="15"/>
      <c r="BLI210" s="15"/>
      <c r="BLJ210" s="15"/>
      <c r="BLK210" s="15"/>
      <c r="BLL210" s="15"/>
      <c r="BLM210" s="15"/>
      <c r="BLN210" s="15"/>
      <c r="BLO210" s="15"/>
      <c r="BLP210" s="15"/>
      <c r="BLQ210" s="15"/>
      <c r="BLR210" s="15"/>
      <c r="BLS210" s="15"/>
      <c r="BLT210" s="15"/>
      <c r="BLU210" s="15"/>
      <c r="BLV210" s="15"/>
      <c r="BLW210" s="15"/>
      <c r="BLX210" s="15"/>
      <c r="BLY210" s="15"/>
      <c r="BLZ210" s="15"/>
      <c r="BMA210" s="15"/>
      <c r="BMB210" s="15"/>
      <c r="BMC210" s="15"/>
      <c r="BMD210" s="15"/>
      <c r="BME210" s="15"/>
      <c r="BMF210" s="15"/>
      <c r="BMG210" s="15"/>
      <c r="BMH210" s="15"/>
      <c r="BMI210" s="15"/>
      <c r="BMJ210" s="15"/>
      <c r="BMK210" s="15"/>
      <c r="BML210" s="15"/>
      <c r="BMM210" s="15"/>
      <c r="BMN210" s="15"/>
      <c r="BMO210" s="15"/>
      <c r="BMP210" s="15"/>
      <c r="BMQ210" s="15"/>
      <c r="BMR210" s="15"/>
      <c r="BMS210" s="15"/>
      <c r="BMT210" s="15"/>
      <c r="BMU210" s="15"/>
      <c r="BMV210" s="15"/>
      <c r="BMW210" s="15"/>
      <c r="BMX210" s="15"/>
      <c r="BMY210" s="15"/>
      <c r="BMZ210" s="15"/>
      <c r="BNA210" s="15"/>
      <c r="BNB210" s="15"/>
      <c r="BNC210" s="15"/>
      <c r="BND210" s="15"/>
      <c r="BNE210" s="15"/>
      <c r="BNF210" s="15"/>
      <c r="BNG210" s="15"/>
      <c r="BNH210" s="15"/>
      <c r="BNI210" s="15"/>
      <c r="BNJ210" s="15"/>
      <c r="BNK210" s="15"/>
      <c r="BNL210" s="15"/>
      <c r="BNM210" s="15"/>
      <c r="BNN210" s="15"/>
      <c r="BNO210" s="15"/>
      <c r="BNP210" s="15"/>
      <c r="BNQ210" s="15"/>
      <c r="BNR210" s="15"/>
      <c r="BNS210" s="15"/>
      <c r="BNT210" s="15"/>
      <c r="BNU210" s="15"/>
      <c r="BNV210" s="15"/>
      <c r="BNW210" s="15"/>
      <c r="BNX210" s="15"/>
      <c r="BNY210" s="15"/>
      <c r="BNZ210" s="15"/>
      <c r="BOA210" s="15"/>
      <c r="BOB210" s="15"/>
      <c r="BOC210" s="15"/>
      <c r="BOD210" s="15"/>
      <c r="BOE210" s="15"/>
      <c r="BOF210" s="15"/>
      <c r="BOG210" s="15"/>
      <c r="BOH210" s="15"/>
      <c r="BOI210" s="15"/>
      <c r="BOJ210" s="15"/>
      <c r="BOK210" s="15"/>
      <c r="BOL210" s="15"/>
      <c r="BOM210" s="15"/>
      <c r="BON210" s="15"/>
      <c r="BOO210" s="15"/>
      <c r="BOP210" s="15"/>
      <c r="BOQ210" s="15"/>
      <c r="BOR210" s="15"/>
      <c r="BOS210" s="15"/>
      <c r="BOT210" s="15"/>
      <c r="BOU210" s="15"/>
      <c r="BOV210" s="15"/>
      <c r="BOW210" s="15"/>
      <c r="BOX210" s="15"/>
      <c r="BOY210" s="15"/>
      <c r="BOZ210" s="15"/>
      <c r="BPA210" s="15"/>
      <c r="BPB210" s="15"/>
      <c r="BPC210" s="15"/>
      <c r="BPD210" s="15"/>
      <c r="BPE210" s="15"/>
      <c r="BPF210" s="15"/>
      <c r="BPG210" s="15"/>
      <c r="BPH210" s="15"/>
      <c r="BPI210" s="15"/>
      <c r="BPJ210" s="15"/>
      <c r="BPK210" s="15"/>
      <c r="BPL210" s="15"/>
      <c r="BPM210" s="15"/>
      <c r="BPN210" s="15"/>
      <c r="BPO210" s="15"/>
      <c r="BPP210" s="15"/>
      <c r="BPQ210" s="15"/>
      <c r="BPR210" s="15"/>
      <c r="BPS210" s="15"/>
      <c r="BPT210" s="15"/>
      <c r="BPU210" s="15"/>
      <c r="BPV210" s="15"/>
      <c r="BPW210" s="15"/>
      <c r="BPX210" s="15"/>
      <c r="BPY210" s="15"/>
      <c r="BPZ210" s="15"/>
      <c r="BQA210" s="15"/>
      <c r="BQB210" s="15"/>
      <c r="BQC210" s="15"/>
      <c r="BQD210" s="15"/>
      <c r="BQE210" s="15"/>
      <c r="BQF210" s="15"/>
      <c r="BQG210" s="15"/>
      <c r="BQH210" s="15"/>
      <c r="BQI210" s="15"/>
      <c r="BQJ210" s="15"/>
      <c r="BQK210" s="15"/>
      <c r="BQL210" s="15"/>
      <c r="BQM210" s="15"/>
      <c r="BQN210" s="15"/>
      <c r="BQO210" s="15"/>
      <c r="BQP210" s="15"/>
      <c r="BQQ210" s="15"/>
      <c r="BQR210" s="15"/>
      <c r="BQS210" s="15"/>
      <c r="BQT210" s="15"/>
      <c r="BQU210" s="15"/>
      <c r="BQV210" s="15"/>
      <c r="BQW210" s="15"/>
      <c r="BQX210" s="15"/>
      <c r="BQY210" s="15"/>
      <c r="BQZ210" s="15"/>
      <c r="BRA210" s="15"/>
      <c r="BRB210" s="15"/>
      <c r="BRC210" s="15"/>
      <c r="BRD210" s="15"/>
      <c r="BRE210" s="15"/>
      <c r="BRF210" s="15"/>
      <c r="BRG210" s="15"/>
      <c r="BRH210" s="15"/>
      <c r="BRI210" s="15"/>
      <c r="BRJ210" s="15"/>
      <c r="BRK210" s="15"/>
      <c r="BRL210" s="15"/>
      <c r="BRM210" s="15"/>
      <c r="BRN210" s="15"/>
      <c r="BRO210" s="15"/>
      <c r="BRP210" s="15"/>
      <c r="BRQ210" s="15"/>
      <c r="BRR210" s="15"/>
      <c r="BRS210" s="15"/>
      <c r="BRT210" s="15"/>
      <c r="BRU210" s="15"/>
      <c r="BRV210" s="15"/>
      <c r="BRW210" s="15"/>
      <c r="BRX210" s="15"/>
      <c r="BRY210" s="15"/>
      <c r="BRZ210" s="15"/>
      <c r="BSA210" s="15"/>
      <c r="BSB210" s="15"/>
      <c r="BSC210" s="15"/>
      <c r="BSD210" s="15"/>
      <c r="BSE210" s="15"/>
      <c r="BSF210" s="15"/>
      <c r="BSG210" s="15"/>
      <c r="BSH210" s="15"/>
      <c r="BSI210" s="15"/>
      <c r="BSJ210" s="15"/>
      <c r="BSK210" s="15"/>
      <c r="BSL210" s="15"/>
      <c r="BSM210" s="15"/>
      <c r="BSN210" s="15"/>
      <c r="BSO210" s="15"/>
      <c r="BSP210" s="15"/>
      <c r="BSQ210" s="15"/>
      <c r="BSR210" s="15"/>
      <c r="BSS210" s="15"/>
      <c r="BST210" s="15"/>
      <c r="BSU210" s="15"/>
      <c r="BSV210" s="15"/>
      <c r="BSW210" s="15"/>
      <c r="BSX210" s="15"/>
      <c r="BSY210" s="15"/>
      <c r="BSZ210" s="15"/>
      <c r="BTA210" s="15"/>
      <c r="BTB210" s="15"/>
      <c r="BTC210" s="15"/>
      <c r="BTD210" s="15"/>
      <c r="BTE210" s="15"/>
      <c r="BTF210" s="15"/>
      <c r="BTG210" s="15"/>
      <c r="BTH210" s="15"/>
      <c r="BTI210" s="15"/>
      <c r="BTJ210" s="15"/>
      <c r="BTK210" s="15"/>
      <c r="BTL210" s="15"/>
      <c r="BTM210" s="15"/>
      <c r="BTN210" s="15"/>
      <c r="BTO210" s="15"/>
      <c r="BTP210" s="15"/>
      <c r="BTQ210" s="15"/>
      <c r="BTR210" s="15"/>
      <c r="BTS210" s="15"/>
      <c r="BTT210" s="15"/>
      <c r="BTU210" s="15"/>
      <c r="BTV210" s="15"/>
      <c r="BTW210" s="15"/>
      <c r="BTX210" s="15"/>
      <c r="BTY210" s="15"/>
      <c r="BTZ210" s="15"/>
      <c r="BUA210" s="15"/>
      <c r="BUB210" s="15"/>
      <c r="BUC210" s="15"/>
      <c r="BUD210" s="15"/>
      <c r="BUE210" s="15"/>
      <c r="BUF210" s="15"/>
      <c r="BUG210" s="15"/>
      <c r="BUH210" s="15"/>
      <c r="BUI210" s="15"/>
      <c r="BUJ210" s="15"/>
      <c r="BUK210" s="15"/>
      <c r="BUL210" s="15"/>
      <c r="BUM210" s="15"/>
      <c r="BUN210" s="15"/>
      <c r="BUO210" s="15"/>
      <c r="BUP210" s="15"/>
      <c r="BUQ210" s="15"/>
      <c r="BUR210" s="15"/>
      <c r="BUS210" s="15"/>
      <c r="BUT210" s="15"/>
      <c r="BUU210" s="15"/>
      <c r="BUV210" s="15"/>
      <c r="BUW210" s="15"/>
      <c r="BUX210" s="15"/>
      <c r="BUY210" s="15"/>
      <c r="BUZ210" s="15"/>
      <c r="BVA210" s="15"/>
      <c r="BVB210" s="15"/>
      <c r="BVC210" s="15"/>
      <c r="BVD210" s="15"/>
      <c r="BVE210" s="15"/>
      <c r="BVF210" s="15"/>
      <c r="BVG210" s="15"/>
      <c r="BVH210" s="15"/>
      <c r="BVI210" s="15"/>
      <c r="BVJ210" s="15"/>
      <c r="BVK210" s="15"/>
      <c r="BVL210" s="15"/>
      <c r="BVM210" s="15"/>
      <c r="BVN210" s="15"/>
      <c r="BVO210" s="15"/>
      <c r="BVP210" s="15"/>
      <c r="BVQ210" s="15"/>
      <c r="BVR210" s="15"/>
      <c r="BVS210" s="15"/>
      <c r="BVT210" s="15"/>
      <c r="BVU210" s="15"/>
      <c r="BVV210" s="15"/>
      <c r="BVW210" s="15"/>
      <c r="BVX210" s="15"/>
      <c r="BVY210" s="15"/>
      <c r="BVZ210" s="15"/>
      <c r="BWA210" s="15"/>
      <c r="BWB210" s="15"/>
      <c r="BWC210" s="15"/>
      <c r="BWD210" s="15"/>
      <c r="BWE210" s="15"/>
      <c r="BWF210" s="15"/>
      <c r="BWG210" s="15"/>
      <c r="BWH210" s="15"/>
      <c r="BWI210" s="15"/>
      <c r="BWJ210" s="15"/>
      <c r="BWK210" s="15"/>
      <c r="BWL210" s="15"/>
      <c r="BWM210" s="15"/>
      <c r="BWN210" s="15"/>
      <c r="BWO210" s="15"/>
      <c r="BWP210" s="15"/>
      <c r="BWQ210" s="15"/>
      <c r="BWR210" s="15"/>
      <c r="BWS210" s="15"/>
      <c r="BWT210" s="15"/>
      <c r="BWU210" s="15"/>
      <c r="BWV210" s="15"/>
      <c r="BWW210" s="15"/>
      <c r="BWX210" s="15"/>
      <c r="BWY210" s="15"/>
      <c r="BWZ210" s="15"/>
      <c r="BXA210" s="15"/>
      <c r="BXB210" s="15"/>
      <c r="BXC210" s="15"/>
      <c r="BXD210" s="15"/>
      <c r="BXE210" s="15"/>
      <c r="BXF210" s="15"/>
      <c r="BXG210" s="15"/>
      <c r="BXH210" s="15"/>
      <c r="BXI210" s="15"/>
      <c r="BXJ210" s="15"/>
      <c r="BXK210" s="15"/>
      <c r="BXL210" s="15"/>
      <c r="BXM210" s="15"/>
      <c r="BXN210" s="15"/>
      <c r="BXO210" s="15"/>
      <c r="BXP210" s="15"/>
      <c r="BXQ210" s="15"/>
      <c r="BXR210" s="15"/>
      <c r="BXS210" s="15"/>
      <c r="BXT210" s="15"/>
      <c r="BXU210" s="15"/>
      <c r="BXV210" s="15"/>
      <c r="BXW210" s="15"/>
      <c r="BXX210" s="15"/>
      <c r="BXY210" s="15"/>
      <c r="BXZ210" s="15"/>
      <c r="BYA210" s="15"/>
      <c r="BYB210" s="15"/>
      <c r="BYC210" s="15"/>
      <c r="BYD210" s="15"/>
      <c r="BYE210" s="15"/>
      <c r="BYF210" s="15"/>
      <c r="BYG210" s="15"/>
      <c r="BYH210" s="15"/>
      <c r="BYI210" s="15"/>
      <c r="BYJ210" s="15"/>
      <c r="BYK210" s="15"/>
      <c r="BYL210" s="15"/>
      <c r="BYM210" s="15"/>
      <c r="BYN210" s="15"/>
      <c r="BYO210" s="15"/>
      <c r="BYP210" s="15"/>
      <c r="BYQ210" s="15"/>
      <c r="BYR210" s="15"/>
      <c r="BYS210" s="15"/>
      <c r="BYT210" s="15"/>
      <c r="BYU210" s="15"/>
      <c r="BYV210" s="15"/>
      <c r="BYW210" s="15"/>
      <c r="BYX210" s="15"/>
      <c r="BYY210" s="15"/>
      <c r="BYZ210" s="15"/>
      <c r="BZA210" s="15"/>
      <c r="BZB210" s="15"/>
      <c r="BZC210" s="15"/>
      <c r="BZD210" s="15"/>
      <c r="BZE210" s="15"/>
      <c r="BZF210" s="15"/>
      <c r="BZG210" s="15"/>
      <c r="BZH210" s="15"/>
      <c r="BZI210" s="15"/>
      <c r="BZJ210" s="15"/>
      <c r="BZK210" s="15"/>
      <c r="BZL210" s="15"/>
      <c r="BZM210" s="15"/>
      <c r="BZN210" s="15"/>
      <c r="BZO210" s="15"/>
      <c r="BZP210" s="15"/>
      <c r="BZQ210" s="15"/>
      <c r="BZR210" s="15"/>
      <c r="BZS210" s="15"/>
      <c r="BZT210" s="15"/>
      <c r="BZU210" s="15"/>
      <c r="BZV210" s="15"/>
      <c r="BZW210" s="15"/>
      <c r="BZX210" s="15"/>
      <c r="BZY210" s="15"/>
      <c r="BZZ210" s="15"/>
      <c r="CAA210" s="15"/>
      <c r="CAB210" s="15"/>
      <c r="CAC210" s="15"/>
      <c r="CAD210" s="15"/>
      <c r="CAE210" s="15"/>
      <c r="CAF210" s="15"/>
      <c r="CAG210" s="15"/>
      <c r="CAH210" s="15"/>
      <c r="CAI210" s="15"/>
      <c r="CAJ210" s="15"/>
      <c r="CAK210" s="15"/>
      <c r="CAL210" s="15"/>
      <c r="CAM210" s="15"/>
      <c r="CAN210" s="15"/>
      <c r="CAO210" s="15"/>
      <c r="CAP210" s="15"/>
      <c r="CAQ210" s="15"/>
      <c r="CAR210" s="15"/>
      <c r="CAS210" s="15"/>
      <c r="CAT210" s="15"/>
      <c r="CAU210" s="15"/>
      <c r="CAV210" s="15"/>
      <c r="CAW210" s="15"/>
      <c r="CAX210" s="15"/>
      <c r="CAY210" s="15"/>
      <c r="CAZ210" s="15"/>
      <c r="CBA210" s="15"/>
      <c r="CBB210" s="15"/>
      <c r="CBC210" s="15"/>
      <c r="CBD210" s="15"/>
      <c r="CBE210" s="15"/>
      <c r="CBF210" s="15"/>
      <c r="CBG210" s="15"/>
      <c r="CBH210" s="15"/>
      <c r="CBI210" s="15"/>
      <c r="CBJ210" s="15"/>
      <c r="CBK210" s="15"/>
      <c r="CBL210" s="15"/>
      <c r="CBM210" s="15"/>
      <c r="CBN210" s="15"/>
      <c r="CBO210" s="15"/>
      <c r="CBP210" s="15"/>
      <c r="CBQ210" s="15"/>
      <c r="CBR210" s="15"/>
      <c r="CBS210" s="15"/>
      <c r="CBT210" s="15"/>
      <c r="CBU210" s="15"/>
      <c r="CBV210" s="15"/>
      <c r="CBW210" s="15"/>
      <c r="CBX210" s="15"/>
      <c r="CBY210" s="15"/>
      <c r="CBZ210" s="15"/>
      <c r="CCA210" s="15"/>
      <c r="CCB210" s="15"/>
      <c r="CCC210" s="15"/>
      <c r="CCD210" s="15"/>
      <c r="CCE210" s="15"/>
      <c r="CCF210" s="15"/>
      <c r="CCG210" s="15"/>
      <c r="CCH210" s="15"/>
      <c r="CCI210" s="15"/>
      <c r="CCJ210" s="15"/>
      <c r="CCK210" s="15"/>
      <c r="CCL210" s="15"/>
      <c r="CCM210" s="15"/>
      <c r="CCN210" s="15"/>
      <c r="CCO210" s="15"/>
      <c r="CCP210" s="15"/>
      <c r="CCQ210" s="15"/>
      <c r="CCR210" s="15"/>
      <c r="CCS210" s="15"/>
      <c r="CCT210" s="15"/>
      <c r="CCU210" s="15"/>
      <c r="CCV210" s="15"/>
      <c r="CCW210" s="15"/>
      <c r="CCX210" s="15"/>
      <c r="CCY210" s="15"/>
      <c r="CCZ210" s="15"/>
      <c r="CDA210" s="15"/>
      <c r="CDB210" s="15"/>
      <c r="CDC210" s="15"/>
      <c r="CDD210" s="15"/>
      <c r="CDE210" s="15"/>
      <c r="CDF210" s="15"/>
      <c r="CDG210" s="15"/>
      <c r="CDH210" s="15"/>
      <c r="CDI210" s="15"/>
      <c r="CDJ210" s="15"/>
      <c r="CDK210" s="15"/>
      <c r="CDL210" s="15"/>
      <c r="CDM210" s="15"/>
      <c r="CDN210" s="15"/>
      <c r="CDO210" s="15"/>
      <c r="CDP210" s="15"/>
      <c r="CDQ210" s="15"/>
      <c r="CDR210" s="15"/>
      <c r="CDS210" s="15"/>
      <c r="CDT210" s="15"/>
      <c r="CDU210" s="15"/>
      <c r="CDV210" s="15"/>
      <c r="CDW210" s="15"/>
      <c r="CDX210" s="15"/>
      <c r="CDY210" s="15"/>
      <c r="CDZ210" s="15"/>
      <c r="CEA210" s="15"/>
      <c r="CEB210" s="15"/>
      <c r="CEC210" s="15"/>
      <c r="CED210" s="15"/>
      <c r="CEE210" s="15"/>
      <c r="CEF210" s="15"/>
      <c r="CEG210" s="15"/>
      <c r="CEH210" s="15"/>
      <c r="CEI210" s="15"/>
      <c r="CEJ210" s="15"/>
      <c r="CEK210" s="15"/>
      <c r="CEL210" s="15"/>
      <c r="CEM210" s="15"/>
      <c r="CEN210" s="15"/>
      <c r="CEO210" s="15"/>
      <c r="CEP210" s="15"/>
      <c r="CEQ210" s="15"/>
      <c r="CER210" s="15"/>
      <c r="CES210" s="15"/>
      <c r="CET210" s="15"/>
      <c r="CEU210" s="15"/>
      <c r="CEV210" s="15"/>
      <c r="CEW210" s="15"/>
      <c r="CEX210" s="15"/>
      <c r="CEY210" s="15"/>
      <c r="CEZ210" s="15"/>
      <c r="CFA210" s="15"/>
      <c r="CFB210" s="15"/>
      <c r="CFC210" s="15"/>
      <c r="CFD210" s="15"/>
      <c r="CFE210" s="15"/>
      <c r="CFF210" s="15"/>
      <c r="CFG210" s="15"/>
      <c r="CFH210" s="15"/>
      <c r="CFI210" s="15"/>
      <c r="CFJ210" s="15"/>
      <c r="CFK210" s="15"/>
      <c r="CFL210" s="15"/>
      <c r="CFM210" s="15"/>
      <c r="CFN210" s="15"/>
      <c r="CFO210" s="15"/>
      <c r="CFP210" s="15"/>
      <c r="CFQ210" s="15"/>
      <c r="CFR210" s="15"/>
      <c r="CFS210" s="15"/>
      <c r="CFT210" s="15"/>
      <c r="CFU210" s="15"/>
      <c r="CFV210" s="15"/>
      <c r="CFW210" s="15"/>
      <c r="CFX210" s="15"/>
      <c r="CFY210" s="15"/>
      <c r="CFZ210" s="15"/>
      <c r="CGA210" s="15"/>
      <c r="CGB210" s="15"/>
      <c r="CGC210" s="15"/>
      <c r="CGD210" s="15"/>
      <c r="CGE210" s="15"/>
      <c r="CGF210" s="15"/>
      <c r="CGG210" s="15"/>
      <c r="CGH210" s="15"/>
      <c r="CGI210" s="15"/>
      <c r="CGJ210" s="15"/>
      <c r="CGK210" s="15"/>
      <c r="CGL210" s="15"/>
      <c r="CGM210" s="15"/>
      <c r="CGN210" s="15"/>
      <c r="CGO210" s="15"/>
      <c r="CGP210" s="15"/>
      <c r="CGQ210" s="15"/>
      <c r="CGR210" s="15"/>
      <c r="CGS210" s="15"/>
      <c r="CGT210" s="15"/>
      <c r="CGU210" s="15"/>
      <c r="CGV210" s="15"/>
      <c r="CGW210" s="15"/>
      <c r="CGX210" s="15"/>
      <c r="CGY210" s="15"/>
      <c r="CGZ210" s="15"/>
      <c r="CHA210" s="15"/>
      <c r="CHB210" s="15"/>
      <c r="CHC210" s="15"/>
      <c r="CHD210" s="15"/>
      <c r="CHE210" s="15"/>
      <c r="CHF210" s="15"/>
      <c r="CHG210" s="15"/>
      <c r="CHH210" s="15"/>
      <c r="CHI210" s="15"/>
      <c r="CHJ210" s="15"/>
      <c r="CHK210" s="15"/>
      <c r="CHL210" s="15"/>
      <c r="CHM210" s="15"/>
      <c r="CHN210" s="15"/>
      <c r="CHO210" s="15"/>
      <c r="CHP210" s="15"/>
      <c r="CHQ210" s="15"/>
      <c r="CHR210" s="15"/>
      <c r="CHS210" s="15"/>
      <c r="CHT210" s="15"/>
      <c r="CHU210" s="15"/>
      <c r="CHV210" s="15"/>
      <c r="CHW210" s="15"/>
      <c r="CHX210" s="15"/>
      <c r="CHY210" s="15"/>
      <c r="CHZ210" s="15"/>
      <c r="CIA210" s="15"/>
      <c r="CIB210" s="15"/>
      <c r="CIC210" s="15"/>
      <c r="CID210" s="15"/>
      <c r="CIE210" s="15"/>
      <c r="CIF210" s="15"/>
      <c r="CIG210" s="15"/>
      <c r="CIH210" s="15"/>
      <c r="CII210" s="15"/>
      <c r="CIJ210" s="15"/>
      <c r="CIK210" s="15"/>
      <c r="CIL210" s="15"/>
      <c r="CIM210" s="15"/>
      <c r="CIN210" s="15"/>
      <c r="CIO210" s="15"/>
      <c r="CIP210" s="15"/>
      <c r="CIQ210" s="15"/>
      <c r="CIR210" s="15"/>
      <c r="CIS210" s="15"/>
      <c r="CIT210" s="15"/>
      <c r="CIU210" s="15"/>
      <c r="CIV210" s="15"/>
      <c r="CIW210" s="15"/>
      <c r="CIX210" s="15"/>
      <c r="CIY210" s="15"/>
      <c r="CIZ210" s="15"/>
      <c r="CJA210" s="15"/>
      <c r="CJB210" s="15"/>
      <c r="CJC210" s="15"/>
      <c r="CJD210" s="15"/>
      <c r="CJE210" s="15"/>
      <c r="CJF210" s="15"/>
      <c r="CJG210" s="15"/>
      <c r="CJH210" s="15"/>
      <c r="CJI210" s="15"/>
      <c r="CJJ210" s="15"/>
      <c r="CJK210" s="15"/>
      <c r="CJL210" s="15"/>
      <c r="CJM210" s="15"/>
      <c r="CJN210" s="15"/>
      <c r="CJO210" s="15"/>
      <c r="CJP210" s="15"/>
      <c r="CJQ210" s="15"/>
      <c r="CJR210" s="15"/>
      <c r="CJS210" s="15"/>
      <c r="CJT210" s="15"/>
      <c r="CJU210" s="15"/>
      <c r="CJV210" s="15"/>
      <c r="CJW210" s="15"/>
      <c r="CJX210" s="15"/>
      <c r="CJY210" s="15"/>
      <c r="CJZ210" s="15"/>
      <c r="CKA210" s="15"/>
      <c r="CKB210" s="15"/>
      <c r="CKC210" s="15"/>
      <c r="CKD210" s="15"/>
      <c r="CKE210" s="15"/>
      <c r="CKF210" s="15"/>
      <c r="CKG210" s="15"/>
      <c r="CKH210" s="15"/>
      <c r="CKI210" s="15"/>
      <c r="CKJ210" s="15"/>
      <c r="CKK210" s="15"/>
      <c r="CKL210" s="15"/>
      <c r="CKM210" s="15"/>
      <c r="CKN210" s="15"/>
      <c r="CKO210" s="15"/>
      <c r="CKP210" s="15"/>
      <c r="CKQ210" s="15"/>
      <c r="CKR210" s="15"/>
      <c r="CKS210" s="15"/>
      <c r="CKT210" s="15"/>
      <c r="CKU210" s="15"/>
      <c r="CKV210" s="15"/>
      <c r="CKW210" s="15"/>
      <c r="CKX210" s="15"/>
      <c r="CKY210" s="15"/>
      <c r="CKZ210" s="15"/>
      <c r="CLA210" s="15"/>
      <c r="CLB210" s="15"/>
      <c r="CLC210" s="15"/>
      <c r="CLD210" s="15"/>
      <c r="CLE210" s="15"/>
      <c r="CLF210" s="15"/>
      <c r="CLG210" s="15"/>
      <c r="CLH210" s="15"/>
      <c r="CLI210" s="15"/>
      <c r="CLJ210" s="15"/>
      <c r="CLK210" s="15"/>
      <c r="CLL210" s="15"/>
      <c r="CLM210" s="15"/>
      <c r="CLN210" s="15"/>
      <c r="CLO210" s="15"/>
      <c r="CLP210" s="15"/>
      <c r="CLQ210" s="15"/>
      <c r="CLR210" s="15"/>
      <c r="CLS210" s="15"/>
      <c r="CLT210" s="15"/>
      <c r="CLU210" s="15"/>
      <c r="CLV210" s="15"/>
      <c r="CLW210" s="15"/>
      <c r="CLX210" s="15"/>
      <c r="CLY210" s="15"/>
      <c r="CLZ210" s="15"/>
      <c r="CMA210" s="15"/>
      <c r="CMB210" s="15"/>
      <c r="CMC210" s="15"/>
      <c r="CMD210" s="15"/>
      <c r="CME210" s="15"/>
      <c r="CMF210" s="15"/>
      <c r="CMG210" s="15"/>
      <c r="CMH210" s="15"/>
      <c r="CMI210" s="15"/>
      <c r="CMJ210" s="15"/>
      <c r="CMK210" s="15"/>
      <c r="CML210" s="15"/>
      <c r="CMM210" s="15"/>
      <c r="CMN210" s="15"/>
      <c r="CMO210" s="15"/>
      <c r="CMP210" s="15"/>
      <c r="CMQ210" s="15"/>
      <c r="CMR210" s="15"/>
      <c r="CMS210" s="15"/>
      <c r="CMT210" s="15"/>
      <c r="CMU210" s="15"/>
      <c r="CMV210" s="15"/>
      <c r="CMW210" s="15"/>
      <c r="CMX210" s="15"/>
      <c r="CMY210" s="15"/>
      <c r="CMZ210" s="15"/>
      <c r="CNA210" s="15"/>
      <c r="CNB210" s="15"/>
      <c r="CNC210" s="15"/>
      <c r="CND210" s="15"/>
      <c r="CNE210" s="15"/>
      <c r="CNF210" s="15"/>
      <c r="CNG210" s="15"/>
      <c r="CNH210" s="15"/>
      <c r="CNI210" s="15"/>
      <c r="CNJ210" s="15"/>
      <c r="CNK210" s="15"/>
      <c r="CNL210" s="15"/>
      <c r="CNM210" s="15"/>
      <c r="CNN210" s="15"/>
      <c r="CNO210" s="15"/>
      <c r="CNP210" s="15"/>
      <c r="CNQ210" s="15"/>
      <c r="CNR210" s="15"/>
      <c r="CNS210" s="15"/>
      <c r="CNT210" s="15"/>
      <c r="CNU210" s="15"/>
      <c r="CNV210" s="15"/>
      <c r="CNW210" s="15"/>
      <c r="CNX210" s="15"/>
      <c r="CNY210" s="15"/>
      <c r="CNZ210" s="15"/>
      <c r="COA210" s="15"/>
      <c r="COB210" s="15"/>
      <c r="COC210" s="15"/>
      <c r="COD210" s="15"/>
      <c r="COE210" s="15"/>
      <c r="COF210" s="15"/>
      <c r="COG210" s="15"/>
      <c r="COH210" s="15"/>
      <c r="COI210" s="15"/>
      <c r="COJ210" s="15"/>
      <c r="COK210" s="15"/>
      <c r="COL210" s="15"/>
      <c r="COM210" s="15"/>
      <c r="CON210" s="15"/>
      <c r="COO210" s="15"/>
      <c r="COP210" s="15"/>
      <c r="COQ210" s="15"/>
      <c r="COR210" s="15"/>
      <c r="COS210" s="15"/>
      <c r="COT210" s="15"/>
      <c r="COU210" s="15"/>
      <c r="COV210" s="15"/>
      <c r="COW210" s="15"/>
      <c r="COX210" s="15"/>
      <c r="COY210" s="15"/>
      <c r="COZ210" s="15"/>
      <c r="CPA210" s="15"/>
      <c r="CPB210" s="15"/>
      <c r="CPC210" s="15"/>
      <c r="CPD210" s="15"/>
      <c r="CPE210" s="15"/>
      <c r="CPF210" s="15"/>
      <c r="CPG210" s="15"/>
      <c r="CPH210" s="15"/>
      <c r="CPI210" s="15"/>
      <c r="CPJ210" s="15"/>
      <c r="CPK210" s="15"/>
      <c r="CPL210" s="15"/>
      <c r="CPM210" s="15"/>
      <c r="CPN210" s="15"/>
      <c r="CPO210" s="15"/>
      <c r="CPP210" s="15"/>
      <c r="CPQ210" s="15"/>
      <c r="CPR210" s="15"/>
      <c r="CPS210" s="15"/>
      <c r="CPT210" s="15"/>
      <c r="CPU210" s="15"/>
      <c r="CPV210" s="15"/>
      <c r="CPW210" s="15"/>
      <c r="CPX210" s="15"/>
      <c r="CPY210" s="15"/>
      <c r="CPZ210" s="15"/>
      <c r="CQA210" s="15"/>
      <c r="CQB210" s="15"/>
      <c r="CQC210" s="15"/>
      <c r="CQD210" s="15"/>
      <c r="CQE210" s="15"/>
      <c r="CQF210" s="15"/>
      <c r="CQG210" s="15"/>
      <c r="CQH210" s="15"/>
      <c r="CQI210" s="15"/>
      <c r="CQJ210" s="15"/>
      <c r="CQK210" s="15"/>
      <c r="CQL210" s="15"/>
      <c r="CQM210" s="15"/>
      <c r="CQN210" s="15"/>
      <c r="CQO210" s="15"/>
      <c r="CQP210" s="15"/>
      <c r="CQQ210" s="15"/>
      <c r="CQR210" s="15"/>
      <c r="CQS210" s="15"/>
      <c r="CQT210" s="15"/>
      <c r="CQU210" s="15"/>
      <c r="CQV210" s="15"/>
      <c r="CQW210" s="15"/>
      <c r="CQX210" s="15"/>
      <c r="CQY210" s="15"/>
      <c r="CQZ210" s="15"/>
      <c r="CRA210" s="15"/>
      <c r="CRB210" s="15"/>
      <c r="CRC210" s="15"/>
      <c r="CRD210" s="15"/>
      <c r="CRE210" s="15"/>
      <c r="CRF210" s="15"/>
      <c r="CRG210" s="15"/>
      <c r="CRH210" s="15"/>
      <c r="CRI210" s="15"/>
      <c r="CRJ210" s="15"/>
      <c r="CRK210" s="15"/>
      <c r="CRL210" s="15"/>
      <c r="CRM210" s="15"/>
      <c r="CRN210" s="15"/>
      <c r="CRO210" s="15"/>
      <c r="CRP210" s="15"/>
      <c r="CRQ210" s="15"/>
      <c r="CRR210" s="15"/>
      <c r="CRS210" s="15"/>
      <c r="CRT210" s="15"/>
      <c r="CRU210" s="15"/>
      <c r="CRV210" s="15"/>
      <c r="CRW210" s="15"/>
      <c r="CRX210" s="15"/>
      <c r="CRY210" s="15"/>
      <c r="CRZ210" s="15"/>
      <c r="CSA210" s="15"/>
      <c r="CSB210" s="15"/>
      <c r="CSC210" s="15"/>
      <c r="CSD210" s="15"/>
      <c r="CSE210" s="15"/>
      <c r="CSF210" s="15"/>
      <c r="CSG210" s="15"/>
      <c r="CSH210" s="15"/>
      <c r="CSI210" s="15"/>
      <c r="CSJ210" s="15"/>
      <c r="CSK210" s="15"/>
      <c r="CSL210" s="15"/>
      <c r="CSM210" s="15"/>
      <c r="CSN210" s="15"/>
      <c r="CSO210" s="15"/>
      <c r="CSP210" s="15"/>
      <c r="CSQ210" s="15"/>
      <c r="CSR210" s="15"/>
      <c r="CSS210" s="15"/>
      <c r="CST210" s="15"/>
      <c r="CSU210" s="15"/>
      <c r="CSV210" s="15"/>
      <c r="CSW210" s="15"/>
      <c r="CSX210" s="15"/>
      <c r="CSY210" s="15"/>
      <c r="CSZ210" s="15"/>
      <c r="CTA210" s="15"/>
      <c r="CTB210" s="15"/>
      <c r="CTC210" s="15"/>
      <c r="CTD210" s="15"/>
      <c r="CTE210" s="15"/>
      <c r="CTF210" s="15"/>
      <c r="CTG210" s="15"/>
      <c r="CTH210" s="15"/>
      <c r="CTI210" s="15"/>
      <c r="CTJ210" s="15"/>
      <c r="CTK210" s="15"/>
      <c r="CTL210" s="15"/>
      <c r="CTM210" s="15"/>
      <c r="CTN210" s="15"/>
      <c r="CTO210" s="15"/>
      <c r="CTP210" s="15"/>
      <c r="CTQ210" s="15"/>
      <c r="CTR210" s="15"/>
      <c r="CTS210" s="15"/>
      <c r="CTT210" s="15"/>
      <c r="CTU210" s="15"/>
      <c r="CTV210" s="15"/>
      <c r="CTW210" s="15"/>
      <c r="CTX210" s="15"/>
      <c r="CTY210" s="15"/>
      <c r="CTZ210" s="15"/>
      <c r="CUA210" s="15"/>
      <c r="CUB210" s="15"/>
      <c r="CUC210" s="15"/>
      <c r="CUD210" s="15"/>
      <c r="CUE210" s="15"/>
      <c r="CUF210" s="15"/>
      <c r="CUG210" s="15"/>
      <c r="CUH210" s="15"/>
      <c r="CUI210" s="15"/>
      <c r="CUJ210" s="15"/>
      <c r="CUK210" s="15"/>
      <c r="CUL210" s="15"/>
      <c r="CUM210" s="15"/>
      <c r="CUN210" s="15"/>
      <c r="CUO210" s="15"/>
      <c r="CUP210" s="15"/>
      <c r="CUQ210" s="15"/>
      <c r="CUR210" s="15"/>
      <c r="CUS210" s="15"/>
      <c r="CUT210" s="15"/>
      <c r="CUU210" s="15"/>
      <c r="CUV210" s="15"/>
      <c r="CUW210" s="15"/>
      <c r="CUX210" s="15"/>
      <c r="CUY210" s="15"/>
      <c r="CUZ210" s="15"/>
      <c r="CVA210" s="15"/>
      <c r="CVB210" s="15"/>
      <c r="CVC210" s="15"/>
      <c r="CVD210" s="15"/>
      <c r="CVE210" s="15"/>
      <c r="CVF210" s="15"/>
      <c r="CVG210" s="15"/>
      <c r="CVH210" s="15"/>
      <c r="CVI210" s="15"/>
      <c r="CVJ210" s="15"/>
      <c r="CVK210" s="15"/>
      <c r="CVL210" s="15"/>
      <c r="CVM210" s="15"/>
      <c r="CVN210" s="15"/>
      <c r="CVO210" s="15"/>
      <c r="CVP210" s="15"/>
      <c r="CVQ210" s="15"/>
      <c r="CVR210" s="15"/>
      <c r="CVS210" s="15"/>
      <c r="CVT210" s="15"/>
      <c r="CVU210" s="15"/>
      <c r="CVV210" s="15"/>
      <c r="CVW210" s="15"/>
      <c r="CVX210" s="15"/>
      <c r="CVY210" s="15"/>
      <c r="CVZ210" s="15"/>
      <c r="CWA210" s="15"/>
      <c r="CWB210" s="15"/>
      <c r="CWC210" s="15"/>
      <c r="CWD210" s="15"/>
      <c r="CWE210" s="15"/>
      <c r="CWF210" s="15"/>
      <c r="CWG210" s="15"/>
      <c r="CWH210" s="15"/>
      <c r="CWI210" s="15"/>
      <c r="CWJ210" s="15"/>
      <c r="CWK210" s="15"/>
      <c r="CWL210" s="15"/>
      <c r="CWM210" s="15"/>
      <c r="CWN210" s="15"/>
      <c r="CWO210" s="15"/>
      <c r="CWP210" s="15"/>
      <c r="CWQ210" s="15"/>
      <c r="CWR210" s="15"/>
      <c r="CWS210" s="15"/>
      <c r="CWT210" s="15"/>
      <c r="CWU210" s="15"/>
      <c r="CWV210" s="15"/>
      <c r="CWW210" s="15"/>
      <c r="CWX210" s="15"/>
      <c r="CWY210" s="15"/>
      <c r="CWZ210" s="15"/>
      <c r="CXA210" s="15"/>
      <c r="CXB210" s="15"/>
      <c r="CXC210" s="15"/>
      <c r="CXD210" s="15"/>
      <c r="CXE210" s="15"/>
      <c r="CXF210" s="15"/>
      <c r="CXG210" s="15"/>
      <c r="CXH210" s="15"/>
      <c r="CXI210" s="15"/>
      <c r="CXJ210" s="15"/>
      <c r="CXK210" s="15"/>
      <c r="CXL210" s="15"/>
      <c r="CXM210" s="15"/>
      <c r="CXN210" s="15"/>
      <c r="CXO210" s="15"/>
      <c r="CXP210" s="15"/>
      <c r="CXQ210" s="15"/>
      <c r="CXR210" s="15"/>
      <c r="CXS210" s="15"/>
      <c r="CXT210" s="15"/>
      <c r="CXU210" s="15"/>
      <c r="CXV210" s="15"/>
      <c r="CXW210" s="15"/>
      <c r="CXX210" s="15"/>
      <c r="CXY210" s="15"/>
      <c r="CXZ210" s="15"/>
      <c r="CYA210" s="15"/>
      <c r="CYB210" s="15"/>
      <c r="CYC210" s="15"/>
      <c r="CYD210" s="15"/>
      <c r="CYE210" s="15"/>
      <c r="CYF210" s="15"/>
      <c r="CYG210" s="15"/>
      <c r="CYH210" s="15"/>
      <c r="CYI210" s="15"/>
      <c r="CYJ210" s="15"/>
      <c r="CYK210" s="15"/>
      <c r="CYL210" s="15"/>
      <c r="CYM210" s="15"/>
      <c r="CYN210" s="15"/>
      <c r="CYO210" s="15"/>
      <c r="CYP210" s="15"/>
      <c r="CYQ210" s="15"/>
      <c r="CYR210" s="15"/>
      <c r="CYS210" s="15"/>
      <c r="CYT210" s="15"/>
      <c r="CYU210" s="15"/>
      <c r="CYV210" s="15"/>
      <c r="CYW210" s="15"/>
      <c r="CYX210" s="15"/>
      <c r="CYY210" s="15"/>
      <c r="CYZ210" s="15"/>
      <c r="CZA210" s="15"/>
      <c r="CZB210" s="15"/>
      <c r="CZC210" s="15"/>
      <c r="CZD210" s="15"/>
      <c r="CZE210" s="15"/>
      <c r="CZF210" s="15"/>
      <c r="CZG210" s="15"/>
      <c r="CZH210" s="15"/>
      <c r="CZI210" s="15"/>
      <c r="CZJ210" s="15"/>
      <c r="CZK210" s="15"/>
      <c r="CZL210" s="15"/>
      <c r="CZM210" s="15"/>
      <c r="CZN210" s="15"/>
      <c r="CZO210" s="15"/>
      <c r="CZP210" s="15"/>
      <c r="CZQ210" s="15"/>
      <c r="CZR210" s="15"/>
      <c r="CZS210" s="15"/>
      <c r="CZT210" s="15"/>
      <c r="CZU210" s="15"/>
      <c r="CZV210" s="15"/>
      <c r="CZW210" s="15"/>
      <c r="CZX210" s="15"/>
      <c r="CZY210" s="15"/>
      <c r="CZZ210" s="15"/>
      <c r="DAA210" s="15"/>
      <c r="DAB210" s="15"/>
      <c r="DAC210" s="15"/>
      <c r="DAD210" s="15"/>
      <c r="DAE210" s="15"/>
      <c r="DAF210" s="15"/>
      <c r="DAG210" s="15"/>
      <c r="DAH210" s="15"/>
      <c r="DAI210" s="15"/>
      <c r="DAJ210" s="15"/>
      <c r="DAK210" s="15"/>
      <c r="DAL210" s="15"/>
      <c r="DAM210" s="15"/>
      <c r="DAN210" s="15"/>
      <c r="DAO210" s="15"/>
      <c r="DAP210" s="15"/>
      <c r="DAQ210" s="15"/>
      <c r="DAR210" s="15"/>
      <c r="DAS210" s="15"/>
      <c r="DAT210" s="15"/>
      <c r="DAU210" s="15"/>
      <c r="DAV210" s="15"/>
      <c r="DAW210" s="15"/>
      <c r="DAX210" s="15"/>
      <c r="DAY210" s="15"/>
      <c r="DAZ210" s="15"/>
      <c r="DBA210" s="15"/>
      <c r="DBB210" s="15"/>
      <c r="DBC210" s="15"/>
      <c r="DBD210" s="15"/>
      <c r="DBE210" s="15"/>
      <c r="DBF210" s="15"/>
      <c r="DBG210" s="15"/>
      <c r="DBH210" s="15"/>
      <c r="DBI210" s="15"/>
      <c r="DBJ210" s="15"/>
      <c r="DBK210" s="15"/>
      <c r="DBL210" s="15"/>
      <c r="DBM210" s="15"/>
      <c r="DBN210" s="15"/>
      <c r="DBO210" s="15"/>
      <c r="DBP210" s="15"/>
      <c r="DBQ210" s="15"/>
      <c r="DBR210" s="15"/>
      <c r="DBS210" s="15"/>
      <c r="DBT210" s="15"/>
      <c r="DBU210" s="15"/>
      <c r="DBV210" s="15"/>
      <c r="DBW210" s="15"/>
      <c r="DBX210" s="15"/>
      <c r="DBY210" s="15"/>
      <c r="DBZ210" s="15"/>
      <c r="DCA210" s="15"/>
      <c r="DCB210" s="15"/>
      <c r="DCC210" s="15"/>
      <c r="DCD210" s="15"/>
      <c r="DCE210" s="15"/>
      <c r="DCF210" s="15"/>
      <c r="DCG210" s="15"/>
      <c r="DCH210" s="15"/>
      <c r="DCI210" s="15"/>
      <c r="DCJ210" s="15"/>
      <c r="DCK210" s="15"/>
      <c r="DCL210" s="15"/>
      <c r="DCM210" s="15"/>
      <c r="DCN210" s="15"/>
      <c r="DCO210" s="15"/>
      <c r="DCP210" s="15"/>
      <c r="DCQ210" s="15"/>
      <c r="DCR210" s="15"/>
      <c r="DCS210" s="15"/>
      <c r="DCT210" s="15"/>
      <c r="DCU210" s="15"/>
      <c r="DCV210" s="15"/>
      <c r="DCW210" s="15"/>
      <c r="DCX210" s="15"/>
      <c r="DCY210" s="15"/>
      <c r="DCZ210" s="15"/>
      <c r="DDA210" s="15"/>
      <c r="DDB210" s="15"/>
      <c r="DDC210" s="15"/>
      <c r="DDD210" s="15"/>
      <c r="DDE210" s="15"/>
      <c r="DDF210" s="15"/>
      <c r="DDG210" s="15"/>
      <c r="DDH210" s="15"/>
      <c r="DDI210" s="15"/>
      <c r="DDJ210" s="15"/>
      <c r="DDK210" s="15"/>
      <c r="DDL210" s="15"/>
      <c r="DDM210" s="15"/>
      <c r="DDN210" s="15"/>
      <c r="DDO210" s="15"/>
      <c r="DDP210" s="15"/>
      <c r="DDQ210" s="15"/>
      <c r="DDR210" s="15"/>
      <c r="DDS210" s="15"/>
      <c r="DDT210" s="15"/>
      <c r="DDU210" s="15"/>
      <c r="DDV210" s="15"/>
      <c r="DDW210" s="15"/>
      <c r="DDX210" s="15"/>
      <c r="DDY210" s="15"/>
      <c r="DDZ210" s="15"/>
      <c r="DEA210" s="15"/>
      <c r="DEB210" s="15"/>
      <c r="DEC210" s="15"/>
      <c r="DED210" s="15"/>
      <c r="DEE210" s="15"/>
      <c r="DEF210" s="15"/>
      <c r="DEG210" s="15"/>
      <c r="DEH210" s="15"/>
      <c r="DEI210" s="15"/>
      <c r="DEJ210" s="15"/>
      <c r="DEK210" s="15"/>
      <c r="DEL210" s="15"/>
      <c r="DEM210" s="15"/>
      <c r="DEN210" s="15"/>
      <c r="DEO210" s="15"/>
      <c r="DEP210" s="15"/>
      <c r="DEQ210" s="15"/>
      <c r="DER210" s="15"/>
      <c r="DES210" s="15"/>
      <c r="DET210" s="15"/>
      <c r="DEU210" s="15"/>
      <c r="DEV210" s="15"/>
      <c r="DEW210" s="15"/>
      <c r="DEX210" s="15"/>
      <c r="DEY210" s="15"/>
      <c r="DEZ210" s="15"/>
      <c r="DFA210" s="15"/>
      <c r="DFB210" s="15"/>
      <c r="DFC210" s="15"/>
      <c r="DFD210" s="15"/>
      <c r="DFE210" s="15"/>
      <c r="DFF210" s="15"/>
      <c r="DFG210" s="15"/>
      <c r="DFH210" s="15"/>
      <c r="DFI210" s="15"/>
      <c r="DFJ210" s="15"/>
      <c r="DFK210" s="15"/>
      <c r="DFL210" s="15"/>
      <c r="DFM210" s="15"/>
      <c r="DFN210" s="15"/>
      <c r="DFO210" s="15"/>
      <c r="DFP210" s="15"/>
      <c r="DFQ210" s="15"/>
      <c r="DFR210" s="15"/>
      <c r="DFS210" s="15"/>
      <c r="DFT210" s="15"/>
      <c r="DFU210" s="15"/>
      <c r="DFV210" s="15"/>
      <c r="DFW210" s="15"/>
      <c r="DFX210" s="15"/>
      <c r="DFY210" s="15"/>
      <c r="DFZ210" s="15"/>
      <c r="DGA210" s="15"/>
      <c r="DGB210" s="15"/>
      <c r="DGC210" s="15"/>
      <c r="DGD210" s="15"/>
      <c r="DGE210" s="15"/>
      <c r="DGF210" s="15"/>
      <c r="DGG210" s="15"/>
      <c r="DGH210" s="15"/>
      <c r="DGI210" s="15"/>
      <c r="DGJ210" s="15"/>
      <c r="DGK210" s="15"/>
      <c r="DGL210" s="15"/>
      <c r="DGM210" s="15"/>
      <c r="DGN210" s="15"/>
      <c r="DGO210" s="15"/>
      <c r="DGP210" s="15"/>
      <c r="DGQ210" s="15"/>
      <c r="DGR210" s="15"/>
      <c r="DGS210" s="15"/>
      <c r="DGT210" s="15"/>
      <c r="DGU210" s="15"/>
      <c r="DGV210" s="15"/>
      <c r="DGW210" s="15"/>
      <c r="DGX210" s="15"/>
      <c r="DGY210" s="15"/>
      <c r="DGZ210" s="15"/>
      <c r="DHA210" s="15"/>
      <c r="DHB210" s="15"/>
      <c r="DHC210" s="15"/>
      <c r="DHD210" s="15"/>
      <c r="DHE210" s="15"/>
      <c r="DHF210" s="15"/>
      <c r="DHG210" s="15"/>
      <c r="DHH210" s="15"/>
      <c r="DHI210" s="15"/>
      <c r="DHJ210" s="15"/>
      <c r="DHK210" s="15"/>
      <c r="DHL210" s="15"/>
      <c r="DHM210" s="15"/>
      <c r="DHN210" s="15"/>
      <c r="DHO210" s="15"/>
      <c r="DHP210" s="15"/>
      <c r="DHQ210" s="15"/>
      <c r="DHR210" s="15"/>
      <c r="DHS210" s="15"/>
      <c r="DHT210" s="15"/>
      <c r="DHU210" s="15"/>
      <c r="DHV210" s="15"/>
      <c r="DHW210" s="15"/>
      <c r="DHX210" s="15"/>
      <c r="DHY210" s="15"/>
      <c r="DHZ210" s="15"/>
      <c r="DIA210" s="15"/>
      <c r="DIB210" s="15"/>
      <c r="DIC210" s="15"/>
      <c r="DID210" s="15"/>
      <c r="DIE210" s="15"/>
      <c r="DIF210" s="15"/>
      <c r="DIG210" s="15"/>
      <c r="DIH210" s="15"/>
      <c r="DII210" s="15"/>
      <c r="DIJ210" s="15"/>
      <c r="DIK210" s="15"/>
      <c r="DIL210" s="15"/>
      <c r="DIM210" s="15"/>
      <c r="DIN210" s="15"/>
      <c r="DIO210" s="15"/>
      <c r="DIP210" s="15"/>
      <c r="DIQ210" s="15"/>
      <c r="DIR210" s="15"/>
      <c r="DIS210" s="15"/>
      <c r="DIT210" s="15"/>
      <c r="DIU210" s="15"/>
      <c r="DIV210" s="15"/>
      <c r="DIW210" s="15"/>
      <c r="DIX210" s="15"/>
      <c r="DIY210" s="15"/>
      <c r="DIZ210" s="15"/>
      <c r="DJA210" s="15"/>
      <c r="DJB210" s="15"/>
      <c r="DJC210" s="15"/>
      <c r="DJD210" s="15"/>
      <c r="DJE210" s="15"/>
      <c r="DJF210" s="15"/>
      <c r="DJG210" s="15"/>
      <c r="DJH210" s="15"/>
      <c r="DJI210" s="15"/>
      <c r="DJJ210" s="15"/>
      <c r="DJK210" s="15"/>
      <c r="DJL210" s="15"/>
      <c r="DJM210" s="15"/>
      <c r="DJN210" s="15"/>
      <c r="DJO210" s="15"/>
      <c r="DJP210" s="15"/>
      <c r="DJQ210" s="15"/>
      <c r="DJR210" s="15"/>
      <c r="DJS210" s="15"/>
      <c r="DJT210" s="15"/>
      <c r="DJU210" s="15"/>
      <c r="DJV210" s="15"/>
      <c r="DJW210" s="15"/>
      <c r="DJX210" s="15"/>
      <c r="DJY210" s="15"/>
      <c r="DJZ210" s="15"/>
      <c r="DKA210" s="15"/>
      <c r="DKB210" s="15"/>
      <c r="DKC210" s="15"/>
      <c r="DKD210" s="15"/>
      <c r="DKE210" s="15"/>
      <c r="DKF210" s="15"/>
      <c r="DKG210" s="15"/>
      <c r="DKH210" s="15"/>
      <c r="DKI210" s="15"/>
      <c r="DKJ210" s="15"/>
      <c r="DKK210" s="15"/>
      <c r="DKL210" s="15"/>
      <c r="DKM210" s="15"/>
      <c r="DKN210" s="15"/>
      <c r="DKO210" s="15"/>
      <c r="DKP210" s="15"/>
      <c r="DKQ210" s="15"/>
      <c r="DKR210" s="15"/>
      <c r="DKS210" s="15"/>
      <c r="DKT210" s="15"/>
      <c r="DKU210" s="15"/>
      <c r="DKV210" s="15"/>
      <c r="DKW210" s="15"/>
      <c r="DKX210" s="15"/>
      <c r="DKY210" s="15"/>
      <c r="DKZ210" s="15"/>
      <c r="DLA210" s="15"/>
      <c r="DLB210" s="15"/>
      <c r="DLC210" s="15"/>
      <c r="DLD210" s="15"/>
      <c r="DLE210" s="15"/>
      <c r="DLF210" s="15"/>
      <c r="DLG210" s="15"/>
      <c r="DLH210" s="15"/>
      <c r="DLI210" s="15"/>
      <c r="DLJ210" s="15"/>
      <c r="DLK210" s="15"/>
      <c r="DLL210" s="15"/>
      <c r="DLM210" s="15"/>
      <c r="DLN210" s="15"/>
      <c r="DLO210" s="15"/>
      <c r="DLP210" s="15"/>
      <c r="DLQ210" s="15"/>
      <c r="DLR210" s="15"/>
      <c r="DLS210" s="15"/>
      <c r="DLT210" s="15"/>
      <c r="DLU210" s="15"/>
      <c r="DLV210" s="15"/>
      <c r="DLW210" s="15"/>
      <c r="DLX210" s="15"/>
      <c r="DLY210" s="15"/>
      <c r="DLZ210" s="15"/>
      <c r="DMA210" s="15"/>
      <c r="DMB210" s="15"/>
      <c r="DMC210" s="15"/>
      <c r="DMD210" s="15"/>
      <c r="DME210" s="15"/>
      <c r="DMF210" s="15"/>
      <c r="DMG210" s="15"/>
      <c r="DMH210" s="15"/>
      <c r="DMI210" s="15"/>
      <c r="DMJ210" s="15"/>
      <c r="DMK210" s="15"/>
      <c r="DML210" s="15"/>
      <c r="DMM210" s="15"/>
      <c r="DMN210" s="15"/>
      <c r="DMO210" s="15"/>
      <c r="DMP210" s="15"/>
      <c r="DMQ210" s="15"/>
      <c r="DMR210" s="15"/>
      <c r="DMS210" s="15"/>
      <c r="DMT210" s="15"/>
      <c r="DMU210" s="15"/>
      <c r="DMV210" s="15"/>
      <c r="DMW210" s="15"/>
      <c r="DMX210" s="15"/>
      <c r="DMY210" s="15"/>
      <c r="DMZ210" s="15"/>
      <c r="DNA210" s="15"/>
      <c r="DNB210" s="15"/>
      <c r="DNC210" s="15"/>
      <c r="DND210" s="15"/>
      <c r="DNE210" s="15"/>
      <c r="DNF210" s="15"/>
      <c r="DNG210" s="15"/>
      <c r="DNH210" s="15"/>
      <c r="DNI210" s="15"/>
      <c r="DNJ210" s="15"/>
      <c r="DNK210" s="15"/>
      <c r="DNL210" s="15"/>
      <c r="DNM210" s="15"/>
      <c r="DNN210" s="15"/>
      <c r="DNO210" s="15"/>
      <c r="DNP210" s="15"/>
      <c r="DNQ210" s="15"/>
      <c r="DNR210" s="15"/>
      <c r="DNS210" s="15"/>
      <c r="DNT210" s="15"/>
      <c r="DNU210" s="15"/>
      <c r="DNV210" s="15"/>
      <c r="DNW210" s="15"/>
      <c r="DNX210" s="15"/>
      <c r="DNY210" s="15"/>
      <c r="DNZ210" s="15"/>
      <c r="DOA210" s="15"/>
      <c r="DOB210" s="15"/>
      <c r="DOC210" s="15"/>
      <c r="DOD210" s="15"/>
      <c r="DOE210" s="15"/>
      <c r="DOF210" s="15"/>
      <c r="DOG210" s="15"/>
      <c r="DOH210" s="15"/>
      <c r="DOI210" s="15"/>
      <c r="DOJ210" s="15"/>
      <c r="DOK210" s="15"/>
      <c r="DOL210" s="15"/>
      <c r="DOM210" s="15"/>
      <c r="DON210" s="15"/>
      <c r="DOO210" s="15"/>
      <c r="DOP210" s="15"/>
      <c r="DOQ210" s="15"/>
      <c r="DOR210" s="15"/>
      <c r="DOS210" s="15"/>
      <c r="DOT210" s="15"/>
      <c r="DOU210" s="15"/>
      <c r="DOV210" s="15"/>
      <c r="DOW210" s="15"/>
      <c r="DOX210" s="15"/>
      <c r="DOY210" s="15"/>
      <c r="DOZ210" s="15"/>
      <c r="DPA210" s="15"/>
      <c r="DPB210" s="15"/>
      <c r="DPC210" s="15"/>
      <c r="DPD210" s="15"/>
      <c r="DPE210" s="15"/>
      <c r="DPF210" s="15"/>
      <c r="DPG210" s="15"/>
      <c r="DPH210" s="15"/>
      <c r="DPI210" s="15"/>
      <c r="DPJ210" s="15"/>
      <c r="DPK210" s="15"/>
      <c r="DPL210" s="15"/>
      <c r="DPM210" s="15"/>
      <c r="DPN210" s="15"/>
      <c r="DPO210" s="15"/>
      <c r="DPP210" s="15"/>
      <c r="DPQ210" s="15"/>
      <c r="DPR210" s="15"/>
      <c r="DPS210" s="15"/>
      <c r="DPT210" s="15"/>
      <c r="DPU210" s="15"/>
      <c r="DPV210" s="15"/>
      <c r="DPW210" s="15"/>
      <c r="DPX210" s="15"/>
      <c r="DPY210" s="15"/>
      <c r="DPZ210" s="15"/>
      <c r="DQA210" s="15"/>
      <c r="DQB210" s="15"/>
      <c r="DQC210" s="15"/>
      <c r="DQD210" s="15"/>
      <c r="DQE210" s="15"/>
      <c r="DQF210" s="15"/>
      <c r="DQG210" s="15"/>
      <c r="DQH210" s="15"/>
      <c r="DQI210" s="15"/>
      <c r="DQJ210" s="15"/>
      <c r="DQK210" s="15"/>
      <c r="DQL210" s="15"/>
      <c r="DQM210" s="15"/>
      <c r="DQN210" s="15"/>
      <c r="DQO210" s="15"/>
      <c r="DQP210" s="15"/>
      <c r="DQQ210" s="15"/>
      <c r="DQR210" s="15"/>
      <c r="DQS210" s="15"/>
      <c r="DQT210" s="15"/>
      <c r="DQU210" s="15"/>
      <c r="DQV210" s="15"/>
      <c r="DQW210" s="15"/>
      <c r="DQX210" s="15"/>
      <c r="DQY210" s="15"/>
      <c r="DQZ210" s="15"/>
      <c r="DRA210" s="15"/>
      <c r="DRB210" s="15"/>
      <c r="DRC210" s="15"/>
      <c r="DRD210" s="15"/>
      <c r="DRE210" s="15"/>
      <c r="DRF210" s="15"/>
      <c r="DRG210" s="15"/>
      <c r="DRH210" s="15"/>
      <c r="DRI210" s="15"/>
      <c r="DRJ210" s="15"/>
      <c r="DRK210" s="15"/>
      <c r="DRL210" s="15"/>
      <c r="DRM210" s="15"/>
      <c r="DRN210" s="15"/>
      <c r="DRO210" s="15"/>
      <c r="DRP210" s="15"/>
      <c r="DRQ210" s="15"/>
      <c r="DRR210" s="15"/>
      <c r="DRS210" s="15"/>
      <c r="DRT210" s="15"/>
      <c r="DRU210" s="15"/>
      <c r="DRV210" s="15"/>
      <c r="DRW210" s="15"/>
      <c r="DRX210" s="15"/>
      <c r="DRY210" s="15"/>
      <c r="DRZ210" s="15"/>
      <c r="DSA210" s="15"/>
      <c r="DSB210" s="15"/>
      <c r="DSC210" s="15"/>
      <c r="DSD210" s="15"/>
      <c r="DSE210" s="15"/>
      <c r="DSF210" s="15"/>
      <c r="DSG210" s="15"/>
      <c r="DSH210" s="15"/>
      <c r="DSI210" s="15"/>
      <c r="DSJ210" s="15"/>
      <c r="DSK210" s="15"/>
      <c r="DSL210" s="15"/>
      <c r="DSM210" s="15"/>
      <c r="DSN210" s="15"/>
      <c r="DSO210" s="15"/>
      <c r="DSP210" s="15"/>
      <c r="DSQ210" s="15"/>
      <c r="DSR210" s="15"/>
      <c r="DSS210" s="15"/>
      <c r="DST210" s="15"/>
      <c r="DSU210" s="15"/>
      <c r="DSV210" s="15"/>
      <c r="DSW210" s="15"/>
      <c r="DSX210" s="15"/>
      <c r="DSY210" s="15"/>
      <c r="DSZ210" s="15"/>
      <c r="DTA210" s="15"/>
      <c r="DTB210" s="15"/>
      <c r="DTC210" s="15"/>
      <c r="DTD210" s="15"/>
      <c r="DTE210" s="15"/>
      <c r="DTF210" s="15"/>
      <c r="DTG210" s="15"/>
      <c r="DTH210" s="15"/>
      <c r="DTI210" s="15"/>
      <c r="DTJ210" s="15"/>
      <c r="DTK210" s="15"/>
      <c r="DTL210" s="15"/>
      <c r="DTM210" s="15"/>
      <c r="DTN210" s="15"/>
      <c r="DTO210" s="15"/>
      <c r="DTP210" s="15"/>
      <c r="DTQ210" s="15"/>
      <c r="DTR210" s="15"/>
      <c r="DTS210" s="15"/>
      <c r="DTT210" s="15"/>
      <c r="DTU210" s="15"/>
      <c r="DTV210" s="15"/>
      <c r="DTW210" s="15"/>
      <c r="DTX210" s="15"/>
      <c r="DTY210" s="15"/>
      <c r="DTZ210" s="15"/>
      <c r="DUA210" s="15"/>
      <c r="DUB210" s="15"/>
      <c r="DUC210" s="15"/>
      <c r="DUD210" s="15"/>
      <c r="DUE210" s="15"/>
      <c r="DUF210" s="15"/>
      <c r="DUG210" s="15"/>
      <c r="DUH210" s="15"/>
      <c r="DUI210" s="15"/>
      <c r="DUJ210" s="15"/>
      <c r="DUK210" s="15"/>
      <c r="DUL210" s="15"/>
      <c r="DUM210" s="15"/>
      <c r="DUN210" s="15"/>
      <c r="DUO210" s="15"/>
      <c r="DUP210" s="15"/>
      <c r="DUQ210" s="15"/>
      <c r="DUR210" s="15"/>
      <c r="DUS210" s="15"/>
      <c r="DUT210" s="15"/>
      <c r="DUU210" s="15"/>
      <c r="DUV210" s="15"/>
      <c r="DUW210" s="15"/>
      <c r="DUX210" s="15"/>
      <c r="DUY210" s="15"/>
      <c r="DUZ210" s="15"/>
      <c r="DVA210" s="15"/>
      <c r="DVB210" s="15"/>
      <c r="DVC210" s="15"/>
      <c r="DVD210" s="15"/>
      <c r="DVE210" s="15"/>
      <c r="DVF210" s="15"/>
      <c r="DVG210" s="15"/>
      <c r="DVH210" s="15"/>
      <c r="DVI210" s="15"/>
      <c r="DVJ210" s="15"/>
      <c r="DVK210" s="15"/>
      <c r="DVL210" s="15"/>
      <c r="DVM210" s="15"/>
      <c r="DVN210" s="15"/>
      <c r="DVO210" s="15"/>
      <c r="DVP210" s="15"/>
      <c r="DVQ210" s="15"/>
      <c r="DVR210" s="15"/>
      <c r="DVS210" s="15"/>
      <c r="DVT210" s="15"/>
      <c r="DVU210" s="15"/>
      <c r="DVV210" s="15"/>
      <c r="DVW210" s="15"/>
      <c r="DVX210" s="15"/>
      <c r="DVY210" s="15"/>
      <c r="DVZ210" s="15"/>
      <c r="DWA210" s="15"/>
      <c r="DWB210" s="15"/>
      <c r="DWC210" s="15"/>
      <c r="DWD210" s="15"/>
      <c r="DWE210" s="15"/>
      <c r="DWF210" s="15"/>
      <c r="DWG210" s="15"/>
      <c r="DWH210" s="15"/>
      <c r="DWI210" s="15"/>
      <c r="DWJ210" s="15"/>
      <c r="DWK210" s="15"/>
      <c r="DWL210" s="15"/>
      <c r="DWM210" s="15"/>
      <c r="DWN210" s="15"/>
      <c r="DWO210" s="15"/>
      <c r="DWP210" s="15"/>
      <c r="DWQ210" s="15"/>
      <c r="DWR210" s="15"/>
      <c r="DWS210" s="15"/>
      <c r="DWT210" s="15"/>
      <c r="DWU210" s="15"/>
      <c r="DWV210" s="15"/>
      <c r="DWW210" s="15"/>
      <c r="DWX210" s="15"/>
      <c r="DWY210" s="15"/>
      <c r="DWZ210" s="15"/>
      <c r="DXA210" s="15"/>
      <c r="DXB210" s="15"/>
      <c r="DXC210" s="15"/>
      <c r="DXD210" s="15"/>
      <c r="DXE210" s="15"/>
      <c r="DXF210" s="15"/>
      <c r="DXG210" s="15"/>
      <c r="DXH210" s="15"/>
      <c r="DXI210" s="15"/>
      <c r="DXJ210" s="15"/>
      <c r="DXK210" s="15"/>
      <c r="DXL210" s="15"/>
      <c r="DXM210" s="15"/>
      <c r="DXN210" s="15"/>
      <c r="DXO210" s="15"/>
      <c r="DXP210" s="15"/>
      <c r="DXQ210" s="15"/>
      <c r="DXR210" s="15"/>
      <c r="DXS210" s="15"/>
      <c r="DXT210" s="15"/>
      <c r="DXU210" s="15"/>
      <c r="DXV210" s="15"/>
      <c r="DXW210" s="15"/>
      <c r="DXX210" s="15"/>
      <c r="DXY210" s="15"/>
      <c r="DXZ210" s="15"/>
      <c r="DYA210" s="15"/>
      <c r="DYB210" s="15"/>
      <c r="DYC210" s="15"/>
      <c r="DYD210" s="15"/>
      <c r="DYE210" s="15"/>
      <c r="DYF210" s="15"/>
      <c r="DYG210" s="15"/>
      <c r="DYH210" s="15"/>
      <c r="DYI210" s="15"/>
      <c r="DYJ210" s="15"/>
      <c r="DYK210" s="15"/>
      <c r="DYL210" s="15"/>
      <c r="DYM210" s="15"/>
      <c r="DYN210" s="15"/>
      <c r="DYO210" s="15"/>
      <c r="DYP210" s="15"/>
      <c r="DYQ210" s="15"/>
      <c r="DYR210" s="15"/>
      <c r="DYS210" s="15"/>
      <c r="DYT210" s="15"/>
      <c r="DYU210" s="15"/>
      <c r="DYV210" s="15"/>
      <c r="DYW210" s="15"/>
      <c r="DYX210" s="15"/>
      <c r="DYY210" s="15"/>
      <c r="DYZ210" s="15"/>
      <c r="DZA210" s="15"/>
      <c r="DZB210" s="15"/>
      <c r="DZC210" s="15"/>
      <c r="DZD210" s="15"/>
      <c r="DZE210" s="15"/>
      <c r="DZF210" s="15"/>
      <c r="DZG210" s="15"/>
      <c r="DZH210" s="15"/>
      <c r="DZI210" s="15"/>
      <c r="DZJ210" s="15"/>
      <c r="DZK210" s="15"/>
      <c r="DZL210" s="15"/>
      <c r="DZM210" s="15"/>
      <c r="DZN210" s="15"/>
      <c r="DZO210" s="15"/>
      <c r="DZP210" s="15"/>
      <c r="DZQ210" s="15"/>
      <c r="DZR210" s="15"/>
      <c r="DZS210" s="15"/>
      <c r="DZT210" s="15"/>
      <c r="DZU210" s="15"/>
      <c r="DZV210" s="15"/>
      <c r="DZW210" s="15"/>
      <c r="DZX210" s="15"/>
      <c r="DZY210" s="15"/>
      <c r="DZZ210" s="15"/>
      <c r="EAA210" s="15"/>
      <c r="EAB210" s="15"/>
      <c r="EAC210" s="15"/>
      <c r="EAD210" s="15"/>
      <c r="EAE210" s="15"/>
      <c r="EAF210" s="15"/>
      <c r="EAG210" s="15"/>
      <c r="EAH210" s="15"/>
      <c r="EAI210" s="15"/>
      <c r="EAJ210" s="15"/>
      <c r="EAK210" s="15"/>
      <c r="EAL210" s="15"/>
      <c r="EAM210" s="15"/>
      <c r="EAN210" s="15"/>
      <c r="EAO210" s="15"/>
      <c r="EAP210" s="15"/>
      <c r="EAQ210" s="15"/>
      <c r="EAR210" s="15"/>
      <c r="EAS210" s="15"/>
      <c r="EAT210" s="15"/>
      <c r="EAU210" s="15"/>
      <c r="EAV210" s="15"/>
      <c r="EAW210" s="15"/>
      <c r="EAX210" s="15"/>
      <c r="EAY210" s="15"/>
      <c r="EAZ210" s="15"/>
      <c r="EBA210" s="15"/>
      <c r="EBB210" s="15"/>
      <c r="EBC210" s="15"/>
      <c r="EBD210" s="15"/>
      <c r="EBE210" s="15"/>
      <c r="EBF210" s="15"/>
      <c r="EBG210" s="15"/>
      <c r="EBH210" s="15"/>
      <c r="EBI210" s="15"/>
      <c r="EBJ210" s="15"/>
      <c r="EBK210" s="15"/>
      <c r="EBL210" s="15"/>
      <c r="EBM210" s="15"/>
      <c r="EBN210" s="15"/>
      <c r="EBO210" s="15"/>
      <c r="EBP210" s="15"/>
      <c r="EBQ210" s="15"/>
      <c r="EBR210" s="15"/>
      <c r="EBS210" s="15"/>
      <c r="EBT210" s="15"/>
      <c r="EBU210" s="15"/>
      <c r="EBV210" s="15"/>
      <c r="EBW210" s="15"/>
      <c r="EBX210" s="15"/>
      <c r="EBY210" s="15"/>
      <c r="EBZ210" s="15"/>
      <c r="ECA210" s="15"/>
      <c r="ECB210" s="15"/>
      <c r="ECC210" s="15"/>
      <c r="ECD210" s="15"/>
      <c r="ECE210" s="15"/>
      <c r="ECF210" s="15"/>
      <c r="ECG210" s="15"/>
      <c r="ECH210" s="15"/>
      <c r="ECI210" s="15"/>
      <c r="ECJ210" s="15"/>
      <c r="ECK210" s="15"/>
      <c r="ECL210" s="15"/>
      <c r="ECM210" s="15"/>
      <c r="ECN210" s="15"/>
      <c r="ECO210" s="15"/>
      <c r="ECP210" s="15"/>
      <c r="ECQ210" s="15"/>
      <c r="ECR210" s="15"/>
      <c r="ECS210" s="15"/>
      <c r="ECT210" s="15"/>
      <c r="ECU210" s="15"/>
      <c r="ECV210" s="15"/>
      <c r="ECW210" s="15"/>
      <c r="ECX210" s="15"/>
      <c r="ECY210" s="15"/>
      <c r="ECZ210" s="15"/>
      <c r="EDA210" s="15"/>
      <c r="EDB210" s="15"/>
      <c r="EDC210" s="15"/>
      <c r="EDD210" s="15"/>
      <c r="EDE210" s="15"/>
      <c r="EDF210" s="15"/>
      <c r="EDG210" s="15"/>
      <c r="EDH210" s="15"/>
      <c r="EDI210" s="15"/>
      <c r="EDJ210" s="15"/>
      <c r="EDK210" s="15"/>
      <c r="EDL210" s="15"/>
      <c r="EDM210" s="15"/>
      <c r="EDN210" s="15"/>
      <c r="EDO210" s="15"/>
      <c r="EDP210" s="15"/>
      <c r="EDQ210" s="15"/>
      <c r="EDR210" s="15"/>
      <c r="EDS210" s="15"/>
      <c r="EDT210" s="15"/>
      <c r="EDU210" s="15"/>
      <c r="EDV210" s="15"/>
      <c r="EDW210" s="15"/>
      <c r="EDX210" s="15"/>
      <c r="EDY210" s="15"/>
      <c r="EDZ210" s="15"/>
      <c r="EEA210" s="15"/>
      <c r="EEB210" s="15"/>
      <c r="EEC210" s="15"/>
      <c r="EED210" s="15"/>
      <c r="EEE210" s="15"/>
      <c r="EEF210" s="15"/>
      <c r="EEG210" s="15"/>
      <c r="EEH210" s="15"/>
      <c r="EEI210" s="15"/>
      <c r="EEJ210" s="15"/>
      <c r="EEK210" s="15"/>
      <c r="EEL210" s="15"/>
      <c r="EEM210" s="15"/>
      <c r="EEN210" s="15"/>
      <c r="EEO210" s="15"/>
      <c r="EEP210" s="15"/>
      <c r="EEQ210" s="15"/>
      <c r="EER210" s="15"/>
      <c r="EES210" s="15"/>
      <c r="EET210" s="15"/>
      <c r="EEU210" s="15"/>
      <c r="EEV210" s="15"/>
      <c r="EEW210" s="15"/>
      <c r="EEX210" s="15"/>
      <c r="EEY210" s="15"/>
      <c r="EEZ210" s="15"/>
      <c r="EFA210" s="15"/>
      <c r="EFB210" s="15"/>
      <c r="EFC210" s="15"/>
      <c r="EFD210" s="15"/>
      <c r="EFE210" s="15"/>
      <c r="EFF210" s="15"/>
      <c r="EFG210" s="15"/>
      <c r="EFH210" s="15"/>
      <c r="EFI210" s="15"/>
      <c r="EFJ210" s="15"/>
      <c r="EFK210" s="15"/>
      <c r="EFL210" s="15"/>
      <c r="EFM210" s="15"/>
      <c r="EFN210" s="15"/>
      <c r="EFO210" s="15"/>
      <c r="EFP210" s="15"/>
      <c r="EFQ210" s="15"/>
      <c r="EFR210" s="15"/>
      <c r="EFS210" s="15"/>
      <c r="EFT210" s="15"/>
      <c r="EFU210" s="15"/>
      <c r="EFV210" s="15"/>
      <c r="EFW210" s="15"/>
      <c r="EFX210" s="15"/>
      <c r="EFY210" s="15"/>
      <c r="EFZ210" s="15"/>
      <c r="EGA210" s="15"/>
      <c r="EGB210" s="15"/>
      <c r="EGC210" s="15"/>
      <c r="EGD210" s="15"/>
      <c r="EGE210" s="15"/>
      <c r="EGF210" s="15"/>
      <c r="EGG210" s="15"/>
      <c r="EGH210" s="15"/>
      <c r="EGI210" s="15"/>
      <c r="EGJ210" s="15"/>
      <c r="EGK210" s="15"/>
      <c r="EGL210" s="15"/>
      <c r="EGM210" s="15"/>
      <c r="EGN210" s="15"/>
      <c r="EGO210" s="15"/>
      <c r="EGP210" s="15"/>
      <c r="EGQ210" s="15"/>
      <c r="EGR210" s="15"/>
      <c r="EGS210" s="15"/>
      <c r="EGT210" s="15"/>
      <c r="EGU210" s="15"/>
      <c r="EGV210" s="15"/>
      <c r="EGW210" s="15"/>
      <c r="EGX210" s="15"/>
      <c r="EGY210" s="15"/>
      <c r="EGZ210" s="15"/>
      <c r="EHA210" s="15"/>
      <c r="EHB210" s="15"/>
      <c r="EHC210" s="15"/>
      <c r="EHD210" s="15"/>
      <c r="EHE210" s="15"/>
      <c r="EHF210" s="15"/>
      <c r="EHG210" s="15"/>
      <c r="EHH210" s="15"/>
      <c r="EHI210" s="15"/>
      <c r="EHJ210" s="15"/>
      <c r="EHK210" s="15"/>
      <c r="EHL210" s="15"/>
      <c r="EHM210" s="15"/>
      <c r="EHN210" s="15"/>
      <c r="EHO210" s="15"/>
      <c r="EHP210" s="15"/>
      <c r="EHQ210" s="15"/>
      <c r="EHR210" s="15"/>
      <c r="EHS210" s="15"/>
      <c r="EHT210" s="15"/>
      <c r="EHU210" s="15"/>
      <c r="EHV210" s="15"/>
      <c r="EHW210" s="15"/>
      <c r="EHX210" s="15"/>
      <c r="EHY210" s="15"/>
      <c r="EHZ210" s="15"/>
      <c r="EIA210" s="15"/>
      <c r="EIB210" s="15"/>
      <c r="EIC210" s="15"/>
      <c r="EID210" s="15"/>
      <c r="EIE210" s="15"/>
      <c r="EIF210" s="15"/>
      <c r="EIG210" s="15"/>
      <c r="EIH210" s="15"/>
      <c r="EII210" s="15"/>
      <c r="EIJ210" s="15"/>
      <c r="EIK210" s="15"/>
      <c r="EIL210" s="15"/>
      <c r="EIM210" s="15"/>
      <c r="EIN210" s="15"/>
      <c r="EIO210" s="15"/>
      <c r="EIP210" s="15"/>
      <c r="EIQ210" s="15"/>
      <c r="EIR210" s="15"/>
      <c r="EIS210" s="15"/>
      <c r="EIT210" s="15"/>
      <c r="EIU210" s="15"/>
      <c r="EIV210" s="15"/>
      <c r="EIW210" s="15"/>
      <c r="EIX210" s="15"/>
      <c r="EIY210" s="15"/>
      <c r="EIZ210" s="15"/>
      <c r="EJA210" s="15"/>
      <c r="EJB210" s="15"/>
      <c r="EJC210" s="15"/>
      <c r="EJD210" s="15"/>
      <c r="EJE210" s="15"/>
      <c r="EJF210" s="15"/>
      <c r="EJG210" s="15"/>
      <c r="EJH210" s="15"/>
      <c r="EJI210" s="15"/>
      <c r="EJJ210" s="15"/>
      <c r="EJK210" s="15"/>
      <c r="EJL210" s="15"/>
      <c r="EJM210" s="15"/>
      <c r="EJN210" s="15"/>
      <c r="EJO210" s="15"/>
      <c r="EJP210" s="15"/>
      <c r="EJQ210" s="15"/>
      <c r="EJR210" s="15"/>
      <c r="EJS210" s="15"/>
      <c r="EJT210" s="15"/>
      <c r="EJU210" s="15"/>
      <c r="EJV210" s="15"/>
      <c r="EJW210" s="15"/>
      <c r="EJX210" s="15"/>
      <c r="EJY210" s="15"/>
      <c r="EJZ210" s="15"/>
      <c r="EKA210" s="15"/>
      <c r="EKB210" s="15"/>
      <c r="EKC210" s="15"/>
      <c r="EKD210" s="15"/>
      <c r="EKE210" s="15"/>
      <c r="EKF210" s="15"/>
      <c r="EKG210" s="15"/>
      <c r="EKH210" s="15"/>
      <c r="EKI210" s="15"/>
      <c r="EKJ210" s="15"/>
      <c r="EKK210" s="15"/>
      <c r="EKL210" s="15"/>
      <c r="EKM210" s="15"/>
      <c r="EKN210" s="15"/>
      <c r="EKO210" s="15"/>
      <c r="EKP210" s="15"/>
      <c r="EKQ210" s="15"/>
      <c r="EKR210" s="15"/>
      <c r="EKS210" s="15"/>
      <c r="EKT210" s="15"/>
      <c r="EKU210" s="15"/>
      <c r="EKV210" s="15"/>
      <c r="EKW210" s="15"/>
      <c r="EKX210" s="15"/>
      <c r="EKY210" s="15"/>
      <c r="EKZ210" s="15"/>
      <c r="ELA210" s="15"/>
      <c r="ELB210" s="15"/>
      <c r="ELC210" s="15"/>
      <c r="ELD210" s="15"/>
      <c r="ELE210" s="15"/>
      <c r="ELF210" s="15"/>
      <c r="ELG210" s="15"/>
      <c r="ELH210" s="15"/>
      <c r="ELI210" s="15"/>
      <c r="ELJ210" s="15"/>
      <c r="ELK210" s="15"/>
      <c r="ELL210" s="15"/>
      <c r="ELM210" s="15"/>
      <c r="ELN210" s="15"/>
      <c r="ELO210" s="15"/>
      <c r="ELP210" s="15"/>
      <c r="ELQ210" s="15"/>
      <c r="ELR210" s="15"/>
      <c r="ELS210" s="15"/>
      <c r="ELT210" s="15"/>
      <c r="ELU210" s="15"/>
      <c r="ELV210" s="15"/>
      <c r="ELW210" s="15"/>
      <c r="ELX210" s="15"/>
      <c r="ELY210" s="15"/>
      <c r="ELZ210" s="15"/>
      <c r="EMA210" s="15"/>
      <c r="EMB210" s="15"/>
      <c r="EMC210" s="15"/>
      <c r="EMD210" s="15"/>
      <c r="EME210" s="15"/>
      <c r="EMF210" s="15"/>
      <c r="EMG210" s="15"/>
      <c r="EMH210" s="15"/>
      <c r="EMI210" s="15"/>
      <c r="EMJ210" s="15"/>
      <c r="EMK210" s="15"/>
      <c r="EML210" s="15"/>
      <c r="EMM210" s="15"/>
      <c r="EMN210" s="15"/>
      <c r="EMO210" s="15"/>
      <c r="EMP210" s="15"/>
      <c r="EMQ210" s="15"/>
      <c r="EMR210" s="15"/>
      <c r="EMS210" s="15"/>
      <c r="EMT210" s="15"/>
      <c r="EMU210" s="15"/>
      <c r="EMV210" s="15"/>
      <c r="EMW210" s="15"/>
      <c r="EMX210" s="15"/>
      <c r="EMY210" s="15"/>
      <c r="EMZ210" s="15"/>
      <c r="ENA210" s="15"/>
      <c r="ENB210" s="15"/>
      <c r="ENC210" s="15"/>
      <c r="END210" s="15"/>
      <c r="ENE210" s="15"/>
      <c r="ENF210" s="15"/>
      <c r="ENG210" s="15"/>
      <c r="ENH210" s="15"/>
      <c r="ENI210" s="15"/>
      <c r="ENJ210" s="15"/>
      <c r="ENK210" s="15"/>
      <c r="ENL210" s="15"/>
      <c r="ENM210" s="15"/>
      <c r="ENN210" s="15"/>
      <c r="ENO210" s="15"/>
      <c r="ENP210" s="15"/>
      <c r="ENQ210" s="15"/>
      <c r="ENR210" s="15"/>
      <c r="ENS210" s="15"/>
      <c r="ENT210" s="15"/>
      <c r="ENU210" s="15"/>
      <c r="ENV210" s="15"/>
      <c r="ENW210" s="15"/>
      <c r="ENX210" s="15"/>
      <c r="ENY210" s="15"/>
      <c r="ENZ210" s="15"/>
      <c r="EOA210" s="15"/>
      <c r="EOB210" s="15"/>
      <c r="EOC210" s="15"/>
      <c r="EOD210" s="15"/>
      <c r="EOE210" s="15"/>
      <c r="EOF210" s="15"/>
      <c r="EOG210" s="15"/>
      <c r="EOH210" s="15"/>
      <c r="EOI210" s="15"/>
      <c r="EOJ210" s="15"/>
      <c r="EOK210" s="15"/>
      <c r="EOL210" s="15"/>
      <c r="EOM210" s="15"/>
      <c r="EON210" s="15"/>
      <c r="EOO210" s="15"/>
      <c r="EOP210" s="15"/>
      <c r="EOQ210" s="15"/>
      <c r="EOR210" s="15"/>
      <c r="EOS210" s="15"/>
      <c r="EOT210" s="15"/>
      <c r="EOU210" s="15"/>
      <c r="EOV210" s="15"/>
      <c r="EOW210" s="15"/>
      <c r="EOX210" s="15"/>
      <c r="EOY210" s="15"/>
      <c r="EOZ210" s="15"/>
      <c r="EPA210" s="15"/>
      <c r="EPB210" s="15"/>
      <c r="EPC210" s="15"/>
      <c r="EPD210" s="15"/>
      <c r="EPE210" s="15"/>
      <c r="EPF210" s="15"/>
      <c r="EPG210" s="15"/>
      <c r="EPH210" s="15"/>
      <c r="EPI210" s="15"/>
      <c r="EPJ210" s="15"/>
      <c r="EPK210" s="15"/>
      <c r="EPL210" s="15"/>
      <c r="EPM210" s="15"/>
      <c r="EPN210" s="15"/>
      <c r="EPO210" s="15"/>
      <c r="EPP210" s="15"/>
      <c r="EPQ210" s="15"/>
      <c r="EPR210" s="15"/>
      <c r="EPS210" s="15"/>
      <c r="EPT210" s="15"/>
      <c r="EPU210" s="15"/>
      <c r="EPV210" s="15"/>
      <c r="EPW210" s="15"/>
      <c r="EPX210" s="15"/>
      <c r="EPY210" s="15"/>
      <c r="EPZ210" s="15"/>
      <c r="EQA210" s="15"/>
      <c r="EQB210" s="15"/>
      <c r="EQC210" s="15"/>
      <c r="EQD210" s="15"/>
      <c r="EQE210" s="15"/>
      <c r="EQF210" s="15"/>
      <c r="EQG210" s="15"/>
      <c r="EQH210" s="15"/>
      <c r="EQI210" s="15"/>
      <c r="EQJ210" s="15"/>
      <c r="EQK210" s="15"/>
      <c r="EQL210" s="15"/>
      <c r="EQM210" s="15"/>
      <c r="EQN210" s="15"/>
      <c r="EQO210" s="15"/>
      <c r="EQP210" s="15"/>
      <c r="EQQ210" s="15"/>
      <c r="EQR210" s="15"/>
      <c r="EQS210" s="15"/>
      <c r="EQT210" s="15"/>
      <c r="EQU210" s="15"/>
      <c r="EQV210" s="15"/>
      <c r="EQW210" s="15"/>
      <c r="EQX210" s="15"/>
      <c r="EQY210" s="15"/>
      <c r="EQZ210" s="15"/>
      <c r="ERA210" s="15"/>
      <c r="ERB210" s="15"/>
      <c r="ERC210" s="15"/>
      <c r="ERD210" s="15"/>
      <c r="ERE210" s="15"/>
      <c r="ERF210" s="15"/>
      <c r="ERG210" s="15"/>
      <c r="ERH210" s="15"/>
      <c r="ERI210" s="15"/>
      <c r="ERJ210" s="15"/>
      <c r="ERK210" s="15"/>
      <c r="ERL210" s="15"/>
      <c r="ERM210" s="15"/>
      <c r="ERN210" s="15"/>
      <c r="ERO210" s="15"/>
      <c r="ERP210" s="15"/>
      <c r="ERQ210" s="15"/>
      <c r="ERR210" s="15"/>
      <c r="ERS210" s="15"/>
      <c r="ERT210" s="15"/>
      <c r="ERU210" s="15"/>
      <c r="ERV210" s="15"/>
      <c r="ERW210" s="15"/>
      <c r="ERX210" s="15"/>
      <c r="ERY210" s="15"/>
      <c r="ERZ210" s="15"/>
      <c r="ESA210" s="15"/>
      <c r="ESB210" s="15"/>
      <c r="ESC210" s="15"/>
      <c r="ESD210" s="15"/>
      <c r="ESE210" s="15"/>
      <c r="ESF210" s="15"/>
      <c r="ESG210" s="15"/>
      <c r="ESH210" s="15"/>
      <c r="ESI210" s="15"/>
      <c r="ESJ210" s="15"/>
      <c r="ESK210" s="15"/>
      <c r="ESL210" s="15"/>
      <c r="ESM210" s="15"/>
      <c r="ESN210" s="15"/>
      <c r="ESO210" s="15"/>
      <c r="ESP210" s="15"/>
      <c r="ESQ210" s="15"/>
      <c r="ESR210" s="15"/>
      <c r="ESS210" s="15"/>
      <c r="EST210" s="15"/>
      <c r="ESU210" s="15"/>
      <c r="ESV210" s="15"/>
      <c r="ESW210" s="15"/>
      <c r="ESX210" s="15"/>
      <c r="ESY210" s="15"/>
      <c r="ESZ210" s="15"/>
      <c r="ETA210" s="15"/>
      <c r="ETB210" s="15"/>
      <c r="ETC210" s="15"/>
      <c r="ETD210" s="15"/>
      <c r="ETE210" s="15"/>
      <c r="ETF210" s="15"/>
      <c r="ETG210" s="15"/>
      <c r="ETH210" s="15"/>
      <c r="ETI210" s="15"/>
      <c r="ETJ210" s="15"/>
      <c r="ETK210" s="15"/>
      <c r="ETL210" s="15"/>
      <c r="ETM210" s="15"/>
      <c r="ETN210" s="15"/>
      <c r="ETO210" s="15"/>
      <c r="ETP210" s="15"/>
      <c r="ETQ210" s="15"/>
      <c r="ETR210" s="15"/>
      <c r="ETS210" s="15"/>
      <c r="ETT210" s="15"/>
      <c r="ETU210" s="15"/>
      <c r="ETV210" s="15"/>
      <c r="ETW210" s="15"/>
      <c r="ETX210" s="15"/>
      <c r="ETY210" s="15"/>
      <c r="ETZ210" s="15"/>
      <c r="EUA210" s="15"/>
      <c r="EUB210" s="15"/>
      <c r="EUC210" s="15"/>
      <c r="EUD210" s="15"/>
      <c r="EUE210" s="15"/>
      <c r="EUF210" s="15"/>
      <c r="EUG210" s="15"/>
      <c r="EUH210" s="15"/>
      <c r="EUI210" s="15"/>
      <c r="EUJ210" s="15"/>
      <c r="EUK210" s="15"/>
      <c r="EUL210" s="15"/>
      <c r="EUM210" s="15"/>
      <c r="EUN210" s="15"/>
      <c r="EUO210" s="15"/>
      <c r="EUP210" s="15"/>
      <c r="EUQ210" s="15"/>
      <c r="EUR210" s="15"/>
      <c r="EUS210" s="15"/>
      <c r="EUT210" s="15"/>
      <c r="EUU210" s="15"/>
      <c r="EUV210" s="15"/>
      <c r="EUW210" s="15"/>
      <c r="EUX210" s="15"/>
      <c r="EUY210" s="15"/>
      <c r="EUZ210" s="15"/>
      <c r="EVA210" s="15"/>
      <c r="EVB210" s="15"/>
      <c r="EVC210" s="15"/>
      <c r="EVD210" s="15"/>
      <c r="EVE210" s="15"/>
      <c r="EVF210" s="15"/>
      <c r="EVG210" s="15"/>
      <c r="EVH210" s="15"/>
      <c r="EVI210" s="15"/>
      <c r="EVJ210" s="15"/>
      <c r="EVK210" s="15"/>
      <c r="EVL210" s="15"/>
      <c r="EVM210" s="15"/>
      <c r="EVN210" s="15"/>
      <c r="EVO210" s="15"/>
      <c r="EVP210" s="15"/>
      <c r="EVQ210" s="15"/>
      <c r="EVR210" s="15"/>
      <c r="EVS210" s="15"/>
      <c r="EVT210" s="15"/>
      <c r="EVU210" s="15"/>
      <c r="EVV210" s="15"/>
      <c r="EVW210" s="15"/>
      <c r="EVX210" s="15"/>
      <c r="EVY210" s="15"/>
      <c r="EVZ210" s="15"/>
      <c r="EWA210" s="15"/>
      <c r="EWB210" s="15"/>
      <c r="EWC210" s="15"/>
      <c r="EWD210" s="15"/>
      <c r="EWE210" s="15"/>
      <c r="EWF210" s="15"/>
      <c r="EWG210" s="15"/>
      <c r="EWH210" s="15"/>
      <c r="EWI210" s="15"/>
      <c r="EWJ210" s="15"/>
      <c r="EWK210" s="15"/>
      <c r="EWL210" s="15"/>
      <c r="EWM210" s="15"/>
      <c r="EWN210" s="15"/>
      <c r="EWO210" s="15"/>
      <c r="EWP210" s="15"/>
      <c r="EWQ210" s="15"/>
      <c r="EWR210" s="15"/>
      <c r="EWS210" s="15"/>
      <c r="EWT210" s="15"/>
      <c r="EWU210" s="15"/>
      <c r="EWV210" s="15"/>
      <c r="EWW210" s="15"/>
      <c r="EWX210" s="15"/>
      <c r="EWY210" s="15"/>
      <c r="EWZ210" s="15"/>
      <c r="EXA210" s="15"/>
      <c r="EXB210" s="15"/>
      <c r="EXC210" s="15"/>
      <c r="EXD210" s="15"/>
      <c r="EXE210" s="15"/>
      <c r="EXF210" s="15"/>
      <c r="EXG210" s="15"/>
      <c r="EXH210" s="15"/>
      <c r="EXI210" s="15"/>
      <c r="EXJ210" s="15"/>
      <c r="EXK210" s="15"/>
      <c r="EXL210" s="15"/>
      <c r="EXM210" s="15"/>
      <c r="EXN210" s="15"/>
      <c r="EXO210" s="15"/>
      <c r="EXP210" s="15"/>
      <c r="EXQ210" s="15"/>
      <c r="EXR210" s="15"/>
      <c r="EXS210" s="15"/>
      <c r="EXT210" s="15"/>
      <c r="EXU210" s="15"/>
      <c r="EXV210" s="15"/>
      <c r="EXW210" s="15"/>
      <c r="EXX210" s="15"/>
      <c r="EXY210" s="15"/>
      <c r="EXZ210" s="15"/>
      <c r="EYA210" s="15"/>
      <c r="EYB210" s="15"/>
      <c r="EYC210" s="15"/>
      <c r="EYD210" s="15"/>
      <c r="EYE210" s="15"/>
      <c r="EYF210" s="15"/>
      <c r="EYG210" s="15"/>
      <c r="EYH210" s="15"/>
      <c r="EYI210" s="15"/>
      <c r="EYJ210" s="15"/>
      <c r="EYK210" s="15"/>
      <c r="EYL210" s="15"/>
      <c r="EYM210" s="15"/>
      <c r="EYN210" s="15"/>
      <c r="EYO210" s="15"/>
      <c r="EYP210" s="15"/>
      <c r="EYQ210" s="15"/>
      <c r="EYR210" s="15"/>
      <c r="EYS210" s="15"/>
      <c r="EYT210" s="15"/>
      <c r="EYU210" s="15"/>
      <c r="EYV210" s="15"/>
      <c r="EYW210" s="15"/>
      <c r="EYX210" s="15"/>
      <c r="EYY210" s="15"/>
      <c r="EYZ210" s="15"/>
      <c r="EZA210" s="15"/>
      <c r="EZB210" s="15"/>
      <c r="EZC210" s="15"/>
      <c r="EZD210" s="15"/>
      <c r="EZE210" s="15"/>
      <c r="EZF210" s="15"/>
      <c r="EZG210" s="15"/>
      <c r="EZH210" s="15"/>
      <c r="EZI210" s="15"/>
      <c r="EZJ210" s="15"/>
      <c r="EZK210" s="15"/>
      <c r="EZL210" s="15"/>
      <c r="EZM210" s="15"/>
      <c r="EZN210" s="15"/>
      <c r="EZO210" s="15"/>
      <c r="EZP210" s="15"/>
      <c r="EZQ210" s="15"/>
      <c r="EZR210" s="15"/>
      <c r="EZS210" s="15"/>
      <c r="EZT210" s="15"/>
      <c r="EZU210" s="15"/>
      <c r="EZV210" s="15"/>
      <c r="EZW210" s="15"/>
      <c r="EZX210" s="15"/>
      <c r="EZY210" s="15"/>
      <c r="EZZ210" s="15"/>
      <c r="FAA210" s="15"/>
      <c r="FAB210" s="15"/>
      <c r="FAC210" s="15"/>
      <c r="FAD210" s="15"/>
      <c r="FAE210" s="15"/>
      <c r="FAF210" s="15"/>
      <c r="FAG210" s="15"/>
      <c r="FAH210" s="15"/>
      <c r="FAI210" s="15"/>
      <c r="FAJ210" s="15"/>
      <c r="FAK210" s="15"/>
      <c r="FAL210" s="15"/>
      <c r="FAM210" s="15"/>
      <c r="FAN210" s="15"/>
      <c r="FAO210" s="15"/>
      <c r="FAP210" s="15"/>
      <c r="FAQ210" s="15"/>
      <c r="FAR210" s="15"/>
      <c r="FAS210" s="15"/>
      <c r="FAT210" s="15"/>
      <c r="FAU210" s="15"/>
      <c r="FAV210" s="15"/>
      <c r="FAW210" s="15"/>
      <c r="FAX210" s="15"/>
      <c r="FAY210" s="15"/>
      <c r="FAZ210" s="15"/>
      <c r="FBA210" s="15"/>
      <c r="FBB210" s="15"/>
      <c r="FBC210" s="15"/>
      <c r="FBD210" s="15"/>
      <c r="FBE210" s="15"/>
      <c r="FBF210" s="15"/>
      <c r="FBG210" s="15"/>
      <c r="FBH210" s="15"/>
      <c r="FBI210" s="15"/>
      <c r="FBJ210" s="15"/>
      <c r="FBK210" s="15"/>
      <c r="FBL210" s="15"/>
      <c r="FBM210" s="15"/>
      <c r="FBN210" s="15"/>
      <c r="FBO210" s="15"/>
      <c r="FBP210" s="15"/>
      <c r="FBQ210" s="15"/>
      <c r="FBR210" s="15"/>
      <c r="FBS210" s="15"/>
      <c r="FBT210" s="15"/>
      <c r="FBU210" s="15"/>
      <c r="FBV210" s="15"/>
      <c r="FBW210" s="15"/>
      <c r="FBX210" s="15"/>
      <c r="FBY210" s="15"/>
      <c r="FBZ210" s="15"/>
      <c r="FCA210" s="15"/>
      <c r="FCB210" s="15"/>
      <c r="FCC210" s="15"/>
      <c r="FCD210" s="15"/>
      <c r="FCE210" s="15"/>
      <c r="FCF210" s="15"/>
      <c r="FCG210" s="15"/>
      <c r="FCH210" s="15"/>
      <c r="FCI210" s="15"/>
      <c r="FCJ210" s="15"/>
      <c r="FCK210" s="15"/>
      <c r="FCL210" s="15"/>
      <c r="FCM210" s="15"/>
      <c r="FCN210" s="15"/>
      <c r="FCO210" s="15"/>
      <c r="FCP210" s="15"/>
      <c r="FCQ210" s="15"/>
      <c r="FCR210" s="15"/>
      <c r="FCS210" s="15"/>
      <c r="FCT210" s="15"/>
      <c r="FCU210" s="15"/>
      <c r="FCV210" s="15"/>
      <c r="FCW210" s="15"/>
      <c r="FCX210" s="15"/>
      <c r="FCY210" s="15"/>
      <c r="FCZ210" s="15"/>
      <c r="FDA210" s="15"/>
      <c r="FDB210" s="15"/>
      <c r="FDC210" s="15"/>
      <c r="FDD210" s="15"/>
      <c r="FDE210" s="15"/>
      <c r="FDF210" s="15"/>
      <c r="FDG210" s="15"/>
      <c r="FDH210" s="15"/>
      <c r="FDI210" s="15"/>
      <c r="FDJ210" s="15"/>
      <c r="FDK210" s="15"/>
      <c r="FDL210" s="15"/>
      <c r="FDM210" s="15"/>
      <c r="FDN210" s="15"/>
      <c r="FDO210" s="15"/>
      <c r="FDP210" s="15"/>
      <c r="FDQ210" s="15"/>
      <c r="FDR210" s="15"/>
      <c r="FDS210" s="15"/>
      <c r="FDT210" s="15"/>
      <c r="FDU210" s="15"/>
      <c r="FDV210" s="15"/>
      <c r="FDW210" s="15"/>
      <c r="FDX210" s="15"/>
      <c r="FDY210" s="15"/>
      <c r="FDZ210" s="15"/>
      <c r="FEA210" s="15"/>
      <c r="FEB210" s="15"/>
      <c r="FEC210" s="15"/>
      <c r="FED210" s="15"/>
      <c r="FEE210" s="15"/>
      <c r="FEF210" s="15"/>
      <c r="FEG210" s="15"/>
      <c r="FEH210" s="15"/>
      <c r="FEI210" s="15"/>
      <c r="FEJ210" s="15"/>
      <c r="FEK210" s="15"/>
      <c r="FEL210" s="15"/>
      <c r="FEM210" s="15"/>
      <c r="FEN210" s="15"/>
      <c r="FEO210" s="15"/>
      <c r="FEP210" s="15"/>
      <c r="FEQ210" s="15"/>
      <c r="FER210" s="15"/>
      <c r="FES210" s="15"/>
      <c r="FET210" s="15"/>
      <c r="FEU210" s="15"/>
      <c r="FEV210" s="15"/>
      <c r="FEW210" s="15"/>
      <c r="FEX210" s="15"/>
      <c r="FEY210" s="15"/>
      <c r="FEZ210" s="15"/>
      <c r="FFA210" s="15"/>
      <c r="FFB210" s="15"/>
      <c r="FFC210" s="15"/>
      <c r="FFD210" s="15"/>
      <c r="FFE210" s="15"/>
      <c r="FFF210" s="15"/>
      <c r="FFG210" s="15"/>
      <c r="FFH210" s="15"/>
      <c r="FFI210" s="15"/>
      <c r="FFJ210" s="15"/>
      <c r="FFK210" s="15"/>
      <c r="FFL210" s="15"/>
      <c r="FFM210" s="15"/>
      <c r="FFN210" s="15"/>
      <c r="FFO210" s="15"/>
      <c r="FFP210" s="15"/>
      <c r="FFQ210" s="15"/>
      <c r="FFR210" s="15"/>
      <c r="FFS210" s="15"/>
      <c r="FFT210" s="15"/>
      <c r="FFU210" s="15"/>
      <c r="FFV210" s="15"/>
      <c r="FFW210" s="15"/>
      <c r="FFX210" s="15"/>
      <c r="FFY210" s="15"/>
      <c r="FFZ210" s="15"/>
      <c r="FGA210" s="15"/>
      <c r="FGB210" s="15"/>
      <c r="FGC210" s="15"/>
      <c r="FGD210" s="15"/>
      <c r="FGE210" s="15"/>
      <c r="FGF210" s="15"/>
      <c r="FGG210" s="15"/>
      <c r="FGH210" s="15"/>
      <c r="FGI210" s="15"/>
      <c r="FGJ210" s="15"/>
      <c r="FGK210" s="15"/>
      <c r="FGL210" s="15"/>
      <c r="FGM210" s="15"/>
      <c r="FGN210" s="15"/>
      <c r="FGO210" s="15"/>
      <c r="FGP210" s="15"/>
      <c r="FGQ210" s="15"/>
      <c r="FGR210" s="15"/>
      <c r="FGS210" s="15"/>
      <c r="FGT210" s="15"/>
      <c r="FGU210" s="15"/>
      <c r="FGV210" s="15"/>
      <c r="FGW210" s="15"/>
      <c r="FGX210" s="15"/>
      <c r="FGY210" s="15"/>
      <c r="FGZ210" s="15"/>
      <c r="FHA210" s="15"/>
      <c r="FHB210" s="15"/>
      <c r="FHC210" s="15"/>
      <c r="FHD210" s="15"/>
      <c r="FHE210" s="15"/>
      <c r="FHF210" s="15"/>
      <c r="FHG210" s="15"/>
      <c r="FHH210" s="15"/>
      <c r="FHI210" s="15"/>
      <c r="FHJ210" s="15"/>
      <c r="FHK210" s="15"/>
      <c r="FHL210" s="15"/>
      <c r="FHM210" s="15"/>
      <c r="FHN210" s="15"/>
      <c r="FHO210" s="15"/>
      <c r="FHP210" s="15"/>
      <c r="FHQ210" s="15"/>
      <c r="FHR210" s="15"/>
      <c r="FHS210" s="15"/>
      <c r="FHT210" s="15"/>
      <c r="FHU210" s="15"/>
      <c r="FHV210" s="15"/>
      <c r="FHW210" s="15"/>
      <c r="FHX210" s="15"/>
      <c r="FHY210" s="15"/>
      <c r="FHZ210" s="15"/>
      <c r="FIA210" s="15"/>
      <c r="FIB210" s="15"/>
      <c r="FIC210" s="15"/>
      <c r="FID210" s="15"/>
      <c r="FIE210" s="15"/>
      <c r="FIF210" s="15"/>
      <c r="FIG210" s="15"/>
      <c r="FIH210" s="15"/>
      <c r="FII210" s="15"/>
      <c r="FIJ210" s="15"/>
      <c r="FIK210" s="15"/>
      <c r="FIL210" s="15"/>
      <c r="FIM210" s="15"/>
      <c r="FIN210" s="15"/>
      <c r="FIO210" s="15"/>
      <c r="FIP210" s="15"/>
      <c r="FIQ210" s="15"/>
      <c r="FIR210" s="15"/>
      <c r="FIS210" s="15"/>
      <c r="FIT210" s="15"/>
      <c r="FIU210" s="15"/>
      <c r="FIV210" s="15"/>
      <c r="FIW210" s="15"/>
      <c r="FIX210" s="15"/>
      <c r="FIY210" s="15"/>
      <c r="FIZ210" s="15"/>
      <c r="FJA210" s="15"/>
      <c r="FJB210" s="15"/>
      <c r="FJC210" s="15"/>
      <c r="FJD210" s="15"/>
      <c r="FJE210" s="15"/>
      <c r="FJF210" s="15"/>
      <c r="FJG210" s="15"/>
      <c r="FJH210" s="15"/>
      <c r="FJI210" s="15"/>
      <c r="FJJ210" s="15"/>
      <c r="FJK210" s="15"/>
      <c r="FJL210" s="15"/>
      <c r="FJM210" s="15"/>
      <c r="FJN210" s="15"/>
      <c r="FJO210" s="15"/>
      <c r="FJP210" s="15"/>
      <c r="FJQ210" s="15"/>
      <c r="FJR210" s="15"/>
      <c r="FJS210" s="15"/>
      <c r="FJT210" s="15"/>
      <c r="FJU210" s="15"/>
      <c r="FJV210" s="15"/>
      <c r="FJW210" s="15"/>
      <c r="FJX210" s="15"/>
      <c r="FJY210" s="15"/>
      <c r="FJZ210" s="15"/>
      <c r="FKA210" s="15"/>
      <c r="FKB210" s="15"/>
      <c r="FKC210" s="15"/>
      <c r="FKD210" s="15"/>
      <c r="FKE210" s="15"/>
      <c r="FKF210" s="15"/>
      <c r="FKG210" s="15"/>
      <c r="FKH210" s="15"/>
      <c r="FKI210" s="15"/>
      <c r="FKJ210" s="15"/>
      <c r="FKK210" s="15"/>
      <c r="FKL210" s="15"/>
      <c r="FKM210" s="15"/>
      <c r="FKN210" s="15"/>
      <c r="FKO210" s="15"/>
      <c r="FKP210" s="15"/>
      <c r="FKQ210" s="15"/>
      <c r="FKR210" s="15"/>
      <c r="FKS210" s="15"/>
      <c r="FKT210" s="15"/>
      <c r="FKU210" s="15"/>
      <c r="FKV210" s="15"/>
      <c r="FKW210" s="15"/>
      <c r="FKX210" s="15"/>
      <c r="FKY210" s="15"/>
      <c r="FKZ210" s="15"/>
      <c r="FLA210" s="15"/>
      <c r="FLB210" s="15"/>
      <c r="FLC210" s="15"/>
      <c r="FLD210" s="15"/>
      <c r="FLE210" s="15"/>
      <c r="FLF210" s="15"/>
      <c r="FLG210" s="15"/>
      <c r="FLH210" s="15"/>
      <c r="FLI210" s="15"/>
      <c r="FLJ210" s="15"/>
      <c r="FLK210" s="15"/>
      <c r="FLL210" s="15"/>
      <c r="FLM210" s="15"/>
      <c r="FLN210" s="15"/>
      <c r="FLO210" s="15"/>
      <c r="FLP210" s="15"/>
      <c r="FLQ210" s="15"/>
      <c r="FLR210" s="15"/>
      <c r="FLS210" s="15"/>
      <c r="FLT210" s="15"/>
      <c r="FLU210" s="15"/>
      <c r="FLV210" s="15"/>
      <c r="FLW210" s="15"/>
      <c r="FLX210" s="15"/>
      <c r="FLY210" s="15"/>
      <c r="FLZ210" s="15"/>
      <c r="FMA210" s="15"/>
      <c r="FMB210" s="15"/>
      <c r="FMC210" s="15"/>
      <c r="FMD210" s="15"/>
      <c r="FME210" s="15"/>
      <c r="FMF210" s="15"/>
      <c r="FMG210" s="15"/>
      <c r="FMH210" s="15"/>
      <c r="FMI210" s="15"/>
      <c r="FMJ210" s="15"/>
      <c r="FMK210" s="15"/>
      <c r="FML210" s="15"/>
      <c r="FMM210" s="15"/>
      <c r="FMN210" s="15"/>
      <c r="FMO210" s="15"/>
      <c r="FMP210" s="15"/>
      <c r="FMQ210" s="15"/>
      <c r="FMR210" s="15"/>
      <c r="FMS210" s="15"/>
      <c r="FMT210" s="15"/>
      <c r="FMU210" s="15"/>
      <c r="FMV210" s="15"/>
      <c r="FMW210" s="15"/>
      <c r="FMX210" s="15"/>
      <c r="FMY210" s="15"/>
      <c r="FMZ210" s="15"/>
      <c r="FNA210" s="15"/>
      <c r="FNB210" s="15"/>
      <c r="FNC210" s="15"/>
      <c r="FND210" s="15"/>
      <c r="FNE210" s="15"/>
      <c r="FNF210" s="15"/>
      <c r="FNG210" s="15"/>
      <c r="FNH210" s="15"/>
      <c r="FNI210" s="15"/>
      <c r="FNJ210" s="15"/>
      <c r="FNK210" s="15"/>
      <c r="FNL210" s="15"/>
      <c r="FNM210" s="15"/>
      <c r="FNN210" s="15"/>
      <c r="FNO210" s="15"/>
      <c r="FNP210" s="15"/>
      <c r="FNQ210" s="15"/>
      <c r="FNR210" s="15"/>
      <c r="FNS210" s="15"/>
      <c r="FNT210" s="15"/>
      <c r="FNU210" s="15"/>
      <c r="FNV210" s="15"/>
      <c r="FNW210" s="15"/>
      <c r="FNX210" s="15"/>
      <c r="FNY210" s="15"/>
      <c r="FNZ210" s="15"/>
      <c r="FOA210" s="15"/>
      <c r="FOB210" s="15"/>
      <c r="FOC210" s="15"/>
      <c r="FOD210" s="15"/>
      <c r="FOE210" s="15"/>
      <c r="FOF210" s="15"/>
      <c r="FOG210" s="15"/>
      <c r="FOH210" s="15"/>
      <c r="FOI210" s="15"/>
      <c r="FOJ210" s="15"/>
      <c r="FOK210" s="15"/>
      <c r="FOL210" s="15"/>
      <c r="FOM210" s="15"/>
      <c r="FON210" s="15"/>
      <c r="FOO210" s="15"/>
      <c r="FOP210" s="15"/>
      <c r="FOQ210" s="15"/>
      <c r="FOR210" s="15"/>
      <c r="FOS210" s="15"/>
      <c r="FOT210" s="15"/>
      <c r="FOU210" s="15"/>
      <c r="FOV210" s="15"/>
      <c r="FOW210" s="15"/>
      <c r="FOX210" s="15"/>
      <c r="FOY210" s="15"/>
      <c r="FOZ210" s="15"/>
      <c r="FPA210" s="15"/>
      <c r="FPB210" s="15"/>
      <c r="FPC210" s="15"/>
      <c r="FPD210" s="15"/>
      <c r="FPE210" s="15"/>
      <c r="FPF210" s="15"/>
      <c r="FPG210" s="15"/>
      <c r="FPH210" s="15"/>
      <c r="FPI210" s="15"/>
      <c r="FPJ210" s="15"/>
      <c r="FPK210" s="15"/>
      <c r="FPL210" s="15"/>
      <c r="FPM210" s="15"/>
      <c r="FPN210" s="15"/>
      <c r="FPO210" s="15"/>
      <c r="FPP210" s="15"/>
      <c r="FPQ210" s="15"/>
      <c r="FPR210" s="15"/>
      <c r="FPS210" s="15"/>
      <c r="FPT210" s="15"/>
      <c r="FPU210" s="15"/>
      <c r="FPV210" s="15"/>
      <c r="FPW210" s="15"/>
      <c r="FPX210" s="15"/>
      <c r="FPY210" s="15"/>
      <c r="FPZ210" s="15"/>
      <c r="FQA210" s="15"/>
      <c r="FQB210" s="15"/>
      <c r="FQC210" s="15"/>
      <c r="FQD210" s="15"/>
      <c r="FQE210" s="15"/>
      <c r="FQF210" s="15"/>
      <c r="FQG210" s="15"/>
      <c r="FQH210" s="15"/>
      <c r="FQI210" s="15"/>
      <c r="FQJ210" s="15"/>
      <c r="FQK210" s="15"/>
      <c r="FQL210" s="15"/>
      <c r="FQM210" s="15"/>
      <c r="FQN210" s="15"/>
      <c r="FQO210" s="15"/>
      <c r="FQP210" s="15"/>
      <c r="FQQ210" s="15"/>
      <c r="FQR210" s="15"/>
      <c r="FQS210" s="15"/>
      <c r="FQT210" s="15"/>
      <c r="FQU210" s="15"/>
      <c r="FQV210" s="15"/>
      <c r="FQW210" s="15"/>
      <c r="FQX210" s="15"/>
      <c r="FQY210" s="15"/>
      <c r="FQZ210" s="15"/>
      <c r="FRA210" s="15"/>
      <c r="FRB210" s="15"/>
      <c r="FRC210" s="15"/>
      <c r="FRD210" s="15"/>
      <c r="FRE210" s="15"/>
      <c r="FRF210" s="15"/>
      <c r="FRG210" s="15"/>
      <c r="FRH210" s="15"/>
      <c r="FRI210" s="15"/>
      <c r="FRJ210" s="15"/>
      <c r="FRK210" s="15"/>
      <c r="FRL210" s="15"/>
      <c r="FRM210" s="15"/>
      <c r="FRN210" s="15"/>
      <c r="FRO210" s="15"/>
      <c r="FRP210" s="15"/>
      <c r="FRQ210" s="15"/>
      <c r="FRR210" s="15"/>
      <c r="FRS210" s="15"/>
      <c r="FRT210" s="15"/>
      <c r="FRU210" s="15"/>
      <c r="FRV210" s="15"/>
      <c r="FRW210" s="15"/>
      <c r="FRX210" s="15"/>
      <c r="FRY210" s="15"/>
      <c r="FRZ210" s="15"/>
      <c r="FSA210" s="15"/>
      <c r="FSB210" s="15"/>
      <c r="FSC210" s="15"/>
      <c r="FSD210" s="15"/>
      <c r="FSE210" s="15"/>
      <c r="FSF210" s="15"/>
      <c r="FSG210" s="15"/>
      <c r="FSH210" s="15"/>
      <c r="FSI210" s="15"/>
      <c r="FSJ210" s="15"/>
      <c r="FSK210" s="15"/>
      <c r="FSL210" s="15"/>
      <c r="FSM210" s="15"/>
      <c r="FSN210" s="15"/>
      <c r="FSO210" s="15"/>
      <c r="FSP210" s="15"/>
      <c r="FSQ210" s="15"/>
      <c r="FSR210" s="15"/>
      <c r="FSS210" s="15"/>
      <c r="FST210" s="15"/>
      <c r="FSU210" s="15"/>
      <c r="FSV210" s="15"/>
      <c r="FSW210" s="15"/>
      <c r="FSX210" s="15"/>
      <c r="FSY210" s="15"/>
      <c r="FSZ210" s="15"/>
      <c r="FTA210" s="15"/>
      <c r="FTB210" s="15"/>
      <c r="FTC210" s="15"/>
      <c r="FTD210" s="15"/>
      <c r="FTE210" s="15"/>
      <c r="FTF210" s="15"/>
      <c r="FTG210" s="15"/>
      <c r="FTH210" s="15"/>
      <c r="FTI210" s="15"/>
      <c r="FTJ210" s="15"/>
      <c r="FTK210" s="15"/>
      <c r="FTL210" s="15"/>
      <c r="FTM210" s="15"/>
      <c r="FTN210" s="15"/>
      <c r="FTO210" s="15"/>
      <c r="FTP210" s="15"/>
      <c r="FTQ210" s="15"/>
      <c r="FTR210" s="15"/>
      <c r="FTS210" s="15"/>
      <c r="FTT210" s="15"/>
      <c r="FTU210" s="15"/>
      <c r="FTV210" s="15"/>
      <c r="FTW210" s="15"/>
      <c r="FTX210" s="15"/>
      <c r="FTY210" s="15"/>
      <c r="FTZ210" s="15"/>
      <c r="FUA210" s="15"/>
      <c r="FUB210" s="15"/>
      <c r="FUC210" s="15"/>
      <c r="FUD210" s="15"/>
      <c r="FUE210" s="15"/>
      <c r="FUF210" s="15"/>
      <c r="FUG210" s="15"/>
      <c r="FUH210" s="15"/>
      <c r="FUI210" s="15"/>
      <c r="FUJ210" s="15"/>
      <c r="FUK210" s="15"/>
      <c r="FUL210" s="15"/>
      <c r="FUM210" s="15"/>
      <c r="FUN210" s="15"/>
      <c r="FUO210" s="15"/>
      <c r="FUP210" s="15"/>
      <c r="FUQ210" s="15"/>
      <c r="FUR210" s="15"/>
      <c r="FUS210" s="15"/>
      <c r="FUT210" s="15"/>
      <c r="FUU210" s="15"/>
      <c r="FUV210" s="15"/>
      <c r="FUW210" s="15"/>
      <c r="FUX210" s="15"/>
      <c r="FUY210" s="15"/>
      <c r="FUZ210" s="15"/>
      <c r="FVA210" s="15"/>
      <c r="FVB210" s="15"/>
      <c r="FVC210" s="15"/>
      <c r="FVD210" s="15"/>
      <c r="FVE210" s="15"/>
      <c r="FVF210" s="15"/>
      <c r="FVG210" s="15"/>
      <c r="FVH210" s="15"/>
      <c r="FVI210" s="15"/>
      <c r="FVJ210" s="15"/>
      <c r="FVK210" s="15"/>
      <c r="FVL210" s="15"/>
      <c r="FVM210" s="15"/>
      <c r="FVN210" s="15"/>
      <c r="FVO210" s="15"/>
      <c r="FVP210" s="15"/>
      <c r="FVQ210" s="15"/>
      <c r="FVR210" s="15"/>
      <c r="FVS210" s="15"/>
      <c r="FVT210" s="15"/>
      <c r="FVU210" s="15"/>
      <c r="FVV210" s="15"/>
      <c r="FVW210" s="15"/>
      <c r="FVX210" s="15"/>
      <c r="FVY210" s="15"/>
      <c r="FVZ210" s="15"/>
      <c r="FWA210" s="15"/>
      <c r="FWB210" s="15"/>
      <c r="FWC210" s="15"/>
      <c r="FWD210" s="15"/>
      <c r="FWE210" s="15"/>
      <c r="FWF210" s="15"/>
      <c r="FWG210" s="15"/>
      <c r="FWH210" s="15"/>
      <c r="FWI210" s="15"/>
      <c r="FWJ210" s="15"/>
      <c r="FWK210" s="15"/>
      <c r="FWL210" s="15"/>
      <c r="FWM210" s="15"/>
      <c r="FWN210" s="15"/>
      <c r="FWO210" s="15"/>
      <c r="FWP210" s="15"/>
      <c r="FWQ210" s="15"/>
      <c r="FWR210" s="15"/>
      <c r="FWS210" s="15"/>
      <c r="FWT210" s="15"/>
      <c r="FWU210" s="15"/>
      <c r="FWV210" s="15"/>
      <c r="FWW210" s="15"/>
      <c r="FWX210" s="15"/>
      <c r="FWY210" s="15"/>
      <c r="FWZ210" s="15"/>
      <c r="FXA210" s="15"/>
      <c r="FXB210" s="15"/>
      <c r="FXC210" s="15"/>
      <c r="FXD210" s="15"/>
      <c r="FXE210" s="15"/>
      <c r="FXF210" s="15"/>
      <c r="FXG210" s="15"/>
      <c r="FXH210" s="15"/>
      <c r="FXI210" s="15"/>
      <c r="FXJ210" s="15"/>
      <c r="FXK210" s="15"/>
      <c r="FXL210" s="15"/>
      <c r="FXM210" s="15"/>
      <c r="FXN210" s="15"/>
      <c r="FXO210" s="15"/>
      <c r="FXP210" s="15"/>
      <c r="FXQ210" s="15"/>
      <c r="FXR210" s="15"/>
      <c r="FXS210" s="15"/>
      <c r="FXT210" s="15"/>
      <c r="FXU210" s="15"/>
      <c r="FXV210" s="15"/>
      <c r="FXW210" s="15"/>
      <c r="FXX210" s="15"/>
      <c r="FXY210" s="15"/>
      <c r="FXZ210" s="15"/>
      <c r="FYA210" s="15"/>
      <c r="FYB210" s="15"/>
      <c r="FYC210" s="15"/>
      <c r="FYD210" s="15"/>
      <c r="FYE210" s="15"/>
      <c r="FYF210" s="15"/>
      <c r="FYG210" s="15"/>
      <c r="FYH210" s="15"/>
      <c r="FYI210" s="15"/>
      <c r="FYJ210" s="15"/>
      <c r="FYK210" s="15"/>
      <c r="FYL210" s="15"/>
      <c r="FYM210" s="15"/>
      <c r="FYN210" s="15"/>
      <c r="FYO210" s="15"/>
      <c r="FYP210" s="15"/>
      <c r="FYQ210" s="15"/>
      <c r="FYR210" s="15"/>
      <c r="FYS210" s="15"/>
      <c r="FYT210" s="15"/>
      <c r="FYU210" s="15"/>
      <c r="FYV210" s="15"/>
      <c r="FYW210" s="15"/>
      <c r="FYX210" s="15"/>
      <c r="FYY210" s="15"/>
      <c r="FYZ210" s="15"/>
      <c r="FZA210" s="15"/>
      <c r="FZB210" s="15"/>
      <c r="FZC210" s="15"/>
      <c r="FZD210" s="15"/>
      <c r="FZE210" s="15"/>
      <c r="FZF210" s="15"/>
      <c r="FZG210" s="15"/>
      <c r="FZH210" s="15"/>
      <c r="FZI210" s="15"/>
      <c r="FZJ210" s="15"/>
      <c r="FZK210" s="15"/>
      <c r="FZL210" s="15"/>
      <c r="FZM210" s="15"/>
      <c r="FZN210" s="15"/>
      <c r="FZO210" s="15"/>
      <c r="FZP210" s="15"/>
      <c r="FZQ210" s="15"/>
      <c r="FZR210" s="15"/>
      <c r="FZS210" s="15"/>
      <c r="FZT210" s="15"/>
      <c r="FZU210" s="15"/>
      <c r="FZV210" s="15"/>
      <c r="FZW210" s="15"/>
      <c r="FZX210" s="15"/>
      <c r="FZY210" s="15"/>
      <c r="FZZ210" s="15"/>
      <c r="GAA210" s="15"/>
      <c r="GAB210" s="15"/>
      <c r="GAC210" s="15"/>
      <c r="GAD210" s="15"/>
      <c r="GAE210" s="15"/>
      <c r="GAF210" s="15"/>
      <c r="GAG210" s="15"/>
      <c r="GAH210" s="15"/>
      <c r="GAI210" s="15"/>
      <c r="GAJ210" s="15"/>
      <c r="GAK210" s="15"/>
      <c r="GAL210" s="15"/>
      <c r="GAM210" s="15"/>
      <c r="GAN210" s="15"/>
      <c r="GAO210" s="15"/>
      <c r="GAP210" s="15"/>
      <c r="GAQ210" s="15"/>
      <c r="GAR210" s="15"/>
      <c r="GAS210" s="15"/>
      <c r="GAT210" s="15"/>
      <c r="GAU210" s="15"/>
      <c r="GAV210" s="15"/>
      <c r="GAW210" s="15"/>
      <c r="GAX210" s="15"/>
      <c r="GAY210" s="15"/>
      <c r="GAZ210" s="15"/>
      <c r="GBA210" s="15"/>
      <c r="GBB210" s="15"/>
      <c r="GBC210" s="15"/>
      <c r="GBD210" s="15"/>
      <c r="GBE210" s="15"/>
      <c r="GBF210" s="15"/>
      <c r="GBG210" s="15"/>
      <c r="GBH210" s="15"/>
      <c r="GBI210" s="15"/>
      <c r="GBJ210" s="15"/>
      <c r="GBK210" s="15"/>
      <c r="GBL210" s="15"/>
      <c r="GBM210" s="15"/>
      <c r="GBN210" s="15"/>
      <c r="GBO210" s="15"/>
      <c r="GBP210" s="15"/>
      <c r="GBQ210" s="15"/>
      <c r="GBR210" s="15"/>
      <c r="GBS210" s="15"/>
      <c r="GBT210" s="15"/>
      <c r="GBU210" s="15"/>
      <c r="GBV210" s="15"/>
      <c r="GBW210" s="15"/>
      <c r="GBX210" s="15"/>
      <c r="GBY210" s="15"/>
      <c r="GBZ210" s="15"/>
      <c r="GCA210" s="15"/>
      <c r="GCB210" s="15"/>
      <c r="GCC210" s="15"/>
      <c r="GCD210" s="15"/>
      <c r="GCE210" s="15"/>
      <c r="GCF210" s="15"/>
      <c r="GCG210" s="15"/>
      <c r="GCH210" s="15"/>
      <c r="GCI210" s="15"/>
      <c r="GCJ210" s="15"/>
      <c r="GCK210" s="15"/>
      <c r="GCL210" s="15"/>
      <c r="GCM210" s="15"/>
      <c r="GCN210" s="15"/>
      <c r="GCO210" s="15"/>
      <c r="GCP210" s="15"/>
      <c r="GCQ210" s="15"/>
      <c r="GCR210" s="15"/>
      <c r="GCS210" s="15"/>
      <c r="GCT210" s="15"/>
      <c r="GCU210" s="15"/>
      <c r="GCV210" s="15"/>
      <c r="GCW210" s="15"/>
      <c r="GCX210" s="15"/>
      <c r="GCY210" s="15"/>
      <c r="GCZ210" s="15"/>
      <c r="GDA210" s="15"/>
      <c r="GDB210" s="15"/>
      <c r="GDC210" s="15"/>
      <c r="GDD210" s="15"/>
      <c r="GDE210" s="15"/>
      <c r="GDF210" s="15"/>
      <c r="GDG210" s="15"/>
      <c r="GDH210" s="15"/>
      <c r="GDI210" s="15"/>
      <c r="GDJ210" s="15"/>
      <c r="GDK210" s="15"/>
      <c r="GDL210" s="15"/>
      <c r="GDM210" s="15"/>
      <c r="GDN210" s="15"/>
      <c r="GDO210" s="15"/>
      <c r="GDP210" s="15"/>
      <c r="GDQ210" s="15"/>
      <c r="GDR210" s="15"/>
      <c r="GDS210" s="15"/>
      <c r="GDT210" s="15"/>
      <c r="GDU210" s="15"/>
      <c r="GDV210" s="15"/>
      <c r="GDW210" s="15"/>
      <c r="GDX210" s="15"/>
      <c r="GDY210" s="15"/>
      <c r="GDZ210" s="15"/>
      <c r="GEA210" s="15"/>
      <c r="GEB210" s="15"/>
      <c r="GEC210" s="15"/>
      <c r="GED210" s="15"/>
      <c r="GEE210" s="15"/>
      <c r="GEF210" s="15"/>
      <c r="GEG210" s="15"/>
      <c r="GEH210" s="15"/>
      <c r="GEI210" s="15"/>
      <c r="GEJ210" s="15"/>
      <c r="GEK210" s="15"/>
      <c r="GEL210" s="15"/>
      <c r="GEM210" s="15"/>
      <c r="GEN210" s="15"/>
      <c r="GEO210" s="15"/>
      <c r="GEP210" s="15"/>
      <c r="GEQ210" s="15"/>
      <c r="GER210" s="15"/>
      <c r="GES210" s="15"/>
      <c r="GET210" s="15"/>
      <c r="GEU210" s="15"/>
      <c r="GEV210" s="15"/>
      <c r="GEW210" s="15"/>
      <c r="GEX210" s="15"/>
      <c r="GEY210" s="15"/>
      <c r="GEZ210" s="15"/>
      <c r="GFA210" s="15"/>
      <c r="GFB210" s="15"/>
      <c r="GFC210" s="15"/>
      <c r="GFD210" s="15"/>
      <c r="GFE210" s="15"/>
      <c r="GFF210" s="15"/>
      <c r="GFG210" s="15"/>
      <c r="GFH210" s="15"/>
      <c r="GFI210" s="15"/>
      <c r="GFJ210" s="15"/>
      <c r="GFK210" s="15"/>
      <c r="GFL210" s="15"/>
      <c r="GFM210" s="15"/>
      <c r="GFN210" s="15"/>
      <c r="GFO210" s="15"/>
      <c r="GFP210" s="15"/>
      <c r="GFQ210" s="15"/>
      <c r="GFR210" s="15"/>
      <c r="GFS210" s="15"/>
      <c r="GFT210" s="15"/>
      <c r="GFU210" s="15"/>
      <c r="GFV210" s="15"/>
      <c r="GFW210" s="15"/>
      <c r="GFX210" s="15"/>
      <c r="GFY210" s="15"/>
      <c r="GFZ210" s="15"/>
      <c r="GGA210" s="15"/>
      <c r="GGB210" s="15"/>
      <c r="GGC210" s="15"/>
      <c r="GGD210" s="15"/>
      <c r="GGE210" s="15"/>
      <c r="GGF210" s="15"/>
      <c r="GGG210" s="15"/>
      <c r="GGH210" s="15"/>
      <c r="GGI210" s="15"/>
      <c r="GGJ210" s="15"/>
      <c r="GGK210" s="15"/>
      <c r="GGL210" s="15"/>
      <c r="GGM210" s="15"/>
      <c r="GGN210" s="15"/>
      <c r="GGO210" s="15"/>
      <c r="GGP210" s="15"/>
      <c r="GGQ210" s="15"/>
      <c r="GGR210" s="15"/>
      <c r="GGS210" s="15"/>
      <c r="GGT210" s="15"/>
      <c r="GGU210" s="15"/>
      <c r="GGV210" s="15"/>
      <c r="GGW210" s="15"/>
      <c r="GGX210" s="15"/>
      <c r="GGY210" s="15"/>
      <c r="GGZ210" s="15"/>
      <c r="GHA210" s="15"/>
      <c r="GHB210" s="15"/>
      <c r="GHC210" s="15"/>
      <c r="GHD210" s="15"/>
      <c r="GHE210" s="15"/>
      <c r="GHF210" s="15"/>
      <c r="GHG210" s="15"/>
      <c r="GHH210" s="15"/>
      <c r="GHI210" s="15"/>
      <c r="GHJ210" s="15"/>
      <c r="GHK210" s="15"/>
      <c r="GHL210" s="15"/>
      <c r="GHM210" s="15"/>
      <c r="GHN210" s="15"/>
      <c r="GHO210" s="15"/>
      <c r="GHP210" s="15"/>
      <c r="GHQ210" s="15"/>
      <c r="GHR210" s="15"/>
      <c r="GHS210" s="15"/>
      <c r="GHT210" s="15"/>
      <c r="GHU210" s="15"/>
      <c r="GHV210" s="15"/>
      <c r="GHW210" s="15"/>
      <c r="GHX210" s="15"/>
      <c r="GHY210" s="15"/>
      <c r="GHZ210" s="15"/>
      <c r="GIA210" s="15"/>
      <c r="GIB210" s="15"/>
      <c r="GIC210" s="15"/>
      <c r="GID210" s="15"/>
      <c r="GIE210" s="15"/>
      <c r="GIF210" s="15"/>
      <c r="GIG210" s="15"/>
      <c r="GIH210" s="15"/>
      <c r="GII210" s="15"/>
      <c r="GIJ210" s="15"/>
      <c r="GIK210" s="15"/>
      <c r="GIL210" s="15"/>
      <c r="GIM210" s="15"/>
      <c r="GIN210" s="15"/>
      <c r="GIO210" s="15"/>
      <c r="GIP210" s="15"/>
      <c r="GIQ210" s="15"/>
      <c r="GIR210" s="15"/>
      <c r="GIS210" s="15"/>
      <c r="GIT210" s="15"/>
      <c r="GIU210" s="15"/>
      <c r="GIV210" s="15"/>
      <c r="GIW210" s="15"/>
      <c r="GIX210" s="15"/>
      <c r="GIY210" s="15"/>
      <c r="GIZ210" s="15"/>
      <c r="GJA210" s="15"/>
      <c r="GJB210" s="15"/>
      <c r="GJC210" s="15"/>
      <c r="GJD210" s="15"/>
      <c r="GJE210" s="15"/>
      <c r="GJF210" s="15"/>
      <c r="GJG210" s="15"/>
      <c r="GJH210" s="15"/>
      <c r="GJI210" s="15"/>
      <c r="GJJ210" s="15"/>
      <c r="GJK210" s="15"/>
      <c r="GJL210" s="15"/>
      <c r="GJM210" s="15"/>
      <c r="GJN210" s="15"/>
      <c r="GJO210" s="15"/>
      <c r="GJP210" s="15"/>
      <c r="GJQ210" s="15"/>
      <c r="GJR210" s="15"/>
      <c r="GJS210" s="15"/>
      <c r="GJT210" s="15"/>
      <c r="GJU210" s="15"/>
      <c r="GJV210" s="15"/>
      <c r="GJW210" s="15"/>
      <c r="GJX210" s="15"/>
      <c r="GJY210" s="15"/>
      <c r="GJZ210" s="15"/>
      <c r="GKA210" s="15"/>
      <c r="GKB210" s="15"/>
      <c r="GKC210" s="15"/>
      <c r="GKD210" s="15"/>
      <c r="GKE210" s="15"/>
      <c r="GKF210" s="15"/>
      <c r="GKG210" s="15"/>
      <c r="GKH210" s="15"/>
      <c r="GKI210" s="15"/>
      <c r="GKJ210" s="15"/>
      <c r="GKK210" s="15"/>
      <c r="GKL210" s="15"/>
      <c r="GKM210" s="15"/>
      <c r="GKN210" s="15"/>
      <c r="GKO210" s="15"/>
      <c r="GKP210" s="15"/>
      <c r="GKQ210" s="15"/>
      <c r="GKR210" s="15"/>
      <c r="GKS210" s="15"/>
      <c r="GKT210" s="15"/>
      <c r="GKU210" s="15"/>
      <c r="GKV210" s="15"/>
      <c r="GKW210" s="15"/>
      <c r="GKX210" s="15"/>
      <c r="GKY210" s="15"/>
      <c r="GKZ210" s="15"/>
      <c r="GLA210" s="15"/>
      <c r="GLB210" s="15"/>
      <c r="GLC210" s="15"/>
      <c r="GLD210" s="15"/>
      <c r="GLE210" s="15"/>
      <c r="GLF210" s="15"/>
      <c r="GLG210" s="15"/>
      <c r="GLH210" s="15"/>
      <c r="GLI210" s="15"/>
      <c r="GLJ210" s="15"/>
      <c r="GLK210" s="15"/>
      <c r="GLL210" s="15"/>
      <c r="GLM210" s="15"/>
      <c r="GLN210" s="15"/>
      <c r="GLO210" s="15"/>
      <c r="GLP210" s="15"/>
      <c r="GLQ210" s="15"/>
      <c r="GLR210" s="15"/>
      <c r="GLS210" s="15"/>
      <c r="GLT210" s="15"/>
      <c r="GLU210" s="15"/>
      <c r="GLV210" s="15"/>
      <c r="GLW210" s="15"/>
      <c r="GLX210" s="15"/>
      <c r="GLY210" s="15"/>
      <c r="GLZ210" s="15"/>
      <c r="GMA210" s="15"/>
      <c r="GMB210" s="15"/>
      <c r="GMC210" s="15"/>
      <c r="GMD210" s="15"/>
      <c r="GME210" s="15"/>
      <c r="GMF210" s="15"/>
      <c r="GMG210" s="15"/>
      <c r="GMH210" s="15"/>
      <c r="GMI210" s="15"/>
      <c r="GMJ210" s="15"/>
      <c r="GMK210" s="15"/>
      <c r="GML210" s="15"/>
      <c r="GMM210" s="15"/>
      <c r="GMN210" s="15"/>
      <c r="GMO210" s="15"/>
      <c r="GMP210" s="15"/>
      <c r="GMQ210" s="15"/>
      <c r="GMR210" s="15"/>
      <c r="GMS210" s="15"/>
      <c r="GMT210" s="15"/>
      <c r="GMU210" s="15"/>
      <c r="GMV210" s="15"/>
      <c r="GMW210" s="15"/>
      <c r="GMX210" s="15"/>
      <c r="GMY210" s="15"/>
      <c r="GMZ210" s="15"/>
      <c r="GNA210" s="15"/>
      <c r="GNB210" s="15"/>
      <c r="GNC210" s="15"/>
      <c r="GND210" s="15"/>
      <c r="GNE210" s="15"/>
      <c r="GNF210" s="15"/>
      <c r="GNG210" s="15"/>
      <c r="GNH210" s="15"/>
      <c r="GNI210" s="15"/>
      <c r="GNJ210" s="15"/>
      <c r="GNK210" s="15"/>
      <c r="GNL210" s="15"/>
      <c r="GNM210" s="15"/>
      <c r="GNN210" s="15"/>
      <c r="GNO210" s="15"/>
      <c r="GNP210" s="15"/>
      <c r="GNQ210" s="15"/>
      <c r="GNR210" s="15"/>
      <c r="GNS210" s="15"/>
      <c r="GNT210" s="15"/>
      <c r="GNU210" s="15"/>
      <c r="GNV210" s="15"/>
      <c r="GNW210" s="15"/>
      <c r="GNX210" s="15"/>
      <c r="GNY210" s="15"/>
      <c r="GNZ210" s="15"/>
      <c r="GOA210" s="15"/>
      <c r="GOB210" s="15"/>
      <c r="GOC210" s="15"/>
      <c r="GOD210" s="15"/>
      <c r="GOE210" s="15"/>
      <c r="GOF210" s="15"/>
      <c r="GOG210" s="15"/>
      <c r="GOH210" s="15"/>
      <c r="GOI210" s="15"/>
      <c r="GOJ210" s="15"/>
      <c r="GOK210" s="15"/>
      <c r="GOL210" s="15"/>
      <c r="GOM210" s="15"/>
      <c r="GON210" s="15"/>
      <c r="GOO210" s="15"/>
      <c r="GOP210" s="15"/>
      <c r="GOQ210" s="15"/>
      <c r="GOR210" s="15"/>
      <c r="GOS210" s="15"/>
      <c r="GOT210" s="15"/>
      <c r="GOU210" s="15"/>
      <c r="GOV210" s="15"/>
      <c r="GOW210" s="15"/>
      <c r="GOX210" s="15"/>
      <c r="GOY210" s="15"/>
      <c r="GOZ210" s="15"/>
      <c r="GPA210" s="15"/>
      <c r="GPB210" s="15"/>
      <c r="GPC210" s="15"/>
      <c r="GPD210" s="15"/>
      <c r="GPE210" s="15"/>
      <c r="GPF210" s="15"/>
      <c r="GPG210" s="15"/>
      <c r="GPH210" s="15"/>
      <c r="GPI210" s="15"/>
      <c r="GPJ210" s="15"/>
      <c r="GPK210" s="15"/>
      <c r="GPL210" s="15"/>
      <c r="GPM210" s="15"/>
      <c r="GPN210" s="15"/>
      <c r="GPO210" s="15"/>
      <c r="GPP210" s="15"/>
      <c r="GPQ210" s="15"/>
      <c r="GPR210" s="15"/>
      <c r="GPS210" s="15"/>
      <c r="GPT210" s="15"/>
      <c r="GPU210" s="15"/>
      <c r="GPV210" s="15"/>
      <c r="GPW210" s="15"/>
      <c r="GPX210" s="15"/>
      <c r="GPY210" s="15"/>
      <c r="GPZ210" s="15"/>
      <c r="GQA210" s="15"/>
      <c r="GQB210" s="15"/>
      <c r="GQC210" s="15"/>
      <c r="GQD210" s="15"/>
      <c r="GQE210" s="15"/>
      <c r="GQF210" s="15"/>
      <c r="GQG210" s="15"/>
      <c r="GQH210" s="15"/>
      <c r="GQI210" s="15"/>
      <c r="GQJ210" s="15"/>
      <c r="GQK210" s="15"/>
      <c r="GQL210" s="15"/>
      <c r="GQM210" s="15"/>
      <c r="GQN210" s="15"/>
      <c r="GQO210" s="15"/>
      <c r="GQP210" s="15"/>
      <c r="GQQ210" s="15"/>
      <c r="GQR210" s="15"/>
      <c r="GQS210" s="15"/>
      <c r="GQT210" s="15"/>
      <c r="GQU210" s="15"/>
      <c r="GQV210" s="15"/>
      <c r="GQW210" s="15"/>
      <c r="GQX210" s="15"/>
      <c r="GQY210" s="15"/>
      <c r="GQZ210" s="15"/>
      <c r="GRA210" s="15"/>
      <c r="GRB210" s="15"/>
      <c r="GRC210" s="15"/>
      <c r="GRD210" s="15"/>
      <c r="GRE210" s="15"/>
      <c r="GRF210" s="15"/>
      <c r="GRG210" s="15"/>
      <c r="GRH210" s="15"/>
      <c r="GRI210" s="15"/>
      <c r="GRJ210" s="15"/>
      <c r="GRK210" s="15"/>
      <c r="GRL210" s="15"/>
      <c r="GRM210" s="15"/>
      <c r="GRN210" s="15"/>
      <c r="GRO210" s="15"/>
      <c r="GRP210" s="15"/>
      <c r="GRQ210" s="15"/>
      <c r="GRR210" s="15"/>
      <c r="GRS210" s="15"/>
      <c r="GRT210" s="15"/>
      <c r="GRU210" s="15"/>
      <c r="GRV210" s="15"/>
      <c r="GRW210" s="15"/>
      <c r="GRX210" s="15"/>
      <c r="GRY210" s="15"/>
      <c r="GRZ210" s="15"/>
      <c r="GSA210" s="15"/>
      <c r="GSB210" s="15"/>
      <c r="GSC210" s="15"/>
      <c r="GSD210" s="15"/>
      <c r="GSE210" s="15"/>
      <c r="GSF210" s="15"/>
      <c r="GSG210" s="15"/>
      <c r="GSH210" s="15"/>
      <c r="GSI210" s="15"/>
      <c r="GSJ210" s="15"/>
      <c r="GSK210" s="15"/>
      <c r="GSL210" s="15"/>
      <c r="GSM210" s="15"/>
      <c r="GSN210" s="15"/>
      <c r="GSO210" s="15"/>
      <c r="GSP210" s="15"/>
      <c r="GSQ210" s="15"/>
      <c r="GSR210" s="15"/>
      <c r="GSS210" s="15"/>
      <c r="GST210" s="15"/>
      <c r="GSU210" s="15"/>
      <c r="GSV210" s="15"/>
      <c r="GSW210" s="15"/>
      <c r="GSX210" s="15"/>
      <c r="GSY210" s="15"/>
      <c r="GSZ210" s="15"/>
      <c r="GTA210" s="15"/>
      <c r="GTB210" s="15"/>
      <c r="GTC210" s="15"/>
      <c r="GTD210" s="15"/>
      <c r="GTE210" s="15"/>
      <c r="GTF210" s="15"/>
      <c r="GTG210" s="15"/>
      <c r="GTH210" s="15"/>
      <c r="GTI210" s="15"/>
      <c r="GTJ210" s="15"/>
      <c r="GTK210" s="15"/>
      <c r="GTL210" s="15"/>
      <c r="GTM210" s="15"/>
      <c r="GTN210" s="15"/>
      <c r="GTO210" s="15"/>
      <c r="GTP210" s="15"/>
      <c r="GTQ210" s="15"/>
      <c r="GTR210" s="15"/>
      <c r="GTS210" s="15"/>
      <c r="GTT210" s="15"/>
      <c r="GTU210" s="15"/>
      <c r="GTV210" s="15"/>
      <c r="GTW210" s="15"/>
      <c r="GTX210" s="15"/>
      <c r="GTY210" s="15"/>
      <c r="GTZ210" s="15"/>
      <c r="GUA210" s="15"/>
      <c r="GUB210" s="15"/>
      <c r="GUC210" s="15"/>
      <c r="GUD210" s="15"/>
      <c r="GUE210" s="15"/>
      <c r="GUF210" s="15"/>
      <c r="GUG210" s="15"/>
      <c r="GUH210" s="15"/>
      <c r="GUI210" s="15"/>
      <c r="GUJ210" s="15"/>
      <c r="GUK210" s="15"/>
      <c r="GUL210" s="15"/>
      <c r="GUM210" s="15"/>
      <c r="GUN210" s="15"/>
      <c r="GUO210" s="15"/>
      <c r="GUP210" s="15"/>
      <c r="GUQ210" s="15"/>
      <c r="GUR210" s="15"/>
      <c r="GUS210" s="15"/>
      <c r="GUT210" s="15"/>
      <c r="GUU210" s="15"/>
      <c r="GUV210" s="15"/>
      <c r="GUW210" s="15"/>
      <c r="GUX210" s="15"/>
      <c r="GUY210" s="15"/>
      <c r="GUZ210" s="15"/>
      <c r="GVA210" s="15"/>
      <c r="GVB210" s="15"/>
      <c r="GVC210" s="15"/>
      <c r="GVD210" s="15"/>
      <c r="GVE210" s="15"/>
      <c r="GVF210" s="15"/>
      <c r="GVG210" s="15"/>
      <c r="GVH210" s="15"/>
      <c r="GVI210" s="15"/>
      <c r="GVJ210" s="15"/>
      <c r="GVK210" s="15"/>
      <c r="GVL210" s="15"/>
      <c r="GVM210" s="15"/>
      <c r="GVN210" s="15"/>
      <c r="GVO210" s="15"/>
      <c r="GVP210" s="15"/>
      <c r="GVQ210" s="15"/>
      <c r="GVR210" s="15"/>
      <c r="GVS210" s="15"/>
      <c r="GVT210" s="15"/>
      <c r="GVU210" s="15"/>
      <c r="GVV210" s="15"/>
      <c r="GVW210" s="15"/>
      <c r="GVX210" s="15"/>
      <c r="GVY210" s="15"/>
      <c r="GVZ210" s="15"/>
      <c r="GWA210" s="15"/>
      <c r="GWB210" s="15"/>
      <c r="GWC210" s="15"/>
      <c r="GWD210" s="15"/>
      <c r="GWE210" s="15"/>
      <c r="GWF210" s="15"/>
      <c r="GWG210" s="15"/>
      <c r="GWH210" s="15"/>
      <c r="GWI210" s="15"/>
      <c r="GWJ210" s="15"/>
      <c r="GWK210" s="15"/>
      <c r="GWL210" s="15"/>
      <c r="GWM210" s="15"/>
      <c r="GWN210" s="15"/>
      <c r="GWO210" s="15"/>
      <c r="GWP210" s="15"/>
      <c r="GWQ210" s="15"/>
      <c r="GWR210" s="15"/>
      <c r="GWS210" s="15"/>
      <c r="GWT210" s="15"/>
      <c r="GWU210" s="15"/>
      <c r="GWV210" s="15"/>
      <c r="GWW210" s="15"/>
      <c r="GWX210" s="15"/>
      <c r="GWY210" s="15"/>
      <c r="GWZ210" s="15"/>
      <c r="GXA210" s="15"/>
      <c r="GXB210" s="15"/>
      <c r="GXC210" s="15"/>
      <c r="GXD210" s="15"/>
      <c r="GXE210" s="15"/>
      <c r="GXF210" s="15"/>
      <c r="GXG210" s="15"/>
      <c r="GXH210" s="15"/>
      <c r="GXI210" s="15"/>
      <c r="GXJ210" s="15"/>
      <c r="GXK210" s="15"/>
      <c r="GXL210" s="15"/>
      <c r="GXM210" s="15"/>
      <c r="GXN210" s="15"/>
      <c r="GXO210" s="15"/>
      <c r="GXP210" s="15"/>
      <c r="GXQ210" s="15"/>
      <c r="GXR210" s="15"/>
      <c r="GXS210" s="15"/>
      <c r="GXT210" s="15"/>
      <c r="GXU210" s="15"/>
      <c r="GXV210" s="15"/>
      <c r="GXW210" s="15"/>
      <c r="GXX210" s="15"/>
      <c r="GXY210" s="15"/>
      <c r="GXZ210" s="15"/>
      <c r="GYA210" s="15"/>
      <c r="GYB210" s="15"/>
      <c r="GYC210" s="15"/>
      <c r="GYD210" s="15"/>
      <c r="GYE210" s="15"/>
      <c r="GYF210" s="15"/>
      <c r="GYG210" s="15"/>
      <c r="GYH210" s="15"/>
      <c r="GYI210" s="15"/>
      <c r="GYJ210" s="15"/>
      <c r="GYK210" s="15"/>
      <c r="GYL210" s="15"/>
      <c r="GYM210" s="15"/>
      <c r="GYN210" s="15"/>
      <c r="GYO210" s="15"/>
      <c r="GYP210" s="15"/>
      <c r="GYQ210" s="15"/>
      <c r="GYR210" s="15"/>
      <c r="GYS210" s="15"/>
      <c r="GYT210" s="15"/>
      <c r="GYU210" s="15"/>
      <c r="GYV210" s="15"/>
      <c r="GYW210" s="15"/>
      <c r="GYX210" s="15"/>
      <c r="GYY210" s="15"/>
      <c r="GYZ210" s="15"/>
      <c r="GZA210" s="15"/>
      <c r="GZB210" s="15"/>
      <c r="GZC210" s="15"/>
      <c r="GZD210" s="15"/>
      <c r="GZE210" s="15"/>
      <c r="GZF210" s="15"/>
      <c r="GZG210" s="15"/>
      <c r="GZH210" s="15"/>
      <c r="GZI210" s="15"/>
      <c r="GZJ210" s="15"/>
      <c r="GZK210" s="15"/>
      <c r="GZL210" s="15"/>
      <c r="GZM210" s="15"/>
      <c r="GZN210" s="15"/>
      <c r="GZO210" s="15"/>
      <c r="GZP210" s="15"/>
      <c r="GZQ210" s="15"/>
      <c r="GZR210" s="15"/>
      <c r="GZS210" s="15"/>
      <c r="GZT210" s="15"/>
      <c r="GZU210" s="15"/>
      <c r="GZV210" s="15"/>
      <c r="GZW210" s="15"/>
      <c r="GZX210" s="15"/>
      <c r="GZY210" s="15"/>
      <c r="GZZ210" s="15"/>
      <c r="HAA210" s="15"/>
      <c r="HAB210" s="15"/>
      <c r="HAC210" s="15"/>
      <c r="HAD210" s="15"/>
      <c r="HAE210" s="15"/>
      <c r="HAF210" s="15"/>
      <c r="HAG210" s="15"/>
      <c r="HAH210" s="15"/>
      <c r="HAI210" s="15"/>
      <c r="HAJ210" s="15"/>
      <c r="HAK210" s="15"/>
      <c r="HAL210" s="15"/>
      <c r="HAM210" s="15"/>
      <c r="HAN210" s="15"/>
      <c r="HAO210" s="15"/>
      <c r="HAP210" s="15"/>
      <c r="HAQ210" s="15"/>
      <c r="HAR210" s="15"/>
      <c r="HAS210" s="15"/>
      <c r="HAT210" s="15"/>
      <c r="HAU210" s="15"/>
      <c r="HAV210" s="15"/>
      <c r="HAW210" s="15"/>
      <c r="HAX210" s="15"/>
      <c r="HAY210" s="15"/>
      <c r="HAZ210" s="15"/>
      <c r="HBA210" s="15"/>
      <c r="HBB210" s="15"/>
      <c r="HBC210" s="15"/>
      <c r="HBD210" s="15"/>
      <c r="HBE210" s="15"/>
      <c r="HBF210" s="15"/>
      <c r="HBG210" s="15"/>
      <c r="HBH210" s="15"/>
      <c r="HBI210" s="15"/>
      <c r="HBJ210" s="15"/>
      <c r="HBK210" s="15"/>
      <c r="HBL210" s="15"/>
      <c r="HBM210" s="15"/>
      <c r="HBN210" s="15"/>
      <c r="HBO210" s="15"/>
      <c r="HBP210" s="15"/>
      <c r="HBQ210" s="15"/>
      <c r="HBR210" s="15"/>
      <c r="HBS210" s="15"/>
      <c r="HBT210" s="15"/>
      <c r="HBU210" s="15"/>
      <c r="HBV210" s="15"/>
      <c r="HBW210" s="15"/>
      <c r="HBX210" s="15"/>
      <c r="HBY210" s="15"/>
      <c r="HBZ210" s="15"/>
      <c r="HCA210" s="15"/>
      <c r="HCB210" s="15"/>
      <c r="HCC210" s="15"/>
      <c r="HCD210" s="15"/>
      <c r="HCE210" s="15"/>
      <c r="HCF210" s="15"/>
      <c r="HCG210" s="15"/>
      <c r="HCH210" s="15"/>
      <c r="HCI210" s="15"/>
      <c r="HCJ210" s="15"/>
      <c r="HCK210" s="15"/>
      <c r="HCL210" s="15"/>
      <c r="HCM210" s="15"/>
      <c r="HCN210" s="15"/>
      <c r="HCO210" s="15"/>
      <c r="HCP210" s="15"/>
      <c r="HCQ210" s="15"/>
      <c r="HCR210" s="15"/>
      <c r="HCS210" s="15"/>
      <c r="HCT210" s="15"/>
      <c r="HCU210" s="15"/>
      <c r="HCV210" s="15"/>
      <c r="HCW210" s="15"/>
      <c r="HCX210" s="15"/>
      <c r="HCY210" s="15"/>
      <c r="HCZ210" s="15"/>
      <c r="HDA210" s="15"/>
      <c r="HDB210" s="15"/>
      <c r="HDC210" s="15"/>
      <c r="HDD210" s="15"/>
      <c r="HDE210" s="15"/>
      <c r="HDF210" s="15"/>
      <c r="HDG210" s="15"/>
      <c r="HDH210" s="15"/>
      <c r="HDI210" s="15"/>
      <c r="HDJ210" s="15"/>
      <c r="HDK210" s="15"/>
      <c r="HDL210" s="15"/>
      <c r="HDM210" s="15"/>
      <c r="HDN210" s="15"/>
      <c r="HDO210" s="15"/>
      <c r="HDP210" s="15"/>
      <c r="HDQ210" s="15"/>
      <c r="HDR210" s="15"/>
      <c r="HDS210" s="15"/>
      <c r="HDT210" s="15"/>
      <c r="HDU210" s="15"/>
      <c r="HDV210" s="15"/>
      <c r="HDW210" s="15"/>
      <c r="HDX210" s="15"/>
      <c r="HDY210" s="15"/>
      <c r="HDZ210" s="15"/>
      <c r="HEA210" s="15"/>
      <c r="HEB210" s="15"/>
      <c r="HEC210" s="15"/>
      <c r="HED210" s="15"/>
      <c r="HEE210" s="15"/>
      <c r="HEF210" s="15"/>
      <c r="HEG210" s="15"/>
      <c r="HEH210" s="15"/>
      <c r="HEI210" s="15"/>
      <c r="HEJ210" s="15"/>
      <c r="HEK210" s="15"/>
      <c r="HEL210" s="15"/>
      <c r="HEM210" s="15"/>
      <c r="HEN210" s="15"/>
      <c r="HEO210" s="15"/>
      <c r="HEP210" s="15"/>
      <c r="HEQ210" s="15"/>
      <c r="HER210" s="15"/>
      <c r="HES210" s="15"/>
      <c r="HET210" s="15"/>
      <c r="HEU210" s="15"/>
      <c r="HEV210" s="15"/>
      <c r="HEW210" s="15"/>
      <c r="HEX210" s="15"/>
      <c r="HEY210" s="15"/>
      <c r="HEZ210" s="15"/>
      <c r="HFA210" s="15"/>
      <c r="HFB210" s="15"/>
      <c r="HFC210" s="15"/>
      <c r="HFD210" s="15"/>
      <c r="HFE210" s="15"/>
      <c r="HFF210" s="15"/>
      <c r="HFG210" s="15"/>
      <c r="HFH210" s="15"/>
      <c r="HFI210" s="15"/>
      <c r="HFJ210" s="15"/>
      <c r="HFK210" s="15"/>
      <c r="HFL210" s="15"/>
      <c r="HFM210" s="15"/>
      <c r="HFN210" s="15"/>
      <c r="HFO210" s="15"/>
      <c r="HFP210" s="15"/>
      <c r="HFQ210" s="15"/>
      <c r="HFR210" s="15"/>
      <c r="HFS210" s="15"/>
      <c r="HFT210" s="15"/>
      <c r="HFU210" s="15"/>
      <c r="HFV210" s="15"/>
      <c r="HFW210" s="15"/>
      <c r="HFX210" s="15"/>
      <c r="HFY210" s="15"/>
      <c r="HFZ210" s="15"/>
      <c r="HGA210" s="15"/>
      <c r="HGB210" s="15"/>
      <c r="HGC210" s="15"/>
      <c r="HGD210" s="15"/>
      <c r="HGE210" s="15"/>
      <c r="HGF210" s="15"/>
      <c r="HGG210" s="15"/>
      <c r="HGH210" s="15"/>
      <c r="HGI210" s="15"/>
      <c r="HGJ210" s="15"/>
      <c r="HGK210" s="15"/>
      <c r="HGL210" s="15"/>
      <c r="HGM210" s="15"/>
      <c r="HGN210" s="15"/>
      <c r="HGO210" s="15"/>
      <c r="HGP210" s="15"/>
      <c r="HGQ210" s="15"/>
      <c r="HGR210" s="15"/>
      <c r="HGS210" s="15"/>
      <c r="HGT210" s="15"/>
      <c r="HGU210" s="15"/>
      <c r="HGV210" s="15"/>
      <c r="HGW210" s="15"/>
      <c r="HGX210" s="15"/>
      <c r="HGY210" s="15"/>
      <c r="HGZ210" s="15"/>
      <c r="HHA210" s="15"/>
      <c r="HHB210" s="15"/>
      <c r="HHC210" s="15"/>
      <c r="HHD210" s="15"/>
      <c r="HHE210" s="15"/>
      <c r="HHF210" s="15"/>
      <c r="HHG210" s="15"/>
      <c r="HHH210" s="15"/>
      <c r="HHI210" s="15"/>
      <c r="HHJ210" s="15"/>
      <c r="HHK210" s="15"/>
      <c r="HHL210" s="15"/>
      <c r="HHM210" s="15"/>
      <c r="HHN210" s="15"/>
      <c r="HHO210" s="15"/>
      <c r="HHP210" s="15"/>
      <c r="HHQ210" s="15"/>
      <c r="HHR210" s="15"/>
      <c r="HHS210" s="15"/>
      <c r="HHT210" s="15"/>
      <c r="HHU210" s="15"/>
      <c r="HHV210" s="15"/>
      <c r="HHW210" s="15"/>
      <c r="HHX210" s="15"/>
      <c r="HHY210" s="15"/>
      <c r="HHZ210" s="15"/>
      <c r="HIA210" s="15"/>
      <c r="HIB210" s="15"/>
      <c r="HIC210" s="15"/>
      <c r="HID210" s="15"/>
      <c r="HIE210" s="15"/>
      <c r="HIF210" s="15"/>
      <c r="HIG210" s="15"/>
      <c r="HIH210" s="15"/>
      <c r="HII210" s="15"/>
      <c r="HIJ210" s="15"/>
      <c r="HIK210" s="15"/>
      <c r="HIL210" s="15"/>
      <c r="HIM210" s="15"/>
      <c r="HIN210" s="15"/>
      <c r="HIO210" s="15"/>
      <c r="HIP210" s="15"/>
      <c r="HIQ210" s="15"/>
      <c r="HIR210" s="15"/>
      <c r="HIS210" s="15"/>
      <c r="HIT210" s="15"/>
      <c r="HIU210" s="15"/>
      <c r="HIV210" s="15"/>
      <c r="HIW210" s="15"/>
      <c r="HIX210" s="15"/>
      <c r="HIY210" s="15"/>
      <c r="HIZ210" s="15"/>
      <c r="HJA210" s="15"/>
      <c r="HJB210" s="15"/>
      <c r="HJC210" s="15"/>
      <c r="HJD210" s="15"/>
      <c r="HJE210" s="15"/>
      <c r="HJF210" s="15"/>
      <c r="HJG210" s="15"/>
      <c r="HJH210" s="15"/>
      <c r="HJI210" s="15"/>
      <c r="HJJ210" s="15"/>
      <c r="HJK210" s="15"/>
      <c r="HJL210" s="15"/>
      <c r="HJM210" s="15"/>
      <c r="HJN210" s="15"/>
      <c r="HJO210" s="15"/>
      <c r="HJP210" s="15"/>
      <c r="HJQ210" s="15"/>
      <c r="HJR210" s="15"/>
      <c r="HJS210" s="15"/>
      <c r="HJT210" s="15"/>
      <c r="HJU210" s="15"/>
      <c r="HJV210" s="15"/>
      <c r="HJW210" s="15"/>
      <c r="HJX210" s="15"/>
      <c r="HJY210" s="15"/>
      <c r="HJZ210" s="15"/>
      <c r="HKA210" s="15"/>
      <c r="HKB210" s="15"/>
      <c r="HKC210" s="15"/>
      <c r="HKD210" s="15"/>
      <c r="HKE210" s="15"/>
      <c r="HKF210" s="15"/>
      <c r="HKG210" s="15"/>
      <c r="HKH210" s="15"/>
      <c r="HKI210" s="15"/>
      <c r="HKJ210" s="15"/>
      <c r="HKK210" s="15"/>
      <c r="HKL210" s="15"/>
      <c r="HKM210" s="15"/>
      <c r="HKN210" s="15"/>
      <c r="HKO210" s="15"/>
      <c r="HKP210" s="15"/>
      <c r="HKQ210" s="15"/>
      <c r="HKR210" s="15"/>
      <c r="HKS210" s="15"/>
      <c r="HKT210" s="15"/>
      <c r="HKU210" s="15"/>
      <c r="HKV210" s="15"/>
      <c r="HKW210" s="15"/>
      <c r="HKX210" s="15"/>
      <c r="HKY210" s="15"/>
      <c r="HKZ210" s="15"/>
      <c r="HLA210" s="15"/>
      <c r="HLB210" s="15"/>
      <c r="HLC210" s="15"/>
      <c r="HLD210" s="15"/>
      <c r="HLE210" s="15"/>
      <c r="HLF210" s="15"/>
      <c r="HLG210" s="15"/>
      <c r="HLH210" s="15"/>
      <c r="HLI210" s="15"/>
      <c r="HLJ210" s="15"/>
      <c r="HLK210" s="15"/>
      <c r="HLL210" s="15"/>
      <c r="HLM210" s="15"/>
      <c r="HLN210" s="15"/>
      <c r="HLO210" s="15"/>
      <c r="HLP210" s="15"/>
      <c r="HLQ210" s="15"/>
      <c r="HLR210" s="15"/>
      <c r="HLS210" s="15"/>
      <c r="HLT210" s="15"/>
      <c r="HLU210" s="15"/>
      <c r="HLV210" s="15"/>
      <c r="HLW210" s="15"/>
      <c r="HLX210" s="15"/>
      <c r="HLY210" s="15"/>
      <c r="HLZ210" s="15"/>
      <c r="HMA210" s="15"/>
      <c r="HMB210" s="15"/>
      <c r="HMC210" s="15"/>
      <c r="HMD210" s="15"/>
      <c r="HME210" s="15"/>
      <c r="HMF210" s="15"/>
      <c r="HMG210" s="15"/>
      <c r="HMH210" s="15"/>
      <c r="HMI210" s="15"/>
      <c r="HMJ210" s="15"/>
      <c r="HMK210" s="15"/>
      <c r="HML210" s="15"/>
      <c r="HMM210" s="15"/>
      <c r="HMN210" s="15"/>
      <c r="HMO210" s="15"/>
      <c r="HMP210" s="15"/>
      <c r="HMQ210" s="15"/>
      <c r="HMR210" s="15"/>
      <c r="HMS210" s="15"/>
      <c r="HMT210" s="15"/>
      <c r="HMU210" s="15"/>
      <c r="HMV210" s="15"/>
      <c r="HMW210" s="15"/>
      <c r="HMX210" s="15"/>
      <c r="HMY210" s="15"/>
      <c r="HMZ210" s="15"/>
      <c r="HNA210" s="15"/>
      <c r="HNB210" s="15"/>
      <c r="HNC210" s="15"/>
      <c r="HND210" s="15"/>
      <c r="HNE210" s="15"/>
      <c r="HNF210" s="15"/>
      <c r="HNG210" s="15"/>
      <c r="HNH210" s="15"/>
      <c r="HNI210" s="15"/>
      <c r="HNJ210" s="15"/>
      <c r="HNK210" s="15"/>
      <c r="HNL210" s="15"/>
      <c r="HNM210" s="15"/>
      <c r="HNN210" s="15"/>
      <c r="HNO210" s="15"/>
      <c r="HNP210" s="15"/>
      <c r="HNQ210" s="15"/>
      <c r="HNR210" s="15"/>
      <c r="HNS210" s="15"/>
      <c r="HNT210" s="15"/>
      <c r="HNU210" s="15"/>
      <c r="HNV210" s="15"/>
      <c r="HNW210" s="15"/>
      <c r="HNX210" s="15"/>
      <c r="HNY210" s="15"/>
      <c r="HNZ210" s="15"/>
      <c r="HOA210" s="15"/>
      <c r="HOB210" s="15"/>
      <c r="HOC210" s="15"/>
      <c r="HOD210" s="15"/>
      <c r="HOE210" s="15"/>
      <c r="HOF210" s="15"/>
      <c r="HOG210" s="15"/>
      <c r="HOH210" s="15"/>
      <c r="HOI210" s="15"/>
      <c r="HOJ210" s="15"/>
      <c r="HOK210" s="15"/>
      <c r="HOL210" s="15"/>
      <c r="HOM210" s="15"/>
      <c r="HON210" s="15"/>
      <c r="HOO210" s="15"/>
      <c r="HOP210" s="15"/>
      <c r="HOQ210" s="15"/>
      <c r="HOR210" s="15"/>
      <c r="HOS210" s="15"/>
      <c r="HOT210" s="15"/>
      <c r="HOU210" s="15"/>
      <c r="HOV210" s="15"/>
      <c r="HOW210" s="15"/>
      <c r="HOX210" s="15"/>
      <c r="HOY210" s="15"/>
      <c r="HOZ210" s="15"/>
      <c r="HPA210" s="15"/>
      <c r="HPB210" s="15"/>
      <c r="HPC210" s="15"/>
      <c r="HPD210" s="15"/>
      <c r="HPE210" s="15"/>
      <c r="HPF210" s="15"/>
      <c r="HPG210" s="15"/>
      <c r="HPH210" s="15"/>
      <c r="HPI210" s="15"/>
      <c r="HPJ210" s="15"/>
      <c r="HPK210" s="15"/>
      <c r="HPL210" s="15"/>
      <c r="HPM210" s="15"/>
      <c r="HPN210" s="15"/>
      <c r="HPO210" s="15"/>
      <c r="HPP210" s="15"/>
      <c r="HPQ210" s="15"/>
      <c r="HPR210" s="15"/>
      <c r="HPS210" s="15"/>
      <c r="HPT210" s="15"/>
      <c r="HPU210" s="15"/>
      <c r="HPV210" s="15"/>
      <c r="HPW210" s="15"/>
      <c r="HPX210" s="15"/>
      <c r="HPY210" s="15"/>
      <c r="HPZ210" s="15"/>
      <c r="HQA210" s="15"/>
      <c r="HQB210" s="15"/>
      <c r="HQC210" s="15"/>
      <c r="HQD210" s="15"/>
      <c r="HQE210" s="15"/>
      <c r="HQF210" s="15"/>
      <c r="HQG210" s="15"/>
      <c r="HQH210" s="15"/>
      <c r="HQI210" s="15"/>
      <c r="HQJ210" s="15"/>
      <c r="HQK210" s="15"/>
      <c r="HQL210" s="15"/>
      <c r="HQM210" s="15"/>
      <c r="HQN210" s="15"/>
      <c r="HQO210" s="15"/>
      <c r="HQP210" s="15"/>
      <c r="HQQ210" s="15"/>
      <c r="HQR210" s="15"/>
      <c r="HQS210" s="15"/>
      <c r="HQT210" s="15"/>
      <c r="HQU210" s="15"/>
      <c r="HQV210" s="15"/>
      <c r="HQW210" s="15"/>
      <c r="HQX210" s="15"/>
      <c r="HQY210" s="15"/>
      <c r="HQZ210" s="15"/>
      <c r="HRA210" s="15"/>
      <c r="HRB210" s="15"/>
      <c r="HRC210" s="15"/>
      <c r="HRD210" s="15"/>
      <c r="HRE210" s="15"/>
      <c r="HRF210" s="15"/>
      <c r="HRG210" s="15"/>
      <c r="HRH210" s="15"/>
      <c r="HRI210" s="15"/>
      <c r="HRJ210" s="15"/>
      <c r="HRK210" s="15"/>
      <c r="HRL210" s="15"/>
      <c r="HRM210" s="15"/>
      <c r="HRN210" s="15"/>
      <c r="HRO210" s="15"/>
      <c r="HRP210" s="15"/>
      <c r="HRQ210" s="15"/>
      <c r="HRR210" s="15"/>
      <c r="HRS210" s="15"/>
      <c r="HRT210" s="15"/>
      <c r="HRU210" s="15"/>
      <c r="HRV210" s="15"/>
      <c r="HRW210" s="15"/>
      <c r="HRX210" s="15"/>
      <c r="HRY210" s="15"/>
      <c r="HRZ210" s="15"/>
      <c r="HSA210" s="15"/>
      <c r="HSB210" s="15"/>
      <c r="HSC210" s="15"/>
      <c r="HSD210" s="15"/>
      <c r="HSE210" s="15"/>
      <c r="HSF210" s="15"/>
      <c r="HSG210" s="15"/>
      <c r="HSH210" s="15"/>
      <c r="HSI210" s="15"/>
      <c r="HSJ210" s="15"/>
      <c r="HSK210" s="15"/>
      <c r="HSL210" s="15"/>
      <c r="HSM210" s="15"/>
      <c r="HSN210" s="15"/>
      <c r="HSO210" s="15"/>
      <c r="HSP210" s="15"/>
      <c r="HSQ210" s="15"/>
      <c r="HSR210" s="15"/>
      <c r="HSS210" s="15"/>
      <c r="HST210" s="15"/>
      <c r="HSU210" s="15"/>
      <c r="HSV210" s="15"/>
      <c r="HSW210" s="15"/>
      <c r="HSX210" s="15"/>
      <c r="HSY210" s="15"/>
      <c r="HSZ210" s="15"/>
      <c r="HTA210" s="15"/>
      <c r="HTB210" s="15"/>
      <c r="HTC210" s="15"/>
      <c r="HTD210" s="15"/>
      <c r="HTE210" s="15"/>
      <c r="HTF210" s="15"/>
      <c r="HTG210" s="15"/>
      <c r="HTH210" s="15"/>
      <c r="HTI210" s="15"/>
      <c r="HTJ210" s="15"/>
      <c r="HTK210" s="15"/>
      <c r="HTL210" s="15"/>
      <c r="HTM210" s="15"/>
      <c r="HTN210" s="15"/>
      <c r="HTO210" s="15"/>
      <c r="HTP210" s="15"/>
      <c r="HTQ210" s="15"/>
      <c r="HTR210" s="15"/>
      <c r="HTS210" s="15"/>
      <c r="HTT210" s="15"/>
      <c r="HTU210" s="15"/>
      <c r="HTV210" s="15"/>
      <c r="HTW210" s="15"/>
      <c r="HTX210" s="15"/>
      <c r="HTY210" s="15"/>
      <c r="HTZ210" s="15"/>
      <c r="HUA210" s="15"/>
      <c r="HUB210" s="15"/>
      <c r="HUC210" s="15"/>
      <c r="HUD210" s="15"/>
      <c r="HUE210" s="15"/>
      <c r="HUF210" s="15"/>
      <c r="HUG210" s="15"/>
      <c r="HUH210" s="15"/>
      <c r="HUI210" s="15"/>
      <c r="HUJ210" s="15"/>
      <c r="HUK210" s="15"/>
      <c r="HUL210" s="15"/>
      <c r="HUM210" s="15"/>
      <c r="HUN210" s="15"/>
      <c r="HUO210" s="15"/>
      <c r="HUP210" s="15"/>
      <c r="HUQ210" s="15"/>
      <c r="HUR210" s="15"/>
      <c r="HUS210" s="15"/>
      <c r="HUT210" s="15"/>
      <c r="HUU210" s="15"/>
      <c r="HUV210" s="15"/>
      <c r="HUW210" s="15"/>
      <c r="HUX210" s="15"/>
      <c r="HUY210" s="15"/>
      <c r="HUZ210" s="15"/>
      <c r="HVA210" s="15"/>
      <c r="HVB210" s="15"/>
      <c r="HVC210" s="15"/>
      <c r="HVD210" s="15"/>
      <c r="HVE210" s="15"/>
      <c r="HVF210" s="15"/>
      <c r="HVG210" s="15"/>
      <c r="HVH210" s="15"/>
      <c r="HVI210" s="15"/>
      <c r="HVJ210" s="15"/>
      <c r="HVK210" s="15"/>
      <c r="HVL210" s="15"/>
      <c r="HVM210" s="15"/>
      <c r="HVN210" s="15"/>
      <c r="HVO210" s="15"/>
      <c r="HVP210" s="15"/>
      <c r="HVQ210" s="15"/>
      <c r="HVR210" s="15"/>
      <c r="HVS210" s="15"/>
      <c r="HVT210" s="15"/>
      <c r="HVU210" s="15"/>
      <c r="HVV210" s="15"/>
      <c r="HVW210" s="15"/>
      <c r="HVX210" s="15"/>
      <c r="HVY210" s="15"/>
      <c r="HVZ210" s="15"/>
      <c r="HWA210" s="15"/>
      <c r="HWB210" s="15"/>
      <c r="HWC210" s="15"/>
      <c r="HWD210" s="15"/>
      <c r="HWE210" s="15"/>
      <c r="HWF210" s="15"/>
      <c r="HWG210" s="15"/>
      <c r="HWH210" s="15"/>
      <c r="HWI210" s="15"/>
      <c r="HWJ210" s="15"/>
      <c r="HWK210" s="15"/>
      <c r="HWL210" s="15"/>
      <c r="HWM210" s="15"/>
      <c r="HWN210" s="15"/>
      <c r="HWO210" s="15"/>
      <c r="HWP210" s="15"/>
      <c r="HWQ210" s="15"/>
      <c r="HWR210" s="15"/>
      <c r="HWS210" s="15"/>
      <c r="HWT210" s="15"/>
      <c r="HWU210" s="15"/>
      <c r="HWV210" s="15"/>
      <c r="HWW210" s="15"/>
      <c r="HWX210" s="15"/>
      <c r="HWY210" s="15"/>
      <c r="HWZ210" s="15"/>
      <c r="HXA210" s="15"/>
      <c r="HXB210" s="15"/>
      <c r="HXC210" s="15"/>
      <c r="HXD210" s="15"/>
      <c r="HXE210" s="15"/>
      <c r="HXF210" s="15"/>
      <c r="HXG210" s="15"/>
      <c r="HXH210" s="15"/>
      <c r="HXI210" s="15"/>
      <c r="HXJ210" s="15"/>
      <c r="HXK210" s="15"/>
      <c r="HXL210" s="15"/>
      <c r="HXM210" s="15"/>
      <c r="HXN210" s="15"/>
      <c r="HXO210" s="15"/>
      <c r="HXP210" s="15"/>
      <c r="HXQ210" s="15"/>
      <c r="HXR210" s="15"/>
      <c r="HXS210" s="15"/>
      <c r="HXT210" s="15"/>
      <c r="HXU210" s="15"/>
      <c r="HXV210" s="15"/>
      <c r="HXW210" s="15"/>
      <c r="HXX210" s="15"/>
      <c r="HXY210" s="15"/>
      <c r="HXZ210" s="15"/>
      <c r="HYA210" s="15"/>
      <c r="HYB210" s="15"/>
      <c r="HYC210" s="15"/>
      <c r="HYD210" s="15"/>
      <c r="HYE210" s="15"/>
      <c r="HYF210" s="15"/>
      <c r="HYG210" s="15"/>
      <c r="HYH210" s="15"/>
      <c r="HYI210" s="15"/>
      <c r="HYJ210" s="15"/>
      <c r="HYK210" s="15"/>
      <c r="HYL210" s="15"/>
      <c r="HYM210" s="15"/>
      <c r="HYN210" s="15"/>
      <c r="HYO210" s="15"/>
      <c r="HYP210" s="15"/>
      <c r="HYQ210" s="15"/>
      <c r="HYR210" s="15"/>
      <c r="HYS210" s="15"/>
      <c r="HYT210" s="15"/>
      <c r="HYU210" s="15"/>
      <c r="HYV210" s="15"/>
      <c r="HYW210" s="15"/>
      <c r="HYX210" s="15"/>
      <c r="HYY210" s="15"/>
      <c r="HYZ210" s="15"/>
      <c r="HZA210" s="15"/>
      <c r="HZB210" s="15"/>
      <c r="HZC210" s="15"/>
      <c r="HZD210" s="15"/>
      <c r="HZE210" s="15"/>
      <c r="HZF210" s="15"/>
      <c r="HZG210" s="15"/>
      <c r="HZH210" s="15"/>
      <c r="HZI210" s="15"/>
      <c r="HZJ210" s="15"/>
      <c r="HZK210" s="15"/>
      <c r="HZL210" s="15"/>
      <c r="HZM210" s="15"/>
      <c r="HZN210" s="15"/>
      <c r="HZO210" s="15"/>
      <c r="HZP210" s="15"/>
      <c r="HZQ210" s="15"/>
      <c r="HZR210" s="15"/>
      <c r="HZS210" s="15"/>
      <c r="HZT210" s="15"/>
      <c r="HZU210" s="15"/>
      <c r="HZV210" s="15"/>
      <c r="HZW210" s="15"/>
      <c r="HZX210" s="15"/>
      <c r="HZY210" s="15"/>
      <c r="HZZ210" s="15"/>
      <c r="IAA210" s="15"/>
      <c r="IAB210" s="15"/>
      <c r="IAC210" s="15"/>
      <c r="IAD210" s="15"/>
      <c r="IAE210" s="15"/>
      <c r="IAF210" s="15"/>
      <c r="IAG210" s="15"/>
      <c r="IAH210" s="15"/>
      <c r="IAI210" s="15"/>
      <c r="IAJ210" s="15"/>
      <c r="IAK210" s="15"/>
      <c r="IAL210" s="15"/>
      <c r="IAM210" s="15"/>
      <c r="IAN210" s="15"/>
      <c r="IAO210" s="15"/>
      <c r="IAP210" s="15"/>
      <c r="IAQ210" s="15"/>
      <c r="IAR210" s="15"/>
      <c r="IAS210" s="15"/>
      <c r="IAT210" s="15"/>
      <c r="IAU210" s="15"/>
      <c r="IAV210" s="15"/>
      <c r="IAW210" s="15"/>
      <c r="IAX210" s="15"/>
      <c r="IAY210" s="15"/>
      <c r="IAZ210" s="15"/>
      <c r="IBA210" s="15"/>
      <c r="IBB210" s="15"/>
      <c r="IBC210" s="15"/>
      <c r="IBD210" s="15"/>
      <c r="IBE210" s="15"/>
      <c r="IBF210" s="15"/>
      <c r="IBG210" s="15"/>
      <c r="IBH210" s="15"/>
      <c r="IBI210" s="15"/>
      <c r="IBJ210" s="15"/>
      <c r="IBK210" s="15"/>
      <c r="IBL210" s="15"/>
      <c r="IBM210" s="15"/>
      <c r="IBN210" s="15"/>
      <c r="IBO210" s="15"/>
      <c r="IBP210" s="15"/>
      <c r="IBQ210" s="15"/>
      <c r="IBR210" s="15"/>
      <c r="IBS210" s="15"/>
      <c r="IBT210" s="15"/>
      <c r="IBU210" s="15"/>
      <c r="IBV210" s="15"/>
      <c r="IBW210" s="15"/>
      <c r="IBX210" s="15"/>
      <c r="IBY210" s="15"/>
      <c r="IBZ210" s="15"/>
      <c r="ICA210" s="15"/>
      <c r="ICB210" s="15"/>
      <c r="ICC210" s="15"/>
      <c r="ICD210" s="15"/>
      <c r="ICE210" s="15"/>
      <c r="ICF210" s="15"/>
      <c r="ICG210" s="15"/>
      <c r="ICH210" s="15"/>
      <c r="ICI210" s="15"/>
      <c r="ICJ210" s="15"/>
      <c r="ICK210" s="15"/>
      <c r="ICL210" s="15"/>
      <c r="ICM210" s="15"/>
      <c r="ICN210" s="15"/>
      <c r="ICO210" s="15"/>
      <c r="ICP210" s="15"/>
      <c r="ICQ210" s="15"/>
      <c r="ICR210" s="15"/>
      <c r="ICS210" s="15"/>
      <c r="ICT210" s="15"/>
      <c r="ICU210" s="15"/>
      <c r="ICV210" s="15"/>
      <c r="ICW210" s="15"/>
      <c r="ICX210" s="15"/>
      <c r="ICY210" s="15"/>
      <c r="ICZ210" s="15"/>
      <c r="IDA210" s="15"/>
      <c r="IDB210" s="15"/>
      <c r="IDC210" s="15"/>
      <c r="IDD210" s="15"/>
      <c r="IDE210" s="15"/>
      <c r="IDF210" s="15"/>
      <c r="IDG210" s="15"/>
      <c r="IDH210" s="15"/>
      <c r="IDI210" s="15"/>
      <c r="IDJ210" s="15"/>
      <c r="IDK210" s="15"/>
      <c r="IDL210" s="15"/>
      <c r="IDM210" s="15"/>
      <c r="IDN210" s="15"/>
      <c r="IDO210" s="15"/>
      <c r="IDP210" s="15"/>
      <c r="IDQ210" s="15"/>
      <c r="IDR210" s="15"/>
      <c r="IDS210" s="15"/>
      <c r="IDT210" s="15"/>
      <c r="IDU210" s="15"/>
      <c r="IDV210" s="15"/>
      <c r="IDW210" s="15"/>
      <c r="IDX210" s="15"/>
      <c r="IDY210" s="15"/>
      <c r="IDZ210" s="15"/>
      <c r="IEA210" s="15"/>
      <c r="IEB210" s="15"/>
      <c r="IEC210" s="15"/>
      <c r="IED210" s="15"/>
      <c r="IEE210" s="15"/>
      <c r="IEF210" s="15"/>
      <c r="IEG210" s="15"/>
      <c r="IEH210" s="15"/>
      <c r="IEI210" s="15"/>
      <c r="IEJ210" s="15"/>
      <c r="IEK210" s="15"/>
      <c r="IEL210" s="15"/>
      <c r="IEM210" s="15"/>
      <c r="IEN210" s="15"/>
      <c r="IEO210" s="15"/>
      <c r="IEP210" s="15"/>
      <c r="IEQ210" s="15"/>
      <c r="IER210" s="15"/>
      <c r="IES210" s="15"/>
      <c r="IET210" s="15"/>
      <c r="IEU210" s="15"/>
      <c r="IEV210" s="15"/>
      <c r="IEW210" s="15"/>
      <c r="IEX210" s="15"/>
      <c r="IEY210" s="15"/>
      <c r="IEZ210" s="15"/>
      <c r="IFA210" s="15"/>
      <c r="IFB210" s="15"/>
      <c r="IFC210" s="15"/>
      <c r="IFD210" s="15"/>
      <c r="IFE210" s="15"/>
      <c r="IFF210" s="15"/>
      <c r="IFG210" s="15"/>
      <c r="IFH210" s="15"/>
      <c r="IFI210" s="15"/>
      <c r="IFJ210" s="15"/>
      <c r="IFK210" s="15"/>
      <c r="IFL210" s="15"/>
      <c r="IFM210" s="15"/>
      <c r="IFN210" s="15"/>
      <c r="IFO210" s="15"/>
      <c r="IFP210" s="15"/>
      <c r="IFQ210" s="15"/>
      <c r="IFR210" s="15"/>
      <c r="IFS210" s="15"/>
      <c r="IFT210" s="15"/>
      <c r="IFU210" s="15"/>
      <c r="IFV210" s="15"/>
      <c r="IFW210" s="15"/>
      <c r="IFX210" s="15"/>
      <c r="IFY210" s="15"/>
      <c r="IFZ210" s="15"/>
      <c r="IGA210" s="15"/>
      <c r="IGB210" s="15"/>
      <c r="IGC210" s="15"/>
      <c r="IGD210" s="15"/>
      <c r="IGE210" s="15"/>
      <c r="IGF210" s="15"/>
      <c r="IGG210" s="15"/>
      <c r="IGH210" s="15"/>
      <c r="IGI210" s="15"/>
      <c r="IGJ210" s="15"/>
      <c r="IGK210" s="15"/>
      <c r="IGL210" s="15"/>
      <c r="IGM210" s="15"/>
      <c r="IGN210" s="15"/>
      <c r="IGO210" s="15"/>
      <c r="IGP210" s="15"/>
      <c r="IGQ210" s="15"/>
      <c r="IGR210" s="15"/>
      <c r="IGS210" s="15"/>
      <c r="IGT210" s="15"/>
      <c r="IGU210" s="15"/>
      <c r="IGV210" s="15"/>
      <c r="IGW210" s="15"/>
      <c r="IGX210" s="15"/>
      <c r="IGY210" s="15"/>
      <c r="IGZ210" s="15"/>
      <c r="IHA210" s="15"/>
      <c r="IHB210" s="15"/>
      <c r="IHC210" s="15"/>
      <c r="IHD210" s="15"/>
      <c r="IHE210" s="15"/>
      <c r="IHF210" s="15"/>
      <c r="IHG210" s="15"/>
      <c r="IHH210" s="15"/>
      <c r="IHI210" s="15"/>
      <c r="IHJ210" s="15"/>
      <c r="IHK210" s="15"/>
      <c r="IHL210" s="15"/>
      <c r="IHM210" s="15"/>
      <c r="IHN210" s="15"/>
      <c r="IHO210" s="15"/>
      <c r="IHP210" s="15"/>
      <c r="IHQ210" s="15"/>
      <c r="IHR210" s="15"/>
      <c r="IHS210" s="15"/>
      <c r="IHT210" s="15"/>
      <c r="IHU210" s="15"/>
      <c r="IHV210" s="15"/>
      <c r="IHW210" s="15"/>
      <c r="IHX210" s="15"/>
      <c r="IHY210" s="15"/>
      <c r="IHZ210" s="15"/>
      <c r="IIA210" s="15"/>
      <c r="IIB210" s="15"/>
      <c r="IIC210" s="15"/>
      <c r="IID210" s="15"/>
      <c r="IIE210" s="15"/>
      <c r="IIF210" s="15"/>
      <c r="IIG210" s="15"/>
      <c r="IIH210" s="15"/>
      <c r="III210" s="15"/>
      <c r="IIJ210" s="15"/>
      <c r="IIK210" s="15"/>
      <c r="IIL210" s="15"/>
      <c r="IIM210" s="15"/>
      <c r="IIN210" s="15"/>
      <c r="IIO210" s="15"/>
      <c r="IIP210" s="15"/>
      <c r="IIQ210" s="15"/>
      <c r="IIR210" s="15"/>
      <c r="IIS210" s="15"/>
      <c r="IIT210" s="15"/>
      <c r="IIU210" s="15"/>
      <c r="IIV210" s="15"/>
      <c r="IIW210" s="15"/>
      <c r="IIX210" s="15"/>
      <c r="IIY210" s="15"/>
      <c r="IIZ210" s="15"/>
      <c r="IJA210" s="15"/>
      <c r="IJB210" s="15"/>
      <c r="IJC210" s="15"/>
      <c r="IJD210" s="15"/>
      <c r="IJE210" s="15"/>
      <c r="IJF210" s="15"/>
      <c r="IJG210" s="15"/>
      <c r="IJH210" s="15"/>
      <c r="IJI210" s="15"/>
      <c r="IJJ210" s="15"/>
      <c r="IJK210" s="15"/>
      <c r="IJL210" s="15"/>
      <c r="IJM210" s="15"/>
      <c r="IJN210" s="15"/>
      <c r="IJO210" s="15"/>
      <c r="IJP210" s="15"/>
      <c r="IJQ210" s="15"/>
      <c r="IJR210" s="15"/>
      <c r="IJS210" s="15"/>
      <c r="IJT210" s="15"/>
      <c r="IJU210" s="15"/>
      <c r="IJV210" s="15"/>
      <c r="IJW210" s="15"/>
      <c r="IJX210" s="15"/>
      <c r="IJY210" s="15"/>
      <c r="IJZ210" s="15"/>
      <c r="IKA210" s="15"/>
      <c r="IKB210" s="15"/>
      <c r="IKC210" s="15"/>
      <c r="IKD210" s="15"/>
      <c r="IKE210" s="15"/>
      <c r="IKF210" s="15"/>
      <c r="IKG210" s="15"/>
      <c r="IKH210" s="15"/>
      <c r="IKI210" s="15"/>
      <c r="IKJ210" s="15"/>
      <c r="IKK210" s="15"/>
      <c r="IKL210" s="15"/>
      <c r="IKM210" s="15"/>
      <c r="IKN210" s="15"/>
      <c r="IKO210" s="15"/>
      <c r="IKP210" s="15"/>
      <c r="IKQ210" s="15"/>
      <c r="IKR210" s="15"/>
      <c r="IKS210" s="15"/>
      <c r="IKT210" s="15"/>
      <c r="IKU210" s="15"/>
      <c r="IKV210" s="15"/>
      <c r="IKW210" s="15"/>
      <c r="IKX210" s="15"/>
      <c r="IKY210" s="15"/>
      <c r="IKZ210" s="15"/>
      <c r="ILA210" s="15"/>
      <c r="ILB210" s="15"/>
      <c r="ILC210" s="15"/>
      <c r="ILD210" s="15"/>
      <c r="ILE210" s="15"/>
      <c r="ILF210" s="15"/>
      <c r="ILG210" s="15"/>
      <c r="ILH210" s="15"/>
      <c r="ILI210" s="15"/>
      <c r="ILJ210" s="15"/>
      <c r="ILK210" s="15"/>
      <c r="ILL210" s="15"/>
      <c r="ILM210" s="15"/>
      <c r="ILN210" s="15"/>
      <c r="ILO210" s="15"/>
      <c r="ILP210" s="15"/>
      <c r="ILQ210" s="15"/>
      <c r="ILR210" s="15"/>
      <c r="ILS210" s="15"/>
      <c r="ILT210" s="15"/>
      <c r="ILU210" s="15"/>
      <c r="ILV210" s="15"/>
      <c r="ILW210" s="15"/>
      <c r="ILX210" s="15"/>
      <c r="ILY210" s="15"/>
      <c r="ILZ210" s="15"/>
      <c r="IMA210" s="15"/>
      <c r="IMB210" s="15"/>
      <c r="IMC210" s="15"/>
      <c r="IMD210" s="15"/>
      <c r="IME210" s="15"/>
      <c r="IMF210" s="15"/>
      <c r="IMG210" s="15"/>
      <c r="IMH210" s="15"/>
      <c r="IMI210" s="15"/>
      <c r="IMJ210" s="15"/>
      <c r="IMK210" s="15"/>
      <c r="IML210" s="15"/>
      <c r="IMM210" s="15"/>
      <c r="IMN210" s="15"/>
      <c r="IMO210" s="15"/>
      <c r="IMP210" s="15"/>
      <c r="IMQ210" s="15"/>
      <c r="IMR210" s="15"/>
      <c r="IMS210" s="15"/>
      <c r="IMT210" s="15"/>
      <c r="IMU210" s="15"/>
      <c r="IMV210" s="15"/>
      <c r="IMW210" s="15"/>
      <c r="IMX210" s="15"/>
      <c r="IMY210" s="15"/>
      <c r="IMZ210" s="15"/>
      <c r="INA210" s="15"/>
      <c r="INB210" s="15"/>
      <c r="INC210" s="15"/>
      <c r="IND210" s="15"/>
      <c r="INE210" s="15"/>
      <c r="INF210" s="15"/>
      <c r="ING210" s="15"/>
      <c r="INH210" s="15"/>
      <c r="INI210" s="15"/>
      <c r="INJ210" s="15"/>
      <c r="INK210" s="15"/>
      <c r="INL210" s="15"/>
      <c r="INM210" s="15"/>
      <c r="INN210" s="15"/>
      <c r="INO210" s="15"/>
      <c r="INP210" s="15"/>
      <c r="INQ210" s="15"/>
      <c r="INR210" s="15"/>
      <c r="INS210" s="15"/>
      <c r="INT210" s="15"/>
      <c r="INU210" s="15"/>
      <c r="INV210" s="15"/>
      <c r="INW210" s="15"/>
      <c r="INX210" s="15"/>
      <c r="INY210" s="15"/>
      <c r="INZ210" s="15"/>
      <c r="IOA210" s="15"/>
      <c r="IOB210" s="15"/>
      <c r="IOC210" s="15"/>
      <c r="IOD210" s="15"/>
      <c r="IOE210" s="15"/>
      <c r="IOF210" s="15"/>
      <c r="IOG210" s="15"/>
      <c r="IOH210" s="15"/>
      <c r="IOI210" s="15"/>
      <c r="IOJ210" s="15"/>
      <c r="IOK210" s="15"/>
      <c r="IOL210" s="15"/>
      <c r="IOM210" s="15"/>
      <c r="ION210" s="15"/>
      <c r="IOO210" s="15"/>
      <c r="IOP210" s="15"/>
      <c r="IOQ210" s="15"/>
      <c r="IOR210" s="15"/>
      <c r="IOS210" s="15"/>
      <c r="IOT210" s="15"/>
      <c r="IOU210" s="15"/>
      <c r="IOV210" s="15"/>
      <c r="IOW210" s="15"/>
      <c r="IOX210" s="15"/>
      <c r="IOY210" s="15"/>
      <c r="IOZ210" s="15"/>
      <c r="IPA210" s="15"/>
      <c r="IPB210" s="15"/>
      <c r="IPC210" s="15"/>
      <c r="IPD210" s="15"/>
      <c r="IPE210" s="15"/>
      <c r="IPF210" s="15"/>
      <c r="IPG210" s="15"/>
      <c r="IPH210" s="15"/>
      <c r="IPI210" s="15"/>
      <c r="IPJ210" s="15"/>
      <c r="IPK210" s="15"/>
      <c r="IPL210" s="15"/>
      <c r="IPM210" s="15"/>
      <c r="IPN210" s="15"/>
      <c r="IPO210" s="15"/>
      <c r="IPP210" s="15"/>
      <c r="IPQ210" s="15"/>
      <c r="IPR210" s="15"/>
      <c r="IPS210" s="15"/>
      <c r="IPT210" s="15"/>
      <c r="IPU210" s="15"/>
      <c r="IPV210" s="15"/>
      <c r="IPW210" s="15"/>
      <c r="IPX210" s="15"/>
      <c r="IPY210" s="15"/>
      <c r="IPZ210" s="15"/>
      <c r="IQA210" s="15"/>
      <c r="IQB210" s="15"/>
      <c r="IQC210" s="15"/>
      <c r="IQD210" s="15"/>
      <c r="IQE210" s="15"/>
      <c r="IQF210" s="15"/>
      <c r="IQG210" s="15"/>
      <c r="IQH210" s="15"/>
      <c r="IQI210" s="15"/>
      <c r="IQJ210" s="15"/>
      <c r="IQK210" s="15"/>
      <c r="IQL210" s="15"/>
      <c r="IQM210" s="15"/>
      <c r="IQN210" s="15"/>
      <c r="IQO210" s="15"/>
      <c r="IQP210" s="15"/>
      <c r="IQQ210" s="15"/>
      <c r="IQR210" s="15"/>
      <c r="IQS210" s="15"/>
      <c r="IQT210" s="15"/>
      <c r="IQU210" s="15"/>
      <c r="IQV210" s="15"/>
      <c r="IQW210" s="15"/>
      <c r="IQX210" s="15"/>
      <c r="IQY210" s="15"/>
      <c r="IQZ210" s="15"/>
      <c r="IRA210" s="15"/>
      <c r="IRB210" s="15"/>
      <c r="IRC210" s="15"/>
      <c r="IRD210" s="15"/>
      <c r="IRE210" s="15"/>
      <c r="IRF210" s="15"/>
      <c r="IRG210" s="15"/>
      <c r="IRH210" s="15"/>
      <c r="IRI210" s="15"/>
      <c r="IRJ210" s="15"/>
      <c r="IRK210" s="15"/>
      <c r="IRL210" s="15"/>
      <c r="IRM210" s="15"/>
      <c r="IRN210" s="15"/>
      <c r="IRO210" s="15"/>
      <c r="IRP210" s="15"/>
      <c r="IRQ210" s="15"/>
      <c r="IRR210" s="15"/>
      <c r="IRS210" s="15"/>
      <c r="IRT210" s="15"/>
      <c r="IRU210" s="15"/>
      <c r="IRV210" s="15"/>
      <c r="IRW210" s="15"/>
      <c r="IRX210" s="15"/>
      <c r="IRY210" s="15"/>
      <c r="IRZ210" s="15"/>
      <c r="ISA210" s="15"/>
      <c r="ISB210" s="15"/>
      <c r="ISC210" s="15"/>
      <c r="ISD210" s="15"/>
      <c r="ISE210" s="15"/>
      <c r="ISF210" s="15"/>
      <c r="ISG210" s="15"/>
      <c r="ISH210" s="15"/>
      <c r="ISI210" s="15"/>
      <c r="ISJ210" s="15"/>
      <c r="ISK210" s="15"/>
      <c r="ISL210" s="15"/>
      <c r="ISM210" s="15"/>
      <c r="ISN210" s="15"/>
      <c r="ISO210" s="15"/>
      <c r="ISP210" s="15"/>
      <c r="ISQ210" s="15"/>
      <c r="ISR210" s="15"/>
      <c r="ISS210" s="15"/>
      <c r="IST210" s="15"/>
      <c r="ISU210" s="15"/>
      <c r="ISV210" s="15"/>
      <c r="ISW210" s="15"/>
      <c r="ISX210" s="15"/>
      <c r="ISY210" s="15"/>
      <c r="ISZ210" s="15"/>
      <c r="ITA210" s="15"/>
      <c r="ITB210" s="15"/>
      <c r="ITC210" s="15"/>
      <c r="ITD210" s="15"/>
      <c r="ITE210" s="15"/>
      <c r="ITF210" s="15"/>
      <c r="ITG210" s="15"/>
      <c r="ITH210" s="15"/>
      <c r="ITI210" s="15"/>
      <c r="ITJ210" s="15"/>
      <c r="ITK210" s="15"/>
      <c r="ITL210" s="15"/>
      <c r="ITM210" s="15"/>
      <c r="ITN210" s="15"/>
      <c r="ITO210" s="15"/>
      <c r="ITP210" s="15"/>
      <c r="ITQ210" s="15"/>
      <c r="ITR210" s="15"/>
      <c r="ITS210" s="15"/>
      <c r="ITT210" s="15"/>
      <c r="ITU210" s="15"/>
      <c r="ITV210" s="15"/>
      <c r="ITW210" s="15"/>
      <c r="ITX210" s="15"/>
      <c r="ITY210" s="15"/>
      <c r="ITZ210" s="15"/>
      <c r="IUA210" s="15"/>
      <c r="IUB210" s="15"/>
      <c r="IUC210" s="15"/>
      <c r="IUD210" s="15"/>
      <c r="IUE210" s="15"/>
      <c r="IUF210" s="15"/>
      <c r="IUG210" s="15"/>
      <c r="IUH210" s="15"/>
      <c r="IUI210" s="15"/>
      <c r="IUJ210" s="15"/>
      <c r="IUK210" s="15"/>
      <c r="IUL210" s="15"/>
      <c r="IUM210" s="15"/>
      <c r="IUN210" s="15"/>
      <c r="IUO210" s="15"/>
      <c r="IUP210" s="15"/>
      <c r="IUQ210" s="15"/>
      <c r="IUR210" s="15"/>
      <c r="IUS210" s="15"/>
      <c r="IUT210" s="15"/>
      <c r="IUU210" s="15"/>
      <c r="IUV210" s="15"/>
      <c r="IUW210" s="15"/>
      <c r="IUX210" s="15"/>
      <c r="IUY210" s="15"/>
      <c r="IUZ210" s="15"/>
      <c r="IVA210" s="15"/>
      <c r="IVB210" s="15"/>
      <c r="IVC210" s="15"/>
      <c r="IVD210" s="15"/>
      <c r="IVE210" s="15"/>
      <c r="IVF210" s="15"/>
      <c r="IVG210" s="15"/>
      <c r="IVH210" s="15"/>
      <c r="IVI210" s="15"/>
      <c r="IVJ210" s="15"/>
      <c r="IVK210" s="15"/>
      <c r="IVL210" s="15"/>
      <c r="IVM210" s="15"/>
      <c r="IVN210" s="15"/>
      <c r="IVO210" s="15"/>
      <c r="IVP210" s="15"/>
      <c r="IVQ210" s="15"/>
      <c r="IVR210" s="15"/>
      <c r="IVS210" s="15"/>
      <c r="IVT210" s="15"/>
      <c r="IVU210" s="15"/>
      <c r="IVV210" s="15"/>
      <c r="IVW210" s="15"/>
      <c r="IVX210" s="15"/>
      <c r="IVY210" s="15"/>
      <c r="IVZ210" s="15"/>
      <c r="IWA210" s="15"/>
      <c r="IWB210" s="15"/>
      <c r="IWC210" s="15"/>
      <c r="IWD210" s="15"/>
      <c r="IWE210" s="15"/>
      <c r="IWF210" s="15"/>
      <c r="IWG210" s="15"/>
      <c r="IWH210" s="15"/>
      <c r="IWI210" s="15"/>
      <c r="IWJ210" s="15"/>
      <c r="IWK210" s="15"/>
      <c r="IWL210" s="15"/>
      <c r="IWM210" s="15"/>
      <c r="IWN210" s="15"/>
      <c r="IWO210" s="15"/>
      <c r="IWP210" s="15"/>
      <c r="IWQ210" s="15"/>
      <c r="IWR210" s="15"/>
      <c r="IWS210" s="15"/>
      <c r="IWT210" s="15"/>
      <c r="IWU210" s="15"/>
      <c r="IWV210" s="15"/>
      <c r="IWW210" s="15"/>
      <c r="IWX210" s="15"/>
      <c r="IWY210" s="15"/>
      <c r="IWZ210" s="15"/>
      <c r="IXA210" s="15"/>
      <c r="IXB210" s="15"/>
      <c r="IXC210" s="15"/>
      <c r="IXD210" s="15"/>
      <c r="IXE210" s="15"/>
      <c r="IXF210" s="15"/>
      <c r="IXG210" s="15"/>
      <c r="IXH210" s="15"/>
      <c r="IXI210" s="15"/>
      <c r="IXJ210" s="15"/>
      <c r="IXK210" s="15"/>
      <c r="IXL210" s="15"/>
      <c r="IXM210" s="15"/>
      <c r="IXN210" s="15"/>
      <c r="IXO210" s="15"/>
      <c r="IXP210" s="15"/>
      <c r="IXQ210" s="15"/>
      <c r="IXR210" s="15"/>
      <c r="IXS210" s="15"/>
      <c r="IXT210" s="15"/>
      <c r="IXU210" s="15"/>
      <c r="IXV210" s="15"/>
      <c r="IXW210" s="15"/>
      <c r="IXX210" s="15"/>
      <c r="IXY210" s="15"/>
      <c r="IXZ210" s="15"/>
      <c r="IYA210" s="15"/>
      <c r="IYB210" s="15"/>
      <c r="IYC210" s="15"/>
      <c r="IYD210" s="15"/>
      <c r="IYE210" s="15"/>
      <c r="IYF210" s="15"/>
      <c r="IYG210" s="15"/>
      <c r="IYH210" s="15"/>
      <c r="IYI210" s="15"/>
      <c r="IYJ210" s="15"/>
      <c r="IYK210" s="15"/>
      <c r="IYL210" s="15"/>
      <c r="IYM210" s="15"/>
      <c r="IYN210" s="15"/>
      <c r="IYO210" s="15"/>
      <c r="IYP210" s="15"/>
      <c r="IYQ210" s="15"/>
      <c r="IYR210" s="15"/>
      <c r="IYS210" s="15"/>
      <c r="IYT210" s="15"/>
      <c r="IYU210" s="15"/>
      <c r="IYV210" s="15"/>
      <c r="IYW210" s="15"/>
      <c r="IYX210" s="15"/>
      <c r="IYY210" s="15"/>
      <c r="IYZ210" s="15"/>
      <c r="IZA210" s="15"/>
      <c r="IZB210" s="15"/>
      <c r="IZC210" s="15"/>
      <c r="IZD210" s="15"/>
      <c r="IZE210" s="15"/>
      <c r="IZF210" s="15"/>
      <c r="IZG210" s="15"/>
      <c r="IZH210" s="15"/>
      <c r="IZI210" s="15"/>
      <c r="IZJ210" s="15"/>
      <c r="IZK210" s="15"/>
      <c r="IZL210" s="15"/>
      <c r="IZM210" s="15"/>
      <c r="IZN210" s="15"/>
      <c r="IZO210" s="15"/>
      <c r="IZP210" s="15"/>
      <c r="IZQ210" s="15"/>
      <c r="IZR210" s="15"/>
      <c r="IZS210" s="15"/>
      <c r="IZT210" s="15"/>
      <c r="IZU210" s="15"/>
      <c r="IZV210" s="15"/>
      <c r="IZW210" s="15"/>
      <c r="IZX210" s="15"/>
      <c r="IZY210" s="15"/>
      <c r="IZZ210" s="15"/>
      <c r="JAA210" s="15"/>
      <c r="JAB210" s="15"/>
      <c r="JAC210" s="15"/>
      <c r="JAD210" s="15"/>
      <c r="JAE210" s="15"/>
      <c r="JAF210" s="15"/>
      <c r="JAG210" s="15"/>
      <c r="JAH210" s="15"/>
      <c r="JAI210" s="15"/>
      <c r="JAJ210" s="15"/>
      <c r="JAK210" s="15"/>
      <c r="JAL210" s="15"/>
      <c r="JAM210" s="15"/>
      <c r="JAN210" s="15"/>
      <c r="JAO210" s="15"/>
      <c r="JAP210" s="15"/>
      <c r="JAQ210" s="15"/>
      <c r="JAR210" s="15"/>
      <c r="JAS210" s="15"/>
      <c r="JAT210" s="15"/>
      <c r="JAU210" s="15"/>
      <c r="JAV210" s="15"/>
      <c r="JAW210" s="15"/>
      <c r="JAX210" s="15"/>
      <c r="JAY210" s="15"/>
      <c r="JAZ210" s="15"/>
      <c r="JBA210" s="15"/>
      <c r="JBB210" s="15"/>
      <c r="JBC210" s="15"/>
      <c r="JBD210" s="15"/>
      <c r="JBE210" s="15"/>
      <c r="JBF210" s="15"/>
      <c r="JBG210" s="15"/>
      <c r="JBH210" s="15"/>
      <c r="JBI210" s="15"/>
      <c r="JBJ210" s="15"/>
      <c r="JBK210" s="15"/>
      <c r="JBL210" s="15"/>
      <c r="JBM210" s="15"/>
      <c r="JBN210" s="15"/>
      <c r="JBO210" s="15"/>
      <c r="JBP210" s="15"/>
      <c r="JBQ210" s="15"/>
      <c r="JBR210" s="15"/>
      <c r="JBS210" s="15"/>
      <c r="JBT210" s="15"/>
      <c r="JBU210" s="15"/>
      <c r="JBV210" s="15"/>
      <c r="JBW210" s="15"/>
      <c r="JBX210" s="15"/>
      <c r="JBY210" s="15"/>
      <c r="JBZ210" s="15"/>
      <c r="JCA210" s="15"/>
      <c r="JCB210" s="15"/>
      <c r="JCC210" s="15"/>
      <c r="JCD210" s="15"/>
      <c r="JCE210" s="15"/>
      <c r="JCF210" s="15"/>
      <c r="JCG210" s="15"/>
      <c r="JCH210" s="15"/>
      <c r="JCI210" s="15"/>
      <c r="JCJ210" s="15"/>
      <c r="JCK210" s="15"/>
      <c r="JCL210" s="15"/>
      <c r="JCM210" s="15"/>
      <c r="JCN210" s="15"/>
      <c r="JCO210" s="15"/>
      <c r="JCP210" s="15"/>
      <c r="JCQ210" s="15"/>
      <c r="JCR210" s="15"/>
      <c r="JCS210" s="15"/>
      <c r="JCT210" s="15"/>
      <c r="JCU210" s="15"/>
      <c r="JCV210" s="15"/>
      <c r="JCW210" s="15"/>
      <c r="JCX210" s="15"/>
      <c r="JCY210" s="15"/>
      <c r="JCZ210" s="15"/>
      <c r="JDA210" s="15"/>
      <c r="JDB210" s="15"/>
      <c r="JDC210" s="15"/>
      <c r="JDD210" s="15"/>
      <c r="JDE210" s="15"/>
      <c r="JDF210" s="15"/>
      <c r="JDG210" s="15"/>
      <c r="JDH210" s="15"/>
      <c r="JDI210" s="15"/>
      <c r="JDJ210" s="15"/>
      <c r="JDK210" s="15"/>
      <c r="JDL210" s="15"/>
      <c r="JDM210" s="15"/>
      <c r="JDN210" s="15"/>
      <c r="JDO210" s="15"/>
      <c r="JDP210" s="15"/>
      <c r="JDQ210" s="15"/>
      <c r="JDR210" s="15"/>
      <c r="JDS210" s="15"/>
      <c r="JDT210" s="15"/>
      <c r="JDU210" s="15"/>
      <c r="JDV210" s="15"/>
      <c r="JDW210" s="15"/>
      <c r="JDX210" s="15"/>
      <c r="JDY210" s="15"/>
      <c r="JDZ210" s="15"/>
      <c r="JEA210" s="15"/>
      <c r="JEB210" s="15"/>
      <c r="JEC210" s="15"/>
      <c r="JED210" s="15"/>
      <c r="JEE210" s="15"/>
      <c r="JEF210" s="15"/>
      <c r="JEG210" s="15"/>
      <c r="JEH210" s="15"/>
      <c r="JEI210" s="15"/>
      <c r="JEJ210" s="15"/>
      <c r="JEK210" s="15"/>
      <c r="JEL210" s="15"/>
      <c r="JEM210" s="15"/>
      <c r="JEN210" s="15"/>
      <c r="JEO210" s="15"/>
      <c r="JEP210" s="15"/>
      <c r="JEQ210" s="15"/>
      <c r="JER210" s="15"/>
      <c r="JES210" s="15"/>
      <c r="JET210" s="15"/>
      <c r="JEU210" s="15"/>
      <c r="JEV210" s="15"/>
      <c r="JEW210" s="15"/>
      <c r="JEX210" s="15"/>
      <c r="JEY210" s="15"/>
      <c r="JEZ210" s="15"/>
      <c r="JFA210" s="15"/>
      <c r="JFB210" s="15"/>
      <c r="JFC210" s="15"/>
      <c r="JFD210" s="15"/>
      <c r="JFE210" s="15"/>
      <c r="JFF210" s="15"/>
      <c r="JFG210" s="15"/>
      <c r="JFH210" s="15"/>
      <c r="JFI210" s="15"/>
      <c r="JFJ210" s="15"/>
      <c r="JFK210" s="15"/>
      <c r="JFL210" s="15"/>
      <c r="JFM210" s="15"/>
      <c r="JFN210" s="15"/>
      <c r="JFO210" s="15"/>
      <c r="JFP210" s="15"/>
      <c r="JFQ210" s="15"/>
      <c r="JFR210" s="15"/>
      <c r="JFS210" s="15"/>
      <c r="JFT210" s="15"/>
      <c r="JFU210" s="15"/>
      <c r="JFV210" s="15"/>
      <c r="JFW210" s="15"/>
      <c r="JFX210" s="15"/>
      <c r="JFY210" s="15"/>
      <c r="JFZ210" s="15"/>
      <c r="JGA210" s="15"/>
      <c r="JGB210" s="15"/>
      <c r="JGC210" s="15"/>
      <c r="JGD210" s="15"/>
      <c r="JGE210" s="15"/>
      <c r="JGF210" s="15"/>
      <c r="JGG210" s="15"/>
      <c r="JGH210" s="15"/>
      <c r="JGI210" s="15"/>
      <c r="JGJ210" s="15"/>
      <c r="JGK210" s="15"/>
      <c r="JGL210" s="15"/>
      <c r="JGM210" s="15"/>
      <c r="JGN210" s="15"/>
      <c r="JGO210" s="15"/>
      <c r="JGP210" s="15"/>
      <c r="JGQ210" s="15"/>
      <c r="JGR210" s="15"/>
      <c r="JGS210" s="15"/>
      <c r="JGT210" s="15"/>
      <c r="JGU210" s="15"/>
      <c r="JGV210" s="15"/>
      <c r="JGW210" s="15"/>
      <c r="JGX210" s="15"/>
      <c r="JGY210" s="15"/>
      <c r="JGZ210" s="15"/>
      <c r="JHA210" s="15"/>
      <c r="JHB210" s="15"/>
      <c r="JHC210" s="15"/>
      <c r="JHD210" s="15"/>
      <c r="JHE210" s="15"/>
      <c r="JHF210" s="15"/>
      <c r="JHG210" s="15"/>
      <c r="JHH210" s="15"/>
      <c r="JHI210" s="15"/>
      <c r="JHJ210" s="15"/>
      <c r="JHK210" s="15"/>
      <c r="JHL210" s="15"/>
      <c r="JHM210" s="15"/>
      <c r="JHN210" s="15"/>
      <c r="JHO210" s="15"/>
      <c r="JHP210" s="15"/>
      <c r="JHQ210" s="15"/>
      <c r="JHR210" s="15"/>
      <c r="JHS210" s="15"/>
      <c r="JHT210" s="15"/>
      <c r="JHU210" s="15"/>
      <c r="JHV210" s="15"/>
      <c r="JHW210" s="15"/>
      <c r="JHX210" s="15"/>
      <c r="JHY210" s="15"/>
      <c r="JHZ210" s="15"/>
      <c r="JIA210" s="15"/>
      <c r="JIB210" s="15"/>
      <c r="JIC210" s="15"/>
      <c r="JID210" s="15"/>
      <c r="JIE210" s="15"/>
      <c r="JIF210" s="15"/>
      <c r="JIG210" s="15"/>
      <c r="JIH210" s="15"/>
      <c r="JII210" s="15"/>
      <c r="JIJ210" s="15"/>
      <c r="JIK210" s="15"/>
      <c r="JIL210" s="15"/>
      <c r="JIM210" s="15"/>
      <c r="JIN210" s="15"/>
      <c r="JIO210" s="15"/>
      <c r="JIP210" s="15"/>
      <c r="JIQ210" s="15"/>
      <c r="JIR210" s="15"/>
      <c r="JIS210" s="15"/>
      <c r="JIT210" s="15"/>
      <c r="JIU210" s="15"/>
      <c r="JIV210" s="15"/>
      <c r="JIW210" s="15"/>
      <c r="JIX210" s="15"/>
      <c r="JIY210" s="15"/>
      <c r="JIZ210" s="15"/>
      <c r="JJA210" s="15"/>
      <c r="JJB210" s="15"/>
      <c r="JJC210" s="15"/>
      <c r="JJD210" s="15"/>
      <c r="JJE210" s="15"/>
      <c r="JJF210" s="15"/>
      <c r="JJG210" s="15"/>
      <c r="JJH210" s="15"/>
      <c r="JJI210" s="15"/>
      <c r="JJJ210" s="15"/>
      <c r="JJK210" s="15"/>
      <c r="JJL210" s="15"/>
      <c r="JJM210" s="15"/>
      <c r="JJN210" s="15"/>
      <c r="JJO210" s="15"/>
      <c r="JJP210" s="15"/>
      <c r="JJQ210" s="15"/>
      <c r="JJR210" s="15"/>
      <c r="JJS210" s="15"/>
      <c r="JJT210" s="15"/>
      <c r="JJU210" s="15"/>
      <c r="JJV210" s="15"/>
      <c r="JJW210" s="15"/>
      <c r="JJX210" s="15"/>
      <c r="JJY210" s="15"/>
      <c r="JJZ210" s="15"/>
      <c r="JKA210" s="15"/>
      <c r="JKB210" s="15"/>
      <c r="JKC210" s="15"/>
      <c r="JKD210" s="15"/>
      <c r="JKE210" s="15"/>
      <c r="JKF210" s="15"/>
      <c r="JKG210" s="15"/>
      <c r="JKH210" s="15"/>
      <c r="JKI210" s="15"/>
      <c r="JKJ210" s="15"/>
      <c r="JKK210" s="15"/>
      <c r="JKL210" s="15"/>
      <c r="JKM210" s="15"/>
      <c r="JKN210" s="15"/>
      <c r="JKO210" s="15"/>
      <c r="JKP210" s="15"/>
      <c r="JKQ210" s="15"/>
      <c r="JKR210" s="15"/>
      <c r="JKS210" s="15"/>
      <c r="JKT210" s="15"/>
      <c r="JKU210" s="15"/>
      <c r="JKV210" s="15"/>
      <c r="JKW210" s="15"/>
      <c r="JKX210" s="15"/>
      <c r="JKY210" s="15"/>
      <c r="JKZ210" s="15"/>
      <c r="JLA210" s="15"/>
      <c r="JLB210" s="15"/>
      <c r="JLC210" s="15"/>
      <c r="JLD210" s="15"/>
      <c r="JLE210" s="15"/>
      <c r="JLF210" s="15"/>
      <c r="JLG210" s="15"/>
      <c r="JLH210" s="15"/>
      <c r="JLI210" s="15"/>
      <c r="JLJ210" s="15"/>
      <c r="JLK210" s="15"/>
      <c r="JLL210" s="15"/>
      <c r="JLM210" s="15"/>
      <c r="JLN210" s="15"/>
      <c r="JLO210" s="15"/>
      <c r="JLP210" s="15"/>
      <c r="JLQ210" s="15"/>
      <c r="JLR210" s="15"/>
      <c r="JLS210" s="15"/>
      <c r="JLT210" s="15"/>
      <c r="JLU210" s="15"/>
      <c r="JLV210" s="15"/>
      <c r="JLW210" s="15"/>
      <c r="JLX210" s="15"/>
      <c r="JLY210" s="15"/>
      <c r="JLZ210" s="15"/>
      <c r="JMA210" s="15"/>
      <c r="JMB210" s="15"/>
      <c r="JMC210" s="15"/>
      <c r="JMD210" s="15"/>
      <c r="JME210" s="15"/>
      <c r="JMF210" s="15"/>
      <c r="JMG210" s="15"/>
      <c r="JMH210" s="15"/>
      <c r="JMI210" s="15"/>
      <c r="JMJ210" s="15"/>
      <c r="JMK210" s="15"/>
      <c r="JML210" s="15"/>
      <c r="JMM210" s="15"/>
      <c r="JMN210" s="15"/>
      <c r="JMO210" s="15"/>
      <c r="JMP210" s="15"/>
      <c r="JMQ210" s="15"/>
      <c r="JMR210" s="15"/>
      <c r="JMS210" s="15"/>
      <c r="JMT210" s="15"/>
      <c r="JMU210" s="15"/>
      <c r="JMV210" s="15"/>
      <c r="JMW210" s="15"/>
      <c r="JMX210" s="15"/>
      <c r="JMY210" s="15"/>
      <c r="JMZ210" s="15"/>
      <c r="JNA210" s="15"/>
      <c r="JNB210" s="15"/>
      <c r="JNC210" s="15"/>
      <c r="JND210" s="15"/>
      <c r="JNE210" s="15"/>
      <c r="JNF210" s="15"/>
      <c r="JNG210" s="15"/>
      <c r="JNH210" s="15"/>
      <c r="JNI210" s="15"/>
      <c r="JNJ210" s="15"/>
      <c r="JNK210" s="15"/>
      <c r="JNL210" s="15"/>
      <c r="JNM210" s="15"/>
      <c r="JNN210" s="15"/>
      <c r="JNO210" s="15"/>
      <c r="JNP210" s="15"/>
      <c r="JNQ210" s="15"/>
      <c r="JNR210" s="15"/>
      <c r="JNS210" s="15"/>
      <c r="JNT210" s="15"/>
      <c r="JNU210" s="15"/>
      <c r="JNV210" s="15"/>
      <c r="JNW210" s="15"/>
      <c r="JNX210" s="15"/>
      <c r="JNY210" s="15"/>
      <c r="JNZ210" s="15"/>
      <c r="JOA210" s="15"/>
      <c r="JOB210" s="15"/>
      <c r="JOC210" s="15"/>
      <c r="JOD210" s="15"/>
      <c r="JOE210" s="15"/>
      <c r="JOF210" s="15"/>
      <c r="JOG210" s="15"/>
      <c r="JOH210" s="15"/>
      <c r="JOI210" s="15"/>
      <c r="JOJ210" s="15"/>
      <c r="JOK210" s="15"/>
      <c r="JOL210" s="15"/>
      <c r="JOM210" s="15"/>
      <c r="JON210" s="15"/>
      <c r="JOO210" s="15"/>
      <c r="JOP210" s="15"/>
      <c r="JOQ210" s="15"/>
      <c r="JOR210" s="15"/>
      <c r="JOS210" s="15"/>
      <c r="JOT210" s="15"/>
      <c r="JOU210" s="15"/>
      <c r="JOV210" s="15"/>
      <c r="JOW210" s="15"/>
      <c r="JOX210" s="15"/>
      <c r="JOY210" s="15"/>
      <c r="JOZ210" s="15"/>
      <c r="JPA210" s="15"/>
      <c r="JPB210" s="15"/>
      <c r="JPC210" s="15"/>
      <c r="JPD210" s="15"/>
      <c r="JPE210" s="15"/>
      <c r="JPF210" s="15"/>
      <c r="JPG210" s="15"/>
      <c r="JPH210" s="15"/>
      <c r="JPI210" s="15"/>
      <c r="JPJ210" s="15"/>
      <c r="JPK210" s="15"/>
      <c r="JPL210" s="15"/>
      <c r="JPM210" s="15"/>
      <c r="JPN210" s="15"/>
      <c r="JPO210" s="15"/>
      <c r="JPP210" s="15"/>
      <c r="JPQ210" s="15"/>
      <c r="JPR210" s="15"/>
      <c r="JPS210" s="15"/>
      <c r="JPT210" s="15"/>
      <c r="JPU210" s="15"/>
      <c r="JPV210" s="15"/>
      <c r="JPW210" s="15"/>
      <c r="JPX210" s="15"/>
      <c r="JPY210" s="15"/>
      <c r="JPZ210" s="15"/>
      <c r="JQA210" s="15"/>
      <c r="JQB210" s="15"/>
      <c r="JQC210" s="15"/>
      <c r="JQD210" s="15"/>
      <c r="JQE210" s="15"/>
      <c r="JQF210" s="15"/>
      <c r="JQG210" s="15"/>
      <c r="JQH210" s="15"/>
      <c r="JQI210" s="15"/>
      <c r="JQJ210" s="15"/>
      <c r="JQK210" s="15"/>
      <c r="JQL210" s="15"/>
      <c r="JQM210" s="15"/>
      <c r="JQN210" s="15"/>
      <c r="JQO210" s="15"/>
      <c r="JQP210" s="15"/>
      <c r="JQQ210" s="15"/>
      <c r="JQR210" s="15"/>
      <c r="JQS210" s="15"/>
      <c r="JQT210" s="15"/>
      <c r="JQU210" s="15"/>
      <c r="JQV210" s="15"/>
      <c r="JQW210" s="15"/>
      <c r="JQX210" s="15"/>
      <c r="JQY210" s="15"/>
      <c r="JQZ210" s="15"/>
      <c r="JRA210" s="15"/>
      <c r="JRB210" s="15"/>
      <c r="JRC210" s="15"/>
      <c r="JRD210" s="15"/>
      <c r="JRE210" s="15"/>
      <c r="JRF210" s="15"/>
      <c r="JRG210" s="15"/>
      <c r="JRH210" s="15"/>
      <c r="JRI210" s="15"/>
      <c r="JRJ210" s="15"/>
      <c r="JRK210" s="15"/>
      <c r="JRL210" s="15"/>
      <c r="JRM210" s="15"/>
      <c r="JRN210" s="15"/>
      <c r="JRO210" s="15"/>
      <c r="JRP210" s="15"/>
      <c r="JRQ210" s="15"/>
      <c r="JRR210" s="15"/>
      <c r="JRS210" s="15"/>
      <c r="JRT210" s="15"/>
      <c r="JRU210" s="15"/>
      <c r="JRV210" s="15"/>
      <c r="JRW210" s="15"/>
      <c r="JRX210" s="15"/>
      <c r="JRY210" s="15"/>
      <c r="JRZ210" s="15"/>
      <c r="JSA210" s="15"/>
      <c r="JSB210" s="15"/>
      <c r="JSC210" s="15"/>
      <c r="JSD210" s="15"/>
      <c r="JSE210" s="15"/>
      <c r="JSF210" s="15"/>
      <c r="JSG210" s="15"/>
      <c r="JSH210" s="15"/>
      <c r="JSI210" s="15"/>
      <c r="JSJ210" s="15"/>
      <c r="JSK210" s="15"/>
      <c r="JSL210" s="15"/>
      <c r="JSM210" s="15"/>
      <c r="JSN210" s="15"/>
      <c r="JSO210" s="15"/>
      <c r="JSP210" s="15"/>
      <c r="JSQ210" s="15"/>
      <c r="JSR210" s="15"/>
      <c r="JSS210" s="15"/>
      <c r="JST210" s="15"/>
      <c r="JSU210" s="15"/>
      <c r="JSV210" s="15"/>
      <c r="JSW210" s="15"/>
      <c r="JSX210" s="15"/>
      <c r="JSY210" s="15"/>
      <c r="JSZ210" s="15"/>
      <c r="JTA210" s="15"/>
      <c r="JTB210" s="15"/>
      <c r="JTC210" s="15"/>
      <c r="JTD210" s="15"/>
      <c r="JTE210" s="15"/>
      <c r="JTF210" s="15"/>
      <c r="JTG210" s="15"/>
      <c r="JTH210" s="15"/>
      <c r="JTI210" s="15"/>
      <c r="JTJ210" s="15"/>
      <c r="JTK210" s="15"/>
      <c r="JTL210" s="15"/>
      <c r="JTM210" s="15"/>
      <c r="JTN210" s="15"/>
      <c r="JTO210" s="15"/>
      <c r="JTP210" s="15"/>
      <c r="JTQ210" s="15"/>
      <c r="JTR210" s="15"/>
      <c r="JTS210" s="15"/>
      <c r="JTT210" s="15"/>
      <c r="JTU210" s="15"/>
      <c r="JTV210" s="15"/>
      <c r="JTW210" s="15"/>
      <c r="JTX210" s="15"/>
      <c r="JTY210" s="15"/>
      <c r="JTZ210" s="15"/>
      <c r="JUA210" s="15"/>
      <c r="JUB210" s="15"/>
      <c r="JUC210" s="15"/>
      <c r="JUD210" s="15"/>
      <c r="JUE210" s="15"/>
      <c r="JUF210" s="15"/>
      <c r="JUG210" s="15"/>
      <c r="JUH210" s="15"/>
      <c r="JUI210" s="15"/>
      <c r="JUJ210" s="15"/>
      <c r="JUK210" s="15"/>
      <c r="JUL210" s="15"/>
      <c r="JUM210" s="15"/>
      <c r="JUN210" s="15"/>
      <c r="JUO210" s="15"/>
      <c r="JUP210" s="15"/>
      <c r="JUQ210" s="15"/>
      <c r="JUR210" s="15"/>
      <c r="JUS210" s="15"/>
      <c r="JUT210" s="15"/>
      <c r="JUU210" s="15"/>
      <c r="JUV210" s="15"/>
      <c r="JUW210" s="15"/>
      <c r="JUX210" s="15"/>
      <c r="JUY210" s="15"/>
      <c r="JUZ210" s="15"/>
      <c r="JVA210" s="15"/>
      <c r="JVB210" s="15"/>
      <c r="JVC210" s="15"/>
      <c r="JVD210" s="15"/>
      <c r="JVE210" s="15"/>
      <c r="JVF210" s="15"/>
      <c r="JVG210" s="15"/>
      <c r="JVH210" s="15"/>
      <c r="JVI210" s="15"/>
      <c r="JVJ210" s="15"/>
      <c r="JVK210" s="15"/>
      <c r="JVL210" s="15"/>
      <c r="JVM210" s="15"/>
      <c r="JVN210" s="15"/>
      <c r="JVO210" s="15"/>
      <c r="JVP210" s="15"/>
      <c r="JVQ210" s="15"/>
      <c r="JVR210" s="15"/>
      <c r="JVS210" s="15"/>
      <c r="JVT210" s="15"/>
      <c r="JVU210" s="15"/>
      <c r="JVV210" s="15"/>
      <c r="JVW210" s="15"/>
      <c r="JVX210" s="15"/>
      <c r="JVY210" s="15"/>
      <c r="JVZ210" s="15"/>
      <c r="JWA210" s="15"/>
      <c r="JWB210" s="15"/>
      <c r="JWC210" s="15"/>
      <c r="JWD210" s="15"/>
      <c r="JWE210" s="15"/>
      <c r="JWF210" s="15"/>
      <c r="JWG210" s="15"/>
      <c r="JWH210" s="15"/>
      <c r="JWI210" s="15"/>
      <c r="JWJ210" s="15"/>
      <c r="JWK210" s="15"/>
      <c r="JWL210" s="15"/>
      <c r="JWM210" s="15"/>
      <c r="JWN210" s="15"/>
      <c r="JWO210" s="15"/>
      <c r="JWP210" s="15"/>
      <c r="JWQ210" s="15"/>
      <c r="JWR210" s="15"/>
      <c r="JWS210" s="15"/>
      <c r="JWT210" s="15"/>
      <c r="JWU210" s="15"/>
      <c r="JWV210" s="15"/>
      <c r="JWW210" s="15"/>
      <c r="JWX210" s="15"/>
      <c r="JWY210" s="15"/>
      <c r="JWZ210" s="15"/>
      <c r="JXA210" s="15"/>
      <c r="JXB210" s="15"/>
      <c r="JXC210" s="15"/>
      <c r="JXD210" s="15"/>
      <c r="JXE210" s="15"/>
      <c r="JXF210" s="15"/>
      <c r="JXG210" s="15"/>
      <c r="JXH210" s="15"/>
      <c r="JXI210" s="15"/>
      <c r="JXJ210" s="15"/>
      <c r="JXK210" s="15"/>
      <c r="JXL210" s="15"/>
      <c r="JXM210" s="15"/>
      <c r="JXN210" s="15"/>
      <c r="JXO210" s="15"/>
      <c r="JXP210" s="15"/>
      <c r="JXQ210" s="15"/>
      <c r="JXR210" s="15"/>
      <c r="JXS210" s="15"/>
      <c r="JXT210" s="15"/>
      <c r="JXU210" s="15"/>
      <c r="JXV210" s="15"/>
      <c r="JXW210" s="15"/>
      <c r="JXX210" s="15"/>
      <c r="JXY210" s="15"/>
      <c r="JXZ210" s="15"/>
      <c r="JYA210" s="15"/>
      <c r="JYB210" s="15"/>
      <c r="JYC210" s="15"/>
      <c r="JYD210" s="15"/>
      <c r="JYE210" s="15"/>
      <c r="JYF210" s="15"/>
      <c r="JYG210" s="15"/>
      <c r="JYH210" s="15"/>
      <c r="JYI210" s="15"/>
      <c r="JYJ210" s="15"/>
      <c r="JYK210" s="15"/>
      <c r="JYL210" s="15"/>
      <c r="JYM210" s="15"/>
      <c r="JYN210" s="15"/>
      <c r="JYO210" s="15"/>
      <c r="JYP210" s="15"/>
      <c r="JYQ210" s="15"/>
      <c r="JYR210" s="15"/>
      <c r="JYS210" s="15"/>
      <c r="JYT210" s="15"/>
      <c r="JYU210" s="15"/>
      <c r="JYV210" s="15"/>
      <c r="JYW210" s="15"/>
      <c r="JYX210" s="15"/>
      <c r="JYY210" s="15"/>
      <c r="JYZ210" s="15"/>
      <c r="JZA210" s="15"/>
      <c r="JZB210" s="15"/>
      <c r="JZC210" s="15"/>
      <c r="JZD210" s="15"/>
      <c r="JZE210" s="15"/>
      <c r="JZF210" s="15"/>
      <c r="JZG210" s="15"/>
      <c r="JZH210" s="15"/>
      <c r="JZI210" s="15"/>
      <c r="JZJ210" s="15"/>
      <c r="JZK210" s="15"/>
      <c r="JZL210" s="15"/>
      <c r="JZM210" s="15"/>
      <c r="JZN210" s="15"/>
      <c r="JZO210" s="15"/>
      <c r="JZP210" s="15"/>
      <c r="JZQ210" s="15"/>
      <c r="JZR210" s="15"/>
      <c r="JZS210" s="15"/>
      <c r="JZT210" s="15"/>
      <c r="JZU210" s="15"/>
      <c r="JZV210" s="15"/>
      <c r="JZW210" s="15"/>
      <c r="JZX210" s="15"/>
      <c r="JZY210" s="15"/>
      <c r="JZZ210" s="15"/>
      <c r="KAA210" s="15"/>
      <c r="KAB210" s="15"/>
      <c r="KAC210" s="15"/>
      <c r="KAD210" s="15"/>
      <c r="KAE210" s="15"/>
      <c r="KAF210" s="15"/>
      <c r="KAG210" s="15"/>
      <c r="KAH210" s="15"/>
      <c r="KAI210" s="15"/>
      <c r="KAJ210" s="15"/>
      <c r="KAK210" s="15"/>
      <c r="KAL210" s="15"/>
      <c r="KAM210" s="15"/>
      <c r="KAN210" s="15"/>
      <c r="KAO210" s="15"/>
      <c r="KAP210" s="15"/>
      <c r="KAQ210" s="15"/>
      <c r="KAR210" s="15"/>
      <c r="KAS210" s="15"/>
      <c r="KAT210" s="15"/>
      <c r="KAU210" s="15"/>
      <c r="KAV210" s="15"/>
      <c r="KAW210" s="15"/>
      <c r="KAX210" s="15"/>
      <c r="KAY210" s="15"/>
      <c r="KAZ210" s="15"/>
      <c r="KBA210" s="15"/>
      <c r="KBB210" s="15"/>
      <c r="KBC210" s="15"/>
      <c r="KBD210" s="15"/>
      <c r="KBE210" s="15"/>
      <c r="KBF210" s="15"/>
      <c r="KBG210" s="15"/>
      <c r="KBH210" s="15"/>
      <c r="KBI210" s="15"/>
      <c r="KBJ210" s="15"/>
      <c r="KBK210" s="15"/>
      <c r="KBL210" s="15"/>
      <c r="KBM210" s="15"/>
      <c r="KBN210" s="15"/>
      <c r="KBO210" s="15"/>
      <c r="KBP210" s="15"/>
      <c r="KBQ210" s="15"/>
      <c r="KBR210" s="15"/>
      <c r="KBS210" s="15"/>
      <c r="KBT210" s="15"/>
      <c r="KBU210" s="15"/>
      <c r="KBV210" s="15"/>
      <c r="KBW210" s="15"/>
      <c r="KBX210" s="15"/>
      <c r="KBY210" s="15"/>
      <c r="KBZ210" s="15"/>
      <c r="KCA210" s="15"/>
      <c r="KCB210" s="15"/>
      <c r="KCC210" s="15"/>
      <c r="KCD210" s="15"/>
      <c r="KCE210" s="15"/>
      <c r="KCF210" s="15"/>
      <c r="KCG210" s="15"/>
      <c r="KCH210" s="15"/>
      <c r="KCI210" s="15"/>
      <c r="KCJ210" s="15"/>
      <c r="KCK210" s="15"/>
      <c r="KCL210" s="15"/>
      <c r="KCM210" s="15"/>
      <c r="KCN210" s="15"/>
      <c r="KCO210" s="15"/>
      <c r="KCP210" s="15"/>
      <c r="KCQ210" s="15"/>
      <c r="KCR210" s="15"/>
      <c r="KCS210" s="15"/>
      <c r="KCT210" s="15"/>
      <c r="KCU210" s="15"/>
      <c r="KCV210" s="15"/>
      <c r="KCW210" s="15"/>
      <c r="KCX210" s="15"/>
      <c r="KCY210" s="15"/>
      <c r="KCZ210" s="15"/>
      <c r="KDA210" s="15"/>
      <c r="KDB210" s="15"/>
      <c r="KDC210" s="15"/>
      <c r="KDD210" s="15"/>
      <c r="KDE210" s="15"/>
      <c r="KDF210" s="15"/>
      <c r="KDG210" s="15"/>
      <c r="KDH210" s="15"/>
      <c r="KDI210" s="15"/>
      <c r="KDJ210" s="15"/>
      <c r="KDK210" s="15"/>
      <c r="KDL210" s="15"/>
      <c r="KDM210" s="15"/>
      <c r="KDN210" s="15"/>
      <c r="KDO210" s="15"/>
      <c r="KDP210" s="15"/>
      <c r="KDQ210" s="15"/>
      <c r="KDR210" s="15"/>
      <c r="KDS210" s="15"/>
      <c r="KDT210" s="15"/>
      <c r="KDU210" s="15"/>
      <c r="KDV210" s="15"/>
      <c r="KDW210" s="15"/>
      <c r="KDX210" s="15"/>
      <c r="KDY210" s="15"/>
      <c r="KDZ210" s="15"/>
      <c r="KEA210" s="15"/>
      <c r="KEB210" s="15"/>
      <c r="KEC210" s="15"/>
      <c r="KED210" s="15"/>
      <c r="KEE210" s="15"/>
      <c r="KEF210" s="15"/>
      <c r="KEG210" s="15"/>
      <c r="KEH210" s="15"/>
      <c r="KEI210" s="15"/>
      <c r="KEJ210" s="15"/>
      <c r="KEK210" s="15"/>
      <c r="KEL210" s="15"/>
      <c r="KEM210" s="15"/>
      <c r="KEN210" s="15"/>
      <c r="KEO210" s="15"/>
      <c r="KEP210" s="15"/>
      <c r="KEQ210" s="15"/>
      <c r="KER210" s="15"/>
      <c r="KES210" s="15"/>
      <c r="KET210" s="15"/>
      <c r="KEU210" s="15"/>
      <c r="KEV210" s="15"/>
      <c r="KEW210" s="15"/>
      <c r="KEX210" s="15"/>
      <c r="KEY210" s="15"/>
      <c r="KEZ210" s="15"/>
      <c r="KFA210" s="15"/>
      <c r="KFB210" s="15"/>
      <c r="KFC210" s="15"/>
      <c r="KFD210" s="15"/>
      <c r="KFE210" s="15"/>
      <c r="KFF210" s="15"/>
      <c r="KFG210" s="15"/>
      <c r="KFH210" s="15"/>
      <c r="KFI210" s="15"/>
      <c r="KFJ210" s="15"/>
      <c r="KFK210" s="15"/>
      <c r="KFL210" s="15"/>
      <c r="KFM210" s="15"/>
      <c r="KFN210" s="15"/>
      <c r="KFO210" s="15"/>
      <c r="KFP210" s="15"/>
      <c r="KFQ210" s="15"/>
      <c r="KFR210" s="15"/>
      <c r="KFS210" s="15"/>
      <c r="KFT210" s="15"/>
      <c r="KFU210" s="15"/>
      <c r="KFV210" s="15"/>
      <c r="KFW210" s="15"/>
      <c r="KFX210" s="15"/>
      <c r="KFY210" s="15"/>
      <c r="KFZ210" s="15"/>
      <c r="KGA210" s="15"/>
      <c r="KGB210" s="15"/>
      <c r="KGC210" s="15"/>
      <c r="KGD210" s="15"/>
      <c r="KGE210" s="15"/>
      <c r="KGF210" s="15"/>
      <c r="KGG210" s="15"/>
      <c r="KGH210" s="15"/>
      <c r="KGI210" s="15"/>
      <c r="KGJ210" s="15"/>
      <c r="KGK210" s="15"/>
      <c r="KGL210" s="15"/>
      <c r="KGM210" s="15"/>
      <c r="KGN210" s="15"/>
      <c r="KGO210" s="15"/>
      <c r="KGP210" s="15"/>
      <c r="KGQ210" s="15"/>
      <c r="KGR210" s="15"/>
      <c r="KGS210" s="15"/>
      <c r="KGT210" s="15"/>
      <c r="KGU210" s="15"/>
      <c r="KGV210" s="15"/>
      <c r="KGW210" s="15"/>
      <c r="KGX210" s="15"/>
      <c r="KGY210" s="15"/>
      <c r="KGZ210" s="15"/>
      <c r="KHA210" s="15"/>
      <c r="KHB210" s="15"/>
      <c r="KHC210" s="15"/>
      <c r="KHD210" s="15"/>
      <c r="KHE210" s="15"/>
      <c r="KHF210" s="15"/>
      <c r="KHG210" s="15"/>
      <c r="KHH210" s="15"/>
      <c r="KHI210" s="15"/>
      <c r="KHJ210" s="15"/>
      <c r="KHK210" s="15"/>
      <c r="KHL210" s="15"/>
      <c r="KHM210" s="15"/>
      <c r="KHN210" s="15"/>
      <c r="KHO210" s="15"/>
      <c r="KHP210" s="15"/>
      <c r="KHQ210" s="15"/>
      <c r="KHR210" s="15"/>
      <c r="KHS210" s="15"/>
      <c r="KHT210" s="15"/>
      <c r="KHU210" s="15"/>
      <c r="KHV210" s="15"/>
      <c r="KHW210" s="15"/>
      <c r="KHX210" s="15"/>
      <c r="KHY210" s="15"/>
      <c r="KHZ210" s="15"/>
      <c r="KIA210" s="15"/>
      <c r="KIB210" s="15"/>
      <c r="KIC210" s="15"/>
      <c r="KID210" s="15"/>
      <c r="KIE210" s="15"/>
      <c r="KIF210" s="15"/>
      <c r="KIG210" s="15"/>
      <c r="KIH210" s="15"/>
      <c r="KII210" s="15"/>
      <c r="KIJ210" s="15"/>
      <c r="KIK210" s="15"/>
      <c r="KIL210" s="15"/>
      <c r="KIM210" s="15"/>
      <c r="KIN210" s="15"/>
      <c r="KIO210" s="15"/>
      <c r="KIP210" s="15"/>
      <c r="KIQ210" s="15"/>
      <c r="KIR210" s="15"/>
      <c r="KIS210" s="15"/>
      <c r="KIT210" s="15"/>
      <c r="KIU210" s="15"/>
      <c r="KIV210" s="15"/>
      <c r="KIW210" s="15"/>
      <c r="KIX210" s="15"/>
      <c r="KIY210" s="15"/>
      <c r="KIZ210" s="15"/>
      <c r="KJA210" s="15"/>
      <c r="KJB210" s="15"/>
      <c r="KJC210" s="15"/>
      <c r="KJD210" s="15"/>
      <c r="KJE210" s="15"/>
      <c r="KJF210" s="15"/>
      <c r="KJG210" s="15"/>
      <c r="KJH210" s="15"/>
      <c r="KJI210" s="15"/>
      <c r="KJJ210" s="15"/>
      <c r="KJK210" s="15"/>
      <c r="KJL210" s="15"/>
      <c r="KJM210" s="15"/>
      <c r="KJN210" s="15"/>
      <c r="KJO210" s="15"/>
      <c r="KJP210" s="15"/>
      <c r="KJQ210" s="15"/>
      <c r="KJR210" s="15"/>
      <c r="KJS210" s="15"/>
      <c r="KJT210" s="15"/>
      <c r="KJU210" s="15"/>
      <c r="KJV210" s="15"/>
      <c r="KJW210" s="15"/>
      <c r="KJX210" s="15"/>
      <c r="KJY210" s="15"/>
      <c r="KJZ210" s="15"/>
      <c r="KKA210" s="15"/>
      <c r="KKB210" s="15"/>
      <c r="KKC210" s="15"/>
      <c r="KKD210" s="15"/>
      <c r="KKE210" s="15"/>
      <c r="KKF210" s="15"/>
      <c r="KKG210" s="15"/>
      <c r="KKH210" s="15"/>
      <c r="KKI210" s="15"/>
      <c r="KKJ210" s="15"/>
      <c r="KKK210" s="15"/>
      <c r="KKL210" s="15"/>
      <c r="KKM210" s="15"/>
      <c r="KKN210" s="15"/>
      <c r="KKO210" s="15"/>
      <c r="KKP210" s="15"/>
      <c r="KKQ210" s="15"/>
      <c r="KKR210" s="15"/>
      <c r="KKS210" s="15"/>
      <c r="KKT210" s="15"/>
      <c r="KKU210" s="15"/>
      <c r="KKV210" s="15"/>
      <c r="KKW210" s="15"/>
      <c r="KKX210" s="15"/>
      <c r="KKY210" s="15"/>
      <c r="KKZ210" s="15"/>
      <c r="KLA210" s="15"/>
      <c r="KLB210" s="15"/>
      <c r="KLC210" s="15"/>
      <c r="KLD210" s="15"/>
      <c r="KLE210" s="15"/>
      <c r="KLF210" s="15"/>
      <c r="KLG210" s="15"/>
      <c r="KLH210" s="15"/>
      <c r="KLI210" s="15"/>
      <c r="KLJ210" s="15"/>
      <c r="KLK210" s="15"/>
      <c r="KLL210" s="15"/>
      <c r="KLM210" s="15"/>
      <c r="KLN210" s="15"/>
      <c r="KLO210" s="15"/>
      <c r="KLP210" s="15"/>
      <c r="KLQ210" s="15"/>
      <c r="KLR210" s="15"/>
      <c r="KLS210" s="15"/>
      <c r="KLT210" s="15"/>
      <c r="KLU210" s="15"/>
      <c r="KLV210" s="15"/>
      <c r="KLW210" s="15"/>
      <c r="KLX210" s="15"/>
      <c r="KLY210" s="15"/>
      <c r="KLZ210" s="15"/>
      <c r="KMA210" s="15"/>
      <c r="KMB210" s="15"/>
      <c r="KMC210" s="15"/>
      <c r="KMD210" s="15"/>
      <c r="KME210" s="15"/>
      <c r="KMF210" s="15"/>
      <c r="KMG210" s="15"/>
      <c r="KMH210" s="15"/>
      <c r="KMI210" s="15"/>
      <c r="KMJ210" s="15"/>
      <c r="KMK210" s="15"/>
      <c r="KML210" s="15"/>
      <c r="KMM210" s="15"/>
      <c r="KMN210" s="15"/>
      <c r="KMO210" s="15"/>
      <c r="KMP210" s="15"/>
      <c r="KMQ210" s="15"/>
      <c r="KMR210" s="15"/>
      <c r="KMS210" s="15"/>
      <c r="KMT210" s="15"/>
      <c r="KMU210" s="15"/>
      <c r="KMV210" s="15"/>
      <c r="KMW210" s="15"/>
      <c r="KMX210" s="15"/>
      <c r="KMY210" s="15"/>
      <c r="KMZ210" s="15"/>
      <c r="KNA210" s="15"/>
      <c r="KNB210" s="15"/>
      <c r="KNC210" s="15"/>
      <c r="KND210" s="15"/>
      <c r="KNE210" s="15"/>
      <c r="KNF210" s="15"/>
      <c r="KNG210" s="15"/>
      <c r="KNH210" s="15"/>
      <c r="KNI210" s="15"/>
      <c r="KNJ210" s="15"/>
      <c r="KNK210" s="15"/>
      <c r="KNL210" s="15"/>
      <c r="KNM210" s="15"/>
      <c r="KNN210" s="15"/>
      <c r="KNO210" s="15"/>
      <c r="KNP210" s="15"/>
      <c r="KNQ210" s="15"/>
      <c r="KNR210" s="15"/>
      <c r="KNS210" s="15"/>
      <c r="KNT210" s="15"/>
      <c r="KNU210" s="15"/>
      <c r="KNV210" s="15"/>
      <c r="KNW210" s="15"/>
      <c r="KNX210" s="15"/>
      <c r="KNY210" s="15"/>
      <c r="KNZ210" s="15"/>
      <c r="KOA210" s="15"/>
      <c r="KOB210" s="15"/>
      <c r="KOC210" s="15"/>
      <c r="KOD210" s="15"/>
      <c r="KOE210" s="15"/>
      <c r="KOF210" s="15"/>
      <c r="KOG210" s="15"/>
      <c r="KOH210" s="15"/>
      <c r="KOI210" s="15"/>
      <c r="KOJ210" s="15"/>
      <c r="KOK210" s="15"/>
      <c r="KOL210" s="15"/>
      <c r="KOM210" s="15"/>
      <c r="KON210" s="15"/>
      <c r="KOO210" s="15"/>
      <c r="KOP210" s="15"/>
      <c r="KOQ210" s="15"/>
      <c r="KOR210" s="15"/>
      <c r="KOS210" s="15"/>
      <c r="KOT210" s="15"/>
      <c r="KOU210" s="15"/>
      <c r="KOV210" s="15"/>
      <c r="KOW210" s="15"/>
      <c r="KOX210" s="15"/>
      <c r="KOY210" s="15"/>
      <c r="KOZ210" s="15"/>
      <c r="KPA210" s="15"/>
      <c r="KPB210" s="15"/>
      <c r="KPC210" s="15"/>
      <c r="KPD210" s="15"/>
      <c r="KPE210" s="15"/>
      <c r="KPF210" s="15"/>
      <c r="KPG210" s="15"/>
      <c r="KPH210" s="15"/>
      <c r="KPI210" s="15"/>
      <c r="KPJ210" s="15"/>
      <c r="KPK210" s="15"/>
      <c r="KPL210" s="15"/>
      <c r="KPM210" s="15"/>
      <c r="KPN210" s="15"/>
      <c r="KPO210" s="15"/>
      <c r="KPP210" s="15"/>
      <c r="KPQ210" s="15"/>
      <c r="KPR210" s="15"/>
      <c r="KPS210" s="15"/>
      <c r="KPT210" s="15"/>
      <c r="KPU210" s="15"/>
      <c r="KPV210" s="15"/>
      <c r="KPW210" s="15"/>
      <c r="KPX210" s="15"/>
      <c r="KPY210" s="15"/>
      <c r="KPZ210" s="15"/>
      <c r="KQA210" s="15"/>
      <c r="KQB210" s="15"/>
      <c r="KQC210" s="15"/>
      <c r="KQD210" s="15"/>
      <c r="KQE210" s="15"/>
      <c r="KQF210" s="15"/>
      <c r="KQG210" s="15"/>
      <c r="KQH210" s="15"/>
      <c r="KQI210" s="15"/>
      <c r="KQJ210" s="15"/>
      <c r="KQK210" s="15"/>
      <c r="KQL210" s="15"/>
      <c r="KQM210" s="15"/>
      <c r="KQN210" s="15"/>
      <c r="KQO210" s="15"/>
      <c r="KQP210" s="15"/>
      <c r="KQQ210" s="15"/>
      <c r="KQR210" s="15"/>
      <c r="KQS210" s="15"/>
      <c r="KQT210" s="15"/>
      <c r="KQU210" s="15"/>
      <c r="KQV210" s="15"/>
      <c r="KQW210" s="15"/>
      <c r="KQX210" s="15"/>
      <c r="KQY210" s="15"/>
      <c r="KQZ210" s="15"/>
      <c r="KRA210" s="15"/>
      <c r="KRB210" s="15"/>
      <c r="KRC210" s="15"/>
      <c r="KRD210" s="15"/>
      <c r="KRE210" s="15"/>
      <c r="KRF210" s="15"/>
      <c r="KRG210" s="15"/>
      <c r="KRH210" s="15"/>
      <c r="KRI210" s="15"/>
      <c r="KRJ210" s="15"/>
      <c r="KRK210" s="15"/>
      <c r="KRL210" s="15"/>
      <c r="KRM210" s="15"/>
      <c r="KRN210" s="15"/>
      <c r="KRO210" s="15"/>
      <c r="KRP210" s="15"/>
      <c r="KRQ210" s="15"/>
      <c r="KRR210" s="15"/>
      <c r="KRS210" s="15"/>
      <c r="KRT210" s="15"/>
      <c r="KRU210" s="15"/>
      <c r="KRV210" s="15"/>
      <c r="KRW210" s="15"/>
      <c r="KRX210" s="15"/>
      <c r="KRY210" s="15"/>
      <c r="KRZ210" s="15"/>
      <c r="KSA210" s="15"/>
      <c r="KSB210" s="15"/>
      <c r="KSC210" s="15"/>
      <c r="KSD210" s="15"/>
      <c r="KSE210" s="15"/>
      <c r="KSF210" s="15"/>
      <c r="KSG210" s="15"/>
      <c r="KSH210" s="15"/>
      <c r="KSI210" s="15"/>
      <c r="KSJ210" s="15"/>
      <c r="KSK210" s="15"/>
      <c r="KSL210" s="15"/>
      <c r="KSM210" s="15"/>
      <c r="KSN210" s="15"/>
      <c r="KSO210" s="15"/>
      <c r="KSP210" s="15"/>
      <c r="KSQ210" s="15"/>
      <c r="KSR210" s="15"/>
      <c r="KSS210" s="15"/>
      <c r="KST210" s="15"/>
      <c r="KSU210" s="15"/>
      <c r="KSV210" s="15"/>
      <c r="KSW210" s="15"/>
      <c r="KSX210" s="15"/>
      <c r="KSY210" s="15"/>
      <c r="KSZ210" s="15"/>
      <c r="KTA210" s="15"/>
      <c r="KTB210" s="15"/>
      <c r="KTC210" s="15"/>
      <c r="KTD210" s="15"/>
      <c r="KTE210" s="15"/>
      <c r="KTF210" s="15"/>
      <c r="KTG210" s="15"/>
      <c r="KTH210" s="15"/>
      <c r="KTI210" s="15"/>
      <c r="KTJ210" s="15"/>
      <c r="KTK210" s="15"/>
      <c r="KTL210" s="15"/>
      <c r="KTM210" s="15"/>
      <c r="KTN210" s="15"/>
      <c r="KTO210" s="15"/>
      <c r="KTP210" s="15"/>
      <c r="KTQ210" s="15"/>
      <c r="KTR210" s="15"/>
      <c r="KTS210" s="15"/>
      <c r="KTT210" s="15"/>
      <c r="KTU210" s="15"/>
      <c r="KTV210" s="15"/>
      <c r="KTW210" s="15"/>
      <c r="KTX210" s="15"/>
      <c r="KTY210" s="15"/>
      <c r="KTZ210" s="15"/>
      <c r="KUA210" s="15"/>
      <c r="KUB210" s="15"/>
      <c r="KUC210" s="15"/>
      <c r="KUD210" s="15"/>
      <c r="KUE210" s="15"/>
      <c r="KUF210" s="15"/>
      <c r="KUG210" s="15"/>
      <c r="KUH210" s="15"/>
      <c r="KUI210" s="15"/>
      <c r="KUJ210" s="15"/>
      <c r="KUK210" s="15"/>
      <c r="KUL210" s="15"/>
      <c r="KUM210" s="15"/>
      <c r="KUN210" s="15"/>
      <c r="KUO210" s="15"/>
      <c r="KUP210" s="15"/>
      <c r="KUQ210" s="15"/>
      <c r="KUR210" s="15"/>
      <c r="KUS210" s="15"/>
      <c r="KUT210" s="15"/>
      <c r="KUU210" s="15"/>
      <c r="KUV210" s="15"/>
      <c r="KUW210" s="15"/>
      <c r="KUX210" s="15"/>
      <c r="KUY210" s="15"/>
      <c r="KUZ210" s="15"/>
      <c r="KVA210" s="15"/>
      <c r="KVB210" s="15"/>
      <c r="KVC210" s="15"/>
      <c r="KVD210" s="15"/>
      <c r="KVE210" s="15"/>
      <c r="KVF210" s="15"/>
      <c r="KVG210" s="15"/>
      <c r="KVH210" s="15"/>
      <c r="KVI210" s="15"/>
      <c r="KVJ210" s="15"/>
      <c r="KVK210" s="15"/>
      <c r="KVL210" s="15"/>
      <c r="KVM210" s="15"/>
      <c r="KVN210" s="15"/>
      <c r="KVO210" s="15"/>
      <c r="KVP210" s="15"/>
      <c r="KVQ210" s="15"/>
      <c r="KVR210" s="15"/>
      <c r="KVS210" s="15"/>
      <c r="KVT210" s="15"/>
      <c r="KVU210" s="15"/>
      <c r="KVV210" s="15"/>
      <c r="KVW210" s="15"/>
      <c r="KVX210" s="15"/>
      <c r="KVY210" s="15"/>
      <c r="KVZ210" s="15"/>
      <c r="KWA210" s="15"/>
      <c r="KWB210" s="15"/>
      <c r="KWC210" s="15"/>
      <c r="KWD210" s="15"/>
      <c r="KWE210" s="15"/>
      <c r="KWF210" s="15"/>
      <c r="KWG210" s="15"/>
      <c r="KWH210" s="15"/>
      <c r="KWI210" s="15"/>
      <c r="KWJ210" s="15"/>
      <c r="KWK210" s="15"/>
      <c r="KWL210" s="15"/>
      <c r="KWM210" s="15"/>
      <c r="KWN210" s="15"/>
      <c r="KWO210" s="15"/>
      <c r="KWP210" s="15"/>
      <c r="KWQ210" s="15"/>
      <c r="KWR210" s="15"/>
      <c r="KWS210" s="15"/>
      <c r="KWT210" s="15"/>
      <c r="KWU210" s="15"/>
      <c r="KWV210" s="15"/>
      <c r="KWW210" s="15"/>
      <c r="KWX210" s="15"/>
      <c r="KWY210" s="15"/>
      <c r="KWZ210" s="15"/>
      <c r="KXA210" s="15"/>
      <c r="KXB210" s="15"/>
      <c r="KXC210" s="15"/>
      <c r="KXD210" s="15"/>
      <c r="KXE210" s="15"/>
      <c r="KXF210" s="15"/>
      <c r="KXG210" s="15"/>
      <c r="KXH210" s="15"/>
      <c r="KXI210" s="15"/>
      <c r="KXJ210" s="15"/>
      <c r="KXK210" s="15"/>
      <c r="KXL210" s="15"/>
      <c r="KXM210" s="15"/>
      <c r="KXN210" s="15"/>
      <c r="KXO210" s="15"/>
      <c r="KXP210" s="15"/>
      <c r="KXQ210" s="15"/>
      <c r="KXR210" s="15"/>
      <c r="KXS210" s="15"/>
      <c r="KXT210" s="15"/>
      <c r="KXU210" s="15"/>
      <c r="KXV210" s="15"/>
      <c r="KXW210" s="15"/>
      <c r="KXX210" s="15"/>
      <c r="KXY210" s="15"/>
      <c r="KXZ210" s="15"/>
      <c r="KYA210" s="15"/>
      <c r="KYB210" s="15"/>
      <c r="KYC210" s="15"/>
      <c r="KYD210" s="15"/>
      <c r="KYE210" s="15"/>
      <c r="KYF210" s="15"/>
      <c r="KYG210" s="15"/>
      <c r="KYH210" s="15"/>
      <c r="KYI210" s="15"/>
      <c r="KYJ210" s="15"/>
      <c r="KYK210" s="15"/>
      <c r="KYL210" s="15"/>
      <c r="KYM210" s="15"/>
      <c r="KYN210" s="15"/>
      <c r="KYO210" s="15"/>
      <c r="KYP210" s="15"/>
      <c r="KYQ210" s="15"/>
      <c r="KYR210" s="15"/>
      <c r="KYS210" s="15"/>
      <c r="KYT210" s="15"/>
      <c r="KYU210" s="15"/>
      <c r="KYV210" s="15"/>
      <c r="KYW210" s="15"/>
      <c r="KYX210" s="15"/>
      <c r="KYY210" s="15"/>
      <c r="KYZ210" s="15"/>
      <c r="KZA210" s="15"/>
      <c r="KZB210" s="15"/>
      <c r="KZC210" s="15"/>
      <c r="KZD210" s="15"/>
      <c r="KZE210" s="15"/>
      <c r="KZF210" s="15"/>
      <c r="KZG210" s="15"/>
      <c r="KZH210" s="15"/>
      <c r="KZI210" s="15"/>
      <c r="KZJ210" s="15"/>
      <c r="KZK210" s="15"/>
      <c r="KZL210" s="15"/>
      <c r="KZM210" s="15"/>
      <c r="KZN210" s="15"/>
      <c r="KZO210" s="15"/>
      <c r="KZP210" s="15"/>
      <c r="KZQ210" s="15"/>
      <c r="KZR210" s="15"/>
      <c r="KZS210" s="15"/>
      <c r="KZT210" s="15"/>
      <c r="KZU210" s="15"/>
      <c r="KZV210" s="15"/>
      <c r="KZW210" s="15"/>
      <c r="KZX210" s="15"/>
      <c r="KZY210" s="15"/>
      <c r="KZZ210" s="15"/>
      <c r="LAA210" s="15"/>
      <c r="LAB210" s="15"/>
      <c r="LAC210" s="15"/>
      <c r="LAD210" s="15"/>
      <c r="LAE210" s="15"/>
      <c r="LAF210" s="15"/>
      <c r="LAG210" s="15"/>
      <c r="LAH210" s="15"/>
      <c r="LAI210" s="15"/>
      <c r="LAJ210" s="15"/>
      <c r="LAK210" s="15"/>
      <c r="LAL210" s="15"/>
      <c r="LAM210" s="15"/>
      <c r="LAN210" s="15"/>
      <c r="LAO210" s="15"/>
      <c r="LAP210" s="15"/>
      <c r="LAQ210" s="15"/>
      <c r="LAR210" s="15"/>
      <c r="LAS210" s="15"/>
      <c r="LAT210" s="15"/>
      <c r="LAU210" s="15"/>
      <c r="LAV210" s="15"/>
      <c r="LAW210" s="15"/>
      <c r="LAX210" s="15"/>
      <c r="LAY210" s="15"/>
      <c r="LAZ210" s="15"/>
      <c r="LBA210" s="15"/>
      <c r="LBB210" s="15"/>
      <c r="LBC210" s="15"/>
      <c r="LBD210" s="15"/>
      <c r="LBE210" s="15"/>
      <c r="LBF210" s="15"/>
      <c r="LBG210" s="15"/>
      <c r="LBH210" s="15"/>
      <c r="LBI210" s="15"/>
      <c r="LBJ210" s="15"/>
      <c r="LBK210" s="15"/>
      <c r="LBL210" s="15"/>
      <c r="LBM210" s="15"/>
      <c r="LBN210" s="15"/>
      <c r="LBO210" s="15"/>
      <c r="LBP210" s="15"/>
      <c r="LBQ210" s="15"/>
      <c r="LBR210" s="15"/>
      <c r="LBS210" s="15"/>
      <c r="LBT210" s="15"/>
      <c r="LBU210" s="15"/>
      <c r="LBV210" s="15"/>
      <c r="LBW210" s="15"/>
      <c r="LBX210" s="15"/>
      <c r="LBY210" s="15"/>
      <c r="LBZ210" s="15"/>
      <c r="LCA210" s="15"/>
      <c r="LCB210" s="15"/>
      <c r="LCC210" s="15"/>
      <c r="LCD210" s="15"/>
      <c r="LCE210" s="15"/>
      <c r="LCF210" s="15"/>
      <c r="LCG210" s="15"/>
      <c r="LCH210" s="15"/>
      <c r="LCI210" s="15"/>
      <c r="LCJ210" s="15"/>
      <c r="LCK210" s="15"/>
      <c r="LCL210" s="15"/>
      <c r="LCM210" s="15"/>
      <c r="LCN210" s="15"/>
      <c r="LCO210" s="15"/>
      <c r="LCP210" s="15"/>
      <c r="LCQ210" s="15"/>
      <c r="LCR210" s="15"/>
      <c r="LCS210" s="15"/>
      <c r="LCT210" s="15"/>
      <c r="LCU210" s="15"/>
      <c r="LCV210" s="15"/>
      <c r="LCW210" s="15"/>
      <c r="LCX210" s="15"/>
      <c r="LCY210" s="15"/>
      <c r="LCZ210" s="15"/>
      <c r="LDA210" s="15"/>
      <c r="LDB210" s="15"/>
      <c r="LDC210" s="15"/>
      <c r="LDD210" s="15"/>
      <c r="LDE210" s="15"/>
      <c r="LDF210" s="15"/>
      <c r="LDG210" s="15"/>
      <c r="LDH210" s="15"/>
      <c r="LDI210" s="15"/>
      <c r="LDJ210" s="15"/>
      <c r="LDK210" s="15"/>
      <c r="LDL210" s="15"/>
      <c r="LDM210" s="15"/>
      <c r="LDN210" s="15"/>
      <c r="LDO210" s="15"/>
      <c r="LDP210" s="15"/>
      <c r="LDQ210" s="15"/>
      <c r="LDR210" s="15"/>
      <c r="LDS210" s="15"/>
      <c r="LDT210" s="15"/>
      <c r="LDU210" s="15"/>
      <c r="LDV210" s="15"/>
      <c r="LDW210" s="15"/>
      <c r="LDX210" s="15"/>
      <c r="LDY210" s="15"/>
      <c r="LDZ210" s="15"/>
      <c r="LEA210" s="15"/>
      <c r="LEB210" s="15"/>
      <c r="LEC210" s="15"/>
      <c r="LED210" s="15"/>
      <c r="LEE210" s="15"/>
      <c r="LEF210" s="15"/>
      <c r="LEG210" s="15"/>
      <c r="LEH210" s="15"/>
      <c r="LEI210" s="15"/>
      <c r="LEJ210" s="15"/>
      <c r="LEK210" s="15"/>
      <c r="LEL210" s="15"/>
      <c r="LEM210" s="15"/>
      <c r="LEN210" s="15"/>
      <c r="LEO210" s="15"/>
      <c r="LEP210" s="15"/>
      <c r="LEQ210" s="15"/>
      <c r="LER210" s="15"/>
      <c r="LES210" s="15"/>
      <c r="LET210" s="15"/>
      <c r="LEU210" s="15"/>
      <c r="LEV210" s="15"/>
      <c r="LEW210" s="15"/>
      <c r="LEX210" s="15"/>
      <c r="LEY210" s="15"/>
      <c r="LEZ210" s="15"/>
      <c r="LFA210" s="15"/>
      <c r="LFB210" s="15"/>
      <c r="LFC210" s="15"/>
      <c r="LFD210" s="15"/>
      <c r="LFE210" s="15"/>
      <c r="LFF210" s="15"/>
      <c r="LFG210" s="15"/>
      <c r="LFH210" s="15"/>
      <c r="LFI210" s="15"/>
      <c r="LFJ210" s="15"/>
      <c r="LFK210" s="15"/>
      <c r="LFL210" s="15"/>
      <c r="LFM210" s="15"/>
      <c r="LFN210" s="15"/>
      <c r="LFO210" s="15"/>
      <c r="LFP210" s="15"/>
      <c r="LFQ210" s="15"/>
      <c r="LFR210" s="15"/>
      <c r="LFS210" s="15"/>
      <c r="LFT210" s="15"/>
      <c r="LFU210" s="15"/>
      <c r="LFV210" s="15"/>
      <c r="LFW210" s="15"/>
      <c r="LFX210" s="15"/>
      <c r="LFY210" s="15"/>
      <c r="LFZ210" s="15"/>
      <c r="LGA210" s="15"/>
      <c r="LGB210" s="15"/>
      <c r="LGC210" s="15"/>
      <c r="LGD210" s="15"/>
      <c r="LGE210" s="15"/>
      <c r="LGF210" s="15"/>
      <c r="LGG210" s="15"/>
      <c r="LGH210" s="15"/>
      <c r="LGI210" s="15"/>
      <c r="LGJ210" s="15"/>
      <c r="LGK210" s="15"/>
      <c r="LGL210" s="15"/>
      <c r="LGM210" s="15"/>
      <c r="LGN210" s="15"/>
      <c r="LGO210" s="15"/>
      <c r="LGP210" s="15"/>
      <c r="LGQ210" s="15"/>
      <c r="LGR210" s="15"/>
      <c r="LGS210" s="15"/>
      <c r="LGT210" s="15"/>
      <c r="LGU210" s="15"/>
      <c r="LGV210" s="15"/>
      <c r="LGW210" s="15"/>
      <c r="LGX210" s="15"/>
      <c r="LGY210" s="15"/>
      <c r="LGZ210" s="15"/>
      <c r="LHA210" s="15"/>
      <c r="LHB210" s="15"/>
      <c r="LHC210" s="15"/>
      <c r="LHD210" s="15"/>
      <c r="LHE210" s="15"/>
      <c r="LHF210" s="15"/>
      <c r="LHG210" s="15"/>
      <c r="LHH210" s="15"/>
      <c r="LHI210" s="15"/>
      <c r="LHJ210" s="15"/>
      <c r="LHK210" s="15"/>
      <c r="LHL210" s="15"/>
      <c r="LHM210" s="15"/>
      <c r="LHN210" s="15"/>
      <c r="LHO210" s="15"/>
      <c r="LHP210" s="15"/>
      <c r="LHQ210" s="15"/>
      <c r="LHR210" s="15"/>
      <c r="LHS210" s="15"/>
      <c r="LHT210" s="15"/>
      <c r="LHU210" s="15"/>
      <c r="LHV210" s="15"/>
      <c r="LHW210" s="15"/>
      <c r="LHX210" s="15"/>
      <c r="LHY210" s="15"/>
      <c r="LHZ210" s="15"/>
      <c r="LIA210" s="15"/>
      <c r="LIB210" s="15"/>
      <c r="LIC210" s="15"/>
      <c r="LID210" s="15"/>
      <c r="LIE210" s="15"/>
      <c r="LIF210" s="15"/>
      <c r="LIG210" s="15"/>
      <c r="LIH210" s="15"/>
      <c r="LII210" s="15"/>
      <c r="LIJ210" s="15"/>
      <c r="LIK210" s="15"/>
      <c r="LIL210" s="15"/>
      <c r="LIM210" s="15"/>
      <c r="LIN210" s="15"/>
      <c r="LIO210" s="15"/>
      <c r="LIP210" s="15"/>
      <c r="LIQ210" s="15"/>
      <c r="LIR210" s="15"/>
      <c r="LIS210" s="15"/>
      <c r="LIT210" s="15"/>
      <c r="LIU210" s="15"/>
      <c r="LIV210" s="15"/>
      <c r="LIW210" s="15"/>
      <c r="LIX210" s="15"/>
      <c r="LIY210" s="15"/>
      <c r="LIZ210" s="15"/>
      <c r="LJA210" s="15"/>
      <c r="LJB210" s="15"/>
      <c r="LJC210" s="15"/>
      <c r="LJD210" s="15"/>
      <c r="LJE210" s="15"/>
      <c r="LJF210" s="15"/>
      <c r="LJG210" s="15"/>
      <c r="LJH210" s="15"/>
      <c r="LJI210" s="15"/>
      <c r="LJJ210" s="15"/>
      <c r="LJK210" s="15"/>
      <c r="LJL210" s="15"/>
      <c r="LJM210" s="15"/>
      <c r="LJN210" s="15"/>
      <c r="LJO210" s="15"/>
      <c r="LJP210" s="15"/>
      <c r="LJQ210" s="15"/>
      <c r="LJR210" s="15"/>
      <c r="LJS210" s="15"/>
      <c r="LJT210" s="15"/>
      <c r="LJU210" s="15"/>
      <c r="LJV210" s="15"/>
      <c r="LJW210" s="15"/>
      <c r="LJX210" s="15"/>
      <c r="LJY210" s="15"/>
      <c r="LJZ210" s="15"/>
      <c r="LKA210" s="15"/>
      <c r="LKB210" s="15"/>
      <c r="LKC210" s="15"/>
      <c r="LKD210" s="15"/>
      <c r="LKE210" s="15"/>
      <c r="LKF210" s="15"/>
      <c r="LKG210" s="15"/>
      <c r="LKH210" s="15"/>
      <c r="LKI210" s="15"/>
      <c r="LKJ210" s="15"/>
      <c r="LKK210" s="15"/>
      <c r="LKL210" s="15"/>
      <c r="LKM210" s="15"/>
      <c r="LKN210" s="15"/>
      <c r="LKO210" s="15"/>
      <c r="LKP210" s="15"/>
      <c r="LKQ210" s="15"/>
      <c r="LKR210" s="15"/>
      <c r="LKS210" s="15"/>
      <c r="LKT210" s="15"/>
      <c r="LKU210" s="15"/>
      <c r="LKV210" s="15"/>
      <c r="LKW210" s="15"/>
      <c r="LKX210" s="15"/>
      <c r="LKY210" s="15"/>
      <c r="LKZ210" s="15"/>
      <c r="LLA210" s="15"/>
      <c r="LLB210" s="15"/>
      <c r="LLC210" s="15"/>
      <c r="LLD210" s="15"/>
      <c r="LLE210" s="15"/>
      <c r="LLF210" s="15"/>
      <c r="LLG210" s="15"/>
      <c r="LLH210" s="15"/>
      <c r="LLI210" s="15"/>
      <c r="LLJ210" s="15"/>
      <c r="LLK210" s="15"/>
      <c r="LLL210" s="15"/>
      <c r="LLM210" s="15"/>
      <c r="LLN210" s="15"/>
      <c r="LLO210" s="15"/>
      <c r="LLP210" s="15"/>
      <c r="LLQ210" s="15"/>
      <c r="LLR210" s="15"/>
      <c r="LLS210" s="15"/>
      <c r="LLT210" s="15"/>
      <c r="LLU210" s="15"/>
      <c r="LLV210" s="15"/>
      <c r="LLW210" s="15"/>
      <c r="LLX210" s="15"/>
      <c r="LLY210" s="15"/>
      <c r="LLZ210" s="15"/>
      <c r="LMA210" s="15"/>
      <c r="LMB210" s="15"/>
      <c r="LMC210" s="15"/>
      <c r="LMD210" s="15"/>
      <c r="LME210" s="15"/>
      <c r="LMF210" s="15"/>
      <c r="LMG210" s="15"/>
      <c r="LMH210" s="15"/>
      <c r="LMI210" s="15"/>
      <c r="LMJ210" s="15"/>
      <c r="LMK210" s="15"/>
      <c r="LML210" s="15"/>
      <c r="LMM210" s="15"/>
      <c r="LMN210" s="15"/>
      <c r="LMO210" s="15"/>
      <c r="LMP210" s="15"/>
      <c r="LMQ210" s="15"/>
      <c r="LMR210" s="15"/>
      <c r="LMS210" s="15"/>
      <c r="LMT210" s="15"/>
      <c r="LMU210" s="15"/>
      <c r="LMV210" s="15"/>
      <c r="LMW210" s="15"/>
      <c r="LMX210" s="15"/>
      <c r="LMY210" s="15"/>
      <c r="LMZ210" s="15"/>
      <c r="LNA210" s="15"/>
      <c r="LNB210" s="15"/>
      <c r="LNC210" s="15"/>
      <c r="LND210" s="15"/>
      <c r="LNE210" s="15"/>
      <c r="LNF210" s="15"/>
      <c r="LNG210" s="15"/>
      <c r="LNH210" s="15"/>
      <c r="LNI210" s="15"/>
      <c r="LNJ210" s="15"/>
      <c r="LNK210" s="15"/>
      <c r="LNL210" s="15"/>
      <c r="LNM210" s="15"/>
      <c r="LNN210" s="15"/>
      <c r="LNO210" s="15"/>
      <c r="LNP210" s="15"/>
      <c r="LNQ210" s="15"/>
      <c r="LNR210" s="15"/>
      <c r="LNS210" s="15"/>
      <c r="LNT210" s="15"/>
      <c r="LNU210" s="15"/>
      <c r="LNV210" s="15"/>
      <c r="LNW210" s="15"/>
      <c r="LNX210" s="15"/>
      <c r="LNY210" s="15"/>
      <c r="LNZ210" s="15"/>
      <c r="LOA210" s="15"/>
      <c r="LOB210" s="15"/>
      <c r="LOC210" s="15"/>
      <c r="LOD210" s="15"/>
      <c r="LOE210" s="15"/>
      <c r="LOF210" s="15"/>
      <c r="LOG210" s="15"/>
      <c r="LOH210" s="15"/>
      <c r="LOI210" s="15"/>
      <c r="LOJ210" s="15"/>
      <c r="LOK210" s="15"/>
      <c r="LOL210" s="15"/>
      <c r="LOM210" s="15"/>
      <c r="LON210" s="15"/>
      <c r="LOO210" s="15"/>
      <c r="LOP210" s="15"/>
      <c r="LOQ210" s="15"/>
      <c r="LOR210" s="15"/>
      <c r="LOS210" s="15"/>
      <c r="LOT210" s="15"/>
      <c r="LOU210" s="15"/>
      <c r="LOV210" s="15"/>
      <c r="LOW210" s="15"/>
      <c r="LOX210" s="15"/>
      <c r="LOY210" s="15"/>
      <c r="LOZ210" s="15"/>
      <c r="LPA210" s="15"/>
      <c r="LPB210" s="15"/>
      <c r="LPC210" s="15"/>
      <c r="LPD210" s="15"/>
      <c r="LPE210" s="15"/>
      <c r="LPF210" s="15"/>
      <c r="LPG210" s="15"/>
      <c r="LPH210" s="15"/>
      <c r="LPI210" s="15"/>
      <c r="LPJ210" s="15"/>
      <c r="LPK210" s="15"/>
      <c r="LPL210" s="15"/>
      <c r="LPM210" s="15"/>
      <c r="LPN210" s="15"/>
      <c r="LPO210" s="15"/>
      <c r="LPP210" s="15"/>
      <c r="LPQ210" s="15"/>
      <c r="LPR210" s="15"/>
      <c r="LPS210" s="15"/>
      <c r="LPT210" s="15"/>
      <c r="LPU210" s="15"/>
      <c r="LPV210" s="15"/>
      <c r="LPW210" s="15"/>
      <c r="LPX210" s="15"/>
      <c r="LPY210" s="15"/>
      <c r="LPZ210" s="15"/>
      <c r="LQA210" s="15"/>
      <c r="LQB210" s="15"/>
      <c r="LQC210" s="15"/>
      <c r="LQD210" s="15"/>
      <c r="LQE210" s="15"/>
      <c r="LQF210" s="15"/>
      <c r="LQG210" s="15"/>
      <c r="LQH210" s="15"/>
      <c r="LQI210" s="15"/>
      <c r="LQJ210" s="15"/>
      <c r="LQK210" s="15"/>
      <c r="LQL210" s="15"/>
      <c r="LQM210" s="15"/>
      <c r="LQN210" s="15"/>
      <c r="LQO210" s="15"/>
      <c r="LQP210" s="15"/>
      <c r="LQQ210" s="15"/>
      <c r="LQR210" s="15"/>
      <c r="LQS210" s="15"/>
      <c r="LQT210" s="15"/>
      <c r="LQU210" s="15"/>
      <c r="LQV210" s="15"/>
      <c r="LQW210" s="15"/>
      <c r="LQX210" s="15"/>
      <c r="LQY210" s="15"/>
      <c r="LQZ210" s="15"/>
      <c r="LRA210" s="15"/>
      <c r="LRB210" s="15"/>
      <c r="LRC210" s="15"/>
      <c r="LRD210" s="15"/>
      <c r="LRE210" s="15"/>
      <c r="LRF210" s="15"/>
      <c r="LRG210" s="15"/>
      <c r="LRH210" s="15"/>
      <c r="LRI210" s="15"/>
      <c r="LRJ210" s="15"/>
      <c r="LRK210" s="15"/>
      <c r="LRL210" s="15"/>
      <c r="LRM210" s="15"/>
      <c r="LRN210" s="15"/>
      <c r="LRO210" s="15"/>
      <c r="LRP210" s="15"/>
      <c r="LRQ210" s="15"/>
      <c r="LRR210" s="15"/>
      <c r="LRS210" s="15"/>
      <c r="LRT210" s="15"/>
      <c r="LRU210" s="15"/>
      <c r="LRV210" s="15"/>
      <c r="LRW210" s="15"/>
      <c r="LRX210" s="15"/>
      <c r="LRY210" s="15"/>
      <c r="LRZ210" s="15"/>
      <c r="LSA210" s="15"/>
      <c r="LSB210" s="15"/>
      <c r="LSC210" s="15"/>
      <c r="LSD210" s="15"/>
      <c r="LSE210" s="15"/>
      <c r="LSF210" s="15"/>
      <c r="LSG210" s="15"/>
      <c r="LSH210" s="15"/>
      <c r="LSI210" s="15"/>
      <c r="LSJ210" s="15"/>
      <c r="LSK210" s="15"/>
      <c r="LSL210" s="15"/>
      <c r="LSM210" s="15"/>
      <c r="LSN210" s="15"/>
      <c r="LSO210" s="15"/>
      <c r="LSP210" s="15"/>
      <c r="LSQ210" s="15"/>
      <c r="LSR210" s="15"/>
      <c r="LSS210" s="15"/>
      <c r="LST210" s="15"/>
      <c r="LSU210" s="15"/>
      <c r="LSV210" s="15"/>
      <c r="LSW210" s="15"/>
      <c r="LSX210" s="15"/>
      <c r="LSY210" s="15"/>
      <c r="LSZ210" s="15"/>
      <c r="LTA210" s="15"/>
      <c r="LTB210" s="15"/>
      <c r="LTC210" s="15"/>
      <c r="LTD210" s="15"/>
      <c r="LTE210" s="15"/>
      <c r="LTF210" s="15"/>
      <c r="LTG210" s="15"/>
      <c r="LTH210" s="15"/>
      <c r="LTI210" s="15"/>
      <c r="LTJ210" s="15"/>
      <c r="LTK210" s="15"/>
      <c r="LTL210" s="15"/>
      <c r="LTM210" s="15"/>
      <c r="LTN210" s="15"/>
      <c r="LTO210" s="15"/>
      <c r="LTP210" s="15"/>
      <c r="LTQ210" s="15"/>
      <c r="LTR210" s="15"/>
      <c r="LTS210" s="15"/>
      <c r="LTT210" s="15"/>
      <c r="LTU210" s="15"/>
      <c r="LTV210" s="15"/>
      <c r="LTW210" s="15"/>
      <c r="LTX210" s="15"/>
      <c r="LTY210" s="15"/>
      <c r="LTZ210" s="15"/>
      <c r="LUA210" s="15"/>
      <c r="LUB210" s="15"/>
      <c r="LUC210" s="15"/>
      <c r="LUD210" s="15"/>
      <c r="LUE210" s="15"/>
      <c r="LUF210" s="15"/>
      <c r="LUG210" s="15"/>
      <c r="LUH210" s="15"/>
      <c r="LUI210" s="15"/>
      <c r="LUJ210" s="15"/>
      <c r="LUK210" s="15"/>
      <c r="LUL210" s="15"/>
      <c r="LUM210" s="15"/>
      <c r="LUN210" s="15"/>
      <c r="LUO210" s="15"/>
      <c r="LUP210" s="15"/>
      <c r="LUQ210" s="15"/>
      <c r="LUR210" s="15"/>
      <c r="LUS210" s="15"/>
      <c r="LUT210" s="15"/>
      <c r="LUU210" s="15"/>
      <c r="LUV210" s="15"/>
      <c r="LUW210" s="15"/>
      <c r="LUX210" s="15"/>
      <c r="LUY210" s="15"/>
      <c r="LUZ210" s="15"/>
      <c r="LVA210" s="15"/>
      <c r="LVB210" s="15"/>
      <c r="LVC210" s="15"/>
      <c r="LVD210" s="15"/>
      <c r="LVE210" s="15"/>
      <c r="LVF210" s="15"/>
      <c r="LVG210" s="15"/>
      <c r="LVH210" s="15"/>
      <c r="LVI210" s="15"/>
      <c r="LVJ210" s="15"/>
      <c r="LVK210" s="15"/>
      <c r="LVL210" s="15"/>
      <c r="LVM210" s="15"/>
      <c r="LVN210" s="15"/>
      <c r="LVO210" s="15"/>
      <c r="LVP210" s="15"/>
      <c r="LVQ210" s="15"/>
      <c r="LVR210" s="15"/>
      <c r="LVS210" s="15"/>
      <c r="LVT210" s="15"/>
      <c r="LVU210" s="15"/>
      <c r="LVV210" s="15"/>
      <c r="LVW210" s="15"/>
      <c r="LVX210" s="15"/>
      <c r="LVY210" s="15"/>
      <c r="LVZ210" s="15"/>
      <c r="LWA210" s="15"/>
      <c r="LWB210" s="15"/>
      <c r="LWC210" s="15"/>
      <c r="LWD210" s="15"/>
      <c r="LWE210" s="15"/>
      <c r="LWF210" s="15"/>
      <c r="LWG210" s="15"/>
      <c r="LWH210" s="15"/>
      <c r="LWI210" s="15"/>
      <c r="LWJ210" s="15"/>
      <c r="LWK210" s="15"/>
      <c r="LWL210" s="15"/>
      <c r="LWM210" s="15"/>
      <c r="LWN210" s="15"/>
      <c r="LWO210" s="15"/>
      <c r="LWP210" s="15"/>
      <c r="LWQ210" s="15"/>
      <c r="LWR210" s="15"/>
      <c r="LWS210" s="15"/>
      <c r="LWT210" s="15"/>
      <c r="LWU210" s="15"/>
      <c r="LWV210" s="15"/>
      <c r="LWW210" s="15"/>
      <c r="LWX210" s="15"/>
      <c r="LWY210" s="15"/>
      <c r="LWZ210" s="15"/>
      <c r="LXA210" s="15"/>
      <c r="LXB210" s="15"/>
      <c r="LXC210" s="15"/>
      <c r="LXD210" s="15"/>
      <c r="LXE210" s="15"/>
      <c r="LXF210" s="15"/>
      <c r="LXG210" s="15"/>
      <c r="LXH210" s="15"/>
      <c r="LXI210" s="15"/>
      <c r="LXJ210" s="15"/>
      <c r="LXK210" s="15"/>
      <c r="LXL210" s="15"/>
      <c r="LXM210" s="15"/>
      <c r="LXN210" s="15"/>
      <c r="LXO210" s="15"/>
      <c r="LXP210" s="15"/>
      <c r="LXQ210" s="15"/>
      <c r="LXR210" s="15"/>
      <c r="LXS210" s="15"/>
      <c r="LXT210" s="15"/>
      <c r="LXU210" s="15"/>
      <c r="LXV210" s="15"/>
      <c r="LXW210" s="15"/>
      <c r="LXX210" s="15"/>
      <c r="LXY210" s="15"/>
      <c r="LXZ210" s="15"/>
      <c r="LYA210" s="15"/>
      <c r="LYB210" s="15"/>
      <c r="LYC210" s="15"/>
      <c r="LYD210" s="15"/>
      <c r="LYE210" s="15"/>
      <c r="LYF210" s="15"/>
      <c r="LYG210" s="15"/>
      <c r="LYH210" s="15"/>
      <c r="LYI210" s="15"/>
      <c r="LYJ210" s="15"/>
      <c r="LYK210" s="15"/>
      <c r="LYL210" s="15"/>
      <c r="LYM210" s="15"/>
      <c r="LYN210" s="15"/>
      <c r="LYO210" s="15"/>
      <c r="LYP210" s="15"/>
      <c r="LYQ210" s="15"/>
      <c r="LYR210" s="15"/>
      <c r="LYS210" s="15"/>
      <c r="LYT210" s="15"/>
      <c r="LYU210" s="15"/>
      <c r="LYV210" s="15"/>
      <c r="LYW210" s="15"/>
      <c r="LYX210" s="15"/>
      <c r="LYY210" s="15"/>
      <c r="LYZ210" s="15"/>
      <c r="LZA210" s="15"/>
      <c r="LZB210" s="15"/>
      <c r="LZC210" s="15"/>
      <c r="LZD210" s="15"/>
      <c r="LZE210" s="15"/>
      <c r="LZF210" s="15"/>
      <c r="LZG210" s="15"/>
      <c r="LZH210" s="15"/>
      <c r="LZI210" s="15"/>
      <c r="LZJ210" s="15"/>
      <c r="LZK210" s="15"/>
      <c r="LZL210" s="15"/>
      <c r="LZM210" s="15"/>
      <c r="LZN210" s="15"/>
      <c r="LZO210" s="15"/>
      <c r="LZP210" s="15"/>
      <c r="LZQ210" s="15"/>
      <c r="LZR210" s="15"/>
      <c r="LZS210" s="15"/>
      <c r="LZT210" s="15"/>
      <c r="LZU210" s="15"/>
      <c r="LZV210" s="15"/>
      <c r="LZW210" s="15"/>
      <c r="LZX210" s="15"/>
      <c r="LZY210" s="15"/>
      <c r="LZZ210" s="15"/>
      <c r="MAA210" s="15"/>
      <c r="MAB210" s="15"/>
      <c r="MAC210" s="15"/>
      <c r="MAD210" s="15"/>
      <c r="MAE210" s="15"/>
      <c r="MAF210" s="15"/>
      <c r="MAG210" s="15"/>
      <c r="MAH210" s="15"/>
      <c r="MAI210" s="15"/>
      <c r="MAJ210" s="15"/>
      <c r="MAK210" s="15"/>
      <c r="MAL210" s="15"/>
      <c r="MAM210" s="15"/>
      <c r="MAN210" s="15"/>
      <c r="MAO210" s="15"/>
      <c r="MAP210" s="15"/>
      <c r="MAQ210" s="15"/>
      <c r="MAR210" s="15"/>
      <c r="MAS210" s="15"/>
      <c r="MAT210" s="15"/>
      <c r="MAU210" s="15"/>
      <c r="MAV210" s="15"/>
      <c r="MAW210" s="15"/>
      <c r="MAX210" s="15"/>
      <c r="MAY210" s="15"/>
      <c r="MAZ210" s="15"/>
      <c r="MBA210" s="15"/>
      <c r="MBB210" s="15"/>
      <c r="MBC210" s="15"/>
      <c r="MBD210" s="15"/>
      <c r="MBE210" s="15"/>
      <c r="MBF210" s="15"/>
      <c r="MBG210" s="15"/>
      <c r="MBH210" s="15"/>
      <c r="MBI210" s="15"/>
      <c r="MBJ210" s="15"/>
      <c r="MBK210" s="15"/>
      <c r="MBL210" s="15"/>
      <c r="MBM210" s="15"/>
      <c r="MBN210" s="15"/>
      <c r="MBO210" s="15"/>
      <c r="MBP210" s="15"/>
      <c r="MBQ210" s="15"/>
      <c r="MBR210" s="15"/>
      <c r="MBS210" s="15"/>
      <c r="MBT210" s="15"/>
      <c r="MBU210" s="15"/>
      <c r="MBV210" s="15"/>
      <c r="MBW210" s="15"/>
      <c r="MBX210" s="15"/>
      <c r="MBY210" s="15"/>
      <c r="MBZ210" s="15"/>
      <c r="MCA210" s="15"/>
      <c r="MCB210" s="15"/>
      <c r="MCC210" s="15"/>
      <c r="MCD210" s="15"/>
      <c r="MCE210" s="15"/>
      <c r="MCF210" s="15"/>
      <c r="MCG210" s="15"/>
      <c r="MCH210" s="15"/>
      <c r="MCI210" s="15"/>
      <c r="MCJ210" s="15"/>
      <c r="MCK210" s="15"/>
      <c r="MCL210" s="15"/>
      <c r="MCM210" s="15"/>
      <c r="MCN210" s="15"/>
      <c r="MCO210" s="15"/>
      <c r="MCP210" s="15"/>
      <c r="MCQ210" s="15"/>
      <c r="MCR210" s="15"/>
      <c r="MCS210" s="15"/>
      <c r="MCT210" s="15"/>
      <c r="MCU210" s="15"/>
      <c r="MCV210" s="15"/>
      <c r="MCW210" s="15"/>
      <c r="MCX210" s="15"/>
      <c r="MCY210" s="15"/>
      <c r="MCZ210" s="15"/>
      <c r="MDA210" s="15"/>
      <c r="MDB210" s="15"/>
      <c r="MDC210" s="15"/>
      <c r="MDD210" s="15"/>
      <c r="MDE210" s="15"/>
      <c r="MDF210" s="15"/>
      <c r="MDG210" s="15"/>
      <c r="MDH210" s="15"/>
      <c r="MDI210" s="15"/>
      <c r="MDJ210" s="15"/>
      <c r="MDK210" s="15"/>
      <c r="MDL210" s="15"/>
      <c r="MDM210" s="15"/>
      <c r="MDN210" s="15"/>
      <c r="MDO210" s="15"/>
      <c r="MDP210" s="15"/>
      <c r="MDQ210" s="15"/>
      <c r="MDR210" s="15"/>
      <c r="MDS210" s="15"/>
      <c r="MDT210" s="15"/>
      <c r="MDU210" s="15"/>
      <c r="MDV210" s="15"/>
      <c r="MDW210" s="15"/>
      <c r="MDX210" s="15"/>
      <c r="MDY210" s="15"/>
      <c r="MDZ210" s="15"/>
      <c r="MEA210" s="15"/>
      <c r="MEB210" s="15"/>
      <c r="MEC210" s="15"/>
      <c r="MED210" s="15"/>
      <c r="MEE210" s="15"/>
      <c r="MEF210" s="15"/>
      <c r="MEG210" s="15"/>
      <c r="MEH210" s="15"/>
      <c r="MEI210" s="15"/>
      <c r="MEJ210" s="15"/>
      <c r="MEK210" s="15"/>
      <c r="MEL210" s="15"/>
      <c r="MEM210" s="15"/>
      <c r="MEN210" s="15"/>
      <c r="MEO210" s="15"/>
      <c r="MEP210" s="15"/>
      <c r="MEQ210" s="15"/>
      <c r="MER210" s="15"/>
      <c r="MES210" s="15"/>
      <c r="MET210" s="15"/>
      <c r="MEU210" s="15"/>
      <c r="MEV210" s="15"/>
      <c r="MEW210" s="15"/>
      <c r="MEX210" s="15"/>
      <c r="MEY210" s="15"/>
      <c r="MEZ210" s="15"/>
      <c r="MFA210" s="15"/>
      <c r="MFB210" s="15"/>
      <c r="MFC210" s="15"/>
      <c r="MFD210" s="15"/>
      <c r="MFE210" s="15"/>
      <c r="MFF210" s="15"/>
      <c r="MFG210" s="15"/>
      <c r="MFH210" s="15"/>
      <c r="MFI210" s="15"/>
      <c r="MFJ210" s="15"/>
      <c r="MFK210" s="15"/>
      <c r="MFL210" s="15"/>
      <c r="MFM210" s="15"/>
      <c r="MFN210" s="15"/>
      <c r="MFO210" s="15"/>
      <c r="MFP210" s="15"/>
      <c r="MFQ210" s="15"/>
      <c r="MFR210" s="15"/>
      <c r="MFS210" s="15"/>
      <c r="MFT210" s="15"/>
      <c r="MFU210" s="15"/>
      <c r="MFV210" s="15"/>
      <c r="MFW210" s="15"/>
      <c r="MFX210" s="15"/>
      <c r="MFY210" s="15"/>
      <c r="MFZ210" s="15"/>
      <c r="MGA210" s="15"/>
      <c r="MGB210" s="15"/>
      <c r="MGC210" s="15"/>
      <c r="MGD210" s="15"/>
      <c r="MGE210" s="15"/>
      <c r="MGF210" s="15"/>
      <c r="MGG210" s="15"/>
      <c r="MGH210" s="15"/>
      <c r="MGI210" s="15"/>
      <c r="MGJ210" s="15"/>
      <c r="MGK210" s="15"/>
      <c r="MGL210" s="15"/>
      <c r="MGM210" s="15"/>
      <c r="MGN210" s="15"/>
      <c r="MGO210" s="15"/>
      <c r="MGP210" s="15"/>
      <c r="MGQ210" s="15"/>
      <c r="MGR210" s="15"/>
      <c r="MGS210" s="15"/>
      <c r="MGT210" s="15"/>
      <c r="MGU210" s="15"/>
      <c r="MGV210" s="15"/>
      <c r="MGW210" s="15"/>
      <c r="MGX210" s="15"/>
      <c r="MGY210" s="15"/>
      <c r="MGZ210" s="15"/>
      <c r="MHA210" s="15"/>
      <c r="MHB210" s="15"/>
      <c r="MHC210" s="15"/>
      <c r="MHD210" s="15"/>
      <c r="MHE210" s="15"/>
      <c r="MHF210" s="15"/>
      <c r="MHG210" s="15"/>
      <c r="MHH210" s="15"/>
      <c r="MHI210" s="15"/>
      <c r="MHJ210" s="15"/>
      <c r="MHK210" s="15"/>
      <c r="MHL210" s="15"/>
      <c r="MHM210" s="15"/>
      <c r="MHN210" s="15"/>
      <c r="MHO210" s="15"/>
      <c r="MHP210" s="15"/>
      <c r="MHQ210" s="15"/>
      <c r="MHR210" s="15"/>
      <c r="MHS210" s="15"/>
      <c r="MHT210" s="15"/>
      <c r="MHU210" s="15"/>
      <c r="MHV210" s="15"/>
      <c r="MHW210" s="15"/>
      <c r="MHX210" s="15"/>
      <c r="MHY210" s="15"/>
      <c r="MHZ210" s="15"/>
      <c r="MIA210" s="15"/>
      <c r="MIB210" s="15"/>
      <c r="MIC210" s="15"/>
      <c r="MID210" s="15"/>
      <c r="MIE210" s="15"/>
      <c r="MIF210" s="15"/>
      <c r="MIG210" s="15"/>
      <c r="MIH210" s="15"/>
      <c r="MII210" s="15"/>
      <c r="MIJ210" s="15"/>
      <c r="MIK210" s="15"/>
      <c r="MIL210" s="15"/>
      <c r="MIM210" s="15"/>
      <c r="MIN210" s="15"/>
      <c r="MIO210" s="15"/>
      <c r="MIP210" s="15"/>
      <c r="MIQ210" s="15"/>
      <c r="MIR210" s="15"/>
      <c r="MIS210" s="15"/>
      <c r="MIT210" s="15"/>
      <c r="MIU210" s="15"/>
      <c r="MIV210" s="15"/>
      <c r="MIW210" s="15"/>
      <c r="MIX210" s="15"/>
      <c r="MIY210" s="15"/>
      <c r="MIZ210" s="15"/>
      <c r="MJA210" s="15"/>
      <c r="MJB210" s="15"/>
      <c r="MJC210" s="15"/>
      <c r="MJD210" s="15"/>
      <c r="MJE210" s="15"/>
      <c r="MJF210" s="15"/>
      <c r="MJG210" s="15"/>
      <c r="MJH210" s="15"/>
      <c r="MJI210" s="15"/>
      <c r="MJJ210" s="15"/>
      <c r="MJK210" s="15"/>
      <c r="MJL210" s="15"/>
      <c r="MJM210" s="15"/>
      <c r="MJN210" s="15"/>
      <c r="MJO210" s="15"/>
      <c r="MJP210" s="15"/>
      <c r="MJQ210" s="15"/>
      <c r="MJR210" s="15"/>
      <c r="MJS210" s="15"/>
      <c r="MJT210" s="15"/>
      <c r="MJU210" s="15"/>
      <c r="MJV210" s="15"/>
      <c r="MJW210" s="15"/>
      <c r="MJX210" s="15"/>
      <c r="MJY210" s="15"/>
      <c r="MJZ210" s="15"/>
      <c r="MKA210" s="15"/>
      <c r="MKB210" s="15"/>
      <c r="MKC210" s="15"/>
      <c r="MKD210" s="15"/>
      <c r="MKE210" s="15"/>
      <c r="MKF210" s="15"/>
      <c r="MKG210" s="15"/>
      <c r="MKH210" s="15"/>
      <c r="MKI210" s="15"/>
      <c r="MKJ210" s="15"/>
      <c r="MKK210" s="15"/>
      <c r="MKL210" s="15"/>
      <c r="MKM210" s="15"/>
      <c r="MKN210" s="15"/>
      <c r="MKO210" s="15"/>
      <c r="MKP210" s="15"/>
      <c r="MKQ210" s="15"/>
      <c r="MKR210" s="15"/>
      <c r="MKS210" s="15"/>
      <c r="MKT210" s="15"/>
      <c r="MKU210" s="15"/>
      <c r="MKV210" s="15"/>
      <c r="MKW210" s="15"/>
      <c r="MKX210" s="15"/>
      <c r="MKY210" s="15"/>
      <c r="MKZ210" s="15"/>
      <c r="MLA210" s="15"/>
      <c r="MLB210" s="15"/>
      <c r="MLC210" s="15"/>
      <c r="MLD210" s="15"/>
      <c r="MLE210" s="15"/>
      <c r="MLF210" s="15"/>
      <c r="MLG210" s="15"/>
      <c r="MLH210" s="15"/>
      <c r="MLI210" s="15"/>
      <c r="MLJ210" s="15"/>
      <c r="MLK210" s="15"/>
      <c r="MLL210" s="15"/>
      <c r="MLM210" s="15"/>
      <c r="MLN210" s="15"/>
      <c r="MLO210" s="15"/>
      <c r="MLP210" s="15"/>
      <c r="MLQ210" s="15"/>
      <c r="MLR210" s="15"/>
      <c r="MLS210" s="15"/>
      <c r="MLT210" s="15"/>
      <c r="MLU210" s="15"/>
      <c r="MLV210" s="15"/>
      <c r="MLW210" s="15"/>
      <c r="MLX210" s="15"/>
      <c r="MLY210" s="15"/>
      <c r="MLZ210" s="15"/>
      <c r="MMA210" s="15"/>
      <c r="MMB210" s="15"/>
      <c r="MMC210" s="15"/>
      <c r="MMD210" s="15"/>
      <c r="MME210" s="15"/>
      <c r="MMF210" s="15"/>
      <c r="MMG210" s="15"/>
      <c r="MMH210" s="15"/>
      <c r="MMI210" s="15"/>
      <c r="MMJ210" s="15"/>
      <c r="MMK210" s="15"/>
      <c r="MML210" s="15"/>
      <c r="MMM210" s="15"/>
      <c r="MMN210" s="15"/>
      <c r="MMO210" s="15"/>
      <c r="MMP210" s="15"/>
      <c r="MMQ210" s="15"/>
      <c r="MMR210" s="15"/>
      <c r="MMS210" s="15"/>
      <c r="MMT210" s="15"/>
      <c r="MMU210" s="15"/>
      <c r="MMV210" s="15"/>
      <c r="MMW210" s="15"/>
      <c r="MMX210" s="15"/>
      <c r="MMY210" s="15"/>
      <c r="MMZ210" s="15"/>
      <c r="MNA210" s="15"/>
      <c r="MNB210" s="15"/>
      <c r="MNC210" s="15"/>
      <c r="MND210" s="15"/>
      <c r="MNE210" s="15"/>
      <c r="MNF210" s="15"/>
      <c r="MNG210" s="15"/>
      <c r="MNH210" s="15"/>
      <c r="MNI210" s="15"/>
      <c r="MNJ210" s="15"/>
      <c r="MNK210" s="15"/>
      <c r="MNL210" s="15"/>
      <c r="MNM210" s="15"/>
      <c r="MNN210" s="15"/>
      <c r="MNO210" s="15"/>
      <c r="MNP210" s="15"/>
      <c r="MNQ210" s="15"/>
      <c r="MNR210" s="15"/>
      <c r="MNS210" s="15"/>
      <c r="MNT210" s="15"/>
      <c r="MNU210" s="15"/>
      <c r="MNV210" s="15"/>
      <c r="MNW210" s="15"/>
      <c r="MNX210" s="15"/>
      <c r="MNY210" s="15"/>
      <c r="MNZ210" s="15"/>
      <c r="MOA210" s="15"/>
      <c r="MOB210" s="15"/>
      <c r="MOC210" s="15"/>
      <c r="MOD210" s="15"/>
      <c r="MOE210" s="15"/>
      <c r="MOF210" s="15"/>
      <c r="MOG210" s="15"/>
      <c r="MOH210" s="15"/>
      <c r="MOI210" s="15"/>
      <c r="MOJ210" s="15"/>
      <c r="MOK210" s="15"/>
      <c r="MOL210" s="15"/>
      <c r="MOM210" s="15"/>
      <c r="MON210" s="15"/>
      <c r="MOO210" s="15"/>
      <c r="MOP210" s="15"/>
      <c r="MOQ210" s="15"/>
      <c r="MOR210" s="15"/>
      <c r="MOS210" s="15"/>
      <c r="MOT210" s="15"/>
      <c r="MOU210" s="15"/>
      <c r="MOV210" s="15"/>
      <c r="MOW210" s="15"/>
      <c r="MOX210" s="15"/>
      <c r="MOY210" s="15"/>
      <c r="MOZ210" s="15"/>
      <c r="MPA210" s="15"/>
      <c r="MPB210" s="15"/>
      <c r="MPC210" s="15"/>
      <c r="MPD210" s="15"/>
      <c r="MPE210" s="15"/>
      <c r="MPF210" s="15"/>
      <c r="MPG210" s="15"/>
      <c r="MPH210" s="15"/>
      <c r="MPI210" s="15"/>
      <c r="MPJ210" s="15"/>
      <c r="MPK210" s="15"/>
      <c r="MPL210" s="15"/>
      <c r="MPM210" s="15"/>
      <c r="MPN210" s="15"/>
      <c r="MPO210" s="15"/>
      <c r="MPP210" s="15"/>
      <c r="MPQ210" s="15"/>
      <c r="MPR210" s="15"/>
      <c r="MPS210" s="15"/>
      <c r="MPT210" s="15"/>
      <c r="MPU210" s="15"/>
      <c r="MPV210" s="15"/>
      <c r="MPW210" s="15"/>
      <c r="MPX210" s="15"/>
      <c r="MPY210" s="15"/>
      <c r="MPZ210" s="15"/>
      <c r="MQA210" s="15"/>
      <c r="MQB210" s="15"/>
      <c r="MQC210" s="15"/>
      <c r="MQD210" s="15"/>
      <c r="MQE210" s="15"/>
      <c r="MQF210" s="15"/>
      <c r="MQG210" s="15"/>
      <c r="MQH210" s="15"/>
      <c r="MQI210" s="15"/>
      <c r="MQJ210" s="15"/>
      <c r="MQK210" s="15"/>
      <c r="MQL210" s="15"/>
      <c r="MQM210" s="15"/>
      <c r="MQN210" s="15"/>
      <c r="MQO210" s="15"/>
      <c r="MQP210" s="15"/>
      <c r="MQQ210" s="15"/>
      <c r="MQR210" s="15"/>
      <c r="MQS210" s="15"/>
      <c r="MQT210" s="15"/>
      <c r="MQU210" s="15"/>
      <c r="MQV210" s="15"/>
      <c r="MQW210" s="15"/>
      <c r="MQX210" s="15"/>
      <c r="MQY210" s="15"/>
      <c r="MQZ210" s="15"/>
      <c r="MRA210" s="15"/>
      <c r="MRB210" s="15"/>
      <c r="MRC210" s="15"/>
      <c r="MRD210" s="15"/>
      <c r="MRE210" s="15"/>
      <c r="MRF210" s="15"/>
      <c r="MRG210" s="15"/>
      <c r="MRH210" s="15"/>
      <c r="MRI210" s="15"/>
      <c r="MRJ210" s="15"/>
      <c r="MRK210" s="15"/>
      <c r="MRL210" s="15"/>
      <c r="MRM210" s="15"/>
      <c r="MRN210" s="15"/>
      <c r="MRO210" s="15"/>
      <c r="MRP210" s="15"/>
      <c r="MRQ210" s="15"/>
      <c r="MRR210" s="15"/>
      <c r="MRS210" s="15"/>
      <c r="MRT210" s="15"/>
      <c r="MRU210" s="15"/>
      <c r="MRV210" s="15"/>
      <c r="MRW210" s="15"/>
      <c r="MRX210" s="15"/>
      <c r="MRY210" s="15"/>
      <c r="MRZ210" s="15"/>
      <c r="MSA210" s="15"/>
      <c r="MSB210" s="15"/>
      <c r="MSC210" s="15"/>
      <c r="MSD210" s="15"/>
      <c r="MSE210" s="15"/>
      <c r="MSF210" s="15"/>
      <c r="MSG210" s="15"/>
      <c r="MSH210" s="15"/>
      <c r="MSI210" s="15"/>
      <c r="MSJ210" s="15"/>
      <c r="MSK210" s="15"/>
      <c r="MSL210" s="15"/>
      <c r="MSM210" s="15"/>
      <c r="MSN210" s="15"/>
      <c r="MSO210" s="15"/>
      <c r="MSP210" s="15"/>
      <c r="MSQ210" s="15"/>
      <c r="MSR210" s="15"/>
      <c r="MSS210" s="15"/>
      <c r="MST210" s="15"/>
      <c r="MSU210" s="15"/>
      <c r="MSV210" s="15"/>
      <c r="MSW210" s="15"/>
      <c r="MSX210" s="15"/>
      <c r="MSY210" s="15"/>
      <c r="MSZ210" s="15"/>
      <c r="MTA210" s="15"/>
      <c r="MTB210" s="15"/>
      <c r="MTC210" s="15"/>
      <c r="MTD210" s="15"/>
      <c r="MTE210" s="15"/>
      <c r="MTF210" s="15"/>
      <c r="MTG210" s="15"/>
      <c r="MTH210" s="15"/>
      <c r="MTI210" s="15"/>
      <c r="MTJ210" s="15"/>
      <c r="MTK210" s="15"/>
      <c r="MTL210" s="15"/>
      <c r="MTM210" s="15"/>
      <c r="MTN210" s="15"/>
      <c r="MTO210" s="15"/>
      <c r="MTP210" s="15"/>
      <c r="MTQ210" s="15"/>
      <c r="MTR210" s="15"/>
      <c r="MTS210" s="15"/>
      <c r="MTT210" s="15"/>
      <c r="MTU210" s="15"/>
      <c r="MTV210" s="15"/>
      <c r="MTW210" s="15"/>
      <c r="MTX210" s="15"/>
      <c r="MTY210" s="15"/>
      <c r="MTZ210" s="15"/>
      <c r="MUA210" s="15"/>
      <c r="MUB210" s="15"/>
      <c r="MUC210" s="15"/>
      <c r="MUD210" s="15"/>
      <c r="MUE210" s="15"/>
      <c r="MUF210" s="15"/>
      <c r="MUG210" s="15"/>
      <c r="MUH210" s="15"/>
      <c r="MUI210" s="15"/>
      <c r="MUJ210" s="15"/>
      <c r="MUK210" s="15"/>
      <c r="MUL210" s="15"/>
      <c r="MUM210" s="15"/>
      <c r="MUN210" s="15"/>
      <c r="MUO210" s="15"/>
      <c r="MUP210" s="15"/>
      <c r="MUQ210" s="15"/>
      <c r="MUR210" s="15"/>
      <c r="MUS210" s="15"/>
      <c r="MUT210" s="15"/>
      <c r="MUU210" s="15"/>
      <c r="MUV210" s="15"/>
      <c r="MUW210" s="15"/>
      <c r="MUX210" s="15"/>
      <c r="MUY210" s="15"/>
      <c r="MUZ210" s="15"/>
      <c r="MVA210" s="15"/>
      <c r="MVB210" s="15"/>
      <c r="MVC210" s="15"/>
      <c r="MVD210" s="15"/>
      <c r="MVE210" s="15"/>
      <c r="MVF210" s="15"/>
      <c r="MVG210" s="15"/>
      <c r="MVH210" s="15"/>
      <c r="MVI210" s="15"/>
      <c r="MVJ210" s="15"/>
      <c r="MVK210" s="15"/>
      <c r="MVL210" s="15"/>
      <c r="MVM210" s="15"/>
      <c r="MVN210" s="15"/>
      <c r="MVO210" s="15"/>
      <c r="MVP210" s="15"/>
      <c r="MVQ210" s="15"/>
      <c r="MVR210" s="15"/>
      <c r="MVS210" s="15"/>
      <c r="MVT210" s="15"/>
      <c r="MVU210" s="15"/>
      <c r="MVV210" s="15"/>
      <c r="MVW210" s="15"/>
      <c r="MVX210" s="15"/>
      <c r="MVY210" s="15"/>
      <c r="MVZ210" s="15"/>
      <c r="MWA210" s="15"/>
      <c r="MWB210" s="15"/>
      <c r="MWC210" s="15"/>
      <c r="MWD210" s="15"/>
      <c r="MWE210" s="15"/>
      <c r="MWF210" s="15"/>
      <c r="MWG210" s="15"/>
      <c r="MWH210" s="15"/>
      <c r="MWI210" s="15"/>
      <c r="MWJ210" s="15"/>
      <c r="MWK210" s="15"/>
      <c r="MWL210" s="15"/>
      <c r="MWM210" s="15"/>
      <c r="MWN210" s="15"/>
      <c r="MWO210" s="15"/>
      <c r="MWP210" s="15"/>
      <c r="MWQ210" s="15"/>
      <c r="MWR210" s="15"/>
      <c r="MWS210" s="15"/>
      <c r="MWT210" s="15"/>
      <c r="MWU210" s="15"/>
      <c r="MWV210" s="15"/>
      <c r="MWW210" s="15"/>
      <c r="MWX210" s="15"/>
      <c r="MWY210" s="15"/>
      <c r="MWZ210" s="15"/>
      <c r="MXA210" s="15"/>
      <c r="MXB210" s="15"/>
      <c r="MXC210" s="15"/>
      <c r="MXD210" s="15"/>
      <c r="MXE210" s="15"/>
      <c r="MXF210" s="15"/>
      <c r="MXG210" s="15"/>
      <c r="MXH210" s="15"/>
      <c r="MXI210" s="15"/>
      <c r="MXJ210" s="15"/>
      <c r="MXK210" s="15"/>
      <c r="MXL210" s="15"/>
      <c r="MXM210" s="15"/>
      <c r="MXN210" s="15"/>
      <c r="MXO210" s="15"/>
      <c r="MXP210" s="15"/>
      <c r="MXQ210" s="15"/>
      <c r="MXR210" s="15"/>
      <c r="MXS210" s="15"/>
      <c r="MXT210" s="15"/>
      <c r="MXU210" s="15"/>
      <c r="MXV210" s="15"/>
      <c r="MXW210" s="15"/>
      <c r="MXX210" s="15"/>
      <c r="MXY210" s="15"/>
      <c r="MXZ210" s="15"/>
      <c r="MYA210" s="15"/>
      <c r="MYB210" s="15"/>
      <c r="MYC210" s="15"/>
      <c r="MYD210" s="15"/>
      <c r="MYE210" s="15"/>
      <c r="MYF210" s="15"/>
      <c r="MYG210" s="15"/>
      <c r="MYH210" s="15"/>
      <c r="MYI210" s="15"/>
      <c r="MYJ210" s="15"/>
      <c r="MYK210" s="15"/>
      <c r="MYL210" s="15"/>
      <c r="MYM210" s="15"/>
      <c r="MYN210" s="15"/>
      <c r="MYO210" s="15"/>
      <c r="MYP210" s="15"/>
      <c r="MYQ210" s="15"/>
      <c r="MYR210" s="15"/>
      <c r="MYS210" s="15"/>
      <c r="MYT210" s="15"/>
      <c r="MYU210" s="15"/>
      <c r="MYV210" s="15"/>
      <c r="MYW210" s="15"/>
      <c r="MYX210" s="15"/>
      <c r="MYY210" s="15"/>
      <c r="MYZ210" s="15"/>
      <c r="MZA210" s="15"/>
      <c r="MZB210" s="15"/>
      <c r="MZC210" s="15"/>
      <c r="MZD210" s="15"/>
      <c r="MZE210" s="15"/>
      <c r="MZF210" s="15"/>
      <c r="MZG210" s="15"/>
      <c r="MZH210" s="15"/>
      <c r="MZI210" s="15"/>
      <c r="MZJ210" s="15"/>
      <c r="MZK210" s="15"/>
      <c r="MZL210" s="15"/>
      <c r="MZM210" s="15"/>
      <c r="MZN210" s="15"/>
      <c r="MZO210" s="15"/>
      <c r="MZP210" s="15"/>
      <c r="MZQ210" s="15"/>
      <c r="MZR210" s="15"/>
      <c r="MZS210" s="15"/>
      <c r="MZT210" s="15"/>
      <c r="MZU210" s="15"/>
      <c r="MZV210" s="15"/>
      <c r="MZW210" s="15"/>
      <c r="MZX210" s="15"/>
      <c r="MZY210" s="15"/>
      <c r="MZZ210" s="15"/>
      <c r="NAA210" s="15"/>
      <c r="NAB210" s="15"/>
      <c r="NAC210" s="15"/>
      <c r="NAD210" s="15"/>
      <c r="NAE210" s="15"/>
      <c r="NAF210" s="15"/>
      <c r="NAG210" s="15"/>
      <c r="NAH210" s="15"/>
      <c r="NAI210" s="15"/>
      <c r="NAJ210" s="15"/>
      <c r="NAK210" s="15"/>
      <c r="NAL210" s="15"/>
      <c r="NAM210" s="15"/>
      <c r="NAN210" s="15"/>
      <c r="NAO210" s="15"/>
      <c r="NAP210" s="15"/>
      <c r="NAQ210" s="15"/>
      <c r="NAR210" s="15"/>
      <c r="NAS210" s="15"/>
      <c r="NAT210" s="15"/>
      <c r="NAU210" s="15"/>
      <c r="NAV210" s="15"/>
      <c r="NAW210" s="15"/>
      <c r="NAX210" s="15"/>
      <c r="NAY210" s="15"/>
      <c r="NAZ210" s="15"/>
      <c r="NBA210" s="15"/>
      <c r="NBB210" s="15"/>
      <c r="NBC210" s="15"/>
      <c r="NBD210" s="15"/>
      <c r="NBE210" s="15"/>
      <c r="NBF210" s="15"/>
      <c r="NBG210" s="15"/>
      <c r="NBH210" s="15"/>
      <c r="NBI210" s="15"/>
      <c r="NBJ210" s="15"/>
      <c r="NBK210" s="15"/>
      <c r="NBL210" s="15"/>
      <c r="NBM210" s="15"/>
      <c r="NBN210" s="15"/>
      <c r="NBO210" s="15"/>
      <c r="NBP210" s="15"/>
      <c r="NBQ210" s="15"/>
      <c r="NBR210" s="15"/>
      <c r="NBS210" s="15"/>
      <c r="NBT210" s="15"/>
      <c r="NBU210" s="15"/>
      <c r="NBV210" s="15"/>
      <c r="NBW210" s="15"/>
      <c r="NBX210" s="15"/>
      <c r="NBY210" s="15"/>
      <c r="NBZ210" s="15"/>
      <c r="NCA210" s="15"/>
      <c r="NCB210" s="15"/>
      <c r="NCC210" s="15"/>
      <c r="NCD210" s="15"/>
      <c r="NCE210" s="15"/>
      <c r="NCF210" s="15"/>
      <c r="NCG210" s="15"/>
      <c r="NCH210" s="15"/>
      <c r="NCI210" s="15"/>
      <c r="NCJ210" s="15"/>
      <c r="NCK210" s="15"/>
      <c r="NCL210" s="15"/>
      <c r="NCM210" s="15"/>
      <c r="NCN210" s="15"/>
      <c r="NCO210" s="15"/>
      <c r="NCP210" s="15"/>
      <c r="NCQ210" s="15"/>
      <c r="NCR210" s="15"/>
      <c r="NCS210" s="15"/>
      <c r="NCT210" s="15"/>
      <c r="NCU210" s="15"/>
      <c r="NCV210" s="15"/>
      <c r="NCW210" s="15"/>
      <c r="NCX210" s="15"/>
      <c r="NCY210" s="15"/>
      <c r="NCZ210" s="15"/>
      <c r="NDA210" s="15"/>
      <c r="NDB210" s="15"/>
      <c r="NDC210" s="15"/>
      <c r="NDD210" s="15"/>
      <c r="NDE210" s="15"/>
      <c r="NDF210" s="15"/>
      <c r="NDG210" s="15"/>
      <c r="NDH210" s="15"/>
      <c r="NDI210" s="15"/>
      <c r="NDJ210" s="15"/>
      <c r="NDK210" s="15"/>
      <c r="NDL210" s="15"/>
      <c r="NDM210" s="15"/>
      <c r="NDN210" s="15"/>
      <c r="NDO210" s="15"/>
      <c r="NDP210" s="15"/>
      <c r="NDQ210" s="15"/>
      <c r="NDR210" s="15"/>
      <c r="NDS210" s="15"/>
      <c r="NDT210" s="15"/>
      <c r="NDU210" s="15"/>
      <c r="NDV210" s="15"/>
      <c r="NDW210" s="15"/>
      <c r="NDX210" s="15"/>
      <c r="NDY210" s="15"/>
      <c r="NDZ210" s="15"/>
      <c r="NEA210" s="15"/>
      <c r="NEB210" s="15"/>
      <c r="NEC210" s="15"/>
      <c r="NED210" s="15"/>
      <c r="NEE210" s="15"/>
      <c r="NEF210" s="15"/>
      <c r="NEG210" s="15"/>
      <c r="NEH210" s="15"/>
      <c r="NEI210" s="15"/>
      <c r="NEJ210" s="15"/>
      <c r="NEK210" s="15"/>
      <c r="NEL210" s="15"/>
      <c r="NEM210" s="15"/>
      <c r="NEN210" s="15"/>
      <c r="NEO210" s="15"/>
      <c r="NEP210" s="15"/>
      <c r="NEQ210" s="15"/>
      <c r="NER210" s="15"/>
      <c r="NES210" s="15"/>
      <c r="NET210" s="15"/>
      <c r="NEU210" s="15"/>
      <c r="NEV210" s="15"/>
      <c r="NEW210" s="15"/>
      <c r="NEX210" s="15"/>
      <c r="NEY210" s="15"/>
      <c r="NEZ210" s="15"/>
      <c r="NFA210" s="15"/>
      <c r="NFB210" s="15"/>
      <c r="NFC210" s="15"/>
      <c r="NFD210" s="15"/>
      <c r="NFE210" s="15"/>
      <c r="NFF210" s="15"/>
      <c r="NFG210" s="15"/>
      <c r="NFH210" s="15"/>
      <c r="NFI210" s="15"/>
      <c r="NFJ210" s="15"/>
      <c r="NFK210" s="15"/>
      <c r="NFL210" s="15"/>
      <c r="NFM210" s="15"/>
      <c r="NFN210" s="15"/>
      <c r="NFO210" s="15"/>
      <c r="NFP210" s="15"/>
      <c r="NFQ210" s="15"/>
      <c r="NFR210" s="15"/>
      <c r="NFS210" s="15"/>
      <c r="NFT210" s="15"/>
      <c r="NFU210" s="15"/>
      <c r="NFV210" s="15"/>
      <c r="NFW210" s="15"/>
      <c r="NFX210" s="15"/>
      <c r="NFY210" s="15"/>
      <c r="NFZ210" s="15"/>
      <c r="NGA210" s="15"/>
      <c r="NGB210" s="15"/>
      <c r="NGC210" s="15"/>
      <c r="NGD210" s="15"/>
      <c r="NGE210" s="15"/>
      <c r="NGF210" s="15"/>
      <c r="NGG210" s="15"/>
      <c r="NGH210" s="15"/>
      <c r="NGI210" s="15"/>
      <c r="NGJ210" s="15"/>
      <c r="NGK210" s="15"/>
      <c r="NGL210" s="15"/>
      <c r="NGM210" s="15"/>
      <c r="NGN210" s="15"/>
      <c r="NGO210" s="15"/>
      <c r="NGP210" s="15"/>
      <c r="NGQ210" s="15"/>
      <c r="NGR210" s="15"/>
      <c r="NGS210" s="15"/>
      <c r="NGT210" s="15"/>
      <c r="NGU210" s="15"/>
      <c r="NGV210" s="15"/>
      <c r="NGW210" s="15"/>
      <c r="NGX210" s="15"/>
      <c r="NGY210" s="15"/>
      <c r="NGZ210" s="15"/>
      <c r="NHA210" s="15"/>
      <c r="NHB210" s="15"/>
      <c r="NHC210" s="15"/>
      <c r="NHD210" s="15"/>
      <c r="NHE210" s="15"/>
      <c r="NHF210" s="15"/>
      <c r="NHG210" s="15"/>
      <c r="NHH210" s="15"/>
      <c r="NHI210" s="15"/>
      <c r="NHJ210" s="15"/>
      <c r="NHK210" s="15"/>
      <c r="NHL210" s="15"/>
      <c r="NHM210" s="15"/>
      <c r="NHN210" s="15"/>
      <c r="NHO210" s="15"/>
      <c r="NHP210" s="15"/>
      <c r="NHQ210" s="15"/>
      <c r="NHR210" s="15"/>
      <c r="NHS210" s="15"/>
      <c r="NHT210" s="15"/>
      <c r="NHU210" s="15"/>
      <c r="NHV210" s="15"/>
      <c r="NHW210" s="15"/>
      <c r="NHX210" s="15"/>
      <c r="NHY210" s="15"/>
      <c r="NHZ210" s="15"/>
      <c r="NIA210" s="15"/>
      <c r="NIB210" s="15"/>
      <c r="NIC210" s="15"/>
      <c r="NID210" s="15"/>
      <c r="NIE210" s="15"/>
      <c r="NIF210" s="15"/>
      <c r="NIG210" s="15"/>
      <c r="NIH210" s="15"/>
      <c r="NII210" s="15"/>
      <c r="NIJ210" s="15"/>
      <c r="NIK210" s="15"/>
      <c r="NIL210" s="15"/>
      <c r="NIM210" s="15"/>
      <c r="NIN210" s="15"/>
      <c r="NIO210" s="15"/>
      <c r="NIP210" s="15"/>
      <c r="NIQ210" s="15"/>
      <c r="NIR210" s="15"/>
      <c r="NIS210" s="15"/>
      <c r="NIT210" s="15"/>
      <c r="NIU210" s="15"/>
      <c r="NIV210" s="15"/>
      <c r="NIW210" s="15"/>
      <c r="NIX210" s="15"/>
      <c r="NIY210" s="15"/>
      <c r="NIZ210" s="15"/>
      <c r="NJA210" s="15"/>
      <c r="NJB210" s="15"/>
      <c r="NJC210" s="15"/>
      <c r="NJD210" s="15"/>
      <c r="NJE210" s="15"/>
      <c r="NJF210" s="15"/>
      <c r="NJG210" s="15"/>
      <c r="NJH210" s="15"/>
      <c r="NJI210" s="15"/>
      <c r="NJJ210" s="15"/>
      <c r="NJK210" s="15"/>
      <c r="NJL210" s="15"/>
      <c r="NJM210" s="15"/>
      <c r="NJN210" s="15"/>
      <c r="NJO210" s="15"/>
      <c r="NJP210" s="15"/>
      <c r="NJQ210" s="15"/>
      <c r="NJR210" s="15"/>
      <c r="NJS210" s="15"/>
      <c r="NJT210" s="15"/>
      <c r="NJU210" s="15"/>
      <c r="NJV210" s="15"/>
      <c r="NJW210" s="15"/>
      <c r="NJX210" s="15"/>
      <c r="NJY210" s="15"/>
      <c r="NJZ210" s="15"/>
      <c r="NKA210" s="15"/>
      <c r="NKB210" s="15"/>
      <c r="NKC210" s="15"/>
      <c r="NKD210" s="15"/>
      <c r="NKE210" s="15"/>
      <c r="NKF210" s="15"/>
      <c r="NKG210" s="15"/>
      <c r="NKH210" s="15"/>
      <c r="NKI210" s="15"/>
      <c r="NKJ210" s="15"/>
      <c r="NKK210" s="15"/>
      <c r="NKL210" s="15"/>
      <c r="NKM210" s="15"/>
      <c r="NKN210" s="15"/>
      <c r="NKO210" s="15"/>
      <c r="NKP210" s="15"/>
      <c r="NKQ210" s="15"/>
      <c r="NKR210" s="15"/>
      <c r="NKS210" s="15"/>
      <c r="NKT210" s="15"/>
      <c r="NKU210" s="15"/>
      <c r="NKV210" s="15"/>
      <c r="NKW210" s="15"/>
      <c r="NKX210" s="15"/>
      <c r="NKY210" s="15"/>
      <c r="NKZ210" s="15"/>
      <c r="NLA210" s="15"/>
      <c r="NLB210" s="15"/>
      <c r="NLC210" s="15"/>
      <c r="NLD210" s="15"/>
      <c r="NLE210" s="15"/>
      <c r="NLF210" s="15"/>
      <c r="NLG210" s="15"/>
      <c r="NLH210" s="15"/>
      <c r="NLI210" s="15"/>
      <c r="NLJ210" s="15"/>
      <c r="NLK210" s="15"/>
      <c r="NLL210" s="15"/>
      <c r="NLM210" s="15"/>
      <c r="NLN210" s="15"/>
      <c r="NLO210" s="15"/>
      <c r="NLP210" s="15"/>
      <c r="NLQ210" s="15"/>
      <c r="NLR210" s="15"/>
      <c r="NLS210" s="15"/>
      <c r="NLT210" s="15"/>
      <c r="NLU210" s="15"/>
      <c r="NLV210" s="15"/>
      <c r="NLW210" s="15"/>
      <c r="NLX210" s="15"/>
      <c r="NLY210" s="15"/>
      <c r="NLZ210" s="15"/>
      <c r="NMA210" s="15"/>
      <c r="NMB210" s="15"/>
      <c r="NMC210" s="15"/>
      <c r="NMD210" s="15"/>
      <c r="NME210" s="15"/>
      <c r="NMF210" s="15"/>
      <c r="NMG210" s="15"/>
      <c r="NMH210" s="15"/>
      <c r="NMI210" s="15"/>
      <c r="NMJ210" s="15"/>
      <c r="NMK210" s="15"/>
      <c r="NML210" s="15"/>
      <c r="NMM210" s="15"/>
      <c r="NMN210" s="15"/>
      <c r="NMO210" s="15"/>
      <c r="NMP210" s="15"/>
      <c r="NMQ210" s="15"/>
      <c r="NMR210" s="15"/>
      <c r="NMS210" s="15"/>
      <c r="NMT210" s="15"/>
      <c r="NMU210" s="15"/>
      <c r="NMV210" s="15"/>
      <c r="NMW210" s="15"/>
      <c r="NMX210" s="15"/>
      <c r="NMY210" s="15"/>
      <c r="NMZ210" s="15"/>
      <c r="NNA210" s="15"/>
      <c r="NNB210" s="15"/>
      <c r="NNC210" s="15"/>
      <c r="NND210" s="15"/>
      <c r="NNE210" s="15"/>
      <c r="NNF210" s="15"/>
      <c r="NNG210" s="15"/>
      <c r="NNH210" s="15"/>
      <c r="NNI210" s="15"/>
      <c r="NNJ210" s="15"/>
      <c r="NNK210" s="15"/>
      <c r="NNL210" s="15"/>
      <c r="NNM210" s="15"/>
      <c r="NNN210" s="15"/>
      <c r="NNO210" s="15"/>
      <c r="NNP210" s="15"/>
      <c r="NNQ210" s="15"/>
      <c r="NNR210" s="15"/>
      <c r="NNS210" s="15"/>
      <c r="NNT210" s="15"/>
      <c r="NNU210" s="15"/>
      <c r="NNV210" s="15"/>
      <c r="NNW210" s="15"/>
      <c r="NNX210" s="15"/>
      <c r="NNY210" s="15"/>
      <c r="NNZ210" s="15"/>
      <c r="NOA210" s="15"/>
      <c r="NOB210" s="15"/>
      <c r="NOC210" s="15"/>
      <c r="NOD210" s="15"/>
      <c r="NOE210" s="15"/>
      <c r="NOF210" s="15"/>
      <c r="NOG210" s="15"/>
      <c r="NOH210" s="15"/>
      <c r="NOI210" s="15"/>
      <c r="NOJ210" s="15"/>
      <c r="NOK210" s="15"/>
      <c r="NOL210" s="15"/>
      <c r="NOM210" s="15"/>
      <c r="NON210" s="15"/>
      <c r="NOO210" s="15"/>
      <c r="NOP210" s="15"/>
      <c r="NOQ210" s="15"/>
      <c r="NOR210" s="15"/>
      <c r="NOS210" s="15"/>
      <c r="NOT210" s="15"/>
      <c r="NOU210" s="15"/>
      <c r="NOV210" s="15"/>
      <c r="NOW210" s="15"/>
      <c r="NOX210" s="15"/>
      <c r="NOY210" s="15"/>
      <c r="NOZ210" s="15"/>
      <c r="NPA210" s="15"/>
      <c r="NPB210" s="15"/>
      <c r="NPC210" s="15"/>
      <c r="NPD210" s="15"/>
      <c r="NPE210" s="15"/>
      <c r="NPF210" s="15"/>
      <c r="NPG210" s="15"/>
      <c r="NPH210" s="15"/>
      <c r="NPI210" s="15"/>
      <c r="NPJ210" s="15"/>
      <c r="NPK210" s="15"/>
      <c r="NPL210" s="15"/>
      <c r="NPM210" s="15"/>
      <c r="NPN210" s="15"/>
      <c r="NPO210" s="15"/>
      <c r="NPP210" s="15"/>
      <c r="NPQ210" s="15"/>
      <c r="NPR210" s="15"/>
      <c r="NPS210" s="15"/>
      <c r="NPT210" s="15"/>
      <c r="NPU210" s="15"/>
      <c r="NPV210" s="15"/>
      <c r="NPW210" s="15"/>
      <c r="NPX210" s="15"/>
      <c r="NPY210" s="15"/>
      <c r="NPZ210" s="15"/>
      <c r="NQA210" s="15"/>
      <c r="NQB210" s="15"/>
      <c r="NQC210" s="15"/>
      <c r="NQD210" s="15"/>
      <c r="NQE210" s="15"/>
      <c r="NQF210" s="15"/>
      <c r="NQG210" s="15"/>
      <c r="NQH210" s="15"/>
      <c r="NQI210" s="15"/>
      <c r="NQJ210" s="15"/>
      <c r="NQK210" s="15"/>
      <c r="NQL210" s="15"/>
      <c r="NQM210" s="15"/>
      <c r="NQN210" s="15"/>
      <c r="NQO210" s="15"/>
      <c r="NQP210" s="15"/>
      <c r="NQQ210" s="15"/>
      <c r="NQR210" s="15"/>
      <c r="NQS210" s="15"/>
      <c r="NQT210" s="15"/>
      <c r="NQU210" s="15"/>
      <c r="NQV210" s="15"/>
      <c r="NQW210" s="15"/>
      <c r="NQX210" s="15"/>
      <c r="NQY210" s="15"/>
      <c r="NQZ210" s="15"/>
      <c r="NRA210" s="15"/>
      <c r="NRB210" s="15"/>
      <c r="NRC210" s="15"/>
      <c r="NRD210" s="15"/>
      <c r="NRE210" s="15"/>
      <c r="NRF210" s="15"/>
      <c r="NRG210" s="15"/>
      <c r="NRH210" s="15"/>
      <c r="NRI210" s="15"/>
      <c r="NRJ210" s="15"/>
      <c r="NRK210" s="15"/>
      <c r="NRL210" s="15"/>
      <c r="NRM210" s="15"/>
      <c r="NRN210" s="15"/>
      <c r="NRO210" s="15"/>
      <c r="NRP210" s="15"/>
      <c r="NRQ210" s="15"/>
      <c r="NRR210" s="15"/>
      <c r="NRS210" s="15"/>
      <c r="NRT210" s="15"/>
      <c r="NRU210" s="15"/>
      <c r="NRV210" s="15"/>
      <c r="NRW210" s="15"/>
      <c r="NRX210" s="15"/>
      <c r="NRY210" s="15"/>
      <c r="NRZ210" s="15"/>
      <c r="NSA210" s="15"/>
      <c r="NSB210" s="15"/>
      <c r="NSC210" s="15"/>
      <c r="NSD210" s="15"/>
      <c r="NSE210" s="15"/>
      <c r="NSF210" s="15"/>
      <c r="NSG210" s="15"/>
      <c r="NSH210" s="15"/>
      <c r="NSI210" s="15"/>
      <c r="NSJ210" s="15"/>
      <c r="NSK210" s="15"/>
      <c r="NSL210" s="15"/>
      <c r="NSM210" s="15"/>
      <c r="NSN210" s="15"/>
      <c r="NSO210" s="15"/>
      <c r="NSP210" s="15"/>
      <c r="NSQ210" s="15"/>
      <c r="NSR210" s="15"/>
      <c r="NSS210" s="15"/>
      <c r="NST210" s="15"/>
      <c r="NSU210" s="15"/>
      <c r="NSV210" s="15"/>
      <c r="NSW210" s="15"/>
      <c r="NSX210" s="15"/>
      <c r="NSY210" s="15"/>
      <c r="NSZ210" s="15"/>
      <c r="NTA210" s="15"/>
      <c r="NTB210" s="15"/>
      <c r="NTC210" s="15"/>
      <c r="NTD210" s="15"/>
      <c r="NTE210" s="15"/>
      <c r="NTF210" s="15"/>
      <c r="NTG210" s="15"/>
      <c r="NTH210" s="15"/>
      <c r="NTI210" s="15"/>
      <c r="NTJ210" s="15"/>
      <c r="NTK210" s="15"/>
      <c r="NTL210" s="15"/>
      <c r="NTM210" s="15"/>
      <c r="NTN210" s="15"/>
      <c r="NTO210" s="15"/>
      <c r="NTP210" s="15"/>
      <c r="NTQ210" s="15"/>
      <c r="NTR210" s="15"/>
      <c r="NTS210" s="15"/>
      <c r="NTT210" s="15"/>
      <c r="NTU210" s="15"/>
      <c r="NTV210" s="15"/>
      <c r="NTW210" s="15"/>
      <c r="NTX210" s="15"/>
      <c r="NTY210" s="15"/>
      <c r="NTZ210" s="15"/>
      <c r="NUA210" s="15"/>
      <c r="NUB210" s="15"/>
      <c r="NUC210" s="15"/>
      <c r="NUD210" s="15"/>
      <c r="NUE210" s="15"/>
      <c r="NUF210" s="15"/>
      <c r="NUG210" s="15"/>
      <c r="NUH210" s="15"/>
      <c r="NUI210" s="15"/>
      <c r="NUJ210" s="15"/>
      <c r="NUK210" s="15"/>
      <c r="NUL210" s="15"/>
      <c r="NUM210" s="15"/>
      <c r="NUN210" s="15"/>
      <c r="NUO210" s="15"/>
      <c r="NUP210" s="15"/>
      <c r="NUQ210" s="15"/>
      <c r="NUR210" s="15"/>
      <c r="NUS210" s="15"/>
      <c r="NUT210" s="15"/>
      <c r="NUU210" s="15"/>
      <c r="NUV210" s="15"/>
      <c r="NUW210" s="15"/>
      <c r="NUX210" s="15"/>
      <c r="NUY210" s="15"/>
      <c r="NUZ210" s="15"/>
      <c r="NVA210" s="15"/>
      <c r="NVB210" s="15"/>
      <c r="NVC210" s="15"/>
      <c r="NVD210" s="15"/>
      <c r="NVE210" s="15"/>
      <c r="NVF210" s="15"/>
      <c r="NVG210" s="15"/>
      <c r="NVH210" s="15"/>
      <c r="NVI210" s="15"/>
      <c r="NVJ210" s="15"/>
      <c r="NVK210" s="15"/>
      <c r="NVL210" s="15"/>
      <c r="NVM210" s="15"/>
      <c r="NVN210" s="15"/>
      <c r="NVO210" s="15"/>
      <c r="NVP210" s="15"/>
      <c r="NVQ210" s="15"/>
      <c r="NVR210" s="15"/>
      <c r="NVS210" s="15"/>
      <c r="NVT210" s="15"/>
      <c r="NVU210" s="15"/>
      <c r="NVV210" s="15"/>
      <c r="NVW210" s="15"/>
      <c r="NVX210" s="15"/>
      <c r="NVY210" s="15"/>
      <c r="NVZ210" s="15"/>
      <c r="NWA210" s="15"/>
      <c r="NWB210" s="15"/>
      <c r="NWC210" s="15"/>
      <c r="NWD210" s="15"/>
      <c r="NWE210" s="15"/>
      <c r="NWF210" s="15"/>
      <c r="NWG210" s="15"/>
      <c r="NWH210" s="15"/>
      <c r="NWI210" s="15"/>
      <c r="NWJ210" s="15"/>
      <c r="NWK210" s="15"/>
      <c r="NWL210" s="15"/>
      <c r="NWM210" s="15"/>
      <c r="NWN210" s="15"/>
      <c r="NWO210" s="15"/>
      <c r="NWP210" s="15"/>
      <c r="NWQ210" s="15"/>
      <c r="NWR210" s="15"/>
      <c r="NWS210" s="15"/>
      <c r="NWT210" s="15"/>
      <c r="NWU210" s="15"/>
      <c r="NWV210" s="15"/>
      <c r="NWW210" s="15"/>
      <c r="NWX210" s="15"/>
      <c r="NWY210" s="15"/>
      <c r="NWZ210" s="15"/>
      <c r="NXA210" s="15"/>
      <c r="NXB210" s="15"/>
      <c r="NXC210" s="15"/>
      <c r="NXD210" s="15"/>
      <c r="NXE210" s="15"/>
      <c r="NXF210" s="15"/>
      <c r="NXG210" s="15"/>
      <c r="NXH210" s="15"/>
      <c r="NXI210" s="15"/>
      <c r="NXJ210" s="15"/>
      <c r="NXK210" s="15"/>
      <c r="NXL210" s="15"/>
      <c r="NXM210" s="15"/>
      <c r="NXN210" s="15"/>
      <c r="NXO210" s="15"/>
      <c r="NXP210" s="15"/>
      <c r="NXQ210" s="15"/>
      <c r="NXR210" s="15"/>
      <c r="NXS210" s="15"/>
      <c r="NXT210" s="15"/>
      <c r="NXU210" s="15"/>
      <c r="NXV210" s="15"/>
      <c r="NXW210" s="15"/>
      <c r="NXX210" s="15"/>
      <c r="NXY210" s="15"/>
      <c r="NXZ210" s="15"/>
      <c r="NYA210" s="15"/>
      <c r="NYB210" s="15"/>
      <c r="NYC210" s="15"/>
      <c r="NYD210" s="15"/>
      <c r="NYE210" s="15"/>
      <c r="NYF210" s="15"/>
      <c r="NYG210" s="15"/>
      <c r="NYH210" s="15"/>
      <c r="NYI210" s="15"/>
      <c r="NYJ210" s="15"/>
      <c r="NYK210" s="15"/>
      <c r="NYL210" s="15"/>
      <c r="NYM210" s="15"/>
      <c r="NYN210" s="15"/>
      <c r="NYO210" s="15"/>
      <c r="NYP210" s="15"/>
      <c r="NYQ210" s="15"/>
      <c r="NYR210" s="15"/>
      <c r="NYS210" s="15"/>
      <c r="NYT210" s="15"/>
      <c r="NYU210" s="15"/>
      <c r="NYV210" s="15"/>
      <c r="NYW210" s="15"/>
      <c r="NYX210" s="15"/>
      <c r="NYY210" s="15"/>
      <c r="NYZ210" s="15"/>
      <c r="NZA210" s="15"/>
      <c r="NZB210" s="15"/>
      <c r="NZC210" s="15"/>
      <c r="NZD210" s="15"/>
      <c r="NZE210" s="15"/>
      <c r="NZF210" s="15"/>
      <c r="NZG210" s="15"/>
      <c r="NZH210" s="15"/>
      <c r="NZI210" s="15"/>
      <c r="NZJ210" s="15"/>
      <c r="NZK210" s="15"/>
      <c r="NZL210" s="15"/>
      <c r="NZM210" s="15"/>
      <c r="NZN210" s="15"/>
      <c r="NZO210" s="15"/>
      <c r="NZP210" s="15"/>
      <c r="NZQ210" s="15"/>
      <c r="NZR210" s="15"/>
      <c r="NZS210" s="15"/>
      <c r="NZT210" s="15"/>
      <c r="NZU210" s="15"/>
      <c r="NZV210" s="15"/>
      <c r="NZW210" s="15"/>
      <c r="NZX210" s="15"/>
      <c r="NZY210" s="15"/>
      <c r="NZZ210" s="15"/>
      <c r="OAA210" s="15"/>
      <c r="OAB210" s="15"/>
      <c r="OAC210" s="15"/>
      <c r="OAD210" s="15"/>
      <c r="OAE210" s="15"/>
      <c r="OAF210" s="15"/>
      <c r="OAG210" s="15"/>
      <c r="OAH210" s="15"/>
      <c r="OAI210" s="15"/>
      <c r="OAJ210" s="15"/>
      <c r="OAK210" s="15"/>
      <c r="OAL210" s="15"/>
      <c r="OAM210" s="15"/>
      <c r="OAN210" s="15"/>
      <c r="OAO210" s="15"/>
      <c r="OAP210" s="15"/>
      <c r="OAQ210" s="15"/>
      <c r="OAR210" s="15"/>
      <c r="OAS210" s="15"/>
      <c r="OAT210" s="15"/>
      <c r="OAU210" s="15"/>
      <c r="OAV210" s="15"/>
      <c r="OAW210" s="15"/>
      <c r="OAX210" s="15"/>
      <c r="OAY210" s="15"/>
      <c r="OAZ210" s="15"/>
      <c r="OBA210" s="15"/>
      <c r="OBB210" s="15"/>
      <c r="OBC210" s="15"/>
      <c r="OBD210" s="15"/>
      <c r="OBE210" s="15"/>
      <c r="OBF210" s="15"/>
      <c r="OBG210" s="15"/>
      <c r="OBH210" s="15"/>
      <c r="OBI210" s="15"/>
      <c r="OBJ210" s="15"/>
      <c r="OBK210" s="15"/>
      <c r="OBL210" s="15"/>
      <c r="OBM210" s="15"/>
      <c r="OBN210" s="15"/>
      <c r="OBO210" s="15"/>
      <c r="OBP210" s="15"/>
      <c r="OBQ210" s="15"/>
      <c r="OBR210" s="15"/>
      <c r="OBS210" s="15"/>
      <c r="OBT210" s="15"/>
      <c r="OBU210" s="15"/>
      <c r="OBV210" s="15"/>
      <c r="OBW210" s="15"/>
      <c r="OBX210" s="15"/>
      <c r="OBY210" s="15"/>
      <c r="OBZ210" s="15"/>
      <c r="OCA210" s="15"/>
      <c r="OCB210" s="15"/>
      <c r="OCC210" s="15"/>
      <c r="OCD210" s="15"/>
      <c r="OCE210" s="15"/>
      <c r="OCF210" s="15"/>
      <c r="OCG210" s="15"/>
      <c r="OCH210" s="15"/>
      <c r="OCI210" s="15"/>
      <c r="OCJ210" s="15"/>
      <c r="OCK210" s="15"/>
      <c r="OCL210" s="15"/>
      <c r="OCM210" s="15"/>
      <c r="OCN210" s="15"/>
      <c r="OCO210" s="15"/>
      <c r="OCP210" s="15"/>
      <c r="OCQ210" s="15"/>
      <c r="OCR210" s="15"/>
      <c r="OCS210" s="15"/>
      <c r="OCT210" s="15"/>
      <c r="OCU210" s="15"/>
      <c r="OCV210" s="15"/>
      <c r="OCW210" s="15"/>
      <c r="OCX210" s="15"/>
      <c r="OCY210" s="15"/>
      <c r="OCZ210" s="15"/>
      <c r="ODA210" s="15"/>
      <c r="ODB210" s="15"/>
      <c r="ODC210" s="15"/>
      <c r="ODD210" s="15"/>
      <c r="ODE210" s="15"/>
      <c r="ODF210" s="15"/>
      <c r="ODG210" s="15"/>
      <c r="ODH210" s="15"/>
      <c r="ODI210" s="15"/>
      <c r="ODJ210" s="15"/>
      <c r="ODK210" s="15"/>
      <c r="ODL210" s="15"/>
      <c r="ODM210" s="15"/>
      <c r="ODN210" s="15"/>
      <c r="ODO210" s="15"/>
      <c r="ODP210" s="15"/>
      <c r="ODQ210" s="15"/>
      <c r="ODR210" s="15"/>
      <c r="ODS210" s="15"/>
      <c r="ODT210" s="15"/>
      <c r="ODU210" s="15"/>
      <c r="ODV210" s="15"/>
      <c r="ODW210" s="15"/>
      <c r="ODX210" s="15"/>
      <c r="ODY210" s="15"/>
      <c r="ODZ210" s="15"/>
      <c r="OEA210" s="15"/>
      <c r="OEB210" s="15"/>
      <c r="OEC210" s="15"/>
      <c r="OED210" s="15"/>
      <c r="OEE210" s="15"/>
      <c r="OEF210" s="15"/>
      <c r="OEG210" s="15"/>
      <c r="OEH210" s="15"/>
      <c r="OEI210" s="15"/>
      <c r="OEJ210" s="15"/>
      <c r="OEK210" s="15"/>
      <c r="OEL210" s="15"/>
      <c r="OEM210" s="15"/>
      <c r="OEN210" s="15"/>
      <c r="OEO210" s="15"/>
      <c r="OEP210" s="15"/>
      <c r="OEQ210" s="15"/>
      <c r="OER210" s="15"/>
      <c r="OES210" s="15"/>
      <c r="OET210" s="15"/>
      <c r="OEU210" s="15"/>
      <c r="OEV210" s="15"/>
      <c r="OEW210" s="15"/>
      <c r="OEX210" s="15"/>
      <c r="OEY210" s="15"/>
      <c r="OEZ210" s="15"/>
      <c r="OFA210" s="15"/>
      <c r="OFB210" s="15"/>
      <c r="OFC210" s="15"/>
      <c r="OFD210" s="15"/>
      <c r="OFE210" s="15"/>
      <c r="OFF210" s="15"/>
      <c r="OFG210" s="15"/>
      <c r="OFH210" s="15"/>
      <c r="OFI210" s="15"/>
      <c r="OFJ210" s="15"/>
      <c r="OFK210" s="15"/>
      <c r="OFL210" s="15"/>
      <c r="OFM210" s="15"/>
      <c r="OFN210" s="15"/>
      <c r="OFO210" s="15"/>
      <c r="OFP210" s="15"/>
      <c r="OFQ210" s="15"/>
      <c r="OFR210" s="15"/>
      <c r="OFS210" s="15"/>
      <c r="OFT210" s="15"/>
      <c r="OFU210" s="15"/>
      <c r="OFV210" s="15"/>
      <c r="OFW210" s="15"/>
      <c r="OFX210" s="15"/>
      <c r="OFY210" s="15"/>
      <c r="OFZ210" s="15"/>
      <c r="OGA210" s="15"/>
      <c r="OGB210" s="15"/>
      <c r="OGC210" s="15"/>
      <c r="OGD210" s="15"/>
      <c r="OGE210" s="15"/>
      <c r="OGF210" s="15"/>
      <c r="OGG210" s="15"/>
      <c r="OGH210" s="15"/>
      <c r="OGI210" s="15"/>
      <c r="OGJ210" s="15"/>
      <c r="OGK210" s="15"/>
      <c r="OGL210" s="15"/>
      <c r="OGM210" s="15"/>
      <c r="OGN210" s="15"/>
      <c r="OGO210" s="15"/>
      <c r="OGP210" s="15"/>
      <c r="OGQ210" s="15"/>
      <c r="OGR210" s="15"/>
      <c r="OGS210" s="15"/>
      <c r="OGT210" s="15"/>
      <c r="OGU210" s="15"/>
      <c r="OGV210" s="15"/>
      <c r="OGW210" s="15"/>
      <c r="OGX210" s="15"/>
      <c r="OGY210" s="15"/>
      <c r="OGZ210" s="15"/>
      <c r="OHA210" s="15"/>
      <c r="OHB210" s="15"/>
      <c r="OHC210" s="15"/>
      <c r="OHD210" s="15"/>
      <c r="OHE210" s="15"/>
      <c r="OHF210" s="15"/>
      <c r="OHG210" s="15"/>
      <c r="OHH210" s="15"/>
      <c r="OHI210" s="15"/>
      <c r="OHJ210" s="15"/>
      <c r="OHK210" s="15"/>
      <c r="OHL210" s="15"/>
      <c r="OHM210" s="15"/>
      <c r="OHN210" s="15"/>
      <c r="OHO210" s="15"/>
      <c r="OHP210" s="15"/>
      <c r="OHQ210" s="15"/>
      <c r="OHR210" s="15"/>
      <c r="OHS210" s="15"/>
      <c r="OHT210" s="15"/>
      <c r="OHU210" s="15"/>
      <c r="OHV210" s="15"/>
      <c r="OHW210" s="15"/>
      <c r="OHX210" s="15"/>
      <c r="OHY210" s="15"/>
      <c r="OHZ210" s="15"/>
      <c r="OIA210" s="15"/>
      <c r="OIB210" s="15"/>
      <c r="OIC210" s="15"/>
      <c r="OID210" s="15"/>
      <c r="OIE210" s="15"/>
      <c r="OIF210" s="15"/>
      <c r="OIG210" s="15"/>
      <c r="OIH210" s="15"/>
      <c r="OII210" s="15"/>
      <c r="OIJ210" s="15"/>
      <c r="OIK210" s="15"/>
      <c r="OIL210" s="15"/>
      <c r="OIM210" s="15"/>
      <c r="OIN210" s="15"/>
      <c r="OIO210" s="15"/>
      <c r="OIP210" s="15"/>
      <c r="OIQ210" s="15"/>
      <c r="OIR210" s="15"/>
      <c r="OIS210" s="15"/>
      <c r="OIT210" s="15"/>
      <c r="OIU210" s="15"/>
      <c r="OIV210" s="15"/>
      <c r="OIW210" s="15"/>
      <c r="OIX210" s="15"/>
      <c r="OIY210" s="15"/>
      <c r="OIZ210" s="15"/>
      <c r="OJA210" s="15"/>
      <c r="OJB210" s="15"/>
      <c r="OJC210" s="15"/>
      <c r="OJD210" s="15"/>
      <c r="OJE210" s="15"/>
      <c r="OJF210" s="15"/>
      <c r="OJG210" s="15"/>
      <c r="OJH210" s="15"/>
      <c r="OJI210" s="15"/>
      <c r="OJJ210" s="15"/>
      <c r="OJK210" s="15"/>
      <c r="OJL210" s="15"/>
      <c r="OJM210" s="15"/>
      <c r="OJN210" s="15"/>
      <c r="OJO210" s="15"/>
      <c r="OJP210" s="15"/>
      <c r="OJQ210" s="15"/>
      <c r="OJR210" s="15"/>
      <c r="OJS210" s="15"/>
      <c r="OJT210" s="15"/>
      <c r="OJU210" s="15"/>
      <c r="OJV210" s="15"/>
      <c r="OJW210" s="15"/>
      <c r="OJX210" s="15"/>
      <c r="OJY210" s="15"/>
      <c r="OJZ210" s="15"/>
      <c r="OKA210" s="15"/>
      <c r="OKB210" s="15"/>
      <c r="OKC210" s="15"/>
      <c r="OKD210" s="15"/>
      <c r="OKE210" s="15"/>
      <c r="OKF210" s="15"/>
      <c r="OKG210" s="15"/>
      <c r="OKH210" s="15"/>
      <c r="OKI210" s="15"/>
      <c r="OKJ210" s="15"/>
      <c r="OKK210" s="15"/>
      <c r="OKL210" s="15"/>
      <c r="OKM210" s="15"/>
      <c r="OKN210" s="15"/>
      <c r="OKO210" s="15"/>
      <c r="OKP210" s="15"/>
      <c r="OKQ210" s="15"/>
      <c r="OKR210" s="15"/>
      <c r="OKS210" s="15"/>
      <c r="OKT210" s="15"/>
      <c r="OKU210" s="15"/>
      <c r="OKV210" s="15"/>
      <c r="OKW210" s="15"/>
      <c r="OKX210" s="15"/>
      <c r="OKY210" s="15"/>
      <c r="OKZ210" s="15"/>
      <c r="OLA210" s="15"/>
      <c r="OLB210" s="15"/>
      <c r="OLC210" s="15"/>
      <c r="OLD210" s="15"/>
      <c r="OLE210" s="15"/>
      <c r="OLF210" s="15"/>
      <c r="OLG210" s="15"/>
      <c r="OLH210" s="15"/>
      <c r="OLI210" s="15"/>
      <c r="OLJ210" s="15"/>
      <c r="OLK210" s="15"/>
      <c r="OLL210" s="15"/>
      <c r="OLM210" s="15"/>
      <c r="OLN210" s="15"/>
      <c r="OLO210" s="15"/>
      <c r="OLP210" s="15"/>
      <c r="OLQ210" s="15"/>
      <c r="OLR210" s="15"/>
      <c r="OLS210" s="15"/>
      <c r="OLT210" s="15"/>
      <c r="OLU210" s="15"/>
      <c r="OLV210" s="15"/>
      <c r="OLW210" s="15"/>
      <c r="OLX210" s="15"/>
      <c r="OLY210" s="15"/>
      <c r="OLZ210" s="15"/>
      <c r="OMA210" s="15"/>
      <c r="OMB210" s="15"/>
      <c r="OMC210" s="15"/>
      <c r="OMD210" s="15"/>
      <c r="OME210" s="15"/>
      <c r="OMF210" s="15"/>
      <c r="OMG210" s="15"/>
      <c r="OMH210" s="15"/>
      <c r="OMI210" s="15"/>
      <c r="OMJ210" s="15"/>
      <c r="OMK210" s="15"/>
      <c r="OML210" s="15"/>
      <c r="OMM210" s="15"/>
      <c r="OMN210" s="15"/>
      <c r="OMO210" s="15"/>
      <c r="OMP210" s="15"/>
      <c r="OMQ210" s="15"/>
      <c r="OMR210" s="15"/>
      <c r="OMS210" s="15"/>
      <c r="OMT210" s="15"/>
      <c r="OMU210" s="15"/>
      <c r="OMV210" s="15"/>
      <c r="OMW210" s="15"/>
      <c r="OMX210" s="15"/>
      <c r="OMY210" s="15"/>
      <c r="OMZ210" s="15"/>
      <c r="ONA210" s="15"/>
      <c r="ONB210" s="15"/>
      <c r="ONC210" s="15"/>
      <c r="OND210" s="15"/>
      <c r="ONE210" s="15"/>
      <c r="ONF210" s="15"/>
      <c r="ONG210" s="15"/>
      <c r="ONH210" s="15"/>
      <c r="ONI210" s="15"/>
      <c r="ONJ210" s="15"/>
      <c r="ONK210" s="15"/>
      <c r="ONL210" s="15"/>
      <c r="ONM210" s="15"/>
      <c r="ONN210" s="15"/>
      <c r="ONO210" s="15"/>
      <c r="ONP210" s="15"/>
      <c r="ONQ210" s="15"/>
      <c r="ONR210" s="15"/>
      <c r="ONS210" s="15"/>
      <c r="ONT210" s="15"/>
      <c r="ONU210" s="15"/>
      <c r="ONV210" s="15"/>
      <c r="ONW210" s="15"/>
      <c r="ONX210" s="15"/>
      <c r="ONY210" s="15"/>
      <c r="ONZ210" s="15"/>
      <c r="OOA210" s="15"/>
      <c r="OOB210" s="15"/>
      <c r="OOC210" s="15"/>
      <c r="OOD210" s="15"/>
      <c r="OOE210" s="15"/>
      <c r="OOF210" s="15"/>
      <c r="OOG210" s="15"/>
      <c r="OOH210" s="15"/>
      <c r="OOI210" s="15"/>
      <c r="OOJ210" s="15"/>
      <c r="OOK210" s="15"/>
      <c r="OOL210" s="15"/>
      <c r="OOM210" s="15"/>
      <c r="OON210" s="15"/>
      <c r="OOO210" s="15"/>
      <c r="OOP210" s="15"/>
      <c r="OOQ210" s="15"/>
      <c r="OOR210" s="15"/>
      <c r="OOS210" s="15"/>
      <c r="OOT210" s="15"/>
      <c r="OOU210" s="15"/>
      <c r="OOV210" s="15"/>
      <c r="OOW210" s="15"/>
      <c r="OOX210" s="15"/>
      <c r="OOY210" s="15"/>
      <c r="OOZ210" s="15"/>
      <c r="OPA210" s="15"/>
      <c r="OPB210" s="15"/>
      <c r="OPC210" s="15"/>
      <c r="OPD210" s="15"/>
      <c r="OPE210" s="15"/>
      <c r="OPF210" s="15"/>
      <c r="OPG210" s="15"/>
      <c r="OPH210" s="15"/>
      <c r="OPI210" s="15"/>
      <c r="OPJ210" s="15"/>
      <c r="OPK210" s="15"/>
      <c r="OPL210" s="15"/>
      <c r="OPM210" s="15"/>
      <c r="OPN210" s="15"/>
      <c r="OPO210" s="15"/>
      <c r="OPP210" s="15"/>
      <c r="OPQ210" s="15"/>
      <c r="OPR210" s="15"/>
      <c r="OPS210" s="15"/>
      <c r="OPT210" s="15"/>
      <c r="OPU210" s="15"/>
      <c r="OPV210" s="15"/>
      <c r="OPW210" s="15"/>
      <c r="OPX210" s="15"/>
      <c r="OPY210" s="15"/>
      <c r="OPZ210" s="15"/>
      <c r="OQA210" s="15"/>
      <c r="OQB210" s="15"/>
      <c r="OQC210" s="15"/>
      <c r="OQD210" s="15"/>
      <c r="OQE210" s="15"/>
      <c r="OQF210" s="15"/>
      <c r="OQG210" s="15"/>
      <c r="OQH210" s="15"/>
      <c r="OQI210" s="15"/>
      <c r="OQJ210" s="15"/>
      <c r="OQK210" s="15"/>
      <c r="OQL210" s="15"/>
      <c r="OQM210" s="15"/>
      <c r="OQN210" s="15"/>
      <c r="OQO210" s="15"/>
      <c r="OQP210" s="15"/>
      <c r="OQQ210" s="15"/>
      <c r="OQR210" s="15"/>
      <c r="OQS210" s="15"/>
      <c r="OQT210" s="15"/>
      <c r="OQU210" s="15"/>
      <c r="OQV210" s="15"/>
      <c r="OQW210" s="15"/>
      <c r="OQX210" s="15"/>
      <c r="OQY210" s="15"/>
      <c r="OQZ210" s="15"/>
      <c r="ORA210" s="15"/>
      <c r="ORB210" s="15"/>
      <c r="ORC210" s="15"/>
      <c r="ORD210" s="15"/>
      <c r="ORE210" s="15"/>
      <c r="ORF210" s="15"/>
      <c r="ORG210" s="15"/>
      <c r="ORH210" s="15"/>
      <c r="ORI210" s="15"/>
      <c r="ORJ210" s="15"/>
      <c r="ORK210" s="15"/>
      <c r="ORL210" s="15"/>
      <c r="ORM210" s="15"/>
      <c r="ORN210" s="15"/>
      <c r="ORO210" s="15"/>
      <c r="ORP210" s="15"/>
      <c r="ORQ210" s="15"/>
      <c r="ORR210" s="15"/>
      <c r="ORS210" s="15"/>
      <c r="ORT210" s="15"/>
      <c r="ORU210" s="15"/>
      <c r="ORV210" s="15"/>
      <c r="ORW210" s="15"/>
      <c r="ORX210" s="15"/>
      <c r="ORY210" s="15"/>
      <c r="ORZ210" s="15"/>
      <c r="OSA210" s="15"/>
      <c r="OSB210" s="15"/>
      <c r="OSC210" s="15"/>
      <c r="OSD210" s="15"/>
      <c r="OSE210" s="15"/>
      <c r="OSF210" s="15"/>
      <c r="OSG210" s="15"/>
      <c r="OSH210" s="15"/>
      <c r="OSI210" s="15"/>
      <c r="OSJ210" s="15"/>
      <c r="OSK210" s="15"/>
      <c r="OSL210" s="15"/>
      <c r="OSM210" s="15"/>
      <c r="OSN210" s="15"/>
      <c r="OSO210" s="15"/>
      <c r="OSP210" s="15"/>
      <c r="OSQ210" s="15"/>
      <c r="OSR210" s="15"/>
      <c r="OSS210" s="15"/>
      <c r="OST210" s="15"/>
      <c r="OSU210" s="15"/>
      <c r="OSV210" s="15"/>
      <c r="OSW210" s="15"/>
      <c r="OSX210" s="15"/>
      <c r="OSY210" s="15"/>
      <c r="OSZ210" s="15"/>
      <c r="OTA210" s="15"/>
      <c r="OTB210" s="15"/>
      <c r="OTC210" s="15"/>
      <c r="OTD210" s="15"/>
      <c r="OTE210" s="15"/>
      <c r="OTF210" s="15"/>
      <c r="OTG210" s="15"/>
      <c r="OTH210" s="15"/>
      <c r="OTI210" s="15"/>
      <c r="OTJ210" s="15"/>
      <c r="OTK210" s="15"/>
      <c r="OTL210" s="15"/>
      <c r="OTM210" s="15"/>
      <c r="OTN210" s="15"/>
      <c r="OTO210" s="15"/>
      <c r="OTP210" s="15"/>
      <c r="OTQ210" s="15"/>
      <c r="OTR210" s="15"/>
      <c r="OTS210" s="15"/>
      <c r="OTT210" s="15"/>
      <c r="OTU210" s="15"/>
      <c r="OTV210" s="15"/>
      <c r="OTW210" s="15"/>
      <c r="OTX210" s="15"/>
      <c r="OTY210" s="15"/>
      <c r="OTZ210" s="15"/>
      <c r="OUA210" s="15"/>
      <c r="OUB210" s="15"/>
      <c r="OUC210" s="15"/>
      <c r="OUD210" s="15"/>
      <c r="OUE210" s="15"/>
      <c r="OUF210" s="15"/>
      <c r="OUG210" s="15"/>
      <c r="OUH210" s="15"/>
      <c r="OUI210" s="15"/>
      <c r="OUJ210" s="15"/>
      <c r="OUK210" s="15"/>
      <c r="OUL210" s="15"/>
      <c r="OUM210" s="15"/>
      <c r="OUN210" s="15"/>
      <c r="OUO210" s="15"/>
      <c r="OUP210" s="15"/>
      <c r="OUQ210" s="15"/>
      <c r="OUR210" s="15"/>
      <c r="OUS210" s="15"/>
      <c r="OUT210" s="15"/>
      <c r="OUU210" s="15"/>
      <c r="OUV210" s="15"/>
      <c r="OUW210" s="15"/>
      <c r="OUX210" s="15"/>
      <c r="OUY210" s="15"/>
      <c r="OUZ210" s="15"/>
      <c r="OVA210" s="15"/>
      <c r="OVB210" s="15"/>
      <c r="OVC210" s="15"/>
      <c r="OVD210" s="15"/>
      <c r="OVE210" s="15"/>
      <c r="OVF210" s="15"/>
      <c r="OVG210" s="15"/>
      <c r="OVH210" s="15"/>
      <c r="OVI210" s="15"/>
      <c r="OVJ210" s="15"/>
      <c r="OVK210" s="15"/>
      <c r="OVL210" s="15"/>
      <c r="OVM210" s="15"/>
      <c r="OVN210" s="15"/>
      <c r="OVO210" s="15"/>
      <c r="OVP210" s="15"/>
      <c r="OVQ210" s="15"/>
      <c r="OVR210" s="15"/>
      <c r="OVS210" s="15"/>
      <c r="OVT210" s="15"/>
      <c r="OVU210" s="15"/>
      <c r="OVV210" s="15"/>
      <c r="OVW210" s="15"/>
      <c r="OVX210" s="15"/>
      <c r="OVY210" s="15"/>
      <c r="OVZ210" s="15"/>
      <c r="OWA210" s="15"/>
      <c r="OWB210" s="15"/>
      <c r="OWC210" s="15"/>
      <c r="OWD210" s="15"/>
      <c r="OWE210" s="15"/>
      <c r="OWF210" s="15"/>
      <c r="OWG210" s="15"/>
      <c r="OWH210" s="15"/>
      <c r="OWI210" s="15"/>
      <c r="OWJ210" s="15"/>
      <c r="OWK210" s="15"/>
      <c r="OWL210" s="15"/>
      <c r="OWM210" s="15"/>
      <c r="OWN210" s="15"/>
      <c r="OWO210" s="15"/>
      <c r="OWP210" s="15"/>
      <c r="OWQ210" s="15"/>
      <c r="OWR210" s="15"/>
      <c r="OWS210" s="15"/>
      <c r="OWT210" s="15"/>
      <c r="OWU210" s="15"/>
      <c r="OWV210" s="15"/>
      <c r="OWW210" s="15"/>
      <c r="OWX210" s="15"/>
      <c r="OWY210" s="15"/>
      <c r="OWZ210" s="15"/>
      <c r="OXA210" s="15"/>
      <c r="OXB210" s="15"/>
      <c r="OXC210" s="15"/>
      <c r="OXD210" s="15"/>
      <c r="OXE210" s="15"/>
      <c r="OXF210" s="15"/>
      <c r="OXG210" s="15"/>
      <c r="OXH210" s="15"/>
      <c r="OXI210" s="15"/>
      <c r="OXJ210" s="15"/>
      <c r="OXK210" s="15"/>
      <c r="OXL210" s="15"/>
      <c r="OXM210" s="15"/>
      <c r="OXN210" s="15"/>
      <c r="OXO210" s="15"/>
      <c r="OXP210" s="15"/>
      <c r="OXQ210" s="15"/>
      <c r="OXR210" s="15"/>
      <c r="OXS210" s="15"/>
      <c r="OXT210" s="15"/>
      <c r="OXU210" s="15"/>
      <c r="OXV210" s="15"/>
      <c r="OXW210" s="15"/>
      <c r="OXX210" s="15"/>
      <c r="OXY210" s="15"/>
      <c r="OXZ210" s="15"/>
      <c r="OYA210" s="15"/>
      <c r="OYB210" s="15"/>
      <c r="OYC210" s="15"/>
      <c r="OYD210" s="15"/>
      <c r="OYE210" s="15"/>
      <c r="OYF210" s="15"/>
      <c r="OYG210" s="15"/>
      <c r="OYH210" s="15"/>
      <c r="OYI210" s="15"/>
      <c r="OYJ210" s="15"/>
      <c r="OYK210" s="15"/>
      <c r="OYL210" s="15"/>
      <c r="OYM210" s="15"/>
      <c r="OYN210" s="15"/>
      <c r="OYO210" s="15"/>
      <c r="OYP210" s="15"/>
      <c r="OYQ210" s="15"/>
      <c r="OYR210" s="15"/>
      <c r="OYS210" s="15"/>
      <c r="OYT210" s="15"/>
      <c r="OYU210" s="15"/>
      <c r="OYV210" s="15"/>
      <c r="OYW210" s="15"/>
      <c r="OYX210" s="15"/>
      <c r="OYY210" s="15"/>
      <c r="OYZ210" s="15"/>
      <c r="OZA210" s="15"/>
      <c r="OZB210" s="15"/>
      <c r="OZC210" s="15"/>
      <c r="OZD210" s="15"/>
      <c r="OZE210" s="15"/>
      <c r="OZF210" s="15"/>
      <c r="OZG210" s="15"/>
      <c r="OZH210" s="15"/>
      <c r="OZI210" s="15"/>
      <c r="OZJ210" s="15"/>
      <c r="OZK210" s="15"/>
      <c r="OZL210" s="15"/>
      <c r="OZM210" s="15"/>
      <c r="OZN210" s="15"/>
      <c r="OZO210" s="15"/>
      <c r="OZP210" s="15"/>
      <c r="OZQ210" s="15"/>
      <c r="OZR210" s="15"/>
      <c r="OZS210" s="15"/>
      <c r="OZT210" s="15"/>
      <c r="OZU210" s="15"/>
      <c r="OZV210" s="15"/>
      <c r="OZW210" s="15"/>
      <c r="OZX210" s="15"/>
      <c r="OZY210" s="15"/>
      <c r="OZZ210" s="15"/>
      <c r="PAA210" s="15"/>
      <c r="PAB210" s="15"/>
      <c r="PAC210" s="15"/>
      <c r="PAD210" s="15"/>
      <c r="PAE210" s="15"/>
      <c r="PAF210" s="15"/>
      <c r="PAG210" s="15"/>
      <c r="PAH210" s="15"/>
      <c r="PAI210" s="15"/>
      <c r="PAJ210" s="15"/>
      <c r="PAK210" s="15"/>
      <c r="PAL210" s="15"/>
      <c r="PAM210" s="15"/>
      <c r="PAN210" s="15"/>
      <c r="PAO210" s="15"/>
      <c r="PAP210" s="15"/>
      <c r="PAQ210" s="15"/>
      <c r="PAR210" s="15"/>
      <c r="PAS210" s="15"/>
      <c r="PAT210" s="15"/>
      <c r="PAU210" s="15"/>
      <c r="PAV210" s="15"/>
      <c r="PAW210" s="15"/>
      <c r="PAX210" s="15"/>
      <c r="PAY210" s="15"/>
      <c r="PAZ210" s="15"/>
      <c r="PBA210" s="15"/>
      <c r="PBB210" s="15"/>
      <c r="PBC210" s="15"/>
      <c r="PBD210" s="15"/>
      <c r="PBE210" s="15"/>
      <c r="PBF210" s="15"/>
      <c r="PBG210" s="15"/>
      <c r="PBH210" s="15"/>
      <c r="PBI210" s="15"/>
      <c r="PBJ210" s="15"/>
      <c r="PBK210" s="15"/>
      <c r="PBL210" s="15"/>
      <c r="PBM210" s="15"/>
      <c r="PBN210" s="15"/>
      <c r="PBO210" s="15"/>
      <c r="PBP210" s="15"/>
      <c r="PBQ210" s="15"/>
      <c r="PBR210" s="15"/>
      <c r="PBS210" s="15"/>
      <c r="PBT210" s="15"/>
      <c r="PBU210" s="15"/>
      <c r="PBV210" s="15"/>
      <c r="PBW210" s="15"/>
      <c r="PBX210" s="15"/>
      <c r="PBY210" s="15"/>
      <c r="PBZ210" s="15"/>
      <c r="PCA210" s="15"/>
      <c r="PCB210" s="15"/>
      <c r="PCC210" s="15"/>
      <c r="PCD210" s="15"/>
      <c r="PCE210" s="15"/>
      <c r="PCF210" s="15"/>
      <c r="PCG210" s="15"/>
      <c r="PCH210" s="15"/>
      <c r="PCI210" s="15"/>
      <c r="PCJ210" s="15"/>
      <c r="PCK210" s="15"/>
      <c r="PCL210" s="15"/>
      <c r="PCM210" s="15"/>
      <c r="PCN210" s="15"/>
      <c r="PCO210" s="15"/>
      <c r="PCP210" s="15"/>
      <c r="PCQ210" s="15"/>
      <c r="PCR210" s="15"/>
      <c r="PCS210" s="15"/>
      <c r="PCT210" s="15"/>
      <c r="PCU210" s="15"/>
      <c r="PCV210" s="15"/>
      <c r="PCW210" s="15"/>
      <c r="PCX210" s="15"/>
      <c r="PCY210" s="15"/>
      <c r="PCZ210" s="15"/>
      <c r="PDA210" s="15"/>
      <c r="PDB210" s="15"/>
      <c r="PDC210" s="15"/>
      <c r="PDD210" s="15"/>
      <c r="PDE210" s="15"/>
      <c r="PDF210" s="15"/>
      <c r="PDG210" s="15"/>
      <c r="PDH210" s="15"/>
      <c r="PDI210" s="15"/>
      <c r="PDJ210" s="15"/>
      <c r="PDK210" s="15"/>
      <c r="PDL210" s="15"/>
      <c r="PDM210" s="15"/>
      <c r="PDN210" s="15"/>
      <c r="PDO210" s="15"/>
      <c r="PDP210" s="15"/>
      <c r="PDQ210" s="15"/>
      <c r="PDR210" s="15"/>
      <c r="PDS210" s="15"/>
      <c r="PDT210" s="15"/>
      <c r="PDU210" s="15"/>
      <c r="PDV210" s="15"/>
      <c r="PDW210" s="15"/>
      <c r="PDX210" s="15"/>
      <c r="PDY210" s="15"/>
      <c r="PDZ210" s="15"/>
      <c r="PEA210" s="15"/>
      <c r="PEB210" s="15"/>
      <c r="PEC210" s="15"/>
      <c r="PED210" s="15"/>
      <c r="PEE210" s="15"/>
      <c r="PEF210" s="15"/>
      <c r="PEG210" s="15"/>
      <c r="PEH210" s="15"/>
      <c r="PEI210" s="15"/>
      <c r="PEJ210" s="15"/>
      <c r="PEK210" s="15"/>
      <c r="PEL210" s="15"/>
      <c r="PEM210" s="15"/>
      <c r="PEN210" s="15"/>
      <c r="PEO210" s="15"/>
      <c r="PEP210" s="15"/>
      <c r="PEQ210" s="15"/>
      <c r="PER210" s="15"/>
      <c r="PES210" s="15"/>
      <c r="PET210" s="15"/>
      <c r="PEU210" s="15"/>
      <c r="PEV210" s="15"/>
      <c r="PEW210" s="15"/>
      <c r="PEX210" s="15"/>
      <c r="PEY210" s="15"/>
      <c r="PEZ210" s="15"/>
      <c r="PFA210" s="15"/>
      <c r="PFB210" s="15"/>
      <c r="PFC210" s="15"/>
      <c r="PFD210" s="15"/>
      <c r="PFE210" s="15"/>
      <c r="PFF210" s="15"/>
      <c r="PFG210" s="15"/>
      <c r="PFH210" s="15"/>
      <c r="PFI210" s="15"/>
      <c r="PFJ210" s="15"/>
      <c r="PFK210" s="15"/>
      <c r="PFL210" s="15"/>
      <c r="PFM210" s="15"/>
      <c r="PFN210" s="15"/>
      <c r="PFO210" s="15"/>
      <c r="PFP210" s="15"/>
      <c r="PFQ210" s="15"/>
      <c r="PFR210" s="15"/>
      <c r="PFS210" s="15"/>
      <c r="PFT210" s="15"/>
      <c r="PFU210" s="15"/>
      <c r="PFV210" s="15"/>
      <c r="PFW210" s="15"/>
      <c r="PFX210" s="15"/>
      <c r="PFY210" s="15"/>
      <c r="PFZ210" s="15"/>
      <c r="PGA210" s="15"/>
      <c r="PGB210" s="15"/>
      <c r="PGC210" s="15"/>
      <c r="PGD210" s="15"/>
      <c r="PGE210" s="15"/>
      <c r="PGF210" s="15"/>
      <c r="PGG210" s="15"/>
      <c r="PGH210" s="15"/>
      <c r="PGI210" s="15"/>
      <c r="PGJ210" s="15"/>
      <c r="PGK210" s="15"/>
      <c r="PGL210" s="15"/>
      <c r="PGM210" s="15"/>
      <c r="PGN210" s="15"/>
      <c r="PGO210" s="15"/>
      <c r="PGP210" s="15"/>
      <c r="PGQ210" s="15"/>
      <c r="PGR210" s="15"/>
      <c r="PGS210" s="15"/>
      <c r="PGT210" s="15"/>
      <c r="PGU210" s="15"/>
      <c r="PGV210" s="15"/>
      <c r="PGW210" s="15"/>
      <c r="PGX210" s="15"/>
      <c r="PGY210" s="15"/>
      <c r="PGZ210" s="15"/>
      <c r="PHA210" s="15"/>
      <c r="PHB210" s="15"/>
      <c r="PHC210" s="15"/>
      <c r="PHD210" s="15"/>
      <c r="PHE210" s="15"/>
      <c r="PHF210" s="15"/>
      <c r="PHG210" s="15"/>
      <c r="PHH210" s="15"/>
      <c r="PHI210" s="15"/>
      <c r="PHJ210" s="15"/>
      <c r="PHK210" s="15"/>
      <c r="PHL210" s="15"/>
      <c r="PHM210" s="15"/>
      <c r="PHN210" s="15"/>
      <c r="PHO210" s="15"/>
      <c r="PHP210" s="15"/>
      <c r="PHQ210" s="15"/>
      <c r="PHR210" s="15"/>
      <c r="PHS210" s="15"/>
      <c r="PHT210" s="15"/>
      <c r="PHU210" s="15"/>
      <c r="PHV210" s="15"/>
      <c r="PHW210" s="15"/>
      <c r="PHX210" s="15"/>
      <c r="PHY210" s="15"/>
      <c r="PHZ210" s="15"/>
      <c r="PIA210" s="15"/>
      <c r="PIB210" s="15"/>
      <c r="PIC210" s="15"/>
      <c r="PID210" s="15"/>
      <c r="PIE210" s="15"/>
      <c r="PIF210" s="15"/>
      <c r="PIG210" s="15"/>
      <c r="PIH210" s="15"/>
      <c r="PII210" s="15"/>
      <c r="PIJ210" s="15"/>
      <c r="PIK210" s="15"/>
      <c r="PIL210" s="15"/>
      <c r="PIM210" s="15"/>
      <c r="PIN210" s="15"/>
      <c r="PIO210" s="15"/>
      <c r="PIP210" s="15"/>
      <c r="PIQ210" s="15"/>
      <c r="PIR210" s="15"/>
      <c r="PIS210" s="15"/>
      <c r="PIT210" s="15"/>
      <c r="PIU210" s="15"/>
      <c r="PIV210" s="15"/>
      <c r="PIW210" s="15"/>
      <c r="PIX210" s="15"/>
      <c r="PIY210" s="15"/>
      <c r="PIZ210" s="15"/>
      <c r="PJA210" s="15"/>
      <c r="PJB210" s="15"/>
      <c r="PJC210" s="15"/>
      <c r="PJD210" s="15"/>
      <c r="PJE210" s="15"/>
      <c r="PJF210" s="15"/>
      <c r="PJG210" s="15"/>
      <c r="PJH210" s="15"/>
      <c r="PJI210" s="15"/>
      <c r="PJJ210" s="15"/>
      <c r="PJK210" s="15"/>
      <c r="PJL210" s="15"/>
      <c r="PJM210" s="15"/>
      <c r="PJN210" s="15"/>
      <c r="PJO210" s="15"/>
      <c r="PJP210" s="15"/>
      <c r="PJQ210" s="15"/>
      <c r="PJR210" s="15"/>
      <c r="PJS210" s="15"/>
      <c r="PJT210" s="15"/>
      <c r="PJU210" s="15"/>
      <c r="PJV210" s="15"/>
      <c r="PJW210" s="15"/>
      <c r="PJX210" s="15"/>
      <c r="PJY210" s="15"/>
      <c r="PJZ210" s="15"/>
      <c r="PKA210" s="15"/>
      <c r="PKB210" s="15"/>
      <c r="PKC210" s="15"/>
      <c r="PKD210" s="15"/>
      <c r="PKE210" s="15"/>
      <c r="PKF210" s="15"/>
      <c r="PKG210" s="15"/>
      <c r="PKH210" s="15"/>
      <c r="PKI210" s="15"/>
      <c r="PKJ210" s="15"/>
      <c r="PKK210" s="15"/>
      <c r="PKL210" s="15"/>
      <c r="PKM210" s="15"/>
      <c r="PKN210" s="15"/>
      <c r="PKO210" s="15"/>
      <c r="PKP210" s="15"/>
      <c r="PKQ210" s="15"/>
      <c r="PKR210" s="15"/>
      <c r="PKS210" s="15"/>
      <c r="PKT210" s="15"/>
      <c r="PKU210" s="15"/>
      <c r="PKV210" s="15"/>
      <c r="PKW210" s="15"/>
      <c r="PKX210" s="15"/>
      <c r="PKY210" s="15"/>
      <c r="PKZ210" s="15"/>
      <c r="PLA210" s="15"/>
      <c r="PLB210" s="15"/>
      <c r="PLC210" s="15"/>
      <c r="PLD210" s="15"/>
      <c r="PLE210" s="15"/>
      <c r="PLF210" s="15"/>
      <c r="PLG210" s="15"/>
      <c r="PLH210" s="15"/>
      <c r="PLI210" s="15"/>
      <c r="PLJ210" s="15"/>
      <c r="PLK210" s="15"/>
      <c r="PLL210" s="15"/>
      <c r="PLM210" s="15"/>
      <c r="PLN210" s="15"/>
      <c r="PLO210" s="15"/>
      <c r="PLP210" s="15"/>
      <c r="PLQ210" s="15"/>
      <c r="PLR210" s="15"/>
      <c r="PLS210" s="15"/>
      <c r="PLT210" s="15"/>
      <c r="PLU210" s="15"/>
      <c r="PLV210" s="15"/>
      <c r="PLW210" s="15"/>
      <c r="PLX210" s="15"/>
      <c r="PLY210" s="15"/>
      <c r="PLZ210" s="15"/>
      <c r="PMA210" s="15"/>
      <c r="PMB210" s="15"/>
      <c r="PMC210" s="15"/>
      <c r="PMD210" s="15"/>
      <c r="PME210" s="15"/>
      <c r="PMF210" s="15"/>
      <c r="PMG210" s="15"/>
      <c r="PMH210" s="15"/>
      <c r="PMI210" s="15"/>
      <c r="PMJ210" s="15"/>
      <c r="PMK210" s="15"/>
      <c r="PML210" s="15"/>
      <c r="PMM210" s="15"/>
      <c r="PMN210" s="15"/>
      <c r="PMO210" s="15"/>
      <c r="PMP210" s="15"/>
      <c r="PMQ210" s="15"/>
      <c r="PMR210" s="15"/>
      <c r="PMS210" s="15"/>
      <c r="PMT210" s="15"/>
      <c r="PMU210" s="15"/>
      <c r="PMV210" s="15"/>
      <c r="PMW210" s="15"/>
      <c r="PMX210" s="15"/>
      <c r="PMY210" s="15"/>
      <c r="PMZ210" s="15"/>
      <c r="PNA210" s="15"/>
      <c r="PNB210" s="15"/>
      <c r="PNC210" s="15"/>
      <c r="PND210" s="15"/>
      <c r="PNE210" s="15"/>
      <c r="PNF210" s="15"/>
      <c r="PNG210" s="15"/>
      <c r="PNH210" s="15"/>
      <c r="PNI210" s="15"/>
      <c r="PNJ210" s="15"/>
      <c r="PNK210" s="15"/>
      <c r="PNL210" s="15"/>
      <c r="PNM210" s="15"/>
      <c r="PNN210" s="15"/>
      <c r="PNO210" s="15"/>
      <c r="PNP210" s="15"/>
      <c r="PNQ210" s="15"/>
      <c r="PNR210" s="15"/>
      <c r="PNS210" s="15"/>
      <c r="PNT210" s="15"/>
      <c r="PNU210" s="15"/>
      <c r="PNV210" s="15"/>
      <c r="PNW210" s="15"/>
      <c r="PNX210" s="15"/>
      <c r="PNY210" s="15"/>
      <c r="PNZ210" s="15"/>
      <c r="POA210" s="15"/>
      <c r="POB210" s="15"/>
      <c r="POC210" s="15"/>
      <c r="POD210" s="15"/>
      <c r="POE210" s="15"/>
      <c r="POF210" s="15"/>
      <c r="POG210" s="15"/>
      <c r="POH210" s="15"/>
      <c r="POI210" s="15"/>
      <c r="POJ210" s="15"/>
      <c r="POK210" s="15"/>
      <c r="POL210" s="15"/>
      <c r="POM210" s="15"/>
      <c r="PON210" s="15"/>
      <c r="POO210" s="15"/>
      <c r="POP210" s="15"/>
      <c r="POQ210" s="15"/>
      <c r="POR210" s="15"/>
      <c r="POS210" s="15"/>
      <c r="POT210" s="15"/>
      <c r="POU210" s="15"/>
      <c r="POV210" s="15"/>
      <c r="POW210" s="15"/>
      <c r="POX210" s="15"/>
      <c r="POY210" s="15"/>
      <c r="POZ210" s="15"/>
      <c r="PPA210" s="15"/>
      <c r="PPB210" s="15"/>
      <c r="PPC210" s="15"/>
      <c r="PPD210" s="15"/>
      <c r="PPE210" s="15"/>
      <c r="PPF210" s="15"/>
      <c r="PPG210" s="15"/>
      <c r="PPH210" s="15"/>
      <c r="PPI210" s="15"/>
      <c r="PPJ210" s="15"/>
      <c r="PPK210" s="15"/>
      <c r="PPL210" s="15"/>
      <c r="PPM210" s="15"/>
      <c r="PPN210" s="15"/>
      <c r="PPO210" s="15"/>
      <c r="PPP210" s="15"/>
      <c r="PPQ210" s="15"/>
      <c r="PPR210" s="15"/>
      <c r="PPS210" s="15"/>
      <c r="PPT210" s="15"/>
      <c r="PPU210" s="15"/>
      <c r="PPV210" s="15"/>
      <c r="PPW210" s="15"/>
      <c r="PPX210" s="15"/>
      <c r="PPY210" s="15"/>
      <c r="PPZ210" s="15"/>
      <c r="PQA210" s="15"/>
      <c r="PQB210" s="15"/>
      <c r="PQC210" s="15"/>
      <c r="PQD210" s="15"/>
      <c r="PQE210" s="15"/>
      <c r="PQF210" s="15"/>
      <c r="PQG210" s="15"/>
      <c r="PQH210" s="15"/>
      <c r="PQI210" s="15"/>
      <c r="PQJ210" s="15"/>
      <c r="PQK210" s="15"/>
      <c r="PQL210" s="15"/>
      <c r="PQM210" s="15"/>
      <c r="PQN210" s="15"/>
      <c r="PQO210" s="15"/>
      <c r="PQP210" s="15"/>
      <c r="PQQ210" s="15"/>
      <c r="PQR210" s="15"/>
      <c r="PQS210" s="15"/>
      <c r="PQT210" s="15"/>
      <c r="PQU210" s="15"/>
      <c r="PQV210" s="15"/>
      <c r="PQW210" s="15"/>
      <c r="PQX210" s="15"/>
      <c r="PQY210" s="15"/>
      <c r="PQZ210" s="15"/>
      <c r="PRA210" s="15"/>
      <c r="PRB210" s="15"/>
      <c r="PRC210" s="15"/>
      <c r="PRD210" s="15"/>
      <c r="PRE210" s="15"/>
      <c r="PRF210" s="15"/>
      <c r="PRG210" s="15"/>
      <c r="PRH210" s="15"/>
      <c r="PRI210" s="15"/>
      <c r="PRJ210" s="15"/>
      <c r="PRK210" s="15"/>
      <c r="PRL210" s="15"/>
      <c r="PRM210" s="15"/>
      <c r="PRN210" s="15"/>
      <c r="PRO210" s="15"/>
      <c r="PRP210" s="15"/>
      <c r="PRQ210" s="15"/>
      <c r="PRR210" s="15"/>
      <c r="PRS210" s="15"/>
      <c r="PRT210" s="15"/>
      <c r="PRU210" s="15"/>
      <c r="PRV210" s="15"/>
      <c r="PRW210" s="15"/>
      <c r="PRX210" s="15"/>
      <c r="PRY210" s="15"/>
      <c r="PRZ210" s="15"/>
      <c r="PSA210" s="15"/>
      <c r="PSB210" s="15"/>
      <c r="PSC210" s="15"/>
      <c r="PSD210" s="15"/>
      <c r="PSE210" s="15"/>
      <c r="PSF210" s="15"/>
      <c r="PSG210" s="15"/>
      <c r="PSH210" s="15"/>
      <c r="PSI210" s="15"/>
      <c r="PSJ210" s="15"/>
      <c r="PSK210" s="15"/>
      <c r="PSL210" s="15"/>
      <c r="PSM210" s="15"/>
      <c r="PSN210" s="15"/>
      <c r="PSO210" s="15"/>
      <c r="PSP210" s="15"/>
      <c r="PSQ210" s="15"/>
      <c r="PSR210" s="15"/>
      <c r="PSS210" s="15"/>
      <c r="PST210" s="15"/>
      <c r="PSU210" s="15"/>
      <c r="PSV210" s="15"/>
      <c r="PSW210" s="15"/>
      <c r="PSX210" s="15"/>
      <c r="PSY210" s="15"/>
      <c r="PSZ210" s="15"/>
      <c r="PTA210" s="15"/>
      <c r="PTB210" s="15"/>
      <c r="PTC210" s="15"/>
      <c r="PTD210" s="15"/>
      <c r="PTE210" s="15"/>
      <c r="PTF210" s="15"/>
      <c r="PTG210" s="15"/>
      <c r="PTH210" s="15"/>
      <c r="PTI210" s="15"/>
      <c r="PTJ210" s="15"/>
      <c r="PTK210" s="15"/>
      <c r="PTL210" s="15"/>
      <c r="PTM210" s="15"/>
      <c r="PTN210" s="15"/>
      <c r="PTO210" s="15"/>
      <c r="PTP210" s="15"/>
      <c r="PTQ210" s="15"/>
      <c r="PTR210" s="15"/>
      <c r="PTS210" s="15"/>
      <c r="PTT210" s="15"/>
      <c r="PTU210" s="15"/>
      <c r="PTV210" s="15"/>
      <c r="PTW210" s="15"/>
      <c r="PTX210" s="15"/>
      <c r="PTY210" s="15"/>
      <c r="PTZ210" s="15"/>
      <c r="PUA210" s="15"/>
      <c r="PUB210" s="15"/>
      <c r="PUC210" s="15"/>
      <c r="PUD210" s="15"/>
      <c r="PUE210" s="15"/>
      <c r="PUF210" s="15"/>
      <c r="PUG210" s="15"/>
      <c r="PUH210" s="15"/>
      <c r="PUI210" s="15"/>
      <c r="PUJ210" s="15"/>
      <c r="PUK210" s="15"/>
      <c r="PUL210" s="15"/>
      <c r="PUM210" s="15"/>
      <c r="PUN210" s="15"/>
      <c r="PUO210" s="15"/>
      <c r="PUP210" s="15"/>
      <c r="PUQ210" s="15"/>
      <c r="PUR210" s="15"/>
      <c r="PUS210" s="15"/>
      <c r="PUT210" s="15"/>
      <c r="PUU210" s="15"/>
      <c r="PUV210" s="15"/>
      <c r="PUW210" s="15"/>
      <c r="PUX210" s="15"/>
      <c r="PUY210" s="15"/>
      <c r="PUZ210" s="15"/>
      <c r="PVA210" s="15"/>
      <c r="PVB210" s="15"/>
      <c r="PVC210" s="15"/>
      <c r="PVD210" s="15"/>
      <c r="PVE210" s="15"/>
      <c r="PVF210" s="15"/>
      <c r="PVG210" s="15"/>
      <c r="PVH210" s="15"/>
      <c r="PVI210" s="15"/>
      <c r="PVJ210" s="15"/>
      <c r="PVK210" s="15"/>
      <c r="PVL210" s="15"/>
      <c r="PVM210" s="15"/>
      <c r="PVN210" s="15"/>
      <c r="PVO210" s="15"/>
      <c r="PVP210" s="15"/>
      <c r="PVQ210" s="15"/>
      <c r="PVR210" s="15"/>
      <c r="PVS210" s="15"/>
      <c r="PVT210" s="15"/>
      <c r="PVU210" s="15"/>
      <c r="PVV210" s="15"/>
      <c r="PVW210" s="15"/>
      <c r="PVX210" s="15"/>
      <c r="PVY210" s="15"/>
      <c r="PVZ210" s="15"/>
      <c r="PWA210" s="15"/>
      <c r="PWB210" s="15"/>
      <c r="PWC210" s="15"/>
      <c r="PWD210" s="15"/>
      <c r="PWE210" s="15"/>
      <c r="PWF210" s="15"/>
      <c r="PWG210" s="15"/>
      <c r="PWH210" s="15"/>
      <c r="PWI210" s="15"/>
      <c r="PWJ210" s="15"/>
      <c r="PWK210" s="15"/>
      <c r="PWL210" s="15"/>
      <c r="PWM210" s="15"/>
      <c r="PWN210" s="15"/>
      <c r="PWO210" s="15"/>
      <c r="PWP210" s="15"/>
      <c r="PWQ210" s="15"/>
      <c r="PWR210" s="15"/>
      <c r="PWS210" s="15"/>
      <c r="PWT210" s="15"/>
      <c r="PWU210" s="15"/>
      <c r="PWV210" s="15"/>
      <c r="PWW210" s="15"/>
      <c r="PWX210" s="15"/>
      <c r="PWY210" s="15"/>
      <c r="PWZ210" s="15"/>
      <c r="PXA210" s="15"/>
      <c r="PXB210" s="15"/>
      <c r="PXC210" s="15"/>
      <c r="PXD210" s="15"/>
      <c r="PXE210" s="15"/>
      <c r="PXF210" s="15"/>
      <c r="PXG210" s="15"/>
      <c r="PXH210" s="15"/>
      <c r="PXI210" s="15"/>
      <c r="PXJ210" s="15"/>
      <c r="PXK210" s="15"/>
      <c r="PXL210" s="15"/>
      <c r="PXM210" s="15"/>
      <c r="PXN210" s="15"/>
      <c r="PXO210" s="15"/>
      <c r="PXP210" s="15"/>
      <c r="PXQ210" s="15"/>
      <c r="PXR210" s="15"/>
      <c r="PXS210" s="15"/>
      <c r="PXT210" s="15"/>
      <c r="PXU210" s="15"/>
      <c r="PXV210" s="15"/>
      <c r="PXW210" s="15"/>
      <c r="PXX210" s="15"/>
      <c r="PXY210" s="15"/>
      <c r="PXZ210" s="15"/>
      <c r="PYA210" s="15"/>
      <c r="PYB210" s="15"/>
      <c r="PYC210" s="15"/>
      <c r="PYD210" s="15"/>
      <c r="PYE210" s="15"/>
      <c r="PYF210" s="15"/>
      <c r="PYG210" s="15"/>
      <c r="PYH210" s="15"/>
      <c r="PYI210" s="15"/>
      <c r="PYJ210" s="15"/>
      <c r="PYK210" s="15"/>
      <c r="PYL210" s="15"/>
      <c r="PYM210" s="15"/>
      <c r="PYN210" s="15"/>
      <c r="PYO210" s="15"/>
      <c r="PYP210" s="15"/>
      <c r="PYQ210" s="15"/>
      <c r="PYR210" s="15"/>
      <c r="PYS210" s="15"/>
      <c r="PYT210" s="15"/>
      <c r="PYU210" s="15"/>
      <c r="PYV210" s="15"/>
      <c r="PYW210" s="15"/>
      <c r="PYX210" s="15"/>
      <c r="PYY210" s="15"/>
      <c r="PYZ210" s="15"/>
      <c r="PZA210" s="15"/>
      <c r="PZB210" s="15"/>
      <c r="PZC210" s="15"/>
      <c r="PZD210" s="15"/>
      <c r="PZE210" s="15"/>
      <c r="PZF210" s="15"/>
      <c r="PZG210" s="15"/>
      <c r="PZH210" s="15"/>
      <c r="PZI210" s="15"/>
      <c r="PZJ210" s="15"/>
      <c r="PZK210" s="15"/>
      <c r="PZL210" s="15"/>
      <c r="PZM210" s="15"/>
      <c r="PZN210" s="15"/>
      <c r="PZO210" s="15"/>
      <c r="PZP210" s="15"/>
      <c r="PZQ210" s="15"/>
      <c r="PZR210" s="15"/>
      <c r="PZS210" s="15"/>
      <c r="PZT210" s="15"/>
      <c r="PZU210" s="15"/>
      <c r="PZV210" s="15"/>
      <c r="PZW210" s="15"/>
      <c r="PZX210" s="15"/>
      <c r="PZY210" s="15"/>
      <c r="PZZ210" s="15"/>
      <c r="QAA210" s="15"/>
      <c r="QAB210" s="15"/>
      <c r="QAC210" s="15"/>
      <c r="QAD210" s="15"/>
      <c r="QAE210" s="15"/>
      <c r="QAF210" s="15"/>
      <c r="QAG210" s="15"/>
      <c r="QAH210" s="15"/>
      <c r="QAI210" s="15"/>
      <c r="QAJ210" s="15"/>
      <c r="QAK210" s="15"/>
      <c r="QAL210" s="15"/>
      <c r="QAM210" s="15"/>
      <c r="QAN210" s="15"/>
      <c r="QAO210" s="15"/>
      <c r="QAP210" s="15"/>
      <c r="QAQ210" s="15"/>
      <c r="QAR210" s="15"/>
      <c r="QAS210" s="15"/>
      <c r="QAT210" s="15"/>
      <c r="QAU210" s="15"/>
      <c r="QAV210" s="15"/>
      <c r="QAW210" s="15"/>
      <c r="QAX210" s="15"/>
      <c r="QAY210" s="15"/>
      <c r="QAZ210" s="15"/>
      <c r="QBA210" s="15"/>
      <c r="QBB210" s="15"/>
      <c r="QBC210" s="15"/>
      <c r="QBD210" s="15"/>
      <c r="QBE210" s="15"/>
      <c r="QBF210" s="15"/>
      <c r="QBG210" s="15"/>
      <c r="QBH210" s="15"/>
      <c r="QBI210" s="15"/>
      <c r="QBJ210" s="15"/>
      <c r="QBK210" s="15"/>
      <c r="QBL210" s="15"/>
      <c r="QBM210" s="15"/>
      <c r="QBN210" s="15"/>
      <c r="QBO210" s="15"/>
      <c r="QBP210" s="15"/>
      <c r="QBQ210" s="15"/>
      <c r="QBR210" s="15"/>
      <c r="QBS210" s="15"/>
      <c r="QBT210" s="15"/>
      <c r="QBU210" s="15"/>
      <c r="QBV210" s="15"/>
      <c r="QBW210" s="15"/>
      <c r="QBX210" s="15"/>
      <c r="QBY210" s="15"/>
      <c r="QBZ210" s="15"/>
      <c r="QCA210" s="15"/>
      <c r="QCB210" s="15"/>
      <c r="QCC210" s="15"/>
      <c r="QCD210" s="15"/>
      <c r="QCE210" s="15"/>
      <c r="QCF210" s="15"/>
      <c r="QCG210" s="15"/>
      <c r="QCH210" s="15"/>
      <c r="QCI210" s="15"/>
      <c r="QCJ210" s="15"/>
      <c r="QCK210" s="15"/>
      <c r="QCL210" s="15"/>
      <c r="QCM210" s="15"/>
      <c r="QCN210" s="15"/>
      <c r="QCO210" s="15"/>
      <c r="QCP210" s="15"/>
      <c r="QCQ210" s="15"/>
      <c r="QCR210" s="15"/>
      <c r="QCS210" s="15"/>
      <c r="QCT210" s="15"/>
      <c r="QCU210" s="15"/>
      <c r="QCV210" s="15"/>
      <c r="QCW210" s="15"/>
      <c r="QCX210" s="15"/>
      <c r="QCY210" s="15"/>
      <c r="QCZ210" s="15"/>
      <c r="QDA210" s="15"/>
      <c r="QDB210" s="15"/>
      <c r="QDC210" s="15"/>
      <c r="QDD210" s="15"/>
      <c r="QDE210" s="15"/>
      <c r="QDF210" s="15"/>
      <c r="QDG210" s="15"/>
      <c r="QDH210" s="15"/>
      <c r="QDI210" s="15"/>
      <c r="QDJ210" s="15"/>
      <c r="QDK210" s="15"/>
      <c r="QDL210" s="15"/>
      <c r="QDM210" s="15"/>
      <c r="QDN210" s="15"/>
      <c r="QDO210" s="15"/>
      <c r="QDP210" s="15"/>
      <c r="QDQ210" s="15"/>
      <c r="QDR210" s="15"/>
      <c r="QDS210" s="15"/>
      <c r="QDT210" s="15"/>
      <c r="QDU210" s="15"/>
      <c r="QDV210" s="15"/>
      <c r="QDW210" s="15"/>
      <c r="QDX210" s="15"/>
      <c r="QDY210" s="15"/>
      <c r="QDZ210" s="15"/>
      <c r="QEA210" s="15"/>
      <c r="QEB210" s="15"/>
      <c r="QEC210" s="15"/>
      <c r="QED210" s="15"/>
      <c r="QEE210" s="15"/>
      <c r="QEF210" s="15"/>
      <c r="QEG210" s="15"/>
      <c r="QEH210" s="15"/>
      <c r="QEI210" s="15"/>
      <c r="QEJ210" s="15"/>
      <c r="QEK210" s="15"/>
      <c r="QEL210" s="15"/>
      <c r="QEM210" s="15"/>
      <c r="QEN210" s="15"/>
      <c r="QEO210" s="15"/>
      <c r="QEP210" s="15"/>
      <c r="QEQ210" s="15"/>
      <c r="QER210" s="15"/>
      <c r="QES210" s="15"/>
      <c r="QET210" s="15"/>
      <c r="QEU210" s="15"/>
      <c r="QEV210" s="15"/>
      <c r="QEW210" s="15"/>
      <c r="QEX210" s="15"/>
      <c r="QEY210" s="15"/>
      <c r="QEZ210" s="15"/>
      <c r="QFA210" s="15"/>
      <c r="QFB210" s="15"/>
      <c r="QFC210" s="15"/>
      <c r="QFD210" s="15"/>
      <c r="QFE210" s="15"/>
      <c r="QFF210" s="15"/>
      <c r="QFG210" s="15"/>
      <c r="QFH210" s="15"/>
      <c r="QFI210" s="15"/>
      <c r="QFJ210" s="15"/>
      <c r="QFK210" s="15"/>
      <c r="QFL210" s="15"/>
      <c r="QFM210" s="15"/>
      <c r="QFN210" s="15"/>
      <c r="QFO210" s="15"/>
      <c r="QFP210" s="15"/>
      <c r="QFQ210" s="15"/>
      <c r="QFR210" s="15"/>
      <c r="QFS210" s="15"/>
      <c r="QFT210" s="15"/>
      <c r="QFU210" s="15"/>
      <c r="QFV210" s="15"/>
      <c r="QFW210" s="15"/>
      <c r="QFX210" s="15"/>
      <c r="QFY210" s="15"/>
      <c r="QFZ210" s="15"/>
      <c r="QGA210" s="15"/>
      <c r="QGB210" s="15"/>
      <c r="QGC210" s="15"/>
      <c r="QGD210" s="15"/>
      <c r="QGE210" s="15"/>
      <c r="QGF210" s="15"/>
      <c r="QGG210" s="15"/>
      <c r="QGH210" s="15"/>
      <c r="QGI210" s="15"/>
      <c r="QGJ210" s="15"/>
      <c r="QGK210" s="15"/>
      <c r="QGL210" s="15"/>
      <c r="QGM210" s="15"/>
      <c r="QGN210" s="15"/>
      <c r="QGO210" s="15"/>
      <c r="QGP210" s="15"/>
      <c r="QGQ210" s="15"/>
      <c r="QGR210" s="15"/>
      <c r="QGS210" s="15"/>
      <c r="QGT210" s="15"/>
      <c r="QGU210" s="15"/>
      <c r="QGV210" s="15"/>
      <c r="QGW210" s="15"/>
      <c r="QGX210" s="15"/>
      <c r="QGY210" s="15"/>
      <c r="QGZ210" s="15"/>
      <c r="QHA210" s="15"/>
      <c r="QHB210" s="15"/>
      <c r="QHC210" s="15"/>
      <c r="QHD210" s="15"/>
      <c r="QHE210" s="15"/>
      <c r="QHF210" s="15"/>
      <c r="QHG210" s="15"/>
      <c r="QHH210" s="15"/>
      <c r="QHI210" s="15"/>
      <c r="QHJ210" s="15"/>
      <c r="QHK210" s="15"/>
      <c r="QHL210" s="15"/>
      <c r="QHM210" s="15"/>
      <c r="QHN210" s="15"/>
      <c r="QHO210" s="15"/>
      <c r="QHP210" s="15"/>
      <c r="QHQ210" s="15"/>
      <c r="QHR210" s="15"/>
      <c r="QHS210" s="15"/>
      <c r="QHT210" s="15"/>
      <c r="QHU210" s="15"/>
      <c r="QHV210" s="15"/>
      <c r="QHW210" s="15"/>
      <c r="QHX210" s="15"/>
      <c r="QHY210" s="15"/>
      <c r="QHZ210" s="15"/>
      <c r="QIA210" s="15"/>
      <c r="QIB210" s="15"/>
      <c r="QIC210" s="15"/>
      <c r="QID210" s="15"/>
      <c r="QIE210" s="15"/>
      <c r="QIF210" s="15"/>
      <c r="QIG210" s="15"/>
      <c r="QIH210" s="15"/>
      <c r="QII210" s="15"/>
      <c r="QIJ210" s="15"/>
      <c r="QIK210" s="15"/>
      <c r="QIL210" s="15"/>
      <c r="QIM210" s="15"/>
      <c r="QIN210" s="15"/>
      <c r="QIO210" s="15"/>
      <c r="QIP210" s="15"/>
      <c r="QIQ210" s="15"/>
      <c r="QIR210" s="15"/>
      <c r="QIS210" s="15"/>
      <c r="QIT210" s="15"/>
      <c r="QIU210" s="15"/>
      <c r="QIV210" s="15"/>
      <c r="QIW210" s="15"/>
      <c r="QIX210" s="15"/>
      <c r="QIY210" s="15"/>
      <c r="QIZ210" s="15"/>
      <c r="QJA210" s="15"/>
      <c r="QJB210" s="15"/>
      <c r="QJC210" s="15"/>
      <c r="QJD210" s="15"/>
      <c r="QJE210" s="15"/>
      <c r="QJF210" s="15"/>
      <c r="QJG210" s="15"/>
      <c r="QJH210" s="15"/>
      <c r="QJI210" s="15"/>
      <c r="QJJ210" s="15"/>
      <c r="QJK210" s="15"/>
      <c r="QJL210" s="15"/>
      <c r="QJM210" s="15"/>
      <c r="QJN210" s="15"/>
      <c r="QJO210" s="15"/>
      <c r="QJP210" s="15"/>
      <c r="QJQ210" s="15"/>
      <c r="QJR210" s="15"/>
      <c r="QJS210" s="15"/>
      <c r="QJT210" s="15"/>
      <c r="QJU210" s="15"/>
      <c r="QJV210" s="15"/>
      <c r="QJW210" s="15"/>
      <c r="QJX210" s="15"/>
      <c r="QJY210" s="15"/>
      <c r="QJZ210" s="15"/>
      <c r="QKA210" s="15"/>
      <c r="QKB210" s="15"/>
      <c r="QKC210" s="15"/>
      <c r="QKD210" s="15"/>
      <c r="QKE210" s="15"/>
      <c r="QKF210" s="15"/>
      <c r="QKG210" s="15"/>
      <c r="QKH210" s="15"/>
      <c r="QKI210" s="15"/>
      <c r="QKJ210" s="15"/>
      <c r="QKK210" s="15"/>
      <c r="QKL210" s="15"/>
      <c r="QKM210" s="15"/>
      <c r="QKN210" s="15"/>
      <c r="QKO210" s="15"/>
      <c r="QKP210" s="15"/>
      <c r="QKQ210" s="15"/>
      <c r="QKR210" s="15"/>
      <c r="QKS210" s="15"/>
      <c r="QKT210" s="15"/>
      <c r="QKU210" s="15"/>
      <c r="QKV210" s="15"/>
      <c r="QKW210" s="15"/>
      <c r="QKX210" s="15"/>
      <c r="QKY210" s="15"/>
      <c r="QKZ210" s="15"/>
      <c r="QLA210" s="15"/>
      <c r="QLB210" s="15"/>
      <c r="QLC210" s="15"/>
      <c r="QLD210" s="15"/>
      <c r="QLE210" s="15"/>
      <c r="QLF210" s="15"/>
      <c r="QLG210" s="15"/>
      <c r="QLH210" s="15"/>
      <c r="QLI210" s="15"/>
      <c r="QLJ210" s="15"/>
      <c r="QLK210" s="15"/>
      <c r="QLL210" s="15"/>
      <c r="QLM210" s="15"/>
      <c r="QLN210" s="15"/>
      <c r="QLO210" s="15"/>
      <c r="QLP210" s="15"/>
      <c r="QLQ210" s="15"/>
      <c r="QLR210" s="15"/>
      <c r="QLS210" s="15"/>
      <c r="QLT210" s="15"/>
      <c r="QLU210" s="15"/>
      <c r="QLV210" s="15"/>
      <c r="QLW210" s="15"/>
      <c r="QLX210" s="15"/>
      <c r="QLY210" s="15"/>
      <c r="QLZ210" s="15"/>
      <c r="QMA210" s="15"/>
      <c r="QMB210" s="15"/>
      <c r="QMC210" s="15"/>
      <c r="QMD210" s="15"/>
      <c r="QME210" s="15"/>
      <c r="QMF210" s="15"/>
      <c r="QMG210" s="15"/>
      <c r="QMH210" s="15"/>
      <c r="QMI210" s="15"/>
      <c r="QMJ210" s="15"/>
      <c r="QMK210" s="15"/>
      <c r="QML210" s="15"/>
      <c r="QMM210" s="15"/>
      <c r="QMN210" s="15"/>
      <c r="QMO210" s="15"/>
      <c r="QMP210" s="15"/>
      <c r="QMQ210" s="15"/>
      <c r="QMR210" s="15"/>
      <c r="QMS210" s="15"/>
      <c r="QMT210" s="15"/>
      <c r="QMU210" s="15"/>
      <c r="QMV210" s="15"/>
      <c r="QMW210" s="15"/>
      <c r="QMX210" s="15"/>
      <c r="QMY210" s="15"/>
      <c r="QMZ210" s="15"/>
      <c r="QNA210" s="15"/>
      <c r="QNB210" s="15"/>
      <c r="QNC210" s="15"/>
      <c r="QND210" s="15"/>
      <c r="QNE210" s="15"/>
      <c r="QNF210" s="15"/>
      <c r="QNG210" s="15"/>
      <c r="QNH210" s="15"/>
      <c r="QNI210" s="15"/>
      <c r="QNJ210" s="15"/>
      <c r="QNK210" s="15"/>
      <c r="QNL210" s="15"/>
      <c r="QNM210" s="15"/>
      <c r="QNN210" s="15"/>
      <c r="QNO210" s="15"/>
      <c r="QNP210" s="15"/>
      <c r="QNQ210" s="15"/>
      <c r="QNR210" s="15"/>
      <c r="QNS210" s="15"/>
      <c r="QNT210" s="15"/>
      <c r="QNU210" s="15"/>
      <c r="QNV210" s="15"/>
      <c r="QNW210" s="15"/>
      <c r="QNX210" s="15"/>
      <c r="QNY210" s="15"/>
      <c r="QNZ210" s="15"/>
      <c r="QOA210" s="15"/>
      <c r="QOB210" s="15"/>
      <c r="QOC210" s="15"/>
      <c r="QOD210" s="15"/>
      <c r="QOE210" s="15"/>
      <c r="QOF210" s="15"/>
      <c r="QOG210" s="15"/>
      <c r="QOH210" s="15"/>
      <c r="QOI210" s="15"/>
      <c r="QOJ210" s="15"/>
      <c r="QOK210" s="15"/>
      <c r="QOL210" s="15"/>
      <c r="QOM210" s="15"/>
      <c r="QON210" s="15"/>
      <c r="QOO210" s="15"/>
      <c r="QOP210" s="15"/>
      <c r="QOQ210" s="15"/>
      <c r="QOR210" s="15"/>
      <c r="QOS210" s="15"/>
      <c r="QOT210" s="15"/>
      <c r="QOU210" s="15"/>
      <c r="QOV210" s="15"/>
      <c r="QOW210" s="15"/>
      <c r="QOX210" s="15"/>
      <c r="QOY210" s="15"/>
      <c r="QOZ210" s="15"/>
      <c r="QPA210" s="15"/>
      <c r="QPB210" s="15"/>
      <c r="QPC210" s="15"/>
      <c r="QPD210" s="15"/>
      <c r="QPE210" s="15"/>
      <c r="QPF210" s="15"/>
      <c r="QPG210" s="15"/>
      <c r="QPH210" s="15"/>
      <c r="QPI210" s="15"/>
      <c r="QPJ210" s="15"/>
      <c r="QPK210" s="15"/>
      <c r="QPL210" s="15"/>
      <c r="QPM210" s="15"/>
      <c r="QPN210" s="15"/>
      <c r="QPO210" s="15"/>
      <c r="QPP210" s="15"/>
      <c r="QPQ210" s="15"/>
      <c r="QPR210" s="15"/>
      <c r="QPS210" s="15"/>
      <c r="QPT210" s="15"/>
      <c r="QPU210" s="15"/>
      <c r="QPV210" s="15"/>
      <c r="QPW210" s="15"/>
      <c r="QPX210" s="15"/>
      <c r="QPY210" s="15"/>
      <c r="QPZ210" s="15"/>
      <c r="QQA210" s="15"/>
      <c r="QQB210" s="15"/>
      <c r="QQC210" s="15"/>
      <c r="QQD210" s="15"/>
      <c r="QQE210" s="15"/>
      <c r="QQF210" s="15"/>
      <c r="QQG210" s="15"/>
      <c r="QQH210" s="15"/>
      <c r="QQI210" s="15"/>
      <c r="QQJ210" s="15"/>
      <c r="QQK210" s="15"/>
      <c r="QQL210" s="15"/>
      <c r="QQM210" s="15"/>
      <c r="QQN210" s="15"/>
      <c r="QQO210" s="15"/>
      <c r="QQP210" s="15"/>
      <c r="QQQ210" s="15"/>
      <c r="QQR210" s="15"/>
      <c r="QQS210" s="15"/>
      <c r="QQT210" s="15"/>
      <c r="QQU210" s="15"/>
      <c r="QQV210" s="15"/>
      <c r="QQW210" s="15"/>
      <c r="QQX210" s="15"/>
      <c r="QQY210" s="15"/>
      <c r="QQZ210" s="15"/>
      <c r="QRA210" s="15"/>
      <c r="QRB210" s="15"/>
      <c r="QRC210" s="15"/>
      <c r="QRD210" s="15"/>
      <c r="QRE210" s="15"/>
      <c r="QRF210" s="15"/>
      <c r="QRG210" s="15"/>
      <c r="QRH210" s="15"/>
      <c r="QRI210" s="15"/>
      <c r="QRJ210" s="15"/>
      <c r="QRK210" s="15"/>
      <c r="QRL210" s="15"/>
      <c r="QRM210" s="15"/>
      <c r="QRN210" s="15"/>
      <c r="QRO210" s="15"/>
      <c r="QRP210" s="15"/>
      <c r="QRQ210" s="15"/>
      <c r="QRR210" s="15"/>
      <c r="QRS210" s="15"/>
      <c r="QRT210" s="15"/>
      <c r="QRU210" s="15"/>
      <c r="QRV210" s="15"/>
      <c r="QRW210" s="15"/>
      <c r="QRX210" s="15"/>
      <c r="QRY210" s="15"/>
      <c r="QRZ210" s="15"/>
      <c r="QSA210" s="15"/>
      <c r="QSB210" s="15"/>
      <c r="QSC210" s="15"/>
      <c r="QSD210" s="15"/>
      <c r="QSE210" s="15"/>
      <c r="QSF210" s="15"/>
      <c r="QSG210" s="15"/>
      <c r="QSH210" s="15"/>
      <c r="QSI210" s="15"/>
      <c r="QSJ210" s="15"/>
      <c r="QSK210" s="15"/>
      <c r="QSL210" s="15"/>
      <c r="QSM210" s="15"/>
      <c r="QSN210" s="15"/>
      <c r="QSO210" s="15"/>
      <c r="QSP210" s="15"/>
      <c r="QSQ210" s="15"/>
      <c r="QSR210" s="15"/>
      <c r="QSS210" s="15"/>
      <c r="QST210" s="15"/>
      <c r="QSU210" s="15"/>
      <c r="QSV210" s="15"/>
      <c r="QSW210" s="15"/>
      <c r="QSX210" s="15"/>
      <c r="QSY210" s="15"/>
      <c r="QSZ210" s="15"/>
      <c r="QTA210" s="15"/>
      <c r="QTB210" s="15"/>
      <c r="QTC210" s="15"/>
      <c r="QTD210" s="15"/>
      <c r="QTE210" s="15"/>
      <c r="QTF210" s="15"/>
      <c r="QTG210" s="15"/>
      <c r="QTH210" s="15"/>
      <c r="QTI210" s="15"/>
      <c r="QTJ210" s="15"/>
      <c r="QTK210" s="15"/>
      <c r="QTL210" s="15"/>
      <c r="QTM210" s="15"/>
      <c r="QTN210" s="15"/>
      <c r="QTO210" s="15"/>
      <c r="QTP210" s="15"/>
      <c r="QTQ210" s="15"/>
      <c r="QTR210" s="15"/>
      <c r="QTS210" s="15"/>
      <c r="QTT210" s="15"/>
      <c r="QTU210" s="15"/>
      <c r="QTV210" s="15"/>
      <c r="QTW210" s="15"/>
      <c r="QTX210" s="15"/>
      <c r="QTY210" s="15"/>
      <c r="QTZ210" s="15"/>
      <c r="QUA210" s="15"/>
      <c r="QUB210" s="15"/>
      <c r="QUC210" s="15"/>
      <c r="QUD210" s="15"/>
      <c r="QUE210" s="15"/>
      <c r="QUF210" s="15"/>
      <c r="QUG210" s="15"/>
      <c r="QUH210" s="15"/>
      <c r="QUI210" s="15"/>
      <c r="QUJ210" s="15"/>
      <c r="QUK210" s="15"/>
      <c r="QUL210" s="15"/>
      <c r="QUM210" s="15"/>
      <c r="QUN210" s="15"/>
      <c r="QUO210" s="15"/>
      <c r="QUP210" s="15"/>
      <c r="QUQ210" s="15"/>
      <c r="QUR210" s="15"/>
      <c r="QUS210" s="15"/>
      <c r="QUT210" s="15"/>
      <c r="QUU210" s="15"/>
      <c r="QUV210" s="15"/>
      <c r="QUW210" s="15"/>
      <c r="QUX210" s="15"/>
      <c r="QUY210" s="15"/>
      <c r="QUZ210" s="15"/>
      <c r="QVA210" s="15"/>
      <c r="QVB210" s="15"/>
      <c r="QVC210" s="15"/>
      <c r="QVD210" s="15"/>
      <c r="QVE210" s="15"/>
      <c r="QVF210" s="15"/>
      <c r="QVG210" s="15"/>
      <c r="QVH210" s="15"/>
      <c r="QVI210" s="15"/>
      <c r="QVJ210" s="15"/>
      <c r="QVK210" s="15"/>
      <c r="QVL210" s="15"/>
      <c r="QVM210" s="15"/>
      <c r="QVN210" s="15"/>
      <c r="QVO210" s="15"/>
      <c r="QVP210" s="15"/>
      <c r="QVQ210" s="15"/>
      <c r="QVR210" s="15"/>
      <c r="QVS210" s="15"/>
      <c r="QVT210" s="15"/>
      <c r="QVU210" s="15"/>
      <c r="QVV210" s="15"/>
      <c r="QVW210" s="15"/>
      <c r="QVX210" s="15"/>
      <c r="QVY210" s="15"/>
      <c r="QVZ210" s="15"/>
      <c r="QWA210" s="15"/>
      <c r="QWB210" s="15"/>
      <c r="QWC210" s="15"/>
      <c r="QWD210" s="15"/>
      <c r="QWE210" s="15"/>
      <c r="QWF210" s="15"/>
      <c r="QWG210" s="15"/>
      <c r="QWH210" s="15"/>
      <c r="QWI210" s="15"/>
      <c r="QWJ210" s="15"/>
      <c r="QWK210" s="15"/>
      <c r="QWL210" s="15"/>
      <c r="QWM210" s="15"/>
      <c r="QWN210" s="15"/>
      <c r="QWO210" s="15"/>
      <c r="QWP210" s="15"/>
      <c r="QWQ210" s="15"/>
      <c r="QWR210" s="15"/>
      <c r="QWS210" s="15"/>
      <c r="QWT210" s="15"/>
      <c r="QWU210" s="15"/>
      <c r="QWV210" s="15"/>
      <c r="QWW210" s="15"/>
      <c r="QWX210" s="15"/>
      <c r="QWY210" s="15"/>
      <c r="QWZ210" s="15"/>
      <c r="QXA210" s="15"/>
      <c r="QXB210" s="15"/>
      <c r="QXC210" s="15"/>
      <c r="QXD210" s="15"/>
      <c r="QXE210" s="15"/>
      <c r="QXF210" s="15"/>
      <c r="QXG210" s="15"/>
      <c r="QXH210" s="15"/>
      <c r="QXI210" s="15"/>
      <c r="QXJ210" s="15"/>
      <c r="QXK210" s="15"/>
      <c r="QXL210" s="15"/>
      <c r="QXM210" s="15"/>
      <c r="QXN210" s="15"/>
      <c r="QXO210" s="15"/>
      <c r="QXP210" s="15"/>
      <c r="QXQ210" s="15"/>
      <c r="QXR210" s="15"/>
      <c r="QXS210" s="15"/>
      <c r="QXT210" s="15"/>
      <c r="QXU210" s="15"/>
      <c r="QXV210" s="15"/>
      <c r="QXW210" s="15"/>
      <c r="QXX210" s="15"/>
      <c r="QXY210" s="15"/>
      <c r="QXZ210" s="15"/>
      <c r="QYA210" s="15"/>
      <c r="QYB210" s="15"/>
      <c r="QYC210" s="15"/>
      <c r="QYD210" s="15"/>
      <c r="QYE210" s="15"/>
      <c r="QYF210" s="15"/>
      <c r="QYG210" s="15"/>
      <c r="QYH210" s="15"/>
      <c r="QYI210" s="15"/>
      <c r="QYJ210" s="15"/>
      <c r="QYK210" s="15"/>
      <c r="QYL210" s="15"/>
      <c r="QYM210" s="15"/>
      <c r="QYN210" s="15"/>
      <c r="QYO210" s="15"/>
      <c r="QYP210" s="15"/>
      <c r="QYQ210" s="15"/>
      <c r="QYR210" s="15"/>
      <c r="QYS210" s="15"/>
      <c r="QYT210" s="15"/>
      <c r="QYU210" s="15"/>
      <c r="QYV210" s="15"/>
      <c r="QYW210" s="15"/>
      <c r="QYX210" s="15"/>
      <c r="QYY210" s="15"/>
      <c r="QYZ210" s="15"/>
      <c r="QZA210" s="15"/>
      <c r="QZB210" s="15"/>
      <c r="QZC210" s="15"/>
      <c r="QZD210" s="15"/>
      <c r="QZE210" s="15"/>
      <c r="QZF210" s="15"/>
      <c r="QZG210" s="15"/>
      <c r="QZH210" s="15"/>
      <c r="QZI210" s="15"/>
      <c r="QZJ210" s="15"/>
      <c r="QZK210" s="15"/>
      <c r="QZL210" s="15"/>
      <c r="QZM210" s="15"/>
      <c r="QZN210" s="15"/>
      <c r="QZO210" s="15"/>
      <c r="QZP210" s="15"/>
      <c r="QZQ210" s="15"/>
      <c r="QZR210" s="15"/>
      <c r="QZS210" s="15"/>
      <c r="QZT210" s="15"/>
      <c r="QZU210" s="15"/>
      <c r="QZV210" s="15"/>
      <c r="QZW210" s="15"/>
      <c r="QZX210" s="15"/>
      <c r="QZY210" s="15"/>
      <c r="QZZ210" s="15"/>
      <c r="RAA210" s="15"/>
      <c r="RAB210" s="15"/>
      <c r="RAC210" s="15"/>
      <c r="RAD210" s="15"/>
      <c r="RAE210" s="15"/>
      <c r="RAF210" s="15"/>
      <c r="RAG210" s="15"/>
      <c r="RAH210" s="15"/>
      <c r="RAI210" s="15"/>
      <c r="RAJ210" s="15"/>
      <c r="RAK210" s="15"/>
      <c r="RAL210" s="15"/>
      <c r="RAM210" s="15"/>
      <c r="RAN210" s="15"/>
      <c r="RAO210" s="15"/>
      <c r="RAP210" s="15"/>
      <c r="RAQ210" s="15"/>
      <c r="RAR210" s="15"/>
      <c r="RAS210" s="15"/>
      <c r="RAT210" s="15"/>
      <c r="RAU210" s="15"/>
      <c r="RAV210" s="15"/>
      <c r="RAW210" s="15"/>
      <c r="RAX210" s="15"/>
      <c r="RAY210" s="15"/>
      <c r="RAZ210" s="15"/>
      <c r="RBA210" s="15"/>
      <c r="RBB210" s="15"/>
      <c r="RBC210" s="15"/>
      <c r="RBD210" s="15"/>
      <c r="RBE210" s="15"/>
      <c r="RBF210" s="15"/>
      <c r="RBG210" s="15"/>
      <c r="RBH210" s="15"/>
      <c r="RBI210" s="15"/>
      <c r="RBJ210" s="15"/>
      <c r="RBK210" s="15"/>
      <c r="RBL210" s="15"/>
      <c r="RBM210" s="15"/>
      <c r="RBN210" s="15"/>
      <c r="RBO210" s="15"/>
      <c r="RBP210" s="15"/>
      <c r="RBQ210" s="15"/>
      <c r="RBR210" s="15"/>
      <c r="RBS210" s="15"/>
      <c r="RBT210" s="15"/>
      <c r="RBU210" s="15"/>
      <c r="RBV210" s="15"/>
      <c r="RBW210" s="15"/>
      <c r="RBX210" s="15"/>
      <c r="RBY210" s="15"/>
      <c r="RBZ210" s="15"/>
      <c r="RCA210" s="15"/>
      <c r="RCB210" s="15"/>
      <c r="RCC210" s="15"/>
      <c r="RCD210" s="15"/>
      <c r="RCE210" s="15"/>
      <c r="RCF210" s="15"/>
      <c r="RCG210" s="15"/>
      <c r="RCH210" s="15"/>
      <c r="RCI210" s="15"/>
      <c r="RCJ210" s="15"/>
      <c r="RCK210" s="15"/>
      <c r="RCL210" s="15"/>
      <c r="RCM210" s="15"/>
      <c r="RCN210" s="15"/>
      <c r="RCO210" s="15"/>
      <c r="RCP210" s="15"/>
      <c r="RCQ210" s="15"/>
      <c r="RCR210" s="15"/>
      <c r="RCS210" s="15"/>
      <c r="RCT210" s="15"/>
      <c r="RCU210" s="15"/>
      <c r="RCV210" s="15"/>
      <c r="RCW210" s="15"/>
      <c r="RCX210" s="15"/>
      <c r="RCY210" s="15"/>
      <c r="RCZ210" s="15"/>
      <c r="RDA210" s="15"/>
      <c r="RDB210" s="15"/>
      <c r="RDC210" s="15"/>
      <c r="RDD210" s="15"/>
      <c r="RDE210" s="15"/>
      <c r="RDF210" s="15"/>
      <c r="RDG210" s="15"/>
      <c r="RDH210" s="15"/>
      <c r="RDI210" s="15"/>
      <c r="RDJ210" s="15"/>
      <c r="RDK210" s="15"/>
      <c r="RDL210" s="15"/>
      <c r="RDM210" s="15"/>
      <c r="RDN210" s="15"/>
      <c r="RDO210" s="15"/>
      <c r="RDP210" s="15"/>
      <c r="RDQ210" s="15"/>
      <c r="RDR210" s="15"/>
      <c r="RDS210" s="15"/>
      <c r="RDT210" s="15"/>
      <c r="RDU210" s="15"/>
      <c r="RDV210" s="15"/>
      <c r="RDW210" s="15"/>
      <c r="RDX210" s="15"/>
      <c r="RDY210" s="15"/>
      <c r="RDZ210" s="15"/>
      <c r="REA210" s="15"/>
      <c r="REB210" s="15"/>
      <c r="REC210" s="15"/>
      <c r="RED210" s="15"/>
      <c r="REE210" s="15"/>
      <c r="REF210" s="15"/>
      <c r="REG210" s="15"/>
      <c r="REH210" s="15"/>
      <c r="REI210" s="15"/>
      <c r="REJ210" s="15"/>
      <c r="REK210" s="15"/>
      <c r="REL210" s="15"/>
      <c r="REM210" s="15"/>
      <c r="REN210" s="15"/>
      <c r="REO210" s="15"/>
      <c r="REP210" s="15"/>
      <c r="REQ210" s="15"/>
      <c r="RER210" s="15"/>
      <c r="RES210" s="15"/>
      <c r="RET210" s="15"/>
      <c r="REU210" s="15"/>
      <c r="REV210" s="15"/>
      <c r="REW210" s="15"/>
      <c r="REX210" s="15"/>
      <c r="REY210" s="15"/>
      <c r="REZ210" s="15"/>
      <c r="RFA210" s="15"/>
      <c r="RFB210" s="15"/>
      <c r="RFC210" s="15"/>
      <c r="RFD210" s="15"/>
      <c r="RFE210" s="15"/>
      <c r="RFF210" s="15"/>
      <c r="RFG210" s="15"/>
      <c r="RFH210" s="15"/>
      <c r="RFI210" s="15"/>
      <c r="RFJ210" s="15"/>
      <c r="RFK210" s="15"/>
      <c r="RFL210" s="15"/>
      <c r="RFM210" s="15"/>
      <c r="RFN210" s="15"/>
      <c r="RFO210" s="15"/>
      <c r="RFP210" s="15"/>
      <c r="RFQ210" s="15"/>
      <c r="RFR210" s="15"/>
      <c r="RFS210" s="15"/>
      <c r="RFT210" s="15"/>
      <c r="RFU210" s="15"/>
      <c r="RFV210" s="15"/>
      <c r="RFW210" s="15"/>
      <c r="RFX210" s="15"/>
      <c r="RFY210" s="15"/>
      <c r="RFZ210" s="15"/>
      <c r="RGA210" s="15"/>
      <c r="RGB210" s="15"/>
      <c r="RGC210" s="15"/>
      <c r="RGD210" s="15"/>
      <c r="RGE210" s="15"/>
      <c r="RGF210" s="15"/>
      <c r="RGG210" s="15"/>
      <c r="RGH210" s="15"/>
      <c r="RGI210" s="15"/>
      <c r="RGJ210" s="15"/>
      <c r="RGK210" s="15"/>
      <c r="RGL210" s="15"/>
      <c r="RGM210" s="15"/>
      <c r="RGN210" s="15"/>
      <c r="RGO210" s="15"/>
      <c r="RGP210" s="15"/>
      <c r="RGQ210" s="15"/>
      <c r="RGR210" s="15"/>
      <c r="RGS210" s="15"/>
      <c r="RGT210" s="15"/>
      <c r="RGU210" s="15"/>
      <c r="RGV210" s="15"/>
      <c r="RGW210" s="15"/>
      <c r="RGX210" s="15"/>
      <c r="RGY210" s="15"/>
      <c r="RGZ210" s="15"/>
      <c r="RHA210" s="15"/>
      <c r="RHB210" s="15"/>
      <c r="RHC210" s="15"/>
      <c r="RHD210" s="15"/>
      <c r="RHE210" s="15"/>
      <c r="RHF210" s="15"/>
      <c r="RHG210" s="15"/>
      <c r="RHH210" s="15"/>
      <c r="RHI210" s="15"/>
      <c r="RHJ210" s="15"/>
      <c r="RHK210" s="15"/>
      <c r="RHL210" s="15"/>
      <c r="RHM210" s="15"/>
      <c r="RHN210" s="15"/>
      <c r="RHO210" s="15"/>
      <c r="RHP210" s="15"/>
      <c r="RHQ210" s="15"/>
      <c r="RHR210" s="15"/>
      <c r="RHS210" s="15"/>
      <c r="RHT210" s="15"/>
      <c r="RHU210" s="15"/>
      <c r="RHV210" s="15"/>
      <c r="RHW210" s="15"/>
      <c r="RHX210" s="15"/>
      <c r="RHY210" s="15"/>
      <c r="RHZ210" s="15"/>
      <c r="RIA210" s="15"/>
      <c r="RIB210" s="15"/>
      <c r="RIC210" s="15"/>
      <c r="RID210" s="15"/>
      <c r="RIE210" s="15"/>
      <c r="RIF210" s="15"/>
      <c r="RIG210" s="15"/>
      <c r="RIH210" s="15"/>
      <c r="RII210" s="15"/>
      <c r="RIJ210" s="15"/>
      <c r="RIK210" s="15"/>
      <c r="RIL210" s="15"/>
      <c r="RIM210" s="15"/>
      <c r="RIN210" s="15"/>
      <c r="RIO210" s="15"/>
      <c r="RIP210" s="15"/>
      <c r="RIQ210" s="15"/>
      <c r="RIR210" s="15"/>
      <c r="RIS210" s="15"/>
      <c r="RIT210" s="15"/>
      <c r="RIU210" s="15"/>
      <c r="RIV210" s="15"/>
      <c r="RIW210" s="15"/>
      <c r="RIX210" s="15"/>
      <c r="RIY210" s="15"/>
      <c r="RIZ210" s="15"/>
      <c r="RJA210" s="15"/>
      <c r="RJB210" s="15"/>
      <c r="RJC210" s="15"/>
      <c r="RJD210" s="15"/>
      <c r="RJE210" s="15"/>
      <c r="RJF210" s="15"/>
      <c r="RJG210" s="15"/>
      <c r="RJH210" s="15"/>
      <c r="RJI210" s="15"/>
      <c r="RJJ210" s="15"/>
      <c r="RJK210" s="15"/>
      <c r="RJL210" s="15"/>
      <c r="RJM210" s="15"/>
      <c r="RJN210" s="15"/>
      <c r="RJO210" s="15"/>
      <c r="RJP210" s="15"/>
      <c r="RJQ210" s="15"/>
      <c r="RJR210" s="15"/>
      <c r="RJS210" s="15"/>
      <c r="RJT210" s="15"/>
      <c r="RJU210" s="15"/>
      <c r="RJV210" s="15"/>
      <c r="RJW210" s="15"/>
      <c r="RJX210" s="15"/>
      <c r="RJY210" s="15"/>
      <c r="RJZ210" s="15"/>
      <c r="RKA210" s="15"/>
      <c r="RKB210" s="15"/>
      <c r="RKC210" s="15"/>
      <c r="RKD210" s="15"/>
      <c r="RKE210" s="15"/>
      <c r="RKF210" s="15"/>
      <c r="RKG210" s="15"/>
      <c r="RKH210" s="15"/>
      <c r="RKI210" s="15"/>
      <c r="RKJ210" s="15"/>
      <c r="RKK210" s="15"/>
      <c r="RKL210" s="15"/>
      <c r="RKM210" s="15"/>
      <c r="RKN210" s="15"/>
      <c r="RKO210" s="15"/>
      <c r="RKP210" s="15"/>
      <c r="RKQ210" s="15"/>
      <c r="RKR210" s="15"/>
      <c r="RKS210" s="15"/>
      <c r="RKT210" s="15"/>
      <c r="RKU210" s="15"/>
      <c r="RKV210" s="15"/>
      <c r="RKW210" s="15"/>
      <c r="RKX210" s="15"/>
      <c r="RKY210" s="15"/>
      <c r="RKZ210" s="15"/>
      <c r="RLA210" s="15"/>
      <c r="RLB210" s="15"/>
      <c r="RLC210" s="15"/>
      <c r="RLD210" s="15"/>
      <c r="RLE210" s="15"/>
      <c r="RLF210" s="15"/>
      <c r="RLG210" s="15"/>
      <c r="RLH210" s="15"/>
      <c r="RLI210" s="15"/>
      <c r="RLJ210" s="15"/>
      <c r="RLK210" s="15"/>
      <c r="RLL210" s="15"/>
      <c r="RLM210" s="15"/>
      <c r="RLN210" s="15"/>
      <c r="RLO210" s="15"/>
      <c r="RLP210" s="15"/>
      <c r="RLQ210" s="15"/>
      <c r="RLR210" s="15"/>
      <c r="RLS210" s="15"/>
      <c r="RLT210" s="15"/>
      <c r="RLU210" s="15"/>
      <c r="RLV210" s="15"/>
      <c r="RLW210" s="15"/>
      <c r="RLX210" s="15"/>
      <c r="RLY210" s="15"/>
      <c r="RLZ210" s="15"/>
      <c r="RMA210" s="15"/>
      <c r="RMB210" s="15"/>
      <c r="RMC210" s="15"/>
      <c r="RMD210" s="15"/>
      <c r="RME210" s="15"/>
      <c r="RMF210" s="15"/>
      <c r="RMG210" s="15"/>
      <c r="RMH210" s="15"/>
      <c r="RMI210" s="15"/>
      <c r="RMJ210" s="15"/>
      <c r="RMK210" s="15"/>
      <c r="RML210" s="15"/>
      <c r="RMM210" s="15"/>
      <c r="RMN210" s="15"/>
      <c r="RMO210" s="15"/>
      <c r="RMP210" s="15"/>
      <c r="RMQ210" s="15"/>
      <c r="RMR210" s="15"/>
      <c r="RMS210" s="15"/>
      <c r="RMT210" s="15"/>
      <c r="RMU210" s="15"/>
      <c r="RMV210" s="15"/>
      <c r="RMW210" s="15"/>
      <c r="RMX210" s="15"/>
      <c r="RMY210" s="15"/>
      <c r="RMZ210" s="15"/>
      <c r="RNA210" s="15"/>
      <c r="RNB210" s="15"/>
      <c r="RNC210" s="15"/>
      <c r="RND210" s="15"/>
      <c r="RNE210" s="15"/>
      <c r="RNF210" s="15"/>
      <c r="RNG210" s="15"/>
      <c r="RNH210" s="15"/>
      <c r="RNI210" s="15"/>
      <c r="RNJ210" s="15"/>
      <c r="RNK210" s="15"/>
      <c r="RNL210" s="15"/>
      <c r="RNM210" s="15"/>
      <c r="RNN210" s="15"/>
      <c r="RNO210" s="15"/>
      <c r="RNP210" s="15"/>
      <c r="RNQ210" s="15"/>
      <c r="RNR210" s="15"/>
      <c r="RNS210" s="15"/>
      <c r="RNT210" s="15"/>
      <c r="RNU210" s="15"/>
      <c r="RNV210" s="15"/>
      <c r="RNW210" s="15"/>
      <c r="RNX210" s="15"/>
      <c r="RNY210" s="15"/>
      <c r="RNZ210" s="15"/>
      <c r="ROA210" s="15"/>
      <c r="ROB210" s="15"/>
      <c r="ROC210" s="15"/>
      <c r="ROD210" s="15"/>
      <c r="ROE210" s="15"/>
      <c r="ROF210" s="15"/>
      <c r="ROG210" s="15"/>
      <c r="ROH210" s="15"/>
      <c r="ROI210" s="15"/>
      <c r="ROJ210" s="15"/>
      <c r="ROK210" s="15"/>
      <c r="ROL210" s="15"/>
      <c r="ROM210" s="15"/>
      <c r="RON210" s="15"/>
      <c r="ROO210" s="15"/>
      <c r="ROP210" s="15"/>
      <c r="ROQ210" s="15"/>
      <c r="ROR210" s="15"/>
      <c r="ROS210" s="15"/>
      <c r="ROT210" s="15"/>
      <c r="ROU210" s="15"/>
      <c r="ROV210" s="15"/>
      <c r="ROW210" s="15"/>
      <c r="ROX210" s="15"/>
      <c r="ROY210" s="15"/>
      <c r="ROZ210" s="15"/>
      <c r="RPA210" s="15"/>
      <c r="RPB210" s="15"/>
      <c r="RPC210" s="15"/>
      <c r="RPD210" s="15"/>
      <c r="RPE210" s="15"/>
      <c r="RPF210" s="15"/>
      <c r="RPG210" s="15"/>
      <c r="RPH210" s="15"/>
      <c r="RPI210" s="15"/>
      <c r="RPJ210" s="15"/>
      <c r="RPK210" s="15"/>
      <c r="RPL210" s="15"/>
      <c r="RPM210" s="15"/>
      <c r="RPN210" s="15"/>
      <c r="RPO210" s="15"/>
      <c r="RPP210" s="15"/>
      <c r="RPQ210" s="15"/>
      <c r="RPR210" s="15"/>
      <c r="RPS210" s="15"/>
      <c r="RPT210" s="15"/>
      <c r="RPU210" s="15"/>
      <c r="RPV210" s="15"/>
      <c r="RPW210" s="15"/>
      <c r="RPX210" s="15"/>
      <c r="RPY210" s="15"/>
      <c r="RPZ210" s="15"/>
      <c r="RQA210" s="15"/>
      <c r="RQB210" s="15"/>
      <c r="RQC210" s="15"/>
      <c r="RQD210" s="15"/>
      <c r="RQE210" s="15"/>
      <c r="RQF210" s="15"/>
      <c r="RQG210" s="15"/>
      <c r="RQH210" s="15"/>
      <c r="RQI210" s="15"/>
      <c r="RQJ210" s="15"/>
      <c r="RQK210" s="15"/>
      <c r="RQL210" s="15"/>
      <c r="RQM210" s="15"/>
      <c r="RQN210" s="15"/>
      <c r="RQO210" s="15"/>
      <c r="RQP210" s="15"/>
      <c r="RQQ210" s="15"/>
      <c r="RQR210" s="15"/>
      <c r="RQS210" s="15"/>
      <c r="RQT210" s="15"/>
      <c r="RQU210" s="15"/>
      <c r="RQV210" s="15"/>
      <c r="RQW210" s="15"/>
      <c r="RQX210" s="15"/>
      <c r="RQY210" s="15"/>
      <c r="RQZ210" s="15"/>
      <c r="RRA210" s="15"/>
      <c r="RRB210" s="15"/>
      <c r="RRC210" s="15"/>
      <c r="RRD210" s="15"/>
      <c r="RRE210" s="15"/>
      <c r="RRF210" s="15"/>
      <c r="RRG210" s="15"/>
      <c r="RRH210" s="15"/>
      <c r="RRI210" s="15"/>
      <c r="RRJ210" s="15"/>
      <c r="RRK210" s="15"/>
      <c r="RRL210" s="15"/>
      <c r="RRM210" s="15"/>
      <c r="RRN210" s="15"/>
      <c r="RRO210" s="15"/>
      <c r="RRP210" s="15"/>
      <c r="RRQ210" s="15"/>
      <c r="RRR210" s="15"/>
      <c r="RRS210" s="15"/>
      <c r="RRT210" s="15"/>
      <c r="RRU210" s="15"/>
      <c r="RRV210" s="15"/>
      <c r="RRW210" s="15"/>
      <c r="RRX210" s="15"/>
      <c r="RRY210" s="15"/>
      <c r="RRZ210" s="15"/>
      <c r="RSA210" s="15"/>
      <c r="RSB210" s="15"/>
      <c r="RSC210" s="15"/>
      <c r="RSD210" s="15"/>
      <c r="RSE210" s="15"/>
      <c r="RSF210" s="15"/>
      <c r="RSG210" s="15"/>
      <c r="RSH210" s="15"/>
      <c r="RSI210" s="15"/>
      <c r="RSJ210" s="15"/>
      <c r="RSK210" s="15"/>
      <c r="RSL210" s="15"/>
      <c r="RSM210" s="15"/>
      <c r="RSN210" s="15"/>
      <c r="RSO210" s="15"/>
      <c r="RSP210" s="15"/>
      <c r="RSQ210" s="15"/>
      <c r="RSR210" s="15"/>
      <c r="RSS210" s="15"/>
      <c r="RST210" s="15"/>
      <c r="RSU210" s="15"/>
      <c r="RSV210" s="15"/>
      <c r="RSW210" s="15"/>
      <c r="RSX210" s="15"/>
      <c r="RSY210" s="15"/>
      <c r="RSZ210" s="15"/>
      <c r="RTA210" s="15"/>
      <c r="RTB210" s="15"/>
      <c r="RTC210" s="15"/>
      <c r="RTD210" s="15"/>
      <c r="RTE210" s="15"/>
      <c r="RTF210" s="15"/>
      <c r="RTG210" s="15"/>
      <c r="RTH210" s="15"/>
      <c r="RTI210" s="15"/>
      <c r="RTJ210" s="15"/>
      <c r="RTK210" s="15"/>
      <c r="RTL210" s="15"/>
      <c r="RTM210" s="15"/>
      <c r="RTN210" s="15"/>
      <c r="RTO210" s="15"/>
      <c r="RTP210" s="15"/>
      <c r="RTQ210" s="15"/>
      <c r="RTR210" s="15"/>
      <c r="RTS210" s="15"/>
      <c r="RTT210" s="15"/>
      <c r="RTU210" s="15"/>
      <c r="RTV210" s="15"/>
      <c r="RTW210" s="15"/>
      <c r="RTX210" s="15"/>
      <c r="RTY210" s="15"/>
      <c r="RTZ210" s="15"/>
      <c r="RUA210" s="15"/>
      <c r="RUB210" s="15"/>
      <c r="RUC210" s="15"/>
      <c r="RUD210" s="15"/>
      <c r="RUE210" s="15"/>
      <c r="RUF210" s="15"/>
      <c r="RUG210" s="15"/>
      <c r="RUH210" s="15"/>
      <c r="RUI210" s="15"/>
      <c r="RUJ210" s="15"/>
      <c r="RUK210" s="15"/>
      <c r="RUL210" s="15"/>
      <c r="RUM210" s="15"/>
      <c r="RUN210" s="15"/>
      <c r="RUO210" s="15"/>
      <c r="RUP210" s="15"/>
      <c r="RUQ210" s="15"/>
      <c r="RUR210" s="15"/>
      <c r="RUS210" s="15"/>
      <c r="RUT210" s="15"/>
      <c r="RUU210" s="15"/>
      <c r="RUV210" s="15"/>
      <c r="RUW210" s="15"/>
      <c r="RUX210" s="15"/>
      <c r="RUY210" s="15"/>
      <c r="RUZ210" s="15"/>
      <c r="RVA210" s="15"/>
      <c r="RVB210" s="15"/>
      <c r="RVC210" s="15"/>
      <c r="RVD210" s="15"/>
      <c r="RVE210" s="15"/>
      <c r="RVF210" s="15"/>
      <c r="RVG210" s="15"/>
      <c r="RVH210" s="15"/>
      <c r="RVI210" s="15"/>
      <c r="RVJ210" s="15"/>
      <c r="RVK210" s="15"/>
      <c r="RVL210" s="15"/>
      <c r="RVM210" s="15"/>
      <c r="RVN210" s="15"/>
      <c r="RVO210" s="15"/>
      <c r="RVP210" s="15"/>
      <c r="RVQ210" s="15"/>
      <c r="RVR210" s="15"/>
      <c r="RVS210" s="15"/>
      <c r="RVT210" s="15"/>
      <c r="RVU210" s="15"/>
      <c r="RVV210" s="15"/>
      <c r="RVW210" s="15"/>
      <c r="RVX210" s="15"/>
      <c r="RVY210" s="15"/>
      <c r="RVZ210" s="15"/>
      <c r="RWA210" s="15"/>
      <c r="RWB210" s="15"/>
      <c r="RWC210" s="15"/>
      <c r="RWD210" s="15"/>
      <c r="RWE210" s="15"/>
      <c r="RWF210" s="15"/>
      <c r="RWG210" s="15"/>
      <c r="RWH210" s="15"/>
      <c r="RWI210" s="15"/>
      <c r="RWJ210" s="15"/>
      <c r="RWK210" s="15"/>
      <c r="RWL210" s="15"/>
      <c r="RWM210" s="15"/>
      <c r="RWN210" s="15"/>
      <c r="RWO210" s="15"/>
      <c r="RWP210" s="15"/>
      <c r="RWQ210" s="15"/>
      <c r="RWR210" s="15"/>
      <c r="RWS210" s="15"/>
      <c r="RWT210" s="15"/>
      <c r="RWU210" s="15"/>
      <c r="RWV210" s="15"/>
      <c r="RWW210" s="15"/>
      <c r="RWX210" s="15"/>
      <c r="RWY210" s="15"/>
      <c r="RWZ210" s="15"/>
      <c r="RXA210" s="15"/>
      <c r="RXB210" s="15"/>
      <c r="RXC210" s="15"/>
      <c r="RXD210" s="15"/>
      <c r="RXE210" s="15"/>
      <c r="RXF210" s="15"/>
      <c r="RXG210" s="15"/>
      <c r="RXH210" s="15"/>
      <c r="RXI210" s="15"/>
      <c r="RXJ210" s="15"/>
      <c r="RXK210" s="15"/>
      <c r="RXL210" s="15"/>
      <c r="RXM210" s="15"/>
      <c r="RXN210" s="15"/>
      <c r="RXO210" s="15"/>
      <c r="RXP210" s="15"/>
      <c r="RXQ210" s="15"/>
      <c r="RXR210" s="15"/>
      <c r="RXS210" s="15"/>
      <c r="RXT210" s="15"/>
      <c r="RXU210" s="15"/>
      <c r="RXV210" s="15"/>
      <c r="RXW210" s="15"/>
      <c r="RXX210" s="15"/>
      <c r="RXY210" s="15"/>
      <c r="RXZ210" s="15"/>
      <c r="RYA210" s="15"/>
      <c r="RYB210" s="15"/>
      <c r="RYC210" s="15"/>
      <c r="RYD210" s="15"/>
      <c r="RYE210" s="15"/>
      <c r="RYF210" s="15"/>
      <c r="RYG210" s="15"/>
      <c r="RYH210" s="15"/>
      <c r="RYI210" s="15"/>
      <c r="RYJ210" s="15"/>
      <c r="RYK210" s="15"/>
      <c r="RYL210" s="15"/>
      <c r="RYM210" s="15"/>
      <c r="RYN210" s="15"/>
      <c r="RYO210" s="15"/>
      <c r="RYP210" s="15"/>
      <c r="RYQ210" s="15"/>
      <c r="RYR210" s="15"/>
      <c r="RYS210" s="15"/>
      <c r="RYT210" s="15"/>
      <c r="RYU210" s="15"/>
      <c r="RYV210" s="15"/>
      <c r="RYW210" s="15"/>
      <c r="RYX210" s="15"/>
      <c r="RYY210" s="15"/>
      <c r="RYZ210" s="15"/>
      <c r="RZA210" s="15"/>
      <c r="RZB210" s="15"/>
      <c r="RZC210" s="15"/>
      <c r="RZD210" s="15"/>
      <c r="RZE210" s="15"/>
      <c r="RZF210" s="15"/>
      <c r="RZG210" s="15"/>
      <c r="RZH210" s="15"/>
      <c r="RZI210" s="15"/>
      <c r="RZJ210" s="15"/>
      <c r="RZK210" s="15"/>
      <c r="RZL210" s="15"/>
      <c r="RZM210" s="15"/>
      <c r="RZN210" s="15"/>
      <c r="RZO210" s="15"/>
      <c r="RZP210" s="15"/>
      <c r="RZQ210" s="15"/>
      <c r="RZR210" s="15"/>
      <c r="RZS210" s="15"/>
      <c r="RZT210" s="15"/>
      <c r="RZU210" s="15"/>
      <c r="RZV210" s="15"/>
      <c r="RZW210" s="15"/>
      <c r="RZX210" s="15"/>
      <c r="RZY210" s="15"/>
      <c r="RZZ210" s="15"/>
      <c r="SAA210" s="15"/>
      <c r="SAB210" s="15"/>
      <c r="SAC210" s="15"/>
      <c r="SAD210" s="15"/>
      <c r="SAE210" s="15"/>
      <c r="SAF210" s="15"/>
      <c r="SAG210" s="15"/>
      <c r="SAH210" s="15"/>
      <c r="SAI210" s="15"/>
      <c r="SAJ210" s="15"/>
      <c r="SAK210" s="15"/>
      <c r="SAL210" s="15"/>
      <c r="SAM210" s="15"/>
      <c r="SAN210" s="15"/>
      <c r="SAO210" s="15"/>
      <c r="SAP210" s="15"/>
      <c r="SAQ210" s="15"/>
      <c r="SAR210" s="15"/>
      <c r="SAS210" s="15"/>
      <c r="SAT210" s="15"/>
      <c r="SAU210" s="15"/>
      <c r="SAV210" s="15"/>
      <c r="SAW210" s="15"/>
      <c r="SAX210" s="15"/>
      <c r="SAY210" s="15"/>
      <c r="SAZ210" s="15"/>
      <c r="SBA210" s="15"/>
      <c r="SBB210" s="15"/>
      <c r="SBC210" s="15"/>
      <c r="SBD210" s="15"/>
      <c r="SBE210" s="15"/>
      <c r="SBF210" s="15"/>
      <c r="SBG210" s="15"/>
      <c r="SBH210" s="15"/>
      <c r="SBI210" s="15"/>
      <c r="SBJ210" s="15"/>
      <c r="SBK210" s="15"/>
      <c r="SBL210" s="15"/>
      <c r="SBM210" s="15"/>
      <c r="SBN210" s="15"/>
      <c r="SBO210" s="15"/>
      <c r="SBP210" s="15"/>
      <c r="SBQ210" s="15"/>
      <c r="SBR210" s="15"/>
      <c r="SBS210" s="15"/>
      <c r="SBT210" s="15"/>
      <c r="SBU210" s="15"/>
      <c r="SBV210" s="15"/>
      <c r="SBW210" s="15"/>
      <c r="SBX210" s="15"/>
      <c r="SBY210" s="15"/>
      <c r="SBZ210" s="15"/>
      <c r="SCA210" s="15"/>
      <c r="SCB210" s="15"/>
      <c r="SCC210" s="15"/>
      <c r="SCD210" s="15"/>
      <c r="SCE210" s="15"/>
      <c r="SCF210" s="15"/>
      <c r="SCG210" s="15"/>
      <c r="SCH210" s="15"/>
      <c r="SCI210" s="15"/>
      <c r="SCJ210" s="15"/>
      <c r="SCK210" s="15"/>
      <c r="SCL210" s="15"/>
      <c r="SCM210" s="15"/>
      <c r="SCN210" s="15"/>
      <c r="SCO210" s="15"/>
      <c r="SCP210" s="15"/>
      <c r="SCQ210" s="15"/>
      <c r="SCR210" s="15"/>
      <c r="SCS210" s="15"/>
      <c r="SCT210" s="15"/>
      <c r="SCU210" s="15"/>
      <c r="SCV210" s="15"/>
      <c r="SCW210" s="15"/>
      <c r="SCX210" s="15"/>
      <c r="SCY210" s="15"/>
      <c r="SCZ210" s="15"/>
      <c r="SDA210" s="15"/>
      <c r="SDB210" s="15"/>
      <c r="SDC210" s="15"/>
      <c r="SDD210" s="15"/>
      <c r="SDE210" s="15"/>
      <c r="SDF210" s="15"/>
      <c r="SDG210" s="15"/>
      <c r="SDH210" s="15"/>
      <c r="SDI210" s="15"/>
      <c r="SDJ210" s="15"/>
      <c r="SDK210" s="15"/>
      <c r="SDL210" s="15"/>
      <c r="SDM210" s="15"/>
      <c r="SDN210" s="15"/>
      <c r="SDO210" s="15"/>
      <c r="SDP210" s="15"/>
      <c r="SDQ210" s="15"/>
      <c r="SDR210" s="15"/>
      <c r="SDS210" s="15"/>
      <c r="SDT210" s="15"/>
      <c r="SDU210" s="15"/>
      <c r="SDV210" s="15"/>
      <c r="SDW210" s="15"/>
      <c r="SDX210" s="15"/>
      <c r="SDY210" s="15"/>
      <c r="SDZ210" s="15"/>
      <c r="SEA210" s="15"/>
      <c r="SEB210" s="15"/>
      <c r="SEC210" s="15"/>
      <c r="SED210" s="15"/>
      <c r="SEE210" s="15"/>
      <c r="SEF210" s="15"/>
      <c r="SEG210" s="15"/>
      <c r="SEH210" s="15"/>
      <c r="SEI210" s="15"/>
      <c r="SEJ210" s="15"/>
      <c r="SEK210" s="15"/>
      <c r="SEL210" s="15"/>
      <c r="SEM210" s="15"/>
      <c r="SEN210" s="15"/>
      <c r="SEO210" s="15"/>
      <c r="SEP210" s="15"/>
      <c r="SEQ210" s="15"/>
      <c r="SER210" s="15"/>
      <c r="SES210" s="15"/>
      <c r="SET210" s="15"/>
      <c r="SEU210" s="15"/>
      <c r="SEV210" s="15"/>
      <c r="SEW210" s="15"/>
      <c r="SEX210" s="15"/>
      <c r="SEY210" s="15"/>
      <c r="SEZ210" s="15"/>
      <c r="SFA210" s="15"/>
      <c r="SFB210" s="15"/>
      <c r="SFC210" s="15"/>
      <c r="SFD210" s="15"/>
      <c r="SFE210" s="15"/>
      <c r="SFF210" s="15"/>
      <c r="SFG210" s="15"/>
      <c r="SFH210" s="15"/>
      <c r="SFI210" s="15"/>
      <c r="SFJ210" s="15"/>
      <c r="SFK210" s="15"/>
      <c r="SFL210" s="15"/>
      <c r="SFM210" s="15"/>
      <c r="SFN210" s="15"/>
      <c r="SFO210" s="15"/>
      <c r="SFP210" s="15"/>
      <c r="SFQ210" s="15"/>
      <c r="SFR210" s="15"/>
      <c r="SFS210" s="15"/>
      <c r="SFT210" s="15"/>
      <c r="SFU210" s="15"/>
      <c r="SFV210" s="15"/>
      <c r="SFW210" s="15"/>
      <c r="SFX210" s="15"/>
      <c r="SFY210" s="15"/>
      <c r="SFZ210" s="15"/>
      <c r="SGA210" s="15"/>
      <c r="SGB210" s="15"/>
      <c r="SGC210" s="15"/>
      <c r="SGD210" s="15"/>
      <c r="SGE210" s="15"/>
      <c r="SGF210" s="15"/>
      <c r="SGG210" s="15"/>
      <c r="SGH210" s="15"/>
      <c r="SGI210" s="15"/>
      <c r="SGJ210" s="15"/>
      <c r="SGK210" s="15"/>
      <c r="SGL210" s="15"/>
      <c r="SGM210" s="15"/>
      <c r="SGN210" s="15"/>
      <c r="SGO210" s="15"/>
      <c r="SGP210" s="15"/>
      <c r="SGQ210" s="15"/>
      <c r="SGR210" s="15"/>
      <c r="SGS210" s="15"/>
      <c r="SGT210" s="15"/>
      <c r="SGU210" s="15"/>
      <c r="SGV210" s="15"/>
      <c r="SGW210" s="15"/>
      <c r="SGX210" s="15"/>
      <c r="SGY210" s="15"/>
      <c r="SGZ210" s="15"/>
      <c r="SHA210" s="15"/>
      <c r="SHB210" s="15"/>
      <c r="SHC210" s="15"/>
      <c r="SHD210" s="15"/>
      <c r="SHE210" s="15"/>
      <c r="SHF210" s="15"/>
      <c r="SHG210" s="15"/>
      <c r="SHH210" s="15"/>
      <c r="SHI210" s="15"/>
      <c r="SHJ210" s="15"/>
      <c r="SHK210" s="15"/>
      <c r="SHL210" s="15"/>
      <c r="SHM210" s="15"/>
      <c r="SHN210" s="15"/>
      <c r="SHO210" s="15"/>
      <c r="SHP210" s="15"/>
      <c r="SHQ210" s="15"/>
      <c r="SHR210" s="15"/>
      <c r="SHS210" s="15"/>
      <c r="SHT210" s="15"/>
      <c r="SHU210" s="15"/>
      <c r="SHV210" s="15"/>
      <c r="SHW210" s="15"/>
      <c r="SHX210" s="15"/>
      <c r="SHY210" s="15"/>
      <c r="SHZ210" s="15"/>
      <c r="SIA210" s="15"/>
      <c r="SIB210" s="15"/>
      <c r="SIC210" s="15"/>
      <c r="SID210" s="15"/>
      <c r="SIE210" s="15"/>
      <c r="SIF210" s="15"/>
      <c r="SIG210" s="15"/>
      <c r="SIH210" s="15"/>
      <c r="SII210" s="15"/>
      <c r="SIJ210" s="15"/>
      <c r="SIK210" s="15"/>
      <c r="SIL210" s="15"/>
      <c r="SIM210" s="15"/>
      <c r="SIN210" s="15"/>
      <c r="SIO210" s="15"/>
      <c r="SIP210" s="15"/>
      <c r="SIQ210" s="15"/>
      <c r="SIR210" s="15"/>
      <c r="SIS210" s="15"/>
      <c r="SIT210" s="15"/>
      <c r="SIU210" s="15"/>
      <c r="SIV210" s="15"/>
      <c r="SIW210" s="15"/>
      <c r="SIX210" s="15"/>
      <c r="SIY210" s="15"/>
      <c r="SIZ210" s="15"/>
      <c r="SJA210" s="15"/>
      <c r="SJB210" s="15"/>
      <c r="SJC210" s="15"/>
      <c r="SJD210" s="15"/>
      <c r="SJE210" s="15"/>
      <c r="SJF210" s="15"/>
      <c r="SJG210" s="15"/>
      <c r="SJH210" s="15"/>
      <c r="SJI210" s="15"/>
      <c r="SJJ210" s="15"/>
      <c r="SJK210" s="15"/>
      <c r="SJL210" s="15"/>
      <c r="SJM210" s="15"/>
      <c r="SJN210" s="15"/>
      <c r="SJO210" s="15"/>
      <c r="SJP210" s="15"/>
      <c r="SJQ210" s="15"/>
      <c r="SJR210" s="15"/>
      <c r="SJS210" s="15"/>
      <c r="SJT210" s="15"/>
      <c r="SJU210" s="15"/>
      <c r="SJV210" s="15"/>
      <c r="SJW210" s="15"/>
      <c r="SJX210" s="15"/>
      <c r="SJY210" s="15"/>
      <c r="SJZ210" s="15"/>
      <c r="SKA210" s="15"/>
      <c r="SKB210" s="15"/>
      <c r="SKC210" s="15"/>
      <c r="SKD210" s="15"/>
      <c r="SKE210" s="15"/>
      <c r="SKF210" s="15"/>
      <c r="SKG210" s="15"/>
      <c r="SKH210" s="15"/>
      <c r="SKI210" s="15"/>
      <c r="SKJ210" s="15"/>
      <c r="SKK210" s="15"/>
      <c r="SKL210" s="15"/>
      <c r="SKM210" s="15"/>
      <c r="SKN210" s="15"/>
      <c r="SKO210" s="15"/>
      <c r="SKP210" s="15"/>
      <c r="SKQ210" s="15"/>
      <c r="SKR210" s="15"/>
      <c r="SKS210" s="15"/>
      <c r="SKT210" s="15"/>
      <c r="SKU210" s="15"/>
      <c r="SKV210" s="15"/>
      <c r="SKW210" s="15"/>
      <c r="SKX210" s="15"/>
      <c r="SKY210" s="15"/>
      <c r="SKZ210" s="15"/>
      <c r="SLA210" s="15"/>
      <c r="SLB210" s="15"/>
      <c r="SLC210" s="15"/>
      <c r="SLD210" s="15"/>
      <c r="SLE210" s="15"/>
      <c r="SLF210" s="15"/>
      <c r="SLG210" s="15"/>
      <c r="SLH210" s="15"/>
      <c r="SLI210" s="15"/>
      <c r="SLJ210" s="15"/>
      <c r="SLK210" s="15"/>
      <c r="SLL210" s="15"/>
      <c r="SLM210" s="15"/>
      <c r="SLN210" s="15"/>
      <c r="SLO210" s="15"/>
      <c r="SLP210" s="15"/>
      <c r="SLQ210" s="15"/>
      <c r="SLR210" s="15"/>
      <c r="SLS210" s="15"/>
      <c r="SLT210" s="15"/>
      <c r="SLU210" s="15"/>
      <c r="SLV210" s="15"/>
      <c r="SLW210" s="15"/>
      <c r="SLX210" s="15"/>
      <c r="SLY210" s="15"/>
      <c r="SLZ210" s="15"/>
      <c r="SMA210" s="15"/>
      <c r="SMB210" s="15"/>
      <c r="SMC210" s="15"/>
      <c r="SMD210" s="15"/>
      <c r="SME210" s="15"/>
      <c r="SMF210" s="15"/>
      <c r="SMG210" s="15"/>
      <c r="SMH210" s="15"/>
      <c r="SMI210" s="15"/>
      <c r="SMJ210" s="15"/>
      <c r="SMK210" s="15"/>
      <c r="SML210" s="15"/>
      <c r="SMM210" s="15"/>
      <c r="SMN210" s="15"/>
      <c r="SMO210" s="15"/>
      <c r="SMP210" s="15"/>
      <c r="SMQ210" s="15"/>
      <c r="SMR210" s="15"/>
      <c r="SMS210" s="15"/>
      <c r="SMT210" s="15"/>
      <c r="SMU210" s="15"/>
      <c r="SMV210" s="15"/>
      <c r="SMW210" s="15"/>
      <c r="SMX210" s="15"/>
      <c r="SMY210" s="15"/>
      <c r="SMZ210" s="15"/>
      <c r="SNA210" s="15"/>
      <c r="SNB210" s="15"/>
      <c r="SNC210" s="15"/>
      <c r="SND210" s="15"/>
      <c r="SNE210" s="15"/>
      <c r="SNF210" s="15"/>
      <c r="SNG210" s="15"/>
      <c r="SNH210" s="15"/>
      <c r="SNI210" s="15"/>
      <c r="SNJ210" s="15"/>
      <c r="SNK210" s="15"/>
      <c r="SNL210" s="15"/>
      <c r="SNM210" s="15"/>
      <c r="SNN210" s="15"/>
      <c r="SNO210" s="15"/>
      <c r="SNP210" s="15"/>
      <c r="SNQ210" s="15"/>
      <c r="SNR210" s="15"/>
      <c r="SNS210" s="15"/>
      <c r="SNT210" s="15"/>
      <c r="SNU210" s="15"/>
      <c r="SNV210" s="15"/>
      <c r="SNW210" s="15"/>
      <c r="SNX210" s="15"/>
      <c r="SNY210" s="15"/>
      <c r="SNZ210" s="15"/>
      <c r="SOA210" s="15"/>
      <c r="SOB210" s="15"/>
      <c r="SOC210" s="15"/>
      <c r="SOD210" s="15"/>
      <c r="SOE210" s="15"/>
      <c r="SOF210" s="15"/>
      <c r="SOG210" s="15"/>
      <c r="SOH210" s="15"/>
      <c r="SOI210" s="15"/>
      <c r="SOJ210" s="15"/>
      <c r="SOK210" s="15"/>
      <c r="SOL210" s="15"/>
      <c r="SOM210" s="15"/>
      <c r="SON210" s="15"/>
      <c r="SOO210" s="15"/>
      <c r="SOP210" s="15"/>
      <c r="SOQ210" s="15"/>
      <c r="SOR210" s="15"/>
      <c r="SOS210" s="15"/>
      <c r="SOT210" s="15"/>
      <c r="SOU210" s="15"/>
      <c r="SOV210" s="15"/>
      <c r="SOW210" s="15"/>
      <c r="SOX210" s="15"/>
      <c r="SOY210" s="15"/>
      <c r="SOZ210" s="15"/>
      <c r="SPA210" s="15"/>
      <c r="SPB210" s="15"/>
      <c r="SPC210" s="15"/>
      <c r="SPD210" s="15"/>
      <c r="SPE210" s="15"/>
      <c r="SPF210" s="15"/>
      <c r="SPG210" s="15"/>
      <c r="SPH210" s="15"/>
      <c r="SPI210" s="15"/>
      <c r="SPJ210" s="15"/>
      <c r="SPK210" s="15"/>
      <c r="SPL210" s="15"/>
      <c r="SPM210" s="15"/>
      <c r="SPN210" s="15"/>
      <c r="SPO210" s="15"/>
      <c r="SPP210" s="15"/>
      <c r="SPQ210" s="15"/>
      <c r="SPR210" s="15"/>
      <c r="SPS210" s="15"/>
      <c r="SPT210" s="15"/>
      <c r="SPU210" s="15"/>
      <c r="SPV210" s="15"/>
      <c r="SPW210" s="15"/>
      <c r="SPX210" s="15"/>
      <c r="SPY210" s="15"/>
      <c r="SPZ210" s="15"/>
      <c r="SQA210" s="15"/>
      <c r="SQB210" s="15"/>
      <c r="SQC210" s="15"/>
      <c r="SQD210" s="15"/>
      <c r="SQE210" s="15"/>
      <c r="SQF210" s="15"/>
      <c r="SQG210" s="15"/>
      <c r="SQH210" s="15"/>
      <c r="SQI210" s="15"/>
      <c r="SQJ210" s="15"/>
      <c r="SQK210" s="15"/>
      <c r="SQL210" s="15"/>
      <c r="SQM210" s="15"/>
      <c r="SQN210" s="15"/>
      <c r="SQO210" s="15"/>
      <c r="SQP210" s="15"/>
      <c r="SQQ210" s="15"/>
      <c r="SQR210" s="15"/>
      <c r="SQS210" s="15"/>
      <c r="SQT210" s="15"/>
      <c r="SQU210" s="15"/>
      <c r="SQV210" s="15"/>
      <c r="SQW210" s="15"/>
      <c r="SQX210" s="15"/>
      <c r="SQY210" s="15"/>
      <c r="SQZ210" s="15"/>
      <c r="SRA210" s="15"/>
      <c r="SRB210" s="15"/>
      <c r="SRC210" s="15"/>
      <c r="SRD210" s="15"/>
      <c r="SRE210" s="15"/>
      <c r="SRF210" s="15"/>
      <c r="SRG210" s="15"/>
      <c r="SRH210" s="15"/>
      <c r="SRI210" s="15"/>
      <c r="SRJ210" s="15"/>
      <c r="SRK210" s="15"/>
      <c r="SRL210" s="15"/>
      <c r="SRM210" s="15"/>
      <c r="SRN210" s="15"/>
      <c r="SRO210" s="15"/>
      <c r="SRP210" s="15"/>
      <c r="SRQ210" s="15"/>
      <c r="SRR210" s="15"/>
      <c r="SRS210" s="15"/>
      <c r="SRT210" s="15"/>
      <c r="SRU210" s="15"/>
      <c r="SRV210" s="15"/>
      <c r="SRW210" s="15"/>
      <c r="SRX210" s="15"/>
      <c r="SRY210" s="15"/>
      <c r="SRZ210" s="15"/>
      <c r="SSA210" s="15"/>
      <c r="SSB210" s="15"/>
      <c r="SSC210" s="15"/>
      <c r="SSD210" s="15"/>
      <c r="SSE210" s="15"/>
      <c r="SSF210" s="15"/>
      <c r="SSG210" s="15"/>
      <c r="SSH210" s="15"/>
      <c r="SSI210" s="15"/>
      <c r="SSJ210" s="15"/>
      <c r="SSK210" s="15"/>
      <c r="SSL210" s="15"/>
      <c r="SSM210" s="15"/>
      <c r="SSN210" s="15"/>
      <c r="SSO210" s="15"/>
      <c r="SSP210" s="15"/>
      <c r="SSQ210" s="15"/>
      <c r="SSR210" s="15"/>
      <c r="SSS210" s="15"/>
      <c r="SST210" s="15"/>
      <c r="SSU210" s="15"/>
      <c r="SSV210" s="15"/>
      <c r="SSW210" s="15"/>
      <c r="SSX210" s="15"/>
      <c r="SSY210" s="15"/>
      <c r="SSZ210" s="15"/>
      <c r="STA210" s="15"/>
      <c r="STB210" s="15"/>
      <c r="STC210" s="15"/>
      <c r="STD210" s="15"/>
      <c r="STE210" s="15"/>
      <c r="STF210" s="15"/>
      <c r="STG210" s="15"/>
      <c r="STH210" s="15"/>
      <c r="STI210" s="15"/>
      <c r="STJ210" s="15"/>
      <c r="STK210" s="15"/>
      <c r="STL210" s="15"/>
      <c r="STM210" s="15"/>
      <c r="STN210" s="15"/>
      <c r="STO210" s="15"/>
      <c r="STP210" s="15"/>
      <c r="STQ210" s="15"/>
      <c r="STR210" s="15"/>
      <c r="STS210" s="15"/>
      <c r="STT210" s="15"/>
      <c r="STU210" s="15"/>
      <c r="STV210" s="15"/>
      <c r="STW210" s="15"/>
      <c r="STX210" s="15"/>
      <c r="STY210" s="15"/>
      <c r="STZ210" s="15"/>
      <c r="SUA210" s="15"/>
      <c r="SUB210" s="15"/>
      <c r="SUC210" s="15"/>
      <c r="SUD210" s="15"/>
      <c r="SUE210" s="15"/>
      <c r="SUF210" s="15"/>
      <c r="SUG210" s="15"/>
      <c r="SUH210" s="15"/>
      <c r="SUI210" s="15"/>
      <c r="SUJ210" s="15"/>
      <c r="SUK210" s="15"/>
      <c r="SUL210" s="15"/>
      <c r="SUM210" s="15"/>
      <c r="SUN210" s="15"/>
      <c r="SUO210" s="15"/>
      <c r="SUP210" s="15"/>
      <c r="SUQ210" s="15"/>
      <c r="SUR210" s="15"/>
      <c r="SUS210" s="15"/>
      <c r="SUT210" s="15"/>
      <c r="SUU210" s="15"/>
      <c r="SUV210" s="15"/>
      <c r="SUW210" s="15"/>
      <c r="SUX210" s="15"/>
      <c r="SUY210" s="15"/>
      <c r="SUZ210" s="15"/>
      <c r="SVA210" s="15"/>
      <c r="SVB210" s="15"/>
      <c r="SVC210" s="15"/>
      <c r="SVD210" s="15"/>
      <c r="SVE210" s="15"/>
      <c r="SVF210" s="15"/>
      <c r="SVG210" s="15"/>
      <c r="SVH210" s="15"/>
      <c r="SVI210" s="15"/>
      <c r="SVJ210" s="15"/>
      <c r="SVK210" s="15"/>
      <c r="SVL210" s="15"/>
      <c r="SVM210" s="15"/>
      <c r="SVN210" s="15"/>
      <c r="SVO210" s="15"/>
      <c r="SVP210" s="15"/>
      <c r="SVQ210" s="15"/>
      <c r="SVR210" s="15"/>
      <c r="SVS210" s="15"/>
      <c r="SVT210" s="15"/>
      <c r="SVU210" s="15"/>
      <c r="SVV210" s="15"/>
      <c r="SVW210" s="15"/>
      <c r="SVX210" s="15"/>
      <c r="SVY210" s="15"/>
      <c r="SVZ210" s="15"/>
      <c r="SWA210" s="15"/>
      <c r="SWB210" s="15"/>
      <c r="SWC210" s="15"/>
      <c r="SWD210" s="15"/>
      <c r="SWE210" s="15"/>
      <c r="SWF210" s="15"/>
      <c r="SWG210" s="15"/>
      <c r="SWH210" s="15"/>
      <c r="SWI210" s="15"/>
      <c r="SWJ210" s="15"/>
      <c r="SWK210" s="15"/>
      <c r="SWL210" s="15"/>
      <c r="SWM210" s="15"/>
      <c r="SWN210" s="15"/>
      <c r="SWO210" s="15"/>
      <c r="SWP210" s="15"/>
      <c r="SWQ210" s="15"/>
      <c r="SWR210" s="15"/>
      <c r="SWS210" s="15"/>
      <c r="SWT210" s="15"/>
      <c r="SWU210" s="15"/>
      <c r="SWV210" s="15"/>
      <c r="SWW210" s="15"/>
      <c r="SWX210" s="15"/>
      <c r="SWY210" s="15"/>
      <c r="SWZ210" s="15"/>
      <c r="SXA210" s="15"/>
      <c r="SXB210" s="15"/>
      <c r="SXC210" s="15"/>
      <c r="SXD210" s="15"/>
      <c r="SXE210" s="15"/>
      <c r="SXF210" s="15"/>
      <c r="SXG210" s="15"/>
      <c r="SXH210" s="15"/>
      <c r="SXI210" s="15"/>
      <c r="SXJ210" s="15"/>
      <c r="SXK210" s="15"/>
      <c r="SXL210" s="15"/>
      <c r="SXM210" s="15"/>
      <c r="SXN210" s="15"/>
      <c r="SXO210" s="15"/>
      <c r="SXP210" s="15"/>
      <c r="SXQ210" s="15"/>
      <c r="SXR210" s="15"/>
      <c r="SXS210" s="15"/>
      <c r="SXT210" s="15"/>
      <c r="SXU210" s="15"/>
      <c r="SXV210" s="15"/>
      <c r="SXW210" s="15"/>
      <c r="SXX210" s="15"/>
      <c r="SXY210" s="15"/>
      <c r="SXZ210" s="15"/>
      <c r="SYA210" s="15"/>
      <c r="SYB210" s="15"/>
      <c r="SYC210" s="15"/>
      <c r="SYD210" s="15"/>
      <c r="SYE210" s="15"/>
      <c r="SYF210" s="15"/>
      <c r="SYG210" s="15"/>
      <c r="SYH210" s="15"/>
      <c r="SYI210" s="15"/>
      <c r="SYJ210" s="15"/>
      <c r="SYK210" s="15"/>
      <c r="SYL210" s="15"/>
      <c r="SYM210" s="15"/>
      <c r="SYN210" s="15"/>
      <c r="SYO210" s="15"/>
      <c r="SYP210" s="15"/>
      <c r="SYQ210" s="15"/>
      <c r="SYR210" s="15"/>
      <c r="SYS210" s="15"/>
      <c r="SYT210" s="15"/>
      <c r="SYU210" s="15"/>
      <c r="SYV210" s="15"/>
      <c r="SYW210" s="15"/>
      <c r="SYX210" s="15"/>
      <c r="SYY210" s="15"/>
      <c r="SYZ210" s="15"/>
      <c r="SZA210" s="15"/>
      <c r="SZB210" s="15"/>
      <c r="SZC210" s="15"/>
      <c r="SZD210" s="15"/>
      <c r="SZE210" s="15"/>
      <c r="SZF210" s="15"/>
      <c r="SZG210" s="15"/>
      <c r="SZH210" s="15"/>
      <c r="SZI210" s="15"/>
      <c r="SZJ210" s="15"/>
      <c r="SZK210" s="15"/>
      <c r="SZL210" s="15"/>
      <c r="SZM210" s="15"/>
      <c r="SZN210" s="15"/>
      <c r="SZO210" s="15"/>
      <c r="SZP210" s="15"/>
      <c r="SZQ210" s="15"/>
      <c r="SZR210" s="15"/>
      <c r="SZS210" s="15"/>
      <c r="SZT210" s="15"/>
      <c r="SZU210" s="15"/>
      <c r="SZV210" s="15"/>
      <c r="SZW210" s="15"/>
      <c r="SZX210" s="15"/>
      <c r="SZY210" s="15"/>
      <c r="SZZ210" s="15"/>
      <c r="TAA210" s="15"/>
      <c r="TAB210" s="15"/>
      <c r="TAC210" s="15"/>
      <c r="TAD210" s="15"/>
      <c r="TAE210" s="15"/>
      <c r="TAF210" s="15"/>
      <c r="TAG210" s="15"/>
      <c r="TAH210" s="15"/>
      <c r="TAI210" s="15"/>
      <c r="TAJ210" s="15"/>
      <c r="TAK210" s="15"/>
      <c r="TAL210" s="15"/>
      <c r="TAM210" s="15"/>
      <c r="TAN210" s="15"/>
      <c r="TAO210" s="15"/>
      <c r="TAP210" s="15"/>
      <c r="TAQ210" s="15"/>
      <c r="TAR210" s="15"/>
      <c r="TAS210" s="15"/>
      <c r="TAT210" s="15"/>
      <c r="TAU210" s="15"/>
      <c r="TAV210" s="15"/>
      <c r="TAW210" s="15"/>
      <c r="TAX210" s="15"/>
      <c r="TAY210" s="15"/>
      <c r="TAZ210" s="15"/>
      <c r="TBA210" s="15"/>
      <c r="TBB210" s="15"/>
      <c r="TBC210" s="15"/>
      <c r="TBD210" s="15"/>
      <c r="TBE210" s="15"/>
      <c r="TBF210" s="15"/>
      <c r="TBG210" s="15"/>
      <c r="TBH210" s="15"/>
      <c r="TBI210" s="15"/>
      <c r="TBJ210" s="15"/>
      <c r="TBK210" s="15"/>
      <c r="TBL210" s="15"/>
      <c r="TBM210" s="15"/>
      <c r="TBN210" s="15"/>
      <c r="TBO210" s="15"/>
      <c r="TBP210" s="15"/>
      <c r="TBQ210" s="15"/>
      <c r="TBR210" s="15"/>
      <c r="TBS210" s="15"/>
      <c r="TBT210" s="15"/>
      <c r="TBU210" s="15"/>
      <c r="TBV210" s="15"/>
      <c r="TBW210" s="15"/>
      <c r="TBX210" s="15"/>
      <c r="TBY210" s="15"/>
      <c r="TBZ210" s="15"/>
      <c r="TCA210" s="15"/>
      <c r="TCB210" s="15"/>
      <c r="TCC210" s="15"/>
      <c r="TCD210" s="15"/>
      <c r="TCE210" s="15"/>
      <c r="TCF210" s="15"/>
      <c r="TCG210" s="15"/>
      <c r="TCH210" s="15"/>
      <c r="TCI210" s="15"/>
      <c r="TCJ210" s="15"/>
      <c r="TCK210" s="15"/>
      <c r="TCL210" s="15"/>
      <c r="TCM210" s="15"/>
      <c r="TCN210" s="15"/>
      <c r="TCO210" s="15"/>
      <c r="TCP210" s="15"/>
      <c r="TCQ210" s="15"/>
      <c r="TCR210" s="15"/>
      <c r="TCS210" s="15"/>
      <c r="TCT210" s="15"/>
      <c r="TCU210" s="15"/>
      <c r="TCV210" s="15"/>
      <c r="TCW210" s="15"/>
      <c r="TCX210" s="15"/>
      <c r="TCY210" s="15"/>
      <c r="TCZ210" s="15"/>
      <c r="TDA210" s="15"/>
      <c r="TDB210" s="15"/>
      <c r="TDC210" s="15"/>
      <c r="TDD210" s="15"/>
      <c r="TDE210" s="15"/>
      <c r="TDF210" s="15"/>
      <c r="TDG210" s="15"/>
      <c r="TDH210" s="15"/>
      <c r="TDI210" s="15"/>
      <c r="TDJ210" s="15"/>
      <c r="TDK210" s="15"/>
      <c r="TDL210" s="15"/>
      <c r="TDM210" s="15"/>
      <c r="TDN210" s="15"/>
      <c r="TDO210" s="15"/>
      <c r="TDP210" s="15"/>
      <c r="TDQ210" s="15"/>
      <c r="TDR210" s="15"/>
      <c r="TDS210" s="15"/>
      <c r="TDT210" s="15"/>
      <c r="TDU210" s="15"/>
      <c r="TDV210" s="15"/>
      <c r="TDW210" s="15"/>
      <c r="TDX210" s="15"/>
      <c r="TDY210" s="15"/>
      <c r="TDZ210" s="15"/>
      <c r="TEA210" s="15"/>
      <c r="TEB210" s="15"/>
      <c r="TEC210" s="15"/>
      <c r="TED210" s="15"/>
      <c r="TEE210" s="15"/>
      <c r="TEF210" s="15"/>
      <c r="TEG210" s="15"/>
      <c r="TEH210" s="15"/>
      <c r="TEI210" s="15"/>
      <c r="TEJ210" s="15"/>
      <c r="TEK210" s="15"/>
      <c r="TEL210" s="15"/>
      <c r="TEM210" s="15"/>
      <c r="TEN210" s="15"/>
      <c r="TEO210" s="15"/>
      <c r="TEP210" s="15"/>
      <c r="TEQ210" s="15"/>
      <c r="TER210" s="15"/>
      <c r="TES210" s="15"/>
      <c r="TET210" s="15"/>
      <c r="TEU210" s="15"/>
      <c r="TEV210" s="15"/>
      <c r="TEW210" s="15"/>
      <c r="TEX210" s="15"/>
      <c r="TEY210" s="15"/>
      <c r="TEZ210" s="15"/>
      <c r="TFA210" s="15"/>
      <c r="TFB210" s="15"/>
      <c r="TFC210" s="15"/>
      <c r="TFD210" s="15"/>
      <c r="TFE210" s="15"/>
      <c r="TFF210" s="15"/>
      <c r="TFG210" s="15"/>
      <c r="TFH210" s="15"/>
      <c r="TFI210" s="15"/>
      <c r="TFJ210" s="15"/>
      <c r="TFK210" s="15"/>
      <c r="TFL210" s="15"/>
      <c r="TFM210" s="15"/>
      <c r="TFN210" s="15"/>
      <c r="TFO210" s="15"/>
      <c r="TFP210" s="15"/>
      <c r="TFQ210" s="15"/>
      <c r="TFR210" s="15"/>
      <c r="TFS210" s="15"/>
      <c r="TFT210" s="15"/>
      <c r="TFU210" s="15"/>
      <c r="TFV210" s="15"/>
      <c r="TFW210" s="15"/>
      <c r="TFX210" s="15"/>
      <c r="TFY210" s="15"/>
      <c r="TFZ210" s="15"/>
      <c r="TGA210" s="15"/>
      <c r="TGB210" s="15"/>
      <c r="TGC210" s="15"/>
      <c r="TGD210" s="15"/>
      <c r="TGE210" s="15"/>
      <c r="TGF210" s="15"/>
      <c r="TGG210" s="15"/>
      <c r="TGH210" s="15"/>
      <c r="TGI210" s="15"/>
      <c r="TGJ210" s="15"/>
      <c r="TGK210" s="15"/>
      <c r="TGL210" s="15"/>
      <c r="TGM210" s="15"/>
      <c r="TGN210" s="15"/>
      <c r="TGO210" s="15"/>
      <c r="TGP210" s="15"/>
      <c r="TGQ210" s="15"/>
      <c r="TGR210" s="15"/>
      <c r="TGS210" s="15"/>
      <c r="TGT210" s="15"/>
      <c r="TGU210" s="15"/>
      <c r="TGV210" s="15"/>
      <c r="TGW210" s="15"/>
      <c r="TGX210" s="15"/>
      <c r="TGY210" s="15"/>
      <c r="TGZ210" s="15"/>
      <c r="THA210" s="15"/>
      <c r="THB210" s="15"/>
      <c r="THC210" s="15"/>
      <c r="THD210" s="15"/>
      <c r="THE210" s="15"/>
      <c r="THF210" s="15"/>
      <c r="THG210" s="15"/>
      <c r="THH210" s="15"/>
      <c r="THI210" s="15"/>
      <c r="THJ210" s="15"/>
      <c r="THK210" s="15"/>
      <c r="THL210" s="15"/>
      <c r="THM210" s="15"/>
      <c r="THN210" s="15"/>
      <c r="THO210" s="15"/>
      <c r="THP210" s="15"/>
      <c r="THQ210" s="15"/>
      <c r="THR210" s="15"/>
      <c r="THS210" s="15"/>
      <c r="THT210" s="15"/>
      <c r="THU210" s="15"/>
      <c r="THV210" s="15"/>
      <c r="THW210" s="15"/>
      <c r="THX210" s="15"/>
      <c r="THY210" s="15"/>
      <c r="THZ210" s="15"/>
      <c r="TIA210" s="15"/>
      <c r="TIB210" s="15"/>
      <c r="TIC210" s="15"/>
      <c r="TID210" s="15"/>
      <c r="TIE210" s="15"/>
      <c r="TIF210" s="15"/>
      <c r="TIG210" s="15"/>
      <c r="TIH210" s="15"/>
      <c r="TII210" s="15"/>
      <c r="TIJ210" s="15"/>
      <c r="TIK210" s="15"/>
      <c r="TIL210" s="15"/>
      <c r="TIM210" s="15"/>
      <c r="TIN210" s="15"/>
      <c r="TIO210" s="15"/>
      <c r="TIP210" s="15"/>
      <c r="TIQ210" s="15"/>
      <c r="TIR210" s="15"/>
      <c r="TIS210" s="15"/>
      <c r="TIT210" s="15"/>
      <c r="TIU210" s="15"/>
      <c r="TIV210" s="15"/>
      <c r="TIW210" s="15"/>
      <c r="TIX210" s="15"/>
      <c r="TIY210" s="15"/>
      <c r="TIZ210" s="15"/>
      <c r="TJA210" s="15"/>
      <c r="TJB210" s="15"/>
      <c r="TJC210" s="15"/>
      <c r="TJD210" s="15"/>
      <c r="TJE210" s="15"/>
      <c r="TJF210" s="15"/>
      <c r="TJG210" s="15"/>
      <c r="TJH210" s="15"/>
      <c r="TJI210" s="15"/>
      <c r="TJJ210" s="15"/>
      <c r="TJK210" s="15"/>
      <c r="TJL210" s="15"/>
      <c r="TJM210" s="15"/>
      <c r="TJN210" s="15"/>
      <c r="TJO210" s="15"/>
      <c r="TJP210" s="15"/>
      <c r="TJQ210" s="15"/>
      <c r="TJR210" s="15"/>
      <c r="TJS210" s="15"/>
      <c r="TJT210" s="15"/>
      <c r="TJU210" s="15"/>
      <c r="TJV210" s="15"/>
      <c r="TJW210" s="15"/>
      <c r="TJX210" s="15"/>
      <c r="TJY210" s="15"/>
      <c r="TJZ210" s="15"/>
      <c r="TKA210" s="15"/>
      <c r="TKB210" s="15"/>
      <c r="TKC210" s="15"/>
      <c r="TKD210" s="15"/>
      <c r="TKE210" s="15"/>
      <c r="TKF210" s="15"/>
      <c r="TKG210" s="15"/>
      <c r="TKH210" s="15"/>
      <c r="TKI210" s="15"/>
      <c r="TKJ210" s="15"/>
      <c r="TKK210" s="15"/>
      <c r="TKL210" s="15"/>
      <c r="TKM210" s="15"/>
      <c r="TKN210" s="15"/>
      <c r="TKO210" s="15"/>
      <c r="TKP210" s="15"/>
      <c r="TKQ210" s="15"/>
      <c r="TKR210" s="15"/>
      <c r="TKS210" s="15"/>
      <c r="TKT210" s="15"/>
      <c r="TKU210" s="15"/>
      <c r="TKV210" s="15"/>
      <c r="TKW210" s="15"/>
      <c r="TKX210" s="15"/>
      <c r="TKY210" s="15"/>
      <c r="TKZ210" s="15"/>
      <c r="TLA210" s="15"/>
      <c r="TLB210" s="15"/>
      <c r="TLC210" s="15"/>
      <c r="TLD210" s="15"/>
      <c r="TLE210" s="15"/>
      <c r="TLF210" s="15"/>
      <c r="TLG210" s="15"/>
      <c r="TLH210" s="15"/>
      <c r="TLI210" s="15"/>
      <c r="TLJ210" s="15"/>
      <c r="TLK210" s="15"/>
      <c r="TLL210" s="15"/>
      <c r="TLM210" s="15"/>
      <c r="TLN210" s="15"/>
      <c r="TLO210" s="15"/>
      <c r="TLP210" s="15"/>
      <c r="TLQ210" s="15"/>
      <c r="TLR210" s="15"/>
      <c r="TLS210" s="15"/>
      <c r="TLT210" s="15"/>
      <c r="TLU210" s="15"/>
      <c r="TLV210" s="15"/>
      <c r="TLW210" s="15"/>
      <c r="TLX210" s="15"/>
      <c r="TLY210" s="15"/>
      <c r="TLZ210" s="15"/>
      <c r="TMA210" s="15"/>
      <c r="TMB210" s="15"/>
      <c r="TMC210" s="15"/>
      <c r="TMD210" s="15"/>
      <c r="TME210" s="15"/>
      <c r="TMF210" s="15"/>
      <c r="TMG210" s="15"/>
      <c r="TMH210" s="15"/>
      <c r="TMI210" s="15"/>
      <c r="TMJ210" s="15"/>
      <c r="TMK210" s="15"/>
      <c r="TML210" s="15"/>
      <c r="TMM210" s="15"/>
      <c r="TMN210" s="15"/>
      <c r="TMO210" s="15"/>
      <c r="TMP210" s="15"/>
      <c r="TMQ210" s="15"/>
      <c r="TMR210" s="15"/>
      <c r="TMS210" s="15"/>
      <c r="TMT210" s="15"/>
      <c r="TMU210" s="15"/>
      <c r="TMV210" s="15"/>
      <c r="TMW210" s="15"/>
      <c r="TMX210" s="15"/>
      <c r="TMY210" s="15"/>
      <c r="TMZ210" s="15"/>
      <c r="TNA210" s="15"/>
      <c r="TNB210" s="15"/>
      <c r="TNC210" s="15"/>
      <c r="TND210" s="15"/>
      <c r="TNE210" s="15"/>
      <c r="TNF210" s="15"/>
      <c r="TNG210" s="15"/>
      <c r="TNH210" s="15"/>
      <c r="TNI210" s="15"/>
      <c r="TNJ210" s="15"/>
      <c r="TNK210" s="15"/>
      <c r="TNL210" s="15"/>
      <c r="TNM210" s="15"/>
      <c r="TNN210" s="15"/>
      <c r="TNO210" s="15"/>
      <c r="TNP210" s="15"/>
      <c r="TNQ210" s="15"/>
      <c r="TNR210" s="15"/>
      <c r="TNS210" s="15"/>
      <c r="TNT210" s="15"/>
      <c r="TNU210" s="15"/>
      <c r="TNV210" s="15"/>
      <c r="TNW210" s="15"/>
      <c r="TNX210" s="15"/>
      <c r="TNY210" s="15"/>
      <c r="TNZ210" s="15"/>
      <c r="TOA210" s="15"/>
      <c r="TOB210" s="15"/>
      <c r="TOC210" s="15"/>
      <c r="TOD210" s="15"/>
      <c r="TOE210" s="15"/>
      <c r="TOF210" s="15"/>
      <c r="TOG210" s="15"/>
      <c r="TOH210" s="15"/>
      <c r="TOI210" s="15"/>
      <c r="TOJ210" s="15"/>
      <c r="TOK210" s="15"/>
      <c r="TOL210" s="15"/>
      <c r="TOM210" s="15"/>
      <c r="TON210" s="15"/>
      <c r="TOO210" s="15"/>
      <c r="TOP210" s="15"/>
      <c r="TOQ210" s="15"/>
      <c r="TOR210" s="15"/>
      <c r="TOS210" s="15"/>
      <c r="TOT210" s="15"/>
      <c r="TOU210" s="15"/>
      <c r="TOV210" s="15"/>
      <c r="TOW210" s="15"/>
      <c r="TOX210" s="15"/>
      <c r="TOY210" s="15"/>
      <c r="TOZ210" s="15"/>
      <c r="TPA210" s="15"/>
      <c r="TPB210" s="15"/>
      <c r="TPC210" s="15"/>
      <c r="TPD210" s="15"/>
      <c r="TPE210" s="15"/>
      <c r="TPF210" s="15"/>
      <c r="TPG210" s="15"/>
      <c r="TPH210" s="15"/>
      <c r="TPI210" s="15"/>
      <c r="TPJ210" s="15"/>
      <c r="TPK210" s="15"/>
      <c r="TPL210" s="15"/>
      <c r="TPM210" s="15"/>
      <c r="TPN210" s="15"/>
      <c r="TPO210" s="15"/>
      <c r="TPP210" s="15"/>
      <c r="TPQ210" s="15"/>
      <c r="TPR210" s="15"/>
      <c r="TPS210" s="15"/>
      <c r="TPT210" s="15"/>
      <c r="TPU210" s="15"/>
      <c r="TPV210" s="15"/>
      <c r="TPW210" s="15"/>
      <c r="TPX210" s="15"/>
      <c r="TPY210" s="15"/>
      <c r="TPZ210" s="15"/>
      <c r="TQA210" s="15"/>
      <c r="TQB210" s="15"/>
      <c r="TQC210" s="15"/>
      <c r="TQD210" s="15"/>
      <c r="TQE210" s="15"/>
      <c r="TQF210" s="15"/>
      <c r="TQG210" s="15"/>
      <c r="TQH210" s="15"/>
      <c r="TQI210" s="15"/>
      <c r="TQJ210" s="15"/>
      <c r="TQK210" s="15"/>
      <c r="TQL210" s="15"/>
      <c r="TQM210" s="15"/>
      <c r="TQN210" s="15"/>
      <c r="TQO210" s="15"/>
      <c r="TQP210" s="15"/>
      <c r="TQQ210" s="15"/>
      <c r="TQR210" s="15"/>
      <c r="TQS210" s="15"/>
      <c r="TQT210" s="15"/>
      <c r="TQU210" s="15"/>
      <c r="TQV210" s="15"/>
      <c r="TQW210" s="15"/>
      <c r="TQX210" s="15"/>
      <c r="TQY210" s="15"/>
      <c r="TQZ210" s="15"/>
      <c r="TRA210" s="15"/>
      <c r="TRB210" s="15"/>
      <c r="TRC210" s="15"/>
      <c r="TRD210" s="15"/>
      <c r="TRE210" s="15"/>
      <c r="TRF210" s="15"/>
      <c r="TRG210" s="15"/>
      <c r="TRH210" s="15"/>
      <c r="TRI210" s="15"/>
      <c r="TRJ210" s="15"/>
      <c r="TRK210" s="15"/>
      <c r="TRL210" s="15"/>
      <c r="TRM210" s="15"/>
      <c r="TRN210" s="15"/>
      <c r="TRO210" s="15"/>
      <c r="TRP210" s="15"/>
      <c r="TRQ210" s="15"/>
      <c r="TRR210" s="15"/>
      <c r="TRS210" s="15"/>
      <c r="TRT210" s="15"/>
      <c r="TRU210" s="15"/>
      <c r="TRV210" s="15"/>
      <c r="TRW210" s="15"/>
      <c r="TRX210" s="15"/>
      <c r="TRY210" s="15"/>
      <c r="TRZ210" s="15"/>
      <c r="TSA210" s="15"/>
      <c r="TSB210" s="15"/>
      <c r="TSC210" s="15"/>
      <c r="TSD210" s="15"/>
      <c r="TSE210" s="15"/>
      <c r="TSF210" s="15"/>
      <c r="TSG210" s="15"/>
      <c r="TSH210" s="15"/>
      <c r="TSI210" s="15"/>
      <c r="TSJ210" s="15"/>
      <c r="TSK210" s="15"/>
      <c r="TSL210" s="15"/>
      <c r="TSM210" s="15"/>
      <c r="TSN210" s="15"/>
      <c r="TSO210" s="15"/>
      <c r="TSP210" s="15"/>
      <c r="TSQ210" s="15"/>
      <c r="TSR210" s="15"/>
      <c r="TSS210" s="15"/>
      <c r="TST210" s="15"/>
      <c r="TSU210" s="15"/>
      <c r="TSV210" s="15"/>
      <c r="TSW210" s="15"/>
      <c r="TSX210" s="15"/>
      <c r="TSY210" s="15"/>
      <c r="TSZ210" s="15"/>
      <c r="TTA210" s="15"/>
      <c r="TTB210" s="15"/>
      <c r="TTC210" s="15"/>
      <c r="TTD210" s="15"/>
      <c r="TTE210" s="15"/>
      <c r="TTF210" s="15"/>
      <c r="TTG210" s="15"/>
      <c r="TTH210" s="15"/>
      <c r="TTI210" s="15"/>
      <c r="TTJ210" s="15"/>
      <c r="TTK210" s="15"/>
      <c r="TTL210" s="15"/>
      <c r="TTM210" s="15"/>
      <c r="TTN210" s="15"/>
      <c r="TTO210" s="15"/>
      <c r="TTP210" s="15"/>
      <c r="TTQ210" s="15"/>
      <c r="TTR210" s="15"/>
      <c r="TTS210" s="15"/>
      <c r="TTT210" s="15"/>
      <c r="TTU210" s="15"/>
      <c r="TTV210" s="15"/>
      <c r="TTW210" s="15"/>
      <c r="TTX210" s="15"/>
      <c r="TTY210" s="15"/>
      <c r="TTZ210" s="15"/>
      <c r="TUA210" s="15"/>
      <c r="TUB210" s="15"/>
      <c r="TUC210" s="15"/>
      <c r="TUD210" s="15"/>
      <c r="TUE210" s="15"/>
      <c r="TUF210" s="15"/>
      <c r="TUG210" s="15"/>
      <c r="TUH210" s="15"/>
      <c r="TUI210" s="15"/>
      <c r="TUJ210" s="15"/>
      <c r="TUK210" s="15"/>
      <c r="TUL210" s="15"/>
      <c r="TUM210" s="15"/>
      <c r="TUN210" s="15"/>
      <c r="TUO210" s="15"/>
      <c r="TUP210" s="15"/>
      <c r="TUQ210" s="15"/>
      <c r="TUR210" s="15"/>
      <c r="TUS210" s="15"/>
      <c r="TUT210" s="15"/>
      <c r="TUU210" s="15"/>
      <c r="TUV210" s="15"/>
      <c r="TUW210" s="15"/>
      <c r="TUX210" s="15"/>
      <c r="TUY210" s="15"/>
      <c r="TUZ210" s="15"/>
      <c r="TVA210" s="15"/>
      <c r="TVB210" s="15"/>
      <c r="TVC210" s="15"/>
      <c r="TVD210" s="15"/>
      <c r="TVE210" s="15"/>
      <c r="TVF210" s="15"/>
      <c r="TVG210" s="15"/>
      <c r="TVH210" s="15"/>
      <c r="TVI210" s="15"/>
      <c r="TVJ210" s="15"/>
      <c r="TVK210" s="15"/>
      <c r="TVL210" s="15"/>
      <c r="TVM210" s="15"/>
      <c r="TVN210" s="15"/>
      <c r="TVO210" s="15"/>
      <c r="TVP210" s="15"/>
      <c r="TVQ210" s="15"/>
      <c r="TVR210" s="15"/>
      <c r="TVS210" s="15"/>
      <c r="TVT210" s="15"/>
      <c r="TVU210" s="15"/>
      <c r="TVV210" s="15"/>
      <c r="TVW210" s="15"/>
      <c r="TVX210" s="15"/>
      <c r="TVY210" s="15"/>
      <c r="TVZ210" s="15"/>
      <c r="TWA210" s="15"/>
      <c r="TWB210" s="15"/>
      <c r="TWC210" s="15"/>
      <c r="TWD210" s="15"/>
      <c r="TWE210" s="15"/>
      <c r="TWF210" s="15"/>
      <c r="TWG210" s="15"/>
      <c r="TWH210" s="15"/>
      <c r="TWI210" s="15"/>
      <c r="TWJ210" s="15"/>
      <c r="TWK210" s="15"/>
      <c r="TWL210" s="15"/>
      <c r="TWM210" s="15"/>
      <c r="TWN210" s="15"/>
      <c r="TWO210" s="15"/>
      <c r="TWP210" s="15"/>
      <c r="TWQ210" s="15"/>
      <c r="TWR210" s="15"/>
      <c r="TWS210" s="15"/>
      <c r="TWT210" s="15"/>
      <c r="TWU210" s="15"/>
      <c r="TWV210" s="15"/>
      <c r="TWW210" s="15"/>
      <c r="TWX210" s="15"/>
      <c r="TWY210" s="15"/>
      <c r="TWZ210" s="15"/>
      <c r="TXA210" s="15"/>
      <c r="TXB210" s="15"/>
      <c r="TXC210" s="15"/>
      <c r="TXD210" s="15"/>
      <c r="TXE210" s="15"/>
      <c r="TXF210" s="15"/>
      <c r="TXG210" s="15"/>
      <c r="TXH210" s="15"/>
      <c r="TXI210" s="15"/>
      <c r="TXJ210" s="15"/>
      <c r="TXK210" s="15"/>
      <c r="TXL210" s="15"/>
      <c r="TXM210" s="15"/>
      <c r="TXN210" s="15"/>
      <c r="TXO210" s="15"/>
      <c r="TXP210" s="15"/>
      <c r="TXQ210" s="15"/>
      <c r="TXR210" s="15"/>
      <c r="TXS210" s="15"/>
      <c r="TXT210" s="15"/>
      <c r="TXU210" s="15"/>
      <c r="TXV210" s="15"/>
      <c r="TXW210" s="15"/>
      <c r="TXX210" s="15"/>
      <c r="TXY210" s="15"/>
      <c r="TXZ210" s="15"/>
      <c r="TYA210" s="15"/>
      <c r="TYB210" s="15"/>
      <c r="TYC210" s="15"/>
      <c r="TYD210" s="15"/>
      <c r="TYE210" s="15"/>
      <c r="TYF210" s="15"/>
      <c r="TYG210" s="15"/>
      <c r="TYH210" s="15"/>
      <c r="TYI210" s="15"/>
      <c r="TYJ210" s="15"/>
      <c r="TYK210" s="15"/>
      <c r="TYL210" s="15"/>
      <c r="TYM210" s="15"/>
      <c r="TYN210" s="15"/>
      <c r="TYO210" s="15"/>
      <c r="TYP210" s="15"/>
      <c r="TYQ210" s="15"/>
      <c r="TYR210" s="15"/>
      <c r="TYS210" s="15"/>
      <c r="TYT210" s="15"/>
      <c r="TYU210" s="15"/>
      <c r="TYV210" s="15"/>
      <c r="TYW210" s="15"/>
      <c r="TYX210" s="15"/>
      <c r="TYY210" s="15"/>
      <c r="TYZ210" s="15"/>
      <c r="TZA210" s="15"/>
      <c r="TZB210" s="15"/>
      <c r="TZC210" s="15"/>
      <c r="TZD210" s="15"/>
      <c r="TZE210" s="15"/>
      <c r="TZF210" s="15"/>
      <c r="TZG210" s="15"/>
      <c r="TZH210" s="15"/>
      <c r="TZI210" s="15"/>
      <c r="TZJ210" s="15"/>
      <c r="TZK210" s="15"/>
      <c r="TZL210" s="15"/>
      <c r="TZM210" s="15"/>
      <c r="TZN210" s="15"/>
      <c r="TZO210" s="15"/>
      <c r="TZP210" s="15"/>
      <c r="TZQ210" s="15"/>
      <c r="TZR210" s="15"/>
      <c r="TZS210" s="15"/>
      <c r="TZT210" s="15"/>
      <c r="TZU210" s="15"/>
      <c r="TZV210" s="15"/>
      <c r="TZW210" s="15"/>
      <c r="TZX210" s="15"/>
      <c r="TZY210" s="15"/>
      <c r="TZZ210" s="15"/>
      <c r="UAA210" s="15"/>
      <c r="UAB210" s="15"/>
      <c r="UAC210" s="15"/>
      <c r="UAD210" s="15"/>
      <c r="UAE210" s="15"/>
      <c r="UAF210" s="15"/>
      <c r="UAG210" s="15"/>
      <c r="UAH210" s="15"/>
      <c r="UAI210" s="15"/>
      <c r="UAJ210" s="15"/>
      <c r="UAK210" s="15"/>
      <c r="UAL210" s="15"/>
      <c r="UAM210" s="15"/>
      <c r="UAN210" s="15"/>
      <c r="UAO210" s="15"/>
      <c r="UAP210" s="15"/>
      <c r="UAQ210" s="15"/>
      <c r="UAR210" s="15"/>
      <c r="UAS210" s="15"/>
      <c r="UAT210" s="15"/>
      <c r="UAU210" s="15"/>
      <c r="UAV210" s="15"/>
      <c r="UAW210" s="15"/>
      <c r="UAX210" s="15"/>
      <c r="UAY210" s="15"/>
      <c r="UAZ210" s="15"/>
      <c r="UBA210" s="15"/>
      <c r="UBB210" s="15"/>
      <c r="UBC210" s="15"/>
      <c r="UBD210" s="15"/>
      <c r="UBE210" s="15"/>
      <c r="UBF210" s="15"/>
      <c r="UBG210" s="15"/>
      <c r="UBH210" s="15"/>
      <c r="UBI210" s="15"/>
      <c r="UBJ210" s="15"/>
      <c r="UBK210" s="15"/>
      <c r="UBL210" s="15"/>
      <c r="UBM210" s="15"/>
      <c r="UBN210" s="15"/>
      <c r="UBO210" s="15"/>
      <c r="UBP210" s="15"/>
      <c r="UBQ210" s="15"/>
      <c r="UBR210" s="15"/>
      <c r="UBS210" s="15"/>
      <c r="UBT210" s="15"/>
      <c r="UBU210" s="15"/>
      <c r="UBV210" s="15"/>
      <c r="UBW210" s="15"/>
      <c r="UBX210" s="15"/>
      <c r="UBY210" s="15"/>
      <c r="UBZ210" s="15"/>
      <c r="UCA210" s="15"/>
      <c r="UCB210" s="15"/>
      <c r="UCC210" s="15"/>
      <c r="UCD210" s="15"/>
      <c r="UCE210" s="15"/>
      <c r="UCF210" s="15"/>
      <c r="UCG210" s="15"/>
      <c r="UCH210" s="15"/>
      <c r="UCI210" s="15"/>
      <c r="UCJ210" s="15"/>
      <c r="UCK210" s="15"/>
      <c r="UCL210" s="15"/>
      <c r="UCM210" s="15"/>
      <c r="UCN210" s="15"/>
      <c r="UCO210" s="15"/>
      <c r="UCP210" s="15"/>
      <c r="UCQ210" s="15"/>
      <c r="UCR210" s="15"/>
      <c r="UCS210" s="15"/>
      <c r="UCT210" s="15"/>
      <c r="UCU210" s="15"/>
      <c r="UCV210" s="15"/>
      <c r="UCW210" s="15"/>
      <c r="UCX210" s="15"/>
      <c r="UCY210" s="15"/>
      <c r="UCZ210" s="15"/>
      <c r="UDA210" s="15"/>
      <c r="UDB210" s="15"/>
      <c r="UDC210" s="15"/>
      <c r="UDD210" s="15"/>
      <c r="UDE210" s="15"/>
      <c r="UDF210" s="15"/>
      <c r="UDG210" s="15"/>
      <c r="UDH210" s="15"/>
      <c r="UDI210" s="15"/>
      <c r="UDJ210" s="15"/>
      <c r="UDK210" s="15"/>
      <c r="UDL210" s="15"/>
      <c r="UDM210" s="15"/>
      <c r="UDN210" s="15"/>
      <c r="UDO210" s="15"/>
      <c r="UDP210" s="15"/>
      <c r="UDQ210" s="15"/>
      <c r="UDR210" s="15"/>
      <c r="UDS210" s="15"/>
      <c r="UDT210" s="15"/>
      <c r="UDU210" s="15"/>
      <c r="UDV210" s="15"/>
      <c r="UDW210" s="15"/>
      <c r="UDX210" s="15"/>
      <c r="UDY210" s="15"/>
      <c r="UDZ210" s="15"/>
      <c r="UEA210" s="15"/>
      <c r="UEB210" s="15"/>
      <c r="UEC210" s="15"/>
      <c r="UED210" s="15"/>
      <c r="UEE210" s="15"/>
      <c r="UEF210" s="15"/>
      <c r="UEG210" s="15"/>
      <c r="UEH210" s="15"/>
      <c r="UEI210" s="15"/>
      <c r="UEJ210" s="15"/>
      <c r="UEK210" s="15"/>
      <c r="UEL210" s="15"/>
      <c r="UEM210" s="15"/>
      <c r="UEN210" s="15"/>
      <c r="UEO210" s="15"/>
      <c r="UEP210" s="15"/>
      <c r="UEQ210" s="15"/>
      <c r="UER210" s="15"/>
      <c r="UES210" s="15"/>
      <c r="UET210" s="15"/>
      <c r="UEU210" s="15"/>
      <c r="UEV210" s="15"/>
      <c r="UEW210" s="15"/>
      <c r="UEX210" s="15"/>
      <c r="UEY210" s="15"/>
      <c r="UEZ210" s="15"/>
      <c r="UFA210" s="15"/>
      <c r="UFB210" s="15"/>
      <c r="UFC210" s="15"/>
      <c r="UFD210" s="15"/>
      <c r="UFE210" s="15"/>
      <c r="UFF210" s="15"/>
      <c r="UFG210" s="15"/>
      <c r="UFH210" s="15"/>
      <c r="UFI210" s="15"/>
      <c r="UFJ210" s="15"/>
      <c r="UFK210" s="15"/>
      <c r="UFL210" s="15"/>
      <c r="UFM210" s="15"/>
      <c r="UFN210" s="15"/>
      <c r="UFO210" s="15"/>
      <c r="UFP210" s="15"/>
      <c r="UFQ210" s="15"/>
      <c r="UFR210" s="15"/>
      <c r="UFS210" s="15"/>
      <c r="UFT210" s="15"/>
      <c r="UFU210" s="15"/>
      <c r="UFV210" s="15"/>
      <c r="UFW210" s="15"/>
      <c r="UFX210" s="15"/>
      <c r="UFY210" s="15"/>
      <c r="UFZ210" s="15"/>
      <c r="UGA210" s="15"/>
      <c r="UGB210" s="15"/>
      <c r="UGC210" s="15"/>
      <c r="UGD210" s="15"/>
      <c r="UGE210" s="15"/>
      <c r="UGF210" s="15"/>
      <c r="UGG210" s="15"/>
      <c r="UGH210" s="15"/>
      <c r="UGI210" s="15"/>
      <c r="UGJ210" s="15"/>
      <c r="UGK210" s="15"/>
      <c r="UGL210" s="15"/>
      <c r="UGM210" s="15"/>
      <c r="UGN210" s="15"/>
      <c r="UGO210" s="15"/>
      <c r="UGP210" s="15"/>
      <c r="UGQ210" s="15"/>
      <c r="UGR210" s="15"/>
      <c r="UGS210" s="15"/>
      <c r="UGT210" s="15"/>
      <c r="UGU210" s="15"/>
      <c r="UGV210" s="15"/>
      <c r="UGW210" s="15"/>
      <c r="UGX210" s="15"/>
      <c r="UGY210" s="15"/>
      <c r="UGZ210" s="15"/>
      <c r="UHA210" s="15"/>
      <c r="UHB210" s="15"/>
      <c r="UHC210" s="15"/>
      <c r="UHD210" s="15"/>
      <c r="UHE210" s="15"/>
      <c r="UHF210" s="15"/>
      <c r="UHG210" s="15"/>
      <c r="UHH210" s="15"/>
      <c r="UHI210" s="15"/>
      <c r="UHJ210" s="15"/>
      <c r="UHK210" s="15"/>
      <c r="UHL210" s="15"/>
      <c r="UHM210" s="15"/>
      <c r="UHN210" s="15"/>
      <c r="UHO210" s="15"/>
      <c r="UHP210" s="15"/>
      <c r="UHQ210" s="15"/>
      <c r="UHR210" s="15"/>
      <c r="UHS210" s="15"/>
      <c r="UHT210" s="15"/>
      <c r="UHU210" s="15"/>
      <c r="UHV210" s="15"/>
      <c r="UHW210" s="15"/>
      <c r="UHX210" s="15"/>
      <c r="UHY210" s="15"/>
      <c r="UHZ210" s="15"/>
      <c r="UIA210" s="15"/>
      <c r="UIB210" s="15"/>
      <c r="UIC210" s="15"/>
      <c r="UID210" s="15"/>
      <c r="UIE210" s="15"/>
      <c r="UIF210" s="15"/>
      <c r="UIG210" s="15"/>
      <c r="UIH210" s="15"/>
      <c r="UII210" s="15"/>
      <c r="UIJ210" s="15"/>
      <c r="UIK210" s="15"/>
      <c r="UIL210" s="15"/>
      <c r="UIM210" s="15"/>
      <c r="UIN210" s="15"/>
      <c r="UIO210" s="15"/>
      <c r="UIP210" s="15"/>
      <c r="UIQ210" s="15"/>
      <c r="UIR210" s="15"/>
      <c r="UIS210" s="15"/>
      <c r="UIT210" s="15"/>
      <c r="UIU210" s="15"/>
      <c r="UIV210" s="15"/>
      <c r="UIW210" s="15"/>
      <c r="UIX210" s="15"/>
      <c r="UIY210" s="15"/>
      <c r="UIZ210" s="15"/>
      <c r="UJA210" s="15"/>
      <c r="UJB210" s="15"/>
      <c r="UJC210" s="15"/>
      <c r="UJD210" s="15"/>
      <c r="UJE210" s="15"/>
      <c r="UJF210" s="15"/>
      <c r="UJG210" s="15"/>
      <c r="UJH210" s="15"/>
      <c r="UJI210" s="15"/>
      <c r="UJJ210" s="15"/>
      <c r="UJK210" s="15"/>
      <c r="UJL210" s="15"/>
      <c r="UJM210" s="15"/>
      <c r="UJN210" s="15"/>
      <c r="UJO210" s="15"/>
      <c r="UJP210" s="15"/>
      <c r="UJQ210" s="15"/>
      <c r="UJR210" s="15"/>
      <c r="UJS210" s="15"/>
      <c r="UJT210" s="15"/>
      <c r="UJU210" s="15"/>
      <c r="UJV210" s="15"/>
      <c r="UJW210" s="15"/>
      <c r="UJX210" s="15"/>
      <c r="UJY210" s="15"/>
      <c r="UJZ210" s="15"/>
      <c r="UKA210" s="15"/>
      <c r="UKB210" s="15"/>
      <c r="UKC210" s="15"/>
      <c r="UKD210" s="15"/>
      <c r="UKE210" s="15"/>
      <c r="UKF210" s="15"/>
      <c r="UKG210" s="15"/>
      <c r="UKH210" s="15"/>
      <c r="UKI210" s="15"/>
      <c r="UKJ210" s="15"/>
      <c r="UKK210" s="15"/>
      <c r="UKL210" s="15"/>
      <c r="UKM210" s="15"/>
      <c r="UKN210" s="15"/>
      <c r="UKO210" s="15"/>
      <c r="UKP210" s="15"/>
      <c r="UKQ210" s="15"/>
      <c r="UKR210" s="15"/>
      <c r="UKS210" s="15"/>
      <c r="UKT210" s="15"/>
      <c r="UKU210" s="15"/>
      <c r="UKV210" s="15"/>
      <c r="UKW210" s="15"/>
      <c r="UKX210" s="15"/>
      <c r="UKY210" s="15"/>
      <c r="UKZ210" s="15"/>
      <c r="ULA210" s="15"/>
      <c r="ULB210" s="15"/>
      <c r="ULC210" s="15"/>
      <c r="ULD210" s="15"/>
      <c r="ULE210" s="15"/>
      <c r="ULF210" s="15"/>
      <c r="ULG210" s="15"/>
      <c r="ULH210" s="15"/>
      <c r="ULI210" s="15"/>
      <c r="ULJ210" s="15"/>
      <c r="ULK210" s="15"/>
      <c r="ULL210" s="15"/>
      <c r="ULM210" s="15"/>
      <c r="ULN210" s="15"/>
      <c r="ULO210" s="15"/>
      <c r="ULP210" s="15"/>
      <c r="ULQ210" s="15"/>
      <c r="ULR210" s="15"/>
      <c r="ULS210" s="15"/>
      <c r="ULT210" s="15"/>
      <c r="ULU210" s="15"/>
      <c r="ULV210" s="15"/>
      <c r="ULW210" s="15"/>
      <c r="ULX210" s="15"/>
      <c r="ULY210" s="15"/>
      <c r="ULZ210" s="15"/>
      <c r="UMA210" s="15"/>
      <c r="UMB210" s="15"/>
      <c r="UMC210" s="15"/>
      <c r="UMD210" s="15"/>
      <c r="UME210" s="15"/>
      <c r="UMF210" s="15"/>
      <c r="UMG210" s="15"/>
      <c r="UMH210" s="15"/>
      <c r="UMI210" s="15"/>
      <c r="UMJ210" s="15"/>
      <c r="UMK210" s="15"/>
      <c r="UML210" s="15"/>
      <c r="UMM210" s="15"/>
      <c r="UMN210" s="15"/>
      <c r="UMO210" s="15"/>
      <c r="UMP210" s="15"/>
      <c r="UMQ210" s="15"/>
      <c r="UMR210" s="15"/>
      <c r="UMS210" s="15"/>
      <c r="UMT210" s="15"/>
      <c r="UMU210" s="15"/>
      <c r="UMV210" s="15"/>
      <c r="UMW210" s="15"/>
      <c r="UMX210" s="15"/>
      <c r="UMY210" s="15"/>
      <c r="UMZ210" s="15"/>
      <c r="UNA210" s="15"/>
      <c r="UNB210" s="15"/>
      <c r="UNC210" s="15"/>
      <c r="UND210" s="15"/>
      <c r="UNE210" s="15"/>
      <c r="UNF210" s="15"/>
      <c r="UNG210" s="15"/>
      <c r="UNH210" s="15"/>
      <c r="UNI210" s="15"/>
      <c r="UNJ210" s="15"/>
      <c r="UNK210" s="15"/>
      <c r="UNL210" s="15"/>
      <c r="UNM210" s="15"/>
      <c r="UNN210" s="15"/>
      <c r="UNO210" s="15"/>
      <c r="UNP210" s="15"/>
      <c r="UNQ210" s="15"/>
      <c r="UNR210" s="15"/>
      <c r="UNS210" s="15"/>
      <c r="UNT210" s="15"/>
      <c r="UNU210" s="15"/>
      <c r="UNV210" s="15"/>
      <c r="UNW210" s="15"/>
      <c r="UNX210" s="15"/>
      <c r="UNY210" s="15"/>
      <c r="UNZ210" s="15"/>
      <c r="UOA210" s="15"/>
      <c r="UOB210" s="15"/>
      <c r="UOC210" s="15"/>
      <c r="UOD210" s="15"/>
      <c r="UOE210" s="15"/>
      <c r="UOF210" s="15"/>
      <c r="UOG210" s="15"/>
      <c r="UOH210" s="15"/>
      <c r="UOI210" s="15"/>
      <c r="UOJ210" s="15"/>
      <c r="UOK210" s="15"/>
      <c r="UOL210" s="15"/>
      <c r="UOM210" s="15"/>
      <c r="UON210" s="15"/>
      <c r="UOO210" s="15"/>
      <c r="UOP210" s="15"/>
      <c r="UOQ210" s="15"/>
      <c r="UOR210" s="15"/>
      <c r="UOS210" s="15"/>
      <c r="UOT210" s="15"/>
      <c r="UOU210" s="15"/>
      <c r="UOV210" s="15"/>
      <c r="UOW210" s="15"/>
      <c r="UOX210" s="15"/>
      <c r="UOY210" s="15"/>
      <c r="UOZ210" s="15"/>
      <c r="UPA210" s="15"/>
      <c r="UPB210" s="15"/>
      <c r="UPC210" s="15"/>
      <c r="UPD210" s="15"/>
      <c r="UPE210" s="15"/>
      <c r="UPF210" s="15"/>
      <c r="UPG210" s="15"/>
      <c r="UPH210" s="15"/>
      <c r="UPI210" s="15"/>
      <c r="UPJ210" s="15"/>
      <c r="UPK210" s="15"/>
      <c r="UPL210" s="15"/>
      <c r="UPM210" s="15"/>
      <c r="UPN210" s="15"/>
      <c r="UPO210" s="15"/>
      <c r="UPP210" s="15"/>
      <c r="UPQ210" s="15"/>
      <c r="UPR210" s="15"/>
      <c r="UPS210" s="15"/>
      <c r="UPT210" s="15"/>
      <c r="UPU210" s="15"/>
      <c r="UPV210" s="15"/>
      <c r="UPW210" s="15"/>
      <c r="UPX210" s="15"/>
      <c r="UPY210" s="15"/>
      <c r="UPZ210" s="15"/>
      <c r="UQA210" s="15"/>
      <c r="UQB210" s="15"/>
      <c r="UQC210" s="15"/>
      <c r="UQD210" s="15"/>
      <c r="UQE210" s="15"/>
      <c r="UQF210" s="15"/>
      <c r="UQG210" s="15"/>
      <c r="UQH210" s="15"/>
      <c r="UQI210" s="15"/>
      <c r="UQJ210" s="15"/>
      <c r="UQK210" s="15"/>
      <c r="UQL210" s="15"/>
      <c r="UQM210" s="15"/>
      <c r="UQN210" s="15"/>
      <c r="UQO210" s="15"/>
      <c r="UQP210" s="15"/>
      <c r="UQQ210" s="15"/>
      <c r="UQR210" s="15"/>
      <c r="UQS210" s="15"/>
      <c r="UQT210" s="15"/>
      <c r="UQU210" s="15"/>
      <c r="UQV210" s="15"/>
      <c r="UQW210" s="15"/>
      <c r="UQX210" s="15"/>
      <c r="UQY210" s="15"/>
      <c r="UQZ210" s="15"/>
      <c r="URA210" s="15"/>
      <c r="URB210" s="15"/>
      <c r="URC210" s="15"/>
      <c r="URD210" s="15"/>
      <c r="URE210" s="15"/>
      <c r="URF210" s="15"/>
      <c r="URG210" s="15"/>
      <c r="URH210" s="15"/>
      <c r="URI210" s="15"/>
      <c r="URJ210" s="15"/>
      <c r="URK210" s="15"/>
      <c r="URL210" s="15"/>
      <c r="URM210" s="15"/>
      <c r="URN210" s="15"/>
      <c r="URO210" s="15"/>
      <c r="URP210" s="15"/>
      <c r="URQ210" s="15"/>
      <c r="URR210" s="15"/>
      <c r="URS210" s="15"/>
      <c r="URT210" s="15"/>
      <c r="URU210" s="15"/>
      <c r="URV210" s="15"/>
      <c r="URW210" s="15"/>
      <c r="URX210" s="15"/>
      <c r="URY210" s="15"/>
      <c r="URZ210" s="15"/>
      <c r="USA210" s="15"/>
      <c r="USB210" s="15"/>
      <c r="USC210" s="15"/>
      <c r="USD210" s="15"/>
      <c r="USE210" s="15"/>
      <c r="USF210" s="15"/>
      <c r="USG210" s="15"/>
      <c r="USH210" s="15"/>
      <c r="USI210" s="15"/>
      <c r="USJ210" s="15"/>
      <c r="USK210" s="15"/>
      <c r="USL210" s="15"/>
      <c r="USM210" s="15"/>
      <c r="USN210" s="15"/>
      <c r="USO210" s="15"/>
      <c r="USP210" s="15"/>
      <c r="USQ210" s="15"/>
      <c r="USR210" s="15"/>
      <c r="USS210" s="15"/>
      <c r="UST210" s="15"/>
      <c r="USU210" s="15"/>
      <c r="USV210" s="15"/>
      <c r="USW210" s="15"/>
      <c r="USX210" s="15"/>
      <c r="USY210" s="15"/>
      <c r="USZ210" s="15"/>
      <c r="UTA210" s="15"/>
      <c r="UTB210" s="15"/>
      <c r="UTC210" s="15"/>
      <c r="UTD210" s="15"/>
      <c r="UTE210" s="15"/>
      <c r="UTF210" s="15"/>
      <c r="UTG210" s="15"/>
      <c r="UTH210" s="15"/>
      <c r="UTI210" s="15"/>
      <c r="UTJ210" s="15"/>
      <c r="UTK210" s="15"/>
      <c r="UTL210" s="15"/>
      <c r="UTM210" s="15"/>
      <c r="UTN210" s="15"/>
      <c r="UTO210" s="15"/>
      <c r="UTP210" s="15"/>
      <c r="UTQ210" s="15"/>
      <c r="UTR210" s="15"/>
      <c r="UTS210" s="15"/>
      <c r="UTT210" s="15"/>
      <c r="UTU210" s="15"/>
      <c r="UTV210" s="15"/>
      <c r="UTW210" s="15"/>
      <c r="UTX210" s="15"/>
      <c r="UTY210" s="15"/>
      <c r="UTZ210" s="15"/>
      <c r="UUA210" s="15"/>
      <c r="UUB210" s="15"/>
      <c r="UUC210" s="15"/>
      <c r="UUD210" s="15"/>
      <c r="UUE210" s="15"/>
      <c r="UUF210" s="15"/>
      <c r="UUG210" s="15"/>
      <c r="UUH210" s="15"/>
      <c r="UUI210" s="15"/>
      <c r="UUJ210" s="15"/>
      <c r="UUK210" s="15"/>
      <c r="UUL210" s="15"/>
      <c r="UUM210" s="15"/>
      <c r="UUN210" s="15"/>
      <c r="UUO210" s="15"/>
      <c r="UUP210" s="15"/>
      <c r="UUQ210" s="15"/>
      <c r="UUR210" s="15"/>
      <c r="UUS210" s="15"/>
      <c r="UUT210" s="15"/>
      <c r="UUU210" s="15"/>
      <c r="UUV210" s="15"/>
      <c r="UUW210" s="15"/>
      <c r="UUX210" s="15"/>
      <c r="UUY210" s="15"/>
      <c r="UUZ210" s="15"/>
      <c r="UVA210" s="15"/>
      <c r="UVB210" s="15"/>
      <c r="UVC210" s="15"/>
      <c r="UVD210" s="15"/>
      <c r="UVE210" s="15"/>
      <c r="UVF210" s="15"/>
      <c r="UVG210" s="15"/>
      <c r="UVH210" s="15"/>
      <c r="UVI210" s="15"/>
      <c r="UVJ210" s="15"/>
      <c r="UVK210" s="15"/>
      <c r="UVL210" s="15"/>
      <c r="UVM210" s="15"/>
      <c r="UVN210" s="15"/>
      <c r="UVO210" s="15"/>
      <c r="UVP210" s="15"/>
      <c r="UVQ210" s="15"/>
      <c r="UVR210" s="15"/>
      <c r="UVS210" s="15"/>
      <c r="UVT210" s="15"/>
      <c r="UVU210" s="15"/>
      <c r="UVV210" s="15"/>
      <c r="UVW210" s="15"/>
      <c r="UVX210" s="15"/>
      <c r="UVY210" s="15"/>
      <c r="UVZ210" s="15"/>
      <c r="UWA210" s="15"/>
      <c r="UWB210" s="15"/>
      <c r="UWC210" s="15"/>
      <c r="UWD210" s="15"/>
      <c r="UWE210" s="15"/>
      <c r="UWF210" s="15"/>
      <c r="UWG210" s="15"/>
      <c r="UWH210" s="15"/>
      <c r="UWI210" s="15"/>
      <c r="UWJ210" s="15"/>
      <c r="UWK210" s="15"/>
      <c r="UWL210" s="15"/>
      <c r="UWM210" s="15"/>
      <c r="UWN210" s="15"/>
      <c r="UWO210" s="15"/>
      <c r="UWP210" s="15"/>
      <c r="UWQ210" s="15"/>
      <c r="UWR210" s="15"/>
      <c r="UWS210" s="15"/>
      <c r="UWT210" s="15"/>
      <c r="UWU210" s="15"/>
      <c r="UWV210" s="15"/>
      <c r="UWW210" s="15"/>
      <c r="UWX210" s="15"/>
      <c r="UWY210" s="15"/>
      <c r="UWZ210" s="15"/>
      <c r="UXA210" s="15"/>
      <c r="UXB210" s="15"/>
      <c r="UXC210" s="15"/>
      <c r="UXD210" s="15"/>
      <c r="UXE210" s="15"/>
      <c r="UXF210" s="15"/>
      <c r="UXG210" s="15"/>
      <c r="UXH210" s="15"/>
      <c r="UXI210" s="15"/>
      <c r="UXJ210" s="15"/>
      <c r="UXK210" s="15"/>
      <c r="UXL210" s="15"/>
      <c r="UXM210" s="15"/>
      <c r="UXN210" s="15"/>
      <c r="UXO210" s="15"/>
      <c r="UXP210" s="15"/>
      <c r="UXQ210" s="15"/>
      <c r="UXR210" s="15"/>
      <c r="UXS210" s="15"/>
      <c r="UXT210" s="15"/>
      <c r="UXU210" s="15"/>
      <c r="UXV210" s="15"/>
      <c r="UXW210" s="15"/>
      <c r="UXX210" s="15"/>
      <c r="UXY210" s="15"/>
      <c r="UXZ210" s="15"/>
      <c r="UYA210" s="15"/>
      <c r="UYB210" s="15"/>
      <c r="UYC210" s="15"/>
      <c r="UYD210" s="15"/>
      <c r="UYE210" s="15"/>
      <c r="UYF210" s="15"/>
      <c r="UYG210" s="15"/>
      <c r="UYH210" s="15"/>
      <c r="UYI210" s="15"/>
      <c r="UYJ210" s="15"/>
      <c r="UYK210" s="15"/>
      <c r="UYL210" s="15"/>
      <c r="UYM210" s="15"/>
      <c r="UYN210" s="15"/>
      <c r="UYO210" s="15"/>
      <c r="UYP210" s="15"/>
      <c r="UYQ210" s="15"/>
      <c r="UYR210" s="15"/>
      <c r="UYS210" s="15"/>
      <c r="UYT210" s="15"/>
      <c r="UYU210" s="15"/>
      <c r="UYV210" s="15"/>
      <c r="UYW210" s="15"/>
      <c r="UYX210" s="15"/>
      <c r="UYY210" s="15"/>
      <c r="UYZ210" s="15"/>
      <c r="UZA210" s="15"/>
      <c r="UZB210" s="15"/>
      <c r="UZC210" s="15"/>
      <c r="UZD210" s="15"/>
      <c r="UZE210" s="15"/>
      <c r="UZF210" s="15"/>
      <c r="UZG210" s="15"/>
      <c r="UZH210" s="15"/>
      <c r="UZI210" s="15"/>
      <c r="UZJ210" s="15"/>
      <c r="UZK210" s="15"/>
      <c r="UZL210" s="15"/>
      <c r="UZM210" s="15"/>
      <c r="UZN210" s="15"/>
      <c r="UZO210" s="15"/>
      <c r="UZP210" s="15"/>
      <c r="UZQ210" s="15"/>
      <c r="UZR210" s="15"/>
      <c r="UZS210" s="15"/>
      <c r="UZT210" s="15"/>
      <c r="UZU210" s="15"/>
      <c r="UZV210" s="15"/>
      <c r="UZW210" s="15"/>
      <c r="UZX210" s="15"/>
      <c r="UZY210" s="15"/>
      <c r="UZZ210" s="15"/>
      <c r="VAA210" s="15"/>
      <c r="VAB210" s="15"/>
      <c r="VAC210" s="15"/>
      <c r="VAD210" s="15"/>
      <c r="VAE210" s="15"/>
      <c r="VAF210" s="15"/>
      <c r="VAG210" s="15"/>
      <c r="VAH210" s="15"/>
      <c r="VAI210" s="15"/>
      <c r="VAJ210" s="15"/>
      <c r="VAK210" s="15"/>
      <c r="VAL210" s="15"/>
      <c r="VAM210" s="15"/>
      <c r="VAN210" s="15"/>
      <c r="VAO210" s="15"/>
      <c r="VAP210" s="15"/>
      <c r="VAQ210" s="15"/>
      <c r="VAR210" s="15"/>
      <c r="VAS210" s="15"/>
      <c r="VAT210" s="15"/>
      <c r="VAU210" s="15"/>
      <c r="VAV210" s="15"/>
      <c r="VAW210" s="15"/>
      <c r="VAX210" s="15"/>
      <c r="VAY210" s="15"/>
      <c r="VAZ210" s="15"/>
      <c r="VBA210" s="15"/>
      <c r="VBB210" s="15"/>
      <c r="VBC210" s="15"/>
      <c r="VBD210" s="15"/>
      <c r="VBE210" s="15"/>
      <c r="VBF210" s="15"/>
      <c r="VBG210" s="15"/>
      <c r="VBH210" s="15"/>
      <c r="VBI210" s="15"/>
      <c r="VBJ210" s="15"/>
      <c r="VBK210" s="15"/>
      <c r="VBL210" s="15"/>
      <c r="VBM210" s="15"/>
      <c r="VBN210" s="15"/>
      <c r="VBO210" s="15"/>
      <c r="VBP210" s="15"/>
      <c r="VBQ210" s="15"/>
      <c r="VBR210" s="15"/>
      <c r="VBS210" s="15"/>
      <c r="VBT210" s="15"/>
      <c r="VBU210" s="15"/>
      <c r="VBV210" s="15"/>
      <c r="VBW210" s="15"/>
      <c r="VBX210" s="15"/>
      <c r="VBY210" s="15"/>
      <c r="VBZ210" s="15"/>
      <c r="VCA210" s="15"/>
      <c r="VCB210" s="15"/>
      <c r="VCC210" s="15"/>
      <c r="VCD210" s="15"/>
      <c r="VCE210" s="15"/>
      <c r="VCF210" s="15"/>
      <c r="VCG210" s="15"/>
      <c r="VCH210" s="15"/>
      <c r="VCI210" s="15"/>
      <c r="VCJ210" s="15"/>
      <c r="VCK210" s="15"/>
      <c r="VCL210" s="15"/>
      <c r="VCM210" s="15"/>
      <c r="VCN210" s="15"/>
      <c r="VCO210" s="15"/>
      <c r="VCP210" s="15"/>
      <c r="VCQ210" s="15"/>
      <c r="VCR210" s="15"/>
      <c r="VCS210" s="15"/>
      <c r="VCT210" s="15"/>
      <c r="VCU210" s="15"/>
      <c r="VCV210" s="15"/>
      <c r="VCW210" s="15"/>
      <c r="VCX210" s="15"/>
      <c r="VCY210" s="15"/>
      <c r="VCZ210" s="15"/>
      <c r="VDA210" s="15"/>
      <c r="VDB210" s="15"/>
      <c r="VDC210" s="15"/>
      <c r="VDD210" s="15"/>
      <c r="VDE210" s="15"/>
      <c r="VDF210" s="15"/>
      <c r="VDG210" s="15"/>
      <c r="VDH210" s="15"/>
      <c r="VDI210" s="15"/>
      <c r="VDJ210" s="15"/>
      <c r="VDK210" s="15"/>
      <c r="VDL210" s="15"/>
      <c r="VDM210" s="15"/>
      <c r="VDN210" s="15"/>
      <c r="VDO210" s="15"/>
      <c r="VDP210" s="15"/>
      <c r="VDQ210" s="15"/>
      <c r="VDR210" s="15"/>
      <c r="VDS210" s="15"/>
      <c r="VDT210" s="15"/>
      <c r="VDU210" s="15"/>
      <c r="VDV210" s="15"/>
      <c r="VDW210" s="15"/>
      <c r="VDX210" s="15"/>
      <c r="VDY210" s="15"/>
      <c r="VDZ210" s="15"/>
      <c r="VEA210" s="15"/>
      <c r="VEB210" s="15"/>
      <c r="VEC210" s="15"/>
      <c r="VED210" s="15"/>
      <c r="VEE210" s="15"/>
      <c r="VEF210" s="15"/>
      <c r="VEG210" s="15"/>
      <c r="VEH210" s="15"/>
      <c r="VEI210" s="15"/>
      <c r="VEJ210" s="15"/>
      <c r="VEK210" s="15"/>
      <c r="VEL210" s="15"/>
      <c r="VEM210" s="15"/>
      <c r="VEN210" s="15"/>
      <c r="VEO210" s="15"/>
      <c r="VEP210" s="15"/>
      <c r="VEQ210" s="15"/>
      <c r="VER210" s="15"/>
      <c r="VES210" s="15"/>
      <c r="VET210" s="15"/>
      <c r="VEU210" s="15"/>
      <c r="VEV210" s="15"/>
      <c r="VEW210" s="15"/>
      <c r="VEX210" s="15"/>
      <c r="VEY210" s="15"/>
      <c r="VEZ210" s="15"/>
      <c r="VFA210" s="15"/>
      <c r="VFB210" s="15"/>
      <c r="VFC210" s="15"/>
      <c r="VFD210" s="15"/>
      <c r="VFE210" s="15"/>
      <c r="VFF210" s="15"/>
      <c r="VFG210" s="15"/>
      <c r="VFH210" s="15"/>
      <c r="VFI210" s="15"/>
      <c r="VFJ210" s="15"/>
      <c r="VFK210" s="15"/>
      <c r="VFL210" s="15"/>
      <c r="VFM210" s="15"/>
      <c r="VFN210" s="15"/>
      <c r="VFO210" s="15"/>
      <c r="VFP210" s="15"/>
      <c r="VFQ210" s="15"/>
      <c r="VFR210" s="15"/>
      <c r="VFS210" s="15"/>
      <c r="VFT210" s="15"/>
      <c r="VFU210" s="15"/>
      <c r="VFV210" s="15"/>
      <c r="VFW210" s="15"/>
      <c r="VFX210" s="15"/>
      <c r="VFY210" s="15"/>
      <c r="VFZ210" s="15"/>
      <c r="VGA210" s="15"/>
      <c r="VGB210" s="15"/>
      <c r="VGC210" s="15"/>
      <c r="VGD210" s="15"/>
      <c r="VGE210" s="15"/>
      <c r="VGF210" s="15"/>
      <c r="VGG210" s="15"/>
      <c r="VGH210" s="15"/>
      <c r="VGI210" s="15"/>
      <c r="VGJ210" s="15"/>
      <c r="VGK210" s="15"/>
      <c r="VGL210" s="15"/>
      <c r="VGM210" s="15"/>
      <c r="VGN210" s="15"/>
      <c r="VGO210" s="15"/>
      <c r="VGP210" s="15"/>
      <c r="VGQ210" s="15"/>
      <c r="VGR210" s="15"/>
      <c r="VGS210" s="15"/>
      <c r="VGT210" s="15"/>
      <c r="VGU210" s="15"/>
      <c r="VGV210" s="15"/>
      <c r="VGW210" s="15"/>
      <c r="VGX210" s="15"/>
      <c r="VGY210" s="15"/>
      <c r="VGZ210" s="15"/>
      <c r="VHA210" s="15"/>
      <c r="VHB210" s="15"/>
      <c r="VHC210" s="15"/>
      <c r="VHD210" s="15"/>
      <c r="VHE210" s="15"/>
      <c r="VHF210" s="15"/>
      <c r="VHG210" s="15"/>
      <c r="VHH210" s="15"/>
      <c r="VHI210" s="15"/>
      <c r="VHJ210" s="15"/>
      <c r="VHK210" s="15"/>
      <c r="VHL210" s="15"/>
      <c r="VHM210" s="15"/>
      <c r="VHN210" s="15"/>
      <c r="VHO210" s="15"/>
      <c r="VHP210" s="15"/>
      <c r="VHQ210" s="15"/>
      <c r="VHR210" s="15"/>
      <c r="VHS210" s="15"/>
      <c r="VHT210" s="15"/>
      <c r="VHU210" s="15"/>
      <c r="VHV210" s="15"/>
      <c r="VHW210" s="15"/>
      <c r="VHX210" s="15"/>
      <c r="VHY210" s="15"/>
      <c r="VHZ210" s="15"/>
      <c r="VIA210" s="15"/>
      <c r="VIB210" s="15"/>
      <c r="VIC210" s="15"/>
      <c r="VID210" s="15"/>
      <c r="VIE210" s="15"/>
      <c r="VIF210" s="15"/>
      <c r="VIG210" s="15"/>
      <c r="VIH210" s="15"/>
      <c r="VII210" s="15"/>
      <c r="VIJ210" s="15"/>
      <c r="VIK210" s="15"/>
      <c r="VIL210" s="15"/>
      <c r="VIM210" s="15"/>
      <c r="VIN210" s="15"/>
      <c r="VIO210" s="15"/>
      <c r="VIP210" s="15"/>
      <c r="VIQ210" s="15"/>
      <c r="VIR210" s="15"/>
      <c r="VIS210" s="15"/>
      <c r="VIT210" s="15"/>
      <c r="VIU210" s="15"/>
      <c r="VIV210" s="15"/>
      <c r="VIW210" s="15"/>
      <c r="VIX210" s="15"/>
      <c r="VIY210" s="15"/>
      <c r="VIZ210" s="15"/>
      <c r="VJA210" s="15"/>
      <c r="VJB210" s="15"/>
      <c r="VJC210" s="15"/>
      <c r="VJD210" s="15"/>
      <c r="VJE210" s="15"/>
      <c r="VJF210" s="15"/>
      <c r="VJG210" s="15"/>
      <c r="VJH210" s="15"/>
      <c r="VJI210" s="15"/>
      <c r="VJJ210" s="15"/>
      <c r="VJK210" s="15"/>
      <c r="VJL210" s="15"/>
      <c r="VJM210" s="15"/>
      <c r="VJN210" s="15"/>
      <c r="VJO210" s="15"/>
      <c r="VJP210" s="15"/>
      <c r="VJQ210" s="15"/>
      <c r="VJR210" s="15"/>
      <c r="VJS210" s="15"/>
      <c r="VJT210" s="15"/>
      <c r="VJU210" s="15"/>
      <c r="VJV210" s="15"/>
      <c r="VJW210" s="15"/>
      <c r="VJX210" s="15"/>
      <c r="VJY210" s="15"/>
      <c r="VJZ210" s="15"/>
      <c r="VKA210" s="15"/>
      <c r="VKB210" s="15"/>
      <c r="VKC210" s="15"/>
      <c r="VKD210" s="15"/>
      <c r="VKE210" s="15"/>
      <c r="VKF210" s="15"/>
      <c r="VKG210" s="15"/>
      <c r="VKH210" s="15"/>
      <c r="VKI210" s="15"/>
      <c r="VKJ210" s="15"/>
      <c r="VKK210" s="15"/>
      <c r="VKL210" s="15"/>
      <c r="VKM210" s="15"/>
      <c r="VKN210" s="15"/>
      <c r="VKO210" s="15"/>
      <c r="VKP210" s="15"/>
      <c r="VKQ210" s="15"/>
      <c r="VKR210" s="15"/>
      <c r="VKS210" s="15"/>
      <c r="VKT210" s="15"/>
      <c r="VKU210" s="15"/>
      <c r="VKV210" s="15"/>
      <c r="VKW210" s="15"/>
      <c r="VKX210" s="15"/>
      <c r="VKY210" s="15"/>
      <c r="VKZ210" s="15"/>
      <c r="VLA210" s="15"/>
      <c r="VLB210" s="15"/>
      <c r="VLC210" s="15"/>
      <c r="VLD210" s="15"/>
      <c r="VLE210" s="15"/>
      <c r="VLF210" s="15"/>
      <c r="VLG210" s="15"/>
      <c r="VLH210" s="15"/>
      <c r="VLI210" s="15"/>
      <c r="VLJ210" s="15"/>
      <c r="VLK210" s="15"/>
      <c r="VLL210" s="15"/>
      <c r="VLM210" s="15"/>
      <c r="VLN210" s="15"/>
      <c r="VLO210" s="15"/>
      <c r="VLP210" s="15"/>
      <c r="VLQ210" s="15"/>
      <c r="VLR210" s="15"/>
      <c r="VLS210" s="15"/>
      <c r="VLT210" s="15"/>
      <c r="VLU210" s="15"/>
      <c r="VLV210" s="15"/>
      <c r="VLW210" s="15"/>
      <c r="VLX210" s="15"/>
      <c r="VLY210" s="15"/>
      <c r="VLZ210" s="15"/>
      <c r="VMA210" s="15"/>
      <c r="VMB210" s="15"/>
      <c r="VMC210" s="15"/>
      <c r="VMD210" s="15"/>
      <c r="VME210" s="15"/>
      <c r="VMF210" s="15"/>
      <c r="VMG210" s="15"/>
      <c r="VMH210" s="15"/>
      <c r="VMI210" s="15"/>
      <c r="VMJ210" s="15"/>
      <c r="VMK210" s="15"/>
      <c r="VML210" s="15"/>
      <c r="VMM210" s="15"/>
      <c r="VMN210" s="15"/>
      <c r="VMO210" s="15"/>
      <c r="VMP210" s="15"/>
      <c r="VMQ210" s="15"/>
      <c r="VMR210" s="15"/>
      <c r="VMS210" s="15"/>
      <c r="VMT210" s="15"/>
      <c r="VMU210" s="15"/>
      <c r="VMV210" s="15"/>
      <c r="VMW210" s="15"/>
      <c r="VMX210" s="15"/>
      <c r="VMY210" s="15"/>
      <c r="VMZ210" s="15"/>
      <c r="VNA210" s="15"/>
      <c r="VNB210" s="15"/>
      <c r="VNC210" s="15"/>
      <c r="VND210" s="15"/>
      <c r="VNE210" s="15"/>
      <c r="VNF210" s="15"/>
      <c r="VNG210" s="15"/>
      <c r="VNH210" s="15"/>
      <c r="VNI210" s="15"/>
      <c r="VNJ210" s="15"/>
      <c r="VNK210" s="15"/>
      <c r="VNL210" s="15"/>
      <c r="VNM210" s="15"/>
      <c r="VNN210" s="15"/>
      <c r="VNO210" s="15"/>
      <c r="VNP210" s="15"/>
      <c r="VNQ210" s="15"/>
      <c r="VNR210" s="15"/>
      <c r="VNS210" s="15"/>
      <c r="VNT210" s="15"/>
      <c r="VNU210" s="15"/>
      <c r="VNV210" s="15"/>
      <c r="VNW210" s="15"/>
      <c r="VNX210" s="15"/>
      <c r="VNY210" s="15"/>
      <c r="VNZ210" s="15"/>
      <c r="VOA210" s="15"/>
      <c r="VOB210" s="15"/>
      <c r="VOC210" s="15"/>
      <c r="VOD210" s="15"/>
      <c r="VOE210" s="15"/>
      <c r="VOF210" s="15"/>
      <c r="VOG210" s="15"/>
      <c r="VOH210" s="15"/>
      <c r="VOI210" s="15"/>
      <c r="VOJ210" s="15"/>
      <c r="VOK210" s="15"/>
      <c r="VOL210" s="15"/>
      <c r="VOM210" s="15"/>
      <c r="VON210" s="15"/>
      <c r="VOO210" s="15"/>
      <c r="VOP210" s="15"/>
      <c r="VOQ210" s="15"/>
      <c r="VOR210" s="15"/>
      <c r="VOS210" s="15"/>
      <c r="VOT210" s="15"/>
      <c r="VOU210" s="15"/>
      <c r="VOV210" s="15"/>
      <c r="VOW210" s="15"/>
      <c r="VOX210" s="15"/>
      <c r="VOY210" s="15"/>
      <c r="VOZ210" s="15"/>
      <c r="VPA210" s="15"/>
      <c r="VPB210" s="15"/>
      <c r="VPC210" s="15"/>
      <c r="VPD210" s="15"/>
      <c r="VPE210" s="15"/>
      <c r="VPF210" s="15"/>
      <c r="VPG210" s="15"/>
      <c r="VPH210" s="15"/>
      <c r="VPI210" s="15"/>
      <c r="VPJ210" s="15"/>
      <c r="VPK210" s="15"/>
      <c r="VPL210" s="15"/>
      <c r="VPM210" s="15"/>
      <c r="VPN210" s="15"/>
      <c r="VPO210" s="15"/>
      <c r="VPP210" s="15"/>
      <c r="VPQ210" s="15"/>
      <c r="VPR210" s="15"/>
      <c r="VPS210" s="15"/>
      <c r="VPT210" s="15"/>
      <c r="VPU210" s="15"/>
      <c r="VPV210" s="15"/>
      <c r="VPW210" s="15"/>
      <c r="VPX210" s="15"/>
      <c r="VPY210" s="15"/>
      <c r="VPZ210" s="15"/>
      <c r="VQA210" s="15"/>
      <c r="VQB210" s="15"/>
      <c r="VQC210" s="15"/>
      <c r="VQD210" s="15"/>
      <c r="VQE210" s="15"/>
      <c r="VQF210" s="15"/>
      <c r="VQG210" s="15"/>
      <c r="VQH210" s="15"/>
      <c r="VQI210" s="15"/>
      <c r="VQJ210" s="15"/>
      <c r="VQK210" s="15"/>
      <c r="VQL210" s="15"/>
      <c r="VQM210" s="15"/>
      <c r="VQN210" s="15"/>
      <c r="VQO210" s="15"/>
      <c r="VQP210" s="15"/>
      <c r="VQQ210" s="15"/>
      <c r="VQR210" s="15"/>
      <c r="VQS210" s="15"/>
      <c r="VQT210" s="15"/>
      <c r="VQU210" s="15"/>
      <c r="VQV210" s="15"/>
      <c r="VQW210" s="15"/>
      <c r="VQX210" s="15"/>
      <c r="VQY210" s="15"/>
      <c r="VQZ210" s="15"/>
      <c r="VRA210" s="15"/>
      <c r="VRB210" s="15"/>
      <c r="VRC210" s="15"/>
      <c r="VRD210" s="15"/>
      <c r="VRE210" s="15"/>
      <c r="VRF210" s="15"/>
      <c r="VRG210" s="15"/>
      <c r="VRH210" s="15"/>
      <c r="VRI210" s="15"/>
      <c r="VRJ210" s="15"/>
      <c r="VRK210" s="15"/>
      <c r="VRL210" s="15"/>
      <c r="VRM210" s="15"/>
      <c r="VRN210" s="15"/>
      <c r="VRO210" s="15"/>
      <c r="VRP210" s="15"/>
      <c r="VRQ210" s="15"/>
      <c r="VRR210" s="15"/>
      <c r="VRS210" s="15"/>
      <c r="VRT210" s="15"/>
      <c r="VRU210" s="15"/>
      <c r="VRV210" s="15"/>
      <c r="VRW210" s="15"/>
      <c r="VRX210" s="15"/>
      <c r="VRY210" s="15"/>
      <c r="VRZ210" s="15"/>
      <c r="VSA210" s="15"/>
      <c r="VSB210" s="15"/>
      <c r="VSC210" s="15"/>
      <c r="VSD210" s="15"/>
      <c r="VSE210" s="15"/>
      <c r="VSF210" s="15"/>
      <c r="VSG210" s="15"/>
      <c r="VSH210" s="15"/>
      <c r="VSI210" s="15"/>
      <c r="VSJ210" s="15"/>
      <c r="VSK210" s="15"/>
      <c r="VSL210" s="15"/>
      <c r="VSM210" s="15"/>
      <c r="VSN210" s="15"/>
      <c r="VSO210" s="15"/>
      <c r="VSP210" s="15"/>
      <c r="VSQ210" s="15"/>
      <c r="VSR210" s="15"/>
      <c r="VSS210" s="15"/>
      <c r="VST210" s="15"/>
      <c r="VSU210" s="15"/>
      <c r="VSV210" s="15"/>
      <c r="VSW210" s="15"/>
      <c r="VSX210" s="15"/>
      <c r="VSY210" s="15"/>
      <c r="VSZ210" s="15"/>
      <c r="VTA210" s="15"/>
      <c r="VTB210" s="15"/>
      <c r="VTC210" s="15"/>
      <c r="VTD210" s="15"/>
      <c r="VTE210" s="15"/>
      <c r="VTF210" s="15"/>
      <c r="VTG210" s="15"/>
      <c r="VTH210" s="15"/>
      <c r="VTI210" s="15"/>
      <c r="VTJ210" s="15"/>
      <c r="VTK210" s="15"/>
      <c r="VTL210" s="15"/>
      <c r="VTM210" s="15"/>
      <c r="VTN210" s="15"/>
      <c r="VTO210" s="15"/>
      <c r="VTP210" s="15"/>
      <c r="VTQ210" s="15"/>
      <c r="VTR210" s="15"/>
      <c r="VTS210" s="15"/>
      <c r="VTT210" s="15"/>
      <c r="VTU210" s="15"/>
      <c r="VTV210" s="15"/>
      <c r="VTW210" s="15"/>
      <c r="VTX210" s="15"/>
      <c r="VTY210" s="15"/>
      <c r="VTZ210" s="15"/>
      <c r="VUA210" s="15"/>
      <c r="VUB210" s="15"/>
      <c r="VUC210" s="15"/>
      <c r="VUD210" s="15"/>
      <c r="VUE210" s="15"/>
      <c r="VUF210" s="15"/>
      <c r="VUG210" s="15"/>
      <c r="VUH210" s="15"/>
      <c r="VUI210" s="15"/>
      <c r="VUJ210" s="15"/>
      <c r="VUK210" s="15"/>
      <c r="VUL210" s="15"/>
      <c r="VUM210" s="15"/>
      <c r="VUN210" s="15"/>
      <c r="VUO210" s="15"/>
      <c r="VUP210" s="15"/>
      <c r="VUQ210" s="15"/>
      <c r="VUR210" s="15"/>
      <c r="VUS210" s="15"/>
      <c r="VUT210" s="15"/>
      <c r="VUU210" s="15"/>
      <c r="VUV210" s="15"/>
      <c r="VUW210" s="15"/>
      <c r="VUX210" s="15"/>
      <c r="VUY210" s="15"/>
      <c r="VUZ210" s="15"/>
      <c r="VVA210" s="15"/>
      <c r="VVB210" s="15"/>
      <c r="VVC210" s="15"/>
      <c r="VVD210" s="15"/>
      <c r="VVE210" s="15"/>
      <c r="VVF210" s="15"/>
      <c r="VVG210" s="15"/>
      <c r="VVH210" s="15"/>
      <c r="VVI210" s="15"/>
      <c r="VVJ210" s="15"/>
      <c r="VVK210" s="15"/>
      <c r="VVL210" s="15"/>
      <c r="VVM210" s="15"/>
      <c r="VVN210" s="15"/>
      <c r="VVO210" s="15"/>
      <c r="VVP210" s="15"/>
      <c r="VVQ210" s="15"/>
      <c r="VVR210" s="15"/>
      <c r="VVS210" s="15"/>
      <c r="VVT210" s="15"/>
      <c r="VVU210" s="15"/>
      <c r="VVV210" s="15"/>
      <c r="VVW210" s="15"/>
      <c r="VVX210" s="15"/>
      <c r="VVY210" s="15"/>
      <c r="VVZ210" s="15"/>
      <c r="VWA210" s="15"/>
      <c r="VWB210" s="15"/>
      <c r="VWC210" s="15"/>
      <c r="VWD210" s="15"/>
      <c r="VWE210" s="15"/>
      <c r="VWF210" s="15"/>
      <c r="VWG210" s="15"/>
      <c r="VWH210" s="15"/>
      <c r="VWI210" s="15"/>
      <c r="VWJ210" s="15"/>
      <c r="VWK210" s="15"/>
      <c r="VWL210" s="15"/>
      <c r="VWM210" s="15"/>
      <c r="VWN210" s="15"/>
      <c r="VWO210" s="15"/>
      <c r="VWP210" s="15"/>
      <c r="VWQ210" s="15"/>
      <c r="VWR210" s="15"/>
      <c r="VWS210" s="15"/>
      <c r="VWT210" s="15"/>
      <c r="VWU210" s="15"/>
      <c r="VWV210" s="15"/>
      <c r="VWW210" s="15"/>
      <c r="VWX210" s="15"/>
      <c r="VWY210" s="15"/>
      <c r="VWZ210" s="15"/>
      <c r="VXA210" s="15"/>
      <c r="VXB210" s="15"/>
      <c r="VXC210" s="15"/>
      <c r="VXD210" s="15"/>
      <c r="VXE210" s="15"/>
      <c r="VXF210" s="15"/>
      <c r="VXG210" s="15"/>
      <c r="VXH210" s="15"/>
      <c r="VXI210" s="15"/>
      <c r="VXJ210" s="15"/>
      <c r="VXK210" s="15"/>
      <c r="VXL210" s="15"/>
      <c r="VXM210" s="15"/>
      <c r="VXN210" s="15"/>
      <c r="VXO210" s="15"/>
      <c r="VXP210" s="15"/>
      <c r="VXQ210" s="15"/>
      <c r="VXR210" s="15"/>
      <c r="VXS210" s="15"/>
      <c r="VXT210" s="15"/>
      <c r="VXU210" s="15"/>
      <c r="VXV210" s="15"/>
      <c r="VXW210" s="15"/>
      <c r="VXX210" s="15"/>
      <c r="VXY210" s="15"/>
      <c r="VXZ210" s="15"/>
      <c r="VYA210" s="15"/>
      <c r="VYB210" s="15"/>
      <c r="VYC210" s="15"/>
      <c r="VYD210" s="15"/>
      <c r="VYE210" s="15"/>
      <c r="VYF210" s="15"/>
      <c r="VYG210" s="15"/>
      <c r="VYH210" s="15"/>
      <c r="VYI210" s="15"/>
      <c r="VYJ210" s="15"/>
      <c r="VYK210" s="15"/>
      <c r="VYL210" s="15"/>
      <c r="VYM210" s="15"/>
      <c r="VYN210" s="15"/>
      <c r="VYO210" s="15"/>
      <c r="VYP210" s="15"/>
      <c r="VYQ210" s="15"/>
      <c r="VYR210" s="15"/>
      <c r="VYS210" s="15"/>
      <c r="VYT210" s="15"/>
      <c r="VYU210" s="15"/>
      <c r="VYV210" s="15"/>
      <c r="VYW210" s="15"/>
      <c r="VYX210" s="15"/>
      <c r="VYY210" s="15"/>
      <c r="VYZ210" s="15"/>
      <c r="VZA210" s="15"/>
      <c r="VZB210" s="15"/>
      <c r="VZC210" s="15"/>
      <c r="VZD210" s="15"/>
      <c r="VZE210" s="15"/>
      <c r="VZF210" s="15"/>
      <c r="VZG210" s="15"/>
      <c r="VZH210" s="15"/>
      <c r="VZI210" s="15"/>
      <c r="VZJ210" s="15"/>
      <c r="VZK210" s="15"/>
      <c r="VZL210" s="15"/>
      <c r="VZM210" s="15"/>
      <c r="VZN210" s="15"/>
      <c r="VZO210" s="15"/>
      <c r="VZP210" s="15"/>
      <c r="VZQ210" s="15"/>
      <c r="VZR210" s="15"/>
      <c r="VZS210" s="15"/>
      <c r="VZT210" s="15"/>
      <c r="VZU210" s="15"/>
      <c r="VZV210" s="15"/>
      <c r="VZW210" s="15"/>
      <c r="VZX210" s="15"/>
      <c r="VZY210" s="15"/>
      <c r="VZZ210" s="15"/>
      <c r="WAA210" s="15"/>
      <c r="WAB210" s="15"/>
      <c r="WAC210" s="15"/>
      <c r="WAD210" s="15"/>
      <c r="WAE210" s="15"/>
      <c r="WAF210" s="15"/>
      <c r="WAG210" s="15"/>
      <c r="WAH210" s="15"/>
      <c r="WAI210" s="15"/>
      <c r="WAJ210" s="15"/>
      <c r="WAK210" s="15"/>
      <c r="WAL210" s="15"/>
      <c r="WAM210" s="15"/>
      <c r="WAN210" s="15"/>
      <c r="WAO210" s="15"/>
      <c r="WAP210" s="15"/>
      <c r="WAQ210" s="15"/>
      <c r="WAR210" s="15"/>
      <c r="WAS210" s="15"/>
      <c r="WAT210" s="15"/>
      <c r="WAU210" s="15"/>
      <c r="WAV210" s="15"/>
      <c r="WAW210" s="15"/>
      <c r="WAX210" s="15"/>
      <c r="WAY210" s="15"/>
      <c r="WAZ210" s="15"/>
      <c r="WBA210" s="15"/>
      <c r="WBB210" s="15"/>
      <c r="WBC210" s="15"/>
      <c r="WBD210" s="15"/>
      <c r="WBE210" s="15"/>
      <c r="WBF210" s="15"/>
      <c r="WBG210" s="15"/>
      <c r="WBH210" s="15"/>
      <c r="WBI210" s="15"/>
      <c r="WBJ210" s="15"/>
      <c r="WBK210" s="15"/>
      <c r="WBL210" s="15"/>
      <c r="WBM210" s="15"/>
      <c r="WBN210" s="15"/>
      <c r="WBO210" s="15"/>
      <c r="WBP210" s="15"/>
      <c r="WBQ210" s="15"/>
      <c r="WBR210" s="15"/>
      <c r="WBS210" s="15"/>
      <c r="WBT210" s="15"/>
      <c r="WBU210" s="15"/>
      <c r="WBV210" s="15"/>
      <c r="WBW210" s="15"/>
      <c r="WBX210" s="15"/>
      <c r="WBY210" s="15"/>
      <c r="WBZ210" s="15"/>
      <c r="WCA210" s="15"/>
      <c r="WCB210" s="15"/>
      <c r="WCC210" s="15"/>
      <c r="WCD210" s="15"/>
      <c r="WCE210" s="15"/>
      <c r="WCF210" s="15"/>
      <c r="WCG210" s="15"/>
      <c r="WCH210" s="15"/>
      <c r="WCI210" s="15"/>
      <c r="WCJ210" s="15"/>
      <c r="WCK210" s="15"/>
      <c r="WCL210" s="15"/>
      <c r="WCM210" s="15"/>
      <c r="WCN210" s="15"/>
      <c r="WCO210" s="15"/>
      <c r="WCP210" s="15"/>
      <c r="WCQ210" s="15"/>
      <c r="WCR210" s="15"/>
      <c r="WCS210" s="15"/>
      <c r="WCT210" s="15"/>
      <c r="WCU210" s="15"/>
      <c r="WCV210" s="15"/>
      <c r="WCW210" s="15"/>
      <c r="WCX210" s="15"/>
      <c r="WCY210" s="15"/>
      <c r="WCZ210" s="15"/>
      <c r="WDA210" s="15"/>
      <c r="WDB210" s="15"/>
      <c r="WDC210" s="15"/>
      <c r="WDD210" s="15"/>
      <c r="WDE210" s="15"/>
      <c r="WDF210" s="15"/>
      <c r="WDG210" s="15"/>
      <c r="WDH210" s="15"/>
      <c r="WDI210" s="15"/>
      <c r="WDJ210" s="15"/>
      <c r="WDK210" s="15"/>
      <c r="WDL210" s="15"/>
      <c r="WDM210" s="15"/>
      <c r="WDN210" s="15"/>
      <c r="WDO210" s="15"/>
      <c r="WDP210" s="15"/>
      <c r="WDQ210" s="15"/>
      <c r="WDR210" s="15"/>
      <c r="WDS210" s="15"/>
      <c r="WDT210" s="15"/>
      <c r="WDU210" s="15"/>
      <c r="WDV210" s="15"/>
      <c r="WDW210" s="15"/>
      <c r="WDX210" s="15"/>
      <c r="WDY210" s="15"/>
      <c r="WDZ210" s="15"/>
      <c r="WEA210" s="15"/>
      <c r="WEB210" s="15"/>
      <c r="WEC210" s="15"/>
      <c r="WED210" s="15"/>
      <c r="WEE210" s="15"/>
      <c r="WEF210" s="15"/>
      <c r="WEG210" s="15"/>
      <c r="WEH210" s="15"/>
      <c r="WEI210" s="15"/>
      <c r="WEJ210" s="15"/>
      <c r="WEK210" s="15"/>
      <c r="WEL210" s="15"/>
      <c r="WEM210" s="15"/>
      <c r="WEN210" s="15"/>
      <c r="WEO210" s="15"/>
      <c r="WEP210" s="15"/>
      <c r="WEQ210" s="15"/>
      <c r="WER210" s="15"/>
      <c r="WES210" s="15"/>
      <c r="WET210" s="15"/>
      <c r="WEU210" s="15"/>
      <c r="WEV210" s="15"/>
      <c r="WEW210" s="15"/>
      <c r="WEX210" s="15"/>
      <c r="WEY210" s="15"/>
      <c r="WEZ210" s="15"/>
      <c r="WFA210" s="15"/>
      <c r="WFB210" s="15"/>
      <c r="WFC210" s="15"/>
      <c r="WFD210" s="15"/>
      <c r="WFE210" s="15"/>
      <c r="WFF210" s="15"/>
      <c r="WFG210" s="15"/>
      <c r="WFH210" s="15"/>
      <c r="WFI210" s="15"/>
      <c r="WFJ210" s="15"/>
      <c r="WFK210" s="15"/>
      <c r="WFL210" s="15"/>
      <c r="WFM210" s="15"/>
      <c r="WFN210" s="15"/>
      <c r="WFO210" s="15"/>
      <c r="WFP210" s="15"/>
      <c r="WFQ210" s="15"/>
      <c r="WFR210" s="15"/>
      <c r="WFS210" s="15"/>
      <c r="WFT210" s="15"/>
      <c r="WFU210" s="15"/>
      <c r="WFV210" s="15"/>
      <c r="WFW210" s="15"/>
      <c r="WFX210" s="15"/>
      <c r="WFY210" s="15"/>
      <c r="WFZ210" s="15"/>
      <c r="WGA210" s="15"/>
      <c r="WGB210" s="15"/>
      <c r="WGC210" s="15"/>
      <c r="WGD210" s="15"/>
      <c r="WGE210" s="15"/>
      <c r="WGF210" s="15"/>
      <c r="WGG210" s="15"/>
      <c r="WGH210" s="15"/>
      <c r="WGI210" s="15"/>
      <c r="WGJ210" s="15"/>
      <c r="WGK210" s="15"/>
      <c r="WGL210" s="15"/>
      <c r="WGM210" s="15"/>
      <c r="WGN210" s="15"/>
      <c r="WGO210" s="15"/>
      <c r="WGP210" s="15"/>
      <c r="WGQ210" s="15"/>
      <c r="WGR210" s="15"/>
      <c r="WGS210" s="15"/>
      <c r="WGT210" s="15"/>
      <c r="WGU210" s="15"/>
      <c r="WGV210" s="15"/>
      <c r="WGW210" s="15"/>
      <c r="WGX210" s="15"/>
      <c r="WGY210" s="15"/>
      <c r="WGZ210" s="15"/>
      <c r="WHA210" s="15"/>
      <c r="WHB210" s="15"/>
      <c r="WHC210" s="15"/>
      <c r="WHD210" s="15"/>
      <c r="WHE210" s="15"/>
      <c r="WHF210" s="15"/>
      <c r="WHG210" s="15"/>
      <c r="WHH210" s="15"/>
      <c r="WHI210" s="15"/>
      <c r="WHJ210" s="15"/>
      <c r="WHK210" s="15"/>
      <c r="WHL210" s="15"/>
      <c r="WHM210" s="15"/>
      <c r="WHN210" s="15"/>
      <c r="WHO210" s="15"/>
      <c r="WHP210" s="15"/>
      <c r="WHQ210" s="15"/>
      <c r="WHR210" s="15"/>
      <c r="WHS210" s="15"/>
      <c r="WHT210" s="15"/>
      <c r="WHU210" s="15"/>
      <c r="WHV210" s="15"/>
      <c r="WHW210" s="15"/>
      <c r="WHX210" s="15"/>
      <c r="WHY210" s="15"/>
      <c r="WHZ210" s="15"/>
      <c r="WIA210" s="15"/>
      <c r="WIB210" s="15"/>
      <c r="WIC210" s="15"/>
      <c r="WID210" s="15"/>
      <c r="WIE210" s="15"/>
      <c r="WIF210" s="15"/>
      <c r="WIG210" s="15"/>
      <c r="WIH210" s="15"/>
      <c r="WII210" s="15"/>
      <c r="WIJ210" s="15"/>
      <c r="WIK210" s="15"/>
      <c r="WIL210" s="15"/>
      <c r="WIM210" s="15"/>
      <c r="WIN210" s="15"/>
      <c r="WIO210" s="15"/>
      <c r="WIP210" s="15"/>
      <c r="WIQ210" s="15"/>
      <c r="WIR210" s="15"/>
      <c r="WIS210" s="15"/>
      <c r="WIT210" s="15"/>
      <c r="WIU210" s="15"/>
      <c r="WIV210" s="15"/>
      <c r="WIW210" s="15"/>
      <c r="WIX210" s="15"/>
      <c r="WIY210" s="15"/>
      <c r="WIZ210" s="15"/>
      <c r="WJA210" s="15"/>
      <c r="WJB210" s="15"/>
      <c r="WJC210" s="15"/>
      <c r="WJD210" s="15"/>
      <c r="WJE210" s="15"/>
      <c r="WJF210" s="15"/>
      <c r="WJG210" s="15"/>
      <c r="WJH210" s="15"/>
      <c r="WJI210" s="15"/>
      <c r="WJJ210" s="15"/>
      <c r="WJK210" s="15"/>
      <c r="WJL210" s="15"/>
      <c r="WJM210" s="15"/>
      <c r="WJN210" s="15"/>
      <c r="WJO210" s="15"/>
      <c r="WJP210" s="15"/>
      <c r="WJQ210" s="15"/>
      <c r="WJR210" s="15"/>
      <c r="WJS210" s="15"/>
      <c r="WJT210" s="15"/>
      <c r="WJU210" s="15"/>
      <c r="WJV210" s="15"/>
      <c r="WJW210" s="15"/>
      <c r="WJX210" s="15"/>
      <c r="WJY210" s="15"/>
      <c r="WJZ210" s="15"/>
      <c r="WKA210" s="15"/>
      <c r="WKB210" s="15"/>
      <c r="WKC210" s="15"/>
      <c r="WKD210" s="15"/>
      <c r="WKE210" s="15"/>
      <c r="WKF210" s="15"/>
      <c r="WKG210" s="15"/>
      <c r="WKH210" s="15"/>
      <c r="WKI210" s="15"/>
      <c r="WKJ210" s="15"/>
      <c r="WKK210" s="15"/>
      <c r="WKL210" s="15"/>
      <c r="WKM210" s="15"/>
      <c r="WKN210" s="15"/>
      <c r="WKO210" s="15"/>
      <c r="WKP210" s="15"/>
      <c r="WKQ210" s="15"/>
      <c r="WKR210" s="15"/>
      <c r="WKS210" s="15"/>
      <c r="WKT210" s="15"/>
      <c r="WKU210" s="15"/>
      <c r="WKV210" s="15"/>
      <c r="WKW210" s="15"/>
      <c r="WKX210" s="15"/>
      <c r="WKY210" s="15"/>
      <c r="WKZ210" s="15"/>
      <c r="WLA210" s="15"/>
      <c r="WLB210" s="15"/>
      <c r="WLC210" s="15"/>
      <c r="WLD210" s="15"/>
      <c r="WLE210" s="15"/>
      <c r="WLF210" s="15"/>
      <c r="WLG210" s="15"/>
      <c r="WLH210" s="15"/>
      <c r="WLI210" s="15"/>
      <c r="WLJ210" s="15"/>
      <c r="WLK210" s="15"/>
      <c r="WLL210" s="15"/>
      <c r="WLM210" s="15"/>
      <c r="WLN210" s="15"/>
      <c r="WLO210" s="15"/>
      <c r="WLP210" s="15"/>
      <c r="WLQ210" s="15"/>
      <c r="WLR210" s="15"/>
      <c r="WLS210" s="15"/>
      <c r="WLT210" s="15"/>
      <c r="WLU210" s="15"/>
      <c r="WLV210" s="15"/>
      <c r="WLW210" s="15"/>
      <c r="WLX210" s="15"/>
      <c r="WLY210" s="15"/>
      <c r="WLZ210" s="15"/>
      <c r="WMA210" s="15"/>
      <c r="WMB210" s="15"/>
      <c r="WMC210" s="15"/>
      <c r="WMD210" s="15"/>
      <c r="WME210" s="15"/>
      <c r="WMF210" s="15"/>
      <c r="WMG210" s="15"/>
      <c r="WMH210" s="15"/>
      <c r="WMI210" s="15"/>
      <c r="WMJ210" s="15"/>
      <c r="WMK210" s="15"/>
      <c r="WML210" s="15"/>
      <c r="WMM210" s="15"/>
      <c r="WMN210" s="15"/>
      <c r="WMO210" s="15"/>
      <c r="WMP210" s="15"/>
      <c r="WMQ210" s="15"/>
      <c r="WMR210" s="15"/>
      <c r="WMS210" s="15"/>
      <c r="WMT210" s="15"/>
      <c r="WMU210" s="15"/>
      <c r="WMV210" s="15"/>
      <c r="WMW210" s="15"/>
      <c r="WMX210" s="15"/>
      <c r="WMY210" s="15"/>
      <c r="WMZ210" s="15"/>
      <c r="WNA210" s="15"/>
      <c r="WNB210" s="15"/>
      <c r="WNC210" s="15"/>
      <c r="WND210" s="15"/>
      <c r="WNE210" s="15"/>
      <c r="WNF210" s="15"/>
      <c r="WNG210" s="15"/>
      <c r="WNH210" s="15"/>
      <c r="WNI210" s="15"/>
      <c r="WNJ210" s="15"/>
      <c r="WNK210" s="15"/>
      <c r="WNL210" s="15"/>
      <c r="WNM210" s="15"/>
      <c r="WNN210" s="15"/>
      <c r="WNO210" s="15"/>
      <c r="WNP210" s="15"/>
      <c r="WNQ210" s="15"/>
      <c r="WNR210" s="15"/>
      <c r="WNS210" s="15"/>
      <c r="WNT210" s="15"/>
      <c r="WNU210" s="15"/>
      <c r="WNV210" s="15"/>
      <c r="WNW210" s="15"/>
      <c r="WNX210" s="15"/>
      <c r="WNY210" s="15"/>
      <c r="WNZ210" s="15"/>
      <c r="WOA210" s="15"/>
      <c r="WOB210" s="15"/>
      <c r="WOC210" s="15"/>
      <c r="WOD210" s="15"/>
      <c r="WOE210" s="15"/>
      <c r="WOF210" s="15"/>
      <c r="WOG210" s="15"/>
      <c r="WOH210" s="15"/>
      <c r="WOI210" s="15"/>
      <c r="WOJ210" s="15"/>
      <c r="WOK210" s="15"/>
      <c r="WOL210" s="15"/>
      <c r="WOM210" s="15"/>
      <c r="WON210" s="15"/>
      <c r="WOO210" s="15"/>
      <c r="WOP210" s="15"/>
      <c r="WOQ210" s="15"/>
      <c r="WOR210" s="15"/>
      <c r="WOS210" s="15"/>
      <c r="WOT210" s="15"/>
      <c r="WOU210" s="15"/>
      <c r="WOV210" s="15"/>
      <c r="WOW210" s="15"/>
      <c r="WOX210" s="15"/>
      <c r="WOY210" s="15"/>
      <c r="WOZ210" s="15"/>
      <c r="WPA210" s="15"/>
      <c r="WPB210" s="15"/>
      <c r="WPC210" s="15"/>
      <c r="WPD210" s="15"/>
      <c r="WPE210" s="15"/>
      <c r="WPF210" s="15"/>
      <c r="WPG210" s="15"/>
      <c r="WPH210" s="15"/>
      <c r="WPI210" s="15"/>
      <c r="WPJ210" s="15"/>
      <c r="WPK210" s="15"/>
      <c r="WPL210" s="15"/>
      <c r="WPM210" s="15"/>
      <c r="WPN210" s="15"/>
      <c r="WPO210" s="15"/>
      <c r="WPP210" s="15"/>
      <c r="WPQ210" s="15"/>
      <c r="WPR210" s="15"/>
      <c r="WPS210" s="15"/>
      <c r="WPT210" s="15"/>
      <c r="WPU210" s="15"/>
      <c r="WPV210" s="15"/>
      <c r="WPW210" s="15"/>
      <c r="WPX210" s="15"/>
      <c r="WPY210" s="15"/>
      <c r="WPZ210" s="15"/>
      <c r="WQA210" s="15"/>
      <c r="WQB210" s="15"/>
      <c r="WQC210" s="15"/>
      <c r="WQD210" s="15"/>
      <c r="WQE210" s="15"/>
      <c r="WQF210" s="15"/>
      <c r="WQG210" s="15"/>
      <c r="WQH210" s="15"/>
      <c r="WQI210" s="15"/>
      <c r="WQJ210" s="15"/>
      <c r="WQK210" s="15"/>
      <c r="WQL210" s="15"/>
      <c r="WQM210" s="15"/>
      <c r="WQN210" s="15"/>
      <c r="WQO210" s="15"/>
      <c r="WQP210" s="15"/>
      <c r="WQQ210" s="15"/>
      <c r="WQR210" s="15"/>
      <c r="WQS210" s="15"/>
      <c r="WQT210" s="15"/>
      <c r="WQU210" s="15"/>
      <c r="WQV210" s="15"/>
      <c r="WQW210" s="15"/>
      <c r="WQX210" s="15"/>
      <c r="WQY210" s="15"/>
      <c r="WQZ210" s="15"/>
      <c r="WRA210" s="15"/>
      <c r="WRB210" s="15"/>
      <c r="WRC210" s="15"/>
      <c r="WRD210" s="15"/>
      <c r="WRE210" s="15"/>
      <c r="WRF210" s="15"/>
      <c r="WRG210" s="15"/>
      <c r="WRH210" s="15"/>
      <c r="WRI210" s="15"/>
      <c r="WRJ210" s="15"/>
      <c r="WRK210" s="15"/>
      <c r="WRL210" s="15"/>
      <c r="WRM210" s="15"/>
      <c r="WRN210" s="15"/>
      <c r="WRO210" s="15"/>
      <c r="WRP210" s="15"/>
      <c r="WRQ210" s="15"/>
      <c r="WRR210" s="15"/>
      <c r="WRS210" s="15"/>
      <c r="WRT210" s="15"/>
      <c r="WRU210" s="15"/>
      <c r="WRV210" s="15"/>
      <c r="WRW210" s="15"/>
      <c r="WRX210" s="15"/>
      <c r="WRY210" s="15"/>
      <c r="WRZ210" s="15"/>
      <c r="WSA210" s="15"/>
      <c r="WSB210" s="15"/>
      <c r="WSC210" s="15"/>
      <c r="WSD210" s="15"/>
      <c r="WSE210" s="15"/>
      <c r="WSF210" s="15"/>
      <c r="WSG210" s="15"/>
      <c r="WSH210" s="15"/>
      <c r="WSI210" s="15"/>
      <c r="WSJ210" s="15"/>
      <c r="WSK210" s="15"/>
      <c r="WSL210" s="15"/>
      <c r="WSM210" s="15"/>
      <c r="WSN210" s="15"/>
      <c r="WSO210" s="15"/>
      <c r="WSP210" s="15"/>
      <c r="WSQ210" s="15"/>
      <c r="WSR210" s="15"/>
      <c r="WSS210" s="15"/>
      <c r="WST210" s="15"/>
      <c r="WSU210" s="15"/>
      <c r="WSV210" s="15"/>
      <c r="WSW210" s="15"/>
      <c r="WSX210" s="15"/>
      <c r="WSY210" s="15"/>
      <c r="WSZ210" s="15"/>
      <c r="WTA210" s="15"/>
      <c r="WTB210" s="15"/>
      <c r="WTC210" s="15"/>
      <c r="WTD210" s="15"/>
      <c r="WTE210" s="15"/>
      <c r="WTF210" s="15"/>
      <c r="WTG210" s="15"/>
      <c r="WTH210" s="15"/>
      <c r="WTI210" s="15"/>
      <c r="WTJ210" s="15"/>
      <c r="WTK210" s="15"/>
      <c r="WTL210" s="15"/>
      <c r="WTM210" s="15"/>
      <c r="WTN210" s="15"/>
      <c r="WTO210" s="15"/>
      <c r="WTP210" s="15"/>
      <c r="WTQ210" s="15"/>
      <c r="WTR210" s="15"/>
      <c r="WTS210" s="15"/>
      <c r="WTT210" s="15"/>
      <c r="WTU210" s="15"/>
      <c r="WTV210" s="15"/>
      <c r="WTW210" s="15"/>
      <c r="WTX210" s="15"/>
      <c r="WTY210" s="15"/>
      <c r="WTZ210" s="15"/>
      <c r="WUA210" s="15"/>
      <c r="WUB210" s="15"/>
      <c r="WUC210" s="15"/>
      <c r="WUD210" s="15"/>
      <c r="WUE210" s="15"/>
      <c r="WUF210" s="15"/>
      <c r="WUG210" s="15"/>
      <c r="WUH210" s="15"/>
      <c r="WUI210" s="15"/>
      <c r="WUJ210" s="15"/>
      <c r="WUK210" s="15"/>
      <c r="WUL210" s="15"/>
      <c r="WUM210" s="15"/>
      <c r="WUN210" s="15"/>
      <c r="WUO210" s="15"/>
      <c r="WUP210" s="15"/>
      <c r="WUQ210" s="15"/>
      <c r="WUR210" s="15"/>
      <c r="WUS210" s="15"/>
      <c r="WUT210" s="15"/>
      <c r="WUU210" s="15"/>
      <c r="WUV210" s="15"/>
      <c r="WUW210" s="15"/>
      <c r="WUX210" s="15"/>
      <c r="WUY210" s="15"/>
      <c r="WUZ210" s="15"/>
      <c r="WVA210" s="15"/>
      <c r="WVB210" s="15"/>
      <c r="WVC210" s="15"/>
      <c r="WVD210" s="15"/>
      <c r="WVE210" s="15"/>
      <c r="WVF210" s="15"/>
      <c r="WVG210" s="15"/>
      <c r="WVH210" s="15"/>
      <c r="WVI210" s="15"/>
      <c r="WVJ210" s="15"/>
      <c r="WVK210" s="15"/>
      <c r="WVL210" s="15"/>
      <c r="WVM210" s="15"/>
      <c r="WVN210" s="15"/>
      <c r="WVO210" s="15"/>
      <c r="WVP210" s="15"/>
      <c r="WVQ210" s="15"/>
      <c r="WVR210" s="15"/>
      <c r="WVS210" s="15"/>
      <c r="WVT210" s="15"/>
      <c r="WVU210" s="15"/>
      <c r="WVV210" s="15"/>
      <c r="WVW210" s="15"/>
      <c r="WVX210" s="15"/>
      <c r="WVY210" s="15"/>
      <c r="WVZ210" s="15"/>
      <c r="WWA210" s="15"/>
      <c r="WWB210" s="15"/>
      <c r="WWC210" s="15"/>
      <c r="WWD210" s="15"/>
      <c r="WWE210" s="15"/>
      <c r="WWF210" s="15"/>
      <c r="WWG210" s="15"/>
      <c r="WWH210" s="15"/>
      <c r="WWI210" s="15"/>
      <c r="WWJ210" s="15"/>
      <c r="WWK210" s="15"/>
      <c r="WWL210" s="15"/>
      <c r="WWM210" s="15"/>
      <c r="WWN210" s="15"/>
      <c r="WWO210" s="15"/>
      <c r="WWP210" s="15"/>
      <c r="WWQ210" s="15"/>
      <c r="WWR210" s="15"/>
      <c r="WWS210" s="15"/>
      <c r="WWT210" s="15"/>
      <c r="WWU210" s="15"/>
      <c r="WWV210" s="15"/>
      <c r="WWW210" s="15"/>
      <c r="WWX210" s="15"/>
      <c r="WWY210" s="15"/>
      <c r="WWZ210" s="15"/>
      <c r="WXA210" s="15"/>
      <c r="WXB210" s="15"/>
      <c r="WXC210" s="15"/>
      <c r="WXD210" s="15"/>
      <c r="WXE210" s="15"/>
      <c r="WXF210" s="15"/>
      <c r="WXG210" s="15"/>
      <c r="WXH210" s="15"/>
      <c r="WXI210" s="15"/>
      <c r="WXJ210" s="15"/>
      <c r="WXK210" s="15"/>
      <c r="WXL210" s="15"/>
      <c r="WXM210" s="15"/>
      <c r="WXN210" s="15"/>
      <c r="WXO210" s="15"/>
      <c r="WXP210" s="15"/>
      <c r="WXQ210" s="15"/>
      <c r="WXR210" s="15"/>
      <c r="WXS210" s="15"/>
      <c r="WXT210" s="15"/>
      <c r="WXU210" s="15"/>
      <c r="WXV210" s="15"/>
      <c r="WXW210" s="15"/>
      <c r="WXX210" s="15"/>
      <c r="WXY210" s="15"/>
      <c r="WXZ210" s="15"/>
      <c r="WYA210" s="15"/>
      <c r="WYB210" s="15"/>
      <c r="WYC210" s="15"/>
      <c r="WYD210" s="15"/>
      <c r="WYE210" s="15"/>
      <c r="WYF210" s="15"/>
      <c r="WYG210" s="15"/>
      <c r="WYH210" s="15"/>
      <c r="WYI210" s="15"/>
      <c r="WYJ210" s="15"/>
      <c r="WYK210" s="15"/>
      <c r="WYL210" s="15"/>
      <c r="WYM210" s="15"/>
      <c r="WYN210" s="15"/>
      <c r="WYO210" s="15"/>
      <c r="WYP210" s="15"/>
      <c r="WYQ210" s="15"/>
      <c r="WYR210" s="15"/>
      <c r="WYS210" s="15"/>
      <c r="WYT210" s="15"/>
      <c r="WYU210" s="15"/>
      <c r="WYV210" s="15"/>
      <c r="WYW210" s="15"/>
      <c r="WYX210" s="15"/>
      <c r="WYY210" s="15"/>
      <c r="WYZ210" s="15"/>
      <c r="WZA210" s="15"/>
      <c r="WZB210" s="15"/>
      <c r="WZC210" s="15"/>
      <c r="WZD210" s="15"/>
      <c r="WZE210" s="15"/>
      <c r="WZF210" s="15"/>
      <c r="WZG210" s="15"/>
      <c r="WZH210" s="15"/>
      <c r="WZI210" s="15"/>
      <c r="WZJ210" s="15"/>
      <c r="WZK210" s="15"/>
      <c r="WZL210" s="15"/>
      <c r="WZM210" s="15"/>
      <c r="WZN210" s="15"/>
      <c r="WZO210" s="15"/>
      <c r="WZP210" s="15"/>
      <c r="WZQ210" s="15"/>
      <c r="WZR210" s="15"/>
      <c r="WZS210" s="15"/>
      <c r="WZT210" s="15"/>
      <c r="WZU210" s="15"/>
      <c r="WZV210" s="15"/>
      <c r="WZW210" s="15"/>
      <c r="WZX210" s="15"/>
      <c r="WZY210" s="15"/>
      <c r="WZZ210" s="15"/>
      <c r="XAA210" s="15"/>
      <c r="XAB210" s="15"/>
      <c r="XAC210" s="15"/>
      <c r="XAD210" s="15"/>
      <c r="XAE210" s="15"/>
      <c r="XAF210" s="15"/>
      <c r="XAG210" s="15"/>
      <c r="XAH210" s="15"/>
      <c r="XAI210" s="15"/>
      <c r="XAJ210" s="15"/>
      <c r="XAK210" s="15"/>
      <c r="XAL210" s="15"/>
      <c r="XAM210" s="15"/>
      <c r="XAN210" s="15"/>
      <c r="XAO210" s="15"/>
      <c r="XAP210" s="15"/>
      <c r="XAQ210" s="15"/>
      <c r="XAR210" s="15"/>
      <c r="XAS210" s="15"/>
      <c r="XAT210" s="15"/>
      <c r="XAU210" s="15"/>
      <c r="XAV210" s="15"/>
      <c r="XAW210" s="15"/>
      <c r="XAX210" s="15"/>
      <c r="XAY210" s="15"/>
      <c r="XAZ210" s="15"/>
      <c r="XBA210" s="15"/>
      <c r="XBB210" s="15"/>
      <c r="XBC210" s="15"/>
      <c r="XBD210" s="15"/>
      <c r="XBE210" s="15"/>
      <c r="XBF210" s="15"/>
      <c r="XBG210" s="15"/>
      <c r="XBH210" s="15"/>
      <c r="XBI210" s="15"/>
      <c r="XBJ210" s="15"/>
      <c r="XBK210" s="15"/>
      <c r="XBL210" s="15"/>
      <c r="XBM210" s="15"/>
      <c r="XBN210" s="15"/>
      <c r="XBO210" s="15"/>
      <c r="XBP210" s="15"/>
      <c r="XBQ210" s="15"/>
      <c r="XBR210" s="15"/>
      <c r="XBS210" s="15"/>
      <c r="XBT210" s="15"/>
      <c r="XBU210" s="15"/>
      <c r="XBV210" s="15"/>
      <c r="XBW210" s="15"/>
      <c r="XBX210" s="15"/>
      <c r="XBY210" s="15"/>
      <c r="XBZ210" s="15"/>
      <c r="XCA210" s="15"/>
      <c r="XCB210" s="15"/>
      <c r="XCC210" s="15"/>
      <c r="XCD210" s="15"/>
      <c r="XCE210" s="15"/>
      <c r="XCF210" s="15"/>
      <c r="XCG210" s="15"/>
      <c r="XCH210" s="15"/>
      <c r="XCI210" s="15"/>
      <c r="XCJ210" s="15"/>
      <c r="XCK210" s="15"/>
      <c r="XCL210" s="15"/>
      <c r="XCM210" s="15"/>
      <c r="XCN210" s="15"/>
      <c r="XCO210" s="15"/>
      <c r="XCP210" s="15"/>
      <c r="XCQ210" s="15"/>
      <c r="XCR210" s="15"/>
      <c r="XCS210" s="15"/>
      <c r="XCT210" s="15"/>
      <c r="XCU210" s="15"/>
      <c r="XCV210" s="15"/>
      <c r="XCW210" s="15"/>
      <c r="XCX210" s="15"/>
      <c r="XCY210" s="15"/>
      <c r="XCZ210" s="15"/>
      <c r="XDA210" s="15"/>
      <c r="XDB210" s="15"/>
      <c r="XDC210" s="15"/>
      <c r="XDD210" s="15"/>
      <c r="XDE210" s="15"/>
      <c r="XDF210" s="15"/>
      <c r="XDG210" s="15"/>
      <c r="XDH210" s="15"/>
      <c r="XDI210" s="15"/>
      <c r="XDJ210" s="15"/>
      <c r="XDK210" s="15"/>
      <c r="XDL210" s="15"/>
      <c r="XDM210" s="15"/>
      <c r="XDN210" s="15"/>
      <c r="XDO210" s="15"/>
      <c r="XDP210" s="15"/>
      <c r="XDQ210" s="15"/>
      <c r="XDR210" s="15"/>
      <c r="XDS210" s="15"/>
      <c r="XDT210" s="15"/>
      <c r="XDU210" s="15"/>
      <c r="XDV210" s="15"/>
      <c r="XDW210" s="15"/>
      <c r="XDX210" s="15"/>
      <c r="XDY210" s="15"/>
      <c r="XDZ210" s="15"/>
      <c r="XEA210" s="15"/>
      <c r="XEB210" s="15"/>
      <c r="XEC210" s="15"/>
      <c r="XED210" s="15"/>
      <c r="XEE210" s="15"/>
      <c r="XEF210" s="15"/>
      <c r="XEG210" s="15"/>
      <c r="XEH210" s="15"/>
      <c r="XEI210" s="15"/>
      <c r="XEJ210" s="15"/>
      <c r="XEK210" s="15"/>
      <c r="XEL210" s="15"/>
      <c r="XEM210" s="15"/>
      <c r="XEN210" s="15"/>
      <c r="XEO210" s="15"/>
      <c r="XEP210" s="15"/>
      <c r="XEQ210" s="15"/>
      <c r="XER210" s="15"/>
      <c r="XES210" s="15"/>
      <c r="XET210" s="15"/>
      <c r="XEU210" s="15"/>
      <c r="XEV210" s="15"/>
      <c r="XEW210" s="15"/>
      <c r="XEX210" s="15"/>
      <c r="XEY210" s="15"/>
      <c r="XEZ210" s="15"/>
      <c r="XFA210" s="15"/>
      <c r="XFB210" s="15"/>
      <c r="XFC210" s="15"/>
    </row>
    <row r="211" spans="1:16383" ht="12.75" customHeight="1" x14ac:dyDescent="0.2">
      <c r="A211" s="76"/>
      <c r="B211" s="81" t="s">
        <v>549</v>
      </c>
      <c r="C211" s="82" t="s">
        <v>664</v>
      </c>
      <c r="D211" s="88"/>
      <c r="E211" s="85">
        <v>2.2999999999999998</v>
      </c>
      <c r="F211" s="78"/>
      <c r="G211" s="15">
        <f t="shared" si="3"/>
        <v>19</v>
      </c>
      <c r="H211" s="15">
        <v>0</v>
      </c>
      <c r="I211" s="15">
        <v>2</v>
      </c>
      <c r="J211" s="15">
        <v>6</v>
      </c>
      <c r="K211" s="15"/>
      <c r="L211" s="15">
        <v>6</v>
      </c>
      <c r="M211" s="15">
        <v>6</v>
      </c>
      <c r="N211" s="15">
        <v>-2</v>
      </c>
      <c r="O211" s="15">
        <v>1</v>
      </c>
      <c r="P211" s="15"/>
      <c r="Q211" s="15">
        <v>0</v>
      </c>
      <c r="R211" s="15">
        <v>0</v>
      </c>
      <c r="S211" s="15">
        <v>0</v>
      </c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  <c r="BZ211" s="15"/>
      <c r="CA211" s="15"/>
      <c r="CB211" s="15"/>
      <c r="CC211" s="15"/>
      <c r="CD211" s="15"/>
      <c r="CE211" s="15"/>
      <c r="CF211" s="15"/>
      <c r="CG211" s="15"/>
      <c r="CH211" s="15"/>
      <c r="CI211" s="15"/>
      <c r="CJ211" s="15"/>
      <c r="CK211" s="15"/>
      <c r="CL211" s="15"/>
      <c r="CM211" s="15"/>
      <c r="CN211" s="15"/>
      <c r="CO211" s="15"/>
      <c r="CP211" s="15"/>
      <c r="CQ211" s="15"/>
      <c r="CR211" s="15"/>
      <c r="CS211" s="15"/>
      <c r="CT211" s="15"/>
      <c r="CU211" s="15"/>
      <c r="CV211" s="15"/>
      <c r="CW211" s="15"/>
      <c r="CX211" s="15"/>
      <c r="CY211" s="15"/>
      <c r="CZ211" s="15"/>
      <c r="DA211" s="15"/>
      <c r="DB211" s="15"/>
      <c r="DC211" s="15"/>
      <c r="DD211" s="15"/>
      <c r="DE211" s="15"/>
      <c r="DF211" s="15"/>
      <c r="DG211" s="15"/>
      <c r="DH211" s="15"/>
      <c r="DI211" s="15"/>
      <c r="DJ211" s="15"/>
      <c r="DK211" s="15"/>
      <c r="DL211" s="15"/>
      <c r="DM211" s="15"/>
      <c r="DN211" s="15"/>
      <c r="DO211" s="15"/>
      <c r="DP211" s="15"/>
      <c r="DQ211" s="15"/>
      <c r="DR211" s="15"/>
      <c r="DS211" s="15"/>
      <c r="DT211" s="15"/>
      <c r="DU211" s="15"/>
      <c r="DV211" s="15"/>
      <c r="DW211" s="15"/>
      <c r="DX211" s="15"/>
      <c r="DY211" s="15"/>
      <c r="DZ211" s="15"/>
      <c r="EA211" s="15"/>
      <c r="EB211" s="15"/>
      <c r="EC211" s="15"/>
      <c r="ED211" s="15"/>
      <c r="EE211" s="15"/>
      <c r="EF211" s="15"/>
      <c r="EG211" s="15"/>
      <c r="EH211" s="15"/>
      <c r="EI211" s="15"/>
      <c r="EJ211" s="15"/>
      <c r="EK211" s="15"/>
      <c r="EL211" s="15"/>
      <c r="EM211" s="15"/>
      <c r="EN211" s="15"/>
      <c r="EO211" s="15"/>
      <c r="EP211" s="15"/>
      <c r="EQ211" s="15"/>
      <c r="ER211" s="15"/>
      <c r="ES211" s="15"/>
      <c r="ET211" s="15"/>
      <c r="EU211" s="15"/>
      <c r="EV211" s="15"/>
      <c r="EW211" s="15"/>
      <c r="EX211" s="15"/>
      <c r="EY211" s="15"/>
      <c r="EZ211" s="15"/>
      <c r="FA211" s="15"/>
      <c r="FB211" s="15"/>
      <c r="FC211" s="15"/>
      <c r="FD211" s="15"/>
      <c r="FE211" s="15"/>
      <c r="FF211" s="15"/>
      <c r="FG211" s="15"/>
      <c r="FH211" s="15"/>
      <c r="FI211" s="15"/>
      <c r="FJ211" s="15"/>
      <c r="FK211" s="15"/>
      <c r="FL211" s="15"/>
      <c r="FM211" s="15"/>
      <c r="FN211" s="15"/>
      <c r="FO211" s="15"/>
      <c r="FP211" s="15"/>
      <c r="FQ211" s="15"/>
      <c r="FR211" s="15"/>
      <c r="FS211" s="15"/>
      <c r="FT211" s="15"/>
      <c r="FU211" s="15"/>
      <c r="FV211" s="15"/>
      <c r="FW211" s="15"/>
      <c r="FX211" s="15"/>
      <c r="FY211" s="15"/>
      <c r="FZ211" s="15"/>
      <c r="GA211" s="15"/>
      <c r="GB211" s="15"/>
      <c r="GC211" s="15"/>
      <c r="GD211" s="15"/>
      <c r="GE211" s="15"/>
      <c r="GF211" s="15"/>
      <c r="GG211" s="15"/>
      <c r="GH211" s="15"/>
      <c r="GI211" s="15"/>
      <c r="GJ211" s="15"/>
      <c r="GK211" s="15"/>
      <c r="GL211" s="15"/>
      <c r="GM211" s="15"/>
      <c r="GN211" s="15"/>
      <c r="GO211" s="15"/>
      <c r="GP211" s="15"/>
      <c r="GQ211" s="15"/>
      <c r="GR211" s="15"/>
      <c r="GS211" s="15"/>
      <c r="GT211" s="15"/>
      <c r="GU211" s="15"/>
      <c r="GV211" s="15"/>
      <c r="GW211" s="15"/>
      <c r="GX211" s="15"/>
      <c r="GY211" s="15"/>
      <c r="GZ211" s="15"/>
      <c r="HA211" s="15"/>
      <c r="HB211" s="15"/>
      <c r="HC211" s="15"/>
      <c r="HD211" s="15"/>
      <c r="HE211" s="15"/>
      <c r="HF211" s="15"/>
      <c r="HG211" s="15"/>
      <c r="HH211" s="15"/>
      <c r="HI211" s="15"/>
      <c r="HJ211" s="15"/>
      <c r="HK211" s="15"/>
      <c r="HL211" s="15"/>
      <c r="HM211" s="15"/>
      <c r="HN211" s="15"/>
      <c r="HO211" s="15"/>
      <c r="HP211" s="15"/>
      <c r="HQ211" s="15"/>
      <c r="HR211" s="15"/>
      <c r="HS211" s="15"/>
      <c r="HT211" s="15"/>
      <c r="HU211" s="15"/>
      <c r="HV211" s="15"/>
      <c r="HW211" s="15"/>
      <c r="HX211" s="15"/>
      <c r="HY211" s="15"/>
      <c r="HZ211" s="15"/>
      <c r="IA211" s="15"/>
      <c r="IB211" s="15"/>
      <c r="IC211" s="15"/>
      <c r="ID211" s="15"/>
      <c r="IE211" s="15"/>
      <c r="IF211" s="15"/>
      <c r="IG211" s="15"/>
      <c r="IH211" s="15"/>
      <c r="II211" s="15"/>
      <c r="IJ211" s="15"/>
      <c r="IK211" s="15"/>
      <c r="IL211" s="15"/>
      <c r="IM211" s="15"/>
      <c r="IN211" s="15"/>
      <c r="IO211" s="15"/>
      <c r="IP211" s="15"/>
      <c r="IQ211" s="15"/>
      <c r="IR211" s="15"/>
      <c r="IS211" s="15"/>
      <c r="IT211" s="15"/>
      <c r="IU211" s="15"/>
      <c r="IV211" s="15"/>
      <c r="IW211" s="15"/>
      <c r="IX211" s="15"/>
      <c r="IY211" s="15"/>
      <c r="IZ211" s="15"/>
      <c r="JA211" s="15"/>
      <c r="JB211" s="15"/>
      <c r="JC211" s="15"/>
      <c r="JD211" s="15"/>
      <c r="JE211" s="15"/>
      <c r="JF211" s="15"/>
      <c r="JG211" s="15"/>
      <c r="JH211" s="15"/>
      <c r="JI211" s="15"/>
      <c r="JJ211" s="15"/>
      <c r="JK211" s="15"/>
      <c r="JL211" s="15"/>
      <c r="JM211" s="15"/>
      <c r="JN211" s="15"/>
      <c r="JO211" s="15"/>
      <c r="JP211" s="15"/>
      <c r="JQ211" s="15"/>
      <c r="JR211" s="15"/>
      <c r="JS211" s="15"/>
      <c r="JT211" s="15"/>
      <c r="JU211" s="15"/>
      <c r="JV211" s="15"/>
      <c r="JW211" s="15"/>
      <c r="JX211" s="15"/>
      <c r="JY211" s="15"/>
      <c r="JZ211" s="15"/>
      <c r="KA211" s="15"/>
      <c r="KB211" s="15"/>
      <c r="KC211" s="15"/>
      <c r="KD211" s="15"/>
      <c r="KE211" s="15"/>
      <c r="KF211" s="15"/>
      <c r="KG211" s="15"/>
      <c r="KH211" s="15"/>
      <c r="KI211" s="15"/>
      <c r="KJ211" s="15"/>
      <c r="KK211" s="15"/>
      <c r="KL211" s="15"/>
      <c r="KM211" s="15"/>
      <c r="KN211" s="15"/>
      <c r="KO211" s="15"/>
      <c r="KP211" s="15"/>
      <c r="KQ211" s="15"/>
      <c r="KR211" s="15"/>
      <c r="KS211" s="15"/>
      <c r="KT211" s="15"/>
      <c r="KU211" s="15"/>
      <c r="KV211" s="15"/>
      <c r="KW211" s="15"/>
      <c r="KX211" s="15"/>
      <c r="KY211" s="15"/>
      <c r="KZ211" s="15"/>
      <c r="LA211" s="15"/>
      <c r="LB211" s="15"/>
      <c r="LC211" s="15"/>
      <c r="LD211" s="15"/>
      <c r="LE211" s="15"/>
      <c r="LF211" s="15"/>
      <c r="LG211" s="15"/>
      <c r="LH211" s="15"/>
      <c r="LI211" s="15"/>
      <c r="LJ211" s="15"/>
      <c r="LK211" s="15"/>
      <c r="LL211" s="15"/>
      <c r="LM211" s="15"/>
      <c r="LN211" s="15"/>
      <c r="LO211" s="15"/>
      <c r="LP211" s="15"/>
      <c r="LQ211" s="15"/>
      <c r="LR211" s="15"/>
      <c r="LS211" s="15"/>
      <c r="LT211" s="15"/>
      <c r="LU211" s="15"/>
      <c r="LV211" s="15"/>
      <c r="LW211" s="15"/>
      <c r="LX211" s="15"/>
      <c r="LY211" s="15"/>
      <c r="LZ211" s="15"/>
      <c r="MA211" s="15"/>
      <c r="MB211" s="15"/>
      <c r="MC211" s="15"/>
      <c r="MD211" s="15"/>
      <c r="ME211" s="15"/>
      <c r="MF211" s="15"/>
      <c r="MG211" s="15"/>
      <c r="MH211" s="15"/>
      <c r="MI211" s="15"/>
      <c r="MJ211" s="15"/>
      <c r="MK211" s="15"/>
      <c r="ML211" s="15"/>
      <c r="MM211" s="15"/>
      <c r="MN211" s="15"/>
      <c r="MO211" s="15"/>
      <c r="MP211" s="15"/>
      <c r="MQ211" s="15"/>
      <c r="MR211" s="15"/>
      <c r="MS211" s="15"/>
      <c r="MT211" s="15"/>
      <c r="MU211" s="15"/>
      <c r="MV211" s="15"/>
      <c r="MW211" s="15"/>
      <c r="MX211" s="15"/>
      <c r="MY211" s="15"/>
      <c r="MZ211" s="15"/>
      <c r="NA211" s="15"/>
      <c r="NB211" s="15"/>
      <c r="NC211" s="15"/>
      <c r="ND211" s="15"/>
      <c r="NE211" s="15"/>
      <c r="NF211" s="15"/>
      <c r="NG211" s="15"/>
      <c r="NH211" s="15"/>
      <c r="NI211" s="15"/>
      <c r="NJ211" s="15"/>
      <c r="NK211" s="15"/>
      <c r="NL211" s="15"/>
      <c r="NM211" s="15"/>
      <c r="NN211" s="15"/>
      <c r="NO211" s="15"/>
      <c r="NP211" s="15"/>
      <c r="NQ211" s="15"/>
      <c r="NR211" s="15"/>
      <c r="NS211" s="15"/>
      <c r="NT211" s="15"/>
      <c r="NU211" s="15"/>
      <c r="NV211" s="15"/>
      <c r="NW211" s="15"/>
      <c r="NX211" s="15"/>
      <c r="NY211" s="15"/>
      <c r="NZ211" s="15"/>
      <c r="OA211" s="15"/>
      <c r="OB211" s="15"/>
      <c r="OC211" s="15"/>
      <c r="OD211" s="15"/>
      <c r="OE211" s="15"/>
      <c r="OF211" s="15"/>
      <c r="OG211" s="15"/>
      <c r="OH211" s="15"/>
      <c r="OI211" s="15"/>
      <c r="OJ211" s="15"/>
      <c r="OK211" s="15"/>
      <c r="OL211" s="15"/>
      <c r="OM211" s="15"/>
      <c r="ON211" s="15"/>
      <c r="OO211" s="15"/>
      <c r="OP211" s="15"/>
      <c r="OQ211" s="15"/>
      <c r="OR211" s="15"/>
      <c r="OS211" s="15"/>
      <c r="OT211" s="15"/>
      <c r="OU211" s="15"/>
      <c r="OV211" s="15"/>
      <c r="OW211" s="15"/>
      <c r="OX211" s="15"/>
      <c r="OY211" s="15"/>
      <c r="OZ211" s="15"/>
      <c r="PA211" s="15"/>
      <c r="PB211" s="15"/>
      <c r="PC211" s="15"/>
      <c r="PD211" s="15"/>
      <c r="PE211" s="15"/>
      <c r="PF211" s="15"/>
      <c r="PG211" s="15"/>
      <c r="PH211" s="15"/>
      <c r="PI211" s="15"/>
      <c r="PJ211" s="15"/>
      <c r="PK211" s="15"/>
      <c r="PL211" s="15"/>
      <c r="PM211" s="15"/>
      <c r="PN211" s="15"/>
      <c r="PO211" s="15"/>
      <c r="PP211" s="15"/>
      <c r="PQ211" s="15"/>
      <c r="PR211" s="15"/>
      <c r="PS211" s="15"/>
      <c r="PT211" s="15"/>
      <c r="PU211" s="15"/>
      <c r="PV211" s="15"/>
      <c r="PW211" s="15"/>
      <c r="PX211" s="15"/>
      <c r="PY211" s="15"/>
      <c r="PZ211" s="15"/>
      <c r="QA211" s="15"/>
      <c r="QB211" s="15"/>
      <c r="QC211" s="15"/>
      <c r="QD211" s="15"/>
      <c r="QE211" s="15"/>
      <c r="QF211" s="15"/>
      <c r="QG211" s="15"/>
      <c r="QH211" s="15"/>
      <c r="QI211" s="15"/>
      <c r="QJ211" s="15"/>
      <c r="QK211" s="15"/>
      <c r="QL211" s="15"/>
      <c r="QM211" s="15"/>
      <c r="QN211" s="15"/>
      <c r="QO211" s="15"/>
      <c r="QP211" s="15"/>
      <c r="QQ211" s="15"/>
      <c r="QR211" s="15"/>
      <c r="QS211" s="15"/>
      <c r="QT211" s="15"/>
      <c r="QU211" s="15"/>
      <c r="QV211" s="15"/>
      <c r="QW211" s="15"/>
      <c r="QX211" s="15"/>
      <c r="QY211" s="15"/>
      <c r="QZ211" s="15"/>
      <c r="RA211" s="15"/>
      <c r="RB211" s="15"/>
      <c r="RC211" s="15"/>
      <c r="RD211" s="15"/>
      <c r="RE211" s="15"/>
      <c r="RF211" s="15"/>
      <c r="RG211" s="15"/>
      <c r="RH211" s="15"/>
      <c r="RI211" s="15"/>
      <c r="RJ211" s="15"/>
      <c r="RK211" s="15"/>
      <c r="RL211" s="15"/>
      <c r="RM211" s="15"/>
      <c r="RN211" s="15"/>
      <c r="RO211" s="15"/>
      <c r="RP211" s="15"/>
      <c r="RQ211" s="15"/>
      <c r="RR211" s="15"/>
      <c r="RS211" s="15"/>
      <c r="RT211" s="15"/>
      <c r="RU211" s="15"/>
      <c r="RV211" s="15"/>
      <c r="RW211" s="15"/>
      <c r="RX211" s="15"/>
      <c r="RY211" s="15"/>
      <c r="RZ211" s="15"/>
      <c r="SA211" s="15"/>
      <c r="SB211" s="15"/>
      <c r="SC211" s="15"/>
      <c r="SD211" s="15"/>
      <c r="SE211" s="15"/>
      <c r="SF211" s="15"/>
      <c r="SG211" s="15"/>
      <c r="SH211" s="15"/>
      <c r="SI211" s="15"/>
      <c r="SJ211" s="15"/>
      <c r="SK211" s="15"/>
      <c r="SL211" s="15"/>
      <c r="SM211" s="15"/>
      <c r="SN211" s="15"/>
      <c r="SO211" s="15"/>
      <c r="SP211" s="15"/>
      <c r="SQ211" s="15"/>
      <c r="SR211" s="15"/>
      <c r="SS211" s="15"/>
      <c r="ST211" s="15"/>
      <c r="SU211" s="15"/>
      <c r="SV211" s="15"/>
      <c r="SW211" s="15"/>
      <c r="SX211" s="15"/>
      <c r="SY211" s="15"/>
      <c r="SZ211" s="15"/>
      <c r="TA211" s="15"/>
      <c r="TB211" s="15"/>
      <c r="TC211" s="15"/>
      <c r="TD211" s="15"/>
      <c r="TE211" s="15"/>
      <c r="TF211" s="15"/>
      <c r="TG211" s="15"/>
      <c r="TH211" s="15"/>
      <c r="TI211" s="15"/>
      <c r="TJ211" s="15"/>
      <c r="TK211" s="15"/>
      <c r="TL211" s="15"/>
      <c r="TM211" s="15"/>
      <c r="TN211" s="15"/>
      <c r="TO211" s="15"/>
      <c r="TP211" s="15"/>
      <c r="TQ211" s="15"/>
      <c r="TR211" s="15"/>
      <c r="TS211" s="15"/>
      <c r="TT211" s="15"/>
      <c r="TU211" s="15"/>
      <c r="TV211" s="15"/>
      <c r="TW211" s="15"/>
      <c r="TX211" s="15"/>
      <c r="TY211" s="15"/>
      <c r="TZ211" s="15"/>
      <c r="UA211" s="15"/>
      <c r="UB211" s="15"/>
      <c r="UC211" s="15"/>
      <c r="UD211" s="15"/>
      <c r="UE211" s="15"/>
      <c r="UF211" s="15"/>
      <c r="UG211" s="15"/>
      <c r="UH211" s="15"/>
      <c r="UI211" s="15"/>
      <c r="UJ211" s="15"/>
      <c r="UK211" s="15"/>
      <c r="UL211" s="15"/>
      <c r="UM211" s="15"/>
      <c r="UN211" s="15"/>
      <c r="UO211" s="15"/>
      <c r="UP211" s="15"/>
      <c r="UQ211" s="15"/>
      <c r="UR211" s="15"/>
      <c r="US211" s="15"/>
      <c r="UT211" s="15"/>
      <c r="UU211" s="15"/>
      <c r="UV211" s="15"/>
      <c r="UW211" s="15"/>
      <c r="UX211" s="15"/>
      <c r="UY211" s="15"/>
      <c r="UZ211" s="15"/>
      <c r="VA211" s="15"/>
      <c r="VB211" s="15"/>
      <c r="VC211" s="15"/>
      <c r="VD211" s="15"/>
      <c r="VE211" s="15"/>
      <c r="VF211" s="15"/>
      <c r="VG211" s="15"/>
      <c r="VH211" s="15"/>
      <c r="VI211" s="15"/>
      <c r="VJ211" s="15"/>
      <c r="VK211" s="15"/>
      <c r="VL211" s="15"/>
      <c r="VM211" s="15"/>
      <c r="VN211" s="15"/>
      <c r="VO211" s="15"/>
      <c r="VP211" s="15"/>
      <c r="VQ211" s="15"/>
      <c r="VR211" s="15"/>
      <c r="VS211" s="15"/>
      <c r="VT211" s="15"/>
      <c r="VU211" s="15"/>
      <c r="VV211" s="15"/>
      <c r="VW211" s="15"/>
      <c r="VX211" s="15"/>
      <c r="VY211" s="15"/>
      <c r="VZ211" s="15"/>
      <c r="WA211" s="15"/>
      <c r="WB211" s="15"/>
      <c r="WC211" s="15"/>
      <c r="WD211" s="15"/>
      <c r="WE211" s="15"/>
      <c r="WF211" s="15"/>
      <c r="WG211" s="15"/>
      <c r="WH211" s="15"/>
      <c r="WI211" s="15"/>
      <c r="WJ211" s="15"/>
      <c r="WK211" s="15"/>
      <c r="WL211" s="15"/>
      <c r="WM211" s="15"/>
      <c r="WN211" s="15"/>
      <c r="WO211" s="15"/>
      <c r="WP211" s="15"/>
      <c r="WQ211" s="15"/>
      <c r="WR211" s="15"/>
      <c r="WS211" s="15"/>
      <c r="WT211" s="15"/>
      <c r="WU211" s="15"/>
      <c r="WV211" s="15"/>
      <c r="WW211" s="15"/>
      <c r="WX211" s="15"/>
      <c r="WY211" s="15"/>
      <c r="WZ211" s="15"/>
      <c r="XA211" s="15"/>
      <c r="XB211" s="15"/>
      <c r="XC211" s="15"/>
      <c r="XD211" s="15"/>
      <c r="XE211" s="15"/>
      <c r="XF211" s="15"/>
      <c r="XG211" s="15"/>
      <c r="XH211" s="15"/>
      <c r="XI211" s="15"/>
      <c r="XJ211" s="15"/>
      <c r="XK211" s="15"/>
      <c r="XL211" s="15"/>
      <c r="XM211" s="15"/>
      <c r="XN211" s="15"/>
      <c r="XO211" s="15"/>
      <c r="XP211" s="15"/>
      <c r="XQ211" s="15"/>
      <c r="XR211" s="15"/>
      <c r="XS211" s="15"/>
      <c r="XT211" s="15"/>
      <c r="XU211" s="15"/>
      <c r="XV211" s="15"/>
      <c r="XW211" s="15"/>
      <c r="XX211" s="15"/>
      <c r="XY211" s="15"/>
      <c r="XZ211" s="15"/>
      <c r="YA211" s="15"/>
      <c r="YB211" s="15"/>
      <c r="YC211" s="15"/>
      <c r="YD211" s="15"/>
      <c r="YE211" s="15"/>
      <c r="YF211" s="15"/>
      <c r="YG211" s="15"/>
      <c r="YH211" s="15"/>
      <c r="YI211" s="15"/>
      <c r="YJ211" s="15"/>
      <c r="YK211" s="15"/>
      <c r="YL211" s="15"/>
      <c r="YM211" s="15"/>
      <c r="YN211" s="15"/>
      <c r="YO211" s="15"/>
      <c r="YP211" s="15"/>
      <c r="YQ211" s="15"/>
      <c r="YR211" s="15"/>
      <c r="YS211" s="15"/>
      <c r="YT211" s="15"/>
      <c r="YU211" s="15"/>
      <c r="YV211" s="15"/>
      <c r="YW211" s="15"/>
      <c r="YX211" s="15"/>
      <c r="YY211" s="15"/>
      <c r="YZ211" s="15"/>
      <c r="ZA211" s="15"/>
      <c r="ZB211" s="15"/>
      <c r="ZC211" s="15"/>
      <c r="ZD211" s="15"/>
      <c r="ZE211" s="15"/>
      <c r="ZF211" s="15"/>
      <c r="ZG211" s="15"/>
      <c r="ZH211" s="15"/>
      <c r="ZI211" s="15"/>
      <c r="ZJ211" s="15"/>
      <c r="ZK211" s="15"/>
      <c r="ZL211" s="15"/>
      <c r="ZM211" s="15"/>
      <c r="ZN211" s="15"/>
      <c r="ZO211" s="15"/>
      <c r="ZP211" s="15"/>
      <c r="ZQ211" s="15"/>
      <c r="ZR211" s="15"/>
      <c r="ZS211" s="15"/>
      <c r="ZT211" s="15"/>
      <c r="ZU211" s="15"/>
      <c r="ZV211" s="15"/>
      <c r="ZW211" s="15"/>
      <c r="ZX211" s="15"/>
      <c r="ZY211" s="15"/>
      <c r="ZZ211" s="15"/>
      <c r="AAA211" s="15"/>
      <c r="AAB211" s="15"/>
      <c r="AAC211" s="15"/>
      <c r="AAD211" s="15"/>
      <c r="AAE211" s="15"/>
      <c r="AAF211" s="15"/>
      <c r="AAG211" s="15"/>
      <c r="AAH211" s="15"/>
      <c r="AAI211" s="15"/>
      <c r="AAJ211" s="15"/>
      <c r="AAK211" s="15"/>
      <c r="AAL211" s="15"/>
      <c r="AAM211" s="15"/>
      <c r="AAN211" s="15"/>
      <c r="AAO211" s="15"/>
      <c r="AAP211" s="15"/>
      <c r="AAQ211" s="15"/>
      <c r="AAR211" s="15"/>
      <c r="AAS211" s="15"/>
      <c r="AAT211" s="15"/>
      <c r="AAU211" s="15"/>
      <c r="AAV211" s="15"/>
      <c r="AAW211" s="15"/>
      <c r="AAX211" s="15"/>
      <c r="AAY211" s="15"/>
      <c r="AAZ211" s="15"/>
      <c r="ABA211" s="15"/>
      <c r="ABB211" s="15"/>
      <c r="ABC211" s="15"/>
      <c r="ABD211" s="15"/>
      <c r="ABE211" s="15"/>
      <c r="ABF211" s="15"/>
      <c r="ABG211" s="15"/>
      <c r="ABH211" s="15"/>
      <c r="ABI211" s="15"/>
      <c r="ABJ211" s="15"/>
      <c r="ABK211" s="15"/>
      <c r="ABL211" s="15"/>
      <c r="ABM211" s="15"/>
      <c r="ABN211" s="15"/>
      <c r="ABO211" s="15"/>
      <c r="ABP211" s="15"/>
      <c r="ABQ211" s="15"/>
      <c r="ABR211" s="15"/>
      <c r="ABS211" s="15"/>
      <c r="ABT211" s="15"/>
      <c r="ABU211" s="15"/>
      <c r="ABV211" s="15"/>
      <c r="ABW211" s="15"/>
      <c r="ABX211" s="15"/>
      <c r="ABY211" s="15"/>
      <c r="ABZ211" s="15"/>
      <c r="ACA211" s="15"/>
      <c r="ACB211" s="15"/>
      <c r="ACC211" s="15"/>
      <c r="ACD211" s="15"/>
      <c r="ACE211" s="15"/>
      <c r="ACF211" s="15"/>
      <c r="ACG211" s="15"/>
      <c r="ACH211" s="15"/>
      <c r="ACI211" s="15"/>
      <c r="ACJ211" s="15"/>
      <c r="ACK211" s="15"/>
      <c r="ACL211" s="15"/>
      <c r="ACM211" s="15"/>
      <c r="ACN211" s="15"/>
      <c r="ACO211" s="15"/>
      <c r="ACP211" s="15"/>
      <c r="ACQ211" s="15"/>
      <c r="ACR211" s="15"/>
      <c r="ACS211" s="15"/>
      <c r="ACT211" s="15"/>
      <c r="ACU211" s="15"/>
      <c r="ACV211" s="15"/>
      <c r="ACW211" s="15"/>
      <c r="ACX211" s="15"/>
      <c r="ACY211" s="15"/>
      <c r="ACZ211" s="15"/>
      <c r="ADA211" s="15"/>
      <c r="ADB211" s="15"/>
      <c r="ADC211" s="15"/>
      <c r="ADD211" s="15"/>
      <c r="ADE211" s="15"/>
      <c r="ADF211" s="15"/>
      <c r="ADG211" s="15"/>
      <c r="ADH211" s="15"/>
      <c r="ADI211" s="15"/>
      <c r="ADJ211" s="15"/>
      <c r="ADK211" s="15"/>
      <c r="ADL211" s="15"/>
      <c r="ADM211" s="15"/>
      <c r="ADN211" s="15"/>
      <c r="ADO211" s="15"/>
      <c r="ADP211" s="15"/>
      <c r="ADQ211" s="15"/>
      <c r="ADR211" s="15"/>
      <c r="ADS211" s="15"/>
      <c r="ADT211" s="15"/>
      <c r="ADU211" s="15"/>
      <c r="ADV211" s="15"/>
      <c r="ADW211" s="15"/>
      <c r="ADX211" s="15"/>
      <c r="ADY211" s="15"/>
      <c r="ADZ211" s="15"/>
      <c r="AEA211" s="15"/>
      <c r="AEB211" s="15"/>
      <c r="AEC211" s="15"/>
      <c r="AED211" s="15"/>
      <c r="AEE211" s="15"/>
      <c r="AEF211" s="15"/>
      <c r="AEG211" s="15"/>
      <c r="AEH211" s="15"/>
      <c r="AEI211" s="15"/>
      <c r="AEJ211" s="15"/>
      <c r="AEK211" s="15"/>
      <c r="AEL211" s="15"/>
      <c r="AEM211" s="15"/>
      <c r="AEN211" s="15"/>
      <c r="AEO211" s="15"/>
      <c r="AEP211" s="15"/>
      <c r="AEQ211" s="15"/>
      <c r="AER211" s="15"/>
      <c r="AES211" s="15"/>
      <c r="AET211" s="15"/>
      <c r="AEU211" s="15"/>
      <c r="AEV211" s="15"/>
      <c r="AEW211" s="15"/>
      <c r="AEX211" s="15"/>
      <c r="AEY211" s="15"/>
      <c r="AEZ211" s="15"/>
      <c r="AFA211" s="15"/>
      <c r="AFB211" s="15"/>
      <c r="AFC211" s="15"/>
      <c r="AFD211" s="15"/>
      <c r="AFE211" s="15"/>
      <c r="AFF211" s="15"/>
      <c r="AFG211" s="15"/>
      <c r="AFH211" s="15"/>
      <c r="AFI211" s="15"/>
      <c r="AFJ211" s="15"/>
      <c r="AFK211" s="15"/>
      <c r="AFL211" s="15"/>
      <c r="AFM211" s="15"/>
      <c r="AFN211" s="15"/>
      <c r="AFO211" s="15"/>
      <c r="AFP211" s="15"/>
      <c r="AFQ211" s="15"/>
      <c r="AFR211" s="15"/>
      <c r="AFS211" s="15"/>
      <c r="AFT211" s="15"/>
      <c r="AFU211" s="15"/>
      <c r="AFV211" s="15"/>
      <c r="AFW211" s="15"/>
      <c r="AFX211" s="15"/>
      <c r="AFY211" s="15"/>
      <c r="AFZ211" s="15"/>
      <c r="AGA211" s="15"/>
      <c r="AGB211" s="15"/>
      <c r="AGC211" s="15"/>
      <c r="AGD211" s="15"/>
      <c r="AGE211" s="15"/>
      <c r="AGF211" s="15"/>
      <c r="AGG211" s="15"/>
      <c r="AGH211" s="15"/>
      <c r="AGI211" s="15"/>
      <c r="AGJ211" s="15"/>
      <c r="AGK211" s="15"/>
      <c r="AGL211" s="15"/>
      <c r="AGM211" s="15"/>
      <c r="AGN211" s="15"/>
      <c r="AGO211" s="15"/>
      <c r="AGP211" s="15"/>
      <c r="AGQ211" s="15"/>
      <c r="AGR211" s="15"/>
      <c r="AGS211" s="15"/>
      <c r="AGT211" s="15"/>
      <c r="AGU211" s="15"/>
      <c r="AGV211" s="15"/>
      <c r="AGW211" s="15"/>
      <c r="AGX211" s="15"/>
      <c r="AGY211" s="15"/>
      <c r="AGZ211" s="15"/>
      <c r="AHA211" s="15"/>
      <c r="AHB211" s="15"/>
      <c r="AHC211" s="15"/>
      <c r="AHD211" s="15"/>
      <c r="AHE211" s="15"/>
      <c r="AHF211" s="15"/>
      <c r="AHG211" s="15"/>
      <c r="AHH211" s="15"/>
      <c r="AHI211" s="15"/>
      <c r="AHJ211" s="15"/>
      <c r="AHK211" s="15"/>
      <c r="AHL211" s="15"/>
      <c r="AHM211" s="15"/>
      <c r="AHN211" s="15"/>
      <c r="AHO211" s="15"/>
      <c r="AHP211" s="15"/>
      <c r="AHQ211" s="15"/>
      <c r="AHR211" s="15"/>
      <c r="AHS211" s="15"/>
      <c r="AHT211" s="15"/>
      <c r="AHU211" s="15"/>
      <c r="AHV211" s="15"/>
      <c r="AHW211" s="15"/>
      <c r="AHX211" s="15"/>
      <c r="AHY211" s="15"/>
      <c r="AHZ211" s="15"/>
      <c r="AIA211" s="15"/>
      <c r="AIB211" s="15"/>
      <c r="AIC211" s="15"/>
      <c r="AID211" s="15"/>
      <c r="AIE211" s="15"/>
      <c r="AIF211" s="15"/>
      <c r="AIG211" s="15"/>
      <c r="AIH211" s="15"/>
      <c r="AII211" s="15"/>
      <c r="AIJ211" s="15"/>
      <c r="AIK211" s="15"/>
      <c r="AIL211" s="15"/>
      <c r="AIM211" s="15"/>
      <c r="AIN211" s="15"/>
      <c r="AIO211" s="15"/>
      <c r="AIP211" s="15"/>
      <c r="AIQ211" s="15"/>
      <c r="AIR211" s="15"/>
      <c r="AIS211" s="15"/>
      <c r="AIT211" s="15"/>
      <c r="AIU211" s="15"/>
      <c r="AIV211" s="15"/>
      <c r="AIW211" s="15"/>
      <c r="AIX211" s="15"/>
      <c r="AIY211" s="15"/>
      <c r="AIZ211" s="15"/>
      <c r="AJA211" s="15"/>
      <c r="AJB211" s="15"/>
      <c r="AJC211" s="15"/>
      <c r="AJD211" s="15"/>
      <c r="AJE211" s="15"/>
      <c r="AJF211" s="15"/>
      <c r="AJG211" s="15"/>
      <c r="AJH211" s="15"/>
      <c r="AJI211" s="15"/>
      <c r="AJJ211" s="15"/>
      <c r="AJK211" s="15"/>
      <c r="AJL211" s="15"/>
      <c r="AJM211" s="15"/>
      <c r="AJN211" s="15"/>
      <c r="AJO211" s="15"/>
      <c r="AJP211" s="15"/>
      <c r="AJQ211" s="15"/>
      <c r="AJR211" s="15"/>
      <c r="AJS211" s="15"/>
      <c r="AJT211" s="15"/>
      <c r="AJU211" s="15"/>
      <c r="AJV211" s="15"/>
      <c r="AJW211" s="15"/>
      <c r="AJX211" s="15"/>
      <c r="AJY211" s="15"/>
      <c r="AJZ211" s="15"/>
      <c r="AKA211" s="15"/>
      <c r="AKB211" s="15"/>
      <c r="AKC211" s="15"/>
      <c r="AKD211" s="15"/>
      <c r="AKE211" s="15"/>
      <c r="AKF211" s="15"/>
      <c r="AKG211" s="15"/>
      <c r="AKH211" s="15"/>
      <c r="AKI211" s="15"/>
      <c r="AKJ211" s="15"/>
      <c r="AKK211" s="15"/>
      <c r="AKL211" s="15"/>
      <c r="AKM211" s="15"/>
      <c r="AKN211" s="15"/>
      <c r="AKO211" s="15"/>
      <c r="AKP211" s="15"/>
      <c r="AKQ211" s="15"/>
      <c r="AKR211" s="15"/>
      <c r="AKS211" s="15"/>
      <c r="AKT211" s="15"/>
      <c r="AKU211" s="15"/>
      <c r="AKV211" s="15"/>
      <c r="AKW211" s="15"/>
      <c r="AKX211" s="15"/>
      <c r="AKY211" s="15"/>
      <c r="AKZ211" s="15"/>
      <c r="ALA211" s="15"/>
      <c r="ALB211" s="15"/>
      <c r="ALC211" s="15"/>
      <c r="ALD211" s="15"/>
      <c r="ALE211" s="15"/>
      <c r="ALF211" s="15"/>
      <c r="ALG211" s="15"/>
      <c r="ALH211" s="15"/>
      <c r="ALI211" s="15"/>
      <c r="ALJ211" s="15"/>
      <c r="ALK211" s="15"/>
      <c r="ALL211" s="15"/>
      <c r="ALM211" s="15"/>
      <c r="ALN211" s="15"/>
      <c r="ALO211" s="15"/>
      <c r="ALP211" s="15"/>
      <c r="ALQ211" s="15"/>
      <c r="ALR211" s="15"/>
      <c r="ALS211" s="15"/>
      <c r="ALT211" s="15"/>
      <c r="ALU211" s="15"/>
      <c r="ALV211" s="15"/>
      <c r="ALW211" s="15"/>
      <c r="ALX211" s="15"/>
      <c r="ALY211" s="15"/>
      <c r="ALZ211" s="15"/>
      <c r="AMA211" s="15"/>
      <c r="AMB211" s="15"/>
      <c r="AMC211" s="15"/>
      <c r="AMD211" s="15"/>
      <c r="AME211" s="15"/>
      <c r="AMF211" s="15"/>
      <c r="AMG211" s="15"/>
      <c r="AMH211" s="15"/>
      <c r="AMI211" s="15"/>
      <c r="AMJ211" s="15"/>
      <c r="AMK211" s="15"/>
      <c r="AML211" s="15"/>
      <c r="AMM211" s="15"/>
      <c r="AMN211" s="15"/>
      <c r="AMO211" s="15"/>
      <c r="AMP211" s="15"/>
      <c r="AMQ211" s="15"/>
      <c r="AMR211" s="15"/>
      <c r="AMS211" s="15"/>
      <c r="AMT211" s="15"/>
      <c r="AMU211" s="15"/>
      <c r="AMV211" s="15"/>
      <c r="AMW211" s="15"/>
      <c r="AMX211" s="15"/>
      <c r="AMY211" s="15"/>
      <c r="AMZ211" s="15"/>
      <c r="ANA211" s="15"/>
      <c r="ANB211" s="15"/>
      <c r="ANC211" s="15"/>
      <c r="AND211" s="15"/>
      <c r="ANE211" s="15"/>
      <c r="ANF211" s="15"/>
      <c r="ANG211" s="15"/>
      <c r="ANH211" s="15"/>
      <c r="ANI211" s="15"/>
      <c r="ANJ211" s="15"/>
      <c r="ANK211" s="15"/>
      <c r="ANL211" s="15"/>
      <c r="ANM211" s="15"/>
      <c r="ANN211" s="15"/>
      <c r="ANO211" s="15"/>
      <c r="ANP211" s="15"/>
      <c r="ANQ211" s="15"/>
      <c r="ANR211" s="15"/>
      <c r="ANS211" s="15"/>
      <c r="ANT211" s="15"/>
      <c r="ANU211" s="15"/>
      <c r="ANV211" s="15"/>
      <c r="ANW211" s="15"/>
      <c r="ANX211" s="15"/>
      <c r="ANY211" s="15"/>
      <c r="ANZ211" s="15"/>
      <c r="AOA211" s="15"/>
      <c r="AOB211" s="15"/>
      <c r="AOC211" s="15"/>
      <c r="AOD211" s="15"/>
      <c r="AOE211" s="15"/>
      <c r="AOF211" s="15"/>
      <c r="AOG211" s="15"/>
      <c r="AOH211" s="15"/>
      <c r="AOI211" s="15"/>
      <c r="AOJ211" s="15"/>
      <c r="AOK211" s="15"/>
      <c r="AOL211" s="15"/>
      <c r="AOM211" s="15"/>
      <c r="AON211" s="15"/>
      <c r="AOO211" s="15"/>
      <c r="AOP211" s="15"/>
      <c r="AOQ211" s="15"/>
      <c r="AOR211" s="15"/>
      <c r="AOS211" s="15"/>
      <c r="AOT211" s="15"/>
      <c r="AOU211" s="15"/>
      <c r="AOV211" s="15"/>
      <c r="AOW211" s="15"/>
      <c r="AOX211" s="15"/>
      <c r="AOY211" s="15"/>
      <c r="AOZ211" s="15"/>
      <c r="APA211" s="15"/>
      <c r="APB211" s="15"/>
      <c r="APC211" s="15"/>
      <c r="APD211" s="15"/>
      <c r="APE211" s="15"/>
      <c r="APF211" s="15"/>
      <c r="APG211" s="15"/>
      <c r="APH211" s="15"/>
      <c r="API211" s="15"/>
      <c r="APJ211" s="15"/>
      <c r="APK211" s="15"/>
      <c r="APL211" s="15"/>
      <c r="APM211" s="15"/>
      <c r="APN211" s="15"/>
      <c r="APO211" s="15"/>
      <c r="APP211" s="15"/>
      <c r="APQ211" s="15"/>
      <c r="APR211" s="15"/>
      <c r="APS211" s="15"/>
      <c r="APT211" s="15"/>
      <c r="APU211" s="15"/>
      <c r="APV211" s="15"/>
      <c r="APW211" s="15"/>
      <c r="APX211" s="15"/>
      <c r="APY211" s="15"/>
      <c r="APZ211" s="15"/>
      <c r="AQA211" s="15"/>
      <c r="AQB211" s="15"/>
      <c r="AQC211" s="15"/>
      <c r="AQD211" s="15"/>
      <c r="AQE211" s="15"/>
      <c r="AQF211" s="15"/>
      <c r="AQG211" s="15"/>
      <c r="AQH211" s="15"/>
      <c r="AQI211" s="15"/>
      <c r="AQJ211" s="15"/>
      <c r="AQK211" s="15"/>
      <c r="AQL211" s="15"/>
      <c r="AQM211" s="15"/>
      <c r="AQN211" s="15"/>
      <c r="AQO211" s="15"/>
      <c r="AQP211" s="15"/>
      <c r="AQQ211" s="15"/>
      <c r="AQR211" s="15"/>
      <c r="AQS211" s="15"/>
      <c r="AQT211" s="15"/>
      <c r="AQU211" s="15"/>
      <c r="AQV211" s="15"/>
      <c r="AQW211" s="15"/>
      <c r="AQX211" s="15"/>
      <c r="AQY211" s="15"/>
      <c r="AQZ211" s="15"/>
      <c r="ARA211" s="15"/>
      <c r="ARB211" s="15"/>
      <c r="ARC211" s="15"/>
      <c r="ARD211" s="15"/>
      <c r="ARE211" s="15"/>
      <c r="ARF211" s="15"/>
      <c r="ARG211" s="15"/>
      <c r="ARH211" s="15"/>
      <c r="ARI211" s="15"/>
      <c r="ARJ211" s="15"/>
      <c r="ARK211" s="15"/>
      <c r="ARL211" s="15"/>
      <c r="ARM211" s="15"/>
      <c r="ARN211" s="15"/>
      <c r="ARO211" s="15"/>
      <c r="ARP211" s="15"/>
      <c r="ARQ211" s="15"/>
      <c r="ARR211" s="15"/>
      <c r="ARS211" s="15"/>
      <c r="ART211" s="15"/>
      <c r="ARU211" s="15"/>
      <c r="ARV211" s="15"/>
      <c r="ARW211" s="15"/>
      <c r="ARX211" s="15"/>
      <c r="ARY211" s="15"/>
      <c r="ARZ211" s="15"/>
      <c r="ASA211" s="15"/>
      <c r="ASB211" s="15"/>
      <c r="ASC211" s="15"/>
      <c r="ASD211" s="15"/>
      <c r="ASE211" s="15"/>
      <c r="ASF211" s="15"/>
      <c r="ASG211" s="15"/>
      <c r="ASH211" s="15"/>
      <c r="ASI211" s="15"/>
      <c r="ASJ211" s="15"/>
      <c r="ASK211" s="15"/>
      <c r="ASL211" s="15"/>
      <c r="ASM211" s="15"/>
      <c r="ASN211" s="15"/>
      <c r="ASO211" s="15"/>
      <c r="ASP211" s="15"/>
      <c r="ASQ211" s="15"/>
      <c r="ASR211" s="15"/>
      <c r="ASS211" s="15"/>
      <c r="AST211" s="15"/>
      <c r="ASU211" s="15"/>
      <c r="ASV211" s="15"/>
      <c r="ASW211" s="15"/>
      <c r="ASX211" s="15"/>
      <c r="ASY211" s="15"/>
      <c r="ASZ211" s="15"/>
      <c r="ATA211" s="15"/>
      <c r="ATB211" s="15"/>
      <c r="ATC211" s="15"/>
      <c r="ATD211" s="15"/>
      <c r="ATE211" s="15"/>
      <c r="ATF211" s="15"/>
      <c r="ATG211" s="15"/>
      <c r="ATH211" s="15"/>
      <c r="ATI211" s="15"/>
      <c r="ATJ211" s="15"/>
      <c r="ATK211" s="15"/>
      <c r="ATL211" s="15"/>
      <c r="ATM211" s="15"/>
      <c r="ATN211" s="15"/>
      <c r="ATO211" s="15"/>
      <c r="ATP211" s="15"/>
      <c r="ATQ211" s="15"/>
      <c r="ATR211" s="15"/>
      <c r="ATS211" s="15"/>
      <c r="ATT211" s="15"/>
      <c r="ATU211" s="15"/>
      <c r="ATV211" s="15"/>
      <c r="ATW211" s="15"/>
      <c r="ATX211" s="15"/>
      <c r="ATY211" s="15"/>
      <c r="ATZ211" s="15"/>
      <c r="AUA211" s="15"/>
      <c r="AUB211" s="15"/>
      <c r="AUC211" s="15"/>
      <c r="AUD211" s="15"/>
      <c r="AUE211" s="15"/>
      <c r="AUF211" s="15"/>
      <c r="AUG211" s="15"/>
      <c r="AUH211" s="15"/>
      <c r="AUI211" s="15"/>
      <c r="AUJ211" s="15"/>
      <c r="AUK211" s="15"/>
      <c r="AUL211" s="15"/>
      <c r="AUM211" s="15"/>
      <c r="AUN211" s="15"/>
      <c r="AUO211" s="15"/>
      <c r="AUP211" s="15"/>
      <c r="AUQ211" s="15"/>
      <c r="AUR211" s="15"/>
      <c r="AUS211" s="15"/>
      <c r="AUT211" s="15"/>
      <c r="AUU211" s="15"/>
      <c r="AUV211" s="15"/>
      <c r="AUW211" s="15"/>
      <c r="AUX211" s="15"/>
      <c r="AUY211" s="15"/>
      <c r="AUZ211" s="15"/>
      <c r="AVA211" s="15"/>
      <c r="AVB211" s="15"/>
      <c r="AVC211" s="15"/>
      <c r="AVD211" s="15"/>
      <c r="AVE211" s="15"/>
      <c r="AVF211" s="15"/>
      <c r="AVG211" s="15"/>
      <c r="AVH211" s="15"/>
      <c r="AVI211" s="15"/>
      <c r="AVJ211" s="15"/>
      <c r="AVK211" s="15"/>
      <c r="AVL211" s="15"/>
      <c r="AVM211" s="15"/>
      <c r="AVN211" s="15"/>
      <c r="AVO211" s="15"/>
      <c r="AVP211" s="15"/>
      <c r="AVQ211" s="15"/>
      <c r="AVR211" s="15"/>
      <c r="AVS211" s="15"/>
      <c r="AVT211" s="15"/>
      <c r="AVU211" s="15"/>
      <c r="AVV211" s="15"/>
      <c r="AVW211" s="15"/>
      <c r="AVX211" s="15"/>
      <c r="AVY211" s="15"/>
      <c r="AVZ211" s="15"/>
      <c r="AWA211" s="15"/>
      <c r="AWB211" s="15"/>
      <c r="AWC211" s="15"/>
      <c r="AWD211" s="15"/>
      <c r="AWE211" s="15"/>
      <c r="AWF211" s="15"/>
      <c r="AWG211" s="15"/>
      <c r="AWH211" s="15"/>
      <c r="AWI211" s="15"/>
      <c r="AWJ211" s="15"/>
      <c r="AWK211" s="15"/>
      <c r="AWL211" s="15"/>
      <c r="AWM211" s="15"/>
      <c r="AWN211" s="15"/>
      <c r="AWO211" s="15"/>
      <c r="AWP211" s="15"/>
      <c r="AWQ211" s="15"/>
      <c r="AWR211" s="15"/>
      <c r="AWS211" s="15"/>
      <c r="AWT211" s="15"/>
      <c r="AWU211" s="15"/>
      <c r="AWV211" s="15"/>
      <c r="AWW211" s="15"/>
      <c r="AWX211" s="15"/>
      <c r="AWY211" s="15"/>
      <c r="AWZ211" s="15"/>
      <c r="AXA211" s="15"/>
      <c r="AXB211" s="15"/>
      <c r="AXC211" s="15"/>
      <c r="AXD211" s="15"/>
      <c r="AXE211" s="15"/>
      <c r="AXF211" s="15"/>
      <c r="AXG211" s="15"/>
      <c r="AXH211" s="15"/>
      <c r="AXI211" s="15"/>
      <c r="AXJ211" s="15"/>
      <c r="AXK211" s="15"/>
      <c r="AXL211" s="15"/>
      <c r="AXM211" s="15"/>
      <c r="AXN211" s="15"/>
      <c r="AXO211" s="15"/>
      <c r="AXP211" s="15"/>
      <c r="AXQ211" s="15"/>
      <c r="AXR211" s="15"/>
      <c r="AXS211" s="15"/>
      <c r="AXT211" s="15"/>
      <c r="AXU211" s="15"/>
      <c r="AXV211" s="15"/>
      <c r="AXW211" s="15"/>
      <c r="AXX211" s="15"/>
      <c r="AXY211" s="15"/>
      <c r="AXZ211" s="15"/>
      <c r="AYA211" s="15"/>
      <c r="AYB211" s="15"/>
      <c r="AYC211" s="15"/>
      <c r="AYD211" s="15"/>
      <c r="AYE211" s="15"/>
      <c r="AYF211" s="15"/>
      <c r="AYG211" s="15"/>
      <c r="AYH211" s="15"/>
      <c r="AYI211" s="15"/>
      <c r="AYJ211" s="15"/>
      <c r="AYK211" s="15"/>
      <c r="AYL211" s="15"/>
      <c r="AYM211" s="15"/>
      <c r="AYN211" s="15"/>
      <c r="AYO211" s="15"/>
      <c r="AYP211" s="15"/>
      <c r="AYQ211" s="15"/>
      <c r="AYR211" s="15"/>
      <c r="AYS211" s="15"/>
      <c r="AYT211" s="15"/>
      <c r="AYU211" s="15"/>
      <c r="AYV211" s="15"/>
      <c r="AYW211" s="15"/>
      <c r="AYX211" s="15"/>
      <c r="AYY211" s="15"/>
      <c r="AYZ211" s="15"/>
      <c r="AZA211" s="15"/>
      <c r="AZB211" s="15"/>
      <c r="AZC211" s="15"/>
      <c r="AZD211" s="15"/>
      <c r="AZE211" s="15"/>
      <c r="AZF211" s="15"/>
      <c r="AZG211" s="15"/>
      <c r="AZH211" s="15"/>
      <c r="AZI211" s="15"/>
      <c r="AZJ211" s="15"/>
      <c r="AZK211" s="15"/>
      <c r="AZL211" s="15"/>
      <c r="AZM211" s="15"/>
      <c r="AZN211" s="15"/>
      <c r="AZO211" s="15"/>
      <c r="AZP211" s="15"/>
      <c r="AZQ211" s="15"/>
      <c r="AZR211" s="15"/>
      <c r="AZS211" s="15"/>
      <c r="AZT211" s="15"/>
      <c r="AZU211" s="15"/>
      <c r="AZV211" s="15"/>
      <c r="AZW211" s="15"/>
      <c r="AZX211" s="15"/>
      <c r="AZY211" s="15"/>
      <c r="AZZ211" s="15"/>
      <c r="BAA211" s="15"/>
      <c r="BAB211" s="15"/>
      <c r="BAC211" s="15"/>
      <c r="BAD211" s="15"/>
      <c r="BAE211" s="15"/>
      <c r="BAF211" s="15"/>
      <c r="BAG211" s="15"/>
      <c r="BAH211" s="15"/>
      <c r="BAI211" s="15"/>
      <c r="BAJ211" s="15"/>
      <c r="BAK211" s="15"/>
      <c r="BAL211" s="15"/>
      <c r="BAM211" s="15"/>
      <c r="BAN211" s="15"/>
      <c r="BAO211" s="15"/>
      <c r="BAP211" s="15"/>
      <c r="BAQ211" s="15"/>
      <c r="BAR211" s="15"/>
      <c r="BAS211" s="15"/>
      <c r="BAT211" s="15"/>
      <c r="BAU211" s="15"/>
      <c r="BAV211" s="15"/>
      <c r="BAW211" s="15"/>
      <c r="BAX211" s="15"/>
      <c r="BAY211" s="15"/>
      <c r="BAZ211" s="15"/>
      <c r="BBA211" s="15"/>
      <c r="BBB211" s="15"/>
      <c r="BBC211" s="15"/>
      <c r="BBD211" s="15"/>
      <c r="BBE211" s="15"/>
      <c r="BBF211" s="15"/>
      <c r="BBG211" s="15"/>
      <c r="BBH211" s="15"/>
      <c r="BBI211" s="15"/>
      <c r="BBJ211" s="15"/>
      <c r="BBK211" s="15"/>
      <c r="BBL211" s="15"/>
      <c r="BBM211" s="15"/>
      <c r="BBN211" s="15"/>
      <c r="BBO211" s="15"/>
      <c r="BBP211" s="15"/>
      <c r="BBQ211" s="15"/>
      <c r="BBR211" s="15"/>
      <c r="BBS211" s="15"/>
      <c r="BBT211" s="15"/>
      <c r="BBU211" s="15"/>
      <c r="BBV211" s="15"/>
      <c r="BBW211" s="15"/>
      <c r="BBX211" s="15"/>
      <c r="BBY211" s="15"/>
      <c r="BBZ211" s="15"/>
      <c r="BCA211" s="15"/>
      <c r="BCB211" s="15"/>
      <c r="BCC211" s="15"/>
      <c r="BCD211" s="15"/>
      <c r="BCE211" s="15"/>
      <c r="BCF211" s="15"/>
      <c r="BCG211" s="15"/>
      <c r="BCH211" s="15"/>
      <c r="BCI211" s="15"/>
      <c r="BCJ211" s="15"/>
      <c r="BCK211" s="15"/>
      <c r="BCL211" s="15"/>
      <c r="BCM211" s="15"/>
      <c r="BCN211" s="15"/>
      <c r="BCO211" s="15"/>
      <c r="BCP211" s="15"/>
      <c r="BCQ211" s="15"/>
      <c r="BCR211" s="15"/>
      <c r="BCS211" s="15"/>
      <c r="BCT211" s="15"/>
      <c r="BCU211" s="15"/>
      <c r="BCV211" s="15"/>
      <c r="BCW211" s="15"/>
      <c r="BCX211" s="15"/>
      <c r="BCY211" s="15"/>
      <c r="BCZ211" s="15"/>
      <c r="BDA211" s="15"/>
      <c r="BDB211" s="15"/>
      <c r="BDC211" s="15"/>
      <c r="BDD211" s="15"/>
      <c r="BDE211" s="15"/>
      <c r="BDF211" s="15"/>
      <c r="BDG211" s="15"/>
      <c r="BDH211" s="15"/>
      <c r="BDI211" s="15"/>
      <c r="BDJ211" s="15"/>
      <c r="BDK211" s="15"/>
      <c r="BDL211" s="15"/>
      <c r="BDM211" s="15"/>
      <c r="BDN211" s="15"/>
      <c r="BDO211" s="15"/>
      <c r="BDP211" s="15"/>
      <c r="BDQ211" s="15"/>
      <c r="BDR211" s="15"/>
      <c r="BDS211" s="15"/>
      <c r="BDT211" s="15"/>
      <c r="BDU211" s="15"/>
      <c r="BDV211" s="15"/>
      <c r="BDW211" s="15"/>
      <c r="BDX211" s="15"/>
      <c r="BDY211" s="15"/>
      <c r="BDZ211" s="15"/>
      <c r="BEA211" s="15"/>
      <c r="BEB211" s="15"/>
      <c r="BEC211" s="15"/>
      <c r="BED211" s="15"/>
      <c r="BEE211" s="15"/>
      <c r="BEF211" s="15"/>
      <c r="BEG211" s="15"/>
      <c r="BEH211" s="15"/>
      <c r="BEI211" s="15"/>
      <c r="BEJ211" s="15"/>
      <c r="BEK211" s="15"/>
      <c r="BEL211" s="15"/>
      <c r="BEM211" s="15"/>
      <c r="BEN211" s="15"/>
      <c r="BEO211" s="15"/>
      <c r="BEP211" s="15"/>
      <c r="BEQ211" s="15"/>
      <c r="BER211" s="15"/>
      <c r="BES211" s="15"/>
      <c r="BET211" s="15"/>
      <c r="BEU211" s="15"/>
      <c r="BEV211" s="15"/>
      <c r="BEW211" s="15"/>
      <c r="BEX211" s="15"/>
      <c r="BEY211" s="15"/>
      <c r="BEZ211" s="15"/>
      <c r="BFA211" s="15"/>
      <c r="BFB211" s="15"/>
      <c r="BFC211" s="15"/>
      <c r="BFD211" s="15"/>
      <c r="BFE211" s="15"/>
      <c r="BFF211" s="15"/>
      <c r="BFG211" s="15"/>
      <c r="BFH211" s="15"/>
      <c r="BFI211" s="15"/>
      <c r="BFJ211" s="15"/>
      <c r="BFK211" s="15"/>
      <c r="BFL211" s="15"/>
      <c r="BFM211" s="15"/>
      <c r="BFN211" s="15"/>
      <c r="BFO211" s="15"/>
      <c r="BFP211" s="15"/>
      <c r="BFQ211" s="15"/>
      <c r="BFR211" s="15"/>
      <c r="BFS211" s="15"/>
      <c r="BFT211" s="15"/>
      <c r="BFU211" s="15"/>
      <c r="BFV211" s="15"/>
      <c r="BFW211" s="15"/>
      <c r="BFX211" s="15"/>
      <c r="BFY211" s="15"/>
      <c r="BFZ211" s="15"/>
      <c r="BGA211" s="15"/>
      <c r="BGB211" s="15"/>
      <c r="BGC211" s="15"/>
      <c r="BGD211" s="15"/>
      <c r="BGE211" s="15"/>
      <c r="BGF211" s="15"/>
      <c r="BGG211" s="15"/>
      <c r="BGH211" s="15"/>
      <c r="BGI211" s="15"/>
      <c r="BGJ211" s="15"/>
      <c r="BGK211" s="15"/>
      <c r="BGL211" s="15"/>
      <c r="BGM211" s="15"/>
      <c r="BGN211" s="15"/>
      <c r="BGO211" s="15"/>
      <c r="BGP211" s="15"/>
      <c r="BGQ211" s="15"/>
      <c r="BGR211" s="15"/>
      <c r="BGS211" s="15"/>
      <c r="BGT211" s="15"/>
      <c r="BGU211" s="15"/>
      <c r="BGV211" s="15"/>
      <c r="BGW211" s="15"/>
      <c r="BGX211" s="15"/>
      <c r="BGY211" s="15"/>
      <c r="BGZ211" s="15"/>
      <c r="BHA211" s="15"/>
      <c r="BHB211" s="15"/>
      <c r="BHC211" s="15"/>
      <c r="BHD211" s="15"/>
      <c r="BHE211" s="15"/>
      <c r="BHF211" s="15"/>
      <c r="BHG211" s="15"/>
      <c r="BHH211" s="15"/>
      <c r="BHI211" s="15"/>
      <c r="BHJ211" s="15"/>
      <c r="BHK211" s="15"/>
      <c r="BHL211" s="15"/>
      <c r="BHM211" s="15"/>
      <c r="BHN211" s="15"/>
      <c r="BHO211" s="15"/>
      <c r="BHP211" s="15"/>
      <c r="BHQ211" s="15"/>
      <c r="BHR211" s="15"/>
      <c r="BHS211" s="15"/>
      <c r="BHT211" s="15"/>
      <c r="BHU211" s="15"/>
      <c r="BHV211" s="15"/>
      <c r="BHW211" s="15"/>
      <c r="BHX211" s="15"/>
      <c r="BHY211" s="15"/>
      <c r="BHZ211" s="15"/>
      <c r="BIA211" s="15"/>
      <c r="BIB211" s="15"/>
      <c r="BIC211" s="15"/>
      <c r="BID211" s="15"/>
      <c r="BIE211" s="15"/>
      <c r="BIF211" s="15"/>
      <c r="BIG211" s="15"/>
      <c r="BIH211" s="15"/>
      <c r="BII211" s="15"/>
      <c r="BIJ211" s="15"/>
      <c r="BIK211" s="15"/>
      <c r="BIL211" s="15"/>
      <c r="BIM211" s="15"/>
      <c r="BIN211" s="15"/>
      <c r="BIO211" s="15"/>
      <c r="BIP211" s="15"/>
      <c r="BIQ211" s="15"/>
      <c r="BIR211" s="15"/>
      <c r="BIS211" s="15"/>
      <c r="BIT211" s="15"/>
      <c r="BIU211" s="15"/>
      <c r="BIV211" s="15"/>
      <c r="BIW211" s="15"/>
      <c r="BIX211" s="15"/>
      <c r="BIY211" s="15"/>
      <c r="BIZ211" s="15"/>
      <c r="BJA211" s="15"/>
      <c r="BJB211" s="15"/>
      <c r="BJC211" s="15"/>
      <c r="BJD211" s="15"/>
      <c r="BJE211" s="15"/>
      <c r="BJF211" s="15"/>
      <c r="BJG211" s="15"/>
      <c r="BJH211" s="15"/>
      <c r="BJI211" s="15"/>
      <c r="BJJ211" s="15"/>
      <c r="BJK211" s="15"/>
      <c r="BJL211" s="15"/>
      <c r="BJM211" s="15"/>
      <c r="BJN211" s="15"/>
      <c r="BJO211" s="15"/>
      <c r="BJP211" s="15"/>
      <c r="BJQ211" s="15"/>
      <c r="BJR211" s="15"/>
      <c r="BJS211" s="15"/>
      <c r="BJT211" s="15"/>
      <c r="BJU211" s="15"/>
      <c r="BJV211" s="15"/>
      <c r="BJW211" s="15"/>
      <c r="BJX211" s="15"/>
      <c r="BJY211" s="15"/>
      <c r="BJZ211" s="15"/>
      <c r="BKA211" s="15"/>
      <c r="BKB211" s="15"/>
      <c r="BKC211" s="15"/>
      <c r="BKD211" s="15"/>
      <c r="BKE211" s="15"/>
      <c r="BKF211" s="15"/>
      <c r="BKG211" s="15"/>
      <c r="BKH211" s="15"/>
      <c r="BKI211" s="15"/>
      <c r="BKJ211" s="15"/>
      <c r="BKK211" s="15"/>
      <c r="BKL211" s="15"/>
      <c r="BKM211" s="15"/>
      <c r="BKN211" s="15"/>
      <c r="BKO211" s="15"/>
      <c r="BKP211" s="15"/>
      <c r="BKQ211" s="15"/>
      <c r="BKR211" s="15"/>
      <c r="BKS211" s="15"/>
      <c r="BKT211" s="15"/>
      <c r="BKU211" s="15"/>
      <c r="BKV211" s="15"/>
      <c r="BKW211" s="15"/>
      <c r="BKX211" s="15"/>
      <c r="BKY211" s="15"/>
      <c r="BKZ211" s="15"/>
      <c r="BLA211" s="15"/>
      <c r="BLB211" s="15"/>
      <c r="BLC211" s="15"/>
      <c r="BLD211" s="15"/>
      <c r="BLE211" s="15"/>
      <c r="BLF211" s="15"/>
      <c r="BLG211" s="15"/>
      <c r="BLH211" s="15"/>
      <c r="BLI211" s="15"/>
      <c r="BLJ211" s="15"/>
      <c r="BLK211" s="15"/>
      <c r="BLL211" s="15"/>
      <c r="BLM211" s="15"/>
      <c r="BLN211" s="15"/>
      <c r="BLO211" s="15"/>
      <c r="BLP211" s="15"/>
      <c r="BLQ211" s="15"/>
      <c r="BLR211" s="15"/>
      <c r="BLS211" s="15"/>
      <c r="BLT211" s="15"/>
      <c r="BLU211" s="15"/>
      <c r="BLV211" s="15"/>
      <c r="BLW211" s="15"/>
      <c r="BLX211" s="15"/>
      <c r="BLY211" s="15"/>
      <c r="BLZ211" s="15"/>
      <c r="BMA211" s="15"/>
      <c r="BMB211" s="15"/>
      <c r="BMC211" s="15"/>
      <c r="BMD211" s="15"/>
      <c r="BME211" s="15"/>
      <c r="BMF211" s="15"/>
      <c r="BMG211" s="15"/>
      <c r="BMH211" s="15"/>
      <c r="BMI211" s="15"/>
      <c r="BMJ211" s="15"/>
      <c r="BMK211" s="15"/>
      <c r="BML211" s="15"/>
      <c r="BMM211" s="15"/>
      <c r="BMN211" s="15"/>
      <c r="BMO211" s="15"/>
      <c r="BMP211" s="15"/>
      <c r="BMQ211" s="15"/>
      <c r="BMR211" s="15"/>
      <c r="BMS211" s="15"/>
      <c r="BMT211" s="15"/>
      <c r="BMU211" s="15"/>
      <c r="BMV211" s="15"/>
      <c r="BMW211" s="15"/>
      <c r="BMX211" s="15"/>
      <c r="BMY211" s="15"/>
      <c r="BMZ211" s="15"/>
      <c r="BNA211" s="15"/>
      <c r="BNB211" s="15"/>
      <c r="BNC211" s="15"/>
      <c r="BND211" s="15"/>
      <c r="BNE211" s="15"/>
      <c r="BNF211" s="15"/>
      <c r="BNG211" s="15"/>
      <c r="BNH211" s="15"/>
      <c r="BNI211" s="15"/>
      <c r="BNJ211" s="15"/>
      <c r="BNK211" s="15"/>
      <c r="BNL211" s="15"/>
      <c r="BNM211" s="15"/>
      <c r="BNN211" s="15"/>
      <c r="BNO211" s="15"/>
      <c r="BNP211" s="15"/>
      <c r="BNQ211" s="15"/>
      <c r="BNR211" s="15"/>
      <c r="BNS211" s="15"/>
      <c r="BNT211" s="15"/>
      <c r="BNU211" s="15"/>
      <c r="BNV211" s="15"/>
      <c r="BNW211" s="15"/>
      <c r="BNX211" s="15"/>
      <c r="BNY211" s="15"/>
      <c r="BNZ211" s="15"/>
      <c r="BOA211" s="15"/>
      <c r="BOB211" s="15"/>
      <c r="BOC211" s="15"/>
      <c r="BOD211" s="15"/>
      <c r="BOE211" s="15"/>
      <c r="BOF211" s="15"/>
      <c r="BOG211" s="15"/>
      <c r="BOH211" s="15"/>
      <c r="BOI211" s="15"/>
      <c r="BOJ211" s="15"/>
      <c r="BOK211" s="15"/>
      <c r="BOL211" s="15"/>
      <c r="BOM211" s="15"/>
      <c r="BON211" s="15"/>
      <c r="BOO211" s="15"/>
      <c r="BOP211" s="15"/>
      <c r="BOQ211" s="15"/>
      <c r="BOR211" s="15"/>
      <c r="BOS211" s="15"/>
      <c r="BOT211" s="15"/>
      <c r="BOU211" s="15"/>
      <c r="BOV211" s="15"/>
      <c r="BOW211" s="15"/>
      <c r="BOX211" s="15"/>
      <c r="BOY211" s="15"/>
      <c r="BOZ211" s="15"/>
      <c r="BPA211" s="15"/>
      <c r="BPB211" s="15"/>
      <c r="BPC211" s="15"/>
      <c r="BPD211" s="15"/>
      <c r="BPE211" s="15"/>
      <c r="BPF211" s="15"/>
      <c r="BPG211" s="15"/>
      <c r="BPH211" s="15"/>
      <c r="BPI211" s="15"/>
      <c r="BPJ211" s="15"/>
      <c r="BPK211" s="15"/>
      <c r="BPL211" s="15"/>
      <c r="BPM211" s="15"/>
      <c r="BPN211" s="15"/>
      <c r="BPO211" s="15"/>
      <c r="BPP211" s="15"/>
      <c r="BPQ211" s="15"/>
      <c r="BPR211" s="15"/>
      <c r="BPS211" s="15"/>
      <c r="BPT211" s="15"/>
      <c r="BPU211" s="15"/>
      <c r="BPV211" s="15"/>
      <c r="BPW211" s="15"/>
      <c r="BPX211" s="15"/>
      <c r="BPY211" s="15"/>
      <c r="BPZ211" s="15"/>
      <c r="BQA211" s="15"/>
      <c r="BQB211" s="15"/>
      <c r="BQC211" s="15"/>
      <c r="BQD211" s="15"/>
      <c r="BQE211" s="15"/>
      <c r="BQF211" s="15"/>
      <c r="BQG211" s="15"/>
      <c r="BQH211" s="15"/>
      <c r="BQI211" s="15"/>
      <c r="BQJ211" s="15"/>
      <c r="BQK211" s="15"/>
      <c r="BQL211" s="15"/>
      <c r="BQM211" s="15"/>
      <c r="BQN211" s="15"/>
      <c r="BQO211" s="15"/>
      <c r="BQP211" s="15"/>
      <c r="BQQ211" s="15"/>
      <c r="BQR211" s="15"/>
      <c r="BQS211" s="15"/>
      <c r="BQT211" s="15"/>
      <c r="BQU211" s="15"/>
      <c r="BQV211" s="15"/>
      <c r="BQW211" s="15"/>
      <c r="BQX211" s="15"/>
      <c r="BQY211" s="15"/>
      <c r="BQZ211" s="15"/>
      <c r="BRA211" s="15"/>
      <c r="BRB211" s="15"/>
      <c r="BRC211" s="15"/>
      <c r="BRD211" s="15"/>
      <c r="BRE211" s="15"/>
      <c r="BRF211" s="15"/>
      <c r="BRG211" s="15"/>
      <c r="BRH211" s="15"/>
      <c r="BRI211" s="15"/>
      <c r="BRJ211" s="15"/>
      <c r="BRK211" s="15"/>
      <c r="BRL211" s="15"/>
      <c r="BRM211" s="15"/>
      <c r="BRN211" s="15"/>
      <c r="BRO211" s="15"/>
      <c r="BRP211" s="15"/>
      <c r="BRQ211" s="15"/>
      <c r="BRR211" s="15"/>
      <c r="BRS211" s="15"/>
      <c r="BRT211" s="15"/>
      <c r="BRU211" s="15"/>
      <c r="BRV211" s="15"/>
      <c r="BRW211" s="15"/>
      <c r="BRX211" s="15"/>
      <c r="BRY211" s="15"/>
      <c r="BRZ211" s="15"/>
      <c r="BSA211" s="15"/>
      <c r="BSB211" s="15"/>
      <c r="BSC211" s="15"/>
      <c r="BSD211" s="15"/>
      <c r="BSE211" s="15"/>
      <c r="BSF211" s="15"/>
      <c r="BSG211" s="15"/>
      <c r="BSH211" s="15"/>
      <c r="BSI211" s="15"/>
      <c r="BSJ211" s="15"/>
      <c r="BSK211" s="15"/>
      <c r="BSL211" s="15"/>
      <c r="BSM211" s="15"/>
      <c r="BSN211" s="15"/>
      <c r="BSO211" s="15"/>
      <c r="BSP211" s="15"/>
      <c r="BSQ211" s="15"/>
      <c r="BSR211" s="15"/>
      <c r="BSS211" s="15"/>
      <c r="BST211" s="15"/>
      <c r="BSU211" s="15"/>
      <c r="BSV211" s="15"/>
      <c r="BSW211" s="15"/>
      <c r="BSX211" s="15"/>
      <c r="BSY211" s="15"/>
      <c r="BSZ211" s="15"/>
      <c r="BTA211" s="15"/>
      <c r="BTB211" s="15"/>
      <c r="BTC211" s="15"/>
      <c r="BTD211" s="15"/>
      <c r="BTE211" s="15"/>
      <c r="BTF211" s="15"/>
      <c r="BTG211" s="15"/>
      <c r="BTH211" s="15"/>
      <c r="BTI211" s="15"/>
      <c r="BTJ211" s="15"/>
      <c r="BTK211" s="15"/>
      <c r="BTL211" s="15"/>
      <c r="BTM211" s="15"/>
      <c r="BTN211" s="15"/>
      <c r="BTO211" s="15"/>
      <c r="BTP211" s="15"/>
      <c r="BTQ211" s="15"/>
      <c r="BTR211" s="15"/>
      <c r="BTS211" s="15"/>
      <c r="BTT211" s="15"/>
      <c r="BTU211" s="15"/>
      <c r="BTV211" s="15"/>
      <c r="BTW211" s="15"/>
      <c r="BTX211" s="15"/>
      <c r="BTY211" s="15"/>
      <c r="BTZ211" s="15"/>
      <c r="BUA211" s="15"/>
      <c r="BUB211" s="15"/>
      <c r="BUC211" s="15"/>
      <c r="BUD211" s="15"/>
      <c r="BUE211" s="15"/>
      <c r="BUF211" s="15"/>
      <c r="BUG211" s="15"/>
      <c r="BUH211" s="15"/>
      <c r="BUI211" s="15"/>
      <c r="BUJ211" s="15"/>
      <c r="BUK211" s="15"/>
      <c r="BUL211" s="15"/>
      <c r="BUM211" s="15"/>
      <c r="BUN211" s="15"/>
      <c r="BUO211" s="15"/>
      <c r="BUP211" s="15"/>
      <c r="BUQ211" s="15"/>
      <c r="BUR211" s="15"/>
      <c r="BUS211" s="15"/>
      <c r="BUT211" s="15"/>
      <c r="BUU211" s="15"/>
      <c r="BUV211" s="15"/>
      <c r="BUW211" s="15"/>
      <c r="BUX211" s="15"/>
      <c r="BUY211" s="15"/>
      <c r="BUZ211" s="15"/>
      <c r="BVA211" s="15"/>
      <c r="BVB211" s="15"/>
      <c r="BVC211" s="15"/>
      <c r="BVD211" s="15"/>
      <c r="BVE211" s="15"/>
      <c r="BVF211" s="15"/>
      <c r="BVG211" s="15"/>
      <c r="BVH211" s="15"/>
      <c r="BVI211" s="15"/>
      <c r="BVJ211" s="15"/>
      <c r="BVK211" s="15"/>
      <c r="BVL211" s="15"/>
      <c r="BVM211" s="15"/>
      <c r="BVN211" s="15"/>
      <c r="BVO211" s="15"/>
      <c r="BVP211" s="15"/>
      <c r="BVQ211" s="15"/>
      <c r="BVR211" s="15"/>
      <c r="BVS211" s="15"/>
      <c r="BVT211" s="15"/>
      <c r="BVU211" s="15"/>
      <c r="BVV211" s="15"/>
      <c r="BVW211" s="15"/>
      <c r="BVX211" s="15"/>
      <c r="BVY211" s="15"/>
      <c r="BVZ211" s="15"/>
      <c r="BWA211" s="15"/>
      <c r="BWB211" s="15"/>
      <c r="BWC211" s="15"/>
      <c r="BWD211" s="15"/>
      <c r="BWE211" s="15"/>
      <c r="BWF211" s="15"/>
      <c r="BWG211" s="15"/>
      <c r="BWH211" s="15"/>
      <c r="BWI211" s="15"/>
      <c r="BWJ211" s="15"/>
      <c r="BWK211" s="15"/>
      <c r="BWL211" s="15"/>
      <c r="BWM211" s="15"/>
      <c r="BWN211" s="15"/>
      <c r="BWO211" s="15"/>
      <c r="BWP211" s="15"/>
      <c r="BWQ211" s="15"/>
      <c r="BWR211" s="15"/>
      <c r="BWS211" s="15"/>
      <c r="BWT211" s="15"/>
      <c r="BWU211" s="15"/>
      <c r="BWV211" s="15"/>
      <c r="BWW211" s="15"/>
      <c r="BWX211" s="15"/>
      <c r="BWY211" s="15"/>
      <c r="BWZ211" s="15"/>
      <c r="BXA211" s="15"/>
      <c r="BXB211" s="15"/>
      <c r="BXC211" s="15"/>
      <c r="BXD211" s="15"/>
      <c r="BXE211" s="15"/>
      <c r="BXF211" s="15"/>
      <c r="BXG211" s="15"/>
      <c r="BXH211" s="15"/>
      <c r="BXI211" s="15"/>
      <c r="BXJ211" s="15"/>
      <c r="BXK211" s="15"/>
      <c r="BXL211" s="15"/>
      <c r="BXM211" s="15"/>
      <c r="BXN211" s="15"/>
      <c r="BXO211" s="15"/>
      <c r="BXP211" s="15"/>
      <c r="BXQ211" s="15"/>
      <c r="BXR211" s="15"/>
      <c r="BXS211" s="15"/>
      <c r="BXT211" s="15"/>
      <c r="BXU211" s="15"/>
      <c r="BXV211" s="15"/>
      <c r="BXW211" s="15"/>
      <c r="BXX211" s="15"/>
      <c r="BXY211" s="15"/>
      <c r="BXZ211" s="15"/>
      <c r="BYA211" s="15"/>
      <c r="BYB211" s="15"/>
      <c r="BYC211" s="15"/>
      <c r="BYD211" s="15"/>
      <c r="BYE211" s="15"/>
      <c r="BYF211" s="15"/>
      <c r="BYG211" s="15"/>
      <c r="BYH211" s="15"/>
      <c r="BYI211" s="15"/>
      <c r="BYJ211" s="15"/>
      <c r="BYK211" s="15"/>
      <c r="BYL211" s="15"/>
      <c r="BYM211" s="15"/>
      <c r="BYN211" s="15"/>
      <c r="BYO211" s="15"/>
      <c r="BYP211" s="15"/>
      <c r="BYQ211" s="15"/>
      <c r="BYR211" s="15"/>
      <c r="BYS211" s="15"/>
      <c r="BYT211" s="15"/>
      <c r="BYU211" s="15"/>
      <c r="BYV211" s="15"/>
      <c r="BYW211" s="15"/>
      <c r="BYX211" s="15"/>
      <c r="BYY211" s="15"/>
      <c r="BYZ211" s="15"/>
      <c r="BZA211" s="15"/>
      <c r="BZB211" s="15"/>
      <c r="BZC211" s="15"/>
      <c r="BZD211" s="15"/>
      <c r="BZE211" s="15"/>
      <c r="BZF211" s="15"/>
      <c r="BZG211" s="15"/>
      <c r="BZH211" s="15"/>
      <c r="BZI211" s="15"/>
      <c r="BZJ211" s="15"/>
      <c r="BZK211" s="15"/>
      <c r="BZL211" s="15"/>
      <c r="BZM211" s="15"/>
      <c r="BZN211" s="15"/>
      <c r="BZO211" s="15"/>
      <c r="BZP211" s="15"/>
      <c r="BZQ211" s="15"/>
      <c r="BZR211" s="15"/>
      <c r="BZS211" s="15"/>
      <c r="BZT211" s="15"/>
      <c r="BZU211" s="15"/>
      <c r="BZV211" s="15"/>
      <c r="BZW211" s="15"/>
      <c r="BZX211" s="15"/>
      <c r="BZY211" s="15"/>
      <c r="BZZ211" s="15"/>
      <c r="CAA211" s="15"/>
      <c r="CAB211" s="15"/>
      <c r="CAC211" s="15"/>
      <c r="CAD211" s="15"/>
      <c r="CAE211" s="15"/>
      <c r="CAF211" s="15"/>
      <c r="CAG211" s="15"/>
      <c r="CAH211" s="15"/>
      <c r="CAI211" s="15"/>
      <c r="CAJ211" s="15"/>
      <c r="CAK211" s="15"/>
      <c r="CAL211" s="15"/>
      <c r="CAM211" s="15"/>
      <c r="CAN211" s="15"/>
      <c r="CAO211" s="15"/>
      <c r="CAP211" s="15"/>
      <c r="CAQ211" s="15"/>
      <c r="CAR211" s="15"/>
      <c r="CAS211" s="15"/>
      <c r="CAT211" s="15"/>
      <c r="CAU211" s="15"/>
      <c r="CAV211" s="15"/>
      <c r="CAW211" s="15"/>
      <c r="CAX211" s="15"/>
      <c r="CAY211" s="15"/>
      <c r="CAZ211" s="15"/>
      <c r="CBA211" s="15"/>
      <c r="CBB211" s="15"/>
      <c r="CBC211" s="15"/>
      <c r="CBD211" s="15"/>
      <c r="CBE211" s="15"/>
      <c r="CBF211" s="15"/>
      <c r="CBG211" s="15"/>
      <c r="CBH211" s="15"/>
      <c r="CBI211" s="15"/>
      <c r="CBJ211" s="15"/>
      <c r="CBK211" s="15"/>
      <c r="CBL211" s="15"/>
      <c r="CBM211" s="15"/>
      <c r="CBN211" s="15"/>
      <c r="CBO211" s="15"/>
      <c r="CBP211" s="15"/>
      <c r="CBQ211" s="15"/>
      <c r="CBR211" s="15"/>
      <c r="CBS211" s="15"/>
      <c r="CBT211" s="15"/>
      <c r="CBU211" s="15"/>
      <c r="CBV211" s="15"/>
      <c r="CBW211" s="15"/>
      <c r="CBX211" s="15"/>
      <c r="CBY211" s="15"/>
      <c r="CBZ211" s="15"/>
      <c r="CCA211" s="15"/>
      <c r="CCB211" s="15"/>
      <c r="CCC211" s="15"/>
      <c r="CCD211" s="15"/>
      <c r="CCE211" s="15"/>
      <c r="CCF211" s="15"/>
      <c r="CCG211" s="15"/>
      <c r="CCH211" s="15"/>
      <c r="CCI211" s="15"/>
      <c r="CCJ211" s="15"/>
      <c r="CCK211" s="15"/>
      <c r="CCL211" s="15"/>
      <c r="CCM211" s="15"/>
      <c r="CCN211" s="15"/>
      <c r="CCO211" s="15"/>
      <c r="CCP211" s="15"/>
      <c r="CCQ211" s="15"/>
      <c r="CCR211" s="15"/>
      <c r="CCS211" s="15"/>
      <c r="CCT211" s="15"/>
      <c r="CCU211" s="15"/>
      <c r="CCV211" s="15"/>
      <c r="CCW211" s="15"/>
      <c r="CCX211" s="15"/>
      <c r="CCY211" s="15"/>
      <c r="CCZ211" s="15"/>
      <c r="CDA211" s="15"/>
      <c r="CDB211" s="15"/>
      <c r="CDC211" s="15"/>
      <c r="CDD211" s="15"/>
      <c r="CDE211" s="15"/>
      <c r="CDF211" s="15"/>
      <c r="CDG211" s="15"/>
      <c r="CDH211" s="15"/>
      <c r="CDI211" s="15"/>
      <c r="CDJ211" s="15"/>
      <c r="CDK211" s="15"/>
      <c r="CDL211" s="15"/>
      <c r="CDM211" s="15"/>
      <c r="CDN211" s="15"/>
      <c r="CDO211" s="15"/>
      <c r="CDP211" s="15"/>
      <c r="CDQ211" s="15"/>
      <c r="CDR211" s="15"/>
      <c r="CDS211" s="15"/>
      <c r="CDT211" s="15"/>
      <c r="CDU211" s="15"/>
      <c r="CDV211" s="15"/>
      <c r="CDW211" s="15"/>
      <c r="CDX211" s="15"/>
      <c r="CDY211" s="15"/>
      <c r="CDZ211" s="15"/>
      <c r="CEA211" s="15"/>
      <c r="CEB211" s="15"/>
      <c r="CEC211" s="15"/>
      <c r="CED211" s="15"/>
      <c r="CEE211" s="15"/>
      <c r="CEF211" s="15"/>
      <c r="CEG211" s="15"/>
      <c r="CEH211" s="15"/>
      <c r="CEI211" s="15"/>
      <c r="CEJ211" s="15"/>
      <c r="CEK211" s="15"/>
      <c r="CEL211" s="15"/>
      <c r="CEM211" s="15"/>
      <c r="CEN211" s="15"/>
      <c r="CEO211" s="15"/>
      <c r="CEP211" s="15"/>
      <c r="CEQ211" s="15"/>
      <c r="CER211" s="15"/>
      <c r="CES211" s="15"/>
      <c r="CET211" s="15"/>
      <c r="CEU211" s="15"/>
      <c r="CEV211" s="15"/>
      <c r="CEW211" s="15"/>
      <c r="CEX211" s="15"/>
      <c r="CEY211" s="15"/>
      <c r="CEZ211" s="15"/>
      <c r="CFA211" s="15"/>
      <c r="CFB211" s="15"/>
      <c r="CFC211" s="15"/>
      <c r="CFD211" s="15"/>
      <c r="CFE211" s="15"/>
      <c r="CFF211" s="15"/>
      <c r="CFG211" s="15"/>
      <c r="CFH211" s="15"/>
      <c r="CFI211" s="15"/>
      <c r="CFJ211" s="15"/>
      <c r="CFK211" s="15"/>
      <c r="CFL211" s="15"/>
      <c r="CFM211" s="15"/>
      <c r="CFN211" s="15"/>
      <c r="CFO211" s="15"/>
      <c r="CFP211" s="15"/>
      <c r="CFQ211" s="15"/>
      <c r="CFR211" s="15"/>
      <c r="CFS211" s="15"/>
      <c r="CFT211" s="15"/>
      <c r="CFU211" s="15"/>
      <c r="CFV211" s="15"/>
      <c r="CFW211" s="15"/>
      <c r="CFX211" s="15"/>
      <c r="CFY211" s="15"/>
      <c r="CFZ211" s="15"/>
      <c r="CGA211" s="15"/>
      <c r="CGB211" s="15"/>
      <c r="CGC211" s="15"/>
      <c r="CGD211" s="15"/>
      <c r="CGE211" s="15"/>
      <c r="CGF211" s="15"/>
      <c r="CGG211" s="15"/>
      <c r="CGH211" s="15"/>
      <c r="CGI211" s="15"/>
      <c r="CGJ211" s="15"/>
      <c r="CGK211" s="15"/>
      <c r="CGL211" s="15"/>
      <c r="CGM211" s="15"/>
      <c r="CGN211" s="15"/>
      <c r="CGO211" s="15"/>
      <c r="CGP211" s="15"/>
      <c r="CGQ211" s="15"/>
      <c r="CGR211" s="15"/>
      <c r="CGS211" s="15"/>
      <c r="CGT211" s="15"/>
      <c r="CGU211" s="15"/>
      <c r="CGV211" s="15"/>
      <c r="CGW211" s="15"/>
      <c r="CGX211" s="15"/>
      <c r="CGY211" s="15"/>
      <c r="CGZ211" s="15"/>
      <c r="CHA211" s="15"/>
      <c r="CHB211" s="15"/>
      <c r="CHC211" s="15"/>
      <c r="CHD211" s="15"/>
      <c r="CHE211" s="15"/>
      <c r="CHF211" s="15"/>
      <c r="CHG211" s="15"/>
      <c r="CHH211" s="15"/>
      <c r="CHI211" s="15"/>
      <c r="CHJ211" s="15"/>
      <c r="CHK211" s="15"/>
      <c r="CHL211" s="15"/>
      <c r="CHM211" s="15"/>
      <c r="CHN211" s="15"/>
      <c r="CHO211" s="15"/>
      <c r="CHP211" s="15"/>
      <c r="CHQ211" s="15"/>
      <c r="CHR211" s="15"/>
      <c r="CHS211" s="15"/>
      <c r="CHT211" s="15"/>
      <c r="CHU211" s="15"/>
      <c r="CHV211" s="15"/>
      <c r="CHW211" s="15"/>
      <c r="CHX211" s="15"/>
      <c r="CHY211" s="15"/>
      <c r="CHZ211" s="15"/>
      <c r="CIA211" s="15"/>
      <c r="CIB211" s="15"/>
      <c r="CIC211" s="15"/>
      <c r="CID211" s="15"/>
      <c r="CIE211" s="15"/>
      <c r="CIF211" s="15"/>
      <c r="CIG211" s="15"/>
      <c r="CIH211" s="15"/>
      <c r="CII211" s="15"/>
      <c r="CIJ211" s="15"/>
      <c r="CIK211" s="15"/>
      <c r="CIL211" s="15"/>
      <c r="CIM211" s="15"/>
      <c r="CIN211" s="15"/>
      <c r="CIO211" s="15"/>
      <c r="CIP211" s="15"/>
      <c r="CIQ211" s="15"/>
      <c r="CIR211" s="15"/>
      <c r="CIS211" s="15"/>
      <c r="CIT211" s="15"/>
      <c r="CIU211" s="15"/>
      <c r="CIV211" s="15"/>
      <c r="CIW211" s="15"/>
      <c r="CIX211" s="15"/>
      <c r="CIY211" s="15"/>
      <c r="CIZ211" s="15"/>
      <c r="CJA211" s="15"/>
      <c r="CJB211" s="15"/>
      <c r="CJC211" s="15"/>
      <c r="CJD211" s="15"/>
      <c r="CJE211" s="15"/>
      <c r="CJF211" s="15"/>
      <c r="CJG211" s="15"/>
      <c r="CJH211" s="15"/>
      <c r="CJI211" s="15"/>
      <c r="CJJ211" s="15"/>
      <c r="CJK211" s="15"/>
      <c r="CJL211" s="15"/>
      <c r="CJM211" s="15"/>
      <c r="CJN211" s="15"/>
      <c r="CJO211" s="15"/>
      <c r="CJP211" s="15"/>
      <c r="CJQ211" s="15"/>
      <c r="CJR211" s="15"/>
      <c r="CJS211" s="15"/>
      <c r="CJT211" s="15"/>
      <c r="CJU211" s="15"/>
      <c r="CJV211" s="15"/>
      <c r="CJW211" s="15"/>
      <c r="CJX211" s="15"/>
      <c r="CJY211" s="15"/>
      <c r="CJZ211" s="15"/>
      <c r="CKA211" s="15"/>
      <c r="CKB211" s="15"/>
      <c r="CKC211" s="15"/>
      <c r="CKD211" s="15"/>
      <c r="CKE211" s="15"/>
      <c r="CKF211" s="15"/>
      <c r="CKG211" s="15"/>
      <c r="CKH211" s="15"/>
      <c r="CKI211" s="15"/>
      <c r="CKJ211" s="15"/>
      <c r="CKK211" s="15"/>
      <c r="CKL211" s="15"/>
      <c r="CKM211" s="15"/>
      <c r="CKN211" s="15"/>
      <c r="CKO211" s="15"/>
      <c r="CKP211" s="15"/>
      <c r="CKQ211" s="15"/>
      <c r="CKR211" s="15"/>
      <c r="CKS211" s="15"/>
      <c r="CKT211" s="15"/>
      <c r="CKU211" s="15"/>
      <c r="CKV211" s="15"/>
      <c r="CKW211" s="15"/>
      <c r="CKX211" s="15"/>
      <c r="CKY211" s="15"/>
      <c r="CKZ211" s="15"/>
      <c r="CLA211" s="15"/>
      <c r="CLB211" s="15"/>
      <c r="CLC211" s="15"/>
      <c r="CLD211" s="15"/>
      <c r="CLE211" s="15"/>
      <c r="CLF211" s="15"/>
      <c r="CLG211" s="15"/>
      <c r="CLH211" s="15"/>
      <c r="CLI211" s="15"/>
      <c r="CLJ211" s="15"/>
      <c r="CLK211" s="15"/>
      <c r="CLL211" s="15"/>
      <c r="CLM211" s="15"/>
      <c r="CLN211" s="15"/>
      <c r="CLO211" s="15"/>
      <c r="CLP211" s="15"/>
      <c r="CLQ211" s="15"/>
      <c r="CLR211" s="15"/>
      <c r="CLS211" s="15"/>
      <c r="CLT211" s="15"/>
      <c r="CLU211" s="15"/>
      <c r="CLV211" s="15"/>
      <c r="CLW211" s="15"/>
      <c r="CLX211" s="15"/>
      <c r="CLY211" s="15"/>
      <c r="CLZ211" s="15"/>
      <c r="CMA211" s="15"/>
      <c r="CMB211" s="15"/>
      <c r="CMC211" s="15"/>
      <c r="CMD211" s="15"/>
      <c r="CME211" s="15"/>
      <c r="CMF211" s="15"/>
      <c r="CMG211" s="15"/>
      <c r="CMH211" s="15"/>
      <c r="CMI211" s="15"/>
      <c r="CMJ211" s="15"/>
      <c r="CMK211" s="15"/>
      <c r="CML211" s="15"/>
      <c r="CMM211" s="15"/>
      <c r="CMN211" s="15"/>
      <c r="CMO211" s="15"/>
      <c r="CMP211" s="15"/>
      <c r="CMQ211" s="15"/>
      <c r="CMR211" s="15"/>
      <c r="CMS211" s="15"/>
      <c r="CMT211" s="15"/>
      <c r="CMU211" s="15"/>
      <c r="CMV211" s="15"/>
      <c r="CMW211" s="15"/>
      <c r="CMX211" s="15"/>
      <c r="CMY211" s="15"/>
      <c r="CMZ211" s="15"/>
      <c r="CNA211" s="15"/>
      <c r="CNB211" s="15"/>
      <c r="CNC211" s="15"/>
      <c r="CND211" s="15"/>
      <c r="CNE211" s="15"/>
      <c r="CNF211" s="15"/>
      <c r="CNG211" s="15"/>
      <c r="CNH211" s="15"/>
      <c r="CNI211" s="15"/>
      <c r="CNJ211" s="15"/>
      <c r="CNK211" s="15"/>
      <c r="CNL211" s="15"/>
      <c r="CNM211" s="15"/>
      <c r="CNN211" s="15"/>
      <c r="CNO211" s="15"/>
      <c r="CNP211" s="15"/>
      <c r="CNQ211" s="15"/>
      <c r="CNR211" s="15"/>
      <c r="CNS211" s="15"/>
      <c r="CNT211" s="15"/>
      <c r="CNU211" s="15"/>
      <c r="CNV211" s="15"/>
      <c r="CNW211" s="15"/>
      <c r="CNX211" s="15"/>
      <c r="CNY211" s="15"/>
      <c r="CNZ211" s="15"/>
      <c r="COA211" s="15"/>
      <c r="COB211" s="15"/>
      <c r="COC211" s="15"/>
      <c r="COD211" s="15"/>
      <c r="COE211" s="15"/>
      <c r="COF211" s="15"/>
      <c r="COG211" s="15"/>
      <c r="COH211" s="15"/>
      <c r="COI211" s="15"/>
      <c r="COJ211" s="15"/>
      <c r="COK211" s="15"/>
      <c r="COL211" s="15"/>
      <c r="COM211" s="15"/>
      <c r="CON211" s="15"/>
      <c r="COO211" s="15"/>
      <c r="COP211" s="15"/>
      <c r="COQ211" s="15"/>
      <c r="COR211" s="15"/>
      <c r="COS211" s="15"/>
      <c r="COT211" s="15"/>
      <c r="COU211" s="15"/>
      <c r="COV211" s="15"/>
      <c r="COW211" s="15"/>
      <c r="COX211" s="15"/>
      <c r="COY211" s="15"/>
      <c r="COZ211" s="15"/>
      <c r="CPA211" s="15"/>
      <c r="CPB211" s="15"/>
      <c r="CPC211" s="15"/>
      <c r="CPD211" s="15"/>
      <c r="CPE211" s="15"/>
      <c r="CPF211" s="15"/>
      <c r="CPG211" s="15"/>
      <c r="CPH211" s="15"/>
      <c r="CPI211" s="15"/>
      <c r="CPJ211" s="15"/>
      <c r="CPK211" s="15"/>
      <c r="CPL211" s="15"/>
      <c r="CPM211" s="15"/>
      <c r="CPN211" s="15"/>
      <c r="CPO211" s="15"/>
      <c r="CPP211" s="15"/>
      <c r="CPQ211" s="15"/>
      <c r="CPR211" s="15"/>
      <c r="CPS211" s="15"/>
      <c r="CPT211" s="15"/>
      <c r="CPU211" s="15"/>
      <c r="CPV211" s="15"/>
      <c r="CPW211" s="15"/>
      <c r="CPX211" s="15"/>
      <c r="CPY211" s="15"/>
      <c r="CPZ211" s="15"/>
      <c r="CQA211" s="15"/>
      <c r="CQB211" s="15"/>
      <c r="CQC211" s="15"/>
      <c r="CQD211" s="15"/>
      <c r="CQE211" s="15"/>
      <c r="CQF211" s="15"/>
      <c r="CQG211" s="15"/>
      <c r="CQH211" s="15"/>
      <c r="CQI211" s="15"/>
      <c r="CQJ211" s="15"/>
      <c r="CQK211" s="15"/>
      <c r="CQL211" s="15"/>
      <c r="CQM211" s="15"/>
      <c r="CQN211" s="15"/>
      <c r="CQO211" s="15"/>
      <c r="CQP211" s="15"/>
      <c r="CQQ211" s="15"/>
      <c r="CQR211" s="15"/>
      <c r="CQS211" s="15"/>
      <c r="CQT211" s="15"/>
      <c r="CQU211" s="15"/>
      <c r="CQV211" s="15"/>
      <c r="CQW211" s="15"/>
      <c r="CQX211" s="15"/>
      <c r="CQY211" s="15"/>
      <c r="CQZ211" s="15"/>
      <c r="CRA211" s="15"/>
      <c r="CRB211" s="15"/>
      <c r="CRC211" s="15"/>
      <c r="CRD211" s="15"/>
      <c r="CRE211" s="15"/>
      <c r="CRF211" s="15"/>
      <c r="CRG211" s="15"/>
      <c r="CRH211" s="15"/>
      <c r="CRI211" s="15"/>
      <c r="CRJ211" s="15"/>
      <c r="CRK211" s="15"/>
      <c r="CRL211" s="15"/>
      <c r="CRM211" s="15"/>
      <c r="CRN211" s="15"/>
      <c r="CRO211" s="15"/>
      <c r="CRP211" s="15"/>
      <c r="CRQ211" s="15"/>
      <c r="CRR211" s="15"/>
      <c r="CRS211" s="15"/>
      <c r="CRT211" s="15"/>
      <c r="CRU211" s="15"/>
      <c r="CRV211" s="15"/>
      <c r="CRW211" s="15"/>
      <c r="CRX211" s="15"/>
      <c r="CRY211" s="15"/>
      <c r="CRZ211" s="15"/>
      <c r="CSA211" s="15"/>
      <c r="CSB211" s="15"/>
      <c r="CSC211" s="15"/>
      <c r="CSD211" s="15"/>
      <c r="CSE211" s="15"/>
      <c r="CSF211" s="15"/>
      <c r="CSG211" s="15"/>
      <c r="CSH211" s="15"/>
      <c r="CSI211" s="15"/>
      <c r="CSJ211" s="15"/>
      <c r="CSK211" s="15"/>
      <c r="CSL211" s="15"/>
      <c r="CSM211" s="15"/>
      <c r="CSN211" s="15"/>
      <c r="CSO211" s="15"/>
      <c r="CSP211" s="15"/>
      <c r="CSQ211" s="15"/>
      <c r="CSR211" s="15"/>
      <c r="CSS211" s="15"/>
      <c r="CST211" s="15"/>
      <c r="CSU211" s="15"/>
      <c r="CSV211" s="15"/>
      <c r="CSW211" s="15"/>
      <c r="CSX211" s="15"/>
      <c r="CSY211" s="15"/>
      <c r="CSZ211" s="15"/>
      <c r="CTA211" s="15"/>
      <c r="CTB211" s="15"/>
      <c r="CTC211" s="15"/>
      <c r="CTD211" s="15"/>
      <c r="CTE211" s="15"/>
      <c r="CTF211" s="15"/>
      <c r="CTG211" s="15"/>
      <c r="CTH211" s="15"/>
      <c r="CTI211" s="15"/>
      <c r="CTJ211" s="15"/>
      <c r="CTK211" s="15"/>
      <c r="CTL211" s="15"/>
      <c r="CTM211" s="15"/>
      <c r="CTN211" s="15"/>
      <c r="CTO211" s="15"/>
      <c r="CTP211" s="15"/>
      <c r="CTQ211" s="15"/>
      <c r="CTR211" s="15"/>
      <c r="CTS211" s="15"/>
      <c r="CTT211" s="15"/>
      <c r="CTU211" s="15"/>
      <c r="CTV211" s="15"/>
      <c r="CTW211" s="15"/>
      <c r="CTX211" s="15"/>
      <c r="CTY211" s="15"/>
      <c r="CTZ211" s="15"/>
      <c r="CUA211" s="15"/>
      <c r="CUB211" s="15"/>
      <c r="CUC211" s="15"/>
      <c r="CUD211" s="15"/>
      <c r="CUE211" s="15"/>
      <c r="CUF211" s="15"/>
      <c r="CUG211" s="15"/>
      <c r="CUH211" s="15"/>
      <c r="CUI211" s="15"/>
      <c r="CUJ211" s="15"/>
      <c r="CUK211" s="15"/>
      <c r="CUL211" s="15"/>
      <c r="CUM211" s="15"/>
      <c r="CUN211" s="15"/>
      <c r="CUO211" s="15"/>
      <c r="CUP211" s="15"/>
      <c r="CUQ211" s="15"/>
      <c r="CUR211" s="15"/>
      <c r="CUS211" s="15"/>
      <c r="CUT211" s="15"/>
      <c r="CUU211" s="15"/>
      <c r="CUV211" s="15"/>
      <c r="CUW211" s="15"/>
      <c r="CUX211" s="15"/>
      <c r="CUY211" s="15"/>
      <c r="CUZ211" s="15"/>
      <c r="CVA211" s="15"/>
      <c r="CVB211" s="15"/>
      <c r="CVC211" s="15"/>
      <c r="CVD211" s="15"/>
      <c r="CVE211" s="15"/>
      <c r="CVF211" s="15"/>
      <c r="CVG211" s="15"/>
      <c r="CVH211" s="15"/>
      <c r="CVI211" s="15"/>
      <c r="CVJ211" s="15"/>
      <c r="CVK211" s="15"/>
      <c r="CVL211" s="15"/>
      <c r="CVM211" s="15"/>
      <c r="CVN211" s="15"/>
      <c r="CVO211" s="15"/>
      <c r="CVP211" s="15"/>
      <c r="CVQ211" s="15"/>
      <c r="CVR211" s="15"/>
      <c r="CVS211" s="15"/>
      <c r="CVT211" s="15"/>
      <c r="CVU211" s="15"/>
      <c r="CVV211" s="15"/>
      <c r="CVW211" s="15"/>
      <c r="CVX211" s="15"/>
      <c r="CVY211" s="15"/>
      <c r="CVZ211" s="15"/>
      <c r="CWA211" s="15"/>
      <c r="CWB211" s="15"/>
      <c r="CWC211" s="15"/>
      <c r="CWD211" s="15"/>
      <c r="CWE211" s="15"/>
      <c r="CWF211" s="15"/>
      <c r="CWG211" s="15"/>
      <c r="CWH211" s="15"/>
      <c r="CWI211" s="15"/>
      <c r="CWJ211" s="15"/>
      <c r="CWK211" s="15"/>
      <c r="CWL211" s="15"/>
      <c r="CWM211" s="15"/>
      <c r="CWN211" s="15"/>
      <c r="CWO211" s="15"/>
      <c r="CWP211" s="15"/>
      <c r="CWQ211" s="15"/>
      <c r="CWR211" s="15"/>
      <c r="CWS211" s="15"/>
      <c r="CWT211" s="15"/>
      <c r="CWU211" s="15"/>
      <c r="CWV211" s="15"/>
      <c r="CWW211" s="15"/>
      <c r="CWX211" s="15"/>
      <c r="CWY211" s="15"/>
      <c r="CWZ211" s="15"/>
      <c r="CXA211" s="15"/>
      <c r="CXB211" s="15"/>
      <c r="CXC211" s="15"/>
      <c r="CXD211" s="15"/>
      <c r="CXE211" s="15"/>
      <c r="CXF211" s="15"/>
      <c r="CXG211" s="15"/>
      <c r="CXH211" s="15"/>
      <c r="CXI211" s="15"/>
      <c r="CXJ211" s="15"/>
      <c r="CXK211" s="15"/>
      <c r="CXL211" s="15"/>
      <c r="CXM211" s="15"/>
      <c r="CXN211" s="15"/>
      <c r="CXO211" s="15"/>
      <c r="CXP211" s="15"/>
      <c r="CXQ211" s="15"/>
      <c r="CXR211" s="15"/>
      <c r="CXS211" s="15"/>
      <c r="CXT211" s="15"/>
      <c r="CXU211" s="15"/>
      <c r="CXV211" s="15"/>
      <c r="CXW211" s="15"/>
      <c r="CXX211" s="15"/>
      <c r="CXY211" s="15"/>
      <c r="CXZ211" s="15"/>
      <c r="CYA211" s="15"/>
      <c r="CYB211" s="15"/>
      <c r="CYC211" s="15"/>
      <c r="CYD211" s="15"/>
      <c r="CYE211" s="15"/>
      <c r="CYF211" s="15"/>
      <c r="CYG211" s="15"/>
      <c r="CYH211" s="15"/>
      <c r="CYI211" s="15"/>
      <c r="CYJ211" s="15"/>
      <c r="CYK211" s="15"/>
      <c r="CYL211" s="15"/>
      <c r="CYM211" s="15"/>
      <c r="CYN211" s="15"/>
      <c r="CYO211" s="15"/>
      <c r="CYP211" s="15"/>
      <c r="CYQ211" s="15"/>
      <c r="CYR211" s="15"/>
      <c r="CYS211" s="15"/>
      <c r="CYT211" s="15"/>
      <c r="CYU211" s="15"/>
      <c r="CYV211" s="15"/>
      <c r="CYW211" s="15"/>
      <c r="CYX211" s="15"/>
      <c r="CYY211" s="15"/>
      <c r="CYZ211" s="15"/>
      <c r="CZA211" s="15"/>
      <c r="CZB211" s="15"/>
      <c r="CZC211" s="15"/>
      <c r="CZD211" s="15"/>
      <c r="CZE211" s="15"/>
      <c r="CZF211" s="15"/>
      <c r="CZG211" s="15"/>
      <c r="CZH211" s="15"/>
      <c r="CZI211" s="15"/>
      <c r="CZJ211" s="15"/>
      <c r="CZK211" s="15"/>
      <c r="CZL211" s="15"/>
      <c r="CZM211" s="15"/>
      <c r="CZN211" s="15"/>
      <c r="CZO211" s="15"/>
      <c r="CZP211" s="15"/>
      <c r="CZQ211" s="15"/>
      <c r="CZR211" s="15"/>
      <c r="CZS211" s="15"/>
      <c r="CZT211" s="15"/>
      <c r="CZU211" s="15"/>
      <c r="CZV211" s="15"/>
      <c r="CZW211" s="15"/>
      <c r="CZX211" s="15"/>
      <c r="CZY211" s="15"/>
      <c r="CZZ211" s="15"/>
      <c r="DAA211" s="15"/>
      <c r="DAB211" s="15"/>
      <c r="DAC211" s="15"/>
      <c r="DAD211" s="15"/>
      <c r="DAE211" s="15"/>
      <c r="DAF211" s="15"/>
      <c r="DAG211" s="15"/>
      <c r="DAH211" s="15"/>
      <c r="DAI211" s="15"/>
      <c r="DAJ211" s="15"/>
      <c r="DAK211" s="15"/>
      <c r="DAL211" s="15"/>
      <c r="DAM211" s="15"/>
      <c r="DAN211" s="15"/>
      <c r="DAO211" s="15"/>
      <c r="DAP211" s="15"/>
      <c r="DAQ211" s="15"/>
      <c r="DAR211" s="15"/>
      <c r="DAS211" s="15"/>
      <c r="DAT211" s="15"/>
      <c r="DAU211" s="15"/>
      <c r="DAV211" s="15"/>
      <c r="DAW211" s="15"/>
      <c r="DAX211" s="15"/>
      <c r="DAY211" s="15"/>
      <c r="DAZ211" s="15"/>
      <c r="DBA211" s="15"/>
      <c r="DBB211" s="15"/>
      <c r="DBC211" s="15"/>
      <c r="DBD211" s="15"/>
      <c r="DBE211" s="15"/>
      <c r="DBF211" s="15"/>
      <c r="DBG211" s="15"/>
      <c r="DBH211" s="15"/>
      <c r="DBI211" s="15"/>
      <c r="DBJ211" s="15"/>
      <c r="DBK211" s="15"/>
      <c r="DBL211" s="15"/>
      <c r="DBM211" s="15"/>
      <c r="DBN211" s="15"/>
      <c r="DBO211" s="15"/>
      <c r="DBP211" s="15"/>
      <c r="DBQ211" s="15"/>
      <c r="DBR211" s="15"/>
      <c r="DBS211" s="15"/>
      <c r="DBT211" s="15"/>
      <c r="DBU211" s="15"/>
      <c r="DBV211" s="15"/>
      <c r="DBW211" s="15"/>
      <c r="DBX211" s="15"/>
      <c r="DBY211" s="15"/>
      <c r="DBZ211" s="15"/>
      <c r="DCA211" s="15"/>
      <c r="DCB211" s="15"/>
      <c r="DCC211" s="15"/>
      <c r="DCD211" s="15"/>
      <c r="DCE211" s="15"/>
      <c r="DCF211" s="15"/>
      <c r="DCG211" s="15"/>
      <c r="DCH211" s="15"/>
      <c r="DCI211" s="15"/>
      <c r="DCJ211" s="15"/>
      <c r="DCK211" s="15"/>
      <c r="DCL211" s="15"/>
      <c r="DCM211" s="15"/>
      <c r="DCN211" s="15"/>
      <c r="DCO211" s="15"/>
      <c r="DCP211" s="15"/>
      <c r="DCQ211" s="15"/>
      <c r="DCR211" s="15"/>
      <c r="DCS211" s="15"/>
      <c r="DCT211" s="15"/>
      <c r="DCU211" s="15"/>
      <c r="DCV211" s="15"/>
      <c r="DCW211" s="15"/>
      <c r="DCX211" s="15"/>
      <c r="DCY211" s="15"/>
      <c r="DCZ211" s="15"/>
      <c r="DDA211" s="15"/>
      <c r="DDB211" s="15"/>
      <c r="DDC211" s="15"/>
      <c r="DDD211" s="15"/>
      <c r="DDE211" s="15"/>
      <c r="DDF211" s="15"/>
      <c r="DDG211" s="15"/>
      <c r="DDH211" s="15"/>
      <c r="DDI211" s="15"/>
      <c r="DDJ211" s="15"/>
      <c r="DDK211" s="15"/>
      <c r="DDL211" s="15"/>
      <c r="DDM211" s="15"/>
      <c r="DDN211" s="15"/>
      <c r="DDO211" s="15"/>
      <c r="DDP211" s="15"/>
      <c r="DDQ211" s="15"/>
      <c r="DDR211" s="15"/>
      <c r="DDS211" s="15"/>
      <c r="DDT211" s="15"/>
      <c r="DDU211" s="15"/>
      <c r="DDV211" s="15"/>
      <c r="DDW211" s="15"/>
      <c r="DDX211" s="15"/>
      <c r="DDY211" s="15"/>
      <c r="DDZ211" s="15"/>
      <c r="DEA211" s="15"/>
      <c r="DEB211" s="15"/>
      <c r="DEC211" s="15"/>
      <c r="DED211" s="15"/>
      <c r="DEE211" s="15"/>
      <c r="DEF211" s="15"/>
      <c r="DEG211" s="15"/>
      <c r="DEH211" s="15"/>
      <c r="DEI211" s="15"/>
      <c r="DEJ211" s="15"/>
      <c r="DEK211" s="15"/>
      <c r="DEL211" s="15"/>
      <c r="DEM211" s="15"/>
      <c r="DEN211" s="15"/>
      <c r="DEO211" s="15"/>
      <c r="DEP211" s="15"/>
      <c r="DEQ211" s="15"/>
      <c r="DER211" s="15"/>
      <c r="DES211" s="15"/>
      <c r="DET211" s="15"/>
      <c r="DEU211" s="15"/>
      <c r="DEV211" s="15"/>
      <c r="DEW211" s="15"/>
      <c r="DEX211" s="15"/>
      <c r="DEY211" s="15"/>
      <c r="DEZ211" s="15"/>
      <c r="DFA211" s="15"/>
      <c r="DFB211" s="15"/>
      <c r="DFC211" s="15"/>
      <c r="DFD211" s="15"/>
      <c r="DFE211" s="15"/>
      <c r="DFF211" s="15"/>
      <c r="DFG211" s="15"/>
      <c r="DFH211" s="15"/>
      <c r="DFI211" s="15"/>
      <c r="DFJ211" s="15"/>
      <c r="DFK211" s="15"/>
      <c r="DFL211" s="15"/>
      <c r="DFM211" s="15"/>
      <c r="DFN211" s="15"/>
      <c r="DFO211" s="15"/>
      <c r="DFP211" s="15"/>
      <c r="DFQ211" s="15"/>
      <c r="DFR211" s="15"/>
      <c r="DFS211" s="15"/>
      <c r="DFT211" s="15"/>
      <c r="DFU211" s="15"/>
      <c r="DFV211" s="15"/>
      <c r="DFW211" s="15"/>
      <c r="DFX211" s="15"/>
      <c r="DFY211" s="15"/>
      <c r="DFZ211" s="15"/>
      <c r="DGA211" s="15"/>
      <c r="DGB211" s="15"/>
      <c r="DGC211" s="15"/>
      <c r="DGD211" s="15"/>
      <c r="DGE211" s="15"/>
      <c r="DGF211" s="15"/>
      <c r="DGG211" s="15"/>
      <c r="DGH211" s="15"/>
      <c r="DGI211" s="15"/>
      <c r="DGJ211" s="15"/>
      <c r="DGK211" s="15"/>
      <c r="DGL211" s="15"/>
      <c r="DGM211" s="15"/>
      <c r="DGN211" s="15"/>
      <c r="DGO211" s="15"/>
      <c r="DGP211" s="15"/>
      <c r="DGQ211" s="15"/>
      <c r="DGR211" s="15"/>
      <c r="DGS211" s="15"/>
      <c r="DGT211" s="15"/>
      <c r="DGU211" s="15"/>
      <c r="DGV211" s="15"/>
      <c r="DGW211" s="15"/>
      <c r="DGX211" s="15"/>
      <c r="DGY211" s="15"/>
      <c r="DGZ211" s="15"/>
      <c r="DHA211" s="15"/>
      <c r="DHB211" s="15"/>
      <c r="DHC211" s="15"/>
      <c r="DHD211" s="15"/>
      <c r="DHE211" s="15"/>
      <c r="DHF211" s="15"/>
      <c r="DHG211" s="15"/>
      <c r="DHH211" s="15"/>
      <c r="DHI211" s="15"/>
      <c r="DHJ211" s="15"/>
      <c r="DHK211" s="15"/>
      <c r="DHL211" s="15"/>
      <c r="DHM211" s="15"/>
      <c r="DHN211" s="15"/>
      <c r="DHO211" s="15"/>
      <c r="DHP211" s="15"/>
      <c r="DHQ211" s="15"/>
      <c r="DHR211" s="15"/>
      <c r="DHS211" s="15"/>
      <c r="DHT211" s="15"/>
      <c r="DHU211" s="15"/>
      <c r="DHV211" s="15"/>
      <c r="DHW211" s="15"/>
      <c r="DHX211" s="15"/>
      <c r="DHY211" s="15"/>
      <c r="DHZ211" s="15"/>
      <c r="DIA211" s="15"/>
      <c r="DIB211" s="15"/>
      <c r="DIC211" s="15"/>
      <c r="DID211" s="15"/>
      <c r="DIE211" s="15"/>
      <c r="DIF211" s="15"/>
      <c r="DIG211" s="15"/>
      <c r="DIH211" s="15"/>
      <c r="DII211" s="15"/>
      <c r="DIJ211" s="15"/>
      <c r="DIK211" s="15"/>
      <c r="DIL211" s="15"/>
      <c r="DIM211" s="15"/>
      <c r="DIN211" s="15"/>
      <c r="DIO211" s="15"/>
      <c r="DIP211" s="15"/>
      <c r="DIQ211" s="15"/>
      <c r="DIR211" s="15"/>
      <c r="DIS211" s="15"/>
      <c r="DIT211" s="15"/>
      <c r="DIU211" s="15"/>
      <c r="DIV211" s="15"/>
      <c r="DIW211" s="15"/>
      <c r="DIX211" s="15"/>
      <c r="DIY211" s="15"/>
      <c r="DIZ211" s="15"/>
      <c r="DJA211" s="15"/>
      <c r="DJB211" s="15"/>
      <c r="DJC211" s="15"/>
      <c r="DJD211" s="15"/>
      <c r="DJE211" s="15"/>
      <c r="DJF211" s="15"/>
      <c r="DJG211" s="15"/>
      <c r="DJH211" s="15"/>
      <c r="DJI211" s="15"/>
      <c r="DJJ211" s="15"/>
      <c r="DJK211" s="15"/>
      <c r="DJL211" s="15"/>
      <c r="DJM211" s="15"/>
      <c r="DJN211" s="15"/>
      <c r="DJO211" s="15"/>
      <c r="DJP211" s="15"/>
      <c r="DJQ211" s="15"/>
      <c r="DJR211" s="15"/>
      <c r="DJS211" s="15"/>
      <c r="DJT211" s="15"/>
      <c r="DJU211" s="15"/>
      <c r="DJV211" s="15"/>
      <c r="DJW211" s="15"/>
      <c r="DJX211" s="15"/>
      <c r="DJY211" s="15"/>
      <c r="DJZ211" s="15"/>
      <c r="DKA211" s="15"/>
      <c r="DKB211" s="15"/>
      <c r="DKC211" s="15"/>
      <c r="DKD211" s="15"/>
      <c r="DKE211" s="15"/>
      <c r="DKF211" s="15"/>
      <c r="DKG211" s="15"/>
      <c r="DKH211" s="15"/>
      <c r="DKI211" s="15"/>
      <c r="DKJ211" s="15"/>
      <c r="DKK211" s="15"/>
      <c r="DKL211" s="15"/>
      <c r="DKM211" s="15"/>
      <c r="DKN211" s="15"/>
      <c r="DKO211" s="15"/>
      <c r="DKP211" s="15"/>
      <c r="DKQ211" s="15"/>
      <c r="DKR211" s="15"/>
      <c r="DKS211" s="15"/>
      <c r="DKT211" s="15"/>
      <c r="DKU211" s="15"/>
      <c r="DKV211" s="15"/>
      <c r="DKW211" s="15"/>
      <c r="DKX211" s="15"/>
      <c r="DKY211" s="15"/>
      <c r="DKZ211" s="15"/>
      <c r="DLA211" s="15"/>
      <c r="DLB211" s="15"/>
      <c r="DLC211" s="15"/>
      <c r="DLD211" s="15"/>
      <c r="DLE211" s="15"/>
      <c r="DLF211" s="15"/>
      <c r="DLG211" s="15"/>
      <c r="DLH211" s="15"/>
      <c r="DLI211" s="15"/>
      <c r="DLJ211" s="15"/>
      <c r="DLK211" s="15"/>
      <c r="DLL211" s="15"/>
      <c r="DLM211" s="15"/>
      <c r="DLN211" s="15"/>
      <c r="DLO211" s="15"/>
      <c r="DLP211" s="15"/>
      <c r="DLQ211" s="15"/>
      <c r="DLR211" s="15"/>
      <c r="DLS211" s="15"/>
      <c r="DLT211" s="15"/>
      <c r="DLU211" s="15"/>
      <c r="DLV211" s="15"/>
      <c r="DLW211" s="15"/>
      <c r="DLX211" s="15"/>
      <c r="DLY211" s="15"/>
      <c r="DLZ211" s="15"/>
      <c r="DMA211" s="15"/>
      <c r="DMB211" s="15"/>
      <c r="DMC211" s="15"/>
      <c r="DMD211" s="15"/>
      <c r="DME211" s="15"/>
      <c r="DMF211" s="15"/>
      <c r="DMG211" s="15"/>
      <c r="DMH211" s="15"/>
      <c r="DMI211" s="15"/>
      <c r="DMJ211" s="15"/>
      <c r="DMK211" s="15"/>
      <c r="DML211" s="15"/>
      <c r="DMM211" s="15"/>
      <c r="DMN211" s="15"/>
      <c r="DMO211" s="15"/>
      <c r="DMP211" s="15"/>
      <c r="DMQ211" s="15"/>
      <c r="DMR211" s="15"/>
      <c r="DMS211" s="15"/>
      <c r="DMT211" s="15"/>
      <c r="DMU211" s="15"/>
      <c r="DMV211" s="15"/>
      <c r="DMW211" s="15"/>
      <c r="DMX211" s="15"/>
      <c r="DMY211" s="15"/>
      <c r="DMZ211" s="15"/>
      <c r="DNA211" s="15"/>
      <c r="DNB211" s="15"/>
      <c r="DNC211" s="15"/>
      <c r="DND211" s="15"/>
      <c r="DNE211" s="15"/>
      <c r="DNF211" s="15"/>
      <c r="DNG211" s="15"/>
      <c r="DNH211" s="15"/>
      <c r="DNI211" s="15"/>
      <c r="DNJ211" s="15"/>
      <c r="DNK211" s="15"/>
      <c r="DNL211" s="15"/>
      <c r="DNM211" s="15"/>
      <c r="DNN211" s="15"/>
      <c r="DNO211" s="15"/>
      <c r="DNP211" s="15"/>
      <c r="DNQ211" s="15"/>
      <c r="DNR211" s="15"/>
      <c r="DNS211" s="15"/>
      <c r="DNT211" s="15"/>
      <c r="DNU211" s="15"/>
      <c r="DNV211" s="15"/>
      <c r="DNW211" s="15"/>
      <c r="DNX211" s="15"/>
      <c r="DNY211" s="15"/>
      <c r="DNZ211" s="15"/>
      <c r="DOA211" s="15"/>
      <c r="DOB211" s="15"/>
      <c r="DOC211" s="15"/>
      <c r="DOD211" s="15"/>
      <c r="DOE211" s="15"/>
      <c r="DOF211" s="15"/>
      <c r="DOG211" s="15"/>
      <c r="DOH211" s="15"/>
      <c r="DOI211" s="15"/>
      <c r="DOJ211" s="15"/>
      <c r="DOK211" s="15"/>
      <c r="DOL211" s="15"/>
      <c r="DOM211" s="15"/>
      <c r="DON211" s="15"/>
      <c r="DOO211" s="15"/>
      <c r="DOP211" s="15"/>
      <c r="DOQ211" s="15"/>
      <c r="DOR211" s="15"/>
      <c r="DOS211" s="15"/>
      <c r="DOT211" s="15"/>
      <c r="DOU211" s="15"/>
      <c r="DOV211" s="15"/>
      <c r="DOW211" s="15"/>
      <c r="DOX211" s="15"/>
      <c r="DOY211" s="15"/>
      <c r="DOZ211" s="15"/>
      <c r="DPA211" s="15"/>
      <c r="DPB211" s="15"/>
      <c r="DPC211" s="15"/>
      <c r="DPD211" s="15"/>
      <c r="DPE211" s="15"/>
      <c r="DPF211" s="15"/>
      <c r="DPG211" s="15"/>
      <c r="DPH211" s="15"/>
      <c r="DPI211" s="15"/>
      <c r="DPJ211" s="15"/>
      <c r="DPK211" s="15"/>
      <c r="DPL211" s="15"/>
      <c r="DPM211" s="15"/>
      <c r="DPN211" s="15"/>
      <c r="DPO211" s="15"/>
      <c r="DPP211" s="15"/>
      <c r="DPQ211" s="15"/>
      <c r="DPR211" s="15"/>
      <c r="DPS211" s="15"/>
      <c r="DPT211" s="15"/>
      <c r="DPU211" s="15"/>
      <c r="DPV211" s="15"/>
      <c r="DPW211" s="15"/>
      <c r="DPX211" s="15"/>
      <c r="DPY211" s="15"/>
      <c r="DPZ211" s="15"/>
      <c r="DQA211" s="15"/>
      <c r="DQB211" s="15"/>
      <c r="DQC211" s="15"/>
      <c r="DQD211" s="15"/>
      <c r="DQE211" s="15"/>
      <c r="DQF211" s="15"/>
      <c r="DQG211" s="15"/>
      <c r="DQH211" s="15"/>
      <c r="DQI211" s="15"/>
      <c r="DQJ211" s="15"/>
      <c r="DQK211" s="15"/>
      <c r="DQL211" s="15"/>
      <c r="DQM211" s="15"/>
      <c r="DQN211" s="15"/>
      <c r="DQO211" s="15"/>
      <c r="DQP211" s="15"/>
      <c r="DQQ211" s="15"/>
      <c r="DQR211" s="15"/>
      <c r="DQS211" s="15"/>
      <c r="DQT211" s="15"/>
      <c r="DQU211" s="15"/>
      <c r="DQV211" s="15"/>
      <c r="DQW211" s="15"/>
      <c r="DQX211" s="15"/>
      <c r="DQY211" s="15"/>
      <c r="DQZ211" s="15"/>
      <c r="DRA211" s="15"/>
      <c r="DRB211" s="15"/>
      <c r="DRC211" s="15"/>
      <c r="DRD211" s="15"/>
      <c r="DRE211" s="15"/>
      <c r="DRF211" s="15"/>
      <c r="DRG211" s="15"/>
      <c r="DRH211" s="15"/>
      <c r="DRI211" s="15"/>
      <c r="DRJ211" s="15"/>
      <c r="DRK211" s="15"/>
      <c r="DRL211" s="15"/>
      <c r="DRM211" s="15"/>
      <c r="DRN211" s="15"/>
      <c r="DRO211" s="15"/>
      <c r="DRP211" s="15"/>
      <c r="DRQ211" s="15"/>
      <c r="DRR211" s="15"/>
      <c r="DRS211" s="15"/>
      <c r="DRT211" s="15"/>
      <c r="DRU211" s="15"/>
      <c r="DRV211" s="15"/>
      <c r="DRW211" s="15"/>
      <c r="DRX211" s="15"/>
      <c r="DRY211" s="15"/>
      <c r="DRZ211" s="15"/>
      <c r="DSA211" s="15"/>
      <c r="DSB211" s="15"/>
      <c r="DSC211" s="15"/>
      <c r="DSD211" s="15"/>
      <c r="DSE211" s="15"/>
      <c r="DSF211" s="15"/>
      <c r="DSG211" s="15"/>
      <c r="DSH211" s="15"/>
      <c r="DSI211" s="15"/>
      <c r="DSJ211" s="15"/>
      <c r="DSK211" s="15"/>
      <c r="DSL211" s="15"/>
      <c r="DSM211" s="15"/>
      <c r="DSN211" s="15"/>
      <c r="DSO211" s="15"/>
      <c r="DSP211" s="15"/>
      <c r="DSQ211" s="15"/>
      <c r="DSR211" s="15"/>
      <c r="DSS211" s="15"/>
      <c r="DST211" s="15"/>
      <c r="DSU211" s="15"/>
      <c r="DSV211" s="15"/>
      <c r="DSW211" s="15"/>
      <c r="DSX211" s="15"/>
      <c r="DSY211" s="15"/>
      <c r="DSZ211" s="15"/>
      <c r="DTA211" s="15"/>
      <c r="DTB211" s="15"/>
      <c r="DTC211" s="15"/>
      <c r="DTD211" s="15"/>
      <c r="DTE211" s="15"/>
      <c r="DTF211" s="15"/>
      <c r="DTG211" s="15"/>
      <c r="DTH211" s="15"/>
      <c r="DTI211" s="15"/>
      <c r="DTJ211" s="15"/>
      <c r="DTK211" s="15"/>
      <c r="DTL211" s="15"/>
      <c r="DTM211" s="15"/>
      <c r="DTN211" s="15"/>
      <c r="DTO211" s="15"/>
      <c r="DTP211" s="15"/>
      <c r="DTQ211" s="15"/>
      <c r="DTR211" s="15"/>
      <c r="DTS211" s="15"/>
      <c r="DTT211" s="15"/>
      <c r="DTU211" s="15"/>
      <c r="DTV211" s="15"/>
      <c r="DTW211" s="15"/>
      <c r="DTX211" s="15"/>
      <c r="DTY211" s="15"/>
      <c r="DTZ211" s="15"/>
      <c r="DUA211" s="15"/>
      <c r="DUB211" s="15"/>
      <c r="DUC211" s="15"/>
      <c r="DUD211" s="15"/>
      <c r="DUE211" s="15"/>
      <c r="DUF211" s="15"/>
      <c r="DUG211" s="15"/>
      <c r="DUH211" s="15"/>
      <c r="DUI211" s="15"/>
      <c r="DUJ211" s="15"/>
      <c r="DUK211" s="15"/>
      <c r="DUL211" s="15"/>
      <c r="DUM211" s="15"/>
      <c r="DUN211" s="15"/>
      <c r="DUO211" s="15"/>
      <c r="DUP211" s="15"/>
      <c r="DUQ211" s="15"/>
      <c r="DUR211" s="15"/>
      <c r="DUS211" s="15"/>
      <c r="DUT211" s="15"/>
      <c r="DUU211" s="15"/>
      <c r="DUV211" s="15"/>
      <c r="DUW211" s="15"/>
      <c r="DUX211" s="15"/>
      <c r="DUY211" s="15"/>
      <c r="DUZ211" s="15"/>
      <c r="DVA211" s="15"/>
      <c r="DVB211" s="15"/>
      <c r="DVC211" s="15"/>
      <c r="DVD211" s="15"/>
      <c r="DVE211" s="15"/>
      <c r="DVF211" s="15"/>
      <c r="DVG211" s="15"/>
      <c r="DVH211" s="15"/>
      <c r="DVI211" s="15"/>
      <c r="DVJ211" s="15"/>
      <c r="DVK211" s="15"/>
      <c r="DVL211" s="15"/>
      <c r="DVM211" s="15"/>
      <c r="DVN211" s="15"/>
      <c r="DVO211" s="15"/>
      <c r="DVP211" s="15"/>
      <c r="DVQ211" s="15"/>
      <c r="DVR211" s="15"/>
      <c r="DVS211" s="15"/>
      <c r="DVT211" s="15"/>
      <c r="DVU211" s="15"/>
      <c r="DVV211" s="15"/>
      <c r="DVW211" s="15"/>
      <c r="DVX211" s="15"/>
      <c r="DVY211" s="15"/>
      <c r="DVZ211" s="15"/>
      <c r="DWA211" s="15"/>
      <c r="DWB211" s="15"/>
      <c r="DWC211" s="15"/>
      <c r="DWD211" s="15"/>
      <c r="DWE211" s="15"/>
      <c r="DWF211" s="15"/>
      <c r="DWG211" s="15"/>
      <c r="DWH211" s="15"/>
      <c r="DWI211" s="15"/>
      <c r="DWJ211" s="15"/>
      <c r="DWK211" s="15"/>
      <c r="DWL211" s="15"/>
      <c r="DWM211" s="15"/>
      <c r="DWN211" s="15"/>
      <c r="DWO211" s="15"/>
      <c r="DWP211" s="15"/>
      <c r="DWQ211" s="15"/>
      <c r="DWR211" s="15"/>
      <c r="DWS211" s="15"/>
      <c r="DWT211" s="15"/>
      <c r="DWU211" s="15"/>
      <c r="DWV211" s="15"/>
      <c r="DWW211" s="15"/>
      <c r="DWX211" s="15"/>
      <c r="DWY211" s="15"/>
      <c r="DWZ211" s="15"/>
      <c r="DXA211" s="15"/>
      <c r="DXB211" s="15"/>
      <c r="DXC211" s="15"/>
      <c r="DXD211" s="15"/>
      <c r="DXE211" s="15"/>
      <c r="DXF211" s="15"/>
      <c r="DXG211" s="15"/>
      <c r="DXH211" s="15"/>
      <c r="DXI211" s="15"/>
      <c r="DXJ211" s="15"/>
      <c r="DXK211" s="15"/>
      <c r="DXL211" s="15"/>
      <c r="DXM211" s="15"/>
      <c r="DXN211" s="15"/>
      <c r="DXO211" s="15"/>
      <c r="DXP211" s="15"/>
      <c r="DXQ211" s="15"/>
      <c r="DXR211" s="15"/>
      <c r="DXS211" s="15"/>
      <c r="DXT211" s="15"/>
      <c r="DXU211" s="15"/>
      <c r="DXV211" s="15"/>
      <c r="DXW211" s="15"/>
      <c r="DXX211" s="15"/>
      <c r="DXY211" s="15"/>
      <c r="DXZ211" s="15"/>
      <c r="DYA211" s="15"/>
      <c r="DYB211" s="15"/>
      <c r="DYC211" s="15"/>
      <c r="DYD211" s="15"/>
      <c r="DYE211" s="15"/>
      <c r="DYF211" s="15"/>
      <c r="DYG211" s="15"/>
      <c r="DYH211" s="15"/>
      <c r="DYI211" s="15"/>
      <c r="DYJ211" s="15"/>
      <c r="DYK211" s="15"/>
      <c r="DYL211" s="15"/>
      <c r="DYM211" s="15"/>
      <c r="DYN211" s="15"/>
      <c r="DYO211" s="15"/>
      <c r="DYP211" s="15"/>
      <c r="DYQ211" s="15"/>
      <c r="DYR211" s="15"/>
      <c r="DYS211" s="15"/>
      <c r="DYT211" s="15"/>
      <c r="DYU211" s="15"/>
      <c r="DYV211" s="15"/>
      <c r="DYW211" s="15"/>
      <c r="DYX211" s="15"/>
      <c r="DYY211" s="15"/>
      <c r="DYZ211" s="15"/>
      <c r="DZA211" s="15"/>
      <c r="DZB211" s="15"/>
      <c r="DZC211" s="15"/>
      <c r="DZD211" s="15"/>
      <c r="DZE211" s="15"/>
      <c r="DZF211" s="15"/>
      <c r="DZG211" s="15"/>
      <c r="DZH211" s="15"/>
      <c r="DZI211" s="15"/>
      <c r="DZJ211" s="15"/>
      <c r="DZK211" s="15"/>
      <c r="DZL211" s="15"/>
      <c r="DZM211" s="15"/>
      <c r="DZN211" s="15"/>
      <c r="DZO211" s="15"/>
      <c r="DZP211" s="15"/>
      <c r="DZQ211" s="15"/>
      <c r="DZR211" s="15"/>
      <c r="DZS211" s="15"/>
      <c r="DZT211" s="15"/>
      <c r="DZU211" s="15"/>
      <c r="DZV211" s="15"/>
      <c r="DZW211" s="15"/>
      <c r="DZX211" s="15"/>
      <c r="DZY211" s="15"/>
      <c r="DZZ211" s="15"/>
      <c r="EAA211" s="15"/>
      <c r="EAB211" s="15"/>
      <c r="EAC211" s="15"/>
      <c r="EAD211" s="15"/>
      <c r="EAE211" s="15"/>
      <c r="EAF211" s="15"/>
      <c r="EAG211" s="15"/>
      <c r="EAH211" s="15"/>
      <c r="EAI211" s="15"/>
      <c r="EAJ211" s="15"/>
      <c r="EAK211" s="15"/>
      <c r="EAL211" s="15"/>
      <c r="EAM211" s="15"/>
      <c r="EAN211" s="15"/>
      <c r="EAO211" s="15"/>
      <c r="EAP211" s="15"/>
      <c r="EAQ211" s="15"/>
      <c r="EAR211" s="15"/>
      <c r="EAS211" s="15"/>
      <c r="EAT211" s="15"/>
      <c r="EAU211" s="15"/>
      <c r="EAV211" s="15"/>
      <c r="EAW211" s="15"/>
      <c r="EAX211" s="15"/>
      <c r="EAY211" s="15"/>
      <c r="EAZ211" s="15"/>
      <c r="EBA211" s="15"/>
      <c r="EBB211" s="15"/>
      <c r="EBC211" s="15"/>
      <c r="EBD211" s="15"/>
      <c r="EBE211" s="15"/>
      <c r="EBF211" s="15"/>
      <c r="EBG211" s="15"/>
      <c r="EBH211" s="15"/>
      <c r="EBI211" s="15"/>
      <c r="EBJ211" s="15"/>
      <c r="EBK211" s="15"/>
      <c r="EBL211" s="15"/>
      <c r="EBM211" s="15"/>
      <c r="EBN211" s="15"/>
      <c r="EBO211" s="15"/>
      <c r="EBP211" s="15"/>
      <c r="EBQ211" s="15"/>
      <c r="EBR211" s="15"/>
      <c r="EBS211" s="15"/>
      <c r="EBT211" s="15"/>
      <c r="EBU211" s="15"/>
      <c r="EBV211" s="15"/>
      <c r="EBW211" s="15"/>
      <c r="EBX211" s="15"/>
      <c r="EBY211" s="15"/>
      <c r="EBZ211" s="15"/>
      <c r="ECA211" s="15"/>
      <c r="ECB211" s="15"/>
      <c r="ECC211" s="15"/>
      <c r="ECD211" s="15"/>
      <c r="ECE211" s="15"/>
      <c r="ECF211" s="15"/>
      <c r="ECG211" s="15"/>
      <c r="ECH211" s="15"/>
      <c r="ECI211" s="15"/>
      <c r="ECJ211" s="15"/>
      <c r="ECK211" s="15"/>
      <c r="ECL211" s="15"/>
      <c r="ECM211" s="15"/>
      <c r="ECN211" s="15"/>
      <c r="ECO211" s="15"/>
      <c r="ECP211" s="15"/>
      <c r="ECQ211" s="15"/>
      <c r="ECR211" s="15"/>
      <c r="ECS211" s="15"/>
      <c r="ECT211" s="15"/>
      <c r="ECU211" s="15"/>
      <c r="ECV211" s="15"/>
      <c r="ECW211" s="15"/>
      <c r="ECX211" s="15"/>
      <c r="ECY211" s="15"/>
      <c r="ECZ211" s="15"/>
      <c r="EDA211" s="15"/>
      <c r="EDB211" s="15"/>
      <c r="EDC211" s="15"/>
      <c r="EDD211" s="15"/>
      <c r="EDE211" s="15"/>
      <c r="EDF211" s="15"/>
      <c r="EDG211" s="15"/>
      <c r="EDH211" s="15"/>
      <c r="EDI211" s="15"/>
      <c r="EDJ211" s="15"/>
      <c r="EDK211" s="15"/>
      <c r="EDL211" s="15"/>
      <c r="EDM211" s="15"/>
      <c r="EDN211" s="15"/>
      <c r="EDO211" s="15"/>
      <c r="EDP211" s="15"/>
      <c r="EDQ211" s="15"/>
      <c r="EDR211" s="15"/>
      <c r="EDS211" s="15"/>
      <c r="EDT211" s="15"/>
      <c r="EDU211" s="15"/>
      <c r="EDV211" s="15"/>
      <c r="EDW211" s="15"/>
      <c r="EDX211" s="15"/>
      <c r="EDY211" s="15"/>
      <c r="EDZ211" s="15"/>
      <c r="EEA211" s="15"/>
      <c r="EEB211" s="15"/>
      <c r="EEC211" s="15"/>
      <c r="EED211" s="15"/>
      <c r="EEE211" s="15"/>
      <c r="EEF211" s="15"/>
      <c r="EEG211" s="15"/>
      <c r="EEH211" s="15"/>
      <c r="EEI211" s="15"/>
      <c r="EEJ211" s="15"/>
      <c r="EEK211" s="15"/>
      <c r="EEL211" s="15"/>
      <c r="EEM211" s="15"/>
      <c r="EEN211" s="15"/>
      <c r="EEO211" s="15"/>
      <c r="EEP211" s="15"/>
      <c r="EEQ211" s="15"/>
      <c r="EER211" s="15"/>
      <c r="EES211" s="15"/>
      <c r="EET211" s="15"/>
      <c r="EEU211" s="15"/>
      <c r="EEV211" s="15"/>
      <c r="EEW211" s="15"/>
      <c r="EEX211" s="15"/>
      <c r="EEY211" s="15"/>
      <c r="EEZ211" s="15"/>
      <c r="EFA211" s="15"/>
      <c r="EFB211" s="15"/>
      <c r="EFC211" s="15"/>
      <c r="EFD211" s="15"/>
      <c r="EFE211" s="15"/>
      <c r="EFF211" s="15"/>
      <c r="EFG211" s="15"/>
      <c r="EFH211" s="15"/>
      <c r="EFI211" s="15"/>
      <c r="EFJ211" s="15"/>
      <c r="EFK211" s="15"/>
      <c r="EFL211" s="15"/>
      <c r="EFM211" s="15"/>
      <c r="EFN211" s="15"/>
      <c r="EFO211" s="15"/>
      <c r="EFP211" s="15"/>
      <c r="EFQ211" s="15"/>
      <c r="EFR211" s="15"/>
      <c r="EFS211" s="15"/>
      <c r="EFT211" s="15"/>
      <c r="EFU211" s="15"/>
      <c r="EFV211" s="15"/>
      <c r="EFW211" s="15"/>
      <c r="EFX211" s="15"/>
      <c r="EFY211" s="15"/>
      <c r="EFZ211" s="15"/>
      <c r="EGA211" s="15"/>
      <c r="EGB211" s="15"/>
      <c r="EGC211" s="15"/>
      <c r="EGD211" s="15"/>
      <c r="EGE211" s="15"/>
      <c r="EGF211" s="15"/>
      <c r="EGG211" s="15"/>
      <c r="EGH211" s="15"/>
      <c r="EGI211" s="15"/>
      <c r="EGJ211" s="15"/>
      <c r="EGK211" s="15"/>
      <c r="EGL211" s="15"/>
      <c r="EGM211" s="15"/>
      <c r="EGN211" s="15"/>
      <c r="EGO211" s="15"/>
      <c r="EGP211" s="15"/>
      <c r="EGQ211" s="15"/>
      <c r="EGR211" s="15"/>
      <c r="EGS211" s="15"/>
      <c r="EGT211" s="15"/>
      <c r="EGU211" s="15"/>
      <c r="EGV211" s="15"/>
      <c r="EGW211" s="15"/>
      <c r="EGX211" s="15"/>
      <c r="EGY211" s="15"/>
      <c r="EGZ211" s="15"/>
      <c r="EHA211" s="15"/>
      <c r="EHB211" s="15"/>
      <c r="EHC211" s="15"/>
      <c r="EHD211" s="15"/>
      <c r="EHE211" s="15"/>
      <c r="EHF211" s="15"/>
      <c r="EHG211" s="15"/>
      <c r="EHH211" s="15"/>
      <c r="EHI211" s="15"/>
      <c r="EHJ211" s="15"/>
      <c r="EHK211" s="15"/>
      <c r="EHL211" s="15"/>
      <c r="EHM211" s="15"/>
      <c r="EHN211" s="15"/>
      <c r="EHO211" s="15"/>
      <c r="EHP211" s="15"/>
      <c r="EHQ211" s="15"/>
      <c r="EHR211" s="15"/>
      <c r="EHS211" s="15"/>
      <c r="EHT211" s="15"/>
      <c r="EHU211" s="15"/>
      <c r="EHV211" s="15"/>
      <c r="EHW211" s="15"/>
      <c r="EHX211" s="15"/>
      <c r="EHY211" s="15"/>
      <c r="EHZ211" s="15"/>
      <c r="EIA211" s="15"/>
      <c r="EIB211" s="15"/>
      <c r="EIC211" s="15"/>
      <c r="EID211" s="15"/>
      <c r="EIE211" s="15"/>
      <c r="EIF211" s="15"/>
      <c r="EIG211" s="15"/>
      <c r="EIH211" s="15"/>
      <c r="EII211" s="15"/>
      <c r="EIJ211" s="15"/>
      <c r="EIK211" s="15"/>
      <c r="EIL211" s="15"/>
      <c r="EIM211" s="15"/>
      <c r="EIN211" s="15"/>
      <c r="EIO211" s="15"/>
      <c r="EIP211" s="15"/>
      <c r="EIQ211" s="15"/>
      <c r="EIR211" s="15"/>
      <c r="EIS211" s="15"/>
      <c r="EIT211" s="15"/>
      <c r="EIU211" s="15"/>
      <c r="EIV211" s="15"/>
      <c r="EIW211" s="15"/>
      <c r="EIX211" s="15"/>
      <c r="EIY211" s="15"/>
      <c r="EIZ211" s="15"/>
      <c r="EJA211" s="15"/>
      <c r="EJB211" s="15"/>
      <c r="EJC211" s="15"/>
      <c r="EJD211" s="15"/>
      <c r="EJE211" s="15"/>
      <c r="EJF211" s="15"/>
      <c r="EJG211" s="15"/>
      <c r="EJH211" s="15"/>
      <c r="EJI211" s="15"/>
      <c r="EJJ211" s="15"/>
      <c r="EJK211" s="15"/>
      <c r="EJL211" s="15"/>
      <c r="EJM211" s="15"/>
      <c r="EJN211" s="15"/>
      <c r="EJO211" s="15"/>
      <c r="EJP211" s="15"/>
      <c r="EJQ211" s="15"/>
      <c r="EJR211" s="15"/>
      <c r="EJS211" s="15"/>
      <c r="EJT211" s="15"/>
      <c r="EJU211" s="15"/>
      <c r="EJV211" s="15"/>
      <c r="EJW211" s="15"/>
      <c r="EJX211" s="15"/>
      <c r="EJY211" s="15"/>
      <c r="EJZ211" s="15"/>
      <c r="EKA211" s="15"/>
      <c r="EKB211" s="15"/>
      <c r="EKC211" s="15"/>
      <c r="EKD211" s="15"/>
      <c r="EKE211" s="15"/>
      <c r="EKF211" s="15"/>
      <c r="EKG211" s="15"/>
      <c r="EKH211" s="15"/>
      <c r="EKI211" s="15"/>
      <c r="EKJ211" s="15"/>
      <c r="EKK211" s="15"/>
      <c r="EKL211" s="15"/>
      <c r="EKM211" s="15"/>
      <c r="EKN211" s="15"/>
      <c r="EKO211" s="15"/>
      <c r="EKP211" s="15"/>
      <c r="EKQ211" s="15"/>
      <c r="EKR211" s="15"/>
      <c r="EKS211" s="15"/>
      <c r="EKT211" s="15"/>
      <c r="EKU211" s="15"/>
      <c r="EKV211" s="15"/>
      <c r="EKW211" s="15"/>
      <c r="EKX211" s="15"/>
      <c r="EKY211" s="15"/>
      <c r="EKZ211" s="15"/>
      <c r="ELA211" s="15"/>
      <c r="ELB211" s="15"/>
      <c r="ELC211" s="15"/>
      <c r="ELD211" s="15"/>
      <c r="ELE211" s="15"/>
      <c r="ELF211" s="15"/>
      <c r="ELG211" s="15"/>
      <c r="ELH211" s="15"/>
      <c r="ELI211" s="15"/>
      <c r="ELJ211" s="15"/>
      <c r="ELK211" s="15"/>
      <c r="ELL211" s="15"/>
      <c r="ELM211" s="15"/>
      <c r="ELN211" s="15"/>
      <c r="ELO211" s="15"/>
      <c r="ELP211" s="15"/>
      <c r="ELQ211" s="15"/>
      <c r="ELR211" s="15"/>
      <c r="ELS211" s="15"/>
      <c r="ELT211" s="15"/>
      <c r="ELU211" s="15"/>
      <c r="ELV211" s="15"/>
      <c r="ELW211" s="15"/>
      <c r="ELX211" s="15"/>
      <c r="ELY211" s="15"/>
      <c r="ELZ211" s="15"/>
      <c r="EMA211" s="15"/>
      <c r="EMB211" s="15"/>
      <c r="EMC211" s="15"/>
      <c r="EMD211" s="15"/>
      <c r="EME211" s="15"/>
      <c r="EMF211" s="15"/>
      <c r="EMG211" s="15"/>
      <c r="EMH211" s="15"/>
      <c r="EMI211" s="15"/>
      <c r="EMJ211" s="15"/>
      <c r="EMK211" s="15"/>
      <c r="EML211" s="15"/>
      <c r="EMM211" s="15"/>
      <c r="EMN211" s="15"/>
      <c r="EMO211" s="15"/>
      <c r="EMP211" s="15"/>
      <c r="EMQ211" s="15"/>
      <c r="EMR211" s="15"/>
      <c r="EMS211" s="15"/>
      <c r="EMT211" s="15"/>
      <c r="EMU211" s="15"/>
      <c r="EMV211" s="15"/>
      <c r="EMW211" s="15"/>
      <c r="EMX211" s="15"/>
      <c r="EMY211" s="15"/>
      <c r="EMZ211" s="15"/>
      <c r="ENA211" s="15"/>
      <c r="ENB211" s="15"/>
      <c r="ENC211" s="15"/>
      <c r="END211" s="15"/>
      <c r="ENE211" s="15"/>
      <c r="ENF211" s="15"/>
      <c r="ENG211" s="15"/>
      <c r="ENH211" s="15"/>
      <c r="ENI211" s="15"/>
      <c r="ENJ211" s="15"/>
      <c r="ENK211" s="15"/>
      <c r="ENL211" s="15"/>
      <c r="ENM211" s="15"/>
      <c r="ENN211" s="15"/>
      <c r="ENO211" s="15"/>
      <c r="ENP211" s="15"/>
      <c r="ENQ211" s="15"/>
      <c r="ENR211" s="15"/>
      <c r="ENS211" s="15"/>
      <c r="ENT211" s="15"/>
      <c r="ENU211" s="15"/>
      <c r="ENV211" s="15"/>
      <c r="ENW211" s="15"/>
      <c r="ENX211" s="15"/>
      <c r="ENY211" s="15"/>
      <c r="ENZ211" s="15"/>
      <c r="EOA211" s="15"/>
      <c r="EOB211" s="15"/>
      <c r="EOC211" s="15"/>
      <c r="EOD211" s="15"/>
      <c r="EOE211" s="15"/>
      <c r="EOF211" s="15"/>
      <c r="EOG211" s="15"/>
      <c r="EOH211" s="15"/>
      <c r="EOI211" s="15"/>
      <c r="EOJ211" s="15"/>
      <c r="EOK211" s="15"/>
      <c r="EOL211" s="15"/>
      <c r="EOM211" s="15"/>
      <c r="EON211" s="15"/>
      <c r="EOO211" s="15"/>
      <c r="EOP211" s="15"/>
      <c r="EOQ211" s="15"/>
      <c r="EOR211" s="15"/>
      <c r="EOS211" s="15"/>
      <c r="EOT211" s="15"/>
      <c r="EOU211" s="15"/>
      <c r="EOV211" s="15"/>
      <c r="EOW211" s="15"/>
      <c r="EOX211" s="15"/>
      <c r="EOY211" s="15"/>
      <c r="EOZ211" s="15"/>
      <c r="EPA211" s="15"/>
      <c r="EPB211" s="15"/>
      <c r="EPC211" s="15"/>
      <c r="EPD211" s="15"/>
      <c r="EPE211" s="15"/>
      <c r="EPF211" s="15"/>
      <c r="EPG211" s="15"/>
      <c r="EPH211" s="15"/>
      <c r="EPI211" s="15"/>
      <c r="EPJ211" s="15"/>
      <c r="EPK211" s="15"/>
      <c r="EPL211" s="15"/>
      <c r="EPM211" s="15"/>
      <c r="EPN211" s="15"/>
      <c r="EPO211" s="15"/>
      <c r="EPP211" s="15"/>
      <c r="EPQ211" s="15"/>
      <c r="EPR211" s="15"/>
      <c r="EPS211" s="15"/>
      <c r="EPT211" s="15"/>
      <c r="EPU211" s="15"/>
      <c r="EPV211" s="15"/>
      <c r="EPW211" s="15"/>
      <c r="EPX211" s="15"/>
      <c r="EPY211" s="15"/>
      <c r="EPZ211" s="15"/>
      <c r="EQA211" s="15"/>
      <c r="EQB211" s="15"/>
      <c r="EQC211" s="15"/>
      <c r="EQD211" s="15"/>
      <c r="EQE211" s="15"/>
      <c r="EQF211" s="15"/>
      <c r="EQG211" s="15"/>
      <c r="EQH211" s="15"/>
      <c r="EQI211" s="15"/>
      <c r="EQJ211" s="15"/>
      <c r="EQK211" s="15"/>
      <c r="EQL211" s="15"/>
      <c r="EQM211" s="15"/>
      <c r="EQN211" s="15"/>
      <c r="EQO211" s="15"/>
      <c r="EQP211" s="15"/>
      <c r="EQQ211" s="15"/>
      <c r="EQR211" s="15"/>
      <c r="EQS211" s="15"/>
      <c r="EQT211" s="15"/>
      <c r="EQU211" s="15"/>
      <c r="EQV211" s="15"/>
      <c r="EQW211" s="15"/>
      <c r="EQX211" s="15"/>
      <c r="EQY211" s="15"/>
      <c r="EQZ211" s="15"/>
      <c r="ERA211" s="15"/>
      <c r="ERB211" s="15"/>
      <c r="ERC211" s="15"/>
      <c r="ERD211" s="15"/>
      <c r="ERE211" s="15"/>
      <c r="ERF211" s="15"/>
      <c r="ERG211" s="15"/>
      <c r="ERH211" s="15"/>
      <c r="ERI211" s="15"/>
      <c r="ERJ211" s="15"/>
      <c r="ERK211" s="15"/>
      <c r="ERL211" s="15"/>
      <c r="ERM211" s="15"/>
      <c r="ERN211" s="15"/>
      <c r="ERO211" s="15"/>
      <c r="ERP211" s="15"/>
      <c r="ERQ211" s="15"/>
      <c r="ERR211" s="15"/>
      <c r="ERS211" s="15"/>
      <c r="ERT211" s="15"/>
      <c r="ERU211" s="15"/>
      <c r="ERV211" s="15"/>
      <c r="ERW211" s="15"/>
      <c r="ERX211" s="15"/>
      <c r="ERY211" s="15"/>
      <c r="ERZ211" s="15"/>
      <c r="ESA211" s="15"/>
      <c r="ESB211" s="15"/>
      <c r="ESC211" s="15"/>
      <c r="ESD211" s="15"/>
      <c r="ESE211" s="15"/>
      <c r="ESF211" s="15"/>
      <c r="ESG211" s="15"/>
      <c r="ESH211" s="15"/>
      <c r="ESI211" s="15"/>
      <c r="ESJ211" s="15"/>
      <c r="ESK211" s="15"/>
      <c r="ESL211" s="15"/>
      <c r="ESM211" s="15"/>
      <c r="ESN211" s="15"/>
      <c r="ESO211" s="15"/>
      <c r="ESP211" s="15"/>
      <c r="ESQ211" s="15"/>
      <c r="ESR211" s="15"/>
      <c r="ESS211" s="15"/>
      <c r="EST211" s="15"/>
      <c r="ESU211" s="15"/>
      <c r="ESV211" s="15"/>
      <c r="ESW211" s="15"/>
      <c r="ESX211" s="15"/>
      <c r="ESY211" s="15"/>
      <c r="ESZ211" s="15"/>
      <c r="ETA211" s="15"/>
      <c r="ETB211" s="15"/>
      <c r="ETC211" s="15"/>
      <c r="ETD211" s="15"/>
      <c r="ETE211" s="15"/>
      <c r="ETF211" s="15"/>
      <c r="ETG211" s="15"/>
      <c r="ETH211" s="15"/>
      <c r="ETI211" s="15"/>
      <c r="ETJ211" s="15"/>
      <c r="ETK211" s="15"/>
      <c r="ETL211" s="15"/>
      <c r="ETM211" s="15"/>
      <c r="ETN211" s="15"/>
      <c r="ETO211" s="15"/>
      <c r="ETP211" s="15"/>
      <c r="ETQ211" s="15"/>
      <c r="ETR211" s="15"/>
      <c r="ETS211" s="15"/>
      <c r="ETT211" s="15"/>
      <c r="ETU211" s="15"/>
      <c r="ETV211" s="15"/>
      <c r="ETW211" s="15"/>
      <c r="ETX211" s="15"/>
      <c r="ETY211" s="15"/>
      <c r="ETZ211" s="15"/>
      <c r="EUA211" s="15"/>
      <c r="EUB211" s="15"/>
      <c r="EUC211" s="15"/>
      <c r="EUD211" s="15"/>
      <c r="EUE211" s="15"/>
      <c r="EUF211" s="15"/>
      <c r="EUG211" s="15"/>
      <c r="EUH211" s="15"/>
      <c r="EUI211" s="15"/>
      <c r="EUJ211" s="15"/>
      <c r="EUK211" s="15"/>
      <c r="EUL211" s="15"/>
      <c r="EUM211" s="15"/>
      <c r="EUN211" s="15"/>
      <c r="EUO211" s="15"/>
      <c r="EUP211" s="15"/>
      <c r="EUQ211" s="15"/>
      <c r="EUR211" s="15"/>
      <c r="EUS211" s="15"/>
      <c r="EUT211" s="15"/>
      <c r="EUU211" s="15"/>
      <c r="EUV211" s="15"/>
      <c r="EUW211" s="15"/>
      <c r="EUX211" s="15"/>
      <c r="EUY211" s="15"/>
      <c r="EUZ211" s="15"/>
      <c r="EVA211" s="15"/>
      <c r="EVB211" s="15"/>
      <c r="EVC211" s="15"/>
      <c r="EVD211" s="15"/>
      <c r="EVE211" s="15"/>
      <c r="EVF211" s="15"/>
      <c r="EVG211" s="15"/>
      <c r="EVH211" s="15"/>
      <c r="EVI211" s="15"/>
      <c r="EVJ211" s="15"/>
      <c r="EVK211" s="15"/>
      <c r="EVL211" s="15"/>
      <c r="EVM211" s="15"/>
      <c r="EVN211" s="15"/>
      <c r="EVO211" s="15"/>
      <c r="EVP211" s="15"/>
      <c r="EVQ211" s="15"/>
      <c r="EVR211" s="15"/>
      <c r="EVS211" s="15"/>
      <c r="EVT211" s="15"/>
      <c r="EVU211" s="15"/>
      <c r="EVV211" s="15"/>
      <c r="EVW211" s="15"/>
      <c r="EVX211" s="15"/>
      <c r="EVY211" s="15"/>
      <c r="EVZ211" s="15"/>
      <c r="EWA211" s="15"/>
      <c r="EWB211" s="15"/>
      <c r="EWC211" s="15"/>
      <c r="EWD211" s="15"/>
      <c r="EWE211" s="15"/>
      <c r="EWF211" s="15"/>
      <c r="EWG211" s="15"/>
      <c r="EWH211" s="15"/>
      <c r="EWI211" s="15"/>
      <c r="EWJ211" s="15"/>
      <c r="EWK211" s="15"/>
      <c r="EWL211" s="15"/>
      <c r="EWM211" s="15"/>
      <c r="EWN211" s="15"/>
      <c r="EWO211" s="15"/>
      <c r="EWP211" s="15"/>
      <c r="EWQ211" s="15"/>
      <c r="EWR211" s="15"/>
      <c r="EWS211" s="15"/>
      <c r="EWT211" s="15"/>
      <c r="EWU211" s="15"/>
      <c r="EWV211" s="15"/>
      <c r="EWW211" s="15"/>
      <c r="EWX211" s="15"/>
      <c r="EWY211" s="15"/>
      <c r="EWZ211" s="15"/>
      <c r="EXA211" s="15"/>
      <c r="EXB211" s="15"/>
      <c r="EXC211" s="15"/>
      <c r="EXD211" s="15"/>
      <c r="EXE211" s="15"/>
      <c r="EXF211" s="15"/>
      <c r="EXG211" s="15"/>
      <c r="EXH211" s="15"/>
      <c r="EXI211" s="15"/>
      <c r="EXJ211" s="15"/>
      <c r="EXK211" s="15"/>
      <c r="EXL211" s="15"/>
      <c r="EXM211" s="15"/>
      <c r="EXN211" s="15"/>
      <c r="EXO211" s="15"/>
      <c r="EXP211" s="15"/>
      <c r="EXQ211" s="15"/>
      <c r="EXR211" s="15"/>
      <c r="EXS211" s="15"/>
      <c r="EXT211" s="15"/>
      <c r="EXU211" s="15"/>
      <c r="EXV211" s="15"/>
      <c r="EXW211" s="15"/>
      <c r="EXX211" s="15"/>
      <c r="EXY211" s="15"/>
      <c r="EXZ211" s="15"/>
      <c r="EYA211" s="15"/>
      <c r="EYB211" s="15"/>
      <c r="EYC211" s="15"/>
      <c r="EYD211" s="15"/>
      <c r="EYE211" s="15"/>
      <c r="EYF211" s="15"/>
      <c r="EYG211" s="15"/>
      <c r="EYH211" s="15"/>
      <c r="EYI211" s="15"/>
      <c r="EYJ211" s="15"/>
      <c r="EYK211" s="15"/>
      <c r="EYL211" s="15"/>
      <c r="EYM211" s="15"/>
      <c r="EYN211" s="15"/>
      <c r="EYO211" s="15"/>
      <c r="EYP211" s="15"/>
      <c r="EYQ211" s="15"/>
      <c r="EYR211" s="15"/>
      <c r="EYS211" s="15"/>
      <c r="EYT211" s="15"/>
      <c r="EYU211" s="15"/>
      <c r="EYV211" s="15"/>
      <c r="EYW211" s="15"/>
      <c r="EYX211" s="15"/>
      <c r="EYY211" s="15"/>
      <c r="EYZ211" s="15"/>
      <c r="EZA211" s="15"/>
      <c r="EZB211" s="15"/>
      <c r="EZC211" s="15"/>
      <c r="EZD211" s="15"/>
      <c r="EZE211" s="15"/>
      <c r="EZF211" s="15"/>
      <c r="EZG211" s="15"/>
      <c r="EZH211" s="15"/>
      <c r="EZI211" s="15"/>
      <c r="EZJ211" s="15"/>
      <c r="EZK211" s="15"/>
      <c r="EZL211" s="15"/>
      <c r="EZM211" s="15"/>
      <c r="EZN211" s="15"/>
      <c r="EZO211" s="15"/>
      <c r="EZP211" s="15"/>
      <c r="EZQ211" s="15"/>
      <c r="EZR211" s="15"/>
      <c r="EZS211" s="15"/>
      <c r="EZT211" s="15"/>
      <c r="EZU211" s="15"/>
      <c r="EZV211" s="15"/>
      <c r="EZW211" s="15"/>
      <c r="EZX211" s="15"/>
      <c r="EZY211" s="15"/>
      <c r="EZZ211" s="15"/>
      <c r="FAA211" s="15"/>
      <c r="FAB211" s="15"/>
      <c r="FAC211" s="15"/>
      <c r="FAD211" s="15"/>
      <c r="FAE211" s="15"/>
      <c r="FAF211" s="15"/>
      <c r="FAG211" s="15"/>
      <c r="FAH211" s="15"/>
      <c r="FAI211" s="15"/>
      <c r="FAJ211" s="15"/>
      <c r="FAK211" s="15"/>
      <c r="FAL211" s="15"/>
      <c r="FAM211" s="15"/>
      <c r="FAN211" s="15"/>
      <c r="FAO211" s="15"/>
      <c r="FAP211" s="15"/>
      <c r="FAQ211" s="15"/>
      <c r="FAR211" s="15"/>
      <c r="FAS211" s="15"/>
      <c r="FAT211" s="15"/>
      <c r="FAU211" s="15"/>
      <c r="FAV211" s="15"/>
      <c r="FAW211" s="15"/>
      <c r="FAX211" s="15"/>
      <c r="FAY211" s="15"/>
      <c r="FAZ211" s="15"/>
      <c r="FBA211" s="15"/>
      <c r="FBB211" s="15"/>
      <c r="FBC211" s="15"/>
      <c r="FBD211" s="15"/>
      <c r="FBE211" s="15"/>
      <c r="FBF211" s="15"/>
      <c r="FBG211" s="15"/>
      <c r="FBH211" s="15"/>
      <c r="FBI211" s="15"/>
      <c r="FBJ211" s="15"/>
      <c r="FBK211" s="15"/>
      <c r="FBL211" s="15"/>
      <c r="FBM211" s="15"/>
      <c r="FBN211" s="15"/>
      <c r="FBO211" s="15"/>
      <c r="FBP211" s="15"/>
      <c r="FBQ211" s="15"/>
      <c r="FBR211" s="15"/>
      <c r="FBS211" s="15"/>
      <c r="FBT211" s="15"/>
      <c r="FBU211" s="15"/>
      <c r="FBV211" s="15"/>
      <c r="FBW211" s="15"/>
      <c r="FBX211" s="15"/>
      <c r="FBY211" s="15"/>
      <c r="FBZ211" s="15"/>
      <c r="FCA211" s="15"/>
      <c r="FCB211" s="15"/>
      <c r="FCC211" s="15"/>
      <c r="FCD211" s="15"/>
      <c r="FCE211" s="15"/>
      <c r="FCF211" s="15"/>
      <c r="FCG211" s="15"/>
      <c r="FCH211" s="15"/>
      <c r="FCI211" s="15"/>
      <c r="FCJ211" s="15"/>
      <c r="FCK211" s="15"/>
      <c r="FCL211" s="15"/>
      <c r="FCM211" s="15"/>
      <c r="FCN211" s="15"/>
      <c r="FCO211" s="15"/>
      <c r="FCP211" s="15"/>
      <c r="FCQ211" s="15"/>
      <c r="FCR211" s="15"/>
      <c r="FCS211" s="15"/>
      <c r="FCT211" s="15"/>
      <c r="FCU211" s="15"/>
      <c r="FCV211" s="15"/>
      <c r="FCW211" s="15"/>
      <c r="FCX211" s="15"/>
      <c r="FCY211" s="15"/>
      <c r="FCZ211" s="15"/>
      <c r="FDA211" s="15"/>
      <c r="FDB211" s="15"/>
      <c r="FDC211" s="15"/>
      <c r="FDD211" s="15"/>
      <c r="FDE211" s="15"/>
      <c r="FDF211" s="15"/>
      <c r="FDG211" s="15"/>
      <c r="FDH211" s="15"/>
      <c r="FDI211" s="15"/>
      <c r="FDJ211" s="15"/>
      <c r="FDK211" s="15"/>
      <c r="FDL211" s="15"/>
      <c r="FDM211" s="15"/>
      <c r="FDN211" s="15"/>
      <c r="FDO211" s="15"/>
      <c r="FDP211" s="15"/>
      <c r="FDQ211" s="15"/>
      <c r="FDR211" s="15"/>
      <c r="FDS211" s="15"/>
      <c r="FDT211" s="15"/>
      <c r="FDU211" s="15"/>
      <c r="FDV211" s="15"/>
      <c r="FDW211" s="15"/>
      <c r="FDX211" s="15"/>
      <c r="FDY211" s="15"/>
      <c r="FDZ211" s="15"/>
      <c r="FEA211" s="15"/>
      <c r="FEB211" s="15"/>
      <c r="FEC211" s="15"/>
      <c r="FED211" s="15"/>
      <c r="FEE211" s="15"/>
      <c r="FEF211" s="15"/>
      <c r="FEG211" s="15"/>
      <c r="FEH211" s="15"/>
      <c r="FEI211" s="15"/>
      <c r="FEJ211" s="15"/>
      <c r="FEK211" s="15"/>
      <c r="FEL211" s="15"/>
      <c r="FEM211" s="15"/>
      <c r="FEN211" s="15"/>
      <c r="FEO211" s="15"/>
      <c r="FEP211" s="15"/>
      <c r="FEQ211" s="15"/>
      <c r="FER211" s="15"/>
      <c r="FES211" s="15"/>
      <c r="FET211" s="15"/>
      <c r="FEU211" s="15"/>
      <c r="FEV211" s="15"/>
      <c r="FEW211" s="15"/>
      <c r="FEX211" s="15"/>
      <c r="FEY211" s="15"/>
      <c r="FEZ211" s="15"/>
      <c r="FFA211" s="15"/>
      <c r="FFB211" s="15"/>
      <c r="FFC211" s="15"/>
      <c r="FFD211" s="15"/>
      <c r="FFE211" s="15"/>
      <c r="FFF211" s="15"/>
      <c r="FFG211" s="15"/>
      <c r="FFH211" s="15"/>
      <c r="FFI211" s="15"/>
      <c r="FFJ211" s="15"/>
      <c r="FFK211" s="15"/>
      <c r="FFL211" s="15"/>
      <c r="FFM211" s="15"/>
      <c r="FFN211" s="15"/>
      <c r="FFO211" s="15"/>
      <c r="FFP211" s="15"/>
      <c r="FFQ211" s="15"/>
      <c r="FFR211" s="15"/>
      <c r="FFS211" s="15"/>
      <c r="FFT211" s="15"/>
      <c r="FFU211" s="15"/>
      <c r="FFV211" s="15"/>
      <c r="FFW211" s="15"/>
      <c r="FFX211" s="15"/>
      <c r="FFY211" s="15"/>
      <c r="FFZ211" s="15"/>
      <c r="FGA211" s="15"/>
      <c r="FGB211" s="15"/>
      <c r="FGC211" s="15"/>
      <c r="FGD211" s="15"/>
      <c r="FGE211" s="15"/>
      <c r="FGF211" s="15"/>
      <c r="FGG211" s="15"/>
      <c r="FGH211" s="15"/>
      <c r="FGI211" s="15"/>
      <c r="FGJ211" s="15"/>
      <c r="FGK211" s="15"/>
      <c r="FGL211" s="15"/>
      <c r="FGM211" s="15"/>
      <c r="FGN211" s="15"/>
      <c r="FGO211" s="15"/>
      <c r="FGP211" s="15"/>
      <c r="FGQ211" s="15"/>
      <c r="FGR211" s="15"/>
      <c r="FGS211" s="15"/>
      <c r="FGT211" s="15"/>
      <c r="FGU211" s="15"/>
      <c r="FGV211" s="15"/>
      <c r="FGW211" s="15"/>
      <c r="FGX211" s="15"/>
      <c r="FGY211" s="15"/>
      <c r="FGZ211" s="15"/>
      <c r="FHA211" s="15"/>
      <c r="FHB211" s="15"/>
      <c r="FHC211" s="15"/>
      <c r="FHD211" s="15"/>
      <c r="FHE211" s="15"/>
      <c r="FHF211" s="15"/>
      <c r="FHG211" s="15"/>
      <c r="FHH211" s="15"/>
      <c r="FHI211" s="15"/>
      <c r="FHJ211" s="15"/>
      <c r="FHK211" s="15"/>
      <c r="FHL211" s="15"/>
      <c r="FHM211" s="15"/>
      <c r="FHN211" s="15"/>
      <c r="FHO211" s="15"/>
      <c r="FHP211" s="15"/>
      <c r="FHQ211" s="15"/>
      <c r="FHR211" s="15"/>
      <c r="FHS211" s="15"/>
      <c r="FHT211" s="15"/>
      <c r="FHU211" s="15"/>
      <c r="FHV211" s="15"/>
      <c r="FHW211" s="15"/>
      <c r="FHX211" s="15"/>
      <c r="FHY211" s="15"/>
      <c r="FHZ211" s="15"/>
      <c r="FIA211" s="15"/>
      <c r="FIB211" s="15"/>
      <c r="FIC211" s="15"/>
      <c r="FID211" s="15"/>
      <c r="FIE211" s="15"/>
      <c r="FIF211" s="15"/>
      <c r="FIG211" s="15"/>
      <c r="FIH211" s="15"/>
      <c r="FII211" s="15"/>
      <c r="FIJ211" s="15"/>
      <c r="FIK211" s="15"/>
      <c r="FIL211" s="15"/>
      <c r="FIM211" s="15"/>
      <c r="FIN211" s="15"/>
      <c r="FIO211" s="15"/>
      <c r="FIP211" s="15"/>
      <c r="FIQ211" s="15"/>
      <c r="FIR211" s="15"/>
      <c r="FIS211" s="15"/>
      <c r="FIT211" s="15"/>
      <c r="FIU211" s="15"/>
      <c r="FIV211" s="15"/>
      <c r="FIW211" s="15"/>
      <c r="FIX211" s="15"/>
      <c r="FIY211" s="15"/>
      <c r="FIZ211" s="15"/>
      <c r="FJA211" s="15"/>
      <c r="FJB211" s="15"/>
      <c r="FJC211" s="15"/>
      <c r="FJD211" s="15"/>
      <c r="FJE211" s="15"/>
      <c r="FJF211" s="15"/>
      <c r="FJG211" s="15"/>
      <c r="FJH211" s="15"/>
      <c r="FJI211" s="15"/>
      <c r="FJJ211" s="15"/>
      <c r="FJK211" s="15"/>
      <c r="FJL211" s="15"/>
      <c r="FJM211" s="15"/>
      <c r="FJN211" s="15"/>
      <c r="FJO211" s="15"/>
      <c r="FJP211" s="15"/>
      <c r="FJQ211" s="15"/>
      <c r="FJR211" s="15"/>
      <c r="FJS211" s="15"/>
      <c r="FJT211" s="15"/>
      <c r="FJU211" s="15"/>
      <c r="FJV211" s="15"/>
      <c r="FJW211" s="15"/>
      <c r="FJX211" s="15"/>
      <c r="FJY211" s="15"/>
      <c r="FJZ211" s="15"/>
      <c r="FKA211" s="15"/>
      <c r="FKB211" s="15"/>
      <c r="FKC211" s="15"/>
      <c r="FKD211" s="15"/>
      <c r="FKE211" s="15"/>
      <c r="FKF211" s="15"/>
      <c r="FKG211" s="15"/>
      <c r="FKH211" s="15"/>
      <c r="FKI211" s="15"/>
      <c r="FKJ211" s="15"/>
      <c r="FKK211" s="15"/>
      <c r="FKL211" s="15"/>
      <c r="FKM211" s="15"/>
      <c r="FKN211" s="15"/>
      <c r="FKO211" s="15"/>
      <c r="FKP211" s="15"/>
      <c r="FKQ211" s="15"/>
      <c r="FKR211" s="15"/>
      <c r="FKS211" s="15"/>
      <c r="FKT211" s="15"/>
      <c r="FKU211" s="15"/>
      <c r="FKV211" s="15"/>
      <c r="FKW211" s="15"/>
      <c r="FKX211" s="15"/>
      <c r="FKY211" s="15"/>
      <c r="FKZ211" s="15"/>
      <c r="FLA211" s="15"/>
      <c r="FLB211" s="15"/>
      <c r="FLC211" s="15"/>
      <c r="FLD211" s="15"/>
      <c r="FLE211" s="15"/>
      <c r="FLF211" s="15"/>
      <c r="FLG211" s="15"/>
      <c r="FLH211" s="15"/>
      <c r="FLI211" s="15"/>
      <c r="FLJ211" s="15"/>
      <c r="FLK211" s="15"/>
      <c r="FLL211" s="15"/>
      <c r="FLM211" s="15"/>
      <c r="FLN211" s="15"/>
      <c r="FLO211" s="15"/>
      <c r="FLP211" s="15"/>
      <c r="FLQ211" s="15"/>
      <c r="FLR211" s="15"/>
      <c r="FLS211" s="15"/>
      <c r="FLT211" s="15"/>
      <c r="FLU211" s="15"/>
      <c r="FLV211" s="15"/>
      <c r="FLW211" s="15"/>
      <c r="FLX211" s="15"/>
      <c r="FLY211" s="15"/>
      <c r="FLZ211" s="15"/>
      <c r="FMA211" s="15"/>
      <c r="FMB211" s="15"/>
      <c r="FMC211" s="15"/>
      <c r="FMD211" s="15"/>
      <c r="FME211" s="15"/>
      <c r="FMF211" s="15"/>
      <c r="FMG211" s="15"/>
      <c r="FMH211" s="15"/>
      <c r="FMI211" s="15"/>
      <c r="FMJ211" s="15"/>
      <c r="FMK211" s="15"/>
      <c r="FML211" s="15"/>
      <c r="FMM211" s="15"/>
      <c r="FMN211" s="15"/>
      <c r="FMO211" s="15"/>
      <c r="FMP211" s="15"/>
      <c r="FMQ211" s="15"/>
      <c r="FMR211" s="15"/>
      <c r="FMS211" s="15"/>
      <c r="FMT211" s="15"/>
      <c r="FMU211" s="15"/>
      <c r="FMV211" s="15"/>
      <c r="FMW211" s="15"/>
      <c r="FMX211" s="15"/>
      <c r="FMY211" s="15"/>
      <c r="FMZ211" s="15"/>
      <c r="FNA211" s="15"/>
      <c r="FNB211" s="15"/>
      <c r="FNC211" s="15"/>
      <c r="FND211" s="15"/>
      <c r="FNE211" s="15"/>
      <c r="FNF211" s="15"/>
      <c r="FNG211" s="15"/>
      <c r="FNH211" s="15"/>
      <c r="FNI211" s="15"/>
      <c r="FNJ211" s="15"/>
      <c r="FNK211" s="15"/>
      <c r="FNL211" s="15"/>
      <c r="FNM211" s="15"/>
      <c r="FNN211" s="15"/>
      <c r="FNO211" s="15"/>
      <c r="FNP211" s="15"/>
      <c r="FNQ211" s="15"/>
      <c r="FNR211" s="15"/>
      <c r="FNS211" s="15"/>
      <c r="FNT211" s="15"/>
      <c r="FNU211" s="15"/>
      <c r="FNV211" s="15"/>
      <c r="FNW211" s="15"/>
      <c r="FNX211" s="15"/>
      <c r="FNY211" s="15"/>
      <c r="FNZ211" s="15"/>
      <c r="FOA211" s="15"/>
      <c r="FOB211" s="15"/>
      <c r="FOC211" s="15"/>
      <c r="FOD211" s="15"/>
      <c r="FOE211" s="15"/>
      <c r="FOF211" s="15"/>
      <c r="FOG211" s="15"/>
      <c r="FOH211" s="15"/>
      <c r="FOI211" s="15"/>
      <c r="FOJ211" s="15"/>
      <c r="FOK211" s="15"/>
      <c r="FOL211" s="15"/>
      <c r="FOM211" s="15"/>
      <c r="FON211" s="15"/>
      <c r="FOO211" s="15"/>
      <c r="FOP211" s="15"/>
      <c r="FOQ211" s="15"/>
      <c r="FOR211" s="15"/>
      <c r="FOS211" s="15"/>
      <c r="FOT211" s="15"/>
      <c r="FOU211" s="15"/>
      <c r="FOV211" s="15"/>
      <c r="FOW211" s="15"/>
      <c r="FOX211" s="15"/>
      <c r="FOY211" s="15"/>
      <c r="FOZ211" s="15"/>
      <c r="FPA211" s="15"/>
      <c r="FPB211" s="15"/>
      <c r="FPC211" s="15"/>
      <c r="FPD211" s="15"/>
      <c r="FPE211" s="15"/>
      <c r="FPF211" s="15"/>
      <c r="FPG211" s="15"/>
      <c r="FPH211" s="15"/>
      <c r="FPI211" s="15"/>
      <c r="FPJ211" s="15"/>
      <c r="FPK211" s="15"/>
      <c r="FPL211" s="15"/>
      <c r="FPM211" s="15"/>
      <c r="FPN211" s="15"/>
      <c r="FPO211" s="15"/>
      <c r="FPP211" s="15"/>
      <c r="FPQ211" s="15"/>
      <c r="FPR211" s="15"/>
      <c r="FPS211" s="15"/>
      <c r="FPT211" s="15"/>
      <c r="FPU211" s="15"/>
      <c r="FPV211" s="15"/>
      <c r="FPW211" s="15"/>
      <c r="FPX211" s="15"/>
      <c r="FPY211" s="15"/>
      <c r="FPZ211" s="15"/>
      <c r="FQA211" s="15"/>
      <c r="FQB211" s="15"/>
      <c r="FQC211" s="15"/>
      <c r="FQD211" s="15"/>
      <c r="FQE211" s="15"/>
      <c r="FQF211" s="15"/>
      <c r="FQG211" s="15"/>
      <c r="FQH211" s="15"/>
      <c r="FQI211" s="15"/>
      <c r="FQJ211" s="15"/>
      <c r="FQK211" s="15"/>
      <c r="FQL211" s="15"/>
      <c r="FQM211" s="15"/>
      <c r="FQN211" s="15"/>
      <c r="FQO211" s="15"/>
      <c r="FQP211" s="15"/>
      <c r="FQQ211" s="15"/>
      <c r="FQR211" s="15"/>
      <c r="FQS211" s="15"/>
      <c r="FQT211" s="15"/>
      <c r="FQU211" s="15"/>
      <c r="FQV211" s="15"/>
      <c r="FQW211" s="15"/>
      <c r="FQX211" s="15"/>
      <c r="FQY211" s="15"/>
      <c r="FQZ211" s="15"/>
      <c r="FRA211" s="15"/>
      <c r="FRB211" s="15"/>
      <c r="FRC211" s="15"/>
      <c r="FRD211" s="15"/>
      <c r="FRE211" s="15"/>
      <c r="FRF211" s="15"/>
      <c r="FRG211" s="15"/>
      <c r="FRH211" s="15"/>
      <c r="FRI211" s="15"/>
      <c r="FRJ211" s="15"/>
      <c r="FRK211" s="15"/>
      <c r="FRL211" s="15"/>
      <c r="FRM211" s="15"/>
      <c r="FRN211" s="15"/>
      <c r="FRO211" s="15"/>
      <c r="FRP211" s="15"/>
      <c r="FRQ211" s="15"/>
      <c r="FRR211" s="15"/>
      <c r="FRS211" s="15"/>
      <c r="FRT211" s="15"/>
      <c r="FRU211" s="15"/>
      <c r="FRV211" s="15"/>
      <c r="FRW211" s="15"/>
      <c r="FRX211" s="15"/>
      <c r="FRY211" s="15"/>
      <c r="FRZ211" s="15"/>
      <c r="FSA211" s="15"/>
      <c r="FSB211" s="15"/>
      <c r="FSC211" s="15"/>
      <c r="FSD211" s="15"/>
      <c r="FSE211" s="15"/>
      <c r="FSF211" s="15"/>
      <c r="FSG211" s="15"/>
      <c r="FSH211" s="15"/>
      <c r="FSI211" s="15"/>
      <c r="FSJ211" s="15"/>
      <c r="FSK211" s="15"/>
      <c r="FSL211" s="15"/>
      <c r="FSM211" s="15"/>
      <c r="FSN211" s="15"/>
      <c r="FSO211" s="15"/>
      <c r="FSP211" s="15"/>
      <c r="FSQ211" s="15"/>
      <c r="FSR211" s="15"/>
      <c r="FSS211" s="15"/>
      <c r="FST211" s="15"/>
      <c r="FSU211" s="15"/>
      <c r="FSV211" s="15"/>
      <c r="FSW211" s="15"/>
      <c r="FSX211" s="15"/>
      <c r="FSY211" s="15"/>
      <c r="FSZ211" s="15"/>
      <c r="FTA211" s="15"/>
      <c r="FTB211" s="15"/>
      <c r="FTC211" s="15"/>
      <c r="FTD211" s="15"/>
      <c r="FTE211" s="15"/>
      <c r="FTF211" s="15"/>
      <c r="FTG211" s="15"/>
      <c r="FTH211" s="15"/>
      <c r="FTI211" s="15"/>
      <c r="FTJ211" s="15"/>
      <c r="FTK211" s="15"/>
      <c r="FTL211" s="15"/>
      <c r="FTM211" s="15"/>
      <c r="FTN211" s="15"/>
      <c r="FTO211" s="15"/>
      <c r="FTP211" s="15"/>
      <c r="FTQ211" s="15"/>
      <c r="FTR211" s="15"/>
      <c r="FTS211" s="15"/>
      <c r="FTT211" s="15"/>
      <c r="FTU211" s="15"/>
      <c r="FTV211" s="15"/>
      <c r="FTW211" s="15"/>
      <c r="FTX211" s="15"/>
      <c r="FTY211" s="15"/>
      <c r="FTZ211" s="15"/>
      <c r="FUA211" s="15"/>
      <c r="FUB211" s="15"/>
      <c r="FUC211" s="15"/>
      <c r="FUD211" s="15"/>
      <c r="FUE211" s="15"/>
      <c r="FUF211" s="15"/>
      <c r="FUG211" s="15"/>
      <c r="FUH211" s="15"/>
      <c r="FUI211" s="15"/>
      <c r="FUJ211" s="15"/>
      <c r="FUK211" s="15"/>
      <c r="FUL211" s="15"/>
      <c r="FUM211" s="15"/>
      <c r="FUN211" s="15"/>
      <c r="FUO211" s="15"/>
      <c r="FUP211" s="15"/>
      <c r="FUQ211" s="15"/>
      <c r="FUR211" s="15"/>
      <c r="FUS211" s="15"/>
      <c r="FUT211" s="15"/>
      <c r="FUU211" s="15"/>
      <c r="FUV211" s="15"/>
      <c r="FUW211" s="15"/>
      <c r="FUX211" s="15"/>
      <c r="FUY211" s="15"/>
      <c r="FUZ211" s="15"/>
      <c r="FVA211" s="15"/>
      <c r="FVB211" s="15"/>
      <c r="FVC211" s="15"/>
      <c r="FVD211" s="15"/>
      <c r="FVE211" s="15"/>
      <c r="FVF211" s="15"/>
      <c r="FVG211" s="15"/>
      <c r="FVH211" s="15"/>
      <c r="FVI211" s="15"/>
      <c r="FVJ211" s="15"/>
      <c r="FVK211" s="15"/>
      <c r="FVL211" s="15"/>
      <c r="FVM211" s="15"/>
      <c r="FVN211" s="15"/>
      <c r="FVO211" s="15"/>
      <c r="FVP211" s="15"/>
      <c r="FVQ211" s="15"/>
      <c r="FVR211" s="15"/>
      <c r="FVS211" s="15"/>
      <c r="FVT211" s="15"/>
      <c r="FVU211" s="15"/>
      <c r="FVV211" s="15"/>
      <c r="FVW211" s="15"/>
      <c r="FVX211" s="15"/>
      <c r="FVY211" s="15"/>
      <c r="FVZ211" s="15"/>
      <c r="FWA211" s="15"/>
      <c r="FWB211" s="15"/>
      <c r="FWC211" s="15"/>
      <c r="FWD211" s="15"/>
      <c r="FWE211" s="15"/>
      <c r="FWF211" s="15"/>
      <c r="FWG211" s="15"/>
      <c r="FWH211" s="15"/>
      <c r="FWI211" s="15"/>
      <c r="FWJ211" s="15"/>
      <c r="FWK211" s="15"/>
      <c r="FWL211" s="15"/>
      <c r="FWM211" s="15"/>
      <c r="FWN211" s="15"/>
      <c r="FWO211" s="15"/>
      <c r="FWP211" s="15"/>
      <c r="FWQ211" s="15"/>
      <c r="FWR211" s="15"/>
      <c r="FWS211" s="15"/>
      <c r="FWT211" s="15"/>
      <c r="FWU211" s="15"/>
      <c r="FWV211" s="15"/>
      <c r="FWW211" s="15"/>
      <c r="FWX211" s="15"/>
      <c r="FWY211" s="15"/>
      <c r="FWZ211" s="15"/>
      <c r="FXA211" s="15"/>
      <c r="FXB211" s="15"/>
      <c r="FXC211" s="15"/>
      <c r="FXD211" s="15"/>
      <c r="FXE211" s="15"/>
      <c r="FXF211" s="15"/>
      <c r="FXG211" s="15"/>
      <c r="FXH211" s="15"/>
      <c r="FXI211" s="15"/>
      <c r="FXJ211" s="15"/>
      <c r="FXK211" s="15"/>
      <c r="FXL211" s="15"/>
      <c r="FXM211" s="15"/>
      <c r="FXN211" s="15"/>
      <c r="FXO211" s="15"/>
      <c r="FXP211" s="15"/>
      <c r="FXQ211" s="15"/>
      <c r="FXR211" s="15"/>
      <c r="FXS211" s="15"/>
      <c r="FXT211" s="15"/>
      <c r="FXU211" s="15"/>
      <c r="FXV211" s="15"/>
      <c r="FXW211" s="15"/>
      <c r="FXX211" s="15"/>
      <c r="FXY211" s="15"/>
      <c r="FXZ211" s="15"/>
      <c r="FYA211" s="15"/>
      <c r="FYB211" s="15"/>
      <c r="FYC211" s="15"/>
      <c r="FYD211" s="15"/>
      <c r="FYE211" s="15"/>
      <c r="FYF211" s="15"/>
      <c r="FYG211" s="15"/>
      <c r="FYH211" s="15"/>
      <c r="FYI211" s="15"/>
      <c r="FYJ211" s="15"/>
      <c r="FYK211" s="15"/>
      <c r="FYL211" s="15"/>
      <c r="FYM211" s="15"/>
      <c r="FYN211" s="15"/>
      <c r="FYO211" s="15"/>
      <c r="FYP211" s="15"/>
      <c r="FYQ211" s="15"/>
      <c r="FYR211" s="15"/>
      <c r="FYS211" s="15"/>
      <c r="FYT211" s="15"/>
      <c r="FYU211" s="15"/>
      <c r="FYV211" s="15"/>
      <c r="FYW211" s="15"/>
      <c r="FYX211" s="15"/>
      <c r="FYY211" s="15"/>
      <c r="FYZ211" s="15"/>
      <c r="FZA211" s="15"/>
      <c r="FZB211" s="15"/>
      <c r="FZC211" s="15"/>
      <c r="FZD211" s="15"/>
      <c r="FZE211" s="15"/>
      <c r="FZF211" s="15"/>
      <c r="FZG211" s="15"/>
      <c r="FZH211" s="15"/>
      <c r="FZI211" s="15"/>
      <c r="FZJ211" s="15"/>
      <c r="FZK211" s="15"/>
      <c r="FZL211" s="15"/>
      <c r="FZM211" s="15"/>
      <c r="FZN211" s="15"/>
      <c r="FZO211" s="15"/>
      <c r="FZP211" s="15"/>
      <c r="FZQ211" s="15"/>
      <c r="FZR211" s="15"/>
      <c r="FZS211" s="15"/>
      <c r="FZT211" s="15"/>
      <c r="FZU211" s="15"/>
      <c r="FZV211" s="15"/>
      <c r="FZW211" s="15"/>
      <c r="FZX211" s="15"/>
      <c r="FZY211" s="15"/>
      <c r="FZZ211" s="15"/>
      <c r="GAA211" s="15"/>
      <c r="GAB211" s="15"/>
      <c r="GAC211" s="15"/>
      <c r="GAD211" s="15"/>
      <c r="GAE211" s="15"/>
      <c r="GAF211" s="15"/>
      <c r="GAG211" s="15"/>
      <c r="GAH211" s="15"/>
      <c r="GAI211" s="15"/>
      <c r="GAJ211" s="15"/>
      <c r="GAK211" s="15"/>
      <c r="GAL211" s="15"/>
      <c r="GAM211" s="15"/>
      <c r="GAN211" s="15"/>
      <c r="GAO211" s="15"/>
      <c r="GAP211" s="15"/>
      <c r="GAQ211" s="15"/>
      <c r="GAR211" s="15"/>
      <c r="GAS211" s="15"/>
      <c r="GAT211" s="15"/>
      <c r="GAU211" s="15"/>
      <c r="GAV211" s="15"/>
      <c r="GAW211" s="15"/>
      <c r="GAX211" s="15"/>
      <c r="GAY211" s="15"/>
      <c r="GAZ211" s="15"/>
      <c r="GBA211" s="15"/>
      <c r="GBB211" s="15"/>
      <c r="GBC211" s="15"/>
      <c r="GBD211" s="15"/>
      <c r="GBE211" s="15"/>
      <c r="GBF211" s="15"/>
      <c r="GBG211" s="15"/>
      <c r="GBH211" s="15"/>
      <c r="GBI211" s="15"/>
      <c r="GBJ211" s="15"/>
      <c r="GBK211" s="15"/>
      <c r="GBL211" s="15"/>
      <c r="GBM211" s="15"/>
      <c r="GBN211" s="15"/>
      <c r="GBO211" s="15"/>
      <c r="GBP211" s="15"/>
      <c r="GBQ211" s="15"/>
      <c r="GBR211" s="15"/>
      <c r="GBS211" s="15"/>
      <c r="GBT211" s="15"/>
      <c r="GBU211" s="15"/>
      <c r="GBV211" s="15"/>
      <c r="GBW211" s="15"/>
      <c r="GBX211" s="15"/>
      <c r="GBY211" s="15"/>
      <c r="GBZ211" s="15"/>
      <c r="GCA211" s="15"/>
      <c r="GCB211" s="15"/>
      <c r="GCC211" s="15"/>
      <c r="GCD211" s="15"/>
      <c r="GCE211" s="15"/>
      <c r="GCF211" s="15"/>
      <c r="GCG211" s="15"/>
      <c r="GCH211" s="15"/>
      <c r="GCI211" s="15"/>
      <c r="GCJ211" s="15"/>
      <c r="GCK211" s="15"/>
      <c r="GCL211" s="15"/>
      <c r="GCM211" s="15"/>
      <c r="GCN211" s="15"/>
      <c r="GCO211" s="15"/>
      <c r="GCP211" s="15"/>
      <c r="GCQ211" s="15"/>
      <c r="GCR211" s="15"/>
      <c r="GCS211" s="15"/>
      <c r="GCT211" s="15"/>
      <c r="GCU211" s="15"/>
      <c r="GCV211" s="15"/>
      <c r="GCW211" s="15"/>
      <c r="GCX211" s="15"/>
      <c r="GCY211" s="15"/>
      <c r="GCZ211" s="15"/>
      <c r="GDA211" s="15"/>
      <c r="GDB211" s="15"/>
      <c r="GDC211" s="15"/>
      <c r="GDD211" s="15"/>
      <c r="GDE211" s="15"/>
      <c r="GDF211" s="15"/>
      <c r="GDG211" s="15"/>
      <c r="GDH211" s="15"/>
      <c r="GDI211" s="15"/>
      <c r="GDJ211" s="15"/>
      <c r="GDK211" s="15"/>
      <c r="GDL211" s="15"/>
      <c r="GDM211" s="15"/>
      <c r="GDN211" s="15"/>
      <c r="GDO211" s="15"/>
      <c r="GDP211" s="15"/>
      <c r="GDQ211" s="15"/>
      <c r="GDR211" s="15"/>
      <c r="GDS211" s="15"/>
      <c r="GDT211" s="15"/>
      <c r="GDU211" s="15"/>
      <c r="GDV211" s="15"/>
      <c r="GDW211" s="15"/>
      <c r="GDX211" s="15"/>
      <c r="GDY211" s="15"/>
      <c r="GDZ211" s="15"/>
      <c r="GEA211" s="15"/>
      <c r="GEB211" s="15"/>
      <c r="GEC211" s="15"/>
      <c r="GED211" s="15"/>
      <c r="GEE211" s="15"/>
      <c r="GEF211" s="15"/>
      <c r="GEG211" s="15"/>
      <c r="GEH211" s="15"/>
      <c r="GEI211" s="15"/>
      <c r="GEJ211" s="15"/>
      <c r="GEK211" s="15"/>
      <c r="GEL211" s="15"/>
      <c r="GEM211" s="15"/>
      <c r="GEN211" s="15"/>
      <c r="GEO211" s="15"/>
      <c r="GEP211" s="15"/>
      <c r="GEQ211" s="15"/>
      <c r="GER211" s="15"/>
      <c r="GES211" s="15"/>
      <c r="GET211" s="15"/>
      <c r="GEU211" s="15"/>
      <c r="GEV211" s="15"/>
      <c r="GEW211" s="15"/>
      <c r="GEX211" s="15"/>
      <c r="GEY211" s="15"/>
      <c r="GEZ211" s="15"/>
      <c r="GFA211" s="15"/>
      <c r="GFB211" s="15"/>
      <c r="GFC211" s="15"/>
      <c r="GFD211" s="15"/>
      <c r="GFE211" s="15"/>
      <c r="GFF211" s="15"/>
      <c r="GFG211" s="15"/>
      <c r="GFH211" s="15"/>
      <c r="GFI211" s="15"/>
      <c r="GFJ211" s="15"/>
      <c r="GFK211" s="15"/>
      <c r="GFL211" s="15"/>
      <c r="GFM211" s="15"/>
      <c r="GFN211" s="15"/>
      <c r="GFO211" s="15"/>
      <c r="GFP211" s="15"/>
      <c r="GFQ211" s="15"/>
      <c r="GFR211" s="15"/>
      <c r="GFS211" s="15"/>
      <c r="GFT211" s="15"/>
      <c r="GFU211" s="15"/>
      <c r="GFV211" s="15"/>
      <c r="GFW211" s="15"/>
      <c r="GFX211" s="15"/>
      <c r="GFY211" s="15"/>
      <c r="GFZ211" s="15"/>
      <c r="GGA211" s="15"/>
      <c r="GGB211" s="15"/>
      <c r="GGC211" s="15"/>
      <c r="GGD211" s="15"/>
      <c r="GGE211" s="15"/>
      <c r="GGF211" s="15"/>
      <c r="GGG211" s="15"/>
      <c r="GGH211" s="15"/>
      <c r="GGI211" s="15"/>
      <c r="GGJ211" s="15"/>
      <c r="GGK211" s="15"/>
      <c r="GGL211" s="15"/>
      <c r="GGM211" s="15"/>
      <c r="GGN211" s="15"/>
      <c r="GGO211" s="15"/>
      <c r="GGP211" s="15"/>
      <c r="GGQ211" s="15"/>
      <c r="GGR211" s="15"/>
      <c r="GGS211" s="15"/>
      <c r="GGT211" s="15"/>
      <c r="GGU211" s="15"/>
      <c r="GGV211" s="15"/>
      <c r="GGW211" s="15"/>
      <c r="GGX211" s="15"/>
      <c r="GGY211" s="15"/>
      <c r="GGZ211" s="15"/>
      <c r="GHA211" s="15"/>
      <c r="GHB211" s="15"/>
      <c r="GHC211" s="15"/>
      <c r="GHD211" s="15"/>
      <c r="GHE211" s="15"/>
      <c r="GHF211" s="15"/>
      <c r="GHG211" s="15"/>
      <c r="GHH211" s="15"/>
      <c r="GHI211" s="15"/>
      <c r="GHJ211" s="15"/>
      <c r="GHK211" s="15"/>
      <c r="GHL211" s="15"/>
      <c r="GHM211" s="15"/>
      <c r="GHN211" s="15"/>
      <c r="GHO211" s="15"/>
      <c r="GHP211" s="15"/>
      <c r="GHQ211" s="15"/>
      <c r="GHR211" s="15"/>
      <c r="GHS211" s="15"/>
      <c r="GHT211" s="15"/>
      <c r="GHU211" s="15"/>
      <c r="GHV211" s="15"/>
      <c r="GHW211" s="15"/>
      <c r="GHX211" s="15"/>
      <c r="GHY211" s="15"/>
      <c r="GHZ211" s="15"/>
      <c r="GIA211" s="15"/>
      <c r="GIB211" s="15"/>
      <c r="GIC211" s="15"/>
      <c r="GID211" s="15"/>
      <c r="GIE211" s="15"/>
      <c r="GIF211" s="15"/>
      <c r="GIG211" s="15"/>
      <c r="GIH211" s="15"/>
      <c r="GII211" s="15"/>
      <c r="GIJ211" s="15"/>
      <c r="GIK211" s="15"/>
      <c r="GIL211" s="15"/>
      <c r="GIM211" s="15"/>
      <c r="GIN211" s="15"/>
      <c r="GIO211" s="15"/>
      <c r="GIP211" s="15"/>
      <c r="GIQ211" s="15"/>
      <c r="GIR211" s="15"/>
      <c r="GIS211" s="15"/>
      <c r="GIT211" s="15"/>
      <c r="GIU211" s="15"/>
      <c r="GIV211" s="15"/>
      <c r="GIW211" s="15"/>
      <c r="GIX211" s="15"/>
      <c r="GIY211" s="15"/>
      <c r="GIZ211" s="15"/>
      <c r="GJA211" s="15"/>
      <c r="GJB211" s="15"/>
      <c r="GJC211" s="15"/>
      <c r="GJD211" s="15"/>
      <c r="GJE211" s="15"/>
      <c r="GJF211" s="15"/>
      <c r="GJG211" s="15"/>
      <c r="GJH211" s="15"/>
      <c r="GJI211" s="15"/>
      <c r="GJJ211" s="15"/>
      <c r="GJK211" s="15"/>
      <c r="GJL211" s="15"/>
      <c r="GJM211" s="15"/>
      <c r="GJN211" s="15"/>
      <c r="GJO211" s="15"/>
      <c r="GJP211" s="15"/>
      <c r="GJQ211" s="15"/>
      <c r="GJR211" s="15"/>
      <c r="GJS211" s="15"/>
      <c r="GJT211" s="15"/>
      <c r="GJU211" s="15"/>
      <c r="GJV211" s="15"/>
      <c r="GJW211" s="15"/>
      <c r="GJX211" s="15"/>
      <c r="GJY211" s="15"/>
      <c r="GJZ211" s="15"/>
      <c r="GKA211" s="15"/>
      <c r="GKB211" s="15"/>
      <c r="GKC211" s="15"/>
      <c r="GKD211" s="15"/>
      <c r="GKE211" s="15"/>
      <c r="GKF211" s="15"/>
      <c r="GKG211" s="15"/>
      <c r="GKH211" s="15"/>
      <c r="GKI211" s="15"/>
      <c r="GKJ211" s="15"/>
      <c r="GKK211" s="15"/>
      <c r="GKL211" s="15"/>
      <c r="GKM211" s="15"/>
      <c r="GKN211" s="15"/>
      <c r="GKO211" s="15"/>
      <c r="GKP211" s="15"/>
      <c r="GKQ211" s="15"/>
      <c r="GKR211" s="15"/>
      <c r="GKS211" s="15"/>
      <c r="GKT211" s="15"/>
      <c r="GKU211" s="15"/>
      <c r="GKV211" s="15"/>
      <c r="GKW211" s="15"/>
      <c r="GKX211" s="15"/>
      <c r="GKY211" s="15"/>
      <c r="GKZ211" s="15"/>
      <c r="GLA211" s="15"/>
      <c r="GLB211" s="15"/>
      <c r="GLC211" s="15"/>
      <c r="GLD211" s="15"/>
      <c r="GLE211" s="15"/>
      <c r="GLF211" s="15"/>
      <c r="GLG211" s="15"/>
      <c r="GLH211" s="15"/>
      <c r="GLI211" s="15"/>
      <c r="GLJ211" s="15"/>
      <c r="GLK211" s="15"/>
      <c r="GLL211" s="15"/>
      <c r="GLM211" s="15"/>
      <c r="GLN211" s="15"/>
      <c r="GLO211" s="15"/>
      <c r="GLP211" s="15"/>
      <c r="GLQ211" s="15"/>
      <c r="GLR211" s="15"/>
      <c r="GLS211" s="15"/>
      <c r="GLT211" s="15"/>
      <c r="GLU211" s="15"/>
      <c r="GLV211" s="15"/>
      <c r="GLW211" s="15"/>
      <c r="GLX211" s="15"/>
      <c r="GLY211" s="15"/>
      <c r="GLZ211" s="15"/>
      <c r="GMA211" s="15"/>
      <c r="GMB211" s="15"/>
      <c r="GMC211" s="15"/>
      <c r="GMD211" s="15"/>
      <c r="GME211" s="15"/>
      <c r="GMF211" s="15"/>
      <c r="GMG211" s="15"/>
      <c r="GMH211" s="15"/>
      <c r="GMI211" s="15"/>
      <c r="GMJ211" s="15"/>
      <c r="GMK211" s="15"/>
      <c r="GML211" s="15"/>
      <c r="GMM211" s="15"/>
      <c r="GMN211" s="15"/>
      <c r="GMO211" s="15"/>
      <c r="GMP211" s="15"/>
      <c r="GMQ211" s="15"/>
      <c r="GMR211" s="15"/>
      <c r="GMS211" s="15"/>
      <c r="GMT211" s="15"/>
      <c r="GMU211" s="15"/>
      <c r="GMV211" s="15"/>
      <c r="GMW211" s="15"/>
      <c r="GMX211" s="15"/>
      <c r="GMY211" s="15"/>
      <c r="GMZ211" s="15"/>
      <c r="GNA211" s="15"/>
      <c r="GNB211" s="15"/>
      <c r="GNC211" s="15"/>
      <c r="GND211" s="15"/>
      <c r="GNE211" s="15"/>
      <c r="GNF211" s="15"/>
      <c r="GNG211" s="15"/>
      <c r="GNH211" s="15"/>
      <c r="GNI211" s="15"/>
      <c r="GNJ211" s="15"/>
      <c r="GNK211" s="15"/>
      <c r="GNL211" s="15"/>
      <c r="GNM211" s="15"/>
      <c r="GNN211" s="15"/>
      <c r="GNO211" s="15"/>
      <c r="GNP211" s="15"/>
      <c r="GNQ211" s="15"/>
      <c r="GNR211" s="15"/>
      <c r="GNS211" s="15"/>
      <c r="GNT211" s="15"/>
      <c r="GNU211" s="15"/>
      <c r="GNV211" s="15"/>
      <c r="GNW211" s="15"/>
      <c r="GNX211" s="15"/>
      <c r="GNY211" s="15"/>
      <c r="GNZ211" s="15"/>
      <c r="GOA211" s="15"/>
      <c r="GOB211" s="15"/>
      <c r="GOC211" s="15"/>
      <c r="GOD211" s="15"/>
      <c r="GOE211" s="15"/>
      <c r="GOF211" s="15"/>
      <c r="GOG211" s="15"/>
      <c r="GOH211" s="15"/>
      <c r="GOI211" s="15"/>
      <c r="GOJ211" s="15"/>
      <c r="GOK211" s="15"/>
      <c r="GOL211" s="15"/>
      <c r="GOM211" s="15"/>
      <c r="GON211" s="15"/>
      <c r="GOO211" s="15"/>
      <c r="GOP211" s="15"/>
      <c r="GOQ211" s="15"/>
      <c r="GOR211" s="15"/>
      <c r="GOS211" s="15"/>
      <c r="GOT211" s="15"/>
      <c r="GOU211" s="15"/>
      <c r="GOV211" s="15"/>
      <c r="GOW211" s="15"/>
      <c r="GOX211" s="15"/>
      <c r="GOY211" s="15"/>
      <c r="GOZ211" s="15"/>
      <c r="GPA211" s="15"/>
      <c r="GPB211" s="15"/>
      <c r="GPC211" s="15"/>
      <c r="GPD211" s="15"/>
      <c r="GPE211" s="15"/>
      <c r="GPF211" s="15"/>
      <c r="GPG211" s="15"/>
      <c r="GPH211" s="15"/>
      <c r="GPI211" s="15"/>
      <c r="GPJ211" s="15"/>
      <c r="GPK211" s="15"/>
      <c r="GPL211" s="15"/>
      <c r="GPM211" s="15"/>
      <c r="GPN211" s="15"/>
      <c r="GPO211" s="15"/>
      <c r="GPP211" s="15"/>
      <c r="GPQ211" s="15"/>
      <c r="GPR211" s="15"/>
      <c r="GPS211" s="15"/>
      <c r="GPT211" s="15"/>
      <c r="GPU211" s="15"/>
      <c r="GPV211" s="15"/>
      <c r="GPW211" s="15"/>
      <c r="GPX211" s="15"/>
      <c r="GPY211" s="15"/>
      <c r="GPZ211" s="15"/>
      <c r="GQA211" s="15"/>
      <c r="GQB211" s="15"/>
      <c r="GQC211" s="15"/>
      <c r="GQD211" s="15"/>
      <c r="GQE211" s="15"/>
      <c r="GQF211" s="15"/>
      <c r="GQG211" s="15"/>
      <c r="GQH211" s="15"/>
      <c r="GQI211" s="15"/>
      <c r="GQJ211" s="15"/>
      <c r="GQK211" s="15"/>
      <c r="GQL211" s="15"/>
      <c r="GQM211" s="15"/>
      <c r="GQN211" s="15"/>
      <c r="GQO211" s="15"/>
      <c r="GQP211" s="15"/>
      <c r="GQQ211" s="15"/>
      <c r="GQR211" s="15"/>
      <c r="GQS211" s="15"/>
      <c r="GQT211" s="15"/>
      <c r="GQU211" s="15"/>
      <c r="GQV211" s="15"/>
      <c r="GQW211" s="15"/>
      <c r="GQX211" s="15"/>
      <c r="GQY211" s="15"/>
      <c r="GQZ211" s="15"/>
      <c r="GRA211" s="15"/>
      <c r="GRB211" s="15"/>
      <c r="GRC211" s="15"/>
      <c r="GRD211" s="15"/>
      <c r="GRE211" s="15"/>
      <c r="GRF211" s="15"/>
      <c r="GRG211" s="15"/>
      <c r="GRH211" s="15"/>
      <c r="GRI211" s="15"/>
      <c r="GRJ211" s="15"/>
      <c r="GRK211" s="15"/>
      <c r="GRL211" s="15"/>
      <c r="GRM211" s="15"/>
      <c r="GRN211" s="15"/>
      <c r="GRO211" s="15"/>
      <c r="GRP211" s="15"/>
      <c r="GRQ211" s="15"/>
      <c r="GRR211" s="15"/>
      <c r="GRS211" s="15"/>
      <c r="GRT211" s="15"/>
      <c r="GRU211" s="15"/>
      <c r="GRV211" s="15"/>
      <c r="GRW211" s="15"/>
      <c r="GRX211" s="15"/>
      <c r="GRY211" s="15"/>
      <c r="GRZ211" s="15"/>
      <c r="GSA211" s="15"/>
      <c r="GSB211" s="15"/>
      <c r="GSC211" s="15"/>
      <c r="GSD211" s="15"/>
      <c r="GSE211" s="15"/>
      <c r="GSF211" s="15"/>
      <c r="GSG211" s="15"/>
      <c r="GSH211" s="15"/>
      <c r="GSI211" s="15"/>
      <c r="GSJ211" s="15"/>
      <c r="GSK211" s="15"/>
      <c r="GSL211" s="15"/>
      <c r="GSM211" s="15"/>
      <c r="GSN211" s="15"/>
      <c r="GSO211" s="15"/>
      <c r="GSP211" s="15"/>
      <c r="GSQ211" s="15"/>
      <c r="GSR211" s="15"/>
      <c r="GSS211" s="15"/>
      <c r="GST211" s="15"/>
      <c r="GSU211" s="15"/>
      <c r="GSV211" s="15"/>
      <c r="GSW211" s="15"/>
      <c r="GSX211" s="15"/>
      <c r="GSY211" s="15"/>
      <c r="GSZ211" s="15"/>
      <c r="GTA211" s="15"/>
      <c r="GTB211" s="15"/>
      <c r="GTC211" s="15"/>
      <c r="GTD211" s="15"/>
      <c r="GTE211" s="15"/>
      <c r="GTF211" s="15"/>
      <c r="GTG211" s="15"/>
      <c r="GTH211" s="15"/>
      <c r="GTI211" s="15"/>
      <c r="GTJ211" s="15"/>
      <c r="GTK211" s="15"/>
      <c r="GTL211" s="15"/>
      <c r="GTM211" s="15"/>
      <c r="GTN211" s="15"/>
      <c r="GTO211" s="15"/>
      <c r="GTP211" s="15"/>
      <c r="GTQ211" s="15"/>
      <c r="GTR211" s="15"/>
      <c r="GTS211" s="15"/>
      <c r="GTT211" s="15"/>
      <c r="GTU211" s="15"/>
      <c r="GTV211" s="15"/>
      <c r="GTW211" s="15"/>
      <c r="GTX211" s="15"/>
      <c r="GTY211" s="15"/>
      <c r="GTZ211" s="15"/>
      <c r="GUA211" s="15"/>
      <c r="GUB211" s="15"/>
      <c r="GUC211" s="15"/>
      <c r="GUD211" s="15"/>
      <c r="GUE211" s="15"/>
      <c r="GUF211" s="15"/>
      <c r="GUG211" s="15"/>
      <c r="GUH211" s="15"/>
      <c r="GUI211" s="15"/>
      <c r="GUJ211" s="15"/>
      <c r="GUK211" s="15"/>
      <c r="GUL211" s="15"/>
      <c r="GUM211" s="15"/>
      <c r="GUN211" s="15"/>
      <c r="GUO211" s="15"/>
      <c r="GUP211" s="15"/>
      <c r="GUQ211" s="15"/>
      <c r="GUR211" s="15"/>
      <c r="GUS211" s="15"/>
      <c r="GUT211" s="15"/>
      <c r="GUU211" s="15"/>
      <c r="GUV211" s="15"/>
      <c r="GUW211" s="15"/>
      <c r="GUX211" s="15"/>
      <c r="GUY211" s="15"/>
      <c r="GUZ211" s="15"/>
      <c r="GVA211" s="15"/>
      <c r="GVB211" s="15"/>
      <c r="GVC211" s="15"/>
      <c r="GVD211" s="15"/>
      <c r="GVE211" s="15"/>
      <c r="GVF211" s="15"/>
      <c r="GVG211" s="15"/>
      <c r="GVH211" s="15"/>
      <c r="GVI211" s="15"/>
      <c r="GVJ211" s="15"/>
      <c r="GVK211" s="15"/>
      <c r="GVL211" s="15"/>
      <c r="GVM211" s="15"/>
      <c r="GVN211" s="15"/>
      <c r="GVO211" s="15"/>
      <c r="GVP211" s="15"/>
      <c r="GVQ211" s="15"/>
      <c r="GVR211" s="15"/>
      <c r="GVS211" s="15"/>
      <c r="GVT211" s="15"/>
      <c r="GVU211" s="15"/>
      <c r="GVV211" s="15"/>
      <c r="GVW211" s="15"/>
      <c r="GVX211" s="15"/>
      <c r="GVY211" s="15"/>
      <c r="GVZ211" s="15"/>
      <c r="GWA211" s="15"/>
      <c r="GWB211" s="15"/>
      <c r="GWC211" s="15"/>
      <c r="GWD211" s="15"/>
      <c r="GWE211" s="15"/>
      <c r="GWF211" s="15"/>
      <c r="GWG211" s="15"/>
      <c r="GWH211" s="15"/>
      <c r="GWI211" s="15"/>
      <c r="GWJ211" s="15"/>
      <c r="GWK211" s="15"/>
      <c r="GWL211" s="15"/>
      <c r="GWM211" s="15"/>
      <c r="GWN211" s="15"/>
      <c r="GWO211" s="15"/>
      <c r="GWP211" s="15"/>
      <c r="GWQ211" s="15"/>
      <c r="GWR211" s="15"/>
      <c r="GWS211" s="15"/>
      <c r="GWT211" s="15"/>
      <c r="GWU211" s="15"/>
      <c r="GWV211" s="15"/>
      <c r="GWW211" s="15"/>
      <c r="GWX211" s="15"/>
      <c r="GWY211" s="15"/>
      <c r="GWZ211" s="15"/>
      <c r="GXA211" s="15"/>
      <c r="GXB211" s="15"/>
      <c r="GXC211" s="15"/>
      <c r="GXD211" s="15"/>
      <c r="GXE211" s="15"/>
      <c r="GXF211" s="15"/>
      <c r="GXG211" s="15"/>
      <c r="GXH211" s="15"/>
      <c r="GXI211" s="15"/>
      <c r="GXJ211" s="15"/>
      <c r="GXK211" s="15"/>
      <c r="GXL211" s="15"/>
      <c r="GXM211" s="15"/>
      <c r="GXN211" s="15"/>
      <c r="GXO211" s="15"/>
      <c r="GXP211" s="15"/>
      <c r="GXQ211" s="15"/>
      <c r="GXR211" s="15"/>
      <c r="GXS211" s="15"/>
      <c r="GXT211" s="15"/>
      <c r="GXU211" s="15"/>
      <c r="GXV211" s="15"/>
      <c r="GXW211" s="15"/>
      <c r="GXX211" s="15"/>
      <c r="GXY211" s="15"/>
      <c r="GXZ211" s="15"/>
      <c r="GYA211" s="15"/>
      <c r="GYB211" s="15"/>
      <c r="GYC211" s="15"/>
      <c r="GYD211" s="15"/>
      <c r="GYE211" s="15"/>
      <c r="GYF211" s="15"/>
      <c r="GYG211" s="15"/>
      <c r="GYH211" s="15"/>
      <c r="GYI211" s="15"/>
      <c r="GYJ211" s="15"/>
      <c r="GYK211" s="15"/>
      <c r="GYL211" s="15"/>
      <c r="GYM211" s="15"/>
      <c r="GYN211" s="15"/>
      <c r="GYO211" s="15"/>
      <c r="GYP211" s="15"/>
      <c r="GYQ211" s="15"/>
      <c r="GYR211" s="15"/>
      <c r="GYS211" s="15"/>
      <c r="GYT211" s="15"/>
      <c r="GYU211" s="15"/>
      <c r="GYV211" s="15"/>
      <c r="GYW211" s="15"/>
      <c r="GYX211" s="15"/>
      <c r="GYY211" s="15"/>
      <c r="GYZ211" s="15"/>
      <c r="GZA211" s="15"/>
      <c r="GZB211" s="15"/>
      <c r="GZC211" s="15"/>
      <c r="GZD211" s="15"/>
      <c r="GZE211" s="15"/>
      <c r="GZF211" s="15"/>
      <c r="GZG211" s="15"/>
      <c r="GZH211" s="15"/>
      <c r="GZI211" s="15"/>
      <c r="GZJ211" s="15"/>
      <c r="GZK211" s="15"/>
      <c r="GZL211" s="15"/>
      <c r="GZM211" s="15"/>
      <c r="GZN211" s="15"/>
      <c r="GZO211" s="15"/>
      <c r="GZP211" s="15"/>
      <c r="GZQ211" s="15"/>
      <c r="GZR211" s="15"/>
      <c r="GZS211" s="15"/>
      <c r="GZT211" s="15"/>
      <c r="GZU211" s="15"/>
      <c r="GZV211" s="15"/>
      <c r="GZW211" s="15"/>
      <c r="GZX211" s="15"/>
      <c r="GZY211" s="15"/>
      <c r="GZZ211" s="15"/>
      <c r="HAA211" s="15"/>
      <c r="HAB211" s="15"/>
      <c r="HAC211" s="15"/>
      <c r="HAD211" s="15"/>
      <c r="HAE211" s="15"/>
      <c r="HAF211" s="15"/>
      <c r="HAG211" s="15"/>
      <c r="HAH211" s="15"/>
      <c r="HAI211" s="15"/>
      <c r="HAJ211" s="15"/>
      <c r="HAK211" s="15"/>
      <c r="HAL211" s="15"/>
      <c r="HAM211" s="15"/>
      <c r="HAN211" s="15"/>
      <c r="HAO211" s="15"/>
      <c r="HAP211" s="15"/>
      <c r="HAQ211" s="15"/>
      <c r="HAR211" s="15"/>
      <c r="HAS211" s="15"/>
      <c r="HAT211" s="15"/>
      <c r="HAU211" s="15"/>
      <c r="HAV211" s="15"/>
      <c r="HAW211" s="15"/>
      <c r="HAX211" s="15"/>
      <c r="HAY211" s="15"/>
      <c r="HAZ211" s="15"/>
      <c r="HBA211" s="15"/>
      <c r="HBB211" s="15"/>
      <c r="HBC211" s="15"/>
      <c r="HBD211" s="15"/>
      <c r="HBE211" s="15"/>
      <c r="HBF211" s="15"/>
      <c r="HBG211" s="15"/>
      <c r="HBH211" s="15"/>
      <c r="HBI211" s="15"/>
      <c r="HBJ211" s="15"/>
      <c r="HBK211" s="15"/>
      <c r="HBL211" s="15"/>
      <c r="HBM211" s="15"/>
      <c r="HBN211" s="15"/>
      <c r="HBO211" s="15"/>
      <c r="HBP211" s="15"/>
      <c r="HBQ211" s="15"/>
      <c r="HBR211" s="15"/>
      <c r="HBS211" s="15"/>
      <c r="HBT211" s="15"/>
      <c r="HBU211" s="15"/>
      <c r="HBV211" s="15"/>
      <c r="HBW211" s="15"/>
      <c r="HBX211" s="15"/>
      <c r="HBY211" s="15"/>
      <c r="HBZ211" s="15"/>
      <c r="HCA211" s="15"/>
      <c r="HCB211" s="15"/>
      <c r="HCC211" s="15"/>
      <c r="HCD211" s="15"/>
      <c r="HCE211" s="15"/>
      <c r="HCF211" s="15"/>
      <c r="HCG211" s="15"/>
      <c r="HCH211" s="15"/>
      <c r="HCI211" s="15"/>
      <c r="HCJ211" s="15"/>
      <c r="HCK211" s="15"/>
      <c r="HCL211" s="15"/>
      <c r="HCM211" s="15"/>
      <c r="HCN211" s="15"/>
      <c r="HCO211" s="15"/>
      <c r="HCP211" s="15"/>
      <c r="HCQ211" s="15"/>
      <c r="HCR211" s="15"/>
      <c r="HCS211" s="15"/>
      <c r="HCT211" s="15"/>
      <c r="HCU211" s="15"/>
      <c r="HCV211" s="15"/>
      <c r="HCW211" s="15"/>
      <c r="HCX211" s="15"/>
      <c r="HCY211" s="15"/>
      <c r="HCZ211" s="15"/>
      <c r="HDA211" s="15"/>
      <c r="HDB211" s="15"/>
      <c r="HDC211" s="15"/>
      <c r="HDD211" s="15"/>
      <c r="HDE211" s="15"/>
      <c r="HDF211" s="15"/>
      <c r="HDG211" s="15"/>
      <c r="HDH211" s="15"/>
      <c r="HDI211" s="15"/>
      <c r="HDJ211" s="15"/>
      <c r="HDK211" s="15"/>
      <c r="HDL211" s="15"/>
      <c r="HDM211" s="15"/>
      <c r="HDN211" s="15"/>
      <c r="HDO211" s="15"/>
      <c r="HDP211" s="15"/>
      <c r="HDQ211" s="15"/>
      <c r="HDR211" s="15"/>
      <c r="HDS211" s="15"/>
      <c r="HDT211" s="15"/>
      <c r="HDU211" s="15"/>
      <c r="HDV211" s="15"/>
      <c r="HDW211" s="15"/>
      <c r="HDX211" s="15"/>
      <c r="HDY211" s="15"/>
      <c r="HDZ211" s="15"/>
      <c r="HEA211" s="15"/>
      <c r="HEB211" s="15"/>
      <c r="HEC211" s="15"/>
      <c r="HED211" s="15"/>
      <c r="HEE211" s="15"/>
      <c r="HEF211" s="15"/>
      <c r="HEG211" s="15"/>
      <c r="HEH211" s="15"/>
      <c r="HEI211" s="15"/>
      <c r="HEJ211" s="15"/>
      <c r="HEK211" s="15"/>
      <c r="HEL211" s="15"/>
      <c r="HEM211" s="15"/>
      <c r="HEN211" s="15"/>
      <c r="HEO211" s="15"/>
      <c r="HEP211" s="15"/>
      <c r="HEQ211" s="15"/>
      <c r="HER211" s="15"/>
      <c r="HES211" s="15"/>
      <c r="HET211" s="15"/>
      <c r="HEU211" s="15"/>
      <c r="HEV211" s="15"/>
      <c r="HEW211" s="15"/>
      <c r="HEX211" s="15"/>
      <c r="HEY211" s="15"/>
      <c r="HEZ211" s="15"/>
      <c r="HFA211" s="15"/>
      <c r="HFB211" s="15"/>
      <c r="HFC211" s="15"/>
      <c r="HFD211" s="15"/>
      <c r="HFE211" s="15"/>
      <c r="HFF211" s="15"/>
      <c r="HFG211" s="15"/>
      <c r="HFH211" s="15"/>
      <c r="HFI211" s="15"/>
      <c r="HFJ211" s="15"/>
      <c r="HFK211" s="15"/>
      <c r="HFL211" s="15"/>
      <c r="HFM211" s="15"/>
      <c r="HFN211" s="15"/>
      <c r="HFO211" s="15"/>
      <c r="HFP211" s="15"/>
      <c r="HFQ211" s="15"/>
      <c r="HFR211" s="15"/>
      <c r="HFS211" s="15"/>
      <c r="HFT211" s="15"/>
      <c r="HFU211" s="15"/>
      <c r="HFV211" s="15"/>
      <c r="HFW211" s="15"/>
      <c r="HFX211" s="15"/>
      <c r="HFY211" s="15"/>
      <c r="HFZ211" s="15"/>
      <c r="HGA211" s="15"/>
      <c r="HGB211" s="15"/>
      <c r="HGC211" s="15"/>
      <c r="HGD211" s="15"/>
      <c r="HGE211" s="15"/>
      <c r="HGF211" s="15"/>
      <c r="HGG211" s="15"/>
      <c r="HGH211" s="15"/>
      <c r="HGI211" s="15"/>
      <c r="HGJ211" s="15"/>
      <c r="HGK211" s="15"/>
      <c r="HGL211" s="15"/>
      <c r="HGM211" s="15"/>
      <c r="HGN211" s="15"/>
      <c r="HGO211" s="15"/>
      <c r="HGP211" s="15"/>
      <c r="HGQ211" s="15"/>
      <c r="HGR211" s="15"/>
      <c r="HGS211" s="15"/>
      <c r="HGT211" s="15"/>
      <c r="HGU211" s="15"/>
      <c r="HGV211" s="15"/>
      <c r="HGW211" s="15"/>
      <c r="HGX211" s="15"/>
      <c r="HGY211" s="15"/>
      <c r="HGZ211" s="15"/>
      <c r="HHA211" s="15"/>
      <c r="HHB211" s="15"/>
      <c r="HHC211" s="15"/>
      <c r="HHD211" s="15"/>
      <c r="HHE211" s="15"/>
      <c r="HHF211" s="15"/>
      <c r="HHG211" s="15"/>
      <c r="HHH211" s="15"/>
      <c r="HHI211" s="15"/>
      <c r="HHJ211" s="15"/>
      <c r="HHK211" s="15"/>
      <c r="HHL211" s="15"/>
      <c r="HHM211" s="15"/>
      <c r="HHN211" s="15"/>
      <c r="HHO211" s="15"/>
      <c r="HHP211" s="15"/>
      <c r="HHQ211" s="15"/>
      <c r="HHR211" s="15"/>
      <c r="HHS211" s="15"/>
      <c r="HHT211" s="15"/>
      <c r="HHU211" s="15"/>
      <c r="HHV211" s="15"/>
      <c r="HHW211" s="15"/>
      <c r="HHX211" s="15"/>
      <c r="HHY211" s="15"/>
      <c r="HHZ211" s="15"/>
      <c r="HIA211" s="15"/>
      <c r="HIB211" s="15"/>
      <c r="HIC211" s="15"/>
      <c r="HID211" s="15"/>
      <c r="HIE211" s="15"/>
      <c r="HIF211" s="15"/>
      <c r="HIG211" s="15"/>
      <c r="HIH211" s="15"/>
      <c r="HII211" s="15"/>
      <c r="HIJ211" s="15"/>
      <c r="HIK211" s="15"/>
      <c r="HIL211" s="15"/>
      <c r="HIM211" s="15"/>
      <c r="HIN211" s="15"/>
      <c r="HIO211" s="15"/>
      <c r="HIP211" s="15"/>
      <c r="HIQ211" s="15"/>
      <c r="HIR211" s="15"/>
      <c r="HIS211" s="15"/>
      <c r="HIT211" s="15"/>
      <c r="HIU211" s="15"/>
      <c r="HIV211" s="15"/>
      <c r="HIW211" s="15"/>
      <c r="HIX211" s="15"/>
      <c r="HIY211" s="15"/>
      <c r="HIZ211" s="15"/>
      <c r="HJA211" s="15"/>
      <c r="HJB211" s="15"/>
      <c r="HJC211" s="15"/>
      <c r="HJD211" s="15"/>
      <c r="HJE211" s="15"/>
      <c r="HJF211" s="15"/>
      <c r="HJG211" s="15"/>
      <c r="HJH211" s="15"/>
      <c r="HJI211" s="15"/>
      <c r="HJJ211" s="15"/>
      <c r="HJK211" s="15"/>
      <c r="HJL211" s="15"/>
      <c r="HJM211" s="15"/>
      <c r="HJN211" s="15"/>
      <c r="HJO211" s="15"/>
      <c r="HJP211" s="15"/>
      <c r="HJQ211" s="15"/>
      <c r="HJR211" s="15"/>
      <c r="HJS211" s="15"/>
      <c r="HJT211" s="15"/>
      <c r="HJU211" s="15"/>
      <c r="HJV211" s="15"/>
      <c r="HJW211" s="15"/>
      <c r="HJX211" s="15"/>
      <c r="HJY211" s="15"/>
      <c r="HJZ211" s="15"/>
      <c r="HKA211" s="15"/>
      <c r="HKB211" s="15"/>
      <c r="HKC211" s="15"/>
      <c r="HKD211" s="15"/>
      <c r="HKE211" s="15"/>
      <c r="HKF211" s="15"/>
      <c r="HKG211" s="15"/>
      <c r="HKH211" s="15"/>
      <c r="HKI211" s="15"/>
      <c r="HKJ211" s="15"/>
      <c r="HKK211" s="15"/>
      <c r="HKL211" s="15"/>
      <c r="HKM211" s="15"/>
      <c r="HKN211" s="15"/>
      <c r="HKO211" s="15"/>
      <c r="HKP211" s="15"/>
      <c r="HKQ211" s="15"/>
      <c r="HKR211" s="15"/>
      <c r="HKS211" s="15"/>
      <c r="HKT211" s="15"/>
      <c r="HKU211" s="15"/>
      <c r="HKV211" s="15"/>
      <c r="HKW211" s="15"/>
      <c r="HKX211" s="15"/>
      <c r="HKY211" s="15"/>
      <c r="HKZ211" s="15"/>
      <c r="HLA211" s="15"/>
      <c r="HLB211" s="15"/>
      <c r="HLC211" s="15"/>
      <c r="HLD211" s="15"/>
      <c r="HLE211" s="15"/>
      <c r="HLF211" s="15"/>
      <c r="HLG211" s="15"/>
      <c r="HLH211" s="15"/>
      <c r="HLI211" s="15"/>
      <c r="HLJ211" s="15"/>
      <c r="HLK211" s="15"/>
      <c r="HLL211" s="15"/>
      <c r="HLM211" s="15"/>
      <c r="HLN211" s="15"/>
      <c r="HLO211" s="15"/>
      <c r="HLP211" s="15"/>
      <c r="HLQ211" s="15"/>
      <c r="HLR211" s="15"/>
      <c r="HLS211" s="15"/>
      <c r="HLT211" s="15"/>
      <c r="HLU211" s="15"/>
      <c r="HLV211" s="15"/>
      <c r="HLW211" s="15"/>
      <c r="HLX211" s="15"/>
      <c r="HLY211" s="15"/>
      <c r="HLZ211" s="15"/>
      <c r="HMA211" s="15"/>
      <c r="HMB211" s="15"/>
      <c r="HMC211" s="15"/>
      <c r="HMD211" s="15"/>
      <c r="HME211" s="15"/>
      <c r="HMF211" s="15"/>
      <c r="HMG211" s="15"/>
      <c r="HMH211" s="15"/>
      <c r="HMI211" s="15"/>
      <c r="HMJ211" s="15"/>
      <c r="HMK211" s="15"/>
      <c r="HML211" s="15"/>
      <c r="HMM211" s="15"/>
      <c r="HMN211" s="15"/>
      <c r="HMO211" s="15"/>
      <c r="HMP211" s="15"/>
      <c r="HMQ211" s="15"/>
      <c r="HMR211" s="15"/>
      <c r="HMS211" s="15"/>
      <c r="HMT211" s="15"/>
      <c r="HMU211" s="15"/>
      <c r="HMV211" s="15"/>
      <c r="HMW211" s="15"/>
      <c r="HMX211" s="15"/>
      <c r="HMY211" s="15"/>
      <c r="HMZ211" s="15"/>
      <c r="HNA211" s="15"/>
      <c r="HNB211" s="15"/>
      <c r="HNC211" s="15"/>
      <c r="HND211" s="15"/>
      <c r="HNE211" s="15"/>
      <c r="HNF211" s="15"/>
      <c r="HNG211" s="15"/>
      <c r="HNH211" s="15"/>
      <c r="HNI211" s="15"/>
      <c r="HNJ211" s="15"/>
      <c r="HNK211" s="15"/>
      <c r="HNL211" s="15"/>
      <c r="HNM211" s="15"/>
      <c r="HNN211" s="15"/>
      <c r="HNO211" s="15"/>
      <c r="HNP211" s="15"/>
      <c r="HNQ211" s="15"/>
      <c r="HNR211" s="15"/>
      <c r="HNS211" s="15"/>
      <c r="HNT211" s="15"/>
      <c r="HNU211" s="15"/>
      <c r="HNV211" s="15"/>
      <c r="HNW211" s="15"/>
      <c r="HNX211" s="15"/>
      <c r="HNY211" s="15"/>
      <c r="HNZ211" s="15"/>
      <c r="HOA211" s="15"/>
      <c r="HOB211" s="15"/>
      <c r="HOC211" s="15"/>
      <c r="HOD211" s="15"/>
      <c r="HOE211" s="15"/>
      <c r="HOF211" s="15"/>
      <c r="HOG211" s="15"/>
      <c r="HOH211" s="15"/>
      <c r="HOI211" s="15"/>
      <c r="HOJ211" s="15"/>
      <c r="HOK211" s="15"/>
      <c r="HOL211" s="15"/>
      <c r="HOM211" s="15"/>
      <c r="HON211" s="15"/>
      <c r="HOO211" s="15"/>
      <c r="HOP211" s="15"/>
      <c r="HOQ211" s="15"/>
      <c r="HOR211" s="15"/>
      <c r="HOS211" s="15"/>
      <c r="HOT211" s="15"/>
      <c r="HOU211" s="15"/>
      <c r="HOV211" s="15"/>
      <c r="HOW211" s="15"/>
      <c r="HOX211" s="15"/>
      <c r="HOY211" s="15"/>
      <c r="HOZ211" s="15"/>
      <c r="HPA211" s="15"/>
      <c r="HPB211" s="15"/>
      <c r="HPC211" s="15"/>
      <c r="HPD211" s="15"/>
      <c r="HPE211" s="15"/>
      <c r="HPF211" s="15"/>
      <c r="HPG211" s="15"/>
      <c r="HPH211" s="15"/>
      <c r="HPI211" s="15"/>
      <c r="HPJ211" s="15"/>
      <c r="HPK211" s="15"/>
      <c r="HPL211" s="15"/>
      <c r="HPM211" s="15"/>
      <c r="HPN211" s="15"/>
      <c r="HPO211" s="15"/>
      <c r="HPP211" s="15"/>
      <c r="HPQ211" s="15"/>
      <c r="HPR211" s="15"/>
      <c r="HPS211" s="15"/>
      <c r="HPT211" s="15"/>
      <c r="HPU211" s="15"/>
      <c r="HPV211" s="15"/>
      <c r="HPW211" s="15"/>
      <c r="HPX211" s="15"/>
      <c r="HPY211" s="15"/>
      <c r="HPZ211" s="15"/>
      <c r="HQA211" s="15"/>
      <c r="HQB211" s="15"/>
      <c r="HQC211" s="15"/>
      <c r="HQD211" s="15"/>
      <c r="HQE211" s="15"/>
      <c r="HQF211" s="15"/>
      <c r="HQG211" s="15"/>
      <c r="HQH211" s="15"/>
      <c r="HQI211" s="15"/>
      <c r="HQJ211" s="15"/>
      <c r="HQK211" s="15"/>
      <c r="HQL211" s="15"/>
      <c r="HQM211" s="15"/>
      <c r="HQN211" s="15"/>
      <c r="HQO211" s="15"/>
      <c r="HQP211" s="15"/>
      <c r="HQQ211" s="15"/>
      <c r="HQR211" s="15"/>
      <c r="HQS211" s="15"/>
      <c r="HQT211" s="15"/>
      <c r="HQU211" s="15"/>
      <c r="HQV211" s="15"/>
      <c r="HQW211" s="15"/>
      <c r="HQX211" s="15"/>
      <c r="HQY211" s="15"/>
      <c r="HQZ211" s="15"/>
      <c r="HRA211" s="15"/>
      <c r="HRB211" s="15"/>
      <c r="HRC211" s="15"/>
      <c r="HRD211" s="15"/>
      <c r="HRE211" s="15"/>
      <c r="HRF211" s="15"/>
      <c r="HRG211" s="15"/>
      <c r="HRH211" s="15"/>
      <c r="HRI211" s="15"/>
      <c r="HRJ211" s="15"/>
      <c r="HRK211" s="15"/>
      <c r="HRL211" s="15"/>
      <c r="HRM211" s="15"/>
      <c r="HRN211" s="15"/>
      <c r="HRO211" s="15"/>
      <c r="HRP211" s="15"/>
      <c r="HRQ211" s="15"/>
      <c r="HRR211" s="15"/>
      <c r="HRS211" s="15"/>
      <c r="HRT211" s="15"/>
      <c r="HRU211" s="15"/>
      <c r="HRV211" s="15"/>
      <c r="HRW211" s="15"/>
      <c r="HRX211" s="15"/>
      <c r="HRY211" s="15"/>
      <c r="HRZ211" s="15"/>
      <c r="HSA211" s="15"/>
      <c r="HSB211" s="15"/>
      <c r="HSC211" s="15"/>
      <c r="HSD211" s="15"/>
      <c r="HSE211" s="15"/>
      <c r="HSF211" s="15"/>
      <c r="HSG211" s="15"/>
      <c r="HSH211" s="15"/>
      <c r="HSI211" s="15"/>
      <c r="HSJ211" s="15"/>
      <c r="HSK211" s="15"/>
      <c r="HSL211" s="15"/>
      <c r="HSM211" s="15"/>
      <c r="HSN211" s="15"/>
      <c r="HSO211" s="15"/>
      <c r="HSP211" s="15"/>
      <c r="HSQ211" s="15"/>
      <c r="HSR211" s="15"/>
      <c r="HSS211" s="15"/>
      <c r="HST211" s="15"/>
      <c r="HSU211" s="15"/>
      <c r="HSV211" s="15"/>
      <c r="HSW211" s="15"/>
      <c r="HSX211" s="15"/>
      <c r="HSY211" s="15"/>
      <c r="HSZ211" s="15"/>
      <c r="HTA211" s="15"/>
      <c r="HTB211" s="15"/>
      <c r="HTC211" s="15"/>
      <c r="HTD211" s="15"/>
      <c r="HTE211" s="15"/>
      <c r="HTF211" s="15"/>
      <c r="HTG211" s="15"/>
      <c r="HTH211" s="15"/>
      <c r="HTI211" s="15"/>
      <c r="HTJ211" s="15"/>
      <c r="HTK211" s="15"/>
      <c r="HTL211" s="15"/>
      <c r="HTM211" s="15"/>
      <c r="HTN211" s="15"/>
      <c r="HTO211" s="15"/>
      <c r="HTP211" s="15"/>
      <c r="HTQ211" s="15"/>
      <c r="HTR211" s="15"/>
      <c r="HTS211" s="15"/>
      <c r="HTT211" s="15"/>
      <c r="HTU211" s="15"/>
      <c r="HTV211" s="15"/>
      <c r="HTW211" s="15"/>
      <c r="HTX211" s="15"/>
      <c r="HTY211" s="15"/>
      <c r="HTZ211" s="15"/>
      <c r="HUA211" s="15"/>
      <c r="HUB211" s="15"/>
      <c r="HUC211" s="15"/>
      <c r="HUD211" s="15"/>
      <c r="HUE211" s="15"/>
      <c r="HUF211" s="15"/>
      <c r="HUG211" s="15"/>
      <c r="HUH211" s="15"/>
      <c r="HUI211" s="15"/>
      <c r="HUJ211" s="15"/>
      <c r="HUK211" s="15"/>
      <c r="HUL211" s="15"/>
      <c r="HUM211" s="15"/>
      <c r="HUN211" s="15"/>
      <c r="HUO211" s="15"/>
      <c r="HUP211" s="15"/>
      <c r="HUQ211" s="15"/>
      <c r="HUR211" s="15"/>
      <c r="HUS211" s="15"/>
      <c r="HUT211" s="15"/>
      <c r="HUU211" s="15"/>
      <c r="HUV211" s="15"/>
      <c r="HUW211" s="15"/>
      <c r="HUX211" s="15"/>
      <c r="HUY211" s="15"/>
      <c r="HUZ211" s="15"/>
      <c r="HVA211" s="15"/>
      <c r="HVB211" s="15"/>
      <c r="HVC211" s="15"/>
      <c r="HVD211" s="15"/>
      <c r="HVE211" s="15"/>
      <c r="HVF211" s="15"/>
      <c r="HVG211" s="15"/>
      <c r="HVH211" s="15"/>
      <c r="HVI211" s="15"/>
      <c r="HVJ211" s="15"/>
      <c r="HVK211" s="15"/>
      <c r="HVL211" s="15"/>
      <c r="HVM211" s="15"/>
      <c r="HVN211" s="15"/>
      <c r="HVO211" s="15"/>
      <c r="HVP211" s="15"/>
      <c r="HVQ211" s="15"/>
      <c r="HVR211" s="15"/>
      <c r="HVS211" s="15"/>
      <c r="HVT211" s="15"/>
      <c r="HVU211" s="15"/>
      <c r="HVV211" s="15"/>
      <c r="HVW211" s="15"/>
      <c r="HVX211" s="15"/>
      <c r="HVY211" s="15"/>
      <c r="HVZ211" s="15"/>
      <c r="HWA211" s="15"/>
      <c r="HWB211" s="15"/>
      <c r="HWC211" s="15"/>
      <c r="HWD211" s="15"/>
      <c r="HWE211" s="15"/>
      <c r="HWF211" s="15"/>
      <c r="HWG211" s="15"/>
      <c r="HWH211" s="15"/>
      <c r="HWI211" s="15"/>
      <c r="HWJ211" s="15"/>
      <c r="HWK211" s="15"/>
      <c r="HWL211" s="15"/>
      <c r="HWM211" s="15"/>
      <c r="HWN211" s="15"/>
      <c r="HWO211" s="15"/>
      <c r="HWP211" s="15"/>
      <c r="HWQ211" s="15"/>
      <c r="HWR211" s="15"/>
      <c r="HWS211" s="15"/>
      <c r="HWT211" s="15"/>
      <c r="HWU211" s="15"/>
      <c r="HWV211" s="15"/>
      <c r="HWW211" s="15"/>
      <c r="HWX211" s="15"/>
      <c r="HWY211" s="15"/>
      <c r="HWZ211" s="15"/>
      <c r="HXA211" s="15"/>
      <c r="HXB211" s="15"/>
      <c r="HXC211" s="15"/>
      <c r="HXD211" s="15"/>
      <c r="HXE211" s="15"/>
      <c r="HXF211" s="15"/>
      <c r="HXG211" s="15"/>
      <c r="HXH211" s="15"/>
      <c r="HXI211" s="15"/>
      <c r="HXJ211" s="15"/>
      <c r="HXK211" s="15"/>
      <c r="HXL211" s="15"/>
      <c r="HXM211" s="15"/>
      <c r="HXN211" s="15"/>
      <c r="HXO211" s="15"/>
      <c r="HXP211" s="15"/>
      <c r="HXQ211" s="15"/>
      <c r="HXR211" s="15"/>
      <c r="HXS211" s="15"/>
      <c r="HXT211" s="15"/>
      <c r="HXU211" s="15"/>
      <c r="HXV211" s="15"/>
      <c r="HXW211" s="15"/>
      <c r="HXX211" s="15"/>
      <c r="HXY211" s="15"/>
      <c r="HXZ211" s="15"/>
      <c r="HYA211" s="15"/>
      <c r="HYB211" s="15"/>
      <c r="HYC211" s="15"/>
      <c r="HYD211" s="15"/>
      <c r="HYE211" s="15"/>
      <c r="HYF211" s="15"/>
      <c r="HYG211" s="15"/>
      <c r="HYH211" s="15"/>
      <c r="HYI211" s="15"/>
      <c r="HYJ211" s="15"/>
      <c r="HYK211" s="15"/>
      <c r="HYL211" s="15"/>
      <c r="HYM211" s="15"/>
      <c r="HYN211" s="15"/>
      <c r="HYO211" s="15"/>
      <c r="HYP211" s="15"/>
      <c r="HYQ211" s="15"/>
      <c r="HYR211" s="15"/>
      <c r="HYS211" s="15"/>
      <c r="HYT211" s="15"/>
      <c r="HYU211" s="15"/>
      <c r="HYV211" s="15"/>
      <c r="HYW211" s="15"/>
      <c r="HYX211" s="15"/>
      <c r="HYY211" s="15"/>
      <c r="HYZ211" s="15"/>
      <c r="HZA211" s="15"/>
      <c r="HZB211" s="15"/>
      <c r="HZC211" s="15"/>
      <c r="HZD211" s="15"/>
      <c r="HZE211" s="15"/>
      <c r="HZF211" s="15"/>
      <c r="HZG211" s="15"/>
      <c r="HZH211" s="15"/>
      <c r="HZI211" s="15"/>
      <c r="HZJ211" s="15"/>
      <c r="HZK211" s="15"/>
      <c r="HZL211" s="15"/>
      <c r="HZM211" s="15"/>
      <c r="HZN211" s="15"/>
      <c r="HZO211" s="15"/>
      <c r="HZP211" s="15"/>
      <c r="HZQ211" s="15"/>
      <c r="HZR211" s="15"/>
      <c r="HZS211" s="15"/>
      <c r="HZT211" s="15"/>
      <c r="HZU211" s="15"/>
      <c r="HZV211" s="15"/>
      <c r="HZW211" s="15"/>
      <c r="HZX211" s="15"/>
      <c r="HZY211" s="15"/>
      <c r="HZZ211" s="15"/>
      <c r="IAA211" s="15"/>
      <c r="IAB211" s="15"/>
      <c r="IAC211" s="15"/>
      <c r="IAD211" s="15"/>
      <c r="IAE211" s="15"/>
      <c r="IAF211" s="15"/>
      <c r="IAG211" s="15"/>
      <c r="IAH211" s="15"/>
      <c r="IAI211" s="15"/>
      <c r="IAJ211" s="15"/>
      <c r="IAK211" s="15"/>
      <c r="IAL211" s="15"/>
      <c r="IAM211" s="15"/>
      <c r="IAN211" s="15"/>
      <c r="IAO211" s="15"/>
      <c r="IAP211" s="15"/>
      <c r="IAQ211" s="15"/>
      <c r="IAR211" s="15"/>
      <c r="IAS211" s="15"/>
      <c r="IAT211" s="15"/>
      <c r="IAU211" s="15"/>
      <c r="IAV211" s="15"/>
      <c r="IAW211" s="15"/>
      <c r="IAX211" s="15"/>
      <c r="IAY211" s="15"/>
      <c r="IAZ211" s="15"/>
      <c r="IBA211" s="15"/>
      <c r="IBB211" s="15"/>
      <c r="IBC211" s="15"/>
      <c r="IBD211" s="15"/>
      <c r="IBE211" s="15"/>
      <c r="IBF211" s="15"/>
      <c r="IBG211" s="15"/>
      <c r="IBH211" s="15"/>
      <c r="IBI211" s="15"/>
      <c r="IBJ211" s="15"/>
      <c r="IBK211" s="15"/>
      <c r="IBL211" s="15"/>
      <c r="IBM211" s="15"/>
      <c r="IBN211" s="15"/>
      <c r="IBO211" s="15"/>
      <c r="IBP211" s="15"/>
      <c r="IBQ211" s="15"/>
      <c r="IBR211" s="15"/>
      <c r="IBS211" s="15"/>
      <c r="IBT211" s="15"/>
      <c r="IBU211" s="15"/>
      <c r="IBV211" s="15"/>
      <c r="IBW211" s="15"/>
      <c r="IBX211" s="15"/>
      <c r="IBY211" s="15"/>
      <c r="IBZ211" s="15"/>
      <c r="ICA211" s="15"/>
      <c r="ICB211" s="15"/>
      <c r="ICC211" s="15"/>
      <c r="ICD211" s="15"/>
      <c r="ICE211" s="15"/>
      <c r="ICF211" s="15"/>
      <c r="ICG211" s="15"/>
      <c r="ICH211" s="15"/>
      <c r="ICI211" s="15"/>
      <c r="ICJ211" s="15"/>
      <c r="ICK211" s="15"/>
      <c r="ICL211" s="15"/>
      <c r="ICM211" s="15"/>
      <c r="ICN211" s="15"/>
      <c r="ICO211" s="15"/>
      <c r="ICP211" s="15"/>
      <c r="ICQ211" s="15"/>
      <c r="ICR211" s="15"/>
      <c r="ICS211" s="15"/>
      <c r="ICT211" s="15"/>
      <c r="ICU211" s="15"/>
      <c r="ICV211" s="15"/>
      <c r="ICW211" s="15"/>
      <c r="ICX211" s="15"/>
      <c r="ICY211" s="15"/>
      <c r="ICZ211" s="15"/>
      <c r="IDA211" s="15"/>
      <c r="IDB211" s="15"/>
      <c r="IDC211" s="15"/>
      <c r="IDD211" s="15"/>
      <c r="IDE211" s="15"/>
      <c r="IDF211" s="15"/>
      <c r="IDG211" s="15"/>
      <c r="IDH211" s="15"/>
      <c r="IDI211" s="15"/>
      <c r="IDJ211" s="15"/>
      <c r="IDK211" s="15"/>
      <c r="IDL211" s="15"/>
      <c r="IDM211" s="15"/>
      <c r="IDN211" s="15"/>
      <c r="IDO211" s="15"/>
      <c r="IDP211" s="15"/>
      <c r="IDQ211" s="15"/>
      <c r="IDR211" s="15"/>
      <c r="IDS211" s="15"/>
      <c r="IDT211" s="15"/>
      <c r="IDU211" s="15"/>
      <c r="IDV211" s="15"/>
      <c r="IDW211" s="15"/>
      <c r="IDX211" s="15"/>
      <c r="IDY211" s="15"/>
      <c r="IDZ211" s="15"/>
      <c r="IEA211" s="15"/>
      <c r="IEB211" s="15"/>
      <c r="IEC211" s="15"/>
      <c r="IED211" s="15"/>
      <c r="IEE211" s="15"/>
      <c r="IEF211" s="15"/>
      <c r="IEG211" s="15"/>
      <c r="IEH211" s="15"/>
      <c r="IEI211" s="15"/>
      <c r="IEJ211" s="15"/>
      <c r="IEK211" s="15"/>
      <c r="IEL211" s="15"/>
      <c r="IEM211" s="15"/>
      <c r="IEN211" s="15"/>
      <c r="IEO211" s="15"/>
      <c r="IEP211" s="15"/>
      <c r="IEQ211" s="15"/>
      <c r="IER211" s="15"/>
      <c r="IES211" s="15"/>
      <c r="IET211" s="15"/>
      <c r="IEU211" s="15"/>
      <c r="IEV211" s="15"/>
      <c r="IEW211" s="15"/>
      <c r="IEX211" s="15"/>
      <c r="IEY211" s="15"/>
      <c r="IEZ211" s="15"/>
      <c r="IFA211" s="15"/>
      <c r="IFB211" s="15"/>
      <c r="IFC211" s="15"/>
      <c r="IFD211" s="15"/>
      <c r="IFE211" s="15"/>
      <c r="IFF211" s="15"/>
      <c r="IFG211" s="15"/>
      <c r="IFH211" s="15"/>
      <c r="IFI211" s="15"/>
      <c r="IFJ211" s="15"/>
      <c r="IFK211" s="15"/>
      <c r="IFL211" s="15"/>
      <c r="IFM211" s="15"/>
      <c r="IFN211" s="15"/>
      <c r="IFO211" s="15"/>
      <c r="IFP211" s="15"/>
      <c r="IFQ211" s="15"/>
      <c r="IFR211" s="15"/>
      <c r="IFS211" s="15"/>
      <c r="IFT211" s="15"/>
      <c r="IFU211" s="15"/>
      <c r="IFV211" s="15"/>
      <c r="IFW211" s="15"/>
      <c r="IFX211" s="15"/>
      <c r="IFY211" s="15"/>
      <c r="IFZ211" s="15"/>
      <c r="IGA211" s="15"/>
      <c r="IGB211" s="15"/>
      <c r="IGC211" s="15"/>
      <c r="IGD211" s="15"/>
      <c r="IGE211" s="15"/>
      <c r="IGF211" s="15"/>
      <c r="IGG211" s="15"/>
      <c r="IGH211" s="15"/>
      <c r="IGI211" s="15"/>
      <c r="IGJ211" s="15"/>
      <c r="IGK211" s="15"/>
      <c r="IGL211" s="15"/>
      <c r="IGM211" s="15"/>
      <c r="IGN211" s="15"/>
      <c r="IGO211" s="15"/>
      <c r="IGP211" s="15"/>
      <c r="IGQ211" s="15"/>
      <c r="IGR211" s="15"/>
      <c r="IGS211" s="15"/>
      <c r="IGT211" s="15"/>
      <c r="IGU211" s="15"/>
      <c r="IGV211" s="15"/>
      <c r="IGW211" s="15"/>
      <c r="IGX211" s="15"/>
      <c r="IGY211" s="15"/>
      <c r="IGZ211" s="15"/>
      <c r="IHA211" s="15"/>
      <c r="IHB211" s="15"/>
      <c r="IHC211" s="15"/>
      <c r="IHD211" s="15"/>
      <c r="IHE211" s="15"/>
      <c r="IHF211" s="15"/>
      <c r="IHG211" s="15"/>
      <c r="IHH211" s="15"/>
      <c r="IHI211" s="15"/>
      <c r="IHJ211" s="15"/>
      <c r="IHK211" s="15"/>
      <c r="IHL211" s="15"/>
      <c r="IHM211" s="15"/>
      <c r="IHN211" s="15"/>
      <c r="IHO211" s="15"/>
      <c r="IHP211" s="15"/>
      <c r="IHQ211" s="15"/>
      <c r="IHR211" s="15"/>
      <c r="IHS211" s="15"/>
      <c r="IHT211" s="15"/>
      <c r="IHU211" s="15"/>
      <c r="IHV211" s="15"/>
      <c r="IHW211" s="15"/>
      <c r="IHX211" s="15"/>
      <c r="IHY211" s="15"/>
      <c r="IHZ211" s="15"/>
      <c r="IIA211" s="15"/>
      <c r="IIB211" s="15"/>
      <c r="IIC211" s="15"/>
      <c r="IID211" s="15"/>
      <c r="IIE211" s="15"/>
      <c r="IIF211" s="15"/>
      <c r="IIG211" s="15"/>
      <c r="IIH211" s="15"/>
      <c r="III211" s="15"/>
      <c r="IIJ211" s="15"/>
      <c r="IIK211" s="15"/>
      <c r="IIL211" s="15"/>
      <c r="IIM211" s="15"/>
      <c r="IIN211" s="15"/>
      <c r="IIO211" s="15"/>
      <c r="IIP211" s="15"/>
      <c r="IIQ211" s="15"/>
      <c r="IIR211" s="15"/>
      <c r="IIS211" s="15"/>
      <c r="IIT211" s="15"/>
      <c r="IIU211" s="15"/>
      <c r="IIV211" s="15"/>
      <c r="IIW211" s="15"/>
      <c r="IIX211" s="15"/>
      <c r="IIY211" s="15"/>
      <c r="IIZ211" s="15"/>
      <c r="IJA211" s="15"/>
      <c r="IJB211" s="15"/>
      <c r="IJC211" s="15"/>
      <c r="IJD211" s="15"/>
      <c r="IJE211" s="15"/>
      <c r="IJF211" s="15"/>
      <c r="IJG211" s="15"/>
      <c r="IJH211" s="15"/>
      <c r="IJI211" s="15"/>
      <c r="IJJ211" s="15"/>
      <c r="IJK211" s="15"/>
      <c r="IJL211" s="15"/>
      <c r="IJM211" s="15"/>
      <c r="IJN211" s="15"/>
      <c r="IJO211" s="15"/>
      <c r="IJP211" s="15"/>
      <c r="IJQ211" s="15"/>
      <c r="IJR211" s="15"/>
      <c r="IJS211" s="15"/>
      <c r="IJT211" s="15"/>
      <c r="IJU211" s="15"/>
      <c r="IJV211" s="15"/>
      <c r="IJW211" s="15"/>
      <c r="IJX211" s="15"/>
      <c r="IJY211" s="15"/>
      <c r="IJZ211" s="15"/>
      <c r="IKA211" s="15"/>
      <c r="IKB211" s="15"/>
      <c r="IKC211" s="15"/>
      <c r="IKD211" s="15"/>
      <c r="IKE211" s="15"/>
      <c r="IKF211" s="15"/>
      <c r="IKG211" s="15"/>
      <c r="IKH211" s="15"/>
      <c r="IKI211" s="15"/>
      <c r="IKJ211" s="15"/>
      <c r="IKK211" s="15"/>
      <c r="IKL211" s="15"/>
      <c r="IKM211" s="15"/>
      <c r="IKN211" s="15"/>
      <c r="IKO211" s="15"/>
      <c r="IKP211" s="15"/>
      <c r="IKQ211" s="15"/>
      <c r="IKR211" s="15"/>
      <c r="IKS211" s="15"/>
      <c r="IKT211" s="15"/>
      <c r="IKU211" s="15"/>
      <c r="IKV211" s="15"/>
      <c r="IKW211" s="15"/>
      <c r="IKX211" s="15"/>
      <c r="IKY211" s="15"/>
      <c r="IKZ211" s="15"/>
      <c r="ILA211" s="15"/>
      <c r="ILB211" s="15"/>
      <c r="ILC211" s="15"/>
      <c r="ILD211" s="15"/>
      <c r="ILE211" s="15"/>
      <c r="ILF211" s="15"/>
      <c r="ILG211" s="15"/>
      <c r="ILH211" s="15"/>
      <c r="ILI211" s="15"/>
      <c r="ILJ211" s="15"/>
      <c r="ILK211" s="15"/>
      <c r="ILL211" s="15"/>
      <c r="ILM211" s="15"/>
      <c r="ILN211" s="15"/>
      <c r="ILO211" s="15"/>
      <c r="ILP211" s="15"/>
      <c r="ILQ211" s="15"/>
      <c r="ILR211" s="15"/>
      <c r="ILS211" s="15"/>
      <c r="ILT211" s="15"/>
      <c r="ILU211" s="15"/>
      <c r="ILV211" s="15"/>
      <c r="ILW211" s="15"/>
      <c r="ILX211" s="15"/>
      <c r="ILY211" s="15"/>
      <c r="ILZ211" s="15"/>
      <c r="IMA211" s="15"/>
      <c r="IMB211" s="15"/>
      <c r="IMC211" s="15"/>
      <c r="IMD211" s="15"/>
      <c r="IME211" s="15"/>
      <c r="IMF211" s="15"/>
      <c r="IMG211" s="15"/>
      <c r="IMH211" s="15"/>
      <c r="IMI211" s="15"/>
      <c r="IMJ211" s="15"/>
      <c r="IMK211" s="15"/>
      <c r="IML211" s="15"/>
      <c r="IMM211" s="15"/>
      <c r="IMN211" s="15"/>
      <c r="IMO211" s="15"/>
      <c r="IMP211" s="15"/>
      <c r="IMQ211" s="15"/>
      <c r="IMR211" s="15"/>
      <c r="IMS211" s="15"/>
      <c r="IMT211" s="15"/>
      <c r="IMU211" s="15"/>
      <c r="IMV211" s="15"/>
      <c r="IMW211" s="15"/>
      <c r="IMX211" s="15"/>
      <c r="IMY211" s="15"/>
      <c r="IMZ211" s="15"/>
      <c r="INA211" s="15"/>
      <c r="INB211" s="15"/>
      <c r="INC211" s="15"/>
      <c r="IND211" s="15"/>
      <c r="INE211" s="15"/>
      <c r="INF211" s="15"/>
      <c r="ING211" s="15"/>
      <c r="INH211" s="15"/>
      <c r="INI211" s="15"/>
      <c r="INJ211" s="15"/>
      <c r="INK211" s="15"/>
      <c r="INL211" s="15"/>
      <c r="INM211" s="15"/>
      <c r="INN211" s="15"/>
      <c r="INO211" s="15"/>
      <c r="INP211" s="15"/>
      <c r="INQ211" s="15"/>
      <c r="INR211" s="15"/>
      <c r="INS211" s="15"/>
      <c r="INT211" s="15"/>
      <c r="INU211" s="15"/>
      <c r="INV211" s="15"/>
      <c r="INW211" s="15"/>
      <c r="INX211" s="15"/>
      <c r="INY211" s="15"/>
      <c r="INZ211" s="15"/>
      <c r="IOA211" s="15"/>
      <c r="IOB211" s="15"/>
      <c r="IOC211" s="15"/>
      <c r="IOD211" s="15"/>
      <c r="IOE211" s="15"/>
      <c r="IOF211" s="15"/>
      <c r="IOG211" s="15"/>
      <c r="IOH211" s="15"/>
      <c r="IOI211" s="15"/>
      <c r="IOJ211" s="15"/>
      <c r="IOK211" s="15"/>
      <c r="IOL211" s="15"/>
      <c r="IOM211" s="15"/>
      <c r="ION211" s="15"/>
      <c r="IOO211" s="15"/>
      <c r="IOP211" s="15"/>
      <c r="IOQ211" s="15"/>
      <c r="IOR211" s="15"/>
      <c r="IOS211" s="15"/>
      <c r="IOT211" s="15"/>
      <c r="IOU211" s="15"/>
      <c r="IOV211" s="15"/>
      <c r="IOW211" s="15"/>
      <c r="IOX211" s="15"/>
      <c r="IOY211" s="15"/>
      <c r="IOZ211" s="15"/>
      <c r="IPA211" s="15"/>
      <c r="IPB211" s="15"/>
      <c r="IPC211" s="15"/>
      <c r="IPD211" s="15"/>
      <c r="IPE211" s="15"/>
      <c r="IPF211" s="15"/>
      <c r="IPG211" s="15"/>
      <c r="IPH211" s="15"/>
      <c r="IPI211" s="15"/>
      <c r="IPJ211" s="15"/>
      <c r="IPK211" s="15"/>
      <c r="IPL211" s="15"/>
      <c r="IPM211" s="15"/>
      <c r="IPN211" s="15"/>
      <c r="IPO211" s="15"/>
      <c r="IPP211" s="15"/>
      <c r="IPQ211" s="15"/>
      <c r="IPR211" s="15"/>
      <c r="IPS211" s="15"/>
      <c r="IPT211" s="15"/>
      <c r="IPU211" s="15"/>
      <c r="IPV211" s="15"/>
      <c r="IPW211" s="15"/>
      <c r="IPX211" s="15"/>
      <c r="IPY211" s="15"/>
      <c r="IPZ211" s="15"/>
      <c r="IQA211" s="15"/>
      <c r="IQB211" s="15"/>
      <c r="IQC211" s="15"/>
      <c r="IQD211" s="15"/>
      <c r="IQE211" s="15"/>
      <c r="IQF211" s="15"/>
      <c r="IQG211" s="15"/>
      <c r="IQH211" s="15"/>
      <c r="IQI211" s="15"/>
      <c r="IQJ211" s="15"/>
      <c r="IQK211" s="15"/>
      <c r="IQL211" s="15"/>
      <c r="IQM211" s="15"/>
      <c r="IQN211" s="15"/>
      <c r="IQO211" s="15"/>
      <c r="IQP211" s="15"/>
      <c r="IQQ211" s="15"/>
      <c r="IQR211" s="15"/>
      <c r="IQS211" s="15"/>
      <c r="IQT211" s="15"/>
      <c r="IQU211" s="15"/>
      <c r="IQV211" s="15"/>
      <c r="IQW211" s="15"/>
      <c r="IQX211" s="15"/>
      <c r="IQY211" s="15"/>
      <c r="IQZ211" s="15"/>
      <c r="IRA211" s="15"/>
      <c r="IRB211" s="15"/>
      <c r="IRC211" s="15"/>
      <c r="IRD211" s="15"/>
      <c r="IRE211" s="15"/>
      <c r="IRF211" s="15"/>
      <c r="IRG211" s="15"/>
      <c r="IRH211" s="15"/>
      <c r="IRI211" s="15"/>
      <c r="IRJ211" s="15"/>
      <c r="IRK211" s="15"/>
      <c r="IRL211" s="15"/>
      <c r="IRM211" s="15"/>
      <c r="IRN211" s="15"/>
      <c r="IRO211" s="15"/>
      <c r="IRP211" s="15"/>
      <c r="IRQ211" s="15"/>
      <c r="IRR211" s="15"/>
      <c r="IRS211" s="15"/>
      <c r="IRT211" s="15"/>
      <c r="IRU211" s="15"/>
      <c r="IRV211" s="15"/>
      <c r="IRW211" s="15"/>
      <c r="IRX211" s="15"/>
      <c r="IRY211" s="15"/>
      <c r="IRZ211" s="15"/>
      <c r="ISA211" s="15"/>
      <c r="ISB211" s="15"/>
      <c r="ISC211" s="15"/>
      <c r="ISD211" s="15"/>
      <c r="ISE211" s="15"/>
      <c r="ISF211" s="15"/>
      <c r="ISG211" s="15"/>
      <c r="ISH211" s="15"/>
      <c r="ISI211" s="15"/>
      <c r="ISJ211" s="15"/>
      <c r="ISK211" s="15"/>
      <c r="ISL211" s="15"/>
      <c r="ISM211" s="15"/>
      <c r="ISN211" s="15"/>
      <c r="ISO211" s="15"/>
      <c r="ISP211" s="15"/>
      <c r="ISQ211" s="15"/>
      <c r="ISR211" s="15"/>
      <c r="ISS211" s="15"/>
      <c r="IST211" s="15"/>
      <c r="ISU211" s="15"/>
      <c r="ISV211" s="15"/>
      <c r="ISW211" s="15"/>
      <c r="ISX211" s="15"/>
      <c r="ISY211" s="15"/>
      <c r="ISZ211" s="15"/>
      <c r="ITA211" s="15"/>
      <c r="ITB211" s="15"/>
      <c r="ITC211" s="15"/>
      <c r="ITD211" s="15"/>
      <c r="ITE211" s="15"/>
      <c r="ITF211" s="15"/>
      <c r="ITG211" s="15"/>
      <c r="ITH211" s="15"/>
      <c r="ITI211" s="15"/>
      <c r="ITJ211" s="15"/>
      <c r="ITK211" s="15"/>
      <c r="ITL211" s="15"/>
      <c r="ITM211" s="15"/>
      <c r="ITN211" s="15"/>
      <c r="ITO211" s="15"/>
      <c r="ITP211" s="15"/>
      <c r="ITQ211" s="15"/>
      <c r="ITR211" s="15"/>
      <c r="ITS211" s="15"/>
      <c r="ITT211" s="15"/>
      <c r="ITU211" s="15"/>
      <c r="ITV211" s="15"/>
      <c r="ITW211" s="15"/>
      <c r="ITX211" s="15"/>
      <c r="ITY211" s="15"/>
      <c r="ITZ211" s="15"/>
      <c r="IUA211" s="15"/>
      <c r="IUB211" s="15"/>
      <c r="IUC211" s="15"/>
      <c r="IUD211" s="15"/>
      <c r="IUE211" s="15"/>
      <c r="IUF211" s="15"/>
      <c r="IUG211" s="15"/>
      <c r="IUH211" s="15"/>
      <c r="IUI211" s="15"/>
      <c r="IUJ211" s="15"/>
      <c r="IUK211" s="15"/>
      <c r="IUL211" s="15"/>
      <c r="IUM211" s="15"/>
      <c r="IUN211" s="15"/>
      <c r="IUO211" s="15"/>
      <c r="IUP211" s="15"/>
      <c r="IUQ211" s="15"/>
      <c r="IUR211" s="15"/>
      <c r="IUS211" s="15"/>
      <c r="IUT211" s="15"/>
      <c r="IUU211" s="15"/>
      <c r="IUV211" s="15"/>
      <c r="IUW211" s="15"/>
      <c r="IUX211" s="15"/>
      <c r="IUY211" s="15"/>
      <c r="IUZ211" s="15"/>
      <c r="IVA211" s="15"/>
      <c r="IVB211" s="15"/>
      <c r="IVC211" s="15"/>
      <c r="IVD211" s="15"/>
      <c r="IVE211" s="15"/>
      <c r="IVF211" s="15"/>
      <c r="IVG211" s="15"/>
      <c r="IVH211" s="15"/>
      <c r="IVI211" s="15"/>
      <c r="IVJ211" s="15"/>
      <c r="IVK211" s="15"/>
      <c r="IVL211" s="15"/>
      <c r="IVM211" s="15"/>
      <c r="IVN211" s="15"/>
      <c r="IVO211" s="15"/>
      <c r="IVP211" s="15"/>
      <c r="IVQ211" s="15"/>
      <c r="IVR211" s="15"/>
      <c r="IVS211" s="15"/>
      <c r="IVT211" s="15"/>
      <c r="IVU211" s="15"/>
      <c r="IVV211" s="15"/>
      <c r="IVW211" s="15"/>
      <c r="IVX211" s="15"/>
      <c r="IVY211" s="15"/>
      <c r="IVZ211" s="15"/>
      <c r="IWA211" s="15"/>
      <c r="IWB211" s="15"/>
      <c r="IWC211" s="15"/>
      <c r="IWD211" s="15"/>
      <c r="IWE211" s="15"/>
      <c r="IWF211" s="15"/>
      <c r="IWG211" s="15"/>
      <c r="IWH211" s="15"/>
      <c r="IWI211" s="15"/>
      <c r="IWJ211" s="15"/>
      <c r="IWK211" s="15"/>
      <c r="IWL211" s="15"/>
      <c r="IWM211" s="15"/>
      <c r="IWN211" s="15"/>
      <c r="IWO211" s="15"/>
      <c r="IWP211" s="15"/>
      <c r="IWQ211" s="15"/>
      <c r="IWR211" s="15"/>
      <c r="IWS211" s="15"/>
      <c r="IWT211" s="15"/>
      <c r="IWU211" s="15"/>
      <c r="IWV211" s="15"/>
      <c r="IWW211" s="15"/>
      <c r="IWX211" s="15"/>
      <c r="IWY211" s="15"/>
      <c r="IWZ211" s="15"/>
      <c r="IXA211" s="15"/>
      <c r="IXB211" s="15"/>
      <c r="IXC211" s="15"/>
      <c r="IXD211" s="15"/>
      <c r="IXE211" s="15"/>
      <c r="IXF211" s="15"/>
      <c r="IXG211" s="15"/>
      <c r="IXH211" s="15"/>
      <c r="IXI211" s="15"/>
      <c r="IXJ211" s="15"/>
      <c r="IXK211" s="15"/>
      <c r="IXL211" s="15"/>
      <c r="IXM211" s="15"/>
      <c r="IXN211" s="15"/>
      <c r="IXO211" s="15"/>
      <c r="IXP211" s="15"/>
      <c r="IXQ211" s="15"/>
      <c r="IXR211" s="15"/>
      <c r="IXS211" s="15"/>
      <c r="IXT211" s="15"/>
      <c r="IXU211" s="15"/>
      <c r="IXV211" s="15"/>
      <c r="IXW211" s="15"/>
      <c r="IXX211" s="15"/>
      <c r="IXY211" s="15"/>
      <c r="IXZ211" s="15"/>
      <c r="IYA211" s="15"/>
      <c r="IYB211" s="15"/>
      <c r="IYC211" s="15"/>
      <c r="IYD211" s="15"/>
      <c r="IYE211" s="15"/>
      <c r="IYF211" s="15"/>
      <c r="IYG211" s="15"/>
      <c r="IYH211" s="15"/>
      <c r="IYI211" s="15"/>
      <c r="IYJ211" s="15"/>
      <c r="IYK211" s="15"/>
      <c r="IYL211" s="15"/>
      <c r="IYM211" s="15"/>
      <c r="IYN211" s="15"/>
      <c r="IYO211" s="15"/>
      <c r="IYP211" s="15"/>
      <c r="IYQ211" s="15"/>
      <c r="IYR211" s="15"/>
      <c r="IYS211" s="15"/>
      <c r="IYT211" s="15"/>
      <c r="IYU211" s="15"/>
      <c r="IYV211" s="15"/>
      <c r="IYW211" s="15"/>
      <c r="IYX211" s="15"/>
      <c r="IYY211" s="15"/>
      <c r="IYZ211" s="15"/>
      <c r="IZA211" s="15"/>
      <c r="IZB211" s="15"/>
      <c r="IZC211" s="15"/>
      <c r="IZD211" s="15"/>
      <c r="IZE211" s="15"/>
      <c r="IZF211" s="15"/>
      <c r="IZG211" s="15"/>
      <c r="IZH211" s="15"/>
      <c r="IZI211" s="15"/>
      <c r="IZJ211" s="15"/>
      <c r="IZK211" s="15"/>
      <c r="IZL211" s="15"/>
      <c r="IZM211" s="15"/>
      <c r="IZN211" s="15"/>
      <c r="IZO211" s="15"/>
      <c r="IZP211" s="15"/>
      <c r="IZQ211" s="15"/>
      <c r="IZR211" s="15"/>
      <c r="IZS211" s="15"/>
      <c r="IZT211" s="15"/>
      <c r="IZU211" s="15"/>
      <c r="IZV211" s="15"/>
      <c r="IZW211" s="15"/>
      <c r="IZX211" s="15"/>
      <c r="IZY211" s="15"/>
      <c r="IZZ211" s="15"/>
      <c r="JAA211" s="15"/>
      <c r="JAB211" s="15"/>
      <c r="JAC211" s="15"/>
      <c r="JAD211" s="15"/>
      <c r="JAE211" s="15"/>
      <c r="JAF211" s="15"/>
      <c r="JAG211" s="15"/>
      <c r="JAH211" s="15"/>
      <c r="JAI211" s="15"/>
      <c r="JAJ211" s="15"/>
      <c r="JAK211" s="15"/>
      <c r="JAL211" s="15"/>
      <c r="JAM211" s="15"/>
      <c r="JAN211" s="15"/>
      <c r="JAO211" s="15"/>
      <c r="JAP211" s="15"/>
      <c r="JAQ211" s="15"/>
      <c r="JAR211" s="15"/>
      <c r="JAS211" s="15"/>
      <c r="JAT211" s="15"/>
      <c r="JAU211" s="15"/>
      <c r="JAV211" s="15"/>
      <c r="JAW211" s="15"/>
      <c r="JAX211" s="15"/>
      <c r="JAY211" s="15"/>
      <c r="JAZ211" s="15"/>
      <c r="JBA211" s="15"/>
      <c r="JBB211" s="15"/>
      <c r="JBC211" s="15"/>
      <c r="JBD211" s="15"/>
      <c r="JBE211" s="15"/>
      <c r="JBF211" s="15"/>
      <c r="JBG211" s="15"/>
      <c r="JBH211" s="15"/>
      <c r="JBI211" s="15"/>
      <c r="JBJ211" s="15"/>
      <c r="JBK211" s="15"/>
      <c r="JBL211" s="15"/>
      <c r="JBM211" s="15"/>
      <c r="JBN211" s="15"/>
      <c r="JBO211" s="15"/>
      <c r="JBP211" s="15"/>
      <c r="JBQ211" s="15"/>
      <c r="JBR211" s="15"/>
      <c r="JBS211" s="15"/>
      <c r="JBT211" s="15"/>
      <c r="JBU211" s="15"/>
      <c r="JBV211" s="15"/>
      <c r="JBW211" s="15"/>
      <c r="JBX211" s="15"/>
      <c r="JBY211" s="15"/>
      <c r="JBZ211" s="15"/>
      <c r="JCA211" s="15"/>
      <c r="JCB211" s="15"/>
      <c r="JCC211" s="15"/>
      <c r="JCD211" s="15"/>
      <c r="JCE211" s="15"/>
      <c r="JCF211" s="15"/>
      <c r="JCG211" s="15"/>
      <c r="JCH211" s="15"/>
      <c r="JCI211" s="15"/>
      <c r="JCJ211" s="15"/>
      <c r="JCK211" s="15"/>
      <c r="JCL211" s="15"/>
      <c r="JCM211" s="15"/>
      <c r="JCN211" s="15"/>
      <c r="JCO211" s="15"/>
      <c r="JCP211" s="15"/>
      <c r="JCQ211" s="15"/>
      <c r="JCR211" s="15"/>
      <c r="JCS211" s="15"/>
      <c r="JCT211" s="15"/>
      <c r="JCU211" s="15"/>
      <c r="JCV211" s="15"/>
      <c r="JCW211" s="15"/>
      <c r="JCX211" s="15"/>
      <c r="JCY211" s="15"/>
      <c r="JCZ211" s="15"/>
      <c r="JDA211" s="15"/>
      <c r="JDB211" s="15"/>
      <c r="JDC211" s="15"/>
      <c r="JDD211" s="15"/>
      <c r="JDE211" s="15"/>
      <c r="JDF211" s="15"/>
      <c r="JDG211" s="15"/>
      <c r="JDH211" s="15"/>
      <c r="JDI211" s="15"/>
      <c r="JDJ211" s="15"/>
      <c r="JDK211" s="15"/>
      <c r="JDL211" s="15"/>
      <c r="JDM211" s="15"/>
      <c r="JDN211" s="15"/>
      <c r="JDO211" s="15"/>
      <c r="JDP211" s="15"/>
      <c r="JDQ211" s="15"/>
      <c r="JDR211" s="15"/>
      <c r="JDS211" s="15"/>
      <c r="JDT211" s="15"/>
      <c r="JDU211" s="15"/>
      <c r="JDV211" s="15"/>
      <c r="JDW211" s="15"/>
      <c r="JDX211" s="15"/>
      <c r="JDY211" s="15"/>
      <c r="JDZ211" s="15"/>
      <c r="JEA211" s="15"/>
      <c r="JEB211" s="15"/>
      <c r="JEC211" s="15"/>
      <c r="JED211" s="15"/>
      <c r="JEE211" s="15"/>
      <c r="JEF211" s="15"/>
      <c r="JEG211" s="15"/>
      <c r="JEH211" s="15"/>
      <c r="JEI211" s="15"/>
      <c r="JEJ211" s="15"/>
      <c r="JEK211" s="15"/>
      <c r="JEL211" s="15"/>
      <c r="JEM211" s="15"/>
      <c r="JEN211" s="15"/>
      <c r="JEO211" s="15"/>
      <c r="JEP211" s="15"/>
      <c r="JEQ211" s="15"/>
      <c r="JER211" s="15"/>
      <c r="JES211" s="15"/>
      <c r="JET211" s="15"/>
      <c r="JEU211" s="15"/>
      <c r="JEV211" s="15"/>
      <c r="JEW211" s="15"/>
      <c r="JEX211" s="15"/>
      <c r="JEY211" s="15"/>
      <c r="JEZ211" s="15"/>
      <c r="JFA211" s="15"/>
      <c r="JFB211" s="15"/>
      <c r="JFC211" s="15"/>
      <c r="JFD211" s="15"/>
      <c r="JFE211" s="15"/>
      <c r="JFF211" s="15"/>
      <c r="JFG211" s="15"/>
      <c r="JFH211" s="15"/>
      <c r="JFI211" s="15"/>
      <c r="JFJ211" s="15"/>
      <c r="JFK211" s="15"/>
      <c r="JFL211" s="15"/>
      <c r="JFM211" s="15"/>
      <c r="JFN211" s="15"/>
      <c r="JFO211" s="15"/>
      <c r="JFP211" s="15"/>
      <c r="JFQ211" s="15"/>
      <c r="JFR211" s="15"/>
      <c r="JFS211" s="15"/>
      <c r="JFT211" s="15"/>
      <c r="JFU211" s="15"/>
      <c r="JFV211" s="15"/>
      <c r="JFW211" s="15"/>
      <c r="JFX211" s="15"/>
      <c r="JFY211" s="15"/>
      <c r="JFZ211" s="15"/>
      <c r="JGA211" s="15"/>
      <c r="JGB211" s="15"/>
      <c r="JGC211" s="15"/>
      <c r="JGD211" s="15"/>
      <c r="JGE211" s="15"/>
      <c r="JGF211" s="15"/>
      <c r="JGG211" s="15"/>
      <c r="JGH211" s="15"/>
      <c r="JGI211" s="15"/>
      <c r="JGJ211" s="15"/>
      <c r="JGK211" s="15"/>
      <c r="JGL211" s="15"/>
      <c r="JGM211" s="15"/>
      <c r="JGN211" s="15"/>
      <c r="JGO211" s="15"/>
      <c r="JGP211" s="15"/>
      <c r="JGQ211" s="15"/>
      <c r="JGR211" s="15"/>
      <c r="JGS211" s="15"/>
      <c r="JGT211" s="15"/>
      <c r="JGU211" s="15"/>
      <c r="JGV211" s="15"/>
      <c r="JGW211" s="15"/>
      <c r="JGX211" s="15"/>
      <c r="JGY211" s="15"/>
      <c r="JGZ211" s="15"/>
      <c r="JHA211" s="15"/>
      <c r="JHB211" s="15"/>
      <c r="JHC211" s="15"/>
      <c r="JHD211" s="15"/>
      <c r="JHE211" s="15"/>
      <c r="JHF211" s="15"/>
      <c r="JHG211" s="15"/>
      <c r="JHH211" s="15"/>
      <c r="JHI211" s="15"/>
      <c r="JHJ211" s="15"/>
      <c r="JHK211" s="15"/>
      <c r="JHL211" s="15"/>
      <c r="JHM211" s="15"/>
      <c r="JHN211" s="15"/>
      <c r="JHO211" s="15"/>
      <c r="JHP211" s="15"/>
      <c r="JHQ211" s="15"/>
      <c r="JHR211" s="15"/>
      <c r="JHS211" s="15"/>
      <c r="JHT211" s="15"/>
      <c r="JHU211" s="15"/>
      <c r="JHV211" s="15"/>
      <c r="JHW211" s="15"/>
      <c r="JHX211" s="15"/>
      <c r="JHY211" s="15"/>
      <c r="JHZ211" s="15"/>
      <c r="JIA211" s="15"/>
      <c r="JIB211" s="15"/>
      <c r="JIC211" s="15"/>
      <c r="JID211" s="15"/>
      <c r="JIE211" s="15"/>
      <c r="JIF211" s="15"/>
      <c r="JIG211" s="15"/>
      <c r="JIH211" s="15"/>
      <c r="JII211" s="15"/>
      <c r="JIJ211" s="15"/>
      <c r="JIK211" s="15"/>
      <c r="JIL211" s="15"/>
      <c r="JIM211" s="15"/>
      <c r="JIN211" s="15"/>
      <c r="JIO211" s="15"/>
      <c r="JIP211" s="15"/>
      <c r="JIQ211" s="15"/>
      <c r="JIR211" s="15"/>
      <c r="JIS211" s="15"/>
      <c r="JIT211" s="15"/>
      <c r="JIU211" s="15"/>
      <c r="JIV211" s="15"/>
      <c r="JIW211" s="15"/>
      <c r="JIX211" s="15"/>
      <c r="JIY211" s="15"/>
      <c r="JIZ211" s="15"/>
      <c r="JJA211" s="15"/>
      <c r="JJB211" s="15"/>
      <c r="JJC211" s="15"/>
      <c r="JJD211" s="15"/>
      <c r="JJE211" s="15"/>
      <c r="JJF211" s="15"/>
      <c r="JJG211" s="15"/>
      <c r="JJH211" s="15"/>
      <c r="JJI211" s="15"/>
      <c r="JJJ211" s="15"/>
      <c r="JJK211" s="15"/>
      <c r="JJL211" s="15"/>
      <c r="JJM211" s="15"/>
      <c r="JJN211" s="15"/>
      <c r="JJO211" s="15"/>
      <c r="JJP211" s="15"/>
      <c r="JJQ211" s="15"/>
      <c r="JJR211" s="15"/>
      <c r="JJS211" s="15"/>
      <c r="JJT211" s="15"/>
      <c r="JJU211" s="15"/>
      <c r="JJV211" s="15"/>
      <c r="JJW211" s="15"/>
      <c r="JJX211" s="15"/>
      <c r="JJY211" s="15"/>
      <c r="JJZ211" s="15"/>
      <c r="JKA211" s="15"/>
      <c r="JKB211" s="15"/>
      <c r="JKC211" s="15"/>
      <c r="JKD211" s="15"/>
      <c r="JKE211" s="15"/>
      <c r="JKF211" s="15"/>
      <c r="JKG211" s="15"/>
      <c r="JKH211" s="15"/>
      <c r="JKI211" s="15"/>
      <c r="JKJ211" s="15"/>
      <c r="JKK211" s="15"/>
      <c r="JKL211" s="15"/>
      <c r="JKM211" s="15"/>
      <c r="JKN211" s="15"/>
      <c r="JKO211" s="15"/>
      <c r="JKP211" s="15"/>
      <c r="JKQ211" s="15"/>
      <c r="JKR211" s="15"/>
      <c r="JKS211" s="15"/>
      <c r="JKT211" s="15"/>
      <c r="JKU211" s="15"/>
      <c r="JKV211" s="15"/>
      <c r="JKW211" s="15"/>
      <c r="JKX211" s="15"/>
      <c r="JKY211" s="15"/>
      <c r="JKZ211" s="15"/>
      <c r="JLA211" s="15"/>
      <c r="JLB211" s="15"/>
      <c r="JLC211" s="15"/>
      <c r="JLD211" s="15"/>
      <c r="JLE211" s="15"/>
      <c r="JLF211" s="15"/>
      <c r="JLG211" s="15"/>
      <c r="JLH211" s="15"/>
      <c r="JLI211" s="15"/>
      <c r="JLJ211" s="15"/>
      <c r="JLK211" s="15"/>
      <c r="JLL211" s="15"/>
      <c r="JLM211" s="15"/>
      <c r="JLN211" s="15"/>
      <c r="JLO211" s="15"/>
      <c r="JLP211" s="15"/>
      <c r="JLQ211" s="15"/>
      <c r="JLR211" s="15"/>
      <c r="JLS211" s="15"/>
      <c r="JLT211" s="15"/>
      <c r="JLU211" s="15"/>
      <c r="JLV211" s="15"/>
      <c r="JLW211" s="15"/>
      <c r="JLX211" s="15"/>
      <c r="JLY211" s="15"/>
      <c r="JLZ211" s="15"/>
      <c r="JMA211" s="15"/>
      <c r="JMB211" s="15"/>
      <c r="JMC211" s="15"/>
      <c r="JMD211" s="15"/>
      <c r="JME211" s="15"/>
      <c r="JMF211" s="15"/>
      <c r="JMG211" s="15"/>
      <c r="JMH211" s="15"/>
      <c r="JMI211" s="15"/>
      <c r="JMJ211" s="15"/>
      <c r="JMK211" s="15"/>
      <c r="JML211" s="15"/>
      <c r="JMM211" s="15"/>
      <c r="JMN211" s="15"/>
      <c r="JMO211" s="15"/>
      <c r="JMP211" s="15"/>
      <c r="JMQ211" s="15"/>
      <c r="JMR211" s="15"/>
      <c r="JMS211" s="15"/>
      <c r="JMT211" s="15"/>
      <c r="JMU211" s="15"/>
      <c r="JMV211" s="15"/>
      <c r="JMW211" s="15"/>
      <c r="JMX211" s="15"/>
      <c r="JMY211" s="15"/>
      <c r="JMZ211" s="15"/>
      <c r="JNA211" s="15"/>
      <c r="JNB211" s="15"/>
      <c r="JNC211" s="15"/>
      <c r="JND211" s="15"/>
      <c r="JNE211" s="15"/>
      <c r="JNF211" s="15"/>
      <c r="JNG211" s="15"/>
      <c r="JNH211" s="15"/>
      <c r="JNI211" s="15"/>
      <c r="JNJ211" s="15"/>
      <c r="JNK211" s="15"/>
      <c r="JNL211" s="15"/>
      <c r="JNM211" s="15"/>
      <c r="JNN211" s="15"/>
      <c r="JNO211" s="15"/>
      <c r="JNP211" s="15"/>
      <c r="JNQ211" s="15"/>
      <c r="JNR211" s="15"/>
      <c r="JNS211" s="15"/>
      <c r="JNT211" s="15"/>
      <c r="JNU211" s="15"/>
      <c r="JNV211" s="15"/>
      <c r="JNW211" s="15"/>
      <c r="JNX211" s="15"/>
      <c r="JNY211" s="15"/>
      <c r="JNZ211" s="15"/>
      <c r="JOA211" s="15"/>
      <c r="JOB211" s="15"/>
      <c r="JOC211" s="15"/>
      <c r="JOD211" s="15"/>
      <c r="JOE211" s="15"/>
      <c r="JOF211" s="15"/>
      <c r="JOG211" s="15"/>
      <c r="JOH211" s="15"/>
      <c r="JOI211" s="15"/>
      <c r="JOJ211" s="15"/>
      <c r="JOK211" s="15"/>
      <c r="JOL211" s="15"/>
      <c r="JOM211" s="15"/>
      <c r="JON211" s="15"/>
      <c r="JOO211" s="15"/>
      <c r="JOP211" s="15"/>
      <c r="JOQ211" s="15"/>
      <c r="JOR211" s="15"/>
      <c r="JOS211" s="15"/>
      <c r="JOT211" s="15"/>
      <c r="JOU211" s="15"/>
      <c r="JOV211" s="15"/>
      <c r="JOW211" s="15"/>
      <c r="JOX211" s="15"/>
      <c r="JOY211" s="15"/>
      <c r="JOZ211" s="15"/>
      <c r="JPA211" s="15"/>
      <c r="JPB211" s="15"/>
      <c r="JPC211" s="15"/>
      <c r="JPD211" s="15"/>
      <c r="JPE211" s="15"/>
      <c r="JPF211" s="15"/>
      <c r="JPG211" s="15"/>
      <c r="JPH211" s="15"/>
      <c r="JPI211" s="15"/>
      <c r="JPJ211" s="15"/>
      <c r="JPK211" s="15"/>
      <c r="JPL211" s="15"/>
      <c r="JPM211" s="15"/>
      <c r="JPN211" s="15"/>
      <c r="JPO211" s="15"/>
      <c r="JPP211" s="15"/>
      <c r="JPQ211" s="15"/>
      <c r="JPR211" s="15"/>
      <c r="JPS211" s="15"/>
      <c r="JPT211" s="15"/>
      <c r="JPU211" s="15"/>
      <c r="JPV211" s="15"/>
      <c r="JPW211" s="15"/>
      <c r="JPX211" s="15"/>
      <c r="JPY211" s="15"/>
      <c r="JPZ211" s="15"/>
      <c r="JQA211" s="15"/>
      <c r="JQB211" s="15"/>
      <c r="JQC211" s="15"/>
      <c r="JQD211" s="15"/>
      <c r="JQE211" s="15"/>
      <c r="JQF211" s="15"/>
      <c r="JQG211" s="15"/>
      <c r="JQH211" s="15"/>
      <c r="JQI211" s="15"/>
      <c r="JQJ211" s="15"/>
      <c r="JQK211" s="15"/>
      <c r="JQL211" s="15"/>
      <c r="JQM211" s="15"/>
      <c r="JQN211" s="15"/>
      <c r="JQO211" s="15"/>
      <c r="JQP211" s="15"/>
      <c r="JQQ211" s="15"/>
      <c r="JQR211" s="15"/>
      <c r="JQS211" s="15"/>
      <c r="JQT211" s="15"/>
      <c r="JQU211" s="15"/>
      <c r="JQV211" s="15"/>
      <c r="JQW211" s="15"/>
      <c r="JQX211" s="15"/>
      <c r="JQY211" s="15"/>
      <c r="JQZ211" s="15"/>
      <c r="JRA211" s="15"/>
      <c r="JRB211" s="15"/>
      <c r="JRC211" s="15"/>
      <c r="JRD211" s="15"/>
      <c r="JRE211" s="15"/>
      <c r="JRF211" s="15"/>
      <c r="JRG211" s="15"/>
      <c r="JRH211" s="15"/>
      <c r="JRI211" s="15"/>
      <c r="JRJ211" s="15"/>
      <c r="JRK211" s="15"/>
      <c r="JRL211" s="15"/>
      <c r="JRM211" s="15"/>
      <c r="JRN211" s="15"/>
      <c r="JRO211" s="15"/>
      <c r="JRP211" s="15"/>
      <c r="JRQ211" s="15"/>
      <c r="JRR211" s="15"/>
      <c r="JRS211" s="15"/>
      <c r="JRT211" s="15"/>
      <c r="JRU211" s="15"/>
      <c r="JRV211" s="15"/>
      <c r="JRW211" s="15"/>
      <c r="JRX211" s="15"/>
      <c r="JRY211" s="15"/>
      <c r="JRZ211" s="15"/>
      <c r="JSA211" s="15"/>
      <c r="JSB211" s="15"/>
      <c r="JSC211" s="15"/>
      <c r="JSD211" s="15"/>
      <c r="JSE211" s="15"/>
      <c r="JSF211" s="15"/>
      <c r="JSG211" s="15"/>
      <c r="JSH211" s="15"/>
      <c r="JSI211" s="15"/>
      <c r="JSJ211" s="15"/>
      <c r="JSK211" s="15"/>
      <c r="JSL211" s="15"/>
      <c r="JSM211" s="15"/>
      <c r="JSN211" s="15"/>
      <c r="JSO211" s="15"/>
      <c r="JSP211" s="15"/>
      <c r="JSQ211" s="15"/>
      <c r="JSR211" s="15"/>
      <c r="JSS211" s="15"/>
      <c r="JST211" s="15"/>
      <c r="JSU211" s="15"/>
      <c r="JSV211" s="15"/>
      <c r="JSW211" s="15"/>
      <c r="JSX211" s="15"/>
      <c r="JSY211" s="15"/>
      <c r="JSZ211" s="15"/>
      <c r="JTA211" s="15"/>
      <c r="JTB211" s="15"/>
      <c r="JTC211" s="15"/>
      <c r="JTD211" s="15"/>
      <c r="JTE211" s="15"/>
      <c r="JTF211" s="15"/>
      <c r="JTG211" s="15"/>
      <c r="JTH211" s="15"/>
      <c r="JTI211" s="15"/>
      <c r="JTJ211" s="15"/>
      <c r="JTK211" s="15"/>
      <c r="JTL211" s="15"/>
      <c r="JTM211" s="15"/>
      <c r="JTN211" s="15"/>
      <c r="JTO211" s="15"/>
      <c r="JTP211" s="15"/>
      <c r="JTQ211" s="15"/>
      <c r="JTR211" s="15"/>
      <c r="JTS211" s="15"/>
      <c r="JTT211" s="15"/>
      <c r="JTU211" s="15"/>
      <c r="JTV211" s="15"/>
      <c r="JTW211" s="15"/>
      <c r="JTX211" s="15"/>
      <c r="JTY211" s="15"/>
      <c r="JTZ211" s="15"/>
      <c r="JUA211" s="15"/>
      <c r="JUB211" s="15"/>
      <c r="JUC211" s="15"/>
      <c r="JUD211" s="15"/>
      <c r="JUE211" s="15"/>
      <c r="JUF211" s="15"/>
      <c r="JUG211" s="15"/>
      <c r="JUH211" s="15"/>
      <c r="JUI211" s="15"/>
      <c r="JUJ211" s="15"/>
      <c r="JUK211" s="15"/>
      <c r="JUL211" s="15"/>
      <c r="JUM211" s="15"/>
      <c r="JUN211" s="15"/>
      <c r="JUO211" s="15"/>
      <c r="JUP211" s="15"/>
      <c r="JUQ211" s="15"/>
      <c r="JUR211" s="15"/>
      <c r="JUS211" s="15"/>
      <c r="JUT211" s="15"/>
      <c r="JUU211" s="15"/>
      <c r="JUV211" s="15"/>
      <c r="JUW211" s="15"/>
      <c r="JUX211" s="15"/>
      <c r="JUY211" s="15"/>
      <c r="JUZ211" s="15"/>
      <c r="JVA211" s="15"/>
      <c r="JVB211" s="15"/>
      <c r="JVC211" s="15"/>
      <c r="JVD211" s="15"/>
      <c r="JVE211" s="15"/>
      <c r="JVF211" s="15"/>
      <c r="JVG211" s="15"/>
      <c r="JVH211" s="15"/>
      <c r="JVI211" s="15"/>
      <c r="JVJ211" s="15"/>
      <c r="JVK211" s="15"/>
      <c r="JVL211" s="15"/>
      <c r="JVM211" s="15"/>
      <c r="JVN211" s="15"/>
      <c r="JVO211" s="15"/>
      <c r="JVP211" s="15"/>
      <c r="JVQ211" s="15"/>
      <c r="JVR211" s="15"/>
      <c r="JVS211" s="15"/>
      <c r="JVT211" s="15"/>
      <c r="JVU211" s="15"/>
      <c r="JVV211" s="15"/>
      <c r="JVW211" s="15"/>
      <c r="JVX211" s="15"/>
      <c r="JVY211" s="15"/>
      <c r="JVZ211" s="15"/>
      <c r="JWA211" s="15"/>
      <c r="JWB211" s="15"/>
      <c r="JWC211" s="15"/>
      <c r="JWD211" s="15"/>
      <c r="JWE211" s="15"/>
      <c r="JWF211" s="15"/>
      <c r="JWG211" s="15"/>
      <c r="JWH211" s="15"/>
      <c r="JWI211" s="15"/>
      <c r="JWJ211" s="15"/>
      <c r="JWK211" s="15"/>
      <c r="JWL211" s="15"/>
      <c r="JWM211" s="15"/>
      <c r="JWN211" s="15"/>
      <c r="JWO211" s="15"/>
      <c r="JWP211" s="15"/>
      <c r="JWQ211" s="15"/>
      <c r="JWR211" s="15"/>
      <c r="JWS211" s="15"/>
      <c r="JWT211" s="15"/>
      <c r="JWU211" s="15"/>
      <c r="JWV211" s="15"/>
      <c r="JWW211" s="15"/>
      <c r="JWX211" s="15"/>
      <c r="JWY211" s="15"/>
      <c r="JWZ211" s="15"/>
      <c r="JXA211" s="15"/>
      <c r="JXB211" s="15"/>
      <c r="JXC211" s="15"/>
      <c r="JXD211" s="15"/>
      <c r="JXE211" s="15"/>
      <c r="JXF211" s="15"/>
      <c r="JXG211" s="15"/>
      <c r="JXH211" s="15"/>
      <c r="JXI211" s="15"/>
      <c r="JXJ211" s="15"/>
      <c r="JXK211" s="15"/>
      <c r="JXL211" s="15"/>
      <c r="JXM211" s="15"/>
      <c r="JXN211" s="15"/>
      <c r="JXO211" s="15"/>
      <c r="JXP211" s="15"/>
      <c r="JXQ211" s="15"/>
      <c r="JXR211" s="15"/>
      <c r="JXS211" s="15"/>
      <c r="JXT211" s="15"/>
      <c r="JXU211" s="15"/>
      <c r="JXV211" s="15"/>
      <c r="JXW211" s="15"/>
      <c r="JXX211" s="15"/>
      <c r="JXY211" s="15"/>
      <c r="JXZ211" s="15"/>
      <c r="JYA211" s="15"/>
      <c r="JYB211" s="15"/>
      <c r="JYC211" s="15"/>
      <c r="JYD211" s="15"/>
      <c r="JYE211" s="15"/>
      <c r="JYF211" s="15"/>
      <c r="JYG211" s="15"/>
      <c r="JYH211" s="15"/>
      <c r="JYI211" s="15"/>
      <c r="JYJ211" s="15"/>
      <c r="JYK211" s="15"/>
      <c r="JYL211" s="15"/>
      <c r="JYM211" s="15"/>
      <c r="JYN211" s="15"/>
      <c r="JYO211" s="15"/>
      <c r="JYP211" s="15"/>
      <c r="JYQ211" s="15"/>
      <c r="JYR211" s="15"/>
      <c r="JYS211" s="15"/>
      <c r="JYT211" s="15"/>
      <c r="JYU211" s="15"/>
      <c r="JYV211" s="15"/>
      <c r="JYW211" s="15"/>
      <c r="JYX211" s="15"/>
      <c r="JYY211" s="15"/>
      <c r="JYZ211" s="15"/>
      <c r="JZA211" s="15"/>
      <c r="JZB211" s="15"/>
      <c r="JZC211" s="15"/>
      <c r="JZD211" s="15"/>
      <c r="JZE211" s="15"/>
      <c r="JZF211" s="15"/>
      <c r="JZG211" s="15"/>
      <c r="JZH211" s="15"/>
      <c r="JZI211" s="15"/>
      <c r="JZJ211" s="15"/>
      <c r="JZK211" s="15"/>
      <c r="JZL211" s="15"/>
      <c r="JZM211" s="15"/>
      <c r="JZN211" s="15"/>
      <c r="JZO211" s="15"/>
      <c r="JZP211" s="15"/>
      <c r="JZQ211" s="15"/>
      <c r="JZR211" s="15"/>
      <c r="JZS211" s="15"/>
      <c r="JZT211" s="15"/>
      <c r="JZU211" s="15"/>
      <c r="JZV211" s="15"/>
      <c r="JZW211" s="15"/>
      <c r="JZX211" s="15"/>
      <c r="JZY211" s="15"/>
      <c r="JZZ211" s="15"/>
      <c r="KAA211" s="15"/>
      <c r="KAB211" s="15"/>
      <c r="KAC211" s="15"/>
      <c r="KAD211" s="15"/>
      <c r="KAE211" s="15"/>
      <c r="KAF211" s="15"/>
      <c r="KAG211" s="15"/>
      <c r="KAH211" s="15"/>
      <c r="KAI211" s="15"/>
      <c r="KAJ211" s="15"/>
      <c r="KAK211" s="15"/>
      <c r="KAL211" s="15"/>
      <c r="KAM211" s="15"/>
      <c r="KAN211" s="15"/>
      <c r="KAO211" s="15"/>
      <c r="KAP211" s="15"/>
      <c r="KAQ211" s="15"/>
      <c r="KAR211" s="15"/>
      <c r="KAS211" s="15"/>
      <c r="KAT211" s="15"/>
      <c r="KAU211" s="15"/>
      <c r="KAV211" s="15"/>
      <c r="KAW211" s="15"/>
      <c r="KAX211" s="15"/>
      <c r="KAY211" s="15"/>
      <c r="KAZ211" s="15"/>
      <c r="KBA211" s="15"/>
      <c r="KBB211" s="15"/>
      <c r="KBC211" s="15"/>
      <c r="KBD211" s="15"/>
      <c r="KBE211" s="15"/>
      <c r="KBF211" s="15"/>
      <c r="KBG211" s="15"/>
      <c r="KBH211" s="15"/>
      <c r="KBI211" s="15"/>
      <c r="KBJ211" s="15"/>
      <c r="KBK211" s="15"/>
      <c r="KBL211" s="15"/>
      <c r="KBM211" s="15"/>
      <c r="KBN211" s="15"/>
      <c r="KBO211" s="15"/>
      <c r="KBP211" s="15"/>
      <c r="KBQ211" s="15"/>
      <c r="KBR211" s="15"/>
      <c r="KBS211" s="15"/>
      <c r="KBT211" s="15"/>
      <c r="KBU211" s="15"/>
      <c r="KBV211" s="15"/>
      <c r="KBW211" s="15"/>
      <c r="KBX211" s="15"/>
      <c r="KBY211" s="15"/>
      <c r="KBZ211" s="15"/>
      <c r="KCA211" s="15"/>
      <c r="KCB211" s="15"/>
      <c r="KCC211" s="15"/>
      <c r="KCD211" s="15"/>
      <c r="KCE211" s="15"/>
      <c r="KCF211" s="15"/>
      <c r="KCG211" s="15"/>
      <c r="KCH211" s="15"/>
      <c r="KCI211" s="15"/>
      <c r="KCJ211" s="15"/>
      <c r="KCK211" s="15"/>
      <c r="KCL211" s="15"/>
      <c r="KCM211" s="15"/>
      <c r="KCN211" s="15"/>
      <c r="KCO211" s="15"/>
      <c r="KCP211" s="15"/>
      <c r="KCQ211" s="15"/>
      <c r="KCR211" s="15"/>
      <c r="KCS211" s="15"/>
      <c r="KCT211" s="15"/>
      <c r="KCU211" s="15"/>
      <c r="KCV211" s="15"/>
      <c r="KCW211" s="15"/>
      <c r="KCX211" s="15"/>
      <c r="KCY211" s="15"/>
      <c r="KCZ211" s="15"/>
      <c r="KDA211" s="15"/>
      <c r="KDB211" s="15"/>
      <c r="KDC211" s="15"/>
      <c r="KDD211" s="15"/>
      <c r="KDE211" s="15"/>
      <c r="KDF211" s="15"/>
      <c r="KDG211" s="15"/>
      <c r="KDH211" s="15"/>
      <c r="KDI211" s="15"/>
      <c r="KDJ211" s="15"/>
      <c r="KDK211" s="15"/>
      <c r="KDL211" s="15"/>
      <c r="KDM211" s="15"/>
      <c r="KDN211" s="15"/>
      <c r="KDO211" s="15"/>
      <c r="KDP211" s="15"/>
      <c r="KDQ211" s="15"/>
      <c r="KDR211" s="15"/>
      <c r="KDS211" s="15"/>
      <c r="KDT211" s="15"/>
      <c r="KDU211" s="15"/>
      <c r="KDV211" s="15"/>
      <c r="KDW211" s="15"/>
      <c r="KDX211" s="15"/>
      <c r="KDY211" s="15"/>
      <c r="KDZ211" s="15"/>
      <c r="KEA211" s="15"/>
      <c r="KEB211" s="15"/>
      <c r="KEC211" s="15"/>
      <c r="KED211" s="15"/>
      <c r="KEE211" s="15"/>
      <c r="KEF211" s="15"/>
      <c r="KEG211" s="15"/>
      <c r="KEH211" s="15"/>
      <c r="KEI211" s="15"/>
      <c r="KEJ211" s="15"/>
      <c r="KEK211" s="15"/>
      <c r="KEL211" s="15"/>
      <c r="KEM211" s="15"/>
      <c r="KEN211" s="15"/>
      <c r="KEO211" s="15"/>
      <c r="KEP211" s="15"/>
      <c r="KEQ211" s="15"/>
      <c r="KER211" s="15"/>
      <c r="KES211" s="15"/>
      <c r="KET211" s="15"/>
      <c r="KEU211" s="15"/>
      <c r="KEV211" s="15"/>
      <c r="KEW211" s="15"/>
      <c r="KEX211" s="15"/>
      <c r="KEY211" s="15"/>
      <c r="KEZ211" s="15"/>
      <c r="KFA211" s="15"/>
      <c r="KFB211" s="15"/>
      <c r="KFC211" s="15"/>
      <c r="KFD211" s="15"/>
      <c r="KFE211" s="15"/>
      <c r="KFF211" s="15"/>
      <c r="KFG211" s="15"/>
      <c r="KFH211" s="15"/>
      <c r="KFI211" s="15"/>
      <c r="KFJ211" s="15"/>
      <c r="KFK211" s="15"/>
      <c r="KFL211" s="15"/>
      <c r="KFM211" s="15"/>
      <c r="KFN211" s="15"/>
      <c r="KFO211" s="15"/>
      <c r="KFP211" s="15"/>
      <c r="KFQ211" s="15"/>
      <c r="KFR211" s="15"/>
      <c r="KFS211" s="15"/>
      <c r="KFT211" s="15"/>
      <c r="KFU211" s="15"/>
      <c r="KFV211" s="15"/>
      <c r="KFW211" s="15"/>
      <c r="KFX211" s="15"/>
      <c r="KFY211" s="15"/>
      <c r="KFZ211" s="15"/>
      <c r="KGA211" s="15"/>
      <c r="KGB211" s="15"/>
      <c r="KGC211" s="15"/>
      <c r="KGD211" s="15"/>
      <c r="KGE211" s="15"/>
      <c r="KGF211" s="15"/>
      <c r="KGG211" s="15"/>
      <c r="KGH211" s="15"/>
      <c r="KGI211" s="15"/>
      <c r="KGJ211" s="15"/>
      <c r="KGK211" s="15"/>
      <c r="KGL211" s="15"/>
      <c r="KGM211" s="15"/>
      <c r="KGN211" s="15"/>
      <c r="KGO211" s="15"/>
      <c r="KGP211" s="15"/>
      <c r="KGQ211" s="15"/>
      <c r="KGR211" s="15"/>
      <c r="KGS211" s="15"/>
      <c r="KGT211" s="15"/>
      <c r="KGU211" s="15"/>
      <c r="KGV211" s="15"/>
      <c r="KGW211" s="15"/>
      <c r="KGX211" s="15"/>
      <c r="KGY211" s="15"/>
      <c r="KGZ211" s="15"/>
      <c r="KHA211" s="15"/>
      <c r="KHB211" s="15"/>
      <c r="KHC211" s="15"/>
      <c r="KHD211" s="15"/>
      <c r="KHE211" s="15"/>
      <c r="KHF211" s="15"/>
      <c r="KHG211" s="15"/>
      <c r="KHH211" s="15"/>
      <c r="KHI211" s="15"/>
      <c r="KHJ211" s="15"/>
      <c r="KHK211" s="15"/>
      <c r="KHL211" s="15"/>
      <c r="KHM211" s="15"/>
      <c r="KHN211" s="15"/>
      <c r="KHO211" s="15"/>
      <c r="KHP211" s="15"/>
      <c r="KHQ211" s="15"/>
      <c r="KHR211" s="15"/>
      <c r="KHS211" s="15"/>
      <c r="KHT211" s="15"/>
      <c r="KHU211" s="15"/>
      <c r="KHV211" s="15"/>
      <c r="KHW211" s="15"/>
      <c r="KHX211" s="15"/>
      <c r="KHY211" s="15"/>
      <c r="KHZ211" s="15"/>
      <c r="KIA211" s="15"/>
      <c r="KIB211" s="15"/>
      <c r="KIC211" s="15"/>
      <c r="KID211" s="15"/>
      <c r="KIE211" s="15"/>
      <c r="KIF211" s="15"/>
      <c r="KIG211" s="15"/>
      <c r="KIH211" s="15"/>
      <c r="KII211" s="15"/>
      <c r="KIJ211" s="15"/>
      <c r="KIK211" s="15"/>
      <c r="KIL211" s="15"/>
      <c r="KIM211" s="15"/>
      <c r="KIN211" s="15"/>
      <c r="KIO211" s="15"/>
      <c r="KIP211" s="15"/>
      <c r="KIQ211" s="15"/>
      <c r="KIR211" s="15"/>
      <c r="KIS211" s="15"/>
      <c r="KIT211" s="15"/>
      <c r="KIU211" s="15"/>
      <c r="KIV211" s="15"/>
      <c r="KIW211" s="15"/>
      <c r="KIX211" s="15"/>
      <c r="KIY211" s="15"/>
      <c r="KIZ211" s="15"/>
      <c r="KJA211" s="15"/>
      <c r="KJB211" s="15"/>
      <c r="KJC211" s="15"/>
      <c r="KJD211" s="15"/>
      <c r="KJE211" s="15"/>
      <c r="KJF211" s="15"/>
      <c r="KJG211" s="15"/>
      <c r="KJH211" s="15"/>
      <c r="KJI211" s="15"/>
      <c r="KJJ211" s="15"/>
      <c r="KJK211" s="15"/>
      <c r="KJL211" s="15"/>
      <c r="KJM211" s="15"/>
      <c r="KJN211" s="15"/>
      <c r="KJO211" s="15"/>
      <c r="KJP211" s="15"/>
      <c r="KJQ211" s="15"/>
      <c r="KJR211" s="15"/>
      <c r="KJS211" s="15"/>
      <c r="KJT211" s="15"/>
      <c r="KJU211" s="15"/>
      <c r="KJV211" s="15"/>
      <c r="KJW211" s="15"/>
      <c r="KJX211" s="15"/>
      <c r="KJY211" s="15"/>
      <c r="KJZ211" s="15"/>
      <c r="KKA211" s="15"/>
      <c r="KKB211" s="15"/>
      <c r="KKC211" s="15"/>
      <c r="KKD211" s="15"/>
      <c r="KKE211" s="15"/>
      <c r="KKF211" s="15"/>
      <c r="KKG211" s="15"/>
      <c r="KKH211" s="15"/>
      <c r="KKI211" s="15"/>
      <c r="KKJ211" s="15"/>
      <c r="KKK211" s="15"/>
      <c r="KKL211" s="15"/>
      <c r="KKM211" s="15"/>
      <c r="KKN211" s="15"/>
      <c r="KKO211" s="15"/>
      <c r="KKP211" s="15"/>
      <c r="KKQ211" s="15"/>
      <c r="KKR211" s="15"/>
      <c r="KKS211" s="15"/>
      <c r="KKT211" s="15"/>
      <c r="KKU211" s="15"/>
      <c r="KKV211" s="15"/>
      <c r="KKW211" s="15"/>
      <c r="KKX211" s="15"/>
      <c r="KKY211" s="15"/>
      <c r="KKZ211" s="15"/>
      <c r="KLA211" s="15"/>
      <c r="KLB211" s="15"/>
      <c r="KLC211" s="15"/>
      <c r="KLD211" s="15"/>
      <c r="KLE211" s="15"/>
      <c r="KLF211" s="15"/>
      <c r="KLG211" s="15"/>
      <c r="KLH211" s="15"/>
      <c r="KLI211" s="15"/>
      <c r="KLJ211" s="15"/>
      <c r="KLK211" s="15"/>
      <c r="KLL211" s="15"/>
      <c r="KLM211" s="15"/>
      <c r="KLN211" s="15"/>
      <c r="KLO211" s="15"/>
      <c r="KLP211" s="15"/>
      <c r="KLQ211" s="15"/>
      <c r="KLR211" s="15"/>
      <c r="KLS211" s="15"/>
      <c r="KLT211" s="15"/>
      <c r="KLU211" s="15"/>
      <c r="KLV211" s="15"/>
      <c r="KLW211" s="15"/>
      <c r="KLX211" s="15"/>
      <c r="KLY211" s="15"/>
      <c r="KLZ211" s="15"/>
      <c r="KMA211" s="15"/>
      <c r="KMB211" s="15"/>
      <c r="KMC211" s="15"/>
      <c r="KMD211" s="15"/>
      <c r="KME211" s="15"/>
      <c r="KMF211" s="15"/>
      <c r="KMG211" s="15"/>
      <c r="KMH211" s="15"/>
      <c r="KMI211" s="15"/>
      <c r="KMJ211" s="15"/>
      <c r="KMK211" s="15"/>
      <c r="KML211" s="15"/>
      <c r="KMM211" s="15"/>
      <c r="KMN211" s="15"/>
      <c r="KMO211" s="15"/>
      <c r="KMP211" s="15"/>
      <c r="KMQ211" s="15"/>
      <c r="KMR211" s="15"/>
      <c r="KMS211" s="15"/>
      <c r="KMT211" s="15"/>
      <c r="KMU211" s="15"/>
      <c r="KMV211" s="15"/>
      <c r="KMW211" s="15"/>
      <c r="KMX211" s="15"/>
      <c r="KMY211" s="15"/>
      <c r="KMZ211" s="15"/>
      <c r="KNA211" s="15"/>
      <c r="KNB211" s="15"/>
      <c r="KNC211" s="15"/>
      <c r="KND211" s="15"/>
      <c r="KNE211" s="15"/>
      <c r="KNF211" s="15"/>
      <c r="KNG211" s="15"/>
      <c r="KNH211" s="15"/>
      <c r="KNI211" s="15"/>
      <c r="KNJ211" s="15"/>
      <c r="KNK211" s="15"/>
      <c r="KNL211" s="15"/>
      <c r="KNM211" s="15"/>
      <c r="KNN211" s="15"/>
      <c r="KNO211" s="15"/>
      <c r="KNP211" s="15"/>
      <c r="KNQ211" s="15"/>
      <c r="KNR211" s="15"/>
      <c r="KNS211" s="15"/>
      <c r="KNT211" s="15"/>
      <c r="KNU211" s="15"/>
      <c r="KNV211" s="15"/>
      <c r="KNW211" s="15"/>
      <c r="KNX211" s="15"/>
      <c r="KNY211" s="15"/>
      <c r="KNZ211" s="15"/>
      <c r="KOA211" s="15"/>
      <c r="KOB211" s="15"/>
      <c r="KOC211" s="15"/>
      <c r="KOD211" s="15"/>
      <c r="KOE211" s="15"/>
      <c r="KOF211" s="15"/>
      <c r="KOG211" s="15"/>
      <c r="KOH211" s="15"/>
      <c r="KOI211" s="15"/>
      <c r="KOJ211" s="15"/>
      <c r="KOK211" s="15"/>
      <c r="KOL211" s="15"/>
      <c r="KOM211" s="15"/>
      <c r="KON211" s="15"/>
      <c r="KOO211" s="15"/>
      <c r="KOP211" s="15"/>
      <c r="KOQ211" s="15"/>
      <c r="KOR211" s="15"/>
      <c r="KOS211" s="15"/>
      <c r="KOT211" s="15"/>
      <c r="KOU211" s="15"/>
      <c r="KOV211" s="15"/>
      <c r="KOW211" s="15"/>
      <c r="KOX211" s="15"/>
      <c r="KOY211" s="15"/>
      <c r="KOZ211" s="15"/>
      <c r="KPA211" s="15"/>
      <c r="KPB211" s="15"/>
      <c r="KPC211" s="15"/>
      <c r="KPD211" s="15"/>
      <c r="KPE211" s="15"/>
      <c r="KPF211" s="15"/>
      <c r="KPG211" s="15"/>
      <c r="KPH211" s="15"/>
      <c r="KPI211" s="15"/>
      <c r="KPJ211" s="15"/>
      <c r="KPK211" s="15"/>
      <c r="KPL211" s="15"/>
      <c r="KPM211" s="15"/>
      <c r="KPN211" s="15"/>
      <c r="KPO211" s="15"/>
      <c r="KPP211" s="15"/>
      <c r="KPQ211" s="15"/>
      <c r="KPR211" s="15"/>
      <c r="KPS211" s="15"/>
      <c r="KPT211" s="15"/>
      <c r="KPU211" s="15"/>
      <c r="KPV211" s="15"/>
      <c r="KPW211" s="15"/>
      <c r="KPX211" s="15"/>
      <c r="KPY211" s="15"/>
      <c r="KPZ211" s="15"/>
      <c r="KQA211" s="15"/>
      <c r="KQB211" s="15"/>
      <c r="KQC211" s="15"/>
      <c r="KQD211" s="15"/>
      <c r="KQE211" s="15"/>
      <c r="KQF211" s="15"/>
      <c r="KQG211" s="15"/>
      <c r="KQH211" s="15"/>
      <c r="KQI211" s="15"/>
      <c r="KQJ211" s="15"/>
      <c r="KQK211" s="15"/>
      <c r="KQL211" s="15"/>
      <c r="KQM211" s="15"/>
      <c r="KQN211" s="15"/>
      <c r="KQO211" s="15"/>
      <c r="KQP211" s="15"/>
      <c r="KQQ211" s="15"/>
      <c r="KQR211" s="15"/>
      <c r="KQS211" s="15"/>
      <c r="KQT211" s="15"/>
      <c r="KQU211" s="15"/>
      <c r="KQV211" s="15"/>
      <c r="KQW211" s="15"/>
      <c r="KQX211" s="15"/>
      <c r="KQY211" s="15"/>
      <c r="KQZ211" s="15"/>
      <c r="KRA211" s="15"/>
      <c r="KRB211" s="15"/>
      <c r="KRC211" s="15"/>
      <c r="KRD211" s="15"/>
      <c r="KRE211" s="15"/>
      <c r="KRF211" s="15"/>
      <c r="KRG211" s="15"/>
      <c r="KRH211" s="15"/>
      <c r="KRI211" s="15"/>
      <c r="KRJ211" s="15"/>
      <c r="KRK211" s="15"/>
      <c r="KRL211" s="15"/>
      <c r="KRM211" s="15"/>
      <c r="KRN211" s="15"/>
      <c r="KRO211" s="15"/>
      <c r="KRP211" s="15"/>
      <c r="KRQ211" s="15"/>
      <c r="KRR211" s="15"/>
      <c r="KRS211" s="15"/>
      <c r="KRT211" s="15"/>
      <c r="KRU211" s="15"/>
      <c r="KRV211" s="15"/>
      <c r="KRW211" s="15"/>
      <c r="KRX211" s="15"/>
      <c r="KRY211" s="15"/>
      <c r="KRZ211" s="15"/>
      <c r="KSA211" s="15"/>
      <c r="KSB211" s="15"/>
      <c r="KSC211" s="15"/>
      <c r="KSD211" s="15"/>
      <c r="KSE211" s="15"/>
      <c r="KSF211" s="15"/>
      <c r="KSG211" s="15"/>
      <c r="KSH211" s="15"/>
      <c r="KSI211" s="15"/>
      <c r="KSJ211" s="15"/>
      <c r="KSK211" s="15"/>
      <c r="KSL211" s="15"/>
      <c r="KSM211" s="15"/>
      <c r="KSN211" s="15"/>
      <c r="KSO211" s="15"/>
      <c r="KSP211" s="15"/>
      <c r="KSQ211" s="15"/>
      <c r="KSR211" s="15"/>
      <c r="KSS211" s="15"/>
      <c r="KST211" s="15"/>
      <c r="KSU211" s="15"/>
      <c r="KSV211" s="15"/>
      <c r="KSW211" s="15"/>
      <c r="KSX211" s="15"/>
      <c r="KSY211" s="15"/>
      <c r="KSZ211" s="15"/>
      <c r="KTA211" s="15"/>
      <c r="KTB211" s="15"/>
      <c r="KTC211" s="15"/>
      <c r="KTD211" s="15"/>
      <c r="KTE211" s="15"/>
      <c r="KTF211" s="15"/>
      <c r="KTG211" s="15"/>
      <c r="KTH211" s="15"/>
      <c r="KTI211" s="15"/>
      <c r="KTJ211" s="15"/>
      <c r="KTK211" s="15"/>
      <c r="KTL211" s="15"/>
      <c r="KTM211" s="15"/>
      <c r="KTN211" s="15"/>
      <c r="KTO211" s="15"/>
      <c r="KTP211" s="15"/>
      <c r="KTQ211" s="15"/>
      <c r="KTR211" s="15"/>
      <c r="KTS211" s="15"/>
      <c r="KTT211" s="15"/>
      <c r="KTU211" s="15"/>
      <c r="KTV211" s="15"/>
      <c r="KTW211" s="15"/>
      <c r="KTX211" s="15"/>
      <c r="KTY211" s="15"/>
      <c r="KTZ211" s="15"/>
      <c r="KUA211" s="15"/>
      <c r="KUB211" s="15"/>
      <c r="KUC211" s="15"/>
      <c r="KUD211" s="15"/>
      <c r="KUE211" s="15"/>
      <c r="KUF211" s="15"/>
      <c r="KUG211" s="15"/>
      <c r="KUH211" s="15"/>
      <c r="KUI211" s="15"/>
      <c r="KUJ211" s="15"/>
      <c r="KUK211" s="15"/>
      <c r="KUL211" s="15"/>
      <c r="KUM211" s="15"/>
      <c r="KUN211" s="15"/>
      <c r="KUO211" s="15"/>
      <c r="KUP211" s="15"/>
      <c r="KUQ211" s="15"/>
      <c r="KUR211" s="15"/>
      <c r="KUS211" s="15"/>
      <c r="KUT211" s="15"/>
      <c r="KUU211" s="15"/>
      <c r="KUV211" s="15"/>
      <c r="KUW211" s="15"/>
      <c r="KUX211" s="15"/>
      <c r="KUY211" s="15"/>
      <c r="KUZ211" s="15"/>
      <c r="KVA211" s="15"/>
      <c r="KVB211" s="15"/>
      <c r="KVC211" s="15"/>
      <c r="KVD211" s="15"/>
      <c r="KVE211" s="15"/>
      <c r="KVF211" s="15"/>
      <c r="KVG211" s="15"/>
      <c r="KVH211" s="15"/>
      <c r="KVI211" s="15"/>
      <c r="KVJ211" s="15"/>
      <c r="KVK211" s="15"/>
      <c r="KVL211" s="15"/>
      <c r="KVM211" s="15"/>
      <c r="KVN211" s="15"/>
      <c r="KVO211" s="15"/>
      <c r="KVP211" s="15"/>
      <c r="KVQ211" s="15"/>
      <c r="KVR211" s="15"/>
      <c r="KVS211" s="15"/>
      <c r="KVT211" s="15"/>
      <c r="KVU211" s="15"/>
      <c r="KVV211" s="15"/>
      <c r="KVW211" s="15"/>
      <c r="KVX211" s="15"/>
      <c r="KVY211" s="15"/>
      <c r="KVZ211" s="15"/>
      <c r="KWA211" s="15"/>
      <c r="KWB211" s="15"/>
      <c r="KWC211" s="15"/>
      <c r="KWD211" s="15"/>
      <c r="KWE211" s="15"/>
      <c r="KWF211" s="15"/>
      <c r="KWG211" s="15"/>
      <c r="KWH211" s="15"/>
      <c r="KWI211" s="15"/>
      <c r="KWJ211" s="15"/>
      <c r="KWK211" s="15"/>
      <c r="KWL211" s="15"/>
      <c r="KWM211" s="15"/>
      <c r="KWN211" s="15"/>
      <c r="KWO211" s="15"/>
      <c r="KWP211" s="15"/>
      <c r="KWQ211" s="15"/>
      <c r="KWR211" s="15"/>
      <c r="KWS211" s="15"/>
      <c r="KWT211" s="15"/>
      <c r="KWU211" s="15"/>
      <c r="KWV211" s="15"/>
      <c r="KWW211" s="15"/>
      <c r="KWX211" s="15"/>
      <c r="KWY211" s="15"/>
      <c r="KWZ211" s="15"/>
      <c r="KXA211" s="15"/>
      <c r="KXB211" s="15"/>
      <c r="KXC211" s="15"/>
      <c r="KXD211" s="15"/>
      <c r="KXE211" s="15"/>
      <c r="KXF211" s="15"/>
      <c r="KXG211" s="15"/>
      <c r="KXH211" s="15"/>
      <c r="KXI211" s="15"/>
      <c r="KXJ211" s="15"/>
      <c r="KXK211" s="15"/>
      <c r="KXL211" s="15"/>
      <c r="KXM211" s="15"/>
      <c r="KXN211" s="15"/>
      <c r="KXO211" s="15"/>
      <c r="KXP211" s="15"/>
      <c r="KXQ211" s="15"/>
      <c r="KXR211" s="15"/>
      <c r="KXS211" s="15"/>
      <c r="KXT211" s="15"/>
      <c r="KXU211" s="15"/>
      <c r="KXV211" s="15"/>
      <c r="KXW211" s="15"/>
      <c r="KXX211" s="15"/>
      <c r="KXY211" s="15"/>
      <c r="KXZ211" s="15"/>
      <c r="KYA211" s="15"/>
      <c r="KYB211" s="15"/>
      <c r="KYC211" s="15"/>
      <c r="KYD211" s="15"/>
      <c r="KYE211" s="15"/>
      <c r="KYF211" s="15"/>
      <c r="KYG211" s="15"/>
      <c r="KYH211" s="15"/>
      <c r="KYI211" s="15"/>
      <c r="KYJ211" s="15"/>
      <c r="KYK211" s="15"/>
      <c r="KYL211" s="15"/>
      <c r="KYM211" s="15"/>
      <c r="KYN211" s="15"/>
      <c r="KYO211" s="15"/>
      <c r="KYP211" s="15"/>
      <c r="KYQ211" s="15"/>
      <c r="KYR211" s="15"/>
      <c r="KYS211" s="15"/>
      <c r="KYT211" s="15"/>
      <c r="KYU211" s="15"/>
      <c r="KYV211" s="15"/>
      <c r="KYW211" s="15"/>
      <c r="KYX211" s="15"/>
      <c r="KYY211" s="15"/>
      <c r="KYZ211" s="15"/>
      <c r="KZA211" s="15"/>
      <c r="KZB211" s="15"/>
      <c r="KZC211" s="15"/>
      <c r="KZD211" s="15"/>
      <c r="KZE211" s="15"/>
      <c r="KZF211" s="15"/>
      <c r="KZG211" s="15"/>
      <c r="KZH211" s="15"/>
      <c r="KZI211" s="15"/>
      <c r="KZJ211" s="15"/>
      <c r="KZK211" s="15"/>
      <c r="KZL211" s="15"/>
      <c r="KZM211" s="15"/>
      <c r="KZN211" s="15"/>
      <c r="KZO211" s="15"/>
      <c r="KZP211" s="15"/>
      <c r="KZQ211" s="15"/>
      <c r="KZR211" s="15"/>
      <c r="KZS211" s="15"/>
      <c r="KZT211" s="15"/>
      <c r="KZU211" s="15"/>
      <c r="KZV211" s="15"/>
      <c r="KZW211" s="15"/>
      <c r="KZX211" s="15"/>
      <c r="KZY211" s="15"/>
      <c r="KZZ211" s="15"/>
      <c r="LAA211" s="15"/>
      <c r="LAB211" s="15"/>
      <c r="LAC211" s="15"/>
      <c r="LAD211" s="15"/>
      <c r="LAE211" s="15"/>
      <c r="LAF211" s="15"/>
      <c r="LAG211" s="15"/>
      <c r="LAH211" s="15"/>
      <c r="LAI211" s="15"/>
      <c r="LAJ211" s="15"/>
      <c r="LAK211" s="15"/>
      <c r="LAL211" s="15"/>
      <c r="LAM211" s="15"/>
      <c r="LAN211" s="15"/>
      <c r="LAO211" s="15"/>
      <c r="LAP211" s="15"/>
      <c r="LAQ211" s="15"/>
      <c r="LAR211" s="15"/>
      <c r="LAS211" s="15"/>
      <c r="LAT211" s="15"/>
      <c r="LAU211" s="15"/>
      <c r="LAV211" s="15"/>
      <c r="LAW211" s="15"/>
      <c r="LAX211" s="15"/>
      <c r="LAY211" s="15"/>
      <c r="LAZ211" s="15"/>
      <c r="LBA211" s="15"/>
      <c r="LBB211" s="15"/>
      <c r="LBC211" s="15"/>
      <c r="LBD211" s="15"/>
      <c r="LBE211" s="15"/>
      <c r="LBF211" s="15"/>
      <c r="LBG211" s="15"/>
      <c r="LBH211" s="15"/>
      <c r="LBI211" s="15"/>
      <c r="LBJ211" s="15"/>
      <c r="LBK211" s="15"/>
      <c r="LBL211" s="15"/>
      <c r="LBM211" s="15"/>
      <c r="LBN211" s="15"/>
      <c r="LBO211" s="15"/>
      <c r="LBP211" s="15"/>
      <c r="LBQ211" s="15"/>
      <c r="LBR211" s="15"/>
      <c r="LBS211" s="15"/>
      <c r="LBT211" s="15"/>
      <c r="LBU211" s="15"/>
      <c r="LBV211" s="15"/>
      <c r="LBW211" s="15"/>
      <c r="LBX211" s="15"/>
      <c r="LBY211" s="15"/>
      <c r="LBZ211" s="15"/>
      <c r="LCA211" s="15"/>
      <c r="LCB211" s="15"/>
      <c r="LCC211" s="15"/>
      <c r="LCD211" s="15"/>
      <c r="LCE211" s="15"/>
      <c r="LCF211" s="15"/>
      <c r="LCG211" s="15"/>
      <c r="LCH211" s="15"/>
      <c r="LCI211" s="15"/>
      <c r="LCJ211" s="15"/>
      <c r="LCK211" s="15"/>
      <c r="LCL211" s="15"/>
      <c r="LCM211" s="15"/>
      <c r="LCN211" s="15"/>
      <c r="LCO211" s="15"/>
      <c r="LCP211" s="15"/>
      <c r="LCQ211" s="15"/>
      <c r="LCR211" s="15"/>
      <c r="LCS211" s="15"/>
      <c r="LCT211" s="15"/>
      <c r="LCU211" s="15"/>
      <c r="LCV211" s="15"/>
      <c r="LCW211" s="15"/>
      <c r="LCX211" s="15"/>
      <c r="LCY211" s="15"/>
      <c r="LCZ211" s="15"/>
      <c r="LDA211" s="15"/>
      <c r="LDB211" s="15"/>
      <c r="LDC211" s="15"/>
      <c r="LDD211" s="15"/>
      <c r="LDE211" s="15"/>
      <c r="LDF211" s="15"/>
      <c r="LDG211" s="15"/>
      <c r="LDH211" s="15"/>
      <c r="LDI211" s="15"/>
      <c r="LDJ211" s="15"/>
      <c r="LDK211" s="15"/>
      <c r="LDL211" s="15"/>
      <c r="LDM211" s="15"/>
      <c r="LDN211" s="15"/>
      <c r="LDO211" s="15"/>
      <c r="LDP211" s="15"/>
      <c r="LDQ211" s="15"/>
      <c r="LDR211" s="15"/>
      <c r="LDS211" s="15"/>
      <c r="LDT211" s="15"/>
      <c r="LDU211" s="15"/>
      <c r="LDV211" s="15"/>
      <c r="LDW211" s="15"/>
      <c r="LDX211" s="15"/>
      <c r="LDY211" s="15"/>
      <c r="LDZ211" s="15"/>
      <c r="LEA211" s="15"/>
      <c r="LEB211" s="15"/>
      <c r="LEC211" s="15"/>
      <c r="LED211" s="15"/>
      <c r="LEE211" s="15"/>
      <c r="LEF211" s="15"/>
      <c r="LEG211" s="15"/>
      <c r="LEH211" s="15"/>
      <c r="LEI211" s="15"/>
      <c r="LEJ211" s="15"/>
      <c r="LEK211" s="15"/>
      <c r="LEL211" s="15"/>
      <c r="LEM211" s="15"/>
      <c r="LEN211" s="15"/>
      <c r="LEO211" s="15"/>
      <c r="LEP211" s="15"/>
      <c r="LEQ211" s="15"/>
      <c r="LER211" s="15"/>
      <c r="LES211" s="15"/>
      <c r="LET211" s="15"/>
      <c r="LEU211" s="15"/>
      <c r="LEV211" s="15"/>
      <c r="LEW211" s="15"/>
      <c r="LEX211" s="15"/>
      <c r="LEY211" s="15"/>
      <c r="LEZ211" s="15"/>
      <c r="LFA211" s="15"/>
      <c r="LFB211" s="15"/>
      <c r="LFC211" s="15"/>
      <c r="LFD211" s="15"/>
      <c r="LFE211" s="15"/>
      <c r="LFF211" s="15"/>
      <c r="LFG211" s="15"/>
      <c r="LFH211" s="15"/>
      <c r="LFI211" s="15"/>
      <c r="LFJ211" s="15"/>
      <c r="LFK211" s="15"/>
      <c r="LFL211" s="15"/>
      <c r="LFM211" s="15"/>
      <c r="LFN211" s="15"/>
      <c r="LFO211" s="15"/>
      <c r="LFP211" s="15"/>
      <c r="LFQ211" s="15"/>
      <c r="LFR211" s="15"/>
      <c r="LFS211" s="15"/>
      <c r="LFT211" s="15"/>
      <c r="LFU211" s="15"/>
      <c r="LFV211" s="15"/>
      <c r="LFW211" s="15"/>
      <c r="LFX211" s="15"/>
      <c r="LFY211" s="15"/>
      <c r="LFZ211" s="15"/>
      <c r="LGA211" s="15"/>
      <c r="LGB211" s="15"/>
      <c r="LGC211" s="15"/>
      <c r="LGD211" s="15"/>
      <c r="LGE211" s="15"/>
      <c r="LGF211" s="15"/>
      <c r="LGG211" s="15"/>
      <c r="LGH211" s="15"/>
      <c r="LGI211" s="15"/>
      <c r="LGJ211" s="15"/>
      <c r="LGK211" s="15"/>
      <c r="LGL211" s="15"/>
      <c r="LGM211" s="15"/>
      <c r="LGN211" s="15"/>
      <c r="LGO211" s="15"/>
      <c r="LGP211" s="15"/>
      <c r="LGQ211" s="15"/>
      <c r="LGR211" s="15"/>
      <c r="LGS211" s="15"/>
      <c r="LGT211" s="15"/>
      <c r="LGU211" s="15"/>
      <c r="LGV211" s="15"/>
      <c r="LGW211" s="15"/>
      <c r="LGX211" s="15"/>
      <c r="LGY211" s="15"/>
      <c r="LGZ211" s="15"/>
      <c r="LHA211" s="15"/>
      <c r="LHB211" s="15"/>
      <c r="LHC211" s="15"/>
      <c r="LHD211" s="15"/>
      <c r="LHE211" s="15"/>
      <c r="LHF211" s="15"/>
      <c r="LHG211" s="15"/>
      <c r="LHH211" s="15"/>
      <c r="LHI211" s="15"/>
      <c r="LHJ211" s="15"/>
      <c r="LHK211" s="15"/>
      <c r="LHL211" s="15"/>
      <c r="LHM211" s="15"/>
      <c r="LHN211" s="15"/>
      <c r="LHO211" s="15"/>
      <c r="LHP211" s="15"/>
      <c r="LHQ211" s="15"/>
      <c r="LHR211" s="15"/>
      <c r="LHS211" s="15"/>
      <c r="LHT211" s="15"/>
      <c r="LHU211" s="15"/>
      <c r="LHV211" s="15"/>
      <c r="LHW211" s="15"/>
      <c r="LHX211" s="15"/>
      <c r="LHY211" s="15"/>
      <c r="LHZ211" s="15"/>
      <c r="LIA211" s="15"/>
      <c r="LIB211" s="15"/>
      <c r="LIC211" s="15"/>
      <c r="LID211" s="15"/>
      <c r="LIE211" s="15"/>
      <c r="LIF211" s="15"/>
      <c r="LIG211" s="15"/>
      <c r="LIH211" s="15"/>
      <c r="LII211" s="15"/>
      <c r="LIJ211" s="15"/>
      <c r="LIK211" s="15"/>
      <c r="LIL211" s="15"/>
      <c r="LIM211" s="15"/>
      <c r="LIN211" s="15"/>
      <c r="LIO211" s="15"/>
      <c r="LIP211" s="15"/>
      <c r="LIQ211" s="15"/>
      <c r="LIR211" s="15"/>
      <c r="LIS211" s="15"/>
      <c r="LIT211" s="15"/>
      <c r="LIU211" s="15"/>
      <c r="LIV211" s="15"/>
      <c r="LIW211" s="15"/>
      <c r="LIX211" s="15"/>
      <c r="LIY211" s="15"/>
      <c r="LIZ211" s="15"/>
      <c r="LJA211" s="15"/>
      <c r="LJB211" s="15"/>
      <c r="LJC211" s="15"/>
      <c r="LJD211" s="15"/>
      <c r="LJE211" s="15"/>
      <c r="LJF211" s="15"/>
      <c r="LJG211" s="15"/>
      <c r="LJH211" s="15"/>
      <c r="LJI211" s="15"/>
      <c r="LJJ211" s="15"/>
      <c r="LJK211" s="15"/>
      <c r="LJL211" s="15"/>
      <c r="LJM211" s="15"/>
      <c r="LJN211" s="15"/>
      <c r="LJO211" s="15"/>
      <c r="LJP211" s="15"/>
      <c r="LJQ211" s="15"/>
      <c r="LJR211" s="15"/>
      <c r="LJS211" s="15"/>
      <c r="LJT211" s="15"/>
      <c r="LJU211" s="15"/>
      <c r="LJV211" s="15"/>
      <c r="LJW211" s="15"/>
      <c r="LJX211" s="15"/>
      <c r="LJY211" s="15"/>
      <c r="LJZ211" s="15"/>
      <c r="LKA211" s="15"/>
      <c r="LKB211" s="15"/>
      <c r="LKC211" s="15"/>
      <c r="LKD211" s="15"/>
      <c r="LKE211" s="15"/>
      <c r="LKF211" s="15"/>
      <c r="LKG211" s="15"/>
      <c r="LKH211" s="15"/>
      <c r="LKI211" s="15"/>
      <c r="LKJ211" s="15"/>
      <c r="LKK211" s="15"/>
      <c r="LKL211" s="15"/>
      <c r="LKM211" s="15"/>
      <c r="LKN211" s="15"/>
      <c r="LKO211" s="15"/>
      <c r="LKP211" s="15"/>
      <c r="LKQ211" s="15"/>
      <c r="LKR211" s="15"/>
      <c r="LKS211" s="15"/>
      <c r="LKT211" s="15"/>
      <c r="LKU211" s="15"/>
      <c r="LKV211" s="15"/>
      <c r="LKW211" s="15"/>
      <c r="LKX211" s="15"/>
      <c r="LKY211" s="15"/>
      <c r="LKZ211" s="15"/>
      <c r="LLA211" s="15"/>
      <c r="LLB211" s="15"/>
      <c r="LLC211" s="15"/>
      <c r="LLD211" s="15"/>
      <c r="LLE211" s="15"/>
      <c r="LLF211" s="15"/>
      <c r="LLG211" s="15"/>
      <c r="LLH211" s="15"/>
      <c r="LLI211" s="15"/>
      <c r="LLJ211" s="15"/>
      <c r="LLK211" s="15"/>
      <c r="LLL211" s="15"/>
      <c r="LLM211" s="15"/>
      <c r="LLN211" s="15"/>
      <c r="LLO211" s="15"/>
      <c r="LLP211" s="15"/>
      <c r="LLQ211" s="15"/>
      <c r="LLR211" s="15"/>
      <c r="LLS211" s="15"/>
      <c r="LLT211" s="15"/>
      <c r="LLU211" s="15"/>
      <c r="LLV211" s="15"/>
      <c r="LLW211" s="15"/>
      <c r="LLX211" s="15"/>
      <c r="LLY211" s="15"/>
      <c r="LLZ211" s="15"/>
      <c r="LMA211" s="15"/>
      <c r="LMB211" s="15"/>
      <c r="LMC211" s="15"/>
      <c r="LMD211" s="15"/>
      <c r="LME211" s="15"/>
      <c r="LMF211" s="15"/>
      <c r="LMG211" s="15"/>
      <c r="LMH211" s="15"/>
      <c r="LMI211" s="15"/>
      <c r="LMJ211" s="15"/>
      <c r="LMK211" s="15"/>
      <c r="LML211" s="15"/>
      <c r="LMM211" s="15"/>
      <c r="LMN211" s="15"/>
      <c r="LMO211" s="15"/>
      <c r="LMP211" s="15"/>
      <c r="LMQ211" s="15"/>
      <c r="LMR211" s="15"/>
      <c r="LMS211" s="15"/>
      <c r="LMT211" s="15"/>
      <c r="LMU211" s="15"/>
      <c r="LMV211" s="15"/>
      <c r="LMW211" s="15"/>
      <c r="LMX211" s="15"/>
      <c r="LMY211" s="15"/>
      <c r="LMZ211" s="15"/>
      <c r="LNA211" s="15"/>
      <c r="LNB211" s="15"/>
      <c r="LNC211" s="15"/>
      <c r="LND211" s="15"/>
      <c r="LNE211" s="15"/>
      <c r="LNF211" s="15"/>
      <c r="LNG211" s="15"/>
      <c r="LNH211" s="15"/>
      <c r="LNI211" s="15"/>
      <c r="LNJ211" s="15"/>
      <c r="LNK211" s="15"/>
      <c r="LNL211" s="15"/>
      <c r="LNM211" s="15"/>
      <c r="LNN211" s="15"/>
      <c r="LNO211" s="15"/>
      <c r="LNP211" s="15"/>
      <c r="LNQ211" s="15"/>
      <c r="LNR211" s="15"/>
      <c r="LNS211" s="15"/>
      <c r="LNT211" s="15"/>
      <c r="LNU211" s="15"/>
      <c r="LNV211" s="15"/>
      <c r="LNW211" s="15"/>
      <c r="LNX211" s="15"/>
      <c r="LNY211" s="15"/>
      <c r="LNZ211" s="15"/>
      <c r="LOA211" s="15"/>
      <c r="LOB211" s="15"/>
      <c r="LOC211" s="15"/>
      <c r="LOD211" s="15"/>
      <c r="LOE211" s="15"/>
      <c r="LOF211" s="15"/>
      <c r="LOG211" s="15"/>
      <c r="LOH211" s="15"/>
      <c r="LOI211" s="15"/>
      <c r="LOJ211" s="15"/>
      <c r="LOK211" s="15"/>
      <c r="LOL211" s="15"/>
      <c r="LOM211" s="15"/>
      <c r="LON211" s="15"/>
      <c r="LOO211" s="15"/>
      <c r="LOP211" s="15"/>
      <c r="LOQ211" s="15"/>
      <c r="LOR211" s="15"/>
      <c r="LOS211" s="15"/>
      <c r="LOT211" s="15"/>
      <c r="LOU211" s="15"/>
      <c r="LOV211" s="15"/>
      <c r="LOW211" s="15"/>
      <c r="LOX211" s="15"/>
      <c r="LOY211" s="15"/>
      <c r="LOZ211" s="15"/>
      <c r="LPA211" s="15"/>
      <c r="LPB211" s="15"/>
      <c r="LPC211" s="15"/>
      <c r="LPD211" s="15"/>
      <c r="LPE211" s="15"/>
      <c r="LPF211" s="15"/>
      <c r="LPG211" s="15"/>
      <c r="LPH211" s="15"/>
      <c r="LPI211" s="15"/>
      <c r="LPJ211" s="15"/>
      <c r="LPK211" s="15"/>
      <c r="LPL211" s="15"/>
      <c r="LPM211" s="15"/>
      <c r="LPN211" s="15"/>
      <c r="LPO211" s="15"/>
      <c r="LPP211" s="15"/>
      <c r="LPQ211" s="15"/>
      <c r="LPR211" s="15"/>
      <c r="LPS211" s="15"/>
      <c r="LPT211" s="15"/>
      <c r="LPU211" s="15"/>
      <c r="LPV211" s="15"/>
      <c r="LPW211" s="15"/>
      <c r="LPX211" s="15"/>
      <c r="LPY211" s="15"/>
      <c r="LPZ211" s="15"/>
      <c r="LQA211" s="15"/>
      <c r="LQB211" s="15"/>
      <c r="LQC211" s="15"/>
      <c r="LQD211" s="15"/>
      <c r="LQE211" s="15"/>
      <c r="LQF211" s="15"/>
      <c r="LQG211" s="15"/>
      <c r="LQH211" s="15"/>
      <c r="LQI211" s="15"/>
      <c r="LQJ211" s="15"/>
      <c r="LQK211" s="15"/>
      <c r="LQL211" s="15"/>
      <c r="LQM211" s="15"/>
      <c r="LQN211" s="15"/>
      <c r="LQO211" s="15"/>
      <c r="LQP211" s="15"/>
      <c r="LQQ211" s="15"/>
      <c r="LQR211" s="15"/>
      <c r="LQS211" s="15"/>
      <c r="LQT211" s="15"/>
      <c r="LQU211" s="15"/>
      <c r="LQV211" s="15"/>
      <c r="LQW211" s="15"/>
      <c r="LQX211" s="15"/>
      <c r="LQY211" s="15"/>
      <c r="LQZ211" s="15"/>
      <c r="LRA211" s="15"/>
      <c r="LRB211" s="15"/>
      <c r="LRC211" s="15"/>
      <c r="LRD211" s="15"/>
      <c r="LRE211" s="15"/>
      <c r="LRF211" s="15"/>
      <c r="LRG211" s="15"/>
      <c r="LRH211" s="15"/>
      <c r="LRI211" s="15"/>
      <c r="LRJ211" s="15"/>
      <c r="LRK211" s="15"/>
      <c r="LRL211" s="15"/>
      <c r="LRM211" s="15"/>
      <c r="LRN211" s="15"/>
      <c r="LRO211" s="15"/>
      <c r="LRP211" s="15"/>
      <c r="LRQ211" s="15"/>
      <c r="LRR211" s="15"/>
      <c r="LRS211" s="15"/>
      <c r="LRT211" s="15"/>
      <c r="LRU211" s="15"/>
      <c r="LRV211" s="15"/>
      <c r="LRW211" s="15"/>
      <c r="LRX211" s="15"/>
      <c r="LRY211" s="15"/>
      <c r="LRZ211" s="15"/>
      <c r="LSA211" s="15"/>
      <c r="LSB211" s="15"/>
      <c r="LSC211" s="15"/>
      <c r="LSD211" s="15"/>
      <c r="LSE211" s="15"/>
      <c r="LSF211" s="15"/>
      <c r="LSG211" s="15"/>
      <c r="LSH211" s="15"/>
      <c r="LSI211" s="15"/>
      <c r="LSJ211" s="15"/>
      <c r="LSK211" s="15"/>
      <c r="LSL211" s="15"/>
      <c r="LSM211" s="15"/>
      <c r="LSN211" s="15"/>
      <c r="LSO211" s="15"/>
      <c r="LSP211" s="15"/>
      <c r="LSQ211" s="15"/>
      <c r="LSR211" s="15"/>
      <c r="LSS211" s="15"/>
      <c r="LST211" s="15"/>
      <c r="LSU211" s="15"/>
      <c r="LSV211" s="15"/>
      <c r="LSW211" s="15"/>
      <c r="LSX211" s="15"/>
      <c r="LSY211" s="15"/>
      <c r="LSZ211" s="15"/>
      <c r="LTA211" s="15"/>
      <c r="LTB211" s="15"/>
      <c r="LTC211" s="15"/>
      <c r="LTD211" s="15"/>
      <c r="LTE211" s="15"/>
      <c r="LTF211" s="15"/>
      <c r="LTG211" s="15"/>
      <c r="LTH211" s="15"/>
      <c r="LTI211" s="15"/>
      <c r="LTJ211" s="15"/>
      <c r="LTK211" s="15"/>
      <c r="LTL211" s="15"/>
      <c r="LTM211" s="15"/>
      <c r="LTN211" s="15"/>
      <c r="LTO211" s="15"/>
      <c r="LTP211" s="15"/>
      <c r="LTQ211" s="15"/>
      <c r="LTR211" s="15"/>
      <c r="LTS211" s="15"/>
      <c r="LTT211" s="15"/>
      <c r="LTU211" s="15"/>
      <c r="LTV211" s="15"/>
      <c r="LTW211" s="15"/>
      <c r="LTX211" s="15"/>
      <c r="LTY211" s="15"/>
      <c r="LTZ211" s="15"/>
      <c r="LUA211" s="15"/>
      <c r="LUB211" s="15"/>
      <c r="LUC211" s="15"/>
      <c r="LUD211" s="15"/>
      <c r="LUE211" s="15"/>
      <c r="LUF211" s="15"/>
      <c r="LUG211" s="15"/>
      <c r="LUH211" s="15"/>
      <c r="LUI211" s="15"/>
      <c r="LUJ211" s="15"/>
      <c r="LUK211" s="15"/>
      <c r="LUL211" s="15"/>
      <c r="LUM211" s="15"/>
      <c r="LUN211" s="15"/>
      <c r="LUO211" s="15"/>
      <c r="LUP211" s="15"/>
      <c r="LUQ211" s="15"/>
      <c r="LUR211" s="15"/>
      <c r="LUS211" s="15"/>
      <c r="LUT211" s="15"/>
      <c r="LUU211" s="15"/>
      <c r="LUV211" s="15"/>
      <c r="LUW211" s="15"/>
      <c r="LUX211" s="15"/>
      <c r="LUY211" s="15"/>
      <c r="LUZ211" s="15"/>
      <c r="LVA211" s="15"/>
      <c r="LVB211" s="15"/>
      <c r="LVC211" s="15"/>
      <c r="LVD211" s="15"/>
      <c r="LVE211" s="15"/>
      <c r="LVF211" s="15"/>
      <c r="LVG211" s="15"/>
      <c r="LVH211" s="15"/>
      <c r="LVI211" s="15"/>
      <c r="LVJ211" s="15"/>
      <c r="LVK211" s="15"/>
      <c r="LVL211" s="15"/>
      <c r="LVM211" s="15"/>
      <c r="LVN211" s="15"/>
      <c r="LVO211" s="15"/>
      <c r="LVP211" s="15"/>
      <c r="LVQ211" s="15"/>
      <c r="LVR211" s="15"/>
      <c r="LVS211" s="15"/>
      <c r="LVT211" s="15"/>
      <c r="LVU211" s="15"/>
      <c r="LVV211" s="15"/>
      <c r="LVW211" s="15"/>
      <c r="LVX211" s="15"/>
      <c r="LVY211" s="15"/>
      <c r="LVZ211" s="15"/>
      <c r="LWA211" s="15"/>
      <c r="LWB211" s="15"/>
      <c r="LWC211" s="15"/>
      <c r="LWD211" s="15"/>
      <c r="LWE211" s="15"/>
      <c r="LWF211" s="15"/>
      <c r="LWG211" s="15"/>
      <c r="LWH211" s="15"/>
      <c r="LWI211" s="15"/>
      <c r="LWJ211" s="15"/>
      <c r="LWK211" s="15"/>
      <c r="LWL211" s="15"/>
      <c r="LWM211" s="15"/>
      <c r="LWN211" s="15"/>
      <c r="LWO211" s="15"/>
      <c r="LWP211" s="15"/>
      <c r="LWQ211" s="15"/>
      <c r="LWR211" s="15"/>
      <c r="LWS211" s="15"/>
      <c r="LWT211" s="15"/>
      <c r="LWU211" s="15"/>
      <c r="LWV211" s="15"/>
      <c r="LWW211" s="15"/>
      <c r="LWX211" s="15"/>
      <c r="LWY211" s="15"/>
      <c r="LWZ211" s="15"/>
      <c r="LXA211" s="15"/>
      <c r="LXB211" s="15"/>
      <c r="LXC211" s="15"/>
      <c r="LXD211" s="15"/>
      <c r="LXE211" s="15"/>
      <c r="LXF211" s="15"/>
      <c r="LXG211" s="15"/>
      <c r="LXH211" s="15"/>
      <c r="LXI211" s="15"/>
      <c r="LXJ211" s="15"/>
      <c r="LXK211" s="15"/>
      <c r="LXL211" s="15"/>
      <c r="LXM211" s="15"/>
      <c r="LXN211" s="15"/>
      <c r="LXO211" s="15"/>
      <c r="LXP211" s="15"/>
      <c r="LXQ211" s="15"/>
      <c r="LXR211" s="15"/>
      <c r="LXS211" s="15"/>
      <c r="LXT211" s="15"/>
      <c r="LXU211" s="15"/>
      <c r="LXV211" s="15"/>
      <c r="LXW211" s="15"/>
      <c r="LXX211" s="15"/>
      <c r="LXY211" s="15"/>
      <c r="LXZ211" s="15"/>
      <c r="LYA211" s="15"/>
      <c r="LYB211" s="15"/>
      <c r="LYC211" s="15"/>
      <c r="LYD211" s="15"/>
      <c r="LYE211" s="15"/>
      <c r="LYF211" s="15"/>
      <c r="LYG211" s="15"/>
      <c r="LYH211" s="15"/>
      <c r="LYI211" s="15"/>
      <c r="LYJ211" s="15"/>
      <c r="LYK211" s="15"/>
      <c r="LYL211" s="15"/>
      <c r="LYM211" s="15"/>
      <c r="LYN211" s="15"/>
      <c r="LYO211" s="15"/>
      <c r="LYP211" s="15"/>
      <c r="LYQ211" s="15"/>
      <c r="LYR211" s="15"/>
      <c r="LYS211" s="15"/>
      <c r="LYT211" s="15"/>
      <c r="LYU211" s="15"/>
      <c r="LYV211" s="15"/>
      <c r="LYW211" s="15"/>
      <c r="LYX211" s="15"/>
      <c r="LYY211" s="15"/>
      <c r="LYZ211" s="15"/>
      <c r="LZA211" s="15"/>
      <c r="LZB211" s="15"/>
      <c r="LZC211" s="15"/>
      <c r="LZD211" s="15"/>
      <c r="LZE211" s="15"/>
      <c r="LZF211" s="15"/>
      <c r="LZG211" s="15"/>
      <c r="LZH211" s="15"/>
      <c r="LZI211" s="15"/>
      <c r="LZJ211" s="15"/>
      <c r="LZK211" s="15"/>
      <c r="LZL211" s="15"/>
      <c r="LZM211" s="15"/>
      <c r="LZN211" s="15"/>
      <c r="LZO211" s="15"/>
      <c r="LZP211" s="15"/>
      <c r="LZQ211" s="15"/>
      <c r="LZR211" s="15"/>
      <c r="LZS211" s="15"/>
      <c r="LZT211" s="15"/>
      <c r="LZU211" s="15"/>
      <c r="LZV211" s="15"/>
      <c r="LZW211" s="15"/>
      <c r="LZX211" s="15"/>
      <c r="LZY211" s="15"/>
      <c r="LZZ211" s="15"/>
      <c r="MAA211" s="15"/>
      <c r="MAB211" s="15"/>
      <c r="MAC211" s="15"/>
      <c r="MAD211" s="15"/>
      <c r="MAE211" s="15"/>
      <c r="MAF211" s="15"/>
      <c r="MAG211" s="15"/>
      <c r="MAH211" s="15"/>
      <c r="MAI211" s="15"/>
      <c r="MAJ211" s="15"/>
      <c r="MAK211" s="15"/>
      <c r="MAL211" s="15"/>
      <c r="MAM211" s="15"/>
      <c r="MAN211" s="15"/>
      <c r="MAO211" s="15"/>
      <c r="MAP211" s="15"/>
      <c r="MAQ211" s="15"/>
      <c r="MAR211" s="15"/>
      <c r="MAS211" s="15"/>
      <c r="MAT211" s="15"/>
      <c r="MAU211" s="15"/>
      <c r="MAV211" s="15"/>
      <c r="MAW211" s="15"/>
      <c r="MAX211" s="15"/>
      <c r="MAY211" s="15"/>
      <c r="MAZ211" s="15"/>
      <c r="MBA211" s="15"/>
      <c r="MBB211" s="15"/>
      <c r="MBC211" s="15"/>
      <c r="MBD211" s="15"/>
      <c r="MBE211" s="15"/>
      <c r="MBF211" s="15"/>
      <c r="MBG211" s="15"/>
      <c r="MBH211" s="15"/>
      <c r="MBI211" s="15"/>
      <c r="MBJ211" s="15"/>
      <c r="MBK211" s="15"/>
      <c r="MBL211" s="15"/>
      <c r="MBM211" s="15"/>
      <c r="MBN211" s="15"/>
      <c r="MBO211" s="15"/>
      <c r="MBP211" s="15"/>
      <c r="MBQ211" s="15"/>
      <c r="MBR211" s="15"/>
      <c r="MBS211" s="15"/>
      <c r="MBT211" s="15"/>
      <c r="MBU211" s="15"/>
      <c r="MBV211" s="15"/>
      <c r="MBW211" s="15"/>
      <c r="MBX211" s="15"/>
      <c r="MBY211" s="15"/>
      <c r="MBZ211" s="15"/>
      <c r="MCA211" s="15"/>
      <c r="MCB211" s="15"/>
      <c r="MCC211" s="15"/>
      <c r="MCD211" s="15"/>
      <c r="MCE211" s="15"/>
      <c r="MCF211" s="15"/>
      <c r="MCG211" s="15"/>
      <c r="MCH211" s="15"/>
      <c r="MCI211" s="15"/>
      <c r="MCJ211" s="15"/>
      <c r="MCK211" s="15"/>
      <c r="MCL211" s="15"/>
      <c r="MCM211" s="15"/>
      <c r="MCN211" s="15"/>
      <c r="MCO211" s="15"/>
      <c r="MCP211" s="15"/>
      <c r="MCQ211" s="15"/>
      <c r="MCR211" s="15"/>
      <c r="MCS211" s="15"/>
      <c r="MCT211" s="15"/>
      <c r="MCU211" s="15"/>
      <c r="MCV211" s="15"/>
      <c r="MCW211" s="15"/>
      <c r="MCX211" s="15"/>
      <c r="MCY211" s="15"/>
      <c r="MCZ211" s="15"/>
      <c r="MDA211" s="15"/>
      <c r="MDB211" s="15"/>
      <c r="MDC211" s="15"/>
      <c r="MDD211" s="15"/>
      <c r="MDE211" s="15"/>
      <c r="MDF211" s="15"/>
      <c r="MDG211" s="15"/>
      <c r="MDH211" s="15"/>
      <c r="MDI211" s="15"/>
      <c r="MDJ211" s="15"/>
      <c r="MDK211" s="15"/>
      <c r="MDL211" s="15"/>
      <c r="MDM211" s="15"/>
      <c r="MDN211" s="15"/>
      <c r="MDO211" s="15"/>
      <c r="MDP211" s="15"/>
      <c r="MDQ211" s="15"/>
      <c r="MDR211" s="15"/>
      <c r="MDS211" s="15"/>
      <c r="MDT211" s="15"/>
      <c r="MDU211" s="15"/>
      <c r="MDV211" s="15"/>
      <c r="MDW211" s="15"/>
      <c r="MDX211" s="15"/>
      <c r="MDY211" s="15"/>
      <c r="MDZ211" s="15"/>
      <c r="MEA211" s="15"/>
      <c r="MEB211" s="15"/>
      <c r="MEC211" s="15"/>
      <c r="MED211" s="15"/>
      <c r="MEE211" s="15"/>
      <c r="MEF211" s="15"/>
      <c r="MEG211" s="15"/>
      <c r="MEH211" s="15"/>
      <c r="MEI211" s="15"/>
      <c r="MEJ211" s="15"/>
      <c r="MEK211" s="15"/>
      <c r="MEL211" s="15"/>
      <c r="MEM211" s="15"/>
      <c r="MEN211" s="15"/>
      <c r="MEO211" s="15"/>
      <c r="MEP211" s="15"/>
      <c r="MEQ211" s="15"/>
      <c r="MER211" s="15"/>
      <c r="MES211" s="15"/>
      <c r="MET211" s="15"/>
      <c r="MEU211" s="15"/>
      <c r="MEV211" s="15"/>
      <c r="MEW211" s="15"/>
      <c r="MEX211" s="15"/>
      <c r="MEY211" s="15"/>
      <c r="MEZ211" s="15"/>
      <c r="MFA211" s="15"/>
      <c r="MFB211" s="15"/>
      <c r="MFC211" s="15"/>
      <c r="MFD211" s="15"/>
      <c r="MFE211" s="15"/>
      <c r="MFF211" s="15"/>
      <c r="MFG211" s="15"/>
      <c r="MFH211" s="15"/>
      <c r="MFI211" s="15"/>
      <c r="MFJ211" s="15"/>
      <c r="MFK211" s="15"/>
      <c r="MFL211" s="15"/>
      <c r="MFM211" s="15"/>
      <c r="MFN211" s="15"/>
      <c r="MFO211" s="15"/>
      <c r="MFP211" s="15"/>
      <c r="MFQ211" s="15"/>
      <c r="MFR211" s="15"/>
      <c r="MFS211" s="15"/>
      <c r="MFT211" s="15"/>
      <c r="MFU211" s="15"/>
      <c r="MFV211" s="15"/>
      <c r="MFW211" s="15"/>
      <c r="MFX211" s="15"/>
      <c r="MFY211" s="15"/>
      <c r="MFZ211" s="15"/>
      <c r="MGA211" s="15"/>
      <c r="MGB211" s="15"/>
      <c r="MGC211" s="15"/>
      <c r="MGD211" s="15"/>
      <c r="MGE211" s="15"/>
      <c r="MGF211" s="15"/>
      <c r="MGG211" s="15"/>
      <c r="MGH211" s="15"/>
      <c r="MGI211" s="15"/>
      <c r="MGJ211" s="15"/>
      <c r="MGK211" s="15"/>
      <c r="MGL211" s="15"/>
      <c r="MGM211" s="15"/>
      <c r="MGN211" s="15"/>
      <c r="MGO211" s="15"/>
      <c r="MGP211" s="15"/>
      <c r="MGQ211" s="15"/>
      <c r="MGR211" s="15"/>
      <c r="MGS211" s="15"/>
      <c r="MGT211" s="15"/>
      <c r="MGU211" s="15"/>
      <c r="MGV211" s="15"/>
      <c r="MGW211" s="15"/>
      <c r="MGX211" s="15"/>
      <c r="MGY211" s="15"/>
      <c r="MGZ211" s="15"/>
      <c r="MHA211" s="15"/>
      <c r="MHB211" s="15"/>
      <c r="MHC211" s="15"/>
      <c r="MHD211" s="15"/>
      <c r="MHE211" s="15"/>
      <c r="MHF211" s="15"/>
      <c r="MHG211" s="15"/>
      <c r="MHH211" s="15"/>
      <c r="MHI211" s="15"/>
      <c r="MHJ211" s="15"/>
      <c r="MHK211" s="15"/>
      <c r="MHL211" s="15"/>
      <c r="MHM211" s="15"/>
      <c r="MHN211" s="15"/>
      <c r="MHO211" s="15"/>
      <c r="MHP211" s="15"/>
      <c r="MHQ211" s="15"/>
      <c r="MHR211" s="15"/>
      <c r="MHS211" s="15"/>
      <c r="MHT211" s="15"/>
      <c r="MHU211" s="15"/>
      <c r="MHV211" s="15"/>
      <c r="MHW211" s="15"/>
      <c r="MHX211" s="15"/>
      <c r="MHY211" s="15"/>
      <c r="MHZ211" s="15"/>
      <c r="MIA211" s="15"/>
      <c r="MIB211" s="15"/>
      <c r="MIC211" s="15"/>
      <c r="MID211" s="15"/>
      <c r="MIE211" s="15"/>
      <c r="MIF211" s="15"/>
      <c r="MIG211" s="15"/>
      <c r="MIH211" s="15"/>
      <c r="MII211" s="15"/>
      <c r="MIJ211" s="15"/>
      <c r="MIK211" s="15"/>
      <c r="MIL211" s="15"/>
      <c r="MIM211" s="15"/>
      <c r="MIN211" s="15"/>
      <c r="MIO211" s="15"/>
      <c r="MIP211" s="15"/>
      <c r="MIQ211" s="15"/>
      <c r="MIR211" s="15"/>
      <c r="MIS211" s="15"/>
      <c r="MIT211" s="15"/>
      <c r="MIU211" s="15"/>
      <c r="MIV211" s="15"/>
      <c r="MIW211" s="15"/>
      <c r="MIX211" s="15"/>
      <c r="MIY211" s="15"/>
      <c r="MIZ211" s="15"/>
      <c r="MJA211" s="15"/>
      <c r="MJB211" s="15"/>
      <c r="MJC211" s="15"/>
      <c r="MJD211" s="15"/>
      <c r="MJE211" s="15"/>
      <c r="MJF211" s="15"/>
      <c r="MJG211" s="15"/>
      <c r="MJH211" s="15"/>
      <c r="MJI211" s="15"/>
      <c r="MJJ211" s="15"/>
      <c r="MJK211" s="15"/>
      <c r="MJL211" s="15"/>
      <c r="MJM211" s="15"/>
      <c r="MJN211" s="15"/>
      <c r="MJO211" s="15"/>
      <c r="MJP211" s="15"/>
      <c r="MJQ211" s="15"/>
      <c r="MJR211" s="15"/>
      <c r="MJS211" s="15"/>
      <c r="MJT211" s="15"/>
      <c r="MJU211" s="15"/>
      <c r="MJV211" s="15"/>
      <c r="MJW211" s="15"/>
      <c r="MJX211" s="15"/>
      <c r="MJY211" s="15"/>
      <c r="MJZ211" s="15"/>
      <c r="MKA211" s="15"/>
      <c r="MKB211" s="15"/>
      <c r="MKC211" s="15"/>
      <c r="MKD211" s="15"/>
      <c r="MKE211" s="15"/>
      <c r="MKF211" s="15"/>
      <c r="MKG211" s="15"/>
      <c r="MKH211" s="15"/>
      <c r="MKI211" s="15"/>
      <c r="MKJ211" s="15"/>
      <c r="MKK211" s="15"/>
      <c r="MKL211" s="15"/>
      <c r="MKM211" s="15"/>
      <c r="MKN211" s="15"/>
      <c r="MKO211" s="15"/>
      <c r="MKP211" s="15"/>
      <c r="MKQ211" s="15"/>
      <c r="MKR211" s="15"/>
      <c r="MKS211" s="15"/>
      <c r="MKT211" s="15"/>
      <c r="MKU211" s="15"/>
      <c r="MKV211" s="15"/>
      <c r="MKW211" s="15"/>
      <c r="MKX211" s="15"/>
      <c r="MKY211" s="15"/>
      <c r="MKZ211" s="15"/>
      <c r="MLA211" s="15"/>
      <c r="MLB211" s="15"/>
      <c r="MLC211" s="15"/>
      <c r="MLD211" s="15"/>
      <c r="MLE211" s="15"/>
      <c r="MLF211" s="15"/>
      <c r="MLG211" s="15"/>
      <c r="MLH211" s="15"/>
      <c r="MLI211" s="15"/>
      <c r="MLJ211" s="15"/>
      <c r="MLK211" s="15"/>
      <c r="MLL211" s="15"/>
      <c r="MLM211" s="15"/>
      <c r="MLN211" s="15"/>
      <c r="MLO211" s="15"/>
      <c r="MLP211" s="15"/>
      <c r="MLQ211" s="15"/>
      <c r="MLR211" s="15"/>
      <c r="MLS211" s="15"/>
      <c r="MLT211" s="15"/>
      <c r="MLU211" s="15"/>
      <c r="MLV211" s="15"/>
      <c r="MLW211" s="15"/>
      <c r="MLX211" s="15"/>
      <c r="MLY211" s="15"/>
      <c r="MLZ211" s="15"/>
      <c r="MMA211" s="15"/>
      <c r="MMB211" s="15"/>
      <c r="MMC211" s="15"/>
      <c r="MMD211" s="15"/>
      <c r="MME211" s="15"/>
      <c r="MMF211" s="15"/>
      <c r="MMG211" s="15"/>
      <c r="MMH211" s="15"/>
      <c r="MMI211" s="15"/>
      <c r="MMJ211" s="15"/>
      <c r="MMK211" s="15"/>
      <c r="MML211" s="15"/>
      <c r="MMM211" s="15"/>
      <c r="MMN211" s="15"/>
      <c r="MMO211" s="15"/>
      <c r="MMP211" s="15"/>
      <c r="MMQ211" s="15"/>
      <c r="MMR211" s="15"/>
      <c r="MMS211" s="15"/>
      <c r="MMT211" s="15"/>
      <c r="MMU211" s="15"/>
      <c r="MMV211" s="15"/>
      <c r="MMW211" s="15"/>
      <c r="MMX211" s="15"/>
      <c r="MMY211" s="15"/>
      <c r="MMZ211" s="15"/>
      <c r="MNA211" s="15"/>
      <c r="MNB211" s="15"/>
      <c r="MNC211" s="15"/>
      <c r="MND211" s="15"/>
      <c r="MNE211" s="15"/>
      <c r="MNF211" s="15"/>
      <c r="MNG211" s="15"/>
      <c r="MNH211" s="15"/>
      <c r="MNI211" s="15"/>
      <c r="MNJ211" s="15"/>
      <c r="MNK211" s="15"/>
      <c r="MNL211" s="15"/>
      <c r="MNM211" s="15"/>
      <c r="MNN211" s="15"/>
      <c r="MNO211" s="15"/>
      <c r="MNP211" s="15"/>
      <c r="MNQ211" s="15"/>
      <c r="MNR211" s="15"/>
      <c r="MNS211" s="15"/>
      <c r="MNT211" s="15"/>
      <c r="MNU211" s="15"/>
      <c r="MNV211" s="15"/>
      <c r="MNW211" s="15"/>
      <c r="MNX211" s="15"/>
      <c r="MNY211" s="15"/>
      <c r="MNZ211" s="15"/>
      <c r="MOA211" s="15"/>
      <c r="MOB211" s="15"/>
      <c r="MOC211" s="15"/>
      <c r="MOD211" s="15"/>
      <c r="MOE211" s="15"/>
      <c r="MOF211" s="15"/>
      <c r="MOG211" s="15"/>
      <c r="MOH211" s="15"/>
      <c r="MOI211" s="15"/>
      <c r="MOJ211" s="15"/>
      <c r="MOK211" s="15"/>
      <c r="MOL211" s="15"/>
      <c r="MOM211" s="15"/>
      <c r="MON211" s="15"/>
      <c r="MOO211" s="15"/>
      <c r="MOP211" s="15"/>
      <c r="MOQ211" s="15"/>
      <c r="MOR211" s="15"/>
      <c r="MOS211" s="15"/>
      <c r="MOT211" s="15"/>
      <c r="MOU211" s="15"/>
      <c r="MOV211" s="15"/>
      <c r="MOW211" s="15"/>
      <c r="MOX211" s="15"/>
      <c r="MOY211" s="15"/>
      <c r="MOZ211" s="15"/>
      <c r="MPA211" s="15"/>
      <c r="MPB211" s="15"/>
      <c r="MPC211" s="15"/>
      <c r="MPD211" s="15"/>
      <c r="MPE211" s="15"/>
      <c r="MPF211" s="15"/>
      <c r="MPG211" s="15"/>
      <c r="MPH211" s="15"/>
      <c r="MPI211" s="15"/>
      <c r="MPJ211" s="15"/>
      <c r="MPK211" s="15"/>
      <c r="MPL211" s="15"/>
      <c r="MPM211" s="15"/>
      <c r="MPN211" s="15"/>
      <c r="MPO211" s="15"/>
      <c r="MPP211" s="15"/>
      <c r="MPQ211" s="15"/>
      <c r="MPR211" s="15"/>
      <c r="MPS211" s="15"/>
      <c r="MPT211" s="15"/>
      <c r="MPU211" s="15"/>
      <c r="MPV211" s="15"/>
      <c r="MPW211" s="15"/>
      <c r="MPX211" s="15"/>
      <c r="MPY211" s="15"/>
      <c r="MPZ211" s="15"/>
      <c r="MQA211" s="15"/>
      <c r="MQB211" s="15"/>
      <c r="MQC211" s="15"/>
      <c r="MQD211" s="15"/>
      <c r="MQE211" s="15"/>
      <c r="MQF211" s="15"/>
      <c r="MQG211" s="15"/>
      <c r="MQH211" s="15"/>
      <c r="MQI211" s="15"/>
      <c r="MQJ211" s="15"/>
      <c r="MQK211" s="15"/>
      <c r="MQL211" s="15"/>
      <c r="MQM211" s="15"/>
      <c r="MQN211" s="15"/>
      <c r="MQO211" s="15"/>
      <c r="MQP211" s="15"/>
      <c r="MQQ211" s="15"/>
      <c r="MQR211" s="15"/>
      <c r="MQS211" s="15"/>
      <c r="MQT211" s="15"/>
      <c r="MQU211" s="15"/>
      <c r="MQV211" s="15"/>
      <c r="MQW211" s="15"/>
      <c r="MQX211" s="15"/>
      <c r="MQY211" s="15"/>
      <c r="MQZ211" s="15"/>
      <c r="MRA211" s="15"/>
      <c r="MRB211" s="15"/>
      <c r="MRC211" s="15"/>
      <c r="MRD211" s="15"/>
      <c r="MRE211" s="15"/>
      <c r="MRF211" s="15"/>
      <c r="MRG211" s="15"/>
      <c r="MRH211" s="15"/>
      <c r="MRI211" s="15"/>
      <c r="MRJ211" s="15"/>
      <c r="MRK211" s="15"/>
      <c r="MRL211" s="15"/>
      <c r="MRM211" s="15"/>
      <c r="MRN211" s="15"/>
      <c r="MRO211" s="15"/>
      <c r="MRP211" s="15"/>
      <c r="MRQ211" s="15"/>
      <c r="MRR211" s="15"/>
      <c r="MRS211" s="15"/>
      <c r="MRT211" s="15"/>
      <c r="MRU211" s="15"/>
      <c r="MRV211" s="15"/>
      <c r="MRW211" s="15"/>
      <c r="MRX211" s="15"/>
      <c r="MRY211" s="15"/>
      <c r="MRZ211" s="15"/>
      <c r="MSA211" s="15"/>
      <c r="MSB211" s="15"/>
      <c r="MSC211" s="15"/>
      <c r="MSD211" s="15"/>
      <c r="MSE211" s="15"/>
      <c r="MSF211" s="15"/>
      <c r="MSG211" s="15"/>
      <c r="MSH211" s="15"/>
      <c r="MSI211" s="15"/>
      <c r="MSJ211" s="15"/>
      <c r="MSK211" s="15"/>
      <c r="MSL211" s="15"/>
      <c r="MSM211" s="15"/>
      <c r="MSN211" s="15"/>
      <c r="MSO211" s="15"/>
      <c r="MSP211" s="15"/>
      <c r="MSQ211" s="15"/>
      <c r="MSR211" s="15"/>
      <c r="MSS211" s="15"/>
      <c r="MST211" s="15"/>
      <c r="MSU211" s="15"/>
      <c r="MSV211" s="15"/>
      <c r="MSW211" s="15"/>
      <c r="MSX211" s="15"/>
      <c r="MSY211" s="15"/>
      <c r="MSZ211" s="15"/>
      <c r="MTA211" s="15"/>
      <c r="MTB211" s="15"/>
      <c r="MTC211" s="15"/>
      <c r="MTD211" s="15"/>
      <c r="MTE211" s="15"/>
      <c r="MTF211" s="15"/>
      <c r="MTG211" s="15"/>
      <c r="MTH211" s="15"/>
      <c r="MTI211" s="15"/>
      <c r="MTJ211" s="15"/>
      <c r="MTK211" s="15"/>
      <c r="MTL211" s="15"/>
      <c r="MTM211" s="15"/>
      <c r="MTN211" s="15"/>
      <c r="MTO211" s="15"/>
      <c r="MTP211" s="15"/>
      <c r="MTQ211" s="15"/>
      <c r="MTR211" s="15"/>
      <c r="MTS211" s="15"/>
      <c r="MTT211" s="15"/>
      <c r="MTU211" s="15"/>
      <c r="MTV211" s="15"/>
      <c r="MTW211" s="15"/>
      <c r="MTX211" s="15"/>
      <c r="MTY211" s="15"/>
      <c r="MTZ211" s="15"/>
      <c r="MUA211" s="15"/>
      <c r="MUB211" s="15"/>
      <c r="MUC211" s="15"/>
      <c r="MUD211" s="15"/>
      <c r="MUE211" s="15"/>
      <c r="MUF211" s="15"/>
      <c r="MUG211" s="15"/>
      <c r="MUH211" s="15"/>
      <c r="MUI211" s="15"/>
      <c r="MUJ211" s="15"/>
      <c r="MUK211" s="15"/>
      <c r="MUL211" s="15"/>
      <c r="MUM211" s="15"/>
      <c r="MUN211" s="15"/>
      <c r="MUO211" s="15"/>
      <c r="MUP211" s="15"/>
      <c r="MUQ211" s="15"/>
      <c r="MUR211" s="15"/>
      <c r="MUS211" s="15"/>
      <c r="MUT211" s="15"/>
      <c r="MUU211" s="15"/>
      <c r="MUV211" s="15"/>
      <c r="MUW211" s="15"/>
      <c r="MUX211" s="15"/>
      <c r="MUY211" s="15"/>
      <c r="MUZ211" s="15"/>
      <c r="MVA211" s="15"/>
      <c r="MVB211" s="15"/>
      <c r="MVC211" s="15"/>
      <c r="MVD211" s="15"/>
      <c r="MVE211" s="15"/>
      <c r="MVF211" s="15"/>
      <c r="MVG211" s="15"/>
      <c r="MVH211" s="15"/>
      <c r="MVI211" s="15"/>
      <c r="MVJ211" s="15"/>
      <c r="MVK211" s="15"/>
      <c r="MVL211" s="15"/>
      <c r="MVM211" s="15"/>
      <c r="MVN211" s="15"/>
      <c r="MVO211" s="15"/>
      <c r="MVP211" s="15"/>
      <c r="MVQ211" s="15"/>
      <c r="MVR211" s="15"/>
      <c r="MVS211" s="15"/>
      <c r="MVT211" s="15"/>
      <c r="MVU211" s="15"/>
      <c r="MVV211" s="15"/>
      <c r="MVW211" s="15"/>
      <c r="MVX211" s="15"/>
      <c r="MVY211" s="15"/>
      <c r="MVZ211" s="15"/>
      <c r="MWA211" s="15"/>
      <c r="MWB211" s="15"/>
      <c r="MWC211" s="15"/>
      <c r="MWD211" s="15"/>
      <c r="MWE211" s="15"/>
      <c r="MWF211" s="15"/>
      <c r="MWG211" s="15"/>
      <c r="MWH211" s="15"/>
      <c r="MWI211" s="15"/>
      <c r="MWJ211" s="15"/>
      <c r="MWK211" s="15"/>
      <c r="MWL211" s="15"/>
      <c r="MWM211" s="15"/>
      <c r="MWN211" s="15"/>
      <c r="MWO211" s="15"/>
      <c r="MWP211" s="15"/>
      <c r="MWQ211" s="15"/>
      <c r="MWR211" s="15"/>
      <c r="MWS211" s="15"/>
      <c r="MWT211" s="15"/>
      <c r="MWU211" s="15"/>
      <c r="MWV211" s="15"/>
      <c r="MWW211" s="15"/>
      <c r="MWX211" s="15"/>
      <c r="MWY211" s="15"/>
      <c r="MWZ211" s="15"/>
      <c r="MXA211" s="15"/>
      <c r="MXB211" s="15"/>
      <c r="MXC211" s="15"/>
      <c r="MXD211" s="15"/>
      <c r="MXE211" s="15"/>
      <c r="MXF211" s="15"/>
      <c r="MXG211" s="15"/>
      <c r="MXH211" s="15"/>
      <c r="MXI211" s="15"/>
      <c r="MXJ211" s="15"/>
      <c r="MXK211" s="15"/>
      <c r="MXL211" s="15"/>
      <c r="MXM211" s="15"/>
      <c r="MXN211" s="15"/>
      <c r="MXO211" s="15"/>
      <c r="MXP211" s="15"/>
      <c r="MXQ211" s="15"/>
      <c r="MXR211" s="15"/>
      <c r="MXS211" s="15"/>
      <c r="MXT211" s="15"/>
      <c r="MXU211" s="15"/>
      <c r="MXV211" s="15"/>
      <c r="MXW211" s="15"/>
      <c r="MXX211" s="15"/>
      <c r="MXY211" s="15"/>
      <c r="MXZ211" s="15"/>
      <c r="MYA211" s="15"/>
      <c r="MYB211" s="15"/>
      <c r="MYC211" s="15"/>
      <c r="MYD211" s="15"/>
      <c r="MYE211" s="15"/>
      <c r="MYF211" s="15"/>
      <c r="MYG211" s="15"/>
      <c r="MYH211" s="15"/>
      <c r="MYI211" s="15"/>
      <c r="MYJ211" s="15"/>
      <c r="MYK211" s="15"/>
      <c r="MYL211" s="15"/>
      <c r="MYM211" s="15"/>
      <c r="MYN211" s="15"/>
      <c r="MYO211" s="15"/>
      <c r="MYP211" s="15"/>
      <c r="MYQ211" s="15"/>
      <c r="MYR211" s="15"/>
      <c r="MYS211" s="15"/>
      <c r="MYT211" s="15"/>
      <c r="MYU211" s="15"/>
      <c r="MYV211" s="15"/>
      <c r="MYW211" s="15"/>
      <c r="MYX211" s="15"/>
      <c r="MYY211" s="15"/>
      <c r="MYZ211" s="15"/>
      <c r="MZA211" s="15"/>
      <c r="MZB211" s="15"/>
      <c r="MZC211" s="15"/>
      <c r="MZD211" s="15"/>
      <c r="MZE211" s="15"/>
      <c r="MZF211" s="15"/>
      <c r="MZG211" s="15"/>
      <c r="MZH211" s="15"/>
      <c r="MZI211" s="15"/>
      <c r="MZJ211" s="15"/>
      <c r="MZK211" s="15"/>
      <c r="MZL211" s="15"/>
      <c r="MZM211" s="15"/>
      <c r="MZN211" s="15"/>
      <c r="MZO211" s="15"/>
      <c r="MZP211" s="15"/>
      <c r="MZQ211" s="15"/>
      <c r="MZR211" s="15"/>
      <c r="MZS211" s="15"/>
      <c r="MZT211" s="15"/>
      <c r="MZU211" s="15"/>
      <c r="MZV211" s="15"/>
      <c r="MZW211" s="15"/>
      <c r="MZX211" s="15"/>
      <c r="MZY211" s="15"/>
      <c r="MZZ211" s="15"/>
      <c r="NAA211" s="15"/>
      <c r="NAB211" s="15"/>
      <c r="NAC211" s="15"/>
      <c r="NAD211" s="15"/>
      <c r="NAE211" s="15"/>
      <c r="NAF211" s="15"/>
      <c r="NAG211" s="15"/>
      <c r="NAH211" s="15"/>
      <c r="NAI211" s="15"/>
      <c r="NAJ211" s="15"/>
      <c r="NAK211" s="15"/>
      <c r="NAL211" s="15"/>
      <c r="NAM211" s="15"/>
      <c r="NAN211" s="15"/>
      <c r="NAO211" s="15"/>
      <c r="NAP211" s="15"/>
      <c r="NAQ211" s="15"/>
      <c r="NAR211" s="15"/>
      <c r="NAS211" s="15"/>
      <c r="NAT211" s="15"/>
      <c r="NAU211" s="15"/>
      <c r="NAV211" s="15"/>
      <c r="NAW211" s="15"/>
      <c r="NAX211" s="15"/>
      <c r="NAY211" s="15"/>
      <c r="NAZ211" s="15"/>
      <c r="NBA211" s="15"/>
      <c r="NBB211" s="15"/>
      <c r="NBC211" s="15"/>
      <c r="NBD211" s="15"/>
      <c r="NBE211" s="15"/>
      <c r="NBF211" s="15"/>
      <c r="NBG211" s="15"/>
      <c r="NBH211" s="15"/>
      <c r="NBI211" s="15"/>
      <c r="NBJ211" s="15"/>
      <c r="NBK211" s="15"/>
      <c r="NBL211" s="15"/>
      <c r="NBM211" s="15"/>
      <c r="NBN211" s="15"/>
      <c r="NBO211" s="15"/>
      <c r="NBP211" s="15"/>
      <c r="NBQ211" s="15"/>
      <c r="NBR211" s="15"/>
      <c r="NBS211" s="15"/>
      <c r="NBT211" s="15"/>
      <c r="NBU211" s="15"/>
      <c r="NBV211" s="15"/>
      <c r="NBW211" s="15"/>
      <c r="NBX211" s="15"/>
      <c r="NBY211" s="15"/>
      <c r="NBZ211" s="15"/>
      <c r="NCA211" s="15"/>
      <c r="NCB211" s="15"/>
      <c r="NCC211" s="15"/>
      <c r="NCD211" s="15"/>
      <c r="NCE211" s="15"/>
      <c r="NCF211" s="15"/>
      <c r="NCG211" s="15"/>
      <c r="NCH211" s="15"/>
      <c r="NCI211" s="15"/>
      <c r="NCJ211" s="15"/>
      <c r="NCK211" s="15"/>
      <c r="NCL211" s="15"/>
      <c r="NCM211" s="15"/>
      <c r="NCN211" s="15"/>
      <c r="NCO211" s="15"/>
      <c r="NCP211" s="15"/>
      <c r="NCQ211" s="15"/>
      <c r="NCR211" s="15"/>
      <c r="NCS211" s="15"/>
      <c r="NCT211" s="15"/>
      <c r="NCU211" s="15"/>
      <c r="NCV211" s="15"/>
      <c r="NCW211" s="15"/>
      <c r="NCX211" s="15"/>
      <c r="NCY211" s="15"/>
      <c r="NCZ211" s="15"/>
      <c r="NDA211" s="15"/>
      <c r="NDB211" s="15"/>
      <c r="NDC211" s="15"/>
      <c r="NDD211" s="15"/>
      <c r="NDE211" s="15"/>
      <c r="NDF211" s="15"/>
      <c r="NDG211" s="15"/>
      <c r="NDH211" s="15"/>
      <c r="NDI211" s="15"/>
      <c r="NDJ211" s="15"/>
      <c r="NDK211" s="15"/>
      <c r="NDL211" s="15"/>
      <c r="NDM211" s="15"/>
      <c r="NDN211" s="15"/>
      <c r="NDO211" s="15"/>
      <c r="NDP211" s="15"/>
      <c r="NDQ211" s="15"/>
      <c r="NDR211" s="15"/>
      <c r="NDS211" s="15"/>
      <c r="NDT211" s="15"/>
      <c r="NDU211" s="15"/>
      <c r="NDV211" s="15"/>
      <c r="NDW211" s="15"/>
      <c r="NDX211" s="15"/>
      <c r="NDY211" s="15"/>
      <c r="NDZ211" s="15"/>
      <c r="NEA211" s="15"/>
      <c r="NEB211" s="15"/>
      <c r="NEC211" s="15"/>
      <c r="NED211" s="15"/>
      <c r="NEE211" s="15"/>
      <c r="NEF211" s="15"/>
      <c r="NEG211" s="15"/>
      <c r="NEH211" s="15"/>
      <c r="NEI211" s="15"/>
      <c r="NEJ211" s="15"/>
      <c r="NEK211" s="15"/>
      <c r="NEL211" s="15"/>
      <c r="NEM211" s="15"/>
      <c r="NEN211" s="15"/>
      <c r="NEO211" s="15"/>
      <c r="NEP211" s="15"/>
      <c r="NEQ211" s="15"/>
      <c r="NER211" s="15"/>
      <c r="NES211" s="15"/>
      <c r="NET211" s="15"/>
      <c r="NEU211" s="15"/>
      <c r="NEV211" s="15"/>
      <c r="NEW211" s="15"/>
      <c r="NEX211" s="15"/>
      <c r="NEY211" s="15"/>
      <c r="NEZ211" s="15"/>
      <c r="NFA211" s="15"/>
      <c r="NFB211" s="15"/>
      <c r="NFC211" s="15"/>
      <c r="NFD211" s="15"/>
      <c r="NFE211" s="15"/>
      <c r="NFF211" s="15"/>
      <c r="NFG211" s="15"/>
      <c r="NFH211" s="15"/>
      <c r="NFI211" s="15"/>
      <c r="NFJ211" s="15"/>
      <c r="NFK211" s="15"/>
      <c r="NFL211" s="15"/>
      <c r="NFM211" s="15"/>
      <c r="NFN211" s="15"/>
      <c r="NFO211" s="15"/>
      <c r="NFP211" s="15"/>
      <c r="NFQ211" s="15"/>
      <c r="NFR211" s="15"/>
      <c r="NFS211" s="15"/>
      <c r="NFT211" s="15"/>
      <c r="NFU211" s="15"/>
      <c r="NFV211" s="15"/>
      <c r="NFW211" s="15"/>
      <c r="NFX211" s="15"/>
      <c r="NFY211" s="15"/>
      <c r="NFZ211" s="15"/>
      <c r="NGA211" s="15"/>
      <c r="NGB211" s="15"/>
      <c r="NGC211" s="15"/>
      <c r="NGD211" s="15"/>
      <c r="NGE211" s="15"/>
      <c r="NGF211" s="15"/>
      <c r="NGG211" s="15"/>
      <c r="NGH211" s="15"/>
      <c r="NGI211" s="15"/>
      <c r="NGJ211" s="15"/>
      <c r="NGK211" s="15"/>
      <c r="NGL211" s="15"/>
      <c r="NGM211" s="15"/>
      <c r="NGN211" s="15"/>
      <c r="NGO211" s="15"/>
      <c r="NGP211" s="15"/>
      <c r="NGQ211" s="15"/>
      <c r="NGR211" s="15"/>
      <c r="NGS211" s="15"/>
      <c r="NGT211" s="15"/>
      <c r="NGU211" s="15"/>
      <c r="NGV211" s="15"/>
      <c r="NGW211" s="15"/>
      <c r="NGX211" s="15"/>
      <c r="NGY211" s="15"/>
      <c r="NGZ211" s="15"/>
      <c r="NHA211" s="15"/>
      <c r="NHB211" s="15"/>
      <c r="NHC211" s="15"/>
      <c r="NHD211" s="15"/>
      <c r="NHE211" s="15"/>
      <c r="NHF211" s="15"/>
      <c r="NHG211" s="15"/>
      <c r="NHH211" s="15"/>
      <c r="NHI211" s="15"/>
      <c r="NHJ211" s="15"/>
      <c r="NHK211" s="15"/>
      <c r="NHL211" s="15"/>
      <c r="NHM211" s="15"/>
      <c r="NHN211" s="15"/>
      <c r="NHO211" s="15"/>
      <c r="NHP211" s="15"/>
      <c r="NHQ211" s="15"/>
      <c r="NHR211" s="15"/>
      <c r="NHS211" s="15"/>
      <c r="NHT211" s="15"/>
      <c r="NHU211" s="15"/>
      <c r="NHV211" s="15"/>
      <c r="NHW211" s="15"/>
      <c r="NHX211" s="15"/>
      <c r="NHY211" s="15"/>
      <c r="NHZ211" s="15"/>
      <c r="NIA211" s="15"/>
      <c r="NIB211" s="15"/>
      <c r="NIC211" s="15"/>
      <c r="NID211" s="15"/>
      <c r="NIE211" s="15"/>
      <c r="NIF211" s="15"/>
      <c r="NIG211" s="15"/>
      <c r="NIH211" s="15"/>
      <c r="NII211" s="15"/>
      <c r="NIJ211" s="15"/>
      <c r="NIK211" s="15"/>
      <c r="NIL211" s="15"/>
      <c r="NIM211" s="15"/>
      <c r="NIN211" s="15"/>
      <c r="NIO211" s="15"/>
      <c r="NIP211" s="15"/>
      <c r="NIQ211" s="15"/>
      <c r="NIR211" s="15"/>
      <c r="NIS211" s="15"/>
      <c r="NIT211" s="15"/>
      <c r="NIU211" s="15"/>
      <c r="NIV211" s="15"/>
      <c r="NIW211" s="15"/>
      <c r="NIX211" s="15"/>
      <c r="NIY211" s="15"/>
      <c r="NIZ211" s="15"/>
      <c r="NJA211" s="15"/>
      <c r="NJB211" s="15"/>
      <c r="NJC211" s="15"/>
      <c r="NJD211" s="15"/>
      <c r="NJE211" s="15"/>
      <c r="NJF211" s="15"/>
      <c r="NJG211" s="15"/>
      <c r="NJH211" s="15"/>
      <c r="NJI211" s="15"/>
      <c r="NJJ211" s="15"/>
      <c r="NJK211" s="15"/>
      <c r="NJL211" s="15"/>
      <c r="NJM211" s="15"/>
      <c r="NJN211" s="15"/>
      <c r="NJO211" s="15"/>
      <c r="NJP211" s="15"/>
      <c r="NJQ211" s="15"/>
      <c r="NJR211" s="15"/>
      <c r="NJS211" s="15"/>
      <c r="NJT211" s="15"/>
      <c r="NJU211" s="15"/>
      <c r="NJV211" s="15"/>
      <c r="NJW211" s="15"/>
      <c r="NJX211" s="15"/>
      <c r="NJY211" s="15"/>
      <c r="NJZ211" s="15"/>
      <c r="NKA211" s="15"/>
      <c r="NKB211" s="15"/>
      <c r="NKC211" s="15"/>
      <c r="NKD211" s="15"/>
      <c r="NKE211" s="15"/>
      <c r="NKF211" s="15"/>
      <c r="NKG211" s="15"/>
      <c r="NKH211" s="15"/>
      <c r="NKI211" s="15"/>
      <c r="NKJ211" s="15"/>
      <c r="NKK211" s="15"/>
      <c r="NKL211" s="15"/>
      <c r="NKM211" s="15"/>
      <c r="NKN211" s="15"/>
      <c r="NKO211" s="15"/>
      <c r="NKP211" s="15"/>
      <c r="NKQ211" s="15"/>
      <c r="NKR211" s="15"/>
      <c r="NKS211" s="15"/>
      <c r="NKT211" s="15"/>
      <c r="NKU211" s="15"/>
      <c r="NKV211" s="15"/>
      <c r="NKW211" s="15"/>
      <c r="NKX211" s="15"/>
      <c r="NKY211" s="15"/>
      <c r="NKZ211" s="15"/>
      <c r="NLA211" s="15"/>
      <c r="NLB211" s="15"/>
      <c r="NLC211" s="15"/>
      <c r="NLD211" s="15"/>
      <c r="NLE211" s="15"/>
      <c r="NLF211" s="15"/>
      <c r="NLG211" s="15"/>
      <c r="NLH211" s="15"/>
      <c r="NLI211" s="15"/>
      <c r="NLJ211" s="15"/>
      <c r="NLK211" s="15"/>
      <c r="NLL211" s="15"/>
      <c r="NLM211" s="15"/>
      <c r="NLN211" s="15"/>
      <c r="NLO211" s="15"/>
      <c r="NLP211" s="15"/>
      <c r="NLQ211" s="15"/>
      <c r="NLR211" s="15"/>
      <c r="NLS211" s="15"/>
      <c r="NLT211" s="15"/>
      <c r="NLU211" s="15"/>
      <c r="NLV211" s="15"/>
      <c r="NLW211" s="15"/>
      <c r="NLX211" s="15"/>
      <c r="NLY211" s="15"/>
      <c r="NLZ211" s="15"/>
      <c r="NMA211" s="15"/>
      <c r="NMB211" s="15"/>
      <c r="NMC211" s="15"/>
      <c r="NMD211" s="15"/>
      <c r="NME211" s="15"/>
      <c r="NMF211" s="15"/>
      <c r="NMG211" s="15"/>
      <c r="NMH211" s="15"/>
      <c r="NMI211" s="15"/>
      <c r="NMJ211" s="15"/>
      <c r="NMK211" s="15"/>
      <c r="NML211" s="15"/>
      <c r="NMM211" s="15"/>
      <c r="NMN211" s="15"/>
      <c r="NMO211" s="15"/>
      <c r="NMP211" s="15"/>
      <c r="NMQ211" s="15"/>
      <c r="NMR211" s="15"/>
      <c r="NMS211" s="15"/>
      <c r="NMT211" s="15"/>
      <c r="NMU211" s="15"/>
      <c r="NMV211" s="15"/>
      <c r="NMW211" s="15"/>
      <c r="NMX211" s="15"/>
      <c r="NMY211" s="15"/>
      <c r="NMZ211" s="15"/>
      <c r="NNA211" s="15"/>
      <c r="NNB211" s="15"/>
      <c r="NNC211" s="15"/>
      <c r="NND211" s="15"/>
      <c r="NNE211" s="15"/>
      <c r="NNF211" s="15"/>
      <c r="NNG211" s="15"/>
      <c r="NNH211" s="15"/>
      <c r="NNI211" s="15"/>
      <c r="NNJ211" s="15"/>
      <c r="NNK211" s="15"/>
      <c r="NNL211" s="15"/>
      <c r="NNM211" s="15"/>
      <c r="NNN211" s="15"/>
      <c r="NNO211" s="15"/>
      <c r="NNP211" s="15"/>
      <c r="NNQ211" s="15"/>
      <c r="NNR211" s="15"/>
      <c r="NNS211" s="15"/>
      <c r="NNT211" s="15"/>
      <c r="NNU211" s="15"/>
      <c r="NNV211" s="15"/>
      <c r="NNW211" s="15"/>
      <c r="NNX211" s="15"/>
      <c r="NNY211" s="15"/>
      <c r="NNZ211" s="15"/>
      <c r="NOA211" s="15"/>
      <c r="NOB211" s="15"/>
      <c r="NOC211" s="15"/>
      <c r="NOD211" s="15"/>
      <c r="NOE211" s="15"/>
      <c r="NOF211" s="15"/>
      <c r="NOG211" s="15"/>
      <c r="NOH211" s="15"/>
      <c r="NOI211" s="15"/>
      <c r="NOJ211" s="15"/>
      <c r="NOK211" s="15"/>
      <c r="NOL211" s="15"/>
      <c r="NOM211" s="15"/>
      <c r="NON211" s="15"/>
      <c r="NOO211" s="15"/>
      <c r="NOP211" s="15"/>
      <c r="NOQ211" s="15"/>
      <c r="NOR211" s="15"/>
      <c r="NOS211" s="15"/>
      <c r="NOT211" s="15"/>
      <c r="NOU211" s="15"/>
      <c r="NOV211" s="15"/>
      <c r="NOW211" s="15"/>
      <c r="NOX211" s="15"/>
      <c r="NOY211" s="15"/>
      <c r="NOZ211" s="15"/>
      <c r="NPA211" s="15"/>
      <c r="NPB211" s="15"/>
      <c r="NPC211" s="15"/>
      <c r="NPD211" s="15"/>
      <c r="NPE211" s="15"/>
      <c r="NPF211" s="15"/>
      <c r="NPG211" s="15"/>
      <c r="NPH211" s="15"/>
      <c r="NPI211" s="15"/>
      <c r="NPJ211" s="15"/>
      <c r="NPK211" s="15"/>
      <c r="NPL211" s="15"/>
      <c r="NPM211" s="15"/>
      <c r="NPN211" s="15"/>
      <c r="NPO211" s="15"/>
      <c r="NPP211" s="15"/>
      <c r="NPQ211" s="15"/>
      <c r="NPR211" s="15"/>
      <c r="NPS211" s="15"/>
      <c r="NPT211" s="15"/>
      <c r="NPU211" s="15"/>
      <c r="NPV211" s="15"/>
      <c r="NPW211" s="15"/>
      <c r="NPX211" s="15"/>
      <c r="NPY211" s="15"/>
      <c r="NPZ211" s="15"/>
      <c r="NQA211" s="15"/>
      <c r="NQB211" s="15"/>
      <c r="NQC211" s="15"/>
      <c r="NQD211" s="15"/>
      <c r="NQE211" s="15"/>
      <c r="NQF211" s="15"/>
      <c r="NQG211" s="15"/>
      <c r="NQH211" s="15"/>
      <c r="NQI211" s="15"/>
      <c r="NQJ211" s="15"/>
      <c r="NQK211" s="15"/>
      <c r="NQL211" s="15"/>
      <c r="NQM211" s="15"/>
      <c r="NQN211" s="15"/>
      <c r="NQO211" s="15"/>
      <c r="NQP211" s="15"/>
      <c r="NQQ211" s="15"/>
      <c r="NQR211" s="15"/>
      <c r="NQS211" s="15"/>
      <c r="NQT211" s="15"/>
      <c r="NQU211" s="15"/>
      <c r="NQV211" s="15"/>
      <c r="NQW211" s="15"/>
      <c r="NQX211" s="15"/>
      <c r="NQY211" s="15"/>
      <c r="NQZ211" s="15"/>
      <c r="NRA211" s="15"/>
      <c r="NRB211" s="15"/>
      <c r="NRC211" s="15"/>
      <c r="NRD211" s="15"/>
      <c r="NRE211" s="15"/>
      <c r="NRF211" s="15"/>
      <c r="NRG211" s="15"/>
      <c r="NRH211" s="15"/>
      <c r="NRI211" s="15"/>
      <c r="NRJ211" s="15"/>
      <c r="NRK211" s="15"/>
      <c r="NRL211" s="15"/>
      <c r="NRM211" s="15"/>
      <c r="NRN211" s="15"/>
      <c r="NRO211" s="15"/>
      <c r="NRP211" s="15"/>
      <c r="NRQ211" s="15"/>
      <c r="NRR211" s="15"/>
      <c r="NRS211" s="15"/>
      <c r="NRT211" s="15"/>
      <c r="NRU211" s="15"/>
      <c r="NRV211" s="15"/>
      <c r="NRW211" s="15"/>
      <c r="NRX211" s="15"/>
      <c r="NRY211" s="15"/>
      <c r="NRZ211" s="15"/>
      <c r="NSA211" s="15"/>
      <c r="NSB211" s="15"/>
      <c r="NSC211" s="15"/>
      <c r="NSD211" s="15"/>
      <c r="NSE211" s="15"/>
      <c r="NSF211" s="15"/>
      <c r="NSG211" s="15"/>
      <c r="NSH211" s="15"/>
      <c r="NSI211" s="15"/>
      <c r="NSJ211" s="15"/>
      <c r="NSK211" s="15"/>
      <c r="NSL211" s="15"/>
      <c r="NSM211" s="15"/>
      <c r="NSN211" s="15"/>
      <c r="NSO211" s="15"/>
      <c r="NSP211" s="15"/>
      <c r="NSQ211" s="15"/>
      <c r="NSR211" s="15"/>
      <c r="NSS211" s="15"/>
      <c r="NST211" s="15"/>
      <c r="NSU211" s="15"/>
      <c r="NSV211" s="15"/>
      <c r="NSW211" s="15"/>
      <c r="NSX211" s="15"/>
      <c r="NSY211" s="15"/>
      <c r="NSZ211" s="15"/>
      <c r="NTA211" s="15"/>
      <c r="NTB211" s="15"/>
      <c r="NTC211" s="15"/>
      <c r="NTD211" s="15"/>
      <c r="NTE211" s="15"/>
      <c r="NTF211" s="15"/>
      <c r="NTG211" s="15"/>
      <c r="NTH211" s="15"/>
      <c r="NTI211" s="15"/>
      <c r="NTJ211" s="15"/>
      <c r="NTK211" s="15"/>
      <c r="NTL211" s="15"/>
      <c r="NTM211" s="15"/>
      <c r="NTN211" s="15"/>
      <c r="NTO211" s="15"/>
      <c r="NTP211" s="15"/>
      <c r="NTQ211" s="15"/>
      <c r="NTR211" s="15"/>
      <c r="NTS211" s="15"/>
      <c r="NTT211" s="15"/>
      <c r="NTU211" s="15"/>
      <c r="NTV211" s="15"/>
      <c r="NTW211" s="15"/>
      <c r="NTX211" s="15"/>
      <c r="NTY211" s="15"/>
      <c r="NTZ211" s="15"/>
      <c r="NUA211" s="15"/>
      <c r="NUB211" s="15"/>
      <c r="NUC211" s="15"/>
      <c r="NUD211" s="15"/>
      <c r="NUE211" s="15"/>
      <c r="NUF211" s="15"/>
      <c r="NUG211" s="15"/>
      <c r="NUH211" s="15"/>
      <c r="NUI211" s="15"/>
      <c r="NUJ211" s="15"/>
      <c r="NUK211" s="15"/>
      <c r="NUL211" s="15"/>
      <c r="NUM211" s="15"/>
      <c r="NUN211" s="15"/>
      <c r="NUO211" s="15"/>
      <c r="NUP211" s="15"/>
      <c r="NUQ211" s="15"/>
      <c r="NUR211" s="15"/>
      <c r="NUS211" s="15"/>
      <c r="NUT211" s="15"/>
      <c r="NUU211" s="15"/>
      <c r="NUV211" s="15"/>
      <c r="NUW211" s="15"/>
      <c r="NUX211" s="15"/>
      <c r="NUY211" s="15"/>
      <c r="NUZ211" s="15"/>
      <c r="NVA211" s="15"/>
      <c r="NVB211" s="15"/>
      <c r="NVC211" s="15"/>
      <c r="NVD211" s="15"/>
      <c r="NVE211" s="15"/>
      <c r="NVF211" s="15"/>
      <c r="NVG211" s="15"/>
      <c r="NVH211" s="15"/>
      <c r="NVI211" s="15"/>
      <c r="NVJ211" s="15"/>
      <c r="NVK211" s="15"/>
      <c r="NVL211" s="15"/>
      <c r="NVM211" s="15"/>
      <c r="NVN211" s="15"/>
      <c r="NVO211" s="15"/>
      <c r="NVP211" s="15"/>
      <c r="NVQ211" s="15"/>
      <c r="NVR211" s="15"/>
      <c r="NVS211" s="15"/>
      <c r="NVT211" s="15"/>
      <c r="NVU211" s="15"/>
      <c r="NVV211" s="15"/>
      <c r="NVW211" s="15"/>
      <c r="NVX211" s="15"/>
      <c r="NVY211" s="15"/>
      <c r="NVZ211" s="15"/>
      <c r="NWA211" s="15"/>
      <c r="NWB211" s="15"/>
      <c r="NWC211" s="15"/>
      <c r="NWD211" s="15"/>
      <c r="NWE211" s="15"/>
      <c r="NWF211" s="15"/>
      <c r="NWG211" s="15"/>
      <c r="NWH211" s="15"/>
      <c r="NWI211" s="15"/>
      <c r="NWJ211" s="15"/>
      <c r="NWK211" s="15"/>
      <c r="NWL211" s="15"/>
      <c r="NWM211" s="15"/>
      <c r="NWN211" s="15"/>
      <c r="NWO211" s="15"/>
      <c r="NWP211" s="15"/>
      <c r="NWQ211" s="15"/>
      <c r="NWR211" s="15"/>
      <c r="NWS211" s="15"/>
      <c r="NWT211" s="15"/>
      <c r="NWU211" s="15"/>
      <c r="NWV211" s="15"/>
      <c r="NWW211" s="15"/>
      <c r="NWX211" s="15"/>
      <c r="NWY211" s="15"/>
      <c r="NWZ211" s="15"/>
      <c r="NXA211" s="15"/>
      <c r="NXB211" s="15"/>
      <c r="NXC211" s="15"/>
      <c r="NXD211" s="15"/>
      <c r="NXE211" s="15"/>
      <c r="NXF211" s="15"/>
      <c r="NXG211" s="15"/>
      <c r="NXH211" s="15"/>
      <c r="NXI211" s="15"/>
      <c r="NXJ211" s="15"/>
      <c r="NXK211" s="15"/>
      <c r="NXL211" s="15"/>
      <c r="NXM211" s="15"/>
      <c r="NXN211" s="15"/>
      <c r="NXO211" s="15"/>
      <c r="NXP211" s="15"/>
      <c r="NXQ211" s="15"/>
      <c r="NXR211" s="15"/>
      <c r="NXS211" s="15"/>
      <c r="NXT211" s="15"/>
      <c r="NXU211" s="15"/>
      <c r="NXV211" s="15"/>
      <c r="NXW211" s="15"/>
      <c r="NXX211" s="15"/>
      <c r="NXY211" s="15"/>
      <c r="NXZ211" s="15"/>
      <c r="NYA211" s="15"/>
      <c r="NYB211" s="15"/>
      <c r="NYC211" s="15"/>
      <c r="NYD211" s="15"/>
      <c r="NYE211" s="15"/>
      <c r="NYF211" s="15"/>
      <c r="NYG211" s="15"/>
      <c r="NYH211" s="15"/>
      <c r="NYI211" s="15"/>
      <c r="NYJ211" s="15"/>
      <c r="NYK211" s="15"/>
      <c r="NYL211" s="15"/>
      <c r="NYM211" s="15"/>
      <c r="NYN211" s="15"/>
      <c r="NYO211" s="15"/>
      <c r="NYP211" s="15"/>
      <c r="NYQ211" s="15"/>
      <c r="NYR211" s="15"/>
      <c r="NYS211" s="15"/>
      <c r="NYT211" s="15"/>
      <c r="NYU211" s="15"/>
      <c r="NYV211" s="15"/>
      <c r="NYW211" s="15"/>
      <c r="NYX211" s="15"/>
      <c r="NYY211" s="15"/>
      <c r="NYZ211" s="15"/>
      <c r="NZA211" s="15"/>
      <c r="NZB211" s="15"/>
      <c r="NZC211" s="15"/>
      <c r="NZD211" s="15"/>
      <c r="NZE211" s="15"/>
      <c r="NZF211" s="15"/>
      <c r="NZG211" s="15"/>
      <c r="NZH211" s="15"/>
      <c r="NZI211" s="15"/>
      <c r="NZJ211" s="15"/>
      <c r="NZK211" s="15"/>
      <c r="NZL211" s="15"/>
      <c r="NZM211" s="15"/>
      <c r="NZN211" s="15"/>
      <c r="NZO211" s="15"/>
      <c r="NZP211" s="15"/>
      <c r="NZQ211" s="15"/>
      <c r="NZR211" s="15"/>
      <c r="NZS211" s="15"/>
      <c r="NZT211" s="15"/>
      <c r="NZU211" s="15"/>
      <c r="NZV211" s="15"/>
      <c r="NZW211" s="15"/>
      <c r="NZX211" s="15"/>
      <c r="NZY211" s="15"/>
      <c r="NZZ211" s="15"/>
      <c r="OAA211" s="15"/>
      <c r="OAB211" s="15"/>
      <c r="OAC211" s="15"/>
      <c r="OAD211" s="15"/>
      <c r="OAE211" s="15"/>
      <c r="OAF211" s="15"/>
      <c r="OAG211" s="15"/>
      <c r="OAH211" s="15"/>
      <c r="OAI211" s="15"/>
      <c r="OAJ211" s="15"/>
      <c r="OAK211" s="15"/>
      <c r="OAL211" s="15"/>
      <c r="OAM211" s="15"/>
      <c r="OAN211" s="15"/>
      <c r="OAO211" s="15"/>
      <c r="OAP211" s="15"/>
      <c r="OAQ211" s="15"/>
      <c r="OAR211" s="15"/>
      <c r="OAS211" s="15"/>
      <c r="OAT211" s="15"/>
      <c r="OAU211" s="15"/>
      <c r="OAV211" s="15"/>
      <c r="OAW211" s="15"/>
      <c r="OAX211" s="15"/>
      <c r="OAY211" s="15"/>
      <c r="OAZ211" s="15"/>
      <c r="OBA211" s="15"/>
      <c r="OBB211" s="15"/>
      <c r="OBC211" s="15"/>
      <c r="OBD211" s="15"/>
      <c r="OBE211" s="15"/>
      <c r="OBF211" s="15"/>
      <c r="OBG211" s="15"/>
      <c r="OBH211" s="15"/>
      <c r="OBI211" s="15"/>
      <c r="OBJ211" s="15"/>
      <c r="OBK211" s="15"/>
      <c r="OBL211" s="15"/>
      <c r="OBM211" s="15"/>
      <c r="OBN211" s="15"/>
      <c r="OBO211" s="15"/>
      <c r="OBP211" s="15"/>
      <c r="OBQ211" s="15"/>
      <c r="OBR211" s="15"/>
      <c r="OBS211" s="15"/>
      <c r="OBT211" s="15"/>
      <c r="OBU211" s="15"/>
      <c r="OBV211" s="15"/>
      <c r="OBW211" s="15"/>
      <c r="OBX211" s="15"/>
      <c r="OBY211" s="15"/>
      <c r="OBZ211" s="15"/>
      <c r="OCA211" s="15"/>
      <c r="OCB211" s="15"/>
      <c r="OCC211" s="15"/>
      <c r="OCD211" s="15"/>
      <c r="OCE211" s="15"/>
      <c r="OCF211" s="15"/>
      <c r="OCG211" s="15"/>
      <c r="OCH211" s="15"/>
      <c r="OCI211" s="15"/>
      <c r="OCJ211" s="15"/>
      <c r="OCK211" s="15"/>
      <c r="OCL211" s="15"/>
      <c r="OCM211" s="15"/>
      <c r="OCN211" s="15"/>
      <c r="OCO211" s="15"/>
      <c r="OCP211" s="15"/>
      <c r="OCQ211" s="15"/>
      <c r="OCR211" s="15"/>
      <c r="OCS211" s="15"/>
      <c r="OCT211" s="15"/>
      <c r="OCU211" s="15"/>
      <c r="OCV211" s="15"/>
      <c r="OCW211" s="15"/>
      <c r="OCX211" s="15"/>
      <c r="OCY211" s="15"/>
      <c r="OCZ211" s="15"/>
      <c r="ODA211" s="15"/>
      <c r="ODB211" s="15"/>
      <c r="ODC211" s="15"/>
      <c r="ODD211" s="15"/>
      <c r="ODE211" s="15"/>
      <c r="ODF211" s="15"/>
      <c r="ODG211" s="15"/>
      <c r="ODH211" s="15"/>
      <c r="ODI211" s="15"/>
      <c r="ODJ211" s="15"/>
      <c r="ODK211" s="15"/>
      <c r="ODL211" s="15"/>
      <c r="ODM211" s="15"/>
      <c r="ODN211" s="15"/>
      <c r="ODO211" s="15"/>
      <c r="ODP211" s="15"/>
      <c r="ODQ211" s="15"/>
      <c r="ODR211" s="15"/>
      <c r="ODS211" s="15"/>
      <c r="ODT211" s="15"/>
      <c r="ODU211" s="15"/>
      <c r="ODV211" s="15"/>
      <c r="ODW211" s="15"/>
      <c r="ODX211" s="15"/>
      <c r="ODY211" s="15"/>
      <c r="ODZ211" s="15"/>
      <c r="OEA211" s="15"/>
      <c r="OEB211" s="15"/>
      <c r="OEC211" s="15"/>
      <c r="OED211" s="15"/>
      <c r="OEE211" s="15"/>
      <c r="OEF211" s="15"/>
      <c r="OEG211" s="15"/>
      <c r="OEH211" s="15"/>
      <c r="OEI211" s="15"/>
      <c r="OEJ211" s="15"/>
      <c r="OEK211" s="15"/>
      <c r="OEL211" s="15"/>
      <c r="OEM211" s="15"/>
      <c r="OEN211" s="15"/>
      <c r="OEO211" s="15"/>
      <c r="OEP211" s="15"/>
      <c r="OEQ211" s="15"/>
      <c r="OER211" s="15"/>
      <c r="OES211" s="15"/>
      <c r="OET211" s="15"/>
      <c r="OEU211" s="15"/>
      <c r="OEV211" s="15"/>
      <c r="OEW211" s="15"/>
      <c r="OEX211" s="15"/>
      <c r="OEY211" s="15"/>
      <c r="OEZ211" s="15"/>
      <c r="OFA211" s="15"/>
      <c r="OFB211" s="15"/>
      <c r="OFC211" s="15"/>
      <c r="OFD211" s="15"/>
      <c r="OFE211" s="15"/>
      <c r="OFF211" s="15"/>
      <c r="OFG211" s="15"/>
      <c r="OFH211" s="15"/>
      <c r="OFI211" s="15"/>
      <c r="OFJ211" s="15"/>
      <c r="OFK211" s="15"/>
      <c r="OFL211" s="15"/>
      <c r="OFM211" s="15"/>
      <c r="OFN211" s="15"/>
      <c r="OFO211" s="15"/>
      <c r="OFP211" s="15"/>
      <c r="OFQ211" s="15"/>
      <c r="OFR211" s="15"/>
      <c r="OFS211" s="15"/>
      <c r="OFT211" s="15"/>
      <c r="OFU211" s="15"/>
      <c r="OFV211" s="15"/>
      <c r="OFW211" s="15"/>
      <c r="OFX211" s="15"/>
      <c r="OFY211" s="15"/>
      <c r="OFZ211" s="15"/>
      <c r="OGA211" s="15"/>
      <c r="OGB211" s="15"/>
      <c r="OGC211" s="15"/>
      <c r="OGD211" s="15"/>
      <c r="OGE211" s="15"/>
      <c r="OGF211" s="15"/>
      <c r="OGG211" s="15"/>
      <c r="OGH211" s="15"/>
      <c r="OGI211" s="15"/>
      <c r="OGJ211" s="15"/>
      <c r="OGK211" s="15"/>
      <c r="OGL211" s="15"/>
      <c r="OGM211" s="15"/>
      <c r="OGN211" s="15"/>
      <c r="OGO211" s="15"/>
      <c r="OGP211" s="15"/>
      <c r="OGQ211" s="15"/>
      <c r="OGR211" s="15"/>
      <c r="OGS211" s="15"/>
      <c r="OGT211" s="15"/>
      <c r="OGU211" s="15"/>
      <c r="OGV211" s="15"/>
      <c r="OGW211" s="15"/>
      <c r="OGX211" s="15"/>
      <c r="OGY211" s="15"/>
      <c r="OGZ211" s="15"/>
      <c r="OHA211" s="15"/>
      <c r="OHB211" s="15"/>
      <c r="OHC211" s="15"/>
      <c r="OHD211" s="15"/>
      <c r="OHE211" s="15"/>
      <c r="OHF211" s="15"/>
      <c r="OHG211" s="15"/>
      <c r="OHH211" s="15"/>
      <c r="OHI211" s="15"/>
      <c r="OHJ211" s="15"/>
      <c r="OHK211" s="15"/>
      <c r="OHL211" s="15"/>
      <c r="OHM211" s="15"/>
      <c r="OHN211" s="15"/>
      <c r="OHO211" s="15"/>
      <c r="OHP211" s="15"/>
      <c r="OHQ211" s="15"/>
      <c r="OHR211" s="15"/>
      <c r="OHS211" s="15"/>
      <c r="OHT211" s="15"/>
      <c r="OHU211" s="15"/>
      <c r="OHV211" s="15"/>
      <c r="OHW211" s="15"/>
      <c r="OHX211" s="15"/>
      <c r="OHY211" s="15"/>
      <c r="OHZ211" s="15"/>
      <c r="OIA211" s="15"/>
      <c r="OIB211" s="15"/>
      <c r="OIC211" s="15"/>
      <c r="OID211" s="15"/>
      <c r="OIE211" s="15"/>
      <c r="OIF211" s="15"/>
      <c r="OIG211" s="15"/>
      <c r="OIH211" s="15"/>
      <c r="OII211" s="15"/>
      <c r="OIJ211" s="15"/>
      <c r="OIK211" s="15"/>
      <c r="OIL211" s="15"/>
      <c r="OIM211" s="15"/>
      <c r="OIN211" s="15"/>
      <c r="OIO211" s="15"/>
      <c r="OIP211" s="15"/>
      <c r="OIQ211" s="15"/>
      <c r="OIR211" s="15"/>
      <c r="OIS211" s="15"/>
      <c r="OIT211" s="15"/>
      <c r="OIU211" s="15"/>
      <c r="OIV211" s="15"/>
      <c r="OIW211" s="15"/>
      <c r="OIX211" s="15"/>
      <c r="OIY211" s="15"/>
      <c r="OIZ211" s="15"/>
      <c r="OJA211" s="15"/>
      <c r="OJB211" s="15"/>
      <c r="OJC211" s="15"/>
      <c r="OJD211" s="15"/>
      <c r="OJE211" s="15"/>
      <c r="OJF211" s="15"/>
      <c r="OJG211" s="15"/>
      <c r="OJH211" s="15"/>
      <c r="OJI211" s="15"/>
      <c r="OJJ211" s="15"/>
      <c r="OJK211" s="15"/>
      <c r="OJL211" s="15"/>
      <c r="OJM211" s="15"/>
      <c r="OJN211" s="15"/>
      <c r="OJO211" s="15"/>
      <c r="OJP211" s="15"/>
      <c r="OJQ211" s="15"/>
      <c r="OJR211" s="15"/>
      <c r="OJS211" s="15"/>
      <c r="OJT211" s="15"/>
      <c r="OJU211" s="15"/>
      <c r="OJV211" s="15"/>
      <c r="OJW211" s="15"/>
      <c r="OJX211" s="15"/>
      <c r="OJY211" s="15"/>
      <c r="OJZ211" s="15"/>
      <c r="OKA211" s="15"/>
      <c r="OKB211" s="15"/>
      <c r="OKC211" s="15"/>
      <c r="OKD211" s="15"/>
      <c r="OKE211" s="15"/>
      <c r="OKF211" s="15"/>
      <c r="OKG211" s="15"/>
      <c r="OKH211" s="15"/>
      <c r="OKI211" s="15"/>
      <c r="OKJ211" s="15"/>
      <c r="OKK211" s="15"/>
      <c r="OKL211" s="15"/>
      <c r="OKM211" s="15"/>
      <c r="OKN211" s="15"/>
      <c r="OKO211" s="15"/>
      <c r="OKP211" s="15"/>
      <c r="OKQ211" s="15"/>
      <c r="OKR211" s="15"/>
      <c r="OKS211" s="15"/>
      <c r="OKT211" s="15"/>
      <c r="OKU211" s="15"/>
      <c r="OKV211" s="15"/>
      <c r="OKW211" s="15"/>
      <c r="OKX211" s="15"/>
      <c r="OKY211" s="15"/>
      <c r="OKZ211" s="15"/>
      <c r="OLA211" s="15"/>
      <c r="OLB211" s="15"/>
      <c r="OLC211" s="15"/>
      <c r="OLD211" s="15"/>
      <c r="OLE211" s="15"/>
      <c r="OLF211" s="15"/>
      <c r="OLG211" s="15"/>
      <c r="OLH211" s="15"/>
      <c r="OLI211" s="15"/>
      <c r="OLJ211" s="15"/>
      <c r="OLK211" s="15"/>
      <c r="OLL211" s="15"/>
      <c r="OLM211" s="15"/>
      <c r="OLN211" s="15"/>
      <c r="OLO211" s="15"/>
      <c r="OLP211" s="15"/>
      <c r="OLQ211" s="15"/>
      <c r="OLR211" s="15"/>
      <c r="OLS211" s="15"/>
      <c r="OLT211" s="15"/>
      <c r="OLU211" s="15"/>
      <c r="OLV211" s="15"/>
      <c r="OLW211" s="15"/>
      <c r="OLX211" s="15"/>
      <c r="OLY211" s="15"/>
      <c r="OLZ211" s="15"/>
      <c r="OMA211" s="15"/>
      <c r="OMB211" s="15"/>
      <c r="OMC211" s="15"/>
      <c r="OMD211" s="15"/>
      <c r="OME211" s="15"/>
      <c r="OMF211" s="15"/>
      <c r="OMG211" s="15"/>
      <c r="OMH211" s="15"/>
      <c r="OMI211" s="15"/>
      <c r="OMJ211" s="15"/>
      <c r="OMK211" s="15"/>
      <c r="OML211" s="15"/>
      <c r="OMM211" s="15"/>
      <c r="OMN211" s="15"/>
      <c r="OMO211" s="15"/>
      <c r="OMP211" s="15"/>
      <c r="OMQ211" s="15"/>
      <c r="OMR211" s="15"/>
      <c r="OMS211" s="15"/>
      <c r="OMT211" s="15"/>
      <c r="OMU211" s="15"/>
      <c r="OMV211" s="15"/>
      <c r="OMW211" s="15"/>
      <c r="OMX211" s="15"/>
      <c r="OMY211" s="15"/>
      <c r="OMZ211" s="15"/>
      <c r="ONA211" s="15"/>
      <c r="ONB211" s="15"/>
      <c r="ONC211" s="15"/>
      <c r="OND211" s="15"/>
      <c r="ONE211" s="15"/>
      <c r="ONF211" s="15"/>
      <c r="ONG211" s="15"/>
      <c r="ONH211" s="15"/>
      <c r="ONI211" s="15"/>
      <c r="ONJ211" s="15"/>
      <c r="ONK211" s="15"/>
      <c r="ONL211" s="15"/>
      <c r="ONM211" s="15"/>
      <c r="ONN211" s="15"/>
      <c r="ONO211" s="15"/>
      <c r="ONP211" s="15"/>
      <c r="ONQ211" s="15"/>
      <c r="ONR211" s="15"/>
      <c r="ONS211" s="15"/>
      <c r="ONT211" s="15"/>
      <c r="ONU211" s="15"/>
      <c r="ONV211" s="15"/>
      <c r="ONW211" s="15"/>
      <c r="ONX211" s="15"/>
      <c r="ONY211" s="15"/>
      <c r="ONZ211" s="15"/>
      <c r="OOA211" s="15"/>
      <c r="OOB211" s="15"/>
      <c r="OOC211" s="15"/>
      <c r="OOD211" s="15"/>
      <c r="OOE211" s="15"/>
      <c r="OOF211" s="15"/>
      <c r="OOG211" s="15"/>
      <c r="OOH211" s="15"/>
      <c r="OOI211" s="15"/>
      <c r="OOJ211" s="15"/>
      <c r="OOK211" s="15"/>
      <c r="OOL211" s="15"/>
      <c r="OOM211" s="15"/>
      <c r="OON211" s="15"/>
      <c r="OOO211" s="15"/>
      <c r="OOP211" s="15"/>
      <c r="OOQ211" s="15"/>
      <c r="OOR211" s="15"/>
      <c r="OOS211" s="15"/>
      <c r="OOT211" s="15"/>
      <c r="OOU211" s="15"/>
      <c r="OOV211" s="15"/>
      <c r="OOW211" s="15"/>
      <c r="OOX211" s="15"/>
      <c r="OOY211" s="15"/>
      <c r="OOZ211" s="15"/>
      <c r="OPA211" s="15"/>
      <c r="OPB211" s="15"/>
      <c r="OPC211" s="15"/>
      <c r="OPD211" s="15"/>
      <c r="OPE211" s="15"/>
      <c r="OPF211" s="15"/>
      <c r="OPG211" s="15"/>
      <c r="OPH211" s="15"/>
      <c r="OPI211" s="15"/>
      <c r="OPJ211" s="15"/>
      <c r="OPK211" s="15"/>
      <c r="OPL211" s="15"/>
      <c r="OPM211" s="15"/>
      <c r="OPN211" s="15"/>
      <c r="OPO211" s="15"/>
      <c r="OPP211" s="15"/>
      <c r="OPQ211" s="15"/>
      <c r="OPR211" s="15"/>
      <c r="OPS211" s="15"/>
      <c r="OPT211" s="15"/>
      <c r="OPU211" s="15"/>
      <c r="OPV211" s="15"/>
      <c r="OPW211" s="15"/>
      <c r="OPX211" s="15"/>
      <c r="OPY211" s="15"/>
      <c r="OPZ211" s="15"/>
      <c r="OQA211" s="15"/>
      <c r="OQB211" s="15"/>
      <c r="OQC211" s="15"/>
      <c r="OQD211" s="15"/>
      <c r="OQE211" s="15"/>
      <c r="OQF211" s="15"/>
      <c r="OQG211" s="15"/>
      <c r="OQH211" s="15"/>
      <c r="OQI211" s="15"/>
      <c r="OQJ211" s="15"/>
      <c r="OQK211" s="15"/>
      <c r="OQL211" s="15"/>
      <c r="OQM211" s="15"/>
      <c r="OQN211" s="15"/>
      <c r="OQO211" s="15"/>
      <c r="OQP211" s="15"/>
      <c r="OQQ211" s="15"/>
      <c r="OQR211" s="15"/>
      <c r="OQS211" s="15"/>
      <c r="OQT211" s="15"/>
      <c r="OQU211" s="15"/>
      <c r="OQV211" s="15"/>
      <c r="OQW211" s="15"/>
      <c r="OQX211" s="15"/>
      <c r="OQY211" s="15"/>
      <c r="OQZ211" s="15"/>
      <c r="ORA211" s="15"/>
      <c r="ORB211" s="15"/>
      <c r="ORC211" s="15"/>
      <c r="ORD211" s="15"/>
      <c r="ORE211" s="15"/>
      <c r="ORF211" s="15"/>
      <c r="ORG211" s="15"/>
      <c r="ORH211" s="15"/>
      <c r="ORI211" s="15"/>
      <c r="ORJ211" s="15"/>
      <c r="ORK211" s="15"/>
      <c r="ORL211" s="15"/>
      <c r="ORM211" s="15"/>
      <c r="ORN211" s="15"/>
      <c r="ORO211" s="15"/>
      <c r="ORP211" s="15"/>
      <c r="ORQ211" s="15"/>
      <c r="ORR211" s="15"/>
      <c r="ORS211" s="15"/>
      <c r="ORT211" s="15"/>
      <c r="ORU211" s="15"/>
      <c r="ORV211" s="15"/>
      <c r="ORW211" s="15"/>
      <c r="ORX211" s="15"/>
      <c r="ORY211" s="15"/>
      <c r="ORZ211" s="15"/>
      <c r="OSA211" s="15"/>
      <c r="OSB211" s="15"/>
      <c r="OSC211" s="15"/>
      <c r="OSD211" s="15"/>
      <c r="OSE211" s="15"/>
      <c r="OSF211" s="15"/>
      <c r="OSG211" s="15"/>
      <c r="OSH211" s="15"/>
      <c r="OSI211" s="15"/>
      <c r="OSJ211" s="15"/>
      <c r="OSK211" s="15"/>
      <c r="OSL211" s="15"/>
      <c r="OSM211" s="15"/>
      <c r="OSN211" s="15"/>
      <c r="OSO211" s="15"/>
      <c r="OSP211" s="15"/>
      <c r="OSQ211" s="15"/>
      <c r="OSR211" s="15"/>
      <c r="OSS211" s="15"/>
      <c r="OST211" s="15"/>
      <c r="OSU211" s="15"/>
      <c r="OSV211" s="15"/>
      <c r="OSW211" s="15"/>
      <c r="OSX211" s="15"/>
      <c r="OSY211" s="15"/>
      <c r="OSZ211" s="15"/>
      <c r="OTA211" s="15"/>
      <c r="OTB211" s="15"/>
      <c r="OTC211" s="15"/>
      <c r="OTD211" s="15"/>
      <c r="OTE211" s="15"/>
      <c r="OTF211" s="15"/>
      <c r="OTG211" s="15"/>
      <c r="OTH211" s="15"/>
      <c r="OTI211" s="15"/>
      <c r="OTJ211" s="15"/>
      <c r="OTK211" s="15"/>
      <c r="OTL211" s="15"/>
      <c r="OTM211" s="15"/>
      <c r="OTN211" s="15"/>
      <c r="OTO211" s="15"/>
      <c r="OTP211" s="15"/>
      <c r="OTQ211" s="15"/>
      <c r="OTR211" s="15"/>
      <c r="OTS211" s="15"/>
      <c r="OTT211" s="15"/>
      <c r="OTU211" s="15"/>
      <c r="OTV211" s="15"/>
      <c r="OTW211" s="15"/>
      <c r="OTX211" s="15"/>
      <c r="OTY211" s="15"/>
      <c r="OTZ211" s="15"/>
      <c r="OUA211" s="15"/>
      <c r="OUB211" s="15"/>
      <c r="OUC211" s="15"/>
      <c r="OUD211" s="15"/>
      <c r="OUE211" s="15"/>
      <c r="OUF211" s="15"/>
      <c r="OUG211" s="15"/>
      <c r="OUH211" s="15"/>
      <c r="OUI211" s="15"/>
      <c r="OUJ211" s="15"/>
      <c r="OUK211" s="15"/>
      <c r="OUL211" s="15"/>
      <c r="OUM211" s="15"/>
      <c r="OUN211" s="15"/>
      <c r="OUO211" s="15"/>
      <c r="OUP211" s="15"/>
      <c r="OUQ211" s="15"/>
      <c r="OUR211" s="15"/>
      <c r="OUS211" s="15"/>
      <c r="OUT211" s="15"/>
      <c r="OUU211" s="15"/>
      <c r="OUV211" s="15"/>
      <c r="OUW211" s="15"/>
      <c r="OUX211" s="15"/>
      <c r="OUY211" s="15"/>
      <c r="OUZ211" s="15"/>
      <c r="OVA211" s="15"/>
      <c r="OVB211" s="15"/>
      <c r="OVC211" s="15"/>
      <c r="OVD211" s="15"/>
      <c r="OVE211" s="15"/>
      <c r="OVF211" s="15"/>
      <c r="OVG211" s="15"/>
      <c r="OVH211" s="15"/>
      <c r="OVI211" s="15"/>
      <c r="OVJ211" s="15"/>
      <c r="OVK211" s="15"/>
      <c r="OVL211" s="15"/>
      <c r="OVM211" s="15"/>
      <c r="OVN211" s="15"/>
      <c r="OVO211" s="15"/>
      <c r="OVP211" s="15"/>
      <c r="OVQ211" s="15"/>
      <c r="OVR211" s="15"/>
      <c r="OVS211" s="15"/>
      <c r="OVT211" s="15"/>
      <c r="OVU211" s="15"/>
      <c r="OVV211" s="15"/>
      <c r="OVW211" s="15"/>
      <c r="OVX211" s="15"/>
      <c r="OVY211" s="15"/>
      <c r="OVZ211" s="15"/>
      <c r="OWA211" s="15"/>
      <c r="OWB211" s="15"/>
      <c r="OWC211" s="15"/>
      <c r="OWD211" s="15"/>
      <c r="OWE211" s="15"/>
      <c r="OWF211" s="15"/>
      <c r="OWG211" s="15"/>
      <c r="OWH211" s="15"/>
      <c r="OWI211" s="15"/>
      <c r="OWJ211" s="15"/>
      <c r="OWK211" s="15"/>
      <c r="OWL211" s="15"/>
      <c r="OWM211" s="15"/>
      <c r="OWN211" s="15"/>
      <c r="OWO211" s="15"/>
      <c r="OWP211" s="15"/>
      <c r="OWQ211" s="15"/>
      <c r="OWR211" s="15"/>
      <c r="OWS211" s="15"/>
      <c r="OWT211" s="15"/>
      <c r="OWU211" s="15"/>
      <c r="OWV211" s="15"/>
      <c r="OWW211" s="15"/>
      <c r="OWX211" s="15"/>
      <c r="OWY211" s="15"/>
      <c r="OWZ211" s="15"/>
      <c r="OXA211" s="15"/>
      <c r="OXB211" s="15"/>
      <c r="OXC211" s="15"/>
      <c r="OXD211" s="15"/>
      <c r="OXE211" s="15"/>
      <c r="OXF211" s="15"/>
      <c r="OXG211" s="15"/>
      <c r="OXH211" s="15"/>
      <c r="OXI211" s="15"/>
      <c r="OXJ211" s="15"/>
      <c r="OXK211" s="15"/>
      <c r="OXL211" s="15"/>
      <c r="OXM211" s="15"/>
      <c r="OXN211" s="15"/>
      <c r="OXO211" s="15"/>
      <c r="OXP211" s="15"/>
      <c r="OXQ211" s="15"/>
      <c r="OXR211" s="15"/>
      <c r="OXS211" s="15"/>
      <c r="OXT211" s="15"/>
      <c r="OXU211" s="15"/>
      <c r="OXV211" s="15"/>
      <c r="OXW211" s="15"/>
      <c r="OXX211" s="15"/>
      <c r="OXY211" s="15"/>
      <c r="OXZ211" s="15"/>
      <c r="OYA211" s="15"/>
      <c r="OYB211" s="15"/>
      <c r="OYC211" s="15"/>
      <c r="OYD211" s="15"/>
      <c r="OYE211" s="15"/>
      <c r="OYF211" s="15"/>
      <c r="OYG211" s="15"/>
      <c r="OYH211" s="15"/>
      <c r="OYI211" s="15"/>
      <c r="OYJ211" s="15"/>
      <c r="OYK211" s="15"/>
      <c r="OYL211" s="15"/>
      <c r="OYM211" s="15"/>
      <c r="OYN211" s="15"/>
      <c r="OYO211" s="15"/>
      <c r="OYP211" s="15"/>
      <c r="OYQ211" s="15"/>
      <c r="OYR211" s="15"/>
      <c r="OYS211" s="15"/>
      <c r="OYT211" s="15"/>
      <c r="OYU211" s="15"/>
      <c r="OYV211" s="15"/>
      <c r="OYW211" s="15"/>
      <c r="OYX211" s="15"/>
      <c r="OYY211" s="15"/>
      <c r="OYZ211" s="15"/>
      <c r="OZA211" s="15"/>
      <c r="OZB211" s="15"/>
      <c r="OZC211" s="15"/>
      <c r="OZD211" s="15"/>
      <c r="OZE211" s="15"/>
      <c r="OZF211" s="15"/>
      <c r="OZG211" s="15"/>
      <c r="OZH211" s="15"/>
      <c r="OZI211" s="15"/>
      <c r="OZJ211" s="15"/>
      <c r="OZK211" s="15"/>
      <c r="OZL211" s="15"/>
      <c r="OZM211" s="15"/>
      <c r="OZN211" s="15"/>
      <c r="OZO211" s="15"/>
      <c r="OZP211" s="15"/>
      <c r="OZQ211" s="15"/>
      <c r="OZR211" s="15"/>
      <c r="OZS211" s="15"/>
      <c r="OZT211" s="15"/>
      <c r="OZU211" s="15"/>
      <c r="OZV211" s="15"/>
      <c r="OZW211" s="15"/>
      <c r="OZX211" s="15"/>
      <c r="OZY211" s="15"/>
      <c r="OZZ211" s="15"/>
      <c r="PAA211" s="15"/>
      <c r="PAB211" s="15"/>
      <c r="PAC211" s="15"/>
      <c r="PAD211" s="15"/>
      <c r="PAE211" s="15"/>
      <c r="PAF211" s="15"/>
      <c r="PAG211" s="15"/>
      <c r="PAH211" s="15"/>
      <c r="PAI211" s="15"/>
      <c r="PAJ211" s="15"/>
      <c r="PAK211" s="15"/>
      <c r="PAL211" s="15"/>
      <c r="PAM211" s="15"/>
      <c r="PAN211" s="15"/>
      <c r="PAO211" s="15"/>
      <c r="PAP211" s="15"/>
      <c r="PAQ211" s="15"/>
      <c r="PAR211" s="15"/>
      <c r="PAS211" s="15"/>
      <c r="PAT211" s="15"/>
      <c r="PAU211" s="15"/>
      <c r="PAV211" s="15"/>
      <c r="PAW211" s="15"/>
      <c r="PAX211" s="15"/>
      <c r="PAY211" s="15"/>
      <c r="PAZ211" s="15"/>
      <c r="PBA211" s="15"/>
      <c r="PBB211" s="15"/>
      <c r="PBC211" s="15"/>
      <c r="PBD211" s="15"/>
      <c r="PBE211" s="15"/>
      <c r="PBF211" s="15"/>
      <c r="PBG211" s="15"/>
      <c r="PBH211" s="15"/>
      <c r="PBI211" s="15"/>
      <c r="PBJ211" s="15"/>
      <c r="PBK211" s="15"/>
      <c r="PBL211" s="15"/>
      <c r="PBM211" s="15"/>
      <c r="PBN211" s="15"/>
      <c r="PBO211" s="15"/>
      <c r="PBP211" s="15"/>
      <c r="PBQ211" s="15"/>
      <c r="PBR211" s="15"/>
      <c r="PBS211" s="15"/>
      <c r="PBT211" s="15"/>
      <c r="PBU211" s="15"/>
      <c r="PBV211" s="15"/>
      <c r="PBW211" s="15"/>
      <c r="PBX211" s="15"/>
      <c r="PBY211" s="15"/>
      <c r="PBZ211" s="15"/>
      <c r="PCA211" s="15"/>
      <c r="PCB211" s="15"/>
      <c r="PCC211" s="15"/>
      <c r="PCD211" s="15"/>
      <c r="PCE211" s="15"/>
      <c r="PCF211" s="15"/>
      <c r="PCG211" s="15"/>
      <c r="PCH211" s="15"/>
      <c r="PCI211" s="15"/>
      <c r="PCJ211" s="15"/>
      <c r="PCK211" s="15"/>
      <c r="PCL211" s="15"/>
      <c r="PCM211" s="15"/>
      <c r="PCN211" s="15"/>
      <c r="PCO211" s="15"/>
      <c r="PCP211" s="15"/>
      <c r="PCQ211" s="15"/>
      <c r="PCR211" s="15"/>
      <c r="PCS211" s="15"/>
      <c r="PCT211" s="15"/>
      <c r="PCU211" s="15"/>
      <c r="PCV211" s="15"/>
      <c r="PCW211" s="15"/>
      <c r="PCX211" s="15"/>
      <c r="PCY211" s="15"/>
      <c r="PCZ211" s="15"/>
      <c r="PDA211" s="15"/>
      <c r="PDB211" s="15"/>
      <c r="PDC211" s="15"/>
      <c r="PDD211" s="15"/>
      <c r="PDE211" s="15"/>
      <c r="PDF211" s="15"/>
      <c r="PDG211" s="15"/>
      <c r="PDH211" s="15"/>
      <c r="PDI211" s="15"/>
      <c r="PDJ211" s="15"/>
      <c r="PDK211" s="15"/>
      <c r="PDL211" s="15"/>
      <c r="PDM211" s="15"/>
      <c r="PDN211" s="15"/>
      <c r="PDO211" s="15"/>
      <c r="PDP211" s="15"/>
      <c r="PDQ211" s="15"/>
      <c r="PDR211" s="15"/>
      <c r="PDS211" s="15"/>
      <c r="PDT211" s="15"/>
      <c r="PDU211" s="15"/>
      <c r="PDV211" s="15"/>
      <c r="PDW211" s="15"/>
      <c r="PDX211" s="15"/>
      <c r="PDY211" s="15"/>
      <c r="PDZ211" s="15"/>
      <c r="PEA211" s="15"/>
      <c r="PEB211" s="15"/>
      <c r="PEC211" s="15"/>
      <c r="PED211" s="15"/>
      <c r="PEE211" s="15"/>
      <c r="PEF211" s="15"/>
      <c r="PEG211" s="15"/>
      <c r="PEH211" s="15"/>
      <c r="PEI211" s="15"/>
      <c r="PEJ211" s="15"/>
      <c r="PEK211" s="15"/>
      <c r="PEL211" s="15"/>
      <c r="PEM211" s="15"/>
      <c r="PEN211" s="15"/>
      <c r="PEO211" s="15"/>
      <c r="PEP211" s="15"/>
      <c r="PEQ211" s="15"/>
      <c r="PER211" s="15"/>
      <c r="PES211" s="15"/>
      <c r="PET211" s="15"/>
      <c r="PEU211" s="15"/>
      <c r="PEV211" s="15"/>
      <c r="PEW211" s="15"/>
      <c r="PEX211" s="15"/>
      <c r="PEY211" s="15"/>
      <c r="PEZ211" s="15"/>
      <c r="PFA211" s="15"/>
      <c r="PFB211" s="15"/>
      <c r="PFC211" s="15"/>
      <c r="PFD211" s="15"/>
      <c r="PFE211" s="15"/>
      <c r="PFF211" s="15"/>
      <c r="PFG211" s="15"/>
      <c r="PFH211" s="15"/>
      <c r="PFI211" s="15"/>
      <c r="PFJ211" s="15"/>
      <c r="PFK211" s="15"/>
      <c r="PFL211" s="15"/>
      <c r="PFM211" s="15"/>
      <c r="PFN211" s="15"/>
      <c r="PFO211" s="15"/>
      <c r="PFP211" s="15"/>
      <c r="PFQ211" s="15"/>
      <c r="PFR211" s="15"/>
      <c r="PFS211" s="15"/>
      <c r="PFT211" s="15"/>
      <c r="PFU211" s="15"/>
      <c r="PFV211" s="15"/>
      <c r="PFW211" s="15"/>
      <c r="PFX211" s="15"/>
      <c r="PFY211" s="15"/>
      <c r="PFZ211" s="15"/>
      <c r="PGA211" s="15"/>
      <c r="PGB211" s="15"/>
      <c r="PGC211" s="15"/>
      <c r="PGD211" s="15"/>
      <c r="PGE211" s="15"/>
      <c r="PGF211" s="15"/>
      <c r="PGG211" s="15"/>
      <c r="PGH211" s="15"/>
      <c r="PGI211" s="15"/>
      <c r="PGJ211" s="15"/>
      <c r="PGK211" s="15"/>
      <c r="PGL211" s="15"/>
      <c r="PGM211" s="15"/>
      <c r="PGN211" s="15"/>
      <c r="PGO211" s="15"/>
      <c r="PGP211" s="15"/>
      <c r="PGQ211" s="15"/>
      <c r="PGR211" s="15"/>
      <c r="PGS211" s="15"/>
      <c r="PGT211" s="15"/>
      <c r="PGU211" s="15"/>
      <c r="PGV211" s="15"/>
      <c r="PGW211" s="15"/>
      <c r="PGX211" s="15"/>
      <c r="PGY211" s="15"/>
      <c r="PGZ211" s="15"/>
      <c r="PHA211" s="15"/>
      <c r="PHB211" s="15"/>
      <c r="PHC211" s="15"/>
      <c r="PHD211" s="15"/>
      <c r="PHE211" s="15"/>
      <c r="PHF211" s="15"/>
      <c r="PHG211" s="15"/>
      <c r="PHH211" s="15"/>
      <c r="PHI211" s="15"/>
      <c r="PHJ211" s="15"/>
      <c r="PHK211" s="15"/>
      <c r="PHL211" s="15"/>
      <c r="PHM211" s="15"/>
      <c r="PHN211" s="15"/>
      <c r="PHO211" s="15"/>
      <c r="PHP211" s="15"/>
      <c r="PHQ211" s="15"/>
      <c r="PHR211" s="15"/>
      <c r="PHS211" s="15"/>
      <c r="PHT211" s="15"/>
      <c r="PHU211" s="15"/>
      <c r="PHV211" s="15"/>
      <c r="PHW211" s="15"/>
      <c r="PHX211" s="15"/>
      <c r="PHY211" s="15"/>
      <c r="PHZ211" s="15"/>
      <c r="PIA211" s="15"/>
      <c r="PIB211" s="15"/>
      <c r="PIC211" s="15"/>
      <c r="PID211" s="15"/>
      <c r="PIE211" s="15"/>
      <c r="PIF211" s="15"/>
      <c r="PIG211" s="15"/>
      <c r="PIH211" s="15"/>
      <c r="PII211" s="15"/>
      <c r="PIJ211" s="15"/>
      <c r="PIK211" s="15"/>
      <c r="PIL211" s="15"/>
      <c r="PIM211" s="15"/>
      <c r="PIN211" s="15"/>
      <c r="PIO211" s="15"/>
      <c r="PIP211" s="15"/>
      <c r="PIQ211" s="15"/>
      <c r="PIR211" s="15"/>
      <c r="PIS211" s="15"/>
      <c r="PIT211" s="15"/>
      <c r="PIU211" s="15"/>
      <c r="PIV211" s="15"/>
      <c r="PIW211" s="15"/>
      <c r="PIX211" s="15"/>
      <c r="PIY211" s="15"/>
      <c r="PIZ211" s="15"/>
      <c r="PJA211" s="15"/>
      <c r="PJB211" s="15"/>
      <c r="PJC211" s="15"/>
      <c r="PJD211" s="15"/>
      <c r="PJE211" s="15"/>
      <c r="PJF211" s="15"/>
      <c r="PJG211" s="15"/>
      <c r="PJH211" s="15"/>
      <c r="PJI211" s="15"/>
      <c r="PJJ211" s="15"/>
      <c r="PJK211" s="15"/>
      <c r="PJL211" s="15"/>
      <c r="PJM211" s="15"/>
      <c r="PJN211" s="15"/>
      <c r="PJO211" s="15"/>
      <c r="PJP211" s="15"/>
      <c r="PJQ211" s="15"/>
      <c r="PJR211" s="15"/>
      <c r="PJS211" s="15"/>
      <c r="PJT211" s="15"/>
      <c r="PJU211" s="15"/>
      <c r="PJV211" s="15"/>
      <c r="PJW211" s="15"/>
      <c r="PJX211" s="15"/>
      <c r="PJY211" s="15"/>
      <c r="PJZ211" s="15"/>
      <c r="PKA211" s="15"/>
      <c r="PKB211" s="15"/>
      <c r="PKC211" s="15"/>
      <c r="PKD211" s="15"/>
      <c r="PKE211" s="15"/>
      <c r="PKF211" s="15"/>
      <c r="PKG211" s="15"/>
      <c r="PKH211" s="15"/>
      <c r="PKI211" s="15"/>
      <c r="PKJ211" s="15"/>
      <c r="PKK211" s="15"/>
      <c r="PKL211" s="15"/>
      <c r="PKM211" s="15"/>
      <c r="PKN211" s="15"/>
      <c r="PKO211" s="15"/>
      <c r="PKP211" s="15"/>
      <c r="PKQ211" s="15"/>
      <c r="PKR211" s="15"/>
      <c r="PKS211" s="15"/>
      <c r="PKT211" s="15"/>
      <c r="PKU211" s="15"/>
      <c r="PKV211" s="15"/>
      <c r="PKW211" s="15"/>
      <c r="PKX211" s="15"/>
      <c r="PKY211" s="15"/>
      <c r="PKZ211" s="15"/>
      <c r="PLA211" s="15"/>
      <c r="PLB211" s="15"/>
      <c r="PLC211" s="15"/>
      <c r="PLD211" s="15"/>
      <c r="PLE211" s="15"/>
      <c r="PLF211" s="15"/>
      <c r="PLG211" s="15"/>
      <c r="PLH211" s="15"/>
      <c r="PLI211" s="15"/>
      <c r="PLJ211" s="15"/>
      <c r="PLK211" s="15"/>
      <c r="PLL211" s="15"/>
      <c r="PLM211" s="15"/>
      <c r="PLN211" s="15"/>
      <c r="PLO211" s="15"/>
      <c r="PLP211" s="15"/>
      <c r="PLQ211" s="15"/>
      <c r="PLR211" s="15"/>
      <c r="PLS211" s="15"/>
      <c r="PLT211" s="15"/>
      <c r="PLU211" s="15"/>
      <c r="PLV211" s="15"/>
      <c r="PLW211" s="15"/>
      <c r="PLX211" s="15"/>
      <c r="PLY211" s="15"/>
      <c r="PLZ211" s="15"/>
      <c r="PMA211" s="15"/>
      <c r="PMB211" s="15"/>
      <c r="PMC211" s="15"/>
      <c r="PMD211" s="15"/>
      <c r="PME211" s="15"/>
      <c r="PMF211" s="15"/>
      <c r="PMG211" s="15"/>
      <c r="PMH211" s="15"/>
      <c r="PMI211" s="15"/>
      <c r="PMJ211" s="15"/>
      <c r="PMK211" s="15"/>
      <c r="PML211" s="15"/>
      <c r="PMM211" s="15"/>
      <c r="PMN211" s="15"/>
      <c r="PMO211" s="15"/>
      <c r="PMP211" s="15"/>
      <c r="PMQ211" s="15"/>
      <c r="PMR211" s="15"/>
      <c r="PMS211" s="15"/>
      <c r="PMT211" s="15"/>
      <c r="PMU211" s="15"/>
      <c r="PMV211" s="15"/>
      <c r="PMW211" s="15"/>
      <c r="PMX211" s="15"/>
      <c r="PMY211" s="15"/>
      <c r="PMZ211" s="15"/>
      <c r="PNA211" s="15"/>
      <c r="PNB211" s="15"/>
      <c r="PNC211" s="15"/>
      <c r="PND211" s="15"/>
      <c r="PNE211" s="15"/>
      <c r="PNF211" s="15"/>
      <c r="PNG211" s="15"/>
      <c r="PNH211" s="15"/>
      <c r="PNI211" s="15"/>
      <c r="PNJ211" s="15"/>
      <c r="PNK211" s="15"/>
      <c r="PNL211" s="15"/>
      <c r="PNM211" s="15"/>
      <c r="PNN211" s="15"/>
      <c r="PNO211" s="15"/>
      <c r="PNP211" s="15"/>
      <c r="PNQ211" s="15"/>
      <c r="PNR211" s="15"/>
      <c r="PNS211" s="15"/>
      <c r="PNT211" s="15"/>
      <c r="PNU211" s="15"/>
      <c r="PNV211" s="15"/>
      <c r="PNW211" s="15"/>
      <c r="PNX211" s="15"/>
      <c r="PNY211" s="15"/>
      <c r="PNZ211" s="15"/>
      <c r="POA211" s="15"/>
      <c r="POB211" s="15"/>
      <c r="POC211" s="15"/>
      <c r="POD211" s="15"/>
      <c r="POE211" s="15"/>
      <c r="POF211" s="15"/>
      <c r="POG211" s="15"/>
      <c r="POH211" s="15"/>
      <c r="POI211" s="15"/>
      <c r="POJ211" s="15"/>
      <c r="POK211" s="15"/>
      <c r="POL211" s="15"/>
      <c r="POM211" s="15"/>
      <c r="PON211" s="15"/>
      <c r="POO211" s="15"/>
      <c r="POP211" s="15"/>
      <c r="POQ211" s="15"/>
      <c r="POR211" s="15"/>
      <c r="POS211" s="15"/>
      <c r="POT211" s="15"/>
      <c r="POU211" s="15"/>
      <c r="POV211" s="15"/>
      <c r="POW211" s="15"/>
      <c r="POX211" s="15"/>
      <c r="POY211" s="15"/>
      <c r="POZ211" s="15"/>
      <c r="PPA211" s="15"/>
      <c r="PPB211" s="15"/>
      <c r="PPC211" s="15"/>
      <c r="PPD211" s="15"/>
      <c r="PPE211" s="15"/>
      <c r="PPF211" s="15"/>
      <c r="PPG211" s="15"/>
      <c r="PPH211" s="15"/>
      <c r="PPI211" s="15"/>
      <c r="PPJ211" s="15"/>
      <c r="PPK211" s="15"/>
      <c r="PPL211" s="15"/>
      <c r="PPM211" s="15"/>
      <c r="PPN211" s="15"/>
      <c r="PPO211" s="15"/>
      <c r="PPP211" s="15"/>
      <c r="PPQ211" s="15"/>
      <c r="PPR211" s="15"/>
      <c r="PPS211" s="15"/>
      <c r="PPT211" s="15"/>
      <c r="PPU211" s="15"/>
      <c r="PPV211" s="15"/>
      <c r="PPW211" s="15"/>
      <c r="PPX211" s="15"/>
      <c r="PPY211" s="15"/>
      <c r="PPZ211" s="15"/>
      <c r="PQA211" s="15"/>
      <c r="PQB211" s="15"/>
      <c r="PQC211" s="15"/>
      <c r="PQD211" s="15"/>
      <c r="PQE211" s="15"/>
      <c r="PQF211" s="15"/>
      <c r="PQG211" s="15"/>
      <c r="PQH211" s="15"/>
      <c r="PQI211" s="15"/>
      <c r="PQJ211" s="15"/>
      <c r="PQK211" s="15"/>
      <c r="PQL211" s="15"/>
      <c r="PQM211" s="15"/>
      <c r="PQN211" s="15"/>
      <c r="PQO211" s="15"/>
      <c r="PQP211" s="15"/>
      <c r="PQQ211" s="15"/>
      <c r="PQR211" s="15"/>
      <c r="PQS211" s="15"/>
      <c r="PQT211" s="15"/>
      <c r="PQU211" s="15"/>
      <c r="PQV211" s="15"/>
      <c r="PQW211" s="15"/>
      <c r="PQX211" s="15"/>
      <c r="PQY211" s="15"/>
      <c r="PQZ211" s="15"/>
      <c r="PRA211" s="15"/>
      <c r="PRB211" s="15"/>
      <c r="PRC211" s="15"/>
      <c r="PRD211" s="15"/>
      <c r="PRE211" s="15"/>
      <c r="PRF211" s="15"/>
      <c r="PRG211" s="15"/>
      <c r="PRH211" s="15"/>
      <c r="PRI211" s="15"/>
      <c r="PRJ211" s="15"/>
      <c r="PRK211" s="15"/>
      <c r="PRL211" s="15"/>
      <c r="PRM211" s="15"/>
      <c r="PRN211" s="15"/>
      <c r="PRO211" s="15"/>
      <c r="PRP211" s="15"/>
      <c r="PRQ211" s="15"/>
      <c r="PRR211" s="15"/>
      <c r="PRS211" s="15"/>
      <c r="PRT211" s="15"/>
      <c r="PRU211" s="15"/>
      <c r="PRV211" s="15"/>
      <c r="PRW211" s="15"/>
      <c r="PRX211" s="15"/>
      <c r="PRY211" s="15"/>
      <c r="PRZ211" s="15"/>
      <c r="PSA211" s="15"/>
      <c r="PSB211" s="15"/>
      <c r="PSC211" s="15"/>
      <c r="PSD211" s="15"/>
      <c r="PSE211" s="15"/>
      <c r="PSF211" s="15"/>
      <c r="PSG211" s="15"/>
      <c r="PSH211" s="15"/>
      <c r="PSI211" s="15"/>
      <c r="PSJ211" s="15"/>
      <c r="PSK211" s="15"/>
      <c r="PSL211" s="15"/>
      <c r="PSM211" s="15"/>
      <c r="PSN211" s="15"/>
      <c r="PSO211" s="15"/>
      <c r="PSP211" s="15"/>
      <c r="PSQ211" s="15"/>
      <c r="PSR211" s="15"/>
      <c r="PSS211" s="15"/>
      <c r="PST211" s="15"/>
      <c r="PSU211" s="15"/>
      <c r="PSV211" s="15"/>
      <c r="PSW211" s="15"/>
      <c r="PSX211" s="15"/>
      <c r="PSY211" s="15"/>
      <c r="PSZ211" s="15"/>
      <c r="PTA211" s="15"/>
      <c r="PTB211" s="15"/>
      <c r="PTC211" s="15"/>
      <c r="PTD211" s="15"/>
      <c r="PTE211" s="15"/>
      <c r="PTF211" s="15"/>
      <c r="PTG211" s="15"/>
      <c r="PTH211" s="15"/>
      <c r="PTI211" s="15"/>
      <c r="PTJ211" s="15"/>
      <c r="PTK211" s="15"/>
      <c r="PTL211" s="15"/>
      <c r="PTM211" s="15"/>
      <c r="PTN211" s="15"/>
      <c r="PTO211" s="15"/>
      <c r="PTP211" s="15"/>
      <c r="PTQ211" s="15"/>
      <c r="PTR211" s="15"/>
      <c r="PTS211" s="15"/>
      <c r="PTT211" s="15"/>
      <c r="PTU211" s="15"/>
      <c r="PTV211" s="15"/>
      <c r="PTW211" s="15"/>
      <c r="PTX211" s="15"/>
      <c r="PTY211" s="15"/>
      <c r="PTZ211" s="15"/>
      <c r="PUA211" s="15"/>
      <c r="PUB211" s="15"/>
      <c r="PUC211" s="15"/>
      <c r="PUD211" s="15"/>
      <c r="PUE211" s="15"/>
      <c r="PUF211" s="15"/>
      <c r="PUG211" s="15"/>
      <c r="PUH211" s="15"/>
      <c r="PUI211" s="15"/>
      <c r="PUJ211" s="15"/>
      <c r="PUK211" s="15"/>
      <c r="PUL211" s="15"/>
      <c r="PUM211" s="15"/>
      <c r="PUN211" s="15"/>
      <c r="PUO211" s="15"/>
      <c r="PUP211" s="15"/>
      <c r="PUQ211" s="15"/>
      <c r="PUR211" s="15"/>
      <c r="PUS211" s="15"/>
      <c r="PUT211" s="15"/>
      <c r="PUU211" s="15"/>
      <c r="PUV211" s="15"/>
      <c r="PUW211" s="15"/>
      <c r="PUX211" s="15"/>
      <c r="PUY211" s="15"/>
      <c r="PUZ211" s="15"/>
      <c r="PVA211" s="15"/>
      <c r="PVB211" s="15"/>
      <c r="PVC211" s="15"/>
      <c r="PVD211" s="15"/>
      <c r="PVE211" s="15"/>
      <c r="PVF211" s="15"/>
      <c r="PVG211" s="15"/>
      <c r="PVH211" s="15"/>
      <c r="PVI211" s="15"/>
      <c r="PVJ211" s="15"/>
      <c r="PVK211" s="15"/>
      <c r="PVL211" s="15"/>
      <c r="PVM211" s="15"/>
      <c r="PVN211" s="15"/>
      <c r="PVO211" s="15"/>
      <c r="PVP211" s="15"/>
      <c r="PVQ211" s="15"/>
      <c r="PVR211" s="15"/>
      <c r="PVS211" s="15"/>
      <c r="PVT211" s="15"/>
      <c r="PVU211" s="15"/>
      <c r="PVV211" s="15"/>
      <c r="PVW211" s="15"/>
      <c r="PVX211" s="15"/>
      <c r="PVY211" s="15"/>
      <c r="PVZ211" s="15"/>
      <c r="PWA211" s="15"/>
      <c r="PWB211" s="15"/>
      <c r="PWC211" s="15"/>
      <c r="PWD211" s="15"/>
      <c r="PWE211" s="15"/>
      <c r="PWF211" s="15"/>
      <c r="PWG211" s="15"/>
      <c r="PWH211" s="15"/>
      <c r="PWI211" s="15"/>
      <c r="PWJ211" s="15"/>
      <c r="PWK211" s="15"/>
      <c r="PWL211" s="15"/>
      <c r="PWM211" s="15"/>
      <c r="PWN211" s="15"/>
      <c r="PWO211" s="15"/>
      <c r="PWP211" s="15"/>
      <c r="PWQ211" s="15"/>
      <c r="PWR211" s="15"/>
      <c r="PWS211" s="15"/>
      <c r="PWT211" s="15"/>
      <c r="PWU211" s="15"/>
      <c r="PWV211" s="15"/>
      <c r="PWW211" s="15"/>
      <c r="PWX211" s="15"/>
      <c r="PWY211" s="15"/>
      <c r="PWZ211" s="15"/>
      <c r="PXA211" s="15"/>
      <c r="PXB211" s="15"/>
      <c r="PXC211" s="15"/>
      <c r="PXD211" s="15"/>
      <c r="PXE211" s="15"/>
      <c r="PXF211" s="15"/>
      <c r="PXG211" s="15"/>
      <c r="PXH211" s="15"/>
      <c r="PXI211" s="15"/>
      <c r="PXJ211" s="15"/>
      <c r="PXK211" s="15"/>
      <c r="PXL211" s="15"/>
      <c r="PXM211" s="15"/>
      <c r="PXN211" s="15"/>
      <c r="PXO211" s="15"/>
      <c r="PXP211" s="15"/>
      <c r="PXQ211" s="15"/>
      <c r="PXR211" s="15"/>
      <c r="PXS211" s="15"/>
      <c r="PXT211" s="15"/>
      <c r="PXU211" s="15"/>
      <c r="PXV211" s="15"/>
      <c r="PXW211" s="15"/>
      <c r="PXX211" s="15"/>
      <c r="PXY211" s="15"/>
      <c r="PXZ211" s="15"/>
      <c r="PYA211" s="15"/>
      <c r="PYB211" s="15"/>
      <c r="PYC211" s="15"/>
      <c r="PYD211" s="15"/>
      <c r="PYE211" s="15"/>
      <c r="PYF211" s="15"/>
      <c r="PYG211" s="15"/>
      <c r="PYH211" s="15"/>
      <c r="PYI211" s="15"/>
      <c r="PYJ211" s="15"/>
      <c r="PYK211" s="15"/>
      <c r="PYL211" s="15"/>
      <c r="PYM211" s="15"/>
      <c r="PYN211" s="15"/>
      <c r="PYO211" s="15"/>
      <c r="PYP211" s="15"/>
      <c r="PYQ211" s="15"/>
      <c r="PYR211" s="15"/>
      <c r="PYS211" s="15"/>
      <c r="PYT211" s="15"/>
      <c r="PYU211" s="15"/>
      <c r="PYV211" s="15"/>
      <c r="PYW211" s="15"/>
      <c r="PYX211" s="15"/>
      <c r="PYY211" s="15"/>
      <c r="PYZ211" s="15"/>
      <c r="PZA211" s="15"/>
      <c r="PZB211" s="15"/>
      <c r="PZC211" s="15"/>
      <c r="PZD211" s="15"/>
      <c r="PZE211" s="15"/>
      <c r="PZF211" s="15"/>
      <c r="PZG211" s="15"/>
      <c r="PZH211" s="15"/>
      <c r="PZI211" s="15"/>
      <c r="PZJ211" s="15"/>
      <c r="PZK211" s="15"/>
      <c r="PZL211" s="15"/>
      <c r="PZM211" s="15"/>
      <c r="PZN211" s="15"/>
      <c r="PZO211" s="15"/>
      <c r="PZP211" s="15"/>
      <c r="PZQ211" s="15"/>
      <c r="PZR211" s="15"/>
      <c r="PZS211" s="15"/>
      <c r="PZT211" s="15"/>
      <c r="PZU211" s="15"/>
      <c r="PZV211" s="15"/>
      <c r="PZW211" s="15"/>
      <c r="PZX211" s="15"/>
      <c r="PZY211" s="15"/>
      <c r="PZZ211" s="15"/>
      <c r="QAA211" s="15"/>
      <c r="QAB211" s="15"/>
      <c r="QAC211" s="15"/>
      <c r="QAD211" s="15"/>
      <c r="QAE211" s="15"/>
      <c r="QAF211" s="15"/>
      <c r="QAG211" s="15"/>
      <c r="QAH211" s="15"/>
      <c r="QAI211" s="15"/>
      <c r="QAJ211" s="15"/>
      <c r="QAK211" s="15"/>
      <c r="QAL211" s="15"/>
      <c r="QAM211" s="15"/>
      <c r="QAN211" s="15"/>
      <c r="QAO211" s="15"/>
      <c r="QAP211" s="15"/>
      <c r="QAQ211" s="15"/>
      <c r="QAR211" s="15"/>
      <c r="QAS211" s="15"/>
      <c r="QAT211" s="15"/>
      <c r="QAU211" s="15"/>
      <c r="QAV211" s="15"/>
      <c r="QAW211" s="15"/>
      <c r="QAX211" s="15"/>
      <c r="QAY211" s="15"/>
      <c r="QAZ211" s="15"/>
      <c r="QBA211" s="15"/>
      <c r="QBB211" s="15"/>
      <c r="QBC211" s="15"/>
      <c r="QBD211" s="15"/>
      <c r="QBE211" s="15"/>
      <c r="QBF211" s="15"/>
      <c r="QBG211" s="15"/>
      <c r="QBH211" s="15"/>
      <c r="QBI211" s="15"/>
      <c r="QBJ211" s="15"/>
      <c r="QBK211" s="15"/>
      <c r="QBL211" s="15"/>
      <c r="QBM211" s="15"/>
      <c r="QBN211" s="15"/>
      <c r="QBO211" s="15"/>
      <c r="QBP211" s="15"/>
      <c r="QBQ211" s="15"/>
      <c r="QBR211" s="15"/>
      <c r="QBS211" s="15"/>
      <c r="QBT211" s="15"/>
      <c r="QBU211" s="15"/>
      <c r="QBV211" s="15"/>
      <c r="QBW211" s="15"/>
      <c r="QBX211" s="15"/>
      <c r="QBY211" s="15"/>
      <c r="QBZ211" s="15"/>
      <c r="QCA211" s="15"/>
      <c r="QCB211" s="15"/>
      <c r="QCC211" s="15"/>
      <c r="QCD211" s="15"/>
      <c r="QCE211" s="15"/>
      <c r="QCF211" s="15"/>
      <c r="QCG211" s="15"/>
      <c r="QCH211" s="15"/>
      <c r="QCI211" s="15"/>
      <c r="QCJ211" s="15"/>
      <c r="QCK211" s="15"/>
      <c r="QCL211" s="15"/>
      <c r="QCM211" s="15"/>
      <c r="QCN211" s="15"/>
      <c r="QCO211" s="15"/>
      <c r="QCP211" s="15"/>
      <c r="QCQ211" s="15"/>
      <c r="QCR211" s="15"/>
      <c r="QCS211" s="15"/>
      <c r="QCT211" s="15"/>
      <c r="QCU211" s="15"/>
      <c r="QCV211" s="15"/>
      <c r="QCW211" s="15"/>
      <c r="QCX211" s="15"/>
      <c r="QCY211" s="15"/>
      <c r="QCZ211" s="15"/>
      <c r="QDA211" s="15"/>
      <c r="QDB211" s="15"/>
      <c r="QDC211" s="15"/>
      <c r="QDD211" s="15"/>
      <c r="QDE211" s="15"/>
      <c r="QDF211" s="15"/>
      <c r="QDG211" s="15"/>
      <c r="QDH211" s="15"/>
      <c r="QDI211" s="15"/>
      <c r="QDJ211" s="15"/>
      <c r="QDK211" s="15"/>
      <c r="QDL211" s="15"/>
      <c r="QDM211" s="15"/>
      <c r="QDN211" s="15"/>
      <c r="QDO211" s="15"/>
      <c r="QDP211" s="15"/>
      <c r="QDQ211" s="15"/>
      <c r="QDR211" s="15"/>
      <c r="QDS211" s="15"/>
      <c r="QDT211" s="15"/>
      <c r="QDU211" s="15"/>
      <c r="QDV211" s="15"/>
      <c r="QDW211" s="15"/>
      <c r="QDX211" s="15"/>
      <c r="QDY211" s="15"/>
      <c r="QDZ211" s="15"/>
      <c r="QEA211" s="15"/>
      <c r="QEB211" s="15"/>
      <c r="QEC211" s="15"/>
      <c r="QED211" s="15"/>
      <c r="QEE211" s="15"/>
      <c r="QEF211" s="15"/>
      <c r="QEG211" s="15"/>
      <c r="QEH211" s="15"/>
      <c r="QEI211" s="15"/>
      <c r="QEJ211" s="15"/>
      <c r="QEK211" s="15"/>
      <c r="QEL211" s="15"/>
      <c r="QEM211" s="15"/>
      <c r="QEN211" s="15"/>
      <c r="QEO211" s="15"/>
      <c r="QEP211" s="15"/>
      <c r="QEQ211" s="15"/>
      <c r="QER211" s="15"/>
      <c r="QES211" s="15"/>
      <c r="QET211" s="15"/>
      <c r="QEU211" s="15"/>
      <c r="QEV211" s="15"/>
      <c r="QEW211" s="15"/>
      <c r="QEX211" s="15"/>
      <c r="QEY211" s="15"/>
      <c r="QEZ211" s="15"/>
      <c r="QFA211" s="15"/>
      <c r="QFB211" s="15"/>
      <c r="QFC211" s="15"/>
      <c r="QFD211" s="15"/>
      <c r="QFE211" s="15"/>
      <c r="QFF211" s="15"/>
      <c r="QFG211" s="15"/>
      <c r="QFH211" s="15"/>
      <c r="QFI211" s="15"/>
      <c r="QFJ211" s="15"/>
      <c r="QFK211" s="15"/>
      <c r="QFL211" s="15"/>
      <c r="QFM211" s="15"/>
      <c r="QFN211" s="15"/>
      <c r="QFO211" s="15"/>
      <c r="QFP211" s="15"/>
      <c r="QFQ211" s="15"/>
      <c r="QFR211" s="15"/>
      <c r="QFS211" s="15"/>
      <c r="QFT211" s="15"/>
      <c r="QFU211" s="15"/>
      <c r="QFV211" s="15"/>
      <c r="QFW211" s="15"/>
      <c r="QFX211" s="15"/>
      <c r="QFY211" s="15"/>
      <c r="QFZ211" s="15"/>
      <c r="QGA211" s="15"/>
      <c r="QGB211" s="15"/>
      <c r="QGC211" s="15"/>
      <c r="QGD211" s="15"/>
      <c r="QGE211" s="15"/>
      <c r="QGF211" s="15"/>
      <c r="QGG211" s="15"/>
      <c r="QGH211" s="15"/>
      <c r="QGI211" s="15"/>
      <c r="QGJ211" s="15"/>
      <c r="QGK211" s="15"/>
      <c r="QGL211" s="15"/>
      <c r="QGM211" s="15"/>
      <c r="QGN211" s="15"/>
      <c r="QGO211" s="15"/>
      <c r="QGP211" s="15"/>
      <c r="QGQ211" s="15"/>
      <c r="QGR211" s="15"/>
      <c r="QGS211" s="15"/>
      <c r="QGT211" s="15"/>
      <c r="QGU211" s="15"/>
      <c r="QGV211" s="15"/>
      <c r="QGW211" s="15"/>
      <c r="QGX211" s="15"/>
      <c r="QGY211" s="15"/>
      <c r="QGZ211" s="15"/>
      <c r="QHA211" s="15"/>
      <c r="QHB211" s="15"/>
      <c r="QHC211" s="15"/>
      <c r="QHD211" s="15"/>
      <c r="QHE211" s="15"/>
      <c r="QHF211" s="15"/>
      <c r="QHG211" s="15"/>
      <c r="QHH211" s="15"/>
      <c r="QHI211" s="15"/>
      <c r="QHJ211" s="15"/>
      <c r="QHK211" s="15"/>
      <c r="QHL211" s="15"/>
      <c r="QHM211" s="15"/>
      <c r="QHN211" s="15"/>
      <c r="QHO211" s="15"/>
      <c r="QHP211" s="15"/>
      <c r="QHQ211" s="15"/>
      <c r="QHR211" s="15"/>
      <c r="QHS211" s="15"/>
      <c r="QHT211" s="15"/>
      <c r="QHU211" s="15"/>
      <c r="QHV211" s="15"/>
      <c r="QHW211" s="15"/>
      <c r="QHX211" s="15"/>
      <c r="QHY211" s="15"/>
      <c r="QHZ211" s="15"/>
      <c r="QIA211" s="15"/>
      <c r="QIB211" s="15"/>
      <c r="QIC211" s="15"/>
      <c r="QID211" s="15"/>
      <c r="QIE211" s="15"/>
      <c r="QIF211" s="15"/>
      <c r="QIG211" s="15"/>
      <c r="QIH211" s="15"/>
      <c r="QII211" s="15"/>
      <c r="QIJ211" s="15"/>
      <c r="QIK211" s="15"/>
      <c r="QIL211" s="15"/>
      <c r="QIM211" s="15"/>
      <c r="QIN211" s="15"/>
      <c r="QIO211" s="15"/>
      <c r="QIP211" s="15"/>
      <c r="QIQ211" s="15"/>
      <c r="QIR211" s="15"/>
      <c r="QIS211" s="15"/>
      <c r="QIT211" s="15"/>
      <c r="QIU211" s="15"/>
      <c r="QIV211" s="15"/>
      <c r="QIW211" s="15"/>
      <c r="QIX211" s="15"/>
      <c r="QIY211" s="15"/>
      <c r="QIZ211" s="15"/>
      <c r="QJA211" s="15"/>
      <c r="QJB211" s="15"/>
      <c r="QJC211" s="15"/>
      <c r="QJD211" s="15"/>
      <c r="QJE211" s="15"/>
      <c r="QJF211" s="15"/>
      <c r="QJG211" s="15"/>
      <c r="QJH211" s="15"/>
      <c r="QJI211" s="15"/>
      <c r="QJJ211" s="15"/>
      <c r="QJK211" s="15"/>
      <c r="QJL211" s="15"/>
      <c r="QJM211" s="15"/>
      <c r="QJN211" s="15"/>
      <c r="QJO211" s="15"/>
      <c r="QJP211" s="15"/>
      <c r="QJQ211" s="15"/>
      <c r="QJR211" s="15"/>
      <c r="QJS211" s="15"/>
      <c r="QJT211" s="15"/>
      <c r="QJU211" s="15"/>
      <c r="QJV211" s="15"/>
      <c r="QJW211" s="15"/>
      <c r="QJX211" s="15"/>
      <c r="QJY211" s="15"/>
      <c r="QJZ211" s="15"/>
      <c r="QKA211" s="15"/>
      <c r="QKB211" s="15"/>
      <c r="QKC211" s="15"/>
      <c r="QKD211" s="15"/>
      <c r="QKE211" s="15"/>
      <c r="QKF211" s="15"/>
      <c r="QKG211" s="15"/>
      <c r="QKH211" s="15"/>
      <c r="QKI211" s="15"/>
      <c r="QKJ211" s="15"/>
      <c r="QKK211" s="15"/>
      <c r="QKL211" s="15"/>
      <c r="QKM211" s="15"/>
      <c r="QKN211" s="15"/>
      <c r="QKO211" s="15"/>
      <c r="QKP211" s="15"/>
      <c r="QKQ211" s="15"/>
      <c r="QKR211" s="15"/>
      <c r="QKS211" s="15"/>
      <c r="QKT211" s="15"/>
      <c r="QKU211" s="15"/>
      <c r="QKV211" s="15"/>
      <c r="QKW211" s="15"/>
      <c r="QKX211" s="15"/>
      <c r="QKY211" s="15"/>
      <c r="QKZ211" s="15"/>
      <c r="QLA211" s="15"/>
      <c r="QLB211" s="15"/>
      <c r="QLC211" s="15"/>
      <c r="QLD211" s="15"/>
      <c r="QLE211" s="15"/>
      <c r="QLF211" s="15"/>
      <c r="QLG211" s="15"/>
      <c r="QLH211" s="15"/>
      <c r="QLI211" s="15"/>
      <c r="QLJ211" s="15"/>
      <c r="QLK211" s="15"/>
      <c r="QLL211" s="15"/>
      <c r="QLM211" s="15"/>
      <c r="QLN211" s="15"/>
      <c r="QLO211" s="15"/>
      <c r="QLP211" s="15"/>
      <c r="QLQ211" s="15"/>
      <c r="QLR211" s="15"/>
      <c r="QLS211" s="15"/>
      <c r="QLT211" s="15"/>
      <c r="QLU211" s="15"/>
      <c r="QLV211" s="15"/>
      <c r="QLW211" s="15"/>
      <c r="QLX211" s="15"/>
      <c r="QLY211" s="15"/>
      <c r="QLZ211" s="15"/>
      <c r="QMA211" s="15"/>
      <c r="QMB211" s="15"/>
      <c r="QMC211" s="15"/>
      <c r="QMD211" s="15"/>
      <c r="QME211" s="15"/>
      <c r="QMF211" s="15"/>
      <c r="QMG211" s="15"/>
      <c r="QMH211" s="15"/>
      <c r="QMI211" s="15"/>
      <c r="QMJ211" s="15"/>
      <c r="QMK211" s="15"/>
      <c r="QML211" s="15"/>
      <c r="QMM211" s="15"/>
      <c r="QMN211" s="15"/>
      <c r="QMO211" s="15"/>
      <c r="QMP211" s="15"/>
      <c r="QMQ211" s="15"/>
      <c r="QMR211" s="15"/>
      <c r="QMS211" s="15"/>
      <c r="QMT211" s="15"/>
      <c r="QMU211" s="15"/>
      <c r="QMV211" s="15"/>
      <c r="QMW211" s="15"/>
      <c r="QMX211" s="15"/>
      <c r="QMY211" s="15"/>
      <c r="QMZ211" s="15"/>
      <c r="QNA211" s="15"/>
      <c r="QNB211" s="15"/>
      <c r="QNC211" s="15"/>
      <c r="QND211" s="15"/>
      <c r="QNE211" s="15"/>
      <c r="QNF211" s="15"/>
      <c r="QNG211" s="15"/>
      <c r="QNH211" s="15"/>
      <c r="QNI211" s="15"/>
      <c r="QNJ211" s="15"/>
      <c r="QNK211" s="15"/>
      <c r="QNL211" s="15"/>
      <c r="QNM211" s="15"/>
      <c r="QNN211" s="15"/>
      <c r="QNO211" s="15"/>
      <c r="QNP211" s="15"/>
      <c r="QNQ211" s="15"/>
      <c r="QNR211" s="15"/>
      <c r="QNS211" s="15"/>
      <c r="QNT211" s="15"/>
      <c r="QNU211" s="15"/>
      <c r="QNV211" s="15"/>
      <c r="QNW211" s="15"/>
      <c r="QNX211" s="15"/>
      <c r="QNY211" s="15"/>
      <c r="QNZ211" s="15"/>
      <c r="QOA211" s="15"/>
      <c r="QOB211" s="15"/>
      <c r="QOC211" s="15"/>
      <c r="QOD211" s="15"/>
      <c r="QOE211" s="15"/>
      <c r="QOF211" s="15"/>
      <c r="QOG211" s="15"/>
      <c r="QOH211" s="15"/>
      <c r="QOI211" s="15"/>
      <c r="QOJ211" s="15"/>
      <c r="QOK211" s="15"/>
      <c r="QOL211" s="15"/>
      <c r="QOM211" s="15"/>
      <c r="QON211" s="15"/>
      <c r="QOO211" s="15"/>
      <c r="QOP211" s="15"/>
      <c r="QOQ211" s="15"/>
      <c r="QOR211" s="15"/>
      <c r="QOS211" s="15"/>
      <c r="QOT211" s="15"/>
      <c r="QOU211" s="15"/>
      <c r="QOV211" s="15"/>
      <c r="QOW211" s="15"/>
      <c r="QOX211" s="15"/>
      <c r="QOY211" s="15"/>
      <c r="QOZ211" s="15"/>
      <c r="QPA211" s="15"/>
      <c r="QPB211" s="15"/>
      <c r="QPC211" s="15"/>
      <c r="QPD211" s="15"/>
      <c r="QPE211" s="15"/>
      <c r="QPF211" s="15"/>
      <c r="QPG211" s="15"/>
      <c r="QPH211" s="15"/>
      <c r="QPI211" s="15"/>
      <c r="QPJ211" s="15"/>
      <c r="QPK211" s="15"/>
      <c r="QPL211" s="15"/>
      <c r="QPM211" s="15"/>
      <c r="QPN211" s="15"/>
      <c r="QPO211" s="15"/>
      <c r="QPP211" s="15"/>
      <c r="QPQ211" s="15"/>
      <c r="QPR211" s="15"/>
      <c r="QPS211" s="15"/>
      <c r="QPT211" s="15"/>
      <c r="QPU211" s="15"/>
      <c r="QPV211" s="15"/>
      <c r="QPW211" s="15"/>
      <c r="QPX211" s="15"/>
      <c r="QPY211" s="15"/>
      <c r="QPZ211" s="15"/>
      <c r="QQA211" s="15"/>
      <c r="QQB211" s="15"/>
      <c r="QQC211" s="15"/>
      <c r="QQD211" s="15"/>
      <c r="QQE211" s="15"/>
      <c r="QQF211" s="15"/>
      <c r="QQG211" s="15"/>
      <c r="QQH211" s="15"/>
      <c r="QQI211" s="15"/>
      <c r="QQJ211" s="15"/>
      <c r="QQK211" s="15"/>
      <c r="QQL211" s="15"/>
      <c r="QQM211" s="15"/>
      <c r="QQN211" s="15"/>
      <c r="QQO211" s="15"/>
      <c r="QQP211" s="15"/>
      <c r="QQQ211" s="15"/>
      <c r="QQR211" s="15"/>
      <c r="QQS211" s="15"/>
      <c r="QQT211" s="15"/>
      <c r="QQU211" s="15"/>
      <c r="QQV211" s="15"/>
      <c r="QQW211" s="15"/>
      <c r="QQX211" s="15"/>
      <c r="QQY211" s="15"/>
      <c r="QQZ211" s="15"/>
      <c r="QRA211" s="15"/>
      <c r="QRB211" s="15"/>
      <c r="QRC211" s="15"/>
      <c r="QRD211" s="15"/>
      <c r="QRE211" s="15"/>
      <c r="QRF211" s="15"/>
      <c r="QRG211" s="15"/>
      <c r="QRH211" s="15"/>
      <c r="QRI211" s="15"/>
      <c r="QRJ211" s="15"/>
      <c r="QRK211" s="15"/>
      <c r="QRL211" s="15"/>
      <c r="QRM211" s="15"/>
      <c r="QRN211" s="15"/>
      <c r="QRO211" s="15"/>
      <c r="QRP211" s="15"/>
      <c r="QRQ211" s="15"/>
      <c r="QRR211" s="15"/>
      <c r="QRS211" s="15"/>
      <c r="QRT211" s="15"/>
      <c r="QRU211" s="15"/>
      <c r="QRV211" s="15"/>
      <c r="QRW211" s="15"/>
      <c r="QRX211" s="15"/>
      <c r="QRY211" s="15"/>
      <c r="QRZ211" s="15"/>
      <c r="QSA211" s="15"/>
      <c r="QSB211" s="15"/>
      <c r="QSC211" s="15"/>
      <c r="QSD211" s="15"/>
      <c r="QSE211" s="15"/>
      <c r="QSF211" s="15"/>
      <c r="QSG211" s="15"/>
      <c r="QSH211" s="15"/>
      <c r="QSI211" s="15"/>
      <c r="QSJ211" s="15"/>
      <c r="QSK211" s="15"/>
      <c r="QSL211" s="15"/>
      <c r="QSM211" s="15"/>
      <c r="QSN211" s="15"/>
      <c r="QSO211" s="15"/>
      <c r="QSP211" s="15"/>
      <c r="QSQ211" s="15"/>
      <c r="QSR211" s="15"/>
      <c r="QSS211" s="15"/>
      <c r="QST211" s="15"/>
      <c r="QSU211" s="15"/>
      <c r="QSV211" s="15"/>
      <c r="QSW211" s="15"/>
      <c r="QSX211" s="15"/>
      <c r="QSY211" s="15"/>
      <c r="QSZ211" s="15"/>
      <c r="QTA211" s="15"/>
      <c r="QTB211" s="15"/>
      <c r="QTC211" s="15"/>
      <c r="QTD211" s="15"/>
      <c r="QTE211" s="15"/>
      <c r="QTF211" s="15"/>
      <c r="QTG211" s="15"/>
      <c r="QTH211" s="15"/>
      <c r="QTI211" s="15"/>
      <c r="QTJ211" s="15"/>
      <c r="QTK211" s="15"/>
      <c r="QTL211" s="15"/>
      <c r="QTM211" s="15"/>
      <c r="QTN211" s="15"/>
      <c r="QTO211" s="15"/>
      <c r="QTP211" s="15"/>
      <c r="QTQ211" s="15"/>
      <c r="QTR211" s="15"/>
      <c r="QTS211" s="15"/>
      <c r="QTT211" s="15"/>
      <c r="QTU211" s="15"/>
      <c r="QTV211" s="15"/>
      <c r="QTW211" s="15"/>
      <c r="QTX211" s="15"/>
      <c r="QTY211" s="15"/>
      <c r="QTZ211" s="15"/>
      <c r="QUA211" s="15"/>
      <c r="QUB211" s="15"/>
      <c r="QUC211" s="15"/>
      <c r="QUD211" s="15"/>
      <c r="QUE211" s="15"/>
      <c r="QUF211" s="15"/>
      <c r="QUG211" s="15"/>
      <c r="QUH211" s="15"/>
      <c r="QUI211" s="15"/>
      <c r="QUJ211" s="15"/>
      <c r="QUK211" s="15"/>
      <c r="QUL211" s="15"/>
      <c r="QUM211" s="15"/>
      <c r="QUN211" s="15"/>
      <c r="QUO211" s="15"/>
      <c r="QUP211" s="15"/>
      <c r="QUQ211" s="15"/>
      <c r="QUR211" s="15"/>
      <c r="QUS211" s="15"/>
      <c r="QUT211" s="15"/>
      <c r="QUU211" s="15"/>
      <c r="QUV211" s="15"/>
      <c r="QUW211" s="15"/>
      <c r="QUX211" s="15"/>
      <c r="QUY211" s="15"/>
      <c r="QUZ211" s="15"/>
      <c r="QVA211" s="15"/>
      <c r="QVB211" s="15"/>
      <c r="QVC211" s="15"/>
      <c r="QVD211" s="15"/>
      <c r="QVE211" s="15"/>
      <c r="QVF211" s="15"/>
      <c r="QVG211" s="15"/>
      <c r="QVH211" s="15"/>
      <c r="QVI211" s="15"/>
      <c r="QVJ211" s="15"/>
      <c r="QVK211" s="15"/>
      <c r="QVL211" s="15"/>
      <c r="QVM211" s="15"/>
      <c r="QVN211" s="15"/>
      <c r="QVO211" s="15"/>
      <c r="QVP211" s="15"/>
      <c r="QVQ211" s="15"/>
      <c r="QVR211" s="15"/>
      <c r="QVS211" s="15"/>
      <c r="QVT211" s="15"/>
      <c r="QVU211" s="15"/>
      <c r="QVV211" s="15"/>
      <c r="QVW211" s="15"/>
      <c r="QVX211" s="15"/>
      <c r="QVY211" s="15"/>
      <c r="QVZ211" s="15"/>
      <c r="QWA211" s="15"/>
      <c r="QWB211" s="15"/>
      <c r="QWC211" s="15"/>
      <c r="QWD211" s="15"/>
      <c r="QWE211" s="15"/>
      <c r="QWF211" s="15"/>
      <c r="QWG211" s="15"/>
      <c r="QWH211" s="15"/>
      <c r="QWI211" s="15"/>
      <c r="QWJ211" s="15"/>
      <c r="QWK211" s="15"/>
      <c r="QWL211" s="15"/>
      <c r="QWM211" s="15"/>
      <c r="QWN211" s="15"/>
      <c r="QWO211" s="15"/>
      <c r="QWP211" s="15"/>
      <c r="QWQ211" s="15"/>
      <c r="QWR211" s="15"/>
      <c r="QWS211" s="15"/>
      <c r="QWT211" s="15"/>
      <c r="QWU211" s="15"/>
      <c r="QWV211" s="15"/>
      <c r="QWW211" s="15"/>
      <c r="QWX211" s="15"/>
      <c r="QWY211" s="15"/>
      <c r="QWZ211" s="15"/>
      <c r="QXA211" s="15"/>
      <c r="QXB211" s="15"/>
      <c r="QXC211" s="15"/>
      <c r="QXD211" s="15"/>
      <c r="QXE211" s="15"/>
      <c r="QXF211" s="15"/>
      <c r="QXG211" s="15"/>
      <c r="QXH211" s="15"/>
      <c r="QXI211" s="15"/>
      <c r="QXJ211" s="15"/>
      <c r="QXK211" s="15"/>
      <c r="QXL211" s="15"/>
      <c r="QXM211" s="15"/>
      <c r="QXN211" s="15"/>
      <c r="QXO211" s="15"/>
      <c r="QXP211" s="15"/>
      <c r="QXQ211" s="15"/>
      <c r="QXR211" s="15"/>
      <c r="QXS211" s="15"/>
      <c r="QXT211" s="15"/>
      <c r="QXU211" s="15"/>
      <c r="QXV211" s="15"/>
      <c r="QXW211" s="15"/>
      <c r="QXX211" s="15"/>
      <c r="QXY211" s="15"/>
      <c r="QXZ211" s="15"/>
      <c r="QYA211" s="15"/>
      <c r="QYB211" s="15"/>
      <c r="QYC211" s="15"/>
      <c r="QYD211" s="15"/>
      <c r="QYE211" s="15"/>
      <c r="QYF211" s="15"/>
      <c r="QYG211" s="15"/>
      <c r="QYH211" s="15"/>
      <c r="QYI211" s="15"/>
      <c r="QYJ211" s="15"/>
      <c r="QYK211" s="15"/>
      <c r="QYL211" s="15"/>
      <c r="QYM211" s="15"/>
      <c r="QYN211" s="15"/>
      <c r="QYO211" s="15"/>
      <c r="QYP211" s="15"/>
      <c r="QYQ211" s="15"/>
      <c r="QYR211" s="15"/>
      <c r="QYS211" s="15"/>
      <c r="QYT211" s="15"/>
      <c r="QYU211" s="15"/>
      <c r="QYV211" s="15"/>
      <c r="QYW211" s="15"/>
      <c r="QYX211" s="15"/>
      <c r="QYY211" s="15"/>
      <c r="QYZ211" s="15"/>
      <c r="QZA211" s="15"/>
      <c r="QZB211" s="15"/>
      <c r="QZC211" s="15"/>
      <c r="QZD211" s="15"/>
      <c r="QZE211" s="15"/>
      <c r="QZF211" s="15"/>
      <c r="QZG211" s="15"/>
      <c r="QZH211" s="15"/>
      <c r="QZI211" s="15"/>
      <c r="QZJ211" s="15"/>
      <c r="QZK211" s="15"/>
      <c r="QZL211" s="15"/>
      <c r="QZM211" s="15"/>
      <c r="QZN211" s="15"/>
      <c r="QZO211" s="15"/>
      <c r="QZP211" s="15"/>
      <c r="QZQ211" s="15"/>
      <c r="QZR211" s="15"/>
      <c r="QZS211" s="15"/>
      <c r="QZT211" s="15"/>
      <c r="QZU211" s="15"/>
      <c r="QZV211" s="15"/>
      <c r="QZW211" s="15"/>
      <c r="QZX211" s="15"/>
      <c r="QZY211" s="15"/>
      <c r="QZZ211" s="15"/>
      <c r="RAA211" s="15"/>
      <c r="RAB211" s="15"/>
      <c r="RAC211" s="15"/>
      <c r="RAD211" s="15"/>
      <c r="RAE211" s="15"/>
      <c r="RAF211" s="15"/>
      <c r="RAG211" s="15"/>
      <c r="RAH211" s="15"/>
      <c r="RAI211" s="15"/>
      <c r="RAJ211" s="15"/>
      <c r="RAK211" s="15"/>
      <c r="RAL211" s="15"/>
      <c r="RAM211" s="15"/>
      <c r="RAN211" s="15"/>
      <c r="RAO211" s="15"/>
      <c r="RAP211" s="15"/>
      <c r="RAQ211" s="15"/>
      <c r="RAR211" s="15"/>
      <c r="RAS211" s="15"/>
      <c r="RAT211" s="15"/>
      <c r="RAU211" s="15"/>
      <c r="RAV211" s="15"/>
      <c r="RAW211" s="15"/>
      <c r="RAX211" s="15"/>
      <c r="RAY211" s="15"/>
      <c r="RAZ211" s="15"/>
      <c r="RBA211" s="15"/>
      <c r="RBB211" s="15"/>
      <c r="RBC211" s="15"/>
      <c r="RBD211" s="15"/>
      <c r="RBE211" s="15"/>
      <c r="RBF211" s="15"/>
      <c r="RBG211" s="15"/>
      <c r="RBH211" s="15"/>
      <c r="RBI211" s="15"/>
      <c r="RBJ211" s="15"/>
      <c r="RBK211" s="15"/>
      <c r="RBL211" s="15"/>
      <c r="RBM211" s="15"/>
      <c r="RBN211" s="15"/>
      <c r="RBO211" s="15"/>
      <c r="RBP211" s="15"/>
      <c r="RBQ211" s="15"/>
      <c r="RBR211" s="15"/>
      <c r="RBS211" s="15"/>
      <c r="RBT211" s="15"/>
      <c r="RBU211" s="15"/>
      <c r="RBV211" s="15"/>
      <c r="RBW211" s="15"/>
      <c r="RBX211" s="15"/>
      <c r="RBY211" s="15"/>
      <c r="RBZ211" s="15"/>
      <c r="RCA211" s="15"/>
      <c r="RCB211" s="15"/>
      <c r="RCC211" s="15"/>
      <c r="RCD211" s="15"/>
      <c r="RCE211" s="15"/>
      <c r="RCF211" s="15"/>
      <c r="RCG211" s="15"/>
      <c r="RCH211" s="15"/>
      <c r="RCI211" s="15"/>
      <c r="RCJ211" s="15"/>
      <c r="RCK211" s="15"/>
      <c r="RCL211" s="15"/>
      <c r="RCM211" s="15"/>
      <c r="RCN211" s="15"/>
      <c r="RCO211" s="15"/>
      <c r="RCP211" s="15"/>
      <c r="RCQ211" s="15"/>
      <c r="RCR211" s="15"/>
      <c r="RCS211" s="15"/>
      <c r="RCT211" s="15"/>
      <c r="RCU211" s="15"/>
      <c r="RCV211" s="15"/>
      <c r="RCW211" s="15"/>
      <c r="RCX211" s="15"/>
      <c r="RCY211" s="15"/>
      <c r="RCZ211" s="15"/>
      <c r="RDA211" s="15"/>
      <c r="RDB211" s="15"/>
      <c r="RDC211" s="15"/>
      <c r="RDD211" s="15"/>
      <c r="RDE211" s="15"/>
      <c r="RDF211" s="15"/>
      <c r="RDG211" s="15"/>
      <c r="RDH211" s="15"/>
      <c r="RDI211" s="15"/>
      <c r="RDJ211" s="15"/>
      <c r="RDK211" s="15"/>
      <c r="RDL211" s="15"/>
      <c r="RDM211" s="15"/>
      <c r="RDN211" s="15"/>
      <c r="RDO211" s="15"/>
      <c r="RDP211" s="15"/>
      <c r="RDQ211" s="15"/>
      <c r="RDR211" s="15"/>
      <c r="RDS211" s="15"/>
      <c r="RDT211" s="15"/>
      <c r="RDU211" s="15"/>
      <c r="RDV211" s="15"/>
      <c r="RDW211" s="15"/>
      <c r="RDX211" s="15"/>
      <c r="RDY211" s="15"/>
      <c r="RDZ211" s="15"/>
      <c r="REA211" s="15"/>
      <c r="REB211" s="15"/>
      <c r="REC211" s="15"/>
      <c r="RED211" s="15"/>
      <c r="REE211" s="15"/>
      <c r="REF211" s="15"/>
      <c r="REG211" s="15"/>
      <c r="REH211" s="15"/>
      <c r="REI211" s="15"/>
      <c r="REJ211" s="15"/>
      <c r="REK211" s="15"/>
      <c r="REL211" s="15"/>
      <c r="REM211" s="15"/>
      <c r="REN211" s="15"/>
      <c r="REO211" s="15"/>
      <c r="REP211" s="15"/>
      <c r="REQ211" s="15"/>
      <c r="RER211" s="15"/>
      <c r="RES211" s="15"/>
      <c r="RET211" s="15"/>
      <c r="REU211" s="15"/>
      <c r="REV211" s="15"/>
      <c r="REW211" s="15"/>
      <c r="REX211" s="15"/>
      <c r="REY211" s="15"/>
      <c r="REZ211" s="15"/>
      <c r="RFA211" s="15"/>
      <c r="RFB211" s="15"/>
      <c r="RFC211" s="15"/>
      <c r="RFD211" s="15"/>
      <c r="RFE211" s="15"/>
      <c r="RFF211" s="15"/>
      <c r="RFG211" s="15"/>
      <c r="RFH211" s="15"/>
      <c r="RFI211" s="15"/>
      <c r="RFJ211" s="15"/>
      <c r="RFK211" s="15"/>
      <c r="RFL211" s="15"/>
      <c r="RFM211" s="15"/>
      <c r="RFN211" s="15"/>
      <c r="RFO211" s="15"/>
      <c r="RFP211" s="15"/>
      <c r="RFQ211" s="15"/>
      <c r="RFR211" s="15"/>
      <c r="RFS211" s="15"/>
      <c r="RFT211" s="15"/>
      <c r="RFU211" s="15"/>
      <c r="RFV211" s="15"/>
      <c r="RFW211" s="15"/>
      <c r="RFX211" s="15"/>
      <c r="RFY211" s="15"/>
      <c r="RFZ211" s="15"/>
      <c r="RGA211" s="15"/>
      <c r="RGB211" s="15"/>
      <c r="RGC211" s="15"/>
      <c r="RGD211" s="15"/>
      <c r="RGE211" s="15"/>
      <c r="RGF211" s="15"/>
      <c r="RGG211" s="15"/>
      <c r="RGH211" s="15"/>
      <c r="RGI211" s="15"/>
      <c r="RGJ211" s="15"/>
      <c r="RGK211" s="15"/>
      <c r="RGL211" s="15"/>
      <c r="RGM211" s="15"/>
      <c r="RGN211" s="15"/>
      <c r="RGO211" s="15"/>
      <c r="RGP211" s="15"/>
      <c r="RGQ211" s="15"/>
      <c r="RGR211" s="15"/>
      <c r="RGS211" s="15"/>
      <c r="RGT211" s="15"/>
      <c r="RGU211" s="15"/>
      <c r="RGV211" s="15"/>
      <c r="RGW211" s="15"/>
      <c r="RGX211" s="15"/>
      <c r="RGY211" s="15"/>
      <c r="RGZ211" s="15"/>
      <c r="RHA211" s="15"/>
      <c r="RHB211" s="15"/>
      <c r="RHC211" s="15"/>
      <c r="RHD211" s="15"/>
      <c r="RHE211" s="15"/>
      <c r="RHF211" s="15"/>
      <c r="RHG211" s="15"/>
      <c r="RHH211" s="15"/>
      <c r="RHI211" s="15"/>
      <c r="RHJ211" s="15"/>
      <c r="RHK211" s="15"/>
      <c r="RHL211" s="15"/>
      <c r="RHM211" s="15"/>
      <c r="RHN211" s="15"/>
      <c r="RHO211" s="15"/>
      <c r="RHP211" s="15"/>
      <c r="RHQ211" s="15"/>
      <c r="RHR211" s="15"/>
      <c r="RHS211" s="15"/>
      <c r="RHT211" s="15"/>
      <c r="RHU211" s="15"/>
      <c r="RHV211" s="15"/>
      <c r="RHW211" s="15"/>
      <c r="RHX211" s="15"/>
      <c r="RHY211" s="15"/>
      <c r="RHZ211" s="15"/>
      <c r="RIA211" s="15"/>
      <c r="RIB211" s="15"/>
      <c r="RIC211" s="15"/>
      <c r="RID211" s="15"/>
      <c r="RIE211" s="15"/>
      <c r="RIF211" s="15"/>
      <c r="RIG211" s="15"/>
      <c r="RIH211" s="15"/>
      <c r="RII211" s="15"/>
      <c r="RIJ211" s="15"/>
      <c r="RIK211" s="15"/>
      <c r="RIL211" s="15"/>
      <c r="RIM211" s="15"/>
      <c r="RIN211" s="15"/>
      <c r="RIO211" s="15"/>
      <c r="RIP211" s="15"/>
      <c r="RIQ211" s="15"/>
      <c r="RIR211" s="15"/>
      <c r="RIS211" s="15"/>
      <c r="RIT211" s="15"/>
      <c r="RIU211" s="15"/>
      <c r="RIV211" s="15"/>
      <c r="RIW211" s="15"/>
      <c r="RIX211" s="15"/>
      <c r="RIY211" s="15"/>
      <c r="RIZ211" s="15"/>
      <c r="RJA211" s="15"/>
      <c r="RJB211" s="15"/>
      <c r="RJC211" s="15"/>
      <c r="RJD211" s="15"/>
      <c r="RJE211" s="15"/>
      <c r="RJF211" s="15"/>
      <c r="RJG211" s="15"/>
      <c r="RJH211" s="15"/>
      <c r="RJI211" s="15"/>
      <c r="RJJ211" s="15"/>
      <c r="RJK211" s="15"/>
      <c r="RJL211" s="15"/>
      <c r="RJM211" s="15"/>
      <c r="RJN211" s="15"/>
      <c r="RJO211" s="15"/>
      <c r="RJP211" s="15"/>
      <c r="RJQ211" s="15"/>
      <c r="RJR211" s="15"/>
      <c r="RJS211" s="15"/>
      <c r="RJT211" s="15"/>
      <c r="RJU211" s="15"/>
      <c r="RJV211" s="15"/>
      <c r="RJW211" s="15"/>
      <c r="RJX211" s="15"/>
      <c r="RJY211" s="15"/>
      <c r="RJZ211" s="15"/>
      <c r="RKA211" s="15"/>
      <c r="RKB211" s="15"/>
      <c r="RKC211" s="15"/>
      <c r="RKD211" s="15"/>
      <c r="RKE211" s="15"/>
      <c r="RKF211" s="15"/>
      <c r="RKG211" s="15"/>
      <c r="RKH211" s="15"/>
      <c r="RKI211" s="15"/>
      <c r="RKJ211" s="15"/>
      <c r="RKK211" s="15"/>
      <c r="RKL211" s="15"/>
      <c r="RKM211" s="15"/>
      <c r="RKN211" s="15"/>
      <c r="RKO211" s="15"/>
      <c r="RKP211" s="15"/>
      <c r="RKQ211" s="15"/>
      <c r="RKR211" s="15"/>
      <c r="RKS211" s="15"/>
      <c r="RKT211" s="15"/>
      <c r="RKU211" s="15"/>
      <c r="RKV211" s="15"/>
      <c r="RKW211" s="15"/>
      <c r="RKX211" s="15"/>
      <c r="RKY211" s="15"/>
      <c r="RKZ211" s="15"/>
      <c r="RLA211" s="15"/>
      <c r="RLB211" s="15"/>
      <c r="RLC211" s="15"/>
      <c r="RLD211" s="15"/>
      <c r="RLE211" s="15"/>
      <c r="RLF211" s="15"/>
      <c r="RLG211" s="15"/>
      <c r="RLH211" s="15"/>
      <c r="RLI211" s="15"/>
      <c r="RLJ211" s="15"/>
      <c r="RLK211" s="15"/>
      <c r="RLL211" s="15"/>
      <c r="RLM211" s="15"/>
      <c r="RLN211" s="15"/>
      <c r="RLO211" s="15"/>
      <c r="RLP211" s="15"/>
      <c r="RLQ211" s="15"/>
      <c r="RLR211" s="15"/>
      <c r="RLS211" s="15"/>
      <c r="RLT211" s="15"/>
      <c r="RLU211" s="15"/>
      <c r="RLV211" s="15"/>
      <c r="RLW211" s="15"/>
      <c r="RLX211" s="15"/>
      <c r="RLY211" s="15"/>
      <c r="RLZ211" s="15"/>
      <c r="RMA211" s="15"/>
      <c r="RMB211" s="15"/>
      <c r="RMC211" s="15"/>
      <c r="RMD211" s="15"/>
      <c r="RME211" s="15"/>
      <c r="RMF211" s="15"/>
      <c r="RMG211" s="15"/>
      <c r="RMH211" s="15"/>
      <c r="RMI211" s="15"/>
      <c r="RMJ211" s="15"/>
      <c r="RMK211" s="15"/>
      <c r="RML211" s="15"/>
      <c r="RMM211" s="15"/>
      <c r="RMN211" s="15"/>
      <c r="RMO211" s="15"/>
      <c r="RMP211" s="15"/>
      <c r="RMQ211" s="15"/>
      <c r="RMR211" s="15"/>
      <c r="RMS211" s="15"/>
      <c r="RMT211" s="15"/>
      <c r="RMU211" s="15"/>
      <c r="RMV211" s="15"/>
      <c r="RMW211" s="15"/>
      <c r="RMX211" s="15"/>
      <c r="RMY211" s="15"/>
      <c r="RMZ211" s="15"/>
      <c r="RNA211" s="15"/>
      <c r="RNB211" s="15"/>
      <c r="RNC211" s="15"/>
      <c r="RND211" s="15"/>
      <c r="RNE211" s="15"/>
      <c r="RNF211" s="15"/>
      <c r="RNG211" s="15"/>
      <c r="RNH211" s="15"/>
      <c r="RNI211" s="15"/>
      <c r="RNJ211" s="15"/>
      <c r="RNK211" s="15"/>
      <c r="RNL211" s="15"/>
      <c r="RNM211" s="15"/>
      <c r="RNN211" s="15"/>
      <c r="RNO211" s="15"/>
      <c r="RNP211" s="15"/>
      <c r="RNQ211" s="15"/>
      <c r="RNR211" s="15"/>
      <c r="RNS211" s="15"/>
      <c r="RNT211" s="15"/>
      <c r="RNU211" s="15"/>
      <c r="RNV211" s="15"/>
      <c r="RNW211" s="15"/>
      <c r="RNX211" s="15"/>
      <c r="RNY211" s="15"/>
      <c r="RNZ211" s="15"/>
      <c r="ROA211" s="15"/>
      <c r="ROB211" s="15"/>
      <c r="ROC211" s="15"/>
      <c r="ROD211" s="15"/>
      <c r="ROE211" s="15"/>
      <c r="ROF211" s="15"/>
      <c r="ROG211" s="15"/>
      <c r="ROH211" s="15"/>
      <c r="ROI211" s="15"/>
      <c r="ROJ211" s="15"/>
      <c r="ROK211" s="15"/>
      <c r="ROL211" s="15"/>
      <c r="ROM211" s="15"/>
      <c r="RON211" s="15"/>
      <c r="ROO211" s="15"/>
      <c r="ROP211" s="15"/>
      <c r="ROQ211" s="15"/>
      <c r="ROR211" s="15"/>
      <c r="ROS211" s="15"/>
      <c r="ROT211" s="15"/>
      <c r="ROU211" s="15"/>
      <c r="ROV211" s="15"/>
      <c r="ROW211" s="15"/>
      <c r="ROX211" s="15"/>
      <c r="ROY211" s="15"/>
      <c r="ROZ211" s="15"/>
      <c r="RPA211" s="15"/>
      <c r="RPB211" s="15"/>
      <c r="RPC211" s="15"/>
      <c r="RPD211" s="15"/>
      <c r="RPE211" s="15"/>
      <c r="RPF211" s="15"/>
      <c r="RPG211" s="15"/>
      <c r="RPH211" s="15"/>
      <c r="RPI211" s="15"/>
      <c r="RPJ211" s="15"/>
      <c r="RPK211" s="15"/>
      <c r="RPL211" s="15"/>
      <c r="RPM211" s="15"/>
      <c r="RPN211" s="15"/>
      <c r="RPO211" s="15"/>
      <c r="RPP211" s="15"/>
      <c r="RPQ211" s="15"/>
      <c r="RPR211" s="15"/>
      <c r="RPS211" s="15"/>
      <c r="RPT211" s="15"/>
      <c r="RPU211" s="15"/>
      <c r="RPV211" s="15"/>
      <c r="RPW211" s="15"/>
      <c r="RPX211" s="15"/>
      <c r="RPY211" s="15"/>
      <c r="RPZ211" s="15"/>
      <c r="RQA211" s="15"/>
      <c r="RQB211" s="15"/>
      <c r="RQC211" s="15"/>
      <c r="RQD211" s="15"/>
      <c r="RQE211" s="15"/>
      <c r="RQF211" s="15"/>
      <c r="RQG211" s="15"/>
      <c r="RQH211" s="15"/>
      <c r="RQI211" s="15"/>
      <c r="RQJ211" s="15"/>
      <c r="RQK211" s="15"/>
      <c r="RQL211" s="15"/>
      <c r="RQM211" s="15"/>
      <c r="RQN211" s="15"/>
      <c r="RQO211" s="15"/>
      <c r="RQP211" s="15"/>
      <c r="RQQ211" s="15"/>
      <c r="RQR211" s="15"/>
      <c r="RQS211" s="15"/>
      <c r="RQT211" s="15"/>
      <c r="RQU211" s="15"/>
      <c r="RQV211" s="15"/>
      <c r="RQW211" s="15"/>
      <c r="RQX211" s="15"/>
      <c r="RQY211" s="15"/>
      <c r="RQZ211" s="15"/>
      <c r="RRA211" s="15"/>
      <c r="RRB211" s="15"/>
      <c r="RRC211" s="15"/>
      <c r="RRD211" s="15"/>
      <c r="RRE211" s="15"/>
      <c r="RRF211" s="15"/>
      <c r="RRG211" s="15"/>
      <c r="RRH211" s="15"/>
      <c r="RRI211" s="15"/>
      <c r="RRJ211" s="15"/>
      <c r="RRK211" s="15"/>
      <c r="RRL211" s="15"/>
      <c r="RRM211" s="15"/>
      <c r="RRN211" s="15"/>
      <c r="RRO211" s="15"/>
      <c r="RRP211" s="15"/>
      <c r="RRQ211" s="15"/>
      <c r="RRR211" s="15"/>
      <c r="RRS211" s="15"/>
      <c r="RRT211" s="15"/>
      <c r="RRU211" s="15"/>
      <c r="RRV211" s="15"/>
      <c r="RRW211" s="15"/>
      <c r="RRX211" s="15"/>
      <c r="RRY211" s="15"/>
      <c r="RRZ211" s="15"/>
      <c r="RSA211" s="15"/>
      <c r="RSB211" s="15"/>
      <c r="RSC211" s="15"/>
      <c r="RSD211" s="15"/>
      <c r="RSE211" s="15"/>
      <c r="RSF211" s="15"/>
      <c r="RSG211" s="15"/>
      <c r="RSH211" s="15"/>
      <c r="RSI211" s="15"/>
      <c r="RSJ211" s="15"/>
      <c r="RSK211" s="15"/>
      <c r="RSL211" s="15"/>
      <c r="RSM211" s="15"/>
      <c r="RSN211" s="15"/>
      <c r="RSO211" s="15"/>
      <c r="RSP211" s="15"/>
      <c r="RSQ211" s="15"/>
      <c r="RSR211" s="15"/>
      <c r="RSS211" s="15"/>
      <c r="RST211" s="15"/>
      <c r="RSU211" s="15"/>
      <c r="RSV211" s="15"/>
      <c r="RSW211" s="15"/>
      <c r="RSX211" s="15"/>
      <c r="RSY211" s="15"/>
      <c r="RSZ211" s="15"/>
      <c r="RTA211" s="15"/>
      <c r="RTB211" s="15"/>
      <c r="RTC211" s="15"/>
      <c r="RTD211" s="15"/>
      <c r="RTE211" s="15"/>
      <c r="RTF211" s="15"/>
      <c r="RTG211" s="15"/>
      <c r="RTH211" s="15"/>
      <c r="RTI211" s="15"/>
      <c r="RTJ211" s="15"/>
      <c r="RTK211" s="15"/>
      <c r="RTL211" s="15"/>
      <c r="RTM211" s="15"/>
      <c r="RTN211" s="15"/>
      <c r="RTO211" s="15"/>
      <c r="RTP211" s="15"/>
      <c r="RTQ211" s="15"/>
      <c r="RTR211" s="15"/>
      <c r="RTS211" s="15"/>
      <c r="RTT211" s="15"/>
      <c r="RTU211" s="15"/>
      <c r="RTV211" s="15"/>
      <c r="RTW211" s="15"/>
      <c r="RTX211" s="15"/>
      <c r="RTY211" s="15"/>
      <c r="RTZ211" s="15"/>
      <c r="RUA211" s="15"/>
      <c r="RUB211" s="15"/>
      <c r="RUC211" s="15"/>
      <c r="RUD211" s="15"/>
      <c r="RUE211" s="15"/>
      <c r="RUF211" s="15"/>
      <c r="RUG211" s="15"/>
      <c r="RUH211" s="15"/>
      <c r="RUI211" s="15"/>
      <c r="RUJ211" s="15"/>
      <c r="RUK211" s="15"/>
      <c r="RUL211" s="15"/>
      <c r="RUM211" s="15"/>
      <c r="RUN211" s="15"/>
      <c r="RUO211" s="15"/>
      <c r="RUP211" s="15"/>
      <c r="RUQ211" s="15"/>
      <c r="RUR211" s="15"/>
      <c r="RUS211" s="15"/>
      <c r="RUT211" s="15"/>
      <c r="RUU211" s="15"/>
      <c r="RUV211" s="15"/>
      <c r="RUW211" s="15"/>
      <c r="RUX211" s="15"/>
      <c r="RUY211" s="15"/>
      <c r="RUZ211" s="15"/>
      <c r="RVA211" s="15"/>
      <c r="RVB211" s="15"/>
      <c r="RVC211" s="15"/>
      <c r="RVD211" s="15"/>
      <c r="RVE211" s="15"/>
      <c r="RVF211" s="15"/>
      <c r="RVG211" s="15"/>
      <c r="RVH211" s="15"/>
      <c r="RVI211" s="15"/>
      <c r="RVJ211" s="15"/>
      <c r="RVK211" s="15"/>
      <c r="RVL211" s="15"/>
      <c r="RVM211" s="15"/>
      <c r="RVN211" s="15"/>
      <c r="RVO211" s="15"/>
      <c r="RVP211" s="15"/>
      <c r="RVQ211" s="15"/>
      <c r="RVR211" s="15"/>
      <c r="RVS211" s="15"/>
      <c r="RVT211" s="15"/>
      <c r="RVU211" s="15"/>
      <c r="RVV211" s="15"/>
      <c r="RVW211" s="15"/>
      <c r="RVX211" s="15"/>
      <c r="RVY211" s="15"/>
      <c r="RVZ211" s="15"/>
      <c r="RWA211" s="15"/>
      <c r="RWB211" s="15"/>
      <c r="RWC211" s="15"/>
      <c r="RWD211" s="15"/>
      <c r="RWE211" s="15"/>
      <c r="RWF211" s="15"/>
      <c r="RWG211" s="15"/>
      <c r="RWH211" s="15"/>
      <c r="RWI211" s="15"/>
      <c r="RWJ211" s="15"/>
      <c r="RWK211" s="15"/>
      <c r="RWL211" s="15"/>
      <c r="RWM211" s="15"/>
      <c r="RWN211" s="15"/>
      <c r="RWO211" s="15"/>
      <c r="RWP211" s="15"/>
      <c r="RWQ211" s="15"/>
      <c r="RWR211" s="15"/>
      <c r="RWS211" s="15"/>
      <c r="RWT211" s="15"/>
      <c r="RWU211" s="15"/>
      <c r="RWV211" s="15"/>
      <c r="RWW211" s="15"/>
      <c r="RWX211" s="15"/>
      <c r="RWY211" s="15"/>
      <c r="RWZ211" s="15"/>
      <c r="RXA211" s="15"/>
      <c r="RXB211" s="15"/>
      <c r="RXC211" s="15"/>
      <c r="RXD211" s="15"/>
      <c r="RXE211" s="15"/>
      <c r="RXF211" s="15"/>
      <c r="RXG211" s="15"/>
      <c r="RXH211" s="15"/>
      <c r="RXI211" s="15"/>
      <c r="RXJ211" s="15"/>
      <c r="RXK211" s="15"/>
      <c r="RXL211" s="15"/>
      <c r="RXM211" s="15"/>
      <c r="RXN211" s="15"/>
      <c r="RXO211" s="15"/>
      <c r="RXP211" s="15"/>
      <c r="RXQ211" s="15"/>
      <c r="RXR211" s="15"/>
      <c r="RXS211" s="15"/>
      <c r="RXT211" s="15"/>
      <c r="RXU211" s="15"/>
      <c r="RXV211" s="15"/>
      <c r="RXW211" s="15"/>
      <c r="RXX211" s="15"/>
      <c r="RXY211" s="15"/>
      <c r="RXZ211" s="15"/>
      <c r="RYA211" s="15"/>
      <c r="RYB211" s="15"/>
      <c r="RYC211" s="15"/>
      <c r="RYD211" s="15"/>
      <c r="RYE211" s="15"/>
      <c r="RYF211" s="15"/>
      <c r="RYG211" s="15"/>
      <c r="RYH211" s="15"/>
      <c r="RYI211" s="15"/>
      <c r="RYJ211" s="15"/>
      <c r="RYK211" s="15"/>
      <c r="RYL211" s="15"/>
      <c r="RYM211" s="15"/>
      <c r="RYN211" s="15"/>
      <c r="RYO211" s="15"/>
      <c r="RYP211" s="15"/>
      <c r="RYQ211" s="15"/>
      <c r="RYR211" s="15"/>
      <c r="RYS211" s="15"/>
      <c r="RYT211" s="15"/>
      <c r="RYU211" s="15"/>
      <c r="RYV211" s="15"/>
      <c r="RYW211" s="15"/>
      <c r="RYX211" s="15"/>
      <c r="RYY211" s="15"/>
      <c r="RYZ211" s="15"/>
      <c r="RZA211" s="15"/>
      <c r="RZB211" s="15"/>
      <c r="RZC211" s="15"/>
      <c r="RZD211" s="15"/>
      <c r="RZE211" s="15"/>
      <c r="RZF211" s="15"/>
      <c r="RZG211" s="15"/>
      <c r="RZH211" s="15"/>
      <c r="RZI211" s="15"/>
      <c r="RZJ211" s="15"/>
      <c r="RZK211" s="15"/>
      <c r="RZL211" s="15"/>
      <c r="RZM211" s="15"/>
      <c r="RZN211" s="15"/>
      <c r="RZO211" s="15"/>
      <c r="RZP211" s="15"/>
      <c r="RZQ211" s="15"/>
      <c r="RZR211" s="15"/>
      <c r="RZS211" s="15"/>
      <c r="RZT211" s="15"/>
      <c r="RZU211" s="15"/>
      <c r="RZV211" s="15"/>
      <c r="RZW211" s="15"/>
      <c r="RZX211" s="15"/>
      <c r="RZY211" s="15"/>
      <c r="RZZ211" s="15"/>
      <c r="SAA211" s="15"/>
      <c r="SAB211" s="15"/>
      <c r="SAC211" s="15"/>
      <c r="SAD211" s="15"/>
      <c r="SAE211" s="15"/>
      <c r="SAF211" s="15"/>
      <c r="SAG211" s="15"/>
      <c r="SAH211" s="15"/>
      <c r="SAI211" s="15"/>
      <c r="SAJ211" s="15"/>
      <c r="SAK211" s="15"/>
      <c r="SAL211" s="15"/>
      <c r="SAM211" s="15"/>
      <c r="SAN211" s="15"/>
      <c r="SAO211" s="15"/>
      <c r="SAP211" s="15"/>
      <c r="SAQ211" s="15"/>
      <c r="SAR211" s="15"/>
      <c r="SAS211" s="15"/>
      <c r="SAT211" s="15"/>
      <c r="SAU211" s="15"/>
      <c r="SAV211" s="15"/>
      <c r="SAW211" s="15"/>
      <c r="SAX211" s="15"/>
      <c r="SAY211" s="15"/>
      <c r="SAZ211" s="15"/>
      <c r="SBA211" s="15"/>
      <c r="SBB211" s="15"/>
      <c r="SBC211" s="15"/>
      <c r="SBD211" s="15"/>
      <c r="SBE211" s="15"/>
      <c r="SBF211" s="15"/>
      <c r="SBG211" s="15"/>
      <c r="SBH211" s="15"/>
      <c r="SBI211" s="15"/>
      <c r="SBJ211" s="15"/>
      <c r="SBK211" s="15"/>
      <c r="SBL211" s="15"/>
      <c r="SBM211" s="15"/>
      <c r="SBN211" s="15"/>
      <c r="SBO211" s="15"/>
      <c r="SBP211" s="15"/>
      <c r="SBQ211" s="15"/>
      <c r="SBR211" s="15"/>
      <c r="SBS211" s="15"/>
      <c r="SBT211" s="15"/>
      <c r="SBU211" s="15"/>
      <c r="SBV211" s="15"/>
      <c r="SBW211" s="15"/>
      <c r="SBX211" s="15"/>
      <c r="SBY211" s="15"/>
      <c r="SBZ211" s="15"/>
      <c r="SCA211" s="15"/>
      <c r="SCB211" s="15"/>
      <c r="SCC211" s="15"/>
      <c r="SCD211" s="15"/>
      <c r="SCE211" s="15"/>
      <c r="SCF211" s="15"/>
      <c r="SCG211" s="15"/>
      <c r="SCH211" s="15"/>
      <c r="SCI211" s="15"/>
      <c r="SCJ211" s="15"/>
      <c r="SCK211" s="15"/>
      <c r="SCL211" s="15"/>
      <c r="SCM211" s="15"/>
      <c r="SCN211" s="15"/>
      <c r="SCO211" s="15"/>
      <c r="SCP211" s="15"/>
      <c r="SCQ211" s="15"/>
      <c r="SCR211" s="15"/>
      <c r="SCS211" s="15"/>
      <c r="SCT211" s="15"/>
      <c r="SCU211" s="15"/>
      <c r="SCV211" s="15"/>
      <c r="SCW211" s="15"/>
      <c r="SCX211" s="15"/>
      <c r="SCY211" s="15"/>
      <c r="SCZ211" s="15"/>
      <c r="SDA211" s="15"/>
      <c r="SDB211" s="15"/>
      <c r="SDC211" s="15"/>
      <c r="SDD211" s="15"/>
      <c r="SDE211" s="15"/>
      <c r="SDF211" s="15"/>
      <c r="SDG211" s="15"/>
      <c r="SDH211" s="15"/>
      <c r="SDI211" s="15"/>
      <c r="SDJ211" s="15"/>
      <c r="SDK211" s="15"/>
      <c r="SDL211" s="15"/>
      <c r="SDM211" s="15"/>
      <c r="SDN211" s="15"/>
      <c r="SDO211" s="15"/>
      <c r="SDP211" s="15"/>
      <c r="SDQ211" s="15"/>
      <c r="SDR211" s="15"/>
      <c r="SDS211" s="15"/>
      <c r="SDT211" s="15"/>
      <c r="SDU211" s="15"/>
      <c r="SDV211" s="15"/>
      <c r="SDW211" s="15"/>
      <c r="SDX211" s="15"/>
      <c r="SDY211" s="15"/>
      <c r="SDZ211" s="15"/>
      <c r="SEA211" s="15"/>
      <c r="SEB211" s="15"/>
      <c r="SEC211" s="15"/>
      <c r="SED211" s="15"/>
      <c r="SEE211" s="15"/>
      <c r="SEF211" s="15"/>
      <c r="SEG211" s="15"/>
      <c r="SEH211" s="15"/>
      <c r="SEI211" s="15"/>
      <c r="SEJ211" s="15"/>
      <c r="SEK211" s="15"/>
      <c r="SEL211" s="15"/>
      <c r="SEM211" s="15"/>
      <c r="SEN211" s="15"/>
      <c r="SEO211" s="15"/>
      <c r="SEP211" s="15"/>
      <c r="SEQ211" s="15"/>
      <c r="SER211" s="15"/>
      <c r="SES211" s="15"/>
      <c r="SET211" s="15"/>
      <c r="SEU211" s="15"/>
      <c r="SEV211" s="15"/>
      <c r="SEW211" s="15"/>
      <c r="SEX211" s="15"/>
      <c r="SEY211" s="15"/>
      <c r="SEZ211" s="15"/>
      <c r="SFA211" s="15"/>
      <c r="SFB211" s="15"/>
      <c r="SFC211" s="15"/>
      <c r="SFD211" s="15"/>
      <c r="SFE211" s="15"/>
      <c r="SFF211" s="15"/>
      <c r="SFG211" s="15"/>
      <c r="SFH211" s="15"/>
      <c r="SFI211" s="15"/>
      <c r="SFJ211" s="15"/>
      <c r="SFK211" s="15"/>
      <c r="SFL211" s="15"/>
      <c r="SFM211" s="15"/>
      <c r="SFN211" s="15"/>
      <c r="SFO211" s="15"/>
      <c r="SFP211" s="15"/>
      <c r="SFQ211" s="15"/>
      <c r="SFR211" s="15"/>
      <c r="SFS211" s="15"/>
      <c r="SFT211" s="15"/>
      <c r="SFU211" s="15"/>
      <c r="SFV211" s="15"/>
      <c r="SFW211" s="15"/>
      <c r="SFX211" s="15"/>
      <c r="SFY211" s="15"/>
      <c r="SFZ211" s="15"/>
      <c r="SGA211" s="15"/>
      <c r="SGB211" s="15"/>
      <c r="SGC211" s="15"/>
      <c r="SGD211" s="15"/>
      <c r="SGE211" s="15"/>
      <c r="SGF211" s="15"/>
      <c r="SGG211" s="15"/>
      <c r="SGH211" s="15"/>
      <c r="SGI211" s="15"/>
      <c r="SGJ211" s="15"/>
      <c r="SGK211" s="15"/>
      <c r="SGL211" s="15"/>
      <c r="SGM211" s="15"/>
      <c r="SGN211" s="15"/>
      <c r="SGO211" s="15"/>
      <c r="SGP211" s="15"/>
      <c r="SGQ211" s="15"/>
      <c r="SGR211" s="15"/>
      <c r="SGS211" s="15"/>
      <c r="SGT211" s="15"/>
      <c r="SGU211" s="15"/>
      <c r="SGV211" s="15"/>
      <c r="SGW211" s="15"/>
      <c r="SGX211" s="15"/>
      <c r="SGY211" s="15"/>
      <c r="SGZ211" s="15"/>
      <c r="SHA211" s="15"/>
      <c r="SHB211" s="15"/>
      <c r="SHC211" s="15"/>
      <c r="SHD211" s="15"/>
      <c r="SHE211" s="15"/>
      <c r="SHF211" s="15"/>
      <c r="SHG211" s="15"/>
      <c r="SHH211" s="15"/>
      <c r="SHI211" s="15"/>
      <c r="SHJ211" s="15"/>
      <c r="SHK211" s="15"/>
      <c r="SHL211" s="15"/>
      <c r="SHM211" s="15"/>
      <c r="SHN211" s="15"/>
      <c r="SHO211" s="15"/>
      <c r="SHP211" s="15"/>
      <c r="SHQ211" s="15"/>
      <c r="SHR211" s="15"/>
      <c r="SHS211" s="15"/>
      <c r="SHT211" s="15"/>
      <c r="SHU211" s="15"/>
      <c r="SHV211" s="15"/>
      <c r="SHW211" s="15"/>
      <c r="SHX211" s="15"/>
      <c r="SHY211" s="15"/>
      <c r="SHZ211" s="15"/>
      <c r="SIA211" s="15"/>
      <c r="SIB211" s="15"/>
      <c r="SIC211" s="15"/>
      <c r="SID211" s="15"/>
      <c r="SIE211" s="15"/>
      <c r="SIF211" s="15"/>
      <c r="SIG211" s="15"/>
      <c r="SIH211" s="15"/>
      <c r="SII211" s="15"/>
      <c r="SIJ211" s="15"/>
      <c r="SIK211" s="15"/>
      <c r="SIL211" s="15"/>
      <c r="SIM211" s="15"/>
      <c r="SIN211" s="15"/>
      <c r="SIO211" s="15"/>
      <c r="SIP211" s="15"/>
      <c r="SIQ211" s="15"/>
      <c r="SIR211" s="15"/>
      <c r="SIS211" s="15"/>
      <c r="SIT211" s="15"/>
      <c r="SIU211" s="15"/>
      <c r="SIV211" s="15"/>
      <c r="SIW211" s="15"/>
      <c r="SIX211" s="15"/>
      <c r="SIY211" s="15"/>
      <c r="SIZ211" s="15"/>
      <c r="SJA211" s="15"/>
      <c r="SJB211" s="15"/>
      <c r="SJC211" s="15"/>
      <c r="SJD211" s="15"/>
      <c r="SJE211" s="15"/>
      <c r="SJF211" s="15"/>
      <c r="SJG211" s="15"/>
      <c r="SJH211" s="15"/>
      <c r="SJI211" s="15"/>
      <c r="SJJ211" s="15"/>
      <c r="SJK211" s="15"/>
      <c r="SJL211" s="15"/>
      <c r="SJM211" s="15"/>
      <c r="SJN211" s="15"/>
      <c r="SJO211" s="15"/>
      <c r="SJP211" s="15"/>
      <c r="SJQ211" s="15"/>
      <c r="SJR211" s="15"/>
      <c r="SJS211" s="15"/>
      <c r="SJT211" s="15"/>
      <c r="SJU211" s="15"/>
      <c r="SJV211" s="15"/>
      <c r="SJW211" s="15"/>
      <c r="SJX211" s="15"/>
      <c r="SJY211" s="15"/>
      <c r="SJZ211" s="15"/>
      <c r="SKA211" s="15"/>
      <c r="SKB211" s="15"/>
      <c r="SKC211" s="15"/>
      <c r="SKD211" s="15"/>
      <c r="SKE211" s="15"/>
      <c r="SKF211" s="15"/>
      <c r="SKG211" s="15"/>
      <c r="SKH211" s="15"/>
      <c r="SKI211" s="15"/>
      <c r="SKJ211" s="15"/>
      <c r="SKK211" s="15"/>
      <c r="SKL211" s="15"/>
      <c r="SKM211" s="15"/>
      <c r="SKN211" s="15"/>
      <c r="SKO211" s="15"/>
      <c r="SKP211" s="15"/>
      <c r="SKQ211" s="15"/>
      <c r="SKR211" s="15"/>
      <c r="SKS211" s="15"/>
      <c r="SKT211" s="15"/>
      <c r="SKU211" s="15"/>
      <c r="SKV211" s="15"/>
      <c r="SKW211" s="15"/>
      <c r="SKX211" s="15"/>
      <c r="SKY211" s="15"/>
      <c r="SKZ211" s="15"/>
      <c r="SLA211" s="15"/>
      <c r="SLB211" s="15"/>
      <c r="SLC211" s="15"/>
      <c r="SLD211" s="15"/>
      <c r="SLE211" s="15"/>
      <c r="SLF211" s="15"/>
      <c r="SLG211" s="15"/>
      <c r="SLH211" s="15"/>
      <c r="SLI211" s="15"/>
      <c r="SLJ211" s="15"/>
      <c r="SLK211" s="15"/>
      <c r="SLL211" s="15"/>
      <c r="SLM211" s="15"/>
      <c r="SLN211" s="15"/>
      <c r="SLO211" s="15"/>
      <c r="SLP211" s="15"/>
      <c r="SLQ211" s="15"/>
      <c r="SLR211" s="15"/>
      <c r="SLS211" s="15"/>
      <c r="SLT211" s="15"/>
      <c r="SLU211" s="15"/>
      <c r="SLV211" s="15"/>
      <c r="SLW211" s="15"/>
      <c r="SLX211" s="15"/>
      <c r="SLY211" s="15"/>
      <c r="SLZ211" s="15"/>
      <c r="SMA211" s="15"/>
      <c r="SMB211" s="15"/>
      <c r="SMC211" s="15"/>
      <c r="SMD211" s="15"/>
      <c r="SME211" s="15"/>
      <c r="SMF211" s="15"/>
      <c r="SMG211" s="15"/>
      <c r="SMH211" s="15"/>
      <c r="SMI211" s="15"/>
      <c r="SMJ211" s="15"/>
      <c r="SMK211" s="15"/>
      <c r="SML211" s="15"/>
      <c r="SMM211" s="15"/>
      <c r="SMN211" s="15"/>
      <c r="SMO211" s="15"/>
      <c r="SMP211" s="15"/>
      <c r="SMQ211" s="15"/>
      <c r="SMR211" s="15"/>
      <c r="SMS211" s="15"/>
      <c r="SMT211" s="15"/>
      <c r="SMU211" s="15"/>
      <c r="SMV211" s="15"/>
      <c r="SMW211" s="15"/>
      <c r="SMX211" s="15"/>
      <c r="SMY211" s="15"/>
      <c r="SMZ211" s="15"/>
      <c r="SNA211" s="15"/>
      <c r="SNB211" s="15"/>
      <c r="SNC211" s="15"/>
      <c r="SND211" s="15"/>
      <c r="SNE211" s="15"/>
      <c r="SNF211" s="15"/>
      <c r="SNG211" s="15"/>
      <c r="SNH211" s="15"/>
      <c r="SNI211" s="15"/>
      <c r="SNJ211" s="15"/>
      <c r="SNK211" s="15"/>
      <c r="SNL211" s="15"/>
      <c r="SNM211" s="15"/>
      <c r="SNN211" s="15"/>
      <c r="SNO211" s="15"/>
      <c r="SNP211" s="15"/>
      <c r="SNQ211" s="15"/>
      <c r="SNR211" s="15"/>
      <c r="SNS211" s="15"/>
      <c r="SNT211" s="15"/>
      <c r="SNU211" s="15"/>
      <c r="SNV211" s="15"/>
      <c r="SNW211" s="15"/>
      <c r="SNX211" s="15"/>
      <c r="SNY211" s="15"/>
      <c r="SNZ211" s="15"/>
      <c r="SOA211" s="15"/>
      <c r="SOB211" s="15"/>
      <c r="SOC211" s="15"/>
      <c r="SOD211" s="15"/>
      <c r="SOE211" s="15"/>
      <c r="SOF211" s="15"/>
      <c r="SOG211" s="15"/>
      <c r="SOH211" s="15"/>
      <c r="SOI211" s="15"/>
      <c r="SOJ211" s="15"/>
      <c r="SOK211" s="15"/>
      <c r="SOL211" s="15"/>
      <c r="SOM211" s="15"/>
      <c r="SON211" s="15"/>
      <c r="SOO211" s="15"/>
      <c r="SOP211" s="15"/>
      <c r="SOQ211" s="15"/>
      <c r="SOR211" s="15"/>
      <c r="SOS211" s="15"/>
      <c r="SOT211" s="15"/>
      <c r="SOU211" s="15"/>
      <c r="SOV211" s="15"/>
      <c r="SOW211" s="15"/>
      <c r="SOX211" s="15"/>
      <c r="SOY211" s="15"/>
      <c r="SOZ211" s="15"/>
      <c r="SPA211" s="15"/>
      <c r="SPB211" s="15"/>
      <c r="SPC211" s="15"/>
      <c r="SPD211" s="15"/>
      <c r="SPE211" s="15"/>
      <c r="SPF211" s="15"/>
      <c r="SPG211" s="15"/>
      <c r="SPH211" s="15"/>
      <c r="SPI211" s="15"/>
      <c r="SPJ211" s="15"/>
      <c r="SPK211" s="15"/>
      <c r="SPL211" s="15"/>
      <c r="SPM211" s="15"/>
      <c r="SPN211" s="15"/>
      <c r="SPO211" s="15"/>
      <c r="SPP211" s="15"/>
      <c r="SPQ211" s="15"/>
      <c r="SPR211" s="15"/>
      <c r="SPS211" s="15"/>
      <c r="SPT211" s="15"/>
      <c r="SPU211" s="15"/>
      <c r="SPV211" s="15"/>
      <c r="SPW211" s="15"/>
      <c r="SPX211" s="15"/>
      <c r="SPY211" s="15"/>
      <c r="SPZ211" s="15"/>
      <c r="SQA211" s="15"/>
      <c r="SQB211" s="15"/>
      <c r="SQC211" s="15"/>
      <c r="SQD211" s="15"/>
      <c r="SQE211" s="15"/>
      <c r="SQF211" s="15"/>
      <c r="SQG211" s="15"/>
      <c r="SQH211" s="15"/>
      <c r="SQI211" s="15"/>
      <c r="SQJ211" s="15"/>
      <c r="SQK211" s="15"/>
      <c r="SQL211" s="15"/>
      <c r="SQM211" s="15"/>
      <c r="SQN211" s="15"/>
      <c r="SQO211" s="15"/>
      <c r="SQP211" s="15"/>
      <c r="SQQ211" s="15"/>
      <c r="SQR211" s="15"/>
      <c r="SQS211" s="15"/>
      <c r="SQT211" s="15"/>
      <c r="SQU211" s="15"/>
      <c r="SQV211" s="15"/>
      <c r="SQW211" s="15"/>
      <c r="SQX211" s="15"/>
      <c r="SQY211" s="15"/>
      <c r="SQZ211" s="15"/>
      <c r="SRA211" s="15"/>
      <c r="SRB211" s="15"/>
      <c r="SRC211" s="15"/>
      <c r="SRD211" s="15"/>
      <c r="SRE211" s="15"/>
      <c r="SRF211" s="15"/>
      <c r="SRG211" s="15"/>
      <c r="SRH211" s="15"/>
      <c r="SRI211" s="15"/>
      <c r="SRJ211" s="15"/>
      <c r="SRK211" s="15"/>
      <c r="SRL211" s="15"/>
      <c r="SRM211" s="15"/>
      <c r="SRN211" s="15"/>
      <c r="SRO211" s="15"/>
      <c r="SRP211" s="15"/>
      <c r="SRQ211" s="15"/>
      <c r="SRR211" s="15"/>
      <c r="SRS211" s="15"/>
      <c r="SRT211" s="15"/>
      <c r="SRU211" s="15"/>
      <c r="SRV211" s="15"/>
      <c r="SRW211" s="15"/>
      <c r="SRX211" s="15"/>
      <c r="SRY211" s="15"/>
      <c r="SRZ211" s="15"/>
      <c r="SSA211" s="15"/>
      <c r="SSB211" s="15"/>
      <c r="SSC211" s="15"/>
      <c r="SSD211" s="15"/>
      <c r="SSE211" s="15"/>
      <c r="SSF211" s="15"/>
      <c r="SSG211" s="15"/>
      <c r="SSH211" s="15"/>
      <c r="SSI211" s="15"/>
      <c r="SSJ211" s="15"/>
      <c r="SSK211" s="15"/>
      <c r="SSL211" s="15"/>
      <c r="SSM211" s="15"/>
      <c r="SSN211" s="15"/>
      <c r="SSO211" s="15"/>
      <c r="SSP211" s="15"/>
      <c r="SSQ211" s="15"/>
      <c r="SSR211" s="15"/>
      <c r="SSS211" s="15"/>
      <c r="SST211" s="15"/>
      <c r="SSU211" s="15"/>
      <c r="SSV211" s="15"/>
      <c r="SSW211" s="15"/>
      <c r="SSX211" s="15"/>
      <c r="SSY211" s="15"/>
      <c r="SSZ211" s="15"/>
      <c r="STA211" s="15"/>
      <c r="STB211" s="15"/>
      <c r="STC211" s="15"/>
      <c r="STD211" s="15"/>
      <c r="STE211" s="15"/>
      <c r="STF211" s="15"/>
      <c r="STG211" s="15"/>
      <c r="STH211" s="15"/>
      <c r="STI211" s="15"/>
      <c r="STJ211" s="15"/>
      <c r="STK211" s="15"/>
      <c r="STL211" s="15"/>
      <c r="STM211" s="15"/>
      <c r="STN211" s="15"/>
      <c r="STO211" s="15"/>
      <c r="STP211" s="15"/>
      <c r="STQ211" s="15"/>
      <c r="STR211" s="15"/>
      <c r="STS211" s="15"/>
      <c r="STT211" s="15"/>
      <c r="STU211" s="15"/>
      <c r="STV211" s="15"/>
      <c r="STW211" s="15"/>
      <c r="STX211" s="15"/>
      <c r="STY211" s="15"/>
      <c r="STZ211" s="15"/>
      <c r="SUA211" s="15"/>
      <c r="SUB211" s="15"/>
      <c r="SUC211" s="15"/>
      <c r="SUD211" s="15"/>
      <c r="SUE211" s="15"/>
      <c r="SUF211" s="15"/>
      <c r="SUG211" s="15"/>
      <c r="SUH211" s="15"/>
      <c r="SUI211" s="15"/>
      <c r="SUJ211" s="15"/>
      <c r="SUK211" s="15"/>
      <c r="SUL211" s="15"/>
      <c r="SUM211" s="15"/>
      <c r="SUN211" s="15"/>
      <c r="SUO211" s="15"/>
      <c r="SUP211" s="15"/>
      <c r="SUQ211" s="15"/>
      <c r="SUR211" s="15"/>
      <c r="SUS211" s="15"/>
      <c r="SUT211" s="15"/>
      <c r="SUU211" s="15"/>
      <c r="SUV211" s="15"/>
      <c r="SUW211" s="15"/>
      <c r="SUX211" s="15"/>
      <c r="SUY211" s="15"/>
      <c r="SUZ211" s="15"/>
      <c r="SVA211" s="15"/>
      <c r="SVB211" s="15"/>
      <c r="SVC211" s="15"/>
      <c r="SVD211" s="15"/>
      <c r="SVE211" s="15"/>
      <c r="SVF211" s="15"/>
      <c r="SVG211" s="15"/>
      <c r="SVH211" s="15"/>
      <c r="SVI211" s="15"/>
      <c r="SVJ211" s="15"/>
      <c r="SVK211" s="15"/>
      <c r="SVL211" s="15"/>
      <c r="SVM211" s="15"/>
      <c r="SVN211" s="15"/>
      <c r="SVO211" s="15"/>
      <c r="SVP211" s="15"/>
      <c r="SVQ211" s="15"/>
      <c r="SVR211" s="15"/>
      <c r="SVS211" s="15"/>
      <c r="SVT211" s="15"/>
      <c r="SVU211" s="15"/>
      <c r="SVV211" s="15"/>
      <c r="SVW211" s="15"/>
      <c r="SVX211" s="15"/>
      <c r="SVY211" s="15"/>
      <c r="SVZ211" s="15"/>
      <c r="SWA211" s="15"/>
      <c r="SWB211" s="15"/>
      <c r="SWC211" s="15"/>
      <c r="SWD211" s="15"/>
      <c r="SWE211" s="15"/>
      <c r="SWF211" s="15"/>
      <c r="SWG211" s="15"/>
      <c r="SWH211" s="15"/>
      <c r="SWI211" s="15"/>
      <c r="SWJ211" s="15"/>
      <c r="SWK211" s="15"/>
      <c r="SWL211" s="15"/>
      <c r="SWM211" s="15"/>
      <c r="SWN211" s="15"/>
      <c r="SWO211" s="15"/>
      <c r="SWP211" s="15"/>
      <c r="SWQ211" s="15"/>
      <c r="SWR211" s="15"/>
      <c r="SWS211" s="15"/>
      <c r="SWT211" s="15"/>
      <c r="SWU211" s="15"/>
      <c r="SWV211" s="15"/>
      <c r="SWW211" s="15"/>
      <c r="SWX211" s="15"/>
      <c r="SWY211" s="15"/>
      <c r="SWZ211" s="15"/>
      <c r="SXA211" s="15"/>
      <c r="SXB211" s="15"/>
      <c r="SXC211" s="15"/>
      <c r="SXD211" s="15"/>
      <c r="SXE211" s="15"/>
      <c r="SXF211" s="15"/>
      <c r="SXG211" s="15"/>
      <c r="SXH211" s="15"/>
      <c r="SXI211" s="15"/>
      <c r="SXJ211" s="15"/>
      <c r="SXK211" s="15"/>
      <c r="SXL211" s="15"/>
      <c r="SXM211" s="15"/>
      <c r="SXN211" s="15"/>
      <c r="SXO211" s="15"/>
      <c r="SXP211" s="15"/>
      <c r="SXQ211" s="15"/>
      <c r="SXR211" s="15"/>
      <c r="SXS211" s="15"/>
      <c r="SXT211" s="15"/>
      <c r="SXU211" s="15"/>
      <c r="SXV211" s="15"/>
      <c r="SXW211" s="15"/>
      <c r="SXX211" s="15"/>
      <c r="SXY211" s="15"/>
      <c r="SXZ211" s="15"/>
      <c r="SYA211" s="15"/>
      <c r="SYB211" s="15"/>
      <c r="SYC211" s="15"/>
      <c r="SYD211" s="15"/>
      <c r="SYE211" s="15"/>
      <c r="SYF211" s="15"/>
      <c r="SYG211" s="15"/>
      <c r="SYH211" s="15"/>
      <c r="SYI211" s="15"/>
      <c r="SYJ211" s="15"/>
      <c r="SYK211" s="15"/>
      <c r="SYL211" s="15"/>
      <c r="SYM211" s="15"/>
      <c r="SYN211" s="15"/>
      <c r="SYO211" s="15"/>
      <c r="SYP211" s="15"/>
      <c r="SYQ211" s="15"/>
      <c r="SYR211" s="15"/>
      <c r="SYS211" s="15"/>
      <c r="SYT211" s="15"/>
      <c r="SYU211" s="15"/>
      <c r="SYV211" s="15"/>
      <c r="SYW211" s="15"/>
      <c r="SYX211" s="15"/>
      <c r="SYY211" s="15"/>
      <c r="SYZ211" s="15"/>
      <c r="SZA211" s="15"/>
      <c r="SZB211" s="15"/>
      <c r="SZC211" s="15"/>
      <c r="SZD211" s="15"/>
      <c r="SZE211" s="15"/>
      <c r="SZF211" s="15"/>
      <c r="SZG211" s="15"/>
      <c r="SZH211" s="15"/>
      <c r="SZI211" s="15"/>
      <c r="SZJ211" s="15"/>
      <c r="SZK211" s="15"/>
      <c r="SZL211" s="15"/>
      <c r="SZM211" s="15"/>
      <c r="SZN211" s="15"/>
      <c r="SZO211" s="15"/>
      <c r="SZP211" s="15"/>
      <c r="SZQ211" s="15"/>
      <c r="SZR211" s="15"/>
      <c r="SZS211" s="15"/>
      <c r="SZT211" s="15"/>
      <c r="SZU211" s="15"/>
      <c r="SZV211" s="15"/>
      <c r="SZW211" s="15"/>
      <c r="SZX211" s="15"/>
      <c r="SZY211" s="15"/>
      <c r="SZZ211" s="15"/>
      <c r="TAA211" s="15"/>
      <c r="TAB211" s="15"/>
      <c r="TAC211" s="15"/>
      <c r="TAD211" s="15"/>
      <c r="TAE211" s="15"/>
      <c r="TAF211" s="15"/>
      <c r="TAG211" s="15"/>
      <c r="TAH211" s="15"/>
      <c r="TAI211" s="15"/>
      <c r="TAJ211" s="15"/>
      <c r="TAK211" s="15"/>
      <c r="TAL211" s="15"/>
      <c r="TAM211" s="15"/>
      <c r="TAN211" s="15"/>
      <c r="TAO211" s="15"/>
      <c r="TAP211" s="15"/>
      <c r="TAQ211" s="15"/>
      <c r="TAR211" s="15"/>
      <c r="TAS211" s="15"/>
      <c r="TAT211" s="15"/>
      <c r="TAU211" s="15"/>
      <c r="TAV211" s="15"/>
      <c r="TAW211" s="15"/>
      <c r="TAX211" s="15"/>
      <c r="TAY211" s="15"/>
      <c r="TAZ211" s="15"/>
      <c r="TBA211" s="15"/>
      <c r="TBB211" s="15"/>
      <c r="TBC211" s="15"/>
      <c r="TBD211" s="15"/>
      <c r="TBE211" s="15"/>
      <c r="TBF211" s="15"/>
      <c r="TBG211" s="15"/>
      <c r="TBH211" s="15"/>
      <c r="TBI211" s="15"/>
      <c r="TBJ211" s="15"/>
      <c r="TBK211" s="15"/>
      <c r="TBL211" s="15"/>
      <c r="TBM211" s="15"/>
      <c r="TBN211" s="15"/>
      <c r="TBO211" s="15"/>
      <c r="TBP211" s="15"/>
      <c r="TBQ211" s="15"/>
      <c r="TBR211" s="15"/>
      <c r="TBS211" s="15"/>
      <c r="TBT211" s="15"/>
      <c r="TBU211" s="15"/>
      <c r="TBV211" s="15"/>
      <c r="TBW211" s="15"/>
      <c r="TBX211" s="15"/>
      <c r="TBY211" s="15"/>
      <c r="TBZ211" s="15"/>
      <c r="TCA211" s="15"/>
      <c r="TCB211" s="15"/>
      <c r="TCC211" s="15"/>
      <c r="TCD211" s="15"/>
      <c r="TCE211" s="15"/>
      <c r="TCF211" s="15"/>
      <c r="TCG211" s="15"/>
      <c r="TCH211" s="15"/>
      <c r="TCI211" s="15"/>
      <c r="TCJ211" s="15"/>
      <c r="TCK211" s="15"/>
      <c r="TCL211" s="15"/>
      <c r="TCM211" s="15"/>
      <c r="TCN211" s="15"/>
      <c r="TCO211" s="15"/>
      <c r="TCP211" s="15"/>
      <c r="TCQ211" s="15"/>
      <c r="TCR211" s="15"/>
      <c r="TCS211" s="15"/>
      <c r="TCT211" s="15"/>
      <c r="TCU211" s="15"/>
      <c r="TCV211" s="15"/>
      <c r="TCW211" s="15"/>
      <c r="TCX211" s="15"/>
      <c r="TCY211" s="15"/>
      <c r="TCZ211" s="15"/>
      <c r="TDA211" s="15"/>
      <c r="TDB211" s="15"/>
      <c r="TDC211" s="15"/>
      <c r="TDD211" s="15"/>
      <c r="TDE211" s="15"/>
      <c r="TDF211" s="15"/>
      <c r="TDG211" s="15"/>
      <c r="TDH211" s="15"/>
      <c r="TDI211" s="15"/>
      <c r="TDJ211" s="15"/>
      <c r="TDK211" s="15"/>
      <c r="TDL211" s="15"/>
      <c r="TDM211" s="15"/>
      <c r="TDN211" s="15"/>
      <c r="TDO211" s="15"/>
      <c r="TDP211" s="15"/>
      <c r="TDQ211" s="15"/>
      <c r="TDR211" s="15"/>
      <c r="TDS211" s="15"/>
      <c r="TDT211" s="15"/>
      <c r="TDU211" s="15"/>
      <c r="TDV211" s="15"/>
      <c r="TDW211" s="15"/>
      <c r="TDX211" s="15"/>
      <c r="TDY211" s="15"/>
      <c r="TDZ211" s="15"/>
      <c r="TEA211" s="15"/>
      <c r="TEB211" s="15"/>
      <c r="TEC211" s="15"/>
      <c r="TED211" s="15"/>
      <c r="TEE211" s="15"/>
      <c r="TEF211" s="15"/>
      <c r="TEG211" s="15"/>
      <c r="TEH211" s="15"/>
      <c r="TEI211" s="15"/>
      <c r="TEJ211" s="15"/>
      <c r="TEK211" s="15"/>
      <c r="TEL211" s="15"/>
      <c r="TEM211" s="15"/>
      <c r="TEN211" s="15"/>
      <c r="TEO211" s="15"/>
      <c r="TEP211" s="15"/>
      <c r="TEQ211" s="15"/>
      <c r="TER211" s="15"/>
      <c r="TES211" s="15"/>
      <c r="TET211" s="15"/>
      <c r="TEU211" s="15"/>
      <c r="TEV211" s="15"/>
      <c r="TEW211" s="15"/>
      <c r="TEX211" s="15"/>
      <c r="TEY211" s="15"/>
      <c r="TEZ211" s="15"/>
      <c r="TFA211" s="15"/>
      <c r="TFB211" s="15"/>
      <c r="TFC211" s="15"/>
      <c r="TFD211" s="15"/>
      <c r="TFE211" s="15"/>
      <c r="TFF211" s="15"/>
      <c r="TFG211" s="15"/>
      <c r="TFH211" s="15"/>
      <c r="TFI211" s="15"/>
      <c r="TFJ211" s="15"/>
      <c r="TFK211" s="15"/>
      <c r="TFL211" s="15"/>
      <c r="TFM211" s="15"/>
      <c r="TFN211" s="15"/>
      <c r="TFO211" s="15"/>
      <c r="TFP211" s="15"/>
      <c r="TFQ211" s="15"/>
      <c r="TFR211" s="15"/>
      <c r="TFS211" s="15"/>
      <c r="TFT211" s="15"/>
      <c r="TFU211" s="15"/>
      <c r="TFV211" s="15"/>
      <c r="TFW211" s="15"/>
      <c r="TFX211" s="15"/>
      <c r="TFY211" s="15"/>
      <c r="TFZ211" s="15"/>
      <c r="TGA211" s="15"/>
      <c r="TGB211" s="15"/>
      <c r="TGC211" s="15"/>
      <c r="TGD211" s="15"/>
      <c r="TGE211" s="15"/>
      <c r="TGF211" s="15"/>
      <c r="TGG211" s="15"/>
      <c r="TGH211" s="15"/>
      <c r="TGI211" s="15"/>
      <c r="TGJ211" s="15"/>
      <c r="TGK211" s="15"/>
      <c r="TGL211" s="15"/>
      <c r="TGM211" s="15"/>
      <c r="TGN211" s="15"/>
      <c r="TGO211" s="15"/>
      <c r="TGP211" s="15"/>
      <c r="TGQ211" s="15"/>
      <c r="TGR211" s="15"/>
      <c r="TGS211" s="15"/>
      <c r="TGT211" s="15"/>
      <c r="TGU211" s="15"/>
      <c r="TGV211" s="15"/>
      <c r="TGW211" s="15"/>
      <c r="TGX211" s="15"/>
      <c r="TGY211" s="15"/>
      <c r="TGZ211" s="15"/>
      <c r="THA211" s="15"/>
      <c r="THB211" s="15"/>
      <c r="THC211" s="15"/>
      <c r="THD211" s="15"/>
      <c r="THE211" s="15"/>
      <c r="THF211" s="15"/>
      <c r="THG211" s="15"/>
      <c r="THH211" s="15"/>
      <c r="THI211" s="15"/>
      <c r="THJ211" s="15"/>
      <c r="THK211" s="15"/>
      <c r="THL211" s="15"/>
      <c r="THM211" s="15"/>
      <c r="THN211" s="15"/>
      <c r="THO211" s="15"/>
      <c r="THP211" s="15"/>
      <c r="THQ211" s="15"/>
      <c r="THR211" s="15"/>
      <c r="THS211" s="15"/>
      <c r="THT211" s="15"/>
      <c r="THU211" s="15"/>
      <c r="THV211" s="15"/>
      <c r="THW211" s="15"/>
      <c r="THX211" s="15"/>
      <c r="THY211" s="15"/>
      <c r="THZ211" s="15"/>
      <c r="TIA211" s="15"/>
      <c r="TIB211" s="15"/>
      <c r="TIC211" s="15"/>
      <c r="TID211" s="15"/>
      <c r="TIE211" s="15"/>
      <c r="TIF211" s="15"/>
      <c r="TIG211" s="15"/>
      <c r="TIH211" s="15"/>
      <c r="TII211" s="15"/>
      <c r="TIJ211" s="15"/>
      <c r="TIK211" s="15"/>
      <c r="TIL211" s="15"/>
      <c r="TIM211" s="15"/>
      <c r="TIN211" s="15"/>
      <c r="TIO211" s="15"/>
      <c r="TIP211" s="15"/>
      <c r="TIQ211" s="15"/>
      <c r="TIR211" s="15"/>
      <c r="TIS211" s="15"/>
      <c r="TIT211" s="15"/>
      <c r="TIU211" s="15"/>
      <c r="TIV211" s="15"/>
      <c r="TIW211" s="15"/>
      <c r="TIX211" s="15"/>
      <c r="TIY211" s="15"/>
      <c r="TIZ211" s="15"/>
      <c r="TJA211" s="15"/>
      <c r="TJB211" s="15"/>
      <c r="TJC211" s="15"/>
      <c r="TJD211" s="15"/>
      <c r="TJE211" s="15"/>
      <c r="TJF211" s="15"/>
      <c r="TJG211" s="15"/>
      <c r="TJH211" s="15"/>
      <c r="TJI211" s="15"/>
      <c r="TJJ211" s="15"/>
      <c r="TJK211" s="15"/>
      <c r="TJL211" s="15"/>
      <c r="TJM211" s="15"/>
      <c r="TJN211" s="15"/>
      <c r="TJO211" s="15"/>
      <c r="TJP211" s="15"/>
      <c r="TJQ211" s="15"/>
      <c r="TJR211" s="15"/>
      <c r="TJS211" s="15"/>
      <c r="TJT211" s="15"/>
      <c r="TJU211" s="15"/>
      <c r="TJV211" s="15"/>
      <c r="TJW211" s="15"/>
      <c r="TJX211" s="15"/>
      <c r="TJY211" s="15"/>
      <c r="TJZ211" s="15"/>
      <c r="TKA211" s="15"/>
      <c r="TKB211" s="15"/>
      <c r="TKC211" s="15"/>
      <c r="TKD211" s="15"/>
      <c r="TKE211" s="15"/>
      <c r="TKF211" s="15"/>
      <c r="TKG211" s="15"/>
      <c r="TKH211" s="15"/>
      <c r="TKI211" s="15"/>
      <c r="TKJ211" s="15"/>
      <c r="TKK211" s="15"/>
      <c r="TKL211" s="15"/>
      <c r="TKM211" s="15"/>
      <c r="TKN211" s="15"/>
      <c r="TKO211" s="15"/>
      <c r="TKP211" s="15"/>
      <c r="TKQ211" s="15"/>
      <c r="TKR211" s="15"/>
      <c r="TKS211" s="15"/>
      <c r="TKT211" s="15"/>
      <c r="TKU211" s="15"/>
      <c r="TKV211" s="15"/>
      <c r="TKW211" s="15"/>
      <c r="TKX211" s="15"/>
      <c r="TKY211" s="15"/>
      <c r="TKZ211" s="15"/>
      <c r="TLA211" s="15"/>
      <c r="TLB211" s="15"/>
      <c r="TLC211" s="15"/>
      <c r="TLD211" s="15"/>
      <c r="TLE211" s="15"/>
      <c r="TLF211" s="15"/>
      <c r="TLG211" s="15"/>
      <c r="TLH211" s="15"/>
      <c r="TLI211" s="15"/>
      <c r="TLJ211" s="15"/>
      <c r="TLK211" s="15"/>
      <c r="TLL211" s="15"/>
      <c r="TLM211" s="15"/>
      <c r="TLN211" s="15"/>
      <c r="TLO211" s="15"/>
      <c r="TLP211" s="15"/>
      <c r="TLQ211" s="15"/>
      <c r="TLR211" s="15"/>
      <c r="TLS211" s="15"/>
      <c r="TLT211" s="15"/>
      <c r="TLU211" s="15"/>
      <c r="TLV211" s="15"/>
      <c r="TLW211" s="15"/>
      <c r="TLX211" s="15"/>
      <c r="TLY211" s="15"/>
      <c r="TLZ211" s="15"/>
      <c r="TMA211" s="15"/>
      <c r="TMB211" s="15"/>
      <c r="TMC211" s="15"/>
      <c r="TMD211" s="15"/>
      <c r="TME211" s="15"/>
      <c r="TMF211" s="15"/>
      <c r="TMG211" s="15"/>
      <c r="TMH211" s="15"/>
      <c r="TMI211" s="15"/>
      <c r="TMJ211" s="15"/>
      <c r="TMK211" s="15"/>
      <c r="TML211" s="15"/>
      <c r="TMM211" s="15"/>
      <c r="TMN211" s="15"/>
      <c r="TMO211" s="15"/>
      <c r="TMP211" s="15"/>
      <c r="TMQ211" s="15"/>
      <c r="TMR211" s="15"/>
      <c r="TMS211" s="15"/>
      <c r="TMT211" s="15"/>
      <c r="TMU211" s="15"/>
      <c r="TMV211" s="15"/>
      <c r="TMW211" s="15"/>
      <c r="TMX211" s="15"/>
      <c r="TMY211" s="15"/>
      <c r="TMZ211" s="15"/>
      <c r="TNA211" s="15"/>
      <c r="TNB211" s="15"/>
      <c r="TNC211" s="15"/>
      <c r="TND211" s="15"/>
      <c r="TNE211" s="15"/>
      <c r="TNF211" s="15"/>
      <c r="TNG211" s="15"/>
      <c r="TNH211" s="15"/>
      <c r="TNI211" s="15"/>
      <c r="TNJ211" s="15"/>
      <c r="TNK211" s="15"/>
      <c r="TNL211" s="15"/>
      <c r="TNM211" s="15"/>
      <c r="TNN211" s="15"/>
      <c r="TNO211" s="15"/>
      <c r="TNP211" s="15"/>
      <c r="TNQ211" s="15"/>
      <c r="TNR211" s="15"/>
      <c r="TNS211" s="15"/>
      <c r="TNT211" s="15"/>
      <c r="TNU211" s="15"/>
      <c r="TNV211" s="15"/>
      <c r="TNW211" s="15"/>
      <c r="TNX211" s="15"/>
      <c r="TNY211" s="15"/>
      <c r="TNZ211" s="15"/>
      <c r="TOA211" s="15"/>
      <c r="TOB211" s="15"/>
      <c r="TOC211" s="15"/>
      <c r="TOD211" s="15"/>
      <c r="TOE211" s="15"/>
      <c r="TOF211" s="15"/>
      <c r="TOG211" s="15"/>
      <c r="TOH211" s="15"/>
      <c r="TOI211" s="15"/>
      <c r="TOJ211" s="15"/>
      <c r="TOK211" s="15"/>
      <c r="TOL211" s="15"/>
      <c r="TOM211" s="15"/>
      <c r="TON211" s="15"/>
      <c r="TOO211" s="15"/>
      <c r="TOP211" s="15"/>
      <c r="TOQ211" s="15"/>
      <c r="TOR211" s="15"/>
      <c r="TOS211" s="15"/>
      <c r="TOT211" s="15"/>
      <c r="TOU211" s="15"/>
      <c r="TOV211" s="15"/>
      <c r="TOW211" s="15"/>
      <c r="TOX211" s="15"/>
      <c r="TOY211" s="15"/>
      <c r="TOZ211" s="15"/>
      <c r="TPA211" s="15"/>
      <c r="TPB211" s="15"/>
      <c r="TPC211" s="15"/>
      <c r="TPD211" s="15"/>
      <c r="TPE211" s="15"/>
      <c r="TPF211" s="15"/>
      <c r="TPG211" s="15"/>
      <c r="TPH211" s="15"/>
      <c r="TPI211" s="15"/>
      <c r="TPJ211" s="15"/>
      <c r="TPK211" s="15"/>
      <c r="TPL211" s="15"/>
      <c r="TPM211" s="15"/>
      <c r="TPN211" s="15"/>
      <c r="TPO211" s="15"/>
      <c r="TPP211" s="15"/>
      <c r="TPQ211" s="15"/>
      <c r="TPR211" s="15"/>
      <c r="TPS211" s="15"/>
      <c r="TPT211" s="15"/>
      <c r="TPU211" s="15"/>
      <c r="TPV211" s="15"/>
      <c r="TPW211" s="15"/>
      <c r="TPX211" s="15"/>
      <c r="TPY211" s="15"/>
      <c r="TPZ211" s="15"/>
      <c r="TQA211" s="15"/>
      <c r="TQB211" s="15"/>
      <c r="TQC211" s="15"/>
      <c r="TQD211" s="15"/>
      <c r="TQE211" s="15"/>
      <c r="TQF211" s="15"/>
      <c r="TQG211" s="15"/>
      <c r="TQH211" s="15"/>
      <c r="TQI211" s="15"/>
      <c r="TQJ211" s="15"/>
      <c r="TQK211" s="15"/>
      <c r="TQL211" s="15"/>
      <c r="TQM211" s="15"/>
      <c r="TQN211" s="15"/>
      <c r="TQO211" s="15"/>
      <c r="TQP211" s="15"/>
      <c r="TQQ211" s="15"/>
      <c r="TQR211" s="15"/>
      <c r="TQS211" s="15"/>
      <c r="TQT211" s="15"/>
      <c r="TQU211" s="15"/>
      <c r="TQV211" s="15"/>
      <c r="TQW211" s="15"/>
      <c r="TQX211" s="15"/>
      <c r="TQY211" s="15"/>
      <c r="TQZ211" s="15"/>
      <c r="TRA211" s="15"/>
      <c r="TRB211" s="15"/>
      <c r="TRC211" s="15"/>
      <c r="TRD211" s="15"/>
      <c r="TRE211" s="15"/>
      <c r="TRF211" s="15"/>
      <c r="TRG211" s="15"/>
      <c r="TRH211" s="15"/>
      <c r="TRI211" s="15"/>
      <c r="TRJ211" s="15"/>
      <c r="TRK211" s="15"/>
      <c r="TRL211" s="15"/>
      <c r="TRM211" s="15"/>
      <c r="TRN211" s="15"/>
      <c r="TRO211" s="15"/>
      <c r="TRP211" s="15"/>
      <c r="TRQ211" s="15"/>
      <c r="TRR211" s="15"/>
      <c r="TRS211" s="15"/>
      <c r="TRT211" s="15"/>
      <c r="TRU211" s="15"/>
      <c r="TRV211" s="15"/>
      <c r="TRW211" s="15"/>
      <c r="TRX211" s="15"/>
      <c r="TRY211" s="15"/>
      <c r="TRZ211" s="15"/>
      <c r="TSA211" s="15"/>
      <c r="TSB211" s="15"/>
      <c r="TSC211" s="15"/>
      <c r="TSD211" s="15"/>
      <c r="TSE211" s="15"/>
      <c r="TSF211" s="15"/>
      <c r="TSG211" s="15"/>
      <c r="TSH211" s="15"/>
      <c r="TSI211" s="15"/>
      <c r="TSJ211" s="15"/>
      <c r="TSK211" s="15"/>
      <c r="TSL211" s="15"/>
      <c r="TSM211" s="15"/>
      <c r="TSN211" s="15"/>
      <c r="TSO211" s="15"/>
      <c r="TSP211" s="15"/>
      <c r="TSQ211" s="15"/>
      <c r="TSR211" s="15"/>
      <c r="TSS211" s="15"/>
      <c r="TST211" s="15"/>
      <c r="TSU211" s="15"/>
      <c r="TSV211" s="15"/>
      <c r="TSW211" s="15"/>
      <c r="TSX211" s="15"/>
      <c r="TSY211" s="15"/>
      <c r="TSZ211" s="15"/>
      <c r="TTA211" s="15"/>
      <c r="TTB211" s="15"/>
      <c r="TTC211" s="15"/>
      <c r="TTD211" s="15"/>
      <c r="TTE211" s="15"/>
      <c r="TTF211" s="15"/>
      <c r="TTG211" s="15"/>
      <c r="TTH211" s="15"/>
      <c r="TTI211" s="15"/>
      <c r="TTJ211" s="15"/>
      <c r="TTK211" s="15"/>
      <c r="TTL211" s="15"/>
      <c r="TTM211" s="15"/>
      <c r="TTN211" s="15"/>
      <c r="TTO211" s="15"/>
      <c r="TTP211" s="15"/>
      <c r="TTQ211" s="15"/>
      <c r="TTR211" s="15"/>
      <c r="TTS211" s="15"/>
      <c r="TTT211" s="15"/>
      <c r="TTU211" s="15"/>
      <c r="TTV211" s="15"/>
      <c r="TTW211" s="15"/>
      <c r="TTX211" s="15"/>
      <c r="TTY211" s="15"/>
      <c r="TTZ211" s="15"/>
      <c r="TUA211" s="15"/>
      <c r="TUB211" s="15"/>
      <c r="TUC211" s="15"/>
      <c r="TUD211" s="15"/>
      <c r="TUE211" s="15"/>
      <c r="TUF211" s="15"/>
      <c r="TUG211" s="15"/>
      <c r="TUH211" s="15"/>
      <c r="TUI211" s="15"/>
      <c r="TUJ211" s="15"/>
      <c r="TUK211" s="15"/>
      <c r="TUL211" s="15"/>
      <c r="TUM211" s="15"/>
      <c r="TUN211" s="15"/>
      <c r="TUO211" s="15"/>
      <c r="TUP211" s="15"/>
      <c r="TUQ211" s="15"/>
      <c r="TUR211" s="15"/>
      <c r="TUS211" s="15"/>
      <c r="TUT211" s="15"/>
      <c r="TUU211" s="15"/>
      <c r="TUV211" s="15"/>
      <c r="TUW211" s="15"/>
      <c r="TUX211" s="15"/>
      <c r="TUY211" s="15"/>
      <c r="TUZ211" s="15"/>
      <c r="TVA211" s="15"/>
      <c r="TVB211" s="15"/>
      <c r="TVC211" s="15"/>
      <c r="TVD211" s="15"/>
      <c r="TVE211" s="15"/>
      <c r="TVF211" s="15"/>
      <c r="TVG211" s="15"/>
      <c r="TVH211" s="15"/>
      <c r="TVI211" s="15"/>
      <c r="TVJ211" s="15"/>
      <c r="TVK211" s="15"/>
      <c r="TVL211" s="15"/>
      <c r="TVM211" s="15"/>
      <c r="TVN211" s="15"/>
      <c r="TVO211" s="15"/>
      <c r="TVP211" s="15"/>
      <c r="TVQ211" s="15"/>
      <c r="TVR211" s="15"/>
      <c r="TVS211" s="15"/>
      <c r="TVT211" s="15"/>
      <c r="TVU211" s="15"/>
      <c r="TVV211" s="15"/>
      <c r="TVW211" s="15"/>
      <c r="TVX211" s="15"/>
      <c r="TVY211" s="15"/>
      <c r="TVZ211" s="15"/>
      <c r="TWA211" s="15"/>
      <c r="TWB211" s="15"/>
      <c r="TWC211" s="15"/>
      <c r="TWD211" s="15"/>
      <c r="TWE211" s="15"/>
      <c r="TWF211" s="15"/>
      <c r="TWG211" s="15"/>
      <c r="TWH211" s="15"/>
      <c r="TWI211" s="15"/>
      <c r="TWJ211" s="15"/>
      <c r="TWK211" s="15"/>
      <c r="TWL211" s="15"/>
      <c r="TWM211" s="15"/>
      <c r="TWN211" s="15"/>
      <c r="TWO211" s="15"/>
      <c r="TWP211" s="15"/>
      <c r="TWQ211" s="15"/>
      <c r="TWR211" s="15"/>
      <c r="TWS211" s="15"/>
      <c r="TWT211" s="15"/>
      <c r="TWU211" s="15"/>
      <c r="TWV211" s="15"/>
      <c r="TWW211" s="15"/>
      <c r="TWX211" s="15"/>
      <c r="TWY211" s="15"/>
      <c r="TWZ211" s="15"/>
      <c r="TXA211" s="15"/>
      <c r="TXB211" s="15"/>
      <c r="TXC211" s="15"/>
      <c r="TXD211" s="15"/>
      <c r="TXE211" s="15"/>
      <c r="TXF211" s="15"/>
      <c r="TXG211" s="15"/>
      <c r="TXH211" s="15"/>
      <c r="TXI211" s="15"/>
      <c r="TXJ211" s="15"/>
      <c r="TXK211" s="15"/>
      <c r="TXL211" s="15"/>
      <c r="TXM211" s="15"/>
      <c r="TXN211" s="15"/>
      <c r="TXO211" s="15"/>
      <c r="TXP211" s="15"/>
      <c r="TXQ211" s="15"/>
      <c r="TXR211" s="15"/>
      <c r="TXS211" s="15"/>
      <c r="TXT211" s="15"/>
      <c r="TXU211" s="15"/>
      <c r="TXV211" s="15"/>
      <c r="TXW211" s="15"/>
      <c r="TXX211" s="15"/>
      <c r="TXY211" s="15"/>
      <c r="TXZ211" s="15"/>
      <c r="TYA211" s="15"/>
      <c r="TYB211" s="15"/>
      <c r="TYC211" s="15"/>
      <c r="TYD211" s="15"/>
      <c r="TYE211" s="15"/>
      <c r="TYF211" s="15"/>
      <c r="TYG211" s="15"/>
      <c r="TYH211" s="15"/>
      <c r="TYI211" s="15"/>
      <c r="TYJ211" s="15"/>
      <c r="TYK211" s="15"/>
      <c r="TYL211" s="15"/>
      <c r="TYM211" s="15"/>
      <c r="TYN211" s="15"/>
      <c r="TYO211" s="15"/>
      <c r="TYP211" s="15"/>
      <c r="TYQ211" s="15"/>
      <c r="TYR211" s="15"/>
      <c r="TYS211" s="15"/>
      <c r="TYT211" s="15"/>
      <c r="TYU211" s="15"/>
      <c r="TYV211" s="15"/>
      <c r="TYW211" s="15"/>
      <c r="TYX211" s="15"/>
      <c r="TYY211" s="15"/>
      <c r="TYZ211" s="15"/>
      <c r="TZA211" s="15"/>
      <c r="TZB211" s="15"/>
      <c r="TZC211" s="15"/>
      <c r="TZD211" s="15"/>
      <c r="TZE211" s="15"/>
      <c r="TZF211" s="15"/>
      <c r="TZG211" s="15"/>
      <c r="TZH211" s="15"/>
      <c r="TZI211" s="15"/>
      <c r="TZJ211" s="15"/>
      <c r="TZK211" s="15"/>
      <c r="TZL211" s="15"/>
      <c r="TZM211" s="15"/>
      <c r="TZN211" s="15"/>
      <c r="TZO211" s="15"/>
      <c r="TZP211" s="15"/>
      <c r="TZQ211" s="15"/>
      <c r="TZR211" s="15"/>
      <c r="TZS211" s="15"/>
      <c r="TZT211" s="15"/>
      <c r="TZU211" s="15"/>
      <c r="TZV211" s="15"/>
      <c r="TZW211" s="15"/>
      <c r="TZX211" s="15"/>
      <c r="TZY211" s="15"/>
      <c r="TZZ211" s="15"/>
      <c r="UAA211" s="15"/>
      <c r="UAB211" s="15"/>
      <c r="UAC211" s="15"/>
      <c r="UAD211" s="15"/>
      <c r="UAE211" s="15"/>
      <c r="UAF211" s="15"/>
      <c r="UAG211" s="15"/>
      <c r="UAH211" s="15"/>
      <c r="UAI211" s="15"/>
      <c r="UAJ211" s="15"/>
      <c r="UAK211" s="15"/>
      <c r="UAL211" s="15"/>
      <c r="UAM211" s="15"/>
      <c r="UAN211" s="15"/>
      <c r="UAO211" s="15"/>
      <c r="UAP211" s="15"/>
      <c r="UAQ211" s="15"/>
      <c r="UAR211" s="15"/>
      <c r="UAS211" s="15"/>
      <c r="UAT211" s="15"/>
      <c r="UAU211" s="15"/>
      <c r="UAV211" s="15"/>
      <c r="UAW211" s="15"/>
      <c r="UAX211" s="15"/>
      <c r="UAY211" s="15"/>
      <c r="UAZ211" s="15"/>
      <c r="UBA211" s="15"/>
      <c r="UBB211" s="15"/>
      <c r="UBC211" s="15"/>
      <c r="UBD211" s="15"/>
      <c r="UBE211" s="15"/>
      <c r="UBF211" s="15"/>
      <c r="UBG211" s="15"/>
      <c r="UBH211" s="15"/>
      <c r="UBI211" s="15"/>
      <c r="UBJ211" s="15"/>
      <c r="UBK211" s="15"/>
      <c r="UBL211" s="15"/>
      <c r="UBM211" s="15"/>
      <c r="UBN211" s="15"/>
      <c r="UBO211" s="15"/>
      <c r="UBP211" s="15"/>
      <c r="UBQ211" s="15"/>
      <c r="UBR211" s="15"/>
      <c r="UBS211" s="15"/>
      <c r="UBT211" s="15"/>
      <c r="UBU211" s="15"/>
      <c r="UBV211" s="15"/>
      <c r="UBW211" s="15"/>
      <c r="UBX211" s="15"/>
      <c r="UBY211" s="15"/>
      <c r="UBZ211" s="15"/>
      <c r="UCA211" s="15"/>
      <c r="UCB211" s="15"/>
      <c r="UCC211" s="15"/>
      <c r="UCD211" s="15"/>
      <c r="UCE211" s="15"/>
      <c r="UCF211" s="15"/>
      <c r="UCG211" s="15"/>
      <c r="UCH211" s="15"/>
      <c r="UCI211" s="15"/>
      <c r="UCJ211" s="15"/>
      <c r="UCK211" s="15"/>
      <c r="UCL211" s="15"/>
      <c r="UCM211" s="15"/>
      <c r="UCN211" s="15"/>
      <c r="UCO211" s="15"/>
      <c r="UCP211" s="15"/>
      <c r="UCQ211" s="15"/>
      <c r="UCR211" s="15"/>
      <c r="UCS211" s="15"/>
      <c r="UCT211" s="15"/>
      <c r="UCU211" s="15"/>
      <c r="UCV211" s="15"/>
      <c r="UCW211" s="15"/>
      <c r="UCX211" s="15"/>
      <c r="UCY211" s="15"/>
      <c r="UCZ211" s="15"/>
      <c r="UDA211" s="15"/>
      <c r="UDB211" s="15"/>
      <c r="UDC211" s="15"/>
      <c r="UDD211" s="15"/>
      <c r="UDE211" s="15"/>
      <c r="UDF211" s="15"/>
      <c r="UDG211" s="15"/>
      <c r="UDH211" s="15"/>
      <c r="UDI211" s="15"/>
      <c r="UDJ211" s="15"/>
      <c r="UDK211" s="15"/>
      <c r="UDL211" s="15"/>
      <c r="UDM211" s="15"/>
      <c r="UDN211" s="15"/>
      <c r="UDO211" s="15"/>
      <c r="UDP211" s="15"/>
      <c r="UDQ211" s="15"/>
      <c r="UDR211" s="15"/>
      <c r="UDS211" s="15"/>
      <c r="UDT211" s="15"/>
      <c r="UDU211" s="15"/>
      <c r="UDV211" s="15"/>
      <c r="UDW211" s="15"/>
      <c r="UDX211" s="15"/>
      <c r="UDY211" s="15"/>
      <c r="UDZ211" s="15"/>
      <c r="UEA211" s="15"/>
      <c r="UEB211" s="15"/>
      <c r="UEC211" s="15"/>
      <c r="UED211" s="15"/>
      <c r="UEE211" s="15"/>
      <c r="UEF211" s="15"/>
      <c r="UEG211" s="15"/>
      <c r="UEH211" s="15"/>
      <c r="UEI211" s="15"/>
      <c r="UEJ211" s="15"/>
      <c r="UEK211" s="15"/>
      <c r="UEL211" s="15"/>
      <c r="UEM211" s="15"/>
      <c r="UEN211" s="15"/>
      <c r="UEO211" s="15"/>
      <c r="UEP211" s="15"/>
      <c r="UEQ211" s="15"/>
      <c r="UER211" s="15"/>
      <c r="UES211" s="15"/>
      <c r="UET211" s="15"/>
      <c r="UEU211" s="15"/>
      <c r="UEV211" s="15"/>
      <c r="UEW211" s="15"/>
      <c r="UEX211" s="15"/>
      <c r="UEY211" s="15"/>
      <c r="UEZ211" s="15"/>
      <c r="UFA211" s="15"/>
      <c r="UFB211" s="15"/>
      <c r="UFC211" s="15"/>
      <c r="UFD211" s="15"/>
      <c r="UFE211" s="15"/>
      <c r="UFF211" s="15"/>
      <c r="UFG211" s="15"/>
      <c r="UFH211" s="15"/>
      <c r="UFI211" s="15"/>
      <c r="UFJ211" s="15"/>
      <c r="UFK211" s="15"/>
      <c r="UFL211" s="15"/>
      <c r="UFM211" s="15"/>
      <c r="UFN211" s="15"/>
      <c r="UFO211" s="15"/>
      <c r="UFP211" s="15"/>
      <c r="UFQ211" s="15"/>
      <c r="UFR211" s="15"/>
      <c r="UFS211" s="15"/>
      <c r="UFT211" s="15"/>
      <c r="UFU211" s="15"/>
      <c r="UFV211" s="15"/>
      <c r="UFW211" s="15"/>
      <c r="UFX211" s="15"/>
      <c r="UFY211" s="15"/>
      <c r="UFZ211" s="15"/>
      <c r="UGA211" s="15"/>
      <c r="UGB211" s="15"/>
      <c r="UGC211" s="15"/>
      <c r="UGD211" s="15"/>
      <c r="UGE211" s="15"/>
      <c r="UGF211" s="15"/>
      <c r="UGG211" s="15"/>
      <c r="UGH211" s="15"/>
      <c r="UGI211" s="15"/>
      <c r="UGJ211" s="15"/>
      <c r="UGK211" s="15"/>
      <c r="UGL211" s="15"/>
      <c r="UGM211" s="15"/>
      <c r="UGN211" s="15"/>
      <c r="UGO211" s="15"/>
      <c r="UGP211" s="15"/>
      <c r="UGQ211" s="15"/>
      <c r="UGR211" s="15"/>
      <c r="UGS211" s="15"/>
      <c r="UGT211" s="15"/>
      <c r="UGU211" s="15"/>
      <c r="UGV211" s="15"/>
      <c r="UGW211" s="15"/>
      <c r="UGX211" s="15"/>
      <c r="UGY211" s="15"/>
      <c r="UGZ211" s="15"/>
      <c r="UHA211" s="15"/>
      <c r="UHB211" s="15"/>
      <c r="UHC211" s="15"/>
      <c r="UHD211" s="15"/>
      <c r="UHE211" s="15"/>
      <c r="UHF211" s="15"/>
      <c r="UHG211" s="15"/>
      <c r="UHH211" s="15"/>
      <c r="UHI211" s="15"/>
      <c r="UHJ211" s="15"/>
      <c r="UHK211" s="15"/>
      <c r="UHL211" s="15"/>
      <c r="UHM211" s="15"/>
      <c r="UHN211" s="15"/>
      <c r="UHO211" s="15"/>
      <c r="UHP211" s="15"/>
      <c r="UHQ211" s="15"/>
      <c r="UHR211" s="15"/>
      <c r="UHS211" s="15"/>
      <c r="UHT211" s="15"/>
      <c r="UHU211" s="15"/>
      <c r="UHV211" s="15"/>
      <c r="UHW211" s="15"/>
      <c r="UHX211" s="15"/>
      <c r="UHY211" s="15"/>
      <c r="UHZ211" s="15"/>
      <c r="UIA211" s="15"/>
      <c r="UIB211" s="15"/>
      <c r="UIC211" s="15"/>
      <c r="UID211" s="15"/>
      <c r="UIE211" s="15"/>
      <c r="UIF211" s="15"/>
      <c r="UIG211" s="15"/>
      <c r="UIH211" s="15"/>
      <c r="UII211" s="15"/>
      <c r="UIJ211" s="15"/>
      <c r="UIK211" s="15"/>
      <c r="UIL211" s="15"/>
      <c r="UIM211" s="15"/>
      <c r="UIN211" s="15"/>
      <c r="UIO211" s="15"/>
      <c r="UIP211" s="15"/>
      <c r="UIQ211" s="15"/>
      <c r="UIR211" s="15"/>
      <c r="UIS211" s="15"/>
      <c r="UIT211" s="15"/>
      <c r="UIU211" s="15"/>
      <c r="UIV211" s="15"/>
      <c r="UIW211" s="15"/>
      <c r="UIX211" s="15"/>
      <c r="UIY211" s="15"/>
      <c r="UIZ211" s="15"/>
      <c r="UJA211" s="15"/>
      <c r="UJB211" s="15"/>
      <c r="UJC211" s="15"/>
      <c r="UJD211" s="15"/>
      <c r="UJE211" s="15"/>
      <c r="UJF211" s="15"/>
      <c r="UJG211" s="15"/>
      <c r="UJH211" s="15"/>
      <c r="UJI211" s="15"/>
      <c r="UJJ211" s="15"/>
      <c r="UJK211" s="15"/>
      <c r="UJL211" s="15"/>
      <c r="UJM211" s="15"/>
      <c r="UJN211" s="15"/>
      <c r="UJO211" s="15"/>
      <c r="UJP211" s="15"/>
      <c r="UJQ211" s="15"/>
      <c r="UJR211" s="15"/>
      <c r="UJS211" s="15"/>
      <c r="UJT211" s="15"/>
      <c r="UJU211" s="15"/>
      <c r="UJV211" s="15"/>
      <c r="UJW211" s="15"/>
      <c r="UJX211" s="15"/>
      <c r="UJY211" s="15"/>
      <c r="UJZ211" s="15"/>
      <c r="UKA211" s="15"/>
      <c r="UKB211" s="15"/>
      <c r="UKC211" s="15"/>
      <c r="UKD211" s="15"/>
      <c r="UKE211" s="15"/>
      <c r="UKF211" s="15"/>
      <c r="UKG211" s="15"/>
      <c r="UKH211" s="15"/>
      <c r="UKI211" s="15"/>
      <c r="UKJ211" s="15"/>
      <c r="UKK211" s="15"/>
      <c r="UKL211" s="15"/>
      <c r="UKM211" s="15"/>
      <c r="UKN211" s="15"/>
      <c r="UKO211" s="15"/>
      <c r="UKP211" s="15"/>
      <c r="UKQ211" s="15"/>
      <c r="UKR211" s="15"/>
      <c r="UKS211" s="15"/>
      <c r="UKT211" s="15"/>
      <c r="UKU211" s="15"/>
      <c r="UKV211" s="15"/>
      <c r="UKW211" s="15"/>
      <c r="UKX211" s="15"/>
      <c r="UKY211" s="15"/>
      <c r="UKZ211" s="15"/>
      <c r="ULA211" s="15"/>
      <c r="ULB211" s="15"/>
      <c r="ULC211" s="15"/>
      <c r="ULD211" s="15"/>
      <c r="ULE211" s="15"/>
      <c r="ULF211" s="15"/>
      <c r="ULG211" s="15"/>
      <c r="ULH211" s="15"/>
      <c r="ULI211" s="15"/>
      <c r="ULJ211" s="15"/>
      <c r="ULK211" s="15"/>
      <c r="ULL211" s="15"/>
      <c r="ULM211" s="15"/>
      <c r="ULN211" s="15"/>
      <c r="ULO211" s="15"/>
      <c r="ULP211" s="15"/>
      <c r="ULQ211" s="15"/>
      <c r="ULR211" s="15"/>
      <c r="ULS211" s="15"/>
      <c r="ULT211" s="15"/>
      <c r="ULU211" s="15"/>
      <c r="ULV211" s="15"/>
      <c r="ULW211" s="15"/>
      <c r="ULX211" s="15"/>
      <c r="ULY211" s="15"/>
      <c r="ULZ211" s="15"/>
      <c r="UMA211" s="15"/>
      <c r="UMB211" s="15"/>
      <c r="UMC211" s="15"/>
      <c r="UMD211" s="15"/>
      <c r="UME211" s="15"/>
      <c r="UMF211" s="15"/>
      <c r="UMG211" s="15"/>
      <c r="UMH211" s="15"/>
      <c r="UMI211" s="15"/>
      <c r="UMJ211" s="15"/>
      <c r="UMK211" s="15"/>
      <c r="UML211" s="15"/>
      <c r="UMM211" s="15"/>
      <c r="UMN211" s="15"/>
      <c r="UMO211" s="15"/>
      <c r="UMP211" s="15"/>
      <c r="UMQ211" s="15"/>
      <c r="UMR211" s="15"/>
      <c r="UMS211" s="15"/>
      <c r="UMT211" s="15"/>
      <c r="UMU211" s="15"/>
      <c r="UMV211" s="15"/>
      <c r="UMW211" s="15"/>
      <c r="UMX211" s="15"/>
      <c r="UMY211" s="15"/>
      <c r="UMZ211" s="15"/>
      <c r="UNA211" s="15"/>
      <c r="UNB211" s="15"/>
      <c r="UNC211" s="15"/>
      <c r="UND211" s="15"/>
      <c r="UNE211" s="15"/>
      <c r="UNF211" s="15"/>
      <c r="UNG211" s="15"/>
      <c r="UNH211" s="15"/>
      <c r="UNI211" s="15"/>
      <c r="UNJ211" s="15"/>
      <c r="UNK211" s="15"/>
      <c r="UNL211" s="15"/>
      <c r="UNM211" s="15"/>
      <c r="UNN211" s="15"/>
      <c r="UNO211" s="15"/>
      <c r="UNP211" s="15"/>
      <c r="UNQ211" s="15"/>
      <c r="UNR211" s="15"/>
      <c r="UNS211" s="15"/>
      <c r="UNT211" s="15"/>
      <c r="UNU211" s="15"/>
      <c r="UNV211" s="15"/>
      <c r="UNW211" s="15"/>
      <c r="UNX211" s="15"/>
      <c r="UNY211" s="15"/>
      <c r="UNZ211" s="15"/>
      <c r="UOA211" s="15"/>
      <c r="UOB211" s="15"/>
      <c r="UOC211" s="15"/>
      <c r="UOD211" s="15"/>
      <c r="UOE211" s="15"/>
      <c r="UOF211" s="15"/>
      <c r="UOG211" s="15"/>
      <c r="UOH211" s="15"/>
      <c r="UOI211" s="15"/>
      <c r="UOJ211" s="15"/>
      <c r="UOK211" s="15"/>
      <c r="UOL211" s="15"/>
      <c r="UOM211" s="15"/>
      <c r="UON211" s="15"/>
      <c r="UOO211" s="15"/>
      <c r="UOP211" s="15"/>
      <c r="UOQ211" s="15"/>
      <c r="UOR211" s="15"/>
      <c r="UOS211" s="15"/>
      <c r="UOT211" s="15"/>
      <c r="UOU211" s="15"/>
      <c r="UOV211" s="15"/>
      <c r="UOW211" s="15"/>
      <c r="UOX211" s="15"/>
      <c r="UOY211" s="15"/>
      <c r="UOZ211" s="15"/>
      <c r="UPA211" s="15"/>
      <c r="UPB211" s="15"/>
      <c r="UPC211" s="15"/>
      <c r="UPD211" s="15"/>
      <c r="UPE211" s="15"/>
      <c r="UPF211" s="15"/>
      <c r="UPG211" s="15"/>
      <c r="UPH211" s="15"/>
      <c r="UPI211" s="15"/>
      <c r="UPJ211" s="15"/>
      <c r="UPK211" s="15"/>
      <c r="UPL211" s="15"/>
      <c r="UPM211" s="15"/>
      <c r="UPN211" s="15"/>
      <c r="UPO211" s="15"/>
      <c r="UPP211" s="15"/>
      <c r="UPQ211" s="15"/>
      <c r="UPR211" s="15"/>
      <c r="UPS211" s="15"/>
      <c r="UPT211" s="15"/>
      <c r="UPU211" s="15"/>
      <c r="UPV211" s="15"/>
      <c r="UPW211" s="15"/>
      <c r="UPX211" s="15"/>
      <c r="UPY211" s="15"/>
      <c r="UPZ211" s="15"/>
      <c r="UQA211" s="15"/>
      <c r="UQB211" s="15"/>
      <c r="UQC211" s="15"/>
      <c r="UQD211" s="15"/>
      <c r="UQE211" s="15"/>
      <c r="UQF211" s="15"/>
      <c r="UQG211" s="15"/>
      <c r="UQH211" s="15"/>
      <c r="UQI211" s="15"/>
      <c r="UQJ211" s="15"/>
      <c r="UQK211" s="15"/>
      <c r="UQL211" s="15"/>
      <c r="UQM211" s="15"/>
      <c r="UQN211" s="15"/>
      <c r="UQO211" s="15"/>
      <c r="UQP211" s="15"/>
      <c r="UQQ211" s="15"/>
      <c r="UQR211" s="15"/>
      <c r="UQS211" s="15"/>
      <c r="UQT211" s="15"/>
      <c r="UQU211" s="15"/>
      <c r="UQV211" s="15"/>
      <c r="UQW211" s="15"/>
      <c r="UQX211" s="15"/>
      <c r="UQY211" s="15"/>
      <c r="UQZ211" s="15"/>
      <c r="URA211" s="15"/>
      <c r="URB211" s="15"/>
      <c r="URC211" s="15"/>
      <c r="URD211" s="15"/>
      <c r="URE211" s="15"/>
      <c r="URF211" s="15"/>
      <c r="URG211" s="15"/>
      <c r="URH211" s="15"/>
      <c r="URI211" s="15"/>
      <c r="URJ211" s="15"/>
      <c r="URK211" s="15"/>
      <c r="URL211" s="15"/>
      <c r="URM211" s="15"/>
      <c r="URN211" s="15"/>
      <c r="URO211" s="15"/>
      <c r="URP211" s="15"/>
      <c r="URQ211" s="15"/>
      <c r="URR211" s="15"/>
      <c r="URS211" s="15"/>
      <c r="URT211" s="15"/>
      <c r="URU211" s="15"/>
      <c r="URV211" s="15"/>
      <c r="URW211" s="15"/>
      <c r="URX211" s="15"/>
      <c r="URY211" s="15"/>
      <c r="URZ211" s="15"/>
      <c r="USA211" s="15"/>
      <c r="USB211" s="15"/>
      <c r="USC211" s="15"/>
      <c r="USD211" s="15"/>
      <c r="USE211" s="15"/>
      <c r="USF211" s="15"/>
      <c r="USG211" s="15"/>
      <c r="USH211" s="15"/>
      <c r="USI211" s="15"/>
      <c r="USJ211" s="15"/>
      <c r="USK211" s="15"/>
      <c r="USL211" s="15"/>
      <c r="USM211" s="15"/>
      <c r="USN211" s="15"/>
      <c r="USO211" s="15"/>
      <c r="USP211" s="15"/>
      <c r="USQ211" s="15"/>
      <c r="USR211" s="15"/>
      <c r="USS211" s="15"/>
      <c r="UST211" s="15"/>
      <c r="USU211" s="15"/>
      <c r="USV211" s="15"/>
      <c r="USW211" s="15"/>
      <c r="USX211" s="15"/>
      <c r="USY211" s="15"/>
      <c r="USZ211" s="15"/>
      <c r="UTA211" s="15"/>
      <c r="UTB211" s="15"/>
      <c r="UTC211" s="15"/>
      <c r="UTD211" s="15"/>
      <c r="UTE211" s="15"/>
      <c r="UTF211" s="15"/>
      <c r="UTG211" s="15"/>
      <c r="UTH211" s="15"/>
      <c r="UTI211" s="15"/>
      <c r="UTJ211" s="15"/>
      <c r="UTK211" s="15"/>
      <c r="UTL211" s="15"/>
      <c r="UTM211" s="15"/>
      <c r="UTN211" s="15"/>
      <c r="UTO211" s="15"/>
      <c r="UTP211" s="15"/>
      <c r="UTQ211" s="15"/>
      <c r="UTR211" s="15"/>
      <c r="UTS211" s="15"/>
      <c r="UTT211" s="15"/>
      <c r="UTU211" s="15"/>
      <c r="UTV211" s="15"/>
      <c r="UTW211" s="15"/>
      <c r="UTX211" s="15"/>
      <c r="UTY211" s="15"/>
      <c r="UTZ211" s="15"/>
      <c r="UUA211" s="15"/>
      <c r="UUB211" s="15"/>
      <c r="UUC211" s="15"/>
      <c r="UUD211" s="15"/>
      <c r="UUE211" s="15"/>
      <c r="UUF211" s="15"/>
      <c r="UUG211" s="15"/>
      <c r="UUH211" s="15"/>
      <c r="UUI211" s="15"/>
      <c r="UUJ211" s="15"/>
      <c r="UUK211" s="15"/>
      <c r="UUL211" s="15"/>
      <c r="UUM211" s="15"/>
      <c r="UUN211" s="15"/>
      <c r="UUO211" s="15"/>
      <c r="UUP211" s="15"/>
      <c r="UUQ211" s="15"/>
      <c r="UUR211" s="15"/>
      <c r="UUS211" s="15"/>
      <c r="UUT211" s="15"/>
      <c r="UUU211" s="15"/>
      <c r="UUV211" s="15"/>
      <c r="UUW211" s="15"/>
      <c r="UUX211" s="15"/>
      <c r="UUY211" s="15"/>
      <c r="UUZ211" s="15"/>
      <c r="UVA211" s="15"/>
      <c r="UVB211" s="15"/>
      <c r="UVC211" s="15"/>
      <c r="UVD211" s="15"/>
      <c r="UVE211" s="15"/>
      <c r="UVF211" s="15"/>
      <c r="UVG211" s="15"/>
      <c r="UVH211" s="15"/>
      <c r="UVI211" s="15"/>
      <c r="UVJ211" s="15"/>
      <c r="UVK211" s="15"/>
      <c r="UVL211" s="15"/>
      <c r="UVM211" s="15"/>
      <c r="UVN211" s="15"/>
      <c r="UVO211" s="15"/>
      <c r="UVP211" s="15"/>
      <c r="UVQ211" s="15"/>
      <c r="UVR211" s="15"/>
      <c r="UVS211" s="15"/>
      <c r="UVT211" s="15"/>
      <c r="UVU211" s="15"/>
      <c r="UVV211" s="15"/>
      <c r="UVW211" s="15"/>
      <c r="UVX211" s="15"/>
      <c r="UVY211" s="15"/>
      <c r="UVZ211" s="15"/>
      <c r="UWA211" s="15"/>
      <c r="UWB211" s="15"/>
      <c r="UWC211" s="15"/>
      <c r="UWD211" s="15"/>
      <c r="UWE211" s="15"/>
      <c r="UWF211" s="15"/>
      <c r="UWG211" s="15"/>
      <c r="UWH211" s="15"/>
      <c r="UWI211" s="15"/>
      <c r="UWJ211" s="15"/>
      <c r="UWK211" s="15"/>
      <c r="UWL211" s="15"/>
      <c r="UWM211" s="15"/>
      <c r="UWN211" s="15"/>
      <c r="UWO211" s="15"/>
      <c r="UWP211" s="15"/>
      <c r="UWQ211" s="15"/>
      <c r="UWR211" s="15"/>
      <c r="UWS211" s="15"/>
      <c r="UWT211" s="15"/>
      <c r="UWU211" s="15"/>
      <c r="UWV211" s="15"/>
      <c r="UWW211" s="15"/>
      <c r="UWX211" s="15"/>
      <c r="UWY211" s="15"/>
      <c r="UWZ211" s="15"/>
      <c r="UXA211" s="15"/>
      <c r="UXB211" s="15"/>
      <c r="UXC211" s="15"/>
      <c r="UXD211" s="15"/>
      <c r="UXE211" s="15"/>
      <c r="UXF211" s="15"/>
      <c r="UXG211" s="15"/>
      <c r="UXH211" s="15"/>
      <c r="UXI211" s="15"/>
      <c r="UXJ211" s="15"/>
      <c r="UXK211" s="15"/>
      <c r="UXL211" s="15"/>
      <c r="UXM211" s="15"/>
      <c r="UXN211" s="15"/>
      <c r="UXO211" s="15"/>
      <c r="UXP211" s="15"/>
      <c r="UXQ211" s="15"/>
      <c r="UXR211" s="15"/>
      <c r="UXS211" s="15"/>
      <c r="UXT211" s="15"/>
      <c r="UXU211" s="15"/>
      <c r="UXV211" s="15"/>
      <c r="UXW211" s="15"/>
      <c r="UXX211" s="15"/>
      <c r="UXY211" s="15"/>
      <c r="UXZ211" s="15"/>
      <c r="UYA211" s="15"/>
      <c r="UYB211" s="15"/>
      <c r="UYC211" s="15"/>
      <c r="UYD211" s="15"/>
      <c r="UYE211" s="15"/>
      <c r="UYF211" s="15"/>
      <c r="UYG211" s="15"/>
      <c r="UYH211" s="15"/>
      <c r="UYI211" s="15"/>
      <c r="UYJ211" s="15"/>
      <c r="UYK211" s="15"/>
      <c r="UYL211" s="15"/>
      <c r="UYM211" s="15"/>
      <c r="UYN211" s="15"/>
      <c r="UYO211" s="15"/>
      <c r="UYP211" s="15"/>
      <c r="UYQ211" s="15"/>
      <c r="UYR211" s="15"/>
      <c r="UYS211" s="15"/>
      <c r="UYT211" s="15"/>
      <c r="UYU211" s="15"/>
      <c r="UYV211" s="15"/>
      <c r="UYW211" s="15"/>
      <c r="UYX211" s="15"/>
      <c r="UYY211" s="15"/>
      <c r="UYZ211" s="15"/>
      <c r="UZA211" s="15"/>
      <c r="UZB211" s="15"/>
      <c r="UZC211" s="15"/>
      <c r="UZD211" s="15"/>
      <c r="UZE211" s="15"/>
      <c r="UZF211" s="15"/>
      <c r="UZG211" s="15"/>
      <c r="UZH211" s="15"/>
      <c r="UZI211" s="15"/>
      <c r="UZJ211" s="15"/>
      <c r="UZK211" s="15"/>
      <c r="UZL211" s="15"/>
      <c r="UZM211" s="15"/>
      <c r="UZN211" s="15"/>
      <c r="UZO211" s="15"/>
      <c r="UZP211" s="15"/>
      <c r="UZQ211" s="15"/>
      <c r="UZR211" s="15"/>
      <c r="UZS211" s="15"/>
      <c r="UZT211" s="15"/>
      <c r="UZU211" s="15"/>
      <c r="UZV211" s="15"/>
      <c r="UZW211" s="15"/>
      <c r="UZX211" s="15"/>
      <c r="UZY211" s="15"/>
      <c r="UZZ211" s="15"/>
      <c r="VAA211" s="15"/>
      <c r="VAB211" s="15"/>
      <c r="VAC211" s="15"/>
      <c r="VAD211" s="15"/>
      <c r="VAE211" s="15"/>
      <c r="VAF211" s="15"/>
      <c r="VAG211" s="15"/>
      <c r="VAH211" s="15"/>
      <c r="VAI211" s="15"/>
      <c r="VAJ211" s="15"/>
      <c r="VAK211" s="15"/>
      <c r="VAL211" s="15"/>
      <c r="VAM211" s="15"/>
      <c r="VAN211" s="15"/>
      <c r="VAO211" s="15"/>
      <c r="VAP211" s="15"/>
      <c r="VAQ211" s="15"/>
      <c r="VAR211" s="15"/>
      <c r="VAS211" s="15"/>
      <c r="VAT211" s="15"/>
      <c r="VAU211" s="15"/>
      <c r="VAV211" s="15"/>
      <c r="VAW211" s="15"/>
      <c r="VAX211" s="15"/>
      <c r="VAY211" s="15"/>
      <c r="VAZ211" s="15"/>
      <c r="VBA211" s="15"/>
      <c r="VBB211" s="15"/>
      <c r="VBC211" s="15"/>
      <c r="VBD211" s="15"/>
      <c r="VBE211" s="15"/>
      <c r="VBF211" s="15"/>
      <c r="VBG211" s="15"/>
      <c r="VBH211" s="15"/>
      <c r="VBI211" s="15"/>
      <c r="VBJ211" s="15"/>
      <c r="VBK211" s="15"/>
      <c r="VBL211" s="15"/>
      <c r="VBM211" s="15"/>
      <c r="VBN211" s="15"/>
      <c r="VBO211" s="15"/>
      <c r="VBP211" s="15"/>
      <c r="VBQ211" s="15"/>
      <c r="VBR211" s="15"/>
      <c r="VBS211" s="15"/>
      <c r="VBT211" s="15"/>
      <c r="VBU211" s="15"/>
      <c r="VBV211" s="15"/>
      <c r="VBW211" s="15"/>
      <c r="VBX211" s="15"/>
      <c r="VBY211" s="15"/>
      <c r="VBZ211" s="15"/>
      <c r="VCA211" s="15"/>
      <c r="VCB211" s="15"/>
      <c r="VCC211" s="15"/>
      <c r="VCD211" s="15"/>
      <c r="VCE211" s="15"/>
      <c r="VCF211" s="15"/>
      <c r="VCG211" s="15"/>
      <c r="VCH211" s="15"/>
      <c r="VCI211" s="15"/>
      <c r="VCJ211" s="15"/>
      <c r="VCK211" s="15"/>
      <c r="VCL211" s="15"/>
      <c r="VCM211" s="15"/>
      <c r="VCN211" s="15"/>
      <c r="VCO211" s="15"/>
      <c r="VCP211" s="15"/>
      <c r="VCQ211" s="15"/>
      <c r="VCR211" s="15"/>
      <c r="VCS211" s="15"/>
      <c r="VCT211" s="15"/>
      <c r="VCU211" s="15"/>
      <c r="VCV211" s="15"/>
      <c r="VCW211" s="15"/>
      <c r="VCX211" s="15"/>
      <c r="VCY211" s="15"/>
      <c r="VCZ211" s="15"/>
      <c r="VDA211" s="15"/>
      <c r="VDB211" s="15"/>
      <c r="VDC211" s="15"/>
      <c r="VDD211" s="15"/>
      <c r="VDE211" s="15"/>
      <c r="VDF211" s="15"/>
      <c r="VDG211" s="15"/>
      <c r="VDH211" s="15"/>
      <c r="VDI211" s="15"/>
      <c r="VDJ211" s="15"/>
      <c r="VDK211" s="15"/>
      <c r="VDL211" s="15"/>
      <c r="VDM211" s="15"/>
      <c r="VDN211" s="15"/>
      <c r="VDO211" s="15"/>
      <c r="VDP211" s="15"/>
      <c r="VDQ211" s="15"/>
      <c r="VDR211" s="15"/>
      <c r="VDS211" s="15"/>
      <c r="VDT211" s="15"/>
      <c r="VDU211" s="15"/>
      <c r="VDV211" s="15"/>
      <c r="VDW211" s="15"/>
      <c r="VDX211" s="15"/>
      <c r="VDY211" s="15"/>
      <c r="VDZ211" s="15"/>
      <c r="VEA211" s="15"/>
      <c r="VEB211" s="15"/>
      <c r="VEC211" s="15"/>
      <c r="VED211" s="15"/>
      <c r="VEE211" s="15"/>
      <c r="VEF211" s="15"/>
      <c r="VEG211" s="15"/>
      <c r="VEH211" s="15"/>
      <c r="VEI211" s="15"/>
      <c r="VEJ211" s="15"/>
      <c r="VEK211" s="15"/>
      <c r="VEL211" s="15"/>
      <c r="VEM211" s="15"/>
      <c r="VEN211" s="15"/>
      <c r="VEO211" s="15"/>
      <c r="VEP211" s="15"/>
      <c r="VEQ211" s="15"/>
      <c r="VER211" s="15"/>
      <c r="VES211" s="15"/>
      <c r="VET211" s="15"/>
      <c r="VEU211" s="15"/>
      <c r="VEV211" s="15"/>
      <c r="VEW211" s="15"/>
      <c r="VEX211" s="15"/>
      <c r="VEY211" s="15"/>
      <c r="VEZ211" s="15"/>
      <c r="VFA211" s="15"/>
      <c r="VFB211" s="15"/>
      <c r="VFC211" s="15"/>
      <c r="VFD211" s="15"/>
      <c r="VFE211" s="15"/>
      <c r="VFF211" s="15"/>
      <c r="VFG211" s="15"/>
      <c r="VFH211" s="15"/>
      <c r="VFI211" s="15"/>
      <c r="VFJ211" s="15"/>
      <c r="VFK211" s="15"/>
      <c r="VFL211" s="15"/>
      <c r="VFM211" s="15"/>
      <c r="VFN211" s="15"/>
      <c r="VFO211" s="15"/>
      <c r="VFP211" s="15"/>
      <c r="VFQ211" s="15"/>
      <c r="VFR211" s="15"/>
      <c r="VFS211" s="15"/>
      <c r="VFT211" s="15"/>
      <c r="VFU211" s="15"/>
      <c r="VFV211" s="15"/>
      <c r="VFW211" s="15"/>
      <c r="VFX211" s="15"/>
      <c r="VFY211" s="15"/>
      <c r="VFZ211" s="15"/>
      <c r="VGA211" s="15"/>
      <c r="VGB211" s="15"/>
      <c r="VGC211" s="15"/>
      <c r="VGD211" s="15"/>
      <c r="VGE211" s="15"/>
      <c r="VGF211" s="15"/>
      <c r="VGG211" s="15"/>
      <c r="VGH211" s="15"/>
      <c r="VGI211" s="15"/>
      <c r="VGJ211" s="15"/>
      <c r="VGK211" s="15"/>
      <c r="VGL211" s="15"/>
      <c r="VGM211" s="15"/>
      <c r="VGN211" s="15"/>
      <c r="VGO211" s="15"/>
      <c r="VGP211" s="15"/>
      <c r="VGQ211" s="15"/>
      <c r="VGR211" s="15"/>
      <c r="VGS211" s="15"/>
      <c r="VGT211" s="15"/>
      <c r="VGU211" s="15"/>
      <c r="VGV211" s="15"/>
      <c r="VGW211" s="15"/>
      <c r="VGX211" s="15"/>
      <c r="VGY211" s="15"/>
      <c r="VGZ211" s="15"/>
      <c r="VHA211" s="15"/>
      <c r="VHB211" s="15"/>
      <c r="VHC211" s="15"/>
      <c r="VHD211" s="15"/>
      <c r="VHE211" s="15"/>
      <c r="VHF211" s="15"/>
      <c r="VHG211" s="15"/>
      <c r="VHH211" s="15"/>
      <c r="VHI211" s="15"/>
      <c r="VHJ211" s="15"/>
      <c r="VHK211" s="15"/>
      <c r="VHL211" s="15"/>
      <c r="VHM211" s="15"/>
      <c r="VHN211" s="15"/>
      <c r="VHO211" s="15"/>
      <c r="VHP211" s="15"/>
      <c r="VHQ211" s="15"/>
      <c r="VHR211" s="15"/>
      <c r="VHS211" s="15"/>
      <c r="VHT211" s="15"/>
      <c r="VHU211" s="15"/>
      <c r="VHV211" s="15"/>
      <c r="VHW211" s="15"/>
      <c r="VHX211" s="15"/>
      <c r="VHY211" s="15"/>
      <c r="VHZ211" s="15"/>
      <c r="VIA211" s="15"/>
      <c r="VIB211" s="15"/>
      <c r="VIC211" s="15"/>
      <c r="VID211" s="15"/>
      <c r="VIE211" s="15"/>
      <c r="VIF211" s="15"/>
      <c r="VIG211" s="15"/>
      <c r="VIH211" s="15"/>
      <c r="VII211" s="15"/>
      <c r="VIJ211" s="15"/>
      <c r="VIK211" s="15"/>
      <c r="VIL211" s="15"/>
      <c r="VIM211" s="15"/>
      <c r="VIN211" s="15"/>
      <c r="VIO211" s="15"/>
      <c r="VIP211" s="15"/>
      <c r="VIQ211" s="15"/>
      <c r="VIR211" s="15"/>
      <c r="VIS211" s="15"/>
      <c r="VIT211" s="15"/>
      <c r="VIU211" s="15"/>
      <c r="VIV211" s="15"/>
      <c r="VIW211" s="15"/>
      <c r="VIX211" s="15"/>
      <c r="VIY211" s="15"/>
      <c r="VIZ211" s="15"/>
      <c r="VJA211" s="15"/>
      <c r="VJB211" s="15"/>
      <c r="VJC211" s="15"/>
      <c r="VJD211" s="15"/>
      <c r="VJE211" s="15"/>
      <c r="VJF211" s="15"/>
      <c r="VJG211" s="15"/>
      <c r="VJH211" s="15"/>
      <c r="VJI211" s="15"/>
      <c r="VJJ211" s="15"/>
      <c r="VJK211" s="15"/>
      <c r="VJL211" s="15"/>
      <c r="VJM211" s="15"/>
      <c r="VJN211" s="15"/>
      <c r="VJO211" s="15"/>
      <c r="VJP211" s="15"/>
      <c r="VJQ211" s="15"/>
      <c r="VJR211" s="15"/>
      <c r="VJS211" s="15"/>
      <c r="VJT211" s="15"/>
      <c r="VJU211" s="15"/>
      <c r="VJV211" s="15"/>
      <c r="VJW211" s="15"/>
      <c r="VJX211" s="15"/>
      <c r="VJY211" s="15"/>
      <c r="VJZ211" s="15"/>
      <c r="VKA211" s="15"/>
      <c r="VKB211" s="15"/>
      <c r="VKC211" s="15"/>
      <c r="VKD211" s="15"/>
      <c r="VKE211" s="15"/>
      <c r="VKF211" s="15"/>
      <c r="VKG211" s="15"/>
      <c r="VKH211" s="15"/>
      <c r="VKI211" s="15"/>
      <c r="VKJ211" s="15"/>
      <c r="VKK211" s="15"/>
      <c r="VKL211" s="15"/>
      <c r="VKM211" s="15"/>
      <c r="VKN211" s="15"/>
      <c r="VKO211" s="15"/>
      <c r="VKP211" s="15"/>
      <c r="VKQ211" s="15"/>
      <c r="VKR211" s="15"/>
      <c r="VKS211" s="15"/>
      <c r="VKT211" s="15"/>
      <c r="VKU211" s="15"/>
      <c r="VKV211" s="15"/>
      <c r="VKW211" s="15"/>
      <c r="VKX211" s="15"/>
      <c r="VKY211" s="15"/>
      <c r="VKZ211" s="15"/>
      <c r="VLA211" s="15"/>
      <c r="VLB211" s="15"/>
      <c r="VLC211" s="15"/>
      <c r="VLD211" s="15"/>
      <c r="VLE211" s="15"/>
      <c r="VLF211" s="15"/>
      <c r="VLG211" s="15"/>
      <c r="VLH211" s="15"/>
      <c r="VLI211" s="15"/>
      <c r="VLJ211" s="15"/>
      <c r="VLK211" s="15"/>
      <c r="VLL211" s="15"/>
      <c r="VLM211" s="15"/>
      <c r="VLN211" s="15"/>
      <c r="VLO211" s="15"/>
      <c r="VLP211" s="15"/>
      <c r="VLQ211" s="15"/>
      <c r="VLR211" s="15"/>
      <c r="VLS211" s="15"/>
      <c r="VLT211" s="15"/>
      <c r="VLU211" s="15"/>
      <c r="VLV211" s="15"/>
      <c r="VLW211" s="15"/>
      <c r="VLX211" s="15"/>
      <c r="VLY211" s="15"/>
      <c r="VLZ211" s="15"/>
      <c r="VMA211" s="15"/>
      <c r="VMB211" s="15"/>
      <c r="VMC211" s="15"/>
      <c r="VMD211" s="15"/>
      <c r="VME211" s="15"/>
      <c r="VMF211" s="15"/>
      <c r="VMG211" s="15"/>
      <c r="VMH211" s="15"/>
      <c r="VMI211" s="15"/>
      <c r="VMJ211" s="15"/>
      <c r="VMK211" s="15"/>
      <c r="VML211" s="15"/>
      <c r="VMM211" s="15"/>
      <c r="VMN211" s="15"/>
      <c r="VMO211" s="15"/>
      <c r="VMP211" s="15"/>
      <c r="VMQ211" s="15"/>
      <c r="VMR211" s="15"/>
      <c r="VMS211" s="15"/>
      <c r="VMT211" s="15"/>
      <c r="VMU211" s="15"/>
      <c r="VMV211" s="15"/>
      <c r="VMW211" s="15"/>
      <c r="VMX211" s="15"/>
      <c r="VMY211" s="15"/>
      <c r="VMZ211" s="15"/>
      <c r="VNA211" s="15"/>
      <c r="VNB211" s="15"/>
      <c r="VNC211" s="15"/>
      <c r="VND211" s="15"/>
      <c r="VNE211" s="15"/>
      <c r="VNF211" s="15"/>
      <c r="VNG211" s="15"/>
      <c r="VNH211" s="15"/>
      <c r="VNI211" s="15"/>
      <c r="VNJ211" s="15"/>
      <c r="VNK211" s="15"/>
      <c r="VNL211" s="15"/>
      <c r="VNM211" s="15"/>
      <c r="VNN211" s="15"/>
      <c r="VNO211" s="15"/>
      <c r="VNP211" s="15"/>
      <c r="VNQ211" s="15"/>
      <c r="VNR211" s="15"/>
      <c r="VNS211" s="15"/>
      <c r="VNT211" s="15"/>
      <c r="VNU211" s="15"/>
      <c r="VNV211" s="15"/>
      <c r="VNW211" s="15"/>
      <c r="VNX211" s="15"/>
      <c r="VNY211" s="15"/>
      <c r="VNZ211" s="15"/>
      <c r="VOA211" s="15"/>
      <c r="VOB211" s="15"/>
      <c r="VOC211" s="15"/>
      <c r="VOD211" s="15"/>
      <c r="VOE211" s="15"/>
      <c r="VOF211" s="15"/>
      <c r="VOG211" s="15"/>
      <c r="VOH211" s="15"/>
      <c r="VOI211" s="15"/>
      <c r="VOJ211" s="15"/>
      <c r="VOK211" s="15"/>
      <c r="VOL211" s="15"/>
      <c r="VOM211" s="15"/>
      <c r="VON211" s="15"/>
      <c r="VOO211" s="15"/>
      <c r="VOP211" s="15"/>
      <c r="VOQ211" s="15"/>
      <c r="VOR211" s="15"/>
      <c r="VOS211" s="15"/>
      <c r="VOT211" s="15"/>
      <c r="VOU211" s="15"/>
      <c r="VOV211" s="15"/>
      <c r="VOW211" s="15"/>
      <c r="VOX211" s="15"/>
      <c r="VOY211" s="15"/>
      <c r="VOZ211" s="15"/>
      <c r="VPA211" s="15"/>
      <c r="VPB211" s="15"/>
      <c r="VPC211" s="15"/>
      <c r="VPD211" s="15"/>
      <c r="VPE211" s="15"/>
      <c r="VPF211" s="15"/>
      <c r="VPG211" s="15"/>
      <c r="VPH211" s="15"/>
      <c r="VPI211" s="15"/>
      <c r="VPJ211" s="15"/>
      <c r="VPK211" s="15"/>
      <c r="VPL211" s="15"/>
      <c r="VPM211" s="15"/>
      <c r="VPN211" s="15"/>
      <c r="VPO211" s="15"/>
      <c r="VPP211" s="15"/>
      <c r="VPQ211" s="15"/>
      <c r="VPR211" s="15"/>
      <c r="VPS211" s="15"/>
      <c r="VPT211" s="15"/>
      <c r="VPU211" s="15"/>
      <c r="VPV211" s="15"/>
      <c r="VPW211" s="15"/>
      <c r="VPX211" s="15"/>
      <c r="VPY211" s="15"/>
      <c r="VPZ211" s="15"/>
      <c r="VQA211" s="15"/>
      <c r="VQB211" s="15"/>
      <c r="VQC211" s="15"/>
      <c r="VQD211" s="15"/>
      <c r="VQE211" s="15"/>
      <c r="VQF211" s="15"/>
      <c r="VQG211" s="15"/>
      <c r="VQH211" s="15"/>
      <c r="VQI211" s="15"/>
      <c r="VQJ211" s="15"/>
      <c r="VQK211" s="15"/>
      <c r="VQL211" s="15"/>
      <c r="VQM211" s="15"/>
      <c r="VQN211" s="15"/>
      <c r="VQO211" s="15"/>
      <c r="VQP211" s="15"/>
      <c r="VQQ211" s="15"/>
      <c r="VQR211" s="15"/>
      <c r="VQS211" s="15"/>
      <c r="VQT211" s="15"/>
      <c r="VQU211" s="15"/>
      <c r="VQV211" s="15"/>
      <c r="VQW211" s="15"/>
      <c r="VQX211" s="15"/>
      <c r="VQY211" s="15"/>
      <c r="VQZ211" s="15"/>
      <c r="VRA211" s="15"/>
      <c r="VRB211" s="15"/>
      <c r="VRC211" s="15"/>
      <c r="VRD211" s="15"/>
      <c r="VRE211" s="15"/>
      <c r="VRF211" s="15"/>
      <c r="VRG211" s="15"/>
      <c r="VRH211" s="15"/>
      <c r="VRI211" s="15"/>
      <c r="VRJ211" s="15"/>
      <c r="VRK211" s="15"/>
      <c r="VRL211" s="15"/>
      <c r="VRM211" s="15"/>
      <c r="VRN211" s="15"/>
      <c r="VRO211" s="15"/>
      <c r="VRP211" s="15"/>
      <c r="VRQ211" s="15"/>
      <c r="VRR211" s="15"/>
      <c r="VRS211" s="15"/>
      <c r="VRT211" s="15"/>
      <c r="VRU211" s="15"/>
      <c r="VRV211" s="15"/>
      <c r="VRW211" s="15"/>
      <c r="VRX211" s="15"/>
      <c r="VRY211" s="15"/>
      <c r="VRZ211" s="15"/>
      <c r="VSA211" s="15"/>
      <c r="VSB211" s="15"/>
      <c r="VSC211" s="15"/>
      <c r="VSD211" s="15"/>
      <c r="VSE211" s="15"/>
      <c r="VSF211" s="15"/>
      <c r="VSG211" s="15"/>
      <c r="VSH211" s="15"/>
      <c r="VSI211" s="15"/>
      <c r="VSJ211" s="15"/>
      <c r="VSK211" s="15"/>
      <c r="VSL211" s="15"/>
      <c r="VSM211" s="15"/>
      <c r="VSN211" s="15"/>
      <c r="VSO211" s="15"/>
      <c r="VSP211" s="15"/>
      <c r="VSQ211" s="15"/>
      <c r="VSR211" s="15"/>
      <c r="VSS211" s="15"/>
      <c r="VST211" s="15"/>
      <c r="VSU211" s="15"/>
      <c r="VSV211" s="15"/>
      <c r="VSW211" s="15"/>
      <c r="VSX211" s="15"/>
      <c r="VSY211" s="15"/>
      <c r="VSZ211" s="15"/>
      <c r="VTA211" s="15"/>
      <c r="VTB211" s="15"/>
      <c r="VTC211" s="15"/>
      <c r="VTD211" s="15"/>
      <c r="VTE211" s="15"/>
      <c r="VTF211" s="15"/>
      <c r="VTG211" s="15"/>
      <c r="VTH211" s="15"/>
      <c r="VTI211" s="15"/>
      <c r="VTJ211" s="15"/>
      <c r="VTK211" s="15"/>
      <c r="VTL211" s="15"/>
      <c r="VTM211" s="15"/>
      <c r="VTN211" s="15"/>
      <c r="VTO211" s="15"/>
      <c r="VTP211" s="15"/>
      <c r="VTQ211" s="15"/>
      <c r="VTR211" s="15"/>
      <c r="VTS211" s="15"/>
      <c r="VTT211" s="15"/>
      <c r="VTU211" s="15"/>
      <c r="VTV211" s="15"/>
      <c r="VTW211" s="15"/>
      <c r="VTX211" s="15"/>
      <c r="VTY211" s="15"/>
      <c r="VTZ211" s="15"/>
      <c r="VUA211" s="15"/>
      <c r="VUB211" s="15"/>
      <c r="VUC211" s="15"/>
      <c r="VUD211" s="15"/>
      <c r="VUE211" s="15"/>
      <c r="VUF211" s="15"/>
      <c r="VUG211" s="15"/>
      <c r="VUH211" s="15"/>
      <c r="VUI211" s="15"/>
      <c r="VUJ211" s="15"/>
      <c r="VUK211" s="15"/>
      <c r="VUL211" s="15"/>
      <c r="VUM211" s="15"/>
      <c r="VUN211" s="15"/>
      <c r="VUO211" s="15"/>
      <c r="VUP211" s="15"/>
      <c r="VUQ211" s="15"/>
      <c r="VUR211" s="15"/>
      <c r="VUS211" s="15"/>
      <c r="VUT211" s="15"/>
      <c r="VUU211" s="15"/>
      <c r="VUV211" s="15"/>
      <c r="VUW211" s="15"/>
      <c r="VUX211" s="15"/>
      <c r="VUY211" s="15"/>
      <c r="VUZ211" s="15"/>
      <c r="VVA211" s="15"/>
      <c r="VVB211" s="15"/>
      <c r="VVC211" s="15"/>
      <c r="VVD211" s="15"/>
      <c r="VVE211" s="15"/>
      <c r="VVF211" s="15"/>
      <c r="VVG211" s="15"/>
      <c r="VVH211" s="15"/>
      <c r="VVI211" s="15"/>
      <c r="VVJ211" s="15"/>
      <c r="VVK211" s="15"/>
      <c r="VVL211" s="15"/>
      <c r="VVM211" s="15"/>
      <c r="VVN211" s="15"/>
      <c r="VVO211" s="15"/>
      <c r="VVP211" s="15"/>
      <c r="VVQ211" s="15"/>
      <c r="VVR211" s="15"/>
      <c r="VVS211" s="15"/>
      <c r="VVT211" s="15"/>
      <c r="VVU211" s="15"/>
      <c r="VVV211" s="15"/>
      <c r="VVW211" s="15"/>
      <c r="VVX211" s="15"/>
      <c r="VVY211" s="15"/>
      <c r="VVZ211" s="15"/>
      <c r="VWA211" s="15"/>
      <c r="VWB211" s="15"/>
      <c r="VWC211" s="15"/>
      <c r="VWD211" s="15"/>
      <c r="VWE211" s="15"/>
      <c r="VWF211" s="15"/>
      <c r="VWG211" s="15"/>
      <c r="VWH211" s="15"/>
      <c r="VWI211" s="15"/>
      <c r="VWJ211" s="15"/>
      <c r="VWK211" s="15"/>
      <c r="VWL211" s="15"/>
      <c r="VWM211" s="15"/>
      <c r="VWN211" s="15"/>
      <c r="VWO211" s="15"/>
      <c r="VWP211" s="15"/>
      <c r="VWQ211" s="15"/>
      <c r="VWR211" s="15"/>
      <c r="VWS211" s="15"/>
      <c r="VWT211" s="15"/>
      <c r="VWU211" s="15"/>
      <c r="VWV211" s="15"/>
      <c r="VWW211" s="15"/>
      <c r="VWX211" s="15"/>
      <c r="VWY211" s="15"/>
      <c r="VWZ211" s="15"/>
      <c r="VXA211" s="15"/>
      <c r="VXB211" s="15"/>
      <c r="VXC211" s="15"/>
      <c r="VXD211" s="15"/>
      <c r="VXE211" s="15"/>
      <c r="VXF211" s="15"/>
      <c r="VXG211" s="15"/>
      <c r="VXH211" s="15"/>
      <c r="VXI211" s="15"/>
      <c r="VXJ211" s="15"/>
      <c r="VXK211" s="15"/>
      <c r="VXL211" s="15"/>
      <c r="VXM211" s="15"/>
      <c r="VXN211" s="15"/>
      <c r="VXO211" s="15"/>
      <c r="VXP211" s="15"/>
      <c r="VXQ211" s="15"/>
      <c r="VXR211" s="15"/>
      <c r="VXS211" s="15"/>
      <c r="VXT211" s="15"/>
      <c r="VXU211" s="15"/>
      <c r="VXV211" s="15"/>
      <c r="VXW211" s="15"/>
      <c r="VXX211" s="15"/>
      <c r="VXY211" s="15"/>
      <c r="VXZ211" s="15"/>
      <c r="VYA211" s="15"/>
      <c r="VYB211" s="15"/>
      <c r="VYC211" s="15"/>
      <c r="VYD211" s="15"/>
      <c r="VYE211" s="15"/>
      <c r="VYF211" s="15"/>
      <c r="VYG211" s="15"/>
      <c r="VYH211" s="15"/>
      <c r="VYI211" s="15"/>
      <c r="VYJ211" s="15"/>
      <c r="VYK211" s="15"/>
      <c r="VYL211" s="15"/>
      <c r="VYM211" s="15"/>
      <c r="VYN211" s="15"/>
      <c r="VYO211" s="15"/>
      <c r="VYP211" s="15"/>
      <c r="VYQ211" s="15"/>
      <c r="VYR211" s="15"/>
      <c r="VYS211" s="15"/>
      <c r="VYT211" s="15"/>
      <c r="VYU211" s="15"/>
      <c r="VYV211" s="15"/>
      <c r="VYW211" s="15"/>
      <c r="VYX211" s="15"/>
      <c r="VYY211" s="15"/>
      <c r="VYZ211" s="15"/>
      <c r="VZA211" s="15"/>
      <c r="VZB211" s="15"/>
      <c r="VZC211" s="15"/>
      <c r="VZD211" s="15"/>
      <c r="VZE211" s="15"/>
      <c r="VZF211" s="15"/>
      <c r="VZG211" s="15"/>
      <c r="VZH211" s="15"/>
      <c r="VZI211" s="15"/>
      <c r="VZJ211" s="15"/>
      <c r="VZK211" s="15"/>
      <c r="VZL211" s="15"/>
      <c r="VZM211" s="15"/>
      <c r="VZN211" s="15"/>
      <c r="VZO211" s="15"/>
      <c r="VZP211" s="15"/>
      <c r="VZQ211" s="15"/>
      <c r="VZR211" s="15"/>
      <c r="VZS211" s="15"/>
      <c r="VZT211" s="15"/>
      <c r="VZU211" s="15"/>
      <c r="VZV211" s="15"/>
      <c r="VZW211" s="15"/>
      <c r="VZX211" s="15"/>
      <c r="VZY211" s="15"/>
      <c r="VZZ211" s="15"/>
      <c r="WAA211" s="15"/>
      <c r="WAB211" s="15"/>
      <c r="WAC211" s="15"/>
      <c r="WAD211" s="15"/>
      <c r="WAE211" s="15"/>
      <c r="WAF211" s="15"/>
      <c r="WAG211" s="15"/>
      <c r="WAH211" s="15"/>
      <c r="WAI211" s="15"/>
      <c r="WAJ211" s="15"/>
      <c r="WAK211" s="15"/>
      <c r="WAL211" s="15"/>
      <c r="WAM211" s="15"/>
      <c r="WAN211" s="15"/>
      <c r="WAO211" s="15"/>
      <c r="WAP211" s="15"/>
      <c r="WAQ211" s="15"/>
      <c r="WAR211" s="15"/>
      <c r="WAS211" s="15"/>
      <c r="WAT211" s="15"/>
      <c r="WAU211" s="15"/>
      <c r="WAV211" s="15"/>
      <c r="WAW211" s="15"/>
      <c r="WAX211" s="15"/>
      <c r="WAY211" s="15"/>
      <c r="WAZ211" s="15"/>
      <c r="WBA211" s="15"/>
      <c r="WBB211" s="15"/>
      <c r="WBC211" s="15"/>
      <c r="WBD211" s="15"/>
      <c r="WBE211" s="15"/>
      <c r="WBF211" s="15"/>
      <c r="WBG211" s="15"/>
      <c r="WBH211" s="15"/>
      <c r="WBI211" s="15"/>
      <c r="WBJ211" s="15"/>
      <c r="WBK211" s="15"/>
      <c r="WBL211" s="15"/>
      <c r="WBM211" s="15"/>
      <c r="WBN211" s="15"/>
      <c r="WBO211" s="15"/>
      <c r="WBP211" s="15"/>
      <c r="WBQ211" s="15"/>
      <c r="WBR211" s="15"/>
      <c r="WBS211" s="15"/>
      <c r="WBT211" s="15"/>
      <c r="WBU211" s="15"/>
      <c r="WBV211" s="15"/>
      <c r="WBW211" s="15"/>
      <c r="WBX211" s="15"/>
      <c r="WBY211" s="15"/>
      <c r="WBZ211" s="15"/>
      <c r="WCA211" s="15"/>
      <c r="WCB211" s="15"/>
      <c r="WCC211" s="15"/>
      <c r="WCD211" s="15"/>
      <c r="WCE211" s="15"/>
      <c r="WCF211" s="15"/>
      <c r="WCG211" s="15"/>
      <c r="WCH211" s="15"/>
      <c r="WCI211" s="15"/>
      <c r="WCJ211" s="15"/>
      <c r="WCK211" s="15"/>
      <c r="WCL211" s="15"/>
      <c r="WCM211" s="15"/>
      <c r="WCN211" s="15"/>
      <c r="WCO211" s="15"/>
      <c r="WCP211" s="15"/>
      <c r="WCQ211" s="15"/>
      <c r="WCR211" s="15"/>
      <c r="WCS211" s="15"/>
      <c r="WCT211" s="15"/>
      <c r="WCU211" s="15"/>
      <c r="WCV211" s="15"/>
      <c r="WCW211" s="15"/>
      <c r="WCX211" s="15"/>
      <c r="WCY211" s="15"/>
      <c r="WCZ211" s="15"/>
      <c r="WDA211" s="15"/>
      <c r="WDB211" s="15"/>
      <c r="WDC211" s="15"/>
      <c r="WDD211" s="15"/>
      <c r="WDE211" s="15"/>
      <c r="WDF211" s="15"/>
      <c r="WDG211" s="15"/>
      <c r="WDH211" s="15"/>
      <c r="WDI211" s="15"/>
      <c r="WDJ211" s="15"/>
      <c r="WDK211" s="15"/>
      <c r="WDL211" s="15"/>
      <c r="WDM211" s="15"/>
      <c r="WDN211" s="15"/>
      <c r="WDO211" s="15"/>
      <c r="WDP211" s="15"/>
      <c r="WDQ211" s="15"/>
      <c r="WDR211" s="15"/>
      <c r="WDS211" s="15"/>
      <c r="WDT211" s="15"/>
      <c r="WDU211" s="15"/>
      <c r="WDV211" s="15"/>
      <c r="WDW211" s="15"/>
      <c r="WDX211" s="15"/>
      <c r="WDY211" s="15"/>
      <c r="WDZ211" s="15"/>
      <c r="WEA211" s="15"/>
      <c r="WEB211" s="15"/>
      <c r="WEC211" s="15"/>
      <c r="WED211" s="15"/>
      <c r="WEE211" s="15"/>
      <c r="WEF211" s="15"/>
      <c r="WEG211" s="15"/>
      <c r="WEH211" s="15"/>
      <c r="WEI211" s="15"/>
      <c r="WEJ211" s="15"/>
      <c r="WEK211" s="15"/>
      <c r="WEL211" s="15"/>
      <c r="WEM211" s="15"/>
      <c r="WEN211" s="15"/>
      <c r="WEO211" s="15"/>
      <c r="WEP211" s="15"/>
      <c r="WEQ211" s="15"/>
      <c r="WER211" s="15"/>
      <c r="WES211" s="15"/>
      <c r="WET211" s="15"/>
      <c r="WEU211" s="15"/>
      <c r="WEV211" s="15"/>
      <c r="WEW211" s="15"/>
      <c r="WEX211" s="15"/>
      <c r="WEY211" s="15"/>
      <c r="WEZ211" s="15"/>
      <c r="WFA211" s="15"/>
      <c r="WFB211" s="15"/>
      <c r="WFC211" s="15"/>
      <c r="WFD211" s="15"/>
      <c r="WFE211" s="15"/>
      <c r="WFF211" s="15"/>
      <c r="WFG211" s="15"/>
      <c r="WFH211" s="15"/>
      <c r="WFI211" s="15"/>
      <c r="WFJ211" s="15"/>
      <c r="WFK211" s="15"/>
      <c r="WFL211" s="15"/>
      <c r="WFM211" s="15"/>
      <c r="WFN211" s="15"/>
      <c r="WFO211" s="15"/>
      <c r="WFP211" s="15"/>
      <c r="WFQ211" s="15"/>
      <c r="WFR211" s="15"/>
      <c r="WFS211" s="15"/>
      <c r="WFT211" s="15"/>
      <c r="WFU211" s="15"/>
      <c r="WFV211" s="15"/>
      <c r="WFW211" s="15"/>
      <c r="WFX211" s="15"/>
      <c r="WFY211" s="15"/>
      <c r="WFZ211" s="15"/>
      <c r="WGA211" s="15"/>
      <c r="WGB211" s="15"/>
      <c r="WGC211" s="15"/>
      <c r="WGD211" s="15"/>
      <c r="WGE211" s="15"/>
      <c r="WGF211" s="15"/>
      <c r="WGG211" s="15"/>
      <c r="WGH211" s="15"/>
      <c r="WGI211" s="15"/>
      <c r="WGJ211" s="15"/>
      <c r="WGK211" s="15"/>
      <c r="WGL211" s="15"/>
      <c r="WGM211" s="15"/>
      <c r="WGN211" s="15"/>
      <c r="WGO211" s="15"/>
      <c r="WGP211" s="15"/>
      <c r="WGQ211" s="15"/>
      <c r="WGR211" s="15"/>
      <c r="WGS211" s="15"/>
      <c r="WGT211" s="15"/>
      <c r="WGU211" s="15"/>
      <c r="WGV211" s="15"/>
      <c r="WGW211" s="15"/>
      <c r="WGX211" s="15"/>
      <c r="WGY211" s="15"/>
      <c r="WGZ211" s="15"/>
      <c r="WHA211" s="15"/>
      <c r="WHB211" s="15"/>
      <c r="WHC211" s="15"/>
      <c r="WHD211" s="15"/>
      <c r="WHE211" s="15"/>
      <c r="WHF211" s="15"/>
      <c r="WHG211" s="15"/>
      <c r="WHH211" s="15"/>
      <c r="WHI211" s="15"/>
      <c r="WHJ211" s="15"/>
      <c r="WHK211" s="15"/>
      <c r="WHL211" s="15"/>
      <c r="WHM211" s="15"/>
      <c r="WHN211" s="15"/>
      <c r="WHO211" s="15"/>
      <c r="WHP211" s="15"/>
      <c r="WHQ211" s="15"/>
      <c r="WHR211" s="15"/>
      <c r="WHS211" s="15"/>
      <c r="WHT211" s="15"/>
      <c r="WHU211" s="15"/>
      <c r="WHV211" s="15"/>
      <c r="WHW211" s="15"/>
      <c r="WHX211" s="15"/>
      <c r="WHY211" s="15"/>
      <c r="WHZ211" s="15"/>
      <c r="WIA211" s="15"/>
      <c r="WIB211" s="15"/>
      <c r="WIC211" s="15"/>
      <c r="WID211" s="15"/>
      <c r="WIE211" s="15"/>
      <c r="WIF211" s="15"/>
      <c r="WIG211" s="15"/>
      <c r="WIH211" s="15"/>
      <c r="WII211" s="15"/>
      <c r="WIJ211" s="15"/>
      <c r="WIK211" s="15"/>
      <c r="WIL211" s="15"/>
      <c r="WIM211" s="15"/>
      <c r="WIN211" s="15"/>
      <c r="WIO211" s="15"/>
      <c r="WIP211" s="15"/>
      <c r="WIQ211" s="15"/>
      <c r="WIR211" s="15"/>
      <c r="WIS211" s="15"/>
      <c r="WIT211" s="15"/>
      <c r="WIU211" s="15"/>
      <c r="WIV211" s="15"/>
      <c r="WIW211" s="15"/>
      <c r="WIX211" s="15"/>
      <c r="WIY211" s="15"/>
      <c r="WIZ211" s="15"/>
      <c r="WJA211" s="15"/>
      <c r="WJB211" s="15"/>
      <c r="WJC211" s="15"/>
      <c r="WJD211" s="15"/>
      <c r="WJE211" s="15"/>
      <c r="WJF211" s="15"/>
      <c r="WJG211" s="15"/>
      <c r="WJH211" s="15"/>
      <c r="WJI211" s="15"/>
      <c r="WJJ211" s="15"/>
      <c r="WJK211" s="15"/>
      <c r="WJL211" s="15"/>
      <c r="WJM211" s="15"/>
      <c r="WJN211" s="15"/>
      <c r="WJO211" s="15"/>
      <c r="WJP211" s="15"/>
      <c r="WJQ211" s="15"/>
      <c r="WJR211" s="15"/>
      <c r="WJS211" s="15"/>
      <c r="WJT211" s="15"/>
      <c r="WJU211" s="15"/>
      <c r="WJV211" s="15"/>
      <c r="WJW211" s="15"/>
      <c r="WJX211" s="15"/>
      <c r="WJY211" s="15"/>
      <c r="WJZ211" s="15"/>
      <c r="WKA211" s="15"/>
      <c r="WKB211" s="15"/>
      <c r="WKC211" s="15"/>
      <c r="WKD211" s="15"/>
      <c r="WKE211" s="15"/>
      <c r="WKF211" s="15"/>
      <c r="WKG211" s="15"/>
      <c r="WKH211" s="15"/>
      <c r="WKI211" s="15"/>
      <c r="WKJ211" s="15"/>
      <c r="WKK211" s="15"/>
      <c r="WKL211" s="15"/>
      <c r="WKM211" s="15"/>
      <c r="WKN211" s="15"/>
      <c r="WKO211" s="15"/>
      <c r="WKP211" s="15"/>
      <c r="WKQ211" s="15"/>
      <c r="WKR211" s="15"/>
      <c r="WKS211" s="15"/>
      <c r="WKT211" s="15"/>
      <c r="WKU211" s="15"/>
      <c r="WKV211" s="15"/>
      <c r="WKW211" s="15"/>
      <c r="WKX211" s="15"/>
      <c r="WKY211" s="15"/>
      <c r="WKZ211" s="15"/>
      <c r="WLA211" s="15"/>
      <c r="WLB211" s="15"/>
      <c r="WLC211" s="15"/>
      <c r="WLD211" s="15"/>
      <c r="WLE211" s="15"/>
      <c r="WLF211" s="15"/>
      <c r="WLG211" s="15"/>
      <c r="WLH211" s="15"/>
      <c r="WLI211" s="15"/>
      <c r="WLJ211" s="15"/>
      <c r="WLK211" s="15"/>
      <c r="WLL211" s="15"/>
      <c r="WLM211" s="15"/>
      <c r="WLN211" s="15"/>
      <c r="WLO211" s="15"/>
      <c r="WLP211" s="15"/>
      <c r="WLQ211" s="15"/>
      <c r="WLR211" s="15"/>
      <c r="WLS211" s="15"/>
      <c r="WLT211" s="15"/>
      <c r="WLU211" s="15"/>
      <c r="WLV211" s="15"/>
      <c r="WLW211" s="15"/>
      <c r="WLX211" s="15"/>
      <c r="WLY211" s="15"/>
      <c r="WLZ211" s="15"/>
      <c r="WMA211" s="15"/>
      <c r="WMB211" s="15"/>
      <c r="WMC211" s="15"/>
      <c r="WMD211" s="15"/>
      <c r="WME211" s="15"/>
      <c r="WMF211" s="15"/>
      <c r="WMG211" s="15"/>
      <c r="WMH211" s="15"/>
      <c r="WMI211" s="15"/>
      <c r="WMJ211" s="15"/>
      <c r="WMK211" s="15"/>
      <c r="WML211" s="15"/>
      <c r="WMM211" s="15"/>
      <c r="WMN211" s="15"/>
      <c r="WMO211" s="15"/>
      <c r="WMP211" s="15"/>
      <c r="WMQ211" s="15"/>
      <c r="WMR211" s="15"/>
      <c r="WMS211" s="15"/>
      <c r="WMT211" s="15"/>
      <c r="WMU211" s="15"/>
      <c r="WMV211" s="15"/>
      <c r="WMW211" s="15"/>
      <c r="WMX211" s="15"/>
      <c r="WMY211" s="15"/>
      <c r="WMZ211" s="15"/>
      <c r="WNA211" s="15"/>
      <c r="WNB211" s="15"/>
      <c r="WNC211" s="15"/>
      <c r="WND211" s="15"/>
      <c r="WNE211" s="15"/>
      <c r="WNF211" s="15"/>
      <c r="WNG211" s="15"/>
      <c r="WNH211" s="15"/>
      <c r="WNI211" s="15"/>
      <c r="WNJ211" s="15"/>
      <c r="WNK211" s="15"/>
      <c r="WNL211" s="15"/>
      <c r="WNM211" s="15"/>
      <c r="WNN211" s="15"/>
      <c r="WNO211" s="15"/>
      <c r="WNP211" s="15"/>
      <c r="WNQ211" s="15"/>
      <c r="WNR211" s="15"/>
      <c r="WNS211" s="15"/>
      <c r="WNT211" s="15"/>
      <c r="WNU211" s="15"/>
      <c r="WNV211" s="15"/>
      <c r="WNW211" s="15"/>
      <c r="WNX211" s="15"/>
      <c r="WNY211" s="15"/>
      <c r="WNZ211" s="15"/>
      <c r="WOA211" s="15"/>
      <c r="WOB211" s="15"/>
      <c r="WOC211" s="15"/>
      <c r="WOD211" s="15"/>
      <c r="WOE211" s="15"/>
      <c r="WOF211" s="15"/>
      <c r="WOG211" s="15"/>
      <c r="WOH211" s="15"/>
      <c r="WOI211" s="15"/>
      <c r="WOJ211" s="15"/>
      <c r="WOK211" s="15"/>
      <c r="WOL211" s="15"/>
      <c r="WOM211" s="15"/>
      <c r="WON211" s="15"/>
      <c r="WOO211" s="15"/>
      <c r="WOP211" s="15"/>
      <c r="WOQ211" s="15"/>
      <c r="WOR211" s="15"/>
      <c r="WOS211" s="15"/>
      <c r="WOT211" s="15"/>
      <c r="WOU211" s="15"/>
      <c r="WOV211" s="15"/>
      <c r="WOW211" s="15"/>
      <c r="WOX211" s="15"/>
      <c r="WOY211" s="15"/>
      <c r="WOZ211" s="15"/>
      <c r="WPA211" s="15"/>
      <c r="WPB211" s="15"/>
      <c r="WPC211" s="15"/>
      <c r="WPD211" s="15"/>
      <c r="WPE211" s="15"/>
      <c r="WPF211" s="15"/>
      <c r="WPG211" s="15"/>
      <c r="WPH211" s="15"/>
      <c r="WPI211" s="15"/>
      <c r="WPJ211" s="15"/>
      <c r="WPK211" s="15"/>
      <c r="WPL211" s="15"/>
      <c r="WPM211" s="15"/>
      <c r="WPN211" s="15"/>
      <c r="WPO211" s="15"/>
      <c r="WPP211" s="15"/>
      <c r="WPQ211" s="15"/>
      <c r="WPR211" s="15"/>
      <c r="WPS211" s="15"/>
      <c r="WPT211" s="15"/>
      <c r="WPU211" s="15"/>
      <c r="WPV211" s="15"/>
      <c r="WPW211" s="15"/>
      <c r="WPX211" s="15"/>
      <c r="WPY211" s="15"/>
      <c r="WPZ211" s="15"/>
      <c r="WQA211" s="15"/>
      <c r="WQB211" s="15"/>
      <c r="WQC211" s="15"/>
      <c r="WQD211" s="15"/>
      <c r="WQE211" s="15"/>
      <c r="WQF211" s="15"/>
      <c r="WQG211" s="15"/>
      <c r="WQH211" s="15"/>
      <c r="WQI211" s="15"/>
      <c r="WQJ211" s="15"/>
      <c r="WQK211" s="15"/>
      <c r="WQL211" s="15"/>
      <c r="WQM211" s="15"/>
      <c r="WQN211" s="15"/>
      <c r="WQO211" s="15"/>
      <c r="WQP211" s="15"/>
      <c r="WQQ211" s="15"/>
      <c r="WQR211" s="15"/>
      <c r="WQS211" s="15"/>
      <c r="WQT211" s="15"/>
      <c r="WQU211" s="15"/>
      <c r="WQV211" s="15"/>
      <c r="WQW211" s="15"/>
      <c r="WQX211" s="15"/>
      <c r="WQY211" s="15"/>
      <c r="WQZ211" s="15"/>
      <c r="WRA211" s="15"/>
      <c r="WRB211" s="15"/>
      <c r="WRC211" s="15"/>
      <c r="WRD211" s="15"/>
      <c r="WRE211" s="15"/>
      <c r="WRF211" s="15"/>
      <c r="WRG211" s="15"/>
      <c r="WRH211" s="15"/>
      <c r="WRI211" s="15"/>
      <c r="WRJ211" s="15"/>
      <c r="WRK211" s="15"/>
      <c r="WRL211" s="15"/>
      <c r="WRM211" s="15"/>
      <c r="WRN211" s="15"/>
      <c r="WRO211" s="15"/>
      <c r="WRP211" s="15"/>
      <c r="WRQ211" s="15"/>
      <c r="WRR211" s="15"/>
      <c r="WRS211" s="15"/>
      <c r="WRT211" s="15"/>
      <c r="WRU211" s="15"/>
      <c r="WRV211" s="15"/>
      <c r="WRW211" s="15"/>
      <c r="WRX211" s="15"/>
      <c r="WRY211" s="15"/>
      <c r="WRZ211" s="15"/>
      <c r="WSA211" s="15"/>
      <c r="WSB211" s="15"/>
      <c r="WSC211" s="15"/>
      <c r="WSD211" s="15"/>
      <c r="WSE211" s="15"/>
      <c r="WSF211" s="15"/>
      <c r="WSG211" s="15"/>
      <c r="WSH211" s="15"/>
      <c r="WSI211" s="15"/>
      <c r="WSJ211" s="15"/>
      <c r="WSK211" s="15"/>
      <c r="WSL211" s="15"/>
      <c r="WSM211" s="15"/>
      <c r="WSN211" s="15"/>
      <c r="WSO211" s="15"/>
      <c r="WSP211" s="15"/>
      <c r="WSQ211" s="15"/>
      <c r="WSR211" s="15"/>
      <c r="WSS211" s="15"/>
      <c r="WST211" s="15"/>
      <c r="WSU211" s="15"/>
      <c r="WSV211" s="15"/>
      <c r="WSW211" s="15"/>
      <c r="WSX211" s="15"/>
      <c r="WSY211" s="15"/>
      <c r="WSZ211" s="15"/>
      <c r="WTA211" s="15"/>
      <c r="WTB211" s="15"/>
      <c r="WTC211" s="15"/>
      <c r="WTD211" s="15"/>
      <c r="WTE211" s="15"/>
      <c r="WTF211" s="15"/>
      <c r="WTG211" s="15"/>
      <c r="WTH211" s="15"/>
      <c r="WTI211" s="15"/>
      <c r="WTJ211" s="15"/>
      <c r="WTK211" s="15"/>
      <c r="WTL211" s="15"/>
      <c r="WTM211" s="15"/>
      <c r="WTN211" s="15"/>
      <c r="WTO211" s="15"/>
      <c r="WTP211" s="15"/>
      <c r="WTQ211" s="15"/>
      <c r="WTR211" s="15"/>
      <c r="WTS211" s="15"/>
      <c r="WTT211" s="15"/>
      <c r="WTU211" s="15"/>
      <c r="WTV211" s="15"/>
      <c r="WTW211" s="15"/>
      <c r="WTX211" s="15"/>
      <c r="WTY211" s="15"/>
      <c r="WTZ211" s="15"/>
      <c r="WUA211" s="15"/>
      <c r="WUB211" s="15"/>
      <c r="WUC211" s="15"/>
      <c r="WUD211" s="15"/>
      <c r="WUE211" s="15"/>
      <c r="WUF211" s="15"/>
      <c r="WUG211" s="15"/>
      <c r="WUH211" s="15"/>
      <c r="WUI211" s="15"/>
      <c r="WUJ211" s="15"/>
      <c r="WUK211" s="15"/>
      <c r="WUL211" s="15"/>
      <c r="WUM211" s="15"/>
      <c r="WUN211" s="15"/>
      <c r="WUO211" s="15"/>
      <c r="WUP211" s="15"/>
      <c r="WUQ211" s="15"/>
      <c r="WUR211" s="15"/>
      <c r="WUS211" s="15"/>
      <c r="WUT211" s="15"/>
      <c r="WUU211" s="15"/>
      <c r="WUV211" s="15"/>
      <c r="WUW211" s="15"/>
      <c r="WUX211" s="15"/>
      <c r="WUY211" s="15"/>
      <c r="WUZ211" s="15"/>
      <c r="WVA211" s="15"/>
      <c r="WVB211" s="15"/>
      <c r="WVC211" s="15"/>
      <c r="WVD211" s="15"/>
      <c r="WVE211" s="15"/>
      <c r="WVF211" s="15"/>
      <c r="WVG211" s="15"/>
      <c r="WVH211" s="15"/>
      <c r="WVI211" s="15"/>
      <c r="WVJ211" s="15"/>
      <c r="WVK211" s="15"/>
      <c r="WVL211" s="15"/>
      <c r="WVM211" s="15"/>
      <c r="WVN211" s="15"/>
      <c r="WVO211" s="15"/>
      <c r="WVP211" s="15"/>
      <c r="WVQ211" s="15"/>
      <c r="WVR211" s="15"/>
      <c r="WVS211" s="15"/>
      <c r="WVT211" s="15"/>
      <c r="WVU211" s="15"/>
      <c r="WVV211" s="15"/>
      <c r="WVW211" s="15"/>
      <c r="WVX211" s="15"/>
      <c r="WVY211" s="15"/>
      <c r="WVZ211" s="15"/>
      <c r="WWA211" s="15"/>
      <c r="WWB211" s="15"/>
      <c r="WWC211" s="15"/>
      <c r="WWD211" s="15"/>
      <c r="WWE211" s="15"/>
      <c r="WWF211" s="15"/>
      <c r="WWG211" s="15"/>
      <c r="WWH211" s="15"/>
      <c r="WWI211" s="15"/>
      <c r="WWJ211" s="15"/>
      <c r="WWK211" s="15"/>
      <c r="WWL211" s="15"/>
      <c r="WWM211" s="15"/>
      <c r="WWN211" s="15"/>
      <c r="WWO211" s="15"/>
      <c r="WWP211" s="15"/>
      <c r="WWQ211" s="15"/>
      <c r="WWR211" s="15"/>
      <c r="WWS211" s="15"/>
      <c r="WWT211" s="15"/>
      <c r="WWU211" s="15"/>
      <c r="WWV211" s="15"/>
      <c r="WWW211" s="15"/>
      <c r="WWX211" s="15"/>
      <c r="WWY211" s="15"/>
      <c r="WWZ211" s="15"/>
      <c r="WXA211" s="15"/>
      <c r="WXB211" s="15"/>
      <c r="WXC211" s="15"/>
      <c r="WXD211" s="15"/>
      <c r="WXE211" s="15"/>
      <c r="WXF211" s="15"/>
      <c r="WXG211" s="15"/>
      <c r="WXH211" s="15"/>
      <c r="WXI211" s="15"/>
      <c r="WXJ211" s="15"/>
      <c r="WXK211" s="15"/>
      <c r="WXL211" s="15"/>
      <c r="WXM211" s="15"/>
      <c r="WXN211" s="15"/>
      <c r="WXO211" s="15"/>
      <c r="WXP211" s="15"/>
      <c r="WXQ211" s="15"/>
      <c r="WXR211" s="15"/>
      <c r="WXS211" s="15"/>
      <c r="WXT211" s="15"/>
      <c r="WXU211" s="15"/>
      <c r="WXV211" s="15"/>
      <c r="WXW211" s="15"/>
      <c r="WXX211" s="15"/>
      <c r="WXY211" s="15"/>
      <c r="WXZ211" s="15"/>
      <c r="WYA211" s="15"/>
      <c r="WYB211" s="15"/>
      <c r="WYC211" s="15"/>
      <c r="WYD211" s="15"/>
      <c r="WYE211" s="15"/>
      <c r="WYF211" s="15"/>
      <c r="WYG211" s="15"/>
      <c r="WYH211" s="15"/>
      <c r="WYI211" s="15"/>
      <c r="WYJ211" s="15"/>
      <c r="WYK211" s="15"/>
      <c r="WYL211" s="15"/>
      <c r="WYM211" s="15"/>
      <c r="WYN211" s="15"/>
      <c r="WYO211" s="15"/>
      <c r="WYP211" s="15"/>
      <c r="WYQ211" s="15"/>
      <c r="WYR211" s="15"/>
      <c r="WYS211" s="15"/>
      <c r="WYT211" s="15"/>
      <c r="WYU211" s="15"/>
      <c r="WYV211" s="15"/>
      <c r="WYW211" s="15"/>
      <c r="WYX211" s="15"/>
      <c r="WYY211" s="15"/>
      <c r="WYZ211" s="15"/>
      <c r="WZA211" s="15"/>
      <c r="WZB211" s="15"/>
      <c r="WZC211" s="15"/>
      <c r="WZD211" s="15"/>
      <c r="WZE211" s="15"/>
      <c r="WZF211" s="15"/>
      <c r="WZG211" s="15"/>
      <c r="WZH211" s="15"/>
      <c r="WZI211" s="15"/>
      <c r="WZJ211" s="15"/>
      <c r="WZK211" s="15"/>
      <c r="WZL211" s="15"/>
      <c r="WZM211" s="15"/>
      <c r="WZN211" s="15"/>
      <c r="WZO211" s="15"/>
      <c r="WZP211" s="15"/>
      <c r="WZQ211" s="15"/>
      <c r="WZR211" s="15"/>
      <c r="WZS211" s="15"/>
      <c r="WZT211" s="15"/>
      <c r="WZU211" s="15"/>
      <c r="WZV211" s="15"/>
      <c r="WZW211" s="15"/>
      <c r="WZX211" s="15"/>
      <c r="WZY211" s="15"/>
      <c r="WZZ211" s="15"/>
      <c r="XAA211" s="15"/>
      <c r="XAB211" s="15"/>
      <c r="XAC211" s="15"/>
      <c r="XAD211" s="15"/>
      <c r="XAE211" s="15"/>
      <c r="XAF211" s="15"/>
      <c r="XAG211" s="15"/>
      <c r="XAH211" s="15"/>
      <c r="XAI211" s="15"/>
      <c r="XAJ211" s="15"/>
      <c r="XAK211" s="15"/>
      <c r="XAL211" s="15"/>
      <c r="XAM211" s="15"/>
      <c r="XAN211" s="15"/>
      <c r="XAO211" s="15"/>
      <c r="XAP211" s="15"/>
      <c r="XAQ211" s="15"/>
      <c r="XAR211" s="15"/>
      <c r="XAS211" s="15"/>
      <c r="XAT211" s="15"/>
      <c r="XAU211" s="15"/>
      <c r="XAV211" s="15"/>
      <c r="XAW211" s="15"/>
      <c r="XAX211" s="15"/>
      <c r="XAY211" s="15"/>
      <c r="XAZ211" s="15"/>
      <c r="XBA211" s="15"/>
      <c r="XBB211" s="15"/>
      <c r="XBC211" s="15"/>
      <c r="XBD211" s="15"/>
      <c r="XBE211" s="15"/>
      <c r="XBF211" s="15"/>
      <c r="XBG211" s="15"/>
      <c r="XBH211" s="15"/>
      <c r="XBI211" s="15"/>
      <c r="XBJ211" s="15"/>
      <c r="XBK211" s="15"/>
      <c r="XBL211" s="15"/>
      <c r="XBM211" s="15"/>
      <c r="XBN211" s="15"/>
      <c r="XBO211" s="15"/>
      <c r="XBP211" s="15"/>
      <c r="XBQ211" s="15"/>
      <c r="XBR211" s="15"/>
      <c r="XBS211" s="15"/>
      <c r="XBT211" s="15"/>
      <c r="XBU211" s="15"/>
      <c r="XBV211" s="15"/>
      <c r="XBW211" s="15"/>
      <c r="XBX211" s="15"/>
      <c r="XBY211" s="15"/>
      <c r="XBZ211" s="15"/>
      <c r="XCA211" s="15"/>
      <c r="XCB211" s="15"/>
      <c r="XCC211" s="15"/>
      <c r="XCD211" s="15"/>
      <c r="XCE211" s="15"/>
      <c r="XCF211" s="15"/>
      <c r="XCG211" s="15"/>
      <c r="XCH211" s="15"/>
      <c r="XCI211" s="15"/>
      <c r="XCJ211" s="15"/>
      <c r="XCK211" s="15"/>
      <c r="XCL211" s="15"/>
      <c r="XCM211" s="15"/>
      <c r="XCN211" s="15"/>
      <c r="XCO211" s="15"/>
      <c r="XCP211" s="15"/>
      <c r="XCQ211" s="15"/>
      <c r="XCR211" s="15"/>
      <c r="XCS211" s="15"/>
      <c r="XCT211" s="15"/>
      <c r="XCU211" s="15"/>
      <c r="XCV211" s="15"/>
      <c r="XCW211" s="15"/>
      <c r="XCX211" s="15"/>
      <c r="XCY211" s="15"/>
      <c r="XCZ211" s="15"/>
      <c r="XDA211" s="15"/>
      <c r="XDB211" s="15"/>
      <c r="XDC211" s="15"/>
      <c r="XDD211" s="15"/>
      <c r="XDE211" s="15"/>
      <c r="XDF211" s="15"/>
      <c r="XDG211" s="15"/>
      <c r="XDH211" s="15"/>
      <c r="XDI211" s="15"/>
      <c r="XDJ211" s="15"/>
      <c r="XDK211" s="15"/>
      <c r="XDL211" s="15"/>
      <c r="XDM211" s="15"/>
      <c r="XDN211" s="15"/>
      <c r="XDO211" s="15"/>
      <c r="XDP211" s="15"/>
      <c r="XDQ211" s="15"/>
      <c r="XDR211" s="15"/>
      <c r="XDS211" s="15"/>
      <c r="XDT211" s="15"/>
      <c r="XDU211" s="15"/>
      <c r="XDV211" s="15"/>
      <c r="XDW211" s="15"/>
      <c r="XDX211" s="15"/>
      <c r="XDY211" s="15"/>
      <c r="XDZ211" s="15"/>
      <c r="XEA211" s="15"/>
      <c r="XEB211" s="15"/>
      <c r="XEC211" s="15"/>
      <c r="XED211" s="15"/>
      <c r="XEE211" s="15"/>
      <c r="XEF211" s="15"/>
      <c r="XEG211" s="15"/>
      <c r="XEH211" s="15"/>
      <c r="XEI211" s="15"/>
      <c r="XEJ211" s="15"/>
      <c r="XEK211" s="15"/>
      <c r="XEL211" s="15"/>
      <c r="XEM211" s="15"/>
      <c r="XEN211" s="15"/>
      <c r="XEO211" s="15"/>
      <c r="XEP211" s="15"/>
      <c r="XEQ211" s="15"/>
      <c r="XER211" s="15"/>
      <c r="XES211" s="15"/>
      <c r="XET211" s="15"/>
      <c r="XEU211" s="15"/>
      <c r="XEV211" s="15"/>
      <c r="XEW211" s="15"/>
      <c r="XEX211" s="15"/>
      <c r="XEY211" s="15"/>
      <c r="XEZ211" s="15"/>
      <c r="XFA211" s="15"/>
      <c r="XFB211" s="15"/>
      <c r="XFC211" s="15"/>
    </row>
    <row r="212" spans="1:16383" ht="12.75" customHeight="1" x14ac:dyDescent="0.2">
      <c r="A212" s="76"/>
      <c r="B212" s="81" t="s">
        <v>175</v>
      </c>
      <c r="C212" s="82" t="s">
        <v>664</v>
      </c>
      <c r="D212" s="88">
        <v>29</v>
      </c>
      <c r="E212" s="85">
        <v>2.2999999999999998</v>
      </c>
      <c r="F212" s="73"/>
      <c r="G212" s="15">
        <f t="shared" si="3"/>
        <v>6</v>
      </c>
      <c r="H212" s="15">
        <v>0</v>
      </c>
      <c r="I212" s="15">
        <v>0</v>
      </c>
      <c r="J212" s="15">
        <v>2</v>
      </c>
      <c r="K212" s="15"/>
      <c r="L212" s="15">
        <v>0</v>
      </c>
      <c r="M212" s="15">
        <v>3</v>
      </c>
      <c r="N212" s="15">
        <v>1</v>
      </c>
      <c r="O212" s="15">
        <v>0</v>
      </c>
      <c r="P212" s="15"/>
      <c r="Q212" s="15">
        <v>0</v>
      </c>
      <c r="R212" s="15">
        <v>0</v>
      </c>
      <c r="S212" s="15">
        <v>0</v>
      </c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  <c r="BZ212" s="15"/>
      <c r="CA212" s="15"/>
      <c r="CB212" s="15"/>
      <c r="CC212" s="15"/>
      <c r="CD212" s="15"/>
      <c r="CE212" s="15"/>
      <c r="CF212" s="15"/>
      <c r="CG212" s="15"/>
      <c r="CH212" s="15"/>
      <c r="CI212" s="15"/>
      <c r="CJ212" s="15"/>
      <c r="CK212" s="15"/>
      <c r="CL212" s="15"/>
      <c r="CM212" s="15"/>
      <c r="CN212" s="15"/>
      <c r="CO212" s="15"/>
      <c r="CP212" s="15"/>
      <c r="CQ212" s="15"/>
      <c r="CR212" s="15"/>
      <c r="CS212" s="15"/>
      <c r="CT212" s="15"/>
      <c r="CU212" s="15"/>
      <c r="CV212" s="15"/>
      <c r="CW212" s="15"/>
      <c r="CX212" s="15"/>
      <c r="CY212" s="15"/>
      <c r="CZ212" s="15"/>
      <c r="DA212" s="15"/>
      <c r="DB212" s="15"/>
      <c r="DC212" s="15"/>
      <c r="DD212" s="15"/>
      <c r="DE212" s="15"/>
      <c r="DF212" s="15"/>
      <c r="DG212" s="15"/>
      <c r="DH212" s="15"/>
      <c r="DI212" s="15"/>
      <c r="DJ212" s="15"/>
      <c r="DK212" s="15"/>
      <c r="DL212" s="15"/>
      <c r="DM212" s="15"/>
      <c r="DN212" s="15"/>
      <c r="DO212" s="15"/>
      <c r="DP212" s="15"/>
      <c r="DQ212" s="15"/>
      <c r="DR212" s="15"/>
      <c r="DS212" s="15"/>
      <c r="DT212" s="15"/>
      <c r="DU212" s="15"/>
      <c r="DV212" s="15"/>
      <c r="DW212" s="15"/>
      <c r="DX212" s="15"/>
      <c r="DY212" s="15"/>
      <c r="DZ212" s="15"/>
      <c r="EA212" s="15"/>
      <c r="EB212" s="15"/>
      <c r="EC212" s="15"/>
      <c r="ED212" s="15"/>
      <c r="EE212" s="15"/>
      <c r="EF212" s="15"/>
      <c r="EG212" s="15"/>
      <c r="EH212" s="15"/>
      <c r="EI212" s="15"/>
      <c r="EJ212" s="15"/>
      <c r="EK212" s="15"/>
      <c r="EL212" s="15"/>
      <c r="EM212" s="15"/>
      <c r="EN212" s="15"/>
      <c r="EO212" s="15"/>
      <c r="EP212" s="15"/>
      <c r="EQ212" s="15"/>
      <c r="ER212" s="15"/>
      <c r="ES212" s="15"/>
      <c r="ET212" s="15"/>
      <c r="EU212" s="15"/>
      <c r="EV212" s="15"/>
      <c r="EW212" s="15"/>
      <c r="EX212" s="15"/>
      <c r="EY212" s="15"/>
      <c r="EZ212" s="15"/>
      <c r="FA212" s="15"/>
      <c r="FB212" s="15"/>
      <c r="FC212" s="15"/>
      <c r="FD212" s="15"/>
      <c r="FE212" s="15"/>
      <c r="FF212" s="15"/>
      <c r="FG212" s="15"/>
      <c r="FH212" s="15"/>
      <c r="FI212" s="15"/>
      <c r="FJ212" s="15"/>
      <c r="FK212" s="15"/>
      <c r="FL212" s="15"/>
      <c r="FM212" s="15"/>
      <c r="FN212" s="15"/>
      <c r="FO212" s="15"/>
      <c r="FP212" s="15"/>
      <c r="FQ212" s="15"/>
      <c r="FR212" s="15"/>
      <c r="FS212" s="15"/>
      <c r="FT212" s="15"/>
      <c r="FU212" s="15"/>
      <c r="FV212" s="15"/>
      <c r="FW212" s="15"/>
      <c r="FX212" s="15"/>
      <c r="FY212" s="15"/>
      <c r="FZ212" s="15"/>
      <c r="GA212" s="15"/>
      <c r="GB212" s="15"/>
      <c r="GC212" s="15"/>
      <c r="GD212" s="15"/>
      <c r="GE212" s="15"/>
      <c r="GF212" s="15"/>
      <c r="GG212" s="15"/>
      <c r="GH212" s="15"/>
      <c r="GI212" s="15"/>
      <c r="GJ212" s="15"/>
      <c r="GK212" s="15"/>
      <c r="GL212" s="15"/>
      <c r="GM212" s="15"/>
      <c r="GN212" s="15"/>
      <c r="GO212" s="15"/>
      <c r="GP212" s="15"/>
      <c r="GQ212" s="15"/>
      <c r="GR212" s="15"/>
      <c r="GS212" s="15"/>
      <c r="GT212" s="15"/>
      <c r="GU212" s="15"/>
      <c r="GV212" s="15"/>
      <c r="GW212" s="15"/>
      <c r="GX212" s="15"/>
      <c r="GY212" s="15"/>
      <c r="GZ212" s="15"/>
      <c r="HA212" s="15"/>
      <c r="HB212" s="15"/>
      <c r="HC212" s="15"/>
      <c r="HD212" s="15"/>
      <c r="HE212" s="15"/>
      <c r="HF212" s="15"/>
      <c r="HG212" s="15"/>
      <c r="HH212" s="15"/>
      <c r="HI212" s="15"/>
      <c r="HJ212" s="15"/>
      <c r="HK212" s="15"/>
      <c r="HL212" s="15"/>
      <c r="HM212" s="15"/>
      <c r="HN212" s="15"/>
      <c r="HO212" s="15"/>
      <c r="HP212" s="15"/>
      <c r="HQ212" s="15"/>
      <c r="HR212" s="15"/>
      <c r="HS212" s="15"/>
      <c r="HT212" s="15"/>
      <c r="HU212" s="15"/>
      <c r="HV212" s="15"/>
      <c r="HW212" s="15"/>
      <c r="HX212" s="15"/>
      <c r="HY212" s="15"/>
      <c r="HZ212" s="15"/>
      <c r="IA212" s="15"/>
      <c r="IB212" s="15"/>
      <c r="IC212" s="15"/>
      <c r="ID212" s="15"/>
      <c r="IE212" s="15"/>
      <c r="IF212" s="15"/>
      <c r="IG212" s="15"/>
      <c r="IH212" s="15"/>
      <c r="II212" s="15"/>
      <c r="IJ212" s="15"/>
      <c r="IK212" s="15"/>
      <c r="IL212" s="15"/>
      <c r="IM212" s="15"/>
      <c r="IN212" s="15"/>
      <c r="IO212" s="15"/>
      <c r="IP212" s="15"/>
      <c r="IQ212" s="15"/>
      <c r="IR212" s="15"/>
      <c r="IS212" s="15"/>
      <c r="IT212" s="15"/>
      <c r="IU212" s="15"/>
      <c r="IV212" s="15"/>
      <c r="IW212" s="15"/>
      <c r="IX212" s="15"/>
      <c r="IY212" s="15"/>
      <c r="IZ212" s="15"/>
      <c r="JA212" s="15"/>
      <c r="JB212" s="15"/>
      <c r="JC212" s="15"/>
      <c r="JD212" s="15"/>
      <c r="JE212" s="15"/>
      <c r="JF212" s="15"/>
      <c r="JG212" s="15"/>
      <c r="JH212" s="15"/>
      <c r="JI212" s="15"/>
      <c r="JJ212" s="15"/>
      <c r="JK212" s="15"/>
      <c r="JL212" s="15"/>
      <c r="JM212" s="15"/>
      <c r="JN212" s="15"/>
      <c r="JO212" s="15"/>
      <c r="JP212" s="15"/>
      <c r="JQ212" s="15"/>
      <c r="JR212" s="15"/>
      <c r="JS212" s="15"/>
      <c r="JT212" s="15"/>
      <c r="JU212" s="15"/>
      <c r="JV212" s="15"/>
      <c r="JW212" s="15"/>
      <c r="JX212" s="15"/>
      <c r="JY212" s="15"/>
      <c r="JZ212" s="15"/>
      <c r="KA212" s="15"/>
      <c r="KB212" s="15"/>
      <c r="KC212" s="15"/>
      <c r="KD212" s="15"/>
      <c r="KE212" s="15"/>
      <c r="KF212" s="15"/>
      <c r="KG212" s="15"/>
      <c r="KH212" s="15"/>
      <c r="KI212" s="15"/>
      <c r="KJ212" s="15"/>
      <c r="KK212" s="15"/>
      <c r="KL212" s="15"/>
      <c r="KM212" s="15"/>
      <c r="KN212" s="15"/>
      <c r="KO212" s="15"/>
      <c r="KP212" s="15"/>
      <c r="KQ212" s="15"/>
      <c r="KR212" s="15"/>
      <c r="KS212" s="15"/>
      <c r="KT212" s="15"/>
      <c r="KU212" s="15"/>
      <c r="KV212" s="15"/>
      <c r="KW212" s="15"/>
      <c r="KX212" s="15"/>
      <c r="KY212" s="15"/>
      <c r="KZ212" s="15"/>
      <c r="LA212" s="15"/>
      <c r="LB212" s="15"/>
      <c r="LC212" s="15"/>
      <c r="LD212" s="15"/>
      <c r="LE212" s="15"/>
      <c r="LF212" s="15"/>
      <c r="LG212" s="15"/>
      <c r="LH212" s="15"/>
      <c r="LI212" s="15"/>
      <c r="LJ212" s="15"/>
      <c r="LK212" s="15"/>
      <c r="LL212" s="15"/>
      <c r="LM212" s="15"/>
      <c r="LN212" s="15"/>
      <c r="LO212" s="15"/>
      <c r="LP212" s="15"/>
      <c r="LQ212" s="15"/>
      <c r="LR212" s="15"/>
      <c r="LS212" s="15"/>
      <c r="LT212" s="15"/>
      <c r="LU212" s="15"/>
      <c r="LV212" s="15"/>
      <c r="LW212" s="15"/>
      <c r="LX212" s="15"/>
      <c r="LY212" s="15"/>
      <c r="LZ212" s="15"/>
      <c r="MA212" s="15"/>
      <c r="MB212" s="15"/>
      <c r="MC212" s="15"/>
      <c r="MD212" s="15"/>
      <c r="ME212" s="15"/>
      <c r="MF212" s="15"/>
      <c r="MG212" s="15"/>
      <c r="MH212" s="15"/>
      <c r="MI212" s="15"/>
      <c r="MJ212" s="15"/>
      <c r="MK212" s="15"/>
      <c r="ML212" s="15"/>
      <c r="MM212" s="15"/>
      <c r="MN212" s="15"/>
      <c r="MO212" s="15"/>
      <c r="MP212" s="15"/>
      <c r="MQ212" s="15"/>
      <c r="MR212" s="15"/>
      <c r="MS212" s="15"/>
      <c r="MT212" s="15"/>
      <c r="MU212" s="15"/>
      <c r="MV212" s="15"/>
      <c r="MW212" s="15"/>
      <c r="MX212" s="15"/>
      <c r="MY212" s="15"/>
      <c r="MZ212" s="15"/>
      <c r="NA212" s="15"/>
      <c r="NB212" s="15"/>
      <c r="NC212" s="15"/>
      <c r="ND212" s="15"/>
      <c r="NE212" s="15"/>
      <c r="NF212" s="15"/>
      <c r="NG212" s="15"/>
      <c r="NH212" s="15"/>
      <c r="NI212" s="15"/>
      <c r="NJ212" s="15"/>
      <c r="NK212" s="15"/>
      <c r="NL212" s="15"/>
      <c r="NM212" s="15"/>
      <c r="NN212" s="15"/>
      <c r="NO212" s="15"/>
      <c r="NP212" s="15"/>
      <c r="NQ212" s="15"/>
      <c r="NR212" s="15"/>
      <c r="NS212" s="15"/>
      <c r="NT212" s="15"/>
      <c r="NU212" s="15"/>
      <c r="NV212" s="15"/>
      <c r="NW212" s="15"/>
      <c r="NX212" s="15"/>
      <c r="NY212" s="15"/>
      <c r="NZ212" s="15"/>
      <c r="OA212" s="15"/>
      <c r="OB212" s="15"/>
      <c r="OC212" s="15"/>
      <c r="OD212" s="15"/>
      <c r="OE212" s="15"/>
      <c r="OF212" s="15"/>
      <c r="OG212" s="15"/>
      <c r="OH212" s="15"/>
      <c r="OI212" s="15"/>
      <c r="OJ212" s="15"/>
      <c r="OK212" s="15"/>
      <c r="OL212" s="15"/>
      <c r="OM212" s="15"/>
      <c r="ON212" s="15"/>
      <c r="OO212" s="15"/>
      <c r="OP212" s="15"/>
      <c r="OQ212" s="15"/>
      <c r="OR212" s="15"/>
      <c r="OS212" s="15"/>
      <c r="OT212" s="15"/>
      <c r="OU212" s="15"/>
      <c r="OV212" s="15"/>
      <c r="OW212" s="15"/>
      <c r="OX212" s="15"/>
      <c r="OY212" s="15"/>
      <c r="OZ212" s="15"/>
      <c r="PA212" s="15"/>
      <c r="PB212" s="15"/>
      <c r="PC212" s="15"/>
      <c r="PD212" s="15"/>
      <c r="PE212" s="15"/>
      <c r="PF212" s="15"/>
      <c r="PG212" s="15"/>
      <c r="PH212" s="15"/>
      <c r="PI212" s="15"/>
      <c r="PJ212" s="15"/>
      <c r="PK212" s="15"/>
      <c r="PL212" s="15"/>
      <c r="PM212" s="15"/>
      <c r="PN212" s="15"/>
      <c r="PO212" s="15"/>
      <c r="PP212" s="15"/>
      <c r="PQ212" s="15"/>
      <c r="PR212" s="15"/>
      <c r="PS212" s="15"/>
      <c r="PT212" s="15"/>
      <c r="PU212" s="15"/>
      <c r="PV212" s="15"/>
      <c r="PW212" s="15"/>
      <c r="PX212" s="15"/>
      <c r="PY212" s="15"/>
      <c r="PZ212" s="15"/>
      <c r="QA212" s="15"/>
      <c r="QB212" s="15"/>
      <c r="QC212" s="15"/>
      <c r="QD212" s="15"/>
      <c r="QE212" s="15"/>
      <c r="QF212" s="15"/>
      <c r="QG212" s="15"/>
      <c r="QH212" s="15"/>
      <c r="QI212" s="15"/>
      <c r="QJ212" s="15"/>
      <c r="QK212" s="15"/>
      <c r="QL212" s="15"/>
      <c r="QM212" s="15"/>
      <c r="QN212" s="15"/>
      <c r="QO212" s="15"/>
      <c r="QP212" s="15"/>
      <c r="QQ212" s="15"/>
      <c r="QR212" s="15"/>
      <c r="QS212" s="15"/>
      <c r="QT212" s="15"/>
      <c r="QU212" s="15"/>
      <c r="QV212" s="15"/>
      <c r="QW212" s="15"/>
      <c r="QX212" s="15"/>
      <c r="QY212" s="15"/>
      <c r="QZ212" s="15"/>
      <c r="RA212" s="15"/>
      <c r="RB212" s="15"/>
      <c r="RC212" s="15"/>
      <c r="RD212" s="15"/>
      <c r="RE212" s="15"/>
      <c r="RF212" s="15"/>
      <c r="RG212" s="15"/>
      <c r="RH212" s="15"/>
      <c r="RI212" s="15"/>
      <c r="RJ212" s="15"/>
      <c r="RK212" s="15"/>
      <c r="RL212" s="15"/>
      <c r="RM212" s="15"/>
      <c r="RN212" s="15"/>
      <c r="RO212" s="15"/>
      <c r="RP212" s="15"/>
      <c r="RQ212" s="15"/>
      <c r="RR212" s="15"/>
      <c r="RS212" s="15"/>
      <c r="RT212" s="15"/>
      <c r="RU212" s="15"/>
      <c r="RV212" s="15"/>
      <c r="RW212" s="15"/>
      <c r="RX212" s="15"/>
      <c r="RY212" s="15"/>
      <c r="RZ212" s="15"/>
      <c r="SA212" s="15"/>
      <c r="SB212" s="15"/>
      <c r="SC212" s="15"/>
      <c r="SD212" s="15"/>
      <c r="SE212" s="15"/>
      <c r="SF212" s="15"/>
      <c r="SG212" s="15"/>
      <c r="SH212" s="15"/>
      <c r="SI212" s="15"/>
      <c r="SJ212" s="15"/>
      <c r="SK212" s="15"/>
      <c r="SL212" s="15"/>
      <c r="SM212" s="15"/>
      <c r="SN212" s="15"/>
      <c r="SO212" s="15"/>
      <c r="SP212" s="15"/>
      <c r="SQ212" s="15"/>
      <c r="SR212" s="15"/>
      <c r="SS212" s="15"/>
      <c r="ST212" s="15"/>
      <c r="SU212" s="15"/>
      <c r="SV212" s="15"/>
      <c r="SW212" s="15"/>
      <c r="SX212" s="15"/>
      <c r="SY212" s="15"/>
      <c r="SZ212" s="15"/>
      <c r="TA212" s="15"/>
      <c r="TB212" s="15"/>
      <c r="TC212" s="15"/>
      <c r="TD212" s="15"/>
      <c r="TE212" s="15"/>
      <c r="TF212" s="15"/>
      <c r="TG212" s="15"/>
      <c r="TH212" s="15"/>
      <c r="TI212" s="15"/>
      <c r="TJ212" s="15"/>
      <c r="TK212" s="15"/>
      <c r="TL212" s="15"/>
      <c r="TM212" s="15"/>
      <c r="TN212" s="15"/>
      <c r="TO212" s="15"/>
      <c r="TP212" s="15"/>
      <c r="TQ212" s="15"/>
      <c r="TR212" s="15"/>
      <c r="TS212" s="15"/>
      <c r="TT212" s="15"/>
      <c r="TU212" s="15"/>
      <c r="TV212" s="15"/>
      <c r="TW212" s="15"/>
      <c r="TX212" s="15"/>
      <c r="TY212" s="15"/>
      <c r="TZ212" s="15"/>
      <c r="UA212" s="15"/>
      <c r="UB212" s="15"/>
      <c r="UC212" s="15"/>
      <c r="UD212" s="15"/>
      <c r="UE212" s="15"/>
      <c r="UF212" s="15"/>
      <c r="UG212" s="15"/>
      <c r="UH212" s="15"/>
      <c r="UI212" s="15"/>
      <c r="UJ212" s="15"/>
      <c r="UK212" s="15"/>
      <c r="UL212" s="15"/>
      <c r="UM212" s="15"/>
      <c r="UN212" s="15"/>
      <c r="UO212" s="15"/>
      <c r="UP212" s="15"/>
      <c r="UQ212" s="15"/>
      <c r="UR212" s="15"/>
      <c r="US212" s="15"/>
      <c r="UT212" s="15"/>
      <c r="UU212" s="15"/>
      <c r="UV212" s="15"/>
      <c r="UW212" s="15"/>
      <c r="UX212" s="15"/>
      <c r="UY212" s="15"/>
      <c r="UZ212" s="15"/>
      <c r="VA212" s="15"/>
      <c r="VB212" s="15"/>
      <c r="VC212" s="15"/>
      <c r="VD212" s="15"/>
      <c r="VE212" s="15"/>
      <c r="VF212" s="15"/>
      <c r="VG212" s="15"/>
      <c r="VH212" s="15"/>
      <c r="VI212" s="15"/>
      <c r="VJ212" s="15"/>
      <c r="VK212" s="15"/>
      <c r="VL212" s="15"/>
      <c r="VM212" s="15"/>
      <c r="VN212" s="15"/>
      <c r="VO212" s="15"/>
      <c r="VP212" s="15"/>
      <c r="VQ212" s="15"/>
      <c r="VR212" s="15"/>
      <c r="VS212" s="15"/>
      <c r="VT212" s="15"/>
      <c r="VU212" s="15"/>
      <c r="VV212" s="15"/>
      <c r="VW212" s="15"/>
      <c r="VX212" s="15"/>
      <c r="VY212" s="15"/>
      <c r="VZ212" s="15"/>
      <c r="WA212" s="15"/>
      <c r="WB212" s="15"/>
      <c r="WC212" s="15"/>
      <c r="WD212" s="15"/>
      <c r="WE212" s="15"/>
      <c r="WF212" s="15"/>
      <c r="WG212" s="15"/>
      <c r="WH212" s="15"/>
      <c r="WI212" s="15"/>
      <c r="WJ212" s="15"/>
      <c r="WK212" s="15"/>
      <c r="WL212" s="15"/>
      <c r="WM212" s="15"/>
      <c r="WN212" s="15"/>
      <c r="WO212" s="15"/>
      <c r="WP212" s="15"/>
      <c r="WQ212" s="15"/>
      <c r="WR212" s="15"/>
      <c r="WS212" s="15"/>
      <c r="WT212" s="15"/>
      <c r="WU212" s="15"/>
      <c r="WV212" s="15"/>
      <c r="WW212" s="15"/>
      <c r="WX212" s="15"/>
      <c r="WY212" s="15"/>
      <c r="WZ212" s="15"/>
      <c r="XA212" s="15"/>
      <c r="XB212" s="15"/>
      <c r="XC212" s="15"/>
      <c r="XD212" s="15"/>
      <c r="XE212" s="15"/>
      <c r="XF212" s="15"/>
      <c r="XG212" s="15"/>
      <c r="XH212" s="15"/>
      <c r="XI212" s="15"/>
      <c r="XJ212" s="15"/>
      <c r="XK212" s="15"/>
      <c r="XL212" s="15"/>
      <c r="XM212" s="15"/>
      <c r="XN212" s="15"/>
      <c r="XO212" s="15"/>
      <c r="XP212" s="15"/>
      <c r="XQ212" s="15"/>
      <c r="XR212" s="15"/>
      <c r="XS212" s="15"/>
      <c r="XT212" s="15"/>
      <c r="XU212" s="15"/>
      <c r="XV212" s="15"/>
      <c r="XW212" s="15"/>
      <c r="XX212" s="15"/>
      <c r="XY212" s="15"/>
      <c r="XZ212" s="15"/>
      <c r="YA212" s="15"/>
      <c r="YB212" s="15"/>
      <c r="YC212" s="15"/>
      <c r="YD212" s="15"/>
      <c r="YE212" s="15"/>
      <c r="YF212" s="15"/>
      <c r="YG212" s="15"/>
      <c r="YH212" s="15"/>
      <c r="YI212" s="15"/>
      <c r="YJ212" s="15"/>
      <c r="YK212" s="15"/>
      <c r="YL212" s="15"/>
      <c r="YM212" s="15"/>
      <c r="YN212" s="15"/>
      <c r="YO212" s="15"/>
      <c r="YP212" s="15"/>
      <c r="YQ212" s="15"/>
      <c r="YR212" s="15"/>
      <c r="YS212" s="15"/>
      <c r="YT212" s="15"/>
      <c r="YU212" s="15"/>
      <c r="YV212" s="15"/>
      <c r="YW212" s="15"/>
      <c r="YX212" s="15"/>
      <c r="YY212" s="15"/>
      <c r="YZ212" s="15"/>
      <c r="ZA212" s="15"/>
      <c r="ZB212" s="15"/>
      <c r="ZC212" s="15"/>
      <c r="ZD212" s="15"/>
      <c r="ZE212" s="15"/>
      <c r="ZF212" s="15"/>
      <c r="ZG212" s="15"/>
      <c r="ZH212" s="15"/>
      <c r="ZI212" s="15"/>
      <c r="ZJ212" s="15"/>
      <c r="ZK212" s="15"/>
      <c r="ZL212" s="15"/>
      <c r="ZM212" s="15"/>
      <c r="ZN212" s="15"/>
      <c r="ZO212" s="15"/>
      <c r="ZP212" s="15"/>
      <c r="ZQ212" s="15"/>
      <c r="ZR212" s="15"/>
      <c r="ZS212" s="15"/>
      <c r="ZT212" s="15"/>
      <c r="ZU212" s="15"/>
      <c r="ZV212" s="15"/>
      <c r="ZW212" s="15"/>
      <c r="ZX212" s="15"/>
      <c r="ZY212" s="15"/>
      <c r="ZZ212" s="15"/>
      <c r="AAA212" s="15"/>
      <c r="AAB212" s="15"/>
      <c r="AAC212" s="15"/>
      <c r="AAD212" s="15"/>
      <c r="AAE212" s="15"/>
      <c r="AAF212" s="15"/>
      <c r="AAG212" s="15"/>
      <c r="AAH212" s="15"/>
      <c r="AAI212" s="15"/>
      <c r="AAJ212" s="15"/>
      <c r="AAK212" s="15"/>
      <c r="AAL212" s="15"/>
      <c r="AAM212" s="15"/>
      <c r="AAN212" s="15"/>
      <c r="AAO212" s="15"/>
      <c r="AAP212" s="15"/>
      <c r="AAQ212" s="15"/>
      <c r="AAR212" s="15"/>
      <c r="AAS212" s="15"/>
      <c r="AAT212" s="15"/>
      <c r="AAU212" s="15"/>
      <c r="AAV212" s="15"/>
      <c r="AAW212" s="15"/>
      <c r="AAX212" s="15"/>
      <c r="AAY212" s="15"/>
      <c r="AAZ212" s="15"/>
      <c r="ABA212" s="15"/>
      <c r="ABB212" s="15"/>
      <c r="ABC212" s="15"/>
      <c r="ABD212" s="15"/>
      <c r="ABE212" s="15"/>
      <c r="ABF212" s="15"/>
      <c r="ABG212" s="15"/>
      <c r="ABH212" s="15"/>
      <c r="ABI212" s="15"/>
      <c r="ABJ212" s="15"/>
      <c r="ABK212" s="15"/>
      <c r="ABL212" s="15"/>
      <c r="ABM212" s="15"/>
      <c r="ABN212" s="15"/>
      <c r="ABO212" s="15"/>
      <c r="ABP212" s="15"/>
      <c r="ABQ212" s="15"/>
      <c r="ABR212" s="15"/>
      <c r="ABS212" s="15"/>
      <c r="ABT212" s="15"/>
      <c r="ABU212" s="15"/>
      <c r="ABV212" s="15"/>
      <c r="ABW212" s="15"/>
      <c r="ABX212" s="15"/>
      <c r="ABY212" s="15"/>
      <c r="ABZ212" s="15"/>
      <c r="ACA212" s="15"/>
      <c r="ACB212" s="15"/>
      <c r="ACC212" s="15"/>
      <c r="ACD212" s="15"/>
      <c r="ACE212" s="15"/>
      <c r="ACF212" s="15"/>
      <c r="ACG212" s="15"/>
      <c r="ACH212" s="15"/>
      <c r="ACI212" s="15"/>
      <c r="ACJ212" s="15"/>
      <c r="ACK212" s="15"/>
      <c r="ACL212" s="15"/>
      <c r="ACM212" s="15"/>
      <c r="ACN212" s="15"/>
      <c r="ACO212" s="15"/>
      <c r="ACP212" s="15"/>
      <c r="ACQ212" s="15"/>
      <c r="ACR212" s="15"/>
      <c r="ACS212" s="15"/>
      <c r="ACT212" s="15"/>
      <c r="ACU212" s="15"/>
      <c r="ACV212" s="15"/>
      <c r="ACW212" s="15"/>
      <c r="ACX212" s="15"/>
      <c r="ACY212" s="15"/>
      <c r="ACZ212" s="15"/>
      <c r="ADA212" s="15"/>
      <c r="ADB212" s="15"/>
      <c r="ADC212" s="15"/>
      <c r="ADD212" s="15"/>
      <c r="ADE212" s="15"/>
      <c r="ADF212" s="15"/>
      <c r="ADG212" s="15"/>
      <c r="ADH212" s="15"/>
      <c r="ADI212" s="15"/>
      <c r="ADJ212" s="15"/>
      <c r="ADK212" s="15"/>
      <c r="ADL212" s="15"/>
      <c r="ADM212" s="15"/>
      <c r="ADN212" s="15"/>
      <c r="ADO212" s="15"/>
      <c r="ADP212" s="15"/>
      <c r="ADQ212" s="15"/>
      <c r="ADR212" s="15"/>
      <c r="ADS212" s="15"/>
      <c r="ADT212" s="15"/>
      <c r="ADU212" s="15"/>
      <c r="ADV212" s="15"/>
      <c r="ADW212" s="15"/>
      <c r="ADX212" s="15"/>
      <c r="ADY212" s="15"/>
      <c r="ADZ212" s="15"/>
      <c r="AEA212" s="15"/>
      <c r="AEB212" s="15"/>
      <c r="AEC212" s="15"/>
      <c r="AED212" s="15"/>
      <c r="AEE212" s="15"/>
      <c r="AEF212" s="15"/>
      <c r="AEG212" s="15"/>
      <c r="AEH212" s="15"/>
      <c r="AEI212" s="15"/>
      <c r="AEJ212" s="15"/>
      <c r="AEK212" s="15"/>
      <c r="AEL212" s="15"/>
      <c r="AEM212" s="15"/>
      <c r="AEN212" s="15"/>
      <c r="AEO212" s="15"/>
      <c r="AEP212" s="15"/>
      <c r="AEQ212" s="15"/>
      <c r="AER212" s="15"/>
      <c r="AES212" s="15"/>
      <c r="AET212" s="15"/>
      <c r="AEU212" s="15"/>
      <c r="AEV212" s="15"/>
      <c r="AEW212" s="15"/>
      <c r="AEX212" s="15"/>
      <c r="AEY212" s="15"/>
      <c r="AEZ212" s="15"/>
      <c r="AFA212" s="15"/>
      <c r="AFB212" s="15"/>
      <c r="AFC212" s="15"/>
      <c r="AFD212" s="15"/>
      <c r="AFE212" s="15"/>
      <c r="AFF212" s="15"/>
      <c r="AFG212" s="15"/>
      <c r="AFH212" s="15"/>
      <c r="AFI212" s="15"/>
      <c r="AFJ212" s="15"/>
      <c r="AFK212" s="15"/>
      <c r="AFL212" s="15"/>
      <c r="AFM212" s="15"/>
      <c r="AFN212" s="15"/>
      <c r="AFO212" s="15"/>
      <c r="AFP212" s="15"/>
      <c r="AFQ212" s="15"/>
      <c r="AFR212" s="15"/>
      <c r="AFS212" s="15"/>
      <c r="AFT212" s="15"/>
      <c r="AFU212" s="15"/>
      <c r="AFV212" s="15"/>
      <c r="AFW212" s="15"/>
      <c r="AFX212" s="15"/>
      <c r="AFY212" s="15"/>
      <c r="AFZ212" s="15"/>
      <c r="AGA212" s="15"/>
      <c r="AGB212" s="15"/>
      <c r="AGC212" s="15"/>
      <c r="AGD212" s="15"/>
      <c r="AGE212" s="15"/>
      <c r="AGF212" s="15"/>
      <c r="AGG212" s="15"/>
      <c r="AGH212" s="15"/>
      <c r="AGI212" s="15"/>
      <c r="AGJ212" s="15"/>
      <c r="AGK212" s="15"/>
      <c r="AGL212" s="15"/>
      <c r="AGM212" s="15"/>
      <c r="AGN212" s="15"/>
      <c r="AGO212" s="15"/>
      <c r="AGP212" s="15"/>
      <c r="AGQ212" s="15"/>
      <c r="AGR212" s="15"/>
      <c r="AGS212" s="15"/>
      <c r="AGT212" s="15"/>
      <c r="AGU212" s="15"/>
      <c r="AGV212" s="15"/>
      <c r="AGW212" s="15"/>
      <c r="AGX212" s="15"/>
      <c r="AGY212" s="15"/>
      <c r="AGZ212" s="15"/>
      <c r="AHA212" s="15"/>
      <c r="AHB212" s="15"/>
      <c r="AHC212" s="15"/>
      <c r="AHD212" s="15"/>
      <c r="AHE212" s="15"/>
      <c r="AHF212" s="15"/>
      <c r="AHG212" s="15"/>
      <c r="AHH212" s="15"/>
      <c r="AHI212" s="15"/>
      <c r="AHJ212" s="15"/>
      <c r="AHK212" s="15"/>
      <c r="AHL212" s="15"/>
      <c r="AHM212" s="15"/>
      <c r="AHN212" s="15"/>
      <c r="AHO212" s="15"/>
      <c r="AHP212" s="15"/>
      <c r="AHQ212" s="15"/>
      <c r="AHR212" s="15"/>
      <c r="AHS212" s="15"/>
      <c r="AHT212" s="15"/>
      <c r="AHU212" s="15"/>
      <c r="AHV212" s="15"/>
      <c r="AHW212" s="15"/>
      <c r="AHX212" s="15"/>
      <c r="AHY212" s="15"/>
      <c r="AHZ212" s="15"/>
      <c r="AIA212" s="15"/>
      <c r="AIB212" s="15"/>
      <c r="AIC212" s="15"/>
      <c r="AID212" s="15"/>
      <c r="AIE212" s="15"/>
      <c r="AIF212" s="15"/>
      <c r="AIG212" s="15"/>
      <c r="AIH212" s="15"/>
      <c r="AII212" s="15"/>
      <c r="AIJ212" s="15"/>
      <c r="AIK212" s="15"/>
      <c r="AIL212" s="15"/>
      <c r="AIM212" s="15"/>
      <c r="AIN212" s="15"/>
      <c r="AIO212" s="15"/>
      <c r="AIP212" s="15"/>
      <c r="AIQ212" s="15"/>
      <c r="AIR212" s="15"/>
      <c r="AIS212" s="15"/>
      <c r="AIT212" s="15"/>
      <c r="AIU212" s="15"/>
      <c r="AIV212" s="15"/>
      <c r="AIW212" s="15"/>
      <c r="AIX212" s="15"/>
      <c r="AIY212" s="15"/>
      <c r="AIZ212" s="15"/>
      <c r="AJA212" s="15"/>
      <c r="AJB212" s="15"/>
      <c r="AJC212" s="15"/>
      <c r="AJD212" s="15"/>
      <c r="AJE212" s="15"/>
      <c r="AJF212" s="15"/>
      <c r="AJG212" s="15"/>
      <c r="AJH212" s="15"/>
      <c r="AJI212" s="15"/>
      <c r="AJJ212" s="15"/>
      <c r="AJK212" s="15"/>
      <c r="AJL212" s="15"/>
      <c r="AJM212" s="15"/>
      <c r="AJN212" s="15"/>
      <c r="AJO212" s="15"/>
      <c r="AJP212" s="15"/>
      <c r="AJQ212" s="15"/>
      <c r="AJR212" s="15"/>
      <c r="AJS212" s="15"/>
      <c r="AJT212" s="15"/>
      <c r="AJU212" s="15"/>
      <c r="AJV212" s="15"/>
      <c r="AJW212" s="15"/>
      <c r="AJX212" s="15"/>
      <c r="AJY212" s="15"/>
      <c r="AJZ212" s="15"/>
      <c r="AKA212" s="15"/>
      <c r="AKB212" s="15"/>
      <c r="AKC212" s="15"/>
      <c r="AKD212" s="15"/>
      <c r="AKE212" s="15"/>
      <c r="AKF212" s="15"/>
      <c r="AKG212" s="15"/>
      <c r="AKH212" s="15"/>
      <c r="AKI212" s="15"/>
      <c r="AKJ212" s="15"/>
      <c r="AKK212" s="15"/>
      <c r="AKL212" s="15"/>
      <c r="AKM212" s="15"/>
      <c r="AKN212" s="15"/>
      <c r="AKO212" s="15"/>
      <c r="AKP212" s="15"/>
      <c r="AKQ212" s="15"/>
      <c r="AKR212" s="15"/>
      <c r="AKS212" s="15"/>
      <c r="AKT212" s="15"/>
      <c r="AKU212" s="15"/>
      <c r="AKV212" s="15"/>
      <c r="AKW212" s="15"/>
      <c r="AKX212" s="15"/>
      <c r="AKY212" s="15"/>
      <c r="AKZ212" s="15"/>
      <c r="ALA212" s="15"/>
      <c r="ALB212" s="15"/>
      <c r="ALC212" s="15"/>
      <c r="ALD212" s="15"/>
      <c r="ALE212" s="15"/>
      <c r="ALF212" s="15"/>
      <c r="ALG212" s="15"/>
      <c r="ALH212" s="15"/>
      <c r="ALI212" s="15"/>
      <c r="ALJ212" s="15"/>
      <c r="ALK212" s="15"/>
      <c r="ALL212" s="15"/>
      <c r="ALM212" s="15"/>
      <c r="ALN212" s="15"/>
      <c r="ALO212" s="15"/>
      <c r="ALP212" s="15"/>
      <c r="ALQ212" s="15"/>
      <c r="ALR212" s="15"/>
      <c r="ALS212" s="15"/>
      <c r="ALT212" s="15"/>
      <c r="ALU212" s="15"/>
      <c r="ALV212" s="15"/>
      <c r="ALW212" s="15"/>
      <c r="ALX212" s="15"/>
      <c r="ALY212" s="15"/>
      <c r="ALZ212" s="15"/>
      <c r="AMA212" s="15"/>
      <c r="AMB212" s="15"/>
      <c r="AMC212" s="15"/>
      <c r="AMD212" s="15"/>
      <c r="AME212" s="15"/>
      <c r="AMF212" s="15"/>
      <c r="AMG212" s="15"/>
      <c r="AMH212" s="15"/>
      <c r="AMI212" s="15"/>
      <c r="AMJ212" s="15"/>
      <c r="AMK212" s="15"/>
      <c r="AML212" s="15"/>
      <c r="AMM212" s="15"/>
      <c r="AMN212" s="15"/>
      <c r="AMO212" s="15"/>
      <c r="AMP212" s="15"/>
      <c r="AMQ212" s="15"/>
      <c r="AMR212" s="15"/>
      <c r="AMS212" s="15"/>
      <c r="AMT212" s="15"/>
      <c r="AMU212" s="15"/>
      <c r="AMV212" s="15"/>
      <c r="AMW212" s="15"/>
      <c r="AMX212" s="15"/>
      <c r="AMY212" s="15"/>
      <c r="AMZ212" s="15"/>
      <c r="ANA212" s="15"/>
      <c r="ANB212" s="15"/>
      <c r="ANC212" s="15"/>
      <c r="AND212" s="15"/>
      <c r="ANE212" s="15"/>
      <c r="ANF212" s="15"/>
      <c r="ANG212" s="15"/>
      <c r="ANH212" s="15"/>
      <c r="ANI212" s="15"/>
      <c r="ANJ212" s="15"/>
      <c r="ANK212" s="15"/>
      <c r="ANL212" s="15"/>
      <c r="ANM212" s="15"/>
      <c r="ANN212" s="15"/>
      <c r="ANO212" s="15"/>
      <c r="ANP212" s="15"/>
      <c r="ANQ212" s="15"/>
      <c r="ANR212" s="15"/>
      <c r="ANS212" s="15"/>
      <c r="ANT212" s="15"/>
      <c r="ANU212" s="15"/>
      <c r="ANV212" s="15"/>
      <c r="ANW212" s="15"/>
      <c r="ANX212" s="15"/>
      <c r="ANY212" s="15"/>
      <c r="ANZ212" s="15"/>
      <c r="AOA212" s="15"/>
      <c r="AOB212" s="15"/>
      <c r="AOC212" s="15"/>
      <c r="AOD212" s="15"/>
      <c r="AOE212" s="15"/>
      <c r="AOF212" s="15"/>
      <c r="AOG212" s="15"/>
      <c r="AOH212" s="15"/>
      <c r="AOI212" s="15"/>
      <c r="AOJ212" s="15"/>
      <c r="AOK212" s="15"/>
      <c r="AOL212" s="15"/>
      <c r="AOM212" s="15"/>
      <c r="AON212" s="15"/>
      <c r="AOO212" s="15"/>
      <c r="AOP212" s="15"/>
      <c r="AOQ212" s="15"/>
      <c r="AOR212" s="15"/>
      <c r="AOS212" s="15"/>
      <c r="AOT212" s="15"/>
      <c r="AOU212" s="15"/>
      <c r="AOV212" s="15"/>
      <c r="AOW212" s="15"/>
      <c r="AOX212" s="15"/>
      <c r="AOY212" s="15"/>
      <c r="AOZ212" s="15"/>
      <c r="APA212" s="15"/>
      <c r="APB212" s="15"/>
      <c r="APC212" s="15"/>
      <c r="APD212" s="15"/>
      <c r="APE212" s="15"/>
      <c r="APF212" s="15"/>
      <c r="APG212" s="15"/>
      <c r="APH212" s="15"/>
      <c r="API212" s="15"/>
      <c r="APJ212" s="15"/>
      <c r="APK212" s="15"/>
      <c r="APL212" s="15"/>
      <c r="APM212" s="15"/>
      <c r="APN212" s="15"/>
      <c r="APO212" s="15"/>
      <c r="APP212" s="15"/>
      <c r="APQ212" s="15"/>
      <c r="APR212" s="15"/>
      <c r="APS212" s="15"/>
      <c r="APT212" s="15"/>
      <c r="APU212" s="15"/>
      <c r="APV212" s="15"/>
      <c r="APW212" s="15"/>
      <c r="APX212" s="15"/>
      <c r="APY212" s="15"/>
      <c r="APZ212" s="15"/>
      <c r="AQA212" s="15"/>
      <c r="AQB212" s="15"/>
      <c r="AQC212" s="15"/>
      <c r="AQD212" s="15"/>
      <c r="AQE212" s="15"/>
      <c r="AQF212" s="15"/>
      <c r="AQG212" s="15"/>
      <c r="AQH212" s="15"/>
      <c r="AQI212" s="15"/>
      <c r="AQJ212" s="15"/>
      <c r="AQK212" s="15"/>
      <c r="AQL212" s="15"/>
      <c r="AQM212" s="15"/>
      <c r="AQN212" s="15"/>
      <c r="AQO212" s="15"/>
      <c r="AQP212" s="15"/>
      <c r="AQQ212" s="15"/>
      <c r="AQR212" s="15"/>
      <c r="AQS212" s="15"/>
      <c r="AQT212" s="15"/>
      <c r="AQU212" s="15"/>
      <c r="AQV212" s="15"/>
      <c r="AQW212" s="15"/>
      <c r="AQX212" s="15"/>
      <c r="AQY212" s="15"/>
      <c r="AQZ212" s="15"/>
      <c r="ARA212" s="15"/>
      <c r="ARB212" s="15"/>
      <c r="ARC212" s="15"/>
      <c r="ARD212" s="15"/>
      <c r="ARE212" s="15"/>
      <c r="ARF212" s="15"/>
      <c r="ARG212" s="15"/>
      <c r="ARH212" s="15"/>
      <c r="ARI212" s="15"/>
      <c r="ARJ212" s="15"/>
      <c r="ARK212" s="15"/>
      <c r="ARL212" s="15"/>
      <c r="ARM212" s="15"/>
      <c r="ARN212" s="15"/>
      <c r="ARO212" s="15"/>
      <c r="ARP212" s="15"/>
      <c r="ARQ212" s="15"/>
      <c r="ARR212" s="15"/>
      <c r="ARS212" s="15"/>
      <c r="ART212" s="15"/>
      <c r="ARU212" s="15"/>
      <c r="ARV212" s="15"/>
      <c r="ARW212" s="15"/>
      <c r="ARX212" s="15"/>
      <c r="ARY212" s="15"/>
      <c r="ARZ212" s="15"/>
      <c r="ASA212" s="15"/>
      <c r="ASB212" s="15"/>
      <c r="ASC212" s="15"/>
      <c r="ASD212" s="15"/>
      <c r="ASE212" s="15"/>
      <c r="ASF212" s="15"/>
      <c r="ASG212" s="15"/>
      <c r="ASH212" s="15"/>
      <c r="ASI212" s="15"/>
      <c r="ASJ212" s="15"/>
      <c r="ASK212" s="15"/>
      <c r="ASL212" s="15"/>
      <c r="ASM212" s="15"/>
      <c r="ASN212" s="15"/>
      <c r="ASO212" s="15"/>
      <c r="ASP212" s="15"/>
      <c r="ASQ212" s="15"/>
      <c r="ASR212" s="15"/>
      <c r="ASS212" s="15"/>
      <c r="AST212" s="15"/>
      <c r="ASU212" s="15"/>
      <c r="ASV212" s="15"/>
      <c r="ASW212" s="15"/>
      <c r="ASX212" s="15"/>
      <c r="ASY212" s="15"/>
      <c r="ASZ212" s="15"/>
      <c r="ATA212" s="15"/>
      <c r="ATB212" s="15"/>
      <c r="ATC212" s="15"/>
      <c r="ATD212" s="15"/>
      <c r="ATE212" s="15"/>
      <c r="ATF212" s="15"/>
      <c r="ATG212" s="15"/>
      <c r="ATH212" s="15"/>
      <c r="ATI212" s="15"/>
      <c r="ATJ212" s="15"/>
      <c r="ATK212" s="15"/>
      <c r="ATL212" s="15"/>
      <c r="ATM212" s="15"/>
      <c r="ATN212" s="15"/>
      <c r="ATO212" s="15"/>
      <c r="ATP212" s="15"/>
      <c r="ATQ212" s="15"/>
      <c r="ATR212" s="15"/>
      <c r="ATS212" s="15"/>
      <c r="ATT212" s="15"/>
      <c r="ATU212" s="15"/>
      <c r="ATV212" s="15"/>
      <c r="ATW212" s="15"/>
      <c r="ATX212" s="15"/>
      <c r="ATY212" s="15"/>
      <c r="ATZ212" s="15"/>
      <c r="AUA212" s="15"/>
      <c r="AUB212" s="15"/>
      <c r="AUC212" s="15"/>
      <c r="AUD212" s="15"/>
      <c r="AUE212" s="15"/>
      <c r="AUF212" s="15"/>
      <c r="AUG212" s="15"/>
      <c r="AUH212" s="15"/>
      <c r="AUI212" s="15"/>
      <c r="AUJ212" s="15"/>
      <c r="AUK212" s="15"/>
      <c r="AUL212" s="15"/>
      <c r="AUM212" s="15"/>
      <c r="AUN212" s="15"/>
      <c r="AUO212" s="15"/>
      <c r="AUP212" s="15"/>
      <c r="AUQ212" s="15"/>
      <c r="AUR212" s="15"/>
      <c r="AUS212" s="15"/>
      <c r="AUT212" s="15"/>
      <c r="AUU212" s="15"/>
      <c r="AUV212" s="15"/>
      <c r="AUW212" s="15"/>
      <c r="AUX212" s="15"/>
      <c r="AUY212" s="15"/>
      <c r="AUZ212" s="15"/>
      <c r="AVA212" s="15"/>
      <c r="AVB212" s="15"/>
      <c r="AVC212" s="15"/>
      <c r="AVD212" s="15"/>
      <c r="AVE212" s="15"/>
      <c r="AVF212" s="15"/>
      <c r="AVG212" s="15"/>
      <c r="AVH212" s="15"/>
      <c r="AVI212" s="15"/>
      <c r="AVJ212" s="15"/>
      <c r="AVK212" s="15"/>
      <c r="AVL212" s="15"/>
      <c r="AVM212" s="15"/>
      <c r="AVN212" s="15"/>
      <c r="AVO212" s="15"/>
      <c r="AVP212" s="15"/>
      <c r="AVQ212" s="15"/>
      <c r="AVR212" s="15"/>
      <c r="AVS212" s="15"/>
      <c r="AVT212" s="15"/>
      <c r="AVU212" s="15"/>
      <c r="AVV212" s="15"/>
      <c r="AVW212" s="15"/>
      <c r="AVX212" s="15"/>
      <c r="AVY212" s="15"/>
      <c r="AVZ212" s="15"/>
      <c r="AWA212" s="15"/>
      <c r="AWB212" s="15"/>
      <c r="AWC212" s="15"/>
      <c r="AWD212" s="15"/>
      <c r="AWE212" s="15"/>
      <c r="AWF212" s="15"/>
      <c r="AWG212" s="15"/>
      <c r="AWH212" s="15"/>
      <c r="AWI212" s="15"/>
      <c r="AWJ212" s="15"/>
      <c r="AWK212" s="15"/>
      <c r="AWL212" s="15"/>
      <c r="AWM212" s="15"/>
      <c r="AWN212" s="15"/>
      <c r="AWO212" s="15"/>
      <c r="AWP212" s="15"/>
      <c r="AWQ212" s="15"/>
      <c r="AWR212" s="15"/>
      <c r="AWS212" s="15"/>
      <c r="AWT212" s="15"/>
      <c r="AWU212" s="15"/>
      <c r="AWV212" s="15"/>
      <c r="AWW212" s="15"/>
      <c r="AWX212" s="15"/>
      <c r="AWY212" s="15"/>
      <c r="AWZ212" s="15"/>
      <c r="AXA212" s="15"/>
      <c r="AXB212" s="15"/>
      <c r="AXC212" s="15"/>
      <c r="AXD212" s="15"/>
      <c r="AXE212" s="15"/>
      <c r="AXF212" s="15"/>
      <c r="AXG212" s="15"/>
      <c r="AXH212" s="15"/>
      <c r="AXI212" s="15"/>
      <c r="AXJ212" s="15"/>
      <c r="AXK212" s="15"/>
      <c r="AXL212" s="15"/>
      <c r="AXM212" s="15"/>
      <c r="AXN212" s="15"/>
      <c r="AXO212" s="15"/>
      <c r="AXP212" s="15"/>
      <c r="AXQ212" s="15"/>
      <c r="AXR212" s="15"/>
      <c r="AXS212" s="15"/>
      <c r="AXT212" s="15"/>
      <c r="AXU212" s="15"/>
      <c r="AXV212" s="15"/>
      <c r="AXW212" s="15"/>
      <c r="AXX212" s="15"/>
      <c r="AXY212" s="15"/>
      <c r="AXZ212" s="15"/>
      <c r="AYA212" s="15"/>
      <c r="AYB212" s="15"/>
      <c r="AYC212" s="15"/>
      <c r="AYD212" s="15"/>
      <c r="AYE212" s="15"/>
      <c r="AYF212" s="15"/>
      <c r="AYG212" s="15"/>
      <c r="AYH212" s="15"/>
      <c r="AYI212" s="15"/>
      <c r="AYJ212" s="15"/>
      <c r="AYK212" s="15"/>
      <c r="AYL212" s="15"/>
      <c r="AYM212" s="15"/>
      <c r="AYN212" s="15"/>
      <c r="AYO212" s="15"/>
      <c r="AYP212" s="15"/>
      <c r="AYQ212" s="15"/>
      <c r="AYR212" s="15"/>
      <c r="AYS212" s="15"/>
      <c r="AYT212" s="15"/>
      <c r="AYU212" s="15"/>
      <c r="AYV212" s="15"/>
      <c r="AYW212" s="15"/>
      <c r="AYX212" s="15"/>
      <c r="AYY212" s="15"/>
      <c r="AYZ212" s="15"/>
      <c r="AZA212" s="15"/>
      <c r="AZB212" s="15"/>
      <c r="AZC212" s="15"/>
      <c r="AZD212" s="15"/>
      <c r="AZE212" s="15"/>
      <c r="AZF212" s="15"/>
      <c r="AZG212" s="15"/>
      <c r="AZH212" s="15"/>
      <c r="AZI212" s="15"/>
      <c r="AZJ212" s="15"/>
      <c r="AZK212" s="15"/>
      <c r="AZL212" s="15"/>
      <c r="AZM212" s="15"/>
      <c r="AZN212" s="15"/>
      <c r="AZO212" s="15"/>
      <c r="AZP212" s="15"/>
      <c r="AZQ212" s="15"/>
      <c r="AZR212" s="15"/>
      <c r="AZS212" s="15"/>
      <c r="AZT212" s="15"/>
      <c r="AZU212" s="15"/>
      <c r="AZV212" s="15"/>
      <c r="AZW212" s="15"/>
      <c r="AZX212" s="15"/>
      <c r="AZY212" s="15"/>
      <c r="AZZ212" s="15"/>
      <c r="BAA212" s="15"/>
      <c r="BAB212" s="15"/>
      <c r="BAC212" s="15"/>
      <c r="BAD212" s="15"/>
      <c r="BAE212" s="15"/>
      <c r="BAF212" s="15"/>
      <c r="BAG212" s="15"/>
      <c r="BAH212" s="15"/>
      <c r="BAI212" s="15"/>
      <c r="BAJ212" s="15"/>
      <c r="BAK212" s="15"/>
      <c r="BAL212" s="15"/>
      <c r="BAM212" s="15"/>
      <c r="BAN212" s="15"/>
      <c r="BAO212" s="15"/>
      <c r="BAP212" s="15"/>
      <c r="BAQ212" s="15"/>
      <c r="BAR212" s="15"/>
      <c r="BAS212" s="15"/>
      <c r="BAT212" s="15"/>
      <c r="BAU212" s="15"/>
      <c r="BAV212" s="15"/>
      <c r="BAW212" s="15"/>
      <c r="BAX212" s="15"/>
      <c r="BAY212" s="15"/>
      <c r="BAZ212" s="15"/>
      <c r="BBA212" s="15"/>
      <c r="BBB212" s="15"/>
      <c r="BBC212" s="15"/>
      <c r="BBD212" s="15"/>
      <c r="BBE212" s="15"/>
      <c r="BBF212" s="15"/>
      <c r="BBG212" s="15"/>
      <c r="BBH212" s="15"/>
      <c r="BBI212" s="15"/>
      <c r="BBJ212" s="15"/>
      <c r="BBK212" s="15"/>
      <c r="BBL212" s="15"/>
      <c r="BBM212" s="15"/>
      <c r="BBN212" s="15"/>
      <c r="BBO212" s="15"/>
      <c r="BBP212" s="15"/>
      <c r="BBQ212" s="15"/>
      <c r="BBR212" s="15"/>
      <c r="BBS212" s="15"/>
      <c r="BBT212" s="15"/>
      <c r="BBU212" s="15"/>
      <c r="BBV212" s="15"/>
      <c r="BBW212" s="15"/>
      <c r="BBX212" s="15"/>
      <c r="BBY212" s="15"/>
      <c r="BBZ212" s="15"/>
      <c r="BCA212" s="15"/>
      <c r="BCB212" s="15"/>
      <c r="BCC212" s="15"/>
      <c r="BCD212" s="15"/>
      <c r="BCE212" s="15"/>
      <c r="BCF212" s="15"/>
      <c r="BCG212" s="15"/>
      <c r="BCH212" s="15"/>
      <c r="BCI212" s="15"/>
      <c r="BCJ212" s="15"/>
      <c r="BCK212" s="15"/>
      <c r="BCL212" s="15"/>
      <c r="BCM212" s="15"/>
      <c r="BCN212" s="15"/>
      <c r="BCO212" s="15"/>
      <c r="BCP212" s="15"/>
      <c r="BCQ212" s="15"/>
      <c r="BCR212" s="15"/>
      <c r="BCS212" s="15"/>
      <c r="BCT212" s="15"/>
      <c r="BCU212" s="15"/>
      <c r="BCV212" s="15"/>
      <c r="BCW212" s="15"/>
      <c r="BCX212" s="15"/>
      <c r="BCY212" s="15"/>
      <c r="BCZ212" s="15"/>
      <c r="BDA212" s="15"/>
      <c r="BDB212" s="15"/>
      <c r="BDC212" s="15"/>
      <c r="BDD212" s="15"/>
      <c r="BDE212" s="15"/>
      <c r="BDF212" s="15"/>
      <c r="BDG212" s="15"/>
      <c r="BDH212" s="15"/>
      <c r="BDI212" s="15"/>
      <c r="BDJ212" s="15"/>
      <c r="BDK212" s="15"/>
      <c r="BDL212" s="15"/>
      <c r="BDM212" s="15"/>
      <c r="BDN212" s="15"/>
      <c r="BDO212" s="15"/>
      <c r="BDP212" s="15"/>
      <c r="BDQ212" s="15"/>
      <c r="BDR212" s="15"/>
      <c r="BDS212" s="15"/>
      <c r="BDT212" s="15"/>
      <c r="BDU212" s="15"/>
      <c r="BDV212" s="15"/>
      <c r="BDW212" s="15"/>
      <c r="BDX212" s="15"/>
      <c r="BDY212" s="15"/>
      <c r="BDZ212" s="15"/>
      <c r="BEA212" s="15"/>
      <c r="BEB212" s="15"/>
      <c r="BEC212" s="15"/>
      <c r="BED212" s="15"/>
      <c r="BEE212" s="15"/>
      <c r="BEF212" s="15"/>
      <c r="BEG212" s="15"/>
      <c r="BEH212" s="15"/>
      <c r="BEI212" s="15"/>
      <c r="BEJ212" s="15"/>
      <c r="BEK212" s="15"/>
      <c r="BEL212" s="15"/>
      <c r="BEM212" s="15"/>
      <c r="BEN212" s="15"/>
      <c r="BEO212" s="15"/>
      <c r="BEP212" s="15"/>
      <c r="BEQ212" s="15"/>
      <c r="BER212" s="15"/>
      <c r="BES212" s="15"/>
      <c r="BET212" s="15"/>
      <c r="BEU212" s="15"/>
      <c r="BEV212" s="15"/>
      <c r="BEW212" s="15"/>
      <c r="BEX212" s="15"/>
      <c r="BEY212" s="15"/>
      <c r="BEZ212" s="15"/>
      <c r="BFA212" s="15"/>
      <c r="BFB212" s="15"/>
      <c r="BFC212" s="15"/>
      <c r="BFD212" s="15"/>
      <c r="BFE212" s="15"/>
      <c r="BFF212" s="15"/>
      <c r="BFG212" s="15"/>
      <c r="BFH212" s="15"/>
      <c r="BFI212" s="15"/>
      <c r="BFJ212" s="15"/>
      <c r="BFK212" s="15"/>
      <c r="BFL212" s="15"/>
      <c r="BFM212" s="15"/>
      <c r="BFN212" s="15"/>
      <c r="BFO212" s="15"/>
      <c r="BFP212" s="15"/>
      <c r="BFQ212" s="15"/>
      <c r="BFR212" s="15"/>
      <c r="BFS212" s="15"/>
      <c r="BFT212" s="15"/>
      <c r="BFU212" s="15"/>
      <c r="BFV212" s="15"/>
      <c r="BFW212" s="15"/>
      <c r="BFX212" s="15"/>
      <c r="BFY212" s="15"/>
      <c r="BFZ212" s="15"/>
      <c r="BGA212" s="15"/>
      <c r="BGB212" s="15"/>
      <c r="BGC212" s="15"/>
      <c r="BGD212" s="15"/>
      <c r="BGE212" s="15"/>
      <c r="BGF212" s="15"/>
      <c r="BGG212" s="15"/>
      <c r="BGH212" s="15"/>
      <c r="BGI212" s="15"/>
      <c r="BGJ212" s="15"/>
      <c r="BGK212" s="15"/>
      <c r="BGL212" s="15"/>
      <c r="BGM212" s="15"/>
      <c r="BGN212" s="15"/>
      <c r="BGO212" s="15"/>
      <c r="BGP212" s="15"/>
      <c r="BGQ212" s="15"/>
      <c r="BGR212" s="15"/>
      <c r="BGS212" s="15"/>
      <c r="BGT212" s="15"/>
      <c r="BGU212" s="15"/>
      <c r="BGV212" s="15"/>
      <c r="BGW212" s="15"/>
      <c r="BGX212" s="15"/>
      <c r="BGY212" s="15"/>
      <c r="BGZ212" s="15"/>
      <c r="BHA212" s="15"/>
      <c r="BHB212" s="15"/>
      <c r="BHC212" s="15"/>
      <c r="BHD212" s="15"/>
      <c r="BHE212" s="15"/>
      <c r="BHF212" s="15"/>
      <c r="BHG212" s="15"/>
      <c r="BHH212" s="15"/>
      <c r="BHI212" s="15"/>
      <c r="BHJ212" s="15"/>
      <c r="BHK212" s="15"/>
      <c r="BHL212" s="15"/>
      <c r="BHM212" s="15"/>
      <c r="BHN212" s="15"/>
      <c r="BHO212" s="15"/>
      <c r="BHP212" s="15"/>
      <c r="BHQ212" s="15"/>
      <c r="BHR212" s="15"/>
      <c r="BHS212" s="15"/>
      <c r="BHT212" s="15"/>
      <c r="BHU212" s="15"/>
      <c r="BHV212" s="15"/>
      <c r="BHW212" s="15"/>
      <c r="BHX212" s="15"/>
      <c r="BHY212" s="15"/>
      <c r="BHZ212" s="15"/>
      <c r="BIA212" s="15"/>
      <c r="BIB212" s="15"/>
      <c r="BIC212" s="15"/>
      <c r="BID212" s="15"/>
      <c r="BIE212" s="15"/>
      <c r="BIF212" s="15"/>
      <c r="BIG212" s="15"/>
      <c r="BIH212" s="15"/>
      <c r="BII212" s="15"/>
      <c r="BIJ212" s="15"/>
      <c r="BIK212" s="15"/>
      <c r="BIL212" s="15"/>
      <c r="BIM212" s="15"/>
      <c r="BIN212" s="15"/>
      <c r="BIO212" s="15"/>
      <c r="BIP212" s="15"/>
      <c r="BIQ212" s="15"/>
      <c r="BIR212" s="15"/>
      <c r="BIS212" s="15"/>
      <c r="BIT212" s="15"/>
      <c r="BIU212" s="15"/>
      <c r="BIV212" s="15"/>
      <c r="BIW212" s="15"/>
      <c r="BIX212" s="15"/>
      <c r="BIY212" s="15"/>
      <c r="BIZ212" s="15"/>
      <c r="BJA212" s="15"/>
      <c r="BJB212" s="15"/>
      <c r="BJC212" s="15"/>
      <c r="BJD212" s="15"/>
      <c r="BJE212" s="15"/>
      <c r="BJF212" s="15"/>
      <c r="BJG212" s="15"/>
      <c r="BJH212" s="15"/>
      <c r="BJI212" s="15"/>
      <c r="BJJ212" s="15"/>
      <c r="BJK212" s="15"/>
      <c r="BJL212" s="15"/>
      <c r="BJM212" s="15"/>
      <c r="BJN212" s="15"/>
      <c r="BJO212" s="15"/>
      <c r="BJP212" s="15"/>
      <c r="BJQ212" s="15"/>
      <c r="BJR212" s="15"/>
      <c r="BJS212" s="15"/>
      <c r="BJT212" s="15"/>
      <c r="BJU212" s="15"/>
      <c r="BJV212" s="15"/>
      <c r="BJW212" s="15"/>
      <c r="BJX212" s="15"/>
      <c r="BJY212" s="15"/>
      <c r="BJZ212" s="15"/>
      <c r="BKA212" s="15"/>
      <c r="BKB212" s="15"/>
      <c r="BKC212" s="15"/>
      <c r="BKD212" s="15"/>
      <c r="BKE212" s="15"/>
      <c r="BKF212" s="15"/>
      <c r="BKG212" s="15"/>
      <c r="BKH212" s="15"/>
      <c r="BKI212" s="15"/>
      <c r="BKJ212" s="15"/>
      <c r="BKK212" s="15"/>
      <c r="BKL212" s="15"/>
      <c r="BKM212" s="15"/>
      <c r="BKN212" s="15"/>
      <c r="BKO212" s="15"/>
      <c r="BKP212" s="15"/>
      <c r="BKQ212" s="15"/>
      <c r="BKR212" s="15"/>
      <c r="BKS212" s="15"/>
      <c r="BKT212" s="15"/>
      <c r="BKU212" s="15"/>
      <c r="BKV212" s="15"/>
      <c r="BKW212" s="15"/>
      <c r="BKX212" s="15"/>
      <c r="BKY212" s="15"/>
      <c r="BKZ212" s="15"/>
      <c r="BLA212" s="15"/>
      <c r="BLB212" s="15"/>
      <c r="BLC212" s="15"/>
      <c r="BLD212" s="15"/>
      <c r="BLE212" s="15"/>
      <c r="BLF212" s="15"/>
      <c r="BLG212" s="15"/>
      <c r="BLH212" s="15"/>
      <c r="BLI212" s="15"/>
      <c r="BLJ212" s="15"/>
      <c r="BLK212" s="15"/>
      <c r="BLL212" s="15"/>
      <c r="BLM212" s="15"/>
      <c r="BLN212" s="15"/>
      <c r="BLO212" s="15"/>
      <c r="BLP212" s="15"/>
      <c r="BLQ212" s="15"/>
      <c r="BLR212" s="15"/>
      <c r="BLS212" s="15"/>
      <c r="BLT212" s="15"/>
      <c r="BLU212" s="15"/>
      <c r="BLV212" s="15"/>
      <c r="BLW212" s="15"/>
      <c r="BLX212" s="15"/>
      <c r="BLY212" s="15"/>
      <c r="BLZ212" s="15"/>
      <c r="BMA212" s="15"/>
      <c r="BMB212" s="15"/>
      <c r="BMC212" s="15"/>
      <c r="BMD212" s="15"/>
      <c r="BME212" s="15"/>
      <c r="BMF212" s="15"/>
      <c r="BMG212" s="15"/>
      <c r="BMH212" s="15"/>
      <c r="BMI212" s="15"/>
      <c r="BMJ212" s="15"/>
      <c r="BMK212" s="15"/>
      <c r="BML212" s="15"/>
      <c r="BMM212" s="15"/>
      <c r="BMN212" s="15"/>
      <c r="BMO212" s="15"/>
      <c r="BMP212" s="15"/>
      <c r="BMQ212" s="15"/>
      <c r="BMR212" s="15"/>
      <c r="BMS212" s="15"/>
      <c r="BMT212" s="15"/>
      <c r="BMU212" s="15"/>
      <c r="BMV212" s="15"/>
      <c r="BMW212" s="15"/>
      <c r="BMX212" s="15"/>
      <c r="BMY212" s="15"/>
      <c r="BMZ212" s="15"/>
      <c r="BNA212" s="15"/>
      <c r="BNB212" s="15"/>
      <c r="BNC212" s="15"/>
      <c r="BND212" s="15"/>
      <c r="BNE212" s="15"/>
      <c r="BNF212" s="15"/>
      <c r="BNG212" s="15"/>
      <c r="BNH212" s="15"/>
      <c r="BNI212" s="15"/>
      <c r="BNJ212" s="15"/>
      <c r="BNK212" s="15"/>
      <c r="BNL212" s="15"/>
      <c r="BNM212" s="15"/>
      <c r="BNN212" s="15"/>
      <c r="BNO212" s="15"/>
      <c r="BNP212" s="15"/>
      <c r="BNQ212" s="15"/>
      <c r="BNR212" s="15"/>
      <c r="BNS212" s="15"/>
      <c r="BNT212" s="15"/>
      <c r="BNU212" s="15"/>
      <c r="BNV212" s="15"/>
      <c r="BNW212" s="15"/>
      <c r="BNX212" s="15"/>
      <c r="BNY212" s="15"/>
      <c r="BNZ212" s="15"/>
      <c r="BOA212" s="15"/>
      <c r="BOB212" s="15"/>
      <c r="BOC212" s="15"/>
      <c r="BOD212" s="15"/>
      <c r="BOE212" s="15"/>
      <c r="BOF212" s="15"/>
      <c r="BOG212" s="15"/>
      <c r="BOH212" s="15"/>
      <c r="BOI212" s="15"/>
      <c r="BOJ212" s="15"/>
      <c r="BOK212" s="15"/>
      <c r="BOL212" s="15"/>
      <c r="BOM212" s="15"/>
      <c r="BON212" s="15"/>
      <c r="BOO212" s="15"/>
      <c r="BOP212" s="15"/>
      <c r="BOQ212" s="15"/>
      <c r="BOR212" s="15"/>
      <c r="BOS212" s="15"/>
      <c r="BOT212" s="15"/>
      <c r="BOU212" s="15"/>
      <c r="BOV212" s="15"/>
      <c r="BOW212" s="15"/>
      <c r="BOX212" s="15"/>
      <c r="BOY212" s="15"/>
      <c r="BOZ212" s="15"/>
      <c r="BPA212" s="15"/>
      <c r="BPB212" s="15"/>
      <c r="BPC212" s="15"/>
      <c r="BPD212" s="15"/>
      <c r="BPE212" s="15"/>
      <c r="BPF212" s="15"/>
      <c r="BPG212" s="15"/>
      <c r="BPH212" s="15"/>
      <c r="BPI212" s="15"/>
      <c r="BPJ212" s="15"/>
      <c r="BPK212" s="15"/>
      <c r="BPL212" s="15"/>
      <c r="BPM212" s="15"/>
      <c r="BPN212" s="15"/>
      <c r="BPO212" s="15"/>
      <c r="BPP212" s="15"/>
      <c r="BPQ212" s="15"/>
      <c r="BPR212" s="15"/>
      <c r="BPS212" s="15"/>
      <c r="BPT212" s="15"/>
      <c r="BPU212" s="15"/>
      <c r="BPV212" s="15"/>
      <c r="BPW212" s="15"/>
      <c r="BPX212" s="15"/>
      <c r="BPY212" s="15"/>
      <c r="BPZ212" s="15"/>
      <c r="BQA212" s="15"/>
      <c r="BQB212" s="15"/>
      <c r="BQC212" s="15"/>
      <c r="BQD212" s="15"/>
      <c r="BQE212" s="15"/>
      <c r="BQF212" s="15"/>
      <c r="BQG212" s="15"/>
      <c r="BQH212" s="15"/>
      <c r="BQI212" s="15"/>
      <c r="BQJ212" s="15"/>
      <c r="BQK212" s="15"/>
      <c r="BQL212" s="15"/>
      <c r="BQM212" s="15"/>
      <c r="BQN212" s="15"/>
      <c r="BQO212" s="15"/>
      <c r="BQP212" s="15"/>
      <c r="BQQ212" s="15"/>
      <c r="BQR212" s="15"/>
      <c r="BQS212" s="15"/>
      <c r="BQT212" s="15"/>
      <c r="BQU212" s="15"/>
      <c r="BQV212" s="15"/>
      <c r="BQW212" s="15"/>
      <c r="BQX212" s="15"/>
      <c r="BQY212" s="15"/>
      <c r="BQZ212" s="15"/>
      <c r="BRA212" s="15"/>
      <c r="BRB212" s="15"/>
      <c r="BRC212" s="15"/>
      <c r="BRD212" s="15"/>
      <c r="BRE212" s="15"/>
      <c r="BRF212" s="15"/>
      <c r="BRG212" s="15"/>
      <c r="BRH212" s="15"/>
      <c r="BRI212" s="15"/>
      <c r="BRJ212" s="15"/>
      <c r="BRK212" s="15"/>
      <c r="BRL212" s="15"/>
      <c r="BRM212" s="15"/>
      <c r="BRN212" s="15"/>
      <c r="BRO212" s="15"/>
      <c r="BRP212" s="15"/>
      <c r="BRQ212" s="15"/>
      <c r="BRR212" s="15"/>
      <c r="BRS212" s="15"/>
      <c r="BRT212" s="15"/>
      <c r="BRU212" s="15"/>
      <c r="BRV212" s="15"/>
      <c r="BRW212" s="15"/>
      <c r="BRX212" s="15"/>
      <c r="BRY212" s="15"/>
      <c r="BRZ212" s="15"/>
      <c r="BSA212" s="15"/>
      <c r="BSB212" s="15"/>
      <c r="BSC212" s="15"/>
      <c r="BSD212" s="15"/>
      <c r="BSE212" s="15"/>
      <c r="BSF212" s="15"/>
      <c r="BSG212" s="15"/>
      <c r="BSH212" s="15"/>
      <c r="BSI212" s="15"/>
      <c r="BSJ212" s="15"/>
      <c r="BSK212" s="15"/>
      <c r="BSL212" s="15"/>
      <c r="BSM212" s="15"/>
      <c r="BSN212" s="15"/>
      <c r="BSO212" s="15"/>
      <c r="BSP212" s="15"/>
      <c r="BSQ212" s="15"/>
      <c r="BSR212" s="15"/>
      <c r="BSS212" s="15"/>
      <c r="BST212" s="15"/>
      <c r="BSU212" s="15"/>
      <c r="BSV212" s="15"/>
      <c r="BSW212" s="15"/>
      <c r="BSX212" s="15"/>
      <c r="BSY212" s="15"/>
      <c r="BSZ212" s="15"/>
      <c r="BTA212" s="15"/>
      <c r="BTB212" s="15"/>
      <c r="BTC212" s="15"/>
      <c r="BTD212" s="15"/>
      <c r="BTE212" s="15"/>
      <c r="BTF212" s="15"/>
      <c r="BTG212" s="15"/>
      <c r="BTH212" s="15"/>
      <c r="BTI212" s="15"/>
      <c r="BTJ212" s="15"/>
      <c r="BTK212" s="15"/>
      <c r="BTL212" s="15"/>
      <c r="BTM212" s="15"/>
      <c r="BTN212" s="15"/>
      <c r="BTO212" s="15"/>
      <c r="BTP212" s="15"/>
      <c r="BTQ212" s="15"/>
      <c r="BTR212" s="15"/>
      <c r="BTS212" s="15"/>
      <c r="BTT212" s="15"/>
      <c r="BTU212" s="15"/>
      <c r="BTV212" s="15"/>
      <c r="BTW212" s="15"/>
      <c r="BTX212" s="15"/>
      <c r="BTY212" s="15"/>
      <c r="BTZ212" s="15"/>
      <c r="BUA212" s="15"/>
      <c r="BUB212" s="15"/>
      <c r="BUC212" s="15"/>
      <c r="BUD212" s="15"/>
      <c r="BUE212" s="15"/>
      <c r="BUF212" s="15"/>
      <c r="BUG212" s="15"/>
      <c r="BUH212" s="15"/>
      <c r="BUI212" s="15"/>
      <c r="BUJ212" s="15"/>
      <c r="BUK212" s="15"/>
      <c r="BUL212" s="15"/>
      <c r="BUM212" s="15"/>
      <c r="BUN212" s="15"/>
      <c r="BUO212" s="15"/>
      <c r="BUP212" s="15"/>
      <c r="BUQ212" s="15"/>
      <c r="BUR212" s="15"/>
      <c r="BUS212" s="15"/>
      <c r="BUT212" s="15"/>
      <c r="BUU212" s="15"/>
      <c r="BUV212" s="15"/>
      <c r="BUW212" s="15"/>
      <c r="BUX212" s="15"/>
      <c r="BUY212" s="15"/>
      <c r="BUZ212" s="15"/>
      <c r="BVA212" s="15"/>
      <c r="BVB212" s="15"/>
      <c r="BVC212" s="15"/>
      <c r="BVD212" s="15"/>
      <c r="BVE212" s="15"/>
      <c r="BVF212" s="15"/>
      <c r="BVG212" s="15"/>
      <c r="BVH212" s="15"/>
      <c r="BVI212" s="15"/>
      <c r="BVJ212" s="15"/>
      <c r="BVK212" s="15"/>
      <c r="BVL212" s="15"/>
      <c r="BVM212" s="15"/>
      <c r="BVN212" s="15"/>
      <c r="BVO212" s="15"/>
      <c r="BVP212" s="15"/>
      <c r="BVQ212" s="15"/>
      <c r="BVR212" s="15"/>
      <c r="BVS212" s="15"/>
      <c r="BVT212" s="15"/>
      <c r="BVU212" s="15"/>
      <c r="BVV212" s="15"/>
      <c r="BVW212" s="15"/>
      <c r="BVX212" s="15"/>
      <c r="BVY212" s="15"/>
      <c r="BVZ212" s="15"/>
      <c r="BWA212" s="15"/>
      <c r="BWB212" s="15"/>
      <c r="BWC212" s="15"/>
      <c r="BWD212" s="15"/>
      <c r="BWE212" s="15"/>
      <c r="BWF212" s="15"/>
      <c r="BWG212" s="15"/>
      <c r="BWH212" s="15"/>
      <c r="BWI212" s="15"/>
      <c r="BWJ212" s="15"/>
      <c r="BWK212" s="15"/>
      <c r="BWL212" s="15"/>
      <c r="BWM212" s="15"/>
      <c r="BWN212" s="15"/>
      <c r="BWO212" s="15"/>
      <c r="BWP212" s="15"/>
      <c r="BWQ212" s="15"/>
      <c r="BWR212" s="15"/>
      <c r="BWS212" s="15"/>
      <c r="BWT212" s="15"/>
      <c r="BWU212" s="15"/>
      <c r="BWV212" s="15"/>
      <c r="BWW212" s="15"/>
      <c r="BWX212" s="15"/>
      <c r="BWY212" s="15"/>
      <c r="BWZ212" s="15"/>
      <c r="BXA212" s="15"/>
      <c r="BXB212" s="15"/>
      <c r="BXC212" s="15"/>
      <c r="BXD212" s="15"/>
      <c r="BXE212" s="15"/>
      <c r="BXF212" s="15"/>
      <c r="BXG212" s="15"/>
      <c r="BXH212" s="15"/>
      <c r="BXI212" s="15"/>
      <c r="BXJ212" s="15"/>
      <c r="BXK212" s="15"/>
      <c r="BXL212" s="15"/>
      <c r="BXM212" s="15"/>
      <c r="BXN212" s="15"/>
      <c r="BXO212" s="15"/>
      <c r="BXP212" s="15"/>
      <c r="BXQ212" s="15"/>
      <c r="BXR212" s="15"/>
      <c r="BXS212" s="15"/>
      <c r="BXT212" s="15"/>
      <c r="BXU212" s="15"/>
      <c r="BXV212" s="15"/>
      <c r="BXW212" s="15"/>
      <c r="BXX212" s="15"/>
      <c r="BXY212" s="15"/>
      <c r="BXZ212" s="15"/>
      <c r="BYA212" s="15"/>
      <c r="BYB212" s="15"/>
      <c r="BYC212" s="15"/>
      <c r="BYD212" s="15"/>
      <c r="BYE212" s="15"/>
      <c r="BYF212" s="15"/>
      <c r="BYG212" s="15"/>
      <c r="BYH212" s="15"/>
      <c r="BYI212" s="15"/>
      <c r="BYJ212" s="15"/>
      <c r="BYK212" s="15"/>
      <c r="BYL212" s="15"/>
      <c r="BYM212" s="15"/>
      <c r="BYN212" s="15"/>
      <c r="BYO212" s="15"/>
      <c r="BYP212" s="15"/>
      <c r="BYQ212" s="15"/>
      <c r="BYR212" s="15"/>
      <c r="BYS212" s="15"/>
      <c r="BYT212" s="15"/>
      <c r="BYU212" s="15"/>
      <c r="BYV212" s="15"/>
      <c r="BYW212" s="15"/>
      <c r="BYX212" s="15"/>
      <c r="BYY212" s="15"/>
      <c r="BYZ212" s="15"/>
      <c r="BZA212" s="15"/>
      <c r="BZB212" s="15"/>
      <c r="BZC212" s="15"/>
      <c r="BZD212" s="15"/>
      <c r="BZE212" s="15"/>
      <c r="BZF212" s="15"/>
      <c r="BZG212" s="15"/>
      <c r="BZH212" s="15"/>
      <c r="BZI212" s="15"/>
      <c r="BZJ212" s="15"/>
      <c r="BZK212" s="15"/>
      <c r="BZL212" s="15"/>
      <c r="BZM212" s="15"/>
      <c r="BZN212" s="15"/>
      <c r="BZO212" s="15"/>
      <c r="BZP212" s="15"/>
      <c r="BZQ212" s="15"/>
      <c r="BZR212" s="15"/>
      <c r="BZS212" s="15"/>
      <c r="BZT212" s="15"/>
      <c r="BZU212" s="15"/>
      <c r="BZV212" s="15"/>
      <c r="BZW212" s="15"/>
      <c r="BZX212" s="15"/>
      <c r="BZY212" s="15"/>
      <c r="BZZ212" s="15"/>
      <c r="CAA212" s="15"/>
      <c r="CAB212" s="15"/>
      <c r="CAC212" s="15"/>
      <c r="CAD212" s="15"/>
      <c r="CAE212" s="15"/>
      <c r="CAF212" s="15"/>
      <c r="CAG212" s="15"/>
      <c r="CAH212" s="15"/>
      <c r="CAI212" s="15"/>
      <c r="CAJ212" s="15"/>
      <c r="CAK212" s="15"/>
      <c r="CAL212" s="15"/>
      <c r="CAM212" s="15"/>
      <c r="CAN212" s="15"/>
      <c r="CAO212" s="15"/>
      <c r="CAP212" s="15"/>
      <c r="CAQ212" s="15"/>
      <c r="CAR212" s="15"/>
      <c r="CAS212" s="15"/>
      <c r="CAT212" s="15"/>
      <c r="CAU212" s="15"/>
      <c r="CAV212" s="15"/>
      <c r="CAW212" s="15"/>
      <c r="CAX212" s="15"/>
      <c r="CAY212" s="15"/>
      <c r="CAZ212" s="15"/>
      <c r="CBA212" s="15"/>
      <c r="CBB212" s="15"/>
      <c r="CBC212" s="15"/>
      <c r="CBD212" s="15"/>
      <c r="CBE212" s="15"/>
      <c r="CBF212" s="15"/>
      <c r="CBG212" s="15"/>
      <c r="CBH212" s="15"/>
      <c r="CBI212" s="15"/>
      <c r="CBJ212" s="15"/>
      <c r="CBK212" s="15"/>
      <c r="CBL212" s="15"/>
      <c r="CBM212" s="15"/>
      <c r="CBN212" s="15"/>
      <c r="CBO212" s="15"/>
      <c r="CBP212" s="15"/>
      <c r="CBQ212" s="15"/>
      <c r="CBR212" s="15"/>
      <c r="CBS212" s="15"/>
      <c r="CBT212" s="15"/>
      <c r="CBU212" s="15"/>
      <c r="CBV212" s="15"/>
      <c r="CBW212" s="15"/>
      <c r="CBX212" s="15"/>
      <c r="CBY212" s="15"/>
      <c r="CBZ212" s="15"/>
      <c r="CCA212" s="15"/>
      <c r="CCB212" s="15"/>
      <c r="CCC212" s="15"/>
      <c r="CCD212" s="15"/>
      <c r="CCE212" s="15"/>
      <c r="CCF212" s="15"/>
      <c r="CCG212" s="15"/>
      <c r="CCH212" s="15"/>
      <c r="CCI212" s="15"/>
      <c r="CCJ212" s="15"/>
      <c r="CCK212" s="15"/>
      <c r="CCL212" s="15"/>
      <c r="CCM212" s="15"/>
      <c r="CCN212" s="15"/>
      <c r="CCO212" s="15"/>
      <c r="CCP212" s="15"/>
      <c r="CCQ212" s="15"/>
      <c r="CCR212" s="15"/>
      <c r="CCS212" s="15"/>
      <c r="CCT212" s="15"/>
      <c r="CCU212" s="15"/>
      <c r="CCV212" s="15"/>
      <c r="CCW212" s="15"/>
      <c r="CCX212" s="15"/>
      <c r="CCY212" s="15"/>
      <c r="CCZ212" s="15"/>
      <c r="CDA212" s="15"/>
      <c r="CDB212" s="15"/>
      <c r="CDC212" s="15"/>
      <c r="CDD212" s="15"/>
      <c r="CDE212" s="15"/>
      <c r="CDF212" s="15"/>
      <c r="CDG212" s="15"/>
      <c r="CDH212" s="15"/>
      <c r="CDI212" s="15"/>
      <c r="CDJ212" s="15"/>
      <c r="CDK212" s="15"/>
      <c r="CDL212" s="15"/>
      <c r="CDM212" s="15"/>
      <c r="CDN212" s="15"/>
      <c r="CDO212" s="15"/>
      <c r="CDP212" s="15"/>
      <c r="CDQ212" s="15"/>
      <c r="CDR212" s="15"/>
      <c r="CDS212" s="15"/>
      <c r="CDT212" s="15"/>
      <c r="CDU212" s="15"/>
      <c r="CDV212" s="15"/>
      <c r="CDW212" s="15"/>
      <c r="CDX212" s="15"/>
      <c r="CDY212" s="15"/>
      <c r="CDZ212" s="15"/>
      <c r="CEA212" s="15"/>
      <c r="CEB212" s="15"/>
      <c r="CEC212" s="15"/>
      <c r="CED212" s="15"/>
      <c r="CEE212" s="15"/>
      <c r="CEF212" s="15"/>
      <c r="CEG212" s="15"/>
      <c r="CEH212" s="15"/>
      <c r="CEI212" s="15"/>
      <c r="CEJ212" s="15"/>
      <c r="CEK212" s="15"/>
      <c r="CEL212" s="15"/>
      <c r="CEM212" s="15"/>
      <c r="CEN212" s="15"/>
      <c r="CEO212" s="15"/>
      <c r="CEP212" s="15"/>
      <c r="CEQ212" s="15"/>
      <c r="CER212" s="15"/>
      <c r="CES212" s="15"/>
      <c r="CET212" s="15"/>
      <c r="CEU212" s="15"/>
      <c r="CEV212" s="15"/>
      <c r="CEW212" s="15"/>
      <c r="CEX212" s="15"/>
      <c r="CEY212" s="15"/>
      <c r="CEZ212" s="15"/>
      <c r="CFA212" s="15"/>
      <c r="CFB212" s="15"/>
      <c r="CFC212" s="15"/>
      <c r="CFD212" s="15"/>
      <c r="CFE212" s="15"/>
      <c r="CFF212" s="15"/>
      <c r="CFG212" s="15"/>
      <c r="CFH212" s="15"/>
      <c r="CFI212" s="15"/>
      <c r="CFJ212" s="15"/>
      <c r="CFK212" s="15"/>
      <c r="CFL212" s="15"/>
      <c r="CFM212" s="15"/>
      <c r="CFN212" s="15"/>
      <c r="CFO212" s="15"/>
      <c r="CFP212" s="15"/>
      <c r="CFQ212" s="15"/>
      <c r="CFR212" s="15"/>
      <c r="CFS212" s="15"/>
      <c r="CFT212" s="15"/>
      <c r="CFU212" s="15"/>
      <c r="CFV212" s="15"/>
      <c r="CFW212" s="15"/>
      <c r="CFX212" s="15"/>
      <c r="CFY212" s="15"/>
      <c r="CFZ212" s="15"/>
      <c r="CGA212" s="15"/>
      <c r="CGB212" s="15"/>
      <c r="CGC212" s="15"/>
      <c r="CGD212" s="15"/>
      <c r="CGE212" s="15"/>
      <c r="CGF212" s="15"/>
      <c r="CGG212" s="15"/>
      <c r="CGH212" s="15"/>
      <c r="CGI212" s="15"/>
      <c r="CGJ212" s="15"/>
      <c r="CGK212" s="15"/>
      <c r="CGL212" s="15"/>
      <c r="CGM212" s="15"/>
      <c r="CGN212" s="15"/>
      <c r="CGO212" s="15"/>
      <c r="CGP212" s="15"/>
      <c r="CGQ212" s="15"/>
      <c r="CGR212" s="15"/>
      <c r="CGS212" s="15"/>
      <c r="CGT212" s="15"/>
      <c r="CGU212" s="15"/>
      <c r="CGV212" s="15"/>
      <c r="CGW212" s="15"/>
      <c r="CGX212" s="15"/>
      <c r="CGY212" s="15"/>
      <c r="CGZ212" s="15"/>
      <c r="CHA212" s="15"/>
      <c r="CHB212" s="15"/>
      <c r="CHC212" s="15"/>
      <c r="CHD212" s="15"/>
      <c r="CHE212" s="15"/>
      <c r="CHF212" s="15"/>
      <c r="CHG212" s="15"/>
      <c r="CHH212" s="15"/>
      <c r="CHI212" s="15"/>
      <c r="CHJ212" s="15"/>
      <c r="CHK212" s="15"/>
      <c r="CHL212" s="15"/>
      <c r="CHM212" s="15"/>
      <c r="CHN212" s="15"/>
      <c r="CHO212" s="15"/>
      <c r="CHP212" s="15"/>
      <c r="CHQ212" s="15"/>
      <c r="CHR212" s="15"/>
      <c r="CHS212" s="15"/>
      <c r="CHT212" s="15"/>
      <c r="CHU212" s="15"/>
      <c r="CHV212" s="15"/>
      <c r="CHW212" s="15"/>
      <c r="CHX212" s="15"/>
      <c r="CHY212" s="15"/>
      <c r="CHZ212" s="15"/>
      <c r="CIA212" s="15"/>
      <c r="CIB212" s="15"/>
      <c r="CIC212" s="15"/>
      <c r="CID212" s="15"/>
      <c r="CIE212" s="15"/>
      <c r="CIF212" s="15"/>
      <c r="CIG212" s="15"/>
      <c r="CIH212" s="15"/>
      <c r="CII212" s="15"/>
      <c r="CIJ212" s="15"/>
      <c r="CIK212" s="15"/>
      <c r="CIL212" s="15"/>
      <c r="CIM212" s="15"/>
      <c r="CIN212" s="15"/>
      <c r="CIO212" s="15"/>
      <c r="CIP212" s="15"/>
      <c r="CIQ212" s="15"/>
      <c r="CIR212" s="15"/>
      <c r="CIS212" s="15"/>
      <c r="CIT212" s="15"/>
      <c r="CIU212" s="15"/>
      <c r="CIV212" s="15"/>
      <c r="CIW212" s="15"/>
      <c r="CIX212" s="15"/>
      <c r="CIY212" s="15"/>
      <c r="CIZ212" s="15"/>
      <c r="CJA212" s="15"/>
      <c r="CJB212" s="15"/>
      <c r="CJC212" s="15"/>
      <c r="CJD212" s="15"/>
      <c r="CJE212" s="15"/>
      <c r="CJF212" s="15"/>
      <c r="CJG212" s="15"/>
      <c r="CJH212" s="15"/>
      <c r="CJI212" s="15"/>
      <c r="CJJ212" s="15"/>
      <c r="CJK212" s="15"/>
      <c r="CJL212" s="15"/>
      <c r="CJM212" s="15"/>
      <c r="CJN212" s="15"/>
      <c r="CJO212" s="15"/>
      <c r="CJP212" s="15"/>
      <c r="CJQ212" s="15"/>
      <c r="CJR212" s="15"/>
      <c r="CJS212" s="15"/>
      <c r="CJT212" s="15"/>
      <c r="CJU212" s="15"/>
      <c r="CJV212" s="15"/>
      <c r="CJW212" s="15"/>
      <c r="CJX212" s="15"/>
      <c r="CJY212" s="15"/>
      <c r="CJZ212" s="15"/>
      <c r="CKA212" s="15"/>
      <c r="CKB212" s="15"/>
      <c r="CKC212" s="15"/>
      <c r="CKD212" s="15"/>
      <c r="CKE212" s="15"/>
      <c r="CKF212" s="15"/>
      <c r="CKG212" s="15"/>
      <c r="CKH212" s="15"/>
      <c r="CKI212" s="15"/>
      <c r="CKJ212" s="15"/>
      <c r="CKK212" s="15"/>
      <c r="CKL212" s="15"/>
      <c r="CKM212" s="15"/>
      <c r="CKN212" s="15"/>
      <c r="CKO212" s="15"/>
      <c r="CKP212" s="15"/>
      <c r="CKQ212" s="15"/>
      <c r="CKR212" s="15"/>
      <c r="CKS212" s="15"/>
      <c r="CKT212" s="15"/>
      <c r="CKU212" s="15"/>
      <c r="CKV212" s="15"/>
      <c r="CKW212" s="15"/>
      <c r="CKX212" s="15"/>
      <c r="CKY212" s="15"/>
      <c r="CKZ212" s="15"/>
      <c r="CLA212" s="15"/>
      <c r="CLB212" s="15"/>
      <c r="CLC212" s="15"/>
      <c r="CLD212" s="15"/>
      <c r="CLE212" s="15"/>
      <c r="CLF212" s="15"/>
      <c r="CLG212" s="15"/>
      <c r="CLH212" s="15"/>
      <c r="CLI212" s="15"/>
      <c r="CLJ212" s="15"/>
      <c r="CLK212" s="15"/>
      <c r="CLL212" s="15"/>
      <c r="CLM212" s="15"/>
      <c r="CLN212" s="15"/>
      <c r="CLO212" s="15"/>
      <c r="CLP212" s="15"/>
      <c r="CLQ212" s="15"/>
      <c r="CLR212" s="15"/>
      <c r="CLS212" s="15"/>
      <c r="CLT212" s="15"/>
      <c r="CLU212" s="15"/>
      <c r="CLV212" s="15"/>
      <c r="CLW212" s="15"/>
      <c r="CLX212" s="15"/>
      <c r="CLY212" s="15"/>
      <c r="CLZ212" s="15"/>
      <c r="CMA212" s="15"/>
      <c r="CMB212" s="15"/>
      <c r="CMC212" s="15"/>
      <c r="CMD212" s="15"/>
      <c r="CME212" s="15"/>
      <c r="CMF212" s="15"/>
      <c r="CMG212" s="15"/>
      <c r="CMH212" s="15"/>
      <c r="CMI212" s="15"/>
      <c r="CMJ212" s="15"/>
      <c r="CMK212" s="15"/>
      <c r="CML212" s="15"/>
      <c r="CMM212" s="15"/>
      <c r="CMN212" s="15"/>
      <c r="CMO212" s="15"/>
      <c r="CMP212" s="15"/>
      <c r="CMQ212" s="15"/>
      <c r="CMR212" s="15"/>
      <c r="CMS212" s="15"/>
      <c r="CMT212" s="15"/>
      <c r="CMU212" s="15"/>
      <c r="CMV212" s="15"/>
      <c r="CMW212" s="15"/>
      <c r="CMX212" s="15"/>
      <c r="CMY212" s="15"/>
      <c r="CMZ212" s="15"/>
      <c r="CNA212" s="15"/>
      <c r="CNB212" s="15"/>
      <c r="CNC212" s="15"/>
      <c r="CND212" s="15"/>
      <c r="CNE212" s="15"/>
      <c r="CNF212" s="15"/>
      <c r="CNG212" s="15"/>
      <c r="CNH212" s="15"/>
      <c r="CNI212" s="15"/>
      <c r="CNJ212" s="15"/>
      <c r="CNK212" s="15"/>
      <c r="CNL212" s="15"/>
      <c r="CNM212" s="15"/>
      <c r="CNN212" s="15"/>
      <c r="CNO212" s="15"/>
      <c r="CNP212" s="15"/>
      <c r="CNQ212" s="15"/>
      <c r="CNR212" s="15"/>
      <c r="CNS212" s="15"/>
      <c r="CNT212" s="15"/>
      <c r="CNU212" s="15"/>
      <c r="CNV212" s="15"/>
      <c r="CNW212" s="15"/>
      <c r="CNX212" s="15"/>
      <c r="CNY212" s="15"/>
      <c r="CNZ212" s="15"/>
      <c r="COA212" s="15"/>
      <c r="COB212" s="15"/>
      <c r="COC212" s="15"/>
      <c r="COD212" s="15"/>
      <c r="COE212" s="15"/>
      <c r="COF212" s="15"/>
      <c r="COG212" s="15"/>
      <c r="COH212" s="15"/>
      <c r="COI212" s="15"/>
      <c r="COJ212" s="15"/>
      <c r="COK212" s="15"/>
      <c r="COL212" s="15"/>
      <c r="COM212" s="15"/>
      <c r="CON212" s="15"/>
      <c r="COO212" s="15"/>
      <c r="COP212" s="15"/>
      <c r="COQ212" s="15"/>
      <c r="COR212" s="15"/>
      <c r="COS212" s="15"/>
      <c r="COT212" s="15"/>
      <c r="COU212" s="15"/>
      <c r="COV212" s="15"/>
      <c r="COW212" s="15"/>
      <c r="COX212" s="15"/>
      <c r="COY212" s="15"/>
      <c r="COZ212" s="15"/>
      <c r="CPA212" s="15"/>
      <c r="CPB212" s="15"/>
      <c r="CPC212" s="15"/>
      <c r="CPD212" s="15"/>
      <c r="CPE212" s="15"/>
      <c r="CPF212" s="15"/>
      <c r="CPG212" s="15"/>
      <c r="CPH212" s="15"/>
      <c r="CPI212" s="15"/>
      <c r="CPJ212" s="15"/>
      <c r="CPK212" s="15"/>
      <c r="CPL212" s="15"/>
      <c r="CPM212" s="15"/>
      <c r="CPN212" s="15"/>
      <c r="CPO212" s="15"/>
      <c r="CPP212" s="15"/>
      <c r="CPQ212" s="15"/>
      <c r="CPR212" s="15"/>
      <c r="CPS212" s="15"/>
      <c r="CPT212" s="15"/>
      <c r="CPU212" s="15"/>
      <c r="CPV212" s="15"/>
      <c r="CPW212" s="15"/>
      <c r="CPX212" s="15"/>
      <c r="CPY212" s="15"/>
      <c r="CPZ212" s="15"/>
      <c r="CQA212" s="15"/>
      <c r="CQB212" s="15"/>
      <c r="CQC212" s="15"/>
      <c r="CQD212" s="15"/>
      <c r="CQE212" s="15"/>
      <c r="CQF212" s="15"/>
      <c r="CQG212" s="15"/>
      <c r="CQH212" s="15"/>
      <c r="CQI212" s="15"/>
      <c r="CQJ212" s="15"/>
      <c r="CQK212" s="15"/>
      <c r="CQL212" s="15"/>
      <c r="CQM212" s="15"/>
      <c r="CQN212" s="15"/>
      <c r="CQO212" s="15"/>
      <c r="CQP212" s="15"/>
      <c r="CQQ212" s="15"/>
      <c r="CQR212" s="15"/>
      <c r="CQS212" s="15"/>
      <c r="CQT212" s="15"/>
      <c r="CQU212" s="15"/>
      <c r="CQV212" s="15"/>
      <c r="CQW212" s="15"/>
      <c r="CQX212" s="15"/>
      <c r="CQY212" s="15"/>
      <c r="CQZ212" s="15"/>
      <c r="CRA212" s="15"/>
      <c r="CRB212" s="15"/>
      <c r="CRC212" s="15"/>
      <c r="CRD212" s="15"/>
      <c r="CRE212" s="15"/>
      <c r="CRF212" s="15"/>
      <c r="CRG212" s="15"/>
      <c r="CRH212" s="15"/>
      <c r="CRI212" s="15"/>
      <c r="CRJ212" s="15"/>
      <c r="CRK212" s="15"/>
      <c r="CRL212" s="15"/>
      <c r="CRM212" s="15"/>
      <c r="CRN212" s="15"/>
      <c r="CRO212" s="15"/>
      <c r="CRP212" s="15"/>
      <c r="CRQ212" s="15"/>
      <c r="CRR212" s="15"/>
      <c r="CRS212" s="15"/>
      <c r="CRT212" s="15"/>
      <c r="CRU212" s="15"/>
      <c r="CRV212" s="15"/>
      <c r="CRW212" s="15"/>
      <c r="CRX212" s="15"/>
      <c r="CRY212" s="15"/>
      <c r="CRZ212" s="15"/>
      <c r="CSA212" s="15"/>
      <c r="CSB212" s="15"/>
      <c r="CSC212" s="15"/>
      <c r="CSD212" s="15"/>
      <c r="CSE212" s="15"/>
      <c r="CSF212" s="15"/>
      <c r="CSG212" s="15"/>
      <c r="CSH212" s="15"/>
      <c r="CSI212" s="15"/>
      <c r="CSJ212" s="15"/>
      <c r="CSK212" s="15"/>
      <c r="CSL212" s="15"/>
      <c r="CSM212" s="15"/>
      <c r="CSN212" s="15"/>
      <c r="CSO212" s="15"/>
      <c r="CSP212" s="15"/>
      <c r="CSQ212" s="15"/>
      <c r="CSR212" s="15"/>
      <c r="CSS212" s="15"/>
      <c r="CST212" s="15"/>
      <c r="CSU212" s="15"/>
      <c r="CSV212" s="15"/>
      <c r="CSW212" s="15"/>
      <c r="CSX212" s="15"/>
      <c r="CSY212" s="15"/>
      <c r="CSZ212" s="15"/>
      <c r="CTA212" s="15"/>
      <c r="CTB212" s="15"/>
      <c r="CTC212" s="15"/>
      <c r="CTD212" s="15"/>
      <c r="CTE212" s="15"/>
      <c r="CTF212" s="15"/>
      <c r="CTG212" s="15"/>
      <c r="CTH212" s="15"/>
      <c r="CTI212" s="15"/>
      <c r="CTJ212" s="15"/>
      <c r="CTK212" s="15"/>
      <c r="CTL212" s="15"/>
      <c r="CTM212" s="15"/>
      <c r="CTN212" s="15"/>
      <c r="CTO212" s="15"/>
      <c r="CTP212" s="15"/>
      <c r="CTQ212" s="15"/>
      <c r="CTR212" s="15"/>
      <c r="CTS212" s="15"/>
      <c r="CTT212" s="15"/>
      <c r="CTU212" s="15"/>
      <c r="CTV212" s="15"/>
      <c r="CTW212" s="15"/>
      <c r="CTX212" s="15"/>
      <c r="CTY212" s="15"/>
      <c r="CTZ212" s="15"/>
      <c r="CUA212" s="15"/>
      <c r="CUB212" s="15"/>
      <c r="CUC212" s="15"/>
      <c r="CUD212" s="15"/>
      <c r="CUE212" s="15"/>
      <c r="CUF212" s="15"/>
      <c r="CUG212" s="15"/>
      <c r="CUH212" s="15"/>
      <c r="CUI212" s="15"/>
      <c r="CUJ212" s="15"/>
      <c r="CUK212" s="15"/>
      <c r="CUL212" s="15"/>
      <c r="CUM212" s="15"/>
      <c r="CUN212" s="15"/>
      <c r="CUO212" s="15"/>
      <c r="CUP212" s="15"/>
      <c r="CUQ212" s="15"/>
      <c r="CUR212" s="15"/>
      <c r="CUS212" s="15"/>
      <c r="CUT212" s="15"/>
      <c r="CUU212" s="15"/>
      <c r="CUV212" s="15"/>
      <c r="CUW212" s="15"/>
      <c r="CUX212" s="15"/>
      <c r="CUY212" s="15"/>
      <c r="CUZ212" s="15"/>
      <c r="CVA212" s="15"/>
      <c r="CVB212" s="15"/>
      <c r="CVC212" s="15"/>
      <c r="CVD212" s="15"/>
      <c r="CVE212" s="15"/>
      <c r="CVF212" s="15"/>
      <c r="CVG212" s="15"/>
      <c r="CVH212" s="15"/>
      <c r="CVI212" s="15"/>
      <c r="CVJ212" s="15"/>
      <c r="CVK212" s="15"/>
      <c r="CVL212" s="15"/>
      <c r="CVM212" s="15"/>
      <c r="CVN212" s="15"/>
      <c r="CVO212" s="15"/>
      <c r="CVP212" s="15"/>
      <c r="CVQ212" s="15"/>
      <c r="CVR212" s="15"/>
      <c r="CVS212" s="15"/>
      <c r="CVT212" s="15"/>
      <c r="CVU212" s="15"/>
      <c r="CVV212" s="15"/>
      <c r="CVW212" s="15"/>
      <c r="CVX212" s="15"/>
      <c r="CVY212" s="15"/>
      <c r="CVZ212" s="15"/>
      <c r="CWA212" s="15"/>
      <c r="CWB212" s="15"/>
      <c r="CWC212" s="15"/>
      <c r="CWD212" s="15"/>
      <c r="CWE212" s="15"/>
      <c r="CWF212" s="15"/>
      <c r="CWG212" s="15"/>
      <c r="CWH212" s="15"/>
      <c r="CWI212" s="15"/>
      <c r="CWJ212" s="15"/>
      <c r="CWK212" s="15"/>
      <c r="CWL212" s="15"/>
      <c r="CWM212" s="15"/>
      <c r="CWN212" s="15"/>
      <c r="CWO212" s="15"/>
      <c r="CWP212" s="15"/>
      <c r="CWQ212" s="15"/>
      <c r="CWR212" s="15"/>
      <c r="CWS212" s="15"/>
      <c r="CWT212" s="15"/>
      <c r="CWU212" s="15"/>
      <c r="CWV212" s="15"/>
      <c r="CWW212" s="15"/>
      <c r="CWX212" s="15"/>
      <c r="CWY212" s="15"/>
      <c r="CWZ212" s="15"/>
      <c r="CXA212" s="15"/>
      <c r="CXB212" s="15"/>
      <c r="CXC212" s="15"/>
      <c r="CXD212" s="15"/>
      <c r="CXE212" s="15"/>
      <c r="CXF212" s="15"/>
      <c r="CXG212" s="15"/>
      <c r="CXH212" s="15"/>
      <c r="CXI212" s="15"/>
      <c r="CXJ212" s="15"/>
      <c r="CXK212" s="15"/>
      <c r="CXL212" s="15"/>
      <c r="CXM212" s="15"/>
      <c r="CXN212" s="15"/>
      <c r="CXO212" s="15"/>
      <c r="CXP212" s="15"/>
      <c r="CXQ212" s="15"/>
      <c r="CXR212" s="15"/>
      <c r="CXS212" s="15"/>
      <c r="CXT212" s="15"/>
      <c r="CXU212" s="15"/>
      <c r="CXV212" s="15"/>
      <c r="CXW212" s="15"/>
      <c r="CXX212" s="15"/>
      <c r="CXY212" s="15"/>
      <c r="CXZ212" s="15"/>
      <c r="CYA212" s="15"/>
      <c r="CYB212" s="15"/>
      <c r="CYC212" s="15"/>
      <c r="CYD212" s="15"/>
      <c r="CYE212" s="15"/>
      <c r="CYF212" s="15"/>
      <c r="CYG212" s="15"/>
      <c r="CYH212" s="15"/>
      <c r="CYI212" s="15"/>
      <c r="CYJ212" s="15"/>
      <c r="CYK212" s="15"/>
      <c r="CYL212" s="15"/>
      <c r="CYM212" s="15"/>
      <c r="CYN212" s="15"/>
      <c r="CYO212" s="15"/>
      <c r="CYP212" s="15"/>
      <c r="CYQ212" s="15"/>
      <c r="CYR212" s="15"/>
      <c r="CYS212" s="15"/>
      <c r="CYT212" s="15"/>
      <c r="CYU212" s="15"/>
      <c r="CYV212" s="15"/>
      <c r="CYW212" s="15"/>
      <c r="CYX212" s="15"/>
      <c r="CYY212" s="15"/>
      <c r="CYZ212" s="15"/>
      <c r="CZA212" s="15"/>
      <c r="CZB212" s="15"/>
      <c r="CZC212" s="15"/>
      <c r="CZD212" s="15"/>
      <c r="CZE212" s="15"/>
      <c r="CZF212" s="15"/>
      <c r="CZG212" s="15"/>
      <c r="CZH212" s="15"/>
      <c r="CZI212" s="15"/>
      <c r="CZJ212" s="15"/>
      <c r="CZK212" s="15"/>
      <c r="CZL212" s="15"/>
      <c r="CZM212" s="15"/>
      <c r="CZN212" s="15"/>
      <c r="CZO212" s="15"/>
      <c r="CZP212" s="15"/>
      <c r="CZQ212" s="15"/>
      <c r="CZR212" s="15"/>
      <c r="CZS212" s="15"/>
      <c r="CZT212" s="15"/>
      <c r="CZU212" s="15"/>
      <c r="CZV212" s="15"/>
      <c r="CZW212" s="15"/>
      <c r="CZX212" s="15"/>
      <c r="CZY212" s="15"/>
      <c r="CZZ212" s="15"/>
      <c r="DAA212" s="15"/>
      <c r="DAB212" s="15"/>
      <c r="DAC212" s="15"/>
      <c r="DAD212" s="15"/>
      <c r="DAE212" s="15"/>
      <c r="DAF212" s="15"/>
      <c r="DAG212" s="15"/>
      <c r="DAH212" s="15"/>
      <c r="DAI212" s="15"/>
      <c r="DAJ212" s="15"/>
      <c r="DAK212" s="15"/>
      <c r="DAL212" s="15"/>
      <c r="DAM212" s="15"/>
      <c r="DAN212" s="15"/>
      <c r="DAO212" s="15"/>
      <c r="DAP212" s="15"/>
      <c r="DAQ212" s="15"/>
      <c r="DAR212" s="15"/>
      <c r="DAS212" s="15"/>
      <c r="DAT212" s="15"/>
      <c r="DAU212" s="15"/>
      <c r="DAV212" s="15"/>
      <c r="DAW212" s="15"/>
      <c r="DAX212" s="15"/>
      <c r="DAY212" s="15"/>
      <c r="DAZ212" s="15"/>
      <c r="DBA212" s="15"/>
      <c r="DBB212" s="15"/>
      <c r="DBC212" s="15"/>
      <c r="DBD212" s="15"/>
      <c r="DBE212" s="15"/>
      <c r="DBF212" s="15"/>
      <c r="DBG212" s="15"/>
      <c r="DBH212" s="15"/>
      <c r="DBI212" s="15"/>
      <c r="DBJ212" s="15"/>
      <c r="DBK212" s="15"/>
      <c r="DBL212" s="15"/>
      <c r="DBM212" s="15"/>
      <c r="DBN212" s="15"/>
      <c r="DBO212" s="15"/>
      <c r="DBP212" s="15"/>
      <c r="DBQ212" s="15"/>
      <c r="DBR212" s="15"/>
      <c r="DBS212" s="15"/>
      <c r="DBT212" s="15"/>
      <c r="DBU212" s="15"/>
      <c r="DBV212" s="15"/>
      <c r="DBW212" s="15"/>
      <c r="DBX212" s="15"/>
      <c r="DBY212" s="15"/>
      <c r="DBZ212" s="15"/>
      <c r="DCA212" s="15"/>
      <c r="DCB212" s="15"/>
      <c r="DCC212" s="15"/>
      <c r="DCD212" s="15"/>
      <c r="DCE212" s="15"/>
      <c r="DCF212" s="15"/>
      <c r="DCG212" s="15"/>
      <c r="DCH212" s="15"/>
      <c r="DCI212" s="15"/>
      <c r="DCJ212" s="15"/>
      <c r="DCK212" s="15"/>
      <c r="DCL212" s="15"/>
      <c r="DCM212" s="15"/>
      <c r="DCN212" s="15"/>
      <c r="DCO212" s="15"/>
      <c r="DCP212" s="15"/>
      <c r="DCQ212" s="15"/>
      <c r="DCR212" s="15"/>
      <c r="DCS212" s="15"/>
      <c r="DCT212" s="15"/>
      <c r="DCU212" s="15"/>
      <c r="DCV212" s="15"/>
      <c r="DCW212" s="15"/>
      <c r="DCX212" s="15"/>
      <c r="DCY212" s="15"/>
      <c r="DCZ212" s="15"/>
      <c r="DDA212" s="15"/>
      <c r="DDB212" s="15"/>
      <c r="DDC212" s="15"/>
      <c r="DDD212" s="15"/>
      <c r="DDE212" s="15"/>
      <c r="DDF212" s="15"/>
      <c r="DDG212" s="15"/>
      <c r="DDH212" s="15"/>
      <c r="DDI212" s="15"/>
      <c r="DDJ212" s="15"/>
      <c r="DDK212" s="15"/>
      <c r="DDL212" s="15"/>
      <c r="DDM212" s="15"/>
      <c r="DDN212" s="15"/>
      <c r="DDO212" s="15"/>
      <c r="DDP212" s="15"/>
      <c r="DDQ212" s="15"/>
      <c r="DDR212" s="15"/>
      <c r="DDS212" s="15"/>
      <c r="DDT212" s="15"/>
      <c r="DDU212" s="15"/>
      <c r="DDV212" s="15"/>
      <c r="DDW212" s="15"/>
      <c r="DDX212" s="15"/>
      <c r="DDY212" s="15"/>
      <c r="DDZ212" s="15"/>
      <c r="DEA212" s="15"/>
      <c r="DEB212" s="15"/>
      <c r="DEC212" s="15"/>
      <c r="DED212" s="15"/>
      <c r="DEE212" s="15"/>
      <c r="DEF212" s="15"/>
      <c r="DEG212" s="15"/>
      <c r="DEH212" s="15"/>
      <c r="DEI212" s="15"/>
      <c r="DEJ212" s="15"/>
      <c r="DEK212" s="15"/>
      <c r="DEL212" s="15"/>
      <c r="DEM212" s="15"/>
      <c r="DEN212" s="15"/>
      <c r="DEO212" s="15"/>
      <c r="DEP212" s="15"/>
      <c r="DEQ212" s="15"/>
      <c r="DER212" s="15"/>
      <c r="DES212" s="15"/>
      <c r="DET212" s="15"/>
      <c r="DEU212" s="15"/>
      <c r="DEV212" s="15"/>
      <c r="DEW212" s="15"/>
      <c r="DEX212" s="15"/>
      <c r="DEY212" s="15"/>
      <c r="DEZ212" s="15"/>
      <c r="DFA212" s="15"/>
      <c r="DFB212" s="15"/>
      <c r="DFC212" s="15"/>
      <c r="DFD212" s="15"/>
      <c r="DFE212" s="15"/>
      <c r="DFF212" s="15"/>
      <c r="DFG212" s="15"/>
      <c r="DFH212" s="15"/>
      <c r="DFI212" s="15"/>
      <c r="DFJ212" s="15"/>
      <c r="DFK212" s="15"/>
      <c r="DFL212" s="15"/>
      <c r="DFM212" s="15"/>
      <c r="DFN212" s="15"/>
      <c r="DFO212" s="15"/>
      <c r="DFP212" s="15"/>
      <c r="DFQ212" s="15"/>
      <c r="DFR212" s="15"/>
      <c r="DFS212" s="15"/>
      <c r="DFT212" s="15"/>
      <c r="DFU212" s="15"/>
      <c r="DFV212" s="15"/>
      <c r="DFW212" s="15"/>
      <c r="DFX212" s="15"/>
      <c r="DFY212" s="15"/>
      <c r="DFZ212" s="15"/>
      <c r="DGA212" s="15"/>
      <c r="DGB212" s="15"/>
      <c r="DGC212" s="15"/>
      <c r="DGD212" s="15"/>
      <c r="DGE212" s="15"/>
      <c r="DGF212" s="15"/>
      <c r="DGG212" s="15"/>
      <c r="DGH212" s="15"/>
      <c r="DGI212" s="15"/>
      <c r="DGJ212" s="15"/>
      <c r="DGK212" s="15"/>
      <c r="DGL212" s="15"/>
      <c r="DGM212" s="15"/>
      <c r="DGN212" s="15"/>
      <c r="DGO212" s="15"/>
      <c r="DGP212" s="15"/>
      <c r="DGQ212" s="15"/>
      <c r="DGR212" s="15"/>
      <c r="DGS212" s="15"/>
      <c r="DGT212" s="15"/>
      <c r="DGU212" s="15"/>
      <c r="DGV212" s="15"/>
      <c r="DGW212" s="15"/>
      <c r="DGX212" s="15"/>
      <c r="DGY212" s="15"/>
      <c r="DGZ212" s="15"/>
      <c r="DHA212" s="15"/>
      <c r="DHB212" s="15"/>
      <c r="DHC212" s="15"/>
      <c r="DHD212" s="15"/>
      <c r="DHE212" s="15"/>
      <c r="DHF212" s="15"/>
      <c r="DHG212" s="15"/>
      <c r="DHH212" s="15"/>
      <c r="DHI212" s="15"/>
      <c r="DHJ212" s="15"/>
      <c r="DHK212" s="15"/>
      <c r="DHL212" s="15"/>
      <c r="DHM212" s="15"/>
      <c r="DHN212" s="15"/>
      <c r="DHO212" s="15"/>
      <c r="DHP212" s="15"/>
      <c r="DHQ212" s="15"/>
      <c r="DHR212" s="15"/>
      <c r="DHS212" s="15"/>
      <c r="DHT212" s="15"/>
      <c r="DHU212" s="15"/>
      <c r="DHV212" s="15"/>
      <c r="DHW212" s="15"/>
      <c r="DHX212" s="15"/>
      <c r="DHY212" s="15"/>
      <c r="DHZ212" s="15"/>
      <c r="DIA212" s="15"/>
      <c r="DIB212" s="15"/>
      <c r="DIC212" s="15"/>
      <c r="DID212" s="15"/>
      <c r="DIE212" s="15"/>
      <c r="DIF212" s="15"/>
      <c r="DIG212" s="15"/>
      <c r="DIH212" s="15"/>
      <c r="DII212" s="15"/>
      <c r="DIJ212" s="15"/>
      <c r="DIK212" s="15"/>
      <c r="DIL212" s="15"/>
      <c r="DIM212" s="15"/>
      <c r="DIN212" s="15"/>
      <c r="DIO212" s="15"/>
      <c r="DIP212" s="15"/>
      <c r="DIQ212" s="15"/>
      <c r="DIR212" s="15"/>
      <c r="DIS212" s="15"/>
      <c r="DIT212" s="15"/>
      <c r="DIU212" s="15"/>
      <c r="DIV212" s="15"/>
      <c r="DIW212" s="15"/>
      <c r="DIX212" s="15"/>
      <c r="DIY212" s="15"/>
      <c r="DIZ212" s="15"/>
      <c r="DJA212" s="15"/>
      <c r="DJB212" s="15"/>
      <c r="DJC212" s="15"/>
      <c r="DJD212" s="15"/>
      <c r="DJE212" s="15"/>
      <c r="DJF212" s="15"/>
      <c r="DJG212" s="15"/>
      <c r="DJH212" s="15"/>
      <c r="DJI212" s="15"/>
      <c r="DJJ212" s="15"/>
      <c r="DJK212" s="15"/>
      <c r="DJL212" s="15"/>
      <c r="DJM212" s="15"/>
      <c r="DJN212" s="15"/>
      <c r="DJO212" s="15"/>
      <c r="DJP212" s="15"/>
      <c r="DJQ212" s="15"/>
      <c r="DJR212" s="15"/>
      <c r="DJS212" s="15"/>
      <c r="DJT212" s="15"/>
      <c r="DJU212" s="15"/>
      <c r="DJV212" s="15"/>
      <c r="DJW212" s="15"/>
      <c r="DJX212" s="15"/>
      <c r="DJY212" s="15"/>
      <c r="DJZ212" s="15"/>
      <c r="DKA212" s="15"/>
      <c r="DKB212" s="15"/>
      <c r="DKC212" s="15"/>
      <c r="DKD212" s="15"/>
      <c r="DKE212" s="15"/>
      <c r="DKF212" s="15"/>
      <c r="DKG212" s="15"/>
      <c r="DKH212" s="15"/>
      <c r="DKI212" s="15"/>
      <c r="DKJ212" s="15"/>
      <c r="DKK212" s="15"/>
      <c r="DKL212" s="15"/>
      <c r="DKM212" s="15"/>
      <c r="DKN212" s="15"/>
      <c r="DKO212" s="15"/>
      <c r="DKP212" s="15"/>
      <c r="DKQ212" s="15"/>
      <c r="DKR212" s="15"/>
      <c r="DKS212" s="15"/>
      <c r="DKT212" s="15"/>
      <c r="DKU212" s="15"/>
      <c r="DKV212" s="15"/>
      <c r="DKW212" s="15"/>
      <c r="DKX212" s="15"/>
      <c r="DKY212" s="15"/>
      <c r="DKZ212" s="15"/>
      <c r="DLA212" s="15"/>
      <c r="DLB212" s="15"/>
      <c r="DLC212" s="15"/>
      <c r="DLD212" s="15"/>
      <c r="DLE212" s="15"/>
      <c r="DLF212" s="15"/>
      <c r="DLG212" s="15"/>
      <c r="DLH212" s="15"/>
      <c r="DLI212" s="15"/>
      <c r="DLJ212" s="15"/>
      <c r="DLK212" s="15"/>
      <c r="DLL212" s="15"/>
      <c r="DLM212" s="15"/>
      <c r="DLN212" s="15"/>
      <c r="DLO212" s="15"/>
      <c r="DLP212" s="15"/>
      <c r="DLQ212" s="15"/>
      <c r="DLR212" s="15"/>
      <c r="DLS212" s="15"/>
      <c r="DLT212" s="15"/>
      <c r="DLU212" s="15"/>
      <c r="DLV212" s="15"/>
      <c r="DLW212" s="15"/>
      <c r="DLX212" s="15"/>
      <c r="DLY212" s="15"/>
      <c r="DLZ212" s="15"/>
      <c r="DMA212" s="15"/>
      <c r="DMB212" s="15"/>
      <c r="DMC212" s="15"/>
      <c r="DMD212" s="15"/>
      <c r="DME212" s="15"/>
      <c r="DMF212" s="15"/>
      <c r="DMG212" s="15"/>
      <c r="DMH212" s="15"/>
      <c r="DMI212" s="15"/>
      <c r="DMJ212" s="15"/>
      <c r="DMK212" s="15"/>
      <c r="DML212" s="15"/>
      <c r="DMM212" s="15"/>
      <c r="DMN212" s="15"/>
      <c r="DMO212" s="15"/>
      <c r="DMP212" s="15"/>
      <c r="DMQ212" s="15"/>
      <c r="DMR212" s="15"/>
      <c r="DMS212" s="15"/>
      <c r="DMT212" s="15"/>
      <c r="DMU212" s="15"/>
      <c r="DMV212" s="15"/>
      <c r="DMW212" s="15"/>
      <c r="DMX212" s="15"/>
      <c r="DMY212" s="15"/>
      <c r="DMZ212" s="15"/>
      <c r="DNA212" s="15"/>
      <c r="DNB212" s="15"/>
      <c r="DNC212" s="15"/>
      <c r="DND212" s="15"/>
      <c r="DNE212" s="15"/>
      <c r="DNF212" s="15"/>
      <c r="DNG212" s="15"/>
      <c r="DNH212" s="15"/>
      <c r="DNI212" s="15"/>
      <c r="DNJ212" s="15"/>
      <c r="DNK212" s="15"/>
      <c r="DNL212" s="15"/>
      <c r="DNM212" s="15"/>
      <c r="DNN212" s="15"/>
      <c r="DNO212" s="15"/>
      <c r="DNP212" s="15"/>
      <c r="DNQ212" s="15"/>
      <c r="DNR212" s="15"/>
      <c r="DNS212" s="15"/>
      <c r="DNT212" s="15"/>
      <c r="DNU212" s="15"/>
      <c r="DNV212" s="15"/>
      <c r="DNW212" s="15"/>
      <c r="DNX212" s="15"/>
      <c r="DNY212" s="15"/>
      <c r="DNZ212" s="15"/>
      <c r="DOA212" s="15"/>
      <c r="DOB212" s="15"/>
      <c r="DOC212" s="15"/>
      <c r="DOD212" s="15"/>
      <c r="DOE212" s="15"/>
      <c r="DOF212" s="15"/>
      <c r="DOG212" s="15"/>
      <c r="DOH212" s="15"/>
      <c r="DOI212" s="15"/>
      <c r="DOJ212" s="15"/>
      <c r="DOK212" s="15"/>
      <c r="DOL212" s="15"/>
      <c r="DOM212" s="15"/>
      <c r="DON212" s="15"/>
      <c r="DOO212" s="15"/>
      <c r="DOP212" s="15"/>
      <c r="DOQ212" s="15"/>
      <c r="DOR212" s="15"/>
      <c r="DOS212" s="15"/>
      <c r="DOT212" s="15"/>
      <c r="DOU212" s="15"/>
      <c r="DOV212" s="15"/>
      <c r="DOW212" s="15"/>
      <c r="DOX212" s="15"/>
      <c r="DOY212" s="15"/>
      <c r="DOZ212" s="15"/>
      <c r="DPA212" s="15"/>
      <c r="DPB212" s="15"/>
      <c r="DPC212" s="15"/>
      <c r="DPD212" s="15"/>
      <c r="DPE212" s="15"/>
      <c r="DPF212" s="15"/>
      <c r="DPG212" s="15"/>
      <c r="DPH212" s="15"/>
      <c r="DPI212" s="15"/>
      <c r="DPJ212" s="15"/>
      <c r="DPK212" s="15"/>
      <c r="DPL212" s="15"/>
      <c r="DPM212" s="15"/>
      <c r="DPN212" s="15"/>
      <c r="DPO212" s="15"/>
      <c r="DPP212" s="15"/>
      <c r="DPQ212" s="15"/>
      <c r="DPR212" s="15"/>
      <c r="DPS212" s="15"/>
      <c r="DPT212" s="15"/>
      <c r="DPU212" s="15"/>
      <c r="DPV212" s="15"/>
      <c r="DPW212" s="15"/>
      <c r="DPX212" s="15"/>
      <c r="DPY212" s="15"/>
      <c r="DPZ212" s="15"/>
      <c r="DQA212" s="15"/>
      <c r="DQB212" s="15"/>
      <c r="DQC212" s="15"/>
      <c r="DQD212" s="15"/>
      <c r="DQE212" s="15"/>
      <c r="DQF212" s="15"/>
      <c r="DQG212" s="15"/>
      <c r="DQH212" s="15"/>
      <c r="DQI212" s="15"/>
      <c r="DQJ212" s="15"/>
      <c r="DQK212" s="15"/>
      <c r="DQL212" s="15"/>
      <c r="DQM212" s="15"/>
      <c r="DQN212" s="15"/>
      <c r="DQO212" s="15"/>
      <c r="DQP212" s="15"/>
      <c r="DQQ212" s="15"/>
      <c r="DQR212" s="15"/>
      <c r="DQS212" s="15"/>
      <c r="DQT212" s="15"/>
      <c r="DQU212" s="15"/>
      <c r="DQV212" s="15"/>
      <c r="DQW212" s="15"/>
      <c r="DQX212" s="15"/>
      <c r="DQY212" s="15"/>
      <c r="DQZ212" s="15"/>
      <c r="DRA212" s="15"/>
      <c r="DRB212" s="15"/>
      <c r="DRC212" s="15"/>
      <c r="DRD212" s="15"/>
      <c r="DRE212" s="15"/>
      <c r="DRF212" s="15"/>
      <c r="DRG212" s="15"/>
      <c r="DRH212" s="15"/>
      <c r="DRI212" s="15"/>
      <c r="DRJ212" s="15"/>
      <c r="DRK212" s="15"/>
      <c r="DRL212" s="15"/>
      <c r="DRM212" s="15"/>
      <c r="DRN212" s="15"/>
      <c r="DRO212" s="15"/>
      <c r="DRP212" s="15"/>
      <c r="DRQ212" s="15"/>
      <c r="DRR212" s="15"/>
      <c r="DRS212" s="15"/>
      <c r="DRT212" s="15"/>
      <c r="DRU212" s="15"/>
      <c r="DRV212" s="15"/>
      <c r="DRW212" s="15"/>
      <c r="DRX212" s="15"/>
      <c r="DRY212" s="15"/>
      <c r="DRZ212" s="15"/>
      <c r="DSA212" s="15"/>
      <c r="DSB212" s="15"/>
      <c r="DSC212" s="15"/>
      <c r="DSD212" s="15"/>
      <c r="DSE212" s="15"/>
      <c r="DSF212" s="15"/>
      <c r="DSG212" s="15"/>
      <c r="DSH212" s="15"/>
      <c r="DSI212" s="15"/>
      <c r="DSJ212" s="15"/>
      <c r="DSK212" s="15"/>
      <c r="DSL212" s="15"/>
      <c r="DSM212" s="15"/>
      <c r="DSN212" s="15"/>
      <c r="DSO212" s="15"/>
      <c r="DSP212" s="15"/>
      <c r="DSQ212" s="15"/>
      <c r="DSR212" s="15"/>
      <c r="DSS212" s="15"/>
      <c r="DST212" s="15"/>
      <c r="DSU212" s="15"/>
      <c r="DSV212" s="15"/>
      <c r="DSW212" s="15"/>
      <c r="DSX212" s="15"/>
      <c r="DSY212" s="15"/>
      <c r="DSZ212" s="15"/>
      <c r="DTA212" s="15"/>
      <c r="DTB212" s="15"/>
      <c r="DTC212" s="15"/>
      <c r="DTD212" s="15"/>
      <c r="DTE212" s="15"/>
      <c r="DTF212" s="15"/>
      <c r="DTG212" s="15"/>
      <c r="DTH212" s="15"/>
      <c r="DTI212" s="15"/>
      <c r="DTJ212" s="15"/>
      <c r="DTK212" s="15"/>
      <c r="DTL212" s="15"/>
      <c r="DTM212" s="15"/>
      <c r="DTN212" s="15"/>
      <c r="DTO212" s="15"/>
      <c r="DTP212" s="15"/>
      <c r="DTQ212" s="15"/>
      <c r="DTR212" s="15"/>
      <c r="DTS212" s="15"/>
      <c r="DTT212" s="15"/>
      <c r="DTU212" s="15"/>
      <c r="DTV212" s="15"/>
      <c r="DTW212" s="15"/>
      <c r="DTX212" s="15"/>
      <c r="DTY212" s="15"/>
      <c r="DTZ212" s="15"/>
      <c r="DUA212" s="15"/>
      <c r="DUB212" s="15"/>
      <c r="DUC212" s="15"/>
      <c r="DUD212" s="15"/>
      <c r="DUE212" s="15"/>
      <c r="DUF212" s="15"/>
      <c r="DUG212" s="15"/>
      <c r="DUH212" s="15"/>
      <c r="DUI212" s="15"/>
      <c r="DUJ212" s="15"/>
      <c r="DUK212" s="15"/>
      <c r="DUL212" s="15"/>
      <c r="DUM212" s="15"/>
      <c r="DUN212" s="15"/>
      <c r="DUO212" s="15"/>
      <c r="DUP212" s="15"/>
      <c r="DUQ212" s="15"/>
      <c r="DUR212" s="15"/>
      <c r="DUS212" s="15"/>
      <c r="DUT212" s="15"/>
      <c r="DUU212" s="15"/>
      <c r="DUV212" s="15"/>
      <c r="DUW212" s="15"/>
      <c r="DUX212" s="15"/>
      <c r="DUY212" s="15"/>
      <c r="DUZ212" s="15"/>
      <c r="DVA212" s="15"/>
      <c r="DVB212" s="15"/>
      <c r="DVC212" s="15"/>
      <c r="DVD212" s="15"/>
      <c r="DVE212" s="15"/>
      <c r="DVF212" s="15"/>
      <c r="DVG212" s="15"/>
      <c r="DVH212" s="15"/>
      <c r="DVI212" s="15"/>
      <c r="DVJ212" s="15"/>
      <c r="DVK212" s="15"/>
      <c r="DVL212" s="15"/>
      <c r="DVM212" s="15"/>
      <c r="DVN212" s="15"/>
      <c r="DVO212" s="15"/>
      <c r="DVP212" s="15"/>
      <c r="DVQ212" s="15"/>
      <c r="DVR212" s="15"/>
      <c r="DVS212" s="15"/>
      <c r="DVT212" s="15"/>
      <c r="DVU212" s="15"/>
      <c r="DVV212" s="15"/>
      <c r="DVW212" s="15"/>
      <c r="DVX212" s="15"/>
      <c r="DVY212" s="15"/>
      <c r="DVZ212" s="15"/>
      <c r="DWA212" s="15"/>
      <c r="DWB212" s="15"/>
      <c r="DWC212" s="15"/>
      <c r="DWD212" s="15"/>
      <c r="DWE212" s="15"/>
      <c r="DWF212" s="15"/>
      <c r="DWG212" s="15"/>
      <c r="DWH212" s="15"/>
      <c r="DWI212" s="15"/>
      <c r="DWJ212" s="15"/>
      <c r="DWK212" s="15"/>
      <c r="DWL212" s="15"/>
      <c r="DWM212" s="15"/>
      <c r="DWN212" s="15"/>
      <c r="DWO212" s="15"/>
      <c r="DWP212" s="15"/>
      <c r="DWQ212" s="15"/>
      <c r="DWR212" s="15"/>
      <c r="DWS212" s="15"/>
      <c r="DWT212" s="15"/>
      <c r="DWU212" s="15"/>
      <c r="DWV212" s="15"/>
      <c r="DWW212" s="15"/>
      <c r="DWX212" s="15"/>
      <c r="DWY212" s="15"/>
      <c r="DWZ212" s="15"/>
      <c r="DXA212" s="15"/>
      <c r="DXB212" s="15"/>
      <c r="DXC212" s="15"/>
      <c r="DXD212" s="15"/>
      <c r="DXE212" s="15"/>
      <c r="DXF212" s="15"/>
      <c r="DXG212" s="15"/>
      <c r="DXH212" s="15"/>
      <c r="DXI212" s="15"/>
      <c r="DXJ212" s="15"/>
      <c r="DXK212" s="15"/>
      <c r="DXL212" s="15"/>
      <c r="DXM212" s="15"/>
      <c r="DXN212" s="15"/>
      <c r="DXO212" s="15"/>
      <c r="DXP212" s="15"/>
      <c r="DXQ212" s="15"/>
      <c r="DXR212" s="15"/>
      <c r="DXS212" s="15"/>
      <c r="DXT212" s="15"/>
      <c r="DXU212" s="15"/>
      <c r="DXV212" s="15"/>
      <c r="DXW212" s="15"/>
      <c r="DXX212" s="15"/>
      <c r="DXY212" s="15"/>
      <c r="DXZ212" s="15"/>
      <c r="DYA212" s="15"/>
      <c r="DYB212" s="15"/>
      <c r="DYC212" s="15"/>
      <c r="DYD212" s="15"/>
      <c r="DYE212" s="15"/>
      <c r="DYF212" s="15"/>
      <c r="DYG212" s="15"/>
      <c r="DYH212" s="15"/>
      <c r="DYI212" s="15"/>
      <c r="DYJ212" s="15"/>
      <c r="DYK212" s="15"/>
      <c r="DYL212" s="15"/>
      <c r="DYM212" s="15"/>
      <c r="DYN212" s="15"/>
      <c r="DYO212" s="15"/>
      <c r="DYP212" s="15"/>
      <c r="DYQ212" s="15"/>
      <c r="DYR212" s="15"/>
      <c r="DYS212" s="15"/>
      <c r="DYT212" s="15"/>
      <c r="DYU212" s="15"/>
      <c r="DYV212" s="15"/>
      <c r="DYW212" s="15"/>
      <c r="DYX212" s="15"/>
      <c r="DYY212" s="15"/>
      <c r="DYZ212" s="15"/>
      <c r="DZA212" s="15"/>
      <c r="DZB212" s="15"/>
      <c r="DZC212" s="15"/>
      <c r="DZD212" s="15"/>
      <c r="DZE212" s="15"/>
      <c r="DZF212" s="15"/>
      <c r="DZG212" s="15"/>
      <c r="DZH212" s="15"/>
      <c r="DZI212" s="15"/>
      <c r="DZJ212" s="15"/>
      <c r="DZK212" s="15"/>
      <c r="DZL212" s="15"/>
      <c r="DZM212" s="15"/>
      <c r="DZN212" s="15"/>
      <c r="DZO212" s="15"/>
      <c r="DZP212" s="15"/>
      <c r="DZQ212" s="15"/>
      <c r="DZR212" s="15"/>
      <c r="DZS212" s="15"/>
      <c r="DZT212" s="15"/>
      <c r="DZU212" s="15"/>
      <c r="DZV212" s="15"/>
      <c r="DZW212" s="15"/>
      <c r="DZX212" s="15"/>
      <c r="DZY212" s="15"/>
      <c r="DZZ212" s="15"/>
      <c r="EAA212" s="15"/>
      <c r="EAB212" s="15"/>
      <c r="EAC212" s="15"/>
      <c r="EAD212" s="15"/>
      <c r="EAE212" s="15"/>
      <c r="EAF212" s="15"/>
      <c r="EAG212" s="15"/>
      <c r="EAH212" s="15"/>
      <c r="EAI212" s="15"/>
      <c r="EAJ212" s="15"/>
      <c r="EAK212" s="15"/>
      <c r="EAL212" s="15"/>
      <c r="EAM212" s="15"/>
      <c r="EAN212" s="15"/>
      <c r="EAO212" s="15"/>
      <c r="EAP212" s="15"/>
      <c r="EAQ212" s="15"/>
      <c r="EAR212" s="15"/>
      <c r="EAS212" s="15"/>
      <c r="EAT212" s="15"/>
      <c r="EAU212" s="15"/>
      <c r="EAV212" s="15"/>
      <c r="EAW212" s="15"/>
      <c r="EAX212" s="15"/>
      <c r="EAY212" s="15"/>
      <c r="EAZ212" s="15"/>
      <c r="EBA212" s="15"/>
      <c r="EBB212" s="15"/>
      <c r="EBC212" s="15"/>
      <c r="EBD212" s="15"/>
      <c r="EBE212" s="15"/>
      <c r="EBF212" s="15"/>
      <c r="EBG212" s="15"/>
      <c r="EBH212" s="15"/>
      <c r="EBI212" s="15"/>
      <c r="EBJ212" s="15"/>
      <c r="EBK212" s="15"/>
      <c r="EBL212" s="15"/>
      <c r="EBM212" s="15"/>
      <c r="EBN212" s="15"/>
      <c r="EBO212" s="15"/>
      <c r="EBP212" s="15"/>
      <c r="EBQ212" s="15"/>
      <c r="EBR212" s="15"/>
      <c r="EBS212" s="15"/>
      <c r="EBT212" s="15"/>
      <c r="EBU212" s="15"/>
      <c r="EBV212" s="15"/>
      <c r="EBW212" s="15"/>
      <c r="EBX212" s="15"/>
      <c r="EBY212" s="15"/>
      <c r="EBZ212" s="15"/>
      <c r="ECA212" s="15"/>
      <c r="ECB212" s="15"/>
      <c r="ECC212" s="15"/>
      <c r="ECD212" s="15"/>
      <c r="ECE212" s="15"/>
      <c r="ECF212" s="15"/>
      <c r="ECG212" s="15"/>
      <c r="ECH212" s="15"/>
      <c r="ECI212" s="15"/>
      <c r="ECJ212" s="15"/>
      <c r="ECK212" s="15"/>
      <c r="ECL212" s="15"/>
      <c r="ECM212" s="15"/>
      <c r="ECN212" s="15"/>
      <c r="ECO212" s="15"/>
      <c r="ECP212" s="15"/>
      <c r="ECQ212" s="15"/>
      <c r="ECR212" s="15"/>
      <c r="ECS212" s="15"/>
      <c r="ECT212" s="15"/>
      <c r="ECU212" s="15"/>
      <c r="ECV212" s="15"/>
      <c r="ECW212" s="15"/>
      <c r="ECX212" s="15"/>
      <c r="ECY212" s="15"/>
      <c r="ECZ212" s="15"/>
      <c r="EDA212" s="15"/>
      <c r="EDB212" s="15"/>
      <c r="EDC212" s="15"/>
      <c r="EDD212" s="15"/>
      <c r="EDE212" s="15"/>
      <c r="EDF212" s="15"/>
      <c r="EDG212" s="15"/>
      <c r="EDH212" s="15"/>
      <c r="EDI212" s="15"/>
      <c r="EDJ212" s="15"/>
      <c r="EDK212" s="15"/>
      <c r="EDL212" s="15"/>
      <c r="EDM212" s="15"/>
      <c r="EDN212" s="15"/>
      <c r="EDO212" s="15"/>
      <c r="EDP212" s="15"/>
      <c r="EDQ212" s="15"/>
      <c r="EDR212" s="15"/>
      <c r="EDS212" s="15"/>
      <c r="EDT212" s="15"/>
      <c r="EDU212" s="15"/>
      <c r="EDV212" s="15"/>
      <c r="EDW212" s="15"/>
      <c r="EDX212" s="15"/>
      <c r="EDY212" s="15"/>
      <c r="EDZ212" s="15"/>
      <c r="EEA212" s="15"/>
      <c r="EEB212" s="15"/>
      <c r="EEC212" s="15"/>
      <c r="EED212" s="15"/>
      <c r="EEE212" s="15"/>
      <c r="EEF212" s="15"/>
      <c r="EEG212" s="15"/>
      <c r="EEH212" s="15"/>
      <c r="EEI212" s="15"/>
      <c r="EEJ212" s="15"/>
      <c r="EEK212" s="15"/>
      <c r="EEL212" s="15"/>
      <c r="EEM212" s="15"/>
      <c r="EEN212" s="15"/>
      <c r="EEO212" s="15"/>
      <c r="EEP212" s="15"/>
      <c r="EEQ212" s="15"/>
      <c r="EER212" s="15"/>
      <c r="EES212" s="15"/>
      <c r="EET212" s="15"/>
      <c r="EEU212" s="15"/>
      <c r="EEV212" s="15"/>
      <c r="EEW212" s="15"/>
      <c r="EEX212" s="15"/>
      <c r="EEY212" s="15"/>
      <c r="EEZ212" s="15"/>
      <c r="EFA212" s="15"/>
      <c r="EFB212" s="15"/>
      <c r="EFC212" s="15"/>
      <c r="EFD212" s="15"/>
      <c r="EFE212" s="15"/>
      <c r="EFF212" s="15"/>
      <c r="EFG212" s="15"/>
      <c r="EFH212" s="15"/>
      <c r="EFI212" s="15"/>
      <c r="EFJ212" s="15"/>
      <c r="EFK212" s="15"/>
      <c r="EFL212" s="15"/>
      <c r="EFM212" s="15"/>
      <c r="EFN212" s="15"/>
      <c r="EFO212" s="15"/>
      <c r="EFP212" s="15"/>
      <c r="EFQ212" s="15"/>
      <c r="EFR212" s="15"/>
      <c r="EFS212" s="15"/>
      <c r="EFT212" s="15"/>
      <c r="EFU212" s="15"/>
      <c r="EFV212" s="15"/>
      <c r="EFW212" s="15"/>
      <c r="EFX212" s="15"/>
      <c r="EFY212" s="15"/>
      <c r="EFZ212" s="15"/>
      <c r="EGA212" s="15"/>
      <c r="EGB212" s="15"/>
      <c r="EGC212" s="15"/>
      <c r="EGD212" s="15"/>
      <c r="EGE212" s="15"/>
      <c r="EGF212" s="15"/>
      <c r="EGG212" s="15"/>
      <c r="EGH212" s="15"/>
      <c r="EGI212" s="15"/>
      <c r="EGJ212" s="15"/>
      <c r="EGK212" s="15"/>
      <c r="EGL212" s="15"/>
      <c r="EGM212" s="15"/>
      <c r="EGN212" s="15"/>
      <c r="EGO212" s="15"/>
      <c r="EGP212" s="15"/>
      <c r="EGQ212" s="15"/>
      <c r="EGR212" s="15"/>
      <c r="EGS212" s="15"/>
      <c r="EGT212" s="15"/>
      <c r="EGU212" s="15"/>
      <c r="EGV212" s="15"/>
      <c r="EGW212" s="15"/>
      <c r="EGX212" s="15"/>
      <c r="EGY212" s="15"/>
      <c r="EGZ212" s="15"/>
      <c r="EHA212" s="15"/>
      <c r="EHB212" s="15"/>
      <c r="EHC212" s="15"/>
      <c r="EHD212" s="15"/>
      <c r="EHE212" s="15"/>
      <c r="EHF212" s="15"/>
      <c r="EHG212" s="15"/>
      <c r="EHH212" s="15"/>
      <c r="EHI212" s="15"/>
      <c r="EHJ212" s="15"/>
      <c r="EHK212" s="15"/>
      <c r="EHL212" s="15"/>
      <c r="EHM212" s="15"/>
      <c r="EHN212" s="15"/>
      <c r="EHO212" s="15"/>
      <c r="EHP212" s="15"/>
      <c r="EHQ212" s="15"/>
      <c r="EHR212" s="15"/>
      <c r="EHS212" s="15"/>
      <c r="EHT212" s="15"/>
      <c r="EHU212" s="15"/>
      <c r="EHV212" s="15"/>
      <c r="EHW212" s="15"/>
      <c r="EHX212" s="15"/>
      <c r="EHY212" s="15"/>
      <c r="EHZ212" s="15"/>
      <c r="EIA212" s="15"/>
      <c r="EIB212" s="15"/>
      <c r="EIC212" s="15"/>
      <c r="EID212" s="15"/>
      <c r="EIE212" s="15"/>
      <c r="EIF212" s="15"/>
      <c r="EIG212" s="15"/>
      <c r="EIH212" s="15"/>
      <c r="EII212" s="15"/>
      <c r="EIJ212" s="15"/>
      <c r="EIK212" s="15"/>
      <c r="EIL212" s="15"/>
      <c r="EIM212" s="15"/>
      <c r="EIN212" s="15"/>
      <c r="EIO212" s="15"/>
      <c r="EIP212" s="15"/>
      <c r="EIQ212" s="15"/>
      <c r="EIR212" s="15"/>
      <c r="EIS212" s="15"/>
      <c r="EIT212" s="15"/>
      <c r="EIU212" s="15"/>
      <c r="EIV212" s="15"/>
      <c r="EIW212" s="15"/>
      <c r="EIX212" s="15"/>
      <c r="EIY212" s="15"/>
      <c r="EIZ212" s="15"/>
      <c r="EJA212" s="15"/>
      <c r="EJB212" s="15"/>
      <c r="EJC212" s="15"/>
      <c r="EJD212" s="15"/>
      <c r="EJE212" s="15"/>
      <c r="EJF212" s="15"/>
      <c r="EJG212" s="15"/>
      <c r="EJH212" s="15"/>
      <c r="EJI212" s="15"/>
      <c r="EJJ212" s="15"/>
      <c r="EJK212" s="15"/>
      <c r="EJL212" s="15"/>
      <c r="EJM212" s="15"/>
      <c r="EJN212" s="15"/>
      <c r="EJO212" s="15"/>
      <c r="EJP212" s="15"/>
      <c r="EJQ212" s="15"/>
      <c r="EJR212" s="15"/>
      <c r="EJS212" s="15"/>
      <c r="EJT212" s="15"/>
      <c r="EJU212" s="15"/>
      <c r="EJV212" s="15"/>
      <c r="EJW212" s="15"/>
      <c r="EJX212" s="15"/>
      <c r="EJY212" s="15"/>
      <c r="EJZ212" s="15"/>
      <c r="EKA212" s="15"/>
      <c r="EKB212" s="15"/>
      <c r="EKC212" s="15"/>
      <c r="EKD212" s="15"/>
      <c r="EKE212" s="15"/>
      <c r="EKF212" s="15"/>
      <c r="EKG212" s="15"/>
      <c r="EKH212" s="15"/>
      <c r="EKI212" s="15"/>
      <c r="EKJ212" s="15"/>
      <c r="EKK212" s="15"/>
      <c r="EKL212" s="15"/>
      <c r="EKM212" s="15"/>
      <c r="EKN212" s="15"/>
      <c r="EKO212" s="15"/>
      <c r="EKP212" s="15"/>
      <c r="EKQ212" s="15"/>
      <c r="EKR212" s="15"/>
      <c r="EKS212" s="15"/>
      <c r="EKT212" s="15"/>
      <c r="EKU212" s="15"/>
      <c r="EKV212" s="15"/>
      <c r="EKW212" s="15"/>
      <c r="EKX212" s="15"/>
      <c r="EKY212" s="15"/>
      <c r="EKZ212" s="15"/>
      <c r="ELA212" s="15"/>
      <c r="ELB212" s="15"/>
      <c r="ELC212" s="15"/>
      <c r="ELD212" s="15"/>
      <c r="ELE212" s="15"/>
      <c r="ELF212" s="15"/>
      <c r="ELG212" s="15"/>
      <c r="ELH212" s="15"/>
      <c r="ELI212" s="15"/>
      <c r="ELJ212" s="15"/>
      <c r="ELK212" s="15"/>
      <c r="ELL212" s="15"/>
      <c r="ELM212" s="15"/>
      <c r="ELN212" s="15"/>
      <c r="ELO212" s="15"/>
      <c r="ELP212" s="15"/>
      <c r="ELQ212" s="15"/>
      <c r="ELR212" s="15"/>
      <c r="ELS212" s="15"/>
      <c r="ELT212" s="15"/>
      <c r="ELU212" s="15"/>
      <c r="ELV212" s="15"/>
      <c r="ELW212" s="15"/>
      <c r="ELX212" s="15"/>
      <c r="ELY212" s="15"/>
      <c r="ELZ212" s="15"/>
      <c r="EMA212" s="15"/>
      <c r="EMB212" s="15"/>
      <c r="EMC212" s="15"/>
      <c r="EMD212" s="15"/>
      <c r="EME212" s="15"/>
      <c r="EMF212" s="15"/>
      <c r="EMG212" s="15"/>
      <c r="EMH212" s="15"/>
      <c r="EMI212" s="15"/>
      <c r="EMJ212" s="15"/>
      <c r="EMK212" s="15"/>
      <c r="EML212" s="15"/>
      <c r="EMM212" s="15"/>
      <c r="EMN212" s="15"/>
      <c r="EMO212" s="15"/>
      <c r="EMP212" s="15"/>
      <c r="EMQ212" s="15"/>
      <c r="EMR212" s="15"/>
      <c r="EMS212" s="15"/>
      <c r="EMT212" s="15"/>
      <c r="EMU212" s="15"/>
      <c r="EMV212" s="15"/>
      <c r="EMW212" s="15"/>
      <c r="EMX212" s="15"/>
      <c r="EMY212" s="15"/>
      <c r="EMZ212" s="15"/>
      <c r="ENA212" s="15"/>
      <c r="ENB212" s="15"/>
      <c r="ENC212" s="15"/>
      <c r="END212" s="15"/>
      <c r="ENE212" s="15"/>
      <c r="ENF212" s="15"/>
      <c r="ENG212" s="15"/>
      <c r="ENH212" s="15"/>
      <c r="ENI212" s="15"/>
      <c r="ENJ212" s="15"/>
      <c r="ENK212" s="15"/>
      <c r="ENL212" s="15"/>
      <c r="ENM212" s="15"/>
      <c r="ENN212" s="15"/>
      <c r="ENO212" s="15"/>
      <c r="ENP212" s="15"/>
      <c r="ENQ212" s="15"/>
      <c r="ENR212" s="15"/>
      <c r="ENS212" s="15"/>
      <c r="ENT212" s="15"/>
      <c r="ENU212" s="15"/>
      <c r="ENV212" s="15"/>
      <c r="ENW212" s="15"/>
      <c r="ENX212" s="15"/>
      <c r="ENY212" s="15"/>
      <c r="ENZ212" s="15"/>
      <c r="EOA212" s="15"/>
      <c r="EOB212" s="15"/>
      <c r="EOC212" s="15"/>
      <c r="EOD212" s="15"/>
      <c r="EOE212" s="15"/>
      <c r="EOF212" s="15"/>
      <c r="EOG212" s="15"/>
      <c r="EOH212" s="15"/>
      <c r="EOI212" s="15"/>
      <c r="EOJ212" s="15"/>
      <c r="EOK212" s="15"/>
      <c r="EOL212" s="15"/>
      <c r="EOM212" s="15"/>
      <c r="EON212" s="15"/>
      <c r="EOO212" s="15"/>
      <c r="EOP212" s="15"/>
      <c r="EOQ212" s="15"/>
      <c r="EOR212" s="15"/>
      <c r="EOS212" s="15"/>
      <c r="EOT212" s="15"/>
      <c r="EOU212" s="15"/>
      <c r="EOV212" s="15"/>
      <c r="EOW212" s="15"/>
      <c r="EOX212" s="15"/>
      <c r="EOY212" s="15"/>
      <c r="EOZ212" s="15"/>
      <c r="EPA212" s="15"/>
      <c r="EPB212" s="15"/>
      <c r="EPC212" s="15"/>
      <c r="EPD212" s="15"/>
      <c r="EPE212" s="15"/>
      <c r="EPF212" s="15"/>
      <c r="EPG212" s="15"/>
      <c r="EPH212" s="15"/>
      <c r="EPI212" s="15"/>
      <c r="EPJ212" s="15"/>
      <c r="EPK212" s="15"/>
      <c r="EPL212" s="15"/>
      <c r="EPM212" s="15"/>
      <c r="EPN212" s="15"/>
      <c r="EPO212" s="15"/>
      <c r="EPP212" s="15"/>
      <c r="EPQ212" s="15"/>
      <c r="EPR212" s="15"/>
      <c r="EPS212" s="15"/>
      <c r="EPT212" s="15"/>
      <c r="EPU212" s="15"/>
      <c r="EPV212" s="15"/>
      <c r="EPW212" s="15"/>
      <c r="EPX212" s="15"/>
      <c r="EPY212" s="15"/>
      <c r="EPZ212" s="15"/>
      <c r="EQA212" s="15"/>
      <c r="EQB212" s="15"/>
      <c r="EQC212" s="15"/>
      <c r="EQD212" s="15"/>
      <c r="EQE212" s="15"/>
      <c r="EQF212" s="15"/>
      <c r="EQG212" s="15"/>
      <c r="EQH212" s="15"/>
      <c r="EQI212" s="15"/>
      <c r="EQJ212" s="15"/>
      <c r="EQK212" s="15"/>
      <c r="EQL212" s="15"/>
      <c r="EQM212" s="15"/>
      <c r="EQN212" s="15"/>
      <c r="EQO212" s="15"/>
      <c r="EQP212" s="15"/>
      <c r="EQQ212" s="15"/>
      <c r="EQR212" s="15"/>
      <c r="EQS212" s="15"/>
      <c r="EQT212" s="15"/>
      <c r="EQU212" s="15"/>
      <c r="EQV212" s="15"/>
      <c r="EQW212" s="15"/>
      <c r="EQX212" s="15"/>
      <c r="EQY212" s="15"/>
      <c r="EQZ212" s="15"/>
      <c r="ERA212" s="15"/>
      <c r="ERB212" s="15"/>
      <c r="ERC212" s="15"/>
      <c r="ERD212" s="15"/>
      <c r="ERE212" s="15"/>
      <c r="ERF212" s="15"/>
      <c r="ERG212" s="15"/>
      <c r="ERH212" s="15"/>
      <c r="ERI212" s="15"/>
      <c r="ERJ212" s="15"/>
      <c r="ERK212" s="15"/>
      <c r="ERL212" s="15"/>
      <c r="ERM212" s="15"/>
      <c r="ERN212" s="15"/>
      <c r="ERO212" s="15"/>
      <c r="ERP212" s="15"/>
      <c r="ERQ212" s="15"/>
      <c r="ERR212" s="15"/>
      <c r="ERS212" s="15"/>
      <c r="ERT212" s="15"/>
      <c r="ERU212" s="15"/>
      <c r="ERV212" s="15"/>
      <c r="ERW212" s="15"/>
      <c r="ERX212" s="15"/>
      <c r="ERY212" s="15"/>
      <c r="ERZ212" s="15"/>
      <c r="ESA212" s="15"/>
      <c r="ESB212" s="15"/>
      <c r="ESC212" s="15"/>
      <c r="ESD212" s="15"/>
      <c r="ESE212" s="15"/>
      <c r="ESF212" s="15"/>
      <c r="ESG212" s="15"/>
      <c r="ESH212" s="15"/>
      <c r="ESI212" s="15"/>
      <c r="ESJ212" s="15"/>
      <c r="ESK212" s="15"/>
      <c r="ESL212" s="15"/>
      <c r="ESM212" s="15"/>
      <c r="ESN212" s="15"/>
      <c r="ESO212" s="15"/>
      <c r="ESP212" s="15"/>
      <c r="ESQ212" s="15"/>
      <c r="ESR212" s="15"/>
      <c r="ESS212" s="15"/>
      <c r="EST212" s="15"/>
      <c r="ESU212" s="15"/>
      <c r="ESV212" s="15"/>
      <c r="ESW212" s="15"/>
      <c r="ESX212" s="15"/>
      <c r="ESY212" s="15"/>
      <c r="ESZ212" s="15"/>
      <c r="ETA212" s="15"/>
      <c r="ETB212" s="15"/>
      <c r="ETC212" s="15"/>
      <c r="ETD212" s="15"/>
      <c r="ETE212" s="15"/>
      <c r="ETF212" s="15"/>
      <c r="ETG212" s="15"/>
      <c r="ETH212" s="15"/>
      <c r="ETI212" s="15"/>
      <c r="ETJ212" s="15"/>
      <c r="ETK212" s="15"/>
      <c r="ETL212" s="15"/>
      <c r="ETM212" s="15"/>
      <c r="ETN212" s="15"/>
      <c r="ETO212" s="15"/>
      <c r="ETP212" s="15"/>
      <c r="ETQ212" s="15"/>
      <c r="ETR212" s="15"/>
      <c r="ETS212" s="15"/>
      <c r="ETT212" s="15"/>
      <c r="ETU212" s="15"/>
      <c r="ETV212" s="15"/>
      <c r="ETW212" s="15"/>
      <c r="ETX212" s="15"/>
      <c r="ETY212" s="15"/>
      <c r="ETZ212" s="15"/>
      <c r="EUA212" s="15"/>
      <c r="EUB212" s="15"/>
      <c r="EUC212" s="15"/>
      <c r="EUD212" s="15"/>
      <c r="EUE212" s="15"/>
      <c r="EUF212" s="15"/>
      <c r="EUG212" s="15"/>
      <c r="EUH212" s="15"/>
      <c r="EUI212" s="15"/>
      <c r="EUJ212" s="15"/>
      <c r="EUK212" s="15"/>
      <c r="EUL212" s="15"/>
      <c r="EUM212" s="15"/>
      <c r="EUN212" s="15"/>
      <c r="EUO212" s="15"/>
      <c r="EUP212" s="15"/>
      <c r="EUQ212" s="15"/>
      <c r="EUR212" s="15"/>
      <c r="EUS212" s="15"/>
      <c r="EUT212" s="15"/>
      <c r="EUU212" s="15"/>
      <c r="EUV212" s="15"/>
      <c r="EUW212" s="15"/>
      <c r="EUX212" s="15"/>
      <c r="EUY212" s="15"/>
      <c r="EUZ212" s="15"/>
      <c r="EVA212" s="15"/>
      <c r="EVB212" s="15"/>
      <c r="EVC212" s="15"/>
      <c r="EVD212" s="15"/>
      <c r="EVE212" s="15"/>
      <c r="EVF212" s="15"/>
      <c r="EVG212" s="15"/>
      <c r="EVH212" s="15"/>
      <c r="EVI212" s="15"/>
      <c r="EVJ212" s="15"/>
      <c r="EVK212" s="15"/>
      <c r="EVL212" s="15"/>
      <c r="EVM212" s="15"/>
      <c r="EVN212" s="15"/>
      <c r="EVO212" s="15"/>
      <c r="EVP212" s="15"/>
      <c r="EVQ212" s="15"/>
      <c r="EVR212" s="15"/>
      <c r="EVS212" s="15"/>
      <c r="EVT212" s="15"/>
      <c r="EVU212" s="15"/>
      <c r="EVV212" s="15"/>
      <c r="EVW212" s="15"/>
      <c r="EVX212" s="15"/>
      <c r="EVY212" s="15"/>
      <c r="EVZ212" s="15"/>
      <c r="EWA212" s="15"/>
      <c r="EWB212" s="15"/>
      <c r="EWC212" s="15"/>
      <c r="EWD212" s="15"/>
      <c r="EWE212" s="15"/>
      <c r="EWF212" s="15"/>
      <c r="EWG212" s="15"/>
      <c r="EWH212" s="15"/>
      <c r="EWI212" s="15"/>
      <c r="EWJ212" s="15"/>
      <c r="EWK212" s="15"/>
      <c r="EWL212" s="15"/>
      <c r="EWM212" s="15"/>
      <c r="EWN212" s="15"/>
      <c r="EWO212" s="15"/>
      <c r="EWP212" s="15"/>
      <c r="EWQ212" s="15"/>
      <c r="EWR212" s="15"/>
      <c r="EWS212" s="15"/>
      <c r="EWT212" s="15"/>
      <c r="EWU212" s="15"/>
      <c r="EWV212" s="15"/>
      <c r="EWW212" s="15"/>
      <c r="EWX212" s="15"/>
      <c r="EWY212" s="15"/>
      <c r="EWZ212" s="15"/>
      <c r="EXA212" s="15"/>
      <c r="EXB212" s="15"/>
      <c r="EXC212" s="15"/>
      <c r="EXD212" s="15"/>
      <c r="EXE212" s="15"/>
      <c r="EXF212" s="15"/>
      <c r="EXG212" s="15"/>
      <c r="EXH212" s="15"/>
      <c r="EXI212" s="15"/>
      <c r="EXJ212" s="15"/>
      <c r="EXK212" s="15"/>
      <c r="EXL212" s="15"/>
      <c r="EXM212" s="15"/>
      <c r="EXN212" s="15"/>
      <c r="EXO212" s="15"/>
      <c r="EXP212" s="15"/>
      <c r="EXQ212" s="15"/>
      <c r="EXR212" s="15"/>
      <c r="EXS212" s="15"/>
      <c r="EXT212" s="15"/>
      <c r="EXU212" s="15"/>
      <c r="EXV212" s="15"/>
      <c r="EXW212" s="15"/>
      <c r="EXX212" s="15"/>
      <c r="EXY212" s="15"/>
      <c r="EXZ212" s="15"/>
      <c r="EYA212" s="15"/>
      <c r="EYB212" s="15"/>
      <c r="EYC212" s="15"/>
      <c r="EYD212" s="15"/>
      <c r="EYE212" s="15"/>
      <c r="EYF212" s="15"/>
      <c r="EYG212" s="15"/>
      <c r="EYH212" s="15"/>
      <c r="EYI212" s="15"/>
      <c r="EYJ212" s="15"/>
      <c r="EYK212" s="15"/>
      <c r="EYL212" s="15"/>
      <c r="EYM212" s="15"/>
      <c r="EYN212" s="15"/>
      <c r="EYO212" s="15"/>
      <c r="EYP212" s="15"/>
      <c r="EYQ212" s="15"/>
      <c r="EYR212" s="15"/>
      <c r="EYS212" s="15"/>
      <c r="EYT212" s="15"/>
      <c r="EYU212" s="15"/>
      <c r="EYV212" s="15"/>
      <c r="EYW212" s="15"/>
      <c r="EYX212" s="15"/>
      <c r="EYY212" s="15"/>
      <c r="EYZ212" s="15"/>
      <c r="EZA212" s="15"/>
      <c r="EZB212" s="15"/>
      <c r="EZC212" s="15"/>
      <c r="EZD212" s="15"/>
      <c r="EZE212" s="15"/>
      <c r="EZF212" s="15"/>
      <c r="EZG212" s="15"/>
      <c r="EZH212" s="15"/>
      <c r="EZI212" s="15"/>
      <c r="EZJ212" s="15"/>
      <c r="EZK212" s="15"/>
      <c r="EZL212" s="15"/>
      <c r="EZM212" s="15"/>
      <c r="EZN212" s="15"/>
      <c r="EZO212" s="15"/>
      <c r="EZP212" s="15"/>
      <c r="EZQ212" s="15"/>
      <c r="EZR212" s="15"/>
      <c r="EZS212" s="15"/>
      <c r="EZT212" s="15"/>
      <c r="EZU212" s="15"/>
      <c r="EZV212" s="15"/>
      <c r="EZW212" s="15"/>
      <c r="EZX212" s="15"/>
      <c r="EZY212" s="15"/>
      <c r="EZZ212" s="15"/>
      <c r="FAA212" s="15"/>
      <c r="FAB212" s="15"/>
      <c r="FAC212" s="15"/>
      <c r="FAD212" s="15"/>
      <c r="FAE212" s="15"/>
      <c r="FAF212" s="15"/>
      <c r="FAG212" s="15"/>
      <c r="FAH212" s="15"/>
      <c r="FAI212" s="15"/>
      <c r="FAJ212" s="15"/>
      <c r="FAK212" s="15"/>
      <c r="FAL212" s="15"/>
      <c r="FAM212" s="15"/>
      <c r="FAN212" s="15"/>
      <c r="FAO212" s="15"/>
      <c r="FAP212" s="15"/>
      <c r="FAQ212" s="15"/>
      <c r="FAR212" s="15"/>
      <c r="FAS212" s="15"/>
      <c r="FAT212" s="15"/>
      <c r="FAU212" s="15"/>
      <c r="FAV212" s="15"/>
      <c r="FAW212" s="15"/>
      <c r="FAX212" s="15"/>
      <c r="FAY212" s="15"/>
      <c r="FAZ212" s="15"/>
      <c r="FBA212" s="15"/>
      <c r="FBB212" s="15"/>
      <c r="FBC212" s="15"/>
      <c r="FBD212" s="15"/>
      <c r="FBE212" s="15"/>
      <c r="FBF212" s="15"/>
      <c r="FBG212" s="15"/>
      <c r="FBH212" s="15"/>
      <c r="FBI212" s="15"/>
      <c r="FBJ212" s="15"/>
      <c r="FBK212" s="15"/>
      <c r="FBL212" s="15"/>
      <c r="FBM212" s="15"/>
      <c r="FBN212" s="15"/>
      <c r="FBO212" s="15"/>
      <c r="FBP212" s="15"/>
      <c r="FBQ212" s="15"/>
      <c r="FBR212" s="15"/>
      <c r="FBS212" s="15"/>
      <c r="FBT212" s="15"/>
      <c r="FBU212" s="15"/>
      <c r="FBV212" s="15"/>
      <c r="FBW212" s="15"/>
      <c r="FBX212" s="15"/>
      <c r="FBY212" s="15"/>
      <c r="FBZ212" s="15"/>
      <c r="FCA212" s="15"/>
      <c r="FCB212" s="15"/>
      <c r="FCC212" s="15"/>
      <c r="FCD212" s="15"/>
      <c r="FCE212" s="15"/>
      <c r="FCF212" s="15"/>
      <c r="FCG212" s="15"/>
      <c r="FCH212" s="15"/>
      <c r="FCI212" s="15"/>
      <c r="FCJ212" s="15"/>
      <c r="FCK212" s="15"/>
      <c r="FCL212" s="15"/>
      <c r="FCM212" s="15"/>
      <c r="FCN212" s="15"/>
      <c r="FCO212" s="15"/>
      <c r="FCP212" s="15"/>
      <c r="FCQ212" s="15"/>
      <c r="FCR212" s="15"/>
      <c r="FCS212" s="15"/>
      <c r="FCT212" s="15"/>
      <c r="FCU212" s="15"/>
      <c r="FCV212" s="15"/>
      <c r="FCW212" s="15"/>
      <c r="FCX212" s="15"/>
      <c r="FCY212" s="15"/>
      <c r="FCZ212" s="15"/>
      <c r="FDA212" s="15"/>
      <c r="FDB212" s="15"/>
      <c r="FDC212" s="15"/>
      <c r="FDD212" s="15"/>
      <c r="FDE212" s="15"/>
      <c r="FDF212" s="15"/>
      <c r="FDG212" s="15"/>
      <c r="FDH212" s="15"/>
      <c r="FDI212" s="15"/>
      <c r="FDJ212" s="15"/>
      <c r="FDK212" s="15"/>
      <c r="FDL212" s="15"/>
      <c r="FDM212" s="15"/>
      <c r="FDN212" s="15"/>
      <c r="FDO212" s="15"/>
      <c r="FDP212" s="15"/>
      <c r="FDQ212" s="15"/>
      <c r="FDR212" s="15"/>
      <c r="FDS212" s="15"/>
      <c r="FDT212" s="15"/>
      <c r="FDU212" s="15"/>
      <c r="FDV212" s="15"/>
      <c r="FDW212" s="15"/>
      <c r="FDX212" s="15"/>
      <c r="FDY212" s="15"/>
      <c r="FDZ212" s="15"/>
      <c r="FEA212" s="15"/>
      <c r="FEB212" s="15"/>
      <c r="FEC212" s="15"/>
      <c r="FED212" s="15"/>
      <c r="FEE212" s="15"/>
      <c r="FEF212" s="15"/>
      <c r="FEG212" s="15"/>
      <c r="FEH212" s="15"/>
      <c r="FEI212" s="15"/>
      <c r="FEJ212" s="15"/>
      <c r="FEK212" s="15"/>
      <c r="FEL212" s="15"/>
      <c r="FEM212" s="15"/>
      <c r="FEN212" s="15"/>
      <c r="FEO212" s="15"/>
      <c r="FEP212" s="15"/>
      <c r="FEQ212" s="15"/>
      <c r="FER212" s="15"/>
      <c r="FES212" s="15"/>
      <c r="FET212" s="15"/>
      <c r="FEU212" s="15"/>
      <c r="FEV212" s="15"/>
      <c r="FEW212" s="15"/>
      <c r="FEX212" s="15"/>
      <c r="FEY212" s="15"/>
      <c r="FEZ212" s="15"/>
      <c r="FFA212" s="15"/>
      <c r="FFB212" s="15"/>
      <c r="FFC212" s="15"/>
      <c r="FFD212" s="15"/>
      <c r="FFE212" s="15"/>
      <c r="FFF212" s="15"/>
      <c r="FFG212" s="15"/>
      <c r="FFH212" s="15"/>
      <c r="FFI212" s="15"/>
      <c r="FFJ212" s="15"/>
      <c r="FFK212" s="15"/>
      <c r="FFL212" s="15"/>
      <c r="FFM212" s="15"/>
      <c r="FFN212" s="15"/>
      <c r="FFO212" s="15"/>
      <c r="FFP212" s="15"/>
      <c r="FFQ212" s="15"/>
      <c r="FFR212" s="15"/>
      <c r="FFS212" s="15"/>
      <c r="FFT212" s="15"/>
      <c r="FFU212" s="15"/>
      <c r="FFV212" s="15"/>
      <c r="FFW212" s="15"/>
      <c r="FFX212" s="15"/>
      <c r="FFY212" s="15"/>
      <c r="FFZ212" s="15"/>
      <c r="FGA212" s="15"/>
      <c r="FGB212" s="15"/>
      <c r="FGC212" s="15"/>
      <c r="FGD212" s="15"/>
      <c r="FGE212" s="15"/>
      <c r="FGF212" s="15"/>
      <c r="FGG212" s="15"/>
      <c r="FGH212" s="15"/>
      <c r="FGI212" s="15"/>
      <c r="FGJ212" s="15"/>
      <c r="FGK212" s="15"/>
      <c r="FGL212" s="15"/>
      <c r="FGM212" s="15"/>
      <c r="FGN212" s="15"/>
      <c r="FGO212" s="15"/>
      <c r="FGP212" s="15"/>
      <c r="FGQ212" s="15"/>
      <c r="FGR212" s="15"/>
      <c r="FGS212" s="15"/>
      <c r="FGT212" s="15"/>
      <c r="FGU212" s="15"/>
      <c r="FGV212" s="15"/>
      <c r="FGW212" s="15"/>
      <c r="FGX212" s="15"/>
      <c r="FGY212" s="15"/>
      <c r="FGZ212" s="15"/>
      <c r="FHA212" s="15"/>
      <c r="FHB212" s="15"/>
      <c r="FHC212" s="15"/>
      <c r="FHD212" s="15"/>
      <c r="FHE212" s="15"/>
      <c r="FHF212" s="15"/>
      <c r="FHG212" s="15"/>
      <c r="FHH212" s="15"/>
      <c r="FHI212" s="15"/>
      <c r="FHJ212" s="15"/>
      <c r="FHK212" s="15"/>
      <c r="FHL212" s="15"/>
      <c r="FHM212" s="15"/>
      <c r="FHN212" s="15"/>
      <c r="FHO212" s="15"/>
      <c r="FHP212" s="15"/>
      <c r="FHQ212" s="15"/>
      <c r="FHR212" s="15"/>
      <c r="FHS212" s="15"/>
      <c r="FHT212" s="15"/>
      <c r="FHU212" s="15"/>
      <c r="FHV212" s="15"/>
      <c r="FHW212" s="15"/>
      <c r="FHX212" s="15"/>
      <c r="FHY212" s="15"/>
      <c r="FHZ212" s="15"/>
      <c r="FIA212" s="15"/>
      <c r="FIB212" s="15"/>
      <c r="FIC212" s="15"/>
      <c r="FID212" s="15"/>
      <c r="FIE212" s="15"/>
      <c r="FIF212" s="15"/>
      <c r="FIG212" s="15"/>
      <c r="FIH212" s="15"/>
      <c r="FII212" s="15"/>
      <c r="FIJ212" s="15"/>
      <c r="FIK212" s="15"/>
      <c r="FIL212" s="15"/>
      <c r="FIM212" s="15"/>
      <c r="FIN212" s="15"/>
      <c r="FIO212" s="15"/>
      <c r="FIP212" s="15"/>
      <c r="FIQ212" s="15"/>
      <c r="FIR212" s="15"/>
      <c r="FIS212" s="15"/>
      <c r="FIT212" s="15"/>
      <c r="FIU212" s="15"/>
      <c r="FIV212" s="15"/>
      <c r="FIW212" s="15"/>
      <c r="FIX212" s="15"/>
      <c r="FIY212" s="15"/>
      <c r="FIZ212" s="15"/>
      <c r="FJA212" s="15"/>
      <c r="FJB212" s="15"/>
      <c r="FJC212" s="15"/>
      <c r="FJD212" s="15"/>
      <c r="FJE212" s="15"/>
      <c r="FJF212" s="15"/>
      <c r="FJG212" s="15"/>
      <c r="FJH212" s="15"/>
      <c r="FJI212" s="15"/>
      <c r="FJJ212" s="15"/>
      <c r="FJK212" s="15"/>
      <c r="FJL212" s="15"/>
      <c r="FJM212" s="15"/>
      <c r="FJN212" s="15"/>
      <c r="FJO212" s="15"/>
      <c r="FJP212" s="15"/>
      <c r="FJQ212" s="15"/>
      <c r="FJR212" s="15"/>
      <c r="FJS212" s="15"/>
      <c r="FJT212" s="15"/>
      <c r="FJU212" s="15"/>
      <c r="FJV212" s="15"/>
      <c r="FJW212" s="15"/>
      <c r="FJX212" s="15"/>
      <c r="FJY212" s="15"/>
      <c r="FJZ212" s="15"/>
      <c r="FKA212" s="15"/>
      <c r="FKB212" s="15"/>
      <c r="FKC212" s="15"/>
      <c r="FKD212" s="15"/>
      <c r="FKE212" s="15"/>
      <c r="FKF212" s="15"/>
      <c r="FKG212" s="15"/>
      <c r="FKH212" s="15"/>
      <c r="FKI212" s="15"/>
      <c r="FKJ212" s="15"/>
      <c r="FKK212" s="15"/>
      <c r="FKL212" s="15"/>
      <c r="FKM212" s="15"/>
      <c r="FKN212" s="15"/>
      <c r="FKO212" s="15"/>
      <c r="FKP212" s="15"/>
      <c r="FKQ212" s="15"/>
      <c r="FKR212" s="15"/>
      <c r="FKS212" s="15"/>
      <c r="FKT212" s="15"/>
      <c r="FKU212" s="15"/>
      <c r="FKV212" s="15"/>
      <c r="FKW212" s="15"/>
      <c r="FKX212" s="15"/>
      <c r="FKY212" s="15"/>
      <c r="FKZ212" s="15"/>
      <c r="FLA212" s="15"/>
      <c r="FLB212" s="15"/>
      <c r="FLC212" s="15"/>
      <c r="FLD212" s="15"/>
      <c r="FLE212" s="15"/>
      <c r="FLF212" s="15"/>
      <c r="FLG212" s="15"/>
      <c r="FLH212" s="15"/>
      <c r="FLI212" s="15"/>
      <c r="FLJ212" s="15"/>
      <c r="FLK212" s="15"/>
      <c r="FLL212" s="15"/>
      <c r="FLM212" s="15"/>
      <c r="FLN212" s="15"/>
      <c r="FLO212" s="15"/>
      <c r="FLP212" s="15"/>
      <c r="FLQ212" s="15"/>
      <c r="FLR212" s="15"/>
      <c r="FLS212" s="15"/>
      <c r="FLT212" s="15"/>
      <c r="FLU212" s="15"/>
      <c r="FLV212" s="15"/>
      <c r="FLW212" s="15"/>
      <c r="FLX212" s="15"/>
      <c r="FLY212" s="15"/>
      <c r="FLZ212" s="15"/>
      <c r="FMA212" s="15"/>
      <c r="FMB212" s="15"/>
      <c r="FMC212" s="15"/>
      <c r="FMD212" s="15"/>
      <c r="FME212" s="15"/>
      <c r="FMF212" s="15"/>
      <c r="FMG212" s="15"/>
      <c r="FMH212" s="15"/>
      <c r="FMI212" s="15"/>
      <c r="FMJ212" s="15"/>
      <c r="FMK212" s="15"/>
      <c r="FML212" s="15"/>
      <c r="FMM212" s="15"/>
      <c r="FMN212" s="15"/>
      <c r="FMO212" s="15"/>
      <c r="FMP212" s="15"/>
      <c r="FMQ212" s="15"/>
      <c r="FMR212" s="15"/>
      <c r="FMS212" s="15"/>
      <c r="FMT212" s="15"/>
      <c r="FMU212" s="15"/>
      <c r="FMV212" s="15"/>
      <c r="FMW212" s="15"/>
      <c r="FMX212" s="15"/>
      <c r="FMY212" s="15"/>
      <c r="FMZ212" s="15"/>
      <c r="FNA212" s="15"/>
      <c r="FNB212" s="15"/>
      <c r="FNC212" s="15"/>
      <c r="FND212" s="15"/>
      <c r="FNE212" s="15"/>
      <c r="FNF212" s="15"/>
      <c r="FNG212" s="15"/>
      <c r="FNH212" s="15"/>
      <c r="FNI212" s="15"/>
      <c r="FNJ212" s="15"/>
      <c r="FNK212" s="15"/>
      <c r="FNL212" s="15"/>
      <c r="FNM212" s="15"/>
      <c r="FNN212" s="15"/>
      <c r="FNO212" s="15"/>
      <c r="FNP212" s="15"/>
      <c r="FNQ212" s="15"/>
      <c r="FNR212" s="15"/>
      <c r="FNS212" s="15"/>
      <c r="FNT212" s="15"/>
      <c r="FNU212" s="15"/>
      <c r="FNV212" s="15"/>
      <c r="FNW212" s="15"/>
      <c r="FNX212" s="15"/>
      <c r="FNY212" s="15"/>
      <c r="FNZ212" s="15"/>
      <c r="FOA212" s="15"/>
      <c r="FOB212" s="15"/>
      <c r="FOC212" s="15"/>
      <c r="FOD212" s="15"/>
      <c r="FOE212" s="15"/>
      <c r="FOF212" s="15"/>
      <c r="FOG212" s="15"/>
      <c r="FOH212" s="15"/>
      <c r="FOI212" s="15"/>
      <c r="FOJ212" s="15"/>
      <c r="FOK212" s="15"/>
      <c r="FOL212" s="15"/>
      <c r="FOM212" s="15"/>
      <c r="FON212" s="15"/>
      <c r="FOO212" s="15"/>
      <c r="FOP212" s="15"/>
      <c r="FOQ212" s="15"/>
      <c r="FOR212" s="15"/>
      <c r="FOS212" s="15"/>
      <c r="FOT212" s="15"/>
      <c r="FOU212" s="15"/>
      <c r="FOV212" s="15"/>
      <c r="FOW212" s="15"/>
      <c r="FOX212" s="15"/>
      <c r="FOY212" s="15"/>
      <c r="FOZ212" s="15"/>
      <c r="FPA212" s="15"/>
      <c r="FPB212" s="15"/>
      <c r="FPC212" s="15"/>
      <c r="FPD212" s="15"/>
      <c r="FPE212" s="15"/>
      <c r="FPF212" s="15"/>
      <c r="FPG212" s="15"/>
      <c r="FPH212" s="15"/>
      <c r="FPI212" s="15"/>
      <c r="FPJ212" s="15"/>
      <c r="FPK212" s="15"/>
      <c r="FPL212" s="15"/>
      <c r="FPM212" s="15"/>
      <c r="FPN212" s="15"/>
      <c r="FPO212" s="15"/>
      <c r="FPP212" s="15"/>
      <c r="FPQ212" s="15"/>
      <c r="FPR212" s="15"/>
      <c r="FPS212" s="15"/>
      <c r="FPT212" s="15"/>
      <c r="FPU212" s="15"/>
      <c r="FPV212" s="15"/>
      <c r="FPW212" s="15"/>
      <c r="FPX212" s="15"/>
      <c r="FPY212" s="15"/>
      <c r="FPZ212" s="15"/>
      <c r="FQA212" s="15"/>
      <c r="FQB212" s="15"/>
      <c r="FQC212" s="15"/>
      <c r="FQD212" s="15"/>
      <c r="FQE212" s="15"/>
      <c r="FQF212" s="15"/>
      <c r="FQG212" s="15"/>
      <c r="FQH212" s="15"/>
      <c r="FQI212" s="15"/>
      <c r="FQJ212" s="15"/>
      <c r="FQK212" s="15"/>
      <c r="FQL212" s="15"/>
      <c r="FQM212" s="15"/>
      <c r="FQN212" s="15"/>
      <c r="FQO212" s="15"/>
      <c r="FQP212" s="15"/>
      <c r="FQQ212" s="15"/>
      <c r="FQR212" s="15"/>
      <c r="FQS212" s="15"/>
      <c r="FQT212" s="15"/>
      <c r="FQU212" s="15"/>
      <c r="FQV212" s="15"/>
      <c r="FQW212" s="15"/>
      <c r="FQX212" s="15"/>
      <c r="FQY212" s="15"/>
      <c r="FQZ212" s="15"/>
      <c r="FRA212" s="15"/>
      <c r="FRB212" s="15"/>
      <c r="FRC212" s="15"/>
      <c r="FRD212" s="15"/>
      <c r="FRE212" s="15"/>
      <c r="FRF212" s="15"/>
      <c r="FRG212" s="15"/>
      <c r="FRH212" s="15"/>
      <c r="FRI212" s="15"/>
      <c r="FRJ212" s="15"/>
      <c r="FRK212" s="15"/>
      <c r="FRL212" s="15"/>
      <c r="FRM212" s="15"/>
      <c r="FRN212" s="15"/>
      <c r="FRO212" s="15"/>
      <c r="FRP212" s="15"/>
      <c r="FRQ212" s="15"/>
      <c r="FRR212" s="15"/>
      <c r="FRS212" s="15"/>
      <c r="FRT212" s="15"/>
      <c r="FRU212" s="15"/>
      <c r="FRV212" s="15"/>
      <c r="FRW212" s="15"/>
      <c r="FRX212" s="15"/>
      <c r="FRY212" s="15"/>
      <c r="FRZ212" s="15"/>
      <c r="FSA212" s="15"/>
      <c r="FSB212" s="15"/>
      <c r="FSC212" s="15"/>
      <c r="FSD212" s="15"/>
      <c r="FSE212" s="15"/>
      <c r="FSF212" s="15"/>
      <c r="FSG212" s="15"/>
      <c r="FSH212" s="15"/>
      <c r="FSI212" s="15"/>
      <c r="FSJ212" s="15"/>
      <c r="FSK212" s="15"/>
      <c r="FSL212" s="15"/>
      <c r="FSM212" s="15"/>
      <c r="FSN212" s="15"/>
      <c r="FSO212" s="15"/>
      <c r="FSP212" s="15"/>
      <c r="FSQ212" s="15"/>
      <c r="FSR212" s="15"/>
      <c r="FSS212" s="15"/>
      <c r="FST212" s="15"/>
      <c r="FSU212" s="15"/>
      <c r="FSV212" s="15"/>
      <c r="FSW212" s="15"/>
      <c r="FSX212" s="15"/>
      <c r="FSY212" s="15"/>
      <c r="FSZ212" s="15"/>
      <c r="FTA212" s="15"/>
      <c r="FTB212" s="15"/>
      <c r="FTC212" s="15"/>
      <c r="FTD212" s="15"/>
      <c r="FTE212" s="15"/>
      <c r="FTF212" s="15"/>
      <c r="FTG212" s="15"/>
      <c r="FTH212" s="15"/>
      <c r="FTI212" s="15"/>
      <c r="FTJ212" s="15"/>
      <c r="FTK212" s="15"/>
      <c r="FTL212" s="15"/>
      <c r="FTM212" s="15"/>
      <c r="FTN212" s="15"/>
      <c r="FTO212" s="15"/>
      <c r="FTP212" s="15"/>
      <c r="FTQ212" s="15"/>
      <c r="FTR212" s="15"/>
      <c r="FTS212" s="15"/>
      <c r="FTT212" s="15"/>
      <c r="FTU212" s="15"/>
      <c r="FTV212" s="15"/>
      <c r="FTW212" s="15"/>
      <c r="FTX212" s="15"/>
      <c r="FTY212" s="15"/>
      <c r="FTZ212" s="15"/>
      <c r="FUA212" s="15"/>
      <c r="FUB212" s="15"/>
      <c r="FUC212" s="15"/>
      <c r="FUD212" s="15"/>
      <c r="FUE212" s="15"/>
      <c r="FUF212" s="15"/>
      <c r="FUG212" s="15"/>
      <c r="FUH212" s="15"/>
      <c r="FUI212" s="15"/>
      <c r="FUJ212" s="15"/>
      <c r="FUK212" s="15"/>
      <c r="FUL212" s="15"/>
      <c r="FUM212" s="15"/>
      <c r="FUN212" s="15"/>
      <c r="FUO212" s="15"/>
      <c r="FUP212" s="15"/>
      <c r="FUQ212" s="15"/>
      <c r="FUR212" s="15"/>
      <c r="FUS212" s="15"/>
      <c r="FUT212" s="15"/>
      <c r="FUU212" s="15"/>
      <c r="FUV212" s="15"/>
      <c r="FUW212" s="15"/>
      <c r="FUX212" s="15"/>
      <c r="FUY212" s="15"/>
      <c r="FUZ212" s="15"/>
      <c r="FVA212" s="15"/>
      <c r="FVB212" s="15"/>
      <c r="FVC212" s="15"/>
      <c r="FVD212" s="15"/>
      <c r="FVE212" s="15"/>
      <c r="FVF212" s="15"/>
      <c r="FVG212" s="15"/>
      <c r="FVH212" s="15"/>
      <c r="FVI212" s="15"/>
      <c r="FVJ212" s="15"/>
      <c r="FVK212" s="15"/>
      <c r="FVL212" s="15"/>
      <c r="FVM212" s="15"/>
      <c r="FVN212" s="15"/>
      <c r="FVO212" s="15"/>
      <c r="FVP212" s="15"/>
      <c r="FVQ212" s="15"/>
      <c r="FVR212" s="15"/>
      <c r="FVS212" s="15"/>
      <c r="FVT212" s="15"/>
      <c r="FVU212" s="15"/>
      <c r="FVV212" s="15"/>
      <c r="FVW212" s="15"/>
      <c r="FVX212" s="15"/>
      <c r="FVY212" s="15"/>
      <c r="FVZ212" s="15"/>
      <c r="FWA212" s="15"/>
      <c r="FWB212" s="15"/>
      <c r="FWC212" s="15"/>
      <c r="FWD212" s="15"/>
      <c r="FWE212" s="15"/>
      <c r="FWF212" s="15"/>
      <c r="FWG212" s="15"/>
      <c r="FWH212" s="15"/>
      <c r="FWI212" s="15"/>
      <c r="FWJ212" s="15"/>
      <c r="FWK212" s="15"/>
      <c r="FWL212" s="15"/>
      <c r="FWM212" s="15"/>
      <c r="FWN212" s="15"/>
      <c r="FWO212" s="15"/>
      <c r="FWP212" s="15"/>
      <c r="FWQ212" s="15"/>
      <c r="FWR212" s="15"/>
      <c r="FWS212" s="15"/>
      <c r="FWT212" s="15"/>
      <c r="FWU212" s="15"/>
      <c r="FWV212" s="15"/>
      <c r="FWW212" s="15"/>
      <c r="FWX212" s="15"/>
      <c r="FWY212" s="15"/>
      <c r="FWZ212" s="15"/>
      <c r="FXA212" s="15"/>
      <c r="FXB212" s="15"/>
      <c r="FXC212" s="15"/>
      <c r="FXD212" s="15"/>
      <c r="FXE212" s="15"/>
      <c r="FXF212" s="15"/>
      <c r="FXG212" s="15"/>
      <c r="FXH212" s="15"/>
      <c r="FXI212" s="15"/>
      <c r="FXJ212" s="15"/>
      <c r="FXK212" s="15"/>
      <c r="FXL212" s="15"/>
      <c r="FXM212" s="15"/>
      <c r="FXN212" s="15"/>
      <c r="FXO212" s="15"/>
      <c r="FXP212" s="15"/>
      <c r="FXQ212" s="15"/>
      <c r="FXR212" s="15"/>
      <c r="FXS212" s="15"/>
      <c r="FXT212" s="15"/>
      <c r="FXU212" s="15"/>
      <c r="FXV212" s="15"/>
      <c r="FXW212" s="15"/>
      <c r="FXX212" s="15"/>
      <c r="FXY212" s="15"/>
      <c r="FXZ212" s="15"/>
      <c r="FYA212" s="15"/>
      <c r="FYB212" s="15"/>
      <c r="FYC212" s="15"/>
      <c r="FYD212" s="15"/>
      <c r="FYE212" s="15"/>
      <c r="FYF212" s="15"/>
      <c r="FYG212" s="15"/>
      <c r="FYH212" s="15"/>
      <c r="FYI212" s="15"/>
      <c r="FYJ212" s="15"/>
      <c r="FYK212" s="15"/>
      <c r="FYL212" s="15"/>
      <c r="FYM212" s="15"/>
      <c r="FYN212" s="15"/>
      <c r="FYO212" s="15"/>
      <c r="FYP212" s="15"/>
      <c r="FYQ212" s="15"/>
      <c r="FYR212" s="15"/>
      <c r="FYS212" s="15"/>
      <c r="FYT212" s="15"/>
      <c r="FYU212" s="15"/>
      <c r="FYV212" s="15"/>
      <c r="FYW212" s="15"/>
      <c r="FYX212" s="15"/>
      <c r="FYY212" s="15"/>
      <c r="FYZ212" s="15"/>
      <c r="FZA212" s="15"/>
      <c r="FZB212" s="15"/>
      <c r="FZC212" s="15"/>
      <c r="FZD212" s="15"/>
      <c r="FZE212" s="15"/>
      <c r="FZF212" s="15"/>
      <c r="FZG212" s="15"/>
      <c r="FZH212" s="15"/>
      <c r="FZI212" s="15"/>
      <c r="FZJ212" s="15"/>
      <c r="FZK212" s="15"/>
      <c r="FZL212" s="15"/>
      <c r="FZM212" s="15"/>
      <c r="FZN212" s="15"/>
      <c r="FZO212" s="15"/>
      <c r="FZP212" s="15"/>
      <c r="FZQ212" s="15"/>
      <c r="FZR212" s="15"/>
      <c r="FZS212" s="15"/>
      <c r="FZT212" s="15"/>
      <c r="FZU212" s="15"/>
      <c r="FZV212" s="15"/>
      <c r="FZW212" s="15"/>
      <c r="FZX212" s="15"/>
      <c r="FZY212" s="15"/>
      <c r="FZZ212" s="15"/>
      <c r="GAA212" s="15"/>
      <c r="GAB212" s="15"/>
      <c r="GAC212" s="15"/>
      <c r="GAD212" s="15"/>
      <c r="GAE212" s="15"/>
      <c r="GAF212" s="15"/>
      <c r="GAG212" s="15"/>
      <c r="GAH212" s="15"/>
      <c r="GAI212" s="15"/>
      <c r="GAJ212" s="15"/>
      <c r="GAK212" s="15"/>
      <c r="GAL212" s="15"/>
      <c r="GAM212" s="15"/>
      <c r="GAN212" s="15"/>
      <c r="GAO212" s="15"/>
      <c r="GAP212" s="15"/>
      <c r="GAQ212" s="15"/>
      <c r="GAR212" s="15"/>
      <c r="GAS212" s="15"/>
      <c r="GAT212" s="15"/>
      <c r="GAU212" s="15"/>
      <c r="GAV212" s="15"/>
      <c r="GAW212" s="15"/>
      <c r="GAX212" s="15"/>
      <c r="GAY212" s="15"/>
      <c r="GAZ212" s="15"/>
      <c r="GBA212" s="15"/>
      <c r="GBB212" s="15"/>
      <c r="GBC212" s="15"/>
      <c r="GBD212" s="15"/>
      <c r="GBE212" s="15"/>
      <c r="GBF212" s="15"/>
      <c r="GBG212" s="15"/>
      <c r="GBH212" s="15"/>
      <c r="GBI212" s="15"/>
      <c r="GBJ212" s="15"/>
      <c r="GBK212" s="15"/>
      <c r="GBL212" s="15"/>
      <c r="GBM212" s="15"/>
      <c r="GBN212" s="15"/>
      <c r="GBO212" s="15"/>
      <c r="GBP212" s="15"/>
      <c r="GBQ212" s="15"/>
      <c r="GBR212" s="15"/>
      <c r="GBS212" s="15"/>
      <c r="GBT212" s="15"/>
      <c r="GBU212" s="15"/>
      <c r="GBV212" s="15"/>
      <c r="GBW212" s="15"/>
      <c r="GBX212" s="15"/>
      <c r="GBY212" s="15"/>
      <c r="GBZ212" s="15"/>
      <c r="GCA212" s="15"/>
      <c r="GCB212" s="15"/>
      <c r="GCC212" s="15"/>
      <c r="GCD212" s="15"/>
      <c r="GCE212" s="15"/>
      <c r="GCF212" s="15"/>
      <c r="GCG212" s="15"/>
      <c r="GCH212" s="15"/>
      <c r="GCI212" s="15"/>
      <c r="GCJ212" s="15"/>
      <c r="GCK212" s="15"/>
      <c r="GCL212" s="15"/>
      <c r="GCM212" s="15"/>
      <c r="GCN212" s="15"/>
      <c r="GCO212" s="15"/>
      <c r="GCP212" s="15"/>
      <c r="GCQ212" s="15"/>
      <c r="GCR212" s="15"/>
      <c r="GCS212" s="15"/>
      <c r="GCT212" s="15"/>
      <c r="GCU212" s="15"/>
      <c r="GCV212" s="15"/>
      <c r="GCW212" s="15"/>
      <c r="GCX212" s="15"/>
      <c r="GCY212" s="15"/>
      <c r="GCZ212" s="15"/>
      <c r="GDA212" s="15"/>
      <c r="GDB212" s="15"/>
      <c r="GDC212" s="15"/>
      <c r="GDD212" s="15"/>
      <c r="GDE212" s="15"/>
      <c r="GDF212" s="15"/>
      <c r="GDG212" s="15"/>
      <c r="GDH212" s="15"/>
      <c r="GDI212" s="15"/>
      <c r="GDJ212" s="15"/>
      <c r="GDK212" s="15"/>
      <c r="GDL212" s="15"/>
      <c r="GDM212" s="15"/>
      <c r="GDN212" s="15"/>
      <c r="GDO212" s="15"/>
      <c r="GDP212" s="15"/>
      <c r="GDQ212" s="15"/>
      <c r="GDR212" s="15"/>
      <c r="GDS212" s="15"/>
      <c r="GDT212" s="15"/>
      <c r="GDU212" s="15"/>
      <c r="GDV212" s="15"/>
      <c r="GDW212" s="15"/>
      <c r="GDX212" s="15"/>
      <c r="GDY212" s="15"/>
      <c r="GDZ212" s="15"/>
      <c r="GEA212" s="15"/>
      <c r="GEB212" s="15"/>
      <c r="GEC212" s="15"/>
      <c r="GED212" s="15"/>
      <c r="GEE212" s="15"/>
      <c r="GEF212" s="15"/>
      <c r="GEG212" s="15"/>
      <c r="GEH212" s="15"/>
      <c r="GEI212" s="15"/>
      <c r="GEJ212" s="15"/>
      <c r="GEK212" s="15"/>
      <c r="GEL212" s="15"/>
      <c r="GEM212" s="15"/>
      <c r="GEN212" s="15"/>
      <c r="GEO212" s="15"/>
      <c r="GEP212" s="15"/>
      <c r="GEQ212" s="15"/>
      <c r="GER212" s="15"/>
      <c r="GES212" s="15"/>
      <c r="GET212" s="15"/>
      <c r="GEU212" s="15"/>
      <c r="GEV212" s="15"/>
      <c r="GEW212" s="15"/>
      <c r="GEX212" s="15"/>
      <c r="GEY212" s="15"/>
      <c r="GEZ212" s="15"/>
      <c r="GFA212" s="15"/>
      <c r="GFB212" s="15"/>
      <c r="GFC212" s="15"/>
      <c r="GFD212" s="15"/>
      <c r="GFE212" s="15"/>
      <c r="GFF212" s="15"/>
      <c r="GFG212" s="15"/>
      <c r="GFH212" s="15"/>
      <c r="GFI212" s="15"/>
      <c r="GFJ212" s="15"/>
      <c r="GFK212" s="15"/>
      <c r="GFL212" s="15"/>
      <c r="GFM212" s="15"/>
      <c r="GFN212" s="15"/>
      <c r="GFO212" s="15"/>
      <c r="GFP212" s="15"/>
      <c r="GFQ212" s="15"/>
      <c r="GFR212" s="15"/>
      <c r="GFS212" s="15"/>
      <c r="GFT212" s="15"/>
      <c r="GFU212" s="15"/>
      <c r="GFV212" s="15"/>
      <c r="GFW212" s="15"/>
      <c r="GFX212" s="15"/>
      <c r="GFY212" s="15"/>
      <c r="GFZ212" s="15"/>
      <c r="GGA212" s="15"/>
      <c r="GGB212" s="15"/>
      <c r="GGC212" s="15"/>
      <c r="GGD212" s="15"/>
      <c r="GGE212" s="15"/>
      <c r="GGF212" s="15"/>
      <c r="GGG212" s="15"/>
      <c r="GGH212" s="15"/>
      <c r="GGI212" s="15"/>
      <c r="GGJ212" s="15"/>
      <c r="GGK212" s="15"/>
      <c r="GGL212" s="15"/>
      <c r="GGM212" s="15"/>
      <c r="GGN212" s="15"/>
      <c r="GGO212" s="15"/>
      <c r="GGP212" s="15"/>
      <c r="GGQ212" s="15"/>
      <c r="GGR212" s="15"/>
      <c r="GGS212" s="15"/>
      <c r="GGT212" s="15"/>
      <c r="GGU212" s="15"/>
      <c r="GGV212" s="15"/>
      <c r="GGW212" s="15"/>
      <c r="GGX212" s="15"/>
      <c r="GGY212" s="15"/>
      <c r="GGZ212" s="15"/>
      <c r="GHA212" s="15"/>
      <c r="GHB212" s="15"/>
      <c r="GHC212" s="15"/>
      <c r="GHD212" s="15"/>
      <c r="GHE212" s="15"/>
      <c r="GHF212" s="15"/>
      <c r="GHG212" s="15"/>
      <c r="GHH212" s="15"/>
      <c r="GHI212" s="15"/>
      <c r="GHJ212" s="15"/>
      <c r="GHK212" s="15"/>
      <c r="GHL212" s="15"/>
      <c r="GHM212" s="15"/>
      <c r="GHN212" s="15"/>
      <c r="GHO212" s="15"/>
      <c r="GHP212" s="15"/>
      <c r="GHQ212" s="15"/>
      <c r="GHR212" s="15"/>
      <c r="GHS212" s="15"/>
      <c r="GHT212" s="15"/>
      <c r="GHU212" s="15"/>
      <c r="GHV212" s="15"/>
      <c r="GHW212" s="15"/>
      <c r="GHX212" s="15"/>
      <c r="GHY212" s="15"/>
      <c r="GHZ212" s="15"/>
      <c r="GIA212" s="15"/>
      <c r="GIB212" s="15"/>
      <c r="GIC212" s="15"/>
      <c r="GID212" s="15"/>
      <c r="GIE212" s="15"/>
      <c r="GIF212" s="15"/>
      <c r="GIG212" s="15"/>
      <c r="GIH212" s="15"/>
      <c r="GII212" s="15"/>
      <c r="GIJ212" s="15"/>
      <c r="GIK212" s="15"/>
      <c r="GIL212" s="15"/>
      <c r="GIM212" s="15"/>
      <c r="GIN212" s="15"/>
      <c r="GIO212" s="15"/>
      <c r="GIP212" s="15"/>
      <c r="GIQ212" s="15"/>
      <c r="GIR212" s="15"/>
      <c r="GIS212" s="15"/>
      <c r="GIT212" s="15"/>
      <c r="GIU212" s="15"/>
      <c r="GIV212" s="15"/>
      <c r="GIW212" s="15"/>
      <c r="GIX212" s="15"/>
      <c r="GIY212" s="15"/>
      <c r="GIZ212" s="15"/>
      <c r="GJA212" s="15"/>
      <c r="GJB212" s="15"/>
      <c r="GJC212" s="15"/>
      <c r="GJD212" s="15"/>
      <c r="GJE212" s="15"/>
      <c r="GJF212" s="15"/>
      <c r="GJG212" s="15"/>
      <c r="GJH212" s="15"/>
      <c r="GJI212" s="15"/>
      <c r="GJJ212" s="15"/>
      <c r="GJK212" s="15"/>
      <c r="GJL212" s="15"/>
      <c r="GJM212" s="15"/>
      <c r="GJN212" s="15"/>
      <c r="GJO212" s="15"/>
      <c r="GJP212" s="15"/>
      <c r="GJQ212" s="15"/>
      <c r="GJR212" s="15"/>
      <c r="GJS212" s="15"/>
      <c r="GJT212" s="15"/>
      <c r="GJU212" s="15"/>
      <c r="GJV212" s="15"/>
      <c r="GJW212" s="15"/>
      <c r="GJX212" s="15"/>
      <c r="GJY212" s="15"/>
      <c r="GJZ212" s="15"/>
      <c r="GKA212" s="15"/>
      <c r="GKB212" s="15"/>
      <c r="GKC212" s="15"/>
      <c r="GKD212" s="15"/>
      <c r="GKE212" s="15"/>
      <c r="GKF212" s="15"/>
      <c r="GKG212" s="15"/>
      <c r="GKH212" s="15"/>
      <c r="GKI212" s="15"/>
      <c r="GKJ212" s="15"/>
      <c r="GKK212" s="15"/>
      <c r="GKL212" s="15"/>
      <c r="GKM212" s="15"/>
      <c r="GKN212" s="15"/>
      <c r="GKO212" s="15"/>
      <c r="GKP212" s="15"/>
      <c r="GKQ212" s="15"/>
      <c r="GKR212" s="15"/>
      <c r="GKS212" s="15"/>
      <c r="GKT212" s="15"/>
      <c r="GKU212" s="15"/>
      <c r="GKV212" s="15"/>
      <c r="GKW212" s="15"/>
      <c r="GKX212" s="15"/>
      <c r="GKY212" s="15"/>
      <c r="GKZ212" s="15"/>
      <c r="GLA212" s="15"/>
      <c r="GLB212" s="15"/>
      <c r="GLC212" s="15"/>
      <c r="GLD212" s="15"/>
      <c r="GLE212" s="15"/>
      <c r="GLF212" s="15"/>
      <c r="GLG212" s="15"/>
      <c r="GLH212" s="15"/>
      <c r="GLI212" s="15"/>
      <c r="GLJ212" s="15"/>
      <c r="GLK212" s="15"/>
      <c r="GLL212" s="15"/>
      <c r="GLM212" s="15"/>
      <c r="GLN212" s="15"/>
      <c r="GLO212" s="15"/>
      <c r="GLP212" s="15"/>
      <c r="GLQ212" s="15"/>
      <c r="GLR212" s="15"/>
      <c r="GLS212" s="15"/>
      <c r="GLT212" s="15"/>
      <c r="GLU212" s="15"/>
      <c r="GLV212" s="15"/>
      <c r="GLW212" s="15"/>
      <c r="GLX212" s="15"/>
      <c r="GLY212" s="15"/>
      <c r="GLZ212" s="15"/>
      <c r="GMA212" s="15"/>
      <c r="GMB212" s="15"/>
      <c r="GMC212" s="15"/>
      <c r="GMD212" s="15"/>
      <c r="GME212" s="15"/>
      <c r="GMF212" s="15"/>
      <c r="GMG212" s="15"/>
      <c r="GMH212" s="15"/>
      <c r="GMI212" s="15"/>
      <c r="GMJ212" s="15"/>
      <c r="GMK212" s="15"/>
      <c r="GML212" s="15"/>
      <c r="GMM212" s="15"/>
      <c r="GMN212" s="15"/>
      <c r="GMO212" s="15"/>
      <c r="GMP212" s="15"/>
      <c r="GMQ212" s="15"/>
      <c r="GMR212" s="15"/>
      <c r="GMS212" s="15"/>
      <c r="GMT212" s="15"/>
      <c r="GMU212" s="15"/>
      <c r="GMV212" s="15"/>
      <c r="GMW212" s="15"/>
      <c r="GMX212" s="15"/>
      <c r="GMY212" s="15"/>
      <c r="GMZ212" s="15"/>
      <c r="GNA212" s="15"/>
      <c r="GNB212" s="15"/>
      <c r="GNC212" s="15"/>
      <c r="GND212" s="15"/>
      <c r="GNE212" s="15"/>
      <c r="GNF212" s="15"/>
      <c r="GNG212" s="15"/>
      <c r="GNH212" s="15"/>
      <c r="GNI212" s="15"/>
      <c r="GNJ212" s="15"/>
      <c r="GNK212" s="15"/>
      <c r="GNL212" s="15"/>
      <c r="GNM212" s="15"/>
      <c r="GNN212" s="15"/>
      <c r="GNO212" s="15"/>
      <c r="GNP212" s="15"/>
      <c r="GNQ212" s="15"/>
      <c r="GNR212" s="15"/>
      <c r="GNS212" s="15"/>
      <c r="GNT212" s="15"/>
      <c r="GNU212" s="15"/>
      <c r="GNV212" s="15"/>
      <c r="GNW212" s="15"/>
      <c r="GNX212" s="15"/>
      <c r="GNY212" s="15"/>
      <c r="GNZ212" s="15"/>
      <c r="GOA212" s="15"/>
      <c r="GOB212" s="15"/>
      <c r="GOC212" s="15"/>
      <c r="GOD212" s="15"/>
      <c r="GOE212" s="15"/>
      <c r="GOF212" s="15"/>
      <c r="GOG212" s="15"/>
      <c r="GOH212" s="15"/>
      <c r="GOI212" s="15"/>
      <c r="GOJ212" s="15"/>
      <c r="GOK212" s="15"/>
      <c r="GOL212" s="15"/>
      <c r="GOM212" s="15"/>
      <c r="GON212" s="15"/>
      <c r="GOO212" s="15"/>
      <c r="GOP212" s="15"/>
      <c r="GOQ212" s="15"/>
      <c r="GOR212" s="15"/>
      <c r="GOS212" s="15"/>
      <c r="GOT212" s="15"/>
      <c r="GOU212" s="15"/>
      <c r="GOV212" s="15"/>
      <c r="GOW212" s="15"/>
      <c r="GOX212" s="15"/>
      <c r="GOY212" s="15"/>
      <c r="GOZ212" s="15"/>
      <c r="GPA212" s="15"/>
      <c r="GPB212" s="15"/>
      <c r="GPC212" s="15"/>
      <c r="GPD212" s="15"/>
      <c r="GPE212" s="15"/>
      <c r="GPF212" s="15"/>
      <c r="GPG212" s="15"/>
      <c r="GPH212" s="15"/>
      <c r="GPI212" s="15"/>
      <c r="GPJ212" s="15"/>
      <c r="GPK212" s="15"/>
      <c r="GPL212" s="15"/>
      <c r="GPM212" s="15"/>
      <c r="GPN212" s="15"/>
      <c r="GPO212" s="15"/>
      <c r="GPP212" s="15"/>
      <c r="GPQ212" s="15"/>
      <c r="GPR212" s="15"/>
      <c r="GPS212" s="15"/>
      <c r="GPT212" s="15"/>
      <c r="GPU212" s="15"/>
      <c r="GPV212" s="15"/>
      <c r="GPW212" s="15"/>
      <c r="GPX212" s="15"/>
      <c r="GPY212" s="15"/>
      <c r="GPZ212" s="15"/>
      <c r="GQA212" s="15"/>
      <c r="GQB212" s="15"/>
      <c r="GQC212" s="15"/>
      <c r="GQD212" s="15"/>
      <c r="GQE212" s="15"/>
      <c r="GQF212" s="15"/>
      <c r="GQG212" s="15"/>
      <c r="GQH212" s="15"/>
      <c r="GQI212" s="15"/>
      <c r="GQJ212" s="15"/>
      <c r="GQK212" s="15"/>
      <c r="GQL212" s="15"/>
      <c r="GQM212" s="15"/>
      <c r="GQN212" s="15"/>
      <c r="GQO212" s="15"/>
      <c r="GQP212" s="15"/>
      <c r="GQQ212" s="15"/>
      <c r="GQR212" s="15"/>
      <c r="GQS212" s="15"/>
      <c r="GQT212" s="15"/>
      <c r="GQU212" s="15"/>
      <c r="GQV212" s="15"/>
      <c r="GQW212" s="15"/>
      <c r="GQX212" s="15"/>
      <c r="GQY212" s="15"/>
      <c r="GQZ212" s="15"/>
      <c r="GRA212" s="15"/>
      <c r="GRB212" s="15"/>
      <c r="GRC212" s="15"/>
      <c r="GRD212" s="15"/>
      <c r="GRE212" s="15"/>
      <c r="GRF212" s="15"/>
      <c r="GRG212" s="15"/>
      <c r="GRH212" s="15"/>
      <c r="GRI212" s="15"/>
      <c r="GRJ212" s="15"/>
      <c r="GRK212" s="15"/>
      <c r="GRL212" s="15"/>
      <c r="GRM212" s="15"/>
      <c r="GRN212" s="15"/>
      <c r="GRO212" s="15"/>
      <c r="GRP212" s="15"/>
      <c r="GRQ212" s="15"/>
      <c r="GRR212" s="15"/>
      <c r="GRS212" s="15"/>
      <c r="GRT212" s="15"/>
      <c r="GRU212" s="15"/>
      <c r="GRV212" s="15"/>
      <c r="GRW212" s="15"/>
      <c r="GRX212" s="15"/>
      <c r="GRY212" s="15"/>
      <c r="GRZ212" s="15"/>
      <c r="GSA212" s="15"/>
      <c r="GSB212" s="15"/>
      <c r="GSC212" s="15"/>
      <c r="GSD212" s="15"/>
      <c r="GSE212" s="15"/>
      <c r="GSF212" s="15"/>
      <c r="GSG212" s="15"/>
      <c r="GSH212" s="15"/>
      <c r="GSI212" s="15"/>
      <c r="GSJ212" s="15"/>
      <c r="GSK212" s="15"/>
      <c r="GSL212" s="15"/>
      <c r="GSM212" s="15"/>
      <c r="GSN212" s="15"/>
      <c r="GSO212" s="15"/>
      <c r="GSP212" s="15"/>
      <c r="GSQ212" s="15"/>
      <c r="GSR212" s="15"/>
      <c r="GSS212" s="15"/>
      <c r="GST212" s="15"/>
      <c r="GSU212" s="15"/>
      <c r="GSV212" s="15"/>
      <c r="GSW212" s="15"/>
      <c r="GSX212" s="15"/>
      <c r="GSY212" s="15"/>
      <c r="GSZ212" s="15"/>
      <c r="GTA212" s="15"/>
      <c r="GTB212" s="15"/>
      <c r="GTC212" s="15"/>
      <c r="GTD212" s="15"/>
      <c r="GTE212" s="15"/>
      <c r="GTF212" s="15"/>
      <c r="GTG212" s="15"/>
      <c r="GTH212" s="15"/>
      <c r="GTI212" s="15"/>
      <c r="GTJ212" s="15"/>
      <c r="GTK212" s="15"/>
      <c r="GTL212" s="15"/>
      <c r="GTM212" s="15"/>
      <c r="GTN212" s="15"/>
      <c r="GTO212" s="15"/>
      <c r="GTP212" s="15"/>
      <c r="GTQ212" s="15"/>
      <c r="GTR212" s="15"/>
      <c r="GTS212" s="15"/>
      <c r="GTT212" s="15"/>
      <c r="GTU212" s="15"/>
      <c r="GTV212" s="15"/>
      <c r="GTW212" s="15"/>
      <c r="GTX212" s="15"/>
      <c r="GTY212" s="15"/>
      <c r="GTZ212" s="15"/>
      <c r="GUA212" s="15"/>
      <c r="GUB212" s="15"/>
      <c r="GUC212" s="15"/>
      <c r="GUD212" s="15"/>
      <c r="GUE212" s="15"/>
      <c r="GUF212" s="15"/>
      <c r="GUG212" s="15"/>
      <c r="GUH212" s="15"/>
      <c r="GUI212" s="15"/>
      <c r="GUJ212" s="15"/>
      <c r="GUK212" s="15"/>
      <c r="GUL212" s="15"/>
      <c r="GUM212" s="15"/>
      <c r="GUN212" s="15"/>
      <c r="GUO212" s="15"/>
      <c r="GUP212" s="15"/>
      <c r="GUQ212" s="15"/>
      <c r="GUR212" s="15"/>
      <c r="GUS212" s="15"/>
      <c r="GUT212" s="15"/>
      <c r="GUU212" s="15"/>
      <c r="GUV212" s="15"/>
      <c r="GUW212" s="15"/>
      <c r="GUX212" s="15"/>
      <c r="GUY212" s="15"/>
      <c r="GUZ212" s="15"/>
      <c r="GVA212" s="15"/>
      <c r="GVB212" s="15"/>
      <c r="GVC212" s="15"/>
      <c r="GVD212" s="15"/>
      <c r="GVE212" s="15"/>
      <c r="GVF212" s="15"/>
      <c r="GVG212" s="15"/>
      <c r="GVH212" s="15"/>
      <c r="GVI212" s="15"/>
      <c r="GVJ212" s="15"/>
      <c r="GVK212" s="15"/>
      <c r="GVL212" s="15"/>
      <c r="GVM212" s="15"/>
      <c r="GVN212" s="15"/>
      <c r="GVO212" s="15"/>
      <c r="GVP212" s="15"/>
      <c r="GVQ212" s="15"/>
      <c r="GVR212" s="15"/>
      <c r="GVS212" s="15"/>
      <c r="GVT212" s="15"/>
      <c r="GVU212" s="15"/>
      <c r="GVV212" s="15"/>
      <c r="GVW212" s="15"/>
      <c r="GVX212" s="15"/>
      <c r="GVY212" s="15"/>
      <c r="GVZ212" s="15"/>
      <c r="GWA212" s="15"/>
      <c r="GWB212" s="15"/>
      <c r="GWC212" s="15"/>
      <c r="GWD212" s="15"/>
      <c r="GWE212" s="15"/>
      <c r="GWF212" s="15"/>
      <c r="GWG212" s="15"/>
      <c r="GWH212" s="15"/>
      <c r="GWI212" s="15"/>
      <c r="GWJ212" s="15"/>
      <c r="GWK212" s="15"/>
      <c r="GWL212" s="15"/>
      <c r="GWM212" s="15"/>
      <c r="GWN212" s="15"/>
      <c r="GWO212" s="15"/>
      <c r="GWP212" s="15"/>
      <c r="GWQ212" s="15"/>
      <c r="GWR212" s="15"/>
      <c r="GWS212" s="15"/>
      <c r="GWT212" s="15"/>
      <c r="GWU212" s="15"/>
      <c r="GWV212" s="15"/>
      <c r="GWW212" s="15"/>
      <c r="GWX212" s="15"/>
      <c r="GWY212" s="15"/>
      <c r="GWZ212" s="15"/>
      <c r="GXA212" s="15"/>
      <c r="GXB212" s="15"/>
      <c r="GXC212" s="15"/>
      <c r="GXD212" s="15"/>
      <c r="GXE212" s="15"/>
      <c r="GXF212" s="15"/>
      <c r="GXG212" s="15"/>
      <c r="GXH212" s="15"/>
      <c r="GXI212" s="15"/>
      <c r="GXJ212" s="15"/>
      <c r="GXK212" s="15"/>
      <c r="GXL212" s="15"/>
      <c r="GXM212" s="15"/>
      <c r="GXN212" s="15"/>
      <c r="GXO212" s="15"/>
      <c r="GXP212" s="15"/>
      <c r="GXQ212" s="15"/>
      <c r="GXR212" s="15"/>
      <c r="GXS212" s="15"/>
      <c r="GXT212" s="15"/>
      <c r="GXU212" s="15"/>
      <c r="GXV212" s="15"/>
      <c r="GXW212" s="15"/>
      <c r="GXX212" s="15"/>
      <c r="GXY212" s="15"/>
      <c r="GXZ212" s="15"/>
      <c r="GYA212" s="15"/>
      <c r="GYB212" s="15"/>
      <c r="GYC212" s="15"/>
      <c r="GYD212" s="15"/>
      <c r="GYE212" s="15"/>
      <c r="GYF212" s="15"/>
      <c r="GYG212" s="15"/>
      <c r="GYH212" s="15"/>
      <c r="GYI212" s="15"/>
      <c r="GYJ212" s="15"/>
      <c r="GYK212" s="15"/>
      <c r="GYL212" s="15"/>
      <c r="GYM212" s="15"/>
      <c r="GYN212" s="15"/>
      <c r="GYO212" s="15"/>
      <c r="GYP212" s="15"/>
      <c r="GYQ212" s="15"/>
      <c r="GYR212" s="15"/>
      <c r="GYS212" s="15"/>
      <c r="GYT212" s="15"/>
      <c r="GYU212" s="15"/>
      <c r="GYV212" s="15"/>
      <c r="GYW212" s="15"/>
      <c r="GYX212" s="15"/>
      <c r="GYY212" s="15"/>
      <c r="GYZ212" s="15"/>
      <c r="GZA212" s="15"/>
      <c r="GZB212" s="15"/>
      <c r="GZC212" s="15"/>
      <c r="GZD212" s="15"/>
      <c r="GZE212" s="15"/>
      <c r="GZF212" s="15"/>
      <c r="GZG212" s="15"/>
      <c r="GZH212" s="15"/>
      <c r="GZI212" s="15"/>
      <c r="GZJ212" s="15"/>
      <c r="GZK212" s="15"/>
      <c r="GZL212" s="15"/>
      <c r="GZM212" s="15"/>
      <c r="GZN212" s="15"/>
      <c r="GZO212" s="15"/>
      <c r="GZP212" s="15"/>
      <c r="GZQ212" s="15"/>
      <c r="GZR212" s="15"/>
      <c r="GZS212" s="15"/>
      <c r="GZT212" s="15"/>
      <c r="GZU212" s="15"/>
      <c r="GZV212" s="15"/>
      <c r="GZW212" s="15"/>
      <c r="GZX212" s="15"/>
      <c r="GZY212" s="15"/>
      <c r="GZZ212" s="15"/>
      <c r="HAA212" s="15"/>
      <c r="HAB212" s="15"/>
      <c r="HAC212" s="15"/>
      <c r="HAD212" s="15"/>
      <c r="HAE212" s="15"/>
      <c r="HAF212" s="15"/>
      <c r="HAG212" s="15"/>
      <c r="HAH212" s="15"/>
      <c r="HAI212" s="15"/>
      <c r="HAJ212" s="15"/>
      <c r="HAK212" s="15"/>
      <c r="HAL212" s="15"/>
      <c r="HAM212" s="15"/>
      <c r="HAN212" s="15"/>
      <c r="HAO212" s="15"/>
      <c r="HAP212" s="15"/>
      <c r="HAQ212" s="15"/>
      <c r="HAR212" s="15"/>
      <c r="HAS212" s="15"/>
      <c r="HAT212" s="15"/>
      <c r="HAU212" s="15"/>
      <c r="HAV212" s="15"/>
      <c r="HAW212" s="15"/>
      <c r="HAX212" s="15"/>
      <c r="HAY212" s="15"/>
      <c r="HAZ212" s="15"/>
      <c r="HBA212" s="15"/>
      <c r="HBB212" s="15"/>
      <c r="HBC212" s="15"/>
      <c r="HBD212" s="15"/>
      <c r="HBE212" s="15"/>
      <c r="HBF212" s="15"/>
      <c r="HBG212" s="15"/>
      <c r="HBH212" s="15"/>
      <c r="HBI212" s="15"/>
      <c r="HBJ212" s="15"/>
      <c r="HBK212" s="15"/>
      <c r="HBL212" s="15"/>
      <c r="HBM212" s="15"/>
      <c r="HBN212" s="15"/>
      <c r="HBO212" s="15"/>
      <c r="HBP212" s="15"/>
      <c r="HBQ212" s="15"/>
      <c r="HBR212" s="15"/>
      <c r="HBS212" s="15"/>
      <c r="HBT212" s="15"/>
      <c r="HBU212" s="15"/>
      <c r="HBV212" s="15"/>
      <c r="HBW212" s="15"/>
      <c r="HBX212" s="15"/>
      <c r="HBY212" s="15"/>
      <c r="HBZ212" s="15"/>
      <c r="HCA212" s="15"/>
      <c r="HCB212" s="15"/>
      <c r="HCC212" s="15"/>
      <c r="HCD212" s="15"/>
      <c r="HCE212" s="15"/>
      <c r="HCF212" s="15"/>
      <c r="HCG212" s="15"/>
      <c r="HCH212" s="15"/>
      <c r="HCI212" s="15"/>
      <c r="HCJ212" s="15"/>
      <c r="HCK212" s="15"/>
      <c r="HCL212" s="15"/>
      <c r="HCM212" s="15"/>
      <c r="HCN212" s="15"/>
      <c r="HCO212" s="15"/>
      <c r="HCP212" s="15"/>
      <c r="HCQ212" s="15"/>
      <c r="HCR212" s="15"/>
      <c r="HCS212" s="15"/>
      <c r="HCT212" s="15"/>
      <c r="HCU212" s="15"/>
      <c r="HCV212" s="15"/>
      <c r="HCW212" s="15"/>
      <c r="HCX212" s="15"/>
      <c r="HCY212" s="15"/>
      <c r="HCZ212" s="15"/>
      <c r="HDA212" s="15"/>
      <c r="HDB212" s="15"/>
      <c r="HDC212" s="15"/>
      <c r="HDD212" s="15"/>
      <c r="HDE212" s="15"/>
      <c r="HDF212" s="15"/>
      <c r="HDG212" s="15"/>
      <c r="HDH212" s="15"/>
      <c r="HDI212" s="15"/>
      <c r="HDJ212" s="15"/>
      <c r="HDK212" s="15"/>
      <c r="HDL212" s="15"/>
      <c r="HDM212" s="15"/>
      <c r="HDN212" s="15"/>
      <c r="HDO212" s="15"/>
      <c r="HDP212" s="15"/>
      <c r="HDQ212" s="15"/>
      <c r="HDR212" s="15"/>
      <c r="HDS212" s="15"/>
      <c r="HDT212" s="15"/>
      <c r="HDU212" s="15"/>
      <c r="HDV212" s="15"/>
      <c r="HDW212" s="15"/>
      <c r="HDX212" s="15"/>
      <c r="HDY212" s="15"/>
      <c r="HDZ212" s="15"/>
      <c r="HEA212" s="15"/>
      <c r="HEB212" s="15"/>
      <c r="HEC212" s="15"/>
      <c r="HED212" s="15"/>
      <c r="HEE212" s="15"/>
      <c r="HEF212" s="15"/>
      <c r="HEG212" s="15"/>
      <c r="HEH212" s="15"/>
      <c r="HEI212" s="15"/>
      <c r="HEJ212" s="15"/>
      <c r="HEK212" s="15"/>
      <c r="HEL212" s="15"/>
      <c r="HEM212" s="15"/>
      <c r="HEN212" s="15"/>
      <c r="HEO212" s="15"/>
      <c r="HEP212" s="15"/>
      <c r="HEQ212" s="15"/>
      <c r="HER212" s="15"/>
      <c r="HES212" s="15"/>
      <c r="HET212" s="15"/>
      <c r="HEU212" s="15"/>
      <c r="HEV212" s="15"/>
      <c r="HEW212" s="15"/>
      <c r="HEX212" s="15"/>
      <c r="HEY212" s="15"/>
      <c r="HEZ212" s="15"/>
      <c r="HFA212" s="15"/>
      <c r="HFB212" s="15"/>
      <c r="HFC212" s="15"/>
      <c r="HFD212" s="15"/>
      <c r="HFE212" s="15"/>
      <c r="HFF212" s="15"/>
      <c r="HFG212" s="15"/>
      <c r="HFH212" s="15"/>
      <c r="HFI212" s="15"/>
      <c r="HFJ212" s="15"/>
      <c r="HFK212" s="15"/>
      <c r="HFL212" s="15"/>
      <c r="HFM212" s="15"/>
      <c r="HFN212" s="15"/>
      <c r="HFO212" s="15"/>
      <c r="HFP212" s="15"/>
      <c r="HFQ212" s="15"/>
      <c r="HFR212" s="15"/>
      <c r="HFS212" s="15"/>
      <c r="HFT212" s="15"/>
      <c r="HFU212" s="15"/>
      <c r="HFV212" s="15"/>
      <c r="HFW212" s="15"/>
      <c r="HFX212" s="15"/>
      <c r="HFY212" s="15"/>
      <c r="HFZ212" s="15"/>
      <c r="HGA212" s="15"/>
      <c r="HGB212" s="15"/>
      <c r="HGC212" s="15"/>
      <c r="HGD212" s="15"/>
      <c r="HGE212" s="15"/>
      <c r="HGF212" s="15"/>
      <c r="HGG212" s="15"/>
      <c r="HGH212" s="15"/>
      <c r="HGI212" s="15"/>
      <c r="HGJ212" s="15"/>
      <c r="HGK212" s="15"/>
      <c r="HGL212" s="15"/>
      <c r="HGM212" s="15"/>
      <c r="HGN212" s="15"/>
      <c r="HGO212" s="15"/>
      <c r="HGP212" s="15"/>
      <c r="HGQ212" s="15"/>
      <c r="HGR212" s="15"/>
      <c r="HGS212" s="15"/>
      <c r="HGT212" s="15"/>
      <c r="HGU212" s="15"/>
      <c r="HGV212" s="15"/>
      <c r="HGW212" s="15"/>
      <c r="HGX212" s="15"/>
      <c r="HGY212" s="15"/>
      <c r="HGZ212" s="15"/>
      <c r="HHA212" s="15"/>
      <c r="HHB212" s="15"/>
      <c r="HHC212" s="15"/>
      <c r="HHD212" s="15"/>
      <c r="HHE212" s="15"/>
      <c r="HHF212" s="15"/>
      <c r="HHG212" s="15"/>
      <c r="HHH212" s="15"/>
      <c r="HHI212" s="15"/>
      <c r="HHJ212" s="15"/>
      <c r="HHK212" s="15"/>
      <c r="HHL212" s="15"/>
      <c r="HHM212" s="15"/>
      <c r="HHN212" s="15"/>
      <c r="HHO212" s="15"/>
      <c r="HHP212" s="15"/>
      <c r="HHQ212" s="15"/>
      <c r="HHR212" s="15"/>
      <c r="HHS212" s="15"/>
      <c r="HHT212" s="15"/>
      <c r="HHU212" s="15"/>
      <c r="HHV212" s="15"/>
      <c r="HHW212" s="15"/>
      <c r="HHX212" s="15"/>
      <c r="HHY212" s="15"/>
      <c r="HHZ212" s="15"/>
      <c r="HIA212" s="15"/>
      <c r="HIB212" s="15"/>
      <c r="HIC212" s="15"/>
      <c r="HID212" s="15"/>
      <c r="HIE212" s="15"/>
      <c r="HIF212" s="15"/>
      <c r="HIG212" s="15"/>
      <c r="HIH212" s="15"/>
      <c r="HII212" s="15"/>
      <c r="HIJ212" s="15"/>
      <c r="HIK212" s="15"/>
      <c r="HIL212" s="15"/>
      <c r="HIM212" s="15"/>
      <c r="HIN212" s="15"/>
      <c r="HIO212" s="15"/>
      <c r="HIP212" s="15"/>
      <c r="HIQ212" s="15"/>
      <c r="HIR212" s="15"/>
      <c r="HIS212" s="15"/>
      <c r="HIT212" s="15"/>
      <c r="HIU212" s="15"/>
      <c r="HIV212" s="15"/>
      <c r="HIW212" s="15"/>
      <c r="HIX212" s="15"/>
      <c r="HIY212" s="15"/>
      <c r="HIZ212" s="15"/>
      <c r="HJA212" s="15"/>
      <c r="HJB212" s="15"/>
      <c r="HJC212" s="15"/>
      <c r="HJD212" s="15"/>
      <c r="HJE212" s="15"/>
      <c r="HJF212" s="15"/>
      <c r="HJG212" s="15"/>
      <c r="HJH212" s="15"/>
      <c r="HJI212" s="15"/>
      <c r="HJJ212" s="15"/>
      <c r="HJK212" s="15"/>
      <c r="HJL212" s="15"/>
      <c r="HJM212" s="15"/>
      <c r="HJN212" s="15"/>
      <c r="HJO212" s="15"/>
      <c r="HJP212" s="15"/>
      <c r="HJQ212" s="15"/>
      <c r="HJR212" s="15"/>
      <c r="HJS212" s="15"/>
      <c r="HJT212" s="15"/>
      <c r="HJU212" s="15"/>
      <c r="HJV212" s="15"/>
      <c r="HJW212" s="15"/>
      <c r="HJX212" s="15"/>
      <c r="HJY212" s="15"/>
      <c r="HJZ212" s="15"/>
      <c r="HKA212" s="15"/>
      <c r="HKB212" s="15"/>
      <c r="HKC212" s="15"/>
      <c r="HKD212" s="15"/>
      <c r="HKE212" s="15"/>
      <c r="HKF212" s="15"/>
      <c r="HKG212" s="15"/>
      <c r="HKH212" s="15"/>
      <c r="HKI212" s="15"/>
      <c r="HKJ212" s="15"/>
      <c r="HKK212" s="15"/>
      <c r="HKL212" s="15"/>
      <c r="HKM212" s="15"/>
      <c r="HKN212" s="15"/>
      <c r="HKO212" s="15"/>
      <c r="HKP212" s="15"/>
      <c r="HKQ212" s="15"/>
      <c r="HKR212" s="15"/>
      <c r="HKS212" s="15"/>
      <c r="HKT212" s="15"/>
      <c r="HKU212" s="15"/>
      <c r="HKV212" s="15"/>
      <c r="HKW212" s="15"/>
      <c r="HKX212" s="15"/>
      <c r="HKY212" s="15"/>
      <c r="HKZ212" s="15"/>
      <c r="HLA212" s="15"/>
      <c r="HLB212" s="15"/>
      <c r="HLC212" s="15"/>
      <c r="HLD212" s="15"/>
      <c r="HLE212" s="15"/>
      <c r="HLF212" s="15"/>
      <c r="HLG212" s="15"/>
      <c r="HLH212" s="15"/>
      <c r="HLI212" s="15"/>
      <c r="HLJ212" s="15"/>
      <c r="HLK212" s="15"/>
      <c r="HLL212" s="15"/>
      <c r="HLM212" s="15"/>
      <c r="HLN212" s="15"/>
      <c r="HLO212" s="15"/>
      <c r="HLP212" s="15"/>
      <c r="HLQ212" s="15"/>
      <c r="HLR212" s="15"/>
      <c r="HLS212" s="15"/>
      <c r="HLT212" s="15"/>
      <c r="HLU212" s="15"/>
      <c r="HLV212" s="15"/>
      <c r="HLW212" s="15"/>
      <c r="HLX212" s="15"/>
      <c r="HLY212" s="15"/>
      <c r="HLZ212" s="15"/>
      <c r="HMA212" s="15"/>
      <c r="HMB212" s="15"/>
      <c r="HMC212" s="15"/>
      <c r="HMD212" s="15"/>
      <c r="HME212" s="15"/>
      <c r="HMF212" s="15"/>
      <c r="HMG212" s="15"/>
      <c r="HMH212" s="15"/>
      <c r="HMI212" s="15"/>
      <c r="HMJ212" s="15"/>
      <c r="HMK212" s="15"/>
      <c r="HML212" s="15"/>
      <c r="HMM212" s="15"/>
      <c r="HMN212" s="15"/>
      <c r="HMO212" s="15"/>
      <c r="HMP212" s="15"/>
      <c r="HMQ212" s="15"/>
      <c r="HMR212" s="15"/>
      <c r="HMS212" s="15"/>
      <c r="HMT212" s="15"/>
      <c r="HMU212" s="15"/>
      <c r="HMV212" s="15"/>
      <c r="HMW212" s="15"/>
      <c r="HMX212" s="15"/>
      <c r="HMY212" s="15"/>
      <c r="HMZ212" s="15"/>
      <c r="HNA212" s="15"/>
      <c r="HNB212" s="15"/>
      <c r="HNC212" s="15"/>
      <c r="HND212" s="15"/>
      <c r="HNE212" s="15"/>
      <c r="HNF212" s="15"/>
      <c r="HNG212" s="15"/>
      <c r="HNH212" s="15"/>
      <c r="HNI212" s="15"/>
      <c r="HNJ212" s="15"/>
      <c r="HNK212" s="15"/>
      <c r="HNL212" s="15"/>
      <c r="HNM212" s="15"/>
      <c r="HNN212" s="15"/>
      <c r="HNO212" s="15"/>
      <c r="HNP212" s="15"/>
      <c r="HNQ212" s="15"/>
      <c r="HNR212" s="15"/>
      <c r="HNS212" s="15"/>
      <c r="HNT212" s="15"/>
      <c r="HNU212" s="15"/>
      <c r="HNV212" s="15"/>
      <c r="HNW212" s="15"/>
      <c r="HNX212" s="15"/>
      <c r="HNY212" s="15"/>
      <c r="HNZ212" s="15"/>
      <c r="HOA212" s="15"/>
      <c r="HOB212" s="15"/>
      <c r="HOC212" s="15"/>
      <c r="HOD212" s="15"/>
      <c r="HOE212" s="15"/>
      <c r="HOF212" s="15"/>
      <c r="HOG212" s="15"/>
      <c r="HOH212" s="15"/>
      <c r="HOI212" s="15"/>
      <c r="HOJ212" s="15"/>
      <c r="HOK212" s="15"/>
      <c r="HOL212" s="15"/>
      <c r="HOM212" s="15"/>
      <c r="HON212" s="15"/>
      <c r="HOO212" s="15"/>
      <c r="HOP212" s="15"/>
      <c r="HOQ212" s="15"/>
      <c r="HOR212" s="15"/>
      <c r="HOS212" s="15"/>
      <c r="HOT212" s="15"/>
      <c r="HOU212" s="15"/>
      <c r="HOV212" s="15"/>
      <c r="HOW212" s="15"/>
      <c r="HOX212" s="15"/>
      <c r="HOY212" s="15"/>
      <c r="HOZ212" s="15"/>
      <c r="HPA212" s="15"/>
      <c r="HPB212" s="15"/>
      <c r="HPC212" s="15"/>
      <c r="HPD212" s="15"/>
      <c r="HPE212" s="15"/>
      <c r="HPF212" s="15"/>
      <c r="HPG212" s="15"/>
      <c r="HPH212" s="15"/>
      <c r="HPI212" s="15"/>
      <c r="HPJ212" s="15"/>
      <c r="HPK212" s="15"/>
      <c r="HPL212" s="15"/>
      <c r="HPM212" s="15"/>
      <c r="HPN212" s="15"/>
      <c r="HPO212" s="15"/>
      <c r="HPP212" s="15"/>
      <c r="HPQ212" s="15"/>
      <c r="HPR212" s="15"/>
      <c r="HPS212" s="15"/>
      <c r="HPT212" s="15"/>
      <c r="HPU212" s="15"/>
      <c r="HPV212" s="15"/>
      <c r="HPW212" s="15"/>
      <c r="HPX212" s="15"/>
      <c r="HPY212" s="15"/>
      <c r="HPZ212" s="15"/>
      <c r="HQA212" s="15"/>
      <c r="HQB212" s="15"/>
      <c r="HQC212" s="15"/>
      <c r="HQD212" s="15"/>
      <c r="HQE212" s="15"/>
      <c r="HQF212" s="15"/>
      <c r="HQG212" s="15"/>
      <c r="HQH212" s="15"/>
      <c r="HQI212" s="15"/>
      <c r="HQJ212" s="15"/>
      <c r="HQK212" s="15"/>
      <c r="HQL212" s="15"/>
      <c r="HQM212" s="15"/>
      <c r="HQN212" s="15"/>
      <c r="HQO212" s="15"/>
      <c r="HQP212" s="15"/>
      <c r="HQQ212" s="15"/>
      <c r="HQR212" s="15"/>
      <c r="HQS212" s="15"/>
      <c r="HQT212" s="15"/>
      <c r="HQU212" s="15"/>
      <c r="HQV212" s="15"/>
      <c r="HQW212" s="15"/>
      <c r="HQX212" s="15"/>
      <c r="HQY212" s="15"/>
      <c r="HQZ212" s="15"/>
      <c r="HRA212" s="15"/>
      <c r="HRB212" s="15"/>
      <c r="HRC212" s="15"/>
      <c r="HRD212" s="15"/>
      <c r="HRE212" s="15"/>
      <c r="HRF212" s="15"/>
      <c r="HRG212" s="15"/>
      <c r="HRH212" s="15"/>
      <c r="HRI212" s="15"/>
      <c r="HRJ212" s="15"/>
      <c r="HRK212" s="15"/>
      <c r="HRL212" s="15"/>
      <c r="HRM212" s="15"/>
      <c r="HRN212" s="15"/>
      <c r="HRO212" s="15"/>
      <c r="HRP212" s="15"/>
      <c r="HRQ212" s="15"/>
      <c r="HRR212" s="15"/>
      <c r="HRS212" s="15"/>
      <c r="HRT212" s="15"/>
      <c r="HRU212" s="15"/>
      <c r="HRV212" s="15"/>
      <c r="HRW212" s="15"/>
      <c r="HRX212" s="15"/>
      <c r="HRY212" s="15"/>
      <c r="HRZ212" s="15"/>
      <c r="HSA212" s="15"/>
      <c r="HSB212" s="15"/>
      <c r="HSC212" s="15"/>
      <c r="HSD212" s="15"/>
      <c r="HSE212" s="15"/>
      <c r="HSF212" s="15"/>
      <c r="HSG212" s="15"/>
      <c r="HSH212" s="15"/>
      <c r="HSI212" s="15"/>
      <c r="HSJ212" s="15"/>
      <c r="HSK212" s="15"/>
      <c r="HSL212" s="15"/>
      <c r="HSM212" s="15"/>
      <c r="HSN212" s="15"/>
      <c r="HSO212" s="15"/>
      <c r="HSP212" s="15"/>
      <c r="HSQ212" s="15"/>
      <c r="HSR212" s="15"/>
      <c r="HSS212" s="15"/>
      <c r="HST212" s="15"/>
      <c r="HSU212" s="15"/>
      <c r="HSV212" s="15"/>
      <c r="HSW212" s="15"/>
      <c r="HSX212" s="15"/>
      <c r="HSY212" s="15"/>
      <c r="HSZ212" s="15"/>
      <c r="HTA212" s="15"/>
      <c r="HTB212" s="15"/>
      <c r="HTC212" s="15"/>
      <c r="HTD212" s="15"/>
      <c r="HTE212" s="15"/>
      <c r="HTF212" s="15"/>
      <c r="HTG212" s="15"/>
      <c r="HTH212" s="15"/>
      <c r="HTI212" s="15"/>
      <c r="HTJ212" s="15"/>
      <c r="HTK212" s="15"/>
      <c r="HTL212" s="15"/>
      <c r="HTM212" s="15"/>
      <c r="HTN212" s="15"/>
      <c r="HTO212" s="15"/>
      <c r="HTP212" s="15"/>
      <c r="HTQ212" s="15"/>
      <c r="HTR212" s="15"/>
      <c r="HTS212" s="15"/>
      <c r="HTT212" s="15"/>
      <c r="HTU212" s="15"/>
      <c r="HTV212" s="15"/>
      <c r="HTW212" s="15"/>
      <c r="HTX212" s="15"/>
      <c r="HTY212" s="15"/>
      <c r="HTZ212" s="15"/>
      <c r="HUA212" s="15"/>
      <c r="HUB212" s="15"/>
      <c r="HUC212" s="15"/>
      <c r="HUD212" s="15"/>
      <c r="HUE212" s="15"/>
      <c r="HUF212" s="15"/>
      <c r="HUG212" s="15"/>
      <c r="HUH212" s="15"/>
      <c r="HUI212" s="15"/>
      <c r="HUJ212" s="15"/>
      <c r="HUK212" s="15"/>
      <c r="HUL212" s="15"/>
      <c r="HUM212" s="15"/>
      <c r="HUN212" s="15"/>
      <c r="HUO212" s="15"/>
      <c r="HUP212" s="15"/>
      <c r="HUQ212" s="15"/>
      <c r="HUR212" s="15"/>
      <c r="HUS212" s="15"/>
      <c r="HUT212" s="15"/>
      <c r="HUU212" s="15"/>
      <c r="HUV212" s="15"/>
      <c r="HUW212" s="15"/>
      <c r="HUX212" s="15"/>
      <c r="HUY212" s="15"/>
      <c r="HUZ212" s="15"/>
      <c r="HVA212" s="15"/>
      <c r="HVB212" s="15"/>
      <c r="HVC212" s="15"/>
      <c r="HVD212" s="15"/>
      <c r="HVE212" s="15"/>
      <c r="HVF212" s="15"/>
      <c r="HVG212" s="15"/>
      <c r="HVH212" s="15"/>
      <c r="HVI212" s="15"/>
      <c r="HVJ212" s="15"/>
      <c r="HVK212" s="15"/>
      <c r="HVL212" s="15"/>
      <c r="HVM212" s="15"/>
      <c r="HVN212" s="15"/>
      <c r="HVO212" s="15"/>
      <c r="HVP212" s="15"/>
      <c r="HVQ212" s="15"/>
      <c r="HVR212" s="15"/>
      <c r="HVS212" s="15"/>
      <c r="HVT212" s="15"/>
      <c r="HVU212" s="15"/>
      <c r="HVV212" s="15"/>
      <c r="HVW212" s="15"/>
      <c r="HVX212" s="15"/>
      <c r="HVY212" s="15"/>
      <c r="HVZ212" s="15"/>
      <c r="HWA212" s="15"/>
      <c r="HWB212" s="15"/>
      <c r="HWC212" s="15"/>
      <c r="HWD212" s="15"/>
      <c r="HWE212" s="15"/>
      <c r="HWF212" s="15"/>
      <c r="HWG212" s="15"/>
      <c r="HWH212" s="15"/>
      <c r="HWI212" s="15"/>
      <c r="HWJ212" s="15"/>
      <c r="HWK212" s="15"/>
      <c r="HWL212" s="15"/>
      <c r="HWM212" s="15"/>
      <c r="HWN212" s="15"/>
      <c r="HWO212" s="15"/>
      <c r="HWP212" s="15"/>
      <c r="HWQ212" s="15"/>
      <c r="HWR212" s="15"/>
      <c r="HWS212" s="15"/>
      <c r="HWT212" s="15"/>
      <c r="HWU212" s="15"/>
      <c r="HWV212" s="15"/>
      <c r="HWW212" s="15"/>
      <c r="HWX212" s="15"/>
      <c r="HWY212" s="15"/>
      <c r="HWZ212" s="15"/>
      <c r="HXA212" s="15"/>
      <c r="HXB212" s="15"/>
      <c r="HXC212" s="15"/>
      <c r="HXD212" s="15"/>
      <c r="HXE212" s="15"/>
      <c r="HXF212" s="15"/>
      <c r="HXG212" s="15"/>
      <c r="HXH212" s="15"/>
      <c r="HXI212" s="15"/>
      <c r="HXJ212" s="15"/>
      <c r="HXK212" s="15"/>
      <c r="HXL212" s="15"/>
      <c r="HXM212" s="15"/>
      <c r="HXN212" s="15"/>
      <c r="HXO212" s="15"/>
      <c r="HXP212" s="15"/>
      <c r="HXQ212" s="15"/>
      <c r="HXR212" s="15"/>
      <c r="HXS212" s="15"/>
      <c r="HXT212" s="15"/>
      <c r="HXU212" s="15"/>
      <c r="HXV212" s="15"/>
      <c r="HXW212" s="15"/>
      <c r="HXX212" s="15"/>
      <c r="HXY212" s="15"/>
      <c r="HXZ212" s="15"/>
      <c r="HYA212" s="15"/>
      <c r="HYB212" s="15"/>
      <c r="HYC212" s="15"/>
      <c r="HYD212" s="15"/>
      <c r="HYE212" s="15"/>
      <c r="HYF212" s="15"/>
      <c r="HYG212" s="15"/>
      <c r="HYH212" s="15"/>
      <c r="HYI212" s="15"/>
      <c r="HYJ212" s="15"/>
      <c r="HYK212" s="15"/>
      <c r="HYL212" s="15"/>
      <c r="HYM212" s="15"/>
      <c r="HYN212" s="15"/>
      <c r="HYO212" s="15"/>
      <c r="HYP212" s="15"/>
      <c r="HYQ212" s="15"/>
      <c r="HYR212" s="15"/>
      <c r="HYS212" s="15"/>
      <c r="HYT212" s="15"/>
      <c r="HYU212" s="15"/>
      <c r="HYV212" s="15"/>
      <c r="HYW212" s="15"/>
      <c r="HYX212" s="15"/>
      <c r="HYY212" s="15"/>
      <c r="HYZ212" s="15"/>
      <c r="HZA212" s="15"/>
      <c r="HZB212" s="15"/>
      <c r="HZC212" s="15"/>
      <c r="HZD212" s="15"/>
      <c r="HZE212" s="15"/>
      <c r="HZF212" s="15"/>
      <c r="HZG212" s="15"/>
      <c r="HZH212" s="15"/>
      <c r="HZI212" s="15"/>
      <c r="HZJ212" s="15"/>
      <c r="HZK212" s="15"/>
      <c r="HZL212" s="15"/>
      <c r="HZM212" s="15"/>
      <c r="HZN212" s="15"/>
      <c r="HZO212" s="15"/>
      <c r="HZP212" s="15"/>
      <c r="HZQ212" s="15"/>
      <c r="HZR212" s="15"/>
      <c r="HZS212" s="15"/>
      <c r="HZT212" s="15"/>
      <c r="HZU212" s="15"/>
      <c r="HZV212" s="15"/>
      <c r="HZW212" s="15"/>
      <c r="HZX212" s="15"/>
      <c r="HZY212" s="15"/>
      <c r="HZZ212" s="15"/>
      <c r="IAA212" s="15"/>
      <c r="IAB212" s="15"/>
      <c r="IAC212" s="15"/>
      <c r="IAD212" s="15"/>
      <c r="IAE212" s="15"/>
      <c r="IAF212" s="15"/>
      <c r="IAG212" s="15"/>
      <c r="IAH212" s="15"/>
      <c r="IAI212" s="15"/>
      <c r="IAJ212" s="15"/>
      <c r="IAK212" s="15"/>
      <c r="IAL212" s="15"/>
      <c r="IAM212" s="15"/>
      <c r="IAN212" s="15"/>
      <c r="IAO212" s="15"/>
      <c r="IAP212" s="15"/>
      <c r="IAQ212" s="15"/>
      <c r="IAR212" s="15"/>
      <c r="IAS212" s="15"/>
      <c r="IAT212" s="15"/>
      <c r="IAU212" s="15"/>
      <c r="IAV212" s="15"/>
      <c r="IAW212" s="15"/>
      <c r="IAX212" s="15"/>
      <c r="IAY212" s="15"/>
      <c r="IAZ212" s="15"/>
      <c r="IBA212" s="15"/>
      <c r="IBB212" s="15"/>
      <c r="IBC212" s="15"/>
      <c r="IBD212" s="15"/>
      <c r="IBE212" s="15"/>
      <c r="IBF212" s="15"/>
      <c r="IBG212" s="15"/>
      <c r="IBH212" s="15"/>
      <c r="IBI212" s="15"/>
      <c r="IBJ212" s="15"/>
      <c r="IBK212" s="15"/>
      <c r="IBL212" s="15"/>
      <c r="IBM212" s="15"/>
      <c r="IBN212" s="15"/>
      <c r="IBO212" s="15"/>
      <c r="IBP212" s="15"/>
      <c r="IBQ212" s="15"/>
      <c r="IBR212" s="15"/>
      <c r="IBS212" s="15"/>
      <c r="IBT212" s="15"/>
      <c r="IBU212" s="15"/>
      <c r="IBV212" s="15"/>
      <c r="IBW212" s="15"/>
      <c r="IBX212" s="15"/>
      <c r="IBY212" s="15"/>
      <c r="IBZ212" s="15"/>
      <c r="ICA212" s="15"/>
      <c r="ICB212" s="15"/>
      <c r="ICC212" s="15"/>
      <c r="ICD212" s="15"/>
      <c r="ICE212" s="15"/>
      <c r="ICF212" s="15"/>
      <c r="ICG212" s="15"/>
      <c r="ICH212" s="15"/>
      <c r="ICI212" s="15"/>
      <c r="ICJ212" s="15"/>
      <c r="ICK212" s="15"/>
      <c r="ICL212" s="15"/>
      <c r="ICM212" s="15"/>
      <c r="ICN212" s="15"/>
      <c r="ICO212" s="15"/>
      <c r="ICP212" s="15"/>
      <c r="ICQ212" s="15"/>
      <c r="ICR212" s="15"/>
      <c r="ICS212" s="15"/>
      <c r="ICT212" s="15"/>
      <c r="ICU212" s="15"/>
      <c r="ICV212" s="15"/>
      <c r="ICW212" s="15"/>
      <c r="ICX212" s="15"/>
      <c r="ICY212" s="15"/>
      <c r="ICZ212" s="15"/>
      <c r="IDA212" s="15"/>
      <c r="IDB212" s="15"/>
      <c r="IDC212" s="15"/>
      <c r="IDD212" s="15"/>
      <c r="IDE212" s="15"/>
      <c r="IDF212" s="15"/>
      <c r="IDG212" s="15"/>
      <c r="IDH212" s="15"/>
      <c r="IDI212" s="15"/>
      <c r="IDJ212" s="15"/>
      <c r="IDK212" s="15"/>
      <c r="IDL212" s="15"/>
      <c r="IDM212" s="15"/>
      <c r="IDN212" s="15"/>
      <c r="IDO212" s="15"/>
      <c r="IDP212" s="15"/>
      <c r="IDQ212" s="15"/>
      <c r="IDR212" s="15"/>
      <c r="IDS212" s="15"/>
      <c r="IDT212" s="15"/>
      <c r="IDU212" s="15"/>
      <c r="IDV212" s="15"/>
      <c r="IDW212" s="15"/>
      <c r="IDX212" s="15"/>
      <c r="IDY212" s="15"/>
      <c r="IDZ212" s="15"/>
      <c r="IEA212" s="15"/>
      <c r="IEB212" s="15"/>
      <c r="IEC212" s="15"/>
      <c r="IED212" s="15"/>
      <c r="IEE212" s="15"/>
      <c r="IEF212" s="15"/>
      <c r="IEG212" s="15"/>
      <c r="IEH212" s="15"/>
      <c r="IEI212" s="15"/>
      <c r="IEJ212" s="15"/>
      <c r="IEK212" s="15"/>
      <c r="IEL212" s="15"/>
      <c r="IEM212" s="15"/>
      <c r="IEN212" s="15"/>
      <c r="IEO212" s="15"/>
      <c r="IEP212" s="15"/>
      <c r="IEQ212" s="15"/>
      <c r="IER212" s="15"/>
      <c r="IES212" s="15"/>
      <c r="IET212" s="15"/>
      <c r="IEU212" s="15"/>
      <c r="IEV212" s="15"/>
      <c r="IEW212" s="15"/>
      <c r="IEX212" s="15"/>
      <c r="IEY212" s="15"/>
      <c r="IEZ212" s="15"/>
      <c r="IFA212" s="15"/>
      <c r="IFB212" s="15"/>
      <c r="IFC212" s="15"/>
      <c r="IFD212" s="15"/>
      <c r="IFE212" s="15"/>
      <c r="IFF212" s="15"/>
      <c r="IFG212" s="15"/>
      <c r="IFH212" s="15"/>
      <c r="IFI212" s="15"/>
      <c r="IFJ212" s="15"/>
      <c r="IFK212" s="15"/>
      <c r="IFL212" s="15"/>
      <c r="IFM212" s="15"/>
      <c r="IFN212" s="15"/>
      <c r="IFO212" s="15"/>
      <c r="IFP212" s="15"/>
      <c r="IFQ212" s="15"/>
      <c r="IFR212" s="15"/>
      <c r="IFS212" s="15"/>
      <c r="IFT212" s="15"/>
      <c r="IFU212" s="15"/>
      <c r="IFV212" s="15"/>
      <c r="IFW212" s="15"/>
      <c r="IFX212" s="15"/>
      <c r="IFY212" s="15"/>
      <c r="IFZ212" s="15"/>
      <c r="IGA212" s="15"/>
      <c r="IGB212" s="15"/>
      <c r="IGC212" s="15"/>
      <c r="IGD212" s="15"/>
      <c r="IGE212" s="15"/>
      <c r="IGF212" s="15"/>
      <c r="IGG212" s="15"/>
      <c r="IGH212" s="15"/>
      <c r="IGI212" s="15"/>
      <c r="IGJ212" s="15"/>
      <c r="IGK212" s="15"/>
      <c r="IGL212" s="15"/>
      <c r="IGM212" s="15"/>
      <c r="IGN212" s="15"/>
      <c r="IGO212" s="15"/>
      <c r="IGP212" s="15"/>
      <c r="IGQ212" s="15"/>
      <c r="IGR212" s="15"/>
      <c r="IGS212" s="15"/>
      <c r="IGT212" s="15"/>
      <c r="IGU212" s="15"/>
      <c r="IGV212" s="15"/>
      <c r="IGW212" s="15"/>
      <c r="IGX212" s="15"/>
      <c r="IGY212" s="15"/>
      <c r="IGZ212" s="15"/>
      <c r="IHA212" s="15"/>
      <c r="IHB212" s="15"/>
      <c r="IHC212" s="15"/>
      <c r="IHD212" s="15"/>
      <c r="IHE212" s="15"/>
      <c r="IHF212" s="15"/>
      <c r="IHG212" s="15"/>
      <c r="IHH212" s="15"/>
      <c r="IHI212" s="15"/>
      <c r="IHJ212" s="15"/>
      <c r="IHK212" s="15"/>
      <c r="IHL212" s="15"/>
      <c r="IHM212" s="15"/>
      <c r="IHN212" s="15"/>
      <c r="IHO212" s="15"/>
      <c r="IHP212" s="15"/>
      <c r="IHQ212" s="15"/>
      <c r="IHR212" s="15"/>
      <c r="IHS212" s="15"/>
      <c r="IHT212" s="15"/>
      <c r="IHU212" s="15"/>
      <c r="IHV212" s="15"/>
      <c r="IHW212" s="15"/>
      <c r="IHX212" s="15"/>
      <c r="IHY212" s="15"/>
      <c r="IHZ212" s="15"/>
      <c r="IIA212" s="15"/>
      <c r="IIB212" s="15"/>
      <c r="IIC212" s="15"/>
      <c r="IID212" s="15"/>
      <c r="IIE212" s="15"/>
      <c r="IIF212" s="15"/>
      <c r="IIG212" s="15"/>
      <c r="IIH212" s="15"/>
      <c r="III212" s="15"/>
      <c r="IIJ212" s="15"/>
      <c r="IIK212" s="15"/>
      <c r="IIL212" s="15"/>
      <c r="IIM212" s="15"/>
      <c r="IIN212" s="15"/>
      <c r="IIO212" s="15"/>
      <c r="IIP212" s="15"/>
      <c r="IIQ212" s="15"/>
      <c r="IIR212" s="15"/>
      <c r="IIS212" s="15"/>
      <c r="IIT212" s="15"/>
      <c r="IIU212" s="15"/>
      <c r="IIV212" s="15"/>
      <c r="IIW212" s="15"/>
      <c r="IIX212" s="15"/>
      <c r="IIY212" s="15"/>
      <c r="IIZ212" s="15"/>
      <c r="IJA212" s="15"/>
      <c r="IJB212" s="15"/>
      <c r="IJC212" s="15"/>
      <c r="IJD212" s="15"/>
      <c r="IJE212" s="15"/>
      <c r="IJF212" s="15"/>
      <c r="IJG212" s="15"/>
      <c r="IJH212" s="15"/>
      <c r="IJI212" s="15"/>
      <c r="IJJ212" s="15"/>
      <c r="IJK212" s="15"/>
      <c r="IJL212" s="15"/>
      <c r="IJM212" s="15"/>
      <c r="IJN212" s="15"/>
      <c r="IJO212" s="15"/>
      <c r="IJP212" s="15"/>
      <c r="IJQ212" s="15"/>
      <c r="IJR212" s="15"/>
      <c r="IJS212" s="15"/>
      <c r="IJT212" s="15"/>
      <c r="IJU212" s="15"/>
      <c r="IJV212" s="15"/>
      <c r="IJW212" s="15"/>
      <c r="IJX212" s="15"/>
      <c r="IJY212" s="15"/>
      <c r="IJZ212" s="15"/>
      <c r="IKA212" s="15"/>
      <c r="IKB212" s="15"/>
      <c r="IKC212" s="15"/>
      <c r="IKD212" s="15"/>
      <c r="IKE212" s="15"/>
      <c r="IKF212" s="15"/>
      <c r="IKG212" s="15"/>
      <c r="IKH212" s="15"/>
      <c r="IKI212" s="15"/>
      <c r="IKJ212" s="15"/>
      <c r="IKK212" s="15"/>
      <c r="IKL212" s="15"/>
      <c r="IKM212" s="15"/>
      <c r="IKN212" s="15"/>
      <c r="IKO212" s="15"/>
      <c r="IKP212" s="15"/>
      <c r="IKQ212" s="15"/>
      <c r="IKR212" s="15"/>
      <c r="IKS212" s="15"/>
      <c r="IKT212" s="15"/>
      <c r="IKU212" s="15"/>
      <c r="IKV212" s="15"/>
      <c r="IKW212" s="15"/>
      <c r="IKX212" s="15"/>
      <c r="IKY212" s="15"/>
      <c r="IKZ212" s="15"/>
      <c r="ILA212" s="15"/>
      <c r="ILB212" s="15"/>
      <c r="ILC212" s="15"/>
      <c r="ILD212" s="15"/>
      <c r="ILE212" s="15"/>
      <c r="ILF212" s="15"/>
      <c r="ILG212" s="15"/>
      <c r="ILH212" s="15"/>
      <c r="ILI212" s="15"/>
      <c r="ILJ212" s="15"/>
      <c r="ILK212" s="15"/>
      <c r="ILL212" s="15"/>
      <c r="ILM212" s="15"/>
      <c r="ILN212" s="15"/>
      <c r="ILO212" s="15"/>
      <c r="ILP212" s="15"/>
      <c r="ILQ212" s="15"/>
      <c r="ILR212" s="15"/>
      <c r="ILS212" s="15"/>
      <c r="ILT212" s="15"/>
      <c r="ILU212" s="15"/>
      <c r="ILV212" s="15"/>
      <c r="ILW212" s="15"/>
      <c r="ILX212" s="15"/>
      <c r="ILY212" s="15"/>
      <c r="ILZ212" s="15"/>
      <c r="IMA212" s="15"/>
      <c r="IMB212" s="15"/>
      <c r="IMC212" s="15"/>
      <c r="IMD212" s="15"/>
      <c r="IME212" s="15"/>
      <c r="IMF212" s="15"/>
      <c r="IMG212" s="15"/>
      <c r="IMH212" s="15"/>
      <c r="IMI212" s="15"/>
      <c r="IMJ212" s="15"/>
      <c r="IMK212" s="15"/>
      <c r="IML212" s="15"/>
      <c r="IMM212" s="15"/>
      <c r="IMN212" s="15"/>
      <c r="IMO212" s="15"/>
      <c r="IMP212" s="15"/>
      <c r="IMQ212" s="15"/>
      <c r="IMR212" s="15"/>
      <c r="IMS212" s="15"/>
      <c r="IMT212" s="15"/>
      <c r="IMU212" s="15"/>
      <c r="IMV212" s="15"/>
      <c r="IMW212" s="15"/>
      <c r="IMX212" s="15"/>
      <c r="IMY212" s="15"/>
      <c r="IMZ212" s="15"/>
      <c r="INA212" s="15"/>
      <c r="INB212" s="15"/>
      <c r="INC212" s="15"/>
      <c r="IND212" s="15"/>
      <c r="INE212" s="15"/>
      <c r="INF212" s="15"/>
      <c r="ING212" s="15"/>
      <c r="INH212" s="15"/>
      <c r="INI212" s="15"/>
      <c r="INJ212" s="15"/>
      <c r="INK212" s="15"/>
      <c r="INL212" s="15"/>
      <c r="INM212" s="15"/>
      <c r="INN212" s="15"/>
      <c r="INO212" s="15"/>
      <c r="INP212" s="15"/>
      <c r="INQ212" s="15"/>
      <c r="INR212" s="15"/>
      <c r="INS212" s="15"/>
      <c r="INT212" s="15"/>
      <c r="INU212" s="15"/>
      <c r="INV212" s="15"/>
      <c r="INW212" s="15"/>
      <c r="INX212" s="15"/>
      <c r="INY212" s="15"/>
      <c r="INZ212" s="15"/>
      <c r="IOA212" s="15"/>
      <c r="IOB212" s="15"/>
      <c r="IOC212" s="15"/>
      <c r="IOD212" s="15"/>
      <c r="IOE212" s="15"/>
      <c r="IOF212" s="15"/>
      <c r="IOG212" s="15"/>
      <c r="IOH212" s="15"/>
      <c r="IOI212" s="15"/>
      <c r="IOJ212" s="15"/>
      <c r="IOK212" s="15"/>
      <c r="IOL212" s="15"/>
      <c r="IOM212" s="15"/>
      <c r="ION212" s="15"/>
      <c r="IOO212" s="15"/>
      <c r="IOP212" s="15"/>
      <c r="IOQ212" s="15"/>
      <c r="IOR212" s="15"/>
      <c r="IOS212" s="15"/>
      <c r="IOT212" s="15"/>
      <c r="IOU212" s="15"/>
      <c r="IOV212" s="15"/>
      <c r="IOW212" s="15"/>
      <c r="IOX212" s="15"/>
      <c r="IOY212" s="15"/>
      <c r="IOZ212" s="15"/>
      <c r="IPA212" s="15"/>
      <c r="IPB212" s="15"/>
      <c r="IPC212" s="15"/>
      <c r="IPD212" s="15"/>
      <c r="IPE212" s="15"/>
      <c r="IPF212" s="15"/>
      <c r="IPG212" s="15"/>
      <c r="IPH212" s="15"/>
      <c r="IPI212" s="15"/>
      <c r="IPJ212" s="15"/>
      <c r="IPK212" s="15"/>
      <c r="IPL212" s="15"/>
      <c r="IPM212" s="15"/>
      <c r="IPN212" s="15"/>
      <c r="IPO212" s="15"/>
      <c r="IPP212" s="15"/>
      <c r="IPQ212" s="15"/>
      <c r="IPR212" s="15"/>
      <c r="IPS212" s="15"/>
      <c r="IPT212" s="15"/>
      <c r="IPU212" s="15"/>
      <c r="IPV212" s="15"/>
      <c r="IPW212" s="15"/>
      <c r="IPX212" s="15"/>
      <c r="IPY212" s="15"/>
      <c r="IPZ212" s="15"/>
      <c r="IQA212" s="15"/>
      <c r="IQB212" s="15"/>
      <c r="IQC212" s="15"/>
      <c r="IQD212" s="15"/>
      <c r="IQE212" s="15"/>
      <c r="IQF212" s="15"/>
      <c r="IQG212" s="15"/>
      <c r="IQH212" s="15"/>
      <c r="IQI212" s="15"/>
      <c r="IQJ212" s="15"/>
      <c r="IQK212" s="15"/>
      <c r="IQL212" s="15"/>
      <c r="IQM212" s="15"/>
      <c r="IQN212" s="15"/>
      <c r="IQO212" s="15"/>
      <c r="IQP212" s="15"/>
      <c r="IQQ212" s="15"/>
      <c r="IQR212" s="15"/>
      <c r="IQS212" s="15"/>
      <c r="IQT212" s="15"/>
      <c r="IQU212" s="15"/>
      <c r="IQV212" s="15"/>
      <c r="IQW212" s="15"/>
      <c r="IQX212" s="15"/>
      <c r="IQY212" s="15"/>
      <c r="IQZ212" s="15"/>
      <c r="IRA212" s="15"/>
      <c r="IRB212" s="15"/>
      <c r="IRC212" s="15"/>
      <c r="IRD212" s="15"/>
      <c r="IRE212" s="15"/>
      <c r="IRF212" s="15"/>
      <c r="IRG212" s="15"/>
      <c r="IRH212" s="15"/>
      <c r="IRI212" s="15"/>
      <c r="IRJ212" s="15"/>
      <c r="IRK212" s="15"/>
      <c r="IRL212" s="15"/>
      <c r="IRM212" s="15"/>
      <c r="IRN212" s="15"/>
      <c r="IRO212" s="15"/>
      <c r="IRP212" s="15"/>
      <c r="IRQ212" s="15"/>
      <c r="IRR212" s="15"/>
      <c r="IRS212" s="15"/>
      <c r="IRT212" s="15"/>
      <c r="IRU212" s="15"/>
      <c r="IRV212" s="15"/>
      <c r="IRW212" s="15"/>
      <c r="IRX212" s="15"/>
      <c r="IRY212" s="15"/>
      <c r="IRZ212" s="15"/>
      <c r="ISA212" s="15"/>
      <c r="ISB212" s="15"/>
      <c r="ISC212" s="15"/>
      <c r="ISD212" s="15"/>
      <c r="ISE212" s="15"/>
      <c r="ISF212" s="15"/>
      <c r="ISG212" s="15"/>
      <c r="ISH212" s="15"/>
      <c r="ISI212" s="15"/>
      <c r="ISJ212" s="15"/>
      <c r="ISK212" s="15"/>
      <c r="ISL212" s="15"/>
      <c r="ISM212" s="15"/>
      <c r="ISN212" s="15"/>
      <c r="ISO212" s="15"/>
      <c r="ISP212" s="15"/>
      <c r="ISQ212" s="15"/>
      <c r="ISR212" s="15"/>
      <c r="ISS212" s="15"/>
      <c r="IST212" s="15"/>
      <c r="ISU212" s="15"/>
      <c r="ISV212" s="15"/>
      <c r="ISW212" s="15"/>
      <c r="ISX212" s="15"/>
      <c r="ISY212" s="15"/>
      <c r="ISZ212" s="15"/>
      <c r="ITA212" s="15"/>
      <c r="ITB212" s="15"/>
      <c r="ITC212" s="15"/>
      <c r="ITD212" s="15"/>
      <c r="ITE212" s="15"/>
      <c r="ITF212" s="15"/>
      <c r="ITG212" s="15"/>
      <c r="ITH212" s="15"/>
      <c r="ITI212" s="15"/>
      <c r="ITJ212" s="15"/>
      <c r="ITK212" s="15"/>
      <c r="ITL212" s="15"/>
      <c r="ITM212" s="15"/>
      <c r="ITN212" s="15"/>
      <c r="ITO212" s="15"/>
      <c r="ITP212" s="15"/>
      <c r="ITQ212" s="15"/>
      <c r="ITR212" s="15"/>
      <c r="ITS212" s="15"/>
      <c r="ITT212" s="15"/>
      <c r="ITU212" s="15"/>
      <c r="ITV212" s="15"/>
      <c r="ITW212" s="15"/>
      <c r="ITX212" s="15"/>
      <c r="ITY212" s="15"/>
      <c r="ITZ212" s="15"/>
      <c r="IUA212" s="15"/>
      <c r="IUB212" s="15"/>
      <c r="IUC212" s="15"/>
      <c r="IUD212" s="15"/>
      <c r="IUE212" s="15"/>
      <c r="IUF212" s="15"/>
      <c r="IUG212" s="15"/>
      <c r="IUH212" s="15"/>
      <c r="IUI212" s="15"/>
      <c r="IUJ212" s="15"/>
      <c r="IUK212" s="15"/>
      <c r="IUL212" s="15"/>
      <c r="IUM212" s="15"/>
      <c r="IUN212" s="15"/>
      <c r="IUO212" s="15"/>
      <c r="IUP212" s="15"/>
      <c r="IUQ212" s="15"/>
      <c r="IUR212" s="15"/>
      <c r="IUS212" s="15"/>
      <c r="IUT212" s="15"/>
      <c r="IUU212" s="15"/>
      <c r="IUV212" s="15"/>
      <c r="IUW212" s="15"/>
      <c r="IUX212" s="15"/>
      <c r="IUY212" s="15"/>
      <c r="IUZ212" s="15"/>
      <c r="IVA212" s="15"/>
      <c r="IVB212" s="15"/>
      <c r="IVC212" s="15"/>
      <c r="IVD212" s="15"/>
      <c r="IVE212" s="15"/>
      <c r="IVF212" s="15"/>
      <c r="IVG212" s="15"/>
      <c r="IVH212" s="15"/>
      <c r="IVI212" s="15"/>
      <c r="IVJ212" s="15"/>
      <c r="IVK212" s="15"/>
      <c r="IVL212" s="15"/>
      <c r="IVM212" s="15"/>
      <c r="IVN212" s="15"/>
      <c r="IVO212" s="15"/>
      <c r="IVP212" s="15"/>
      <c r="IVQ212" s="15"/>
      <c r="IVR212" s="15"/>
      <c r="IVS212" s="15"/>
      <c r="IVT212" s="15"/>
      <c r="IVU212" s="15"/>
      <c r="IVV212" s="15"/>
      <c r="IVW212" s="15"/>
      <c r="IVX212" s="15"/>
      <c r="IVY212" s="15"/>
      <c r="IVZ212" s="15"/>
      <c r="IWA212" s="15"/>
      <c r="IWB212" s="15"/>
      <c r="IWC212" s="15"/>
      <c r="IWD212" s="15"/>
      <c r="IWE212" s="15"/>
      <c r="IWF212" s="15"/>
      <c r="IWG212" s="15"/>
      <c r="IWH212" s="15"/>
      <c r="IWI212" s="15"/>
      <c r="IWJ212" s="15"/>
      <c r="IWK212" s="15"/>
      <c r="IWL212" s="15"/>
      <c r="IWM212" s="15"/>
      <c r="IWN212" s="15"/>
      <c r="IWO212" s="15"/>
      <c r="IWP212" s="15"/>
      <c r="IWQ212" s="15"/>
      <c r="IWR212" s="15"/>
      <c r="IWS212" s="15"/>
      <c r="IWT212" s="15"/>
      <c r="IWU212" s="15"/>
      <c r="IWV212" s="15"/>
      <c r="IWW212" s="15"/>
      <c r="IWX212" s="15"/>
      <c r="IWY212" s="15"/>
      <c r="IWZ212" s="15"/>
      <c r="IXA212" s="15"/>
      <c r="IXB212" s="15"/>
      <c r="IXC212" s="15"/>
      <c r="IXD212" s="15"/>
      <c r="IXE212" s="15"/>
      <c r="IXF212" s="15"/>
      <c r="IXG212" s="15"/>
      <c r="IXH212" s="15"/>
      <c r="IXI212" s="15"/>
      <c r="IXJ212" s="15"/>
      <c r="IXK212" s="15"/>
      <c r="IXL212" s="15"/>
      <c r="IXM212" s="15"/>
      <c r="IXN212" s="15"/>
      <c r="IXO212" s="15"/>
      <c r="IXP212" s="15"/>
      <c r="IXQ212" s="15"/>
      <c r="IXR212" s="15"/>
      <c r="IXS212" s="15"/>
      <c r="IXT212" s="15"/>
      <c r="IXU212" s="15"/>
      <c r="IXV212" s="15"/>
      <c r="IXW212" s="15"/>
      <c r="IXX212" s="15"/>
      <c r="IXY212" s="15"/>
      <c r="IXZ212" s="15"/>
      <c r="IYA212" s="15"/>
      <c r="IYB212" s="15"/>
      <c r="IYC212" s="15"/>
      <c r="IYD212" s="15"/>
      <c r="IYE212" s="15"/>
      <c r="IYF212" s="15"/>
      <c r="IYG212" s="15"/>
      <c r="IYH212" s="15"/>
      <c r="IYI212" s="15"/>
      <c r="IYJ212" s="15"/>
      <c r="IYK212" s="15"/>
      <c r="IYL212" s="15"/>
      <c r="IYM212" s="15"/>
      <c r="IYN212" s="15"/>
      <c r="IYO212" s="15"/>
      <c r="IYP212" s="15"/>
      <c r="IYQ212" s="15"/>
      <c r="IYR212" s="15"/>
      <c r="IYS212" s="15"/>
      <c r="IYT212" s="15"/>
      <c r="IYU212" s="15"/>
      <c r="IYV212" s="15"/>
      <c r="IYW212" s="15"/>
      <c r="IYX212" s="15"/>
      <c r="IYY212" s="15"/>
      <c r="IYZ212" s="15"/>
      <c r="IZA212" s="15"/>
      <c r="IZB212" s="15"/>
      <c r="IZC212" s="15"/>
      <c r="IZD212" s="15"/>
      <c r="IZE212" s="15"/>
      <c r="IZF212" s="15"/>
      <c r="IZG212" s="15"/>
      <c r="IZH212" s="15"/>
      <c r="IZI212" s="15"/>
      <c r="IZJ212" s="15"/>
      <c r="IZK212" s="15"/>
      <c r="IZL212" s="15"/>
      <c r="IZM212" s="15"/>
      <c r="IZN212" s="15"/>
      <c r="IZO212" s="15"/>
      <c r="IZP212" s="15"/>
      <c r="IZQ212" s="15"/>
      <c r="IZR212" s="15"/>
      <c r="IZS212" s="15"/>
      <c r="IZT212" s="15"/>
      <c r="IZU212" s="15"/>
      <c r="IZV212" s="15"/>
      <c r="IZW212" s="15"/>
      <c r="IZX212" s="15"/>
      <c r="IZY212" s="15"/>
      <c r="IZZ212" s="15"/>
      <c r="JAA212" s="15"/>
      <c r="JAB212" s="15"/>
      <c r="JAC212" s="15"/>
      <c r="JAD212" s="15"/>
      <c r="JAE212" s="15"/>
      <c r="JAF212" s="15"/>
      <c r="JAG212" s="15"/>
      <c r="JAH212" s="15"/>
      <c r="JAI212" s="15"/>
      <c r="JAJ212" s="15"/>
      <c r="JAK212" s="15"/>
      <c r="JAL212" s="15"/>
      <c r="JAM212" s="15"/>
      <c r="JAN212" s="15"/>
      <c r="JAO212" s="15"/>
      <c r="JAP212" s="15"/>
      <c r="JAQ212" s="15"/>
      <c r="JAR212" s="15"/>
      <c r="JAS212" s="15"/>
      <c r="JAT212" s="15"/>
      <c r="JAU212" s="15"/>
      <c r="JAV212" s="15"/>
      <c r="JAW212" s="15"/>
      <c r="JAX212" s="15"/>
      <c r="JAY212" s="15"/>
      <c r="JAZ212" s="15"/>
      <c r="JBA212" s="15"/>
      <c r="JBB212" s="15"/>
      <c r="JBC212" s="15"/>
      <c r="JBD212" s="15"/>
      <c r="JBE212" s="15"/>
      <c r="JBF212" s="15"/>
      <c r="JBG212" s="15"/>
      <c r="JBH212" s="15"/>
      <c r="JBI212" s="15"/>
      <c r="JBJ212" s="15"/>
      <c r="JBK212" s="15"/>
      <c r="JBL212" s="15"/>
      <c r="JBM212" s="15"/>
      <c r="JBN212" s="15"/>
      <c r="JBO212" s="15"/>
      <c r="JBP212" s="15"/>
      <c r="JBQ212" s="15"/>
      <c r="JBR212" s="15"/>
      <c r="JBS212" s="15"/>
      <c r="JBT212" s="15"/>
      <c r="JBU212" s="15"/>
      <c r="JBV212" s="15"/>
      <c r="JBW212" s="15"/>
      <c r="JBX212" s="15"/>
      <c r="JBY212" s="15"/>
      <c r="JBZ212" s="15"/>
      <c r="JCA212" s="15"/>
      <c r="JCB212" s="15"/>
      <c r="JCC212" s="15"/>
      <c r="JCD212" s="15"/>
      <c r="JCE212" s="15"/>
      <c r="JCF212" s="15"/>
      <c r="JCG212" s="15"/>
      <c r="JCH212" s="15"/>
      <c r="JCI212" s="15"/>
      <c r="JCJ212" s="15"/>
      <c r="JCK212" s="15"/>
      <c r="JCL212" s="15"/>
      <c r="JCM212" s="15"/>
      <c r="JCN212" s="15"/>
      <c r="JCO212" s="15"/>
      <c r="JCP212" s="15"/>
      <c r="JCQ212" s="15"/>
      <c r="JCR212" s="15"/>
      <c r="JCS212" s="15"/>
      <c r="JCT212" s="15"/>
      <c r="JCU212" s="15"/>
      <c r="JCV212" s="15"/>
      <c r="JCW212" s="15"/>
      <c r="JCX212" s="15"/>
      <c r="JCY212" s="15"/>
      <c r="JCZ212" s="15"/>
      <c r="JDA212" s="15"/>
      <c r="JDB212" s="15"/>
      <c r="JDC212" s="15"/>
      <c r="JDD212" s="15"/>
      <c r="JDE212" s="15"/>
      <c r="JDF212" s="15"/>
      <c r="JDG212" s="15"/>
      <c r="JDH212" s="15"/>
      <c r="JDI212" s="15"/>
      <c r="JDJ212" s="15"/>
      <c r="JDK212" s="15"/>
      <c r="JDL212" s="15"/>
      <c r="JDM212" s="15"/>
      <c r="JDN212" s="15"/>
      <c r="JDO212" s="15"/>
      <c r="JDP212" s="15"/>
      <c r="JDQ212" s="15"/>
      <c r="JDR212" s="15"/>
      <c r="JDS212" s="15"/>
      <c r="JDT212" s="15"/>
      <c r="JDU212" s="15"/>
      <c r="JDV212" s="15"/>
      <c r="JDW212" s="15"/>
      <c r="JDX212" s="15"/>
      <c r="JDY212" s="15"/>
      <c r="JDZ212" s="15"/>
      <c r="JEA212" s="15"/>
      <c r="JEB212" s="15"/>
      <c r="JEC212" s="15"/>
      <c r="JED212" s="15"/>
      <c r="JEE212" s="15"/>
      <c r="JEF212" s="15"/>
      <c r="JEG212" s="15"/>
      <c r="JEH212" s="15"/>
      <c r="JEI212" s="15"/>
      <c r="JEJ212" s="15"/>
      <c r="JEK212" s="15"/>
      <c r="JEL212" s="15"/>
      <c r="JEM212" s="15"/>
      <c r="JEN212" s="15"/>
      <c r="JEO212" s="15"/>
      <c r="JEP212" s="15"/>
      <c r="JEQ212" s="15"/>
      <c r="JER212" s="15"/>
      <c r="JES212" s="15"/>
      <c r="JET212" s="15"/>
      <c r="JEU212" s="15"/>
      <c r="JEV212" s="15"/>
      <c r="JEW212" s="15"/>
      <c r="JEX212" s="15"/>
      <c r="JEY212" s="15"/>
      <c r="JEZ212" s="15"/>
      <c r="JFA212" s="15"/>
      <c r="JFB212" s="15"/>
      <c r="JFC212" s="15"/>
      <c r="JFD212" s="15"/>
      <c r="JFE212" s="15"/>
      <c r="JFF212" s="15"/>
      <c r="JFG212" s="15"/>
      <c r="JFH212" s="15"/>
      <c r="JFI212" s="15"/>
      <c r="JFJ212" s="15"/>
      <c r="JFK212" s="15"/>
      <c r="JFL212" s="15"/>
      <c r="JFM212" s="15"/>
      <c r="JFN212" s="15"/>
      <c r="JFO212" s="15"/>
      <c r="JFP212" s="15"/>
      <c r="JFQ212" s="15"/>
      <c r="JFR212" s="15"/>
      <c r="JFS212" s="15"/>
      <c r="JFT212" s="15"/>
      <c r="JFU212" s="15"/>
      <c r="JFV212" s="15"/>
      <c r="JFW212" s="15"/>
      <c r="JFX212" s="15"/>
      <c r="JFY212" s="15"/>
      <c r="JFZ212" s="15"/>
      <c r="JGA212" s="15"/>
      <c r="JGB212" s="15"/>
      <c r="JGC212" s="15"/>
      <c r="JGD212" s="15"/>
      <c r="JGE212" s="15"/>
      <c r="JGF212" s="15"/>
      <c r="JGG212" s="15"/>
      <c r="JGH212" s="15"/>
      <c r="JGI212" s="15"/>
      <c r="JGJ212" s="15"/>
      <c r="JGK212" s="15"/>
      <c r="JGL212" s="15"/>
      <c r="JGM212" s="15"/>
      <c r="JGN212" s="15"/>
      <c r="JGO212" s="15"/>
      <c r="JGP212" s="15"/>
      <c r="JGQ212" s="15"/>
      <c r="JGR212" s="15"/>
      <c r="JGS212" s="15"/>
      <c r="JGT212" s="15"/>
      <c r="JGU212" s="15"/>
      <c r="JGV212" s="15"/>
      <c r="JGW212" s="15"/>
      <c r="JGX212" s="15"/>
      <c r="JGY212" s="15"/>
      <c r="JGZ212" s="15"/>
      <c r="JHA212" s="15"/>
      <c r="JHB212" s="15"/>
      <c r="JHC212" s="15"/>
      <c r="JHD212" s="15"/>
      <c r="JHE212" s="15"/>
      <c r="JHF212" s="15"/>
      <c r="JHG212" s="15"/>
      <c r="JHH212" s="15"/>
      <c r="JHI212" s="15"/>
      <c r="JHJ212" s="15"/>
      <c r="JHK212" s="15"/>
      <c r="JHL212" s="15"/>
      <c r="JHM212" s="15"/>
      <c r="JHN212" s="15"/>
      <c r="JHO212" s="15"/>
      <c r="JHP212" s="15"/>
      <c r="JHQ212" s="15"/>
      <c r="JHR212" s="15"/>
      <c r="JHS212" s="15"/>
      <c r="JHT212" s="15"/>
      <c r="JHU212" s="15"/>
      <c r="JHV212" s="15"/>
      <c r="JHW212" s="15"/>
      <c r="JHX212" s="15"/>
      <c r="JHY212" s="15"/>
      <c r="JHZ212" s="15"/>
      <c r="JIA212" s="15"/>
      <c r="JIB212" s="15"/>
      <c r="JIC212" s="15"/>
      <c r="JID212" s="15"/>
      <c r="JIE212" s="15"/>
      <c r="JIF212" s="15"/>
      <c r="JIG212" s="15"/>
      <c r="JIH212" s="15"/>
      <c r="JII212" s="15"/>
      <c r="JIJ212" s="15"/>
      <c r="JIK212" s="15"/>
      <c r="JIL212" s="15"/>
      <c r="JIM212" s="15"/>
      <c r="JIN212" s="15"/>
      <c r="JIO212" s="15"/>
      <c r="JIP212" s="15"/>
      <c r="JIQ212" s="15"/>
      <c r="JIR212" s="15"/>
      <c r="JIS212" s="15"/>
      <c r="JIT212" s="15"/>
      <c r="JIU212" s="15"/>
      <c r="JIV212" s="15"/>
      <c r="JIW212" s="15"/>
      <c r="JIX212" s="15"/>
      <c r="JIY212" s="15"/>
      <c r="JIZ212" s="15"/>
      <c r="JJA212" s="15"/>
      <c r="JJB212" s="15"/>
      <c r="JJC212" s="15"/>
      <c r="JJD212" s="15"/>
      <c r="JJE212" s="15"/>
      <c r="JJF212" s="15"/>
      <c r="JJG212" s="15"/>
      <c r="JJH212" s="15"/>
      <c r="JJI212" s="15"/>
      <c r="JJJ212" s="15"/>
      <c r="JJK212" s="15"/>
      <c r="JJL212" s="15"/>
      <c r="JJM212" s="15"/>
      <c r="JJN212" s="15"/>
      <c r="JJO212" s="15"/>
      <c r="JJP212" s="15"/>
      <c r="JJQ212" s="15"/>
      <c r="JJR212" s="15"/>
      <c r="JJS212" s="15"/>
      <c r="JJT212" s="15"/>
      <c r="JJU212" s="15"/>
      <c r="JJV212" s="15"/>
      <c r="JJW212" s="15"/>
      <c r="JJX212" s="15"/>
      <c r="JJY212" s="15"/>
      <c r="JJZ212" s="15"/>
      <c r="JKA212" s="15"/>
      <c r="JKB212" s="15"/>
      <c r="JKC212" s="15"/>
      <c r="JKD212" s="15"/>
      <c r="JKE212" s="15"/>
      <c r="JKF212" s="15"/>
      <c r="JKG212" s="15"/>
      <c r="JKH212" s="15"/>
      <c r="JKI212" s="15"/>
      <c r="JKJ212" s="15"/>
      <c r="JKK212" s="15"/>
      <c r="JKL212" s="15"/>
      <c r="JKM212" s="15"/>
      <c r="JKN212" s="15"/>
      <c r="JKO212" s="15"/>
      <c r="JKP212" s="15"/>
      <c r="JKQ212" s="15"/>
      <c r="JKR212" s="15"/>
      <c r="JKS212" s="15"/>
      <c r="JKT212" s="15"/>
      <c r="JKU212" s="15"/>
      <c r="JKV212" s="15"/>
      <c r="JKW212" s="15"/>
      <c r="JKX212" s="15"/>
      <c r="JKY212" s="15"/>
      <c r="JKZ212" s="15"/>
      <c r="JLA212" s="15"/>
      <c r="JLB212" s="15"/>
      <c r="JLC212" s="15"/>
      <c r="JLD212" s="15"/>
      <c r="JLE212" s="15"/>
      <c r="JLF212" s="15"/>
      <c r="JLG212" s="15"/>
      <c r="JLH212" s="15"/>
      <c r="JLI212" s="15"/>
      <c r="JLJ212" s="15"/>
      <c r="JLK212" s="15"/>
      <c r="JLL212" s="15"/>
      <c r="JLM212" s="15"/>
      <c r="JLN212" s="15"/>
      <c r="JLO212" s="15"/>
      <c r="JLP212" s="15"/>
      <c r="JLQ212" s="15"/>
      <c r="JLR212" s="15"/>
      <c r="JLS212" s="15"/>
      <c r="JLT212" s="15"/>
      <c r="JLU212" s="15"/>
      <c r="JLV212" s="15"/>
      <c r="JLW212" s="15"/>
      <c r="JLX212" s="15"/>
      <c r="JLY212" s="15"/>
      <c r="JLZ212" s="15"/>
      <c r="JMA212" s="15"/>
      <c r="JMB212" s="15"/>
      <c r="JMC212" s="15"/>
      <c r="JMD212" s="15"/>
      <c r="JME212" s="15"/>
      <c r="JMF212" s="15"/>
      <c r="JMG212" s="15"/>
      <c r="JMH212" s="15"/>
      <c r="JMI212" s="15"/>
      <c r="JMJ212" s="15"/>
      <c r="JMK212" s="15"/>
      <c r="JML212" s="15"/>
      <c r="JMM212" s="15"/>
      <c r="JMN212" s="15"/>
      <c r="JMO212" s="15"/>
      <c r="JMP212" s="15"/>
      <c r="JMQ212" s="15"/>
      <c r="JMR212" s="15"/>
      <c r="JMS212" s="15"/>
      <c r="JMT212" s="15"/>
      <c r="JMU212" s="15"/>
      <c r="JMV212" s="15"/>
      <c r="JMW212" s="15"/>
      <c r="JMX212" s="15"/>
      <c r="JMY212" s="15"/>
      <c r="JMZ212" s="15"/>
      <c r="JNA212" s="15"/>
      <c r="JNB212" s="15"/>
      <c r="JNC212" s="15"/>
      <c r="JND212" s="15"/>
      <c r="JNE212" s="15"/>
      <c r="JNF212" s="15"/>
      <c r="JNG212" s="15"/>
      <c r="JNH212" s="15"/>
      <c r="JNI212" s="15"/>
      <c r="JNJ212" s="15"/>
      <c r="JNK212" s="15"/>
      <c r="JNL212" s="15"/>
      <c r="JNM212" s="15"/>
      <c r="JNN212" s="15"/>
      <c r="JNO212" s="15"/>
      <c r="JNP212" s="15"/>
      <c r="JNQ212" s="15"/>
      <c r="JNR212" s="15"/>
      <c r="JNS212" s="15"/>
      <c r="JNT212" s="15"/>
      <c r="JNU212" s="15"/>
      <c r="JNV212" s="15"/>
      <c r="JNW212" s="15"/>
      <c r="JNX212" s="15"/>
      <c r="JNY212" s="15"/>
      <c r="JNZ212" s="15"/>
      <c r="JOA212" s="15"/>
      <c r="JOB212" s="15"/>
      <c r="JOC212" s="15"/>
      <c r="JOD212" s="15"/>
      <c r="JOE212" s="15"/>
      <c r="JOF212" s="15"/>
      <c r="JOG212" s="15"/>
      <c r="JOH212" s="15"/>
      <c r="JOI212" s="15"/>
      <c r="JOJ212" s="15"/>
      <c r="JOK212" s="15"/>
      <c r="JOL212" s="15"/>
      <c r="JOM212" s="15"/>
      <c r="JON212" s="15"/>
      <c r="JOO212" s="15"/>
      <c r="JOP212" s="15"/>
      <c r="JOQ212" s="15"/>
      <c r="JOR212" s="15"/>
      <c r="JOS212" s="15"/>
      <c r="JOT212" s="15"/>
      <c r="JOU212" s="15"/>
      <c r="JOV212" s="15"/>
      <c r="JOW212" s="15"/>
      <c r="JOX212" s="15"/>
      <c r="JOY212" s="15"/>
      <c r="JOZ212" s="15"/>
      <c r="JPA212" s="15"/>
      <c r="JPB212" s="15"/>
      <c r="JPC212" s="15"/>
      <c r="JPD212" s="15"/>
      <c r="JPE212" s="15"/>
      <c r="JPF212" s="15"/>
      <c r="JPG212" s="15"/>
      <c r="JPH212" s="15"/>
      <c r="JPI212" s="15"/>
      <c r="JPJ212" s="15"/>
      <c r="JPK212" s="15"/>
      <c r="JPL212" s="15"/>
      <c r="JPM212" s="15"/>
      <c r="JPN212" s="15"/>
      <c r="JPO212" s="15"/>
      <c r="JPP212" s="15"/>
      <c r="JPQ212" s="15"/>
      <c r="JPR212" s="15"/>
      <c r="JPS212" s="15"/>
      <c r="JPT212" s="15"/>
      <c r="JPU212" s="15"/>
      <c r="JPV212" s="15"/>
      <c r="JPW212" s="15"/>
      <c r="JPX212" s="15"/>
      <c r="JPY212" s="15"/>
      <c r="JPZ212" s="15"/>
      <c r="JQA212" s="15"/>
      <c r="JQB212" s="15"/>
      <c r="JQC212" s="15"/>
      <c r="JQD212" s="15"/>
      <c r="JQE212" s="15"/>
      <c r="JQF212" s="15"/>
      <c r="JQG212" s="15"/>
      <c r="JQH212" s="15"/>
      <c r="JQI212" s="15"/>
      <c r="JQJ212" s="15"/>
      <c r="JQK212" s="15"/>
      <c r="JQL212" s="15"/>
      <c r="JQM212" s="15"/>
      <c r="JQN212" s="15"/>
      <c r="JQO212" s="15"/>
      <c r="JQP212" s="15"/>
      <c r="JQQ212" s="15"/>
      <c r="JQR212" s="15"/>
      <c r="JQS212" s="15"/>
      <c r="JQT212" s="15"/>
      <c r="JQU212" s="15"/>
      <c r="JQV212" s="15"/>
      <c r="JQW212" s="15"/>
      <c r="JQX212" s="15"/>
      <c r="JQY212" s="15"/>
      <c r="JQZ212" s="15"/>
      <c r="JRA212" s="15"/>
      <c r="JRB212" s="15"/>
      <c r="JRC212" s="15"/>
      <c r="JRD212" s="15"/>
      <c r="JRE212" s="15"/>
      <c r="JRF212" s="15"/>
      <c r="JRG212" s="15"/>
      <c r="JRH212" s="15"/>
      <c r="JRI212" s="15"/>
      <c r="JRJ212" s="15"/>
      <c r="JRK212" s="15"/>
      <c r="JRL212" s="15"/>
      <c r="JRM212" s="15"/>
      <c r="JRN212" s="15"/>
      <c r="JRO212" s="15"/>
      <c r="JRP212" s="15"/>
      <c r="JRQ212" s="15"/>
      <c r="JRR212" s="15"/>
      <c r="JRS212" s="15"/>
      <c r="JRT212" s="15"/>
      <c r="JRU212" s="15"/>
      <c r="JRV212" s="15"/>
      <c r="JRW212" s="15"/>
      <c r="JRX212" s="15"/>
      <c r="JRY212" s="15"/>
      <c r="JRZ212" s="15"/>
      <c r="JSA212" s="15"/>
      <c r="JSB212" s="15"/>
      <c r="JSC212" s="15"/>
      <c r="JSD212" s="15"/>
      <c r="JSE212" s="15"/>
      <c r="JSF212" s="15"/>
      <c r="JSG212" s="15"/>
      <c r="JSH212" s="15"/>
      <c r="JSI212" s="15"/>
      <c r="JSJ212" s="15"/>
      <c r="JSK212" s="15"/>
      <c r="JSL212" s="15"/>
      <c r="JSM212" s="15"/>
      <c r="JSN212" s="15"/>
      <c r="JSO212" s="15"/>
      <c r="JSP212" s="15"/>
      <c r="JSQ212" s="15"/>
      <c r="JSR212" s="15"/>
      <c r="JSS212" s="15"/>
      <c r="JST212" s="15"/>
      <c r="JSU212" s="15"/>
      <c r="JSV212" s="15"/>
      <c r="JSW212" s="15"/>
      <c r="JSX212" s="15"/>
      <c r="JSY212" s="15"/>
      <c r="JSZ212" s="15"/>
      <c r="JTA212" s="15"/>
      <c r="JTB212" s="15"/>
      <c r="JTC212" s="15"/>
      <c r="JTD212" s="15"/>
      <c r="JTE212" s="15"/>
      <c r="JTF212" s="15"/>
      <c r="JTG212" s="15"/>
      <c r="JTH212" s="15"/>
      <c r="JTI212" s="15"/>
      <c r="JTJ212" s="15"/>
      <c r="JTK212" s="15"/>
      <c r="JTL212" s="15"/>
      <c r="JTM212" s="15"/>
      <c r="JTN212" s="15"/>
      <c r="JTO212" s="15"/>
      <c r="JTP212" s="15"/>
      <c r="JTQ212" s="15"/>
      <c r="JTR212" s="15"/>
      <c r="JTS212" s="15"/>
      <c r="JTT212" s="15"/>
      <c r="JTU212" s="15"/>
      <c r="JTV212" s="15"/>
      <c r="JTW212" s="15"/>
      <c r="JTX212" s="15"/>
      <c r="JTY212" s="15"/>
      <c r="JTZ212" s="15"/>
      <c r="JUA212" s="15"/>
      <c r="JUB212" s="15"/>
      <c r="JUC212" s="15"/>
      <c r="JUD212" s="15"/>
      <c r="JUE212" s="15"/>
      <c r="JUF212" s="15"/>
      <c r="JUG212" s="15"/>
      <c r="JUH212" s="15"/>
      <c r="JUI212" s="15"/>
      <c r="JUJ212" s="15"/>
      <c r="JUK212" s="15"/>
      <c r="JUL212" s="15"/>
      <c r="JUM212" s="15"/>
      <c r="JUN212" s="15"/>
      <c r="JUO212" s="15"/>
      <c r="JUP212" s="15"/>
      <c r="JUQ212" s="15"/>
      <c r="JUR212" s="15"/>
      <c r="JUS212" s="15"/>
      <c r="JUT212" s="15"/>
      <c r="JUU212" s="15"/>
      <c r="JUV212" s="15"/>
      <c r="JUW212" s="15"/>
      <c r="JUX212" s="15"/>
      <c r="JUY212" s="15"/>
      <c r="JUZ212" s="15"/>
      <c r="JVA212" s="15"/>
      <c r="JVB212" s="15"/>
      <c r="JVC212" s="15"/>
      <c r="JVD212" s="15"/>
      <c r="JVE212" s="15"/>
      <c r="JVF212" s="15"/>
      <c r="JVG212" s="15"/>
      <c r="JVH212" s="15"/>
      <c r="JVI212" s="15"/>
      <c r="JVJ212" s="15"/>
      <c r="JVK212" s="15"/>
      <c r="JVL212" s="15"/>
      <c r="JVM212" s="15"/>
      <c r="JVN212" s="15"/>
      <c r="JVO212" s="15"/>
      <c r="JVP212" s="15"/>
      <c r="JVQ212" s="15"/>
      <c r="JVR212" s="15"/>
      <c r="JVS212" s="15"/>
      <c r="JVT212" s="15"/>
      <c r="JVU212" s="15"/>
      <c r="JVV212" s="15"/>
      <c r="JVW212" s="15"/>
      <c r="JVX212" s="15"/>
      <c r="JVY212" s="15"/>
      <c r="JVZ212" s="15"/>
      <c r="JWA212" s="15"/>
      <c r="JWB212" s="15"/>
      <c r="JWC212" s="15"/>
      <c r="JWD212" s="15"/>
      <c r="JWE212" s="15"/>
      <c r="JWF212" s="15"/>
      <c r="JWG212" s="15"/>
      <c r="JWH212" s="15"/>
      <c r="JWI212" s="15"/>
      <c r="JWJ212" s="15"/>
      <c r="JWK212" s="15"/>
      <c r="JWL212" s="15"/>
      <c r="JWM212" s="15"/>
      <c r="JWN212" s="15"/>
      <c r="JWO212" s="15"/>
      <c r="JWP212" s="15"/>
      <c r="JWQ212" s="15"/>
      <c r="JWR212" s="15"/>
      <c r="JWS212" s="15"/>
      <c r="JWT212" s="15"/>
      <c r="JWU212" s="15"/>
      <c r="JWV212" s="15"/>
      <c r="JWW212" s="15"/>
      <c r="JWX212" s="15"/>
      <c r="JWY212" s="15"/>
      <c r="JWZ212" s="15"/>
      <c r="JXA212" s="15"/>
      <c r="JXB212" s="15"/>
      <c r="JXC212" s="15"/>
      <c r="JXD212" s="15"/>
      <c r="JXE212" s="15"/>
      <c r="JXF212" s="15"/>
      <c r="JXG212" s="15"/>
      <c r="JXH212" s="15"/>
      <c r="JXI212" s="15"/>
      <c r="JXJ212" s="15"/>
      <c r="JXK212" s="15"/>
      <c r="JXL212" s="15"/>
      <c r="JXM212" s="15"/>
      <c r="JXN212" s="15"/>
      <c r="JXO212" s="15"/>
      <c r="JXP212" s="15"/>
      <c r="JXQ212" s="15"/>
      <c r="JXR212" s="15"/>
      <c r="JXS212" s="15"/>
      <c r="JXT212" s="15"/>
      <c r="JXU212" s="15"/>
      <c r="JXV212" s="15"/>
      <c r="JXW212" s="15"/>
      <c r="JXX212" s="15"/>
      <c r="JXY212" s="15"/>
      <c r="JXZ212" s="15"/>
      <c r="JYA212" s="15"/>
      <c r="JYB212" s="15"/>
      <c r="JYC212" s="15"/>
      <c r="JYD212" s="15"/>
      <c r="JYE212" s="15"/>
      <c r="JYF212" s="15"/>
      <c r="JYG212" s="15"/>
      <c r="JYH212" s="15"/>
      <c r="JYI212" s="15"/>
      <c r="JYJ212" s="15"/>
      <c r="JYK212" s="15"/>
      <c r="JYL212" s="15"/>
      <c r="JYM212" s="15"/>
      <c r="JYN212" s="15"/>
      <c r="JYO212" s="15"/>
      <c r="JYP212" s="15"/>
      <c r="JYQ212" s="15"/>
      <c r="JYR212" s="15"/>
      <c r="JYS212" s="15"/>
      <c r="JYT212" s="15"/>
      <c r="JYU212" s="15"/>
      <c r="JYV212" s="15"/>
      <c r="JYW212" s="15"/>
      <c r="JYX212" s="15"/>
      <c r="JYY212" s="15"/>
      <c r="JYZ212" s="15"/>
      <c r="JZA212" s="15"/>
      <c r="JZB212" s="15"/>
      <c r="JZC212" s="15"/>
      <c r="JZD212" s="15"/>
      <c r="JZE212" s="15"/>
      <c r="JZF212" s="15"/>
      <c r="JZG212" s="15"/>
      <c r="JZH212" s="15"/>
      <c r="JZI212" s="15"/>
      <c r="JZJ212" s="15"/>
      <c r="JZK212" s="15"/>
      <c r="JZL212" s="15"/>
      <c r="JZM212" s="15"/>
      <c r="JZN212" s="15"/>
      <c r="JZO212" s="15"/>
      <c r="JZP212" s="15"/>
      <c r="JZQ212" s="15"/>
      <c r="JZR212" s="15"/>
      <c r="JZS212" s="15"/>
      <c r="JZT212" s="15"/>
      <c r="JZU212" s="15"/>
      <c r="JZV212" s="15"/>
      <c r="JZW212" s="15"/>
      <c r="JZX212" s="15"/>
      <c r="JZY212" s="15"/>
      <c r="JZZ212" s="15"/>
      <c r="KAA212" s="15"/>
      <c r="KAB212" s="15"/>
      <c r="KAC212" s="15"/>
      <c r="KAD212" s="15"/>
      <c r="KAE212" s="15"/>
      <c r="KAF212" s="15"/>
      <c r="KAG212" s="15"/>
      <c r="KAH212" s="15"/>
      <c r="KAI212" s="15"/>
      <c r="KAJ212" s="15"/>
      <c r="KAK212" s="15"/>
      <c r="KAL212" s="15"/>
      <c r="KAM212" s="15"/>
      <c r="KAN212" s="15"/>
      <c r="KAO212" s="15"/>
      <c r="KAP212" s="15"/>
      <c r="KAQ212" s="15"/>
      <c r="KAR212" s="15"/>
      <c r="KAS212" s="15"/>
      <c r="KAT212" s="15"/>
      <c r="KAU212" s="15"/>
      <c r="KAV212" s="15"/>
      <c r="KAW212" s="15"/>
      <c r="KAX212" s="15"/>
      <c r="KAY212" s="15"/>
      <c r="KAZ212" s="15"/>
      <c r="KBA212" s="15"/>
      <c r="KBB212" s="15"/>
      <c r="KBC212" s="15"/>
      <c r="KBD212" s="15"/>
      <c r="KBE212" s="15"/>
      <c r="KBF212" s="15"/>
      <c r="KBG212" s="15"/>
      <c r="KBH212" s="15"/>
      <c r="KBI212" s="15"/>
      <c r="KBJ212" s="15"/>
      <c r="KBK212" s="15"/>
      <c r="KBL212" s="15"/>
      <c r="KBM212" s="15"/>
      <c r="KBN212" s="15"/>
      <c r="KBO212" s="15"/>
      <c r="KBP212" s="15"/>
      <c r="KBQ212" s="15"/>
      <c r="KBR212" s="15"/>
      <c r="KBS212" s="15"/>
      <c r="KBT212" s="15"/>
      <c r="KBU212" s="15"/>
      <c r="KBV212" s="15"/>
      <c r="KBW212" s="15"/>
      <c r="KBX212" s="15"/>
      <c r="KBY212" s="15"/>
      <c r="KBZ212" s="15"/>
      <c r="KCA212" s="15"/>
      <c r="KCB212" s="15"/>
      <c r="KCC212" s="15"/>
      <c r="KCD212" s="15"/>
      <c r="KCE212" s="15"/>
      <c r="KCF212" s="15"/>
      <c r="KCG212" s="15"/>
      <c r="KCH212" s="15"/>
      <c r="KCI212" s="15"/>
      <c r="KCJ212" s="15"/>
      <c r="KCK212" s="15"/>
      <c r="KCL212" s="15"/>
      <c r="KCM212" s="15"/>
      <c r="KCN212" s="15"/>
      <c r="KCO212" s="15"/>
      <c r="KCP212" s="15"/>
      <c r="KCQ212" s="15"/>
      <c r="KCR212" s="15"/>
      <c r="KCS212" s="15"/>
      <c r="KCT212" s="15"/>
      <c r="KCU212" s="15"/>
      <c r="KCV212" s="15"/>
      <c r="KCW212" s="15"/>
      <c r="KCX212" s="15"/>
      <c r="KCY212" s="15"/>
      <c r="KCZ212" s="15"/>
      <c r="KDA212" s="15"/>
      <c r="KDB212" s="15"/>
      <c r="KDC212" s="15"/>
      <c r="KDD212" s="15"/>
      <c r="KDE212" s="15"/>
      <c r="KDF212" s="15"/>
      <c r="KDG212" s="15"/>
      <c r="KDH212" s="15"/>
      <c r="KDI212" s="15"/>
      <c r="KDJ212" s="15"/>
      <c r="KDK212" s="15"/>
      <c r="KDL212" s="15"/>
      <c r="KDM212" s="15"/>
      <c r="KDN212" s="15"/>
      <c r="KDO212" s="15"/>
      <c r="KDP212" s="15"/>
      <c r="KDQ212" s="15"/>
      <c r="KDR212" s="15"/>
      <c r="KDS212" s="15"/>
      <c r="KDT212" s="15"/>
      <c r="KDU212" s="15"/>
      <c r="KDV212" s="15"/>
      <c r="KDW212" s="15"/>
      <c r="KDX212" s="15"/>
      <c r="KDY212" s="15"/>
      <c r="KDZ212" s="15"/>
      <c r="KEA212" s="15"/>
      <c r="KEB212" s="15"/>
      <c r="KEC212" s="15"/>
      <c r="KED212" s="15"/>
      <c r="KEE212" s="15"/>
      <c r="KEF212" s="15"/>
      <c r="KEG212" s="15"/>
      <c r="KEH212" s="15"/>
      <c r="KEI212" s="15"/>
      <c r="KEJ212" s="15"/>
      <c r="KEK212" s="15"/>
      <c r="KEL212" s="15"/>
      <c r="KEM212" s="15"/>
      <c r="KEN212" s="15"/>
      <c r="KEO212" s="15"/>
      <c r="KEP212" s="15"/>
      <c r="KEQ212" s="15"/>
      <c r="KER212" s="15"/>
      <c r="KES212" s="15"/>
      <c r="KET212" s="15"/>
      <c r="KEU212" s="15"/>
      <c r="KEV212" s="15"/>
      <c r="KEW212" s="15"/>
      <c r="KEX212" s="15"/>
      <c r="KEY212" s="15"/>
      <c r="KEZ212" s="15"/>
      <c r="KFA212" s="15"/>
      <c r="KFB212" s="15"/>
      <c r="KFC212" s="15"/>
      <c r="KFD212" s="15"/>
      <c r="KFE212" s="15"/>
      <c r="KFF212" s="15"/>
      <c r="KFG212" s="15"/>
      <c r="KFH212" s="15"/>
      <c r="KFI212" s="15"/>
      <c r="KFJ212" s="15"/>
      <c r="KFK212" s="15"/>
      <c r="KFL212" s="15"/>
      <c r="KFM212" s="15"/>
      <c r="KFN212" s="15"/>
      <c r="KFO212" s="15"/>
      <c r="KFP212" s="15"/>
      <c r="KFQ212" s="15"/>
      <c r="KFR212" s="15"/>
      <c r="KFS212" s="15"/>
      <c r="KFT212" s="15"/>
      <c r="KFU212" s="15"/>
      <c r="KFV212" s="15"/>
      <c r="KFW212" s="15"/>
      <c r="KFX212" s="15"/>
      <c r="KFY212" s="15"/>
      <c r="KFZ212" s="15"/>
      <c r="KGA212" s="15"/>
      <c r="KGB212" s="15"/>
      <c r="KGC212" s="15"/>
      <c r="KGD212" s="15"/>
      <c r="KGE212" s="15"/>
      <c r="KGF212" s="15"/>
      <c r="KGG212" s="15"/>
      <c r="KGH212" s="15"/>
      <c r="KGI212" s="15"/>
      <c r="KGJ212" s="15"/>
      <c r="KGK212" s="15"/>
      <c r="KGL212" s="15"/>
      <c r="KGM212" s="15"/>
      <c r="KGN212" s="15"/>
      <c r="KGO212" s="15"/>
      <c r="KGP212" s="15"/>
      <c r="KGQ212" s="15"/>
      <c r="KGR212" s="15"/>
      <c r="KGS212" s="15"/>
      <c r="KGT212" s="15"/>
      <c r="KGU212" s="15"/>
      <c r="KGV212" s="15"/>
      <c r="KGW212" s="15"/>
      <c r="KGX212" s="15"/>
      <c r="KGY212" s="15"/>
      <c r="KGZ212" s="15"/>
      <c r="KHA212" s="15"/>
      <c r="KHB212" s="15"/>
      <c r="KHC212" s="15"/>
      <c r="KHD212" s="15"/>
      <c r="KHE212" s="15"/>
      <c r="KHF212" s="15"/>
      <c r="KHG212" s="15"/>
      <c r="KHH212" s="15"/>
      <c r="KHI212" s="15"/>
      <c r="KHJ212" s="15"/>
      <c r="KHK212" s="15"/>
      <c r="KHL212" s="15"/>
      <c r="KHM212" s="15"/>
      <c r="KHN212" s="15"/>
      <c r="KHO212" s="15"/>
      <c r="KHP212" s="15"/>
      <c r="KHQ212" s="15"/>
      <c r="KHR212" s="15"/>
      <c r="KHS212" s="15"/>
      <c r="KHT212" s="15"/>
      <c r="KHU212" s="15"/>
      <c r="KHV212" s="15"/>
      <c r="KHW212" s="15"/>
      <c r="KHX212" s="15"/>
      <c r="KHY212" s="15"/>
      <c r="KHZ212" s="15"/>
      <c r="KIA212" s="15"/>
      <c r="KIB212" s="15"/>
      <c r="KIC212" s="15"/>
      <c r="KID212" s="15"/>
      <c r="KIE212" s="15"/>
      <c r="KIF212" s="15"/>
      <c r="KIG212" s="15"/>
      <c r="KIH212" s="15"/>
      <c r="KII212" s="15"/>
      <c r="KIJ212" s="15"/>
      <c r="KIK212" s="15"/>
      <c r="KIL212" s="15"/>
      <c r="KIM212" s="15"/>
      <c r="KIN212" s="15"/>
      <c r="KIO212" s="15"/>
      <c r="KIP212" s="15"/>
      <c r="KIQ212" s="15"/>
      <c r="KIR212" s="15"/>
      <c r="KIS212" s="15"/>
      <c r="KIT212" s="15"/>
      <c r="KIU212" s="15"/>
      <c r="KIV212" s="15"/>
      <c r="KIW212" s="15"/>
      <c r="KIX212" s="15"/>
      <c r="KIY212" s="15"/>
      <c r="KIZ212" s="15"/>
      <c r="KJA212" s="15"/>
      <c r="KJB212" s="15"/>
      <c r="KJC212" s="15"/>
      <c r="KJD212" s="15"/>
      <c r="KJE212" s="15"/>
      <c r="KJF212" s="15"/>
      <c r="KJG212" s="15"/>
      <c r="KJH212" s="15"/>
      <c r="KJI212" s="15"/>
      <c r="KJJ212" s="15"/>
      <c r="KJK212" s="15"/>
      <c r="KJL212" s="15"/>
      <c r="KJM212" s="15"/>
      <c r="KJN212" s="15"/>
      <c r="KJO212" s="15"/>
      <c r="KJP212" s="15"/>
      <c r="KJQ212" s="15"/>
      <c r="KJR212" s="15"/>
      <c r="KJS212" s="15"/>
      <c r="KJT212" s="15"/>
      <c r="KJU212" s="15"/>
      <c r="KJV212" s="15"/>
      <c r="KJW212" s="15"/>
      <c r="KJX212" s="15"/>
      <c r="KJY212" s="15"/>
      <c r="KJZ212" s="15"/>
      <c r="KKA212" s="15"/>
      <c r="KKB212" s="15"/>
      <c r="KKC212" s="15"/>
      <c r="KKD212" s="15"/>
      <c r="KKE212" s="15"/>
      <c r="KKF212" s="15"/>
      <c r="KKG212" s="15"/>
      <c r="KKH212" s="15"/>
      <c r="KKI212" s="15"/>
      <c r="KKJ212" s="15"/>
      <c r="KKK212" s="15"/>
      <c r="KKL212" s="15"/>
      <c r="KKM212" s="15"/>
      <c r="KKN212" s="15"/>
      <c r="KKO212" s="15"/>
      <c r="KKP212" s="15"/>
      <c r="KKQ212" s="15"/>
      <c r="KKR212" s="15"/>
      <c r="KKS212" s="15"/>
      <c r="KKT212" s="15"/>
      <c r="KKU212" s="15"/>
      <c r="KKV212" s="15"/>
      <c r="KKW212" s="15"/>
      <c r="KKX212" s="15"/>
      <c r="KKY212" s="15"/>
      <c r="KKZ212" s="15"/>
      <c r="KLA212" s="15"/>
      <c r="KLB212" s="15"/>
      <c r="KLC212" s="15"/>
      <c r="KLD212" s="15"/>
      <c r="KLE212" s="15"/>
      <c r="KLF212" s="15"/>
      <c r="KLG212" s="15"/>
      <c r="KLH212" s="15"/>
      <c r="KLI212" s="15"/>
      <c r="KLJ212" s="15"/>
      <c r="KLK212" s="15"/>
      <c r="KLL212" s="15"/>
      <c r="KLM212" s="15"/>
      <c r="KLN212" s="15"/>
      <c r="KLO212" s="15"/>
      <c r="KLP212" s="15"/>
      <c r="KLQ212" s="15"/>
      <c r="KLR212" s="15"/>
      <c r="KLS212" s="15"/>
      <c r="KLT212" s="15"/>
      <c r="KLU212" s="15"/>
      <c r="KLV212" s="15"/>
      <c r="KLW212" s="15"/>
      <c r="KLX212" s="15"/>
      <c r="KLY212" s="15"/>
      <c r="KLZ212" s="15"/>
      <c r="KMA212" s="15"/>
      <c r="KMB212" s="15"/>
      <c r="KMC212" s="15"/>
      <c r="KMD212" s="15"/>
      <c r="KME212" s="15"/>
      <c r="KMF212" s="15"/>
      <c r="KMG212" s="15"/>
      <c r="KMH212" s="15"/>
      <c r="KMI212" s="15"/>
      <c r="KMJ212" s="15"/>
      <c r="KMK212" s="15"/>
      <c r="KML212" s="15"/>
      <c r="KMM212" s="15"/>
      <c r="KMN212" s="15"/>
      <c r="KMO212" s="15"/>
      <c r="KMP212" s="15"/>
      <c r="KMQ212" s="15"/>
      <c r="KMR212" s="15"/>
      <c r="KMS212" s="15"/>
      <c r="KMT212" s="15"/>
      <c r="KMU212" s="15"/>
      <c r="KMV212" s="15"/>
      <c r="KMW212" s="15"/>
      <c r="KMX212" s="15"/>
      <c r="KMY212" s="15"/>
      <c r="KMZ212" s="15"/>
      <c r="KNA212" s="15"/>
      <c r="KNB212" s="15"/>
      <c r="KNC212" s="15"/>
      <c r="KND212" s="15"/>
      <c r="KNE212" s="15"/>
      <c r="KNF212" s="15"/>
      <c r="KNG212" s="15"/>
      <c r="KNH212" s="15"/>
      <c r="KNI212" s="15"/>
      <c r="KNJ212" s="15"/>
      <c r="KNK212" s="15"/>
      <c r="KNL212" s="15"/>
      <c r="KNM212" s="15"/>
      <c r="KNN212" s="15"/>
      <c r="KNO212" s="15"/>
      <c r="KNP212" s="15"/>
      <c r="KNQ212" s="15"/>
      <c r="KNR212" s="15"/>
      <c r="KNS212" s="15"/>
      <c r="KNT212" s="15"/>
      <c r="KNU212" s="15"/>
      <c r="KNV212" s="15"/>
      <c r="KNW212" s="15"/>
      <c r="KNX212" s="15"/>
      <c r="KNY212" s="15"/>
      <c r="KNZ212" s="15"/>
      <c r="KOA212" s="15"/>
      <c r="KOB212" s="15"/>
      <c r="KOC212" s="15"/>
      <c r="KOD212" s="15"/>
      <c r="KOE212" s="15"/>
      <c r="KOF212" s="15"/>
      <c r="KOG212" s="15"/>
      <c r="KOH212" s="15"/>
      <c r="KOI212" s="15"/>
      <c r="KOJ212" s="15"/>
      <c r="KOK212" s="15"/>
      <c r="KOL212" s="15"/>
      <c r="KOM212" s="15"/>
      <c r="KON212" s="15"/>
      <c r="KOO212" s="15"/>
      <c r="KOP212" s="15"/>
      <c r="KOQ212" s="15"/>
      <c r="KOR212" s="15"/>
      <c r="KOS212" s="15"/>
      <c r="KOT212" s="15"/>
      <c r="KOU212" s="15"/>
      <c r="KOV212" s="15"/>
      <c r="KOW212" s="15"/>
      <c r="KOX212" s="15"/>
      <c r="KOY212" s="15"/>
      <c r="KOZ212" s="15"/>
      <c r="KPA212" s="15"/>
      <c r="KPB212" s="15"/>
      <c r="KPC212" s="15"/>
      <c r="KPD212" s="15"/>
      <c r="KPE212" s="15"/>
      <c r="KPF212" s="15"/>
      <c r="KPG212" s="15"/>
      <c r="KPH212" s="15"/>
      <c r="KPI212" s="15"/>
      <c r="KPJ212" s="15"/>
      <c r="KPK212" s="15"/>
      <c r="KPL212" s="15"/>
      <c r="KPM212" s="15"/>
      <c r="KPN212" s="15"/>
      <c r="KPO212" s="15"/>
      <c r="KPP212" s="15"/>
      <c r="KPQ212" s="15"/>
      <c r="KPR212" s="15"/>
      <c r="KPS212" s="15"/>
      <c r="KPT212" s="15"/>
      <c r="KPU212" s="15"/>
      <c r="KPV212" s="15"/>
      <c r="KPW212" s="15"/>
      <c r="KPX212" s="15"/>
      <c r="KPY212" s="15"/>
      <c r="KPZ212" s="15"/>
      <c r="KQA212" s="15"/>
      <c r="KQB212" s="15"/>
      <c r="KQC212" s="15"/>
      <c r="KQD212" s="15"/>
      <c r="KQE212" s="15"/>
      <c r="KQF212" s="15"/>
      <c r="KQG212" s="15"/>
      <c r="KQH212" s="15"/>
      <c r="KQI212" s="15"/>
      <c r="KQJ212" s="15"/>
      <c r="KQK212" s="15"/>
      <c r="KQL212" s="15"/>
      <c r="KQM212" s="15"/>
      <c r="KQN212" s="15"/>
      <c r="KQO212" s="15"/>
      <c r="KQP212" s="15"/>
      <c r="KQQ212" s="15"/>
      <c r="KQR212" s="15"/>
      <c r="KQS212" s="15"/>
      <c r="KQT212" s="15"/>
      <c r="KQU212" s="15"/>
      <c r="KQV212" s="15"/>
      <c r="KQW212" s="15"/>
      <c r="KQX212" s="15"/>
      <c r="KQY212" s="15"/>
      <c r="KQZ212" s="15"/>
      <c r="KRA212" s="15"/>
      <c r="KRB212" s="15"/>
      <c r="KRC212" s="15"/>
      <c r="KRD212" s="15"/>
      <c r="KRE212" s="15"/>
      <c r="KRF212" s="15"/>
      <c r="KRG212" s="15"/>
      <c r="KRH212" s="15"/>
      <c r="KRI212" s="15"/>
      <c r="KRJ212" s="15"/>
      <c r="KRK212" s="15"/>
      <c r="KRL212" s="15"/>
      <c r="KRM212" s="15"/>
      <c r="KRN212" s="15"/>
      <c r="KRO212" s="15"/>
      <c r="KRP212" s="15"/>
      <c r="KRQ212" s="15"/>
      <c r="KRR212" s="15"/>
      <c r="KRS212" s="15"/>
      <c r="KRT212" s="15"/>
      <c r="KRU212" s="15"/>
      <c r="KRV212" s="15"/>
      <c r="KRW212" s="15"/>
      <c r="KRX212" s="15"/>
      <c r="KRY212" s="15"/>
      <c r="KRZ212" s="15"/>
      <c r="KSA212" s="15"/>
      <c r="KSB212" s="15"/>
      <c r="KSC212" s="15"/>
      <c r="KSD212" s="15"/>
      <c r="KSE212" s="15"/>
      <c r="KSF212" s="15"/>
      <c r="KSG212" s="15"/>
      <c r="KSH212" s="15"/>
      <c r="KSI212" s="15"/>
      <c r="KSJ212" s="15"/>
      <c r="KSK212" s="15"/>
      <c r="KSL212" s="15"/>
      <c r="KSM212" s="15"/>
      <c r="KSN212" s="15"/>
      <c r="KSO212" s="15"/>
      <c r="KSP212" s="15"/>
      <c r="KSQ212" s="15"/>
      <c r="KSR212" s="15"/>
      <c r="KSS212" s="15"/>
      <c r="KST212" s="15"/>
      <c r="KSU212" s="15"/>
      <c r="KSV212" s="15"/>
      <c r="KSW212" s="15"/>
      <c r="KSX212" s="15"/>
      <c r="KSY212" s="15"/>
      <c r="KSZ212" s="15"/>
      <c r="KTA212" s="15"/>
      <c r="KTB212" s="15"/>
      <c r="KTC212" s="15"/>
      <c r="KTD212" s="15"/>
      <c r="KTE212" s="15"/>
      <c r="KTF212" s="15"/>
      <c r="KTG212" s="15"/>
      <c r="KTH212" s="15"/>
      <c r="KTI212" s="15"/>
      <c r="KTJ212" s="15"/>
      <c r="KTK212" s="15"/>
      <c r="KTL212" s="15"/>
      <c r="KTM212" s="15"/>
      <c r="KTN212" s="15"/>
      <c r="KTO212" s="15"/>
      <c r="KTP212" s="15"/>
      <c r="KTQ212" s="15"/>
      <c r="KTR212" s="15"/>
      <c r="KTS212" s="15"/>
      <c r="KTT212" s="15"/>
      <c r="KTU212" s="15"/>
      <c r="KTV212" s="15"/>
      <c r="KTW212" s="15"/>
      <c r="KTX212" s="15"/>
      <c r="KTY212" s="15"/>
      <c r="KTZ212" s="15"/>
      <c r="KUA212" s="15"/>
      <c r="KUB212" s="15"/>
      <c r="KUC212" s="15"/>
      <c r="KUD212" s="15"/>
      <c r="KUE212" s="15"/>
      <c r="KUF212" s="15"/>
      <c r="KUG212" s="15"/>
      <c r="KUH212" s="15"/>
      <c r="KUI212" s="15"/>
      <c r="KUJ212" s="15"/>
      <c r="KUK212" s="15"/>
      <c r="KUL212" s="15"/>
      <c r="KUM212" s="15"/>
      <c r="KUN212" s="15"/>
      <c r="KUO212" s="15"/>
      <c r="KUP212" s="15"/>
      <c r="KUQ212" s="15"/>
      <c r="KUR212" s="15"/>
      <c r="KUS212" s="15"/>
      <c r="KUT212" s="15"/>
      <c r="KUU212" s="15"/>
      <c r="KUV212" s="15"/>
      <c r="KUW212" s="15"/>
      <c r="KUX212" s="15"/>
      <c r="KUY212" s="15"/>
      <c r="KUZ212" s="15"/>
      <c r="KVA212" s="15"/>
      <c r="KVB212" s="15"/>
      <c r="KVC212" s="15"/>
      <c r="KVD212" s="15"/>
      <c r="KVE212" s="15"/>
      <c r="KVF212" s="15"/>
      <c r="KVG212" s="15"/>
      <c r="KVH212" s="15"/>
      <c r="KVI212" s="15"/>
      <c r="KVJ212" s="15"/>
      <c r="KVK212" s="15"/>
      <c r="KVL212" s="15"/>
      <c r="KVM212" s="15"/>
      <c r="KVN212" s="15"/>
      <c r="KVO212" s="15"/>
      <c r="KVP212" s="15"/>
      <c r="KVQ212" s="15"/>
      <c r="KVR212" s="15"/>
      <c r="KVS212" s="15"/>
      <c r="KVT212" s="15"/>
      <c r="KVU212" s="15"/>
      <c r="KVV212" s="15"/>
      <c r="KVW212" s="15"/>
      <c r="KVX212" s="15"/>
      <c r="KVY212" s="15"/>
      <c r="KVZ212" s="15"/>
      <c r="KWA212" s="15"/>
      <c r="KWB212" s="15"/>
      <c r="KWC212" s="15"/>
      <c r="KWD212" s="15"/>
      <c r="KWE212" s="15"/>
      <c r="KWF212" s="15"/>
      <c r="KWG212" s="15"/>
      <c r="KWH212" s="15"/>
      <c r="KWI212" s="15"/>
      <c r="KWJ212" s="15"/>
      <c r="KWK212" s="15"/>
      <c r="KWL212" s="15"/>
      <c r="KWM212" s="15"/>
      <c r="KWN212" s="15"/>
      <c r="KWO212" s="15"/>
      <c r="KWP212" s="15"/>
      <c r="KWQ212" s="15"/>
      <c r="KWR212" s="15"/>
      <c r="KWS212" s="15"/>
      <c r="KWT212" s="15"/>
      <c r="KWU212" s="15"/>
      <c r="KWV212" s="15"/>
      <c r="KWW212" s="15"/>
      <c r="KWX212" s="15"/>
      <c r="KWY212" s="15"/>
      <c r="KWZ212" s="15"/>
      <c r="KXA212" s="15"/>
      <c r="KXB212" s="15"/>
      <c r="KXC212" s="15"/>
      <c r="KXD212" s="15"/>
      <c r="KXE212" s="15"/>
      <c r="KXF212" s="15"/>
      <c r="KXG212" s="15"/>
      <c r="KXH212" s="15"/>
      <c r="KXI212" s="15"/>
      <c r="KXJ212" s="15"/>
      <c r="KXK212" s="15"/>
      <c r="KXL212" s="15"/>
      <c r="KXM212" s="15"/>
      <c r="KXN212" s="15"/>
      <c r="KXO212" s="15"/>
      <c r="KXP212" s="15"/>
      <c r="KXQ212" s="15"/>
      <c r="KXR212" s="15"/>
      <c r="KXS212" s="15"/>
      <c r="KXT212" s="15"/>
      <c r="KXU212" s="15"/>
      <c r="KXV212" s="15"/>
      <c r="KXW212" s="15"/>
      <c r="KXX212" s="15"/>
      <c r="KXY212" s="15"/>
      <c r="KXZ212" s="15"/>
      <c r="KYA212" s="15"/>
      <c r="KYB212" s="15"/>
      <c r="KYC212" s="15"/>
      <c r="KYD212" s="15"/>
      <c r="KYE212" s="15"/>
      <c r="KYF212" s="15"/>
      <c r="KYG212" s="15"/>
      <c r="KYH212" s="15"/>
      <c r="KYI212" s="15"/>
      <c r="KYJ212" s="15"/>
      <c r="KYK212" s="15"/>
      <c r="KYL212" s="15"/>
      <c r="KYM212" s="15"/>
      <c r="KYN212" s="15"/>
      <c r="KYO212" s="15"/>
      <c r="KYP212" s="15"/>
      <c r="KYQ212" s="15"/>
      <c r="KYR212" s="15"/>
      <c r="KYS212" s="15"/>
      <c r="KYT212" s="15"/>
      <c r="KYU212" s="15"/>
      <c r="KYV212" s="15"/>
      <c r="KYW212" s="15"/>
      <c r="KYX212" s="15"/>
      <c r="KYY212" s="15"/>
      <c r="KYZ212" s="15"/>
      <c r="KZA212" s="15"/>
      <c r="KZB212" s="15"/>
      <c r="KZC212" s="15"/>
      <c r="KZD212" s="15"/>
      <c r="KZE212" s="15"/>
      <c r="KZF212" s="15"/>
      <c r="KZG212" s="15"/>
      <c r="KZH212" s="15"/>
      <c r="KZI212" s="15"/>
      <c r="KZJ212" s="15"/>
      <c r="KZK212" s="15"/>
      <c r="KZL212" s="15"/>
      <c r="KZM212" s="15"/>
      <c r="KZN212" s="15"/>
      <c r="KZO212" s="15"/>
      <c r="KZP212" s="15"/>
      <c r="KZQ212" s="15"/>
      <c r="KZR212" s="15"/>
      <c r="KZS212" s="15"/>
      <c r="KZT212" s="15"/>
      <c r="KZU212" s="15"/>
      <c r="KZV212" s="15"/>
      <c r="KZW212" s="15"/>
      <c r="KZX212" s="15"/>
      <c r="KZY212" s="15"/>
      <c r="KZZ212" s="15"/>
      <c r="LAA212" s="15"/>
      <c r="LAB212" s="15"/>
      <c r="LAC212" s="15"/>
      <c r="LAD212" s="15"/>
      <c r="LAE212" s="15"/>
      <c r="LAF212" s="15"/>
      <c r="LAG212" s="15"/>
      <c r="LAH212" s="15"/>
      <c r="LAI212" s="15"/>
      <c r="LAJ212" s="15"/>
      <c r="LAK212" s="15"/>
      <c r="LAL212" s="15"/>
      <c r="LAM212" s="15"/>
      <c r="LAN212" s="15"/>
      <c r="LAO212" s="15"/>
      <c r="LAP212" s="15"/>
      <c r="LAQ212" s="15"/>
      <c r="LAR212" s="15"/>
      <c r="LAS212" s="15"/>
      <c r="LAT212" s="15"/>
      <c r="LAU212" s="15"/>
      <c r="LAV212" s="15"/>
      <c r="LAW212" s="15"/>
      <c r="LAX212" s="15"/>
      <c r="LAY212" s="15"/>
      <c r="LAZ212" s="15"/>
      <c r="LBA212" s="15"/>
      <c r="LBB212" s="15"/>
      <c r="LBC212" s="15"/>
      <c r="LBD212" s="15"/>
      <c r="LBE212" s="15"/>
      <c r="LBF212" s="15"/>
      <c r="LBG212" s="15"/>
      <c r="LBH212" s="15"/>
      <c r="LBI212" s="15"/>
      <c r="LBJ212" s="15"/>
      <c r="LBK212" s="15"/>
      <c r="LBL212" s="15"/>
      <c r="LBM212" s="15"/>
      <c r="LBN212" s="15"/>
      <c r="LBO212" s="15"/>
      <c r="LBP212" s="15"/>
      <c r="LBQ212" s="15"/>
      <c r="LBR212" s="15"/>
      <c r="LBS212" s="15"/>
      <c r="LBT212" s="15"/>
      <c r="LBU212" s="15"/>
      <c r="LBV212" s="15"/>
      <c r="LBW212" s="15"/>
      <c r="LBX212" s="15"/>
      <c r="LBY212" s="15"/>
      <c r="LBZ212" s="15"/>
      <c r="LCA212" s="15"/>
      <c r="LCB212" s="15"/>
      <c r="LCC212" s="15"/>
      <c r="LCD212" s="15"/>
      <c r="LCE212" s="15"/>
      <c r="LCF212" s="15"/>
      <c r="LCG212" s="15"/>
      <c r="LCH212" s="15"/>
      <c r="LCI212" s="15"/>
      <c r="LCJ212" s="15"/>
      <c r="LCK212" s="15"/>
      <c r="LCL212" s="15"/>
      <c r="LCM212" s="15"/>
      <c r="LCN212" s="15"/>
      <c r="LCO212" s="15"/>
      <c r="LCP212" s="15"/>
      <c r="LCQ212" s="15"/>
      <c r="LCR212" s="15"/>
      <c r="LCS212" s="15"/>
      <c r="LCT212" s="15"/>
      <c r="LCU212" s="15"/>
      <c r="LCV212" s="15"/>
      <c r="LCW212" s="15"/>
      <c r="LCX212" s="15"/>
      <c r="LCY212" s="15"/>
      <c r="LCZ212" s="15"/>
      <c r="LDA212" s="15"/>
      <c r="LDB212" s="15"/>
      <c r="LDC212" s="15"/>
      <c r="LDD212" s="15"/>
      <c r="LDE212" s="15"/>
      <c r="LDF212" s="15"/>
      <c r="LDG212" s="15"/>
      <c r="LDH212" s="15"/>
      <c r="LDI212" s="15"/>
      <c r="LDJ212" s="15"/>
      <c r="LDK212" s="15"/>
      <c r="LDL212" s="15"/>
      <c r="LDM212" s="15"/>
      <c r="LDN212" s="15"/>
      <c r="LDO212" s="15"/>
      <c r="LDP212" s="15"/>
      <c r="LDQ212" s="15"/>
      <c r="LDR212" s="15"/>
      <c r="LDS212" s="15"/>
      <c r="LDT212" s="15"/>
      <c r="LDU212" s="15"/>
      <c r="LDV212" s="15"/>
      <c r="LDW212" s="15"/>
      <c r="LDX212" s="15"/>
      <c r="LDY212" s="15"/>
      <c r="LDZ212" s="15"/>
      <c r="LEA212" s="15"/>
      <c r="LEB212" s="15"/>
      <c r="LEC212" s="15"/>
      <c r="LED212" s="15"/>
      <c r="LEE212" s="15"/>
      <c r="LEF212" s="15"/>
      <c r="LEG212" s="15"/>
      <c r="LEH212" s="15"/>
      <c r="LEI212" s="15"/>
      <c r="LEJ212" s="15"/>
      <c r="LEK212" s="15"/>
      <c r="LEL212" s="15"/>
      <c r="LEM212" s="15"/>
      <c r="LEN212" s="15"/>
      <c r="LEO212" s="15"/>
      <c r="LEP212" s="15"/>
      <c r="LEQ212" s="15"/>
      <c r="LER212" s="15"/>
      <c r="LES212" s="15"/>
      <c r="LET212" s="15"/>
      <c r="LEU212" s="15"/>
      <c r="LEV212" s="15"/>
      <c r="LEW212" s="15"/>
      <c r="LEX212" s="15"/>
      <c r="LEY212" s="15"/>
      <c r="LEZ212" s="15"/>
      <c r="LFA212" s="15"/>
      <c r="LFB212" s="15"/>
      <c r="LFC212" s="15"/>
      <c r="LFD212" s="15"/>
      <c r="LFE212" s="15"/>
      <c r="LFF212" s="15"/>
      <c r="LFG212" s="15"/>
      <c r="LFH212" s="15"/>
      <c r="LFI212" s="15"/>
      <c r="LFJ212" s="15"/>
      <c r="LFK212" s="15"/>
      <c r="LFL212" s="15"/>
      <c r="LFM212" s="15"/>
      <c r="LFN212" s="15"/>
      <c r="LFO212" s="15"/>
      <c r="LFP212" s="15"/>
      <c r="LFQ212" s="15"/>
      <c r="LFR212" s="15"/>
      <c r="LFS212" s="15"/>
      <c r="LFT212" s="15"/>
      <c r="LFU212" s="15"/>
      <c r="LFV212" s="15"/>
      <c r="LFW212" s="15"/>
      <c r="LFX212" s="15"/>
      <c r="LFY212" s="15"/>
      <c r="LFZ212" s="15"/>
      <c r="LGA212" s="15"/>
      <c r="LGB212" s="15"/>
      <c r="LGC212" s="15"/>
      <c r="LGD212" s="15"/>
      <c r="LGE212" s="15"/>
      <c r="LGF212" s="15"/>
      <c r="LGG212" s="15"/>
      <c r="LGH212" s="15"/>
      <c r="LGI212" s="15"/>
      <c r="LGJ212" s="15"/>
      <c r="LGK212" s="15"/>
      <c r="LGL212" s="15"/>
      <c r="LGM212" s="15"/>
      <c r="LGN212" s="15"/>
      <c r="LGO212" s="15"/>
      <c r="LGP212" s="15"/>
      <c r="LGQ212" s="15"/>
      <c r="LGR212" s="15"/>
      <c r="LGS212" s="15"/>
      <c r="LGT212" s="15"/>
      <c r="LGU212" s="15"/>
      <c r="LGV212" s="15"/>
      <c r="LGW212" s="15"/>
      <c r="LGX212" s="15"/>
      <c r="LGY212" s="15"/>
      <c r="LGZ212" s="15"/>
      <c r="LHA212" s="15"/>
      <c r="LHB212" s="15"/>
      <c r="LHC212" s="15"/>
      <c r="LHD212" s="15"/>
      <c r="LHE212" s="15"/>
      <c r="LHF212" s="15"/>
      <c r="LHG212" s="15"/>
      <c r="LHH212" s="15"/>
      <c r="LHI212" s="15"/>
      <c r="LHJ212" s="15"/>
      <c r="LHK212" s="15"/>
      <c r="LHL212" s="15"/>
      <c r="LHM212" s="15"/>
      <c r="LHN212" s="15"/>
      <c r="LHO212" s="15"/>
      <c r="LHP212" s="15"/>
      <c r="LHQ212" s="15"/>
      <c r="LHR212" s="15"/>
      <c r="LHS212" s="15"/>
      <c r="LHT212" s="15"/>
      <c r="LHU212" s="15"/>
      <c r="LHV212" s="15"/>
      <c r="LHW212" s="15"/>
      <c r="LHX212" s="15"/>
      <c r="LHY212" s="15"/>
      <c r="LHZ212" s="15"/>
      <c r="LIA212" s="15"/>
      <c r="LIB212" s="15"/>
      <c r="LIC212" s="15"/>
      <c r="LID212" s="15"/>
      <c r="LIE212" s="15"/>
      <c r="LIF212" s="15"/>
      <c r="LIG212" s="15"/>
      <c r="LIH212" s="15"/>
      <c r="LII212" s="15"/>
      <c r="LIJ212" s="15"/>
      <c r="LIK212" s="15"/>
      <c r="LIL212" s="15"/>
      <c r="LIM212" s="15"/>
      <c r="LIN212" s="15"/>
      <c r="LIO212" s="15"/>
      <c r="LIP212" s="15"/>
      <c r="LIQ212" s="15"/>
      <c r="LIR212" s="15"/>
      <c r="LIS212" s="15"/>
      <c r="LIT212" s="15"/>
      <c r="LIU212" s="15"/>
      <c r="LIV212" s="15"/>
      <c r="LIW212" s="15"/>
      <c r="LIX212" s="15"/>
      <c r="LIY212" s="15"/>
      <c r="LIZ212" s="15"/>
      <c r="LJA212" s="15"/>
      <c r="LJB212" s="15"/>
      <c r="LJC212" s="15"/>
      <c r="LJD212" s="15"/>
      <c r="LJE212" s="15"/>
      <c r="LJF212" s="15"/>
      <c r="LJG212" s="15"/>
      <c r="LJH212" s="15"/>
      <c r="LJI212" s="15"/>
      <c r="LJJ212" s="15"/>
      <c r="LJK212" s="15"/>
      <c r="LJL212" s="15"/>
      <c r="LJM212" s="15"/>
      <c r="LJN212" s="15"/>
      <c r="LJO212" s="15"/>
      <c r="LJP212" s="15"/>
      <c r="LJQ212" s="15"/>
      <c r="LJR212" s="15"/>
      <c r="LJS212" s="15"/>
      <c r="LJT212" s="15"/>
      <c r="LJU212" s="15"/>
      <c r="LJV212" s="15"/>
      <c r="LJW212" s="15"/>
      <c r="LJX212" s="15"/>
      <c r="LJY212" s="15"/>
      <c r="LJZ212" s="15"/>
      <c r="LKA212" s="15"/>
      <c r="LKB212" s="15"/>
      <c r="LKC212" s="15"/>
      <c r="LKD212" s="15"/>
      <c r="LKE212" s="15"/>
      <c r="LKF212" s="15"/>
      <c r="LKG212" s="15"/>
      <c r="LKH212" s="15"/>
      <c r="LKI212" s="15"/>
      <c r="LKJ212" s="15"/>
      <c r="LKK212" s="15"/>
      <c r="LKL212" s="15"/>
      <c r="LKM212" s="15"/>
      <c r="LKN212" s="15"/>
      <c r="LKO212" s="15"/>
      <c r="LKP212" s="15"/>
      <c r="LKQ212" s="15"/>
      <c r="LKR212" s="15"/>
      <c r="LKS212" s="15"/>
      <c r="LKT212" s="15"/>
      <c r="LKU212" s="15"/>
      <c r="LKV212" s="15"/>
      <c r="LKW212" s="15"/>
      <c r="LKX212" s="15"/>
      <c r="LKY212" s="15"/>
      <c r="LKZ212" s="15"/>
      <c r="LLA212" s="15"/>
      <c r="LLB212" s="15"/>
      <c r="LLC212" s="15"/>
      <c r="LLD212" s="15"/>
      <c r="LLE212" s="15"/>
      <c r="LLF212" s="15"/>
      <c r="LLG212" s="15"/>
      <c r="LLH212" s="15"/>
      <c r="LLI212" s="15"/>
      <c r="LLJ212" s="15"/>
      <c r="LLK212" s="15"/>
      <c r="LLL212" s="15"/>
      <c r="LLM212" s="15"/>
      <c r="LLN212" s="15"/>
      <c r="LLO212" s="15"/>
      <c r="LLP212" s="15"/>
      <c r="LLQ212" s="15"/>
      <c r="LLR212" s="15"/>
      <c r="LLS212" s="15"/>
      <c r="LLT212" s="15"/>
      <c r="LLU212" s="15"/>
      <c r="LLV212" s="15"/>
      <c r="LLW212" s="15"/>
      <c r="LLX212" s="15"/>
      <c r="LLY212" s="15"/>
      <c r="LLZ212" s="15"/>
      <c r="LMA212" s="15"/>
      <c r="LMB212" s="15"/>
      <c r="LMC212" s="15"/>
      <c r="LMD212" s="15"/>
      <c r="LME212" s="15"/>
      <c r="LMF212" s="15"/>
      <c r="LMG212" s="15"/>
      <c r="LMH212" s="15"/>
      <c r="LMI212" s="15"/>
      <c r="LMJ212" s="15"/>
      <c r="LMK212" s="15"/>
      <c r="LML212" s="15"/>
      <c r="LMM212" s="15"/>
      <c r="LMN212" s="15"/>
      <c r="LMO212" s="15"/>
      <c r="LMP212" s="15"/>
      <c r="LMQ212" s="15"/>
      <c r="LMR212" s="15"/>
      <c r="LMS212" s="15"/>
      <c r="LMT212" s="15"/>
      <c r="LMU212" s="15"/>
      <c r="LMV212" s="15"/>
      <c r="LMW212" s="15"/>
      <c r="LMX212" s="15"/>
      <c r="LMY212" s="15"/>
      <c r="LMZ212" s="15"/>
      <c r="LNA212" s="15"/>
      <c r="LNB212" s="15"/>
      <c r="LNC212" s="15"/>
      <c r="LND212" s="15"/>
      <c r="LNE212" s="15"/>
      <c r="LNF212" s="15"/>
      <c r="LNG212" s="15"/>
      <c r="LNH212" s="15"/>
      <c r="LNI212" s="15"/>
      <c r="LNJ212" s="15"/>
      <c r="LNK212" s="15"/>
      <c r="LNL212" s="15"/>
      <c r="LNM212" s="15"/>
      <c r="LNN212" s="15"/>
      <c r="LNO212" s="15"/>
      <c r="LNP212" s="15"/>
      <c r="LNQ212" s="15"/>
      <c r="LNR212" s="15"/>
      <c r="LNS212" s="15"/>
      <c r="LNT212" s="15"/>
      <c r="LNU212" s="15"/>
      <c r="LNV212" s="15"/>
      <c r="LNW212" s="15"/>
      <c r="LNX212" s="15"/>
      <c r="LNY212" s="15"/>
      <c r="LNZ212" s="15"/>
      <c r="LOA212" s="15"/>
      <c r="LOB212" s="15"/>
      <c r="LOC212" s="15"/>
      <c r="LOD212" s="15"/>
      <c r="LOE212" s="15"/>
      <c r="LOF212" s="15"/>
      <c r="LOG212" s="15"/>
      <c r="LOH212" s="15"/>
      <c r="LOI212" s="15"/>
      <c r="LOJ212" s="15"/>
      <c r="LOK212" s="15"/>
      <c r="LOL212" s="15"/>
      <c r="LOM212" s="15"/>
      <c r="LON212" s="15"/>
      <c r="LOO212" s="15"/>
      <c r="LOP212" s="15"/>
      <c r="LOQ212" s="15"/>
      <c r="LOR212" s="15"/>
      <c r="LOS212" s="15"/>
      <c r="LOT212" s="15"/>
      <c r="LOU212" s="15"/>
      <c r="LOV212" s="15"/>
      <c r="LOW212" s="15"/>
      <c r="LOX212" s="15"/>
      <c r="LOY212" s="15"/>
      <c r="LOZ212" s="15"/>
      <c r="LPA212" s="15"/>
      <c r="LPB212" s="15"/>
      <c r="LPC212" s="15"/>
      <c r="LPD212" s="15"/>
      <c r="LPE212" s="15"/>
      <c r="LPF212" s="15"/>
      <c r="LPG212" s="15"/>
      <c r="LPH212" s="15"/>
      <c r="LPI212" s="15"/>
      <c r="LPJ212" s="15"/>
      <c r="LPK212" s="15"/>
      <c r="LPL212" s="15"/>
      <c r="LPM212" s="15"/>
      <c r="LPN212" s="15"/>
      <c r="LPO212" s="15"/>
      <c r="LPP212" s="15"/>
      <c r="LPQ212" s="15"/>
      <c r="LPR212" s="15"/>
      <c r="LPS212" s="15"/>
      <c r="LPT212" s="15"/>
      <c r="LPU212" s="15"/>
      <c r="LPV212" s="15"/>
      <c r="LPW212" s="15"/>
      <c r="LPX212" s="15"/>
      <c r="LPY212" s="15"/>
      <c r="LPZ212" s="15"/>
      <c r="LQA212" s="15"/>
      <c r="LQB212" s="15"/>
      <c r="LQC212" s="15"/>
      <c r="LQD212" s="15"/>
      <c r="LQE212" s="15"/>
      <c r="LQF212" s="15"/>
      <c r="LQG212" s="15"/>
      <c r="LQH212" s="15"/>
      <c r="LQI212" s="15"/>
      <c r="LQJ212" s="15"/>
      <c r="LQK212" s="15"/>
      <c r="LQL212" s="15"/>
      <c r="LQM212" s="15"/>
      <c r="LQN212" s="15"/>
      <c r="LQO212" s="15"/>
      <c r="LQP212" s="15"/>
      <c r="LQQ212" s="15"/>
      <c r="LQR212" s="15"/>
      <c r="LQS212" s="15"/>
      <c r="LQT212" s="15"/>
      <c r="LQU212" s="15"/>
      <c r="LQV212" s="15"/>
      <c r="LQW212" s="15"/>
      <c r="LQX212" s="15"/>
      <c r="LQY212" s="15"/>
      <c r="LQZ212" s="15"/>
      <c r="LRA212" s="15"/>
      <c r="LRB212" s="15"/>
      <c r="LRC212" s="15"/>
      <c r="LRD212" s="15"/>
      <c r="LRE212" s="15"/>
      <c r="LRF212" s="15"/>
      <c r="LRG212" s="15"/>
      <c r="LRH212" s="15"/>
      <c r="LRI212" s="15"/>
      <c r="LRJ212" s="15"/>
      <c r="LRK212" s="15"/>
      <c r="LRL212" s="15"/>
      <c r="LRM212" s="15"/>
      <c r="LRN212" s="15"/>
      <c r="LRO212" s="15"/>
      <c r="LRP212" s="15"/>
      <c r="LRQ212" s="15"/>
      <c r="LRR212" s="15"/>
      <c r="LRS212" s="15"/>
      <c r="LRT212" s="15"/>
      <c r="LRU212" s="15"/>
      <c r="LRV212" s="15"/>
      <c r="LRW212" s="15"/>
      <c r="LRX212" s="15"/>
      <c r="LRY212" s="15"/>
      <c r="LRZ212" s="15"/>
      <c r="LSA212" s="15"/>
      <c r="LSB212" s="15"/>
      <c r="LSC212" s="15"/>
      <c r="LSD212" s="15"/>
      <c r="LSE212" s="15"/>
      <c r="LSF212" s="15"/>
      <c r="LSG212" s="15"/>
      <c r="LSH212" s="15"/>
      <c r="LSI212" s="15"/>
      <c r="LSJ212" s="15"/>
      <c r="LSK212" s="15"/>
      <c r="LSL212" s="15"/>
      <c r="LSM212" s="15"/>
      <c r="LSN212" s="15"/>
      <c r="LSO212" s="15"/>
      <c r="LSP212" s="15"/>
      <c r="LSQ212" s="15"/>
      <c r="LSR212" s="15"/>
      <c r="LSS212" s="15"/>
      <c r="LST212" s="15"/>
      <c r="LSU212" s="15"/>
      <c r="LSV212" s="15"/>
      <c r="LSW212" s="15"/>
      <c r="LSX212" s="15"/>
      <c r="LSY212" s="15"/>
      <c r="LSZ212" s="15"/>
      <c r="LTA212" s="15"/>
      <c r="LTB212" s="15"/>
      <c r="LTC212" s="15"/>
      <c r="LTD212" s="15"/>
      <c r="LTE212" s="15"/>
      <c r="LTF212" s="15"/>
      <c r="LTG212" s="15"/>
      <c r="LTH212" s="15"/>
      <c r="LTI212" s="15"/>
      <c r="LTJ212" s="15"/>
      <c r="LTK212" s="15"/>
      <c r="LTL212" s="15"/>
      <c r="LTM212" s="15"/>
      <c r="LTN212" s="15"/>
      <c r="LTO212" s="15"/>
      <c r="LTP212" s="15"/>
      <c r="LTQ212" s="15"/>
      <c r="LTR212" s="15"/>
      <c r="LTS212" s="15"/>
      <c r="LTT212" s="15"/>
      <c r="LTU212" s="15"/>
      <c r="LTV212" s="15"/>
      <c r="LTW212" s="15"/>
      <c r="LTX212" s="15"/>
      <c r="LTY212" s="15"/>
      <c r="LTZ212" s="15"/>
      <c r="LUA212" s="15"/>
      <c r="LUB212" s="15"/>
      <c r="LUC212" s="15"/>
      <c r="LUD212" s="15"/>
      <c r="LUE212" s="15"/>
      <c r="LUF212" s="15"/>
      <c r="LUG212" s="15"/>
      <c r="LUH212" s="15"/>
      <c r="LUI212" s="15"/>
      <c r="LUJ212" s="15"/>
      <c r="LUK212" s="15"/>
      <c r="LUL212" s="15"/>
      <c r="LUM212" s="15"/>
      <c r="LUN212" s="15"/>
      <c r="LUO212" s="15"/>
      <c r="LUP212" s="15"/>
      <c r="LUQ212" s="15"/>
      <c r="LUR212" s="15"/>
      <c r="LUS212" s="15"/>
      <c r="LUT212" s="15"/>
      <c r="LUU212" s="15"/>
      <c r="LUV212" s="15"/>
      <c r="LUW212" s="15"/>
      <c r="LUX212" s="15"/>
      <c r="LUY212" s="15"/>
      <c r="LUZ212" s="15"/>
      <c r="LVA212" s="15"/>
      <c r="LVB212" s="15"/>
      <c r="LVC212" s="15"/>
      <c r="LVD212" s="15"/>
      <c r="LVE212" s="15"/>
      <c r="LVF212" s="15"/>
      <c r="LVG212" s="15"/>
      <c r="LVH212" s="15"/>
      <c r="LVI212" s="15"/>
      <c r="LVJ212" s="15"/>
      <c r="LVK212" s="15"/>
      <c r="LVL212" s="15"/>
      <c r="LVM212" s="15"/>
      <c r="LVN212" s="15"/>
      <c r="LVO212" s="15"/>
      <c r="LVP212" s="15"/>
      <c r="LVQ212" s="15"/>
      <c r="LVR212" s="15"/>
      <c r="LVS212" s="15"/>
      <c r="LVT212" s="15"/>
      <c r="LVU212" s="15"/>
      <c r="LVV212" s="15"/>
      <c r="LVW212" s="15"/>
      <c r="LVX212" s="15"/>
      <c r="LVY212" s="15"/>
      <c r="LVZ212" s="15"/>
      <c r="LWA212" s="15"/>
      <c r="LWB212" s="15"/>
      <c r="LWC212" s="15"/>
      <c r="LWD212" s="15"/>
      <c r="LWE212" s="15"/>
      <c r="LWF212" s="15"/>
      <c r="LWG212" s="15"/>
      <c r="LWH212" s="15"/>
      <c r="LWI212" s="15"/>
      <c r="LWJ212" s="15"/>
      <c r="LWK212" s="15"/>
      <c r="LWL212" s="15"/>
      <c r="LWM212" s="15"/>
      <c r="LWN212" s="15"/>
      <c r="LWO212" s="15"/>
      <c r="LWP212" s="15"/>
      <c r="LWQ212" s="15"/>
      <c r="LWR212" s="15"/>
      <c r="LWS212" s="15"/>
      <c r="LWT212" s="15"/>
      <c r="LWU212" s="15"/>
      <c r="LWV212" s="15"/>
      <c r="LWW212" s="15"/>
      <c r="LWX212" s="15"/>
      <c r="LWY212" s="15"/>
      <c r="LWZ212" s="15"/>
      <c r="LXA212" s="15"/>
      <c r="LXB212" s="15"/>
      <c r="LXC212" s="15"/>
      <c r="LXD212" s="15"/>
      <c r="LXE212" s="15"/>
      <c r="LXF212" s="15"/>
      <c r="LXG212" s="15"/>
      <c r="LXH212" s="15"/>
      <c r="LXI212" s="15"/>
      <c r="LXJ212" s="15"/>
      <c r="LXK212" s="15"/>
      <c r="LXL212" s="15"/>
      <c r="LXM212" s="15"/>
      <c r="LXN212" s="15"/>
      <c r="LXO212" s="15"/>
      <c r="LXP212" s="15"/>
      <c r="LXQ212" s="15"/>
      <c r="LXR212" s="15"/>
      <c r="LXS212" s="15"/>
      <c r="LXT212" s="15"/>
      <c r="LXU212" s="15"/>
      <c r="LXV212" s="15"/>
      <c r="LXW212" s="15"/>
      <c r="LXX212" s="15"/>
      <c r="LXY212" s="15"/>
      <c r="LXZ212" s="15"/>
      <c r="LYA212" s="15"/>
      <c r="LYB212" s="15"/>
      <c r="LYC212" s="15"/>
      <c r="LYD212" s="15"/>
      <c r="LYE212" s="15"/>
      <c r="LYF212" s="15"/>
      <c r="LYG212" s="15"/>
      <c r="LYH212" s="15"/>
      <c r="LYI212" s="15"/>
      <c r="LYJ212" s="15"/>
      <c r="LYK212" s="15"/>
      <c r="LYL212" s="15"/>
      <c r="LYM212" s="15"/>
      <c r="LYN212" s="15"/>
      <c r="LYO212" s="15"/>
      <c r="LYP212" s="15"/>
      <c r="LYQ212" s="15"/>
      <c r="LYR212" s="15"/>
      <c r="LYS212" s="15"/>
      <c r="LYT212" s="15"/>
      <c r="LYU212" s="15"/>
      <c r="LYV212" s="15"/>
      <c r="LYW212" s="15"/>
      <c r="LYX212" s="15"/>
      <c r="LYY212" s="15"/>
      <c r="LYZ212" s="15"/>
      <c r="LZA212" s="15"/>
      <c r="LZB212" s="15"/>
      <c r="LZC212" s="15"/>
      <c r="LZD212" s="15"/>
      <c r="LZE212" s="15"/>
      <c r="LZF212" s="15"/>
      <c r="LZG212" s="15"/>
      <c r="LZH212" s="15"/>
      <c r="LZI212" s="15"/>
      <c r="LZJ212" s="15"/>
      <c r="LZK212" s="15"/>
      <c r="LZL212" s="15"/>
      <c r="LZM212" s="15"/>
      <c r="LZN212" s="15"/>
      <c r="LZO212" s="15"/>
      <c r="LZP212" s="15"/>
      <c r="LZQ212" s="15"/>
      <c r="LZR212" s="15"/>
      <c r="LZS212" s="15"/>
      <c r="LZT212" s="15"/>
      <c r="LZU212" s="15"/>
      <c r="LZV212" s="15"/>
      <c r="LZW212" s="15"/>
      <c r="LZX212" s="15"/>
      <c r="LZY212" s="15"/>
      <c r="LZZ212" s="15"/>
      <c r="MAA212" s="15"/>
      <c r="MAB212" s="15"/>
      <c r="MAC212" s="15"/>
      <c r="MAD212" s="15"/>
      <c r="MAE212" s="15"/>
      <c r="MAF212" s="15"/>
      <c r="MAG212" s="15"/>
      <c r="MAH212" s="15"/>
      <c r="MAI212" s="15"/>
      <c r="MAJ212" s="15"/>
      <c r="MAK212" s="15"/>
      <c r="MAL212" s="15"/>
      <c r="MAM212" s="15"/>
      <c r="MAN212" s="15"/>
      <c r="MAO212" s="15"/>
      <c r="MAP212" s="15"/>
      <c r="MAQ212" s="15"/>
      <c r="MAR212" s="15"/>
      <c r="MAS212" s="15"/>
      <c r="MAT212" s="15"/>
      <c r="MAU212" s="15"/>
      <c r="MAV212" s="15"/>
      <c r="MAW212" s="15"/>
      <c r="MAX212" s="15"/>
      <c r="MAY212" s="15"/>
      <c r="MAZ212" s="15"/>
      <c r="MBA212" s="15"/>
      <c r="MBB212" s="15"/>
      <c r="MBC212" s="15"/>
      <c r="MBD212" s="15"/>
      <c r="MBE212" s="15"/>
      <c r="MBF212" s="15"/>
      <c r="MBG212" s="15"/>
      <c r="MBH212" s="15"/>
      <c r="MBI212" s="15"/>
      <c r="MBJ212" s="15"/>
      <c r="MBK212" s="15"/>
      <c r="MBL212" s="15"/>
      <c r="MBM212" s="15"/>
      <c r="MBN212" s="15"/>
      <c r="MBO212" s="15"/>
      <c r="MBP212" s="15"/>
      <c r="MBQ212" s="15"/>
      <c r="MBR212" s="15"/>
      <c r="MBS212" s="15"/>
      <c r="MBT212" s="15"/>
      <c r="MBU212" s="15"/>
      <c r="MBV212" s="15"/>
      <c r="MBW212" s="15"/>
      <c r="MBX212" s="15"/>
      <c r="MBY212" s="15"/>
      <c r="MBZ212" s="15"/>
      <c r="MCA212" s="15"/>
      <c r="MCB212" s="15"/>
      <c r="MCC212" s="15"/>
      <c r="MCD212" s="15"/>
      <c r="MCE212" s="15"/>
      <c r="MCF212" s="15"/>
      <c r="MCG212" s="15"/>
      <c r="MCH212" s="15"/>
      <c r="MCI212" s="15"/>
      <c r="MCJ212" s="15"/>
      <c r="MCK212" s="15"/>
      <c r="MCL212" s="15"/>
      <c r="MCM212" s="15"/>
      <c r="MCN212" s="15"/>
      <c r="MCO212" s="15"/>
      <c r="MCP212" s="15"/>
      <c r="MCQ212" s="15"/>
      <c r="MCR212" s="15"/>
      <c r="MCS212" s="15"/>
      <c r="MCT212" s="15"/>
      <c r="MCU212" s="15"/>
      <c r="MCV212" s="15"/>
      <c r="MCW212" s="15"/>
      <c r="MCX212" s="15"/>
      <c r="MCY212" s="15"/>
      <c r="MCZ212" s="15"/>
      <c r="MDA212" s="15"/>
      <c r="MDB212" s="15"/>
      <c r="MDC212" s="15"/>
      <c r="MDD212" s="15"/>
      <c r="MDE212" s="15"/>
      <c r="MDF212" s="15"/>
      <c r="MDG212" s="15"/>
      <c r="MDH212" s="15"/>
      <c r="MDI212" s="15"/>
      <c r="MDJ212" s="15"/>
      <c r="MDK212" s="15"/>
      <c r="MDL212" s="15"/>
      <c r="MDM212" s="15"/>
      <c r="MDN212" s="15"/>
      <c r="MDO212" s="15"/>
      <c r="MDP212" s="15"/>
      <c r="MDQ212" s="15"/>
      <c r="MDR212" s="15"/>
      <c r="MDS212" s="15"/>
      <c r="MDT212" s="15"/>
      <c r="MDU212" s="15"/>
      <c r="MDV212" s="15"/>
      <c r="MDW212" s="15"/>
      <c r="MDX212" s="15"/>
      <c r="MDY212" s="15"/>
      <c r="MDZ212" s="15"/>
      <c r="MEA212" s="15"/>
      <c r="MEB212" s="15"/>
      <c r="MEC212" s="15"/>
      <c r="MED212" s="15"/>
      <c r="MEE212" s="15"/>
      <c r="MEF212" s="15"/>
      <c r="MEG212" s="15"/>
      <c r="MEH212" s="15"/>
      <c r="MEI212" s="15"/>
      <c r="MEJ212" s="15"/>
      <c r="MEK212" s="15"/>
      <c r="MEL212" s="15"/>
      <c r="MEM212" s="15"/>
      <c r="MEN212" s="15"/>
      <c r="MEO212" s="15"/>
      <c r="MEP212" s="15"/>
      <c r="MEQ212" s="15"/>
      <c r="MER212" s="15"/>
      <c r="MES212" s="15"/>
      <c r="MET212" s="15"/>
      <c r="MEU212" s="15"/>
      <c r="MEV212" s="15"/>
      <c r="MEW212" s="15"/>
      <c r="MEX212" s="15"/>
      <c r="MEY212" s="15"/>
      <c r="MEZ212" s="15"/>
      <c r="MFA212" s="15"/>
      <c r="MFB212" s="15"/>
      <c r="MFC212" s="15"/>
      <c r="MFD212" s="15"/>
      <c r="MFE212" s="15"/>
      <c r="MFF212" s="15"/>
      <c r="MFG212" s="15"/>
      <c r="MFH212" s="15"/>
      <c r="MFI212" s="15"/>
      <c r="MFJ212" s="15"/>
      <c r="MFK212" s="15"/>
      <c r="MFL212" s="15"/>
      <c r="MFM212" s="15"/>
      <c r="MFN212" s="15"/>
      <c r="MFO212" s="15"/>
      <c r="MFP212" s="15"/>
      <c r="MFQ212" s="15"/>
      <c r="MFR212" s="15"/>
      <c r="MFS212" s="15"/>
      <c r="MFT212" s="15"/>
      <c r="MFU212" s="15"/>
      <c r="MFV212" s="15"/>
      <c r="MFW212" s="15"/>
      <c r="MFX212" s="15"/>
      <c r="MFY212" s="15"/>
      <c r="MFZ212" s="15"/>
      <c r="MGA212" s="15"/>
      <c r="MGB212" s="15"/>
      <c r="MGC212" s="15"/>
      <c r="MGD212" s="15"/>
      <c r="MGE212" s="15"/>
      <c r="MGF212" s="15"/>
      <c r="MGG212" s="15"/>
      <c r="MGH212" s="15"/>
      <c r="MGI212" s="15"/>
      <c r="MGJ212" s="15"/>
      <c r="MGK212" s="15"/>
      <c r="MGL212" s="15"/>
      <c r="MGM212" s="15"/>
      <c r="MGN212" s="15"/>
      <c r="MGO212" s="15"/>
      <c r="MGP212" s="15"/>
      <c r="MGQ212" s="15"/>
      <c r="MGR212" s="15"/>
      <c r="MGS212" s="15"/>
      <c r="MGT212" s="15"/>
      <c r="MGU212" s="15"/>
      <c r="MGV212" s="15"/>
      <c r="MGW212" s="15"/>
      <c r="MGX212" s="15"/>
      <c r="MGY212" s="15"/>
      <c r="MGZ212" s="15"/>
      <c r="MHA212" s="15"/>
      <c r="MHB212" s="15"/>
      <c r="MHC212" s="15"/>
      <c r="MHD212" s="15"/>
      <c r="MHE212" s="15"/>
      <c r="MHF212" s="15"/>
      <c r="MHG212" s="15"/>
      <c r="MHH212" s="15"/>
      <c r="MHI212" s="15"/>
      <c r="MHJ212" s="15"/>
      <c r="MHK212" s="15"/>
      <c r="MHL212" s="15"/>
      <c r="MHM212" s="15"/>
      <c r="MHN212" s="15"/>
      <c r="MHO212" s="15"/>
      <c r="MHP212" s="15"/>
      <c r="MHQ212" s="15"/>
      <c r="MHR212" s="15"/>
      <c r="MHS212" s="15"/>
      <c r="MHT212" s="15"/>
      <c r="MHU212" s="15"/>
      <c r="MHV212" s="15"/>
      <c r="MHW212" s="15"/>
      <c r="MHX212" s="15"/>
      <c r="MHY212" s="15"/>
      <c r="MHZ212" s="15"/>
      <c r="MIA212" s="15"/>
      <c r="MIB212" s="15"/>
      <c r="MIC212" s="15"/>
      <c r="MID212" s="15"/>
      <c r="MIE212" s="15"/>
      <c r="MIF212" s="15"/>
      <c r="MIG212" s="15"/>
      <c r="MIH212" s="15"/>
      <c r="MII212" s="15"/>
      <c r="MIJ212" s="15"/>
      <c r="MIK212" s="15"/>
      <c r="MIL212" s="15"/>
      <c r="MIM212" s="15"/>
      <c r="MIN212" s="15"/>
      <c r="MIO212" s="15"/>
      <c r="MIP212" s="15"/>
      <c r="MIQ212" s="15"/>
      <c r="MIR212" s="15"/>
      <c r="MIS212" s="15"/>
      <c r="MIT212" s="15"/>
      <c r="MIU212" s="15"/>
      <c r="MIV212" s="15"/>
      <c r="MIW212" s="15"/>
      <c r="MIX212" s="15"/>
      <c r="MIY212" s="15"/>
      <c r="MIZ212" s="15"/>
      <c r="MJA212" s="15"/>
      <c r="MJB212" s="15"/>
      <c r="MJC212" s="15"/>
      <c r="MJD212" s="15"/>
      <c r="MJE212" s="15"/>
      <c r="MJF212" s="15"/>
      <c r="MJG212" s="15"/>
      <c r="MJH212" s="15"/>
      <c r="MJI212" s="15"/>
      <c r="MJJ212" s="15"/>
      <c r="MJK212" s="15"/>
      <c r="MJL212" s="15"/>
      <c r="MJM212" s="15"/>
      <c r="MJN212" s="15"/>
      <c r="MJO212" s="15"/>
      <c r="MJP212" s="15"/>
      <c r="MJQ212" s="15"/>
      <c r="MJR212" s="15"/>
      <c r="MJS212" s="15"/>
      <c r="MJT212" s="15"/>
      <c r="MJU212" s="15"/>
      <c r="MJV212" s="15"/>
      <c r="MJW212" s="15"/>
      <c r="MJX212" s="15"/>
      <c r="MJY212" s="15"/>
      <c r="MJZ212" s="15"/>
      <c r="MKA212" s="15"/>
      <c r="MKB212" s="15"/>
      <c r="MKC212" s="15"/>
      <c r="MKD212" s="15"/>
      <c r="MKE212" s="15"/>
      <c r="MKF212" s="15"/>
      <c r="MKG212" s="15"/>
      <c r="MKH212" s="15"/>
      <c r="MKI212" s="15"/>
      <c r="MKJ212" s="15"/>
      <c r="MKK212" s="15"/>
      <c r="MKL212" s="15"/>
      <c r="MKM212" s="15"/>
      <c r="MKN212" s="15"/>
      <c r="MKO212" s="15"/>
      <c r="MKP212" s="15"/>
      <c r="MKQ212" s="15"/>
      <c r="MKR212" s="15"/>
      <c r="MKS212" s="15"/>
      <c r="MKT212" s="15"/>
      <c r="MKU212" s="15"/>
      <c r="MKV212" s="15"/>
      <c r="MKW212" s="15"/>
      <c r="MKX212" s="15"/>
      <c r="MKY212" s="15"/>
      <c r="MKZ212" s="15"/>
      <c r="MLA212" s="15"/>
      <c r="MLB212" s="15"/>
      <c r="MLC212" s="15"/>
      <c r="MLD212" s="15"/>
      <c r="MLE212" s="15"/>
      <c r="MLF212" s="15"/>
      <c r="MLG212" s="15"/>
      <c r="MLH212" s="15"/>
      <c r="MLI212" s="15"/>
      <c r="MLJ212" s="15"/>
      <c r="MLK212" s="15"/>
      <c r="MLL212" s="15"/>
      <c r="MLM212" s="15"/>
      <c r="MLN212" s="15"/>
      <c r="MLO212" s="15"/>
      <c r="MLP212" s="15"/>
      <c r="MLQ212" s="15"/>
      <c r="MLR212" s="15"/>
      <c r="MLS212" s="15"/>
      <c r="MLT212" s="15"/>
      <c r="MLU212" s="15"/>
      <c r="MLV212" s="15"/>
      <c r="MLW212" s="15"/>
      <c r="MLX212" s="15"/>
      <c r="MLY212" s="15"/>
      <c r="MLZ212" s="15"/>
      <c r="MMA212" s="15"/>
      <c r="MMB212" s="15"/>
      <c r="MMC212" s="15"/>
      <c r="MMD212" s="15"/>
      <c r="MME212" s="15"/>
      <c r="MMF212" s="15"/>
      <c r="MMG212" s="15"/>
      <c r="MMH212" s="15"/>
      <c r="MMI212" s="15"/>
      <c r="MMJ212" s="15"/>
      <c r="MMK212" s="15"/>
      <c r="MML212" s="15"/>
      <c r="MMM212" s="15"/>
      <c r="MMN212" s="15"/>
      <c r="MMO212" s="15"/>
      <c r="MMP212" s="15"/>
      <c r="MMQ212" s="15"/>
      <c r="MMR212" s="15"/>
      <c r="MMS212" s="15"/>
      <c r="MMT212" s="15"/>
      <c r="MMU212" s="15"/>
      <c r="MMV212" s="15"/>
      <c r="MMW212" s="15"/>
      <c r="MMX212" s="15"/>
      <c r="MMY212" s="15"/>
      <c r="MMZ212" s="15"/>
      <c r="MNA212" s="15"/>
      <c r="MNB212" s="15"/>
      <c r="MNC212" s="15"/>
      <c r="MND212" s="15"/>
      <c r="MNE212" s="15"/>
      <c r="MNF212" s="15"/>
      <c r="MNG212" s="15"/>
      <c r="MNH212" s="15"/>
      <c r="MNI212" s="15"/>
      <c r="MNJ212" s="15"/>
      <c r="MNK212" s="15"/>
      <c r="MNL212" s="15"/>
      <c r="MNM212" s="15"/>
      <c r="MNN212" s="15"/>
      <c r="MNO212" s="15"/>
      <c r="MNP212" s="15"/>
      <c r="MNQ212" s="15"/>
      <c r="MNR212" s="15"/>
      <c r="MNS212" s="15"/>
      <c r="MNT212" s="15"/>
      <c r="MNU212" s="15"/>
      <c r="MNV212" s="15"/>
      <c r="MNW212" s="15"/>
      <c r="MNX212" s="15"/>
      <c r="MNY212" s="15"/>
      <c r="MNZ212" s="15"/>
      <c r="MOA212" s="15"/>
      <c r="MOB212" s="15"/>
      <c r="MOC212" s="15"/>
      <c r="MOD212" s="15"/>
      <c r="MOE212" s="15"/>
      <c r="MOF212" s="15"/>
      <c r="MOG212" s="15"/>
      <c r="MOH212" s="15"/>
      <c r="MOI212" s="15"/>
      <c r="MOJ212" s="15"/>
      <c r="MOK212" s="15"/>
      <c r="MOL212" s="15"/>
      <c r="MOM212" s="15"/>
      <c r="MON212" s="15"/>
      <c r="MOO212" s="15"/>
      <c r="MOP212" s="15"/>
      <c r="MOQ212" s="15"/>
      <c r="MOR212" s="15"/>
      <c r="MOS212" s="15"/>
      <c r="MOT212" s="15"/>
      <c r="MOU212" s="15"/>
      <c r="MOV212" s="15"/>
      <c r="MOW212" s="15"/>
      <c r="MOX212" s="15"/>
      <c r="MOY212" s="15"/>
      <c r="MOZ212" s="15"/>
      <c r="MPA212" s="15"/>
      <c r="MPB212" s="15"/>
      <c r="MPC212" s="15"/>
      <c r="MPD212" s="15"/>
      <c r="MPE212" s="15"/>
      <c r="MPF212" s="15"/>
      <c r="MPG212" s="15"/>
      <c r="MPH212" s="15"/>
      <c r="MPI212" s="15"/>
      <c r="MPJ212" s="15"/>
      <c r="MPK212" s="15"/>
      <c r="MPL212" s="15"/>
      <c r="MPM212" s="15"/>
      <c r="MPN212" s="15"/>
      <c r="MPO212" s="15"/>
      <c r="MPP212" s="15"/>
      <c r="MPQ212" s="15"/>
      <c r="MPR212" s="15"/>
      <c r="MPS212" s="15"/>
      <c r="MPT212" s="15"/>
      <c r="MPU212" s="15"/>
      <c r="MPV212" s="15"/>
      <c r="MPW212" s="15"/>
      <c r="MPX212" s="15"/>
      <c r="MPY212" s="15"/>
      <c r="MPZ212" s="15"/>
      <c r="MQA212" s="15"/>
      <c r="MQB212" s="15"/>
      <c r="MQC212" s="15"/>
      <c r="MQD212" s="15"/>
      <c r="MQE212" s="15"/>
      <c r="MQF212" s="15"/>
      <c r="MQG212" s="15"/>
      <c r="MQH212" s="15"/>
      <c r="MQI212" s="15"/>
      <c r="MQJ212" s="15"/>
      <c r="MQK212" s="15"/>
      <c r="MQL212" s="15"/>
      <c r="MQM212" s="15"/>
      <c r="MQN212" s="15"/>
      <c r="MQO212" s="15"/>
      <c r="MQP212" s="15"/>
      <c r="MQQ212" s="15"/>
      <c r="MQR212" s="15"/>
      <c r="MQS212" s="15"/>
      <c r="MQT212" s="15"/>
      <c r="MQU212" s="15"/>
      <c r="MQV212" s="15"/>
      <c r="MQW212" s="15"/>
      <c r="MQX212" s="15"/>
      <c r="MQY212" s="15"/>
      <c r="MQZ212" s="15"/>
      <c r="MRA212" s="15"/>
      <c r="MRB212" s="15"/>
      <c r="MRC212" s="15"/>
      <c r="MRD212" s="15"/>
      <c r="MRE212" s="15"/>
      <c r="MRF212" s="15"/>
      <c r="MRG212" s="15"/>
      <c r="MRH212" s="15"/>
      <c r="MRI212" s="15"/>
      <c r="MRJ212" s="15"/>
      <c r="MRK212" s="15"/>
      <c r="MRL212" s="15"/>
      <c r="MRM212" s="15"/>
      <c r="MRN212" s="15"/>
      <c r="MRO212" s="15"/>
      <c r="MRP212" s="15"/>
      <c r="MRQ212" s="15"/>
      <c r="MRR212" s="15"/>
      <c r="MRS212" s="15"/>
      <c r="MRT212" s="15"/>
      <c r="MRU212" s="15"/>
      <c r="MRV212" s="15"/>
      <c r="MRW212" s="15"/>
      <c r="MRX212" s="15"/>
      <c r="MRY212" s="15"/>
      <c r="MRZ212" s="15"/>
      <c r="MSA212" s="15"/>
      <c r="MSB212" s="15"/>
      <c r="MSC212" s="15"/>
      <c r="MSD212" s="15"/>
      <c r="MSE212" s="15"/>
      <c r="MSF212" s="15"/>
      <c r="MSG212" s="15"/>
      <c r="MSH212" s="15"/>
      <c r="MSI212" s="15"/>
      <c r="MSJ212" s="15"/>
      <c r="MSK212" s="15"/>
      <c r="MSL212" s="15"/>
      <c r="MSM212" s="15"/>
      <c r="MSN212" s="15"/>
      <c r="MSO212" s="15"/>
      <c r="MSP212" s="15"/>
      <c r="MSQ212" s="15"/>
      <c r="MSR212" s="15"/>
      <c r="MSS212" s="15"/>
      <c r="MST212" s="15"/>
      <c r="MSU212" s="15"/>
      <c r="MSV212" s="15"/>
      <c r="MSW212" s="15"/>
      <c r="MSX212" s="15"/>
      <c r="MSY212" s="15"/>
      <c r="MSZ212" s="15"/>
      <c r="MTA212" s="15"/>
      <c r="MTB212" s="15"/>
      <c r="MTC212" s="15"/>
      <c r="MTD212" s="15"/>
      <c r="MTE212" s="15"/>
      <c r="MTF212" s="15"/>
      <c r="MTG212" s="15"/>
      <c r="MTH212" s="15"/>
      <c r="MTI212" s="15"/>
      <c r="MTJ212" s="15"/>
      <c r="MTK212" s="15"/>
      <c r="MTL212" s="15"/>
      <c r="MTM212" s="15"/>
      <c r="MTN212" s="15"/>
      <c r="MTO212" s="15"/>
      <c r="MTP212" s="15"/>
      <c r="MTQ212" s="15"/>
      <c r="MTR212" s="15"/>
      <c r="MTS212" s="15"/>
      <c r="MTT212" s="15"/>
      <c r="MTU212" s="15"/>
      <c r="MTV212" s="15"/>
      <c r="MTW212" s="15"/>
      <c r="MTX212" s="15"/>
      <c r="MTY212" s="15"/>
      <c r="MTZ212" s="15"/>
      <c r="MUA212" s="15"/>
      <c r="MUB212" s="15"/>
      <c r="MUC212" s="15"/>
      <c r="MUD212" s="15"/>
      <c r="MUE212" s="15"/>
      <c r="MUF212" s="15"/>
      <c r="MUG212" s="15"/>
      <c r="MUH212" s="15"/>
      <c r="MUI212" s="15"/>
      <c r="MUJ212" s="15"/>
      <c r="MUK212" s="15"/>
      <c r="MUL212" s="15"/>
      <c r="MUM212" s="15"/>
      <c r="MUN212" s="15"/>
      <c r="MUO212" s="15"/>
      <c r="MUP212" s="15"/>
      <c r="MUQ212" s="15"/>
      <c r="MUR212" s="15"/>
      <c r="MUS212" s="15"/>
      <c r="MUT212" s="15"/>
      <c r="MUU212" s="15"/>
      <c r="MUV212" s="15"/>
      <c r="MUW212" s="15"/>
      <c r="MUX212" s="15"/>
      <c r="MUY212" s="15"/>
      <c r="MUZ212" s="15"/>
      <c r="MVA212" s="15"/>
      <c r="MVB212" s="15"/>
      <c r="MVC212" s="15"/>
      <c r="MVD212" s="15"/>
      <c r="MVE212" s="15"/>
      <c r="MVF212" s="15"/>
      <c r="MVG212" s="15"/>
      <c r="MVH212" s="15"/>
      <c r="MVI212" s="15"/>
      <c r="MVJ212" s="15"/>
      <c r="MVK212" s="15"/>
      <c r="MVL212" s="15"/>
      <c r="MVM212" s="15"/>
      <c r="MVN212" s="15"/>
      <c r="MVO212" s="15"/>
      <c r="MVP212" s="15"/>
      <c r="MVQ212" s="15"/>
      <c r="MVR212" s="15"/>
      <c r="MVS212" s="15"/>
      <c r="MVT212" s="15"/>
      <c r="MVU212" s="15"/>
      <c r="MVV212" s="15"/>
      <c r="MVW212" s="15"/>
      <c r="MVX212" s="15"/>
      <c r="MVY212" s="15"/>
      <c r="MVZ212" s="15"/>
      <c r="MWA212" s="15"/>
      <c r="MWB212" s="15"/>
      <c r="MWC212" s="15"/>
      <c r="MWD212" s="15"/>
      <c r="MWE212" s="15"/>
      <c r="MWF212" s="15"/>
      <c r="MWG212" s="15"/>
      <c r="MWH212" s="15"/>
      <c r="MWI212" s="15"/>
      <c r="MWJ212" s="15"/>
      <c r="MWK212" s="15"/>
      <c r="MWL212" s="15"/>
      <c r="MWM212" s="15"/>
      <c r="MWN212" s="15"/>
      <c r="MWO212" s="15"/>
      <c r="MWP212" s="15"/>
      <c r="MWQ212" s="15"/>
      <c r="MWR212" s="15"/>
      <c r="MWS212" s="15"/>
      <c r="MWT212" s="15"/>
      <c r="MWU212" s="15"/>
      <c r="MWV212" s="15"/>
      <c r="MWW212" s="15"/>
      <c r="MWX212" s="15"/>
      <c r="MWY212" s="15"/>
      <c r="MWZ212" s="15"/>
      <c r="MXA212" s="15"/>
      <c r="MXB212" s="15"/>
      <c r="MXC212" s="15"/>
      <c r="MXD212" s="15"/>
      <c r="MXE212" s="15"/>
      <c r="MXF212" s="15"/>
      <c r="MXG212" s="15"/>
      <c r="MXH212" s="15"/>
      <c r="MXI212" s="15"/>
      <c r="MXJ212" s="15"/>
      <c r="MXK212" s="15"/>
      <c r="MXL212" s="15"/>
      <c r="MXM212" s="15"/>
      <c r="MXN212" s="15"/>
      <c r="MXO212" s="15"/>
      <c r="MXP212" s="15"/>
      <c r="MXQ212" s="15"/>
      <c r="MXR212" s="15"/>
      <c r="MXS212" s="15"/>
      <c r="MXT212" s="15"/>
      <c r="MXU212" s="15"/>
      <c r="MXV212" s="15"/>
      <c r="MXW212" s="15"/>
      <c r="MXX212" s="15"/>
      <c r="MXY212" s="15"/>
      <c r="MXZ212" s="15"/>
      <c r="MYA212" s="15"/>
      <c r="MYB212" s="15"/>
      <c r="MYC212" s="15"/>
      <c r="MYD212" s="15"/>
      <c r="MYE212" s="15"/>
      <c r="MYF212" s="15"/>
      <c r="MYG212" s="15"/>
      <c r="MYH212" s="15"/>
      <c r="MYI212" s="15"/>
      <c r="MYJ212" s="15"/>
      <c r="MYK212" s="15"/>
      <c r="MYL212" s="15"/>
      <c r="MYM212" s="15"/>
      <c r="MYN212" s="15"/>
      <c r="MYO212" s="15"/>
      <c r="MYP212" s="15"/>
      <c r="MYQ212" s="15"/>
      <c r="MYR212" s="15"/>
      <c r="MYS212" s="15"/>
      <c r="MYT212" s="15"/>
      <c r="MYU212" s="15"/>
      <c r="MYV212" s="15"/>
      <c r="MYW212" s="15"/>
      <c r="MYX212" s="15"/>
      <c r="MYY212" s="15"/>
      <c r="MYZ212" s="15"/>
      <c r="MZA212" s="15"/>
      <c r="MZB212" s="15"/>
      <c r="MZC212" s="15"/>
      <c r="MZD212" s="15"/>
      <c r="MZE212" s="15"/>
      <c r="MZF212" s="15"/>
      <c r="MZG212" s="15"/>
      <c r="MZH212" s="15"/>
      <c r="MZI212" s="15"/>
      <c r="MZJ212" s="15"/>
      <c r="MZK212" s="15"/>
      <c r="MZL212" s="15"/>
      <c r="MZM212" s="15"/>
      <c r="MZN212" s="15"/>
      <c r="MZO212" s="15"/>
      <c r="MZP212" s="15"/>
      <c r="MZQ212" s="15"/>
      <c r="MZR212" s="15"/>
      <c r="MZS212" s="15"/>
      <c r="MZT212" s="15"/>
      <c r="MZU212" s="15"/>
      <c r="MZV212" s="15"/>
      <c r="MZW212" s="15"/>
      <c r="MZX212" s="15"/>
      <c r="MZY212" s="15"/>
      <c r="MZZ212" s="15"/>
      <c r="NAA212" s="15"/>
      <c r="NAB212" s="15"/>
      <c r="NAC212" s="15"/>
      <c r="NAD212" s="15"/>
      <c r="NAE212" s="15"/>
      <c r="NAF212" s="15"/>
      <c r="NAG212" s="15"/>
      <c r="NAH212" s="15"/>
      <c r="NAI212" s="15"/>
      <c r="NAJ212" s="15"/>
      <c r="NAK212" s="15"/>
      <c r="NAL212" s="15"/>
      <c r="NAM212" s="15"/>
      <c r="NAN212" s="15"/>
      <c r="NAO212" s="15"/>
      <c r="NAP212" s="15"/>
      <c r="NAQ212" s="15"/>
      <c r="NAR212" s="15"/>
      <c r="NAS212" s="15"/>
      <c r="NAT212" s="15"/>
      <c r="NAU212" s="15"/>
      <c r="NAV212" s="15"/>
      <c r="NAW212" s="15"/>
      <c r="NAX212" s="15"/>
      <c r="NAY212" s="15"/>
      <c r="NAZ212" s="15"/>
      <c r="NBA212" s="15"/>
      <c r="NBB212" s="15"/>
      <c r="NBC212" s="15"/>
      <c r="NBD212" s="15"/>
      <c r="NBE212" s="15"/>
      <c r="NBF212" s="15"/>
      <c r="NBG212" s="15"/>
      <c r="NBH212" s="15"/>
      <c r="NBI212" s="15"/>
      <c r="NBJ212" s="15"/>
      <c r="NBK212" s="15"/>
      <c r="NBL212" s="15"/>
      <c r="NBM212" s="15"/>
      <c r="NBN212" s="15"/>
      <c r="NBO212" s="15"/>
      <c r="NBP212" s="15"/>
      <c r="NBQ212" s="15"/>
      <c r="NBR212" s="15"/>
      <c r="NBS212" s="15"/>
      <c r="NBT212" s="15"/>
      <c r="NBU212" s="15"/>
      <c r="NBV212" s="15"/>
      <c r="NBW212" s="15"/>
      <c r="NBX212" s="15"/>
      <c r="NBY212" s="15"/>
      <c r="NBZ212" s="15"/>
      <c r="NCA212" s="15"/>
      <c r="NCB212" s="15"/>
      <c r="NCC212" s="15"/>
      <c r="NCD212" s="15"/>
      <c r="NCE212" s="15"/>
      <c r="NCF212" s="15"/>
      <c r="NCG212" s="15"/>
      <c r="NCH212" s="15"/>
      <c r="NCI212" s="15"/>
      <c r="NCJ212" s="15"/>
      <c r="NCK212" s="15"/>
      <c r="NCL212" s="15"/>
      <c r="NCM212" s="15"/>
      <c r="NCN212" s="15"/>
      <c r="NCO212" s="15"/>
      <c r="NCP212" s="15"/>
      <c r="NCQ212" s="15"/>
      <c r="NCR212" s="15"/>
      <c r="NCS212" s="15"/>
      <c r="NCT212" s="15"/>
      <c r="NCU212" s="15"/>
      <c r="NCV212" s="15"/>
      <c r="NCW212" s="15"/>
      <c r="NCX212" s="15"/>
      <c r="NCY212" s="15"/>
      <c r="NCZ212" s="15"/>
      <c r="NDA212" s="15"/>
      <c r="NDB212" s="15"/>
      <c r="NDC212" s="15"/>
      <c r="NDD212" s="15"/>
      <c r="NDE212" s="15"/>
      <c r="NDF212" s="15"/>
      <c r="NDG212" s="15"/>
      <c r="NDH212" s="15"/>
      <c r="NDI212" s="15"/>
      <c r="NDJ212" s="15"/>
      <c r="NDK212" s="15"/>
      <c r="NDL212" s="15"/>
      <c r="NDM212" s="15"/>
      <c r="NDN212" s="15"/>
      <c r="NDO212" s="15"/>
      <c r="NDP212" s="15"/>
      <c r="NDQ212" s="15"/>
      <c r="NDR212" s="15"/>
      <c r="NDS212" s="15"/>
      <c r="NDT212" s="15"/>
      <c r="NDU212" s="15"/>
      <c r="NDV212" s="15"/>
      <c r="NDW212" s="15"/>
      <c r="NDX212" s="15"/>
      <c r="NDY212" s="15"/>
      <c r="NDZ212" s="15"/>
      <c r="NEA212" s="15"/>
      <c r="NEB212" s="15"/>
      <c r="NEC212" s="15"/>
      <c r="NED212" s="15"/>
      <c r="NEE212" s="15"/>
      <c r="NEF212" s="15"/>
      <c r="NEG212" s="15"/>
      <c r="NEH212" s="15"/>
      <c r="NEI212" s="15"/>
      <c r="NEJ212" s="15"/>
      <c r="NEK212" s="15"/>
      <c r="NEL212" s="15"/>
      <c r="NEM212" s="15"/>
      <c r="NEN212" s="15"/>
      <c r="NEO212" s="15"/>
      <c r="NEP212" s="15"/>
      <c r="NEQ212" s="15"/>
      <c r="NER212" s="15"/>
      <c r="NES212" s="15"/>
      <c r="NET212" s="15"/>
      <c r="NEU212" s="15"/>
      <c r="NEV212" s="15"/>
      <c r="NEW212" s="15"/>
      <c r="NEX212" s="15"/>
      <c r="NEY212" s="15"/>
      <c r="NEZ212" s="15"/>
      <c r="NFA212" s="15"/>
      <c r="NFB212" s="15"/>
      <c r="NFC212" s="15"/>
      <c r="NFD212" s="15"/>
      <c r="NFE212" s="15"/>
      <c r="NFF212" s="15"/>
      <c r="NFG212" s="15"/>
      <c r="NFH212" s="15"/>
      <c r="NFI212" s="15"/>
      <c r="NFJ212" s="15"/>
      <c r="NFK212" s="15"/>
      <c r="NFL212" s="15"/>
      <c r="NFM212" s="15"/>
      <c r="NFN212" s="15"/>
      <c r="NFO212" s="15"/>
      <c r="NFP212" s="15"/>
      <c r="NFQ212" s="15"/>
      <c r="NFR212" s="15"/>
      <c r="NFS212" s="15"/>
      <c r="NFT212" s="15"/>
      <c r="NFU212" s="15"/>
      <c r="NFV212" s="15"/>
      <c r="NFW212" s="15"/>
      <c r="NFX212" s="15"/>
      <c r="NFY212" s="15"/>
      <c r="NFZ212" s="15"/>
      <c r="NGA212" s="15"/>
      <c r="NGB212" s="15"/>
      <c r="NGC212" s="15"/>
      <c r="NGD212" s="15"/>
      <c r="NGE212" s="15"/>
      <c r="NGF212" s="15"/>
      <c r="NGG212" s="15"/>
      <c r="NGH212" s="15"/>
      <c r="NGI212" s="15"/>
      <c r="NGJ212" s="15"/>
      <c r="NGK212" s="15"/>
      <c r="NGL212" s="15"/>
      <c r="NGM212" s="15"/>
      <c r="NGN212" s="15"/>
      <c r="NGO212" s="15"/>
      <c r="NGP212" s="15"/>
      <c r="NGQ212" s="15"/>
      <c r="NGR212" s="15"/>
      <c r="NGS212" s="15"/>
      <c r="NGT212" s="15"/>
      <c r="NGU212" s="15"/>
      <c r="NGV212" s="15"/>
      <c r="NGW212" s="15"/>
      <c r="NGX212" s="15"/>
      <c r="NGY212" s="15"/>
      <c r="NGZ212" s="15"/>
      <c r="NHA212" s="15"/>
      <c r="NHB212" s="15"/>
      <c r="NHC212" s="15"/>
      <c r="NHD212" s="15"/>
      <c r="NHE212" s="15"/>
      <c r="NHF212" s="15"/>
      <c r="NHG212" s="15"/>
      <c r="NHH212" s="15"/>
      <c r="NHI212" s="15"/>
      <c r="NHJ212" s="15"/>
      <c r="NHK212" s="15"/>
      <c r="NHL212" s="15"/>
      <c r="NHM212" s="15"/>
      <c r="NHN212" s="15"/>
      <c r="NHO212" s="15"/>
      <c r="NHP212" s="15"/>
      <c r="NHQ212" s="15"/>
      <c r="NHR212" s="15"/>
      <c r="NHS212" s="15"/>
      <c r="NHT212" s="15"/>
      <c r="NHU212" s="15"/>
      <c r="NHV212" s="15"/>
      <c r="NHW212" s="15"/>
      <c r="NHX212" s="15"/>
      <c r="NHY212" s="15"/>
      <c r="NHZ212" s="15"/>
      <c r="NIA212" s="15"/>
      <c r="NIB212" s="15"/>
      <c r="NIC212" s="15"/>
      <c r="NID212" s="15"/>
      <c r="NIE212" s="15"/>
      <c r="NIF212" s="15"/>
      <c r="NIG212" s="15"/>
      <c r="NIH212" s="15"/>
      <c r="NII212" s="15"/>
      <c r="NIJ212" s="15"/>
      <c r="NIK212" s="15"/>
      <c r="NIL212" s="15"/>
      <c r="NIM212" s="15"/>
      <c r="NIN212" s="15"/>
      <c r="NIO212" s="15"/>
      <c r="NIP212" s="15"/>
      <c r="NIQ212" s="15"/>
      <c r="NIR212" s="15"/>
      <c r="NIS212" s="15"/>
      <c r="NIT212" s="15"/>
      <c r="NIU212" s="15"/>
      <c r="NIV212" s="15"/>
      <c r="NIW212" s="15"/>
      <c r="NIX212" s="15"/>
      <c r="NIY212" s="15"/>
      <c r="NIZ212" s="15"/>
      <c r="NJA212" s="15"/>
      <c r="NJB212" s="15"/>
      <c r="NJC212" s="15"/>
      <c r="NJD212" s="15"/>
      <c r="NJE212" s="15"/>
      <c r="NJF212" s="15"/>
      <c r="NJG212" s="15"/>
      <c r="NJH212" s="15"/>
      <c r="NJI212" s="15"/>
      <c r="NJJ212" s="15"/>
      <c r="NJK212" s="15"/>
      <c r="NJL212" s="15"/>
      <c r="NJM212" s="15"/>
      <c r="NJN212" s="15"/>
      <c r="NJO212" s="15"/>
      <c r="NJP212" s="15"/>
      <c r="NJQ212" s="15"/>
      <c r="NJR212" s="15"/>
      <c r="NJS212" s="15"/>
      <c r="NJT212" s="15"/>
      <c r="NJU212" s="15"/>
      <c r="NJV212" s="15"/>
      <c r="NJW212" s="15"/>
      <c r="NJX212" s="15"/>
      <c r="NJY212" s="15"/>
      <c r="NJZ212" s="15"/>
      <c r="NKA212" s="15"/>
      <c r="NKB212" s="15"/>
      <c r="NKC212" s="15"/>
      <c r="NKD212" s="15"/>
      <c r="NKE212" s="15"/>
      <c r="NKF212" s="15"/>
      <c r="NKG212" s="15"/>
      <c r="NKH212" s="15"/>
      <c r="NKI212" s="15"/>
      <c r="NKJ212" s="15"/>
      <c r="NKK212" s="15"/>
      <c r="NKL212" s="15"/>
      <c r="NKM212" s="15"/>
      <c r="NKN212" s="15"/>
      <c r="NKO212" s="15"/>
      <c r="NKP212" s="15"/>
      <c r="NKQ212" s="15"/>
      <c r="NKR212" s="15"/>
      <c r="NKS212" s="15"/>
      <c r="NKT212" s="15"/>
      <c r="NKU212" s="15"/>
      <c r="NKV212" s="15"/>
      <c r="NKW212" s="15"/>
      <c r="NKX212" s="15"/>
      <c r="NKY212" s="15"/>
      <c r="NKZ212" s="15"/>
      <c r="NLA212" s="15"/>
      <c r="NLB212" s="15"/>
      <c r="NLC212" s="15"/>
      <c r="NLD212" s="15"/>
      <c r="NLE212" s="15"/>
      <c r="NLF212" s="15"/>
      <c r="NLG212" s="15"/>
      <c r="NLH212" s="15"/>
      <c r="NLI212" s="15"/>
      <c r="NLJ212" s="15"/>
      <c r="NLK212" s="15"/>
      <c r="NLL212" s="15"/>
      <c r="NLM212" s="15"/>
      <c r="NLN212" s="15"/>
      <c r="NLO212" s="15"/>
      <c r="NLP212" s="15"/>
      <c r="NLQ212" s="15"/>
      <c r="NLR212" s="15"/>
      <c r="NLS212" s="15"/>
      <c r="NLT212" s="15"/>
      <c r="NLU212" s="15"/>
      <c r="NLV212" s="15"/>
      <c r="NLW212" s="15"/>
      <c r="NLX212" s="15"/>
      <c r="NLY212" s="15"/>
      <c r="NLZ212" s="15"/>
      <c r="NMA212" s="15"/>
      <c r="NMB212" s="15"/>
      <c r="NMC212" s="15"/>
      <c r="NMD212" s="15"/>
      <c r="NME212" s="15"/>
      <c r="NMF212" s="15"/>
      <c r="NMG212" s="15"/>
      <c r="NMH212" s="15"/>
      <c r="NMI212" s="15"/>
      <c r="NMJ212" s="15"/>
      <c r="NMK212" s="15"/>
      <c r="NML212" s="15"/>
      <c r="NMM212" s="15"/>
      <c r="NMN212" s="15"/>
      <c r="NMO212" s="15"/>
      <c r="NMP212" s="15"/>
      <c r="NMQ212" s="15"/>
      <c r="NMR212" s="15"/>
      <c r="NMS212" s="15"/>
      <c r="NMT212" s="15"/>
      <c r="NMU212" s="15"/>
      <c r="NMV212" s="15"/>
      <c r="NMW212" s="15"/>
      <c r="NMX212" s="15"/>
      <c r="NMY212" s="15"/>
      <c r="NMZ212" s="15"/>
      <c r="NNA212" s="15"/>
      <c r="NNB212" s="15"/>
      <c r="NNC212" s="15"/>
      <c r="NND212" s="15"/>
      <c r="NNE212" s="15"/>
      <c r="NNF212" s="15"/>
      <c r="NNG212" s="15"/>
      <c r="NNH212" s="15"/>
      <c r="NNI212" s="15"/>
      <c r="NNJ212" s="15"/>
      <c r="NNK212" s="15"/>
      <c r="NNL212" s="15"/>
      <c r="NNM212" s="15"/>
      <c r="NNN212" s="15"/>
      <c r="NNO212" s="15"/>
      <c r="NNP212" s="15"/>
      <c r="NNQ212" s="15"/>
      <c r="NNR212" s="15"/>
      <c r="NNS212" s="15"/>
      <c r="NNT212" s="15"/>
      <c r="NNU212" s="15"/>
      <c r="NNV212" s="15"/>
      <c r="NNW212" s="15"/>
      <c r="NNX212" s="15"/>
      <c r="NNY212" s="15"/>
      <c r="NNZ212" s="15"/>
      <c r="NOA212" s="15"/>
      <c r="NOB212" s="15"/>
      <c r="NOC212" s="15"/>
      <c r="NOD212" s="15"/>
      <c r="NOE212" s="15"/>
      <c r="NOF212" s="15"/>
      <c r="NOG212" s="15"/>
      <c r="NOH212" s="15"/>
      <c r="NOI212" s="15"/>
      <c r="NOJ212" s="15"/>
      <c r="NOK212" s="15"/>
      <c r="NOL212" s="15"/>
      <c r="NOM212" s="15"/>
      <c r="NON212" s="15"/>
      <c r="NOO212" s="15"/>
      <c r="NOP212" s="15"/>
      <c r="NOQ212" s="15"/>
      <c r="NOR212" s="15"/>
      <c r="NOS212" s="15"/>
      <c r="NOT212" s="15"/>
      <c r="NOU212" s="15"/>
      <c r="NOV212" s="15"/>
      <c r="NOW212" s="15"/>
      <c r="NOX212" s="15"/>
      <c r="NOY212" s="15"/>
      <c r="NOZ212" s="15"/>
      <c r="NPA212" s="15"/>
      <c r="NPB212" s="15"/>
      <c r="NPC212" s="15"/>
      <c r="NPD212" s="15"/>
      <c r="NPE212" s="15"/>
      <c r="NPF212" s="15"/>
      <c r="NPG212" s="15"/>
      <c r="NPH212" s="15"/>
      <c r="NPI212" s="15"/>
      <c r="NPJ212" s="15"/>
      <c r="NPK212" s="15"/>
      <c r="NPL212" s="15"/>
      <c r="NPM212" s="15"/>
      <c r="NPN212" s="15"/>
      <c r="NPO212" s="15"/>
      <c r="NPP212" s="15"/>
      <c r="NPQ212" s="15"/>
      <c r="NPR212" s="15"/>
      <c r="NPS212" s="15"/>
      <c r="NPT212" s="15"/>
      <c r="NPU212" s="15"/>
      <c r="NPV212" s="15"/>
      <c r="NPW212" s="15"/>
      <c r="NPX212" s="15"/>
      <c r="NPY212" s="15"/>
      <c r="NPZ212" s="15"/>
      <c r="NQA212" s="15"/>
      <c r="NQB212" s="15"/>
      <c r="NQC212" s="15"/>
      <c r="NQD212" s="15"/>
      <c r="NQE212" s="15"/>
      <c r="NQF212" s="15"/>
      <c r="NQG212" s="15"/>
      <c r="NQH212" s="15"/>
      <c r="NQI212" s="15"/>
      <c r="NQJ212" s="15"/>
      <c r="NQK212" s="15"/>
      <c r="NQL212" s="15"/>
      <c r="NQM212" s="15"/>
      <c r="NQN212" s="15"/>
      <c r="NQO212" s="15"/>
      <c r="NQP212" s="15"/>
      <c r="NQQ212" s="15"/>
      <c r="NQR212" s="15"/>
      <c r="NQS212" s="15"/>
      <c r="NQT212" s="15"/>
      <c r="NQU212" s="15"/>
      <c r="NQV212" s="15"/>
      <c r="NQW212" s="15"/>
      <c r="NQX212" s="15"/>
      <c r="NQY212" s="15"/>
      <c r="NQZ212" s="15"/>
      <c r="NRA212" s="15"/>
      <c r="NRB212" s="15"/>
      <c r="NRC212" s="15"/>
      <c r="NRD212" s="15"/>
      <c r="NRE212" s="15"/>
      <c r="NRF212" s="15"/>
      <c r="NRG212" s="15"/>
      <c r="NRH212" s="15"/>
      <c r="NRI212" s="15"/>
      <c r="NRJ212" s="15"/>
      <c r="NRK212" s="15"/>
      <c r="NRL212" s="15"/>
      <c r="NRM212" s="15"/>
      <c r="NRN212" s="15"/>
      <c r="NRO212" s="15"/>
      <c r="NRP212" s="15"/>
      <c r="NRQ212" s="15"/>
      <c r="NRR212" s="15"/>
      <c r="NRS212" s="15"/>
      <c r="NRT212" s="15"/>
      <c r="NRU212" s="15"/>
      <c r="NRV212" s="15"/>
      <c r="NRW212" s="15"/>
      <c r="NRX212" s="15"/>
      <c r="NRY212" s="15"/>
      <c r="NRZ212" s="15"/>
      <c r="NSA212" s="15"/>
      <c r="NSB212" s="15"/>
      <c r="NSC212" s="15"/>
      <c r="NSD212" s="15"/>
      <c r="NSE212" s="15"/>
      <c r="NSF212" s="15"/>
      <c r="NSG212" s="15"/>
      <c r="NSH212" s="15"/>
      <c r="NSI212" s="15"/>
      <c r="NSJ212" s="15"/>
      <c r="NSK212" s="15"/>
      <c r="NSL212" s="15"/>
      <c r="NSM212" s="15"/>
      <c r="NSN212" s="15"/>
      <c r="NSO212" s="15"/>
      <c r="NSP212" s="15"/>
      <c r="NSQ212" s="15"/>
      <c r="NSR212" s="15"/>
      <c r="NSS212" s="15"/>
      <c r="NST212" s="15"/>
      <c r="NSU212" s="15"/>
      <c r="NSV212" s="15"/>
      <c r="NSW212" s="15"/>
      <c r="NSX212" s="15"/>
      <c r="NSY212" s="15"/>
      <c r="NSZ212" s="15"/>
      <c r="NTA212" s="15"/>
      <c r="NTB212" s="15"/>
      <c r="NTC212" s="15"/>
      <c r="NTD212" s="15"/>
      <c r="NTE212" s="15"/>
      <c r="NTF212" s="15"/>
      <c r="NTG212" s="15"/>
      <c r="NTH212" s="15"/>
      <c r="NTI212" s="15"/>
      <c r="NTJ212" s="15"/>
      <c r="NTK212" s="15"/>
      <c r="NTL212" s="15"/>
      <c r="NTM212" s="15"/>
      <c r="NTN212" s="15"/>
      <c r="NTO212" s="15"/>
      <c r="NTP212" s="15"/>
      <c r="NTQ212" s="15"/>
      <c r="NTR212" s="15"/>
      <c r="NTS212" s="15"/>
      <c r="NTT212" s="15"/>
      <c r="NTU212" s="15"/>
      <c r="NTV212" s="15"/>
      <c r="NTW212" s="15"/>
      <c r="NTX212" s="15"/>
      <c r="NTY212" s="15"/>
      <c r="NTZ212" s="15"/>
      <c r="NUA212" s="15"/>
      <c r="NUB212" s="15"/>
      <c r="NUC212" s="15"/>
      <c r="NUD212" s="15"/>
      <c r="NUE212" s="15"/>
      <c r="NUF212" s="15"/>
      <c r="NUG212" s="15"/>
      <c r="NUH212" s="15"/>
      <c r="NUI212" s="15"/>
      <c r="NUJ212" s="15"/>
      <c r="NUK212" s="15"/>
      <c r="NUL212" s="15"/>
      <c r="NUM212" s="15"/>
      <c r="NUN212" s="15"/>
      <c r="NUO212" s="15"/>
      <c r="NUP212" s="15"/>
      <c r="NUQ212" s="15"/>
      <c r="NUR212" s="15"/>
      <c r="NUS212" s="15"/>
      <c r="NUT212" s="15"/>
      <c r="NUU212" s="15"/>
      <c r="NUV212" s="15"/>
      <c r="NUW212" s="15"/>
      <c r="NUX212" s="15"/>
      <c r="NUY212" s="15"/>
      <c r="NUZ212" s="15"/>
      <c r="NVA212" s="15"/>
      <c r="NVB212" s="15"/>
      <c r="NVC212" s="15"/>
      <c r="NVD212" s="15"/>
      <c r="NVE212" s="15"/>
      <c r="NVF212" s="15"/>
      <c r="NVG212" s="15"/>
      <c r="NVH212" s="15"/>
      <c r="NVI212" s="15"/>
      <c r="NVJ212" s="15"/>
      <c r="NVK212" s="15"/>
      <c r="NVL212" s="15"/>
      <c r="NVM212" s="15"/>
      <c r="NVN212" s="15"/>
      <c r="NVO212" s="15"/>
      <c r="NVP212" s="15"/>
      <c r="NVQ212" s="15"/>
      <c r="NVR212" s="15"/>
      <c r="NVS212" s="15"/>
      <c r="NVT212" s="15"/>
      <c r="NVU212" s="15"/>
      <c r="NVV212" s="15"/>
      <c r="NVW212" s="15"/>
      <c r="NVX212" s="15"/>
      <c r="NVY212" s="15"/>
      <c r="NVZ212" s="15"/>
      <c r="NWA212" s="15"/>
      <c r="NWB212" s="15"/>
      <c r="NWC212" s="15"/>
      <c r="NWD212" s="15"/>
      <c r="NWE212" s="15"/>
      <c r="NWF212" s="15"/>
      <c r="NWG212" s="15"/>
      <c r="NWH212" s="15"/>
      <c r="NWI212" s="15"/>
      <c r="NWJ212" s="15"/>
      <c r="NWK212" s="15"/>
      <c r="NWL212" s="15"/>
      <c r="NWM212" s="15"/>
      <c r="NWN212" s="15"/>
      <c r="NWO212" s="15"/>
      <c r="NWP212" s="15"/>
      <c r="NWQ212" s="15"/>
      <c r="NWR212" s="15"/>
      <c r="NWS212" s="15"/>
      <c r="NWT212" s="15"/>
      <c r="NWU212" s="15"/>
      <c r="NWV212" s="15"/>
      <c r="NWW212" s="15"/>
      <c r="NWX212" s="15"/>
      <c r="NWY212" s="15"/>
      <c r="NWZ212" s="15"/>
      <c r="NXA212" s="15"/>
      <c r="NXB212" s="15"/>
      <c r="NXC212" s="15"/>
      <c r="NXD212" s="15"/>
      <c r="NXE212" s="15"/>
      <c r="NXF212" s="15"/>
      <c r="NXG212" s="15"/>
      <c r="NXH212" s="15"/>
      <c r="NXI212" s="15"/>
      <c r="NXJ212" s="15"/>
      <c r="NXK212" s="15"/>
      <c r="NXL212" s="15"/>
      <c r="NXM212" s="15"/>
      <c r="NXN212" s="15"/>
      <c r="NXO212" s="15"/>
      <c r="NXP212" s="15"/>
      <c r="NXQ212" s="15"/>
      <c r="NXR212" s="15"/>
      <c r="NXS212" s="15"/>
      <c r="NXT212" s="15"/>
      <c r="NXU212" s="15"/>
      <c r="NXV212" s="15"/>
      <c r="NXW212" s="15"/>
      <c r="NXX212" s="15"/>
      <c r="NXY212" s="15"/>
      <c r="NXZ212" s="15"/>
      <c r="NYA212" s="15"/>
      <c r="NYB212" s="15"/>
      <c r="NYC212" s="15"/>
      <c r="NYD212" s="15"/>
      <c r="NYE212" s="15"/>
      <c r="NYF212" s="15"/>
      <c r="NYG212" s="15"/>
      <c r="NYH212" s="15"/>
      <c r="NYI212" s="15"/>
      <c r="NYJ212" s="15"/>
      <c r="NYK212" s="15"/>
      <c r="NYL212" s="15"/>
      <c r="NYM212" s="15"/>
      <c r="NYN212" s="15"/>
      <c r="NYO212" s="15"/>
      <c r="NYP212" s="15"/>
      <c r="NYQ212" s="15"/>
      <c r="NYR212" s="15"/>
      <c r="NYS212" s="15"/>
      <c r="NYT212" s="15"/>
      <c r="NYU212" s="15"/>
      <c r="NYV212" s="15"/>
      <c r="NYW212" s="15"/>
      <c r="NYX212" s="15"/>
      <c r="NYY212" s="15"/>
      <c r="NYZ212" s="15"/>
      <c r="NZA212" s="15"/>
      <c r="NZB212" s="15"/>
      <c r="NZC212" s="15"/>
      <c r="NZD212" s="15"/>
      <c r="NZE212" s="15"/>
      <c r="NZF212" s="15"/>
      <c r="NZG212" s="15"/>
      <c r="NZH212" s="15"/>
      <c r="NZI212" s="15"/>
      <c r="NZJ212" s="15"/>
      <c r="NZK212" s="15"/>
      <c r="NZL212" s="15"/>
      <c r="NZM212" s="15"/>
      <c r="NZN212" s="15"/>
      <c r="NZO212" s="15"/>
      <c r="NZP212" s="15"/>
      <c r="NZQ212" s="15"/>
      <c r="NZR212" s="15"/>
      <c r="NZS212" s="15"/>
      <c r="NZT212" s="15"/>
      <c r="NZU212" s="15"/>
      <c r="NZV212" s="15"/>
      <c r="NZW212" s="15"/>
      <c r="NZX212" s="15"/>
      <c r="NZY212" s="15"/>
      <c r="NZZ212" s="15"/>
      <c r="OAA212" s="15"/>
      <c r="OAB212" s="15"/>
      <c r="OAC212" s="15"/>
      <c r="OAD212" s="15"/>
      <c r="OAE212" s="15"/>
      <c r="OAF212" s="15"/>
      <c r="OAG212" s="15"/>
      <c r="OAH212" s="15"/>
      <c r="OAI212" s="15"/>
      <c r="OAJ212" s="15"/>
      <c r="OAK212" s="15"/>
      <c r="OAL212" s="15"/>
      <c r="OAM212" s="15"/>
      <c r="OAN212" s="15"/>
      <c r="OAO212" s="15"/>
      <c r="OAP212" s="15"/>
      <c r="OAQ212" s="15"/>
      <c r="OAR212" s="15"/>
      <c r="OAS212" s="15"/>
      <c r="OAT212" s="15"/>
      <c r="OAU212" s="15"/>
      <c r="OAV212" s="15"/>
      <c r="OAW212" s="15"/>
      <c r="OAX212" s="15"/>
      <c r="OAY212" s="15"/>
      <c r="OAZ212" s="15"/>
      <c r="OBA212" s="15"/>
      <c r="OBB212" s="15"/>
      <c r="OBC212" s="15"/>
      <c r="OBD212" s="15"/>
      <c r="OBE212" s="15"/>
      <c r="OBF212" s="15"/>
      <c r="OBG212" s="15"/>
      <c r="OBH212" s="15"/>
      <c r="OBI212" s="15"/>
      <c r="OBJ212" s="15"/>
      <c r="OBK212" s="15"/>
      <c r="OBL212" s="15"/>
      <c r="OBM212" s="15"/>
      <c r="OBN212" s="15"/>
      <c r="OBO212" s="15"/>
      <c r="OBP212" s="15"/>
      <c r="OBQ212" s="15"/>
      <c r="OBR212" s="15"/>
      <c r="OBS212" s="15"/>
      <c r="OBT212" s="15"/>
      <c r="OBU212" s="15"/>
      <c r="OBV212" s="15"/>
      <c r="OBW212" s="15"/>
      <c r="OBX212" s="15"/>
      <c r="OBY212" s="15"/>
      <c r="OBZ212" s="15"/>
      <c r="OCA212" s="15"/>
      <c r="OCB212" s="15"/>
      <c r="OCC212" s="15"/>
      <c r="OCD212" s="15"/>
      <c r="OCE212" s="15"/>
      <c r="OCF212" s="15"/>
      <c r="OCG212" s="15"/>
      <c r="OCH212" s="15"/>
      <c r="OCI212" s="15"/>
      <c r="OCJ212" s="15"/>
      <c r="OCK212" s="15"/>
      <c r="OCL212" s="15"/>
      <c r="OCM212" s="15"/>
      <c r="OCN212" s="15"/>
      <c r="OCO212" s="15"/>
      <c r="OCP212" s="15"/>
      <c r="OCQ212" s="15"/>
      <c r="OCR212" s="15"/>
      <c r="OCS212" s="15"/>
      <c r="OCT212" s="15"/>
      <c r="OCU212" s="15"/>
      <c r="OCV212" s="15"/>
      <c r="OCW212" s="15"/>
      <c r="OCX212" s="15"/>
      <c r="OCY212" s="15"/>
      <c r="OCZ212" s="15"/>
      <c r="ODA212" s="15"/>
      <c r="ODB212" s="15"/>
      <c r="ODC212" s="15"/>
      <c r="ODD212" s="15"/>
      <c r="ODE212" s="15"/>
      <c r="ODF212" s="15"/>
      <c r="ODG212" s="15"/>
      <c r="ODH212" s="15"/>
      <c r="ODI212" s="15"/>
      <c r="ODJ212" s="15"/>
      <c r="ODK212" s="15"/>
      <c r="ODL212" s="15"/>
      <c r="ODM212" s="15"/>
      <c r="ODN212" s="15"/>
      <c r="ODO212" s="15"/>
      <c r="ODP212" s="15"/>
      <c r="ODQ212" s="15"/>
      <c r="ODR212" s="15"/>
      <c r="ODS212" s="15"/>
      <c r="ODT212" s="15"/>
      <c r="ODU212" s="15"/>
      <c r="ODV212" s="15"/>
      <c r="ODW212" s="15"/>
      <c r="ODX212" s="15"/>
      <c r="ODY212" s="15"/>
      <c r="ODZ212" s="15"/>
      <c r="OEA212" s="15"/>
      <c r="OEB212" s="15"/>
      <c r="OEC212" s="15"/>
      <c r="OED212" s="15"/>
      <c r="OEE212" s="15"/>
      <c r="OEF212" s="15"/>
      <c r="OEG212" s="15"/>
      <c r="OEH212" s="15"/>
      <c r="OEI212" s="15"/>
      <c r="OEJ212" s="15"/>
      <c r="OEK212" s="15"/>
      <c r="OEL212" s="15"/>
      <c r="OEM212" s="15"/>
      <c r="OEN212" s="15"/>
      <c r="OEO212" s="15"/>
      <c r="OEP212" s="15"/>
      <c r="OEQ212" s="15"/>
      <c r="OER212" s="15"/>
      <c r="OES212" s="15"/>
      <c r="OET212" s="15"/>
      <c r="OEU212" s="15"/>
      <c r="OEV212" s="15"/>
      <c r="OEW212" s="15"/>
      <c r="OEX212" s="15"/>
      <c r="OEY212" s="15"/>
      <c r="OEZ212" s="15"/>
      <c r="OFA212" s="15"/>
      <c r="OFB212" s="15"/>
      <c r="OFC212" s="15"/>
      <c r="OFD212" s="15"/>
      <c r="OFE212" s="15"/>
      <c r="OFF212" s="15"/>
      <c r="OFG212" s="15"/>
      <c r="OFH212" s="15"/>
      <c r="OFI212" s="15"/>
      <c r="OFJ212" s="15"/>
      <c r="OFK212" s="15"/>
      <c r="OFL212" s="15"/>
      <c r="OFM212" s="15"/>
      <c r="OFN212" s="15"/>
      <c r="OFO212" s="15"/>
      <c r="OFP212" s="15"/>
      <c r="OFQ212" s="15"/>
      <c r="OFR212" s="15"/>
      <c r="OFS212" s="15"/>
      <c r="OFT212" s="15"/>
      <c r="OFU212" s="15"/>
      <c r="OFV212" s="15"/>
      <c r="OFW212" s="15"/>
      <c r="OFX212" s="15"/>
      <c r="OFY212" s="15"/>
      <c r="OFZ212" s="15"/>
      <c r="OGA212" s="15"/>
      <c r="OGB212" s="15"/>
      <c r="OGC212" s="15"/>
      <c r="OGD212" s="15"/>
      <c r="OGE212" s="15"/>
      <c r="OGF212" s="15"/>
      <c r="OGG212" s="15"/>
      <c r="OGH212" s="15"/>
      <c r="OGI212" s="15"/>
      <c r="OGJ212" s="15"/>
      <c r="OGK212" s="15"/>
      <c r="OGL212" s="15"/>
      <c r="OGM212" s="15"/>
      <c r="OGN212" s="15"/>
      <c r="OGO212" s="15"/>
      <c r="OGP212" s="15"/>
      <c r="OGQ212" s="15"/>
      <c r="OGR212" s="15"/>
      <c r="OGS212" s="15"/>
      <c r="OGT212" s="15"/>
      <c r="OGU212" s="15"/>
      <c r="OGV212" s="15"/>
      <c r="OGW212" s="15"/>
      <c r="OGX212" s="15"/>
      <c r="OGY212" s="15"/>
      <c r="OGZ212" s="15"/>
      <c r="OHA212" s="15"/>
      <c r="OHB212" s="15"/>
      <c r="OHC212" s="15"/>
      <c r="OHD212" s="15"/>
      <c r="OHE212" s="15"/>
      <c r="OHF212" s="15"/>
      <c r="OHG212" s="15"/>
      <c r="OHH212" s="15"/>
      <c r="OHI212" s="15"/>
      <c r="OHJ212" s="15"/>
      <c r="OHK212" s="15"/>
      <c r="OHL212" s="15"/>
      <c r="OHM212" s="15"/>
      <c r="OHN212" s="15"/>
      <c r="OHO212" s="15"/>
      <c r="OHP212" s="15"/>
      <c r="OHQ212" s="15"/>
      <c r="OHR212" s="15"/>
      <c r="OHS212" s="15"/>
      <c r="OHT212" s="15"/>
      <c r="OHU212" s="15"/>
      <c r="OHV212" s="15"/>
      <c r="OHW212" s="15"/>
      <c r="OHX212" s="15"/>
      <c r="OHY212" s="15"/>
      <c r="OHZ212" s="15"/>
      <c r="OIA212" s="15"/>
      <c r="OIB212" s="15"/>
      <c r="OIC212" s="15"/>
      <c r="OID212" s="15"/>
      <c r="OIE212" s="15"/>
      <c r="OIF212" s="15"/>
      <c r="OIG212" s="15"/>
      <c r="OIH212" s="15"/>
      <c r="OII212" s="15"/>
      <c r="OIJ212" s="15"/>
      <c r="OIK212" s="15"/>
      <c r="OIL212" s="15"/>
      <c r="OIM212" s="15"/>
      <c r="OIN212" s="15"/>
      <c r="OIO212" s="15"/>
      <c r="OIP212" s="15"/>
      <c r="OIQ212" s="15"/>
      <c r="OIR212" s="15"/>
      <c r="OIS212" s="15"/>
      <c r="OIT212" s="15"/>
      <c r="OIU212" s="15"/>
      <c r="OIV212" s="15"/>
      <c r="OIW212" s="15"/>
      <c r="OIX212" s="15"/>
      <c r="OIY212" s="15"/>
      <c r="OIZ212" s="15"/>
      <c r="OJA212" s="15"/>
      <c r="OJB212" s="15"/>
      <c r="OJC212" s="15"/>
      <c r="OJD212" s="15"/>
      <c r="OJE212" s="15"/>
      <c r="OJF212" s="15"/>
      <c r="OJG212" s="15"/>
      <c r="OJH212" s="15"/>
      <c r="OJI212" s="15"/>
      <c r="OJJ212" s="15"/>
      <c r="OJK212" s="15"/>
      <c r="OJL212" s="15"/>
      <c r="OJM212" s="15"/>
      <c r="OJN212" s="15"/>
      <c r="OJO212" s="15"/>
      <c r="OJP212" s="15"/>
      <c r="OJQ212" s="15"/>
      <c r="OJR212" s="15"/>
      <c r="OJS212" s="15"/>
      <c r="OJT212" s="15"/>
      <c r="OJU212" s="15"/>
      <c r="OJV212" s="15"/>
      <c r="OJW212" s="15"/>
      <c r="OJX212" s="15"/>
      <c r="OJY212" s="15"/>
      <c r="OJZ212" s="15"/>
      <c r="OKA212" s="15"/>
      <c r="OKB212" s="15"/>
      <c r="OKC212" s="15"/>
      <c r="OKD212" s="15"/>
      <c r="OKE212" s="15"/>
      <c r="OKF212" s="15"/>
      <c r="OKG212" s="15"/>
      <c r="OKH212" s="15"/>
      <c r="OKI212" s="15"/>
      <c r="OKJ212" s="15"/>
      <c r="OKK212" s="15"/>
      <c r="OKL212" s="15"/>
      <c r="OKM212" s="15"/>
      <c r="OKN212" s="15"/>
      <c r="OKO212" s="15"/>
      <c r="OKP212" s="15"/>
      <c r="OKQ212" s="15"/>
      <c r="OKR212" s="15"/>
      <c r="OKS212" s="15"/>
      <c r="OKT212" s="15"/>
      <c r="OKU212" s="15"/>
      <c r="OKV212" s="15"/>
      <c r="OKW212" s="15"/>
      <c r="OKX212" s="15"/>
      <c r="OKY212" s="15"/>
      <c r="OKZ212" s="15"/>
      <c r="OLA212" s="15"/>
      <c r="OLB212" s="15"/>
      <c r="OLC212" s="15"/>
      <c r="OLD212" s="15"/>
      <c r="OLE212" s="15"/>
      <c r="OLF212" s="15"/>
      <c r="OLG212" s="15"/>
      <c r="OLH212" s="15"/>
      <c r="OLI212" s="15"/>
      <c r="OLJ212" s="15"/>
      <c r="OLK212" s="15"/>
      <c r="OLL212" s="15"/>
      <c r="OLM212" s="15"/>
      <c r="OLN212" s="15"/>
      <c r="OLO212" s="15"/>
      <c r="OLP212" s="15"/>
      <c r="OLQ212" s="15"/>
      <c r="OLR212" s="15"/>
      <c r="OLS212" s="15"/>
      <c r="OLT212" s="15"/>
      <c r="OLU212" s="15"/>
      <c r="OLV212" s="15"/>
      <c r="OLW212" s="15"/>
      <c r="OLX212" s="15"/>
      <c r="OLY212" s="15"/>
      <c r="OLZ212" s="15"/>
      <c r="OMA212" s="15"/>
      <c r="OMB212" s="15"/>
      <c r="OMC212" s="15"/>
      <c r="OMD212" s="15"/>
      <c r="OME212" s="15"/>
      <c r="OMF212" s="15"/>
      <c r="OMG212" s="15"/>
      <c r="OMH212" s="15"/>
      <c r="OMI212" s="15"/>
      <c r="OMJ212" s="15"/>
      <c r="OMK212" s="15"/>
      <c r="OML212" s="15"/>
      <c r="OMM212" s="15"/>
      <c r="OMN212" s="15"/>
      <c r="OMO212" s="15"/>
      <c r="OMP212" s="15"/>
      <c r="OMQ212" s="15"/>
      <c r="OMR212" s="15"/>
      <c r="OMS212" s="15"/>
      <c r="OMT212" s="15"/>
      <c r="OMU212" s="15"/>
      <c r="OMV212" s="15"/>
      <c r="OMW212" s="15"/>
      <c r="OMX212" s="15"/>
      <c r="OMY212" s="15"/>
      <c r="OMZ212" s="15"/>
      <c r="ONA212" s="15"/>
      <c r="ONB212" s="15"/>
      <c r="ONC212" s="15"/>
      <c r="OND212" s="15"/>
      <c r="ONE212" s="15"/>
      <c r="ONF212" s="15"/>
      <c r="ONG212" s="15"/>
      <c r="ONH212" s="15"/>
      <c r="ONI212" s="15"/>
      <c r="ONJ212" s="15"/>
      <c r="ONK212" s="15"/>
      <c r="ONL212" s="15"/>
      <c r="ONM212" s="15"/>
      <c r="ONN212" s="15"/>
      <c r="ONO212" s="15"/>
      <c r="ONP212" s="15"/>
      <c r="ONQ212" s="15"/>
      <c r="ONR212" s="15"/>
      <c r="ONS212" s="15"/>
      <c r="ONT212" s="15"/>
      <c r="ONU212" s="15"/>
      <c r="ONV212" s="15"/>
      <c r="ONW212" s="15"/>
      <c r="ONX212" s="15"/>
      <c r="ONY212" s="15"/>
      <c r="ONZ212" s="15"/>
      <c r="OOA212" s="15"/>
      <c r="OOB212" s="15"/>
      <c r="OOC212" s="15"/>
      <c r="OOD212" s="15"/>
      <c r="OOE212" s="15"/>
      <c r="OOF212" s="15"/>
      <c r="OOG212" s="15"/>
      <c r="OOH212" s="15"/>
      <c r="OOI212" s="15"/>
      <c r="OOJ212" s="15"/>
      <c r="OOK212" s="15"/>
      <c r="OOL212" s="15"/>
      <c r="OOM212" s="15"/>
      <c r="OON212" s="15"/>
      <c r="OOO212" s="15"/>
      <c r="OOP212" s="15"/>
      <c r="OOQ212" s="15"/>
      <c r="OOR212" s="15"/>
      <c r="OOS212" s="15"/>
      <c r="OOT212" s="15"/>
      <c r="OOU212" s="15"/>
      <c r="OOV212" s="15"/>
      <c r="OOW212" s="15"/>
      <c r="OOX212" s="15"/>
      <c r="OOY212" s="15"/>
      <c r="OOZ212" s="15"/>
      <c r="OPA212" s="15"/>
      <c r="OPB212" s="15"/>
      <c r="OPC212" s="15"/>
      <c r="OPD212" s="15"/>
      <c r="OPE212" s="15"/>
      <c r="OPF212" s="15"/>
      <c r="OPG212" s="15"/>
      <c r="OPH212" s="15"/>
      <c r="OPI212" s="15"/>
      <c r="OPJ212" s="15"/>
      <c r="OPK212" s="15"/>
      <c r="OPL212" s="15"/>
      <c r="OPM212" s="15"/>
      <c r="OPN212" s="15"/>
      <c r="OPO212" s="15"/>
      <c r="OPP212" s="15"/>
      <c r="OPQ212" s="15"/>
      <c r="OPR212" s="15"/>
      <c r="OPS212" s="15"/>
      <c r="OPT212" s="15"/>
      <c r="OPU212" s="15"/>
      <c r="OPV212" s="15"/>
      <c r="OPW212" s="15"/>
      <c r="OPX212" s="15"/>
      <c r="OPY212" s="15"/>
      <c r="OPZ212" s="15"/>
      <c r="OQA212" s="15"/>
      <c r="OQB212" s="15"/>
      <c r="OQC212" s="15"/>
      <c r="OQD212" s="15"/>
      <c r="OQE212" s="15"/>
      <c r="OQF212" s="15"/>
      <c r="OQG212" s="15"/>
      <c r="OQH212" s="15"/>
      <c r="OQI212" s="15"/>
      <c r="OQJ212" s="15"/>
      <c r="OQK212" s="15"/>
      <c r="OQL212" s="15"/>
      <c r="OQM212" s="15"/>
      <c r="OQN212" s="15"/>
      <c r="OQO212" s="15"/>
      <c r="OQP212" s="15"/>
      <c r="OQQ212" s="15"/>
      <c r="OQR212" s="15"/>
      <c r="OQS212" s="15"/>
      <c r="OQT212" s="15"/>
      <c r="OQU212" s="15"/>
      <c r="OQV212" s="15"/>
      <c r="OQW212" s="15"/>
      <c r="OQX212" s="15"/>
      <c r="OQY212" s="15"/>
      <c r="OQZ212" s="15"/>
      <c r="ORA212" s="15"/>
      <c r="ORB212" s="15"/>
      <c r="ORC212" s="15"/>
      <c r="ORD212" s="15"/>
      <c r="ORE212" s="15"/>
      <c r="ORF212" s="15"/>
      <c r="ORG212" s="15"/>
      <c r="ORH212" s="15"/>
      <c r="ORI212" s="15"/>
      <c r="ORJ212" s="15"/>
      <c r="ORK212" s="15"/>
      <c r="ORL212" s="15"/>
      <c r="ORM212" s="15"/>
      <c r="ORN212" s="15"/>
      <c r="ORO212" s="15"/>
      <c r="ORP212" s="15"/>
      <c r="ORQ212" s="15"/>
      <c r="ORR212" s="15"/>
      <c r="ORS212" s="15"/>
      <c r="ORT212" s="15"/>
      <c r="ORU212" s="15"/>
      <c r="ORV212" s="15"/>
      <c r="ORW212" s="15"/>
      <c r="ORX212" s="15"/>
      <c r="ORY212" s="15"/>
      <c r="ORZ212" s="15"/>
      <c r="OSA212" s="15"/>
      <c r="OSB212" s="15"/>
      <c r="OSC212" s="15"/>
      <c r="OSD212" s="15"/>
      <c r="OSE212" s="15"/>
      <c r="OSF212" s="15"/>
      <c r="OSG212" s="15"/>
      <c r="OSH212" s="15"/>
      <c r="OSI212" s="15"/>
      <c r="OSJ212" s="15"/>
      <c r="OSK212" s="15"/>
      <c r="OSL212" s="15"/>
      <c r="OSM212" s="15"/>
      <c r="OSN212" s="15"/>
      <c r="OSO212" s="15"/>
      <c r="OSP212" s="15"/>
      <c r="OSQ212" s="15"/>
      <c r="OSR212" s="15"/>
      <c r="OSS212" s="15"/>
      <c r="OST212" s="15"/>
      <c r="OSU212" s="15"/>
      <c r="OSV212" s="15"/>
      <c r="OSW212" s="15"/>
      <c r="OSX212" s="15"/>
      <c r="OSY212" s="15"/>
      <c r="OSZ212" s="15"/>
      <c r="OTA212" s="15"/>
      <c r="OTB212" s="15"/>
      <c r="OTC212" s="15"/>
      <c r="OTD212" s="15"/>
      <c r="OTE212" s="15"/>
      <c r="OTF212" s="15"/>
      <c r="OTG212" s="15"/>
      <c r="OTH212" s="15"/>
      <c r="OTI212" s="15"/>
      <c r="OTJ212" s="15"/>
      <c r="OTK212" s="15"/>
      <c r="OTL212" s="15"/>
      <c r="OTM212" s="15"/>
      <c r="OTN212" s="15"/>
      <c r="OTO212" s="15"/>
      <c r="OTP212" s="15"/>
      <c r="OTQ212" s="15"/>
      <c r="OTR212" s="15"/>
      <c r="OTS212" s="15"/>
      <c r="OTT212" s="15"/>
      <c r="OTU212" s="15"/>
      <c r="OTV212" s="15"/>
      <c r="OTW212" s="15"/>
      <c r="OTX212" s="15"/>
      <c r="OTY212" s="15"/>
      <c r="OTZ212" s="15"/>
      <c r="OUA212" s="15"/>
      <c r="OUB212" s="15"/>
      <c r="OUC212" s="15"/>
      <c r="OUD212" s="15"/>
      <c r="OUE212" s="15"/>
      <c r="OUF212" s="15"/>
      <c r="OUG212" s="15"/>
      <c r="OUH212" s="15"/>
      <c r="OUI212" s="15"/>
      <c r="OUJ212" s="15"/>
      <c r="OUK212" s="15"/>
      <c r="OUL212" s="15"/>
      <c r="OUM212" s="15"/>
      <c r="OUN212" s="15"/>
      <c r="OUO212" s="15"/>
      <c r="OUP212" s="15"/>
      <c r="OUQ212" s="15"/>
      <c r="OUR212" s="15"/>
      <c r="OUS212" s="15"/>
      <c r="OUT212" s="15"/>
      <c r="OUU212" s="15"/>
      <c r="OUV212" s="15"/>
      <c r="OUW212" s="15"/>
      <c r="OUX212" s="15"/>
      <c r="OUY212" s="15"/>
      <c r="OUZ212" s="15"/>
      <c r="OVA212" s="15"/>
      <c r="OVB212" s="15"/>
      <c r="OVC212" s="15"/>
      <c r="OVD212" s="15"/>
      <c r="OVE212" s="15"/>
      <c r="OVF212" s="15"/>
      <c r="OVG212" s="15"/>
      <c r="OVH212" s="15"/>
      <c r="OVI212" s="15"/>
      <c r="OVJ212" s="15"/>
      <c r="OVK212" s="15"/>
      <c r="OVL212" s="15"/>
      <c r="OVM212" s="15"/>
      <c r="OVN212" s="15"/>
      <c r="OVO212" s="15"/>
      <c r="OVP212" s="15"/>
      <c r="OVQ212" s="15"/>
      <c r="OVR212" s="15"/>
      <c r="OVS212" s="15"/>
      <c r="OVT212" s="15"/>
      <c r="OVU212" s="15"/>
      <c r="OVV212" s="15"/>
      <c r="OVW212" s="15"/>
      <c r="OVX212" s="15"/>
      <c r="OVY212" s="15"/>
      <c r="OVZ212" s="15"/>
      <c r="OWA212" s="15"/>
      <c r="OWB212" s="15"/>
      <c r="OWC212" s="15"/>
      <c r="OWD212" s="15"/>
      <c r="OWE212" s="15"/>
      <c r="OWF212" s="15"/>
      <c r="OWG212" s="15"/>
      <c r="OWH212" s="15"/>
      <c r="OWI212" s="15"/>
      <c r="OWJ212" s="15"/>
      <c r="OWK212" s="15"/>
      <c r="OWL212" s="15"/>
      <c r="OWM212" s="15"/>
      <c r="OWN212" s="15"/>
      <c r="OWO212" s="15"/>
      <c r="OWP212" s="15"/>
      <c r="OWQ212" s="15"/>
      <c r="OWR212" s="15"/>
      <c r="OWS212" s="15"/>
      <c r="OWT212" s="15"/>
      <c r="OWU212" s="15"/>
      <c r="OWV212" s="15"/>
      <c r="OWW212" s="15"/>
      <c r="OWX212" s="15"/>
      <c r="OWY212" s="15"/>
      <c r="OWZ212" s="15"/>
      <c r="OXA212" s="15"/>
      <c r="OXB212" s="15"/>
      <c r="OXC212" s="15"/>
      <c r="OXD212" s="15"/>
      <c r="OXE212" s="15"/>
      <c r="OXF212" s="15"/>
      <c r="OXG212" s="15"/>
      <c r="OXH212" s="15"/>
      <c r="OXI212" s="15"/>
      <c r="OXJ212" s="15"/>
      <c r="OXK212" s="15"/>
      <c r="OXL212" s="15"/>
      <c r="OXM212" s="15"/>
      <c r="OXN212" s="15"/>
      <c r="OXO212" s="15"/>
      <c r="OXP212" s="15"/>
      <c r="OXQ212" s="15"/>
      <c r="OXR212" s="15"/>
      <c r="OXS212" s="15"/>
      <c r="OXT212" s="15"/>
      <c r="OXU212" s="15"/>
      <c r="OXV212" s="15"/>
      <c r="OXW212" s="15"/>
      <c r="OXX212" s="15"/>
      <c r="OXY212" s="15"/>
      <c r="OXZ212" s="15"/>
      <c r="OYA212" s="15"/>
      <c r="OYB212" s="15"/>
      <c r="OYC212" s="15"/>
      <c r="OYD212" s="15"/>
      <c r="OYE212" s="15"/>
      <c r="OYF212" s="15"/>
      <c r="OYG212" s="15"/>
      <c r="OYH212" s="15"/>
      <c r="OYI212" s="15"/>
      <c r="OYJ212" s="15"/>
      <c r="OYK212" s="15"/>
      <c r="OYL212" s="15"/>
      <c r="OYM212" s="15"/>
      <c r="OYN212" s="15"/>
      <c r="OYO212" s="15"/>
      <c r="OYP212" s="15"/>
      <c r="OYQ212" s="15"/>
      <c r="OYR212" s="15"/>
      <c r="OYS212" s="15"/>
      <c r="OYT212" s="15"/>
      <c r="OYU212" s="15"/>
      <c r="OYV212" s="15"/>
      <c r="OYW212" s="15"/>
      <c r="OYX212" s="15"/>
      <c r="OYY212" s="15"/>
      <c r="OYZ212" s="15"/>
      <c r="OZA212" s="15"/>
      <c r="OZB212" s="15"/>
      <c r="OZC212" s="15"/>
      <c r="OZD212" s="15"/>
      <c r="OZE212" s="15"/>
      <c r="OZF212" s="15"/>
      <c r="OZG212" s="15"/>
      <c r="OZH212" s="15"/>
      <c r="OZI212" s="15"/>
      <c r="OZJ212" s="15"/>
      <c r="OZK212" s="15"/>
      <c r="OZL212" s="15"/>
      <c r="OZM212" s="15"/>
      <c r="OZN212" s="15"/>
      <c r="OZO212" s="15"/>
      <c r="OZP212" s="15"/>
      <c r="OZQ212" s="15"/>
      <c r="OZR212" s="15"/>
      <c r="OZS212" s="15"/>
      <c r="OZT212" s="15"/>
      <c r="OZU212" s="15"/>
      <c r="OZV212" s="15"/>
      <c r="OZW212" s="15"/>
      <c r="OZX212" s="15"/>
      <c r="OZY212" s="15"/>
      <c r="OZZ212" s="15"/>
      <c r="PAA212" s="15"/>
      <c r="PAB212" s="15"/>
      <c r="PAC212" s="15"/>
      <c r="PAD212" s="15"/>
      <c r="PAE212" s="15"/>
      <c r="PAF212" s="15"/>
      <c r="PAG212" s="15"/>
      <c r="PAH212" s="15"/>
      <c r="PAI212" s="15"/>
      <c r="PAJ212" s="15"/>
      <c r="PAK212" s="15"/>
      <c r="PAL212" s="15"/>
      <c r="PAM212" s="15"/>
      <c r="PAN212" s="15"/>
      <c r="PAO212" s="15"/>
      <c r="PAP212" s="15"/>
      <c r="PAQ212" s="15"/>
      <c r="PAR212" s="15"/>
      <c r="PAS212" s="15"/>
      <c r="PAT212" s="15"/>
      <c r="PAU212" s="15"/>
      <c r="PAV212" s="15"/>
      <c r="PAW212" s="15"/>
      <c r="PAX212" s="15"/>
      <c r="PAY212" s="15"/>
      <c r="PAZ212" s="15"/>
      <c r="PBA212" s="15"/>
      <c r="PBB212" s="15"/>
      <c r="PBC212" s="15"/>
      <c r="PBD212" s="15"/>
      <c r="PBE212" s="15"/>
      <c r="PBF212" s="15"/>
      <c r="PBG212" s="15"/>
      <c r="PBH212" s="15"/>
      <c r="PBI212" s="15"/>
      <c r="PBJ212" s="15"/>
      <c r="PBK212" s="15"/>
      <c r="PBL212" s="15"/>
      <c r="PBM212" s="15"/>
      <c r="PBN212" s="15"/>
      <c r="PBO212" s="15"/>
      <c r="PBP212" s="15"/>
      <c r="PBQ212" s="15"/>
      <c r="PBR212" s="15"/>
      <c r="PBS212" s="15"/>
      <c r="PBT212" s="15"/>
      <c r="PBU212" s="15"/>
      <c r="PBV212" s="15"/>
      <c r="PBW212" s="15"/>
      <c r="PBX212" s="15"/>
      <c r="PBY212" s="15"/>
      <c r="PBZ212" s="15"/>
      <c r="PCA212" s="15"/>
      <c r="PCB212" s="15"/>
      <c r="PCC212" s="15"/>
      <c r="PCD212" s="15"/>
      <c r="PCE212" s="15"/>
      <c r="PCF212" s="15"/>
      <c r="PCG212" s="15"/>
      <c r="PCH212" s="15"/>
      <c r="PCI212" s="15"/>
      <c r="PCJ212" s="15"/>
      <c r="PCK212" s="15"/>
      <c r="PCL212" s="15"/>
      <c r="PCM212" s="15"/>
      <c r="PCN212" s="15"/>
      <c r="PCO212" s="15"/>
      <c r="PCP212" s="15"/>
      <c r="PCQ212" s="15"/>
      <c r="PCR212" s="15"/>
      <c r="PCS212" s="15"/>
      <c r="PCT212" s="15"/>
      <c r="PCU212" s="15"/>
      <c r="PCV212" s="15"/>
      <c r="PCW212" s="15"/>
      <c r="PCX212" s="15"/>
      <c r="PCY212" s="15"/>
      <c r="PCZ212" s="15"/>
      <c r="PDA212" s="15"/>
      <c r="PDB212" s="15"/>
      <c r="PDC212" s="15"/>
      <c r="PDD212" s="15"/>
      <c r="PDE212" s="15"/>
      <c r="PDF212" s="15"/>
      <c r="PDG212" s="15"/>
      <c r="PDH212" s="15"/>
      <c r="PDI212" s="15"/>
      <c r="PDJ212" s="15"/>
      <c r="PDK212" s="15"/>
      <c r="PDL212" s="15"/>
      <c r="PDM212" s="15"/>
      <c r="PDN212" s="15"/>
      <c r="PDO212" s="15"/>
      <c r="PDP212" s="15"/>
      <c r="PDQ212" s="15"/>
      <c r="PDR212" s="15"/>
      <c r="PDS212" s="15"/>
      <c r="PDT212" s="15"/>
      <c r="PDU212" s="15"/>
      <c r="PDV212" s="15"/>
      <c r="PDW212" s="15"/>
      <c r="PDX212" s="15"/>
      <c r="PDY212" s="15"/>
      <c r="PDZ212" s="15"/>
      <c r="PEA212" s="15"/>
      <c r="PEB212" s="15"/>
      <c r="PEC212" s="15"/>
      <c r="PED212" s="15"/>
      <c r="PEE212" s="15"/>
      <c r="PEF212" s="15"/>
      <c r="PEG212" s="15"/>
      <c r="PEH212" s="15"/>
      <c r="PEI212" s="15"/>
      <c r="PEJ212" s="15"/>
      <c r="PEK212" s="15"/>
      <c r="PEL212" s="15"/>
      <c r="PEM212" s="15"/>
      <c r="PEN212" s="15"/>
      <c r="PEO212" s="15"/>
      <c r="PEP212" s="15"/>
      <c r="PEQ212" s="15"/>
      <c r="PER212" s="15"/>
      <c r="PES212" s="15"/>
      <c r="PET212" s="15"/>
      <c r="PEU212" s="15"/>
      <c r="PEV212" s="15"/>
      <c r="PEW212" s="15"/>
      <c r="PEX212" s="15"/>
      <c r="PEY212" s="15"/>
      <c r="PEZ212" s="15"/>
      <c r="PFA212" s="15"/>
      <c r="PFB212" s="15"/>
      <c r="PFC212" s="15"/>
      <c r="PFD212" s="15"/>
      <c r="PFE212" s="15"/>
      <c r="PFF212" s="15"/>
      <c r="PFG212" s="15"/>
      <c r="PFH212" s="15"/>
      <c r="PFI212" s="15"/>
      <c r="PFJ212" s="15"/>
      <c r="PFK212" s="15"/>
      <c r="PFL212" s="15"/>
      <c r="PFM212" s="15"/>
      <c r="PFN212" s="15"/>
      <c r="PFO212" s="15"/>
      <c r="PFP212" s="15"/>
      <c r="PFQ212" s="15"/>
      <c r="PFR212" s="15"/>
      <c r="PFS212" s="15"/>
      <c r="PFT212" s="15"/>
      <c r="PFU212" s="15"/>
      <c r="PFV212" s="15"/>
      <c r="PFW212" s="15"/>
      <c r="PFX212" s="15"/>
      <c r="PFY212" s="15"/>
      <c r="PFZ212" s="15"/>
      <c r="PGA212" s="15"/>
      <c r="PGB212" s="15"/>
      <c r="PGC212" s="15"/>
      <c r="PGD212" s="15"/>
      <c r="PGE212" s="15"/>
      <c r="PGF212" s="15"/>
      <c r="PGG212" s="15"/>
      <c r="PGH212" s="15"/>
      <c r="PGI212" s="15"/>
      <c r="PGJ212" s="15"/>
      <c r="PGK212" s="15"/>
      <c r="PGL212" s="15"/>
      <c r="PGM212" s="15"/>
      <c r="PGN212" s="15"/>
      <c r="PGO212" s="15"/>
      <c r="PGP212" s="15"/>
      <c r="PGQ212" s="15"/>
      <c r="PGR212" s="15"/>
      <c r="PGS212" s="15"/>
      <c r="PGT212" s="15"/>
      <c r="PGU212" s="15"/>
      <c r="PGV212" s="15"/>
      <c r="PGW212" s="15"/>
      <c r="PGX212" s="15"/>
      <c r="PGY212" s="15"/>
      <c r="PGZ212" s="15"/>
      <c r="PHA212" s="15"/>
      <c r="PHB212" s="15"/>
      <c r="PHC212" s="15"/>
      <c r="PHD212" s="15"/>
      <c r="PHE212" s="15"/>
      <c r="PHF212" s="15"/>
      <c r="PHG212" s="15"/>
      <c r="PHH212" s="15"/>
      <c r="PHI212" s="15"/>
      <c r="PHJ212" s="15"/>
      <c r="PHK212" s="15"/>
      <c r="PHL212" s="15"/>
      <c r="PHM212" s="15"/>
      <c r="PHN212" s="15"/>
      <c r="PHO212" s="15"/>
      <c r="PHP212" s="15"/>
      <c r="PHQ212" s="15"/>
      <c r="PHR212" s="15"/>
      <c r="PHS212" s="15"/>
      <c r="PHT212" s="15"/>
      <c r="PHU212" s="15"/>
      <c r="PHV212" s="15"/>
      <c r="PHW212" s="15"/>
      <c r="PHX212" s="15"/>
      <c r="PHY212" s="15"/>
      <c r="PHZ212" s="15"/>
      <c r="PIA212" s="15"/>
      <c r="PIB212" s="15"/>
      <c r="PIC212" s="15"/>
      <c r="PID212" s="15"/>
      <c r="PIE212" s="15"/>
      <c r="PIF212" s="15"/>
      <c r="PIG212" s="15"/>
      <c r="PIH212" s="15"/>
      <c r="PII212" s="15"/>
      <c r="PIJ212" s="15"/>
      <c r="PIK212" s="15"/>
      <c r="PIL212" s="15"/>
      <c r="PIM212" s="15"/>
      <c r="PIN212" s="15"/>
      <c r="PIO212" s="15"/>
      <c r="PIP212" s="15"/>
      <c r="PIQ212" s="15"/>
      <c r="PIR212" s="15"/>
      <c r="PIS212" s="15"/>
      <c r="PIT212" s="15"/>
      <c r="PIU212" s="15"/>
      <c r="PIV212" s="15"/>
      <c r="PIW212" s="15"/>
      <c r="PIX212" s="15"/>
      <c r="PIY212" s="15"/>
      <c r="PIZ212" s="15"/>
      <c r="PJA212" s="15"/>
      <c r="PJB212" s="15"/>
      <c r="PJC212" s="15"/>
      <c r="PJD212" s="15"/>
      <c r="PJE212" s="15"/>
      <c r="PJF212" s="15"/>
      <c r="PJG212" s="15"/>
      <c r="PJH212" s="15"/>
      <c r="PJI212" s="15"/>
      <c r="PJJ212" s="15"/>
      <c r="PJK212" s="15"/>
      <c r="PJL212" s="15"/>
      <c r="PJM212" s="15"/>
      <c r="PJN212" s="15"/>
      <c r="PJO212" s="15"/>
      <c r="PJP212" s="15"/>
      <c r="PJQ212" s="15"/>
      <c r="PJR212" s="15"/>
      <c r="PJS212" s="15"/>
      <c r="PJT212" s="15"/>
      <c r="PJU212" s="15"/>
      <c r="PJV212" s="15"/>
      <c r="PJW212" s="15"/>
      <c r="PJX212" s="15"/>
      <c r="PJY212" s="15"/>
      <c r="PJZ212" s="15"/>
      <c r="PKA212" s="15"/>
      <c r="PKB212" s="15"/>
      <c r="PKC212" s="15"/>
      <c r="PKD212" s="15"/>
      <c r="PKE212" s="15"/>
      <c r="PKF212" s="15"/>
      <c r="PKG212" s="15"/>
      <c r="PKH212" s="15"/>
      <c r="PKI212" s="15"/>
      <c r="PKJ212" s="15"/>
      <c r="PKK212" s="15"/>
      <c r="PKL212" s="15"/>
      <c r="PKM212" s="15"/>
      <c r="PKN212" s="15"/>
      <c r="PKO212" s="15"/>
      <c r="PKP212" s="15"/>
      <c r="PKQ212" s="15"/>
      <c r="PKR212" s="15"/>
      <c r="PKS212" s="15"/>
      <c r="PKT212" s="15"/>
      <c r="PKU212" s="15"/>
      <c r="PKV212" s="15"/>
      <c r="PKW212" s="15"/>
      <c r="PKX212" s="15"/>
      <c r="PKY212" s="15"/>
      <c r="PKZ212" s="15"/>
      <c r="PLA212" s="15"/>
      <c r="PLB212" s="15"/>
      <c r="PLC212" s="15"/>
      <c r="PLD212" s="15"/>
      <c r="PLE212" s="15"/>
      <c r="PLF212" s="15"/>
      <c r="PLG212" s="15"/>
      <c r="PLH212" s="15"/>
      <c r="PLI212" s="15"/>
      <c r="PLJ212" s="15"/>
      <c r="PLK212" s="15"/>
      <c r="PLL212" s="15"/>
      <c r="PLM212" s="15"/>
      <c r="PLN212" s="15"/>
      <c r="PLO212" s="15"/>
      <c r="PLP212" s="15"/>
      <c r="PLQ212" s="15"/>
      <c r="PLR212" s="15"/>
      <c r="PLS212" s="15"/>
      <c r="PLT212" s="15"/>
      <c r="PLU212" s="15"/>
      <c r="PLV212" s="15"/>
      <c r="PLW212" s="15"/>
      <c r="PLX212" s="15"/>
      <c r="PLY212" s="15"/>
      <c r="PLZ212" s="15"/>
      <c r="PMA212" s="15"/>
      <c r="PMB212" s="15"/>
      <c r="PMC212" s="15"/>
      <c r="PMD212" s="15"/>
      <c r="PME212" s="15"/>
      <c r="PMF212" s="15"/>
      <c r="PMG212" s="15"/>
      <c r="PMH212" s="15"/>
      <c r="PMI212" s="15"/>
      <c r="PMJ212" s="15"/>
      <c r="PMK212" s="15"/>
      <c r="PML212" s="15"/>
      <c r="PMM212" s="15"/>
      <c r="PMN212" s="15"/>
      <c r="PMO212" s="15"/>
      <c r="PMP212" s="15"/>
      <c r="PMQ212" s="15"/>
      <c r="PMR212" s="15"/>
      <c r="PMS212" s="15"/>
      <c r="PMT212" s="15"/>
      <c r="PMU212" s="15"/>
      <c r="PMV212" s="15"/>
      <c r="PMW212" s="15"/>
      <c r="PMX212" s="15"/>
      <c r="PMY212" s="15"/>
      <c r="PMZ212" s="15"/>
      <c r="PNA212" s="15"/>
      <c r="PNB212" s="15"/>
      <c r="PNC212" s="15"/>
      <c r="PND212" s="15"/>
      <c r="PNE212" s="15"/>
      <c r="PNF212" s="15"/>
      <c r="PNG212" s="15"/>
      <c r="PNH212" s="15"/>
      <c r="PNI212" s="15"/>
      <c r="PNJ212" s="15"/>
      <c r="PNK212" s="15"/>
      <c r="PNL212" s="15"/>
      <c r="PNM212" s="15"/>
      <c r="PNN212" s="15"/>
      <c r="PNO212" s="15"/>
      <c r="PNP212" s="15"/>
      <c r="PNQ212" s="15"/>
      <c r="PNR212" s="15"/>
      <c r="PNS212" s="15"/>
      <c r="PNT212" s="15"/>
      <c r="PNU212" s="15"/>
      <c r="PNV212" s="15"/>
      <c r="PNW212" s="15"/>
      <c r="PNX212" s="15"/>
      <c r="PNY212" s="15"/>
      <c r="PNZ212" s="15"/>
      <c r="POA212" s="15"/>
      <c r="POB212" s="15"/>
      <c r="POC212" s="15"/>
      <c r="POD212" s="15"/>
      <c r="POE212" s="15"/>
      <c r="POF212" s="15"/>
      <c r="POG212" s="15"/>
      <c r="POH212" s="15"/>
      <c r="POI212" s="15"/>
      <c r="POJ212" s="15"/>
      <c r="POK212" s="15"/>
      <c r="POL212" s="15"/>
      <c r="POM212" s="15"/>
      <c r="PON212" s="15"/>
      <c r="POO212" s="15"/>
      <c r="POP212" s="15"/>
      <c r="POQ212" s="15"/>
      <c r="POR212" s="15"/>
      <c r="POS212" s="15"/>
      <c r="POT212" s="15"/>
      <c r="POU212" s="15"/>
      <c r="POV212" s="15"/>
      <c r="POW212" s="15"/>
      <c r="POX212" s="15"/>
      <c r="POY212" s="15"/>
      <c r="POZ212" s="15"/>
      <c r="PPA212" s="15"/>
      <c r="PPB212" s="15"/>
      <c r="PPC212" s="15"/>
      <c r="PPD212" s="15"/>
      <c r="PPE212" s="15"/>
      <c r="PPF212" s="15"/>
      <c r="PPG212" s="15"/>
      <c r="PPH212" s="15"/>
      <c r="PPI212" s="15"/>
      <c r="PPJ212" s="15"/>
      <c r="PPK212" s="15"/>
      <c r="PPL212" s="15"/>
      <c r="PPM212" s="15"/>
      <c r="PPN212" s="15"/>
      <c r="PPO212" s="15"/>
      <c r="PPP212" s="15"/>
      <c r="PPQ212" s="15"/>
      <c r="PPR212" s="15"/>
      <c r="PPS212" s="15"/>
      <c r="PPT212" s="15"/>
      <c r="PPU212" s="15"/>
      <c r="PPV212" s="15"/>
      <c r="PPW212" s="15"/>
      <c r="PPX212" s="15"/>
      <c r="PPY212" s="15"/>
      <c r="PPZ212" s="15"/>
      <c r="PQA212" s="15"/>
      <c r="PQB212" s="15"/>
      <c r="PQC212" s="15"/>
      <c r="PQD212" s="15"/>
      <c r="PQE212" s="15"/>
      <c r="PQF212" s="15"/>
      <c r="PQG212" s="15"/>
      <c r="PQH212" s="15"/>
      <c r="PQI212" s="15"/>
      <c r="PQJ212" s="15"/>
      <c r="PQK212" s="15"/>
      <c r="PQL212" s="15"/>
      <c r="PQM212" s="15"/>
      <c r="PQN212" s="15"/>
      <c r="PQO212" s="15"/>
      <c r="PQP212" s="15"/>
      <c r="PQQ212" s="15"/>
      <c r="PQR212" s="15"/>
      <c r="PQS212" s="15"/>
      <c r="PQT212" s="15"/>
      <c r="PQU212" s="15"/>
      <c r="PQV212" s="15"/>
      <c r="PQW212" s="15"/>
      <c r="PQX212" s="15"/>
      <c r="PQY212" s="15"/>
      <c r="PQZ212" s="15"/>
      <c r="PRA212" s="15"/>
      <c r="PRB212" s="15"/>
      <c r="PRC212" s="15"/>
      <c r="PRD212" s="15"/>
      <c r="PRE212" s="15"/>
      <c r="PRF212" s="15"/>
      <c r="PRG212" s="15"/>
      <c r="PRH212" s="15"/>
      <c r="PRI212" s="15"/>
      <c r="PRJ212" s="15"/>
      <c r="PRK212" s="15"/>
      <c r="PRL212" s="15"/>
      <c r="PRM212" s="15"/>
      <c r="PRN212" s="15"/>
      <c r="PRO212" s="15"/>
      <c r="PRP212" s="15"/>
      <c r="PRQ212" s="15"/>
      <c r="PRR212" s="15"/>
      <c r="PRS212" s="15"/>
      <c r="PRT212" s="15"/>
      <c r="PRU212" s="15"/>
      <c r="PRV212" s="15"/>
      <c r="PRW212" s="15"/>
      <c r="PRX212" s="15"/>
      <c r="PRY212" s="15"/>
      <c r="PRZ212" s="15"/>
      <c r="PSA212" s="15"/>
      <c r="PSB212" s="15"/>
      <c r="PSC212" s="15"/>
      <c r="PSD212" s="15"/>
      <c r="PSE212" s="15"/>
      <c r="PSF212" s="15"/>
      <c r="PSG212" s="15"/>
      <c r="PSH212" s="15"/>
      <c r="PSI212" s="15"/>
      <c r="PSJ212" s="15"/>
      <c r="PSK212" s="15"/>
      <c r="PSL212" s="15"/>
      <c r="PSM212" s="15"/>
      <c r="PSN212" s="15"/>
      <c r="PSO212" s="15"/>
      <c r="PSP212" s="15"/>
      <c r="PSQ212" s="15"/>
      <c r="PSR212" s="15"/>
      <c r="PSS212" s="15"/>
      <c r="PST212" s="15"/>
      <c r="PSU212" s="15"/>
      <c r="PSV212" s="15"/>
      <c r="PSW212" s="15"/>
      <c r="PSX212" s="15"/>
      <c r="PSY212" s="15"/>
      <c r="PSZ212" s="15"/>
      <c r="PTA212" s="15"/>
      <c r="PTB212" s="15"/>
      <c r="PTC212" s="15"/>
      <c r="PTD212" s="15"/>
      <c r="PTE212" s="15"/>
      <c r="PTF212" s="15"/>
      <c r="PTG212" s="15"/>
      <c r="PTH212" s="15"/>
      <c r="PTI212" s="15"/>
      <c r="PTJ212" s="15"/>
      <c r="PTK212" s="15"/>
      <c r="PTL212" s="15"/>
      <c r="PTM212" s="15"/>
      <c r="PTN212" s="15"/>
      <c r="PTO212" s="15"/>
      <c r="PTP212" s="15"/>
      <c r="PTQ212" s="15"/>
      <c r="PTR212" s="15"/>
      <c r="PTS212" s="15"/>
      <c r="PTT212" s="15"/>
      <c r="PTU212" s="15"/>
      <c r="PTV212" s="15"/>
      <c r="PTW212" s="15"/>
      <c r="PTX212" s="15"/>
      <c r="PTY212" s="15"/>
      <c r="PTZ212" s="15"/>
      <c r="PUA212" s="15"/>
      <c r="PUB212" s="15"/>
      <c r="PUC212" s="15"/>
      <c r="PUD212" s="15"/>
      <c r="PUE212" s="15"/>
      <c r="PUF212" s="15"/>
      <c r="PUG212" s="15"/>
      <c r="PUH212" s="15"/>
      <c r="PUI212" s="15"/>
      <c r="PUJ212" s="15"/>
      <c r="PUK212" s="15"/>
      <c r="PUL212" s="15"/>
      <c r="PUM212" s="15"/>
      <c r="PUN212" s="15"/>
      <c r="PUO212" s="15"/>
      <c r="PUP212" s="15"/>
      <c r="PUQ212" s="15"/>
      <c r="PUR212" s="15"/>
      <c r="PUS212" s="15"/>
      <c r="PUT212" s="15"/>
      <c r="PUU212" s="15"/>
      <c r="PUV212" s="15"/>
      <c r="PUW212" s="15"/>
      <c r="PUX212" s="15"/>
      <c r="PUY212" s="15"/>
      <c r="PUZ212" s="15"/>
      <c r="PVA212" s="15"/>
      <c r="PVB212" s="15"/>
      <c r="PVC212" s="15"/>
      <c r="PVD212" s="15"/>
      <c r="PVE212" s="15"/>
      <c r="PVF212" s="15"/>
      <c r="PVG212" s="15"/>
      <c r="PVH212" s="15"/>
      <c r="PVI212" s="15"/>
      <c r="PVJ212" s="15"/>
      <c r="PVK212" s="15"/>
      <c r="PVL212" s="15"/>
      <c r="PVM212" s="15"/>
      <c r="PVN212" s="15"/>
      <c r="PVO212" s="15"/>
      <c r="PVP212" s="15"/>
      <c r="PVQ212" s="15"/>
      <c r="PVR212" s="15"/>
      <c r="PVS212" s="15"/>
      <c r="PVT212" s="15"/>
      <c r="PVU212" s="15"/>
      <c r="PVV212" s="15"/>
      <c r="PVW212" s="15"/>
      <c r="PVX212" s="15"/>
      <c r="PVY212" s="15"/>
      <c r="PVZ212" s="15"/>
      <c r="PWA212" s="15"/>
      <c r="PWB212" s="15"/>
      <c r="PWC212" s="15"/>
      <c r="PWD212" s="15"/>
      <c r="PWE212" s="15"/>
      <c r="PWF212" s="15"/>
      <c r="PWG212" s="15"/>
      <c r="PWH212" s="15"/>
      <c r="PWI212" s="15"/>
      <c r="PWJ212" s="15"/>
      <c r="PWK212" s="15"/>
      <c r="PWL212" s="15"/>
      <c r="PWM212" s="15"/>
      <c r="PWN212" s="15"/>
      <c r="PWO212" s="15"/>
      <c r="PWP212" s="15"/>
      <c r="PWQ212" s="15"/>
      <c r="PWR212" s="15"/>
      <c r="PWS212" s="15"/>
      <c r="PWT212" s="15"/>
      <c r="PWU212" s="15"/>
      <c r="PWV212" s="15"/>
      <c r="PWW212" s="15"/>
      <c r="PWX212" s="15"/>
      <c r="PWY212" s="15"/>
      <c r="PWZ212" s="15"/>
      <c r="PXA212" s="15"/>
      <c r="PXB212" s="15"/>
      <c r="PXC212" s="15"/>
      <c r="PXD212" s="15"/>
      <c r="PXE212" s="15"/>
      <c r="PXF212" s="15"/>
      <c r="PXG212" s="15"/>
      <c r="PXH212" s="15"/>
      <c r="PXI212" s="15"/>
      <c r="PXJ212" s="15"/>
      <c r="PXK212" s="15"/>
      <c r="PXL212" s="15"/>
      <c r="PXM212" s="15"/>
      <c r="PXN212" s="15"/>
      <c r="PXO212" s="15"/>
      <c r="PXP212" s="15"/>
      <c r="PXQ212" s="15"/>
      <c r="PXR212" s="15"/>
      <c r="PXS212" s="15"/>
      <c r="PXT212" s="15"/>
      <c r="PXU212" s="15"/>
      <c r="PXV212" s="15"/>
      <c r="PXW212" s="15"/>
      <c r="PXX212" s="15"/>
      <c r="PXY212" s="15"/>
      <c r="PXZ212" s="15"/>
      <c r="PYA212" s="15"/>
      <c r="PYB212" s="15"/>
      <c r="PYC212" s="15"/>
      <c r="PYD212" s="15"/>
      <c r="PYE212" s="15"/>
      <c r="PYF212" s="15"/>
      <c r="PYG212" s="15"/>
      <c r="PYH212" s="15"/>
      <c r="PYI212" s="15"/>
      <c r="PYJ212" s="15"/>
      <c r="PYK212" s="15"/>
      <c r="PYL212" s="15"/>
      <c r="PYM212" s="15"/>
      <c r="PYN212" s="15"/>
      <c r="PYO212" s="15"/>
      <c r="PYP212" s="15"/>
      <c r="PYQ212" s="15"/>
      <c r="PYR212" s="15"/>
      <c r="PYS212" s="15"/>
      <c r="PYT212" s="15"/>
      <c r="PYU212" s="15"/>
      <c r="PYV212" s="15"/>
      <c r="PYW212" s="15"/>
      <c r="PYX212" s="15"/>
      <c r="PYY212" s="15"/>
      <c r="PYZ212" s="15"/>
      <c r="PZA212" s="15"/>
      <c r="PZB212" s="15"/>
      <c r="PZC212" s="15"/>
      <c r="PZD212" s="15"/>
      <c r="PZE212" s="15"/>
      <c r="PZF212" s="15"/>
      <c r="PZG212" s="15"/>
      <c r="PZH212" s="15"/>
      <c r="PZI212" s="15"/>
      <c r="PZJ212" s="15"/>
      <c r="PZK212" s="15"/>
      <c r="PZL212" s="15"/>
      <c r="PZM212" s="15"/>
      <c r="PZN212" s="15"/>
      <c r="PZO212" s="15"/>
      <c r="PZP212" s="15"/>
      <c r="PZQ212" s="15"/>
      <c r="PZR212" s="15"/>
      <c r="PZS212" s="15"/>
      <c r="PZT212" s="15"/>
      <c r="PZU212" s="15"/>
      <c r="PZV212" s="15"/>
      <c r="PZW212" s="15"/>
      <c r="PZX212" s="15"/>
      <c r="PZY212" s="15"/>
      <c r="PZZ212" s="15"/>
      <c r="QAA212" s="15"/>
      <c r="QAB212" s="15"/>
      <c r="QAC212" s="15"/>
      <c r="QAD212" s="15"/>
      <c r="QAE212" s="15"/>
      <c r="QAF212" s="15"/>
      <c r="QAG212" s="15"/>
      <c r="QAH212" s="15"/>
      <c r="QAI212" s="15"/>
      <c r="QAJ212" s="15"/>
      <c r="QAK212" s="15"/>
      <c r="QAL212" s="15"/>
      <c r="QAM212" s="15"/>
      <c r="QAN212" s="15"/>
      <c r="QAO212" s="15"/>
      <c r="QAP212" s="15"/>
      <c r="QAQ212" s="15"/>
      <c r="QAR212" s="15"/>
      <c r="QAS212" s="15"/>
      <c r="QAT212" s="15"/>
      <c r="QAU212" s="15"/>
      <c r="QAV212" s="15"/>
      <c r="QAW212" s="15"/>
      <c r="QAX212" s="15"/>
      <c r="QAY212" s="15"/>
      <c r="QAZ212" s="15"/>
      <c r="QBA212" s="15"/>
      <c r="QBB212" s="15"/>
      <c r="QBC212" s="15"/>
      <c r="QBD212" s="15"/>
      <c r="QBE212" s="15"/>
      <c r="QBF212" s="15"/>
      <c r="QBG212" s="15"/>
      <c r="QBH212" s="15"/>
      <c r="QBI212" s="15"/>
      <c r="QBJ212" s="15"/>
      <c r="QBK212" s="15"/>
      <c r="QBL212" s="15"/>
      <c r="QBM212" s="15"/>
      <c r="QBN212" s="15"/>
      <c r="QBO212" s="15"/>
      <c r="QBP212" s="15"/>
      <c r="QBQ212" s="15"/>
      <c r="QBR212" s="15"/>
      <c r="QBS212" s="15"/>
      <c r="QBT212" s="15"/>
      <c r="QBU212" s="15"/>
      <c r="QBV212" s="15"/>
      <c r="QBW212" s="15"/>
      <c r="QBX212" s="15"/>
      <c r="QBY212" s="15"/>
      <c r="QBZ212" s="15"/>
      <c r="QCA212" s="15"/>
      <c r="QCB212" s="15"/>
      <c r="QCC212" s="15"/>
      <c r="QCD212" s="15"/>
      <c r="QCE212" s="15"/>
      <c r="QCF212" s="15"/>
      <c r="QCG212" s="15"/>
      <c r="QCH212" s="15"/>
      <c r="QCI212" s="15"/>
      <c r="QCJ212" s="15"/>
      <c r="QCK212" s="15"/>
      <c r="QCL212" s="15"/>
      <c r="QCM212" s="15"/>
      <c r="QCN212" s="15"/>
      <c r="QCO212" s="15"/>
      <c r="QCP212" s="15"/>
      <c r="QCQ212" s="15"/>
      <c r="QCR212" s="15"/>
      <c r="QCS212" s="15"/>
      <c r="QCT212" s="15"/>
      <c r="QCU212" s="15"/>
      <c r="QCV212" s="15"/>
      <c r="QCW212" s="15"/>
      <c r="QCX212" s="15"/>
      <c r="QCY212" s="15"/>
      <c r="QCZ212" s="15"/>
      <c r="QDA212" s="15"/>
      <c r="QDB212" s="15"/>
      <c r="QDC212" s="15"/>
      <c r="QDD212" s="15"/>
      <c r="QDE212" s="15"/>
      <c r="QDF212" s="15"/>
      <c r="QDG212" s="15"/>
      <c r="QDH212" s="15"/>
      <c r="QDI212" s="15"/>
      <c r="QDJ212" s="15"/>
      <c r="QDK212" s="15"/>
      <c r="QDL212" s="15"/>
      <c r="QDM212" s="15"/>
      <c r="QDN212" s="15"/>
      <c r="QDO212" s="15"/>
      <c r="QDP212" s="15"/>
      <c r="QDQ212" s="15"/>
      <c r="QDR212" s="15"/>
      <c r="QDS212" s="15"/>
      <c r="QDT212" s="15"/>
      <c r="QDU212" s="15"/>
      <c r="QDV212" s="15"/>
      <c r="QDW212" s="15"/>
      <c r="QDX212" s="15"/>
      <c r="QDY212" s="15"/>
      <c r="QDZ212" s="15"/>
      <c r="QEA212" s="15"/>
      <c r="QEB212" s="15"/>
      <c r="QEC212" s="15"/>
      <c r="QED212" s="15"/>
      <c r="QEE212" s="15"/>
      <c r="QEF212" s="15"/>
      <c r="QEG212" s="15"/>
      <c r="QEH212" s="15"/>
      <c r="QEI212" s="15"/>
      <c r="QEJ212" s="15"/>
      <c r="QEK212" s="15"/>
      <c r="QEL212" s="15"/>
      <c r="QEM212" s="15"/>
      <c r="QEN212" s="15"/>
      <c r="QEO212" s="15"/>
      <c r="QEP212" s="15"/>
      <c r="QEQ212" s="15"/>
      <c r="QER212" s="15"/>
      <c r="QES212" s="15"/>
      <c r="QET212" s="15"/>
      <c r="QEU212" s="15"/>
      <c r="QEV212" s="15"/>
      <c r="QEW212" s="15"/>
      <c r="QEX212" s="15"/>
      <c r="QEY212" s="15"/>
      <c r="QEZ212" s="15"/>
      <c r="QFA212" s="15"/>
      <c r="QFB212" s="15"/>
      <c r="QFC212" s="15"/>
      <c r="QFD212" s="15"/>
      <c r="QFE212" s="15"/>
      <c r="QFF212" s="15"/>
      <c r="QFG212" s="15"/>
      <c r="QFH212" s="15"/>
      <c r="QFI212" s="15"/>
      <c r="QFJ212" s="15"/>
      <c r="QFK212" s="15"/>
      <c r="QFL212" s="15"/>
      <c r="QFM212" s="15"/>
      <c r="QFN212" s="15"/>
      <c r="QFO212" s="15"/>
      <c r="QFP212" s="15"/>
      <c r="QFQ212" s="15"/>
      <c r="QFR212" s="15"/>
      <c r="QFS212" s="15"/>
      <c r="QFT212" s="15"/>
      <c r="QFU212" s="15"/>
      <c r="QFV212" s="15"/>
      <c r="QFW212" s="15"/>
      <c r="QFX212" s="15"/>
      <c r="QFY212" s="15"/>
      <c r="QFZ212" s="15"/>
      <c r="QGA212" s="15"/>
      <c r="QGB212" s="15"/>
      <c r="QGC212" s="15"/>
      <c r="QGD212" s="15"/>
      <c r="QGE212" s="15"/>
      <c r="QGF212" s="15"/>
      <c r="QGG212" s="15"/>
      <c r="QGH212" s="15"/>
      <c r="QGI212" s="15"/>
      <c r="QGJ212" s="15"/>
      <c r="QGK212" s="15"/>
      <c r="QGL212" s="15"/>
      <c r="QGM212" s="15"/>
      <c r="QGN212" s="15"/>
      <c r="QGO212" s="15"/>
      <c r="QGP212" s="15"/>
      <c r="QGQ212" s="15"/>
      <c r="QGR212" s="15"/>
      <c r="QGS212" s="15"/>
      <c r="QGT212" s="15"/>
      <c r="QGU212" s="15"/>
      <c r="QGV212" s="15"/>
      <c r="QGW212" s="15"/>
      <c r="QGX212" s="15"/>
      <c r="QGY212" s="15"/>
      <c r="QGZ212" s="15"/>
      <c r="QHA212" s="15"/>
      <c r="QHB212" s="15"/>
      <c r="QHC212" s="15"/>
      <c r="QHD212" s="15"/>
      <c r="QHE212" s="15"/>
      <c r="QHF212" s="15"/>
      <c r="QHG212" s="15"/>
      <c r="QHH212" s="15"/>
      <c r="QHI212" s="15"/>
      <c r="QHJ212" s="15"/>
      <c r="QHK212" s="15"/>
      <c r="QHL212" s="15"/>
      <c r="QHM212" s="15"/>
      <c r="QHN212" s="15"/>
      <c r="QHO212" s="15"/>
      <c r="QHP212" s="15"/>
      <c r="QHQ212" s="15"/>
      <c r="QHR212" s="15"/>
      <c r="QHS212" s="15"/>
      <c r="QHT212" s="15"/>
      <c r="QHU212" s="15"/>
      <c r="QHV212" s="15"/>
      <c r="QHW212" s="15"/>
      <c r="QHX212" s="15"/>
      <c r="QHY212" s="15"/>
      <c r="QHZ212" s="15"/>
      <c r="QIA212" s="15"/>
      <c r="QIB212" s="15"/>
      <c r="QIC212" s="15"/>
      <c r="QID212" s="15"/>
      <c r="QIE212" s="15"/>
      <c r="QIF212" s="15"/>
      <c r="QIG212" s="15"/>
      <c r="QIH212" s="15"/>
      <c r="QII212" s="15"/>
      <c r="QIJ212" s="15"/>
      <c r="QIK212" s="15"/>
      <c r="QIL212" s="15"/>
      <c r="QIM212" s="15"/>
      <c r="QIN212" s="15"/>
      <c r="QIO212" s="15"/>
      <c r="QIP212" s="15"/>
      <c r="QIQ212" s="15"/>
      <c r="QIR212" s="15"/>
      <c r="QIS212" s="15"/>
      <c r="QIT212" s="15"/>
      <c r="QIU212" s="15"/>
      <c r="QIV212" s="15"/>
      <c r="QIW212" s="15"/>
      <c r="QIX212" s="15"/>
      <c r="QIY212" s="15"/>
      <c r="QIZ212" s="15"/>
      <c r="QJA212" s="15"/>
      <c r="QJB212" s="15"/>
      <c r="QJC212" s="15"/>
      <c r="QJD212" s="15"/>
      <c r="QJE212" s="15"/>
      <c r="QJF212" s="15"/>
      <c r="QJG212" s="15"/>
      <c r="QJH212" s="15"/>
      <c r="QJI212" s="15"/>
      <c r="QJJ212" s="15"/>
      <c r="QJK212" s="15"/>
      <c r="QJL212" s="15"/>
      <c r="QJM212" s="15"/>
      <c r="QJN212" s="15"/>
      <c r="QJO212" s="15"/>
      <c r="QJP212" s="15"/>
      <c r="QJQ212" s="15"/>
      <c r="QJR212" s="15"/>
      <c r="QJS212" s="15"/>
      <c r="QJT212" s="15"/>
      <c r="QJU212" s="15"/>
      <c r="QJV212" s="15"/>
      <c r="QJW212" s="15"/>
      <c r="QJX212" s="15"/>
      <c r="QJY212" s="15"/>
      <c r="QJZ212" s="15"/>
      <c r="QKA212" s="15"/>
      <c r="QKB212" s="15"/>
      <c r="QKC212" s="15"/>
      <c r="QKD212" s="15"/>
      <c r="QKE212" s="15"/>
      <c r="QKF212" s="15"/>
      <c r="QKG212" s="15"/>
      <c r="QKH212" s="15"/>
      <c r="QKI212" s="15"/>
      <c r="QKJ212" s="15"/>
      <c r="QKK212" s="15"/>
      <c r="QKL212" s="15"/>
      <c r="QKM212" s="15"/>
      <c r="QKN212" s="15"/>
      <c r="QKO212" s="15"/>
      <c r="QKP212" s="15"/>
      <c r="QKQ212" s="15"/>
      <c r="QKR212" s="15"/>
      <c r="QKS212" s="15"/>
      <c r="QKT212" s="15"/>
      <c r="QKU212" s="15"/>
      <c r="QKV212" s="15"/>
      <c r="QKW212" s="15"/>
      <c r="QKX212" s="15"/>
      <c r="QKY212" s="15"/>
      <c r="QKZ212" s="15"/>
      <c r="QLA212" s="15"/>
      <c r="QLB212" s="15"/>
      <c r="QLC212" s="15"/>
      <c r="QLD212" s="15"/>
      <c r="QLE212" s="15"/>
      <c r="QLF212" s="15"/>
      <c r="QLG212" s="15"/>
      <c r="QLH212" s="15"/>
      <c r="QLI212" s="15"/>
      <c r="QLJ212" s="15"/>
      <c r="QLK212" s="15"/>
      <c r="QLL212" s="15"/>
      <c r="QLM212" s="15"/>
      <c r="QLN212" s="15"/>
      <c r="QLO212" s="15"/>
      <c r="QLP212" s="15"/>
      <c r="QLQ212" s="15"/>
      <c r="QLR212" s="15"/>
      <c r="QLS212" s="15"/>
      <c r="QLT212" s="15"/>
      <c r="QLU212" s="15"/>
      <c r="QLV212" s="15"/>
      <c r="QLW212" s="15"/>
      <c r="QLX212" s="15"/>
      <c r="QLY212" s="15"/>
      <c r="QLZ212" s="15"/>
      <c r="QMA212" s="15"/>
      <c r="QMB212" s="15"/>
      <c r="QMC212" s="15"/>
      <c r="QMD212" s="15"/>
      <c r="QME212" s="15"/>
      <c r="QMF212" s="15"/>
      <c r="QMG212" s="15"/>
      <c r="QMH212" s="15"/>
      <c r="QMI212" s="15"/>
      <c r="QMJ212" s="15"/>
      <c r="QMK212" s="15"/>
      <c r="QML212" s="15"/>
      <c r="QMM212" s="15"/>
      <c r="QMN212" s="15"/>
      <c r="QMO212" s="15"/>
      <c r="QMP212" s="15"/>
      <c r="QMQ212" s="15"/>
      <c r="QMR212" s="15"/>
      <c r="QMS212" s="15"/>
      <c r="QMT212" s="15"/>
      <c r="QMU212" s="15"/>
      <c r="QMV212" s="15"/>
      <c r="QMW212" s="15"/>
      <c r="QMX212" s="15"/>
      <c r="QMY212" s="15"/>
      <c r="QMZ212" s="15"/>
      <c r="QNA212" s="15"/>
      <c r="QNB212" s="15"/>
      <c r="QNC212" s="15"/>
      <c r="QND212" s="15"/>
      <c r="QNE212" s="15"/>
      <c r="QNF212" s="15"/>
      <c r="QNG212" s="15"/>
      <c r="QNH212" s="15"/>
      <c r="QNI212" s="15"/>
      <c r="QNJ212" s="15"/>
      <c r="QNK212" s="15"/>
      <c r="QNL212" s="15"/>
      <c r="QNM212" s="15"/>
      <c r="QNN212" s="15"/>
      <c r="QNO212" s="15"/>
      <c r="QNP212" s="15"/>
      <c r="QNQ212" s="15"/>
      <c r="QNR212" s="15"/>
      <c r="QNS212" s="15"/>
      <c r="QNT212" s="15"/>
      <c r="QNU212" s="15"/>
      <c r="QNV212" s="15"/>
      <c r="QNW212" s="15"/>
      <c r="QNX212" s="15"/>
      <c r="QNY212" s="15"/>
      <c r="QNZ212" s="15"/>
      <c r="QOA212" s="15"/>
      <c r="QOB212" s="15"/>
      <c r="QOC212" s="15"/>
      <c r="QOD212" s="15"/>
      <c r="QOE212" s="15"/>
      <c r="QOF212" s="15"/>
      <c r="QOG212" s="15"/>
      <c r="QOH212" s="15"/>
      <c r="QOI212" s="15"/>
      <c r="QOJ212" s="15"/>
      <c r="QOK212" s="15"/>
      <c r="QOL212" s="15"/>
      <c r="QOM212" s="15"/>
      <c r="QON212" s="15"/>
      <c r="QOO212" s="15"/>
      <c r="QOP212" s="15"/>
      <c r="QOQ212" s="15"/>
      <c r="QOR212" s="15"/>
      <c r="QOS212" s="15"/>
      <c r="QOT212" s="15"/>
      <c r="QOU212" s="15"/>
      <c r="QOV212" s="15"/>
      <c r="QOW212" s="15"/>
      <c r="QOX212" s="15"/>
      <c r="QOY212" s="15"/>
      <c r="QOZ212" s="15"/>
      <c r="QPA212" s="15"/>
      <c r="QPB212" s="15"/>
      <c r="QPC212" s="15"/>
      <c r="QPD212" s="15"/>
      <c r="QPE212" s="15"/>
      <c r="QPF212" s="15"/>
      <c r="QPG212" s="15"/>
      <c r="QPH212" s="15"/>
      <c r="QPI212" s="15"/>
      <c r="QPJ212" s="15"/>
      <c r="QPK212" s="15"/>
      <c r="QPL212" s="15"/>
      <c r="QPM212" s="15"/>
      <c r="QPN212" s="15"/>
      <c r="QPO212" s="15"/>
      <c r="QPP212" s="15"/>
      <c r="QPQ212" s="15"/>
      <c r="QPR212" s="15"/>
      <c r="QPS212" s="15"/>
      <c r="QPT212" s="15"/>
      <c r="QPU212" s="15"/>
      <c r="QPV212" s="15"/>
      <c r="QPW212" s="15"/>
      <c r="QPX212" s="15"/>
      <c r="QPY212" s="15"/>
      <c r="QPZ212" s="15"/>
      <c r="QQA212" s="15"/>
      <c r="QQB212" s="15"/>
      <c r="QQC212" s="15"/>
      <c r="QQD212" s="15"/>
      <c r="QQE212" s="15"/>
      <c r="QQF212" s="15"/>
      <c r="QQG212" s="15"/>
      <c r="QQH212" s="15"/>
      <c r="QQI212" s="15"/>
      <c r="QQJ212" s="15"/>
      <c r="QQK212" s="15"/>
      <c r="QQL212" s="15"/>
      <c r="QQM212" s="15"/>
      <c r="QQN212" s="15"/>
      <c r="QQO212" s="15"/>
      <c r="QQP212" s="15"/>
      <c r="QQQ212" s="15"/>
      <c r="QQR212" s="15"/>
      <c r="QQS212" s="15"/>
      <c r="QQT212" s="15"/>
      <c r="QQU212" s="15"/>
      <c r="QQV212" s="15"/>
      <c r="QQW212" s="15"/>
      <c r="QQX212" s="15"/>
      <c r="QQY212" s="15"/>
      <c r="QQZ212" s="15"/>
      <c r="QRA212" s="15"/>
      <c r="QRB212" s="15"/>
      <c r="QRC212" s="15"/>
      <c r="QRD212" s="15"/>
      <c r="QRE212" s="15"/>
      <c r="QRF212" s="15"/>
      <c r="QRG212" s="15"/>
      <c r="QRH212" s="15"/>
      <c r="QRI212" s="15"/>
      <c r="QRJ212" s="15"/>
      <c r="QRK212" s="15"/>
      <c r="QRL212" s="15"/>
      <c r="QRM212" s="15"/>
      <c r="QRN212" s="15"/>
      <c r="QRO212" s="15"/>
      <c r="QRP212" s="15"/>
      <c r="QRQ212" s="15"/>
      <c r="QRR212" s="15"/>
      <c r="QRS212" s="15"/>
      <c r="QRT212" s="15"/>
      <c r="QRU212" s="15"/>
      <c r="QRV212" s="15"/>
      <c r="QRW212" s="15"/>
      <c r="QRX212" s="15"/>
      <c r="QRY212" s="15"/>
      <c r="QRZ212" s="15"/>
      <c r="QSA212" s="15"/>
      <c r="QSB212" s="15"/>
      <c r="QSC212" s="15"/>
      <c r="QSD212" s="15"/>
      <c r="QSE212" s="15"/>
      <c r="QSF212" s="15"/>
      <c r="QSG212" s="15"/>
      <c r="QSH212" s="15"/>
      <c r="QSI212" s="15"/>
      <c r="QSJ212" s="15"/>
      <c r="QSK212" s="15"/>
      <c r="QSL212" s="15"/>
      <c r="QSM212" s="15"/>
      <c r="QSN212" s="15"/>
      <c r="QSO212" s="15"/>
      <c r="QSP212" s="15"/>
      <c r="QSQ212" s="15"/>
      <c r="QSR212" s="15"/>
      <c r="QSS212" s="15"/>
      <c r="QST212" s="15"/>
      <c r="QSU212" s="15"/>
      <c r="QSV212" s="15"/>
      <c r="QSW212" s="15"/>
      <c r="QSX212" s="15"/>
      <c r="QSY212" s="15"/>
      <c r="QSZ212" s="15"/>
      <c r="QTA212" s="15"/>
      <c r="QTB212" s="15"/>
      <c r="QTC212" s="15"/>
      <c r="QTD212" s="15"/>
      <c r="QTE212" s="15"/>
      <c r="QTF212" s="15"/>
      <c r="QTG212" s="15"/>
      <c r="QTH212" s="15"/>
      <c r="QTI212" s="15"/>
      <c r="QTJ212" s="15"/>
      <c r="QTK212" s="15"/>
      <c r="QTL212" s="15"/>
      <c r="QTM212" s="15"/>
      <c r="QTN212" s="15"/>
      <c r="QTO212" s="15"/>
      <c r="QTP212" s="15"/>
      <c r="QTQ212" s="15"/>
      <c r="QTR212" s="15"/>
      <c r="QTS212" s="15"/>
      <c r="QTT212" s="15"/>
      <c r="QTU212" s="15"/>
      <c r="QTV212" s="15"/>
      <c r="QTW212" s="15"/>
      <c r="QTX212" s="15"/>
      <c r="QTY212" s="15"/>
      <c r="QTZ212" s="15"/>
      <c r="QUA212" s="15"/>
      <c r="QUB212" s="15"/>
      <c r="QUC212" s="15"/>
      <c r="QUD212" s="15"/>
      <c r="QUE212" s="15"/>
      <c r="QUF212" s="15"/>
      <c r="QUG212" s="15"/>
      <c r="QUH212" s="15"/>
      <c r="QUI212" s="15"/>
      <c r="QUJ212" s="15"/>
      <c r="QUK212" s="15"/>
      <c r="QUL212" s="15"/>
      <c r="QUM212" s="15"/>
      <c r="QUN212" s="15"/>
      <c r="QUO212" s="15"/>
      <c r="QUP212" s="15"/>
      <c r="QUQ212" s="15"/>
      <c r="QUR212" s="15"/>
      <c r="QUS212" s="15"/>
      <c r="QUT212" s="15"/>
      <c r="QUU212" s="15"/>
      <c r="QUV212" s="15"/>
      <c r="QUW212" s="15"/>
      <c r="QUX212" s="15"/>
      <c r="QUY212" s="15"/>
      <c r="QUZ212" s="15"/>
      <c r="QVA212" s="15"/>
      <c r="QVB212" s="15"/>
      <c r="QVC212" s="15"/>
      <c r="QVD212" s="15"/>
      <c r="QVE212" s="15"/>
      <c r="QVF212" s="15"/>
      <c r="QVG212" s="15"/>
      <c r="QVH212" s="15"/>
      <c r="QVI212" s="15"/>
      <c r="QVJ212" s="15"/>
      <c r="QVK212" s="15"/>
      <c r="QVL212" s="15"/>
      <c r="QVM212" s="15"/>
      <c r="QVN212" s="15"/>
      <c r="QVO212" s="15"/>
      <c r="QVP212" s="15"/>
      <c r="QVQ212" s="15"/>
      <c r="QVR212" s="15"/>
      <c r="QVS212" s="15"/>
      <c r="QVT212" s="15"/>
      <c r="QVU212" s="15"/>
      <c r="QVV212" s="15"/>
      <c r="QVW212" s="15"/>
      <c r="QVX212" s="15"/>
      <c r="QVY212" s="15"/>
      <c r="QVZ212" s="15"/>
      <c r="QWA212" s="15"/>
      <c r="QWB212" s="15"/>
      <c r="QWC212" s="15"/>
      <c r="QWD212" s="15"/>
      <c r="QWE212" s="15"/>
      <c r="QWF212" s="15"/>
      <c r="QWG212" s="15"/>
      <c r="QWH212" s="15"/>
      <c r="QWI212" s="15"/>
      <c r="QWJ212" s="15"/>
      <c r="QWK212" s="15"/>
      <c r="QWL212" s="15"/>
      <c r="QWM212" s="15"/>
      <c r="QWN212" s="15"/>
      <c r="QWO212" s="15"/>
      <c r="QWP212" s="15"/>
      <c r="QWQ212" s="15"/>
      <c r="QWR212" s="15"/>
      <c r="QWS212" s="15"/>
      <c r="QWT212" s="15"/>
      <c r="QWU212" s="15"/>
      <c r="QWV212" s="15"/>
      <c r="QWW212" s="15"/>
      <c r="QWX212" s="15"/>
      <c r="QWY212" s="15"/>
      <c r="QWZ212" s="15"/>
      <c r="QXA212" s="15"/>
      <c r="QXB212" s="15"/>
      <c r="QXC212" s="15"/>
      <c r="QXD212" s="15"/>
      <c r="QXE212" s="15"/>
      <c r="QXF212" s="15"/>
      <c r="QXG212" s="15"/>
      <c r="QXH212" s="15"/>
      <c r="QXI212" s="15"/>
      <c r="QXJ212" s="15"/>
      <c r="QXK212" s="15"/>
      <c r="QXL212" s="15"/>
      <c r="QXM212" s="15"/>
      <c r="QXN212" s="15"/>
      <c r="QXO212" s="15"/>
      <c r="QXP212" s="15"/>
      <c r="QXQ212" s="15"/>
      <c r="QXR212" s="15"/>
      <c r="QXS212" s="15"/>
      <c r="QXT212" s="15"/>
      <c r="QXU212" s="15"/>
      <c r="QXV212" s="15"/>
      <c r="QXW212" s="15"/>
      <c r="QXX212" s="15"/>
      <c r="QXY212" s="15"/>
      <c r="QXZ212" s="15"/>
      <c r="QYA212" s="15"/>
      <c r="QYB212" s="15"/>
      <c r="QYC212" s="15"/>
      <c r="QYD212" s="15"/>
      <c r="QYE212" s="15"/>
      <c r="QYF212" s="15"/>
      <c r="QYG212" s="15"/>
      <c r="QYH212" s="15"/>
      <c r="QYI212" s="15"/>
      <c r="QYJ212" s="15"/>
      <c r="QYK212" s="15"/>
      <c r="QYL212" s="15"/>
      <c r="QYM212" s="15"/>
      <c r="QYN212" s="15"/>
      <c r="QYO212" s="15"/>
      <c r="QYP212" s="15"/>
      <c r="QYQ212" s="15"/>
      <c r="QYR212" s="15"/>
      <c r="QYS212" s="15"/>
      <c r="QYT212" s="15"/>
      <c r="QYU212" s="15"/>
      <c r="QYV212" s="15"/>
      <c r="QYW212" s="15"/>
      <c r="QYX212" s="15"/>
      <c r="QYY212" s="15"/>
      <c r="QYZ212" s="15"/>
      <c r="QZA212" s="15"/>
      <c r="QZB212" s="15"/>
      <c r="QZC212" s="15"/>
      <c r="QZD212" s="15"/>
      <c r="QZE212" s="15"/>
      <c r="QZF212" s="15"/>
      <c r="QZG212" s="15"/>
      <c r="QZH212" s="15"/>
      <c r="QZI212" s="15"/>
      <c r="QZJ212" s="15"/>
      <c r="QZK212" s="15"/>
      <c r="QZL212" s="15"/>
      <c r="QZM212" s="15"/>
      <c r="QZN212" s="15"/>
      <c r="QZO212" s="15"/>
      <c r="QZP212" s="15"/>
      <c r="QZQ212" s="15"/>
      <c r="QZR212" s="15"/>
      <c r="QZS212" s="15"/>
      <c r="QZT212" s="15"/>
      <c r="QZU212" s="15"/>
      <c r="QZV212" s="15"/>
      <c r="QZW212" s="15"/>
      <c r="QZX212" s="15"/>
      <c r="QZY212" s="15"/>
      <c r="QZZ212" s="15"/>
      <c r="RAA212" s="15"/>
      <c r="RAB212" s="15"/>
      <c r="RAC212" s="15"/>
      <c r="RAD212" s="15"/>
      <c r="RAE212" s="15"/>
      <c r="RAF212" s="15"/>
      <c r="RAG212" s="15"/>
      <c r="RAH212" s="15"/>
      <c r="RAI212" s="15"/>
      <c r="RAJ212" s="15"/>
      <c r="RAK212" s="15"/>
      <c r="RAL212" s="15"/>
      <c r="RAM212" s="15"/>
      <c r="RAN212" s="15"/>
      <c r="RAO212" s="15"/>
      <c r="RAP212" s="15"/>
      <c r="RAQ212" s="15"/>
      <c r="RAR212" s="15"/>
      <c r="RAS212" s="15"/>
      <c r="RAT212" s="15"/>
      <c r="RAU212" s="15"/>
      <c r="RAV212" s="15"/>
      <c r="RAW212" s="15"/>
      <c r="RAX212" s="15"/>
      <c r="RAY212" s="15"/>
      <c r="RAZ212" s="15"/>
      <c r="RBA212" s="15"/>
      <c r="RBB212" s="15"/>
      <c r="RBC212" s="15"/>
      <c r="RBD212" s="15"/>
      <c r="RBE212" s="15"/>
      <c r="RBF212" s="15"/>
      <c r="RBG212" s="15"/>
      <c r="RBH212" s="15"/>
      <c r="RBI212" s="15"/>
      <c r="RBJ212" s="15"/>
      <c r="RBK212" s="15"/>
      <c r="RBL212" s="15"/>
      <c r="RBM212" s="15"/>
      <c r="RBN212" s="15"/>
      <c r="RBO212" s="15"/>
      <c r="RBP212" s="15"/>
      <c r="RBQ212" s="15"/>
      <c r="RBR212" s="15"/>
      <c r="RBS212" s="15"/>
      <c r="RBT212" s="15"/>
      <c r="RBU212" s="15"/>
      <c r="RBV212" s="15"/>
      <c r="RBW212" s="15"/>
      <c r="RBX212" s="15"/>
      <c r="RBY212" s="15"/>
      <c r="RBZ212" s="15"/>
      <c r="RCA212" s="15"/>
      <c r="RCB212" s="15"/>
      <c r="RCC212" s="15"/>
      <c r="RCD212" s="15"/>
      <c r="RCE212" s="15"/>
      <c r="RCF212" s="15"/>
      <c r="RCG212" s="15"/>
      <c r="RCH212" s="15"/>
      <c r="RCI212" s="15"/>
      <c r="RCJ212" s="15"/>
      <c r="RCK212" s="15"/>
      <c r="RCL212" s="15"/>
      <c r="RCM212" s="15"/>
      <c r="RCN212" s="15"/>
      <c r="RCO212" s="15"/>
      <c r="RCP212" s="15"/>
      <c r="RCQ212" s="15"/>
      <c r="RCR212" s="15"/>
      <c r="RCS212" s="15"/>
      <c r="RCT212" s="15"/>
      <c r="RCU212" s="15"/>
      <c r="RCV212" s="15"/>
      <c r="RCW212" s="15"/>
      <c r="RCX212" s="15"/>
      <c r="RCY212" s="15"/>
      <c r="RCZ212" s="15"/>
      <c r="RDA212" s="15"/>
      <c r="RDB212" s="15"/>
      <c r="RDC212" s="15"/>
      <c r="RDD212" s="15"/>
      <c r="RDE212" s="15"/>
      <c r="RDF212" s="15"/>
      <c r="RDG212" s="15"/>
      <c r="RDH212" s="15"/>
      <c r="RDI212" s="15"/>
      <c r="RDJ212" s="15"/>
      <c r="RDK212" s="15"/>
      <c r="RDL212" s="15"/>
      <c r="RDM212" s="15"/>
      <c r="RDN212" s="15"/>
      <c r="RDO212" s="15"/>
      <c r="RDP212" s="15"/>
      <c r="RDQ212" s="15"/>
      <c r="RDR212" s="15"/>
      <c r="RDS212" s="15"/>
      <c r="RDT212" s="15"/>
      <c r="RDU212" s="15"/>
      <c r="RDV212" s="15"/>
      <c r="RDW212" s="15"/>
      <c r="RDX212" s="15"/>
      <c r="RDY212" s="15"/>
      <c r="RDZ212" s="15"/>
      <c r="REA212" s="15"/>
      <c r="REB212" s="15"/>
      <c r="REC212" s="15"/>
      <c r="RED212" s="15"/>
      <c r="REE212" s="15"/>
      <c r="REF212" s="15"/>
      <c r="REG212" s="15"/>
      <c r="REH212" s="15"/>
      <c r="REI212" s="15"/>
      <c r="REJ212" s="15"/>
      <c r="REK212" s="15"/>
      <c r="REL212" s="15"/>
      <c r="REM212" s="15"/>
      <c r="REN212" s="15"/>
      <c r="REO212" s="15"/>
      <c r="REP212" s="15"/>
      <c r="REQ212" s="15"/>
      <c r="RER212" s="15"/>
      <c r="RES212" s="15"/>
      <c r="RET212" s="15"/>
      <c r="REU212" s="15"/>
      <c r="REV212" s="15"/>
      <c r="REW212" s="15"/>
      <c r="REX212" s="15"/>
      <c r="REY212" s="15"/>
      <c r="REZ212" s="15"/>
      <c r="RFA212" s="15"/>
      <c r="RFB212" s="15"/>
      <c r="RFC212" s="15"/>
      <c r="RFD212" s="15"/>
      <c r="RFE212" s="15"/>
      <c r="RFF212" s="15"/>
      <c r="RFG212" s="15"/>
      <c r="RFH212" s="15"/>
      <c r="RFI212" s="15"/>
      <c r="RFJ212" s="15"/>
      <c r="RFK212" s="15"/>
      <c r="RFL212" s="15"/>
      <c r="RFM212" s="15"/>
      <c r="RFN212" s="15"/>
      <c r="RFO212" s="15"/>
      <c r="RFP212" s="15"/>
      <c r="RFQ212" s="15"/>
      <c r="RFR212" s="15"/>
      <c r="RFS212" s="15"/>
      <c r="RFT212" s="15"/>
      <c r="RFU212" s="15"/>
      <c r="RFV212" s="15"/>
      <c r="RFW212" s="15"/>
      <c r="RFX212" s="15"/>
      <c r="RFY212" s="15"/>
      <c r="RFZ212" s="15"/>
      <c r="RGA212" s="15"/>
      <c r="RGB212" s="15"/>
      <c r="RGC212" s="15"/>
      <c r="RGD212" s="15"/>
      <c r="RGE212" s="15"/>
      <c r="RGF212" s="15"/>
      <c r="RGG212" s="15"/>
      <c r="RGH212" s="15"/>
      <c r="RGI212" s="15"/>
      <c r="RGJ212" s="15"/>
      <c r="RGK212" s="15"/>
      <c r="RGL212" s="15"/>
      <c r="RGM212" s="15"/>
      <c r="RGN212" s="15"/>
      <c r="RGO212" s="15"/>
      <c r="RGP212" s="15"/>
      <c r="RGQ212" s="15"/>
      <c r="RGR212" s="15"/>
      <c r="RGS212" s="15"/>
      <c r="RGT212" s="15"/>
      <c r="RGU212" s="15"/>
      <c r="RGV212" s="15"/>
      <c r="RGW212" s="15"/>
      <c r="RGX212" s="15"/>
      <c r="RGY212" s="15"/>
      <c r="RGZ212" s="15"/>
      <c r="RHA212" s="15"/>
      <c r="RHB212" s="15"/>
      <c r="RHC212" s="15"/>
      <c r="RHD212" s="15"/>
      <c r="RHE212" s="15"/>
      <c r="RHF212" s="15"/>
      <c r="RHG212" s="15"/>
      <c r="RHH212" s="15"/>
      <c r="RHI212" s="15"/>
      <c r="RHJ212" s="15"/>
      <c r="RHK212" s="15"/>
      <c r="RHL212" s="15"/>
      <c r="RHM212" s="15"/>
      <c r="RHN212" s="15"/>
      <c r="RHO212" s="15"/>
      <c r="RHP212" s="15"/>
      <c r="RHQ212" s="15"/>
      <c r="RHR212" s="15"/>
      <c r="RHS212" s="15"/>
      <c r="RHT212" s="15"/>
      <c r="RHU212" s="15"/>
      <c r="RHV212" s="15"/>
      <c r="RHW212" s="15"/>
      <c r="RHX212" s="15"/>
      <c r="RHY212" s="15"/>
      <c r="RHZ212" s="15"/>
      <c r="RIA212" s="15"/>
      <c r="RIB212" s="15"/>
      <c r="RIC212" s="15"/>
      <c r="RID212" s="15"/>
      <c r="RIE212" s="15"/>
      <c r="RIF212" s="15"/>
      <c r="RIG212" s="15"/>
      <c r="RIH212" s="15"/>
      <c r="RII212" s="15"/>
      <c r="RIJ212" s="15"/>
      <c r="RIK212" s="15"/>
      <c r="RIL212" s="15"/>
      <c r="RIM212" s="15"/>
      <c r="RIN212" s="15"/>
      <c r="RIO212" s="15"/>
      <c r="RIP212" s="15"/>
      <c r="RIQ212" s="15"/>
      <c r="RIR212" s="15"/>
      <c r="RIS212" s="15"/>
      <c r="RIT212" s="15"/>
      <c r="RIU212" s="15"/>
      <c r="RIV212" s="15"/>
      <c r="RIW212" s="15"/>
      <c r="RIX212" s="15"/>
      <c r="RIY212" s="15"/>
      <c r="RIZ212" s="15"/>
      <c r="RJA212" s="15"/>
      <c r="RJB212" s="15"/>
      <c r="RJC212" s="15"/>
      <c r="RJD212" s="15"/>
      <c r="RJE212" s="15"/>
      <c r="RJF212" s="15"/>
      <c r="RJG212" s="15"/>
      <c r="RJH212" s="15"/>
      <c r="RJI212" s="15"/>
      <c r="RJJ212" s="15"/>
      <c r="RJK212" s="15"/>
      <c r="RJL212" s="15"/>
      <c r="RJM212" s="15"/>
      <c r="RJN212" s="15"/>
      <c r="RJO212" s="15"/>
      <c r="RJP212" s="15"/>
      <c r="RJQ212" s="15"/>
      <c r="RJR212" s="15"/>
      <c r="RJS212" s="15"/>
      <c r="RJT212" s="15"/>
      <c r="RJU212" s="15"/>
      <c r="RJV212" s="15"/>
      <c r="RJW212" s="15"/>
      <c r="RJX212" s="15"/>
      <c r="RJY212" s="15"/>
      <c r="RJZ212" s="15"/>
      <c r="RKA212" s="15"/>
      <c r="RKB212" s="15"/>
      <c r="RKC212" s="15"/>
      <c r="RKD212" s="15"/>
      <c r="RKE212" s="15"/>
      <c r="RKF212" s="15"/>
      <c r="RKG212" s="15"/>
      <c r="RKH212" s="15"/>
      <c r="RKI212" s="15"/>
      <c r="RKJ212" s="15"/>
      <c r="RKK212" s="15"/>
      <c r="RKL212" s="15"/>
      <c r="RKM212" s="15"/>
      <c r="RKN212" s="15"/>
      <c r="RKO212" s="15"/>
      <c r="RKP212" s="15"/>
      <c r="RKQ212" s="15"/>
      <c r="RKR212" s="15"/>
      <c r="RKS212" s="15"/>
      <c r="RKT212" s="15"/>
      <c r="RKU212" s="15"/>
      <c r="RKV212" s="15"/>
      <c r="RKW212" s="15"/>
      <c r="RKX212" s="15"/>
      <c r="RKY212" s="15"/>
      <c r="RKZ212" s="15"/>
      <c r="RLA212" s="15"/>
      <c r="RLB212" s="15"/>
      <c r="RLC212" s="15"/>
      <c r="RLD212" s="15"/>
      <c r="RLE212" s="15"/>
      <c r="RLF212" s="15"/>
      <c r="RLG212" s="15"/>
      <c r="RLH212" s="15"/>
      <c r="RLI212" s="15"/>
      <c r="RLJ212" s="15"/>
      <c r="RLK212" s="15"/>
      <c r="RLL212" s="15"/>
      <c r="RLM212" s="15"/>
      <c r="RLN212" s="15"/>
      <c r="RLO212" s="15"/>
      <c r="RLP212" s="15"/>
      <c r="RLQ212" s="15"/>
      <c r="RLR212" s="15"/>
      <c r="RLS212" s="15"/>
      <c r="RLT212" s="15"/>
      <c r="RLU212" s="15"/>
      <c r="RLV212" s="15"/>
      <c r="RLW212" s="15"/>
      <c r="RLX212" s="15"/>
      <c r="RLY212" s="15"/>
      <c r="RLZ212" s="15"/>
      <c r="RMA212" s="15"/>
      <c r="RMB212" s="15"/>
      <c r="RMC212" s="15"/>
      <c r="RMD212" s="15"/>
      <c r="RME212" s="15"/>
      <c r="RMF212" s="15"/>
      <c r="RMG212" s="15"/>
      <c r="RMH212" s="15"/>
      <c r="RMI212" s="15"/>
      <c r="RMJ212" s="15"/>
      <c r="RMK212" s="15"/>
      <c r="RML212" s="15"/>
      <c r="RMM212" s="15"/>
      <c r="RMN212" s="15"/>
      <c r="RMO212" s="15"/>
      <c r="RMP212" s="15"/>
      <c r="RMQ212" s="15"/>
      <c r="RMR212" s="15"/>
      <c r="RMS212" s="15"/>
      <c r="RMT212" s="15"/>
      <c r="RMU212" s="15"/>
      <c r="RMV212" s="15"/>
      <c r="RMW212" s="15"/>
      <c r="RMX212" s="15"/>
      <c r="RMY212" s="15"/>
      <c r="RMZ212" s="15"/>
      <c r="RNA212" s="15"/>
      <c r="RNB212" s="15"/>
      <c r="RNC212" s="15"/>
      <c r="RND212" s="15"/>
      <c r="RNE212" s="15"/>
      <c r="RNF212" s="15"/>
      <c r="RNG212" s="15"/>
      <c r="RNH212" s="15"/>
      <c r="RNI212" s="15"/>
      <c r="RNJ212" s="15"/>
      <c r="RNK212" s="15"/>
      <c r="RNL212" s="15"/>
      <c r="RNM212" s="15"/>
      <c r="RNN212" s="15"/>
      <c r="RNO212" s="15"/>
      <c r="RNP212" s="15"/>
      <c r="RNQ212" s="15"/>
      <c r="RNR212" s="15"/>
      <c r="RNS212" s="15"/>
      <c r="RNT212" s="15"/>
      <c r="RNU212" s="15"/>
      <c r="RNV212" s="15"/>
      <c r="RNW212" s="15"/>
      <c r="RNX212" s="15"/>
      <c r="RNY212" s="15"/>
      <c r="RNZ212" s="15"/>
      <c r="ROA212" s="15"/>
      <c r="ROB212" s="15"/>
      <c r="ROC212" s="15"/>
      <c r="ROD212" s="15"/>
      <c r="ROE212" s="15"/>
      <c r="ROF212" s="15"/>
      <c r="ROG212" s="15"/>
      <c r="ROH212" s="15"/>
      <c r="ROI212" s="15"/>
      <c r="ROJ212" s="15"/>
      <c r="ROK212" s="15"/>
      <c r="ROL212" s="15"/>
      <c r="ROM212" s="15"/>
      <c r="RON212" s="15"/>
      <c r="ROO212" s="15"/>
      <c r="ROP212" s="15"/>
      <c r="ROQ212" s="15"/>
      <c r="ROR212" s="15"/>
      <c r="ROS212" s="15"/>
      <c r="ROT212" s="15"/>
      <c r="ROU212" s="15"/>
      <c r="ROV212" s="15"/>
      <c r="ROW212" s="15"/>
      <c r="ROX212" s="15"/>
      <c r="ROY212" s="15"/>
      <c r="ROZ212" s="15"/>
      <c r="RPA212" s="15"/>
      <c r="RPB212" s="15"/>
      <c r="RPC212" s="15"/>
      <c r="RPD212" s="15"/>
      <c r="RPE212" s="15"/>
      <c r="RPF212" s="15"/>
      <c r="RPG212" s="15"/>
      <c r="RPH212" s="15"/>
      <c r="RPI212" s="15"/>
      <c r="RPJ212" s="15"/>
      <c r="RPK212" s="15"/>
      <c r="RPL212" s="15"/>
      <c r="RPM212" s="15"/>
      <c r="RPN212" s="15"/>
      <c r="RPO212" s="15"/>
      <c r="RPP212" s="15"/>
      <c r="RPQ212" s="15"/>
      <c r="RPR212" s="15"/>
      <c r="RPS212" s="15"/>
      <c r="RPT212" s="15"/>
      <c r="RPU212" s="15"/>
      <c r="RPV212" s="15"/>
      <c r="RPW212" s="15"/>
      <c r="RPX212" s="15"/>
      <c r="RPY212" s="15"/>
      <c r="RPZ212" s="15"/>
      <c r="RQA212" s="15"/>
      <c r="RQB212" s="15"/>
      <c r="RQC212" s="15"/>
      <c r="RQD212" s="15"/>
      <c r="RQE212" s="15"/>
      <c r="RQF212" s="15"/>
      <c r="RQG212" s="15"/>
      <c r="RQH212" s="15"/>
      <c r="RQI212" s="15"/>
      <c r="RQJ212" s="15"/>
      <c r="RQK212" s="15"/>
      <c r="RQL212" s="15"/>
      <c r="RQM212" s="15"/>
      <c r="RQN212" s="15"/>
      <c r="RQO212" s="15"/>
      <c r="RQP212" s="15"/>
      <c r="RQQ212" s="15"/>
      <c r="RQR212" s="15"/>
      <c r="RQS212" s="15"/>
      <c r="RQT212" s="15"/>
      <c r="RQU212" s="15"/>
      <c r="RQV212" s="15"/>
      <c r="RQW212" s="15"/>
      <c r="RQX212" s="15"/>
      <c r="RQY212" s="15"/>
      <c r="RQZ212" s="15"/>
      <c r="RRA212" s="15"/>
      <c r="RRB212" s="15"/>
      <c r="RRC212" s="15"/>
      <c r="RRD212" s="15"/>
      <c r="RRE212" s="15"/>
      <c r="RRF212" s="15"/>
      <c r="RRG212" s="15"/>
      <c r="RRH212" s="15"/>
      <c r="RRI212" s="15"/>
      <c r="RRJ212" s="15"/>
      <c r="RRK212" s="15"/>
      <c r="RRL212" s="15"/>
      <c r="RRM212" s="15"/>
      <c r="RRN212" s="15"/>
      <c r="RRO212" s="15"/>
      <c r="RRP212" s="15"/>
      <c r="RRQ212" s="15"/>
      <c r="RRR212" s="15"/>
      <c r="RRS212" s="15"/>
      <c r="RRT212" s="15"/>
      <c r="RRU212" s="15"/>
      <c r="RRV212" s="15"/>
      <c r="RRW212" s="15"/>
      <c r="RRX212" s="15"/>
      <c r="RRY212" s="15"/>
      <c r="RRZ212" s="15"/>
      <c r="RSA212" s="15"/>
      <c r="RSB212" s="15"/>
      <c r="RSC212" s="15"/>
      <c r="RSD212" s="15"/>
      <c r="RSE212" s="15"/>
      <c r="RSF212" s="15"/>
      <c r="RSG212" s="15"/>
      <c r="RSH212" s="15"/>
      <c r="RSI212" s="15"/>
      <c r="RSJ212" s="15"/>
      <c r="RSK212" s="15"/>
      <c r="RSL212" s="15"/>
      <c r="RSM212" s="15"/>
      <c r="RSN212" s="15"/>
      <c r="RSO212" s="15"/>
      <c r="RSP212" s="15"/>
      <c r="RSQ212" s="15"/>
      <c r="RSR212" s="15"/>
      <c r="RSS212" s="15"/>
      <c r="RST212" s="15"/>
      <c r="RSU212" s="15"/>
      <c r="RSV212" s="15"/>
      <c r="RSW212" s="15"/>
      <c r="RSX212" s="15"/>
      <c r="RSY212" s="15"/>
      <c r="RSZ212" s="15"/>
      <c r="RTA212" s="15"/>
      <c r="RTB212" s="15"/>
      <c r="RTC212" s="15"/>
      <c r="RTD212" s="15"/>
      <c r="RTE212" s="15"/>
      <c r="RTF212" s="15"/>
      <c r="RTG212" s="15"/>
      <c r="RTH212" s="15"/>
      <c r="RTI212" s="15"/>
      <c r="RTJ212" s="15"/>
      <c r="RTK212" s="15"/>
      <c r="RTL212" s="15"/>
      <c r="RTM212" s="15"/>
      <c r="RTN212" s="15"/>
      <c r="RTO212" s="15"/>
      <c r="RTP212" s="15"/>
      <c r="RTQ212" s="15"/>
      <c r="RTR212" s="15"/>
      <c r="RTS212" s="15"/>
      <c r="RTT212" s="15"/>
      <c r="RTU212" s="15"/>
      <c r="RTV212" s="15"/>
      <c r="RTW212" s="15"/>
      <c r="RTX212" s="15"/>
      <c r="RTY212" s="15"/>
      <c r="RTZ212" s="15"/>
      <c r="RUA212" s="15"/>
      <c r="RUB212" s="15"/>
      <c r="RUC212" s="15"/>
      <c r="RUD212" s="15"/>
      <c r="RUE212" s="15"/>
      <c r="RUF212" s="15"/>
      <c r="RUG212" s="15"/>
      <c r="RUH212" s="15"/>
      <c r="RUI212" s="15"/>
      <c r="RUJ212" s="15"/>
      <c r="RUK212" s="15"/>
      <c r="RUL212" s="15"/>
      <c r="RUM212" s="15"/>
      <c r="RUN212" s="15"/>
      <c r="RUO212" s="15"/>
      <c r="RUP212" s="15"/>
      <c r="RUQ212" s="15"/>
      <c r="RUR212" s="15"/>
      <c r="RUS212" s="15"/>
      <c r="RUT212" s="15"/>
      <c r="RUU212" s="15"/>
      <c r="RUV212" s="15"/>
      <c r="RUW212" s="15"/>
      <c r="RUX212" s="15"/>
      <c r="RUY212" s="15"/>
      <c r="RUZ212" s="15"/>
      <c r="RVA212" s="15"/>
      <c r="RVB212" s="15"/>
      <c r="RVC212" s="15"/>
      <c r="RVD212" s="15"/>
      <c r="RVE212" s="15"/>
      <c r="RVF212" s="15"/>
      <c r="RVG212" s="15"/>
      <c r="RVH212" s="15"/>
      <c r="RVI212" s="15"/>
      <c r="RVJ212" s="15"/>
      <c r="RVK212" s="15"/>
      <c r="RVL212" s="15"/>
      <c r="RVM212" s="15"/>
      <c r="RVN212" s="15"/>
      <c r="RVO212" s="15"/>
      <c r="RVP212" s="15"/>
      <c r="RVQ212" s="15"/>
      <c r="RVR212" s="15"/>
      <c r="RVS212" s="15"/>
      <c r="RVT212" s="15"/>
      <c r="RVU212" s="15"/>
      <c r="RVV212" s="15"/>
      <c r="RVW212" s="15"/>
      <c r="RVX212" s="15"/>
      <c r="RVY212" s="15"/>
      <c r="RVZ212" s="15"/>
      <c r="RWA212" s="15"/>
      <c r="RWB212" s="15"/>
      <c r="RWC212" s="15"/>
      <c r="RWD212" s="15"/>
      <c r="RWE212" s="15"/>
      <c r="RWF212" s="15"/>
      <c r="RWG212" s="15"/>
      <c r="RWH212" s="15"/>
      <c r="RWI212" s="15"/>
      <c r="RWJ212" s="15"/>
      <c r="RWK212" s="15"/>
      <c r="RWL212" s="15"/>
      <c r="RWM212" s="15"/>
      <c r="RWN212" s="15"/>
      <c r="RWO212" s="15"/>
      <c r="RWP212" s="15"/>
      <c r="RWQ212" s="15"/>
      <c r="RWR212" s="15"/>
      <c r="RWS212" s="15"/>
      <c r="RWT212" s="15"/>
      <c r="RWU212" s="15"/>
      <c r="RWV212" s="15"/>
      <c r="RWW212" s="15"/>
      <c r="RWX212" s="15"/>
      <c r="RWY212" s="15"/>
      <c r="RWZ212" s="15"/>
      <c r="RXA212" s="15"/>
      <c r="RXB212" s="15"/>
      <c r="RXC212" s="15"/>
      <c r="RXD212" s="15"/>
      <c r="RXE212" s="15"/>
      <c r="RXF212" s="15"/>
      <c r="RXG212" s="15"/>
      <c r="RXH212" s="15"/>
      <c r="RXI212" s="15"/>
      <c r="RXJ212" s="15"/>
      <c r="RXK212" s="15"/>
      <c r="RXL212" s="15"/>
      <c r="RXM212" s="15"/>
      <c r="RXN212" s="15"/>
      <c r="RXO212" s="15"/>
      <c r="RXP212" s="15"/>
      <c r="RXQ212" s="15"/>
      <c r="RXR212" s="15"/>
      <c r="RXS212" s="15"/>
      <c r="RXT212" s="15"/>
      <c r="RXU212" s="15"/>
      <c r="RXV212" s="15"/>
      <c r="RXW212" s="15"/>
      <c r="RXX212" s="15"/>
      <c r="RXY212" s="15"/>
      <c r="RXZ212" s="15"/>
      <c r="RYA212" s="15"/>
      <c r="RYB212" s="15"/>
      <c r="RYC212" s="15"/>
      <c r="RYD212" s="15"/>
      <c r="RYE212" s="15"/>
      <c r="RYF212" s="15"/>
      <c r="RYG212" s="15"/>
      <c r="RYH212" s="15"/>
      <c r="RYI212" s="15"/>
      <c r="RYJ212" s="15"/>
      <c r="RYK212" s="15"/>
      <c r="RYL212" s="15"/>
      <c r="RYM212" s="15"/>
      <c r="RYN212" s="15"/>
      <c r="RYO212" s="15"/>
      <c r="RYP212" s="15"/>
      <c r="RYQ212" s="15"/>
      <c r="RYR212" s="15"/>
      <c r="RYS212" s="15"/>
      <c r="RYT212" s="15"/>
      <c r="RYU212" s="15"/>
      <c r="RYV212" s="15"/>
      <c r="RYW212" s="15"/>
      <c r="RYX212" s="15"/>
      <c r="RYY212" s="15"/>
      <c r="RYZ212" s="15"/>
      <c r="RZA212" s="15"/>
      <c r="RZB212" s="15"/>
      <c r="RZC212" s="15"/>
      <c r="RZD212" s="15"/>
      <c r="RZE212" s="15"/>
      <c r="RZF212" s="15"/>
      <c r="RZG212" s="15"/>
      <c r="RZH212" s="15"/>
      <c r="RZI212" s="15"/>
      <c r="RZJ212" s="15"/>
      <c r="RZK212" s="15"/>
      <c r="RZL212" s="15"/>
      <c r="RZM212" s="15"/>
      <c r="RZN212" s="15"/>
      <c r="RZO212" s="15"/>
      <c r="RZP212" s="15"/>
      <c r="RZQ212" s="15"/>
      <c r="RZR212" s="15"/>
      <c r="RZS212" s="15"/>
      <c r="RZT212" s="15"/>
      <c r="RZU212" s="15"/>
      <c r="RZV212" s="15"/>
      <c r="RZW212" s="15"/>
      <c r="RZX212" s="15"/>
      <c r="RZY212" s="15"/>
      <c r="RZZ212" s="15"/>
      <c r="SAA212" s="15"/>
      <c r="SAB212" s="15"/>
      <c r="SAC212" s="15"/>
      <c r="SAD212" s="15"/>
      <c r="SAE212" s="15"/>
      <c r="SAF212" s="15"/>
      <c r="SAG212" s="15"/>
      <c r="SAH212" s="15"/>
      <c r="SAI212" s="15"/>
      <c r="SAJ212" s="15"/>
      <c r="SAK212" s="15"/>
      <c r="SAL212" s="15"/>
      <c r="SAM212" s="15"/>
      <c r="SAN212" s="15"/>
      <c r="SAO212" s="15"/>
      <c r="SAP212" s="15"/>
      <c r="SAQ212" s="15"/>
      <c r="SAR212" s="15"/>
      <c r="SAS212" s="15"/>
      <c r="SAT212" s="15"/>
      <c r="SAU212" s="15"/>
      <c r="SAV212" s="15"/>
      <c r="SAW212" s="15"/>
      <c r="SAX212" s="15"/>
      <c r="SAY212" s="15"/>
      <c r="SAZ212" s="15"/>
      <c r="SBA212" s="15"/>
      <c r="SBB212" s="15"/>
      <c r="SBC212" s="15"/>
      <c r="SBD212" s="15"/>
      <c r="SBE212" s="15"/>
      <c r="SBF212" s="15"/>
      <c r="SBG212" s="15"/>
      <c r="SBH212" s="15"/>
      <c r="SBI212" s="15"/>
      <c r="SBJ212" s="15"/>
      <c r="SBK212" s="15"/>
      <c r="SBL212" s="15"/>
      <c r="SBM212" s="15"/>
      <c r="SBN212" s="15"/>
      <c r="SBO212" s="15"/>
      <c r="SBP212" s="15"/>
      <c r="SBQ212" s="15"/>
      <c r="SBR212" s="15"/>
      <c r="SBS212" s="15"/>
      <c r="SBT212" s="15"/>
      <c r="SBU212" s="15"/>
      <c r="SBV212" s="15"/>
      <c r="SBW212" s="15"/>
      <c r="SBX212" s="15"/>
      <c r="SBY212" s="15"/>
      <c r="SBZ212" s="15"/>
      <c r="SCA212" s="15"/>
      <c r="SCB212" s="15"/>
      <c r="SCC212" s="15"/>
      <c r="SCD212" s="15"/>
      <c r="SCE212" s="15"/>
      <c r="SCF212" s="15"/>
      <c r="SCG212" s="15"/>
      <c r="SCH212" s="15"/>
      <c r="SCI212" s="15"/>
      <c r="SCJ212" s="15"/>
      <c r="SCK212" s="15"/>
      <c r="SCL212" s="15"/>
      <c r="SCM212" s="15"/>
      <c r="SCN212" s="15"/>
      <c r="SCO212" s="15"/>
      <c r="SCP212" s="15"/>
      <c r="SCQ212" s="15"/>
      <c r="SCR212" s="15"/>
      <c r="SCS212" s="15"/>
      <c r="SCT212" s="15"/>
      <c r="SCU212" s="15"/>
      <c r="SCV212" s="15"/>
      <c r="SCW212" s="15"/>
      <c r="SCX212" s="15"/>
      <c r="SCY212" s="15"/>
      <c r="SCZ212" s="15"/>
      <c r="SDA212" s="15"/>
      <c r="SDB212" s="15"/>
      <c r="SDC212" s="15"/>
      <c r="SDD212" s="15"/>
      <c r="SDE212" s="15"/>
      <c r="SDF212" s="15"/>
      <c r="SDG212" s="15"/>
      <c r="SDH212" s="15"/>
      <c r="SDI212" s="15"/>
      <c r="SDJ212" s="15"/>
      <c r="SDK212" s="15"/>
      <c r="SDL212" s="15"/>
      <c r="SDM212" s="15"/>
      <c r="SDN212" s="15"/>
      <c r="SDO212" s="15"/>
      <c r="SDP212" s="15"/>
      <c r="SDQ212" s="15"/>
      <c r="SDR212" s="15"/>
      <c r="SDS212" s="15"/>
      <c r="SDT212" s="15"/>
      <c r="SDU212" s="15"/>
      <c r="SDV212" s="15"/>
      <c r="SDW212" s="15"/>
      <c r="SDX212" s="15"/>
      <c r="SDY212" s="15"/>
      <c r="SDZ212" s="15"/>
      <c r="SEA212" s="15"/>
      <c r="SEB212" s="15"/>
      <c r="SEC212" s="15"/>
      <c r="SED212" s="15"/>
      <c r="SEE212" s="15"/>
      <c r="SEF212" s="15"/>
      <c r="SEG212" s="15"/>
      <c r="SEH212" s="15"/>
      <c r="SEI212" s="15"/>
      <c r="SEJ212" s="15"/>
      <c r="SEK212" s="15"/>
      <c r="SEL212" s="15"/>
      <c r="SEM212" s="15"/>
      <c r="SEN212" s="15"/>
      <c r="SEO212" s="15"/>
      <c r="SEP212" s="15"/>
      <c r="SEQ212" s="15"/>
      <c r="SER212" s="15"/>
      <c r="SES212" s="15"/>
      <c r="SET212" s="15"/>
      <c r="SEU212" s="15"/>
      <c r="SEV212" s="15"/>
      <c r="SEW212" s="15"/>
      <c r="SEX212" s="15"/>
      <c r="SEY212" s="15"/>
      <c r="SEZ212" s="15"/>
      <c r="SFA212" s="15"/>
      <c r="SFB212" s="15"/>
      <c r="SFC212" s="15"/>
      <c r="SFD212" s="15"/>
      <c r="SFE212" s="15"/>
      <c r="SFF212" s="15"/>
      <c r="SFG212" s="15"/>
      <c r="SFH212" s="15"/>
      <c r="SFI212" s="15"/>
      <c r="SFJ212" s="15"/>
      <c r="SFK212" s="15"/>
      <c r="SFL212" s="15"/>
      <c r="SFM212" s="15"/>
      <c r="SFN212" s="15"/>
      <c r="SFO212" s="15"/>
      <c r="SFP212" s="15"/>
      <c r="SFQ212" s="15"/>
      <c r="SFR212" s="15"/>
      <c r="SFS212" s="15"/>
      <c r="SFT212" s="15"/>
      <c r="SFU212" s="15"/>
      <c r="SFV212" s="15"/>
      <c r="SFW212" s="15"/>
      <c r="SFX212" s="15"/>
      <c r="SFY212" s="15"/>
      <c r="SFZ212" s="15"/>
      <c r="SGA212" s="15"/>
      <c r="SGB212" s="15"/>
      <c r="SGC212" s="15"/>
      <c r="SGD212" s="15"/>
      <c r="SGE212" s="15"/>
      <c r="SGF212" s="15"/>
      <c r="SGG212" s="15"/>
      <c r="SGH212" s="15"/>
      <c r="SGI212" s="15"/>
      <c r="SGJ212" s="15"/>
      <c r="SGK212" s="15"/>
      <c r="SGL212" s="15"/>
      <c r="SGM212" s="15"/>
      <c r="SGN212" s="15"/>
      <c r="SGO212" s="15"/>
      <c r="SGP212" s="15"/>
      <c r="SGQ212" s="15"/>
      <c r="SGR212" s="15"/>
      <c r="SGS212" s="15"/>
      <c r="SGT212" s="15"/>
      <c r="SGU212" s="15"/>
      <c r="SGV212" s="15"/>
      <c r="SGW212" s="15"/>
      <c r="SGX212" s="15"/>
      <c r="SGY212" s="15"/>
      <c r="SGZ212" s="15"/>
      <c r="SHA212" s="15"/>
      <c r="SHB212" s="15"/>
      <c r="SHC212" s="15"/>
      <c r="SHD212" s="15"/>
      <c r="SHE212" s="15"/>
      <c r="SHF212" s="15"/>
      <c r="SHG212" s="15"/>
      <c r="SHH212" s="15"/>
      <c r="SHI212" s="15"/>
      <c r="SHJ212" s="15"/>
      <c r="SHK212" s="15"/>
      <c r="SHL212" s="15"/>
      <c r="SHM212" s="15"/>
      <c r="SHN212" s="15"/>
      <c r="SHO212" s="15"/>
      <c r="SHP212" s="15"/>
      <c r="SHQ212" s="15"/>
      <c r="SHR212" s="15"/>
      <c r="SHS212" s="15"/>
      <c r="SHT212" s="15"/>
      <c r="SHU212" s="15"/>
      <c r="SHV212" s="15"/>
      <c r="SHW212" s="15"/>
      <c r="SHX212" s="15"/>
      <c r="SHY212" s="15"/>
      <c r="SHZ212" s="15"/>
      <c r="SIA212" s="15"/>
      <c r="SIB212" s="15"/>
      <c r="SIC212" s="15"/>
      <c r="SID212" s="15"/>
      <c r="SIE212" s="15"/>
      <c r="SIF212" s="15"/>
      <c r="SIG212" s="15"/>
      <c r="SIH212" s="15"/>
      <c r="SII212" s="15"/>
      <c r="SIJ212" s="15"/>
      <c r="SIK212" s="15"/>
      <c r="SIL212" s="15"/>
      <c r="SIM212" s="15"/>
      <c r="SIN212" s="15"/>
      <c r="SIO212" s="15"/>
      <c r="SIP212" s="15"/>
      <c r="SIQ212" s="15"/>
      <c r="SIR212" s="15"/>
      <c r="SIS212" s="15"/>
      <c r="SIT212" s="15"/>
      <c r="SIU212" s="15"/>
      <c r="SIV212" s="15"/>
      <c r="SIW212" s="15"/>
      <c r="SIX212" s="15"/>
      <c r="SIY212" s="15"/>
      <c r="SIZ212" s="15"/>
      <c r="SJA212" s="15"/>
      <c r="SJB212" s="15"/>
      <c r="SJC212" s="15"/>
      <c r="SJD212" s="15"/>
      <c r="SJE212" s="15"/>
      <c r="SJF212" s="15"/>
      <c r="SJG212" s="15"/>
      <c r="SJH212" s="15"/>
      <c r="SJI212" s="15"/>
      <c r="SJJ212" s="15"/>
      <c r="SJK212" s="15"/>
      <c r="SJL212" s="15"/>
      <c r="SJM212" s="15"/>
      <c r="SJN212" s="15"/>
      <c r="SJO212" s="15"/>
      <c r="SJP212" s="15"/>
      <c r="SJQ212" s="15"/>
      <c r="SJR212" s="15"/>
      <c r="SJS212" s="15"/>
      <c r="SJT212" s="15"/>
      <c r="SJU212" s="15"/>
      <c r="SJV212" s="15"/>
      <c r="SJW212" s="15"/>
      <c r="SJX212" s="15"/>
      <c r="SJY212" s="15"/>
      <c r="SJZ212" s="15"/>
      <c r="SKA212" s="15"/>
      <c r="SKB212" s="15"/>
      <c r="SKC212" s="15"/>
      <c r="SKD212" s="15"/>
      <c r="SKE212" s="15"/>
      <c r="SKF212" s="15"/>
      <c r="SKG212" s="15"/>
      <c r="SKH212" s="15"/>
      <c r="SKI212" s="15"/>
      <c r="SKJ212" s="15"/>
      <c r="SKK212" s="15"/>
      <c r="SKL212" s="15"/>
      <c r="SKM212" s="15"/>
      <c r="SKN212" s="15"/>
      <c r="SKO212" s="15"/>
      <c r="SKP212" s="15"/>
      <c r="SKQ212" s="15"/>
      <c r="SKR212" s="15"/>
      <c r="SKS212" s="15"/>
      <c r="SKT212" s="15"/>
      <c r="SKU212" s="15"/>
      <c r="SKV212" s="15"/>
      <c r="SKW212" s="15"/>
      <c r="SKX212" s="15"/>
      <c r="SKY212" s="15"/>
      <c r="SKZ212" s="15"/>
      <c r="SLA212" s="15"/>
      <c r="SLB212" s="15"/>
      <c r="SLC212" s="15"/>
      <c r="SLD212" s="15"/>
      <c r="SLE212" s="15"/>
      <c r="SLF212" s="15"/>
      <c r="SLG212" s="15"/>
      <c r="SLH212" s="15"/>
      <c r="SLI212" s="15"/>
      <c r="SLJ212" s="15"/>
      <c r="SLK212" s="15"/>
      <c r="SLL212" s="15"/>
      <c r="SLM212" s="15"/>
      <c r="SLN212" s="15"/>
      <c r="SLO212" s="15"/>
      <c r="SLP212" s="15"/>
      <c r="SLQ212" s="15"/>
      <c r="SLR212" s="15"/>
      <c r="SLS212" s="15"/>
      <c r="SLT212" s="15"/>
      <c r="SLU212" s="15"/>
      <c r="SLV212" s="15"/>
      <c r="SLW212" s="15"/>
      <c r="SLX212" s="15"/>
      <c r="SLY212" s="15"/>
      <c r="SLZ212" s="15"/>
      <c r="SMA212" s="15"/>
      <c r="SMB212" s="15"/>
      <c r="SMC212" s="15"/>
      <c r="SMD212" s="15"/>
      <c r="SME212" s="15"/>
      <c r="SMF212" s="15"/>
      <c r="SMG212" s="15"/>
      <c r="SMH212" s="15"/>
      <c r="SMI212" s="15"/>
      <c r="SMJ212" s="15"/>
      <c r="SMK212" s="15"/>
      <c r="SML212" s="15"/>
      <c r="SMM212" s="15"/>
      <c r="SMN212" s="15"/>
      <c r="SMO212" s="15"/>
      <c r="SMP212" s="15"/>
      <c r="SMQ212" s="15"/>
      <c r="SMR212" s="15"/>
      <c r="SMS212" s="15"/>
      <c r="SMT212" s="15"/>
      <c r="SMU212" s="15"/>
      <c r="SMV212" s="15"/>
      <c r="SMW212" s="15"/>
      <c r="SMX212" s="15"/>
      <c r="SMY212" s="15"/>
      <c r="SMZ212" s="15"/>
      <c r="SNA212" s="15"/>
      <c r="SNB212" s="15"/>
      <c r="SNC212" s="15"/>
      <c r="SND212" s="15"/>
      <c r="SNE212" s="15"/>
      <c r="SNF212" s="15"/>
      <c r="SNG212" s="15"/>
      <c r="SNH212" s="15"/>
      <c r="SNI212" s="15"/>
      <c r="SNJ212" s="15"/>
      <c r="SNK212" s="15"/>
      <c r="SNL212" s="15"/>
      <c r="SNM212" s="15"/>
      <c r="SNN212" s="15"/>
      <c r="SNO212" s="15"/>
      <c r="SNP212" s="15"/>
      <c r="SNQ212" s="15"/>
      <c r="SNR212" s="15"/>
      <c r="SNS212" s="15"/>
      <c r="SNT212" s="15"/>
      <c r="SNU212" s="15"/>
      <c r="SNV212" s="15"/>
      <c r="SNW212" s="15"/>
      <c r="SNX212" s="15"/>
      <c r="SNY212" s="15"/>
      <c r="SNZ212" s="15"/>
      <c r="SOA212" s="15"/>
      <c r="SOB212" s="15"/>
      <c r="SOC212" s="15"/>
      <c r="SOD212" s="15"/>
      <c r="SOE212" s="15"/>
      <c r="SOF212" s="15"/>
      <c r="SOG212" s="15"/>
      <c r="SOH212" s="15"/>
      <c r="SOI212" s="15"/>
      <c r="SOJ212" s="15"/>
      <c r="SOK212" s="15"/>
      <c r="SOL212" s="15"/>
      <c r="SOM212" s="15"/>
      <c r="SON212" s="15"/>
      <c r="SOO212" s="15"/>
      <c r="SOP212" s="15"/>
      <c r="SOQ212" s="15"/>
      <c r="SOR212" s="15"/>
      <c r="SOS212" s="15"/>
      <c r="SOT212" s="15"/>
      <c r="SOU212" s="15"/>
      <c r="SOV212" s="15"/>
      <c r="SOW212" s="15"/>
      <c r="SOX212" s="15"/>
      <c r="SOY212" s="15"/>
      <c r="SOZ212" s="15"/>
      <c r="SPA212" s="15"/>
      <c r="SPB212" s="15"/>
      <c r="SPC212" s="15"/>
      <c r="SPD212" s="15"/>
      <c r="SPE212" s="15"/>
      <c r="SPF212" s="15"/>
      <c r="SPG212" s="15"/>
      <c r="SPH212" s="15"/>
      <c r="SPI212" s="15"/>
      <c r="SPJ212" s="15"/>
      <c r="SPK212" s="15"/>
      <c r="SPL212" s="15"/>
      <c r="SPM212" s="15"/>
      <c r="SPN212" s="15"/>
      <c r="SPO212" s="15"/>
      <c r="SPP212" s="15"/>
      <c r="SPQ212" s="15"/>
      <c r="SPR212" s="15"/>
      <c r="SPS212" s="15"/>
      <c r="SPT212" s="15"/>
      <c r="SPU212" s="15"/>
      <c r="SPV212" s="15"/>
      <c r="SPW212" s="15"/>
      <c r="SPX212" s="15"/>
      <c r="SPY212" s="15"/>
      <c r="SPZ212" s="15"/>
      <c r="SQA212" s="15"/>
      <c r="SQB212" s="15"/>
      <c r="SQC212" s="15"/>
      <c r="SQD212" s="15"/>
      <c r="SQE212" s="15"/>
      <c r="SQF212" s="15"/>
      <c r="SQG212" s="15"/>
      <c r="SQH212" s="15"/>
      <c r="SQI212" s="15"/>
      <c r="SQJ212" s="15"/>
      <c r="SQK212" s="15"/>
      <c r="SQL212" s="15"/>
      <c r="SQM212" s="15"/>
      <c r="SQN212" s="15"/>
      <c r="SQO212" s="15"/>
      <c r="SQP212" s="15"/>
      <c r="SQQ212" s="15"/>
      <c r="SQR212" s="15"/>
      <c r="SQS212" s="15"/>
      <c r="SQT212" s="15"/>
      <c r="SQU212" s="15"/>
      <c r="SQV212" s="15"/>
      <c r="SQW212" s="15"/>
      <c r="SQX212" s="15"/>
      <c r="SQY212" s="15"/>
      <c r="SQZ212" s="15"/>
      <c r="SRA212" s="15"/>
      <c r="SRB212" s="15"/>
      <c r="SRC212" s="15"/>
      <c r="SRD212" s="15"/>
      <c r="SRE212" s="15"/>
      <c r="SRF212" s="15"/>
      <c r="SRG212" s="15"/>
      <c r="SRH212" s="15"/>
      <c r="SRI212" s="15"/>
      <c r="SRJ212" s="15"/>
      <c r="SRK212" s="15"/>
      <c r="SRL212" s="15"/>
      <c r="SRM212" s="15"/>
      <c r="SRN212" s="15"/>
      <c r="SRO212" s="15"/>
      <c r="SRP212" s="15"/>
      <c r="SRQ212" s="15"/>
      <c r="SRR212" s="15"/>
      <c r="SRS212" s="15"/>
      <c r="SRT212" s="15"/>
      <c r="SRU212" s="15"/>
      <c r="SRV212" s="15"/>
      <c r="SRW212" s="15"/>
      <c r="SRX212" s="15"/>
      <c r="SRY212" s="15"/>
      <c r="SRZ212" s="15"/>
      <c r="SSA212" s="15"/>
      <c r="SSB212" s="15"/>
      <c r="SSC212" s="15"/>
      <c r="SSD212" s="15"/>
      <c r="SSE212" s="15"/>
      <c r="SSF212" s="15"/>
      <c r="SSG212" s="15"/>
      <c r="SSH212" s="15"/>
      <c r="SSI212" s="15"/>
      <c r="SSJ212" s="15"/>
      <c r="SSK212" s="15"/>
      <c r="SSL212" s="15"/>
      <c r="SSM212" s="15"/>
      <c r="SSN212" s="15"/>
      <c r="SSO212" s="15"/>
      <c r="SSP212" s="15"/>
      <c r="SSQ212" s="15"/>
      <c r="SSR212" s="15"/>
      <c r="SSS212" s="15"/>
      <c r="SST212" s="15"/>
      <c r="SSU212" s="15"/>
      <c r="SSV212" s="15"/>
      <c r="SSW212" s="15"/>
      <c r="SSX212" s="15"/>
      <c r="SSY212" s="15"/>
      <c r="SSZ212" s="15"/>
      <c r="STA212" s="15"/>
      <c r="STB212" s="15"/>
      <c r="STC212" s="15"/>
      <c r="STD212" s="15"/>
      <c r="STE212" s="15"/>
      <c r="STF212" s="15"/>
      <c r="STG212" s="15"/>
      <c r="STH212" s="15"/>
      <c r="STI212" s="15"/>
      <c r="STJ212" s="15"/>
      <c r="STK212" s="15"/>
      <c r="STL212" s="15"/>
      <c r="STM212" s="15"/>
      <c r="STN212" s="15"/>
      <c r="STO212" s="15"/>
      <c r="STP212" s="15"/>
      <c r="STQ212" s="15"/>
      <c r="STR212" s="15"/>
      <c r="STS212" s="15"/>
      <c r="STT212" s="15"/>
      <c r="STU212" s="15"/>
      <c r="STV212" s="15"/>
      <c r="STW212" s="15"/>
      <c r="STX212" s="15"/>
      <c r="STY212" s="15"/>
      <c r="STZ212" s="15"/>
      <c r="SUA212" s="15"/>
      <c r="SUB212" s="15"/>
      <c r="SUC212" s="15"/>
      <c r="SUD212" s="15"/>
      <c r="SUE212" s="15"/>
      <c r="SUF212" s="15"/>
      <c r="SUG212" s="15"/>
      <c r="SUH212" s="15"/>
      <c r="SUI212" s="15"/>
      <c r="SUJ212" s="15"/>
      <c r="SUK212" s="15"/>
      <c r="SUL212" s="15"/>
      <c r="SUM212" s="15"/>
      <c r="SUN212" s="15"/>
      <c r="SUO212" s="15"/>
      <c r="SUP212" s="15"/>
      <c r="SUQ212" s="15"/>
      <c r="SUR212" s="15"/>
      <c r="SUS212" s="15"/>
      <c r="SUT212" s="15"/>
      <c r="SUU212" s="15"/>
      <c r="SUV212" s="15"/>
      <c r="SUW212" s="15"/>
      <c r="SUX212" s="15"/>
      <c r="SUY212" s="15"/>
      <c r="SUZ212" s="15"/>
      <c r="SVA212" s="15"/>
      <c r="SVB212" s="15"/>
      <c r="SVC212" s="15"/>
      <c r="SVD212" s="15"/>
      <c r="SVE212" s="15"/>
      <c r="SVF212" s="15"/>
      <c r="SVG212" s="15"/>
      <c r="SVH212" s="15"/>
      <c r="SVI212" s="15"/>
      <c r="SVJ212" s="15"/>
      <c r="SVK212" s="15"/>
      <c r="SVL212" s="15"/>
      <c r="SVM212" s="15"/>
      <c r="SVN212" s="15"/>
      <c r="SVO212" s="15"/>
      <c r="SVP212" s="15"/>
      <c r="SVQ212" s="15"/>
      <c r="SVR212" s="15"/>
      <c r="SVS212" s="15"/>
      <c r="SVT212" s="15"/>
      <c r="SVU212" s="15"/>
      <c r="SVV212" s="15"/>
      <c r="SVW212" s="15"/>
      <c r="SVX212" s="15"/>
      <c r="SVY212" s="15"/>
      <c r="SVZ212" s="15"/>
      <c r="SWA212" s="15"/>
      <c r="SWB212" s="15"/>
      <c r="SWC212" s="15"/>
      <c r="SWD212" s="15"/>
      <c r="SWE212" s="15"/>
      <c r="SWF212" s="15"/>
      <c r="SWG212" s="15"/>
      <c r="SWH212" s="15"/>
      <c r="SWI212" s="15"/>
      <c r="SWJ212" s="15"/>
      <c r="SWK212" s="15"/>
      <c r="SWL212" s="15"/>
      <c r="SWM212" s="15"/>
      <c r="SWN212" s="15"/>
      <c r="SWO212" s="15"/>
      <c r="SWP212" s="15"/>
      <c r="SWQ212" s="15"/>
      <c r="SWR212" s="15"/>
      <c r="SWS212" s="15"/>
      <c r="SWT212" s="15"/>
      <c r="SWU212" s="15"/>
      <c r="SWV212" s="15"/>
      <c r="SWW212" s="15"/>
      <c r="SWX212" s="15"/>
      <c r="SWY212" s="15"/>
      <c r="SWZ212" s="15"/>
      <c r="SXA212" s="15"/>
      <c r="SXB212" s="15"/>
      <c r="SXC212" s="15"/>
      <c r="SXD212" s="15"/>
      <c r="SXE212" s="15"/>
      <c r="SXF212" s="15"/>
      <c r="SXG212" s="15"/>
      <c r="SXH212" s="15"/>
      <c r="SXI212" s="15"/>
      <c r="SXJ212" s="15"/>
      <c r="SXK212" s="15"/>
      <c r="SXL212" s="15"/>
      <c r="SXM212" s="15"/>
      <c r="SXN212" s="15"/>
      <c r="SXO212" s="15"/>
      <c r="SXP212" s="15"/>
      <c r="SXQ212" s="15"/>
      <c r="SXR212" s="15"/>
      <c r="SXS212" s="15"/>
      <c r="SXT212" s="15"/>
      <c r="SXU212" s="15"/>
      <c r="SXV212" s="15"/>
      <c r="SXW212" s="15"/>
      <c r="SXX212" s="15"/>
      <c r="SXY212" s="15"/>
      <c r="SXZ212" s="15"/>
      <c r="SYA212" s="15"/>
      <c r="SYB212" s="15"/>
      <c r="SYC212" s="15"/>
      <c r="SYD212" s="15"/>
      <c r="SYE212" s="15"/>
      <c r="SYF212" s="15"/>
      <c r="SYG212" s="15"/>
      <c r="SYH212" s="15"/>
      <c r="SYI212" s="15"/>
      <c r="SYJ212" s="15"/>
      <c r="SYK212" s="15"/>
      <c r="SYL212" s="15"/>
      <c r="SYM212" s="15"/>
      <c r="SYN212" s="15"/>
      <c r="SYO212" s="15"/>
      <c r="SYP212" s="15"/>
      <c r="SYQ212" s="15"/>
      <c r="SYR212" s="15"/>
      <c r="SYS212" s="15"/>
      <c r="SYT212" s="15"/>
      <c r="SYU212" s="15"/>
      <c r="SYV212" s="15"/>
      <c r="SYW212" s="15"/>
      <c r="SYX212" s="15"/>
      <c r="SYY212" s="15"/>
      <c r="SYZ212" s="15"/>
      <c r="SZA212" s="15"/>
      <c r="SZB212" s="15"/>
      <c r="SZC212" s="15"/>
      <c r="SZD212" s="15"/>
      <c r="SZE212" s="15"/>
      <c r="SZF212" s="15"/>
      <c r="SZG212" s="15"/>
      <c r="SZH212" s="15"/>
      <c r="SZI212" s="15"/>
      <c r="SZJ212" s="15"/>
      <c r="SZK212" s="15"/>
      <c r="SZL212" s="15"/>
      <c r="SZM212" s="15"/>
      <c r="SZN212" s="15"/>
      <c r="SZO212" s="15"/>
      <c r="SZP212" s="15"/>
      <c r="SZQ212" s="15"/>
      <c r="SZR212" s="15"/>
      <c r="SZS212" s="15"/>
      <c r="SZT212" s="15"/>
      <c r="SZU212" s="15"/>
      <c r="SZV212" s="15"/>
      <c r="SZW212" s="15"/>
      <c r="SZX212" s="15"/>
      <c r="SZY212" s="15"/>
      <c r="SZZ212" s="15"/>
      <c r="TAA212" s="15"/>
      <c r="TAB212" s="15"/>
      <c r="TAC212" s="15"/>
      <c r="TAD212" s="15"/>
      <c r="TAE212" s="15"/>
      <c r="TAF212" s="15"/>
      <c r="TAG212" s="15"/>
      <c r="TAH212" s="15"/>
      <c r="TAI212" s="15"/>
      <c r="TAJ212" s="15"/>
      <c r="TAK212" s="15"/>
      <c r="TAL212" s="15"/>
      <c r="TAM212" s="15"/>
      <c r="TAN212" s="15"/>
      <c r="TAO212" s="15"/>
      <c r="TAP212" s="15"/>
      <c r="TAQ212" s="15"/>
      <c r="TAR212" s="15"/>
      <c r="TAS212" s="15"/>
      <c r="TAT212" s="15"/>
      <c r="TAU212" s="15"/>
      <c r="TAV212" s="15"/>
      <c r="TAW212" s="15"/>
      <c r="TAX212" s="15"/>
      <c r="TAY212" s="15"/>
      <c r="TAZ212" s="15"/>
      <c r="TBA212" s="15"/>
      <c r="TBB212" s="15"/>
      <c r="TBC212" s="15"/>
      <c r="TBD212" s="15"/>
      <c r="TBE212" s="15"/>
      <c r="TBF212" s="15"/>
      <c r="TBG212" s="15"/>
      <c r="TBH212" s="15"/>
      <c r="TBI212" s="15"/>
      <c r="TBJ212" s="15"/>
      <c r="TBK212" s="15"/>
      <c r="TBL212" s="15"/>
      <c r="TBM212" s="15"/>
      <c r="TBN212" s="15"/>
      <c r="TBO212" s="15"/>
      <c r="TBP212" s="15"/>
      <c r="TBQ212" s="15"/>
      <c r="TBR212" s="15"/>
      <c r="TBS212" s="15"/>
      <c r="TBT212" s="15"/>
      <c r="TBU212" s="15"/>
      <c r="TBV212" s="15"/>
      <c r="TBW212" s="15"/>
      <c r="TBX212" s="15"/>
      <c r="TBY212" s="15"/>
      <c r="TBZ212" s="15"/>
      <c r="TCA212" s="15"/>
      <c r="TCB212" s="15"/>
      <c r="TCC212" s="15"/>
      <c r="TCD212" s="15"/>
      <c r="TCE212" s="15"/>
      <c r="TCF212" s="15"/>
      <c r="TCG212" s="15"/>
      <c r="TCH212" s="15"/>
      <c r="TCI212" s="15"/>
      <c r="TCJ212" s="15"/>
      <c r="TCK212" s="15"/>
      <c r="TCL212" s="15"/>
      <c r="TCM212" s="15"/>
      <c r="TCN212" s="15"/>
      <c r="TCO212" s="15"/>
      <c r="TCP212" s="15"/>
      <c r="TCQ212" s="15"/>
      <c r="TCR212" s="15"/>
      <c r="TCS212" s="15"/>
      <c r="TCT212" s="15"/>
      <c r="TCU212" s="15"/>
      <c r="TCV212" s="15"/>
      <c r="TCW212" s="15"/>
      <c r="TCX212" s="15"/>
      <c r="TCY212" s="15"/>
      <c r="TCZ212" s="15"/>
      <c r="TDA212" s="15"/>
      <c r="TDB212" s="15"/>
      <c r="TDC212" s="15"/>
      <c r="TDD212" s="15"/>
      <c r="TDE212" s="15"/>
      <c r="TDF212" s="15"/>
      <c r="TDG212" s="15"/>
      <c r="TDH212" s="15"/>
      <c r="TDI212" s="15"/>
      <c r="TDJ212" s="15"/>
      <c r="TDK212" s="15"/>
      <c r="TDL212" s="15"/>
      <c r="TDM212" s="15"/>
      <c r="TDN212" s="15"/>
      <c r="TDO212" s="15"/>
      <c r="TDP212" s="15"/>
      <c r="TDQ212" s="15"/>
      <c r="TDR212" s="15"/>
      <c r="TDS212" s="15"/>
      <c r="TDT212" s="15"/>
      <c r="TDU212" s="15"/>
      <c r="TDV212" s="15"/>
      <c r="TDW212" s="15"/>
      <c r="TDX212" s="15"/>
      <c r="TDY212" s="15"/>
      <c r="TDZ212" s="15"/>
      <c r="TEA212" s="15"/>
      <c r="TEB212" s="15"/>
      <c r="TEC212" s="15"/>
      <c r="TED212" s="15"/>
      <c r="TEE212" s="15"/>
      <c r="TEF212" s="15"/>
      <c r="TEG212" s="15"/>
      <c r="TEH212" s="15"/>
      <c r="TEI212" s="15"/>
      <c r="TEJ212" s="15"/>
      <c r="TEK212" s="15"/>
      <c r="TEL212" s="15"/>
      <c r="TEM212" s="15"/>
      <c r="TEN212" s="15"/>
      <c r="TEO212" s="15"/>
      <c r="TEP212" s="15"/>
      <c r="TEQ212" s="15"/>
      <c r="TER212" s="15"/>
      <c r="TES212" s="15"/>
      <c r="TET212" s="15"/>
      <c r="TEU212" s="15"/>
      <c r="TEV212" s="15"/>
      <c r="TEW212" s="15"/>
      <c r="TEX212" s="15"/>
      <c r="TEY212" s="15"/>
      <c r="TEZ212" s="15"/>
      <c r="TFA212" s="15"/>
      <c r="TFB212" s="15"/>
      <c r="TFC212" s="15"/>
      <c r="TFD212" s="15"/>
      <c r="TFE212" s="15"/>
      <c r="TFF212" s="15"/>
      <c r="TFG212" s="15"/>
      <c r="TFH212" s="15"/>
      <c r="TFI212" s="15"/>
      <c r="TFJ212" s="15"/>
      <c r="TFK212" s="15"/>
      <c r="TFL212" s="15"/>
      <c r="TFM212" s="15"/>
      <c r="TFN212" s="15"/>
      <c r="TFO212" s="15"/>
      <c r="TFP212" s="15"/>
      <c r="TFQ212" s="15"/>
      <c r="TFR212" s="15"/>
      <c r="TFS212" s="15"/>
      <c r="TFT212" s="15"/>
      <c r="TFU212" s="15"/>
      <c r="TFV212" s="15"/>
      <c r="TFW212" s="15"/>
      <c r="TFX212" s="15"/>
      <c r="TFY212" s="15"/>
      <c r="TFZ212" s="15"/>
      <c r="TGA212" s="15"/>
      <c r="TGB212" s="15"/>
      <c r="TGC212" s="15"/>
      <c r="TGD212" s="15"/>
      <c r="TGE212" s="15"/>
      <c r="TGF212" s="15"/>
      <c r="TGG212" s="15"/>
      <c r="TGH212" s="15"/>
      <c r="TGI212" s="15"/>
      <c r="TGJ212" s="15"/>
      <c r="TGK212" s="15"/>
      <c r="TGL212" s="15"/>
      <c r="TGM212" s="15"/>
      <c r="TGN212" s="15"/>
      <c r="TGO212" s="15"/>
      <c r="TGP212" s="15"/>
      <c r="TGQ212" s="15"/>
      <c r="TGR212" s="15"/>
      <c r="TGS212" s="15"/>
      <c r="TGT212" s="15"/>
      <c r="TGU212" s="15"/>
      <c r="TGV212" s="15"/>
      <c r="TGW212" s="15"/>
      <c r="TGX212" s="15"/>
      <c r="TGY212" s="15"/>
      <c r="TGZ212" s="15"/>
      <c r="THA212" s="15"/>
      <c r="THB212" s="15"/>
      <c r="THC212" s="15"/>
      <c r="THD212" s="15"/>
      <c r="THE212" s="15"/>
      <c r="THF212" s="15"/>
      <c r="THG212" s="15"/>
      <c r="THH212" s="15"/>
      <c r="THI212" s="15"/>
      <c r="THJ212" s="15"/>
      <c r="THK212" s="15"/>
      <c r="THL212" s="15"/>
      <c r="THM212" s="15"/>
      <c r="THN212" s="15"/>
      <c r="THO212" s="15"/>
      <c r="THP212" s="15"/>
      <c r="THQ212" s="15"/>
      <c r="THR212" s="15"/>
      <c r="THS212" s="15"/>
      <c r="THT212" s="15"/>
      <c r="THU212" s="15"/>
      <c r="THV212" s="15"/>
      <c r="THW212" s="15"/>
      <c r="THX212" s="15"/>
      <c r="THY212" s="15"/>
      <c r="THZ212" s="15"/>
      <c r="TIA212" s="15"/>
      <c r="TIB212" s="15"/>
      <c r="TIC212" s="15"/>
      <c r="TID212" s="15"/>
      <c r="TIE212" s="15"/>
      <c r="TIF212" s="15"/>
      <c r="TIG212" s="15"/>
      <c r="TIH212" s="15"/>
      <c r="TII212" s="15"/>
      <c r="TIJ212" s="15"/>
      <c r="TIK212" s="15"/>
      <c r="TIL212" s="15"/>
      <c r="TIM212" s="15"/>
      <c r="TIN212" s="15"/>
      <c r="TIO212" s="15"/>
      <c r="TIP212" s="15"/>
      <c r="TIQ212" s="15"/>
      <c r="TIR212" s="15"/>
      <c r="TIS212" s="15"/>
      <c r="TIT212" s="15"/>
      <c r="TIU212" s="15"/>
      <c r="TIV212" s="15"/>
      <c r="TIW212" s="15"/>
      <c r="TIX212" s="15"/>
      <c r="TIY212" s="15"/>
      <c r="TIZ212" s="15"/>
      <c r="TJA212" s="15"/>
      <c r="TJB212" s="15"/>
      <c r="TJC212" s="15"/>
      <c r="TJD212" s="15"/>
      <c r="TJE212" s="15"/>
      <c r="TJF212" s="15"/>
      <c r="TJG212" s="15"/>
      <c r="TJH212" s="15"/>
      <c r="TJI212" s="15"/>
      <c r="TJJ212" s="15"/>
      <c r="TJK212" s="15"/>
      <c r="TJL212" s="15"/>
      <c r="TJM212" s="15"/>
      <c r="TJN212" s="15"/>
      <c r="TJO212" s="15"/>
      <c r="TJP212" s="15"/>
      <c r="TJQ212" s="15"/>
      <c r="TJR212" s="15"/>
      <c r="TJS212" s="15"/>
      <c r="TJT212" s="15"/>
      <c r="TJU212" s="15"/>
      <c r="TJV212" s="15"/>
      <c r="TJW212" s="15"/>
      <c r="TJX212" s="15"/>
      <c r="TJY212" s="15"/>
      <c r="TJZ212" s="15"/>
      <c r="TKA212" s="15"/>
      <c r="TKB212" s="15"/>
      <c r="TKC212" s="15"/>
      <c r="TKD212" s="15"/>
      <c r="TKE212" s="15"/>
      <c r="TKF212" s="15"/>
      <c r="TKG212" s="15"/>
      <c r="TKH212" s="15"/>
      <c r="TKI212" s="15"/>
      <c r="TKJ212" s="15"/>
      <c r="TKK212" s="15"/>
      <c r="TKL212" s="15"/>
      <c r="TKM212" s="15"/>
      <c r="TKN212" s="15"/>
      <c r="TKO212" s="15"/>
      <c r="TKP212" s="15"/>
      <c r="TKQ212" s="15"/>
      <c r="TKR212" s="15"/>
      <c r="TKS212" s="15"/>
      <c r="TKT212" s="15"/>
      <c r="TKU212" s="15"/>
      <c r="TKV212" s="15"/>
      <c r="TKW212" s="15"/>
      <c r="TKX212" s="15"/>
      <c r="TKY212" s="15"/>
      <c r="TKZ212" s="15"/>
      <c r="TLA212" s="15"/>
      <c r="TLB212" s="15"/>
      <c r="TLC212" s="15"/>
      <c r="TLD212" s="15"/>
      <c r="TLE212" s="15"/>
      <c r="TLF212" s="15"/>
      <c r="TLG212" s="15"/>
      <c r="TLH212" s="15"/>
      <c r="TLI212" s="15"/>
      <c r="TLJ212" s="15"/>
      <c r="TLK212" s="15"/>
      <c r="TLL212" s="15"/>
      <c r="TLM212" s="15"/>
      <c r="TLN212" s="15"/>
      <c r="TLO212" s="15"/>
      <c r="TLP212" s="15"/>
      <c r="TLQ212" s="15"/>
      <c r="TLR212" s="15"/>
      <c r="TLS212" s="15"/>
      <c r="TLT212" s="15"/>
      <c r="TLU212" s="15"/>
      <c r="TLV212" s="15"/>
      <c r="TLW212" s="15"/>
      <c r="TLX212" s="15"/>
      <c r="TLY212" s="15"/>
      <c r="TLZ212" s="15"/>
      <c r="TMA212" s="15"/>
      <c r="TMB212" s="15"/>
      <c r="TMC212" s="15"/>
      <c r="TMD212" s="15"/>
      <c r="TME212" s="15"/>
      <c r="TMF212" s="15"/>
      <c r="TMG212" s="15"/>
      <c r="TMH212" s="15"/>
      <c r="TMI212" s="15"/>
      <c r="TMJ212" s="15"/>
      <c r="TMK212" s="15"/>
      <c r="TML212" s="15"/>
      <c r="TMM212" s="15"/>
      <c r="TMN212" s="15"/>
      <c r="TMO212" s="15"/>
      <c r="TMP212" s="15"/>
      <c r="TMQ212" s="15"/>
      <c r="TMR212" s="15"/>
      <c r="TMS212" s="15"/>
      <c r="TMT212" s="15"/>
      <c r="TMU212" s="15"/>
      <c r="TMV212" s="15"/>
      <c r="TMW212" s="15"/>
      <c r="TMX212" s="15"/>
      <c r="TMY212" s="15"/>
      <c r="TMZ212" s="15"/>
      <c r="TNA212" s="15"/>
      <c r="TNB212" s="15"/>
      <c r="TNC212" s="15"/>
      <c r="TND212" s="15"/>
      <c r="TNE212" s="15"/>
      <c r="TNF212" s="15"/>
      <c r="TNG212" s="15"/>
      <c r="TNH212" s="15"/>
      <c r="TNI212" s="15"/>
      <c r="TNJ212" s="15"/>
      <c r="TNK212" s="15"/>
      <c r="TNL212" s="15"/>
      <c r="TNM212" s="15"/>
      <c r="TNN212" s="15"/>
      <c r="TNO212" s="15"/>
      <c r="TNP212" s="15"/>
      <c r="TNQ212" s="15"/>
      <c r="TNR212" s="15"/>
      <c r="TNS212" s="15"/>
      <c r="TNT212" s="15"/>
      <c r="TNU212" s="15"/>
      <c r="TNV212" s="15"/>
      <c r="TNW212" s="15"/>
      <c r="TNX212" s="15"/>
      <c r="TNY212" s="15"/>
      <c r="TNZ212" s="15"/>
      <c r="TOA212" s="15"/>
      <c r="TOB212" s="15"/>
      <c r="TOC212" s="15"/>
      <c r="TOD212" s="15"/>
      <c r="TOE212" s="15"/>
      <c r="TOF212" s="15"/>
      <c r="TOG212" s="15"/>
      <c r="TOH212" s="15"/>
      <c r="TOI212" s="15"/>
      <c r="TOJ212" s="15"/>
      <c r="TOK212" s="15"/>
      <c r="TOL212" s="15"/>
      <c r="TOM212" s="15"/>
      <c r="TON212" s="15"/>
      <c r="TOO212" s="15"/>
      <c r="TOP212" s="15"/>
      <c r="TOQ212" s="15"/>
      <c r="TOR212" s="15"/>
      <c r="TOS212" s="15"/>
      <c r="TOT212" s="15"/>
      <c r="TOU212" s="15"/>
      <c r="TOV212" s="15"/>
      <c r="TOW212" s="15"/>
      <c r="TOX212" s="15"/>
      <c r="TOY212" s="15"/>
      <c r="TOZ212" s="15"/>
      <c r="TPA212" s="15"/>
      <c r="TPB212" s="15"/>
      <c r="TPC212" s="15"/>
      <c r="TPD212" s="15"/>
      <c r="TPE212" s="15"/>
      <c r="TPF212" s="15"/>
      <c r="TPG212" s="15"/>
      <c r="TPH212" s="15"/>
      <c r="TPI212" s="15"/>
      <c r="TPJ212" s="15"/>
      <c r="TPK212" s="15"/>
      <c r="TPL212" s="15"/>
      <c r="TPM212" s="15"/>
      <c r="TPN212" s="15"/>
      <c r="TPO212" s="15"/>
      <c r="TPP212" s="15"/>
      <c r="TPQ212" s="15"/>
      <c r="TPR212" s="15"/>
      <c r="TPS212" s="15"/>
      <c r="TPT212" s="15"/>
      <c r="TPU212" s="15"/>
      <c r="TPV212" s="15"/>
      <c r="TPW212" s="15"/>
      <c r="TPX212" s="15"/>
      <c r="TPY212" s="15"/>
      <c r="TPZ212" s="15"/>
      <c r="TQA212" s="15"/>
      <c r="TQB212" s="15"/>
      <c r="TQC212" s="15"/>
      <c r="TQD212" s="15"/>
      <c r="TQE212" s="15"/>
      <c r="TQF212" s="15"/>
      <c r="TQG212" s="15"/>
      <c r="TQH212" s="15"/>
      <c r="TQI212" s="15"/>
      <c r="TQJ212" s="15"/>
      <c r="TQK212" s="15"/>
      <c r="TQL212" s="15"/>
      <c r="TQM212" s="15"/>
      <c r="TQN212" s="15"/>
      <c r="TQO212" s="15"/>
      <c r="TQP212" s="15"/>
      <c r="TQQ212" s="15"/>
      <c r="TQR212" s="15"/>
      <c r="TQS212" s="15"/>
      <c r="TQT212" s="15"/>
      <c r="TQU212" s="15"/>
      <c r="TQV212" s="15"/>
      <c r="TQW212" s="15"/>
      <c r="TQX212" s="15"/>
      <c r="TQY212" s="15"/>
      <c r="TQZ212" s="15"/>
      <c r="TRA212" s="15"/>
      <c r="TRB212" s="15"/>
      <c r="TRC212" s="15"/>
      <c r="TRD212" s="15"/>
      <c r="TRE212" s="15"/>
      <c r="TRF212" s="15"/>
      <c r="TRG212" s="15"/>
      <c r="TRH212" s="15"/>
      <c r="TRI212" s="15"/>
      <c r="TRJ212" s="15"/>
      <c r="TRK212" s="15"/>
      <c r="TRL212" s="15"/>
      <c r="TRM212" s="15"/>
      <c r="TRN212" s="15"/>
      <c r="TRO212" s="15"/>
      <c r="TRP212" s="15"/>
      <c r="TRQ212" s="15"/>
      <c r="TRR212" s="15"/>
      <c r="TRS212" s="15"/>
      <c r="TRT212" s="15"/>
      <c r="TRU212" s="15"/>
      <c r="TRV212" s="15"/>
      <c r="TRW212" s="15"/>
      <c r="TRX212" s="15"/>
      <c r="TRY212" s="15"/>
      <c r="TRZ212" s="15"/>
      <c r="TSA212" s="15"/>
      <c r="TSB212" s="15"/>
      <c r="TSC212" s="15"/>
      <c r="TSD212" s="15"/>
      <c r="TSE212" s="15"/>
      <c r="TSF212" s="15"/>
      <c r="TSG212" s="15"/>
      <c r="TSH212" s="15"/>
      <c r="TSI212" s="15"/>
      <c r="TSJ212" s="15"/>
      <c r="TSK212" s="15"/>
      <c r="TSL212" s="15"/>
      <c r="TSM212" s="15"/>
      <c r="TSN212" s="15"/>
      <c r="TSO212" s="15"/>
      <c r="TSP212" s="15"/>
      <c r="TSQ212" s="15"/>
      <c r="TSR212" s="15"/>
      <c r="TSS212" s="15"/>
      <c r="TST212" s="15"/>
      <c r="TSU212" s="15"/>
      <c r="TSV212" s="15"/>
      <c r="TSW212" s="15"/>
      <c r="TSX212" s="15"/>
      <c r="TSY212" s="15"/>
      <c r="TSZ212" s="15"/>
      <c r="TTA212" s="15"/>
      <c r="TTB212" s="15"/>
      <c r="TTC212" s="15"/>
      <c r="TTD212" s="15"/>
      <c r="TTE212" s="15"/>
      <c r="TTF212" s="15"/>
      <c r="TTG212" s="15"/>
      <c r="TTH212" s="15"/>
      <c r="TTI212" s="15"/>
      <c r="TTJ212" s="15"/>
      <c r="TTK212" s="15"/>
      <c r="TTL212" s="15"/>
      <c r="TTM212" s="15"/>
      <c r="TTN212" s="15"/>
      <c r="TTO212" s="15"/>
      <c r="TTP212" s="15"/>
      <c r="TTQ212" s="15"/>
      <c r="TTR212" s="15"/>
      <c r="TTS212" s="15"/>
      <c r="TTT212" s="15"/>
      <c r="TTU212" s="15"/>
      <c r="TTV212" s="15"/>
      <c r="TTW212" s="15"/>
      <c r="TTX212" s="15"/>
      <c r="TTY212" s="15"/>
      <c r="TTZ212" s="15"/>
      <c r="TUA212" s="15"/>
      <c r="TUB212" s="15"/>
      <c r="TUC212" s="15"/>
      <c r="TUD212" s="15"/>
      <c r="TUE212" s="15"/>
      <c r="TUF212" s="15"/>
      <c r="TUG212" s="15"/>
      <c r="TUH212" s="15"/>
      <c r="TUI212" s="15"/>
      <c r="TUJ212" s="15"/>
      <c r="TUK212" s="15"/>
      <c r="TUL212" s="15"/>
      <c r="TUM212" s="15"/>
      <c r="TUN212" s="15"/>
      <c r="TUO212" s="15"/>
      <c r="TUP212" s="15"/>
      <c r="TUQ212" s="15"/>
      <c r="TUR212" s="15"/>
      <c r="TUS212" s="15"/>
      <c r="TUT212" s="15"/>
      <c r="TUU212" s="15"/>
      <c r="TUV212" s="15"/>
      <c r="TUW212" s="15"/>
      <c r="TUX212" s="15"/>
      <c r="TUY212" s="15"/>
      <c r="TUZ212" s="15"/>
      <c r="TVA212" s="15"/>
      <c r="TVB212" s="15"/>
      <c r="TVC212" s="15"/>
      <c r="TVD212" s="15"/>
      <c r="TVE212" s="15"/>
      <c r="TVF212" s="15"/>
      <c r="TVG212" s="15"/>
      <c r="TVH212" s="15"/>
      <c r="TVI212" s="15"/>
      <c r="TVJ212" s="15"/>
      <c r="TVK212" s="15"/>
      <c r="TVL212" s="15"/>
      <c r="TVM212" s="15"/>
      <c r="TVN212" s="15"/>
      <c r="TVO212" s="15"/>
      <c r="TVP212" s="15"/>
      <c r="TVQ212" s="15"/>
      <c r="TVR212" s="15"/>
      <c r="TVS212" s="15"/>
      <c r="TVT212" s="15"/>
      <c r="TVU212" s="15"/>
      <c r="TVV212" s="15"/>
      <c r="TVW212" s="15"/>
      <c r="TVX212" s="15"/>
      <c r="TVY212" s="15"/>
      <c r="TVZ212" s="15"/>
      <c r="TWA212" s="15"/>
      <c r="TWB212" s="15"/>
      <c r="TWC212" s="15"/>
      <c r="TWD212" s="15"/>
      <c r="TWE212" s="15"/>
      <c r="TWF212" s="15"/>
      <c r="TWG212" s="15"/>
      <c r="TWH212" s="15"/>
      <c r="TWI212" s="15"/>
      <c r="TWJ212" s="15"/>
      <c r="TWK212" s="15"/>
      <c r="TWL212" s="15"/>
      <c r="TWM212" s="15"/>
      <c r="TWN212" s="15"/>
      <c r="TWO212" s="15"/>
      <c r="TWP212" s="15"/>
      <c r="TWQ212" s="15"/>
      <c r="TWR212" s="15"/>
      <c r="TWS212" s="15"/>
      <c r="TWT212" s="15"/>
      <c r="TWU212" s="15"/>
      <c r="TWV212" s="15"/>
      <c r="TWW212" s="15"/>
      <c r="TWX212" s="15"/>
      <c r="TWY212" s="15"/>
      <c r="TWZ212" s="15"/>
      <c r="TXA212" s="15"/>
      <c r="TXB212" s="15"/>
      <c r="TXC212" s="15"/>
      <c r="TXD212" s="15"/>
      <c r="TXE212" s="15"/>
      <c r="TXF212" s="15"/>
      <c r="TXG212" s="15"/>
      <c r="TXH212" s="15"/>
      <c r="TXI212" s="15"/>
      <c r="TXJ212" s="15"/>
      <c r="TXK212" s="15"/>
      <c r="TXL212" s="15"/>
      <c r="TXM212" s="15"/>
      <c r="TXN212" s="15"/>
      <c r="TXO212" s="15"/>
      <c r="TXP212" s="15"/>
      <c r="TXQ212" s="15"/>
      <c r="TXR212" s="15"/>
      <c r="TXS212" s="15"/>
      <c r="TXT212" s="15"/>
      <c r="TXU212" s="15"/>
      <c r="TXV212" s="15"/>
      <c r="TXW212" s="15"/>
      <c r="TXX212" s="15"/>
      <c r="TXY212" s="15"/>
      <c r="TXZ212" s="15"/>
      <c r="TYA212" s="15"/>
      <c r="TYB212" s="15"/>
      <c r="TYC212" s="15"/>
      <c r="TYD212" s="15"/>
      <c r="TYE212" s="15"/>
      <c r="TYF212" s="15"/>
      <c r="TYG212" s="15"/>
      <c r="TYH212" s="15"/>
      <c r="TYI212" s="15"/>
      <c r="TYJ212" s="15"/>
      <c r="TYK212" s="15"/>
      <c r="TYL212" s="15"/>
      <c r="TYM212" s="15"/>
      <c r="TYN212" s="15"/>
      <c r="TYO212" s="15"/>
      <c r="TYP212" s="15"/>
      <c r="TYQ212" s="15"/>
      <c r="TYR212" s="15"/>
      <c r="TYS212" s="15"/>
      <c r="TYT212" s="15"/>
      <c r="TYU212" s="15"/>
      <c r="TYV212" s="15"/>
      <c r="TYW212" s="15"/>
      <c r="TYX212" s="15"/>
      <c r="TYY212" s="15"/>
      <c r="TYZ212" s="15"/>
      <c r="TZA212" s="15"/>
      <c r="TZB212" s="15"/>
      <c r="TZC212" s="15"/>
      <c r="TZD212" s="15"/>
      <c r="TZE212" s="15"/>
      <c r="TZF212" s="15"/>
      <c r="TZG212" s="15"/>
      <c r="TZH212" s="15"/>
      <c r="TZI212" s="15"/>
      <c r="TZJ212" s="15"/>
      <c r="TZK212" s="15"/>
      <c r="TZL212" s="15"/>
      <c r="TZM212" s="15"/>
      <c r="TZN212" s="15"/>
      <c r="TZO212" s="15"/>
      <c r="TZP212" s="15"/>
      <c r="TZQ212" s="15"/>
      <c r="TZR212" s="15"/>
      <c r="TZS212" s="15"/>
      <c r="TZT212" s="15"/>
      <c r="TZU212" s="15"/>
      <c r="TZV212" s="15"/>
      <c r="TZW212" s="15"/>
      <c r="TZX212" s="15"/>
      <c r="TZY212" s="15"/>
      <c r="TZZ212" s="15"/>
      <c r="UAA212" s="15"/>
      <c r="UAB212" s="15"/>
      <c r="UAC212" s="15"/>
      <c r="UAD212" s="15"/>
      <c r="UAE212" s="15"/>
      <c r="UAF212" s="15"/>
      <c r="UAG212" s="15"/>
      <c r="UAH212" s="15"/>
      <c r="UAI212" s="15"/>
      <c r="UAJ212" s="15"/>
      <c r="UAK212" s="15"/>
      <c r="UAL212" s="15"/>
      <c r="UAM212" s="15"/>
      <c r="UAN212" s="15"/>
      <c r="UAO212" s="15"/>
      <c r="UAP212" s="15"/>
      <c r="UAQ212" s="15"/>
      <c r="UAR212" s="15"/>
      <c r="UAS212" s="15"/>
      <c r="UAT212" s="15"/>
      <c r="UAU212" s="15"/>
      <c r="UAV212" s="15"/>
      <c r="UAW212" s="15"/>
      <c r="UAX212" s="15"/>
      <c r="UAY212" s="15"/>
      <c r="UAZ212" s="15"/>
      <c r="UBA212" s="15"/>
      <c r="UBB212" s="15"/>
      <c r="UBC212" s="15"/>
      <c r="UBD212" s="15"/>
      <c r="UBE212" s="15"/>
      <c r="UBF212" s="15"/>
      <c r="UBG212" s="15"/>
      <c r="UBH212" s="15"/>
      <c r="UBI212" s="15"/>
      <c r="UBJ212" s="15"/>
      <c r="UBK212" s="15"/>
      <c r="UBL212" s="15"/>
      <c r="UBM212" s="15"/>
      <c r="UBN212" s="15"/>
      <c r="UBO212" s="15"/>
      <c r="UBP212" s="15"/>
      <c r="UBQ212" s="15"/>
      <c r="UBR212" s="15"/>
      <c r="UBS212" s="15"/>
      <c r="UBT212" s="15"/>
      <c r="UBU212" s="15"/>
      <c r="UBV212" s="15"/>
      <c r="UBW212" s="15"/>
      <c r="UBX212" s="15"/>
      <c r="UBY212" s="15"/>
      <c r="UBZ212" s="15"/>
      <c r="UCA212" s="15"/>
      <c r="UCB212" s="15"/>
      <c r="UCC212" s="15"/>
      <c r="UCD212" s="15"/>
      <c r="UCE212" s="15"/>
      <c r="UCF212" s="15"/>
      <c r="UCG212" s="15"/>
      <c r="UCH212" s="15"/>
      <c r="UCI212" s="15"/>
      <c r="UCJ212" s="15"/>
      <c r="UCK212" s="15"/>
      <c r="UCL212" s="15"/>
      <c r="UCM212" s="15"/>
      <c r="UCN212" s="15"/>
      <c r="UCO212" s="15"/>
      <c r="UCP212" s="15"/>
      <c r="UCQ212" s="15"/>
      <c r="UCR212" s="15"/>
      <c r="UCS212" s="15"/>
      <c r="UCT212" s="15"/>
      <c r="UCU212" s="15"/>
      <c r="UCV212" s="15"/>
      <c r="UCW212" s="15"/>
      <c r="UCX212" s="15"/>
      <c r="UCY212" s="15"/>
      <c r="UCZ212" s="15"/>
      <c r="UDA212" s="15"/>
      <c r="UDB212" s="15"/>
      <c r="UDC212" s="15"/>
      <c r="UDD212" s="15"/>
      <c r="UDE212" s="15"/>
      <c r="UDF212" s="15"/>
      <c r="UDG212" s="15"/>
      <c r="UDH212" s="15"/>
      <c r="UDI212" s="15"/>
      <c r="UDJ212" s="15"/>
      <c r="UDK212" s="15"/>
      <c r="UDL212" s="15"/>
      <c r="UDM212" s="15"/>
      <c r="UDN212" s="15"/>
      <c r="UDO212" s="15"/>
      <c r="UDP212" s="15"/>
      <c r="UDQ212" s="15"/>
      <c r="UDR212" s="15"/>
      <c r="UDS212" s="15"/>
      <c r="UDT212" s="15"/>
      <c r="UDU212" s="15"/>
      <c r="UDV212" s="15"/>
      <c r="UDW212" s="15"/>
      <c r="UDX212" s="15"/>
      <c r="UDY212" s="15"/>
      <c r="UDZ212" s="15"/>
      <c r="UEA212" s="15"/>
      <c r="UEB212" s="15"/>
      <c r="UEC212" s="15"/>
      <c r="UED212" s="15"/>
      <c r="UEE212" s="15"/>
      <c r="UEF212" s="15"/>
      <c r="UEG212" s="15"/>
      <c r="UEH212" s="15"/>
      <c r="UEI212" s="15"/>
      <c r="UEJ212" s="15"/>
      <c r="UEK212" s="15"/>
      <c r="UEL212" s="15"/>
      <c r="UEM212" s="15"/>
      <c r="UEN212" s="15"/>
      <c r="UEO212" s="15"/>
      <c r="UEP212" s="15"/>
      <c r="UEQ212" s="15"/>
      <c r="UER212" s="15"/>
      <c r="UES212" s="15"/>
      <c r="UET212" s="15"/>
      <c r="UEU212" s="15"/>
      <c r="UEV212" s="15"/>
      <c r="UEW212" s="15"/>
      <c r="UEX212" s="15"/>
      <c r="UEY212" s="15"/>
      <c r="UEZ212" s="15"/>
      <c r="UFA212" s="15"/>
      <c r="UFB212" s="15"/>
      <c r="UFC212" s="15"/>
      <c r="UFD212" s="15"/>
      <c r="UFE212" s="15"/>
      <c r="UFF212" s="15"/>
      <c r="UFG212" s="15"/>
      <c r="UFH212" s="15"/>
      <c r="UFI212" s="15"/>
      <c r="UFJ212" s="15"/>
      <c r="UFK212" s="15"/>
      <c r="UFL212" s="15"/>
      <c r="UFM212" s="15"/>
      <c r="UFN212" s="15"/>
      <c r="UFO212" s="15"/>
      <c r="UFP212" s="15"/>
      <c r="UFQ212" s="15"/>
      <c r="UFR212" s="15"/>
      <c r="UFS212" s="15"/>
      <c r="UFT212" s="15"/>
      <c r="UFU212" s="15"/>
      <c r="UFV212" s="15"/>
      <c r="UFW212" s="15"/>
      <c r="UFX212" s="15"/>
      <c r="UFY212" s="15"/>
      <c r="UFZ212" s="15"/>
      <c r="UGA212" s="15"/>
      <c r="UGB212" s="15"/>
      <c r="UGC212" s="15"/>
      <c r="UGD212" s="15"/>
      <c r="UGE212" s="15"/>
      <c r="UGF212" s="15"/>
      <c r="UGG212" s="15"/>
      <c r="UGH212" s="15"/>
      <c r="UGI212" s="15"/>
      <c r="UGJ212" s="15"/>
      <c r="UGK212" s="15"/>
      <c r="UGL212" s="15"/>
      <c r="UGM212" s="15"/>
      <c r="UGN212" s="15"/>
      <c r="UGO212" s="15"/>
      <c r="UGP212" s="15"/>
      <c r="UGQ212" s="15"/>
      <c r="UGR212" s="15"/>
      <c r="UGS212" s="15"/>
      <c r="UGT212" s="15"/>
      <c r="UGU212" s="15"/>
      <c r="UGV212" s="15"/>
      <c r="UGW212" s="15"/>
      <c r="UGX212" s="15"/>
      <c r="UGY212" s="15"/>
      <c r="UGZ212" s="15"/>
      <c r="UHA212" s="15"/>
      <c r="UHB212" s="15"/>
      <c r="UHC212" s="15"/>
      <c r="UHD212" s="15"/>
      <c r="UHE212" s="15"/>
      <c r="UHF212" s="15"/>
      <c r="UHG212" s="15"/>
      <c r="UHH212" s="15"/>
      <c r="UHI212" s="15"/>
      <c r="UHJ212" s="15"/>
      <c r="UHK212" s="15"/>
      <c r="UHL212" s="15"/>
      <c r="UHM212" s="15"/>
      <c r="UHN212" s="15"/>
      <c r="UHO212" s="15"/>
      <c r="UHP212" s="15"/>
      <c r="UHQ212" s="15"/>
      <c r="UHR212" s="15"/>
      <c r="UHS212" s="15"/>
      <c r="UHT212" s="15"/>
      <c r="UHU212" s="15"/>
      <c r="UHV212" s="15"/>
      <c r="UHW212" s="15"/>
      <c r="UHX212" s="15"/>
      <c r="UHY212" s="15"/>
      <c r="UHZ212" s="15"/>
      <c r="UIA212" s="15"/>
      <c r="UIB212" s="15"/>
      <c r="UIC212" s="15"/>
      <c r="UID212" s="15"/>
      <c r="UIE212" s="15"/>
      <c r="UIF212" s="15"/>
      <c r="UIG212" s="15"/>
      <c r="UIH212" s="15"/>
      <c r="UII212" s="15"/>
      <c r="UIJ212" s="15"/>
      <c r="UIK212" s="15"/>
      <c r="UIL212" s="15"/>
      <c r="UIM212" s="15"/>
      <c r="UIN212" s="15"/>
      <c r="UIO212" s="15"/>
      <c r="UIP212" s="15"/>
      <c r="UIQ212" s="15"/>
      <c r="UIR212" s="15"/>
      <c r="UIS212" s="15"/>
      <c r="UIT212" s="15"/>
      <c r="UIU212" s="15"/>
      <c r="UIV212" s="15"/>
      <c r="UIW212" s="15"/>
      <c r="UIX212" s="15"/>
      <c r="UIY212" s="15"/>
      <c r="UIZ212" s="15"/>
      <c r="UJA212" s="15"/>
      <c r="UJB212" s="15"/>
      <c r="UJC212" s="15"/>
      <c r="UJD212" s="15"/>
      <c r="UJE212" s="15"/>
      <c r="UJF212" s="15"/>
      <c r="UJG212" s="15"/>
      <c r="UJH212" s="15"/>
      <c r="UJI212" s="15"/>
      <c r="UJJ212" s="15"/>
      <c r="UJK212" s="15"/>
      <c r="UJL212" s="15"/>
      <c r="UJM212" s="15"/>
      <c r="UJN212" s="15"/>
      <c r="UJO212" s="15"/>
      <c r="UJP212" s="15"/>
      <c r="UJQ212" s="15"/>
      <c r="UJR212" s="15"/>
      <c r="UJS212" s="15"/>
      <c r="UJT212" s="15"/>
      <c r="UJU212" s="15"/>
      <c r="UJV212" s="15"/>
      <c r="UJW212" s="15"/>
      <c r="UJX212" s="15"/>
      <c r="UJY212" s="15"/>
      <c r="UJZ212" s="15"/>
      <c r="UKA212" s="15"/>
      <c r="UKB212" s="15"/>
      <c r="UKC212" s="15"/>
      <c r="UKD212" s="15"/>
      <c r="UKE212" s="15"/>
      <c r="UKF212" s="15"/>
      <c r="UKG212" s="15"/>
      <c r="UKH212" s="15"/>
      <c r="UKI212" s="15"/>
      <c r="UKJ212" s="15"/>
      <c r="UKK212" s="15"/>
      <c r="UKL212" s="15"/>
      <c r="UKM212" s="15"/>
      <c r="UKN212" s="15"/>
      <c r="UKO212" s="15"/>
      <c r="UKP212" s="15"/>
      <c r="UKQ212" s="15"/>
      <c r="UKR212" s="15"/>
      <c r="UKS212" s="15"/>
      <c r="UKT212" s="15"/>
      <c r="UKU212" s="15"/>
      <c r="UKV212" s="15"/>
      <c r="UKW212" s="15"/>
      <c r="UKX212" s="15"/>
      <c r="UKY212" s="15"/>
      <c r="UKZ212" s="15"/>
      <c r="ULA212" s="15"/>
      <c r="ULB212" s="15"/>
      <c r="ULC212" s="15"/>
      <c r="ULD212" s="15"/>
      <c r="ULE212" s="15"/>
      <c r="ULF212" s="15"/>
      <c r="ULG212" s="15"/>
      <c r="ULH212" s="15"/>
      <c r="ULI212" s="15"/>
      <c r="ULJ212" s="15"/>
      <c r="ULK212" s="15"/>
      <c r="ULL212" s="15"/>
      <c r="ULM212" s="15"/>
      <c r="ULN212" s="15"/>
      <c r="ULO212" s="15"/>
      <c r="ULP212" s="15"/>
      <c r="ULQ212" s="15"/>
      <c r="ULR212" s="15"/>
      <c r="ULS212" s="15"/>
      <c r="ULT212" s="15"/>
      <c r="ULU212" s="15"/>
      <c r="ULV212" s="15"/>
      <c r="ULW212" s="15"/>
      <c r="ULX212" s="15"/>
      <c r="ULY212" s="15"/>
      <c r="ULZ212" s="15"/>
      <c r="UMA212" s="15"/>
      <c r="UMB212" s="15"/>
      <c r="UMC212" s="15"/>
      <c r="UMD212" s="15"/>
      <c r="UME212" s="15"/>
      <c r="UMF212" s="15"/>
      <c r="UMG212" s="15"/>
      <c r="UMH212" s="15"/>
      <c r="UMI212" s="15"/>
      <c r="UMJ212" s="15"/>
      <c r="UMK212" s="15"/>
      <c r="UML212" s="15"/>
      <c r="UMM212" s="15"/>
      <c r="UMN212" s="15"/>
      <c r="UMO212" s="15"/>
      <c r="UMP212" s="15"/>
      <c r="UMQ212" s="15"/>
      <c r="UMR212" s="15"/>
      <c r="UMS212" s="15"/>
      <c r="UMT212" s="15"/>
      <c r="UMU212" s="15"/>
      <c r="UMV212" s="15"/>
      <c r="UMW212" s="15"/>
      <c r="UMX212" s="15"/>
      <c r="UMY212" s="15"/>
      <c r="UMZ212" s="15"/>
      <c r="UNA212" s="15"/>
      <c r="UNB212" s="15"/>
      <c r="UNC212" s="15"/>
      <c r="UND212" s="15"/>
      <c r="UNE212" s="15"/>
      <c r="UNF212" s="15"/>
      <c r="UNG212" s="15"/>
      <c r="UNH212" s="15"/>
      <c r="UNI212" s="15"/>
      <c r="UNJ212" s="15"/>
      <c r="UNK212" s="15"/>
      <c r="UNL212" s="15"/>
      <c r="UNM212" s="15"/>
      <c r="UNN212" s="15"/>
      <c r="UNO212" s="15"/>
      <c r="UNP212" s="15"/>
      <c r="UNQ212" s="15"/>
      <c r="UNR212" s="15"/>
      <c r="UNS212" s="15"/>
      <c r="UNT212" s="15"/>
      <c r="UNU212" s="15"/>
      <c r="UNV212" s="15"/>
      <c r="UNW212" s="15"/>
      <c r="UNX212" s="15"/>
      <c r="UNY212" s="15"/>
      <c r="UNZ212" s="15"/>
      <c r="UOA212" s="15"/>
      <c r="UOB212" s="15"/>
      <c r="UOC212" s="15"/>
      <c r="UOD212" s="15"/>
      <c r="UOE212" s="15"/>
      <c r="UOF212" s="15"/>
      <c r="UOG212" s="15"/>
      <c r="UOH212" s="15"/>
      <c r="UOI212" s="15"/>
      <c r="UOJ212" s="15"/>
      <c r="UOK212" s="15"/>
      <c r="UOL212" s="15"/>
      <c r="UOM212" s="15"/>
      <c r="UON212" s="15"/>
      <c r="UOO212" s="15"/>
      <c r="UOP212" s="15"/>
      <c r="UOQ212" s="15"/>
      <c r="UOR212" s="15"/>
      <c r="UOS212" s="15"/>
      <c r="UOT212" s="15"/>
      <c r="UOU212" s="15"/>
      <c r="UOV212" s="15"/>
      <c r="UOW212" s="15"/>
      <c r="UOX212" s="15"/>
      <c r="UOY212" s="15"/>
      <c r="UOZ212" s="15"/>
      <c r="UPA212" s="15"/>
      <c r="UPB212" s="15"/>
      <c r="UPC212" s="15"/>
      <c r="UPD212" s="15"/>
      <c r="UPE212" s="15"/>
      <c r="UPF212" s="15"/>
      <c r="UPG212" s="15"/>
      <c r="UPH212" s="15"/>
      <c r="UPI212" s="15"/>
      <c r="UPJ212" s="15"/>
      <c r="UPK212" s="15"/>
      <c r="UPL212" s="15"/>
      <c r="UPM212" s="15"/>
      <c r="UPN212" s="15"/>
      <c r="UPO212" s="15"/>
      <c r="UPP212" s="15"/>
      <c r="UPQ212" s="15"/>
      <c r="UPR212" s="15"/>
      <c r="UPS212" s="15"/>
      <c r="UPT212" s="15"/>
      <c r="UPU212" s="15"/>
      <c r="UPV212" s="15"/>
      <c r="UPW212" s="15"/>
      <c r="UPX212" s="15"/>
      <c r="UPY212" s="15"/>
      <c r="UPZ212" s="15"/>
      <c r="UQA212" s="15"/>
      <c r="UQB212" s="15"/>
      <c r="UQC212" s="15"/>
      <c r="UQD212" s="15"/>
      <c r="UQE212" s="15"/>
      <c r="UQF212" s="15"/>
      <c r="UQG212" s="15"/>
      <c r="UQH212" s="15"/>
      <c r="UQI212" s="15"/>
      <c r="UQJ212" s="15"/>
      <c r="UQK212" s="15"/>
      <c r="UQL212" s="15"/>
      <c r="UQM212" s="15"/>
      <c r="UQN212" s="15"/>
      <c r="UQO212" s="15"/>
      <c r="UQP212" s="15"/>
      <c r="UQQ212" s="15"/>
      <c r="UQR212" s="15"/>
      <c r="UQS212" s="15"/>
      <c r="UQT212" s="15"/>
      <c r="UQU212" s="15"/>
      <c r="UQV212" s="15"/>
      <c r="UQW212" s="15"/>
      <c r="UQX212" s="15"/>
      <c r="UQY212" s="15"/>
      <c r="UQZ212" s="15"/>
      <c r="URA212" s="15"/>
      <c r="URB212" s="15"/>
      <c r="URC212" s="15"/>
      <c r="URD212" s="15"/>
      <c r="URE212" s="15"/>
      <c r="URF212" s="15"/>
      <c r="URG212" s="15"/>
      <c r="URH212" s="15"/>
      <c r="URI212" s="15"/>
      <c r="URJ212" s="15"/>
      <c r="URK212" s="15"/>
      <c r="URL212" s="15"/>
      <c r="URM212" s="15"/>
      <c r="URN212" s="15"/>
      <c r="URO212" s="15"/>
      <c r="URP212" s="15"/>
      <c r="URQ212" s="15"/>
      <c r="URR212" s="15"/>
      <c r="URS212" s="15"/>
      <c r="URT212" s="15"/>
      <c r="URU212" s="15"/>
      <c r="URV212" s="15"/>
      <c r="URW212" s="15"/>
      <c r="URX212" s="15"/>
      <c r="URY212" s="15"/>
      <c r="URZ212" s="15"/>
      <c r="USA212" s="15"/>
      <c r="USB212" s="15"/>
      <c r="USC212" s="15"/>
      <c r="USD212" s="15"/>
      <c r="USE212" s="15"/>
      <c r="USF212" s="15"/>
      <c r="USG212" s="15"/>
      <c r="USH212" s="15"/>
      <c r="USI212" s="15"/>
      <c r="USJ212" s="15"/>
      <c r="USK212" s="15"/>
      <c r="USL212" s="15"/>
      <c r="USM212" s="15"/>
      <c r="USN212" s="15"/>
      <c r="USO212" s="15"/>
      <c r="USP212" s="15"/>
      <c r="USQ212" s="15"/>
      <c r="USR212" s="15"/>
      <c r="USS212" s="15"/>
      <c r="UST212" s="15"/>
      <c r="USU212" s="15"/>
      <c r="USV212" s="15"/>
      <c r="USW212" s="15"/>
      <c r="USX212" s="15"/>
      <c r="USY212" s="15"/>
      <c r="USZ212" s="15"/>
      <c r="UTA212" s="15"/>
      <c r="UTB212" s="15"/>
      <c r="UTC212" s="15"/>
      <c r="UTD212" s="15"/>
      <c r="UTE212" s="15"/>
      <c r="UTF212" s="15"/>
      <c r="UTG212" s="15"/>
      <c r="UTH212" s="15"/>
      <c r="UTI212" s="15"/>
      <c r="UTJ212" s="15"/>
      <c r="UTK212" s="15"/>
      <c r="UTL212" s="15"/>
      <c r="UTM212" s="15"/>
      <c r="UTN212" s="15"/>
      <c r="UTO212" s="15"/>
      <c r="UTP212" s="15"/>
      <c r="UTQ212" s="15"/>
      <c r="UTR212" s="15"/>
      <c r="UTS212" s="15"/>
      <c r="UTT212" s="15"/>
      <c r="UTU212" s="15"/>
      <c r="UTV212" s="15"/>
      <c r="UTW212" s="15"/>
      <c r="UTX212" s="15"/>
      <c r="UTY212" s="15"/>
      <c r="UTZ212" s="15"/>
      <c r="UUA212" s="15"/>
      <c r="UUB212" s="15"/>
      <c r="UUC212" s="15"/>
      <c r="UUD212" s="15"/>
      <c r="UUE212" s="15"/>
      <c r="UUF212" s="15"/>
      <c r="UUG212" s="15"/>
      <c r="UUH212" s="15"/>
      <c r="UUI212" s="15"/>
      <c r="UUJ212" s="15"/>
      <c r="UUK212" s="15"/>
      <c r="UUL212" s="15"/>
      <c r="UUM212" s="15"/>
      <c r="UUN212" s="15"/>
      <c r="UUO212" s="15"/>
      <c r="UUP212" s="15"/>
      <c r="UUQ212" s="15"/>
      <c r="UUR212" s="15"/>
      <c r="UUS212" s="15"/>
      <c r="UUT212" s="15"/>
      <c r="UUU212" s="15"/>
      <c r="UUV212" s="15"/>
      <c r="UUW212" s="15"/>
      <c r="UUX212" s="15"/>
      <c r="UUY212" s="15"/>
      <c r="UUZ212" s="15"/>
      <c r="UVA212" s="15"/>
      <c r="UVB212" s="15"/>
      <c r="UVC212" s="15"/>
      <c r="UVD212" s="15"/>
      <c r="UVE212" s="15"/>
      <c r="UVF212" s="15"/>
      <c r="UVG212" s="15"/>
      <c r="UVH212" s="15"/>
      <c r="UVI212" s="15"/>
      <c r="UVJ212" s="15"/>
      <c r="UVK212" s="15"/>
      <c r="UVL212" s="15"/>
      <c r="UVM212" s="15"/>
      <c r="UVN212" s="15"/>
      <c r="UVO212" s="15"/>
      <c r="UVP212" s="15"/>
      <c r="UVQ212" s="15"/>
      <c r="UVR212" s="15"/>
      <c r="UVS212" s="15"/>
      <c r="UVT212" s="15"/>
      <c r="UVU212" s="15"/>
      <c r="UVV212" s="15"/>
      <c r="UVW212" s="15"/>
      <c r="UVX212" s="15"/>
      <c r="UVY212" s="15"/>
      <c r="UVZ212" s="15"/>
      <c r="UWA212" s="15"/>
      <c r="UWB212" s="15"/>
      <c r="UWC212" s="15"/>
      <c r="UWD212" s="15"/>
      <c r="UWE212" s="15"/>
      <c r="UWF212" s="15"/>
      <c r="UWG212" s="15"/>
      <c r="UWH212" s="15"/>
      <c r="UWI212" s="15"/>
      <c r="UWJ212" s="15"/>
      <c r="UWK212" s="15"/>
      <c r="UWL212" s="15"/>
      <c r="UWM212" s="15"/>
      <c r="UWN212" s="15"/>
      <c r="UWO212" s="15"/>
      <c r="UWP212" s="15"/>
      <c r="UWQ212" s="15"/>
      <c r="UWR212" s="15"/>
      <c r="UWS212" s="15"/>
      <c r="UWT212" s="15"/>
      <c r="UWU212" s="15"/>
      <c r="UWV212" s="15"/>
      <c r="UWW212" s="15"/>
      <c r="UWX212" s="15"/>
      <c r="UWY212" s="15"/>
      <c r="UWZ212" s="15"/>
      <c r="UXA212" s="15"/>
      <c r="UXB212" s="15"/>
      <c r="UXC212" s="15"/>
      <c r="UXD212" s="15"/>
      <c r="UXE212" s="15"/>
      <c r="UXF212" s="15"/>
      <c r="UXG212" s="15"/>
      <c r="UXH212" s="15"/>
      <c r="UXI212" s="15"/>
      <c r="UXJ212" s="15"/>
      <c r="UXK212" s="15"/>
      <c r="UXL212" s="15"/>
      <c r="UXM212" s="15"/>
      <c r="UXN212" s="15"/>
      <c r="UXO212" s="15"/>
      <c r="UXP212" s="15"/>
      <c r="UXQ212" s="15"/>
      <c r="UXR212" s="15"/>
      <c r="UXS212" s="15"/>
      <c r="UXT212" s="15"/>
      <c r="UXU212" s="15"/>
      <c r="UXV212" s="15"/>
      <c r="UXW212" s="15"/>
      <c r="UXX212" s="15"/>
      <c r="UXY212" s="15"/>
      <c r="UXZ212" s="15"/>
      <c r="UYA212" s="15"/>
      <c r="UYB212" s="15"/>
      <c r="UYC212" s="15"/>
      <c r="UYD212" s="15"/>
      <c r="UYE212" s="15"/>
      <c r="UYF212" s="15"/>
      <c r="UYG212" s="15"/>
      <c r="UYH212" s="15"/>
      <c r="UYI212" s="15"/>
      <c r="UYJ212" s="15"/>
      <c r="UYK212" s="15"/>
      <c r="UYL212" s="15"/>
      <c r="UYM212" s="15"/>
      <c r="UYN212" s="15"/>
      <c r="UYO212" s="15"/>
      <c r="UYP212" s="15"/>
      <c r="UYQ212" s="15"/>
      <c r="UYR212" s="15"/>
      <c r="UYS212" s="15"/>
      <c r="UYT212" s="15"/>
      <c r="UYU212" s="15"/>
      <c r="UYV212" s="15"/>
      <c r="UYW212" s="15"/>
      <c r="UYX212" s="15"/>
      <c r="UYY212" s="15"/>
      <c r="UYZ212" s="15"/>
      <c r="UZA212" s="15"/>
      <c r="UZB212" s="15"/>
      <c r="UZC212" s="15"/>
      <c r="UZD212" s="15"/>
      <c r="UZE212" s="15"/>
      <c r="UZF212" s="15"/>
      <c r="UZG212" s="15"/>
      <c r="UZH212" s="15"/>
      <c r="UZI212" s="15"/>
      <c r="UZJ212" s="15"/>
      <c r="UZK212" s="15"/>
      <c r="UZL212" s="15"/>
      <c r="UZM212" s="15"/>
      <c r="UZN212" s="15"/>
      <c r="UZO212" s="15"/>
      <c r="UZP212" s="15"/>
      <c r="UZQ212" s="15"/>
      <c r="UZR212" s="15"/>
      <c r="UZS212" s="15"/>
      <c r="UZT212" s="15"/>
      <c r="UZU212" s="15"/>
      <c r="UZV212" s="15"/>
      <c r="UZW212" s="15"/>
      <c r="UZX212" s="15"/>
      <c r="UZY212" s="15"/>
      <c r="UZZ212" s="15"/>
      <c r="VAA212" s="15"/>
      <c r="VAB212" s="15"/>
      <c r="VAC212" s="15"/>
      <c r="VAD212" s="15"/>
      <c r="VAE212" s="15"/>
      <c r="VAF212" s="15"/>
      <c r="VAG212" s="15"/>
      <c r="VAH212" s="15"/>
      <c r="VAI212" s="15"/>
      <c r="VAJ212" s="15"/>
      <c r="VAK212" s="15"/>
      <c r="VAL212" s="15"/>
      <c r="VAM212" s="15"/>
      <c r="VAN212" s="15"/>
      <c r="VAO212" s="15"/>
      <c r="VAP212" s="15"/>
      <c r="VAQ212" s="15"/>
      <c r="VAR212" s="15"/>
      <c r="VAS212" s="15"/>
      <c r="VAT212" s="15"/>
      <c r="VAU212" s="15"/>
      <c r="VAV212" s="15"/>
      <c r="VAW212" s="15"/>
      <c r="VAX212" s="15"/>
      <c r="VAY212" s="15"/>
      <c r="VAZ212" s="15"/>
      <c r="VBA212" s="15"/>
      <c r="VBB212" s="15"/>
      <c r="VBC212" s="15"/>
      <c r="VBD212" s="15"/>
      <c r="VBE212" s="15"/>
      <c r="VBF212" s="15"/>
      <c r="VBG212" s="15"/>
      <c r="VBH212" s="15"/>
      <c r="VBI212" s="15"/>
      <c r="VBJ212" s="15"/>
      <c r="VBK212" s="15"/>
      <c r="VBL212" s="15"/>
      <c r="VBM212" s="15"/>
      <c r="VBN212" s="15"/>
      <c r="VBO212" s="15"/>
      <c r="VBP212" s="15"/>
      <c r="VBQ212" s="15"/>
      <c r="VBR212" s="15"/>
      <c r="VBS212" s="15"/>
      <c r="VBT212" s="15"/>
      <c r="VBU212" s="15"/>
      <c r="VBV212" s="15"/>
      <c r="VBW212" s="15"/>
      <c r="VBX212" s="15"/>
      <c r="VBY212" s="15"/>
      <c r="VBZ212" s="15"/>
      <c r="VCA212" s="15"/>
      <c r="VCB212" s="15"/>
      <c r="VCC212" s="15"/>
      <c r="VCD212" s="15"/>
      <c r="VCE212" s="15"/>
      <c r="VCF212" s="15"/>
      <c r="VCG212" s="15"/>
      <c r="VCH212" s="15"/>
      <c r="VCI212" s="15"/>
      <c r="VCJ212" s="15"/>
      <c r="VCK212" s="15"/>
      <c r="VCL212" s="15"/>
      <c r="VCM212" s="15"/>
      <c r="VCN212" s="15"/>
      <c r="VCO212" s="15"/>
      <c r="VCP212" s="15"/>
      <c r="VCQ212" s="15"/>
      <c r="VCR212" s="15"/>
      <c r="VCS212" s="15"/>
      <c r="VCT212" s="15"/>
      <c r="VCU212" s="15"/>
      <c r="VCV212" s="15"/>
      <c r="VCW212" s="15"/>
      <c r="VCX212" s="15"/>
      <c r="VCY212" s="15"/>
      <c r="VCZ212" s="15"/>
      <c r="VDA212" s="15"/>
      <c r="VDB212" s="15"/>
      <c r="VDC212" s="15"/>
      <c r="VDD212" s="15"/>
      <c r="VDE212" s="15"/>
      <c r="VDF212" s="15"/>
      <c r="VDG212" s="15"/>
      <c r="VDH212" s="15"/>
      <c r="VDI212" s="15"/>
      <c r="VDJ212" s="15"/>
      <c r="VDK212" s="15"/>
      <c r="VDL212" s="15"/>
      <c r="VDM212" s="15"/>
      <c r="VDN212" s="15"/>
      <c r="VDO212" s="15"/>
      <c r="VDP212" s="15"/>
      <c r="VDQ212" s="15"/>
      <c r="VDR212" s="15"/>
      <c r="VDS212" s="15"/>
      <c r="VDT212" s="15"/>
      <c r="VDU212" s="15"/>
      <c r="VDV212" s="15"/>
      <c r="VDW212" s="15"/>
      <c r="VDX212" s="15"/>
      <c r="VDY212" s="15"/>
      <c r="VDZ212" s="15"/>
      <c r="VEA212" s="15"/>
      <c r="VEB212" s="15"/>
      <c r="VEC212" s="15"/>
      <c r="VED212" s="15"/>
      <c r="VEE212" s="15"/>
      <c r="VEF212" s="15"/>
      <c r="VEG212" s="15"/>
      <c r="VEH212" s="15"/>
      <c r="VEI212" s="15"/>
      <c r="VEJ212" s="15"/>
      <c r="VEK212" s="15"/>
      <c r="VEL212" s="15"/>
      <c r="VEM212" s="15"/>
      <c r="VEN212" s="15"/>
      <c r="VEO212" s="15"/>
      <c r="VEP212" s="15"/>
      <c r="VEQ212" s="15"/>
      <c r="VER212" s="15"/>
      <c r="VES212" s="15"/>
      <c r="VET212" s="15"/>
      <c r="VEU212" s="15"/>
      <c r="VEV212" s="15"/>
      <c r="VEW212" s="15"/>
      <c r="VEX212" s="15"/>
      <c r="VEY212" s="15"/>
      <c r="VEZ212" s="15"/>
      <c r="VFA212" s="15"/>
      <c r="VFB212" s="15"/>
      <c r="VFC212" s="15"/>
      <c r="VFD212" s="15"/>
      <c r="VFE212" s="15"/>
      <c r="VFF212" s="15"/>
      <c r="VFG212" s="15"/>
      <c r="VFH212" s="15"/>
      <c r="VFI212" s="15"/>
      <c r="VFJ212" s="15"/>
      <c r="VFK212" s="15"/>
      <c r="VFL212" s="15"/>
      <c r="VFM212" s="15"/>
      <c r="VFN212" s="15"/>
      <c r="VFO212" s="15"/>
      <c r="VFP212" s="15"/>
      <c r="VFQ212" s="15"/>
      <c r="VFR212" s="15"/>
      <c r="VFS212" s="15"/>
      <c r="VFT212" s="15"/>
      <c r="VFU212" s="15"/>
      <c r="VFV212" s="15"/>
      <c r="VFW212" s="15"/>
      <c r="VFX212" s="15"/>
      <c r="VFY212" s="15"/>
      <c r="VFZ212" s="15"/>
      <c r="VGA212" s="15"/>
      <c r="VGB212" s="15"/>
      <c r="VGC212" s="15"/>
      <c r="VGD212" s="15"/>
      <c r="VGE212" s="15"/>
      <c r="VGF212" s="15"/>
      <c r="VGG212" s="15"/>
      <c r="VGH212" s="15"/>
      <c r="VGI212" s="15"/>
      <c r="VGJ212" s="15"/>
      <c r="VGK212" s="15"/>
      <c r="VGL212" s="15"/>
      <c r="VGM212" s="15"/>
      <c r="VGN212" s="15"/>
      <c r="VGO212" s="15"/>
      <c r="VGP212" s="15"/>
      <c r="VGQ212" s="15"/>
      <c r="VGR212" s="15"/>
      <c r="VGS212" s="15"/>
      <c r="VGT212" s="15"/>
      <c r="VGU212" s="15"/>
      <c r="VGV212" s="15"/>
      <c r="VGW212" s="15"/>
      <c r="VGX212" s="15"/>
      <c r="VGY212" s="15"/>
      <c r="VGZ212" s="15"/>
      <c r="VHA212" s="15"/>
      <c r="VHB212" s="15"/>
      <c r="VHC212" s="15"/>
      <c r="VHD212" s="15"/>
      <c r="VHE212" s="15"/>
      <c r="VHF212" s="15"/>
      <c r="VHG212" s="15"/>
      <c r="VHH212" s="15"/>
      <c r="VHI212" s="15"/>
      <c r="VHJ212" s="15"/>
      <c r="VHK212" s="15"/>
      <c r="VHL212" s="15"/>
      <c r="VHM212" s="15"/>
      <c r="VHN212" s="15"/>
      <c r="VHO212" s="15"/>
      <c r="VHP212" s="15"/>
      <c r="VHQ212" s="15"/>
      <c r="VHR212" s="15"/>
      <c r="VHS212" s="15"/>
      <c r="VHT212" s="15"/>
      <c r="VHU212" s="15"/>
      <c r="VHV212" s="15"/>
      <c r="VHW212" s="15"/>
      <c r="VHX212" s="15"/>
      <c r="VHY212" s="15"/>
      <c r="VHZ212" s="15"/>
      <c r="VIA212" s="15"/>
      <c r="VIB212" s="15"/>
      <c r="VIC212" s="15"/>
      <c r="VID212" s="15"/>
      <c r="VIE212" s="15"/>
      <c r="VIF212" s="15"/>
      <c r="VIG212" s="15"/>
      <c r="VIH212" s="15"/>
      <c r="VII212" s="15"/>
      <c r="VIJ212" s="15"/>
      <c r="VIK212" s="15"/>
      <c r="VIL212" s="15"/>
      <c r="VIM212" s="15"/>
      <c r="VIN212" s="15"/>
      <c r="VIO212" s="15"/>
      <c r="VIP212" s="15"/>
      <c r="VIQ212" s="15"/>
      <c r="VIR212" s="15"/>
      <c r="VIS212" s="15"/>
      <c r="VIT212" s="15"/>
      <c r="VIU212" s="15"/>
      <c r="VIV212" s="15"/>
      <c r="VIW212" s="15"/>
      <c r="VIX212" s="15"/>
      <c r="VIY212" s="15"/>
      <c r="VIZ212" s="15"/>
      <c r="VJA212" s="15"/>
      <c r="VJB212" s="15"/>
      <c r="VJC212" s="15"/>
      <c r="VJD212" s="15"/>
      <c r="VJE212" s="15"/>
      <c r="VJF212" s="15"/>
      <c r="VJG212" s="15"/>
      <c r="VJH212" s="15"/>
      <c r="VJI212" s="15"/>
      <c r="VJJ212" s="15"/>
      <c r="VJK212" s="15"/>
      <c r="VJL212" s="15"/>
      <c r="VJM212" s="15"/>
      <c r="VJN212" s="15"/>
      <c r="VJO212" s="15"/>
      <c r="VJP212" s="15"/>
      <c r="VJQ212" s="15"/>
      <c r="VJR212" s="15"/>
      <c r="VJS212" s="15"/>
      <c r="VJT212" s="15"/>
      <c r="VJU212" s="15"/>
      <c r="VJV212" s="15"/>
      <c r="VJW212" s="15"/>
      <c r="VJX212" s="15"/>
      <c r="VJY212" s="15"/>
      <c r="VJZ212" s="15"/>
      <c r="VKA212" s="15"/>
      <c r="VKB212" s="15"/>
      <c r="VKC212" s="15"/>
      <c r="VKD212" s="15"/>
      <c r="VKE212" s="15"/>
      <c r="VKF212" s="15"/>
      <c r="VKG212" s="15"/>
      <c r="VKH212" s="15"/>
      <c r="VKI212" s="15"/>
      <c r="VKJ212" s="15"/>
      <c r="VKK212" s="15"/>
      <c r="VKL212" s="15"/>
      <c r="VKM212" s="15"/>
      <c r="VKN212" s="15"/>
      <c r="VKO212" s="15"/>
      <c r="VKP212" s="15"/>
      <c r="VKQ212" s="15"/>
      <c r="VKR212" s="15"/>
      <c r="VKS212" s="15"/>
      <c r="VKT212" s="15"/>
      <c r="VKU212" s="15"/>
      <c r="VKV212" s="15"/>
      <c r="VKW212" s="15"/>
      <c r="VKX212" s="15"/>
      <c r="VKY212" s="15"/>
      <c r="VKZ212" s="15"/>
      <c r="VLA212" s="15"/>
      <c r="VLB212" s="15"/>
      <c r="VLC212" s="15"/>
      <c r="VLD212" s="15"/>
      <c r="VLE212" s="15"/>
      <c r="VLF212" s="15"/>
      <c r="VLG212" s="15"/>
      <c r="VLH212" s="15"/>
      <c r="VLI212" s="15"/>
      <c r="VLJ212" s="15"/>
      <c r="VLK212" s="15"/>
      <c r="VLL212" s="15"/>
      <c r="VLM212" s="15"/>
      <c r="VLN212" s="15"/>
      <c r="VLO212" s="15"/>
      <c r="VLP212" s="15"/>
      <c r="VLQ212" s="15"/>
      <c r="VLR212" s="15"/>
      <c r="VLS212" s="15"/>
      <c r="VLT212" s="15"/>
      <c r="VLU212" s="15"/>
      <c r="VLV212" s="15"/>
      <c r="VLW212" s="15"/>
      <c r="VLX212" s="15"/>
      <c r="VLY212" s="15"/>
      <c r="VLZ212" s="15"/>
      <c r="VMA212" s="15"/>
      <c r="VMB212" s="15"/>
      <c r="VMC212" s="15"/>
      <c r="VMD212" s="15"/>
      <c r="VME212" s="15"/>
      <c r="VMF212" s="15"/>
      <c r="VMG212" s="15"/>
      <c r="VMH212" s="15"/>
      <c r="VMI212" s="15"/>
      <c r="VMJ212" s="15"/>
      <c r="VMK212" s="15"/>
      <c r="VML212" s="15"/>
      <c r="VMM212" s="15"/>
      <c r="VMN212" s="15"/>
      <c r="VMO212" s="15"/>
      <c r="VMP212" s="15"/>
      <c r="VMQ212" s="15"/>
      <c r="VMR212" s="15"/>
      <c r="VMS212" s="15"/>
      <c r="VMT212" s="15"/>
      <c r="VMU212" s="15"/>
      <c r="VMV212" s="15"/>
      <c r="VMW212" s="15"/>
      <c r="VMX212" s="15"/>
      <c r="VMY212" s="15"/>
      <c r="VMZ212" s="15"/>
      <c r="VNA212" s="15"/>
      <c r="VNB212" s="15"/>
      <c r="VNC212" s="15"/>
      <c r="VND212" s="15"/>
      <c r="VNE212" s="15"/>
      <c r="VNF212" s="15"/>
      <c r="VNG212" s="15"/>
      <c r="VNH212" s="15"/>
      <c r="VNI212" s="15"/>
      <c r="VNJ212" s="15"/>
      <c r="VNK212" s="15"/>
      <c r="VNL212" s="15"/>
      <c r="VNM212" s="15"/>
      <c r="VNN212" s="15"/>
      <c r="VNO212" s="15"/>
      <c r="VNP212" s="15"/>
      <c r="VNQ212" s="15"/>
      <c r="VNR212" s="15"/>
      <c r="VNS212" s="15"/>
      <c r="VNT212" s="15"/>
      <c r="VNU212" s="15"/>
      <c r="VNV212" s="15"/>
      <c r="VNW212" s="15"/>
      <c r="VNX212" s="15"/>
      <c r="VNY212" s="15"/>
      <c r="VNZ212" s="15"/>
      <c r="VOA212" s="15"/>
      <c r="VOB212" s="15"/>
      <c r="VOC212" s="15"/>
      <c r="VOD212" s="15"/>
      <c r="VOE212" s="15"/>
      <c r="VOF212" s="15"/>
      <c r="VOG212" s="15"/>
      <c r="VOH212" s="15"/>
      <c r="VOI212" s="15"/>
      <c r="VOJ212" s="15"/>
      <c r="VOK212" s="15"/>
      <c r="VOL212" s="15"/>
      <c r="VOM212" s="15"/>
      <c r="VON212" s="15"/>
      <c r="VOO212" s="15"/>
      <c r="VOP212" s="15"/>
      <c r="VOQ212" s="15"/>
      <c r="VOR212" s="15"/>
      <c r="VOS212" s="15"/>
      <c r="VOT212" s="15"/>
      <c r="VOU212" s="15"/>
      <c r="VOV212" s="15"/>
      <c r="VOW212" s="15"/>
      <c r="VOX212" s="15"/>
      <c r="VOY212" s="15"/>
      <c r="VOZ212" s="15"/>
      <c r="VPA212" s="15"/>
      <c r="VPB212" s="15"/>
      <c r="VPC212" s="15"/>
      <c r="VPD212" s="15"/>
      <c r="VPE212" s="15"/>
      <c r="VPF212" s="15"/>
      <c r="VPG212" s="15"/>
      <c r="VPH212" s="15"/>
      <c r="VPI212" s="15"/>
      <c r="VPJ212" s="15"/>
      <c r="VPK212" s="15"/>
      <c r="VPL212" s="15"/>
      <c r="VPM212" s="15"/>
      <c r="VPN212" s="15"/>
      <c r="VPO212" s="15"/>
      <c r="VPP212" s="15"/>
      <c r="VPQ212" s="15"/>
      <c r="VPR212" s="15"/>
      <c r="VPS212" s="15"/>
      <c r="VPT212" s="15"/>
      <c r="VPU212" s="15"/>
      <c r="VPV212" s="15"/>
      <c r="VPW212" s="15"/>
      <c r="VPX212" s="15"/>
      <c r="VPY212" s="15"/>
      <c r="VPZ212" s="15"/>
      <c r="VQA212" s="15"/>
      <c r="VQB212" s="15"/>
      <c r="VQC212" s="15"/>
      <c r="VQD212" s="15"/>
      <c r="VQE212" s="15"/>
      <c r="VQF212" s="15"/>
      <c r="VQG212" s="15"/>
      <c r="VQH212" s="15"/>
      <c r="VQI212" s="15"/>
      <c r="VQJ212" s="15"/>
      <c r="VQK212" s="15"/>
      <c r="VQL212" s="15"/>
      <c r="VQM212" s="15"/>
      <c r="VQN212" s="15"/>
      <c r="VQO212" s="15"/>
      <c r="VQP212" s="15"/>
      <c r="VQQ212" s="15"/>
      <c r="VQR212" s="15"/>
      <c r="VQS212" s="15"/>
      <c r="VQT212" s="15"/>
      <c r="VQU212" s="15"/>
      <c r="VQV212" s="15"/>
      <c r="VQW212" s="15"/>
      <c r="VQX212" s="15"/>
      <c r="VQY212" s="15"/>
      <c r="VQZ212" s="15"/>
      <c r="VRA212" s="15"/>
      <c r="VRB212" s="15"/>
      <c r="VRC212" s="15"/>
      <c r="VRD212" s="15"/>
      <c r="VRE212" s="15"/>
      <c r="VRF212" s="15"/>
      <c r="VRG212" s="15"/>
      <c r="VRH212" s="15"/>
      <c r="VRI212" s="15"/>
      <c r="VRJ212" s="15"/>
      <c r="VRK212" s="15"/>
      <c r="VRL212" s="15"/>
      <c r="VRM212" s="15"/>
      <c r="VRN212" s="15"/>
      <c r="VRO212" s="15"/>
      <c r="VRP212" s="15"/>
      <c r="VRQ212" s="15"/>
      <c r="VRR212" s="15"/>
      <c r="VRS212" s="15"/>
      <c r="VRT212" s="15"/>
      <c r="VRU212" s="15"/>
      <c r="VRV212" s="15"/>
      <c r="VRW212" s="15"/>
      <c r="VRX212" s="15"/>
      <c r="VRY212" s="15"/>
      <c r="VRZ212" s="15"/>
      <c r="VSA212" s="15"/>
      <c r="VSB212" s="15"/>
      <c r="VSC212" s="15"/>
      <c r="VSD212" s="15"/>
      <c r="VSE212" s="15"/>
      <c r="VSF212" s="15"/>
      <c r="VSG212" s="15"/>
      <c r="VSH212" s="15"/>
      <c r="VSI212" s="15"/>
      <c r="VSJ212" s="15"/>
      <c r="VSK212" s="15"/>
      <c r="VSL212" s="15"/>
      <c r="VSM212" s="15"/>
      <c r="VSN212" s="15"/>
      <c r="VSO212" s="15"/>
      <c r="VSP212" s="15"/>
      <c r="VSQ212" s="15"/>
      <c r="VSR212" s="15"/>
      <c r="VSS212" s="15"/>
      <c r="VST212" s="15"/>
      <c r="VSU212" s="15"/>
      <c r="VSV212" s="15"/>
      <c r="VSW212" s="15"/>
      <c r="VSX212" s="15"/>
      <c r="VSY212" s="15"/>
      <c r="VSZ212" s="15"/>
      <c r="VTA212" s="15"/>
      <c r="VTB212" s="15"/>
      <c r="VTC212" s="15"/>
      <c r="VTD212" s="15"/>
      <c r="VTE212" s="15"/>
      <c r="VTF212" s="15"/>
      <c r="VTG212" s="15"/>
      <c r="VTH212" s="15"/>
      <c r="VTI212" s="15"/>
      <c r="VTJ212" s="15"/>
      <c r="VTK212" s="15"/>
      <c r="VTL212" s="15"/>
      <c r="VTM212" s="15"/>
      <c r="VTN212" s="15"/>
      <c r="VTO212" s="15"/>
      <c r="VTP212" s="15"/>
      <c r="VTQ212" s="15"/>
      <c r="VTR212" s="15"/>
      <c r="VTS212" s="15"/>
      <c r="VTT212" s="15"/>
      <c r="VTU212" s="15"/>
      <c r="VTV212" s="15"/>
      <c r="VTW212" s="15"/>
      <c r="VTX212" s="15"/>
      <c r="VTY212" s="15"/>
      <c r="VTZ212" s="15"/>
      <c r="VUA212" s="15"/>
      <c r="VUB212" s="15"/>
      <c r="VUC212" s="15"/>
      <c r="VUD212" s="15"/>
      <c r="VUE212" s="15"/>
      <c r="VUF212" s="15"/>
      <c r="VUG212" s="15"/>
      <c r="VUH212" s="15"/>
      <c r="VUI212" s="15"/>
      <c r="VUJ212" s="15"/>
      <c r="VUK212" s="15"/>
      <c r="VUL212" s="15"/>
      <c r="VUM212" s="15"/>
      <c r="VUN212" s="15"/>
      <c r="VUO212" s="15"/>
      <c r="VUP212" s="15"/>
      <c r="VUQ212" s="15"/>
      <c r="VUR212" s="15"/>
      <c r="VUS212" s="15"/>
      <c r="VUT212" s="15"/>
      <c r="VUU212" s="15"/>
      <c r="VUV212" s="15"/>
      <c r="VUW212" s="15"/>
      <c r="VUX212" s="15"/>
      <c r="VUY212" s="15"/>
      <c r="VUZ212" s="15"/>
      <c r="VVA212" s="15"/>
      <c r="VVB212" s="15"/>
      <c r="VVC212" s="15"/>
      <c r="VVD212" s="15"/>
      <c r="VVE212" s="15"/>
      <c r="VVF212" s="15"/>
      <c r="VVG212" s="15"/>
      <c r="VVH212" s="15"/>
      <c r="VVI212" s="15"/>
      <c r="VVJ212" s="15"/>
      <c r="VVK212" s="15"/>
      <c r="VVL212" s="15"/>
      <c r="VVM212" s="15"/>
      <c r="VVN212" s="15"/>
      <c r="VVO212" s="15"/>
      <c r="VVP212" s="15"/>
      <c r="VVQ212" s="15"/>
      <c r="VVR212" s="15"/>
      <c r="VVS212" s="15"/>
      <c r="VVT212" s="15"/>
      <c r="VVU212" s="15"/>
      <c r="VVV212" s="15"/>
      <c r="VVW212" s="15"/>
      <c r="VVX212" s="15"/>
      <c r="VVY212" s="15"/>
      <c r="VVZ212" s="15"/>
      <c r="VWA212" s="15"/>
      <c r="VWB212" s="15"/>
      <c r="VWC212" s="15"/>
      <c r="VWD212" s="15"/>
      <c r="VWE212" s="15"/>
      <c r="VWF212" s="15"/>
      <c r="VWG212" s="15"/>
      <c r="VWH212" s="15"/>
      <c r="VWI212" s="15"/>
      <c r="VWJ212" s="15"/>
      <c r="VWK212" s="15"/>
      <c r="VWL212" s="15"/>
      <c r="VWM212" s="15"/>
      <c r="VWN212" s="15"/>
      <c r="VWO212" s="15"/>
      <c r="VWP212" s="15"/>
      <c r="VWQ212" s="15"/>
      <c r="VWR212" s="15"/>
      <c r="VWS212" s="15"/>
      <c r="VWT212" s="15"/>
      <c r="VWU212" s="15"/>
      <c r="VWV212" s="15"/>
      <c r="VWW212" s="15"/>
      <c r="VWX212" s="15"/>
      <c r="VWY212" s="15"/>
      <c r="VWZ212" s="15"/>
      <c r="VXA212" s="15"/>
      <c r="VXB212" s="15"/>
      <c r="VXC212" s="15"/>
      <c r="VXD212" s="15"/>
      <c r="VXE212" s="15"/>
      <c r="VXF212" s="15"/>
      <c r="VXG212" s="15"/>
      <c r="VXH212" s="15"/>
      <c r="VXI212" s="15"/>
      <c r="VXJ212" s="15"/>
      <c r="VXK212" s="15"/>
      <c r="VXL212" s="15"/>
      <c r="VXM212" s="15"/>
      <c r="VXN212" s="15"/>
      <c r="VXO212" s="15"/>
      <c r="VXP212" s="15"/>
      <c r="VXQ212" s="15"/>
      <c r="VXR212" s="15"/>
      <c r="VXS212" s="15"/>
      <c r="VXT212" s="15"/>
      <c r="VXU212" s="15"/>
      <c r="VXV212" s="15"/>
      <c r="VXW212" s="15"/>
      <c r="VXX212" s="15"/>
      <c r="VXY212" s="15"/>
      <c r="VXZ212" s="15"/>
      <c r="VYA212" s="15"/>
      <c r="VYB212" s="15"/>
      <c r="VYC212" s="15"/>
      <c r="VYD212" s="15"/>
      <c r="VYE212" s="15"/>
      <c r="VYF212" s="15"/>
      <c r="VYG212" s="15"/>
      <c r="VYH212" s="15"/>
      <c r="VYI212" s="15"/>
      <c r="VYJ212" s="15"/>
      <c r="VYK212" s="15"/>
      <c r="VYL212" s="15"/>
      <c r="VYM212" s="15"/>
      <c r="VYN212" s="15"/>
      <c r="VYO212" s="15"/>
      <c r="VYP212" s="15"/>
      <c r="VYQ212" s="15"/>
      <c r="VYR212" s="15"/>
      <c r="VYS212" s="15"/>
      <c r="VYT212" s="15"/>
      <c r="VYU212" s="15"/>
      <c r="VYV212" s="15"/>
      <c r="VYW212" s="15"/>
      <c r="VYX212" s="15"/>
      <c r="VYY212" s="15"/>
      <c r="VYZ212" s="15"/>
      <c r="VZA212" s="15"/>
      <c r="VZB212" s="15"/>
      <c r="VZC212" s="15"/>
      <c r="VZD212" s="15"/>
      <c r="VZE212" s="15"/>
      <c r="VZF212" s="15"/>
      <c r="VZG212" s="15"/>
      <c r="VZH212" s="15"/>
      <c r="VZI212" s="15"/>
      <c r="VZJ212" s="15"/>
      <c r="VZK212" s="15"/>
      <c r="VZL212" s="15"/>
      <c r="VZM212" s="15"/>
      <c r="VZN212" s="15"/>
      <c r="VZO212" s="15"/>
      <c r="VZP212" s="15"/>
      <c r="VZQ212" s="15"/>
      <c r="VZR212" s="15"/>
      <c r="VZS212" s="15"/>
      <c r="VZT212" s="15"/>
      <c r="VZU212" s="15"/>
      <c r="VZV212" s="15"/>
      <c r="VZW212" s="15"/>
      <c r="VZX212" s="15"/>
      <c r="VZY212" s="15"/>
      <c r="VZZ212" s="15"/>
      <c r="WAA212" s="15"/>
      <c r="WAB212" s="15"/>
      <c r="WAC212" s="15"/>
      <c r="WAD212" s="15"/>
      <c r="WAE212" s="15"/>
      <c r="WAF212" s="15"/>
      <c r="WAG212" s="15"/>
      <c r="WAH212" s="15"/>
      <c r="WAI212" s="15"/>
      <c r="WAJ212" s="15"/>
      <c r="WAK212" s="15"/>
      <c r="WAL212" s="15"/>
      <c r="WAM212" s="15"/>
      <c r="WAN212" s="15"/>
      <c r="WAO212" s="15"/>
      <c r="WAP212" s="15"/>
      <c r="WAQ212" s="15"/>
      <c r="WAR212" s="15"/>
      <c r="WAS212" s="15"/>
      <c r="WAT212" s="15"/>
      <c r="WAU212" s="15"/>
      <c r="WAV212" s="15"/>
      <c r="WAW212" s="15"/>
      <c r="WAX212" s="15"/>
      <c r="WAY212" s="15"/>
      <c r="WAZ212" s="15"/>
      <c r="WBA212" s="15"/>
      <c r="WBB212" s="15"/>
      <c r="WBC212" s="15"/>
      <c r="WBD212" s="15"/>
      <c r="WBE212" s="15"/>
      <c r="WBF212" s="15"/>
      <c r="WBG212" s="15"/>
      <c r="WBH212" s="15"/>
      <c r="WBI212" s="15"/>
      <c r="WBJ212" s="15"/>
      <c r="WBK212" s="15"/>
      <c r="WBL212" s="15"/>
      <c r="WBM212" s="15"/>
      <c r="WBN212" s="15"/>
      <c r="WBO212" s="15"/>
      <c r="WBP212" s="15"/>
      <c r="WBQ212" s="15"/>
      <c r="WBR212" s="15"/>
      <c r="WBS212" s="15"/>
      <c r="WBT212" s="15"/>
      <c r="WBU212" s="15"/>
      <c r="WBV212" s="15"/>
      <c r="WBW212" s="15"/>
      <c r="WBX212" s="15"/>
      <c r="WBY212" s="15"/>
      <c r="WBZ212" s="15"/>
      <c r="WCA212" s="15"/>
      <c r="WCB212" s="15"/>
      <c r="WCC212" s="15"/>
      <c r="WCD212" s="15"/>
      <c r="WCE212" s="15"/>
      <c r="WCF212" s="15"/>
      <c r="WCG212" s="15"/>
      <c r="WCH212" s="15"/>
      <c r="WCI212" s="15"/>
      <c r="WCJ212" s="15"/>
      <c r="WCK212" s="15"/>
      <c r="WCL212" s="15"/>
      <c r="WCM212" s="15"/>
      <c r="WCN212" s="15"/>
      <c r="WCO212" s="15"/>
      <c r="WCP212" s="15"/>
      <c r="WCQ212" s="15"/>
      <c r="WCR212" s="15"/>
      <c r="WCS212" s="15"/>
      <c r="WCT212" s="15"/>
      <c r="WCU212" s="15"/>
      <c r="WCV212" s="15"/>
      <c r="WCW212" s="15"/>
      <c r="WCX212" s="15"/>
      <c r="WCY212" s="15"/>
      <c r="WCZ212" s="15"/>
      <c r="WDA212" s="15"/>
      <c r="WDB212" s="15"/>
      <c r="WDC212" s="15"/>
      <c r="WDD212" s="15"/>
      <c r="WDE212" s="15"/>
      <c r="WDF212" s="15"/>
      <c r="WDG212" s="15"/>
      <c r="WDH212" s="15"/>
      <c r="WDI212" s="15"/>
      <c r="WDJ212" s="15"/>
      <c r="WDK212" s="15"/>
      <c r="WDL212" s="15"/>
      <c r="WDM212" s="15"/>
      <c r="WDN212" s="15"/>
      <c r="WDO212" s="15"/>
      <c r="WDP212" s="15"/>
      <c r="WDQ212" s="15"/>
      <c r="WDR212" s="15"/>
      <c r="WDS212" s="15"/>
      <c r="WDT212" s="15"/>
      <c r="WDU212" s="15"/>
      <c r="WDV212" s="15"/>
      <c r="WDW212" s="15"/>
      <c r="WDX212" s="15"/>
      <c r="WDY212" s="15"/>
      <c r="WDZ212" s="15"/>
      <c r="WEA212" s="15"/>
      <c r="WEB212" s="15"/>
      <c r="WEC212" s="15"/>
      <c r="WED212" s="15"/>
      <c r="WEE212" s="15"/>
      <c r="WEF212" s="15"/>
      <c r="WEG212" s="15"/>
      <c r="WEH212" s="15"/>
      <c r="WEI212" s="15"/>
      <c r="WEJ212" s="15"/>
      <c r="WEK212" s="15"/>
      <c r="WEL212" s="15"/>
      <c r="WEM212" s="15"/>
      <c r="WEN212" s="15"/>
      <c r="WEO212" s="15"/>
      <c r="WEP212" s="15"/>
      <c r="WEQ212" s="15"/>
      <c r="WER212" s="15"/>
      <c r="WES212" s="15"/>
      <c r="WET212" s="15"/>
      <c r="WEU212" s="15"/>
      <c r="WEV212" s="15"/>
      <c r="WEW212" s="15"/>
      <c r="WEX212" s="15"/>
      <c r="WEY212" s="15"/>
      <c r="WEZ212" s="15"/>
      <c r="WFA212" s="15"/>
      <c r="WFB212" s="15"/>
      <c r="WFC212" s="15"/>
      <c r="WFD212" s="15"/>
      <c r="WFE212" s="15"/>
      <c r="WFF212" s="15"/>
      <c r="WFG212" s="15"/>
      <c r="WFH212" s="15"/>
      <c r="WFI212" s="15"/>
      <c r="WFJ212" s="15"/>
      <c r="WFK212" s="15"/>
      <c r="WFL212" s="15"/>
      <c r="WFM212" s="15"/>
      <c r="WFN212" s="15"/>
      <c r="WFO212" s="15"/>
      <c r="WFP212" s="15"/>
      <c r="WFQ212" s="15"/>
      <c r="WFR212" s="15"/>
      <c r="WFS212" s="15"/>
      <c r="WFT212" s="15"/>
      <c r="WFU212" s="15"/>
      <c r="WFV212" s="15"/>
      <c r="WFW212" s="15"/>
      <c r="WFX212" s="15"/>
      <c r="WFY212" s="15"/>
      <c r="WFZ212" s="15"/>
      <c r="WGA212" s="15"/>
      <c r="WGB212" s="15"/>
      <c r="WGC212" s="15"/>
      <c r="WGD212" s="15"/>
      <c r="WGE212" s="15"/>
      <c r="WGF212" s="15"/>
      <c r="WGG212" s="15"/>
      <c r="WGH212" s="15"/>
      <c r="WGI212" s="15"/>
      <c r="WGJ212" s="15"/>
      <c r="WGK212" s="15"/>
      <c r="WGL212" s="15"/>
      <c r="WGM212" s="15"/>
      <c r="WGN212" s="15"/>
      <c r="WGO212" s="15"/>
      <c r="WGP212" s="15"/>
      <c r="WGQ212" s="15"/>
      <c r="WGR212" s="15"/>
      <c r="WGS212" s="15"/>
      <c r="WGT212" s="15"/>
      <c r="WGU212" s="15"/>
      <c r="WGV212" s="15"/>
      <c r="WGW212" s="15"/>
      <c r="WGX212" s="15"/>
      <c r="WGY212" s="15"/>
      <c r="WGZ212" s="15"/>
      <c r="WHA212" s="15"/>
      <c r="WHB212" s="15"/>
      <c r="WHC212" s="15"/>
      <c r="WHD212" s="15"/>
      <c r="WHE212" s="15"/>
      <c r="WHF212" s="15"/>
      <c r="WHG212" s="15"/>
      <c r="WHH212" s="15"/>
      <c r="WHI212" s="15"/>
      <c r="WHJ212" s="15"/>
      <c r="WHK212" s="15"/>
      <c r="WHL212" s="15"/>
      <c r="WHM212" s="15"/>
      <c r="WHN212" s="15"/>
      <c r="WHO212" s="15"/>
      <c r="WHP212" s="15"/>
      <c r="WHQ212" s="15"/>
      <c r="WHR212" s="15"/>
      <c r="WHS212" s="15"/>
      <c r="WHT212" s="15"/>
      <c r="WHU212" s="15"/>
      <c r="WHV212" s="15"/>
      <c r="WHW212" s="15"/>
      <c r="WHX212" s="15"/>
      <c r="WHY212" s="15"/>
      <c r="WHZ212" s="15"/>
      <c r="WIA212" s="15"/>
      <c r="WIB212" s="15"/>
      <c r="WIC212" s="15"/>
      <c r="WID212" s="15"/>
      <c r="WIE212" s="15"/>
      <c r="WIF212" s="15"/>
      <c r="WIG212" s="15"/>
      <c r="WIH212" s="15"/>
      <c r="WII212" s="15"/>
      <c r="WIJ212" s="15"/>
      <c r="WIK212" s="15"/>
      <c r="WIL212" s="15"/>
      <c r="WIM212" s="15"/>
      <c r="WIN212" s="15"/>
      <c r="WIO212" s="15"/>
      <c r="WIP212" s="15"/>
      <c r="WIQ212" s="15"/>
      <c r="WIR212" s="15"/>
      <c r="WIS212" s="15"/>
      <c r="WIT212" s="15"/>
      <c r="WIU212" s="15"/>
      <c r="WIV212" s="15"/>
      <c r="WIW212" s="15"/>
      <c r="WIX212" s="15"/>
      <c r="WIY212" s="15"/>
      <c r="WIZ212" s="15"/>
      <c r="WJA212" s="15"/>
      <c r="WJB212" s="15"/>
      <c r="WJC212" s="15"/>
      <c r="WJD212" s="15"/>
      <c r="WJE212" s="15"/>
      <c r="WJF212" s="15"/>
      <c r="WJG212" s="15"/>
      <c r="WJH212" s="15"/>
      <c r="WJI212" s="15"/>
      <c r="WJJ212" s="15"/>
      <c r="WJK212" s="15"/>
      <c r="WJL212" s="15"/>
      <c r="WJM212" s="15"/>
      <c r="WJN212" s="15"/>
      <c r="WJO212" s="15"/>
      <c r="WJP212" s="15"/>
      <c r="WJQ212" s="15"/>
      <c r="WJR212" s="15"/>
      <c r="WJS212" s="15"/>
      <c r="WJT212" s="15"/>
      <c r="WJU212" s="15"/>
      <c r="WJV212" s="15"/>
      <c r="WJW212" s="15"/>
      <c r="WJX212" s="15"/>
      <c r="WJY212" s="15"/>
      <c r="WJZ212" s="15"/>
      <c r="WKA212" s="15"/>
      <c r="WKB212" s="15"/>
      <c r="WKC212" s="15"/>
      <c r="WKD212" s="15"/>
      <c r="WKE212" s="15"/>
      <c r="WKF212" s="15"/>
      <c r="WKG212" s="15"/>
      <c r="WKH212" s="15"/>
      <c r="WKI212" s="15"/>
      <c r="WKJ212" s="15"/>
      <c r="WKK212" s="15"/>
      <c r="WKL212" s="15"/>
      <c r="WKM212" s="15"/>
      <c r="WKN212" s="15"/>
      <c r="WKO212" s="15"/>
      <c r="WKP212" s="15"/>
      <c r="WKQ212" s="15"/>
      <c r="WKR212" s="15"/>
      <c r="WKS212" s="15"/>
      <c r="WKT212" s="15"/>
      <c r="WKU212" s="15"/>
      <c r="WKV212" s="15"/>
      <c r="WKW212" s="15"/>
      <c r="WKX212" s="15"/>
      <c r="WKY212" s="15"/>
      <c r="WKZ212" s="15"/>
      <c r="WLA212" s="15"/>
      <c r="WLB212" s="15"/>
      <c r="WLC212" s="15"/>
      <c r="WLD212" s="15"/>
      <c r="WLE212" s="15"/>
      <c r="WLF212" s="15"/>
      <c r="WLG212" s="15"/>
      <c r="WLH212" s="15"/>
      <c r="WLI212" s="15"/>
      <c r="WLJ212" s="15"/>
      <c r="WLK212" s="15"/>
      <c r="WLL212" s="15"/>
      <c r="WLM212" s="15"/>
      <c r="WLN212" s="15"/>
      <c r="WLO212" s="15"/>
      <c r="WLP212" s="15"/>
      <c r="WLQ212" s="15"/>
      <c r="WLR212" s="15"/>
      <c r="WLS212" s="15"/>
      <c r="WLT212" s="15"/>
      <c r="WLU212" s="15"/>
      <c r="WLV212" s="15"/>
      <c r="WLW212" s="15"/>
      <c r="WLX212" s="15"/>
      <c r="WLY212" s="15"/>
      <c r="WLZ212" s="15"/>
      <c r="WMA212" s="15"/>
      <c r="WMB212" s="15"/>
      <c r="WMC212" s="15"/>
      <c r="WMD212" s="15"/>
      <c r="WME212" s="15"/>
      <c r="WMF212" s="15"/>
      <c r="WMG212" s="15"/>
      <c r="WMH212" s="15"/>
      <c r="WMI212" s="15"/>
      <c r="WMJ212" s="15"/>
      <c r="WMK212" s="15"/>
      <c r="WML212" s="15"/>
      <c r="WMM212" s="15"/>
      <c r="WMN212" s="15"/>
      <c r="WMO212" s="15"/>
      <c r="WMP212" s="15"/>
      <c r="WMQ212" s="15"/>
      <c r="WMR212" s="15"/>
      <c r="WMS212" s="15"/>
      <c r="WMT212" s="15"/>
      <c r="WMU212" s="15"/>
      <c r="WMV212" s="15"/>
      <c r="WMW212" s="15"/>
      <c r="WMX212" s="15"/>
      <c r="WMY212" s="15"/>
      <c r="WMZ212" s="15"/>
      <c r="WNA212" s="15"/>
      <c r="WNB212" s="15"/>
      <c r="WNC212" s="15"/>
      <c r="WND212" s="15"/>
      <c r="WNE212" s="15"/>
      <c r="WNF212" s="15"/>
      <c r="WNG212" s="15"/>
      <c r="WNH212" s="15"/>
      <c r="WNI212" s="15"/>
      <c r="WNJ212" s="15"/>
      <c r="WNK212" s="15"/>
      <c r="WNL212" s="15"/>
      <c r="WNM212" s="15"/>
      <c r="WNN212" s="15"/>
      <c r="WNO212" s="15"/>
      <c r="WNP212" s="15"/>
      <c r="WNQ212" s="15"/>
      <c r="WNR212" s="15"/>
      <c r="WNS212" s="15"/>
      <c r="WNT212" s="15"/>
      <c r="WNU212" s="15"/>
      <c r="WNV212" s="15"/>
      <c r="WNW212" s="15"/>
      <c r="WNX212" s="15"/>
      <c r="WNY212" s="15"/>
      <c r="WNZ212" s="15"/>
      <c r="WOA212" s="15"/>
      <c r="WOB212" s="15"/>
      <c r="WOC212" s="15"/>
      <c r="WOD212" s="15"/>
      <c r="WOE212" s="15"/>
      <c r="WOF212" s="15"/>
      <c r="WOG212" s="15"/>
      <c r="WOH212" s="15"/>
      <c r="WOI212" s="15"/>
      <c r="WOJ212" s="15"/>
      <c r="WOK212" s="15"/>
      <c r="WOL212" s="15"/>
      <c r="WOM212" s="15"/>
      <c r="WON212" s="15"/>
      <c r="WOO212" s="15"/>
      <c r="WOP212" s="15"/>
      <c r="WOQ212" s="15"/>
      <c r="WOR212" s="15"/>
      <c r="WOS212" s="15"/>
      <c r="WOT212" s="15"/>
      <c r="WOU212" s="15"/>
      <c r="WOV212" s="15"/>
      <c r="WOW212" s="15"/>
      <c r="WOX212" s="15"/>
      <c r="WOY212" s="15"/>
      <c r="WOZ212" s="15"/>
      <c r="WPA212" s="15"/>
      <c r="WPB212" s="15"/>
      <c r="WPC212" s="15"/>
      <c r="WPD212" s="15"/>
      <c r="WPE212" s="15"/>
      <c r="WPF212" s="15"/>
      <c r="WPG212" s="15"/>
      <c r="WPH212" s="15"/>
      <c r="WPI212" s="15"/>
      <c r="WPJ212" s="15"/>
      <c r="WPK212" s="15"/>
      <c r="WPL212" s="15"/>
      <c r="WPM212" s="15"/>
      <c r="WPN212" s="15"/>
      <c r="WPO212" s="15"/>
      <c r="WPP212" s="15"/>
      <c r="WPQ212" s="15"/>
      <c r="WPR212" s="15"/>
      <c r="WPS212" s="15"/>
      <c r="WPT212" s="15"/>
      <c r="WPU212" s="15"/>
      <c r="WPV212" s="15"/>
      <c r="WPW212" s="15"/>
      <c r="WPX212" s="15"/>
      <c r="WPY212" s="15"/>
      <c r="WPZ212" s="15"/>
      <c r="WQA212" s="15"/>
      <c r="WQB212" s="15"/>
      <c r="WQC212" s="15"/>
      <c r="WQD212" s="15"/>
      <c r="WQE212" s="15"/>
      <c r="WQF212" s="15"/>
      <c r="WQG212" s="15"/>
      <c r="WQH212" s="15"/>
      <c r="WQI212" s="15"/>
      <c r="WQJ212" s="15"/>
      <c r="WQK212" s="15"/>
      <c r="WQL212" s="15"/>
      <c r="WQM212" s="15"/>
      <c r="WQN212" s="15"/>
      <c r="WQO212" s="15"/>
      <c r="WQP212" s="15"/>
      <c r="WQQ212" s="15"/>
      <c r="WQR212" s="15"/>
      <c r="WQS212" s="15"/>
      <c r="WQT212" s="15"/>
      <c r="WQU212" s="15"/>
      <c r="WQV212" s="15"/>
      <c r="WQW212" s="15"/>
      <c r="WQX212" s="15"/>
      <c r="WQY212" s="15"/>
      <c r="WQZ212" s="15"/>
      <c r="WRA212" s="15"/>
      <c r="WRB212" s="15"/>
      <c r="WRC212" s="15"/>
      <c r="WRD212" s="15"/>
      <c r="WRE212" s="15"/>
      <c r="WRF212" s="15"/>
      <c r="WRG212" s="15"/>
      <c r="WRH212" s="15"/>
      <c r="WRI212" s="15"/>
      <c r="WRJ212" s="15"/>
      <c r="WRK212" s="15"/>
      <c r="WRL212" s="15"/>
      <c r="WRM212" s="15"/>
      <c r="WRN212" s="15"/>
      <c r="WRO212" s="15"/>
      <c r="WRP212" s="15"/>
      <c r="WRQ212" s="15"/>
      <c r="WRR212" s="15"/>
      <c r="WRS212" s="15"/>
      <c r="WRT212" s="15"/>
      <c r="WRU212" s="15"/>
      <c r="WRV212" s="15"/>
      <c r="WRW212" s="15"/>
      <c r="WRX212" s="15"/>
      <c r="WRY212" s="15"/>
      <c r="WRZ212" s="15"/>
      <c r="WSA212" s="15"/>
      <c r="WSB212" s="15"/>
      <c r="WSC212" s="15"/>
      <c r="WSD212" s="15"/>
      <c r="WSE212" s="15"/>
      <c r="WSF212" s="15"/>
      <c r="WSG212" s="15"/>
      <c r="WSH212" s="15"/>
      <c r="WSI212" s="15"/>
      <c r="WSJ212" s="15"/>
      <c r="WSK212" s="15"/>
      <c r="WSL212" s="15"/>
      <c r="WSM212" s="15"/>
      <c r="WSN212" s="15"/>
      <c r="WSO212" s="15"/>
      <c r="WSP212" s="15"/>
      <c r="WSQ212" s="15"/>
      <c r="WSR212" s="15"/>
      <c r="WSS212" s="15"/>
      <c r="WST212" s="15"/>
      <c r="WSU212" s="15"/>
      <c r="WSV212" s="15"/>
      <c r="WSW212" s="15"/>
      <c r="WSX212" s="15"/>
      <c r="WSY212" s="15"/>
      <c r="WSZ212" s="15"/>
      <c r="WTA212" s="15"/>
      <c r="WTB212" s="15"/>
      <c r="WTC212" s="15"/>
      <c r="WTD212" s="15"/>
      <c r="WTE212" s="15"/>
      <c r="WTF212" s="15"/>
      <c r="WTG212" s="15"/>
      <c r="WTH212" s="15"/>
      <c r="WTI212" s="15"/>
      <c r="WTJ212" s="15"/>
      <c r="WTK212" s="15"/>
      <c r="WTL212" s="15"/>
      <c r="WTM212" s="15"/>
      <c r="WTN212" s="15"/>
      <c r="WTO212" s="15"/>
      <c r="WTP212" s="15"/>
      <c r="WTQ212" s="15"/>
      <c r="WTR212" s="15"/>
      <c r="WTS212" s="15"/>
      <c r="WTT212" s="15"/>
      <c r="WTU212" s="15"/>
      <c r="WTV212" s="15"/>
      <c r="WTW212" s="15"/>
      <c r="WTX212" s="15"/>
      <c r="WTY212" s="15"/>
      <c r="WTZ212" s="15"/>
      <c r="WUA212" s="15"/>
      <c r="WUB212" s="15"/>
      <c r="WUC212" s="15"/>
      <c r="WUD212" s="15"/>
      <c r="WUE212" s="15"/>
      <c r="WUF212" s="15"/>
      <c r="WUG212" s="15"/>
      <c r="WUH212" s="15"/>
      <c r="WUI212" s="15"/>
      <c r="WUJ212" s="15"/>
      <c r="WUK212" s="15"/>
      <c r="WUL212" s="15"/>
      <c r="WUM212" s="15"/>
      <c r="WUN212" s="15"/>
      <c r="WUO212" s="15"/>
      <c r="WUP212" s="15"/>
      <c r="WUQ212" s="15"/>
      <c r="WUR212" s="15"/>
      <c r="WUS212" s="15"/>
      <c r="WUT212" s="15"/>
      <c r="WUU212" s="15"/>
      <c r="WUV212" s="15"/>
      <c r="WUW212" s="15"/>
      <c r="WUX212" s="15"/>
      <c r="WUY212" s="15"/>
      <c r="WUZ212" s="15"/>
      <c r="WVA212" s="15"/>
      <c r="WVB212" s="15"/>
      <c r="WVC212" s="15"/>
      <c r="WVD212" s="15"/>
      <c r="WVE212" s="15"/>
      <c r="WVF212" s="15"/>
      <c r="WVG212" s="15"/>
      <c r="WVH212" s="15"/>
      <c r="WVI212" s="15"/>
      <c r="WVJ212" s="15"/>
      <c r="WVK212" s="15"/>
      <c r="WVL212" s="15"/>
      <c r="WVM212" s="15"/>
      <c r="WVN212" s="15"/>
      <c r="WVO212" s="15"/>
      <c r="WVP212" s="15"/>
      <c r="WVQ212" s="15"/>
      <c r="WVR212" s="15"/>
      <c r="WVS212" s="15"/>
      <c r="WVT212" s="15"/>
      <c r="WVU212" s="15"/>
      <c r="WVV212" s="15"/>
      <c r="WVW212" s="15"/>
      <c r="WVX212" s="15"/>
      <c r="WVY212" s="15"/>
      <c r="WVZ212" s="15"/>
      <c r="WWA212" s="15"/>
      <c r="WWB212" s="15"/>
      <c r="WWC212" s="15"/>
      <c r="WWD212" s="15"/>
      <c r="WWE212" s="15"/>
      <c r="WWF212" s="15"/>
      <c r="WWG212" s="15"/>
      <c r="WWH212" s="15"/>
      <c r="WWI212" s="15"/>
      <c r="WWJ212" s="15"/>
      <c r="WWK212" s="15"/>
      <c r="WWL212" s="15"/>
      <c r="WWM212" s="15"/>
      <c r="WWN212" s="15"/>
      <c r="WWO212" s="15"/>
      <c r="WWP212" s="15"/>
      <c r="WWQ212" s="15"/>
      <c r="WWR212" s="15"/>
      <c r="WWS212" s="15"/>
      <c r="WWT212" s="15"/>
      <c r="WWU212" s="15"/>
      <c r="WWV212" s="15"/>
      <c r="WWW212" s="15"/>
      <c r="WWX212" s="15"/>
      <c r="WWY212" s="15"/>
      <c r="WWZ212" s="15"/>
      <c r="WXA212" s="15"/>
      <c r="WXB212" s="15"/>
      <c r="WXC212" s="15"/>
      <c r="WXD212" s="15"/>
      <c r="WXE212" s="15"/>
      <c r="WXF212" s="15"/>
      <c r="WXG212" s="15"/>
      <c r="WXH212" s="15"/>
      <c r="WXI212" s="15"/>
      <c r="WXJ212" s="15"/>
      <c r="WXK212" s="15"/>
      <c r="WXL212" s="15"/>
      <c r="WXM212" s="15"/>
      <c r="WXN212" s="15"/>
      <c r="WXO212" s="15"/>
      <c r="WXP212" s="15"/>
      <c r="WXQ212" s="15"/>
      <c r="WXR212" s="15"/>
      <c r="WXS212" s="15"/>
      <c r="WXT212" s="15"/>
      <c r="WXU212" s="15"/>
      <c r="WXV212" s="15"/>
      <c r="WXW212" s="15"/>
      <c r="WXX212" s="15"/>
      <c r="WXY212" s="15"/>
      <c r="WXZ212" s="15"/>
      <c r="WYA212" s="15"/>
      <c r="WYB212" s="15"/>
      <c r="WYC212" s="15"/>
      <c r="WYD212" s="15"/>
      <c r="WYE212" s="15"/>
      <c r="WYF212" s="15"/>
      <c r="WYG212" s="15"/>
      <c r="WYH212" s="15"/>
      <c r="WYI212" s="15"/>
      <c r="WYJ212" s="15"/>
      <c r="WYK212" s="15"/>
      <c r="WYL212" s="15"/>
      <c r="WYM212" s="15"/>
      <c r="WYN212" s="15"/>
      <c r="WYO212" s="15"/>
      <c r="WYP212" s="15"/>
      <c r="WYQ212" s="15"/>
      <c r="WYR212" s="15"/>
      <c r="WYS212" s="15"/>
      <c r="WYT212" s="15"/>
      <c r="WYU212" s="15"/>
      <c r="WYV212" s="15"/>
      <c r="WYW212" s="15"/>
      <c r="WYX212" s="15"/>
      <c r="WYY212" s="15"/>
      <c r="WYZ212" s="15"/>
      <c r="WZA212" s="15"/>
      <c r="WZB212" s="15"/>
      <c r="WZC212" s="15"/>
      <c r="WZD212" s="15"/>
      <c r="WZE212" s="15"/>
      <c r="WZF212" s="15"/>
      <c r="WZG212" s="15"/>
      <c r="WZH212" s="15"/>
      <c r="WZI212" s="15"/>
      <c r="WZJ212" s="15"/>
      <c r="WZK212" s="15"/>
      <c r="WZL212" s="15"/>
      <c r="WZM212" s="15"/>
      <c r="WZN212" s="15"/>
      <c r="WZO212" s="15"/>
      <c r="WZP212" s="15"/>
      <c r="WZQ212" s="15"/>
      <c r="WZR212" s="15"/>
      <c r="WZS212" s="15"/>
      <c r="WZT212" s="15"/>
      <c r="WZU212" s="15"/>
      <c r="WZV212" s="15"/>
      <c r="WZW212" s="15"/>
      <c r="WZX212" s="15"/>
      <c r="WZY212" s="15"/>
      <c r="WZZ212" s="15"/>
      <c r="XAA212" s="15"/>
      <c r="XAB212" s="15"/>
      <c r="XAC212" s="15"/>
      <c r="XAD212" s="15"/>
      <c r="XAE212" s="15"/>
      <c r="XAF212" s="15"/>
      <c r="XAG212" s="15"/>
      <c r="XAH212" s="15"/>
      <c r="XAI212" s="15"/>
      <c r="XAJ212" s="15"/>
      <c r="XAK212" s="15"/>
      <c r="XAL212" s="15"/>
      <c r="XAM212" s="15"/>
      <c r="XAN212" s="15"/>
      <c r="XAO212" s="15"/>
      <c r="XAP212" s="15"/>
      <c r="XAQ212" s="15"/>
      <c r="XAR212" s="15"/>
      <c r="XAS212" s="15"/>
      <c r="XAT212" s="15"/>
      <c r="XAU212" s="15"/>
      <c r="XAV212" s="15"/>
      <c r="XAW212" s="15"/>
      <c r="XAX212" s="15"/>
      <c r="XAY212" s="15"/>
      <c r="XAZ212" s="15"/>
      <c r="XBA212" s="15"/>
      <c r="XBB212" s="15"/>
      <c r="XBC212" s="15"/>
      <c r="XBD212" s="15"/>
      <c r="XBE212" s="15"/>
      <c r="XBF212" s="15"/>
      <c r="XBG212" s="15"/>
      <c r="XBH212" s="15"/>
      <c r="XBI212" s="15"/>
      <c r="XBJ212" s="15"/>
      <c r="XBK212" s="15"/>
      <c r="XBL212" s="15"/>
      <c r="XBM212" s="15"/>
      <c r="XBN212" s="15"/>
      <c r="XBO212" s="15"/>
      <c r="XBP212" s="15"/>
      <c r="XBQ212" s="15"/>
      <c r="XBR212" s="15"/>
      <c r="XBS212" s="15"/>
      <c r="XBT212" s="15"/>
      <c r="XBU212" s="15"/>
      <c r="XBV212" s="15"/>
      <c r="XBW212" s="15"/>
      <c r="XBX212" s="15"/>
      <c r="XBY212" s="15"/>
      <c r="XBZ212" s="15"/>
      <c r="XCA212" s="15"/>
      <c r="XCB212" s="15"/>
      <c r="XCC212" s="15"/>
      <c r="XCD212" s="15"/>
      <c r="XCE212" s="15"/>
      <c r="XCF212" s="15"/>
      <c r="XCG212" s="15"/>
      <c r="XCH212" s="15"/>
      <c r="XCI212" s="15"/>
      <c r="XCJ212" s="15"/>
      <c r="XCK212" s="15"/>
      <c r="XCL212" s="15"/>
      <c r="XCM212" s="15"/>
      <c r="XCN212" s="15"/>
      <c r="XCO212" s="15"/>
      <c r="XCP212" s="15"/>
      <c r="XCQ212" s="15"/>
      <c r="XCR212" s="15"/>
      <c r="XCS212" s="15"/>
      <c r="XCT212" s="15"/>
      <c r="XCU212" s="15"/>
      <c r="XCV212" s="15"/>
      <c r="XCW212" s="15"/>
      <c r="XCX212" s="15"/>
      <c r="XCY212" s="15"/>
      <c r="XCZ212" s="15"/>
      <c r="XDA212" s="15"/>
      <c r="XDB212" s="15"/>
      <c r="XDC212" s="15"/>
      <c r="XDD212" s="15"/>
      <c r="XDE212" s="15"/>
      <c r="XDF212" s="15"/>
      <c r="XDG212" s="15"/>
      <c r="XDH212" s="15"/>
      <c r="XDI212" s="15"/>
      <c r="XDJ212" s="15"/>
      <c r="XDK212" s="15"/>
      <c r="XDL212" s="15"/>
      <c r="XDM212" s="15"/>
      <c r="XDN212" s="15"/>
      <c r="XDO212" s="15"/>
      <c r="XDP212" s="15"/>
      <c r="XDQ212" s="15"/>
      <c r="XDR212" s="15"/>
      <c r="XDS212" s="15"/>
      <c r="XDT212" s="15"/>
      <c r="XDU212" s="15"/>
      <c r="XDV212" s="15"/>
      <c r="XDW212" s="15"/>
      <c r="XDX212" s="15"/>
      <c r="XDY212" s="15"/>
      <c r="XDZ212" s="15"/>
      <c r="XEA212" s="15"/>
      <c r="XEB212" s="15"/>
      <c r="XEC212" s="15"/>
      <c r="XED212" s="15"/>
      <c r="XEE212" s="15"/>
      <c r="XEF212" s="15"/>
      <c r="XEG212" s="15"/>
      <c r="XEH212" s="15"/>
      <c r="XEI212" s="15"/>
      <c r="XEJ212" s="15"/>
      <c r="XEK212" s="15"/>
      <c r="XEL212" s="15"/>
      <c r="XEM212" s="15"/>
      <c r="XEN212" s="15"/>
      <c r="XEO212" s="15"/>
      <c r="XEP212" s="15"/>
      <c r="XEQ212" s="15"/>
      <c r="XER212" s="15"/>
      <c r="XES212" s="15"/>
      <c r="XET212" s="15"/>
      <c r="XEU212" s="15"/>
      <c r="XEV212" s="15"/>
      <c r="XEW212" s="15"/>
      <c r="XEX212" s="15"/>
      <c r="XEY212" s="15"/>
      <c r="XEZ212" s="15"/>
      <c r="XFA212" s="15"/>
      <c r="XFB212" s="15"/>
      <c r="XFC212" s="15"/>
    </row>
    <row r="213" spans="1:16383" ht="12.75" customHeight="1" x14ac:dyDescent="0.2">
      <c r="A213" s="76"/>
      <c r="B213" s="81" t="s">
        <v>550</v>
      </c>
      <c r="C213" s="82" t="s">
        <v>660</v>
      </c>
      <c r="D213" s="88"/>
      <c r="E213" s="85">
        <v>2.2999999999999998</v>
      </c>
      <c r="F213" s="78"/>
      <c r="G213" s="15">
        <f t="shared" si="3"/>
        <v>0</v>
      </c>
      <c r="H213" s="15">
        <v>0</v>
      </c>
      <c r="I213" s="15">
        <v>0</v>
      </c>
      <c r="J213" s="15">
        <v>0</v>
      </c>
      <c r="K213" s="15"/>
      <c r="L213" s="15">
        <v>0</v>
      </c>
      <c r="M213" s="15">
        <v>0</v>
      </c>
      <c r="N213" s="15">
        <v>0</v>
      </c>
      <c r="O213" s="15">
        <v>0</v>
      </c>
      <c r="P213" s="15"/>
      <c r="Q213" s="15">
        <v>0</v>
      </c>
      <c r="R213" s="15">
        <v>0</v>
      </c>
      <c r="S213" s="15">
        <v>0</v>
      </c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  <c r="BZ213" s="15"/>
      <c r="CA213" s="15"/>
      <c r="CB213" s="15"/>
      <c r="CC213" s="15"/>
      <c r="CD213" s="15"/>
      <c r="CE213" s="15"/>
      <c r="CF213" s="15"/>
      <c r="CG213" s="15"/>
      <c r="CH213" s="15"/>
      <c r="CI213" s="15"/>
      <c r="CJ213" s="15"/>
      <c r="CK213" s="15"/>
      <c r="CL213" s="15"/>
      <c r="CM213" s="15"/>
      <c r="CN213" s="15"/>
      <c r="CO213" s="15"/>
      <c r="CP213" s="15"/>
      <c r="CQ213" s="15"/>
      <c r="CR213" s="15"/>
      <c r="CS213" s="15"/>
      <c r="CT213" s="15"/>
      <c r="CU213" s="15"/>
      <c r="CV213" s="15"/>
      <c r="CW213" s="15"/>
      <c r="CX213" s="15"/>
      <c r="CY213" s="15"/>
      <c r="CZ213" s="15"/>
      <c r="DA213" s="15"/>
      <c r="DB213" s="15"/>
      <c r="DC213" s="15"/>
      <c r="DD213" s="15"/>
      <c r="DE213" s="15"/>
      <c r="DF213" s="15"/>
      <c r="DG213" s="15"/>
      <c r="DH213" s="15"/>
      <c r="DI213" s="15"/>
      <c r="DJ213" s="15"/>
      <c r="DK213" s="15"/>
      <c r="DL213" s="15"/>
      <c r="DM213" s="15"/>
      <c r="DN213" s="15"/>
      <c r="DO213" s="15"/>
      <c r="DP213" s="15"/>
      <c r="DQ213" s="15"/>
      <c r="DR213" s="15"/>
      <c r="DS213" s="15"/>
      <c r="DT213" s="15"/>
      <c r="DU213" s="15"/>
      <c r="DV213" s="15"/>
      <c r="DW213" s="15"/>
      <c r="DX213" s="15"/>
      <c r="DY213" s="15"/>
      <c r="DZ213" s="15"/>
      <c r="EA213" s="15"/>
      <c r="EB213" s="15"/>
      <c r="EC213" s="15"/>
      <c r="ED213" s="15"/>
      <c r="EE213" s="15"/>
      <c r="EF213" s="15"/>
      <c r="EG213" s="15"/>
      <c r="EH213" s="15"/>
      <c r="EI213" s="15"/>
      <c r="EJ213" s="15"/>
      <c r="EK213" s="15"/>
      <c r="EL213" s="15"/>
      <c r="EM213" s="15"/>
      <c r="EN213" s="15"/>
      <c r="EO213" s="15"/>
      <c r="EP213" s="15"/>
      <c r="EQ213" s="15"/>
      <c r="ER213" s="15"/>
      <c r="ES213" s="15"/>
      <c r="ET213" s="15"/>
      <c r="EU213" s="15"/>
      <c r="EV213" s="15"/>
      <c r="EW213" s="15"/>
      <c r="EX213" s="15"/>
      <c r="EY213" s="15"/>
      <c r="EZ213" s="15"/>
      <c r="FA213" s="15"/>
      <c r="FB213" s="15"/>
      <c r="FC213" s="15"/>
      <c r="FD213" s="15"/>
      <c r="FE213" s="15"/>
      <c r="FF213" s="15"/>
      <c r="FG213" s="15"/>
      <c r="FH213" s="15"/>
      <c r="FI213" s="15"/>
      <c r="FJ213" s="15"/>
      <c r="FK213" s="15"/>
      <c r="FL213" s="15"/>
      <c r="FM213" s="15"/>
      <c r="FN213" s="15"/>
      <c r="FO213" s="15"/>
      <c r="FP213" s="15"/>
      <c r="FQ213" s="15"/>
      <c r="FR213" s="15"/>
      <c r="FS213" s="15"/>
      <c r="FT213" s="15"/>
      <c r="FU213" s="15"/>
      <c r="FV213" s="15"/>
      <c r="FW213" s="15"/>
      <c r="FX213" s="15"/>
      <c r="FY213" s="15"/>
      <c r="FZ213" s="15"/>
      <c r="GA213" s="15"/>
      <c r="GB213" s="15"/>
      <c r="GC213" s="15"/>
      <c r="GD213" s="15"/>
      <c r="GE213" s="15"/>
      <c r="GF213" s="15"/>
      <c r="GG213" s="15"/>
      <c r="GH213" s="15"/>
      <c r="GI213" s="15"/>
      <c r="GJ213" s="15"/>
      <c r="GK213" s="15"/>
      <c r="GL213" s="15"/>
      <c r="GM213" s="15"/>
      <c r="GN213" s="15"/>
      <c r="GO213" s="15"/>
      <c r="GP213" s="15"/>
      <c r="GQ213" s="15"/>
      <c r="GR213" s="15"/>
      <c r="GS213" s="15"/>
      <c r="GT213" s="15"/>
      <c r="GU213" s="15"/>
      <c r="GV213" s="15"/>
      <c r="GW213" s="15"/>
      <c r="GX213" s="15"/>
      <c r="GY213" s="15"/>
      <c r="GZ213" s="15"/>
      <c r="HA213" s="15"/>
      <c r="HB213" s="15"/>
      <c r="HC213" s="15"/>
      <c r="HD213" s="15"/>
      <c r="HE213" s="15"/>
      <c r="HF213" s="15"/>
      <c r="HG213" s="15"/>
      <c r="HH213" s="15"/>
      <c r="HI213" s="15"/>
      <c r="HJ213" s="15"/>
      <c r="HK213" s="15"/>
      <c r="HL213" s="15"/>
      <c r="HM213" s="15"/>
      <c r="HN213" s="15"/>
      <c r="HO213" s="15"/>
      <c r="HP213" s="15"/>
      <c r="HQ213" s="15"/>
      <c r="HR213" s="15"/>
      <c r="HS213" s="15"/>
      <c r="HT213" s="15"/>
      <c r="HU213" s="15"/>
      <c r="HV213" s="15"/>
      <c r="HW213" s="15"/>
      <c r="HX213" s="15"/>
      <c r="HY213" s="15"/>
      <c r="HZ213" s="15"/>
      <c r="IA213" s="15"/>
      <c r="IB213" s="15"/>
      <c r="IC213" s="15"/>
      <c r="ID213" s="15"/>
      <c r="IE213" s="15"/>
      <c r="IF213" s="15"/>
      <c r="IG213" s="15"/>
      <c r="IH213" s="15"/>
      <c r="II213" s="15"/>
      <c r="IJ213" s="15"/>
      <c r="IK213" s="15"/>
      <c r="IL213" s="15"/>
      <c r="IM213" s="15"/>
      <c r="IN213" s="15"/>
      <c r="IO213" s="15"/>
      <c r="IP213" s="15"/>
      <c r="IQ213" s="15"/>
      <c r="IR213" s="15"/>
      <c r="IS213" s="15"/>
      <c r="IT213" s="15"/>
      <c r="IU213" s="15"/>
      <c r="IV213" s="15"/>
      <c r="IW213" s="15"/>
      <c r="IX213" s="15"/>
      <c r="IY213" s="15"/>
      <c r="IZ213" s="15"/>
      <c r="JA213" s="15"/>
      <c r="JB213" s="15"/>
      <c r="JC213" s="15"/>
      <c r="JD213" s="15"/>
      <c r="JE213" s="15"/>
      <c r="JF213" s="15"/>
      <c r="JG213" s="15"/>
      <c r="JH213" s="15"/>
      <c r="JI213" s="15"/>
      <c r="JJ213" s="15"/>
      <c r="JK213" s="15"/>
      <c r="JL213" s="15"/>
      <c r="JM213" s="15"/>
      <c r="JN213" s="15"/>
      <c r="JO213" s="15"/>
      <c r="JP213" s="15"/>
      <c r="JQ213" s="15"/>
      <c r="JR213" s="15"/>
      <c r="JS213" s="15"/>
      <c r="JT213" s="15"/>
      <c r="JU213" s="15"/>
      <c r="JV213" s="15"/>
      <c r="JW213" s="15"/>
      <c r="JX213" s="15"/>
      <c r="JY213" s="15"/>
      <c r="JZ213" s="15"/>
      <c r="KA213" s="15"/>
      <c r="KB213" s="15"/>
      <c r="KC213" s="15"/>
      <c r="KD213" s="15"/>
      <c r="KE213" s="15"/>
      <c r="KF213" s="15"/>
      <c r="KG213" s="15"/>
      <c r="KH213" s="15"/>
      <c r="KI213" s="15"/>
      <c r="KJ213" s="15"/>
      <c r="KK213" s="15"/>
      <c r="KL213" s="15"/>
      <c r="KM213" s="15"/>
      <c r="KN213" s="15"/>
      <c r="KO213" s="15"/>
      <c r="KP213" s="15"/>
      <c r="KQ213" s="15"/>
      <c r="KR213" s="15"/>
      <c r="KS213" s="15"/>
      <c r="KT213" s="15"/>
      <c r="KU213" s="15"/>
      <c r="KV213" s="15"/>
      <c r="KW213" s="15"/>
      <c r="KX213" s="15"/>
      <c r="KY213" s="15"/>
      <c r="KZ213" s="15"/>
      <c r="LA213" s="15"/>
      <c r="LB213" s="15"/>
      <c r="LC213" s="15"/>
      <c r="LD213" s="15"/>
      <c r="LE213" s="15"/>
      <c r="LF213" s="15"/>
      <c r="LG213" s="15"/>
      <c r="LH213" s="15"/>
      <c r="LI213" s="15"/>
      <c r="LJ213" s="15"/>
      <c r="LK213" s="15"/>
      <c r="LL213" s="15"/>
      <c r="LM213" s="15"/>
      <c r="LN213" s="15"/>
      <c r="LO213" s="15"/>
      <c r="LP213" s="15"/>
      <c r="LQ213" s="15"/>
      <c r="LR213" s="15"/>
      <c r="LS213" s="15"/>
      <c r="LT213" s="15"/>
      <c r="LU213" s="15"/>
      <c r="LV213" s="15"/>
      <c r="LW213" s="15"/>
      <c r="LX213" s="15"/>
      <c r="LY213" s="15"/>
      <c r="LZ213" s="15"/>
      <c r="MA213" s="15"/>
      <c r="MB213" s="15"/>
      <c r="MC213" s="15"/>
      <c r="MD213" s="15"/>
      <c r="ME213" s="15"/>
      <c r="MF213" s="15"/>
      <c r="MG213" s="15"/>
      <c r="MH213" s="15"/>
      <c r="MI213" s="15"/>
      <c r="MJ213" s="15"/>
      <c r="MK213" s="15"/>
      <c r="ML213" s="15"/>
      <c r="MM213" s="15"/>
      <c r="MN213" s="15"/>
      <c r="MO213" s="15"/>
      <c r="MP213" s="15"/>
      <c r="MQ213" s="15"/>
      <c r="MR213" s="15"/>
      <c r="MS213" s="15"/>
      <c r="MT213" s="15"/>
      <c r="MU213" s="15"/>
      <c r="MV213" s="15"/>
      <c r="MW213" s="15"/>
      <c r="MX213" s="15"/>
      <c r="MY213" s="15"/>
      <c r="MZ213" s="15"/>
      <c r="NA213" s="15"/>
      <c r="NB213" s="15"/>
      <c r="NC213" s="15"/>
      <c r="ND213" s="15"/>
      <c r="NE213" s="15"/>
      <c r="NF213" s="15"/>
      <c r="NG213" s="15"/>
      <c r="NH213" s="15"/>
      <c r="NI213" s="15"/>
      <c r="NJ213" s="15"/>
      <c r="NK213" s="15"/>
      <c r="NL213" s="15"/>
      <c r="NM213" s="15"/>
      <c r="NN213" s="15"/>
      <c r="NO213" s="15"/>
      <c r="NP213" s="15"/>
      <c r="NQ213" s="15"/>
      <c r="NR213" s="15"/>
      <c r="NS213" s="15"/>
      <c r="NT213" s="15"/>
      <c r="NU213" s="15"/>
      <c r="NV213" s="15"/>
      <c r="NW213" s="15"/>
      <c r="NX213" s="15"/>
      <c r="NY213" s="15"/>
      <c r="NZ213" s="15"/>
      <c r="OA213" s="15"/>
      <c r="OB213" s="15"/>
      <c r="OC213" s="15"/>
      <c r="OD213" s="15"/>
      <c r="OE213" s="15"/>
      <c r="OF213" s="15"/>
      <c r="OG213" s="15"/>
      <c r="OH213" s="15"/>
      <c r="OI213" s="15"/>
      <c r="OJ213" s="15"/>
      <c r="OK213" s="15"/>
      <c r="OL213" s="15"/>
      <c r="OM213" s="15"/>
      <c r="ON213" s="15"/>
      <c r="OO213" s="15"/>
      <c r="OP213" s="15"/>
      <c r="OQ213" s="15"/>
      <c r="OR213" s="15"/>
      <c r="OS213" s="15"/>
      <c r="OT213" s="15"/>
      <c r="OU213" s="15"/>
      <c r="OV213" s="15"/>
      <c r="OW213" s="15"/>
      <c r="OX213" s="15"/>
      <c r="OY213" s="15"/>
      <c r="OZ213" s="15"/>
      <c r="PA213" s="15"/>
      <c r="PB213" s="15"/>
      <c r="PC213" s="15"/>
      <c r="PD213" s="15"/>
      <c r="PE213" s="15"/>
      <c r="PF213" s="15"/>
      <c r="PG213" s="15"/>
      <c r="PH213" s="15"/>
      <c r="PI213" s="15"/>
      <c r="PJ213" s="15"/>
      <c r="PK213" s="15"/>
      <c r="PL213" s="15"/>
      <c r="PM213" s="15"/>
      <c r="PN213" s="15"/>
      <c r="PO213" s="15"/>
      <c r="PP213" s="15"/>
      <c r="PQ213" s="15"/>
      <c r="PR213" s="15"/>
      <c r="PS213" s="15"/>
      <c r="PT213" s="15"/>
      <c r="PU213" s="15"/>
      <c r="PV213" s="15"/>
      <c r="PW213" s="15"/>
      <c r="PX213" s="15"/>
      <c r="PY213" s="15"/>
      <c r="PZ213" s="15"/>
      <c r="QA213" s="15"/>
      <c r="QB213" s="15"/>
      <c r="QC213" s="15"/>
      <c r="QD213" s="15"/>
      <c r="QE213" s="15"/>
      <c r="QF213" s="15"/>
      <c r="QG213" s="15"/>
      <c r="QH213" s="15"/>
      <c r="QI213" s="15"/>
      <c r="QJ213" s="15"/>
      <c r="QK213" s="15"/>
      <c r="QL213" s="15"/>
      <c r="QM213" s="15"/>
      <c r="QN213" s="15"/>
      <c r="QO213" s="15"/>
      <c r="QP213" s="15"/>
      <c r="QQ213" s="15"/>
      <c r="QR213" s="15"/>
      <c r="QS213" s="15"/>
      <c r="QT213" s="15"/>
      <c r="QU213" s="15"/>
      <c r="QV213" s="15"/>
      <c r="QW213" s="15"/>
      <c r="QX213" s="15"/>
      <c r="QY213" s="15"/>
      <c r="QZ213" s="15"/>
      <c r="RA213" s="15"/>
      <c r="RB213" s="15"/>
      <c r="RC213" s="15"/>
      <c r="RD213" s="15"/>
      <c r="RE213" s="15"/>
      <c r="RF213" s="15"/>
      <c r="RG213" s="15"/>
      <c r="RH213" s="15"/>
      <c r="RI213" s="15"/>
      <c r="RJ213" s="15"/>
      <c r="RK213" s="15"/>
      <c r="RL213" s="15"/>
      <c r="RM213" s="15"/>
      <c r="RN213" s="15"/>
      <c r="RO213" s="15"/>
      <c r="RP213" s="15"/>
      <c r="RQ213" s="15"/>
      <c r="RR213" s="15"/>
      <c r="RS213" s="15"/>
      <c r="RT213" s="15"/>
      <c r="RU213" s="15"/>
      <c r="RV213" s="15"/>
      <c r="RW213" s="15"/>
      <c r="RX213" s="15"/>
      <c r="RY213" s="15"/>
      <c r="RZ213" s="15"/>
      <c r="SA213" s="15"/>
      <c r="SB213" s="15"/>
      <c r="SC213" s="15"/>
      <c r="SD213" s="15"/>
      <c r="SE213" s="15"/>
      <c r="SF213" s="15"/>
      <c r="SG213" s="15"/>
      <c r="SH213" s="15"/>
      <c r="SI213" s="15"/>
      <c r="SJ213" s="15"/>
      <c r="SK213" s="15"/>
      <c r="SL213" s="15"/>
      <c r="SM213" s="15"/>
      <c r="SN213" s="15"/>
      <c r="SO213" s="15"/>
      <c r="SP213" s="15"/>
      <c r="SQ213" s="15"/>
      <c r="SR213" s="15"/>
      <c r="SS213" s="15"/>
      <c r="ST213" s="15"/>
      <c r="SU213" s="15"/>
      <c r="SV213" s="15"/>
      <c r="SW213" s="15"/>
      <c r="SX213" s="15"/>
      <c r="SY213" s="15"/>
      <c r="SZ213" s="15"/>
      <c r="TA213" s="15"/>
      <c r="TB213" s="15"/>
      <c r="TC213" s="15"/>
      <c r="TD213" s="15"/>
      <c r="TE213" s="15"/>
      <c r="TF213" s="15"/>
      <c r="TG213" s="15"/>
      <c r="TH213" s="15"/>
      <c r="TI213" s="15"/>
      <c r="TJ213" s="15"/>
      <c r="TK213" s="15"/>
      <c r="TL213" s="15"/>
      <c r="TM213" s="15"/>
      <c r="TN213" s="15"/>
      <c r="TO213" s="15"/>
      <c r="TP213" s="15"/>
      <c r="TQ213" s="15"/>
      <c r="TR213" s="15"/>
      <c r="TS213" s="15"/>
      <c r="TT213" s="15"/>
      <c r="TU213" s="15"/>
      <c r="TV213" s="15"/>
      <c r="TW213" s="15"/>
      <c r="TX213" s="15"/>
      <c r="TY213" s="15"/>
      <c r="TZ213" s="15"/>
      <c r="UA213" s="15"/>
      <c r="UB213" s="15"/>
      <c r="UC213" s="15"/>
      <c r="UD213" s="15"/>
      <c r="UE213" s="15"/>
      <c r="UF213" s="15"/>
      <c r="UG213" s="15"/>
      <c r="UH213" s="15"/>
      <c r="UI213" s="15"/>
      <c r="UJ213" s="15"/>
      <c r="UK213" s="15"/>
      <c r="UL213" s="15"/>
      <c r="UM213" s="15"/>
      <c r="UN213" s="15"/>
      <c r="UO213" s="15"/>
      <c r="UP213" s="15"/>
      <c r="UQ213" s="15"/>
      <c r="UR213" s="15"/>
      <c r="US213" s="15"/>
      <c r="UT213" s="15"/>
      <c r="UU213" s="15"/>
      <c r="UV213" s="15"/>
      <c r="UW213" s="15"/>
      <c r="UX213" s="15"/>
      <c r="UY213" s="15"/>
      <c r="UZ213" s="15"/>
      <c r="VA213" s="15"/>
      <c r="VB213" s="15"/>
      <c r="VC213" s="15"/>
      <c r="VD213" s="15"/>
      <c r="VE213" s="15"/>
      <c r="VF213" s="15"/>
      <c r="VG213" s="15"/>
      <c r="VH213" s="15"/>
      <c r="VI213" s="15"/>
      <c r="VJ213" s="15"/>
      <c r="VK213" s="15"/>
      <c r="VL213" s="15"/>
      <c r="VM213" s="15"/>
      <c r="VN213" s="15"/>
      <c r="VO213" s="15"/>
      <c r="VP213" s="15"/>
      <c r="VQ213" s="15"/>
      <c r="VR213" s="15"/>
      <c r="VS213" s="15"/>
      <c r="VT213" s="15"/>
      <c r="VU213" s="15"/>
      <c r="VV213" s="15"/>
      <c r="VW213" s="15"/>
      <c r="VX213" s="15"/>
      <c r="VY213" s="15"/>
      <c r="VZ213" s="15"/>
      <c r="WA213" s="15"/>
      <c r="WB213" s="15"/>
      <c r="WC213" s="15"/>
      <c r="WD213" s="15"/>
      <c r="WE213" s="15"/>
      <c r="WF213" s="15"/>
      <c r="WG213" s="15"/>
      <c r="WH213" s="15"/>
      <c r="WI213" s="15"/>
      <c r="WJ213" s="15"/>
      <c r="WK213" s="15"/>
      <c r="WL213" s="15"/>
      <c r="WM213" s="15"/>
      <c r="WN213" s="15"/>
      <c r="WO213" s="15"/>
      <c r="WP213" s="15"/>
      <c r="WQ213" s="15"/>
      <c r="WR213" s="15"/>
      <c r="WS213" s="15"/>
      <c r="WT213" s="15"/>
      <c r="WU213" s="15"/>
      <c r="WV213" s="15"/>
      <c r="WW213" s="15"/>
      <c r="WX213" s="15"/>
      <c r="WY213" s="15"/>
      <c r="WZ213" s="15"/>
      <c r="XA213" s="15"/>
      <c r="XB213" s="15"/>
      <c r="XC213" s="15"/>
      <c r="XD213" s="15"/>
      <c r="XE213" s="15"/>
      <c r="XF213" s="15"/>
      <c r="XG213" s="15"/>
      <c r="XH213" s="15"/>
      <c r="XI213" s="15"/>
      <c r="XJ213" s="15"/>
      <c r="XK213" s="15"/>
      <c r="XL213" s="15"/>
      <c r="XM213" s="15"/>
      <c r="XN213" s="15"/>
      <c r="XO213" s="15"/>
      <c r="XP213" s="15"/>
      <c r="XQ213" s="15"/>
      <c r="XR213" s="15"/>
      <c r="XS213" s="15"/>
      <c r="XT213" s="15"/>
      <c r="XU213" s="15"/>
      <c r="XV213" s="15"/>
      <c r="XW213" s="15"/>
      <c r="XX213" s="15"/>
      <c r="XY213" s="15"/>
      <c r="XZ213" s="15"/>
      <c r="YA213" s="15"/>
      <c r="YB213" s="15"/>
      <c r="YC213" s="15"/>
      <c r="YD213" s="15"/>
      <c r="YE213" s="15"/>
      <c r="YF213" s="15"/>
      <c r="YG213" s="15"/>
      <c r="YH213" s="15"/>
      <c r="YI213" s="15"/>
      <c r="YJ213" s="15"/>
      <c r="YK213" s="15"/>
      <c r="YL213" s="15"/>
      <c r="YM213" s="15"/>
      <c r="YN213" s="15"/>
      <c r="YO213" s="15"/>
      <c r="YP213" s="15"/>
      <c r="YQ213" s="15"/>
      <c r="YR213" s="15"/>
      <c r="YS213" s="15"/>
      <c r="YT213" s="15"/>
      <c r="YU213" s="15"/>
      <c r="YV213" s="15"/>
      <c r="YW213" s="15"/>
      <c r="YX213" s="15"/>
      <c r="YY213" s="15"/>
      <c r="YZ213" s="15"/>
      <c r="ZA213" s="15"/>
      <c r="ZB213" s="15"/>
      <c r="ZC213" s="15"/>
      <c r="ZD213" s="15"/>
      <c r="ZE213" s="15"/>
      <c r="ZF213" s="15"/>
      <c r="ZG213" s="15"/>
      <c r="ZH213" s="15"/>
      <c r="ZI213" s="15"/>
      <c r="ZJ213" s="15"/>
      <c r="ZK213" s="15"/>
      <c r="ZL213" s="15"/>
      <c r="ZM213" s="15"/>
      <c r="ZN213" s="15"/>
      <c r="ZO213" s="15"/>
      <c r="ZP213" s="15"/>
      <c r="ZQ213" s="15"/>
      <c r="ZR213" s="15"/>
      <c r="ZS213" s="15"/>
      <c r="ZT213" s="15"/>
      <c r="ZU213" s="15"/>
      <c r="ZV213" s="15"/>
      <c r="ZW213" s="15"/>
      <c r="ZX213" s="15"/>
      <c r="ZY213" s="15"/>
      <c r="ZZ213" s="15"/>
      <c r="AAA213" s="15"/>
      <c r="AAB213" s="15"/>
      <c r="AAC213" s="15"/>
      <c r="AAD213" s="15"/>
      <c r="AAE213" s="15"/>
      <c r="AAF213" s="15"/>
      <c r="AAG213" s="15"/>
      <c r="AAH213" s="15"/>
      <c r="AAI213" s="15"/>
      <c r="AAJ213" s="15"/>
      <c r="AAK213" s="15"/>
      <c r="AAL213" s="15"/>
      <c r="AAM213" s="15"/>
      <c r="AAN213" s="15"/>
      <c r="AAO213" s="15"/>
      <c r="AAP213" s="15"/>
      <c r="AAQ213" s="15"/>
      <c r="AAR213" s="15"/>
      <c r="AAS213" s="15"/>
      <c r="AAT213" s="15"/>
      <c r="AAU213" s="15"/>
      <c r="AAV213" s="15"/>
      <c r="AAW213" s="15"/>
      <c r="AAX213" s="15"/>
      <c r="AAY213" s="15"/>
      <c r="AAZ213" s="15"/>
      <c r="ABA213" s="15"/>
      <c r="ABB213" s="15"/>
      <c r="ABC213" s="15"/>
      <c r="ABD213" s="15"/>
      <c r="ABE213" s="15"/>
      <c r="ABF213" s="15"/>
      <c r="ABG213" s="15"/>
      <c r="ABH213" s="15"/>
      <c r="ABI213" s="15"/>
      <c r="ABJ213" s="15"/>
      <c r="ABK213" s="15"/>
      <c r="ABL213" s="15"/>
      <c r="ABM213" s="15"/>
      <c r="ABN213" s="15"/>
      <c r="ABO213" s="15"/>
      <c r="ABP213" s="15"/>
      <c r="ABQ213" s="15"/>
      <c r="ABR213" s="15"/>
      <c r="ABS213" s="15"/>
      <c r="ABT213" s="15"/>
      <c r="ABU213" s="15"/>
      <c r="ABV213" s="15"/>
      <c r="ABW213" s="15"/>
      <c r="ABX213" s="15"/>
      <c r="ABY213" s="15"/>
      <c r="ABZ213" s="15"/>
      <c r="ACA213" s="15"/>
      <c r="ACB213" s="15"/>
      <c r="ACC213" s="15"/>
      <c r="ACD213" s="15"/>
      <c r="ACE213" s="15"/>
      <c r="ACF213" s="15"/>
      <c r="ACG213" s="15"/>
      <c r="ACH213" s="15"/>
      <c r="ACI213" s="15"/>
      <c r="ACJ213" s="15"/>
      <c r="ACK213" s="15"/>
      <c r="ACL213" s="15"/>
      <c r="ACM213" s="15"/>
      <c r="ACN213" s="15"/>
      <c r="ACO213" s="15"/>
      <c r="ACP213" s="15"/>
      <c r="ACQ213" s="15"/>
      <c r="ACR213" s="15"/>
      <c r="ACS213" s="15"/>
      <c r="ACT213" s="15"/>
      <c r="ACU213" s="15"/>
      <c r="ACV213" s="15"/>
      <c r="ACW213" s="15"/>
      <c r="ACX213" s="15"/>
      <c r="ACY213" s="15"/>
      <c r="ACZ213" s="15"/>
      <c r="ADA213" s="15"/>
      <c r="ADB213" s="15"/>
      <c r="ADC213" s="15"/>
      <c r="ADD213" s="15"/>
      <c r="ADE213" s="15"/>
      <c r="ADF213" s="15"/>
      <c r="ADG213" s="15"/>
      <c r="ADH213" s="15"/>
      <c r="ADI213" s="15"/>
      <c r="ADJ213" s="15"/>
      <c r="ADK213" s="15"/>
      <c r="ADL213" s="15"/>
      <c r="ADM213" s="15"/>
      <c r="ADN213" s="15"/>
      <c r="ADO213" s="15"/>
      <c r="ADP213" s="15"/>
      <c r="ADQ213" s="15"/>
      <c r="ADR213" s="15"/>
      <c r="ADS213" s="15"/>
      <c r="ADT213" s="15"/>
      <c r="ADU213" s="15"/>
      <c r="ADV213" s="15"/>
      <c r="ADW213" s="15"/>
      <c r="ADX213" s="15"/>
      <c r="ADY213" s="15"/>
      <c r="ADZ213" s="15"/>
      <c r="AEA213" s="15"/>
      <c r="AEB213" s="15"/>
      <c r="AEC213" s="15"/>
      <c r="AED213" s="15"/>
      <c r="AEE213" s="15"/>
      <c r="AEF213" s="15"/>
      <c r="AEG213" s="15"/>
      <c r="AEH213" s="15"/>
      <c r="AEI213" s="15"/>
      <c r="AEJ213" s="15"/>
      <c r="AEK213" s="15"/>
      <c r="AEL213" s="15"/>
      <c r="AEM213" s="15"/>
      <c r="AEN213" s="15"/>
      <c r="AEO213" s="15"/>
      <c r="AEP213" s="15"/>
      <c r="AEQ213" s="15"/>
      <c r="AER213" s="15"/>
      <c r="AES213" s="15"/>
      <c r="AET213" s="15"/>
      <c r="AEU213" s="15"/>
      <c r="AEV213" s="15"/>
      <c r="AEW213" s="15"/>
      <c r="AEX213" s="15"/>
      <c r="AEY213" s="15"/>
      <c r="AEZ213" s="15"/>
      <c r="AFA213" s="15"/>
      <c r="AFB213" s="15"/>
      <c r="AFC213" s="15"/>
      <c r="AFD213" s="15"/>
      <c r="AFE213" s="15"/>
      <c r="AFF213" s="15"/>
      <c r="AFG213" s="15"/>
      <c r="AFH213" s="15"/>
      <c r="AFI213" s="15"/>
      <c r="AFJ213" s="15"/>
      <c r="AFK213" s="15"/>
      <c r="AFL213" s="15"/>
      <c r="AFM213" s="15"/>
      <c r="AFN213" s="15"/>
      <c r="AFO213" s="15"/>
      <c r="AFP213" s="15"/>
      <c r="AFQ213" s="15"/>
      <c r="AFR213" s="15"/>
      <c r="AFS213" s="15"/>
      <c r="AFT213" s="15"/>
      <c r="AFU213" s="15"/>
      <c r="AFV213" s="15"/>
      <c r="AFW213" s="15"/>
      <c r="AFX213" s="15"/>
      <c r="AFY213" s="15"/>
      <c r="AFZ213" s="15"/>
      <c r="AGA213" s="15"/>
      <c r="AGB213" s="15"/>
      <c r="AGC213" s="15"/>
      <c r="AGD213" s="15"/>
      <c r="AGE213" s="15"/>
      <c r="AGF213" s="15"/>
      <c r="AGG213" s="15"/>
      <c r="AGH213" s="15"/>
      <c r="AGI213" s="15"/>
      <c r="AGJ213" s="15"/>
      <c r="AGK213" s="15"/>
      <c r="AGL213" s="15"/>
      <c r="AGM213" s="15"/>
      <c r="AGN213" s="15"/>
      <c r="AGO213" s="15"/>
      <c r="AGP213" s="15"/>
      <c r="AGQ213" s="15"/>
      <c r="AGR213" s="15"/>
      <c r="AGS213" s="15"/>
      <c r="AGT213" s="15"/>
      <c r="AGU213" s="15"/>
      <c r="AGV213" s="15"/>
      <c r="AGW213" s="15"/>
      <c r="AGX213" s="15"/>
      <c r="AGY213" s="15"/>
      <c r="AGZ213" s="15"/>
      <c r="AHA213" s="15"/>
      <c r="AHB213" s="15"/>
      <c r="AHC213" s="15"/>
      <c r="AHD213" s="15"/>
      <c r="AHE213" s="15"/>
      <c r="AHF213" s="15"/>
      <c r="AHG213" s="15"/>
      <c r="AHH213" s="15"/>
      <c r="AHI213" s="15"/>
      <c r="AHJ213" s="15"/>
      <c r="AHK213" s="15"/>
      <c r="AHL213" s="15"/>
      <c r="AHM213" s="15"/>
      <c r="AHN213" s="15"/>
      <c r="AHO213" s="15"/>
      <c r="AHP213" s="15"/>
      <c r="AHQ213" s="15"/>
      <c r="AHR213" s="15"/>
      <c r="AHS213" s="15"/>
      <c r="AHT213" s="15"/>
      <c r="AHU213" s="15"/>
      <c r="AHV213" s="15"/>
      <c r="AHW213" s="15"/>
      <c r="AHX213" s="15"/>
      <c r="AHY213" s="15"/>
      <c r="AHZ213" s="15"/>
      <c r="AIA213" s="15"/>
      <c r="AIB213" s="15"/>
      <c r="AIC213" s="15"/>
      <c r="AID213" s="15"/>
      <c r="AIE213" s="15"/>
      <c r="AIF213" s="15"/>
      <c r="AIG213" s="15"/>
      <c r="AIH213" s="15"/>
      <c r="AII213" s="15"/>
      <c r="AIJ213" s="15"/>
      <c r="AIK213" s="15"/>
      <c r="AIL213" s="15"/>
      <c r="AIM213" s="15"/>
      <c r="AIN213" s="15"/>
      <c r="AIO213" s="15"/>
      <c r="AIP213" s="15"/>
      <c r="AIQ213" s="15"/>
      <c r="AIR213" s="15"/>
      <c r="AIS213" s="15"/>
      <c r="AIT213" s="15"/>
      <c r="AIU213" s="15"/>
      <c r="AIV213" s="15"/>
      <c r="AIW213" s="15"/>
      <c r="AIX213" s="15"/>
      <c r="AIY213" s="15"/>
      <c r="AIZ213" s="15"/>
      <c r="AJA213" s="15"/>
      <c r="AJB213" s="15"/>
      <c r="AJC213" s="15"/>
      <c r="AJD213" s="15"/>
      <c r="AJE213" s="15"/>
      <c r="AJF213" s="15"/>
      <c r="AJG213" s="15"/>
      <c r="AJH213" s="15"/>
      <c r="AJI213" s="15"/>
      <c r="AJJ213" s="15"/>
      <c r="AJK213" s="15"/>
      <c r="AJL213" s="15"/>
      <c r="AJM213" s="15"/>
      <c r="AJN213" s="15"/>
      <c r="AJO213" s="15"/>
      <c r="AJP213" s="15"/>
      <c r="AJQ213" s="15"/>
      <c r="AJR213" s="15"/>
      <c r="AJS213" s="15"/>
      <c r="AJT213" s="15"/>
      <c r="AJU213" s="15"/>
      <c r="AJV213" s="15"/>
      <c r="AJW213" s="15"/>
      <c r="AJX213" s="15"/>
      <c r="AJY213" s="15"/>
      <c r="AJZ213" s="15"/>
      <c r="AKA213" s="15"/>
      <c r="AKB213" s="15"/>
      <c r="AKC213" s="15"/>
      <c r="AKD213" s="15"/>
      <c r="AKE213" s="15"/>
      <c r="AKF213" s="15"/>
      <c r="AKG213" s="15"/>
      <c r="AKH213" s="15"/>
      <c r="AKI213" s="15"/>
      <c r="AKJ213" s="15"/>
      <c r="AKK213" s="15"/>
      <c r="AKL213" s="15"/>
      <c r="AKM213" s="15"/>
      <c r="AKN213" s="15"/>
      <c r="AKO213" s="15"/>
      <c r="AKP213" s="15"/>
      <c r="AKQ213" s="15"/>
      <c r="AKR213" s="15"/>
      <c r="AKS213" s="15"/>
      <c r="AKT213" s="15"/>
      <c r="AKU213" s="15"/>
      <c r="AKV213" s="15"/>
      <c r="AKW213" s="15"/>
      <c r="AKX213" s="15"/>
      <c r="AKY213" s="15"/>
      <c r="AKZ213" s="15"/>
      <c r="ALA213" s="15"/>
      <c r="ALB213" s="15"/>
      <c r="ALC213" s="15"/>
      <c r="ALD213" s="15"/>
      <c r="ALE213" s="15"/>
      <c r="ALF213" s="15"/>
      <c r="ALG213" s="15"/>
      <c r="ALH213" s="15"/>
      <c r="ALI213" s="15"/>
      <c r="ALJ213" s="15"/>
      <c r="ALK213" s="15"/>
      <c r="ALL213" s="15"/>
      <c r="ALM213" s="15"/>
      <c r="ALN213" s="15"/>
      <c r="ALO213" s="15"/>
      <c r="ALP213" s="15"/>
      <c r="ALQ213" s="15"/>
      <c r="ALR213" s="15"/>
      <c r="ALS213" s="15"/>
      <c r="ALT213" s="15"/>
      <c r="ALU213" s="15"/>
      <c r="ALV213" s="15"/>
      <c r="ALW213" s="15"/>
      <c r="ALX213" s="15"/>
      <c r="ALY213" s="15"/>
      <c r="ALZ213" s="15"/>
      <c r="AMA213" s="15"/>
      <c r="AMB213" s="15"/>
      <c r="AMC213" s="15"/>
      <c r="AMD213" s="15"/>
      <c r="AME213" s="15"/>
      <c r="AMF213" s="15"/>
      <c r="AMG213" s="15"/>
      <c r="AMH213" s="15"/>
      <c r="AMI213" s="15"/>
      <c r="AMJ213" s="15"/>
      <c r="AMK213" s="15"/>
      <c r="AML213" s="15"/>
      <c r="AMM213" s="15"/>
      <c r="AMN213" s="15"/>
      <c r="AMO213" s="15"/>
      <c r="AMP213" s="15"/>
      <c r="AMQ213" s="15"/>
      <c r="AMR213" s="15"/>
      <c r="AMS213" s="15"/>
      <c r="AMT213" s="15"/>
      <c r="AMU213" s="15"/>
      <c r="AMV213" s="15"/>
      <c r="AMW213" s="15"/>
      <c r="AMX213" s="15"/>
      <c r="AMY213" s="15"/>
      <c r="AMZ213" s="15"/>
      <c r="ANA213" s="15"/>
      <c r="ANB213" s="15"/>
      <c r="ANC213" s="15"/>
      <c r="AND213" s="15"/>
      <c r="ANE213" s="15"/>
      <c r="ANF213" s="15"/>
      <c r="ANG213" s="15"/>
      <c r="ANH213" s="15"/>
      <c r="ANI213" s="15"/>
      <c r="ANJ213" s="15"/>
      <c r="ANK213" s="15"/>
      <c r="ANL213" s="15"/>
      <c r="ANM213" s="15"/>
      <c r="ANN213" s="15"/>
      <c r="ANO213" s="15"/>
      <c r="ANP213" s="15"/>
      <c r="ANQ213" s="15"/>
      <c r="ANR213" s="15"/>
      <c r="ANS213" s="15"/>
      <c r="ANT213" s="15"/>
      <c r="ANU213" s="15"/>
      <c r="ANV213" s="15"/>
      <c r="ANW213" s="15"/>
      <c r="ANX213" s="15"/>
      <c r="ANY213" s="15"/>
      <c r="ANZ213" s="15"/>
      <c r="AOA213" s="15"/>
      <c r="AOB213" s="15"/>
      <c r="AOC213" s="15"/>
      <c r="AOD213" s="15"/>
      <c r="AOE213" s="15"/>
      <c r="AOF213" s="15"/>
      <c r="AOG213" s="15"/>
      <c r="AOH213" s="15"/>
      <c r="AOI213" s="15"/>
      <c r="AOJ213" s="15"/>
      <c r="AOK213" s="15"/>
      <c r="AOL213" s="15"/>
      <c r="AOM213" s="15"/>
      <c r="AON213" s="15"/>
      <c r="AOO213" s="15"/>
      <c r="AOP213" s="15"/>
      <c r="AOQ213" s="15"/>
      <c r="AOR213" s="15"/>
      <c r="AOS213" s="15"/>
      <c r="AOT213" s="15"/>
      <c r="AOU213" s="15"/>
      <c r="AOV213" s="15"/>
      <c r="AOW213" s="15"/>
      <c r="AOX213" s="15"/>
      <c r="AOY213" s="15"/>
      <c r="AOZ213" s="15"/>
      <c r="APA213" s="15"/>
      <c r="APB213" s="15"/>
      <c r="APC213" s="15"/>
      <c r="APD213" s="15"/>
      <c r="APE213" s="15"/>
      <c r="APF213" s="15"/>
      <c r="APG213" s="15"/>
      <c r="APH213" s="15"/>
      <c r="API213" s="15"/>
      <c r="APJ213" s="15"/>
      <c r="APK213" s="15"/>
      <c r="APL213" s="15"/>
      <c r="APM213" s="15"/>
      <c r="APN213" s="15"/>
      <c r="APO213" s="15"/>
      <c r="APP213" s="15"/>
      <c r="APQ213" s="15"/>
      <c r="APR213" s="15"/>
      <c r="APS213" s="15"/>
      <c r="APT213" s="15"/>
      <c r="APU213" s="15"/>
      <c r="APV213" s="15"/>
      <c r="APW213" s="15"/>
      <c r="APX213" s="15"/>
      <c r="APY213" s="15"/>
      <c r="APZ213" s="15"/>
      <c r="AQA213" s="15"/>
      <c r="AQB213" s="15"/>
      <c r="AQC213" s="15"/>
      <c r="AQD213" s="15"/>
      <c r="AQE213" s="15"/>
      <c r="AQF213" s="15"/>
      <c r="AQG213" s="15"/>
      <c r="AQH213" s="15"/>
      <c r="AQI213" s="15"/>
      <c r="AQJ213" s="15"/>
      <c r="AQK213" s="15"/>
      <c r="AQL213" s="15"/>
      <c r="AQM213" s="15"/>
      <c r="AQN213" s="15"/>
      <c r="AQO213" s="15"/>
      <c r="AQP213" s="15"/>
      <c r="AQQ213" s="15"/>
      <c r="AQR213" s="15"/>
      <c r="AQS213" s="15"/>
      <c r="AQT213" s="15"/>
      <c r="AQU213" s="15"/>
      <c r="AQV213" s="15"/>
      <c r="AQW213" s="15"/>
      <c r="AQX213" s="15"/>
      <c r="AQY213" s="15"/>
      <c r="AQZ213" s="15"/>
      <c r="ARA213" s="15"/>
      <c r="ARB213" s="15"/>
      <c r="ARC213" s="15"/>
      <c r="ARD213" s="15"/>
      <c r="ARE213" s="15"/>
      <c r="ARF213" s="15"/>
      <c r="ARG213" s="15"/>
      <c r="ARH213" s="15"/>
      <c r="ARI213" s="15"/>
      <c r="ARJ213" s="15"/>
      <c r="ARK213" s="15"/>
      <c r="ARL213" s="15"/>
      <c r="ARM213" s="15"/>
      <c r="ARN213" s="15"/>
      <c r="ARO213" s="15"/>
      <c r="ARP213" s="15"/>
      <c r="ARQ213" s="15"/>
      <c r="ARR213" s="15"/>
      <c r="ARS213" s="15"/>
      <c r="ART213" s="15"/>
      <c r="ARU213" s="15"/>
      <c r="ARV213" s="15"/>
      <c r="ARW213" s="15"/>
      <c r="ARX213" s="15"/>
      <c r="ARY213" s="15"/>
      <c r="ARZ213" s="15"/>
      <c r="ASA213" s="15"/>
      <c r="ASB213" s="15"/>
      <c r="ASC213" s="15"/>
      <c r="ASD213" s="15"/>
      <c r="ASE213" s="15"/>
      <c r="ASF213" s="15"/>
      <c r="ASG213" s="15"/>
      <c r="ASH213" s="15"/>
      <c r="ASI213" s="15"/>
      <c r="ASJ213" s="15"/>
      <c r="ASK213" s="15"/>
      <c r="ASL213" s="15"/>
      <c r="ASM213" s="15"/>
      <c r="ASN213" s="15"/>
      <c r="ASO213" s="15"/>
      <c r="ASP213" s="15"/>
      <c r="ASQ213" s="15"/>
      <c r="ASR213" s="15"/>
      <c r="ASS213" s="15"/>
      <c r="AST213" s="15"/>
      <c r="ASU213" s="15"/>
      <c r="ASV213" s="15"/>
      <c r="ASW213" s="15"/>
      <c r="ASX213" s="15"/>
      <c r="ASY213" s="15"/>
      <c r="ASZ213" s="15"/>
      <c r="ATA213" s="15"/>
      <c r="ATB213" s="15"/>
      <c r="ATC213" s="15"/>
      <c r="ATD213" s="15"/>
      <c r="ATE213" s="15"/>
      <c r="ATF213" s="15"/>
      <c r="ATG213" s="15"/>
      <c r="ATH213" s="15"/>
      <c r="ATI213" s="15"/>
      <c r="ATJ213" s="15"/>
      <c r="ATK213" s="15"/>
      <c r="ATL213" s="15"/>
      <c r="ATM213" s="15"/>
      <c r="ATN213" s="15"/>
      <c r="ATO213" s="15"/>
      <c r="ATP213" s="15"/>
      <c r="ATQ213" s="15"/>
      <c r="ATR213" s="15"/>
      <c r="ATS213" s="15"/>
      <c r="ATT213" s="15"/>
      <c r="ATU213" s="15"/>
      <c r="ATV213" s="15"/>
      <c r="ATW213" s="15"/>
      <c r="ATX213" s="15"/>
      <c r="ATY213" s="15"/>
      <c r="ATZ213" s="15"/>
      <c r="AUA213" s="15"/>
      <c r="AUB213" s="15"/>
      <c r="AUC213" s="15"/>
      <c r="AUD213" s="15"/>
      <c r="AUE213" s="15"/>
      <c r="AUF213" s="15"/>
      <c r="AUG213" s="15"/>
      <c r="AUH213" s="15"/>
      <c r="AUI213" s="15"/>
      <c r="AUJ213" s="15"/>
      <c r="AUK213" s="15"/>
      <c r="AUL213" s="15"/>
      <c r="AUM213" s="15"/>
      <c r="AUN213" s="15"/>
      <c r="AUO213" s="15"/>
      <c r="AUP213" s="15"/>
      <c r="AUQ213" s="15"/>
      <c r="AUR213" s="15"/>
      <c r="AUS213" s="15"/>
      <c r="AUT213" s="15"/>
      <c r="AUU213" s="15"/>
      <c r="AUV213" s="15"/>
      <c r="AUW213" s="15"/>
      <c r="AUX213" s="15"/>
      <c r="AUY213" s="15"/>
      <c r="AUZ213" s="15"/>
      <c r="AVA213" s="15"/>
      <c r="AVB213" s="15"/>
      <c r="AVC213" s="15"/>
      <c r="AVD213" s="15"/>
      <c r="AVE213" s="15"/>
      <c r="AVF213" s="15"/>
      <c r="AVG213" s="15"/>
      <c r="AVH213" s="15"/>
      <c r="AVI213" s="15"/>
      <c r="AVJ213" s="15"/>
      <c r="AVK213" s="15"/>
      <c r="AVL213" s="15"/>
      <c r="AVM213" s="15"/>
      <c r="AVN213" s="15"/>
      <c r="AVO213" s="15"/>
      <c r="AVP213" s="15"/>
      <c r="AVQ213" s="15"/>
      <c r="AVR213" s="15"/>
      <c r="AVS213" s="15"/>
      <c r="AVT213" s="15"/>
      <c r="AVU213" s="15"/>
      <c r="AVV213" s="15"/>
      <c r="AVW213" s="15"/>
      <c r="AVX213" s="15"/>
      <c r="AVY213" s="15"/>
      <c r="AVZ213" s="15"/>
      <c r="AWA213" s="15"/>
      <c r="AWB213" s="15"/>
      <c r="AWC213" s="15"/>
      <c r="AWD213" s="15"/>
      <c r="AWE213" s="15"/>
      <c r="AWF213" s="15"/>
      <c r="AWG213" s="15"/>
      <c r="AWH213" s="15"/>
      <c r="AWI213" s="15"/>
      <c r="AWJ213" s="15"/>
      <c r="AWK213" s="15"/>
      <c r="AWL213" s="15"/>
      <c r="AWM213" s="15"/>
      <c r="AWN213" s="15"/>
      <c r="AWO213" s="15"/>
      <c r="AWP213" s="15"/>
      <c r="AWQ213" s="15"/>
      <c r="AWR213" s="15"/>
      <c r="AWS213" s="15"/>
      <c r="AWT213" s="15"/>
      <c r="AWU213" s="15"/>
      <c r="AWV213" s="15"/>
      <c r="AWW213" s="15"/>
      <c r="AWX213" s="15"/>
      <c r="AWY213" s="15"/>
      <c r="AWZ213" s="15"/>
      <c r="AXA213" s="15"/>
      <c r="AXB213" s="15"/>
      <c r="AXC213" s="15"/>
      <c r="AXD213" s="15"/>
      <c r="AXE213" s="15"/>
      <c r="AXF213" s="15"/>
      <c r="AXG213" s="15"/>
      <c r="AXH213" s="15"/>
      <c r="AXI213" s="15"/>
      <c r="AXJ213" s="15"/>
      <c r="AXK213" s="15"/>
      <c r="AXL213" s="15"/>
      <c r="AXM213" s="15"/>
      <c r="AXN213" s="15"/>
      <c r="AXO213" s="15"/>
      <c r="AXP213" s="15"/>
      <c r="AXQ213" s="15"/>
      <c r="AXR213" s="15"/>
      <c r="AXS213" s="15"/>
      <c r="AXT213" s="15"/>
      <c r="AXU213" s="15"/>
      <c r="AXV213" s="15"/>
      <c r="AXW213" s="15"/>
      <c r="AXX213" s="15"/>
      <c r="AXY213" s="15"/>
      <c r="AXZ213" s="15"/>
      <c r="AYA213" s="15"/>
      <c r="AYB213" s="15"/>
      <c r="AYC213" s="15"/>
      <c r="AYD213" s="15"/>
      <c r="AYE213" s="15"/>
      <c r="AYF213" s="15"/>
      <c r="AYG213" s="15"/>
      <c r="AYH213" s="15"/>
      <c r="AYI213" s="15"/>
      <c r="AYJ213" s="15"/>
      <c r="AYK213" s="15"/>
      <c r="AYL213" s="15"/>
      <c r="AYM213" s="15"/>
      <c r="AYN213" s="15"/>
      <c r="AYO213" s="15"/>
      <c r="AYP213" s="15"/>
      <c r="AYQ213" s="15"/>
      <c r="AYR213" s="15"/>
      <c r="AYS213" s="15"/>
      <c r="AYT213" s="15"/>
      <c r="AYU213" s="15"/>
      <c r="AYV213" s="15"/>
      <c r="AYW213" s="15"/>
      <c r="AYX213" s="15"/>
      <c r="AYY213" s="15"/>
      <c r="AYZ213" s="15"/>
      <c r="AZA213" s="15"/>
      <c r="AZB213" s="15"/>
      <c r="AZC213" s="15"/>
      <c r="AZD213" s="15"/>
      <c r="AZE213" s="15"/>
      <c r="AZF213" s="15"/>
      <c r="AZG213" s="15"/>
      <c r="AZH213" s="15"/>
      <c r="AZI213" s="15"/>
      <c r="AZJ213" s="15"/>
      <c r="AZK213" s="15"/>
      <c r="AZL213" s="15"/>
      <c r="AZM213" s="15"/>
      <c r="AZN213" s="15"/>
      <c r="AZO213" s="15"/>
      <c r="AZP213" s="15"/>
      <c r="AZQ213" s="15"/>
      <c r="AZR213" s="15"/>
      <c r="AZS213" s="15"/>
      <c r="AZT213" s="15"/>
      <c r="AZU213" s="15"/>
      <c r="AZV213" s="15"/>
      <c r="AZW213" s="15"/>
      <c r="AZX213" s="15"/>
      <c r="AZY213" s="15"/>
      <c r="AZZ213" s="15"/>
      <c r="BAA213" s="15"/>
      <c r="BAB213" s="15"/>
      <c r="BAC213" s="15"/>
      <c r="BAD213" s="15"/>
      <c r="BAE213" s="15"/>
      <c r="BAF213" s="15"/>
      <c r="BAG213" s="15"/>
      <c r="BAH213" s="15"/>
      <c r="BAI213" s="15"/>
      <c r="BAJ213" s="15"/>
      <c r="BAK213" s="15"/>
      <c r="BAL213" s="15"/>
      <c r="BAM213" s="15"/>
      <c r="BAN213" s="15"/>
      <c r="BAO213" s="15"/>
      <c r="BAP213" s="15"/>
      <c r="BAQ213" s="15"/>
      <c r="BAR213" s="15"/>
      <c r="BAS213" s="15"/>
      <c r="BAT213" s="15"/>
      <c r="BAU213" s="15"/>
      <c r="BAV213" s="15"/>
      <c r="BAW213" s="15"/>
      <c r="BAX213" s="15"/>
      <c r="BAY213" s="15"/>
      <c r="BAZ213" s="15"/>
      <c r="BBA213" s="15"/>
      <c r="BBB213" s="15"/>
      <c r="BBC213" s="15"/>
      <c r="BBD213" s="15"/>
      <c r="BBE213" s="15"/>
      <c r="BBF213" s="15"/>
      <c r="BBG213" s="15"/>
      <c r="BBH213" s="15"/>
      <c r="BBI213" s="15"/>
      <c r="BBJ213" s="15"/>
      <c r="BBK213" s="15"/>
      <c r="BBL213" s="15"/>
      <c r="BBM213" s="15"/>
      <c r="BBN213" s="15"/>
      <c r="BBO213" s="15"/>
      <c r="BBP213" s="15"/>
      <c r="BBQ213" s="15"/>
      <c r="BBR213" s="15"/>
      <c r="BBS213" s="15"/>
      <c r="BBT213" s="15"/>
      <c r="BBU213" s="15"/>
      <c r="BBV213" s="15"/>
      <c r="BBW213" s="15"/>
      <c r="BBX213" s="15"/>
      <c r="BBY213" s="15"/>
      <c r="BBZ213" s="15"/>
      <c r="BCA213" s="15"/>
      <c r="BCB213" s="15"/>
      <c r="BCC213" s="15"/>
      <c r="BCD213" s="15"/>
      <c r="BCE213" s="15"/>
      <c r="BCF213" s="15"/>
      <c r="BCG213" s="15"/>
      <c r="BCH213" s="15"/>
      <c r="BCI213" s="15"/>
      <c r="BCJ213" s="15"/>
      <c r="BCK213" s="15"/>
      <c r="BCL213" s="15"/>
      <c r="BCM213" s="15"/>
      <c r="BCN213" s="15"/>
      <c r="BCO213" s="15"/>
      <c r="BCP213" s="15"/>
      <c r="BCQ213" s="15"/>
      <c r="BCR213" s="15"/>
      <c r="BCS213" s="15"/>
      <c r="BCT213" s="15"/>
      <c r="BCU213" s="15"/>
      <c r="BCV213" s="15"/>
      <c r="BCW213" s="15"/>
      <c r="BCX213" s="15"/>
      <c r="BCY213" s="15"/>
      <c r="BCZ213" s="15"/>
      <c r="BDA213" s="15"/>
      <c r="BDB213" s="15"/>
      <c r="BDC213" s="15"/>
      <c r="BDD213" s="15"/>
      <c r="BDE213" s="15"/>
      <c r="BDF213" s="15"/>
      <c r="BDG213" s="15"/>
      <c r="BDH213" s="15"/>
      <c r="BDI213" s="15"/>
      <c r="BDJ213" s="15"/>
      <c r="BDK213" s="15"/>
      <c r="BDL213" s="15"/>
      <c r="BDM213" s="15"/>
      <c r="BDN213" s="15"/>
      <c r="BDO213" s="15"/>
      <c r="BDP213" s="15"/>
      <c r="BDQ213" s="15"/>
      <c r="BDR213" s="15"/>
      <c r="BDS213" s="15"/>
      <c r="BDT213" s="15"/>
      <c r="BDU213" s="15"/>
      <c r="BDV213" s="15"/>
      <c r="BDW213" s="15"/>
      <c r="BDX213" s="15"/>
      <c r="BDY213" s="15"/>
      <c r="BDZ213" s="15"/>
      <c r="BEA213" s="15"/>
      <c r="BEB213" s="15"/>
      <c r="BEC213" s="15"/>
      <c r="BED213" s="15"/>
      <c r="BEE213" s="15"/>
      <c r="BEF213" s="15"/>
      <c r="BEG213" s="15"/>
      <c r="BEH213" s="15"/>
      <c r="BEI213" s="15"/>
      <c r="BEJ213" s="15"/>
      <c r="BEK213" s="15"/>
      <c r="BEL213" s="15"/>
      <c r="BEM213" s="15"/>
      <c r="BEN213" s="15"/>
      <c r="BEO213" s="15"/>
      <c r="BEP213" s="15"/>
      <c r="BEQ213" s="15"/>
      <c r="BER213" s="15"/>
      <c r="BES213" s="15"/>
      <c r="BET213" s="15"/>
      <c r="BEU213" s="15"/>
      <c r="BEV213" s="15"/>
      <c r="BEW213" s="15"/>
      <c r="BEX213" s="15"/>
      <c r="BEY213" s="15"/>
      <c r="BEZ213" s="15"/>
      <c r="BFA213" s="15"/>
      <c r="BFB213" s="15"/>
      <c r="BFC213" s="15"/>
      <c r="BFD213" s="15"/>
      <c r="BFE213" s="15"/>
      <c r="BFF213" s="15"/>
      <c r="BFG213" s="15"/>
      <c r="BFH213" s="15"/>
      <c r="BFI213" s="15"/>
      <c r="BFJ213" s="15"/>
      <c r="BFK213" s="15"/>
      <c r="BFL213" s="15"/>
      <c r="BFM213" s="15"/>
      <c r="BFN213" s="15"/>
      <c r="BFO213" s="15"/>
      <c r="BFP213" s="15"/>
      <c r="BFQ213" s="15"/>
      <c r="BFR213" s="15"/>
      <c r="BFS213" s="15"/>
      <c r="BFT213" s="15"/>
      <c r="BFU213" s="15"/>
      <c r="BFV213" s="15"/>
      <c r="BFW213" s="15"/>
      <c r="BFX213" s="15"/>
      <c r="BFY213" s="15"/>
      <c r="BFZ213" s="15"/>
      <c r="BGA213" s="15"/>
      <c r="BGB213" s="15"/>
      <c r="BGC213" s="15"/>
      <c r="BGD213" s="15"/>
      <c r="BGE213" s="15"/>
      <c r="BGF213" s="15"/>
      <c r="BGG213" s="15"/>
      <c r="BGH213" s="15"/>
      <c r="BGI213" s="15"/>
      <c r="BGJ213" s="15"/>
      <c r="BGK213" s="15"/>
      <c r="BGL213" s="15"/>
      <c r="BGM213" s="15"/>
      <c r="BGN213" s="15"/>
      <c r="BGO213" s="15"/>
      <c r="BGP213" s="15"/>
      <c r="BGQ213" s="15"/>
      <c r="BGR213" s="15"/>
      <c r="BGS213" s="15"/>
      <c r="BGT213" s="15"/>
      <c r="BGU213" s="15"/>
      <c r="BGV213" s="15"/>
      <c r="BGW213" s="15"/>
      <c r="BGX213" s="15"/>
      <c r="BGY213" s="15"/>
      <c r="BGZ213" s="15"/>
      <c r="BHA213" s="15"/>
      <c r="BHB213" s="15"/>
      <c r="BHC213" s="15"/>
      <c r="BHD213" s="15"/>
      <c r="BHE213" s="15"/>
      <c r="BHF213" s="15"/>
      <c r="BHG213" s="15"/>
      <c r="BHH213" s="15"/>
      <c r="BHI213" s="15"/>
      <c r="BHJ213" s="15"/>
      <c r="BHK213" s="15"/>
      <c r="BHL213" s="15"/>
      <c r="BHM213" s="15"/>
      <c r="BHN213" s="15"/>
      <c r="BHO213" s="15"/>
      <c r="BHP213" s="15"/>
      <c r="BHQ213" s="15"/>
      <c r="BHR213" s="15"/>
      <c r="BHS213" s="15"/>
      <c r="BHT213" s="15"/>
      <c r="BHU213" s="15"/>
      <c r="BHV213" s="15"/>
      <c r="BHW213" s="15"/>
      <c r="BHX213" s="15"/>
      <c r="BHY213" s="15"/>
      <c r="BHZ213" s="15"/>
      <c r="BIA213" s="15"/>
      <c r="BIB213" s="15"/>
      <c r="BIC213" s="15"/>
      <c r="BID213" s="15"/>
      <c r="BIE213" s="15"/>
      <c r="BIF213" s="15"/>
      <c r="BIG213" s="15"/>
      <c r="BIH213" s="15"/>
      <c r="BII213" s="15"/>
      <c r="BIJ213" s="15"/>
      <c r="BIK213" s="15"/>
      <c r="BIL213" s="15"/>
      <c r="BIM213" s="15"/>
      <c r="BIN213" s="15"/>
      <c r="BIO213" s="15"/>
      <c r="BIP213" s="15"/>
      <c r="BIQ213" s="15"/>
      <c r="BIR213" s="15"/>
      <c r="BIS213" s="15"/>
      <c r="BIT213" s="15"/>
      <c r="BIU213" s="15"/>
      <c r="BIV213" s="15"/>
      <c r="BIW213" s="15"/>
      <c r="BIX213" s="15"/>
      <c r="BIY213" s="15"/>
      <c r="BIZ213" s="15"/>
      <c r="BJA213" s="15"/>
      <c r="BJB213" s="15"/>
      <c r="BJC213" s="15"/>
      <c r="BJD213" s="15"/>
      <c r="BJE213" s="15"/>
      <c r="BJF213" s="15"/>
      <c r="BJG213" s="15"/>
      <c r="BJH213" s="15"/>
      <c r="BJI213" s="15"/>
      <c r="BJJ213" s="15"/>
      <c r="BJK213" s="15"/>
      <c r="BJL213" s="15"/>
      <c r="BJM213" s="15"/>
      <c r="BJN213" s="15"/>
      <c r="BJO213" s="15"/>
      <c r="BJP213" s="15"/>
      <c r="BJQ213" s="15"/>
      <c r="BJR213" s="15"/>
      <c r="BJS213" s="15"/>
      <c r="BJT213" s="15"/>
      <c r="BJU213" s="15"/>
      <c r="BJV213" s="15"/>
      <c r="BJW213" s="15"/>
      <c r="BJX213" s="15"/>
      <c r="BJY213" s="15"/>
      <c r="BJZ213" s="15"/>
      <c r="BKA213" s="15"/>
      <c r="BKB213" s="15"/>
      <c r="BKC213" s="15"/>
      <c r="BKD213" s="15"/>
      <c r="BKE213" s="15"/>
      <c r="BKF213" s="15"/>
      <c r="BKG213" s="15"/>
      <c r="BKH213" s="15"/>
      <c r="BKI213" s="15"/>
      <c r="BKJ213" s="15"/>
      <c r="BKK213" s="15"/>
      <c r="BKL213" s="15"/>
      <c r="BKM213" s="15"/>
      <c r="BKN213" s="15"/>
      <c r="BKO213" s="15"/>
      <c r="BKP213" s="15"/>
      <c r="BKQ213" s="15"/>
      <c r="BKR213" s="15"/>
      <c r="BKS213" s="15"/>
      <c r="BKT213" s="15"/>
      <c r="BKU213" s="15"/>
      <c r="BKV213" s="15"/>
      <c r="BKW213" s="15"/>
      <c r="BKX213" s="15"/>
      <c r="BKY213" s="15"/>
      <c r="BKZ213" s="15"/>
      <c r="BLA213" s="15"/>
      <c r="BLB213" s="15"/>
      <c r="BLC213" s="15"/>
      <c r="BLD213" s="15"/>
      <c r="BLE213" s="15"/>
      <c r="BLF213" s="15"/>
      <c r="BLG213" s="15"/>
      <c r="BLH213" s="15"/>
      <c r="BLI213" s="15"/>
      <c r="BLJ213" s="15"/>
      <c r="BLK213" s="15"/>
      <c r="BLL213" s="15"/>
      <c r="BLM213" s="15"/>
      <c r="BLN213" s="15"/>
      <c r="BLO213" s="15"/>
      <c r="BLP213" s="15"/>
      <c r="BLQ213" s="15"/>
      <c r="BLR213" s="15"/>
      <c r="BLS213" s="15"/>
      <c r="BLT213" s="15"/>
      <c r="BLU213" s="15"/>
      <c r="BLV213" s="15"/>
      <c r="BLW213" s="15"/>
      <c r="BLX213" s="15"/>
      <c r="BLY213" s="15"/>
      <c r="BLZ213" s="15"/>
      <c r="BMA213" s="15"/>
      <c r="BMB213" s="15"/>
      <c r="BMC213" s="15"/>
      <c r="BMD213" s="15"/>
      <c r="BME213" s="15"/>
      <c r="BMF213" s="15"/>
      <c r="BMG213" s="15"/>
      <c r="BMH213" s="15"/>
      <c r="BMI213" s="15"/>
      <c r="BMJ213" s="15"/>
      <c r="BMK213" s="15"/>
      <c r="BML213" s="15"/>
      <c r="BMM213" s="15"/>
      <c r="BMN213" s="15"/>
      <c r="BMO213" s="15"/>
      <c r="BMP213" s="15"/>
      <c r="BMQ213" s="15"/>
      <c r="BMR213" s="15"/>
      <c r="BMS213" s="15"/>
      <c r="BMT213" s="15"/>
      <c r="BMU213" s="15"/>
      <c r="BMV213" s="15"/>
      <c r="BMW213" s="15"/>
      <c r="BMX213" s="15"/>
      <c r="BMY213" s="15"/>
      <c r="BMZ213" s="15"/>
      <c r="BNA213" s="15"/>
      <c r="BNB213" s="15"/>
      <c r="BNC213" s="15"/>
      <c r="BND213" s="15"/>
      <c r="BNE213" s="15"/>
      <c r="BNF213" s="15"/>
      <c r="BNG213" s="15"/>
      <c r="BNH213" s="15"/>
      <c r="BNI213" s="15"/>
      <c r="BNJ213" s="15"/>
      <c r="BNK213" s="15"/>
      <c r="BNL213" s="15"/>
      <c r="BNM213" s="15"/>
      <c r="BNN213" s="15"/>
      <c r="BNO213" s="15"/>
      <c r="BNP213" s="15"/>
      <c r="BNQ213" s="15"/>
      <c r="BNR213" s="15"/>
      <c r="BNS213" s="15"/>
      <c r="BNT213" s="15"/>
      <c r="BNU213" s="15"/>
      <c r="BNV213" s="15"/>
      <c r="BNW213" s="15"/>
      <c r="BNX213" s="15"/>
      <c r="BNY213" s="15"/>
      <c r="BNZ213" s="15"/>
      <c r="BOA213" s="15"/>
      <c r="BOB213" s="15"/>
      <c r="BOC213" s="15"/>
      <c r="BOD213" s="15"/>
      <c r="BOE213" s="15"/>
      <c r="BOF213" s="15"/>
      <c r="BOG213" s="15"/>
      <c r="BOH213" s="15"/>
      <c r="BOI213" s="15"/>
      <c r="BOJ213" s="15"/>
      <c r="BOK213" s="15"/>
      <c r="BOL213" s="15"/>
      <c r="BOM213" s="15"/>
      <c r="BON213" s="15"/>
      <c r="BOO213" s="15"/>
      <c r="BOP213" s="15"/>
      <c r="BOQ213" s="15"/>
      <c r="BOR213" s="15"/>
      <c r="BOS213" s="15"/>
      <c r="BOT213" s="15"/>
      <c r="BOU213" s="15"/>
      <c r="BOV213" s="15"/>
      <c r="BOW213" s="15"/>
      <c r="BOX213" s="15"/>
      <c r="BOY213" s="15"/>
      <c r="BOZ213" s="15"/>
      <c r="BPA213" s="15"/>
      <c r="BPB213" s="15"/>
      <c r="BPC213" s="15"/>
      <c r="BPD213" s="15"/>
      <c r="BPE213" s="15"/>
      <c r="BPF213" s="15"/>
      <c r="BPG213" s="15"/>
      <c r="BPH213" s="15"/>
      <c r="BPI213" s="15"/>
      <c r="BPJ213" s="15"/>
      <c r="BPK213" s="15"/>
      <c r="BPL213" s="15"/>
      <c r="BPM213" s="15"/>
      <c r="BPN213" s="15"/>
      <c r="BPO213" s="15"/>
      <c r="BPP213" s="15"/>
      <c r="BPQ213" s="15"/>
      <c r="BPR213" s="15"/>
      <c r="BPS213" s="15"/>
      <c r="BPT213" s="15"/>
      <c r="BPU213" s="15"/>
      <c r="BPV213" s="15"/>
      <c r="BPW213" s="15"/>
      <c r="BPX213" s="15"/>
      <c r="BPY213" s="15"/>
      <c r="BPZ213" s="15"/>
      <c r="BQA213" s="15"/>
      <c r="BQB213" s="15"/>
      <c r="BQC213" s="15"/>
      <c r="BQD213" s="15"/>
      <c r="BQE213" s="15"/>
      <c r="BQF213" s="15"/>
      <c r="BQG213" s="15"/>
      <c r="BQH213" s="15"/>
      <c r="BQI213" s="15"/>
      <c r="BQJ213" s="15"/>
      <c r="BQK213" s="15"/>
      <c r="BQL213" s="15"/>
      <c r="BQM213" s="15"/>
      <c r="BQN213" s="15"/>
      <c r="BQO213" s="15"/>
      <c r="BQP213" s="15"/>
      <c r="BQQ213" s="15"/>
      <c r="BQR213" s="15"/>
      <c r="BQS213" s="15"/>
      <c r="BQT213" s="15"/>
      <c r="BQU213" s="15"/>
      <c r="BQV213" s="15"/>
      <c r="BQW213" s="15"/>
      <c r="BQX213" s="15"/>
      <c r="BQY213" s="15"/>
      <c r="BQZ213" s="15"/>
      <c r="BRA213" s="15"/>
      <c r="BRB213" s="15"/>
      <c r="BRC213" s="15"/>
      <c r="BRD213" s="15"/>
      <c r="BRE213" s="15"/>
      <c r="BRF213" s="15"/>
      <c r="BRG213" s="15"/>
      <c r="BRH213" s="15"/>
      <c r="BRI213" s="15"/>
      <c r="BRJ213" s="15"/>
      <c r="BRK213" s="15"/>
      <c r="BRL213" s="15"/>
      <c r="BRM213" s="15"/>
      <c r="BRN213" s="15"/>
      <c r="BRO213" s="15"/>
      <c r="BRP213" s="15"/>
      <c r="BRQ213" s="15"/>
      <c r="BRR213" s="15"/>
      <c r="BRS213" s="15"/>
      <c r="BRT213" s="15"/>
      <c r="BRU213" s="15"/>
      <c r="BRV213" s="15"/>
      <c r="BRW213" s="15"/>
      <c r="BRX213" s="15"/>
      <c r="BRY213" s="15"/>
      <c r="BRZ213" s="15"/>
      <c r="BSA213" s="15"/>
      <c r="BSB213" s="15"/>
      <c r="BSC213" s="15"/>
      <c r="BSD213" s="15"/>
      <c r="BSE213" s="15"/>
      <c r="BSF213" s="15"/>
      <c r="BSG213" s="15"/>
      <c r="BSH213" s="15"/>
      <c r="BSI213" s="15"/>
      <c r="BSJ213" s="15"/>
      <c r="BSK213" s="15"/>
      <c r="BSL213" s="15"/>
      <c r="BSM213" s="15"/>
      <c r="BSN213" s="15"/>
      <c r="BSO213" s="15"/>
      <c r="BSP213" s="15"/>
      <c r="BSQ213" s="15"/>
      <c r="BSR213" s="15"/>
      <c r="BSS213" s="15"/>
      <c r="BST213" s="15"/>
      <c r="BSU213" s="15"/>
      <c r="BSV213" s="15"/>
      <c r="BSW213" s="15"/>
      <c r="BSX213" s="15"/>
      <c r="BSY213" s="15"/>
      <c r="BSZ213" s="15"/>
      <c r="BTA213" s="15"/>
      <c r="BTB213" s="15"/>
      <c r="BTC213" s="15"/>
      <c r="BTD213" s="15"/>
      <c r="BTE213" s="15"/>
      <c r="BTF213" s="15"/>
      <c r="BTG213" s="15"/>
      <c r="BTH213" s="15"/>
      <c r="BTI213" s="15"/>
      <c r="BTJ213" s="15"/>
      <c r="BTK213" s="15"/>
      <c r="BTL213" s="15"/>
      <c r="BTM213" s="15"/>
      <c r="BTN213" s="15"/>
      <c r="BTO213" s="15"/>
      <c r="BTP213" s="15"/>
      <c r="BTQ213" s="15"/>
      <c r="BTR213" s="15"/>
      <c r="BTS213" s="15"/>
      <c r="BTT213" s="15"/>
      <c r="BTU213" s="15"/>
      <c r="BTV213" s="15"/>
      <c r="BTW213" s="15"/>
      <c r="BTX213" s="15"/>
      <c r="BTY213" s="15"/>
      <c r="BTZ213" s="15"/>
      <c r="BUA213" s="15"/>
      <c r="BUB213" s="15"/>
      <c r="BUC213" s="15"/>
      <c r="BUD213" s="15"/>
      <c r="BUE213" s="15"/>
      <c r="BUF213" s="15"/>
      <c r="BUG213" s="15"/>
      <c r="BUH213" s="15"/>
      <c r="BUI213" s="15"/>
      <c r="BUJ213" s="15"/>
      <c r="BUK213" s="15"/>
      <c r="BUL213" s="15"/>
      <c r="BUM213" s="15"/>
      <c r="BUN213" s="15"/>
      <c r="BUO213" s="15"/>
      <c r="BUP213" s="15"/>
      <c r="BUQ213" s="15"/>
      <c r="BUR213" s="15"/>
      <c r="BUS213" s="15"/>
      <c r="BUT213" s="15"/>
      <c r="BUU213" s="15"/>
      <c r="BUV213" s="15"/>
      <c r="BUW213" s="15"/>
      <c r="BUX213" s="15"/>
      <c r="BUY213" s="15"/>
      <c r="BUZ213" s="15"/>
      <c r="BVA213" s="15"/>
      <c r="BVB213" s="15"/>
      <c r="BVC213" s="15"/>
      <c r="BVD213" s="15"/>
      <c r="BVE213" s="15"/>
      <c r="BVF213" s="15"/>
      <c r="BVG213" s="15"/>
      <c r="BVH213" s="15"/>
      <c r="BVI213" s="15"/>
      <c r="BVJ213" s="15"/>
      <c r="BVK213" s="15"/>
      <c r="BVL213" s="15"/>
      <c r="BVM213" s="15"/>
      <c r="BVN213" s="15"/>
      <c r="BVO213" s="15"/>
      <c r="BVP213" s="15"/>
      <c r="BVQ213" s="15"/>
      <c r="BVR213" s="15"/>
      <c r="BVS213" s="15"/>
      <c r="BVT213" s="15"/>
      <c r="BVU213" s="15"/>
      <c r="BVV213" s="15"/>
      <c r="BVW213" s="15"/>
      <c r="BVX213" s="15"/>
      <c r="BVY213" s="15"/>
      <c r="BVZ213" s="15"/>
      <c r="BWA213" s="15"/>
      <c r="BWB213" s="15"/>
      <c r="BWC213" s="15"/>
      <c r="BWD213" s="15"/>
      <c r="BWE213" s="15"/>
      <c r="BWF213" s="15"/>
      <c r="BWG213" s="15"/>
      <c r="BWH213" s="15"/>
      <c r="BWI213" s="15"/>
      <c r="BWJ213" s="15"/>
      <c r="BWK213" s="15"/>
      <c r="BWL213" s="15"/>
      <c r="BWM213" s="15"/>
      <c r="BWN213" s="15"/>
      <c r="BWO213" s="15"/>
      <c r="BWP213" s="15"/>
      <c r="BWQ213" s="15"/>
      <c r="BWR213" s="15"/>
      <c r="BWS213" s="15"/>
      <c r="BWT213" s="15"/>
      <c r="BWU213" s="15"/>
      <c r="BWV213" s="15"/>
      <c r="BWW213" s="15"/>
      <c r="BWX213" s="15"/>
      <c r="BWY213" s="15"/>
      <c r="BWZ213" s="15"/>
      <c r="BXA213" s="15"/>
      <c r="BXB213" s="15"/>
      <c r="BXC213" s="15"/>
      <c r="BXD213" s="15"/>
      <c r="BXE213" s="15"/>
      <c r="BXF213" s="15"/>
      <c r="BXG213" s="15"/>
      <c r="BXH213" s="15"/>
      <c r="BXI213" s="15"/>
      <c r="BXJ213" s="15"/>
      <c r="BXK213" s="15"/>
      <c r="BXL213" s="15"/>
      <c r="BXM213" s="15"/>
      <c r="BXN213" s="15"/>
      <c r="BXO213" s="15"/>
      <c r="BXP213" s="15"/>
      <c r="BXQ213" s="15"/>
      <c r="BXR213" s="15"/>
      <c r="BXS213" s="15"/>
      <c r="BXT213" s="15"/>
      <c r="BXU213" s="15"/>
      <c r="BXV213" s="15"/>
      <c r="BXW213" s="15"/>
      <c r="BXX213" s="15"/>
      <c r="BXY213" s="15"/>
      <c r="BXZ213" s="15"/>
      <c r="BYA213" s="15"/>
      <c r="BYB213" s="15"/>
      <c r="BYC213" s="15"/>
      <c r="BYD213" s="15"/>
      <c r="BYE213" s="15"/>
      <c r="BYF213" s="15"/>
      <c r="BYG213" s="15"/>
      <c r="BYH213" s="15"/>
      <c r="BYI213" s="15"/>
      <c r="BYJ213" s="15"/>
      <c r="BYK213" s="15"/>
      <c r="BYL213" s="15"/>
      <c r="BYM213" s="15"/>
      <c r="BYN213" s="15"/>
      <c r="BYO213" s="15"/>
      <c r="BYP213" s="15"/>
      <c r="BYQ213" s="15"/>
      <c r="BYR213" s="15"/>
      <c r="BYS213" s="15"/>
      <c r="BYT213" s="15"/>
      <c r="BYU213" s="15"/>
      <c r="BYV213" s="15"/>
      <c r="BYW213" s="15"/>
      <c r="BYX213" s="15"/>
      <c r="BYY213" s="15"/>
      <c r="BYZ213" s="15"/>
      <c r="BZA213" s="15"/>
      <c r="BZB213" s="15"/>
      <c r="BZC213" s="15"/>
      <c r="BZD213" s="15"/>
      <c r="BZE213" s="15"/>
      <c r="BZF213" s="15"/>
      <c r="BZG213" s="15"/>
      <c r="BZH213" s="15"/>
      <c r="BZI213" s="15"/>
      <c r="BZJ213" s="15"/>
      <c r="BZK213" s="15"/>
      <c r="BZL213" s="15"/>
      <c r="BZM213" s="15"/>
      <c r="BZN213" s="15"/>
      <c r="BZO213" s="15"/>
      <c r="BZP213" s="15"/>
      <c r="BZQ213" s="15"/>
      <c r="BZR213" s="15"/>
      <c r="BZS213" s="15"/>
      <c r="BZT213" s="15"/>
      <c r="BZU213" s="15"/>
      <c r="BZV213" s="15"/>
      <c r="BZW213" s="15"/>
      <c r="BZX213" s="15"/>
      <c r="BZY213" s="15"/>
      <c r="BZZ213" s="15"/>
      <c r="CAA213" s="15"/>
      <c r="CAB213" s="15"/>
      <c r="CAC213" s="15"/>
      <c r="CAD213" s="15"/>
      <c r="CAE213" s="15"/>
      <c r="CAF213" s="15"/>
      <c r="CAG213" s="15"/>
      <c r="CAH213" s="15"/>
      <c r="CAI213" s="15"/>
      <c r="CAJ213" s="15"/>
      <c r="CAK213" s="15"/>
      <c r="CAL213" s="15"/>
      <c r="CAM213" s="15"/>
      <c r="CAN213" s="15"/>
      <c r="CAO213" s="15"/>
      <c r="CAP213" s="15"/>
      <c r="CAQ213" s="15"/>
      <c r="CAR213" s="15"/>
      <c r="CAS213" s="15"/>
      <c r="CAT213" s="15"/>
      <c r="CAU213" s="15"/>
      <c r="CAV213" s="15"/>
      <c r="CAW213" s="15"/>
      <c r="CAX213" s="15"/>
      <c r="CAY213" s="15"/>
      <c r="CAZ213" s="15"/>
      <c r="CBA213" s="15"/>
      <c r="CBB213" s="15"/>
      <c r="CBC213" s="15"/>
      <c r="CBD213" s="15"/>
      <c r="CBE213" s="15"/>
      <c r="CBF213" s="15"/>
      <c r="CBG213" s="15"/>
      <c r="CBH213" s="15"/>
      <c r="CBI213" s="15"/>
      <c r="CBJ213" s="15"/>
      <c r="CBK213" s="15"/>
      <c r="CBL213" s="15"/>
      <c r="CBM213" s="15"/>
      <c r="CBN213" s="15"/>
      <c r="CBO213" s="15"/>
      <c r="CBP213" s="15"/>
      <c r="CBQ213" s="15"/>
      <c r="CBR213" s="15"/>
      <c r="CBS213" s="15"/>
      <c r="CBT213" s="15"/>
      <c r="CBU213" s="15"/>
      <c r="CBV213" s="15"/>
      <c r="CBW213" s="15"/>
      <c r="CBX213" s="15"/>
      <c r="CBY213" s="15"/>
      <c r="CBZ213" s="15"/>
      <c r="CCA213" s="15"/>
      <c r="CCB213" s="15"/>
      <c r="CCC213" s="15"/>
      <c r="CCD213" s="15"/>
      <c r="CCE213" s="15"/>
      <c r="CCF213" s="15"/>
      <c r="CCG213" s="15"/>
      <c r="CCH213" s="15"/>
      <c r="CCI213" s="15"/>
      <c r="CCJ213" s="15"/>
      <c r="CCK213" s="15"/>
      <c r="CCL213" s="15"/>
      <c r="CCM213" s="15"/>
      <c r="CCN213" s="15"/>
      <c r="CCO213" s="15"/>
      <c r="CCP213" s="15"/>
      <c r="CCQ213" s="15"/>
      <c r="CCR213" s="15"/>
      <c r="CCS213" s="15"/>
      <c r="CCT213" s="15"/>
      <c r="CCU213" s="15"/>
      <c r="CCV213" s="15"/>
      <c r="CCW213" s="15"/>
      <c r="CCX213" s="15"/>
      <c r="CCY213" s="15"/>
      <c r="CCZ213" s="15"/>
      <c r="CDA213" s="15"/>
      <c r="CDB213" s="15"/>
      <c r="CDC213" s="15"/>
      <c r="CDD213" s="15"/>
      <c r="CDE213" s="15"/>
      <c r="CDF213" s="15"/>
      <c r="CDG213" s="15"/>
      <c r="CDH213" s="15"/>
      <c r="CDI213" s="15"/>
      <c r="CDJ213" s="15"/>
      <c r="CDK213" s="15"/>
      <c r="CDL213" s="15"/>
      <c r="CDM213" s="15"/>
      <c r="CDN213" s="15"/>
      <c r="CDO213" s="15"/>
      <c r="CDP213" s="15"/>
      <c r="CDQ213" s="15"/>
      <c r="CDR213" s="15"/>
      <c r="CDS213" s="15"/>
      <c r="CDT213" s="15"/>
      <c r="CDU213" s="15"/>
      <c r="CDV213" s="15"/>
      <c r="CDW213" s="15"/>
      <c r="CDX213" s="15"/>
      <c r="CDY213" s="15"/>
      <c r="CDZ213" s="15"/>
      <c r="CEA213" s="15"/>
      <c r="CEB213" s="15"/>
      <c r="CEC213" s="15"/>
      <c r="CED213" s="15"/>
      <c r="CEE213" s="15"/>
      <c r="CEF213" s="15"/>
      <c r="CEG213" s="15"/>
      <c r="CEH213" s="15"/>
      <c r="CEI213" s="15"/>
      <c r="CEJ213" s="15"/>
      <c r="CEK213" s="15"/>
      <c r="CEL213" s="15"/>
      <c r="CEM213" s="15"/>
      <c r="CEN213" s="15"/>
      <c r="CEO213" s="15"/>
      <c r="CEP213" s="15"/>
      <c r="CEQ213" s="15"/>
      <c r="CER213" s="15"/>
      <c r="CES213" s="15"/>
      <c r="CET213" s="15"/>
      <c r="CEU213" s="15"/>
      <c r="CEV213" s="15"/>
      <c r="CEW213" s="15"/>
      <c r="CEX213" s="15"/>
      <c r="CEY213" s="15"/>
      <c r="CEZ213" s="15"/>
      <c r="CFA213" s="15"/>
      <c r="CFB213" s="15"/>
      <c r="CFC213" s="15"/>
      <c r="CFD213" s="15"/>
      <c r="CFE213" s="15"/>
      <c r="CFF213" s="15"/>
      <c r="CFG213" s="15"/>
      <c r="CFH213" s="15"/>
      <c r="CFI213" s="15"/>
      <c r="CFJ213" s="15"/>
      <c r="CFK213" s="15"/>
      <c r="CFL213" s="15"/>
      <c r="CFM213" s="15"/>
      <c r="CFN213" s="15"/>
      <c r="CFO213" s="15"/>
      <c r="CFP213" s="15"/>
      <c r="CFQ213" s="15"/>
      <c r="CFR213" s="15"/>
      <c r="CFS213" s="15"/>
      <c r="CFT213" s="15"/>
      <c r="CFU213" s="15"/>
      <c r="CFV213" s="15"/>
      <c r="CFW213" s="15"/>
      <c r="CFX213" s="15"/>
      <c r="CFY213" s="15"/>
      <c r="CFZ213" s="15"/>
      <c r="CGA213" s="15"/>
      <c r="CGB213" s="15"/>
      <c r="CGC213" s="15"/>
      <c r="CGD213" s="15"/>
      <c r="CGE213" s="15"/>
      <c r="CGF213" s="15"/>
      <c r="CGG213" s="15"/>
      <c r="CGH213" s="15"/>
      <c r="CGI213" s="15"/>
      <c r="CGJ213" s="15"/>
      <c r="CGK213" s="15"/>
      <c r="CGL213" s="15"/>
      <c r="CGM213" s="15"/>
      <c r="CGN213" s="15"/>
      <c r="CGO213" s="15"/>
      <c r="CGP213" s="15"/>
      <c r="CGQ213" s="15"/>
      <c r="CGR213" s="15"/>
      <c r="CGS213" s="15"/>
      <c r="CGT213" s="15"/>
      <c r="CGU213" s="15"/>
      <c r="CGV213" s="15"/>
      <c r="CGW213" s="15"/>
      <c r="CGX213" s="15"/>
      <c r="CGY213" s="15"/>
      <c r="CGZ213" s="15"/>
      <c r="CHA213" s="15"/>
      <c r="CHB213" s="15"/>
      <c r="CHC213" s="15"/>
      <c r="CHD213" s="15"/>
      <c r="CHE213" s="15"/>
      <c r="CHF213" s="15"/>
      <c r="CHG213" s="15"/>
      <c r="CHH213" s="15"/>
      <c r="CHI213" s="15"/>
      <c r="CHJ213" s="15"/>
      <c r="CHK213" s="15"/>
      <c r="CHL213" s="15"/>
      <c r="CHM213" s="15"/>
      <c r="CHN213" s="15"/>
      <c r="CHO213" s="15"/>
      <c r="CHP213" s="15"/>
      <c r="CHQ213" s="15"/>
      <c r="CHR213" s="15"/>
      <c r="CHS213" s="15"/>
      <c r="CHT213" s="15"/>
      <c r="CHU213" s="15"/>
      <c r="CHV213" s="15"/>
      <c r="CHW213" s="15"/>
      <c r="CHX213" s="15"/>
      <c r="CHY213" s="15"/>
      <c r="CHZ213" s="15"/>
      <c r="CIA213" s="15"/>
      <c r="CIB213" s="15"/>
      <c r="CIC213" s="15"/>
      <c r="CID213" s="15"/>
      <c r="CIE213" s="15"/>
      <c r="CIF213" s="15"/>
      <c r="CIG213" s="15"/>
      <c r="CIH213" s="15"/>
      <c r="CII213" s="15"/>
      <c r="CIJ213" s="15"/>
      <c r="CIK213" s="15"/>
      <c r="CIL213" s="15"/>
      <c r="CIM213" s="15"/>
      <c r="CIN213" s="15"/>
      <c r="CIO213" s="15"/>
      <c r="CIP213" s="15"/>
      <c r="CIQ213" s="15"/>
      <c r="CIR213" s="15"/>
      <c r="CIS213" s="15"/>
      <c r="CIT213" s="15"/>
      <c r="CIU213" s="15"/>
      <c r="CIV213" s="15"/>
      <c r="CIW213" s="15"/>
      <c r="CIX213" s="15"/>
      <c r="CIY213" s="15"/>
      <c r="CIZ213" s="15"/>
      <c r="CJA213" s="15"/>
      <c r="CJB213" s="15"/>
      <c r="CJC213" s="15"/>
      <c r="CJD213" s="15"/>
      <c r="CJE213" s="15"/>
      <c r="CJF213" s="15"/>
      <c r="CJG213" s="15"/>
      <c r="CJH213" s="15"/>
      <c r="CJI213" s="15"/>
      <c r="CJJ213" s="15"/>
      <c r="CJK213" s="15"/>
      <c r="CJL213" s="15"/>
      <c r="CJM213" s="15"/>
      <c r="CJN213" s="15"/>
      <c r="CJO213" s="15"/>
      <c r="CJP213" s="15"/>
      <c r="CJQ213" s="15"/>
      <c r="CJR213" s="15"/>
      <c r="CJS213" s="15"/>
      <c r="CJT213" s="15"/>
      <c r="CJU213" s="15"/>
      <c r="CJV213" s="15"/>
      <c r="CJW213" s="15"/>
      <c r="CJX213" s="15"/>
      <c r="CJY213" s="15"/>
      <c r="CJZ213" s="15"/>
      <c r="CKA213" s="15"/>
      <c r="CKB213" s="15"/>
      <c r="CKC213" s="15"/>
      <c r="CKD213" s="15"/>
      <c r="CKE213" s="15"/>
      <c r="CKF213" s="15"/>
      <c r="CKG213" s="15"/>
      <c r="CKH213" s="15"/>
      <c r="CKI213" s="15"/>
      <c r="CKJ213" s="15"/>
      <c r="CKK213" s="15"/>
      <c r="CKL213" s="15"/>
      <c r="CKM213" s="15"/>
      <c r="CKN213" s="15"/>
      <c r="CKO213" s="15"/>
      <c r="CKP213" s="15"/>
      <c r="CKQ213" s="15"/>
      <c r="CKR213" s="15"/>
      <c r="CKS213" s="15"/>
      <c r="CKT213" s="15"/>
      <c r="CKU213" s="15"/>
      <c r="CKV213" s="15"/>
      <c r="CKW213" s="15"/>
      <c r="CKX213" s="15"/>
      <c r="CKY213" s="15"/>
      <c r="CKZ213" s="15"/>
      <c r="CLA213" s="15"/>
      <c r="CLB213" s="15"/>
      <c r="CLC213" s="15"/>
      <c r="CLD213" s="15"/>
      <c r="CLE213" s="15"/>
      <c r="CLF213" s="15"/>
      <c r="CLG213" s="15"/>
      <c r="CLH213" s="15"/>
      <c r="CLI213" s="15"/>
      <c r="CLJ213" s="15"/>
      <c r="CLK213" s="15"/>
      <c r="CLL213" s="15"/>
      <c r="CLM213" s="15"/>
      <c r="CLN213" s="15"/>
      <c r="CLO213" s="15"/>
      <c r="CLP213" s="15"/>
      <c r="CLQ213" s="15"/>
      <c r="CLR213" s="15"/>
      <c r="CLS213" s="15"/>
      <c r="CLT213" s="15"/>
      <c r="CLU213" s="15"/>
      <c r="CLV213" s="15"/>
      <c r="CLW213" s="15"/>
      <c r="CLX213" s="15"/>
      <c r="CLY213" s="15"/>
      <c r="CLZ213" s="15"/>
      <c r="CMA213" s="15"/>
      <c r="CMB213" s="15"/>
      <c r="CMC213" s="15"/>
      <c r="CMD213" s="15"/>
      <c r="CME213" s="15"/>
      <c r="CMF213" s="15"/>
      <c r="CMG213" s="15"/>
      <c r="CMH213" s="15"/>
      <c r="CMI213" s="15"/>
      <c r="CMJ213" s="15"/>
      <c r="CMK213" s="15"/>
      <c r="CML213" s="15"/>
      <c r="CMM213" s="15"/>
      <c r="CMN213" s="15"/>
      <c r="CMO213" s="15"/>
      <c r="CMP213" s="15"/>
      <c r="CMQ213" s="15"/>
      <c r="CMR213" s="15"/>
      <c r="CMS213" s="15"/>
      <c r="CMT213" s="15"/>
      <c r="CMU213" s="15"/>
      <c r="CMV213" s="15"/>
      <c r="CMW213" s="15"/>
      <c r="CMX213" s="15"/>
      <c r="CMY213" s="15"/>
      <c r="CMZ213" s="15"/>
      <c r="CNA213" s="15"/>
      <c r="CNB213" s="15"/>
      <c r="CNC213" s="15"/>
      <c r="CND213" s="15"/>
      <c r="CNE213" s="15"/>
      <c r="CNF213" s="15"/>
      <c r="CNG213" s="15"/>
      <c r="CNH213" s="15"/>
      <c r="CNI213" s="15"/>
      <c r="CNJ213" s="15"/>
      <c r="CNK213" s="15"/>
      <c r="CNL213" s="15"/>
      <c r="CNM213" s="15"/>
      <c r="CNN213" s="15"/>
      <c r="CNO213" s="15"/>
      <c r="CNP213" s="15"/>
      <c r="CNQ213" s="15"/>
      <c r="CNR213" s="15"/>
      <c r="CNS213" s="15"/>
      <c r="CNT213" s="15"/>
      <c r="CNU213" s="15"/>
      <c r="CNV213" s="15"/>
      <c r="CNW213" s="15"/>
      <c r="CNX213" s="15"/>
      <c r="CNY213" s="15"/>
      <c r="CNZ213" s="15"/>
      <c r="COA213" s="15"/>
      <c r="COB213" s="15"/>
      <c r="COC213" s="15"/>
      <c r="COD213" s="15"/>
      <c r="COE213" s="15"/>
      <c r="COF213" s="15"/>
      <c r="COG213" s="15"/>
      <c r="COH213" s="15"/>
      <c r="COI213" s="15"/>
      <c r="COJ213" s="15"/>
      <c r="COK213" s="15"/>
      <c r="COL213" s="15"/>
      <c r="COM213" s="15"/>
      <c r="CON213" s="15"/>
      <c r="COO213" s="15"/>
      <c r="COP213" s="15"/>
      <c r="COQ213" s="15"/>
      <c r="COR213" s="15"/>
      <c r="COS213" s="15"/>
      <c r="COT213" s="15"/>
      <c r="COU213" s="15"/>
      <c r="COV213" s="15"/>
      <c r="COW213" s="15"/>
      <c r="COX213" s="15"/>
      <c r="COY213" s="15"/>
      <c r="COZ213" s="15"/>
      <c r="CPA213" s="15"/>
      <c r="CPB213" s="15"/>
      <c r="CPC213" s="15"/>
      <c r="CPD213" s="15"/>
      <c r="CPE213" s="15"/>
      <c r="CPF213" s="15"/>
      <c r="CPG213" s="15"/>
      <c r="CPH213" s="15"/>
      <c r="CPI213" s="15"/>
      <c r="CPJ213" s="15"/>
      <c r="CPK213" s="15"/>
      <c r="CPL213" s="15"/>
      <c r="CPM213" s="15"/>
      <c r="CPN213" s="15"/>
      <c r="CPO213" s="15"/>
      <c r="CPP213" s="15"/>
      <c r="CPQ213" s="15"/>
      <c r="CPR213" s="15"/>
      <c r="CPS213" s="15"/>
      <c r="CPT213" s="15"/>
      <c r="CPU213" s="15"/>
      <c r="CPV213" s="15"/>
      <c r="CPW213" s="15"/>
      <c r="CPX213" s="15"/>
      <c r="CPY213" s="15"/>
      <c r="CPZ213" s="15"/>
      <c r="CQA213" s="15"/>
      <c r="CQB213" s="15"/>
      <c r="CQC213" s="15"/>
      <c r="CQD213" s="15"/>
      <c r="CQE213" s="15"/>
      <c r="CQF213" s="15"/>
      <c r="CQG213" s="15"/>
      <c r="CQH213" s="15"/>
      <c r="CQI213" s="15"/>
      <c r="CQJ213" s="15"/>
      <c r="CQK213" s="15"/>
      <c r="CQL213" s="15"/>
      <c r="CQM213" s="15"/>
      <c r="CQN213" s="15"/>
      <c r="CQO213" s="15"/>
      <c r="CQP213" s="15"/>
      <c r="CQQ213" s="15"/>
      <c r="CQR213" s="15"/>
      <c r="CQS213" s="15"/>
      <c r="CQT213" s="15"/>
      <c r="CQU213" s="15"/>
      <c r="CQV213" s="15"/>
      <c r="CQW213" s="15"/>
      <c r="CQX213" s="15"/>
      <c r="CQY213" s="15"/>
      <c r="CQZ213" s="15"/>
      <c r="CRA213" s="15"/>
      <c r="CRB213" s="15"/>
      <c r="CRC213" s="15"/>
      <c r="CRD213" s="15"/>
      <c r="CRE213" s="15"/>
      <c r="CRF213" s="15"/>
      <c r="CRG213" s="15"/>
      <c r="CRH213" s="15"/>
      <c r="CRI213" s="15"/>
      <c r="CRJ213" s="15"/>
      <c r="CRK213" s="15"/>
      <c r="CRL213" s="15"/>
      <c r="CRM213" s="15"/>
      <c r="CRN213" s="15"/>
      <c r="CRO213" s="15"/>
      <c r="CRP213" s="15"/>
      <c r="CRQ213" s="15"/>
      <c r="CRR213" s="15"/>
      <c r="CRS213" s="15"/>
      <c r="CRT213" s="15"/>
      <c r="CRU213" s="15"/>
      <c r="CRV213" s="15"/>
      <c r="CRW213" s="15"/>
      <c r="CRX213" s="15"/>
      <c r="CRY213" s="15"/>
      <c r="CRZ213" s="15"/>
      <c r="CSA213" s="15"/>
      <c r="CSB213" s="15"/>
      <c r="CSC213" s="15"/>
      <c r="CSD213" s="15"/>
      <c r="CSE213" s="15"/>
      <c r="CSF213" s="15"/>
      <c r="CSG213" s="15"/>
      <c r="CSH213" s="15"/>
      <c r="CSI213" s="15"/>
      <c r="CSJ213" s="15"/>
      <c r="CSK213" s="15"/>
      <c r="CSL213" s="15"/>
      <c r="CSM213" s="15"/>
      <c r="CSN213" s="15"/>
      <c r="CSO213" s="15"/>
      <c r="CSP213" s="15"/>
      <c r="CSQ213" s="15"/>
      <c r="CSR213" s="15"/>
      <c r="CSS213" s="15"/>
      <c r="CST213" s="15"/>
      <c r="CSU213" s="15"/>
      <c r="CSV213" s="15"/>
      <c r="CSW213" s="15"/>
      <c r="CSX213" s="15"/>
      <c r="CSY213" s="15"/>
      <c r="CSZ213" s="15"/>
      <c r="CTA213" s="15"/>
      <c r="CTB213" s="15"/>
      <c r="CTC213" s="15"/>
      <c r="CTD213" s="15"/>
      <c r="CTE213" s="15"/>
      <c r="CTF213" s="15"/>
      <c r="CTG213" s="15"/>
      <c r="CTH213" s="15"/>
      <c r="CTI213" s="15"/>
      <c r="CTJ213" s="15"/>
      <c r="CTK213" s="15"/>
      <c r="CTL213" s="15"/>
      <c r="CTM213" s="15"/>
      <c r="CTN213" s="15"/>
      <c r="CTO213" s="15"/>
      <c r="CTP213" s="15"/>
      <c r="CTQ213" s="15"/>
      <c r="CTR213" s="15"/>
      <c r="CTS213" s="15"/>
      <c r="CTT213" s="15"/>
      <c r="CTU213" s="15"/>
      <c r="CTV213" s="15"/>
      <c r="CTW213" s="15"/>
      <c r="CTX213" s="15"/>
      <c r="CTY213" s="15"/>
      <c r="CTZ213" s="15"/>
      <c r="CUA213" s="15"/>
      <c r="CUB213" s="15"/>
      <c r="CUC213" s="15"/>
      <c r="CUD213" s="15"/>
      <c r="CUE213" s="15"/>
      <c r="CUF213" s="15"/>
      <c r="CUG213" s="15"/>
      <c r="CUH213" s="15"/>
      <c r="CUI213" s="15"/>
      <c r="CUJ213" s="15"/>
      <c r="CUK213" s="15"/>
      <c r="CUL213" s="15"/>
      <c r="CUM213" s="15"/>
      <c r="CUN213" s="15"/>
      <c r="CUO213" s="15"/>
      <c r="CUP213" s="15"/>
      <c r="CUQ213" s="15"/>
      <c r="CUR213" s="15"/>
      <c r="CUS213" s="15"/>
      <c r="CUT213" s="15"/>
      <c r="CUU213" s="15"/>
      <c r="CUV213" s="15"/>
      <c r="CUW213" s="15"/>
      <c r="CUX213" s="15"/>
      <c r="CUY213" s="15"/>
      <c r="CUZ213" s="15"/>
      <c r="CVA213" s="15"/>
      <c r="CVB213" s="15"/>
      <c r="CVC213" s="15"/>
      <c r="CVD213" s="15"/>
      <c r="CVE213" s="15"/>
      <c r="CVF213" s="15"/>
      <c r="CVG213" s="15"/>
      <c r="CVH213" s="15"/>
      <c r="CVI213" s="15"/>
      <c r="CVJ213" s="15"/>
      <c r="CVK213" s="15"/>
      <c r="CVL213" s="15"/>
      <c r="CVM213" s="15"/>
      <c r="CVN213" s="15"/>
      <c r="CVO213" s="15"/>
      <c r="CVP213" s="15"/>
      <c r="CVQ213" s="15"/>
      <c r="CVR213" s="15"/>
      <c r="CVS213" s="15"/>
      <c r="CVT213" s="15"/>
      <c r="CVU213" s="15"/>
      <c r="CVV213" s="15"/>
      <c r="CVW213" s="15"/>
      <c r="CVX213" s="15"/>
      <c r="CVY213" s="15"/>
      <c r="CVZ213" s="15"/>
      <c r="CWA213" s="15"/>
      <c r="CWB213" s="15"/>
      <c r="CWC213" s="15"/>
      <c r="CWD213" s="15"/>
      <c r="CWE213" s="15"/>
      <c r="CWF213" s="15"/>
      <c r="CWG213" s="15"/>
      <c r="CWH213" s="15"/>
      <c r="CWI213" s="15"/>
      <c r="CWJ213" s="15"/>
      <c r="CWK213" s="15"/>
      <c r="CWL213" s="15"/>
      <c r="CWM213" s="15"/>
      <c r="CWN213" s="15"/>
      <c r="CWO213" s="15"/>
      <c r="CWP213" s="15"/>
      <c r="CWQ213" s="15"/>
      <c r="CWR213" s="15"/>
      <c r="CWS213" s="15"/>
      <c r="CWT213" s="15"/>
      <c r="CWU213" s="15"/>
      <c r="CWV213" s="15"/>
      <c r="CWW213" s="15"/>
      <c r="CWX213" s="15"/>
      <c r="CWY213" s="15"/>
      <c r="CWZ213" s="15"/>
      <c r="CXA213" s="15"/>
      <c r="CXB213" s="15"/>
      <c r="CXC213" s="15"/>
      <c r="CXD213" s="15"/>
      <c r="CXE213" s="15"/>
      <c r="CXF213" s="15"/>
      <c r="CXG213" s="15"/>
      <c r="CXH213" s="15"/>
      <c r="CXI213" s="15"/>
      <c r="CXJ213" s="15"/>
      <c r="CXK213" s="15"/>
      <c r="CXL213" s="15"/>
      <c r="CXM213" s="15"/>
      <c r="CXN213" s="15"/>
      <c r="CXO213" s="15"/>
      <c r="CXP213" s="15"/>
      <c r="CXQ213" s="15"/>
      <c r="CXR213" s="15"/>
      <c r="CXS213" s="15"/>
      <c r="CXT213" s="15"/>
      <c r="CXU213" s="15"/>
      <c r="CXV213" s="15"/>
      <c r="CXW213" s="15"/>
      <c r="CXX213" s="15"/>
      <c r="CXY213" s="15"/>
      <c r="CXZ213" s="15"/>
      <c r="CYA213" s="15"/>
      <c r="CYB213" s="15"/>
      <c r="CYC213" s="15"/>
      <c r="CYD213" s="15"/>
      <c r="CYE213" s="15"/>
      <c r="CYF213" s="15"/>
      <c r="CYG213" s="15"/>
      <c r="CYH213" s="15"/>
      <c r="CYI213" s="15"/>
      <c r="CYJ213" s="15"/>
      <c r="CYK213" s="15"/>
      <c r="CYL213" s="15"/>
      <c r="CYM213" s="15"/>
      <c r="CYN213" s="15"/>
      <c r="CYO213" s="15"/>
      <c r="CYP213" s="15"/>
      <c r="CYQ213" s="15"/>
      <c r="CYR213" s="15"/>
      <c r="CYS213" s="15"/>
      <c r="CYT213" s="15"/>
      <c r="CYU213" s="15"/>
      <c r="CYV213" s="15"/>
      <c r="CYW213" s="15"/>
      <c r="CYX213" s="15"/>
      <c r="CYY213" s="15"/>
      <c r="CYZ213" s="15"/>
      <c r="CZA213" s="15"/>
      <c r="CZB213" s="15"/>
      <c r="CZC213" s="15"/>
      <c r="CZD213" s="15"/>
      <c r="CZE213" s="15"/>
      <c r="CZF213" s="15"/>
      <c r="CZG213" s="15"/>
      <c r="CZH213" s="15"/>
      <c r="CZI213" s="15"/>
      <c r="CZJ213" s="15"/>
      <c r="CZK213" s="15"/>
      <c r="CZL213" s="15"/>
      <c r="CZM213" s="15"/>
      <c r="CZN213" s="15"/>
      <c r="CZO213" s="15"/>
      <c r="CZP213" s="15"/>
      <c r="CZQ213" s="15"/>
      <c r="CZR213" s="15"/>
      <c r="CZS213" s="15"/>
      <c r="CZT213" s="15"/>
      <c r="CZU213" s="15"/>
      <c r="CZV213" s="15"/>
      <c r="CZW213" s="15"/>
      <c r="CZX213" s="15"/>
      <c r="CZY213" s="15"/>
      <c r="CZZ213" s="15"/>
      <c r="DAA213" s="15"/>
      <c r="DAB213" s="15"/>
      <c r="DAC213" s="15"/>
      <c r="DAD213" s="15"/>
      <c r="DAE213" s="15"/>
      <c r="DAF213" s="15"/>
      <c r="DAG213" s="15"/>
      <c r="DAH213" s="15"/>
      <c r="DAI213" s="15"/>
      <c r="DAJ213" s="15"/>
      <c r="DAK213" s="15"/>
      <c r="DAL213" s="15"/>
      <c r="DAM213" s="15"/>
      <c r="DAN213" s="15"/>
      <c r="DAO213" s="15"/>
      <c r="DAP213" s="15"/>
      <c r="DAQ213" s="15"/>
      <c r="DAR213" s="15"/>
      <c r="DAS213" s="15"/>
      <c r="DAT213" s="15"/>
      <c r="DAU213" s="15"/>
      <c r="DAV213" s="15"/>
      <c r="DAW213" s="15"/>
      <c r="DAX213" s="15"/>
      <c r="DAY213" s="15"/>
      <c r="DAZ213" s="15"/>
      <c r="DBA213" s="15"/>
      <c r="DBB213" s="15"/>
      <c r="DBC213" s="15"/>
      <c r="DBD213" s="15"/>
      <c r="DBE213" s="15"/>
      <c r="DBF213" s="15"/>
      <c r="DBG213" s="15"/>
      <c r="DBH213" s="15"/>
      <c r="DBI213" s="15"/>
      <c r="DBJ213" s="15"/>
      <c r="DBK213" s="15"/>
      <c r="DBL213" s="15"/>
      <c r="DBM213" s="15"/>
      <c r="DBN213" s="15"/>
      <c r="DBO213" s="15"/>
      <c r="DBP213" s="15"/>
      <c r="DBQ213" s="15"/>
      <c r="DBR213" s="15"/>
      <c r="DBS213" s="15"/>
      <c r="DBT213" s="15"/>
      <c r="DBU213" s="15"/>
      <c r="DBV213" s="15"/>
      <c r="DBW213" s="15"/>
      <c r="DBX213" s="15"/>
      <c r="DBY213" s="15"/>
      <c r="DBZ213" s="15"/>
      <c r="DCA213" s="15"/>
      <c r="DCB213" s="15"/>
      <c r="DCC213" s="15"/>
      <c r="DCD213" s="15"/>
      <c r="DCE213" s="15"/>
      <c r="DCF213" s="15"/>
      <c r="DCG213" s="15"/>
      <c r="DCH213" s="15"/>
      <c r="DCI213" s="15"/>
      <c r="DCJ213" s="15"/>
      <c r="DCK213" s="15"/>
      <c r="DCL213" s="15"/>
      <c r="DCM213" s="15"/>
      <c r="DCN213" s="15"/>
      <c r="DCO213" s="15"/>
      <c r="DCP213" s="15"/>
      <c r="DCQ213" s="15"/>
      <c r="DCR213" s="15"/>
      <c r="DCS213" s="15"/>
      <c r="DCT213" s="15"/>
      <c r="DCU213" s="15"/>
      <c r="DCV213" s="15"/>
      <c r="DCW213" s="15"/>
      <c r="DCX213" s="15"/>
      <c r="DCY213" s="15"/>
      <c r="DCZ213" s="15"/>
      <c r="DDA213" s="15"/>
      <c r="DDB213" s="15"/>
      <c r="DDC213" s="15"/>
      <c r="DDD213" s="15"/>
      <c r="DDE213" s="15"/>
      <c r="DDF213" s="15"/>
      <c r="DDG213" s="15"/>
      <c r="DDH213" s="15"/>
      <c r="DDI213" s="15"/>
      <c r="DDJ213" s="15"/>
      <c r="DDK213" s="15"/>
      <c r="DDL213" s="15"/>
      <c r="DDM213" s="15"/>
      <c r="DDN213" s="15"/>
      <c r="DDO213" s="15"/>
      <c r="DDP213" s="15"/>
      <c r="DDQ213" s="15"/>
      <c r="DDR213" s="15"/>
      <c r="DDS213" s="15"/>
      <c r="DDT213" s="15"/>
      <c r="DDU213" s="15"/>
      <c r="DDV213" s="15"/>
      <c r="DDW213" s="15"/>
      <c r="DDX213" s="15"/>
      <c r="DDY213" s="15"/>
      <c r="DDZ213" s="15"/>
      <c r="DEA213" s="15"/>
      <c r="DEB213" s="15"/>
      <c r="DEC213" s="15"/>
      <c r="DED213" s="15"/>
      <c r="DEE213" s="15"/>
      <c r="DEF213" s="15"/>
      <c r="DEG213" s="15"/>
      <c r="DEH213" s="15"/>
      <c r="DEI213" s="15"/>
      <c r="DEJ213" s="15"/>
      <c r="DEK213" s="15"/>
      <c r="DEL213" s="15"/>
      <c r="DEM213" s="15"/>
      <c r="DEN213" s="15"/>
      <c r="DEO213" s="15"/>
      <c r="DEP213" s="15"/>
      <c r="DEQ213" s="15"/>
      <c r="DER213" s="15"/>
      <c r="DES213" s="15"/>
      <c r="DET213" s="15"/>
      <c r="DEU213" s="15"/>
      <c r="DEV213" s="15"/>
      <c r="DEW213" s="15"/>
      <c r="DEX213" s="15"/>
      <c r="DEY213" s="15"/>
      <c r="DEZ213" s="15"/>
      <c r="DFA213" s="15"/>
      <c r="DFB213" s="15"/>
      <c r="DFC213" s="15"/>
      <c r="DFD213" s="15"/>
      <c r="DFE213" s="15"/>
      <c r="DFF213" s="15"/>
      <c r="DFG213" s="15"/>
      <c r="DFH213" s="15"/>
      <c r="DFI213" s="15"/>
      <c r="DFJ213" s="15"/>
      <c r="DFK213" s="15"/>
      <c r="DFL213" s="15"/>
      <c r="DFM213" s="15"/>
      <c r="DFN213" s="15"/>
      <c r="DFO213" s="15"/>
      <c r="DFP213" s="15"/>
      <c r="DFQ213" s="15"/>
      <c r="DFR213" s="15"/>
      <c r="DFS213" s="15"/>
      <c r="DFT213" s="15"/>
      <c r="DFU213" s="15"/>
      <c r="DFV213" s="15"/>
      <c r="DFW213" s="15"/>
      <c r="DFX213" s="15"/>
      <c r="DFY213" s="15"/>
      <c r="DFZ213" s="15"/>
      <c r="DGA213" s="15"/>
      <c r="DGB213" s="15"/>
      <c r="DGC213" s="15"/>
      <c r="DGD213" s="15"/>
      <c r="DGE213" s="15"/>
      <c r="DGF213" s="15"/>
      <c r="DGG213" s="15"/>
      <c r="DGH213" s="15"/>
      <c r="DGI213" s="15"/>
      <c r="DGJ213" s="15"/>
      <c r="DGK213" s="15"/>
      <c r="DGL213" s="15"/>
      <c r="DGM213" s="15"/>
      <c r="DGN213" s="15"/>
      <c r="DGO213" s="15"/>
      <c r="DGP213" s="15"/>
      <c r="DGQ213" s="15"/>
      <c r="DGR213" s="15"/>
      <c r="DGS213" s="15"/>
      <c r="DGT213" s="15"/>
      <c r="DGU213" s="15"/>
      <c r="DGV213" s="15"/>
      <c r="DGW213" s="15"/>
      <c r="DGX213" s="15"/>
      <c r="DGY213" s="15"/>
      <c r="DGZ213" s="15"/>
      <c r="DHA213" s="15"/>
      <c r="DHB213" s="15"/>
      <c r="DHC213" s="15"/>
      <c r="DHD213" s="15"/>
      <c r="DHE213" s="15"/>
      <c r="DHF213" s="15"/>
      <c r="DHG213" s="15"/>
      <c r="DHH213" s="15"/>
      <c r="DHI213" s="15"/>
      <c r="DHJ213" s="15"/>
      <c r="DHK213" s="15"/>
      <c r="DHL213" s="15"/>
      <c r="DHM213" s="15"/>
      <c r="DHN213" s="15"/>
      <c r="DHO213" s="15"/>
      <c r="DHP213" s="15"/>
      <c r="DHQ213" s="15"/>
      <c r="DHR213" s="15"/>
      <c r="DHS213" s="15"/>
      <c r="DHT213" s="15"/>
      <c r="DHU213" s="15"/>
      <c r="DHV213" s="15"/>
      <c r="DHW213" s="15"/>
      <c r="DHX213" s="15"/>
      <c r="DHY213" s="15"/>
      <c r="DHZ213" s="15"/>
      <c r="DIA213" s="15"/>
      <c r="DIB213" s="15"/>
      <c r="DIC213" s="15"/>
      <c r="DID213" s="15"/>
      <c r="DIE213" s="15"/>
      <c r="DIF213" s="15"/>
      <c r="DIG213" s="15"/>
      <c r="DIH213" s="15"/>
      <c r="DII213" s="15"/>
      <c r="DIJ213" s="15"/>
      <c r="DIK213" s="15"/>
      <c r="DIL213" s="15"/>
      <c r="DIM213" s="15"/>
      <c r="DIN213" s="15"/>
      <c r="DIO213" s="15"/>
      <c r="DIP213" s="15"/>
      <c r="DIQ213" s="15"/>
      <c r="DIR213" s="15"/>
      <c r="DIS213" s="15"/>
      <c r="DIT213" s="15"/>
      <c r="DIU213" s="15"/>
      <c r="DIV213" s="15"/>
      <c r="DIW213" s="15"/>
      <c r="DIX213" s="15"/>
      <c r="DIY213" s="15"/>
      <c r="DIZ213" s="15"/>
      <c r="DJA213" s="15"/>
      <c r="DJB213" s="15"/>
      <c r="DJC213" s="15"/>
      <c r="DJD213" s="15"/>
      <c r="DJE213" s="15"/>
      <c r="DJF213" s="15"/>
      <c r="DJG213" s="15"/>
      <c r="DJH213" s="15"/>
      <c r="DJI213" s="15"/>
      <c r="DJJ213" s="15"/>
      <c r="DJK213" s="15"/>
      <c r="DJL213" s="15"/>
      <c r="DJM213" s="15"/>
      <c r="DJN213" s="15"/>
      <c r="DJO213" s="15"/>
      <c r="DJP213" s="15"/>
      <c r="DJQ213" s="15"/>
      <c r="DJR213" s="15"/>
      <c r="DJS213" s="15"/>
      <c r="DJT213" s="15"/>
      <c r="DJU213" s="15"/>
      <c r="DJV213" s="15"/>
      <c r="DJW213" s="15"/>
      <c r="DJX213" s="15"/>
      <c r="DJY213" s="15"/>
      <c r="DJZ213" s="15"/>
      <c r="DKA213" s="15"/>
      <c r="DKB213" s="15"/>
      <c r="DKC213" s="15"/>
      <c r="DKD213" s="15"/>
      <c r="DKE213" s="15"/>
      <c r="DKF213" s="15"/>
      <c r="DKG213" s="15"/>
      <c r="DKH213" s="15"/>
      <c r="DKI213" s="15"/>
      <c r="DKJ213" s="15"/>
      <c r="DKK213" s="15"/>
      <c r="DKL213" s="15"/>
      <c r="DKM213" s="15"/>
      <c r="DKN213" s="15"/>
      <c r="DKO213" s="15"/>
      <c r="DKP213" s="15"/>
      <c r="DKQ213" s="15"/>
      <c r="DKR213" s="15"/>
      <c r="DKS213" s="15"/>
      <c r="DKT213" s="15"/>
      <c r="DKU213" s="15"/>
      <c r="DKV213" s="15"/>
      <c r="DKW213" s="15"/>
      <c r="DKX213" s="15"/>
      <c r="DKY213" s="15"/>
      <c r="DKZ213" s="15"/>
      <c r="DLA213" s="15"/>
      <c r="DLB213" s="15"/>
      <c r="DLC213" s="15"/>
      <c r="DLD213" s="15"/>
      <c r="DLE213" s="15"/>
      <c r="DLF213" s="15"/>
      <c r="DLG213" s="15"/>
      <c r="DLH213" s="15"/>
      <c r="DLI213" s="15"/>
      <c r="DLJ213" s="15"/>
      <c r="DLK213" s="15"/>
      <c r="DLL213" s="15"/>
      <c r="DLM213" s="15"/>
      <c r="DLN213" s="15"/>
      <c r="DLO213" s="15"/>
      <c r="DLP213" s="15"/>
      <c r="DLQ213" s="15"/>
      <c r="DLR213" s="15"/>
      <c r="DLS213" s="15"/>
      <c r="DLT213" s="15"/>
      <c r="DLU213" s="15"/>
      <c r="DLV213" s="15"/>
      <c r="DLW213" s="15"/>
      <c r="DLX213" s="15"/>
      <c r="DLY213" s="15"/>
      <c r="DLZ213" s="15"/>
      <c r="DMA213" s="15"/>
      <c r="DMB213" s="15"/>
      <c r="DMC213" s="15"/>
      <c r="DMD213" s="15"/>
      <c r="DME213" s="15"/>
      <c r="DMF213" s="15"/>
      <c r="DMG213" s="15"/>
      <c r="DMH213" s="15"/>
      <c r="DMI213" s="15"/>
      <c r="DMJ213" s="15"/>
      <c r="DMK213" s="15"/>
      <c r="DML213" s="15"/>
      <c r="DMM213" s="15"/>
      <c r="DMN213" s="15"/>
      <c r="DMO213" s="15"/>
      <c r="DMP213" s="15"/>
      <c r="DMQ213" s="15"/>
      <c r="DMR213" s="15"/>
      <c r="DMS213" s="15"/>
      <c r="DMT213" s="15"/>
      <c r="DMU213" s="15"/>
      <c r="DMV213" s="15"/>
      <c r="DMW213" s="15"/>
      <c r="DMX213" s="15"/>
      <c r="DMY213" s="15"/>
      <c r="DMZ213" s="15"/>
      <c r="DNA213" s="15"/>
      <c r="DNB213" s="15"/>
      <c r="DNC213" s="15"/>
      <c r="DND213" s="15"/>
      <c r="DNE213" s="15"/>
      <c r="DNF213" s="15"/>
      <c r="DNG213" s="15"/>
      <c r="DNH213" s="15"/>
      <c r="DNI213" s="15"/>
      <c r="DNJ213" s="15"/>
      <c r="DNK213" s="15"/>
      <c r="DNL213" s="15"/>
      <c r="DNM213" s="15"/>
      <c r="DNN213" s="15"/>
      <c r="DNO213" s="15"/>
      <c r="DNP213" s="15"/>
      <c r="DNQ213" s="15"/>
      <c r="DNR213" s="15"/>
      <c r="DNS213" s="15"/>
      <c r="DNT213" s="15"/>
      <c r="DNU213" s="15"/>
      <c r="DNV213" s="15"/>
      <c r="DNW213" s="15"/>
      <c r="DNX213" s="15"/>
      <c r="DNY213" s="15"/>
      <c r="DNZ213" s="15"/>
      <c r="DOA213" s="15"/>
      <c r="DOB213" s="15"/>
      <c r="DOC213" s="15"/>
      <c r="DOD213" s="15"/>
      <c r="DOE213" s="15"/>
      <c r="DOF213" s="15"/>
      <c r="DOG213" s="15"/>
      <c r="DOH213" s="15"/>
      <c r="DOI213" s="15"/>
      <c r="DOJ213" s="15"/>
      <c r="DOK213" s="15"/>
      <c r="DOL213" s="15"/>
      <c r="DOM213" s="15"/>
      <c r="DON213" s="15"/>
      <c r="DOO213" s="15"/>
      <c r="DOP213" s="15"/>
      <c r="DOQ213" s="15"/>
      <c r="DOR213" s="15"/>
      <c r="DOS213" s="15"/>
      <c r="DOT213" s="15"/>
      <c r="DOU213" s="15"/>
      <c r="DOV213" s="15"/>
      <c r="DOW213" s="15"/>
      <c r="DOX213" s="15"/>
      <c r="DOY213" s="15"/>
      <c r="DOZ213" s="15"/>
      <c r="DPA213" s="15"/>
      <c r="DPB213" s="15"/>
      <c r="DPC213" s="15"/>
      <c r="DPD213" s="15"/>
      <c r="DPE213" s="15"/>
      <c r="DPF213" s="15"/>
      <c r="DPG213" s="15"/>
      <c r="DPH213" s="15"/>
      <c r="DPI213" s="15"/>
      <c r="DPJ213" s="15"/>
      <c r="DPK213" s="15"/>
      <c r="DPL213" s="15"/>
      <c r="DPM213" s="15"/>
      <c r="DPN213" s="15"/>
      <c r="DPO213" s="15"/>
      <c r="DPP213" s="15"/>
      <c r="DPQ213" s="15"/>
      <c r="DPR213" s="15"/>
      <c r="DPS213" s="15"/>
      <c r="DPT213" s="15"/>
      <c r="DPU213" s="15"/>
      <c r="DPV213" s="15"/>
      <c r="DPW213" s="15"/>
      <c r="DPX213" s="15"/>
      <c r="DPY213" s="15"/>
      <c r="DPZ213" s="15"/>
      <c r="DQA213" s="15"/>
      <c r="DQB213" s="15"/>
      <c r="DQC213" s="15"/>
      <c r="DQD213" s="15"/>
      <c r="DQE213" s="15"/>
      <c r="DQF213" s="15"/>
      <c r="DQG213" s="15"/>
      <c r="DQH213" s="15"/>
      <c r="DQI213" s="15"/>
      <c r="DQJ213" s="15"/>
      <c r="DQK213" s="15"/>
      <c r="DQL213" s="15"/>
      <c r="DQM213" s="15"/>
      <c r="DQN213" s="15"/>
      <c r="DQO213" s="15"/>
      <c r="DQP213" s="15"/>
      <c r="DQQ213" s="15"/>
      <c r="DQR213" s="15"/>
      <c r="DQS213" s="15"/>
      <c r="DQT213" s="15"/>
      <c r="DQU213" s="15"/>
      <c r="DQV213" s="15"/>
      <c r="DQW213" s="15"/>
      <c r="DQX213" s="15"/>
      <c r="DQY213" s="15"/>
      <c r="DQZ213" s="15"/>
      <c r="DRA213" s="15"/>
      <c r="DRB213" s="15"/>
      <c r="DRC213" s="15"/>
      <c r="DRD213" s="15"/>
      <c r="DRE213" s="15"/>
      <c r="DRF213" s="15"/>
      <c r="DRG213" s="15"/>
      <c r="DRH213" s="15"/>
      <c r="DRI213" s="15"/>
      <c r="DRJ213" s="15"/>
      <c r="DRK213" s="15"/>
      <c r="DRL213" s="15"/>
      <c r="DRM213" s="15"/>
      <c r="DRN213" s="15"/>
      <c r="DRO213" s="15"/>
      <c r="DRP213" s="15"/>
      <c r="DRQ213" s="15"/>
      <c r="DRR213" s="15"/>
      <c r="DRS213" s="15"/>
      <c r="DRT213" s="15"/>
      <c r="DRU213" s="15"/>
      <c r="DRV213" s="15"/>
      <c r="DRW213" s="15"/>
      <c r="DRX213" s="15"/>
      <c r="DRY213" s="15"/>
      <c r="DRZ213" s="15"/>
      <c r="DSA213" s="15"/>
      <c r="DSB213" s="15"/>
      <c r="DSC213" s="15"/>
      <c r="DSD213" s="15"/>
      <c r="DSE213" s="15"/>
      <c r="DSF213" s="15"/>
      <c r="DSG213" s="15"/>
      <c r="DSH213" s="15"/>
      <c r="DSI213" s="15"/>
      <c r="DSJ213" s="15"/>
      <c r="DSK213" s="15"/>
      <c r="DSL213" s="15"/>
      <c r="DSM213" s="15"/>
      <c r="DSN213" s="15"/>
      <c r="DSO213" s="15"/>
      <c r="DSP213" s="15"/>
      <c r="DSQ213" s="15"/>
      <c r="DSR213" s="15"/>
      <c r="DSS213" s="15"/>
      <c r="DST213" s="15"/>
      <c r="DSU213" s="15"/>
      <c r="DSV213" s="15"/>
      <c r="DSW213" s="15"/>
      <c r="DSX213" s="15"/>
      <c r="DSY213" s="15"/>
      <c r="DSZ213" s="15"/>
      <c r="DTA213" s="15"/>
      <c r="DTB213" s="15"/>
      <c r="DTC213" s="15"/>
      <c r="DTD213" s="15"/>
      <c r="DTE213" s="15"/>
      <c r="DTF213" s="15"/>
      <c r="DTG213" s="15"/>
      <c r="DTH213" s="15"/>
      <c r="DTI213" s="15"/>
      <c r="DTJ213" s="15"/>
      <c r="DTK213" s="15"/>
      <c r="DTL213" s="15"/>
      <c r="DTM213" s="15"/>
      <c r="DTN213" s="15"/>
      <c r="DTO213" s="15"/>
      <c r="DTP213" s="15"/>
      <c r="DTQ213" s="15"/>
      <c r="DTR213" s="15"/>
      <c r="DTS213" s="15"/>
      <c r="DTT213" s="15"/>
      <c r="DTU213" s="15"/>
      <c r="DTV213" s="15"/>
      <c r="DTW213" s="15"/>
      <c r="DTX213" s="15"/>
      <c r="DTY213" s="15"/>
      <c r="DTZ213" s="15"/>
      <c r="DUA213" s="15"/>
      <c r="DUB213" s="15"/>
      <c r="DUC213" s="15"/>
      <c r="DUD213" s="15"/>
      <c r="DUE213" s="15"/>
      <c r="DUF213" s="15"/>
      <c r="DUG213" s="15"/>
      <c r="DUH213" s="15"/>
      <c r="DUI213" s="15"/>
      <c r="DUJ213" s="15"/>
      <c r="DUK213" s="15"/>
      <c r="DUL213" s="15"/>
      <c r="DUM213" s="15"/>
      <c r="DUN213" s="15"/>
      <c r="DUO213" s="15"/>
      <c r="DUP213" s="15"/>
      <c r="DUQ213" s="15"/>
      <c r="DUR213" s="15"/>
      <c r="DUS213" s="15"/>
      <c r="DUT213" s="15"/>
      <c r="DUU213" s="15"/>
      <c r="DUV213" s="15"/>
      <c r="DUW213" s="15"/>
      <c r="DUX213" s="15"/>
      <c r="DUY213" s="15"/>
      <c r="DUZ213" s="15"/>
      <c r="DVA213" s="15"/>
      <c r="DVB213" s="15"/>
      <c r="DVC213" s="15"/>
      <c r="DVD213" s="15"/>
      <c r="DVE213" s="15"/>
      <c r="DVF213" s="15"/>
      <c r="DVG213" s="15"/>
      <c r="DVH213" s="15"/>
      <c r="DVI213" s="15"/>
      <c r="DVJ213" s="15"/>
      <c r="DVK213" s="15"/>
      <c r="DVL213" s="15"/>
      <c r="DVM213" s="15"/>
      <c r="DVN213" s="15"/>
      <c r="DVO213" s="15"/>
      <c r="DVP213" s="15"/>
      <c r="DVQ213" s="15"/>
      <c r="DVR213" s="15"/>
      <c r="DVS213" s="15"/>
      <c r="DVT213" s="15"/>
      <c r="DVU213" s="15"/>
      <c r="DVV213" s="15"/>
      <c r="DVW213" s="15"/>
      <c r="DVX213" s="15"/>
      <c r="DVY213" s="15"/>
      <c r="DVZ213" s="15"/>
      <c r="DWA213" s="15"/>
      <c r="DWB213" s="15"/>
      <c r="DWC213" s="15"/>
      <c r="DWD213" s="15"/>
      <c r="DWE213" s="15"/>
      <c r="DWF213" s="15"/>
      <c r="DWG213" s="15"/>
      <c r="DWH213" s="15"/>
      <c r="DWI213" s="15"/>
      <c r="DWJ213" s="15"/>
      <c r="DWK213" s="15"/>
      <c r="DWL213" s="15"/>
      <c r="DWM213" s="15"/>
      <c r="DWN213" s="15"/>
      <c r="DWO213" s="15"/>
      <c r="DWP213" s="15"/>
      <c r="DWQ213" s="15"/>
      <c r="DWR213" s="15"/>
      <c r="DWS213" s="15"/>
      <c r="DWT213" s="15"/>
      <c r="DWU213" s="15"/>
      <c r="DWV213" s="15"/>
      <c r="DWW213" s="15"/>
      <c r="DWX213" s="15"/>
      <c r="DWY213" s="15"/>
      <c r="DWZ213" s="15"/>
      <c r="DXA213" s="15"/>
      <c r="DXB213" s="15"/>
      <c r="DXC213" s="15"/>
      <c r="DXD213" s="15"/>
      <c r="DXE213" s="15"/>
      <c r="DXF213" s="15"/>
      <c r="DXG213" s="15"/>
      <c r="DXH213" s="15"/>
      <c r="DXI213" s="15"/>
      <c r="DXJ213" s="15"/>
      <c r="DXK213" s="15"/>
      <c r="DXL213" s="15"/>
      <c r="DXM213" s="15"/>
      <c r="DXN213" s="15"/>
      <c r="DXO213" s="15"/>
      <c r="DXP213" s="15"/>
      <c r="DXQ213" s="15"/>
      <c r="DXR213" s="15"/>
      <c r="DXS213" s="15"/>
      <c r="DXT213" s="15"/>
      <c r="DXU213" s="15"/>
      <c r="DXV213" s="15"/>
      <c r="DXW213" s="15"/>
      <c r="DXX213" s="15"/>
      <c r="DXY213" s="15"/>
      <c r="DXZ213" s="15"/>
      <c r="DYA213" s="15"/>
      <c r="DYB213" s="15"/>
      <c r="DYC213" s="15"/>
      <c r="DYD213" s="15"/>
      <c r="DYE213" s="15"/>
      <c r="DYF213" s="15"/>
      <c r="DYG213" s="15"/>
      <c r="DYH213" s="15"/>
      <c r="DYI213" s="15"/>
      <c r="DYJ213" s="15"/>
      <c r="DYK213" s="15"/>
      <c r="DYL213" s="15"/>
      <c r="DYM213" s="15"/>
      <c r="DYN213" s="15"/>
      <c r="DYO213" s="15"/>
      <c r="DYP213" s="15"/>
      <c r="DYQ213" s="15"/>
      <c r="DYR213" s="15"/>
      <c r="DYS213" s="15"/>
      <c r="DYT213" s="15"/>
      <c r="DYU213" s="15"/>
      <c r="DYV213" s="15"/>
      <c r="DYW213" s="15"/>
      <c r="DYX213" s="15"/>
      <c r="DYY213" s="15"/>
      <c r="DYZ213" s="15"/>
      <c r="DZA213" s="15"/>
      <c r="DZB213" s="15"/>
      <c r="DZC213" s="15"/>
      <c r="DZD213" s="15"/>
      <c r="DZE213" s="15"/>
      <c r="DZF213" s="15"/>
      <c r="DZG213" s="15"/>
      <c r="DZH213" s="15"/>
      <c r="DZI213" s="15"/>
      <c r="DZJ213" s="15"/>
      <c r="DZK213" s="15"/>
      <c r="DZL213" s="15"/>
      <c r="DZM213" s="15"/>
      <c r="DZN213" s="15"/>
      <c r="DZO213" s="15"/>
      <c r="DZP213" s="15"/>
      <c r="DZQ213" s="15"/>
      <c r="DZR213" s="15"/>
      <c r="DZS213" s="15"/>
      <c r="DZT213" s="15"/>
      <c r="DZU213" s="15"/>
      <c r="DZV213" s="15"/>
      <c r="DZW213" s="15"/>
      <c r="DZX213" s="15"/>
      <c r="DZY213" s="15"/>
      <c r="DZZ213" s="15"/>
      <c r="EAA213" s="15"/>
      <c r="EAB213" s="15"/>
      <c r="EAC213" s="15"/>
      <c r="EAD213" s="15"/>
      <c r="EAE213" s="15"/>
      <c r="EAF213" s="15"/>
      <c r="EAG213" s="15"/>
      <c r="EAH213" s="15"/>
      <c r="EAI213" s="15"/>
      <c r="EAJ213" s="15"/>
      <c r="EAK213" s="15"/>
      <c r="EAL213" s="15"/>
      <c r="EAM213" s="15"/>
      <c r="EAN213" s="15"/>
      <c r="EAO213" s="15"/>
      <c r="EAP213" s="15"/>
      <c r="EAQ213" s="15"/>
      <c r="EAR213" s="15"/>
      <c r="EAS213" s="15"/>
      <c r="EAT213" s="15"/>
      <c r="EAU213" s="15"/>
      <c r="EAV213" s="15"/>
      <c r="EAW213" s="15"/>
      <c r="EAX213" s="15"/>
      <c r="EAY213" s="15"/>
      <c r="EAZ213" s="15"/>
      <c r="EBA213" s="15"/>
      <c r="EBB213" s="15"/>
      <c r="EBC213" s="15"/>
      <c r="EBD213" s="15"/>
      <c r="EBE213" s="15"/>
      <c r="EBF213" s="15"/>
      <c r="EBG213" s="15"/>
      <c r="EBH213" s="15"/>
      <c r="EBI213" s="15"/>
      <c r="EBJ213" s="15"/>
      <c r="EBK213" s="15"/>
      <c r="EBL213" s="15"/>
      <c r="EBM213" s="15"/>
      <c r="EBN213" s="15"/>
      <c r="EBO213" s="15"/>
      <c r="EBP213" s="15"/>
      <c r="EBQ213" s="15"/>
      <c r="EBR213" s="15"/>
      <c r="EBS213" s="15"/>
      <c r="EBT213" s="15"/>
      <c r="EBU213" s="15"/>
      <c r="EBV213" s="15"/>
      <c r="EBW213" s="15"/>
      <c r="EBX213" s="15"/>
      <c r="EBY213" s="15"/>
      <c r="EBZ213" s="15"/>
      <c r="ECA213" s="15"/>
      <c r="ECB213" s="15"/>
      <c r="ECC213" s="15"/>
      <c r="ECD213" s="15"/>
      <c r="ECE213" s="15"/>
      <c r="ECF213" s="15"/>
      <c r="ECG213" s="15"/>
      <c r="ECH213" s="15"/>
      <c r="ECI213" s="15"/>
      <c r="ECJ213" s="15"/>
      <c r="ECK213" s="15"/>
      <c r="ECL213" s="15"/>
      <c r="ECM213" s="15"/>
      <c r="ECN213" s="15"/>
      <c r="ECO213" s="15"/>
      <c r="ECP213" s="15"/>
      <c r="ECQ213" s="15"/>
      <c r="ECR213" s="15"/>
      <c r="ECS213" s="15"/>
      <c r="ECT213" s="15"/>
      <c r="ECU213" s="15"/>
      <c r="ECV213" s="15"/>
      <c r="ECW213" s="15"/>
      <c r="ECX213" s="15"/>
      <c r="ECY213" s="15"/>
      <c r="ECZ213" s="15"/>
      <c r="EDA213" s="15"/>
      <c r="EDB213" s="15"/>
      <c r="EDC213" s="15"/>
      <c r="EDD213" s="15"/>
      <c r="EDE213" s="15"/>
      <c r="EDF213" s="15"/>
      <c r="EDG213" s="15"/>
      <c r="EDH213" s="15"/>
      <c r="EDI213" s="15"/>
      <c r="EDJ213" s="15"/>
      <c r="EDK213" s="15"/>
      <c r="EDL213" s="15"/>
      <c r="EDM213" s="15"/>
      <c r="EDN213" s="15"/>
      <c r="EDO213" s="15"/>
      <c r="EDP213" s="15"/>
      <c r="EDQ213" s="15"/>
      <c r="EDR213" s="15"/>
      <c r="EDS213" s="15"/>
      <c r="EDT213" s="15"/>
      <c r="EDU213" s="15"/>
      <c r="EDV213" s="15"/>
      <c r="EDW213" s="15"/>
      <c r="EDX213" s="15"/>
      <c r="EDY213" s="15"/>
      <c r="EDZ213" s="15"/>
      <c r="EEA213" s="15"/>
      <c r="EEB213" s="15"/>
      <c r="EEC213" s="15"/>
      <c r="EED213" s="15"/>
      <c r="EEE213" s="15"/>
      <c r="EEF213" s="15"/>
      <c r="EEG213" s="15"/>
      <c r="EEH213" s="15"/>
      <c r="EEI213" s="15"/>
      <c r="EEJ213" s="15"/>
      <c r="EEK213" s="15"/>
      <c r="EEL213" s="15"/>
      <c r="EEM213" s="15"/>
      <c r="EEN213" s="15"/>
      <c r="EEO213" s="15"/>
      <c r="EEP213" s="15"/>
      <c r="EEQ213" s="15"/>
      <c r="EER213" s="15"/>
      <c r="EES213" s="15"/>
      <c r="EET213" s="15"/>
      <c r="EEU213" s="15"/>
      <c r="EEV213" s="15"/>
      <c r="EEW213" s="15"/>
      <c r="EEX213" s="15"/>
      <c r="EEY213" s="15"/>
      <c r="EEZ213" s="15"/>
      <c r="EFA213" s="15"/>
      <c r="EFB213" s="15"/>
      <c r="EFC213" s="15"/>
      <c r="EFD213" s="15"/>
      <c r="EFE213" s="15"/>
      <c r="EFF213" s="15"/>
      <c r="EFG213" s="15"/>
      <c r="EFH213" s="15"/>
      <c r="EFI213" s="15"/>
      <c r="EFJ213" s="15"/>
      <c r="EFK213" s="15"/>
      <c r="EFL213" s="15"/>
      <c r="EFM213" s="15"/>
      <c r="EFN213" s="15"/>
      <c r="EFO213" s="15"/>
      <c r="EFP213" s="15"/>
      <c r="EFQ213" s="15"/>
      <c r="EFR213" s="15"/>
      <c r="EFS213" s="15"/>
      <c r="EFT213" s="15"/>
      <c r="EFU213" s="15"/>
      <c r="EFV213" s="15"/>
      <c r="EFW213" s="15"/>
      <c r="EFX213" s="15"/>
      <c r="EFY213" s="15"/>
      <c r="EFZ213" s="15"/>
      <c r="EGA213" s="15"/>
      <c r="EGB213" s="15"/>
      <c r="EGC213" s="15"/>
      <c r="EGD213" s="15"/>
      <c r="EGE213" s="15"/>
      <c r="EGF213" s="15"/>
      <c r="EGG213" s="15"/>
      <c r="EGH213" s="15"/>
      <c r="EGI213" s="15"/>
      <c r="EGJ213" s="15"/>
      <c r="EGK213" s="15"/>
      <c r="EGL213" s="15"/>
      <c r="EGM213" s="15"/>
      <c r="EGN213" s="15"/>
      <c r="EGO213" s="15"/>
      <c r="EGP213" s="15"/>
      <c r="EGQ213" s="15"/>
      <c r="EGR213" s="15"/>
      <c r="EGS213" s="15"/>
      <c r="EGT213" s="15"/>
      <c r="EGU213" s="15"/>
      <c r="EGV213" s="15"/>
      <c r="EGW213" s="15"/>
      <c r="EGX213" s="15"/>
      <c r="EGY213" s="15"/>
      <c r="EGZ213" s="15"/>
      <c r="EHA213" s="15"/>
      <c r="EHB213" s="15"/>
      <c r="EHC213" s="15"/>
      <c r="EHD213" s="15"/>
      <c r="EHE213" s="15"/>
      <c r="EHF213" s="15"/>
      <c r="EHG213" s="15"/>
      <c r="EHH213" s="15"/>
      <c r="EHI213" s="15"/>
      <c r="EHJ213" s="15"/>
      <c r="EHK213" s="15"/>
      <c r="EHL213" s="15"/>
      <c r="EHM213" s="15"/>
      <c r="EHN213" s="15"/>
      <c r="EHO213" s="15"/>
      <c r="EHP213" s="15"/>
      <c r="EHQ213" s="15"/>
      <c r="EHR213" s="15"/>
      <c r="EHS213" s="15"/>
      <c r="EHT213" s="15"/>
      <c r="EHU213" s="15"/>
      <c r="EHV213" s="15"/>
      <c r="EHW213" s="15"/>
      <c r="EHX213" s="15"/>
      <c r="EHY213" s="15"/>
      <c r="EHZ213" s="15"/>
      <c r="EIA213" s="15"/>
      <c r="EIB213" s="15"/>
      <c r="EIC213" s="15"/>
      <c r="EID213" s="15"/>
      <c r="EIE213" s="15"/>
      <c r="EIF213" s="15"/>
      <c r="EIG213" s="15"/>
      <c r="EIH213" s="15"/>
      <c r="EII213" s="15"/>
      <c r="EIJ213" s="15"/>
      <c r="EIK213" s="15"/>
      <c r="EIL213" s="15"/>
      <c r="EIM213" s="15"/>
      <c r="EIN213" s="15"/>
      <c r="EIO213" s="15"/>
      <c r="EIP213" s="15"/>
      <c r="EIQ213" s="15"/>
      <c r="EIR213" s="15"/>
      <c r="EIS213" s="15"/>
      <c r="EIT213" s="15"/>
      <c r="EIU213" s="15"/>
      <c r="EIV213" s="15"/>
      <c r="EIW213" s="15"/>
      <c r="EIX213" s="15"/>
      <c r="EIY213" s="15"/>
      <c r="EIZ213" s="15"/>
      <c r="EJA213" s="15"/>
      <c r="EJB213" s="15"/>
      <c r="EJC213" s="15"/>
      <c r="EJD213" s="15"/>
      <c r="EJE213" s="15"/>
      <c r="EJF213" s="15"/>
      <c r="EJG213" s="15"/>
      <c r="EJH213" s="15"/>
      <c r="EJI213" s="15"/>
      <c r="EJJ213" s="15"/>
      <c r="EJK213" s="15"/>
      <c r="EJL213" s="15"/>
      <c r="EJM213" s="15"/>
      <c r="EJN213" s="15"/>
      <c r="EJO213" s="15"/>
      <c r="EJP213" s="15"/>
      <c r="EJQ213" s="15"/>
      <c r="EJR213" s="15"/>
      <c r="EJS213" s="15"/>
      <c r="EJT213" s="15"/>
      <c r="EJU213" s="15"/>
      <c r="EJV213" s="15"/>
      <c r="EJW213" s="15"/>
      <c r="EJX213" s="15"/>
      <c r="EJY213" s="15"/>
      <c r="EJZ213" s="15"/>
      <c r="EKA213" s="15"/>
      <c r="EKB213" s="15"/>
      <c r="EKC213" s="15"/>
      <c r="EKD213" s="15"/>
      <c r="EKE213" s="15"/>
      <c r="EKF213" s="15"/>
      <c r="EKG213" s="15"/>
      <c r="EKH213" s="15"/>
      <c r="EKI213" s="15"/>
      <c r="EKJ213" s="15"/>
      <c r="EKK213" s="15"/>
      <c r="EKL213" s="15"/>
      <c r="EKM213" s="15"/>
      <c r="EKN213" s="15"/>
      <c r="EKO213" s="15"/>
      <c r="EKP213" s="15"/>
      <c r="EKQ213" s="15"/>
      <c r="EKR213" s="15"/>
      <c r="EKS213" s="15"/>
      <c r="EKT213" s="15"/>
      <c r="EKU213" s="15"/>
      <c r="EKV213" s="15"/>
      <c r="EKW213" s="15"/>
      <c r="EKX213" s="15"/>
      <c r="EKY213" s="15"/>
      <c r="EKZ213" s="15"/>
      <c r="ELA213" s="15"/>
      <c r="ELB213" s="15"/>
      <c r="ELC213" s="15"/>
      <c r="ELD213" s="15"/>
      <c r="ELE213" s="15"/>
      <c r="ELF213" s="15"/>
      <c r="ELG213" s="15"/>
      <c r="ELH213" s="15"/>
      <c r="ELI213" s="15"/>
      <c r="ELJ213" s="15"/>
      <c r="ELK213" s="15"/>
      <c r="ELL213" s="15"/>
      <c r="ELM213" s="15"/>
      <c r="ELN213" s="15"/>
      <c r="ELO213" s="15"/>
      <c r="ELP213" s="15"/>
      <c r="ELQ213" s="15"/>
      <c r="ELR213" s="15"/>
      <c r="ELS213" s="15"/>
      <c r="ELT213" s="15"/>
      <c r="ELU213" s="15"/>
      <c r="ELV213" s="15"/>
      <c r="ELW213" s="15"/>
      <c r="ELX213" s="15"/>
      <c r="ELY213" s="15"/>
      <c r="ELZ213" s="15"/>
      <c r="EMA213" s="15"/>
      <c r="EMB213" s="15"/>
      <c r="EMC213" s="15"/>
      <c r="EMD213" s="15"/>
      <c r="EME213" s="15"/>
      <c r="EMF213" s="15"/>
      <c r="EMG213" s="15"/>
      <c r="EMH213" s="15"/>
      <c r="EMI213" s="15"/>
      <c r="EMJ213" s="15"/>
      <c r="EMK213" s="15"/>
      <c r="EML213" s="15"/>
      <c r="EMM213" s="15"/>
      <c r="EMN213" s="15"/>
      <c r="EMO213" s="15"/>
      <c r="EMP213" s="15"/>
      <c r="EMQ213" s="15"/>
      <c r="EMR213" s="15"/>
      <c r="EMS213" s="15"/>
      <c r="EMT213" s="15"/>
      <c r="EMU213" s="15"/>
      <c r="EMV213" s="15"/>
      <c r="EMW213" s="15"/>
      <c r="EMX213" s="15"/>
      <c r="EMY213" s="15"/>
      <c r="EMZ213" s="15"/>
      <c r="ENA213" s="15"/>
      <c r="ENB213" s="15"/>
      <c r="ENC213" s="15"/>
      <c r="END213" s="15"/>
      <c r="ENE213" s="15"/>
      <c r="ENF213" s="15"/>
      <c r="ENG213" s="15"/>
      <c r="ENH213" s="15"/>
      <c r="ENI213" s="15"/>
      <c r="ENJ213" s="15"/>
      <c r="ENK213" s="15"/>
      <c r="ENL213" s="15"/>
      <c r="ENM213" s="15"/>
      <c r="ENN213" s="15"/>
      <c r="ENO213" s="15"/>
      <c r="ENP213" s="15"/>
      <c r="ENQ213" s="15"/>
      <c r="ENR213" s="15"/>
      <c r="ENS213" s="15"/>
      <c r="ENT213" s="15"/>
      <c r="ENU213" s="15"/>
      <c r="ENV213" s="15"/>
      <c r="ENW213" s="15"/>
      <c r="ENX213" s="15"/>
      <c r="ENY213" s="15"/>
      <c r="ENZ213" s="15"/>
      <c r="EOA213" s="15"/>
      <c r="EOB213" s="15"/>
      <c r="EOC213" s="15"/>
      <c r="EOD213" s="15"/>
      <c r="EOE213" s="15"/>
      <c r="EOF213" s="15"/>
      <c r="EOG213" s="15"/>
      <c r="EOH213" s="15"/>
      <c r="EOI213" s="15"/>
      <c r="EOJ213" s="15"/>
      <c r="EOK213" s="15"/>
      <c r="EOL213" s="15"/>
      <c r="EOM213" s="15"/>
      <c r="EON213" s="15"/>
      <c r="EOO213" s="15"/>
      <c r="EOP213" s="15"/>
      <c r="EOQ213" s="15"/>
      <c r="EOR213" s="15"/>
      <c r="EOS213" s="15"/>
      <c r="EOT213" s="15"/>
      <c r="EOU213" s="15"/>
      <c r="EOV213" s="15"/>
      <c r="EOW213" s="15"/>
      <c r="EOX213" s="15"/>
      <c r="EOY213" s="15"/>
      <c r="EOZ213" s="15"/>
      <c r="EPA213" s="15"/>
      <c r="EPB213" s="15"/>
      <c r="EPC213" s="15"/>
      <c r="EPD213" s="15"/>
      <c r="EPE213" s="15"/>
      <c r="EPF213" s="15"/>
      <c r="EPG213" s="15"/>
      <c r="EPH213" s="15"/>
      <c r="EPI213" s="15"/>
      <c r="EPJ213" s="15"/>
      <c r="EPK213" s="15"/>
      <c r="EPL213" s="15"/>
      <c r="EPM213" s="15"/>
      <c r="EPN213" s="15"/>
      <c r="EPO213" s="15"/>
      <c r="EPP213" s="15"/>
      <c r="EPQ213" s="15"/>
      <c r="EPR213" s="15"/>
      <c r="EPS213" s="15"/>
      <c r="EPT213" s="15"/>
      <c r="EPU213" s="15"/>
      <c r="EPV213" s="15"/>
      <c r="EPW213" s="15"/>
      <c r="EPX213" s="15"/>
      <c r="EPY213" s="15"/>
      <c r="EPZ213" s="15"/>
      <c r="EQA213" s="15"/>
      <c r="EQB213" s="15"/>
      <c r="EQC213" s="15"/>
      <c r="EQD213" s="15"/>
      <c r="EQE213" s="15"/>
      <c r="EQF213" s="15"/>
      <c r="EQG213" s="15"/>
      <c r="EQH213" s="15"/>
      <c r="EQI213" s="15"/>
      <c r="EQJ213" s="15"/>
      <c r="EQK213" s="15"/>
      <c r="EQL213" s="15"/>
      <c r="EQM213" s="15"/>
      <c r="EQN213" s="15"/>
      <c r="EQO213" s="15"/>
      <c r="EQP213" s="15"/>
      <c r="EQQ213" s="15"/>
      <c r="EQR213" s="15"/>
      <c r="EQS213" s="15"/>
      <c r="EQT213" s="15"/>
      <c r="EQU213" s="15"/>
      <c r="EQV213" s="15"/>
      <c r="EQW213" s="15"/>
      <c r="EQX213" s="15"/>
      <c r="EQY213" s="15"/>
      <c r="EQZ213" s="15"/>
      <c r="ERA213" s="15"/>
      <c r="ERB213" s="15"/>
      <c r="ERC213" s="15"/>
      <c r="ERD213" s="15"/>
      <c r="ERE213" s="15"/>
      <c r="ERF213" s="15"/>
      <c r="ERG213" s="15"/>
      <c r="ERH213" s="15"/>
      <c r="ERI213" s="15"/>
      <c r="ERJ213" s="15"/>
      <c r="ERK213" s="15"/>
      <c r="ERL213" s="15"/>
      <c r="ERM213" s="15"/>
      <c r="ERN213" s="15"/>
      <c r="ERO213" s="15"/>
      <c r="ERP213" s="15"/>
      <c r="ERQ213" s="15"/>
      <c r="ERR213" s="15"/>
      <c r="ERS213" s="15"/>
      <c r="ERT213" s="15"/>
      <c r="ERU213" s="15"/>
      <c r="ERV213" s="15"/>
      <c r="ERW213" s="15"/>
      <c r="ERX213" s="15"/>
      <c r="ERY213" s="15"/>
      <c r="ERZ213" s="15"/>
      <c r="ESA213" s="15"/>
      <c r="ESB213" s="15"/>
      <c r="ESC213" s="15"/>
      <c r="ESD213" s="15"/>
      <c r="ESE213" s="15"/>
      <c r="ESF213" s="15"/>
      <c r="ESG213" s="15"/>
      <c r="ESH213" s="15"/>
      <c r="ESI213" s="15"/>
      <c r="ESJ213" s="15"/>
      <c r="ESK213" s="15"/>
      <c r="ESL213" s="15"/>
      <c r="ESM213" s="15"/>
      <c r="ESN213" s="15"/>
      <c r="ESO213" s="15"/>
      <c r="ESP213" s="15"/>
      <c r="ESQ213" s="15"/>
      <c r="ESR213" s="15"/>
      <c r="ESS213" s="15"/>
      <c r="EST213" s="15"/>
      <c r="ESU213" s="15"/>
      <c r="ESV213" s="15"/>
      <c r="ESW213" s="15"/>
      <c r="ESX213" s="15"/>
      <c r="ESY213" s="15"/>
      <c r="ESZ213" s="15"/>
      <c r="ETA213" s="15"/>
      <c r="ETB213" s="15"/>
      <c r="ETC213" s="15"/>
      <c r="ETD213" s="15"/>
      <c r="ETE213" s="15"/>
      <c r="ETF213" s="15"/>
      <c r="ETG213" s="15"/>
      <c r="ETH213" s="15"/>
      <c r="ETI213" s="15"/>
      <c r="ETJ213" s="15"/>
      <c r="ETK213" s="15"/>
      <c r="ETL213" s="15"/>
      <c r="ETM213" s="15"/>
      <c r="ETN213" s="15"/>
      <c r="ETO213" s="15"/>
      <c r="ETP213" s="15"/>
      <c r="ETQ213" s="15"/>
      <c r="ETR213" s="15"/>
      <c r="ETS213" s="15"/>
      <c r="ETT213" s="15"/>
      <c r="ETU213" s="15"/>
      <c r="ETV213" s="15"/>
      <c r="ETW213" s="15"/>
      <c r="ETX213" s="15"/>
      <c r="ETY213" s="15"/>
      <c r="ETZ213" s="15"/>
      <c r="EUA213" s="15"/>
      <c r="EUB213" s="15"/>
      <c r="EUC213" s="15"/>
      <c r="EUD213" s="15"/>
      <c r="EUE213" s="15"/>
      <c r="EUF213" s="15"/>
      <c r="EUG213" s="15"/>
      <c r="EUH213" s="15"/>
      <c r="EUI213" s="15"/>
      <c r="EUJ213" s="15"/>
      <c r="EUK213" s="15"/>
      <c r="EUL213" s="15"/>
      <c r="EUM213" s="15"/>
      <c r="EUN213" s="15"/>
      <c r="EUO213" s="15"/>
      <c r="EUP213" s="15"/>
      <c r="EUQ213" s="15"/>
      <c r="EUR213" s="15"/>
      <c r="EUS213" s="15"/>
      <c r="EUT213" s="15"/>
      <c r="EUU213" s="15"/>
      <c r="EUV213" s="15"/>
      <c r="EUW213" s="15"/>
      <c r="EUX213" s="15"/>
      <c r="EUY213" s="15"/>
      <c r="EUZ213" s="15"/>
      <c r="EVA213" s="15"/>
      <c r="EVB213" s="15"/>
      <c r="EVC213" s="15"/>
      <c r="EVD213" s="15"/>
      <c r="EVE213" s="15"/>
      <c r="EVF213" s="15"/>
      <c r="EVG213" s="15"/>
      <c r="EVH213" s="15"/>
      <c r="EVI213" s="15"/>
      <c r="EVJ213" s="15"/>
      <c r="EVK213" s="15"/>
      <c r="EVL213" s="15"/>
      <c r="EVM213" s="15"/>
      <c r="EVN213" s="15"/>
      <c r="EVO213" s="15"/>
      <c r="EVP213" s="15"/>
      <c r="EVQ213" s="15"/>
      <c r="EVR213" s="15"/>
      <c r="EVS213" s="15"/>
      <c r="EVT213" s="15"/>
      <c r="EVU213" s="15"/>
      <c r="EVV213" s="15"/>
      <c r="EVW213" s="15"/>
      <c r="EVX213" s="15"/>
      <c r="EVY213" s="15"/>
      <c r="EVZ213" s="15"/>
      <c r="EWA213" s="15"/>
      <c r="EWB213" s="15"/>
      <c r="EWC213" s="15"/>
      <c r="EWD213" s="15"/>
      <c r="EWE213" s="15"/>
      <c r="EWF213" s="15"/>
      <c r="EWG213" s="15"/>
      <c r="EWH213" s="15"/>
      <c r="EWI213" s="15"/>
      <c r="EWJ213" s="15"/>
      <c r="EWK213" s="15"/>
      <c r="EWL213" s="15"/>
      <c r="EWM213" s="15"/>
      <c r="EWN213" s="15"/>
      <c r="EWO213" s="15"/>
      <c r="EWP213" s="15"/>
      <c r="EWQ213" s="15"/>
      <c r="EWR213" s="15"/>
      <c r="EWS213" s="15"/>
      <c r="EWT213" s="15"/>
      <c r="EWU213" s="15"/>
      <c r="EWV213" s="15"/>
      <c r="EWW213" s="15"/>
      <c r="EWX213" s="15"/>
      <c r="EWY213" s="15"/>
      <c r="EWZ213" s="15"/>
      <c r="EXA213" s="15"/>
      <c r="EXB213" s="15"/>
      <c r="EXC213" s="15"/>
      <c r="EXD213" s="15"/>
      <c r="EXE213" s="15"/>
      <c r="EXF213" s="15"/>
      <c r="EXG213" s="15"/>
      <c r="EXH213" s="15"/>
      <c r="EXI213" s="15"/>
      <c r="EXJ213" s="15"/>
      <c r="EXK213" s="15"/>
      <c r="EXL213" s="15"/>
      <c r="EXM213" s="15"/>
      <c r="EXN213" s="15"/>
      <c r="EXO213" s="15"/>
      <c r="EXP213" s="15"/>
      <c r="EXQ213" s="15"/>
      <c r="EXR213" s="15"/>
      <c r="EXS213" s="15"/>
      <c r="EXT213" s="15"/>
      <c r="EXU213" s="15"/>
      <c r="EXV213" s="15"/>
      <c r="EXW213" s="15"/>
      <c r="EXX213" s="15"/>
      <c r="EXY213" s="15"/>
      <c r="EXZ213" s="15"/>
      <c r="EYA213" s="15"/>
      <c r="EYB213" s="15"/>
      <c r="EYC213" s="15"/>
      <c r="EYD213" s="15"/>
      <c r="EYE213" s="15"/>
      <c r="EYF213" s="15"/>
      <c r="EYG213" s="15"/>
      <c r="EYH213" s="15"/>
      <c r="EYI213" s="15"/>
      <c r="EYJ213" s="15"/>
      <c r="EYK213" s="15"/>
      <c r="EYL213" s="15"/>
      <c r="EYM213" s="15"/>
      <c r="EYN213" s="15"/>
      <c r="EYO213" s="15"/>
      <c r="EYP213" s="15"/>
      <c r="EYQ213" s="15"/>
      <c r="EYR213" s="15"/>
      <c r="EYS213" s="15"/>
      <c r="EYT213" s="15"/>
      <c r="EYU213" s="15"/>
      <c r="EYV213" s="15"/>
      <c r="EYW213" s="15"/>
      <c r="EYX213" s="15"/>
      <c r="EYY213" s="15"/>
      <c r="EYZ213" s="15"/>
      <c r="EZA213" s="15"/>
      <c r="EZB213" s="15"/>
      <c r="EZC213" s="15"/>
      <c r="EZD213" s="15"/>
      <c r="EZE213" s="15"/>
      <c r="EZF213" s="15"/>
      <c r="EZG213" s="15"/>
      <c r="EZH213" s="15"/>
      <c r="EZI213" s="15"/>
      <c r="EZJ213" s="15"/>
      <c r="EZK213" s="15"/>
      <c r="EZL213" s="15"/>
      <c r="EZM213" s="15"/>
      <c r="EZN213" s="15"/>
      <c r="EZO213" s="15"/>
      <c r="EZP213" s="15"/>
      <c r="EZQ213" s="15"/>
      <c r="EZR213" s="15"/>
      <c r="EZS213" s="15"/>
      <c r="EZT213" s="15"/>
      <c r="EZU213" s="15"/>
      <c r="EZV213" s="15"/>
      <c r="EZW213" s="15"/>
      <c r="EZX213" s="15"/>
      <c r="EZY213" s="15"/>
      <c r="EZZ213" s="15"/>
      <c r="FAA213" s="15"/>
      <c r="FAB213" s="15"/>
      <c r="FAC213" s="15"/>
      <c r="FAD213" s="15"/>
      <c r="FAE213" s="15"/>
      <c r="FAF213" s="15"/>
      <c r="FAG213" s="15"/>
      <c r="FAH213" s="15"/>
      <c r="FAI213" s="15"/>
      <c r="FAJ213" s="15"/>
      <c r="FAK213" s="15"/>
      <c r="FAL213" s="15"/>
      <c r="FAM213" s="15"/>
      <c r="FAN213" s="15"/>
      <c r="FAO213" s="15"/>
      <c r="FAP213" s="15"/>
      <c r="FAQ213" s="15"/>
      <c r="FAR213" s="15"/>
      <c r="FAS213" s="15"/>
      <c r="FAT213" s="15"/>
      <c r="FAU213" s="15"/>
      <c r="FAV213" s="15"/>
      <c r="FAW213" s="15"/>
      <c r="FAX213" s="15"/>
      <c r="FAY213" s="15"/>
      <c r="FAZ213" s="15"/>
      <c r="FBA213" s="15"/>
      <c r="FBB213" s="15"/>
      <c r="FBC213" s="15"/>
      <c r="FBD213" s="15"/>
      <c r="FBE213" s="15"/>
      <c r="FBF213" s="15"/>
      <c r="FBG213" s="15"/>
      <c r="FBH213" s="15"/>
      <c r="FBI213" s="15"/>
      <c r="FBJ213" s="15"/>
      <c r="FBK213" s="15"/>
      <c r="FBL213" s="15"/>
      <c r="FBM213" s="15"/>
      <c r="FBN213" s="15"/>
      <c r="FBO213" s="15"/>
      <c r="FBP213" s="15"/>
      <c r="FBQ213" s="15"/>
      <c r="FBR213" s="15"/>
      <c r="FBS213" s="15"/>
      <c r="FBT213" s="15"/>
      <c r="FBU213" s="15"/>
      <c r="FBV213" s="15"/>
      <c r="FBW213" s="15"/>
      <c r="FBX213" s="15"/>
      <c r="FBY213" s="15"/>
      <c r="FBZ213" s="15"/>
      <c r="FCA213" s="15"/>
      <c r="FCB213" s="15"/>
      <c r="FCC213" s="15"/>
      <c r="FCD213" s="15"/>
      <c r="FCE213" s="15"/>
      <c r="FCF213" s="15"/>
      <c r="FCG213" s="15"/>
      <c r="FCH213" s="15"/>
      <c r="FCI213" s="15"/>
      <c r="FCJ213" s="15"/>
      <c r="FCK213" s="15"/>
      <c r="FCL213" s="15"/>
      <c r="FCM213" s="15"/>
      <c r="FCN213" s="15"/>
      <c r="FCO213" s="15"/>
      <c r="FCP213" s="15"/>
      <c r="FCQ213" s="15"/>
      <c r="FCR213" s="15"/>
      <c r="FCS213" s="15"/>
      <c r="FCT213" s="15"/>
      <c r="FCU213" s="15"/>
      <c r="FCV213" s="15"/>
      <c r="FCW213" s="15"/>
      <c r="FCX213" s="15"/>
      <c r="FCY213" s="15"/>
      <c r="FCZ213" s="15"/>
      <c r="FDA213" s="15"/>
      <c r="FDB213" s="15"/>
      <c r="FDC213" s="15"/>
      <c r="FDD213" s="15"/>
      <c r="FDE213" s="15"/>
      <c r="FDF213" s="15"/>
      <c r="FDG213" s="15"/>
      <c r="FDH213" s="15"/>
      <c r="FDI213" s="15"/>
      <c r="FDJ213" s="15"/>
      <c r="FDK213" s="15"/>
      <c r="FDL213" s="15"/>
      <c r="FDM213" s="15"/>
      <c r="FDN213" s="15"/>
      <c r="FDO213" s="15"/>
      <c r="FDP213" s="15"/>
      <c r="FDQ213" s="15"/>
      <c r="FDR213" s="15"/>
      <c r="FDS213" s="15"/>
      <c r="FDT213" s="15"/>
      <c r="FDU213" s="15"/>
      <c r="FDV213" s="15"/>
      <c r="FDW213" s="15"/>
      <c r="FDX213" s="15"/>
      <c r="FDY213" s="15"/>
      <c r="FDZ213" s="15"/>
      <c r="FEA213" s="15"/>
      <c r="FEB213" s="15"/>
      <c r="FEC213" s="15"/>
      <c r="FED213" s="15"/>
      <c r="FEE213" s="15"/>
      <c r="FEF213" s="15"/>
      <c r="FEG213" s="15"/>
      <c r="FEH213" s="15"/>
      <c r="FEI213" s="15"/>
      <c r="FEJ213" s="15"/>
      <c r="FEK213" s="15"/>
      <c r="FEL213" s="15"/>
      <c r="FEM213" s="15"/>
      <c r="FEN213" s="15"/>
      <c r="FEO213" s="15"/>
      <c r="FEP213" s="15"/>
      <c r="FEQ213" s="15"/>
      <c r="FER213" s="15"/>
      <c r="FES213" s="15"/>
      <c r="FET213" s="15"/>
      <c r="FEU213" s="15"/>
      <c r="FEV213" s="15"/>
      <c r="FEW213" s="15"/>
      <c r="FEX213" s="15"/>
      <c r="FEY213" s="15"/>
      <c r="FEZ213" s="15"/>
      <c r="FFA213" s="15"/>
      <c r="FFB213" s="15"/>
      <c r="FFC213" s="15"/>
      <c r="FFD213" s="15"/>
      <c r="FFE213" s="15"/>
      <c r="FFF213" s="15"/>
      <c r="FFG213" s="15"/>
      <c r="FFH213" s="15"/>
      <c r="FFI213" s="15"/>
      <c r="FFJ213" s="15"/>
      <c r="FFK213" s="15"/>
      <c r="FFL213" s="15"/>
      <c r="FFM213" s="15"/>
      <c r="FFN213" s="15"/>
      <c r="FFO213" s="15"/>
      <c r="FFP213" s="15"/>
      <c r="FFQ213" s="15"/>
      <c r="FFR213" s="15"/>
      <c r="FFS213" s="15"/>
      <c r="FFT213" s="15"/>
      <c r="FFU213" s="15"/>
      <c r="FFV213" s="15"/>
      <c r="FFW213" s="15"/>
      <c r="FFX213" s="15"/>
      <c r="FFY213" s="15"/>
      <c r="FFZ213" s="15"/>
      <c r="FGA213" s="15"/>
      <c r="FGB213" s="15"/>
      <c r="FGC213" s="15"/>
      <c r="FGD213" s="15"/>
      <c r="FGE213" s="15"/>
      <c r="FGF213" s="15"/>
      <c r="FGG213" s="15"/>
      <c r="FGH213" s="15"/>
      <c r="FGI213" s="15"/>
      <c r="FGJ213" s="15"/>
      <c r="FGK213" s="15"/>
      <c r="FGL213" s="15"/>
      <c r="FGM213" s="15"/>
      <c r="FGN213" s="15"/>
      <c r="FGO213" s="15"/>
      <c r="FGP213" s="15"/>
      <c r="FGQ213" s="15"/>
      <c r="FGR213" s="15"/>
      <c r="FGS213" s="15"/>
      <c r="FGT213" s="15"/>
      <c r="FGU213" s="15"/>
      <c r="FGV213" s="15"/>
      <c r="FGW213" s="15"/>
      <c r="FGX213" s="15"/>
      <c r="FGY213" s="15"/>
      <c r="FGZ213" s="15"/>
      <c r="FHA213" s="15"/>
      <c r="FHB213" s="15"/>
      <c r="FHC213" s="15"/>
      <c r="FHD213" s="15"/>
      <c r="FHE213" s="15"/>
      <c r="FHF213" s="15"/>
      <c r="FHG213" s="15"/>
      <c r="FHH213" s="15"/>
      <c r="FHI213" s="15"/>
      <c r="FHJ213" s="15"/>
      <c r="FHK213" s="15"/>
      <c r="FHL213" s="15"/>
      <c r="FHM213" s="15"/>
      <c r="FHN213" s="15"/>
      <c r="FHO213" s="15"/>
      <c r="FHP213" s="15"/>
      <c r="FHQ213" s="15"/>
      <c r="FHR213" s="15"/>
      <c r="FHS213" s="15"/>
      <c r="FHT213" s="15"/>
      <c r="FHU213" s="15"/>
      <c r="FHV213" s="15"/>
      <c r="FHW213" s="15"/>
      <c r="FHX213" s="15"/>
      <c r="FHY213" s="15"/>
      <c r="FHZ213" s="15"/>
      <c r="FIA213" s="15"/>
      <c r="FIB213" s="15"/>
      <c r="FIC213" s="15"/>
      <c r="FID213" s="15"/>
      <c r="FIE213" s="15"/>
      <c r="FIF213" s="15"/>
      <c r="FIG213" s="15"/>
      <c r="FIH213" s="15"/>
      <c r="FII213" s="15"/>
      <c r="FIJ213" s="15"/>
      <c r="FIK213" s="15"/>
      <c r="FIL213" s="15"/>
      <c r="FIM213" s="15"/>
      <c r="FIN213" s="15"/>
      <c r="FIO213" s="15"/>
      <c r="FIP213" s="15"/>
      <c r="FIQ213" s="15"/>
      <c r="FIR213" s="15"/>
      <c r="FIS213" s="15"/>
      <c r="FIT213" s="15"/>
      <c r="FIU213" s="15"/>
      <c r="FIV213" s="15"/>
      <c r="FIW213" s="15"/>
      <c r="FIX213" s="15"/>
      <c r="FIY213" s="15"/>
      <c r="FIZ213" s="15"/>
      <c r="FJA213" s="15"/>
      <c r="FJB213" s="15"/>
      <c r="FJC213" s="15"/>
      <c r="FJD213" s="15"/>
      <c r="FJE213" s="15"/>
      <c r="FJF213" s="15"/>
      <c r="FJG213" s="15"/>
      <c r="FJH213" s="15"/>
      <c r="FJI213" s="15"/>
      <c r="FJJ213" s="15"/>
      <c r="FJK213" s="15"/>
      <c r="FJL213" s="15"/>
      <c r="FJM213" s="15"/>
      <c r="FJN213" s="15"/>
      <c r="FJO213" s="15"/>
      <c r="FJP213" s="15"/>
      <c r="FJQ213" s="15"/>
      <c r="FJR213" s="15"/>
      <c r="FJS213" s="15"/>
      <c r="FJT213" s="15"/>
      <c r="FJU213" s="15"/>
      <c r="FJV213" s="15"/>
      <c r="FJW213" s="15"/>
      <c r="FJX213" s="15"/>
      <c r="FJY213" s="15"/>
      <c r="FJZ213" s="15"/>
      <c r="FKA213" s="15"/>
      <c r="FKB213" s="15"/>
      <c r="FKC213" s="15"/>
      <c r="FKD213" s="15"/>
      <c r="FKE213" s="15"/>
      <c r="FKF213" s="15"/>
      <c r="FKG213" s="15"/>
      <c r="FKH213" s="15"/>
      <c r="FKI213" s="15"/>
      <c r="FKJ213" s="15"/>
      <c r="FKK213" s="15"/>
      <c r="FKL213" s="15"/>
      <c r="FKM213" s="15"/>
      <c r="FKN213" s="15"/>
      <c r="FKO213" s="15"/>
      <c r="FKP213" s="15"/>
      <c r="FKQ213" s="15"/>
      <c r="FKR213" s="15"/>
      <c r="FKS213" s="15"/>
      <c r="FKT213" s="15"/>
      <c r="FKU213" s="15"/>
      <c r="FKV213" s="15"/>
      <c r="FKW213" s="15"/>
      <c r="FKX213" s="15"/>
      <c r="FKY213" s="15"/>
      <c r="FKZ213" s="15"/>
      <c r="FLA213" s="15"/>
      <c r="FLB213" s="15"/>
      <c r="FLC213" s="15"/>
      <c r="FLD213" s="15"/>
      <c r="FLE213" s="15"/>
      <c r="FLF213" s="15"/>
      <c r="FLG213" s="15"/>
      <c r="FLH213" s="15"/>
      <c r="FLI213" s="15"/>
      <c r="FLJ213" s="15"/>
      <c r="FLK213" s="15"/>
      <c r="FLL213" s="15"/>
      <c r="FLM213" s="15"/>
      <c r="FLN213" s="15"/>
      <c r="FLO213" s="15"/>
      <c r="FLP213" s="15"/>
      <c r="FLQ213" s="15"/>
      <c r="FLR213" s="15"/>
      <c r="FLS213" s="15"/>
      <c r="FLT213" s="15"/>
      <c r="FLU213" s="15"/>
      <c r="FLV213" s="15"/>
      <c r="FLW213" s="15"/>
      <c r="FLX213" s="15"/>
      <c r="FLY213" s="15"/>
      <c r="FLZ213" s="15"/>
      <c r="FMA213" s="15"/>
      <c r="FMB213" s="15"/>
      <c r="FMC213" s="15"/>
      <c r="FMD213" s="15"/>
      <c r="FME213" s="15"/>
      <c r="FMF213" s="15"/>
      <c r="FMG213" s="15"/>
      <c r="FMH213" s="15"/>
      <c r="FMI213" s="15"/>
      <c r="FMJ213" s="15"/>
      <c r="FMK213" s="15"/>
      <c r="FML213" s="15"/>
      <c r="FMM213" s="15"/>
      <c r="FMN213" s="15"/>
      <c r="FMO213" s="15"/>
      <c r="FMP213" s="15"/>
      <c r="FMQ213" s="15"/>
      <c r="FMR213" s="15"/>
      <c r="FMS213" s="15"/>
      <c r="FMT213" s="15"/>
      <c r="FMU213" s="15"/>
      <c r="FMV213" s="15"/>
      <c r="FMW213" s="15"/>
      <c r="FMX213" s="15"/>
      <c r="FMY213" s="15"/>
      <c r="FMZ213" s="15"/>
      <c r="FNA213" s="15"/>
      <c r="FNB213" s="15"/>
      <c r="FNC213" s="15"/>
      <c r="FND213" s="15"/>
      <c r="FNE213" s="15"/>
      <c r="FNF213" s="15"/>
      <c r="FNG213" s="15"/>
      <c r="FNH213" s="15"/>
      <c r="FNI213" s="15"/>
      <c r="FNJ213" s="15"/>
      <c r="FNK213" s="15"/>
      <c r="FNL213" s="15"/>
      <c r="FNM213" s="15"/>
      <c r="FNN213" s="15"/>
      <c r="FNO213" s="15"/>
      <c r="FNP213" s="15"/>
      <c r="FNQ213" s="15"/>
      <c r="FNR213" s="15"/>
      <c r="FNS213" s="15"/>
      <c r="FNT213" s="15"/>
      <c r="FNU213" s="15"/>
      <c r="FNV213" s="15"/>
      <c r="FNW213" s="15"/>
      <c r="FNX213" s="15"/>
      <c r="FNY213" s="15"/>
      <c r="FNZ213" s="15"/>
      <c r="FOA213" s="15"/>
      <c r="FOB213" s="15"/>
      <c r="FOC213" s="15"/>
      <c r="FOD213" s="15"/>
      <c r="FOE213" s="15"/>
      <c r="FOF213" s="15"/>
      <c r="FOG213" s="15"/>
      <c r="FOH213" s="15"/>
      <c r="FOI213" s="15"/>
      <c r="FOJ213" s="15"/>
      <c r="FOK213" s="15"/>
      <c r="FOL213" s="15"/>
      <c r="FOM213" s="15"/>
      <c r="FON213" s="15"/>
      <c r="FOO213" s="15"/>
      <c r="FOP213" s="15"/>
      <c r="FOQ213" s="15"/>
      <c r="FOR213" s="15"/>
      <c r="FOS213" s="15"/>
      <c r="FOT213" s="15"/>
      <c r="FOU213" s="15"/>
      <c r="FOV213" s="15"/>
      <c r="FOW213" s="15"/>
      <c r="FOX213" s="15"/>
      <c r="FOY213" s="15"/>
      <c r="FOZ213" s="15"/>
      <c r="FPA213" s="15"/>
      <c r="FPB213" s="15"/>
      <c r="FPC213" s="15"/>
      <c r="FPD213" s="15"/>
      <c r="FPE213" s="15"/>
      <c r="FPF213" s="15"/>
      <c r="FPG213" s="15"/>
      <c r="FPH213" s="15"/>
      <c r="FPI213" s="15"/>
      <c r="FPJ213" s="15"/>
      <c r="FPK213" s="15"/>
      <c r="FPL213" s="15"/>
      <c r="FPM213" s="15"/>
      <c r="FPN213" s="15"/>
      <c r="FPO213" s="15"/>
      <c r="FPP213" s="15"/>
      <c r="FPQ213" s="15"/>
      <c r="FPR213" s="15"/>
      <c r="FPS213" s="15"/>
      <c r="FPT213" s="15"/>
      <c r="FPU213" s="15"/>
      <c r="FPV213" s="15"/>
      <c r="FPW213" s="15"/>
      <c r="FPX213" s="15"/>
      <c r="FPY213" s="15"/>
      <c r="FPZ213" s="15"/>
      <c r="FQA213" s="15"/>
      <c r="FQB213" s="15"/>
      <c r="FQC213" s="15"/>
      <c r="FQD213" s="15"/>
      <c r="FQE213" s="15"/>
      <c r="FQF213" s="15"/>
      <c r="FQG213" s="15"/>
      <c r="FQH213" s="15"/>
      <c r="FQI213" s="15"/>
      <c r="FQJ213" s="15"/>
      <c r="FQK213" s="15"/>
      <c r="FQL213" s="15"/>
      <c r="FQM213" s="15"/>
      <c r="FQN213" s="15"/>
      <c r="FQO213" s="15"/>
      <c r="FQP213" s="15"/>
      <c r="FQQ213" s="15"/>
      <c r="FQR213" s="15"/>
      <c r="FQS213" s="15"/>
      <c r="FQT213" s="15"/>
      <c r="FQU213" s="15"/>
      <c r="FQV213" s="15"/>
      <c r="FQW213" s="15"/>
      <c r="FQX213" s="15"/>
      <c r="FQY213" s="15"/>
      <c r="FQZ213" s="15"/>
      <c r="FRA213" s="15"/>
      <c r="FRB213" s="15"/>
      <c r="FRC213" s="15"/>
      <c r="FRD213" s="15"/>
      <c r="FRE213" s="15"/>
      <c r="FRF213" s="15"/>
      <c r="FRG213" s="15"/>
      <c r="FRH213" s="15"/>
      <c r="FRI213" s="15"/>
      <c r="FRJ213" s="15"/>
      <c r="FRK213" s="15"/>
      <c r="FRL213" s="15"/>
      <c r="FRM213" s="15"/>
      <c r="FRN213" s="15"/>
      <c r="FRO213" s="15"/>
      <c r="FRP213" s="15"/>
      <c r="FRQ213" s="15"/>
      <c r="FRR213" s="15"/>
      <c r="FRS213" s="15"/>
      <c r="FRT213" s="15"/>
      <c r="FRU213" s="15"/>
      <c r="FRV213" s="15"/>
      <c r="FRW213" s="15"/>
      <c r="FRX213" s="15"/>
      <c r="FRY213" s="15"/>
      <c r="FRZ213" s="15"/>
      <c r="FSA213" s="15"/>
      <c r="FSB213" s="15"/>
      <c r="FSC213" s="15"/>
      <c r="FSD213" s="15"/>
      <c r="FSE213" s="15"/>
      <c r="FSF213" s="15"/>
      <c r="FSG213" s="15"/>
      <c r="FSH213" s="15"/>
      <c r="FSI213" s="15"/>
      <c r="FSJ213" s="15"/>
      <c r="FSK213" s="15"/>
      <c r="FSL213" s="15"/>
      <c r="FSM213" s="15"/>
      <c r="FSN213" s="15"/>
      <c r="FSO213" s="15"/>
      <c r="FSP213" s="15"/>
      <c r="FSQ213" s="15"/>
      <c r="FSR213" s="15"/>
      <c r="FSS213" s="15"/>
      <c r="FST213" s="15"/>
      <c r="FSU213" s="15"/>
      <c r="FSV213" s="15"/>
      <c r="FSW213" s="15"/>
      <c r="FSX213" s="15"/>
      <c r="FSY213" s="15"/>
      <c r="FSZ213" s="15"/>
      <c r="FTA213" s="15"/>
      <c r="FTB213" s="15"/>
      <c r="FTC213" s="15"/>
      <c r="FTD213" s="15"/>
      <c r="FTE213" s="15"/>
      <c r="FTF213" s="15"/>
      <c r="FTG213" s="15"/>
      <c r="FTH213" s="15"/>
      <c r="FTI213" s="15"/>
      <c r="FTJ213" s="15"/>
      <c r="FTK213" s="15"/>
      <c r="FTL213" s="15"/>
      <c r="FTM213" s="15"/>
      <c r="FTN213" s="15"/>
      <c r="FTO213" s="15"/>
      <c r="FTP213" s="15"/>
      <c r="FTQ213" s="15"/>
      <c r="FTR213" s="15"/>
      <c r="FTS213" s="15"/>
      <c r="FTT213" s="15"/>
      <c r="FTU213" s="15"/>
      <c r="FTV213" s="15"/>
      <c r="FTW213" s="15"/>
      <c r="FTX213" s="15"/>
      <c r="FTY213" s="15"/>
      <c r="FTZ213" s="15"/>
      <c r="FUA213" s="15"/>
      <c r="FUB213" s="15"/>
      <c r="FUC213" s="15"/>
      <c r="FUD213" s="15"/>
      <c r="FUE213" s="15"/>
      <c r="FUF213" s="15"/>
      <c r="FUG213" s="15"/>
      <c r="FUH213" s="15"/>
      <c r="FUI213" s="15"/>
      <c r="FUJ213" s="15"/>
      <c r="FUK213" s="15"/>
      <c r="FUL213" s="15"/>
      <c r="FUM213" s="15"/>
      <c r="FUN213" s="15"/>
      <c r="FUO213" s="15"/>
      <c r="FUP213" s="15"/>
      <c r="FUQ213" s="15"/>
      <c r="FUR213" s="15"/>
      <c r="FUS213" s="15"/>
      <c r="FUT213" s="15"/>
      <c r="FUU213" s="15"/>
      <c r="FUV213" s="15"/>
      <c r="FUW213" s="15"/>
      <c r="FUX213" s="15"/>
      <c r="FUY213" s="15"/>
      <c r="FUZ213" s="15"/>
      <c r="FVA213" s="15"/>
      <c r="FVB213" s="15"/>
      <c r="FVC213" s="15"/>
      <c r="FVD213" s="15"/>
      <c r="FVE213" s="15"/>
      <c r="FVF213" s="15"/>
      <c r="FVG213" s="15"/>
      <c r="FVH213" s="15"/>
      <c r="FVI213" s="15"/>
      <c r="FVJ213" s="15"/>
      <c r="FVK213" s="15"/>
      <c r="FVL213" s="15"/>
      <c r="FVM213" s="15"/>
      <c r="FVN213" s="15"/>
      <c r="FVO213" s="15"/>
      <c r="FVP213" s="15"/>
      <c r="FVQ213" s="15"/>
      <c r="FVR213" s="15"/>
      <c r="FVS213" s="15"/>
      <c r="FVT213" s="15"/>
      <c r="FVU213" s="15"/>
      <c r="FVV213" s="15"/>
      <c r="FVW213" s="15"/>
      <c r="FVX213" s="15"/>
      <c r="FVY213" s="15"/>
      <c r="FVZ213" s="15"/>
      <c r="FWA213" s="15"/>
      <c r="FWB213" s="15"/>
      <c r="FWC213" s="15"/>
      <c r="FWD213" s="15"/>
      <c r="FWE213" s="15"/>
      <c r="FWF213" s="15"/>
      <c r="FWG213" s="15"/>
      <c r="FWH213" s="15"/>
      <c r="FWI213" s="15"/>
      <c r="FWJ213" s="15"/>
      <c r="FWK213" s="15"/>
      <c r="FWL213" s="15"/>
      <c r="FWM213" s="15"/>
      <c r="FWN213" s="15"/>
      <c r="FWO213" s="15"/>
      <c r="FWP213" s="15"/>
      <c r="FWQ213" s="15"/>
      <c r="FWR213" s="15"/>
      <c r="FWS213" s="15"/>
      <c r="FWT213" s="15"/>
      <c r="FWU213" s="15"/>
      <c r="FWV213" s="15"/>
      <c r="FWW213" s="15"/>
      <c r="FWX213" s="15"/>
      <c r="FWY213" s="15"/>
      <c r="FWZ213" s="15"/>
      <c r="FXA213" s="15"/>
      <c r="FXB213" s="15"/>
      <c r="FXC213" s="15"/>
      <c r="FXD213" s="15"/>
      <c r="FXE213" s="15"/>
      <c r="FXF213" s="15"/>
      <c r="FXG213" s="15"/>
      <c r="FXH213" s="15"/>
      <c r="FXI213" s="15"/>
      <c r="FXJ213" s="15"/>
      <c r="FXK213" s="15"/>
      <c r="FXL213" s="15"/>
      <c r="FXM213" s="15"/>
      <c r="FXN213" s="15"/>
      <c r="FXO213" s="15"/>
      <c r="FXP213" s="15"/>
      <c r="FXQ213" s="15"/>
      <c r="FXR213" s="15"/>
      <c r="FXS213" s="15"/>
      <c r="FXT213" s="15"/>
      <c r="FXU213" s="15"/>
      <c r="FXV213" s="15"/>
      <c r="FXW213" s="15"/>
      <c r="FXX213" s="15"/>
      <c r="FXY213" s="15"/>
      <c r="FXZ213" s="15"/>
      <c r="FYA213" s="15"/>
      <c r="FYB213" s="15"/>
      <c r="FYC213" s="15"/>
      <c r="FYD213" s="15"/>
      <c r="FYE213" s="15"/>
      <c r="FYF213" s="15"/>
      <c r="FYG213" s="15"/>
      <c r="FYH213" s="15"/>
      <c r="FYI213" s="15"/>
      <c r="FYJ213" s="15"/>
      <c r="FYK213" s="15"/>
      <c r="FYL213" s="15"/>
      <c r="FYM213" s="15"/>
      <c r="FYN213" s="15"/>
      <c r="FYO213" s="15"/>
      <c r="FYP213" s="15"/>
      <c r="FYQ213" s="15"/>
      <c r="FYR213" s="15"/>
      <c r="FYS213" s="15"/>
      <c r="FYT213" s="15"/>
      <c r="FYU213" s="15"/>
      <c r="FYV213" s="15"/>
      <c r="FYW213" s="15"/>
      <c r="FYX213" s="15"/>
      <c r="FYY213" s="15"/>
      <c r="FYZ213" s="15"/>
      <c r="FZA213" s="15"/>
      <c r="FZB213" s="15"/>
      <c r="FZC213" s="15"/>
      <c r="FZD213" s="15"/>
      <c r="FZE213" s="15"/>
      <c r="FZF213" s="15"/>
      <c r="FZG213" s="15"/>
      <c r="FZH213" s="15"/>
      <c r="FZI213" s="15"/>
      <c r="FZJ213" s="15"/>
      <c r="FZK213" s="15"/>
      <c r="FZL213" s="15"/>
      <c r="FZM213" s="15"/>
      <c r="FZN213" s="15"/>
      <c r="FZO213" s="15"/>
      <c r="FZP213" s="15"/>
      <c r="FZQ213" s="15"/>
      <c r="FZR213" s="15"/>
      <c r="FZS213" s="15"/>
      <c r="FZT213" s="15"/>
      <c r="FZU213" s="15"/>
      <c r="FZV213" s="15"/>
      <c r="FZW213" s="15"/>
      <c r="FZX213" s="15"/>
      <c r="FZY213" s="15"/>
      <c r="FZZ213" s="15"/>
      <c r="GAA213" s="15"/>
      <c r="GAB213" s="15"/>
      <c r="GAC213" s="15"/>
      <c r="GAD213" s="15"/>
      <c r="GAE213" s="15"/>
      <c r="GAF213" s="15"/>
      <c r="GAG213" s="15"/>
      <c r="GAH213" s="15"/>
      <c r="GAI213" s="15"/>
      <c r="GAJ213" s="15"/>
      <c r="GAK213" s="15"/>
      <c r="GAL213" s="15"/>
      <c r="GAM213" s="15"/>
      <c r="GAN213" s="15"/>
      <c r="GAO213" s="15"/>
      <c r="GAP213" s="15"/>
      <c r="GAQ213" s="15"/>
      <c r="GAR213" s="15"/>
      <c r="GAS213" s="15"/>
      <c r="GAT213" s="15"/>
      <c r="GAU213" s="15"/>
      <c r="GAV213" s="15"/>
      <c r="GAW213" s="15"/>
      <c r="GAX213" s="15"/>
      <c r="GAY213" s="15"/>
      <c r="GAZ213" s="15"/>
      <c r="GBA213" s="15"/>
      <c r="GBB213" s="15"/>
      <c r="GBC213" s="15"/>
      <c r="GBD213" s="15"/>
      <c r="GBE213" s="15"/>
      <c r="GBF213" s="15"/>
      <c r="GBG213" s="15"/>
      <c r="GBH213" s="15"/>
      <c r="GBI213" s="15"/>
      <c r="GBJ213" s="15"/>
      <c r="GBK213" s="15"/>
      <c r="GBL213" s="15"/>
      <c r="GBM213" s="15"/>
      <c r="GBN213" s="15"/>
      <c r="GBO213" s="15"/>
      <c r="GBP213" s="15"/>
      <c r="GBQ213" s="15"/>
      <c r="GBR213" s="15"/>
      <c r="GBS213" s="15"/>
      <c r="GBT213" s="15"/>
      <c r="GBU213" s="15"/>
      <c r="GBV213" s="15"/>
      <c r="GBW213" s="15"/>
      <c r="GBX213" s="15"/>
      <c r="GBY213" s="15"/>
      <c r="GBZ213" s="15"/>
      <c r="GCA213" s="15"/>
      <c r="GCB213" s="15"/>
      <c r="GCC213" s="15"/>
      <c r="GCD213" s="15"/>
      <c r="GCE213" s="15"/>
      <c r="GCF213" s="15"/>
      <c r="GCG213" s="15"/>
      <c r="GCH213" s="15"/>
      <c r="GCI213" s="15"/>
      <c r="GCJ213" s="15"/>
      <c r="GCK213" s="15"/>
      <c r="GCL213" s="15"/>
      <c r="GCM213" s="15"/>
      <c r="GCN213" s="15"/>
      <c r="GCO213" s="15"/>
      <c r="GCP213" s="15"/>
      <c r="GCQ213" s="15"/>
      <c r="GCR213" s="15"/>
      <c r="GCS213" s="15"/>
      <c r="GCT213" s="15"/>
      <c r="GCU213" s="15"/>
      <c r="GCV213" s="15"/>
      <c r="GCW213" s="15"/>
      <c r="GCX213" s="15"/>
      <c r="GCY213" s="15"/>
      <c r="GCZ213" s="15"/>
      <c r="GDA213" s="15"/>
      <c r="GDB213" s="15"/>
      <c r="GDC213" s="15"/>
      <c r="GDD213" s="15"/>
      <c r="GDE213" s="15"/>
      <c r="GDF213" s="15"/>
      <c r="GDG213" s="15"/>
      <c r="GDH213" s="15"/>
      <c r="GDI213" s="15"/>
      <c r="GDJ213" s="15"/>
      <c r="GDK213" s="15"/>
      <c r="GDL213" s="15"/>
      <c r="GDM213" s="15"/>
      <c r="GDN213" s="15"/>
      <c r="GDO213" s="15"/>
      <c r="GDP213" s="15"/>
      <c r="GDQ213" s="15"/>
      <c r="GDR213" s="15"/>
      <c r="GDS213" s="15"/>
      <c r="GDT213" s="15"/>
      <c r="GDU213" s="15"/>
      <c r="GDV213" s="15"/>
      <c r="GDW213" s="15"/>
      <c r="GDX213" s="15"/>
      <c r="GDY213" s="15"/>
      <c r="GDZ213" s="15"/>
      <c r="GEA213" s="15"/>
      <c r="GEB213" s="15"/>
      <c r="GEC213" s="15"/>
      <c r="GED213" s="15"/>
      <c r="GEE213" s="15"/>
      <c r="GEF213" s="15"/>
      <c r="GEG213" s="15"/>
      <c r="GEH213" s="15"/>
      <c r="GEI213" s="15"/>
      <c r="GEJ213" s="15"/>
      <c r="GEK213" s="15"/>
      <c r="GEL213" s="15"/>
      <c r="GEM213" s="15"/>
      <c r="GEN213" s="15"/>
      <c r="GEO213" s="15"/>
      <c r="GEP213" s="15"/>
      <c r="GEQ213" s="15"/>
      <c r="GER213" s="15"/>
      <c r="GES213" s="15"/>
      <c r="GET213" s="15"/>
      <c r="GEU213" s="15"/>
      <c r="GEV213" s="15"/>
      <c r="GEW213" s="15"/>
      <c r="GEX213" s="15"/>
      <c r="GEY213" s="15"/>
      <c r="GEZ213" s="15"/>
      <c r="GFA213" s="15"/>
      <c r="GFB213" s="15"/>
      <c r="GFC213" s="15"/>
      <c r="GFD213" s="15"/>
      <c r="GFE213" s="15"/>
      <c r="GFF213" s="15"/>
      <c r="GFG213" s="15"/>
      <c r="GFH213" s="15"/>
      <c r="GFI213" s="15"/>
      <c r="GFJ213" s="15"/>
      <c r="GFK213" s="15"/>
      <c r="GFL213" s="15"/>
      <c r="GFM213" s="15"/>
      <c r="GFN213" s="15"/>
      <c r="GFO213" s="15"/>
      <c r="GFP213" s="15"/>
      <c r="GFQ213" s="15"/>
      <c r="GFR213" s="15"/>
      <c r="GFS213" s="15"/>
      <c r="GFT213" s="15"/>
      <c r="GFU213" s="15"/>
      <c r="GFV213" s="15"/>
      <c r="GFW213" s="15"/>
      <c r="GFX213" s="15"/>
      <c r="GFY213" s="15"/>
      <c r="GFZ213" s="15"/>
      <c r="GGA213" s="15"/>
      <c r="GGB213" s="15"/>
      <c r="GGC213" s="15"/>
      <c r="GGD213" s="15"/>
      <c r="GGE213" s="15"/>
      <c r="GGF213" s="15"/>
      <c r="GGG213" s="15"/>
      <c r="GGH213" s="15"/>
      <c r="GGI213" s="15"/>
      <c r="GGJ213" s="15"/>
      <c r="GGK213" s="15"/>
      <c r="GGL213" s="15"/>
      <c r="GGM213" s="15"/>
      <c r="GGN213" s="15"/>
      <c r="GGO213" s="15"/>
      <c r="GGP213" s="15"/>
      <c r="GGQ213" s="15"/>
      <c r="GGR213" s="15"/>
      <c r="GGS213" s="15"/>
      <c r="GGT213" s="15"/>
      <c r="GGU213" s="15"/>
      <c r="GGV213" s="15"/>
      <c r="GGW213" s="15"/>
      <c r="GGX213" s="15"/>
      <c r="GGY213" s="15"/>
      <c r="GGZ213" s="15"/>
      <c r="GHA213" s="15"/>
      <c r="GHB213" s="15"/>
      <c r="GHC213" s="15"/>
      <c r="GHD213" s="15"/>
      <c r="GHE213" s="15"/>
      <c r="GHF213" s="15"/>
      <c r="GHG213" s="15"/>
      <c r="GHH213" s="15"/>
      <c r="GHI213" s="15"/>
      <c r="GHJ213" s="15"/>
      <c r="GHK213" s="15"/>
      <c r="GHL213" s="15"/>
      <c r="GHM213" s="15"/>
      <c r="GHN213" s="15"/>
      <c r="GHO213" s="15"/>
      <c r="GHP213" s="15"/>
      <c r="GHQ213" s="15"/>
      <c r="GHR213" s="15"/>
      <c r="GHS213" s="15"/>
      <c r="GHT213" s="15"/>
      <c r="GHU213" s="15"/>
      <c r="GHV213" s="15"/>
      <c r="GHW213" s="15"/>
      <c r="GHX213" s="15"/>
      <c r="GHY213" s="15"/>
      <c r="GHZ213" s="15"/>
      <c r="GIA213" s="15"/>
      <c r="GIB213" s="15"/>
      <c r="GIC213" s="15"/>
      <c r="GID213" s="15"/>
      <c r="GIE213" s="15"/>
      <c r="GIF213" s="15"/>
      <c r="GIG213" s="15"/>
      <c r="GIH213" s="15"/>
      <c r="GII213" s="15"/>
      <c r="GIJ213" s="15"/>
      <c r="GIK213" s="15"/>
      <c r="GIL213" s="15"/>
      <c r="GIM213" s="15"/>
      <c r="GIN213" s="15"/>
      <c r="GIO213" s="15"/>
      <c r="GIP213" s="15"/>
      <c r="GIQ213" s="15"/>
      <c r="GIR213" s="15"/>
      <c r="GIS213" s="15"/>
      <c r="GIT213" s="15"/>
      <c r="GIU213" s="15"/>
      <c r="GIV213" s="15"/>
      <c r="GIW213" s="15"/>
      <c r="GIX213" s="15"/>
      <c r="GIY213" s="15"/>
      <c r="GIZ213" s="15"/>
      <c r="GJA213" s="15"/>
      <c r="GJB213" s="15"/>
      <c r="GJC213" s="15"/>
      <c r="GJD213" s="15"/>
      <c r="GJE213" s="15"/>
      <c r="GJF213" s="15"/>
      <c r="GJG213" s="15"/>
      <c r="GJH213" s="15"/>
      <c r="GJI213" s="15"/>
      <c r="GJJ213" s="15"/>
      <c r="GJK213" s="15"/>
      <c r="GJL213" s="15"/>
      <c r="GJM213" s="15"/>
      <c r="GJN213" s="15"/>
      <c r="GJO213" s="15"/>
      <c r="GJP213" s="15"/>
      <c r="GJQ213" s="15"/>
      <c r="GJR213" s="15"/>
      <c r="GJS213" s="15"/>
      <c r="GJT213" s="15"/>
      <c r="GJU213" s="15"/>
      <c r="GJV213" s="15"/>
      <c r="GJW213" s="15"/>
      <c r="GJX213" s="15"/>
      <c r="GJY213" s="15"/>
      <c r="GJZ213" s="15"/>
      <c r="GKA213" s="15"/>
      <c r="GKB213" s="15"/>
      <c r="GKC213" s="15"/>
      <c r="GKD213" s="15"/>
      <c r="GKE213" s="15"/>
      <c r="GKF213" s="15"/>
      <c r="GKG213" s="15"/>
      <c r="GKH213" s="15"/>
      <c r="GKI213" s="15"/>
      <c r="GKJ213" s="15"/>
      <c r="GKK213" s="15"/>
      <c r="GKL213" s="15"/>
      <c r="GKM213" s="15"/>
      <c r="GKN213" s="15"/>
      <c r="GKO213" s="15"/>
      <c r="GKP213" s="15"/>
      <c r="GKQ213" s="15"/>
      <c r="GKR213" s="15"/>
      <c r="GKS213" s="15"/>
      <c r="GKT213" s="15"/>
      <c r="GKU213" s="15"/>
      <c r="GKV213" s="15"/>
      <c r="GKW213" s="15"/>
      <c r="GKX213" s="15"/>
      <c r="GKY213" s="15"/>
      <c r="GKZ213" s="15"/>
      <c r="GLA213" s="15"/>
      <c r="GLB213" s="15"/>
      <c r="GLC213" s="15"/>
      <c r="GLD213" s="15"/>
      <c r="GLE213" s="15"/>
      <c r="GLF213" s="15"/>
      <c r="GLG213" s="15"/>
      <c r="GLH213" s="15"/>
      <c r="GLI213" s="15"/>
      <c r="GLJ213" s="15"/>
      <c r="GLK213" s="15"/>
      <c r="GLL213" s="15"/>
      <c r="GLM213" s="15"/>
      <c r="GLN213" s="15"/>
      <c r="GLO213" s="15"/>
      <c r="GLP213" s="15"/>
      <c r="GLQ213" s="15"/>
      <c r="GLR213" s="15"/>
      <c r="GLS213" s="15"/>
      <c r="GLT213" s="15"/>
      <c r="GLU213" s="15"/>
      <c r="GLV213" s="15"/>
      <c r="GLW213" s="15"/>
      <c r="GLX213" s="15"/>
      <c r="GLY213" s="15"/>
      <c r="GLZ213" s="15"/>
      <c r="GMA213" s="15"/>
      <c r="GMB213" s="15"/>
      <c r="GMC213" s="15"/>
      <c r="GMD213" s="15"/>
      <c r="GME213" s="15"/>
      <c r="GMF213" s="15"/>
      <c r="GMG213" s="15"/>
      <c r="GMH213" s="15"/>
      <c r="GMI213" s="15"/>
      <c r="GMJ213" s="15"/>
      <c r="GMK213" s="15"/>
      <c r="GML213" s="15"/>
      <c r="GMM213" s="15"/>
      <c r="GMN213" s="15"/>
      <c r="GMO213" s="15"/>
      <c r="GMP213" s="15"/>
      <c r="GMQ213" s="15"/>
      <c r="GMR213" s="15"/>
      <c r="GMS213" s="15"/>
      <c r="GMT213" s="15"/>
      <c r="GMU213" s="15"/>
      <c r="GMV213" s="15"/>
      <c r="GMW213" s="15"/>
      <c r="GMX213" s="15"/>
      <c r="GMY213" s="15"/>
      <c r="GMZ213" s="15"/>
      <c r="GNA213" s="15"/>
      <c r="GNB213" s="15"/>
      <c r="GNC213" s="15"/>
      <c r="GND213" s="15"/>
      <c r="GNE213" s="15"/>
      <c r="GNF213" s="15"/>
      <c r="GNG213" s="15"/>
      <c r="GNH213" s="15"/>
      <c r="GNI213" s="15"/>
      <c r="GNJ213" s="15"/>
      <c r="GNK213" s="15"/>
      <c r="GNL213" s="15"/>
      <c r="GNM213" s="15"/>
      <c r="GNN213" s="15"/>
      <c r="GNO213" s="15"/>
      <c r="GNP213" s="15"/>
      <c r="GNQ213" s="15"/>
      <c r="GNR213" s="15"/>
      <c r="GNS213" s="15"/>
      <c r="GNT213" s="15"/>
      <c r="GNU213" s="15"/>
      <c r="GNV213" s="15"/>
      <c r="GNW213" s="15"/>
      <c r="GNX213" s="15"/>
      <c r="GNY213" s="15"/>
      <c r="GNZ213" s="15"/>
      <c r="GOA213" s="15"/>
      <c r="GOB213" s="15"/>
      <c r="GOC213" s="15"/>
      <c r="GOD213" s="15"/>
      <c r="GOE213" s="15"/>
      <c r="GOF213" s="15"/>
      <c r="GOG213" s="15"/>
      <c r="GOH213" s="15"/>
      <c r="GOI213" s="15"/>
      <c r="GOJ213" s="15"/>
      <c r="GOK213" s="15"/>
      <c r="GOL213" s="15"/>
      <c r="GOM213" s="15"/>
      <c r="GON213" s="15"/>
      <c r="GOO213" s="15"/>
      <c r="GOP213" s="15"/>
      <c r="GOQ213" s="15"/>
      <c r="GOR213" s="15"/>
      <c r="GOS213" s="15"/>
      <c r="GOT213" s="15"/>
      <c r="GOU213" s="15"/>
      <c r="GOV213" s="15"/>
      <c r="GOW213" s="15"/>
      <c r="GOX213" s="15"/>
      <c r="GOY213" s="15"/>
      <c r="GOZ213" s="15"/>
      <c r="GPA213" s="15"/>
      <c r="GPB213" s="15"/>
      <c r="GPC213" s="15"/>
      <c r="GPD213" s="15"/>
      <c r="GPE213" s="15"/>
      <c r="GPF213" s="15"/>
      <c r="GPG213" s="15"/>
      <c r="GPH213" s="15"/>
      <c r="GPI213" s="15"/>
      <c r="GPJ213" s="15"/>
      <c r="GPK213" s="15"/>
      <c r="GPL213" s="15"/>
      <c r="GPM213" s="15"/>
      <c r="GPN213" s="15"/>
      <c r="GPO213" s="15"/>
      <c r="GPP213" s="15"/>
      <c r="GPQ213" s="15"/>
      <c r="GPR213" s="15"/>
      <c r="GPS213" s="15"/>
      <c r="GPT213" s="15"/>
      <c r="GPU213" s="15"/>
      <c r="GPV213" s="15"/>
      <c r="GPW213" s="15"/>
      <c r="GPX213" s="15"/>
      <c r="GPY213" s="15"/>
      <c r="GPZ213" s="15"/>
      <c r="GQA213" s="15"/>
      <c r="GQB213" s="15"/>
      <c r="GQC213" s="15"/>
      <c r="GQD213" s="15"/>
      <c r="GQE213" s="15"/>
      <c r="GQF213" s="15"/>
      <c r="GQG213" s="15"/>
      <c r="GQH213" s="15"/>
      <c r="GQI213" s="15"/>
      <c r="GQJ213" s="15"/>
      <c r="GQK213" s="15"/>
      <c r="GQL213" s="15"/>
      <c r="GQM213" s="15"/>
      <c r="GQN213" s="15"/>
      <c r="GQO213" s="15"/>
      <c r="GQP213" s="15"/>
      <c r="GQQ213" s="15"/>
      <c r="GQR213" s="15"/>
      <c r="GQS213" s="15"/>
      <c r="GQT213" s="15"/>
      <c r="GQU213" s="15"/>
      <c r="GQV213" s="15"/>
      <c r="GQW213" s="15"/>
      <c r="GQX213" s="15"/>
      <c r="GQY213" s="15"/>
      <c r="GQZ213" s="15"/>
      <c r="GRA213" s="15"/>
      <c r="GRB213" s="15"/>
      <c r="GRC213" s="15"/>
      <c r="GRD213" s="15"/>
      <c r="GRE213" s="15"/>
      <c r="GRF213" s="15"/>
      <c r="GRG213" s="15"/>
      <c r="GRH213" s="15"/>
      <c r="GRI213" s="15"/>
      <c r="GRJ213" s="15"/>
      <c r="GRK213" s="15"/>
      <c r="GRL213" s="15"/>
      <c r="GRM213" s="15"/>
      <c r="GRN213" s="15"/>
      <c r="GRO213" s="15"/>
      <c r="GRP213" s="15"/>
      <c r="GRQ213" s="15"/>
      <c r="GRR213" s="15"/>
      <c r="GRS213" s="15"/>
      <c r="GRT213" s="15"/>
      <c r="GRU213" s="15"/>
      <c r="GRV213" s="15"/>
      <c r="GRW213" s="15"/>
      <c r="GRX213" s="15"/>
      <c r="GRY213" s="15"/>
      <c r="GRZ213" s="15"/>
      <c r="GSA213" s="15"/>
      <c r="GSB213" s="15"/>
      <c r="GSC213" s="15"/>
      <c r="GSD213" s="15"/>
      <c r="GSE213" s="15"/>
      <c r="GSF213" s="15"/>
      <c r="GSG213" s="15"/>
      <c r="GSH213" s="15"/>
      <c r="GSI213" s="15"/>
      <c r="GSJ213" s="15"/>
      <c r="GSK213" s="15"/>
      <c r="GSL213" s="15"/>
      <c r="GSM213" s="15"/>
      <c r="GSN213" s="15"/>
      <c r="GSO213" s="15"/>
      <c r="GSP213" s="15"/>
      <c r="GSQ213" s="15"/>
      <c r="GSR213" s="15"/>
      <c r="GSS213" s="15"/>
      <c r="GST213" s="15"/>
      <c r="GSU213" s="15"/>
      <c r="GSV213" s="15"/>
      <c r="GSW213" s="15"/>
      <c r="GSX213" s="15"/>
      <c r="GSY213" s="15"/>
      <c r="GSZ213" s="15"/>
      <c r="GTA213" s="15"/>
      <c r="GTB213" s="15"/>
      <c r="GTC213" s="15"/>
      <c r="GTD213" s="15"/>
      <c r="GTE213" s="15"/>
      <c r="GTF213" s="15"/>
      <c r="GTG213" s="15"/>
      <c r="GTH213" s="15"/>
      <c r="GTI213" s="15"/>
      <c r="GTJ213" s="15"/>
      <c r="GTK213" s="15"/>
      <c r="GTL213" s="15"/>
      <c r="GTM213" s="15"/>
      <c r="GTN213" s="15"/>
      <c r="GTO213" s="15"/>
      <c r="GTP213" s="15"/>
      <c r="GTQ213" s="15"/>
      <c r="GTR213" s="15"/>
      <c r="GTS213" s="15"/>
      <c r="GTT213" s="15"/>
      <c r="GTU213" s="15"/>
      <c r="GTV213" s="15"/>
      <c r="GTW213" s="15"/>
      <c r="GTX213" s="15"/>
      <c r="GTY213" s="15"/>
      <c r="GTZ213" s="15"/>
      <c r="GUA213" s="15"/>
      <c r="GUB213" s="15"/>
      <c r="GUC213" s="15"/>
      <c r="GUD213" s="15"/>
      <c r="GUE213" s="15"/>
      <c r="GUF213" s="15"/>
      <c r="GUG213" s="15"/>
      <c r="GUH213" s="15"/>
      <c r="GUI213" s="15"/>
      <c r="GUJ213" s="15"/>
      <c r="GUK213" s="15"/>
      <c r="GUL213" s="15"/>
      <c r="GUM213" s="15"/>
      <c r="GUN213" s="15"/>
      <c r="GUO213" s="15"/>
      <c r="GUP213" s="15"/>
      <c r="GUQ213" s="15"/>
      <c r="GUR213" s="15"/>
      <c r="GUS213" s="15"/>
      <c r="GUT213" s="15"/>
      <c r="GUU213" s="15"/>
      <c r="GUV213" s="15"/>
      <c r="GUW213" s="15"/>
      <c r="GUX213" s="15"/>
      <c r="GUY213" s="15"/>
      <c r="GUZ213" s="15"/>
      <c r="GVA213" s="15"/>
      <c r="GVB213" s="15"/>
      <c r="GVC213" s="15"/>
      <c r="GVD213" s="15"/>
      <c r="GVE213" s="15"/>
      <c r="GVF213" s="15"/>
      <c r="GVG213" s="15"/>
      <c r="GVH213" s="15"/>
      <c r="GVI213" s="15"/>
      <c r="GVJ213" s="15"/>
      <c r="GVK213" s="15"/>
      <c r="GVL213" s="15"/>
      <c r="GVM213" s="15"/>
      <c r="GVN213" s="15"/>
      <c r="GVO213" s="15"/>
      <c r="GVP213" s="15"/>
      <c r="GVQ213" s="15"/>
      <c r="GVR213" s="15"/>
      <c r="GVS213" s="15"/>
      <c r="GVT213" s="15"/>
      <c r="GVU213" s="15"/>
      <c r="GVV213" s="15"/>
      <c r="GVW213" s="15"/>
      <c r="GVX213" s="15"/>
      <c r="GVY213" s="15"/>
      <c r="GVZ213" s="15"/>
      <c r="GWA213" s="15"/>
      <c r="GWB213" s="15"/>
      <c r="GWC213" s="15"/>
      <c r="GWD213" s="15"/>
      <c r="GWE213" s="15"/>
      <c r="GWF213" s="15"/>
      <c r="GWG213" s="15"/>
      <c r="GWH213" s="15"/>
      <c r="GWI213" s="15"/>
      <c r="GWJ213" s="15"/>
      <c r="GWK213" s="15"/>
      <c r="GWL213" s="15"/>
      <c r="GWM213" s="15"/>
      <c r="GWN213" s="15"/>
      <c r="GWO213" s="15"/>
      <c r="GWP213" s="15"/>
      <c r="GWQ213" s="15"/>
      <c r="GWR213" s="15"/>
      <c r="GWS213" s="15"/>
      <c r="GWT213" s="15"/>
      <c r="GWU213" s="15"/>
      <c r="GWV213" s="15"/>
      <c r="GWW213" s="15"/>
      <c r="GWX213" s="15"/>
      <c r="GWY213" s="15"/>
      <c r="GWZ213" s="15"/>
      <c r="GXA213" s="15"/>
      <c r="GXB213" s="15"/>
      <c r="GXC213" s="15"/>
      <c r="GXD213" s="15"/>
      <c r="GXE213" s="15"/>
      <c r="GXF213" s="15"/>
      <c r="GXG213" s="15"/>
      <c r="GXH213" s="15"/>
      <c r="GXI213" s="15"/>
      <c r="GXJ213" s="15"/>
      <c r="GXK213" s="15"/>
      <c r="GXL213" s="15"/>
      <c r="GXM213" s="15"/>
      <c r="GXN213" s="15"/>
      <c r="GXO213" s="15"/>
      <c r="GXP213" s="15"/>
      <c r="GXQ213" s="15"/>
      <c r="GXR213" s="15"/>
      <c r="GXS213" s="15"/>
      <c r="GXT213" s="15"/>
      <c r="GXU213" s="15"/>
      <c r="GXV213" s="15"/>
      <c r="GXW213" s="15"/>
      <c r="GXX213" s="15"/>
      <c r="GXY213" s="15"/>
      <c r="GXZ213" s="15"/>
      <c r="GYA213" s="15"/>
      <c r="GYB213" s="15"/>
      <c r="GYC213" s="15"/>
      <c r="GYD213" s="15"/>
      <c r="GYE213" s="15"/>
      <c r="GYF213" s="15"/>
      <c r="GYG213" s="15"/>
      <c r="GYH213" s="15"/>
      <c r="GYI213" s="15"/>
      <c r="GYJ213" s="15"/>
      <c r="GYK213" s="15"/>
      <c r="GYL213" s="15"/>
      <c r="GYM213" s="15"/>
      <c r="GYN213" s="15"/>
      <c r="GYO213" s="15"/>
      <c r="GYP213" s="15"/>
      <c r="GYQ213" s="15"/>
      <c r="GYR213" s="15"/>
      <c r="GYS213" s="15"/>
      <c r="GYT213" s="15"/>
      <c r="GYU213" s="15"/>
      <c r="GYV213" s="15"/>
      <c r="GYW213" s="15"/>
      <c r="GYX213" s="15"/>
      <c r="GYY213" s="15"/>
      <c r="GYZ213" s="15"/>
      <c r="GZA213" s="15"/>
      <c r="GZB213" s="15"/>
      <c r="GZC213" s="15"/>
      <c r="GZD213" s="15"/>
      <c r="GZE213" s="15"/>
      <c r="GZF213" s="15"/>
      <c r="GZG213" s="15"/>
      <c r="GZH213" s="15"/>
      <c r="GZI213" s="15"/>
      <c r="GZJ213" s="15"/>
      <c r="GZK213" s="15"/>
      <c r="GZL213" s="15"/>
      <c r="GZM213" s="15"/>
      <c r="GZN213" s="15"/>
      <c r="GZO213" s="15"/>
      <c r="GZP213" s="15"/>
      <c r="GZQ213" s="15"/>
      <c r="GZR213" s="15"/>
      <c r="GZS213" s="15"/>
      <c r="GZT213" s="15"/>
      <c r="GZU213" s="15"/>
      <c r="GZV213" s="15"/>
      <c r="GZW213" s="15"/>
      <c r="GZX213" s="15"/>
      <c r="GZY213" s="15"/>
      <c r="GZZ213" s="15"/>
      <c r="HAA213" s="15"/>
      <c r="HAB213" s="15"/>
      <c r="HAC213" s="15"/>
      <c r="HAD213" s="15"/>
      <c r="HAE213" s="15"/>
      <c r="HAF213" s="15"/>
      <c r="HAG213" s="15"/>
      <c r="HAH213" s="15"/>
      <c r="HAI213" s="15"/>
      <c r="HAJ213" s="15"/>
      <c r="HAK213" s="15"/>
      <c r="HAL213" s="15"/>
      <c r="HAM213" s="15"/>
      <c r="HAN213" s="15"/>
      <c r="HAO213" s="15"/>
      <c r="HAP213" s="15"/>
      <c r="HAQ213" s="15"/>
      <c r="HAR213" s="15"/>
      <c r="HAS213" s="15"/>
      <c r="HAT213" s="15"/>
      <c r="HAU213" s="15"/>
      <c r="HAV213" s="15"/>
      <c r="HAW213" s="15"/>
      <c r="HAX213" s="15"/>
      <c r="HAY213" s="15"/>
      <c r="HAZ213" s="15"/>
      <c r="HBA213" s="15"/>
      <c r="HBB213" s="15"/>
      <c r="HBC213" s="15"/>
      <c r="HBD213" s="15"/>
      <c r="HBE213" s="15"/>
      <c r="HBF213" s="15"/>
      <c r="HBG213" s="15"/>
      <c r="HBH213" s="15"/>
      <c r="HBI213" s="15"/>
      <c r="HBJ213" s="15"/>
      <c r="HBK213" s="15"/>
      <c r="HBL213" s="15"/>
      <c r="HBM213" s="15"/>
      <c r="HBN213" s="15"/>
      <c r="HBO213" s="15"/>
      <c r="HBP213" s="15"/>
      <c r="HBQ213" s="15"/>
      <c r="HBR213" s="15"/>
      <c r="HBS213" s="15"/>
      <c r="HBT213" s="15"/>
      <c r="HBU213" s="15"/>
      <c r="HBV213" s="15"/>
      <c r="HBW213" s="15"/>
      <c r="HBX213" s="15"/>
      <c r="HBY213" s="15"/>
      <c r="HBZ213" s="15"/>
      <c r="HCA213" s="15"/>
      <c r="HCB213" s="15"/>
      <c r="HCC213" s="15"/>
      <c r="HCD213" s="15"/>
      <c r="HCE213" s="15"/>
      <c r="HCF213" s="15"/>
      <c r="HCG213" s="15"/>
      <c r="HCH213" s="15"/>
      <c r="HCI213" s="15"/>
      <c r="HCJ213" s="15"/>
      <c r="HCK213" s="15"/>
      <c r="HCL213" s="15"/>
      <c r="HCM213" s="15"/>
      <c r="HCN213" s="15"/>
      <c r="HCO213" s="15"/>
      <c r="HCP213" s="15"/>
      <c r="HCQ213" s="15"/>
      <c r="HCR213" s="15"/>
      <c r="HCS213" s="15"/>
      <c r="HCT213" s="15"/>
      <c r="HCU213" s="15"/>
      <c r="HCV213" s="15"/>
      <c r="HCW213" s="15"/>
      <c r="HCX213" s="15"/>
      <c r="HCY213" s="15"/>
      <c r="HCZ213" s="15"/>
      <c r="HDA213" s="15"/>
      <c r="HDB213" s="15"/>
      <c r="HDC213" s="15"/>
      <c r="HDD213" s="15"/>
      <c r="HDE213" s="15"/>
      <c r="HDF213" s="15"/>
      <c r="HDG213" s="15"/>
      <c r="HDH213" s="15"/>
      <c r="HDI213" s="15"/>
      <c r="HDJ213" s="15"/>
      <c r="HDK213" s="15"/>
      <c r="HDL213" s="15"/>
      <c r="HDM213" s="15"/>
      <c r="HDN213" s="15"/>
      <c r="HDO213" s="15"/>
      <c r="HDP213" s="15"/>
      <c r="HDQ213" s="15"/>
      <c r="HDR213" s="15"/>
      <c r="HDS213" s="15"/>
      <c r="HDT213" s="15"/>
      <c r="HDU213" s="15"/>
      <c r="HDV213" s="15"/>
      <c r="HDW213" s="15"/>
      <c r="HDX213" s="15"/>
      <c r="HDY213" s="15"/>
      <c r="HDZ213" s="15"/>
      <c r="HEA213" s="15"/>
      <c r="HEB213" s="15"/>
      <c r="HEC213" s="15"/>
      <c r="HED213" s="15"/>
      <c r="HEE213" s="15"/>
      <c r="HEF213" s="15"/>
      <c r="HEG213" s="15"/>
      <c r="HEH213" s="15"/>
      <c r="HEI213" s="15"/>
      <c r="HEJ213" s="15"/>
      <c r="HEK213" s="15"/>
      <c r="HEL213" s="15"/>
      <c r="HEM213" s="15"/>
      <c r="HEN213" s="15"/>
      <c r="HEO213" s="15"/>
      <c r="HEP213" s="15"/>
      <c r="HEQ213" s="15"/>
      <c r="HER213" s="15"/>
      <c r="HES213" s="15"/>
      <c r="HET213" s="15"/>
      <c r="HEU213" s="15"/>
      <c r="HEV213" s="15"/>
      <c r="HEW213" s="15"/>
      <c r="HEX213" s="15"/>
      <c r="HEY213" s="15"/>
      <c r="HEZ213" s="15"/>
      <c r="HFA213" s="15"/>
      <c r="HFB213" s="15"/>
      <c r="HFC213" s="15"/>
      <c r="HFD213" s="15"/>
      <c r="HFE213" s="15"/>
      <c r="HFF213" s="15"/>
      <c r="HFG213" s="15"/>
      <c r="HFH213" s="15"/>
      <c r="HFI213" s="15"/>
      <c r="HFJ213" s="15"/>
      <c r="HFK213" s="15"/>
      <c r="HFL213" s="15"/>
      <c r="HFM213" s="15"/>
      <c r="HFN213" s="15"/>
      <c r="HFO213" s="15"/>
      <c r="HFP213" s="15"/>
      <c r="HFQ213" s="15"/>
      <c r="HFR213" s="15"/>
      <c r="HFS213" s="15"/>
      <c r="HFT213" s="15"/>
      <c r="HFU213" s="15"/>
      <c r="HFV213" s="15"/>
      <c r="HFW213" s="15"/>
      <c r="HFX213" s="15"/>
      <c r="HFY213" s="15"/>
      <c r="HFZ213" s="15"/>
      <c r="HGA213" s="15"/>
      <c r="HGB213" s="15"/>
      <c r="HGC213" s="15"/>
      <c r="HGD213" s="15"/>
      <c r="HGE213" s="15"/>
      <c r="HGF213" s="15"/>
      <c r="HGG213" s="15"/>
      <c r="HGH213" s="15"/>
      <c r="HGI213" s="15"/>
      <c r="HGJ213" s="15"/>
      <c r="HGK213" s="15"/>
      <c r="HGL213" s="15"/>
      <c r="HGM213" s="15"/>
      <c r="HGN213" s="15"/>
      <c r="HGO213" s="15"/>
      <c r="HGP213" s="15"/>
      <c r="HGQ213" s="15"/>
      <c r="HGR213" s="15"/>
      <c r="HGS213" s="15"/>
      <c r="HGT213" s="15"/>
      <c r="HGU213" s="15"/>
      <c r="HGV213" s="15"/>
      <c r="HGW213" s="15"/>
      <c r="HGX213" s="15"/>
      <c r="HGY213" s="15"/>
      <c r="HGZ213" s="15"/>
      <c r="HHA213" s="15"/>
      <c r="HHB213" s="15"/>
      <c r="HHC213" s="15"/>
      <c r="HHD213" s="15"/>
      <c r="HHE213" s="15"/>
      <c r="HHF213" s="15"/>
      <c r="HHG213" s="15"/>
      <c r="HHH213" s="15"/>
      <c r="HHI213" s="15"/>
      <c r="HHJ213" s="15"/>
      <c r="HHK213" s="15"/>
      <c r="HHL213" s="15"/>
      <c r="HHM213" s="15"/>
      <c r="HHN213" s="15"/>
      <c r="HHO213" s="15"/>
      <c r="HHP213" s="15"/>
      <c r="HHQ213" s="15"/>
      <c r="HHR213" s="15"/>
      <c r="HHS213" s="15"/>
      <c r="HHT213" s="15"/>
      <c r="HHU213" s="15"/>
      <c r="HHV213" s="15"/>
      <c r="HHW213" s="15"/>
      <c r="HHX213" s="15"/>
      <c r="HHY213" s="15"/>
      <c r="HHZ213" s="15"/>
      <c r="HIA213" s="15"/>
      <c r="HIB213" s="15"/>
      <c r="HIC213" s="15"/>
      <c r="HID213" s="15"/>
      <c r="HIE213" s="15"/>
      <c r="HIF213" s="15"/>
      <c r="HIG213" s="15"/>
      <c r="HIH213" s="15"/>
      <c r="HII213" s="15"/>
      <c r="HIJ213" s="15"/>
      <c r="HIK213" s="15"/>
      <c r="HIL213" s="15"/>
      <c r="HIM213" s="15"/>
      <c r="HIN213" s="15"/>
      <c r="HIO213" s="15"/>
      <c r="HIP213" s="15"/>
      <c r="HIQ213" s="15"/>
      <c r="HIR213" s="15"/>
      <c r="HIS213" s="15"/>
      <c r="HIT213" s="15"/>
      <c r="HIU213" s="15"/>
      <c r="HIV213" s="15"/>
      <c r="HIW213" s="15"/>
      <c r="HIX213" s="15"/>
      <c r="HIY213" s="15"/>
      <c r="HIZ213" s="15"/>
      <c r="HJA213" s="15"/>
      <c r="HJB213" s="15"/>
      <c r="HJC213" s="15"/>
      <c r="HJD213" s="15"/>
      <c r="HJE213" s="15"/>
      <c r="HJF213" s="15"/>
      <c r="HJG213" s="15"/>
      <c r="HJH213" s="15"/>
      <c r="HJI213" s="15"/>
      <c r="HJJ213" s="15"/>
      <c r="HJK213" s="15"/>
      <c r="HJL213" s="15"/>
      <c r="HJM213" s="15"/>
      <c r="HJN213" s="15"/>
      <c r="HJO213" s="15"/>
      <c r="HJP213" s="15"/>
      <c r="HJQ213" s="15"/>
      <c r="HJR213" s="15"/>
      <c r="HJS213" s="15"/>
      <c r="HJT213" s="15"/>
      <c r="HJU213" s="15"/>
      <c r="HJV213" s="15"/>
      <c r="HJW213" s="15"/>
      <c r="HJX213" s="15"/>
      <c r="HJY213" s="15"/>
      <c r="HJZ213" s="15"/>
      <c r="HKA213" s="15"/>
      <c r="HKB213" s="15"/>
      <c r="HKC213" s="15"/>
      <c r="HKD213" s="15"/>
      <c r="HKE213" s="15"/>
      <c r="HKF213" s="15"/>
      <c r="HKG213" s="15"/>
      <c r="HKH213" s="15"/>
      <c r="HKI213" s="15"/>
      <c r="HKJ213" s="15"/>
      <c r="HKK213" s="15"/>
      <c r="HKL213" s="15"/>
      <c r="HKM213" s="15"/>
      <c r="HKN213" s="15"/>
      <c r="HKO213" s="15"/>
      <c r="HKP213" s="15"/>
      <c r="HKQ213" s="15"/>
      <c r="HKR213" s="15"/>
      <c r="HKS213" s="15"/>
      <c r="HKT213" s="15"/>
      <c r="HKU213" s="15"/>
      <c r="HKV213" s="15"/>
      <c r="HKW213" s="15"/>
      <c r="HKX213" s="15"/>
      <c r="HKY213" s="15"/>
      <c r="HKZ213" s="15"/>
      <c r="HLA213" s="15"/>
      <c r="HLB213" s="15"/>
      <c r="HLC213" s="15"/>
      <c r="HLD213" s="15"/>
      <c r="HLE213" s="15"/>
      <c r="HLF213" s="15"/>
      <c r="HLG213" s="15"/>
      <c r="HLH213" s="15"/>
      <c r="HLI213" s="15"/>
      <c r="HLJ213" s="15"/>
      <c r="HLK213" s="15"/>
      <c r="HLL213" s="15"/>
      <c r="HLM213" s="15"/>
      <c r="HLN213" s="15"/>
      <c r="HLO213" s="15"/>
      <c r="HLP213" s="15"/>
      <c r="HLQ213" s="15"/>
      <c r="HLR213" s="15"/>
      <c r="HLS213" s="15"/>
      <c r="HLT213" s="15"/>
      <c r="HLU213" s="15"/>
      <c r="HLV213" s="15"/>
      <c r="HLW213" s="15"/>
      <c r="HLX213" s="15"/>
      <c r="HLY213" s="15"/>
      <c r="HLZ213" s="15"/>
      <c r="HMA213" s="15"/>
      <c r="HMB213" s="15"/>
      <c r="HMC213" s="15"/>
      <c r="HMD213" s="15"/>
      <c r="HME213" s="15"/>
      <c r="HMF213" s="15"/>
      <c r="HMG213" s="15"/>
      <c r="HMH213" s="15"/>
      <c r="HMI213" s="15"/>
      <c r="HMJ213" s="15"/>
      <c r="HMK213" s="15"/>
      <c r="HML213" s="15"/>
      <c r="HMM213" s="15"/>
      <c r="HMN213" s="15"/>
      <c r="HMO213" s="15"/>
      <c r="HMP213" s="15"/>
      <c r="HMQ213" s="15"/>
      <c r="HMR213" s="15"/>
      <c r="HMS213" s="15"/>
      <c r="HMT213" s="15"/>
      <c r="HMU213" s="15"/>
      <c r="HMV213" s="15"/>
      <c r="HMW213" s="15"/>
      <c r="HMX213" s="15"/>
      <c r="HMY213" s="15"/>
      <c r="HMZ213" s="15"/>
      <c r="HNA213" s="15"/>
      <c r="HNB213" s="15"/>
      <c r="HNC213" s="15"/>
      <c r="HND213" s="15"/>
      <c r="HNE213" s="15"/>
      <c r="HNF213" s="15"/>
      <c r="HNG213" s="15"/>
      <c r="HNH213" s="15"/>
      <c r="HNI213" s="15"/>
      <c r="HNJ213" s="15"/>
      <c r="HNK213" s="15"/>
      <c r="HNL213" s="15"/>
      <c r="HNM213" s="15"/>
      <c r="HNN213" s="15"/>
      <c r="HNO213" s="15"/>
      <c r="HNP213" s="15"/>
      <c r="HNQ213" s="15"/>
      <c r="HNR213" s="15"/>
      <c r="HNS213" s="15"/>
      <c r="HNT213" s="15"/>
      <c r="HNU213" s="15"/>
      <c r="HNV213" s="15"/>
      <c r="HNW213" s="15"/>
      <c r="HNX213" s="15"/>
      <c r="HNY213" s="15"/>
      <c r="HNZ213" s="15"/>
      <c r="HOA213" s="15"/>
      <c r="HOB213" s="15"/>
      <c r="HOC213" s="15"/>
      <c r="HOD213" s="15"/>
      <c r="HOE213" s="15"/>
      <c r="HOF213" s="15"/>
      <c r="HOG213" s="15"/>
      <c r="HOH213" s="15"/>
      <c r="HOI213" s="15"/>
      <c r="HOJ213" s="15"/>
      <c r="HOK213" s="15"/>
      <c r="HOL213" s="15"/>
      <c r="HOM213" s="15"/>
      <c r="HON213" s="15"/>
      <c r="HOO213" s="15"/>
      <c r="HOP213" s="15"/>
      <c r="HOQ213" s="15"/>
      <c r="HOR213" s="15"/>
      <c r="HOS213" s="15"/>
      <c r="HOT213" s="15"/>
      <c r="HOU213" s="15"/>
      <c r="HOV213" s="15"/>
      <c r="HOW213" s="15"/>
      <c r="HOX213" s="15"/>
      <c r="HOY213" s="15"/>
      <c r="HOZ213" s="15"/>
      <c r="HPA213" s="15"/>
      <c r="HPB213" s="15"/>
      <c r="HPC213" s="15"/>
      <c r="HPD213" s="15"/>
      <c r="HPE213" s="15"/>
      <c r="HPF213" s="15"/>
      <c r="HPG213" s="15"/>
      <c r="HPH213" s="15"/>
      <c r="HPI213" s="15"/>
      <c r="HPJ213" s="15"/>
      <c r="HPK213" s="15"/>
      <c r="HPL213" s="15"/>
      <c r="HPM213" s="15"/>
      <c r="HPN213" s="15"/>
      <c r="HPO213" s="15"/>
      <c r="HPP213" s="15"/>
      <c r="HPQ213" s="15"/>
      <c r="HPR213" s="15"/>
      <c r="HPS213" s="15"/>
      <c r="HPT213" s="15"/>
      <c r="HPU213" s="15"/>
      <c r="HPV213" s="15"/>
      <c r="HPW213" s="15"/>
      <c r="HPX213" s="15"/>
      <c r="HPY213" s="15"/>
      <c r="HPZ213" s="15"/>
      <c r="HQA213" s="15"/>
      <c r="HQB213" s="15"/>
      <c r="HQC213" s="15"/>
      <c r="HQD213" s="15"/>
      <c r="HQE213" s="15"/>
      <c r="HQF213" s="15"/>
      <c r="HQG213" s="15"/>
      <c r="HQH213" s="15"/>
      <c r="HQI213" s="15"/>
      <c r="HQJ213" s="15"/>
      <c r="HQK213" s="15"/>
      <c r="HQL213" s="15"/>
      <c r="HQM213" s="15"/>
      <c r="HQN213" s="15"/>
      <c r="HQO213" s="15"/>
      <c r="HQP213" s="15"/>
      <c r="HQQ213" s="15"/>
      <c r="HQR213" s="15"/>
      <c r="HQS213" s="15"/>
      <c r="HQT213" s="15"/>
      <c r="HQU213" s="15"/>
      <c r="HQV213" s="15"/>
      <c r="HQW213" s="15"/>
      <c r="HQX213" s="15"/>
      <c r="HQY213" s="15"/>
      <c r="HQZ213" s="15"/>
      <c r="HRA213" s="15"/>
      <c r="HRB213" s="15"/>
      <c r="HRC213" s="15"/>
      <c r="HRD213" s="15"/>
      <c r="HRE213" s="15"/>
      <c r="HRF213" s="15"/>
      <c r="HRG213" s="15"/>
      <c r="HRH213" s="15"/>
      <c r="HRI213" s="15"/>
      <c r="HRJ213" s="15"/>
      <c r="HRK213" s="15"/>
      <c r="HRL213" s="15"/>
      <c r="HRM213" s="15"/>
      <c r="HRN213" s="15"/>
      <c r="HRO213" s="15"/>
      <c r="HRP213" s="15"/>
      <c r="HRQ213" s="15"/>
      <c r="HRR213" s="15"/>
      <c r="HRS213" s="15"/>
      <c r="HRT213" s="15"/>
      <c r="HRU213" s="15"/>
      <c r="HRV213" s="15"/>
      <c r="HRW213" s="15"/>
      <c r="HRX213" s="15"/>
      <c r="HRY213" s="15"/>
      <c r="HRZ213" s="15"/>
      <c r="HSA213" s="15"/>
      <c r="HSB213" s="15"/>
      <c r="HSC213" s="15"/>
      <c r="HSD213" s="15"/>
      <c r="HSE213" s="15"/>
      <c r="HSF213" s="15"/>
      <c r="HSG213" s="15"/>
      <c r="HSH213" s="15"/>
      <c r="HSI213" s="15"/>
      <c r="HSJ213" s="15"/>
      <c r="HSK213" s="15"/>
      <c r="HSL213" s="15"/>
      <c r="HSM213" s="15"/>
      <c r="HSN213" s="15"/>
      <c r="HSO213" s="15"/>
      <c r="HSP213" s="15"/>
      <c r="HSQ213" s="15"/>
      <c r="HSR213" s="15"/>
      <c r="HSS213" s="15"/>
      <c r="HST213" s="15"/>
      <c r="HSU213" s="15"/>
      <c r="HSV213" s="15"/>
      <c r="HSW213" s="15"/>
      <c r="HSX213" s="15"/>
      <c r="HSY213" s="15"/>
      <c r="HSZ213" s="15"/>
      <c r="HTA213" s="15"/>
      <c r="HTB213" s="15"/>
      <c r="HTC213" s="15"/>
      <c r="HTD213" s="15"/>
      <c r="HTE213" s="15"/>
      <c r="HTF213" s="15"/>
      <c r="HTG213" s="15"/>
      <c r="HTH213" s="15"/>
      <c r="HTI213" s="15"/>
      <c r="HTJ213" s="15"/>
      <c r="HTK213" s="15"/>
      <c r="HTL213" s="15"/>
      <c r="HTM213" s="15"/>
      <c r="HTN213" s="15"/>
      <c r="HTO213" s="15"/>
      <c r="HTP213" s="15"/>
      <c r="HTQ213" s="15"/>
      <c r="HTR213" s="15"/>
      <c r="HTS213" s="15"/>
      <c r="HTT213" s="15"/>
      <c r="HTU213" s="15"/>
      <c r="HTV213" s="15"/>
      <c r="HTW213" s="15"/>
      <c r="HTX213" s="15"/>
      <c r="HTY213" s="15"/>
      <c r="HTZ213" s="15"/>
      <c r="HUA213" s="15"/>
      <c r="HUB213" s="15"/>
      <c r="HUC213" s="15"/>
      <c r="HUD213" s="15"/>
      <c r="HUE213" s="15"/>
      <c r="HUF213" s="15"/>
      <c r="HUG213" s="15"/>
      <c r="HUH213" s="15"/>
      <c r="HUI213" s="15"/>
      <c r="HUJ213" s="15"/>
      <c r="HUK213" s="15"/>
      <c r="HUL213" s="15"/>
      <c r="HUM213" s="15"/>
      <c r="HUN213" s="15"/>
      <c r="HUO213" s="15"/>
      <c r="HUP213" s="15"/>
      <c r="HUQ213" s="15"/>
      <c r="HUR213" s="15"/>
      <c r="HUS213" s="15"/>
      <c r="HUT213" s="15"/>
      <c r="HUU213" s="15"/>
      <c r="HUV213" s="15"/>
      <c r="HUW213" s="15"/>
      <c r="HUX213" s="15"/>
      <c r="HUY213" s="15"/>
      <c r="HUZ213" s="15"/>
      <c r="HVA213" s="15"/>
      <c r="HVB213" s="15"/>
      <c r="HVC213" s="15"/>
      <c r="HVD213" s="15"/>
      <c r="HVE213" s="15"/>
      <c r="HVF213" s="15"/>
      <c r="HVG213" s="15"/>
      <c r="HVH213" s="15"/>
      <c r="HVI213" s="15"/>
      <c r="HVJ213" s="15"/>
      <c r="HVK213" s="15"/>
      <c r="HVL213" s="15"/>
      <c r="HVM213" s="15"/>
      <c r="HVN213" s="15"/>
      <c r="HVO213" s="15"/>
      <c r="HVP213" s="15"/>
      <c r="HVQ213" s="15"/>
      <c r="HVR213" s="15"/>
      <c r="HVS213" s="15"/>
      <c r="HVT213" s="15"/>
      <c r="HVU213" s="15"/>
      <c r="HVV213" s="15"/>
      <c r="HVW213" s="15"/>
      <c r="HVX213" s="15"/>
      <c r="HVY213" s="15"/>
      <c r="HVZ213" s="15"/>
      <c r="HWA213" s="15"/>
      <c r="HWB213" s="15"/>
      <c r="HWC213" s="15"/>
      <c r="HWD213" s="15"/>
      <c r="HWE213" s="15"/>
      <c r="HWF213" s="15"/>
      <c r="HWG213" s="15"/>
      <c r="HWH213" s="15"/>
      <c r="HWI213" s="15"/>
      <c r="HWJ213" s="15"/>
      <c r="HWK213" s="15"/>
      <c r="HWL213" s="15"/>
      <c r="HWM213" s="15"/>
      <c r="HWN213" s="15"/>
      <c r="HWO213" s="15"/>
      <c r="HWP213" s="15"/>
      <c r="HWQ213" s="15"/>
      <c r="HWR213" s="15"/>
      <c r="HWS213" s="15"/>
      <c r="HWT213" s="15"/>
      <c r="HWU213" s="15"/>
      <c r="HWV213" s="15"/>
      <c r="HWW213" s="15"/>
      <c r="HWX213" s="15"/>
      <c r="HWY213" s="15"/>
      <c r="HWZ213" s="15"/>
      <c r="HXA213" s="15"/>
      <c r="HXB213" s="15"/>
      <c r="HXC213" s="15"/>
      <c r="HXD213" s="15"/>
      <c r="HXE213" s="15"/>
      <c r="HXF213" s="15"/>
      <c r="HXG213" s="15"/>
      <c r="HXH213" s="15"/>
      <c r="HXI213" s="15"/>
      <c r="HXJ213" s="15"/>
      <c r="HXK213" s="15"/>
      <c r="HXL213" s="15"/>
      <c r="HXM213" s="15"/>
      <c r="HXN213" s="15"/>
      <c r="HXO213" s="15"/>
      <c r="HXP213" s="15"/>
      <c r="HXQ213" s="15"/>
      <c r="HXR213" s="15"/>
      <c r="HXS213" s="15"/>
      <c r="HXT213" s="15"/>
      <c r="HXU213" s="15"/>
      <c r="HXV213" s="15"/>
      <c r="HXW213" s="15"/>
      <c r="HXX213" s="15"/>
      <c r="HXY213" s="15"/>
      <c r="HXZ213" s="15"/>
      <c r="HYA213" s="15"/>
      <c r="HYB213" s="15"/>
      <c r="HYC213" s="15"/>
      <c r="HYD213" s="15"/>
      <c r="HYE213" s="15"/>
      <c r="HYF213" s="15"/>
      <c r="HYG213" s="15"/>
      <c r="HYH213" s="15"/>
      <c r="HYI213" s="15"/>
      <c r="HYJ213" s="15"/>
      <c r="HYK213" s="15"/>
      <c r="HYL213" s="15"/>
      <c r="HYM213" s="15"/>
      <c r="HYN213" s="15"/>
      <c r="HYO213" s="15"/>
      <c r="HYP213" s="15"/>
      <c r="HYQ213" s="15"/>
      <c r="HYR213" s="15"/>
      <c r="HYS213" s="15"/>
      <c r="HYT213" s="15"/>
      <c r="HYU213" s="15"/>
      <c r="HYV213" s="15"/>
      <c r="HYW213" s="15"/>
      <c r="HYX213" s="15"/>
      <c r="HYY213" s="15"/>
      <c r="HYZ213" s="15"/>
      <c r="HZA213" s="15"/>
      <c r="HZB213" s="15"/>
      <c r="HZC213" s="15"/>
      <c r="HZD213" s="15"/>
      <c r="HZE213" s="15"/>
      <c r="HZF213" s="15"/>
      <c r="HZG213" s="15"/>
      <c r="HZH213" s="15"/>
      <c r="HZI213" s="15"/>
      <c r="HZJ213" s="15"/>
      <c r="HZK213" s="15"/>
      <c r="HZL213" s="15"/>
      <c r="HZM213" s="15"/>
      <c r="HZN213" s="15"/>
      <c r="HZO213" s="15"/>
      <c r="HZP213" s="15"/>
      <c r="HZQ213" s="15"/>
      <c r="HZR213" s="15"/>
      <c r="HZS213" s="15"/>
      <c r="HZT213" s="15"/>
      <c r="HZU213" s="15"/>
      <c r="HZV213" s="15"/>
      <c r="HZW213" s="15"/>
      <c r="HZX213" s="15"/>
      <c r="HZY213" s="15"/>
      <c r="HZZ213" s="15"/>
      <c r="IAA213" s="15"/>
      <c r="IAB213" s="15"/>
      <c r="IAC213" s="15"/>
      <c r="IAD213" s="15"/>
      <c r="IAE213" s="15"/>
      <c r="IAF213" s="15"/>
      <c r="IAG213" s="15"/>
      <c r="IAH213" s="15"/>
      <c r="IAI213" s="15"/>
      <c r="IAJ213" s="15"/>
      <c r="IAK213" s="15"/>
      <c r="IAL213" s="15"/>
      <c r="IAM213" s="15"/>
      <c r="IAN213" s="15"/>
      <c r="IAO213" s="15"/>
      <c r="IAP213" s="15"/>
      <c r="IAQ213" s="15"/>
      <c r="IAR213" s="15"/>
      <c r="IAS213" s="15"/>
      <c r="IAT213" s="15"/>
      <c r="IAU213" s="15"/>
      <c r="IAV213" s="15"/>
      <c r="IAW213" s="15"/>
      <c r="IAX213" s="15"/>
      <c r="IAY213" s="15"/>
      <c r="IAZ213" s="15"/>
      <c r="IBA213" s="15"/>
      <c r="IBB213" s="15"/>
      <c r="IBC213" s="15"/>
      <c r="IBD213" s="15"/>
      <c r="IBE213" s="15"/>
      <c r="IBF213" s="15"/>
      <c r="IBG213" s="15"/>
      <c r="IBH213" s="15"/>
      <c r="IBI213" s="15"/>
      <c r="IBJ213" s="15"/>
      <c r="IBK213" s="15"/>
      <c r="IBL213" s="15"/>
      <c r="IBM213" s="15"/>
      <c r="IBN213" s="15"/>
      <c r="IBO213" s="15"/>
      <c r="IBP213" s="15"/>
      <c r="IBQ213" s="15"/>
      <c r="IBR213" s="15"/>
      <c r="IBS213" s="15"/>
      <c r="IBT213" s="15"/>
      <c r="IBU213" s="15"/>
      <c r="IBV213" s="15"/>
      <c r="IBW213" s="15"/>
      <c r="IBX213" s="15"/>
      <c r="IBY213" s="15"/>
      <c r="IBZ213" s="15"/>
      <c r="ICA213" s="15"/>
      <c r="ICB213" s="15"/>
      <c r="ICC213" s="15"/>
      <c r="ICD213" s="15"/>
      <c r="ICE213" s="15"/>
      <c r="ICF213" s="15"/>
      <c r="ICG213" s="15"/>
      <c r="ICH213" s="15"/>
      <c r="ICI213" s="15"/>
      <c r="ICJ213" s="15"/>
      <c r="ICK213" s="15"/>
      <c r="ICL213" s="15"/>
      <c r="ICM213" s="15"/>
      <c r="ICN213" s="15"/>
      <c r="ICO213" s="15"/>
      <c r="ICP213" s="15"/>
      <c r="ICQ213" s="15"/>
      <c r="ICR213" s="15"/>
      <c r="ICS213" s="15"/>
      <c r="ICT213" s="15"/>
      <c r="ICU213" s="15"/>
      <c r="ICV213" s="15"/>
      <c r="ICW213" s="15"/>
      <c r="ICX213" s="15"/>
      <c r="ICY213" s="15"/>
      <c r="ICZ213" s="15"/>
      <c r="IDA213" s="15"/>
      <c r="IDB213" s="15"/>
      <c r="IDC213" s="15"/>
      <c r="IDD213" s="15"/>
      <c r="IDE213" s="15"/>
      <c r="IDF213" s="15"/>
      <c r="IDG213" s="15"/>
      <c r="IDH213" s="15"/>
      <c r="IDI213" s="15"/>
      <c r="IDJ213" s="15"/>
      <c r="IDK213" s="15"/>
      <c r="IDL213" s="15"/>
      <c r="IDM213" s="15"/>
      <c r="IDN213" s="15"/>
      <c r="IDO213" s="15"/>
      <c r="IDP213" s="15"/>
      <c r="IDQ213" s="15"/>
      <c r="IDR213" s="15"/>
      <c r="IDS213" s="15"/>
      <c r="IDT213" s="15"/>
      <c r="IDU213" s="15"/>
      <c r="IDV213" s="15"/>
      <c r="IDW213" s="15"/>
      <c r="IDX213" s="15"/>
      <c r="IDY213" s="15"/>
      <c r="IDZ213" s="15"/>
      <c r="IEA213" s="15"/>
      <c r="IEB213" s="15"/>
      <c r="IEC213" s="15"/>
      <c r="IED213" s="15"/>
      <c r="IEE213" s="15"/>
      <c r="IEF213" s="15"/>
      <c r="IEG213" s="15"/>
      <c r="IEH213" s="15"/>
      <c r="IEI213" s="15"/>
      <c r="IEJ213" s="15"/>
      <c r="IEK213" s="15"/>
      <c r="IEL213" s="15"/>
      <c r="IEM213" s="15"/>
      <c r="IEN213" s="15"/>
      <c r="IEO213" s="15"/>
      <c r="IEP213" s="15"/>
      <c r="IEQ213" s="15"/>
      <c r="IER213" s="15"/>
      <c r="IES213" s="15"/>
      <c r="IET213" s="15"/>
      <c r="IEU213" s="15"/>
      <c r="IEV213" s="15"/>
      <c r="IEW213" s="15"/>
      <c r="IEX213" s="15"/>
      <c r="IEY213" s="15"/>
      <c r="IEZ213" s="15"/>
      <c r="IFA213" s="15"/>
      <c r="IFB213" s="15"/>
      <c r="IFC213" s="15"/>
      <c r="IFD213" s="15"/>
      <c r="IFE213" s="15"/>
      <c r="IFF213" s="15"/>
      <c r="IFG213" s="15"/>
      <c r="IFH213" s="15"/>
      <c r="IFI213" s="15"/>
      <c r="IFJ213" s="15"/>
      <c r="IFK213" s="15"/>
      <c r="IFL213" s="15"/>
      <c r="IFM213" s="15"/>
      <c r="IFN213" s="15"/>
      <c r="IFO213" s="15"/>
      <c r="IFP213" s="15"/>
      <c r="IFQ213" s="15"/>
      <c r="IFR213" s="15"/>
      <c r="IFS213" s="15"/>
      <c r="IFT213" s="15"/>
      <c r="IFU213" s="15"/>
      <c r="IFV213" s="15"/>
      <c r="IFW213" s="15"/>
      <c r="IFX213" s="15"/>
      <c r="IFY213" s="15"/>
      <c r="IFZ213" s="15"/>
      <c r="IGA213" s="15"/>
      <c r="IGB213" s="15"/>
      <c r="IGC213" s="15"/>
      <c r="IGD213" s="15"/>
      <c r="IGE213" s="15"/>
      <c r="IGF213" s="15"/>
      <c r="IGG213" s="15"/>
      <c r="IGH213" s="15"/>
      <c r="IGI213" s="15"/>
      <c r="IGJ213" s="15"/>
      <c r="IGK213" s="15"/>
      <c r="IGL213" s="15"/>
      <c r="IGM213" s="15"/>
      <c r="IGN213" s="15"/>
      <c r="IGO213" s="15"/>
      <c r="IGP213" s="15"/>
      <c r="IGQ213" s="15"/>
      <c r="IGR213" s="15"/>
      <c r="IGS213" s="15"/>
      <c r="IGT213" s="15"/>
      <c r="IGU213" s="15"/>
      <c r="IGV213" s="15"/>
      <c r="IGW213" s="15"/>
      <c r="IGX213" s="15"/>
      <c r="IGY213" s="15"/>
      <c r="IGZ213" s="15"/>
      <c r="IHA213" s="15"/>
      <c r="IHB213" s="15"/>
      <c r="IHC213" s="15"/>
      <c r="IHD213" s="15"/>
      <c r="IHE213" s="15"/>
      <c r="IHF213" s="15"/>
      <c r="IHG213" s="15"/>
      <c r="IHH213" s="15"/>
      <c r="IHI213" s="15"/>
      <c r="IHJ213" s="15"/>
      <c r="IHK213" s="15"/>
      <c r="IHL213" s="15"/>
      <c r="IHM213" s="15"/>
      <c r="IHN213" s="15"/>
      <c r="IHO213" s="15"/>
      <c r="IHP213" s="15"/>
      <c r="IHQ213" s="15"/>
      <c r="IHR213" s="15"/>
      <c r="IHS213" s="15"/>
      <c r="IHT213" s="15"/>
      <c r="IHU213" s="15"/>
      <c r="IHV213" s="15"/>
      <c r="IHW213" s="15"/>
      <c r="IHX213" s="15"/>
      <c r="IHY213" s="15"/>
      <c r="IHZ213" s="15"/>
      <c r="IIA213" s="15"/>
      <c r="IIB213" s="15"/>
      <c r="IIC213" s="15"/>
      <c r="IID213" s="15"/>
      <c r="IIE213" s="15"/>
      <c r="IIF213" s="15"/>
      <c r="IIG213" s="15"/>
      <c r="IIH213" s="15"/>
      <c r="III213" s="15"/>
      <c r="IIJ213" s="15"/>
      <c r="IIK213" s="15"/>
      <c r="IIL213" s="15"/>
      <c r="IIM213" s="15"/>
      <c r="IIN213" s="15"/>
      <c r="IIO213" s="15"/>
      <c r="IIP213" s="15"/>
      <c r="IIQ213" s="15"/>
      <c r="IIR213" s="15"/>
      <c r="IIS213" s="15"/>
      <c r="IIT213" s="15"/>
      <c r="IIU213" s="15"/>
      <c r="IIV213" s="15"/>
      <c r="IIW213" s="15"/>
      <c r="IIX213" s="15"/>
      <c r="IIY213" s="15"/>
      <c r="IIZ213" s="15"/>
      <c r="IJA213" s="15"/>
      <c r="IJB213" s="15"/>
      <c r="IJC213" s="15"/>
      <c r="IJD213" s="15"/>
      <c r="IJE213" s="15"/>
      <c r="IJF213" s="15"/>
      <c r="IJG213" s="15"/>
      <c r="IJH213" s="15"/>
      <c r="IJI213" s="15"/>
      <c r="IJJ213" s="15"/>
      <c r="IJK213" s="15"/>
      <c r="IJL213" s="15"/>
      <c r="IJM213" s="15"/>
      <c r="IJN213" s="15"/>
      <c r="IJO213" s="15"/>
      <c r="IJP213" s="15"/>
      <c r="IJQ213" s="15"/>
      <c r="IJR213" s="15"/>
      <c r="IJS213" s="15"/>
      <c r="IJT213" s="15"/>
      <c r="IJU213" s="15"/>
      <c r="IJV213" s="15"/>
      <c r="IJW213" s="15"/>
      <c r="IJX213" s="15"/>
      <c r="IJY213" s="15"/>
      <c r="IJZ213" s="15"/>
      <c r="IKA213" s="15"/>
      <c r="IKB213" s="15"/>
      <c r="IKC213" s="15"/>
      <c r="IKD213" s="15"/>
      <c r="IKE213" s="15"/>
      <c r="IKF213" s="15"/>
      <c r="IKG213" s="15"/>
      <c r="IKH213" s="15"/>
      <c r="IKI213" s="15"/>
      <c r="IKJ213" s="15"/>
      <c r="IKK213" s="15"/>
      <c r="IKL213" s="15"/>
      <c r="IKM213" s="15"/>
      <c r="IKN213" s="15"/>
      <c r="IKO213" s="15"/>
      <c r="IKP213" s="15"/>
      <c r="IKQ213" s="15"/>
      <c r="IKR213" s="15"/>
      <c r="IKS213" s="15"/>
      <c r="IKT213" s="15"/>
      <c r="IKU213" s="15"/>
      <c r="IKV213" s="15"/>
      <c r="IKW213" s="15"/>
      <c r="IKX213" s="15"/>
      <c r="IKY213" s="15"/>
      <c r="IKZ213" s="15"/>
      <c r="ILA213" s="15"/>
      <c r="ILB213" s="15"/>
      <c r="ILC213" s="15"/>
      <c r="ILD213" s="15"/>
      <c r="ILE213" s="15"/>
      <c r="ILF213" s="15"/>
      <c r="ILG213" s="15"/>
      <c r="ILH213" s="15"/>
      <c r="ILI213" s="15"/>
      <c r="ILJ213" s="15"/>
      <c r="ILK213" s="15"/>
      <c r="ILL213" s="15"/>
      <c r="ILM213" s="15"/>
      <c r="ILN213" s="15"/>
      <c r="ILO213" s="15"/>
      <c r="ILP213" s="15"/>
      <c r="ILQ213" s="15"/>
      <c r="ILR213" s="15"/>
      <c r="ILS213" s="15"/>
      <c r="ILT213" s="15"/>
      <c r="ILU213" s="15"/>
      <c r="ILV213" s="15"/>
      <c r="ILW213" s="15"/>
      <c r="ILX213" s="15"/>
      <c r="ILY213" s="15"/>
      <c r="ILZ213" s="15"/>
      <c r="IMA213" s="15"/>
      <c r="IMB213" s="15"/>
      <c r="IMC213" s="15"/>
      <c r="IMD213" s="15"/>
      <c r="IME213" s="15"/>
      <c r="IMF213" s="15"/>
      <c r="IMG213" s="15"/>
      <c r="IMH213" s="15"/>
      <c r="IMI213" s="15"/>
      <c r="IMJ213" s="15"/>
      <c r="IMK213" s="15"/>
      <c r="IML213" s="15"/>
      <c r="IMM213" s="15"/>
      <c r="IMN213" s="15"/>
      <c r="IMO213" s="15"/>
      <c r="IMP213" s="15"/>
      <c r="IMQ213" s="15"/>
      <c r="IMR213" s="15"/>
      <c r="IMS213" s="15"/>
      <c r="IMT213" s="15"/>
      <c r="IMU213" s="15"/>
      <c r="IMV213" s="15"/>
      <c r="IMW213" s="15"/>
      <c r="IMX213" s="15"/>
      <c r="IMY213" s="15"/>
      <c r="IMZ213" s="15"/>
      <c r="INA213" s="15"/>
      <c r="INB213" s="15"/>
      <c r="INC213" s="15"/>
      <c r="IND213" s="15"/>
      <c r="INE213" s="15"/>
      <c r="INF213" s="15"/>
      <c r="ING213" s="15"/>
      <c r="INH213" s="15"/>
      <c r="INI213" s="15"/>
      <c r="INJ213" s="15"/>
      <c r="INK213" s="15"/>
      <c r="INL213" s="15"/>
      <c r="INM213" s="15"/>
      <c r="INN213" s="15"/>
      <c r="INO213" s="15"/>
      <c r="INP213" s="15"/>
      <c r="INQ213" s="15"/>
      <c r="INR213" s="15"/>
      <c r="INS213" s="15"/>
      <c r="INT213" s="15"/>
      <c r="INU213" s="15"/>
      <c r="INV213" s="15"/>
      <c r="INW213" s="15"/>
      <c r="INX213" s="15"/>
      <c r="INY213" s="15"/>
      <c r="INZ213" s="15"/>
      <c r="IOA213" s="15"/>
      <c r="IOB213" s="15"/>
      <c r="IOC213" s="15"/>
      <c r="IOD213" s="15"/>
      <c r="IOE213" s="15"/>
      <c r="IOF213" s="15"/>
      <c r="IOG213" s="15"/>
      <c r="IOH213" s="15"/>
      <c r="IOI213" s="15"/>
      <c r="IOJ213" s="15"/>
      <c r="IOK213" s="15"/>
      <c r="IOL213" s="15"/>
      <c r="IOM213" s="15"/>
      <c r="ION213" s="15"/>
      <c r="IOO213" s="15"/>
      <c r="IOP213" s="15"/>
      <c r="IOQ213" s="15"/>
      <c r="IOR213" s="15"/>
      <c r="IOS213" s="15"/>
      <c r="IOT213" s="15"/>
      <c r="IOU213" s="15"/>
      <c r="IOV213" s="15"/>
      <c r="IOW213" s="15"/>
      <c r="IOX213" s="15"/>
      <c r="IOY213" s="15"/>
      <c r="IOZ213" s="15"/>
      <c r="IPA213" s="15"/>
      <c r="IPB213" s="15"/>
      <c r="IPC213" s="15"/>
      <c r="IPD213" s="15"/>
      <c r="IPE213" s="15"/>
      <c r="IPF213" s="15"/>
      <c r="IPG213" s="15"/>
      <c r="IPH213" s="15"/>
      <c r="IPI213" s="15"/>
      <c r="IPJ213" s="15"/>
      <c r="IPK213" s="15"/>
      <c r="IPL213" s="15"/>
      <c r="IPM213" s="15"/>
      <c r="IPN213" s="15"/>
      <c r="IPO213" s="15"/>
      <c r="IPP213" s="15"/>
      <c r="IPQ213" s="15"/>
      <c r="IPR213" s="15"/>
      <c r="IPS213" s="15"/>
      <c r="IPT213" s="15"/>
      <c r="IPU213" s="15"/>
      <c r="IPV213" s="15"/>
      <c r="IPW213" s="15"/>
      <c r="IPX213" s="15"/>
      <c r="IPY213" s="15"/>
      <c r="IPZ213" s="15"/>
      <c r="IQA213" s="15"/>
      <c r="IQB213" s="15"/>
      <c r="IQC213" s="15"/>
      <c r="IQD213" s="15"/>
      <c r="IQE213" s="15"/>
      <c r="IQF213" s="15"/>
      <c r="IQG213" s="15"/>
      <c r="IQH213" s="15"/>
      <c r="IQI213" s="15"/>
      <c r="IQJ213" s="15"/>
      <c r="IQK213" s="15"/>
      <c r="IQL213" s="15"/>
      <c r="IQM213" s="15"/>
      <c r="IQN213" s="15"/>
      <c r="IQO213" s="15"/>
      <c r="IQP213" s="15"/>
      <c r="IQQ213" s="15"/>
      <c r="IQR213" s="15"/>
      <c r="IQS213" s="15"/>
      <c r="IQT213" s="15"/>
      <c r="IQU213" s="15"/>
      <c r="IQV213" s="15"/>
      <c r="IQW213" s="15"/>
      <c r="IQX213" s="15"/>
      <c r="IQY213" s="15"/>
      <c r="IQZ213" s="15"/>
      <c r="IRA213" s="15"/>
      <c r="IRB213" s="15"/>
      <c r="IRC213" s="15"/>
      <c r="IRD213" s="15"/>
      <c r="IRE213" s="15"/>
      <c r="IRF213" s="15"/>
      <c r="IRG213" s="15"/>
      <c r="IRH213" s="15"/>
      <c r="IRI213" s="15"/>
      <c r="IRJ213" s="15"/>
      <c r="IRK213" s="15"/>
      <c r="IRL213" s="15"/>
      <c r="IRM213" s="15"/>
      <c r="IRN213" s="15"/>
      <c r="IRO213" s="15"/>
      <c r="IRP213" s="15"/>
      <c r="IRQ213" s="15"/>
      <c r="IRR213" s="15"/>
      <c r="IRS213" s="15"/>
      <c r="IRT213" s="15"/>
      <c r="IRU213" s="15"/>
      <c r="IRV213" s="15"/>
      <c r="IRW213" s="15"/>
      <c r="IRX213" s="15"/>
      <c r="IRY213" s="15"/>
      <c r="IRZ213" s="15"/>
      <c r="ISA213" s="15"/>
      <c r="ISB213" s="15"/>
      <c r="ISC213" s="15"/>
      <c r="ISD213" s="15"/>
      <c r="ISE213" s="15"/>
      <c r="ISF213" s="15"/>
      <c r="ISG213" s="15"/>
      <c r="ISH213" s="15"/>
      <c r="ISI213" s="15"/>
      <c r="ISJ213" s="15"/>
      <c r="ISK213" s="15"/>
      <c r="ISL213" s="15"/>
      <c r="ISM213" s="15"/>
      <c r="ISN213" s="15"/>
      <c r="ISO213" s="15"/>
      <c r="ISP213" s="15"/>
      <c r="ISQ213" s="15"/>
      <c r="ISR213" s="15"/>
      <c r="ISS213" s="15"/>
      <c r="IST213" s="15"/>
      <c r="ISU213" s="15"/>
      <c r="ISV213" s="15"/>
      <c r="ISW213" s="15"/>
      <c r="ISX213" s="15"/>
      <c r="ISY213" s="15"/>
      <c r="ISZ213" s="15"/>
      <c r="ITA213" s="15"/>
      <c r="ITB213" s="15"/>
      <c r="ITC213" s="15"/>
      <c r="ITD213" s="15"/>
      <c r="ITE213" s="15"/>
      <c r="ITF213" s="15"/>
      <c r="ITG213" s="15"/>
      <c r="ITH213" s="15"/>
      <c r="ITI213" s="15"/>
      <c r="ITJ213" s="15"/>
      <c r="ITK213" s="15"/>
      <c r="ITL213" s="15"/>
      <c r="ITM213" s="15"/>
      <c r="ITN213" s="15"/>
      <c r="ITO213" s="15"/>
      <c r="ITP213" s="15"/>
      <c r="ITQ213" s="15"/>
      <c r="ITR213" s="15"/>
      <c r="ITS213" s="15"/>
      <c r="ITT213" s="15"/>
      <c r="ITU213" s="15"/>
      <c r="ITV213" s="15"/>
      <c r="ITW213" s="15"/>
      <c r="ITX213" s="15"/>
      <c r="ITY213" s="15"/>
      <c r="ITZ213" s="15"/>
      <c r="IUA213" s="15"/>
      <c r="IUB213" s="15"/>
      <c r="IUC213" s="15"/>
      <c r="IUD213" s="15"/>
      <c r="IUE213" s="15"/>
      <c r="IUF213" s="15"/>
      <c r="IUG213" s="15"/>
      <c r="IUH213" s="15"/>
      <c r="IUI213" s="15"/>
      <c r="IUJ213" s="15"/>
      <c r="IUK213" s="15"/>
      <c r="IUL213" s="15"/>
      <c r="IUM213" s="15"/>
      <c r="IUN213" s="15"/>
      <c r="IUO213" s="15"/>
      <c r="IUP213" s="15"/>
      <c r="IUQ213" s="15"/>
      <c r="IUR213" s="15"/>
      <c r="IUS213" s="15"/>
      <c r="IUT213" s="15"/>
      <c r="IUU213" s="15"/>
      <c r="IUV213" s="15"/>
      <c r="IUW213" s="15"/>
      <c r="IUX213" s="15"/>
      <c r="IUY213" s="15"/>
      <c r="IUZ213" s="15"/>
      <c r="IVA213" s="15"/>
      <c r="IVB213" s="15"/>
      <c r="IVC213" s="15"/>
      <c r="IVD213" s="15"/>
      <c r="IVE213" s="15"/>
      <c r="IVF213" s="15"/>
      <c r="IVG213" s="15"/>
      <c r="IVH213" s="15"/>
      <c r="IVI213" s="15"/>
      <c r="IVJ213" s="15"/>
      <c r="IVK213" s="15"/>
      <c r="IVL213" s="15"/>
      <c r="IVM213" s="15"/>
      <c r="IVN213" s="15"/>
      <c r="IVO213" s="15"/>
      <c r="IVP213" s="15"/>
      <c r="IVQ213" s="15"/>
      <c r="IVR213" s="15"/>
      <c r="IVS213" s="15"/>
      <c r="IVT213" s="15"/>
      <c r="IVU213" s="15"/>
      <c r="IVV213" s="15"/>
      <c r="IVW213" s="15"/>
      <c r="IVX213" s="15"/>
      <c r="IVY213" s="15"/>
      <c r="IVZ213" s="15"/>
      <c r="IWA213" s="15"/>
      <c r="IWB213" s="15"/>
      <c r="IWC213" s="15"/>
      <c r="IWD213" s="15"/>
      <c r="IWE213" s="15"/>
      <c r="IWF213" s="15"/>
      <c r="IWG213" s="15"/>
      <c r="IWH213" s="15"/>
      <c r="IWI213" s="15"/>
      <c r="IWJ213" s="15"/>
      <c r="IWK213" s="15"/>
      <c r="IWL213" s="15"/>
      <c r="IWM213" s="15"/>
      <c r="IWN213" s="15"/>
      <c r="IWO213" s="15"/>
      <c r="IWP213" s="15"/>
      <c r="IWQ213" s="15"/>
      <c r="IWR213" s="15"/>
      <c r="IWS213" s="15"/>
      <c r="IWT213" s="15"/>
      <c r="IWU213" s="15"/>
      <c r="IWV213" s="15"/>
      <c r="IWW213" s="15"/>
      <c r="IWX213" s="15"/>
      <c r="IWY213" s="15"/>
      <c r="IWZ213" s="15"/>
      <c r="IXA213" s="15"/>
      <c r="IXB213" s="15"/>
      <c r="IXC213" s="15"/>
      <c r="IXD213" s="15"/>
      <c r="IXE213" s="15"/>
      <c r="IXF213" s="15"/>
      <c r="IXG213" s="15"/>
      <c r="IXH213" s="15"/>
      <c r="IXI213" s="15"/>
      <c r="IXJ213" s="15"/>
      <c r="IXK213" s="15"/>
      <c r="IXL213" s="15"/>
      <c r="IXM213" s="15"/>
      <c r="IXN213" s="15"/>
      <c r="IXO213" s="15"/>
      <c r="IXP213" s="15"/>
      <c r="IXQ213" s="15"/>
      <c r="IXR213" s="15"/>
      <c r="IXS213" s="15"/>
      <c r="IXT213" s="15"/>
      <c r="IXU213" s="15"/>
      <c r="IXV213" s="15"/>
      <c r="IXW213" s="15"/>
      <c r="IXX213" s="15"/>
      <c r="IXY213" s="15"/>
      <c r="IXZ213" s="15"/>
      <c r="IYA213" s="15"/>
      <c r="IYB213" s="15"/>
      <c r="IYC213" s="15"/>
      <c r="IYD213" s="15"/>
      <c r="IYE213" s="15"/>
      <c r="IYF213" s="15"/>
      <c r="IYG213" s="15"/>
      <c r="IYH213" s="15"/>
      <c r="IYI213" s="15"/>
      <c r="IYJ213" s="15"/>
      <c r="IYK213" s="15"/>
      <c r="IYL213" s="15"/>
      <c r="IYM213" s="15"/>
      <c r="IYN213" s="15"/>
      <c r="IYO213" s="15"/>
      <c r="IYP213" s="15"/>
      <c r="IYQ213" s="15"/>
      <c r="IYR213" s="15"/>
      <c r="IYS213" s="15"/>
      <c r="IYT213" s="15"/>
      <c r="IYU213" s="15"/>
      <c r="IYV213" s="15"/>
      <c r="IYW213" s="15"/>
      <c r="IYX213" s="15"/>
      <c r="IYY213" s="15"/>
      <c r="IYZ213" s="15"/>
      <c r="IZA213" s="15"/>
      <c r="IZB213" s="15"/>
      <c r="IZC213" s="15"/>
      <c r="IZD213" s="15"/>
      <c r="IZE213" s="15"/>
      <c r="IZF213" s="15"/>
      <c r="IZG213" s="15"/>
      <c r="IZH213" s="15"/>
      <c r="IZI213" s="15"/>
      <c r="IZJ213" s="15"/>
      <c r="IZK213" s="15"/>
      <c r="IZL213" s="15"/>
      <c r="IZM213" s="15"/>
      <c r="IZN213" s="15"/>
      <c r="IZO213" s="15"/>
      <c r="IZP213" s="15"/>
      <c r="IZQ213" s="15"/>
      <c r="IZR213" s="15"/>
      <c r="IZS213" s="15"/>
      <c r="IZT213" s="15"/>
      <c r="IZU213" s="15"/>
      <c r="IZV213" s="15"/>
      <c r="IZW213" s="15"/>
      <c r="IZX213" s="15"/>
      <c r="IZY213" s="15"/>
      <c r="IZZ213" s="15"/>
      <c r="JAA213" s="15"/>
      <c r="JAB213" s="15"/>
      <c r="JAC213" s="15"/>
      <c r="JAD213" s="15"/>
      <c r="JAE213" s="15"/>
      <c r="JAF213" s="15"/>
      <c r="JAG213" s="15"/>
      <c r="JAH213" s="15"/>
      <c r="JAI213" s="15"/>
      <c r="JAJ213" s="15"/>
      <c r="JAK213" s="15"/>
      <c r="JAL213" s="15"/>
      <c r="JAM213" s="15"/>
      <c r="JAN213" s="15"/>
      <c r="JAO213" s="15"/>
      <c r="JAP213" s="15"/>
      <c r="JAQ213" s="15"/>
      <c r="JAR213" s="15"/>
      <c r="JAS213" s="15"/>
      <c r="JAT213" s="15"/>
      <c r="JAU213" s="15"/>
      <c r="JAV213" s="15"/>
      <c r="JAW213" s="15"/>
      <c r="JAX213" s="15"/>
      <c r="JAY213" s="15"/>
      <c r="JAZ213" s="15"/>
      <c r="JBA213" s="15"/>
      <c r="JBB213" s="15"/>
      <c r="JBC213" s="15"/>
      <c r="JBD213" s="15"/>
      <c r="JBE213" s="15"/>
      <c r="JBF213" s="15"/>
      <c r="JBG213" s="15"/>
      <c r="JBH213" s="15"/>
      <c r="JBI213" s="15"/>
      <c r="JBJ213" s="15"/>
      <c r="JBK213" s="15"/>
      <c r="JBL213" s="15"/>
      <c r="JBM213" s="15"/>
      <c r="JBN213" s="15"/>
      <c r="JBO213" s="15"/>
      <c r="JBP213" s="15"/>
      <c r="JBQ213" s="15"/>
      <c r="JBR213" s="15"/>
      <c r="JBS213" s="15"/>
      <c r="JBT213" s="15"/>
      <c r="JBU213" s="15"/>
      <c r="JBV213" s="15"/>
      <c r="JBW213" s="15"/>
      <c r="JBX213" s="15"/>
      <c r="JBY213" s="15"/>
      <c r="JBZ213" s="15"/>
      <c r="JCA213" s="15"/>
      <c r="JCB213" s="15"/>
      <c r="JCC213" s="15"/>
      <c r="JCD213" s="15"/>
      <c r="JCE213" s="15"/>
      <c r="JCF213" s="15"/>
      <c r="JCG213" s="15"/>
      <c r="JCH213" s="15"/>
      <c r="JCI213" s="15"/>
      <c r="JCJ213" s="15"/>
      <c r="JCK213" s="15"/>
      <c r="JCL213" s="15"/>
      <c r="JCM213" s="15"/>
      <c r="JCN213" s="15"/>
      <c r="JCO213" s="15"/>
      <c r="JCP213" s="15"/>
      <c r="JCQ213" s="15"/>
      <c r="JCR213" s="15"/>
      <c r="JCS213" s="15"/>
      <c r="JCT213" s="15"/>
      <c r="JCU213" s="15"/>
      <c r="JCV213" s="15"/>
      <c r="JCW213" s="15"/>
      <c r="JCX213" s="15"/>
      <c r="JCY213" s="15"/>
      <c r="JCZ213" s="15"/>
      <c r="JDA213" s="15"/>
      <c r="JDB213" s="15"/>
      <c r="JDC213" s="15"/>
      <c r="JDD213" s="15"/>
      <c r="JDE213" s="15"/>
      <c r="JDF213" s="15"/>
      <c r="JDG213" s="15"/>
      <c r="JDH213" s="15"/>
      <c r="JDI213" s="15"/>
      <c r="JDJ213" s="15"/>
      <c r="JDK213" s="15"/>
      <c r="JDL213" s="15"/>
      <c r="JDM213" s="15"/>
      <c r="JDN213" s="15"/>
      <c r="JDO213" s="15"/>
      <c r="JDP213" s="15"/>
      <c r="JDQ213" s="15"/>
      <c r="JDR213" s="15"/>
      <c r="JDS213" s="15"/>
      <c r="JDT213" s="15"/>
      <c r="JDU213" s="15"/>
      <c r="JDV213" s="15"/>
      <c r="JDW213" s="15"/>
      <c r="JDX213" s="15"/>
      <c r="JDY213" s="15"/>
      <c r="JDZ213" s="15"/>
      <c r="JEA213" s="15"/>
      <c r="JEB213" s="15"/>
      <c r="JEC213" s="15"/>
      <c r="JED213" s="15"/>
      <c r="JEE213" s="15"/>
      <c r="JEF213" s="15"/>
      <c r="JEG213" s="15"/>
      <c r="JEH213" s="15"/>
      <c r="JEI213" s="15"/>
      <c r="JEJ213" s="15"/>
      <c r="JEK213" s="15"/>
      <c r="JEL213" s="15"/>
      <c r="JEM213" s="15"/>
      <c r="JEN213" s="15"/>
      <c r="JEO213" s="15"/>
      <c r="JEP213" s="15"/>
      <c r="JEQ213" s="15"/>
      <c r="JER213" s="15"/>
      <c r="JES213" s="15"/>
      <c r="JET213" s="15"/>
      <c r="JEU213" s="15"/>
      <c r="JEV213" s="15"/>
      <c r="JEW213" s="15"/>
      <c r="JEX213" s="15"/>
      <c r="JEY213" s="15"/>
      <c r="JEZ213" s="15"/>
      <c r="JFA213" s="15"/>
      <c r="JFB213" s="15"/>
      <c r="JFC213" s="15"/>
      <c r="JFD213" s="15"/>
      <c r="JFE213" s="15"/>
      <c r="JFF213" s="15"/>
      <c r="JFG213" s="15"/>
      <c r="JFH213" s="15"/>
      <c r="JFI213" s="15"/>
      <c r="JFJ213" s="15"/>
      <c r="JFK213" s="15"/>
      <c r="JFL213" s="15"/>
      <c r="JFM213" s="15"/>
      <c r="JFN213" s="15"/>
      <c r="JFO213" s="15"/>
      <c r="JFP213" s="15"/>
      <c r="JFQ213" s="15"/>
      <c r="JFR213" s="15"/>
      <c r="JFS213" s="15"/>
      <c r="JFT213" s="15"/>
      <c r="JFU213" s="15"/>
      <c r="JFV213" s="15"/>
      <c r="JFW213" s="15"/>
      <c r="JFX213" s="15"/>
      <c r="JFY213" s="15"/>
      <c r="JFZ213" s="15"/>
      <c r="JGA213" s="15"/>
      <c r="JGB213" s="15"/>
      <c r="JGC213" s="15"/>
      <c r="JGD213" s="15"/>
      <c r="JGE213" s="15"/>
      <c r="JGF213" s="15"/>
      <c r="JGG213" s="15"/>
      <c r="JGH213" s="15"/>
      <c r="JGI213" s="15"/>
      <c r="JGJ213" s="15"/>
      <c r="JGK213" s="15"/>
      <c r="JGL213" s="15"/>
      <c r="JGM213" s="15"/>
      <c r="JGN213" s="15"/>
      <c r="JGO213" s="15"/>
      <c r="JGP213" s="15"/>
      <c r="JGQ213" s="15"/>
      <c r="JGR213" s="15"/>
      <c r="JGS213" s="15"/>
      <c r="JGT213" s="15"/>
      <c r="JGU213" s="15"/>
      <c r="JGV213" s="15"/>
      <c r="JGW213" s="15"/>
      <c r="JGX213" s="15"/>
      <c r="JGY213" s="15"/>
      <c r="JGZ213" s="15"/>
      <c r="JHA213" s="15"/>
      <c r="JHB213" s="15"/>
      <c r="JHC213" s="15"/>
      <c r="JHD213" s="15"/>
      <c r="JHE213" s="15"/>
      <c r="JHF213" s="15"/>
      <c r="JHG213" s="15"/>
      <c r="JHH213" s="15"/>
      <c r="JHI213" s="15"/>
      <c r="JHJ213" s="15"/>
      <c r="JHK213" s="15"/>
      <c r="JHL213" s="15"/>
      <c r="JHM213" s="15"/>
      <c r="JHN213" s="15"/>
      <c r="JHO213" s="15"/>
      <c r="JHP213" s="15"/>
      <c r="JHQ213" s="15"/>
      <c r="JHR213" s="15"/>
      <c r="JHS213" s="15"/>
      <c r="JHT213" s="15"/>
      <c r="JHU213" s="15"/>
      <c r="JHV213" s="15"/>
      <c r="JHW213" s="15"/>
      <c r="JHX213" s="15"/>
      <c r="JHY213" s="15"/>
      <c r="JHZ213" s="15"/>
      <c r="JIA213" s="15"/>
      <c r="JIB213" s="15"/>
      <c r="JIC213" s="15"/>
      <c r="JID213" s="15"/>
      <c r="JIE213" s="15"/>
      <c r="JIF213" s="15"/>
      <c r="JIG213" s="15"/>
      <c r="JIH213" s="15"/>
      <c r="JII213" s="15"/>
      <c r="JIJ213" s="15"/>
      <c r="JIK213" s="15"/>
      <c r="JIL213" s="15"/>
      <c r="JIM213" s="15"/>
      <c r="JIN213" s="15"/>
      <c r="JIO213" s="15"/>
      <c r="JIP213" s="15"/>
      <c r="JIQ213" s="15"/>
      <c r="JIR213" s="15"/>
      <c r="JIS213" s="15"/>
      <c r="JIT213" s="15"/>
      <c r="JIU213" s="15"/>
      <c r="JIV213" s="15"/>
      <c r="JIW213" s="15"/>
      <c r="JIX213" s="15"/>
      <c r="JIY213" s="15"/>
      <c r="JIZ213" s="15"/>
      <c r="JJA213" s="15"/>
      <c r="JJB213" s="15"/>
      <c r="JJC213" s="15"/>
      <c r="JJD213" s="15"/>
      <c r="JJE213" s="15"/>
      <c r="JJF213" s="15"/>
      <c r="JJG213" s="15"/>
      <c r="JJH213" s="15"/>
      <c r="JJI213" s="15"/>
      <c r="JJJ213" s="15"/>
      <c r="JJK213" s="15"/>
      <c r="JJL213" s="15"/>
      <c r="JJM213" s="15"/>
      <c r="JJN213" s="15"/>
      <c r="JJO213" s="15"/>
      <c r="JJP213" s="15"/>
      <c r="JJQ213" s="15"/>
      <c r="JJR213" s="15"/>
      <c r="JJS213" s="15"/>
      <c r="JJT213" s="15"/>
      <c r="JJU213" s="15"/>
      <c r="JJV213" s="15"/>
      <c r="JJW213" s="15"/>
      <c r="JJX213" s="15"/>
      <c r="JJY213" s="15"/>
      <c r="JJZ213" s="15"/>
      <c r="JKA213" s="15"/>
      <c r="JKB213" s="15"/>
      <c r="JKC213" s="15"/>
      <c r="JKD213" s="15"/>
      <c r="JKE213" s="15"/>
      <c r="JKF213" s="15"/>
      <c r="JKG213" s="15"/>
      <c r="JKH213" s="15"/>
      <c r="JKI213" s="15"/>
      <c r="JKJ213" s="15"/>
      <c r="JKK213" s="15"/>
      <c r="JKL213" s="15"/>
      <c r="JKM213" s="15"/>
      <c r="JKN213" s="15"/>
      <c r="JKO213" s="15"/>
      <c r="JKP213" s="15"/>
      <c r="JKQ213" s="15"/>
      <c r="JKR213" s="15"/>
      <c r="JKS213" s="15"/>
      <c r="JKT213" s="15"/>
      <c r="JKU213" s="15"/>
      <c r="JKV213" s="15"/>
      <c r="JKW213" s="15"/>
      <c r="JKX213" s="15"/>
      <c r="JKY213" s="15"/>
      <c r="JKZ213" s="15"/>
      <c r="JLA213" s="15"/>
      <c r="JLB213" s="15"/>
      <c r="JLC213" s="15"/>
      <c r="JLD213" s="15"/>
      <c r="JLE213" s="15"/>
      <c r="JLF213" s="15"/>
      <c r="JLG213" s="15"/>
      <c r="JLH213" s="15"/>
      <c r="JLI213" s="15"/>
      <c r="JLJ213" s="15"/>
      <c r="JLK213" s="15"/>
      <c r="JLL213" s="15"/>
      <c r="JLM213" s="15"/>
      <c r="JLN213" s="15"/>
      <c r="JLO213" s="15"/>
      <c r="JLP213" s="15"/>
      <c r="JLQ213" s="15"/>
      <c r="JLR213" s="15"/>
      <c r="JLS213" s="15"/>
      <c r="JLT213" s="15"/>
      <c r="JLU213" s="15"/>
      <c r="JLV213" s="15"/>
      <c r="JLW213" s="15"/>
      <c r="JLX213" s="15"/>
      <c r="JLY213" s="15"/>
      <c r="JLZ213" s="15"/>
      <c r="JMA213" s="15"/>
      <c r="JMB213" s="15"/>
      <c r="JMC213" s="15"/>
      <c r="JMD213" s="15"/>
      <c r="JME213" s="15"/>
      <c r="JMF213" s="15"/>
      <c r="JMG213" s="15"/>
      <c r="JMH213" s="15"/>
      <c r="JMI213" s="15"/>
      <c r="JMJ213" s="15"/>
      <c r="JMK213" s="15"/>
      <c r="JML213" s="15"/>
      <c r="JMM213" s="15"/>
      <c r="JMN213" s="15"/>
      <c r="JMO213" s="15"/>
      <c r="JMP213" s="15"/>
      <c r="JMQ213" s="15"/>
      <c r="JMR213" s="15"/>
      <c r="JMS213" s="15"/>
      <c r="JMT213" s="15"/>
      <c r="JMU213" s="15"/>
      <c r="JMV213" s="15"/>
      <c r="JMW213" s="15"/>
      <c r="JMX213" s="15"/>
      <c r="JMY213" s="15"/>
      <c r="JMZ213" s="15"/>
      <c r="JNA213" s="15"/>
      <c r="JNB213" s="15"/>
      <c r="JNC213" s="15"/>
      <c r="JND213" s="15"/>
      <c r="JNE213" s="15"/>
      <c r="JNF213" s="15"/>
      <c r="JNG213" s="15"/>
      <c r="JNH213" s="15"/>
      <c r="JNI213" s="15"/>
      <c r="JNJ213" s="15"/>
      <c r="JNK213" s="15"/>
      <c r="JNL213" s="15"/>
      <c r="JNM213" s="15"/>
      <c r="JNN213" s="15"/>
      <c r="JNO213" s="15"/>
      <c r="JNP213" s="15"/>
      <c r="JNQ213" s="15"/>
      <c r="JNR213" s="15"/>
      <c r="JNS213" s="15"/>
      <c r="JNT213" s="15"/>
      <c r="JNU213" s="15"/>
      <c r="JNV213" s="15"/>
      <c r="JNW213" s="15"/>
      <c r="JNX213" s="15"/>
      <c r="JNY213" s="15"/>
      <c r="JNZ213" s="15"/>
      <c r="JOA213" s="15"/>
      <c r="JOB213" s="15"/>
      <c r="JOC213" s="15"/>
      <c r="JOD213" s="15"/>
      <c r="JOE213" s="15"/>
      <c r="JOF213" s="15"/>
      <c r="JOG213" s="15"/>
      <c r="JOH213" s="15"/>
      <c r="JOI213" s="15"/>
      <c r="JOJ213" s="15"/>
      <c r="JOK213" s="15"/>
      <c r="JOL213" s="15"/>
      <c r="JOM213" s="15"/>
      <c r="JON213" s="15"/>
      <c r="JOO213" s="15"/>
      <c r="JOP213" s="15"/>
      <c r="JOQ213" s="15"/>
      <c r="JOR213" s="15"/>
      <c r="JOS213" s="15"/>
      <c r="JOT213" s="15"/>
      <c r="JOU213" s="15"/>
      <c r="JOV213" s="15"/>
      <c r="JOW213" s="15"/>
      <c r="JOX213" s="15"/>
      <c r="JOY213" s="15"/>
      <c r="JOZ213" s="15"/>
      <c r="JPA213" s="15"/>
      <c r="JPB213" s="15"/>
      <c r="JPC213" s="15"/>
      <c r="JPD213" s="15"/>
      <c r="JPE213" s="15"/>
      <c r="JPF213" s="15"/>
      <c r="JPG213" s="15"/>
      <c r="JPH213" s="15"/>
      <c r="JPI213" s="15"/>
      <c r="JPJ213" s="15"/>
      <c r="JPK213" s="15"/>
      <c r="JPL213" s="15"/>
      <c r="JPM213" s="15"/>
      <c r="JPN213" s="15"/>
      <c r="JPO213" s="15"/>
      <c r="JPP213" s="15"/>
      <c r="JPQ213" s="15"/>
      <c r="JPR213" s="15"/>
      <c r="JPS213" s="15"/>
      <c r="JPT213" s="15"/>
      <c r="JPU213" s="15"/>
      <c r="JPV213" s="15"/>
      <c r="JPW213" s="15"/>
      <c r="JPX213" s="15"/>
      <c r="JPY213" s="15"/>
      <c r="JPZ213" s="15"/>
      <c r="JQA213" s="15"/>
      <c r="JQB213" s="15"/>
      <c r="JQC213" s="15"/>
      <c r="JQD213" s="15"/>
      <c r="JQE213" s="15"/>
      <c r="JQF213" s="15"/>
      <c r="JQG213" s="15"/>
      <c r="JQH213" s="15"/>
      <c r="JQI213" s="15"/>
      <c r="JQJ213" s="15"/>
      <c r="JQK213" s="15"/>
      <c r="JQL213" s="15"/>
      <c r="JQM213" s="15"/>
      <c r="JQN213" s="15"/>
      <c r="JQO213" s="15"/>
      <c r="JQP213" s="15"/>
      <c r="JQQ213" s="15"/>
      <c r="JQR213" s="15"/>
      <c r="JQS213" s="15"/>
      <c r="JQT213" s="15"/>
      <c r="JQU213" s="15"/>
      <c r="JQV213" s="15"/>
      <c r="JQW213" s="15"/>
      <c r="JQX213" s="15"/>
      <c r="JQY213" s="15"/>
      <c r="JQZ213" s="15"/>
      <c r="JRA213" s="15"/>
      <c r="JRB213" s="15"/>
      <c r="JRC213" s="15"/>
      <c r="JRD213" s="15"/>
      <c r="JRE213" s="15"/>
      <c r="JRF213" s="15"/>
      <c r="JRG213" s="15"/>
      <c r="JRH213" s="15"/>
      <c r="JRI213" s="15"/>
      <c r="JRJ213" s="15"/>
      <c r="JRK213" s="15"/>
      <c r="JRL213" s="15"/>
      <c r="JRM213" s="15"/>
      <c r="JRN213" s="15"/>
      <c r="JRO213" s="15"/>
      <c r="JRP213" s="15"/>
      <c r="JRQ213" s="15"/>
      <c r="JRR213" s="15"/>
      <c r="JRS213" s="15"/>
      <c r="JRT213" s="15"/>
      <c r="JRU213" s="15"/>
      <c r="JRV213" s="15"/>
      <c r="JRW213" s="15"/>
      <c r="JRX213" s="15"/>
      <c r="JRY213" s="15"/>
      <c r="JRZ213" s="15"/>
      <c r="JSA213" s="15"/>
      <c r="JSB213" s="15"/>
      <c r="JSC213" s="15"/>
      <c r="JSD213" s="15"/>
      <c r="JSE213" s="15"/>
      <c r="JSF213" s="15"/>
      <c r="JSG213" s="15"/>
      <c r="JSH213" s="15"/>
      <c r="JSI213" s="15"/>
      <c r="JSJ213" s="15"/>
      <c r="JSK213" s="15"/>
      <c r="JSL213" s="15"/>
      <c r="JSM213" s="15"/>
      <c r="JSN213" s="15"/>
      <c r="JSO213" s="15"/>
      <c r="JSP213" s="15"/>
      <c r="JSQ213" s="15"/>
      <c r="JSR213" s="15"/>
      <c r="JSS213" s="15"/>
      <c r="JST213" s="15"/>
      <c r="JSU213" s="15"/>
      <c r="JSV213" s="15"/>
      <c r="JSW213" s="15"/>
      <c r="JSX213" s="15"/>
      <c r="JSY213" s="15"/>
      <c r="JSZ213" s="15"/>
      <c r="JTA213" s="15"/>
      <c r="JTB213" s="15"/>
      <c r="JTC213" s="15"/>
      <c r="JTD213" s="15"/>
      <c r="JTE213" s="15"/>
      <c r="JTF213" s="15"/>
      <c r="JTG213" s="15"/>
      <c r="JTH213" s="15"/>
      <c r="JTI213" s="15"/>
      <c r="JTJ213" s="15"/>
      <c r="JTK213" s="15"/>
      <c r="JTL213" s="15"/>
      <c r="JTM213" s="15"/>
      <c r="JTN213" s="15"/>
      <c r="JTO213" s="15"/>
      <c r="JTP213" s="15"/>
      <c r="JTQ213" s="15"/>
      <c r="JTR213" s="15"/>
      <c r="JTS213" s="15"/>
      <c r="JTT213" s="15"/>
      <c r="JTU213" s="15"/>
      <c r="JTV213" s="15"/>
      <c r="JTW213" s="15"/>
      <c r="JTX213" s="15"/>
      <c r="JTY213" s="15"/>
      <c r="JTZ213" s="15"/>
      <c r="JUA213" s="15"/>
      <c r="JUB213" s="15"/>
      <c r="JUC213" s="15"/>
      <c r="JUD213" s="15"/>
      <c r="JUE213" s="15"/>
      <c r="JUF213" s="15"/>
      <c r="JUG213" s="15"/>
      <c r="JUH213" s="15"/>
      <c r="JUI213" s="15"/>
      <c r="JUJ213" s="15"/>
      <c r="JUK213" s="15"/>
      <c r="JUL213" s="15"/>
      <c r="JUM213" s="15"/>
      <c r="JUN213" s="15"/>
      <c r="JUO213" s="15"/>
      <c r="JUP213" s="15"/>
      <c r="JUQ213" s="15"/>
      <c r="JUR213" s="15"/>
      <c r="JUS213" s="15"/>
      <c r="JUT213" s="15"/>
      <c r="JUU213" s="15"/>
      <c r="JUV213" s="15"/>
      <c r="JUW213" s="15"/>
      <c r="JUX213" s="15"/>
      <c r="JUY213" s="15"/>
      <c r="JUZ213" s="15"/>
      <c r="JVA213" s="15"/>
      <c r="JVB213" s="15"/>
      <c r="JVC213" s="15"/>
      <c r="JVD213" s="15"/>
      <c r="JVE213" s="15"/>
      <c r="JVF213" s="15"/>
      <c r="JVG213" s="15"/>
      <c r="JVH213" s="15"/>
      <c r="JVI213" s="15"/>
      <c r="JVJ213" s="15"/>
      <c r="JVK213" s="15"/>
      <c r="JVL213" s="15"/>
      <c r="JVM213" s="15"/>
      <c r="JVN213" s="15"/>
      <c r="JVO213" s="15"/>
      <c r="JVP213" s="15"/>
      <c r="JVQ213" s="15"/>
      <c r="JVR213" s="15"/>
      <c r="JVS213" s="15"/>
      <c r="JVT213" s="15"/>
      <c r="JVU213" s="15"/>
      <c r="JVV213" s="15"/>
      <c r="JVW213" s="15"/>
      <c r="JVX213" s="15"/>
      <c r="JVY213" s="15"/>
      <c r="JVZ213" s="15"/>
      <c r="JWA213" s="15"/>
      <c r="JWB213" s="15"/>
      <c r="JWC213" s="15"/>
      <c r="JWD213" s="15"/>
      <c r="JWE213" s="15"/>
      <c r="JWF213" s="15"/>
      <c r="JWG213" s="15"/>
      <c r="JWH213" s="15"/>
      <c r="JWI213" s="15"/>
      <c r="JWJ213" s="15"/>
      <c r="JWK213" s="15"/>
      <c r="JWL213" s="15"/>
      <c r="JWM213" s="15"/>
      <c r="JWN213" s="15"/>
      <c r="JWO213" s="15"/>
      <c r="JWP213" s="15"/>
      <c r="JWQ213" s="15"/>
      <c r="JWR213" s="15"/>
      <c r="JWS213" s="15"/>
      <c r="JWT213" s="15"/>
      <c r="JWU213" s="15"/>
      <c r="JWV213" s="15"/>
      <c r="JWW213" s="15"/>
      <c r="JWX213" s="15"/>
      <c r="JWY213" s="15"/>
      <c r="JWZ213" s="15"/>
      <c r="JXA213" s="15"/>
      <c r="JXB213" s="15"/>
      <c r="JXC213" s="15"/>
      <c r="JXD213" s="15"/>
      <c r="JXE213" s="15"/>
      <c r="JXF213" s="15"/>
      <c r="JXG213" s="15"/>
      <c r="JXH213" s="15"/>
      <c r="JXI213" s="15"/>
      <c r="JXJ213" s="15"/>
      <c r="JXK213" s="15"/>
      <c r="JXL213" s="15"/>
      <c r="JXM213" s="15"/>
      <c r="JXN213" s="15"/>
      <c r="JXO213" s="15"/>
      <c r="JXP213" s="15"/>
      <c r="JXQ213" s="15"/>
      <c r="JXR213" s="15"/>
      <c r="JXS213" s="15"/>
      <c r="JXT213" s="15"/>
      <c r="JXU213" s="15"/>
      <c r="JXV213" s="15"/>
      <c r="JXW213" s="15"/>
      <c r="JXX213" s="15"/>
      <c r="JXY213" s="15"/>
      <c r="JXZ213" s="15"/>
      <c r="JYA213" s="15"/>
      <c r="JYB213" s="15"/>
      <c r="JYC213" s="15"/>
      <c r="JYD213" s="15"/>
      <c r="JYE213" s="15"/>
      <c r="JYF213" s="15"/>
      <c r="JYG213" s="15"/>
      <c r="JYH213" s="15"/>
      <c r="JYI213" s="15"/>
      <c r="JYJ213" s="15"/>
      <c r="JYK213" s="15"/>
      <c r="JYL213" s="15"/>
      <c r="JYM213" s="15"/>
      <c r="JYN213" s="15"/>
      <c r="JYO213" s="15"/>
      <c r="JYP213" s="15"/>
      <c r="JYQ213" s="15"/>
      <c r="JYR213" s="15"/>
      <c r="JYS213" s="15"/>
      <c r="JYT213" s="15"/>
      <c r="JYU213" s="15"/>
      <c r="JYV213" s="15"/>
      <c r="JYW213" s="15"/>
      <c r="JYX213" s="15"/>
      <c r="JYY213" s="15"/>
      <c r="JYZ213" s="15"/>
      <c r="JZA213" s="15"/>
      <c r="JZB213" s="15"/>
      <c r="JZC213" s="15"/>
      <c r="JZD213" s="15"/>
      <c r="JZE213" s="15"/>
      <c r="JZF213" s="15"/>
      <c r="JZG213" s="15"/>
      <c r="JZH213" s="15"/>
      <c r="JZI213" s="15"/>
      <c r="JZJ213" s="15"/>
      <c r="JZK213" s="15"/>
      <c r="JZL213" s="15"/>
      <c r="JZM213" s="15"/>
      <c r="JZN213" s="15"/>
      <c r="JZO213" s="15"/>
      <c r="JZP213" s="15"/>
      <c r="JZQ213" s="15"/>
      <c r="JZR213" s="15"/>
      <c r="JZS213" s="15"/>
      <c r="JZT213" s="15"/>
      <c r="JZU213" s="15"/>
      <c r="JZV213" s="15"/>
      <c r="JZW213" s="15"/>
      <c r="JZX213" s="15"/>
      <c r="JZY213" s="15"/>
      <c r="JZZ213" s="15"/>
      <c r="KAA213" s="15"/>
      <c r="KAB213" s="15"/>
      <c r="KAC213" s="15"/>
      <c r="KAD213" s="15"/>
      <c r="KAE213" s="15"/>
      <c r="KAF213" s="15"/>
      <c r="KAG213" s="15"/>
      <c r="KAH213" s="15"/>
      <c r="KAI213" s="15"/>
      <c r="KAJ213" s="15"/>
      <c r="KAK213" s="15"/>
      <c r="KAL213" s="15"/>
      <c r="KAM213" s="15"/>
      <c r="KAN213" s="15"/>
      <c r="KAO213" s="15"/>
      <c r="KAP213" s="15"/>
      <c r="KAQ213" s="15"/>
      <c r="KAR213" s="15"/>
      <c r="KAS213" s="15"/>
      <c r="KAT213" s="15"/>
      <c r="KAU213" s="15"/>
      <c r="KAV213" s="15"/>
      <c r="KAW213" s="15"/>
      <c r="KAX213" s="15"/>
      <c r="KAY213" s="15"/>
      <c r="KAZ213" s="15"/>
      <c r="KBA213" s="15"/>
      <c r="KBB213" s="15"/>
      <c r="KBC213" s="15"/>
      <c r="KBD213" s="15"/>
      <c r="KBE213" s="15"/>
      <c r="KBF213" s="15"/>
      <c r="KBG213" s="15"/>
      <c r="KBH213" s="15"/>
      <c r="KBI213" s="15"/>
      <c r="KBJ213" s="15"/>
      <c r="KBK213" s="15"/>
      <c r="KBL213" s="15"/>
      <c r="KBM213" s="15"/>
      <c r="KBN213" s="15"/>
      <c r="KBO213" s="15"/>
      <c r="KBP213" s="15"/>
      <c r="KBQ213" s="15"/>
      <c r="KBR213" s="15"/>
      <c r="KBS213" s="15"/>
      <c r="KBT213" s="15"/>
      <c r="KBU213" s="15"/>
      <c r="KBV213" s="15"/>
      <c r="KBW213" s="15"/>
      <c r="KBX213" s="15"/>
      <c r="KBY213" s="15"/>
      <c r="KBZ213" s="15"/>
      <c r="KCA213" s="15"/>
      <c r="KCB213" s="15"/>
      <c r="KCC213" s="15"/>
      <c r="KCD213" s="15"/>
      <c r="KCE213" s="15"/>
      <c r="KCF213" s="15"/>
      <c r="KCG213" s="15"/>
      <c r="KCH213" s="15"/>
      <c r="KCI213" s="15"/>
      <c r="KCJ213" s="15"/>
      <c r="KCK213" s="15"/>
      <c r="KCL213" s="15"/>
      <c r="KCM213" s="15"/>
      <c r="KCN213" s="15"/>
      <c r="KCO213" s="15"/>
      <c r="KCP213" s="15"/>
      <c r="KCQ213" s="15"/>
      <c r="KCR213" s="15"/>
      <c r="KCS213" s="15"/>
      <c r="KCT213" s="15"/>
      <c r="KCU213" s="15"/>
      <c r="KCV213" s="15"/>
      <c r="KCW213" s="15"/>
      <c r="KCX213" s="15"/>
      <c r="KCY213" s="15"/>
      <c r="KCZ213" s="15"/>
      <c r="KDA213" s="15"/>
      <c r="KDB213" s="15"/>
      <c r="KDC213" s="15"/>
      <c r="KDD213" s="15"/>
      <c r="KDE213" s="15"/>
      <c r="KDF213" s="15"/>
      <c r="KDG213" s="15"/>
      <c r="KDH213" s="15"/>
      <c r="KDI213" s="15"/>
      <c r="KDJ213" s="15"/>
      <c r="KDK213" s="15"/>
      <c r="KDL213" s="15"/>
      <c r="KDM213" s="15"/>
      <c r="KDN213" s="15"/>
      <c r="KDO213" s="15"/>
      <c r="KDP213" s="15"/>
      <c r="KDQ213" s="15"/>
      <c r="KDR213" s="15"/>
      <c r="KDS213" s="15"/>
      <c r="KDT213" s="15"/>
      <c r="KDU213" s="15"/>
      <c r="KDV213" s="15"/>
      <c r="KDW213" s="15"/>
      <c r="KDX213" s="15"/>
      <c r="KDY213" s="15"/>
      <c r="KDZ213" s="15"/>
      <c r="KEA213" s="15"/>
      <c r="KEB213" s="15"/>
      <c r="KEC213" s="15"/>
      <c r="KED213" s="15"/>
      <c r="KEE213" s="15"/>
      <c r="KEF213" s="15"/>
      <c r="KEG213" s="15"/>
      <c r="KEH213" s="15"/>
      <c r="KEI213" s="15"/>
      <c r="KEJ213" s="15"/>
      <c r="KEK213" s="15"/>
      <c r="KEL213" s="15"/>
      <c r="KEM213" s="15"/>
      <c r="KEN213" s="15"/>
      <c r="KEO213" s="15"/>
      <c r="KEP213" s="15"/>
      <c r="KEQ213" s="15"/>
      <c r="KER213" s="15"/>
      <c r="KES213" s="15"/>
      <c r="KET213" s="15"/>
      <c r="KEU213" s="15"/>
      <c r="KEV213" s="15"/>
      <c r="KEW213" s="15"/>
      <c r="KEX213" s="15"/>
      <c r="KEY213" s="15"/>
      <c r="KEZ213" s="15"/>
      <c r="KFA213" s="15"/>
      <c r="KFB213" s="15"/>
      <c r="KFC213" s="15"/>
      <c r="KFD213" s="15"/>
      <c r="KFE213" s="15"/>
      <c r="KFF213" s="15"/>
      <c r="KFG213" s="15"/>
      <c r="KFH213" s="15"/>
      <c r="KFI213" s="15"/>
      <c r="KFJ213" s="15"/>
      <c r="KFK213" s="15"/>
      <c r="KFL213" s="15"/>
      <c r="KFM213" s="15"/>
      <c r="KFN213" s="15"/>
      <c r="KFO213" s="15"/>
      <c r="KFP213" s="15"/>
      <c r="KFQ213" s="15"/>
      <c r="KFR213" s="15"/>
      <c r="KFS213" s="15"/>
      <c r="KFT213" s="15"/>
      <c r="KFU213" s="15"/>
      <c r="KFV213" s="15"/>
      <c r="KFW213" s="15"/>
      <c r="KFX213" s="15"/>
      <c r="KFY213" s="15"/>
      <c r="KFZ213" s="15"/>
      <c r="KGA213" s="15"/>
      <c r="KGB213" s="15"/>
      <c r="KGC213" s="15"/>
      <c r="KGD213" s="15"/>
      <c r="KGE213" s="15"/>
      <c r="KGF213" s="15"/>
      <c r="KGG213" s="15"/>
      <c r="KGH213" s="15"/>
      <c r="KGI213" s="15"/>
      <c r="KGJ213" s="15"/>
      <c r="KGK213" s="15"/>
      <c r="KGL213" s="15"/>
      <c r="KGM213" s="15"/>
      <c r="KGN213" s="15"/>
      <c r="KGO213" s="15"/>
      <c r="KGP213" s="15"/>
      <c r="KGQ213" s="15"/>
      <c r="KGR213" s="15"/>
      <c r="KGS213" s="15"/>
      <c r="KGT213" s="15"/>
      <c r="KGU213" s="15"/>
      <c r="KGV213" s="15"/>
      <c r="KGW213" s="15"/>
      <c r="KGX213" s="15"/>
      <c r="KGY213" s="15"/>
      <c r="KGZ213" s="15"/>
      <c r="KHA213" s="15"/>
      <c r="KHB213" s="15"/>
      <c r="KHC213" s="15"/>
      <c r="KHD213" s="15"/>
      <c r="KHE213" s="15"/>
      <c r="KHF213" s="15"/>
      <c r="KHG213" s="15"/>
      <c r="KHH213" s="15"/>
      <c r="KHI213" s="15"/>
      <c r="KHJ213" s="15"/>
      <c r="KHK213" s="15"/>
      <c r="KHL213" s="15"/>
      <c r="KHM213" s="15"/>
      <c r="KHN213" s="15"/>
      <c r="KHO213" s="15"/>
      <c r="KHP213" s="15"/>
      <c r="KHQ213" s="15"/>
      <c r="KHR213" s="15"/>
      <c r="KHS213" s="15"/>
      <c r="KHT213" s="15"/>
      <c r="KHU213" s="15"/>
      <c r="KHV213" s="15"/>
      <c r="KHW213" s="15"/>
      <c r="KHX213" s="15"/>
      <c r="KHY213" s="15"/>
      <c r="KHZ213" s="15"/>
      <c r="KIA213" s="15"/>
      <c r="KIB213" s="15"/>
      <c r="KIC213" s="15"/>
      <c r="KID213" s="15"/>
      <c r="KIE213" s="15"/>
      <c r="KIF213" s="15"/>
      <c r="KIG213" s="15"/>
      <c r="KIH213" s="15"/>
      <c r="KII213" s="15"/>
      <c r="KIJ213" s="15"/>
      <c r="KIK213" s="15"/>
      <c r="KIL213" s="15"/>
      <c r="KIM213" s="15"/>
      <c r="KIN213" s="15"/>
      <c r="KIO213" s="15"/>
      <c r="KIP213" s="15"/>
      <c r="KIQ213" s="15"/>
      <c r="KIR213" s="15"/>
      <c r="KIS213" s="15"/>
      <c r="KIT213" s="15"/>
      <c r="KIU213" s="15"/>
      <c r="KIV213" s="15"/>
      <c r="KIW213" s="15"/>
      <c r="KIX213" s="15"/>
      <c r="KIY213" s="15"/>
      <c r="KIZ213" s="15"/>
      <c r="KJA213" s="15"/>
      <c r="KJB213" s="15"/>
      <c r="KJC213" s="15"/>
      <c r="KJD213" s="15"/>
      <c r="KJE213" s="15"/>
      <c r="KJF213" s="15"/>
      <c r="KJG213" s="15"/>
      <c r="KJH213" s="15"/>
      <c r="KJI213" s="15"/>
      <c r="KJJ213" s="15"/>
      <c r="KJK213" s="15"/>
      <c r="KJL213" s="15"/>
      <c r="KJM213" s="15"/>
      <c r="KJN213" s="15"/>
      <c r="KJO213" s="15"/>
      <c r="KJP213" s="15"/>
      <c r="KJQ213" s="15"/>
      <c r="KJR213" s="15"/>
      <c r="KJS213" s="15"/>
      <c r="KJT213" s="15"/>
      <c r="KJU213" s="15"/>
      <c r="KJV213" s="15"/>
      <c r="KJW213" s="15"/>
      <c r="KJX213" s="15"/>
      <c r="KJY213" s="15"/>
      <c r="KJZ213" s="15"/>
      <c r="KKA213" s="15"/>
      <c r="KKB213" s="15"/>
      <c r="KKC213" s="15"/>
      <c r="KKD213" s="15"/>
      <c r="KKE213" s="15"/>
      <c r="KKF213" s="15"/>
      <c r="KKG213" s="15"/>
      <c r="KKH213" s="15"/>
      <c r="KKI213" s="15"/>
      <c r="KKJ213" s="15"/>
      <c r="KKK213" s="15"/>
      <c r="KKL213" s="15"/>
      <c r="KKM213" s="15"/>
      <c r="KKN213" s="15"/>
      <c r="KKO213" s="15"/>
      <c r="KKP213" s="15"/>
      <c r="KKQ213" s="15"/>
      <c r="KKR213" s="15"/>
      <c r="KKS213" s="15"/>
      <c r="KKT213" s="15"/>
      <c r="KKU213" s="15"/>
      <c r="KKV213" s="15"/>
      <c r="KKW213" s="15"/>
      <c r="KKX213" s="15"/>
      <c r="KKY213" s="15"/>
      <c r="KKZ213" s="15"/>
      <c r="KLA213" s="15"/>
      <c r="KLB213" s="15"/>
      <c r="KLC213" s="15"/>
      <c r="KLD213" s="15"/>
      <c r="KLE213" s="15"/>
      <c r="KLF213" s="15"/>
      <c r="KLG213" s="15"/>
      <c r="KLH213" s="15"/>
      <c r="KLI213" s="15"/>
      <c r="KLJ213" s="15"/>
      <c r="KLK213" s="15"/>
      <c r="KLL213" s="15"/>
      <c r="KLM213" s="15"/>
      <c r="KLN213" s="15"/>
      <c r="KLO213" s="15"/>
      <c r="KLP213" s="15"/>
      <c r="KLQ213" s="15"/>
      <c r="KLR213" s="15"/>
      <c r="KLS213" s="15"/>
      <c r="KLT213" s="15"/>
      <c r="KLU213" s="15"/>
      <c r="KLV213" s="15"/>
      <c r="KLW213" s="15"/>
      <c r="KLX213" s="15"/>
      <c r="KLY213" s="15"/>
      <c r="KLZ213" s="15"/>
      <c r="KMA213" s="15"/>
      <c r="KMB213" s="15"/>
      <c r="KMC213" s="15"/>
      <c r="KMD213" s="15"/>
      <c r="KME213" s="15"/>
      <c r="KMF213" s="15"/>
      <c r="KMG213" s="15"/>
      <c r="KMH213" s="15"/>
      <c r="KMI213" s="15"/>
      <c r="KMJ213" s="15"/>
      <c r="KMK213" s="15"/>
      <c r="KML213" s="15"/>
      <c r="KMM213" s="15"/>
      <c r="KMN213" s="15"/>
      <c r="KMO213" s="15"/>
      <c r="KMP213" s="15"/>
      <c r="KMQ213" s="15"/>
      <c r="KMR213" s="15"/>
      <c r="KMS213" s="15"/>
      <c r="KMT213" s="15"/>
      <c r="KMU213" s="15"/>
      <c r="KMV213" s="15"/>
      <c r="KMW213" s="15"/>
      <c r="KMX213" s="15"/>
      <c r="KMY213" s="15"/>
      <c r="KMZ213" s="15"/>
      <c r="KNA213" s="15"/>
      <c r="KNB213" s="15"/>
      <c r="KNC213" s="15"/>
      <c r="KND213" s="15"/>
      <c r="KNE213" s="15"/>
      <c r="KNF213" s="15"/>
      <c r="KNG213" s="15"/>
      <c r="KNH213" s="15"/>
      <c r="KNI213" s="15"/>
      <c r="KNJ213" s="15"/>
      <c r="KNK213" s="15"/>
      <c r="KNL213" s="15"/>
      <c r="KNM213" s="15"/>
      <c r="KNN213" s="15"/>
      <c r="KNO213" s="15"/>
      <c r="KNP213" s="15"/>
      <c r="KNQ213" s="15"/>
      <c r="KNR213" s="15"/>
      <c r="KNS213" s="15"/>
      <c r="KNT213" s="15"/>
      <c r="KNU213" s="15"/>
      <c r="KNV213" s="15"/>
      <c r="KNW213" s="15"/>
      <c r="KNX213" s="15"/>
      <c r="KNY213" s="15"/>
      <c r="KNZ213" s="15"/>
      <c r="KOA213" s="15"/>
      <c r="KOB213" s="15"/>
      <c r="KOC213" s="15"/>
      <c r="KOD213" s="15"/>
      <c r="KOE213" s="15"/>
      <c r="KOF213" s="15"/>
      <c r="KOG213" s="15"/>
      <c r="KOH213" s="15"/>
      <c r="KOI213" s="15"/>
      <c r="KOJ213" s="15"/>
      <c r="KOK213" s="15"/>
      <c r="KOL213" s="15"/>
      <c r="KOM213" s="15"/>
      <c r="KON213" s="15"/>
      <c r="KOO213" s="15"/>
      <c r="KOP213" s="15"/>
      <c r="KOQ213" s="15"/>
      <c r="KOR213" s="15"/>
      <c r="KOS213" s="15"/>
      <c r="KOT213" s="15"/>
      <c r="KOU213" s="15"/>
      <c r="KOV213" s="15"/>
      <c r="KOW213" s="15"/>
      <c r="KOX213" s="15"/>
      <c r="KOY213" s="15"/>
      <c r="KOZ213" s="15"/>
      <c r="KPA213" s="15"/>
      <c r="KPB213" s="15"/>
      <c r="KPC213" s="15"/>
      <c r="KPD213" s="15"/>
      <c r="KPE213" s="15"/>
      <c r="KPF213" s="15"/>
      <c r="KPG213" s="15"/>
      <c r="KPH213" s="15"/>
      <c r="KPI213" s="15"/>
      <c r="KPJ213" s="15"/>
      <c r="KPK213" s="15"/>
      <c r="KPL213" s="15"/>
      <c r="KPM213" s="15"/>
      <c r="KPN213" s="15"/>
      <c r="KPO213" s="15"/>
      <c r="KPP213" s="15"/>
      <c r="KPQ213" s="15"/>
      <c r="KPR213" s="15"/>
      <c r="KPS213" s="15"/>
      <c r="KPT213" s="15"/>
      <c r="KPU213" s="15"/>
      <c r="KPV213" s="15"/>
      <c r="KPW213" s="15"/>
      <c r="KPX213" s="15"/>
      <c r="KPY213" s="15"/>
      <c r="KPZ213" s="15"/>
      <c r="KQA213" s="15"/>
      <c r="KQB213" s="15"/>
      <c r="KQC213" s="15"/>
      <c r="KQD213" s="15"/>
      <c r="KQE213" s="15"/>
      <c r="KQF213" s="15"/>
      <c r="KQG213" s="15"/>
      <c r="KQH213" s="15"/>
      <c r="KQI213" s="15"/>
      <c r="KQJ213" s="15"/>
      <c r="KQK213" s="15"/>
      <c r="KQL213" s="15"/>
      <c r="KQM213" s="15"/>
      <c r="KQN213" s="15"/>
      <c r="KQO213" s="15"/>
      <c r="KQP213" s="15"/>
      <c r="KQQ213" s="15"/>
      <c r="KQR213" s="15"/>
      <c r="KQS213" s="15"/>
      <c r="KQT213" s="15"/>
      <c r="KQU213" s="15"/>
      <c r="KQV213" s="15"/>
      <c r="KQW213" s="15"/>
      <c r="KQX213" s="15"/>
      <c r="KQY213" s="15"/>
      <c r="KQZ213" s="15"/>
      <c r="KRA213" s="15"/>
      <c r="KRB213" s="15"/>
      <c r="KRC213" s="15"/>
      <c r="KRD213" s="15"/>
      <c r="KRE213" s="15"/>
      <c r="KRF213" s="15"/>
      <c r="KRG213" s="15"/>
      <c r="KRH213" s="15"/>
      <c r="KRI213" s="15"/>
      <c r="KRJ213" s="15"/>
      <c r="KRK213" s="15"/>
      <c r="KRL213" s="15"/>
      <c r="KRM213" s="15"/>
      <c r="KRN213" s="15"/>
      <c r="KRO213" s="15"/>
      <c r="KRP213" s="15"/>
      <c r="KRQ213" s="15"/>
      <c r="KRR213" s="15"/>
      <c r="KRS213" s="15"/>
      <c r="KRT213" s="15"/>
      <c r="KRU213" s="15"/>
      <c r="KRV213" s="15"/>
      <c r="KRW213" s="15"/>
      <c r="KRX213" s="15"/>
      <c r="KRY213" s="15"/>
      <c r="KRZ213" s="15"/>
      <c r="KSA213" s="15"/>
      <c r="KSB213" s="15"/>
      <c r="KSC213" s="15"/>
      <c r="KSD213" s="15"/>
      <c r="KSE213" s="15"/>
      <c r="KSF213" s="15"/>
      <c r="KSG213" s="15"/>
      <c r="KSH213" s="15"/>
      <c r="KSI213" s="15"/>
      <c r="KSJ213" s="15"/>
      <c r="KSK213" s="15"/>
      <c r="KSL213" s="15"/>
      <c r="KSM213" s="15"/>
      <c r="KSN213" s="15"/>
      <c r="KSO213" s="15"/>
      <c r="KSP213" s="15"/>
      <c r="KSQ213" s="15"/>
      <c r="KSR213" s="15"/>
      <c r="KSS213" s="15"/>
      <c r="KST213" s="15"/>
      <c r="KSU213" s="15"/>
      <c r="KSV213" s="15"/>
      <c r="KSW213" s="15"/>
      <c r="KSX213" s="15"/>
      <c r="KSY213" s="15"/>
      <c r="KSZ213" s="15"/>
      <c r="KTA213" s="15"/>
      <c r="KTB213" s="15"/>
      <c r="KTC213" s="15"/>
      <c r="KTD213" s="15"/>
      <c r="KTE213" s="15"/>
      <c r="KTF213" s="15"/>
      <c r="KTG213" s="15"/>
      <c r="KTH213" s="15"/>
      <c r="KTI213" s="15"/>
      <c r="KTJ213" s="15"/>
      <c r="KTK213" s="15"/>
      <c r="KTL213" s="15"/>
      <c r="KTM213" s="15"/>
      <c r="KTN213" s="15"/>
      <c r="KTO213" s="15"/>
      <c r="KTP213" s="15"/>
      <c r="KTQ213" s="15"/>
      <c r="KTR213" s="15"/>
      <c r="KTS213" s="15"/>
      <c r="KTT213" s="15"/>
      <c r="KTU213" s="15"/>
      <c r="KTV213" s="15"/>
      <c r="KTW213" s="15"/>
      <c r="KTX213" s="15"/>
      <c r="KTY213" s="15"/>
      <c r="KTZ213" s="15"/>
      <c r="KUA213" s="15"/>
      <c r="KUB213" s="15"/>
      <c r="KUC213" s="15"/>
      <c r="KUD213" s="15"/>
      <c r="KUE213" s="15"/>
      <c r="KUF213" s="15"/>
      <c r="KUG213" s="15"/>
      <c r="KUH213" s="15"/>
      <c r="KUI213" s="15"/>
      <c r="KUJ213" s="15"/>
      <c r="KUK213" s="15"/>
      <c r="KUL213" s="15"/>
      <c r="KUM213" s="15"/>
      <c r="KUN213" s="15"/>
      <c r="KUO213" s="15"/>
      <c r="KUP213" s="15"/>
      <c r="KUQ213" s="15"/>
      <c r="KUR213" s="15"/>
      <c r="KUS213" s="15"/>
      <c r="KUT213" s="15"/>
      <c r="KUU213" s="15"/>
      <c r="KUV213" s="15"/>
      <c r="KUW213" s="15"/>
      <c r="KUX213" s="15"/>
      <c r="KUY213" s="15"/>
      <c r="KUZ213" s="15"/>
      <c r="KVA213" s="15"/>
      <c r="KVB213" s="15"/>
      <c r="KVC213" s="15"/>
      <c r="KVD213" s="15"/>
      <c r="KVE213" s="15"/>
      <c r="KVF213" s="15"/>
      <c r="KVG213" s="15"/>
      <c r="KVH213" s="15"/>
      <c r="KVI213" s="15"/>
      <c r="KVJ213" s="15"/>
      <c r="KVK213" s="15"/>
      <c r="KVL213" s="15"/>
      <c r="KVM213" s="15"/>
      <c r="KVN213" s="15"/>
      <c r="KVO213" s="15"/>
      <c r="KVP213" s="15"/>
      <c r="KVQ213" s="15"/>
      <c r="KVR213" s="15"/>
      <c r="KVS213" s="15"/>
      <c r="KVT213" s="15"/>
      <c r="KVU213" s="15"/>
      <c r="KVV213" s="15"/>
      <c r="KVW213" s="15"/>
      <c r="KVX213" s="15"/>
      <c r="KVY213" s="15"/>
      <c r="KVZ213" s="15"/>
      <c r="KWA213" s="15"/>
      <c r="KWB213" s="15"/>
      <c r="KWC213" s="15"/>
      <c r="KWD213" s="15"/>
      <c r="KWE213" s="15"/>
      <c r="KWF213" s="15"/>
      <c r="KWG213" s="15"/>
      <c r="KWH213" s="15"/>
      <c r="KWI213" s="15"/>
      <c r="KWJ213" s="15"/>
      <c r="KWK213" s="15"/>
      <c r="KWL213" s="15"/>
      <c r="KWM213" s="15"/>
      <c r="KWN213" s="15"/>
      <c r="KWO213" s="15"/>
      <c r="KWP213" s="15"/>
      <c r="KWQ213" s="15"/>
      <c r="KWR213" s="15"/>
      <c r="KWS213" s="15"/>
      <c r="KWT213" s="15"/>
      <c r="KWU213" s="15"/>
      <c r="KWV213" s="15"/>
      <c r="KWW213" s="15"/>
      <c r="KWX213" s="15"/>
      <c r="KWY213" s="15"/>
      <c r="KWZ213" s="15"/>
      <c r="KXA213" s="15"/>
      <c r="KXB213" s="15"/>
      <c r="KXC213" s="15"/>
      <c r="KXD213" s="15"/>
      <c r="KXE213" s="15"/>
      <c r="KXF213" s="15"/>
      <c r="KXG213" s="15"/>
      <c r="KXH213" s="15"/>
      <c r="KXI213" s="15"/>
      <c r="KXJ213" s="15"/>
      <c r="KXK213" s="15"/>
      <c r="KXL213" s="15"/>
      <c r="KXM213" s="15"/>
      <c r="KXN213" s="15"/>
      <c r="KXO213" s="15"/>
      <c r="KXP213" s="15"/>
      <c r="KXQ213" s="15"/>
      <c r="KXR213" s="15"/>
      <c r="KXS213" s="15"/>
      <c r="KXT213" s="15"/>
      <c r="KXU213" s="15"/>
      <c r="KXV213" s="15"/>
      <c r="KXW213" s="15"/>
      <c r="KXX213" s="15"/>
      <c r="KXY213" s="15"/>
      <c r="KXZ213" s="15"/>
      <c r="KYA213" s="15"/>
      <c r="KYB213" s="15"/>
      <c r="KYC213" s="15"/>
      <c r="KYD213" s="15"/>
      <c r="KYE213" s="15"/>
      <c r="KYF213" s="15"/>
      <c r="KYG213" s="15"/>
      <c r="KYH213" s="15"/>
      <c r="KYI213" s="15"/>
      <c r="KYJ213" s="15"/>
      <c r="KYK213" s="15"/>
      <c r="KYL213" s="15"/>
      <c r="KYM213" s="15"/>
      <c r="KYN213" s="15"/>
      <c r="KYO213" s="15"/>
      <c r="KYP213" s="15"/>
      <c r="KYQ213" s="15"/>
      <c r="KYR213" s="15"/>
      <c r="KYS213" s="15"/>
      <c r="KYT213" s="15"/>
      <c r="KYU213" s="15"/>
      <c r="KYV213" s="15"/>
      <c r="KYW213" s="15"/>
      <c r="KYX213" s="15"/>
      <c r="KYY213" s="15"/>
      <c r="KYZ213" s="15"/>
      <c r="KZA213" s="15"/>
      <c r="KZB213" s="15"/>
      <c r="KZC213" s="15"/>
      <c r="KZD213" s="15"/>
      <c r="KZE213" s="15"/>
      <c r="KZF213" s="15"/>
      <c r="KZG213" s="15"/>
      <c r="KZH213" s="15"/>
      <c r="KZI213" s="15"/>
      <c r="KZJ213" s="15"/>
      <c r="KZK213" s="15"/>
      <c r="KZL213" s="15"/>
      <c r="KZM213" s="15"/>
      <c r="KZN213" s="15"/>
      <c r="KZO213" s="15"/>
      <c r="KZP213" s="15"/>
      <c r="KZQ213" s="15"/>
      <c r="KZR213" s="15"/>
      <c r="KZS213" s="15"/>
      <c r="KZT213" s="15"/>
      <c r="KZU213" s="15"/>
      <c r="KZV213" s="15"/>
      <c r="KZW213" s="15"/>
      <c r="KZX213" s="15"/>
      <c r="KZY213" s="15"/>
      <c r="KZZ213" s="15"/>
      <c r="LAA213" s="15"/>
      <c r="LAB213" s="15"/>
      <c r="LAC213" s="15"/>
      <c r="LAD213" s="15"/>
      <c r="LAE213" s="15"/>
      <c r="LAF213" s="15"/>
      <c r="LAG213" s="15"/>
      <c r="LAH213" s="15"/>
      <c r="LAI213" s="15"/>
      <c r="LAJ213" s="15"/>
      <c r="LAK213" s="15"/>
      <c r="LAL213" s="15"/>
      <c r="LAM213" s="15"/>
      <c r="LAN213" s="15"/>
      <c r="LAO213" s="15"/>
      <c r="LAP213" s="15"/>
      <c r="LAQ213" s="15"/>
      <c r="LAR213" s="15"/>
      <c r="LAS213" s="15"/>
      <c r="LAT213" s="15"/>
      <c r="LAU213" s="15"/>
      <c r="LAV213" s="15"/>
      <c r="LAW213" s="15"/>
      <c r="LAX213" s="15"/>
      <c r="LAY213" s="15"/>
      <c r="LAZ213" s="15"/>
      <c r="LBA213" s="15"/>
      <c r="LBB213" s="15"/>
      <c r="LBC213" s="15"/>
      <c r="LBD213" s="15"/>
      <c r="LBE213" s="15"/>
      <c r="LBF213" s="15"/>
      <c r="LBG213" s="15"/>
      <c r="LBH213" s="15"/>
      <c r="LBI213" s="15"/>
      <c r="LBJ213" s="15"/>
      <c r="LBK213" s="15"/>
      <c r="LBL213" s="15"/>
      <c r="LBM213" s="15"/>
      <c r="LBN213" s="15"/>
      <c r="LBO213" s="15"/>
      <c r="LBP213" s="15"/>
      <c r="LBQ213" s="15"/>
      <c r="LBR213" s="15"/>
      <c r="LBS213" s="15"/>
      <c r="LBT213" s="15"/>
      <c r="LBU213" s="15"/>
      <c r="LBV213" s="15"/>
      <c r="LBW213" s="15"/>
      <c r="LBX213" s="15"/>
      <c r="LBY213" s="15"/>
      <c r="LBZ213" s="15"/>
      <c r="LCA213" s="15"/>
      <c r="LCB213" s="15"/>
      <c r="LCC213" s="15"/>
      <c r="LCD213" s="15"/>
      <c r="LCE213" s="15"/>
      <c r="LCF213" s="15"/>
      <c r="LCG213" s="15"/>
      <c r="LCH213" s="15"/>
      <c r="LCI213" s="15"/>
      <c r="LCJ213" s="15"/>
      <c r="LCK213" s="15"/>
      <c r="LCL213" s="15"/>
      <c r="LCM213" s="15"/>
      <c r="LCN213" s="15"/>
      <c r="LCO213" s="15"/>
      <c r="LCP213" s="15"/>
      <c r="LCQ213" s="15"/>
      <c r="LCR213" s="15"/>
      <c r="LCS213" s="15"/>
      <c r="LCT213" s="15"/>
      <c r="LCU213" s="15"/>
      <c r="LCV213" s="15"/>
      <c r="LCW213" s="15"/>
      <c r="LCX213" s="15"/>
      <c r="LCY213" s="15"/>
      <c r="LCZ213" s="15"/>
      <c r="LDA213" s="15"/>
      <c r="LDB213" s="15"/>
      <c r="LDC213" s="15"/>
      <c r="LDD213" s="15"/>
      <c r="LDE213" s="15"/>
      <c r="LDF213" s="15"/>
      <c r="LDG213" s="15"/>
      <c r="LDH213" s="15"/>
      <c r="LDI213" s="15"/>
      <c r="LDJ213" s="15"/>
      <c r="LDK213" s="15"/>
      <c r="LDL213" s="15"/>
      <c r="LDM213" s="15"/>
      <c r="LDN213" s="15"/>
      <c r="LDO213" s="15"/>
      <c r="LDP213" s="15"/>
      <c r="LDQ213" s="15"/>
      <c r="LDR213" s="15"/>
      <c r="LDS213" s="15"/>
      <c r="LDT213" s="15"/>
      <c r="LDU213" s="15"/>
      <c r="LDV213" s="15"/>
      <c r="LDW213" s="15"/>
      <c r="LDX213" s="15"/>
      <c r="LDY213" s="15"/>
      <c r="LDZ213" s="15"/>
      <c r="LEA213" s="15"/>
      <c r="LEB213" s="15"/>
      <c r="LEC213" s="15"/>
      <c r="LED213" s="15"/>
      <c r="LEE213" s="15"/>
      <c r="LEF213" s="15"/>
      <c r="LEG213" s="15"/>
      <c r="LEH213" s="15"/>
      <c r="LEI213" s="15"/>
      <c r="LEJ213" s="15"/>
      <c r="LEK213" s="15"/>
      <c r="LEL213" s="15"/>
      <c r="LEM213" s="15"/>
      <c r="LEN213" s="15"/>
      <c r="LEO213" s="15"/>
      <c r="LEP213" s="15"/>
      <c r="LEQ213" s="15"/>
      <c r="LER213" s="15"/>
      <c r="LES213" s="15"/>
      <c r="LET213" s="15"/>
      <c r="LEU213" s="15"/>
      <c r="LEV213" s="15"/>
      <c r="LEW213" s="15"/>
      <c r="LEX213" s="15"/>
      <c r="LEY213" s="15"/>
      <c r="LEZ213" s="15"/>
      <c r="LFA213" s="15"/>
      <c r="LFB213" s="15"/>
      <c r="LFC213" s="15"/>
      <c r="LFD213" s="15"/>
      <c r="LFE213" s="15"/>
      <c r="LFF213" s="15"/>
      <c r="LFG213" s="15"/>
      <c r="LFH213" s="15"/>
      <c r="LFI213" s="15"/>
      <c r="LFJ213" s="15"/>
      <c r="LFK213" s="15"/>
      <c r="LFL213" s="15"/>
      <c r="LFM213" s="15"/>
      <c r="LFN213" s="15"/>
      <c r="LFO213" s="15"/>
      <c r="LFP213" s="15"/>
      <c r="LFQ213" s="15"/>
      <c r="LFR213" s="15"/>
      <c r="LFS213" s="15"/>
      <c r="LFT213" s="15"/>
      <c r="LFU213" s="15"/>
      <c r="LFV213" s="15"/>
      <c r="LFW213" s="15"/>
      <c r="LFX213" s="15"/>
      <c r="LFY213" s="15"/>
      <c r="LFZ213" s="15"/>
      <c r="LGA213" s="15"/>
      <c r="LGB213" s="15"/>
      <c r="LGC213" s="15"/>
      <c r="LGD213" s="15"/>
      <c r="LGE213" s="15"/>
      <c r="LGF213" s="15"/>
      <c r="LGG213" s="15"/>
      <c r="LGH213" s="15"/>
      <c r="LGI213" s="15"/>
      <c r="LGJ213" s="15"/>
      <c r="LGK213" s="15"/>
      <c r="LGL213" s="15"/>
      <c r="LGM213" s="15"/>
      <c r="LGN213" s="15"/>
      <c r="LGO213" s="15"/>
      <c r="LGP213" s="15"/>
      <c r="LGQ213" s="15"/>
      <c r="LGR213" s="15"/>
      <c r="LGS213" s="15"/>
      <c r="LGT213" s="15"/>
      <c r="LGU213" s="15"/>
      <c r="LGV213" s="15"/>
      <c r="LGW213" s="15"/>
      <c r="LGX213" s="15"/>
      <c r="LGY213" s="15"/>
      <c r="LGZ213" s="15"/>
      <c r="LHA213" s="15"/>
      <c r="LHB213" s="15"/>
      <c r="LHC213" s="15"/>
      <c r="LHD213" s="15"/>
      <c r="LHE213" s="15"/>
      <c r="LHF213" s="15"/>
      <c r="LHG213" s="15"/>
      <c r="LHH213" s="15"/>
      <c r="LHI213" s="15"/>
      <c r="LHJ213" s="15"/>
      <c r="LHK213" s="15"/>
      <c r="LHL213" s="15"/>
      <c r="LHM213" s="15"/>
      <c r="LHN213" s="15"/>
      <c r="LHO213" s="15"/>
      <c r="LHP213" s="15"/>
      <c r="LHQ213" s="15"/>
      <c r="LHR213" s="15"/>
      <c r="LHS213" s="15"/>
      <c r="LHT213" s="15"/>
      <c r="LHU213" s="15"/>
      <c r="LHV213" s="15"/>
      <c r="LHW213" s="15"/>
      <c r="LHX213" s="15"/>
      <c r="LHY213" s="15"/>
      <c r="LHZ213" s="15"/>
      <c r="LIA213" s="15"/>
      <c r="LIB213" s="15"/>
      <c r="LIC213" s="15"/>
      <c r="LID213" s="15"/>
      <c r="LIE213" s="15"/>
      <c r="LIF213" s="15"/>
      <c r="LIG213" s="15"/>
      <c r="LIH213" s="15"/>
      <c r="LII213" s="15"/>
      <c r="LIJ213" s="15"/>
      <c r="LIK213" s="15"/>
      <c r="LIL213" s="15"/>
      <c r="LIM213" s="15"/>
      <c r="LIN213" s="15"/>
      <c r="LIO213" s="15"/>
      <c r="LIP213" s="15"/>
      <c r="LIQ213" s="15"/>
      <c r="LIR213" s="15"/>
      <c r="LIS213" s="15"/>
      <c r="LIT213" s="15"/>
      <c r="LIU213" s="15"/>
      <c r="LIV213" s="15"/>
      <c r="LIW213" s="15"/>
      <c r="LIX213" s="15"/>
      <c r="LIY213" s="15"/>
      <c r="LIZ213" s="15"/>
      <c r="LJA213" s="15"/>
      <c r="LJB213" s="15"/>
      <c r="LJC213" s="15"/>
      <c r="LJD213" s="15"/>
      <c r="LJE213" s="15"/>
      <c r="LJF213" s="15"/>
      <c r="LJG213" s="15"/>
      <c r="LJH213" s="15"/>
      <c r="LJI213" s="15"/>
      <c r="LJJ213" s="15"/>
      <c r="LJK213" s="15"/>
      <c r="LJL213" s="15"/>
      <c r="LJM213" s="15"/>
      <c r="LJN213" s="15"/>
      <c r="LJO213" s="15"/>
      <c r="LJP213" s="15"/>
      <c r="LJQ213" s="15"/>
      <c r="LJR213" s="15"/>
      <c r="LJS213" s="15"/>
      <c r="LJT213" s="15"/>
      <c r="LJU213" s="15"/>
      <c r="LJV213" s="15"/>
      <c r="LJW213" s="15"/>
      <c r="LJX213" s="15"/>
      <c r="LJY213" s="15"/>
      <c r="LJZ213" s="15"/>
      <c r="LKA213" s="15"/>
      <c r="LKB213" s="15"/>
      <c r="LKC213" s="15"/>
      <c r="LKD213" s="15"/>
      <c r="LKE213" s="15"/>
      <c r="LKF213" s="15"/>
      <c r="LKG213" s="15"/>
      <c r="LKH213" s="15"/>
      <c r="LKI213" s="15"/>
      <c r="LKJ213" s="15"/>
      <c r="LKK213" s="15"/>
      <c r="LKL213" s="15"/>
      <c r="LKM213" s="15"/>
      <c r="LKN213" s="15"/>
      <c r="LKO213" s="15"/>
      <c r="LKP213" s="15"/>
      <c r="LKQ213" s="15"/>
      <c r="LKR213" s="15"/>
      <c r="LKS213" s="15"/>
      <c r="LKT213" s="15"/>
      <c r="LKU213" s="15"/>
      <c r="LKV213" s="15"/>
      <c r="LKW213" s="15"/>
      <c r="LKX213" s="15"/>
      <c r="LKY213" s="15"/>
      <c r="LKZ213" s="15"/>
      <c r="LLA213" s="15"/>
      <c r="LLB213" s="15"/>
      <c r="LLC213" s="15"/>
      <c r="LLD213" s="15"/>
      <c r="LLE213" s="15"/>
      <c r="LLF213" s="15"/>
      <c r="LLG213" s="15"/>
      <c r="LLH213" s="15"/>
      <c r="LLI213" s="15"/>
      <c r="LLJ213" s="15"/>
      <c r="LLK213" s="15"/>
      <c r="LLL213" s="15"/>
      <c r="LLM213" s="15"/>
      <c r="LLN213" s="15"/>
      <c r="LLO213" s="15"/>
      <c r="LLP213" s="15"/>
      <c r="LLQ213" s="15"/>
      <c r="LLR213" s="15"/>
      <c r="LLS213" s="15"/>
      <c r="LLT213" s="15"/>
      <c r="LLU213" s="15"/>
      <c r="LLV213" s="15"/>
      <c r="LLW213" s="15"/>
      <c r="LLX213" s="15"/>
      <c r="LLY213" s="15"/>
      <c r="LLZ213" s="15"/>
      <c r="LMA213" s="15"/>
      <c r="LMB213" s="15"/>
      <c r="LMC213" s="15"/>
      <c r="LMD213" s="15"/>
      <c r="LME213" s="15"/>
      <c r="LMF213" s="15"/>
      <c r="LMG213" s="15"/>
      <c r="LMH213" s="15"/>
      <c r="LMI213" s="15"/>
      <c r="LMJ213" s="15"/>
      <c r="LMK213" s="15"/>
      <c r="LML213" s="15"/>
      <c r="LMM213" s="15"/>
      <c r="LMN213" s="15"/>
      <c r="LMO213" s="15"/>
      <c r="LMP213" s="15"/>
      <c r="LMQ213" s="15"/>
      <c r="LMR213" s="15"/>
      <c r="LMS213" s="15"/>
      <c r="LMT213" s="15"/>
      <c r="LMU213" s="15"/>
      <c r="LMV213" s="15"/>
      <c r="LMW213" s="15"/>
      <c r="LMX213" s="15"/>
      <c r="LMY213" s="15"/>
      <c r="LMZ213" s="15"/>
      <c r="LNA213" s="15"/>
      <c r="LNB213" s="15"/>
      <c r="LNC213" s="15"/>
      <c r="LND213" s="15"/>
      <c r="LNE213" s="15"/>
      <c r="LNF213" s="15"/>
      <c r="LNG213" s="15"/>
      <c r="LNH213" s="15"/>
      <c r="LNI213" s="15"/>
      <c r="LNJ213" s="15"/>
      <c r="LNK213" s="15"/>
      <c r="LNL213" s="15"/>
      <c r="LNM213" s="15"/>
      <c r="LNN213" s="15"/>
      <c r="LNO213" s="15"/>
      <c r="LNP213" s="15"/>
      <c r="LNQ213" s="15"/>
      <c r="LNR213" s="15"/>
      <c r="LNS213" s="15"/>
      <c r="LNT213" s="15"/>
      <c r="LNU213" s="15"/>
      <c r="LNV213" s="15"/>
      <c r="LNW213" s="15"/>
      <c r="LNX213" s="15"/>
      <c r="LNY213" s="15"/>
      <c r="LNZ213" s="15"/>
      <c r="LOA213" s="15"/>
      <c r="LOB213" s="15"/>
      <c r="LOC213" s="15"/>
      <c r="LOD213" s="15"/>
      <c r="LOE213" s="15"/>
      <c r="LOF213" s="15"/>
      <c r="LOG213" s="15"/>
      <c r="LOH213" s="15"/>
      <c r="LOI213" s="15"/>
      <c r="LOJ213" s="15"/>
      <c r="LOK213" s="15"/>
      <c r="LOL213" s="15"/>
      <c r="LOM213" s="15"/>
      <c r="LON213" s="15"/>
      <c r="LOO213" s="15"/>
      <c r="LOP213" s="15"/>
      <c r="LOQ213" s="15"/>
      <c r="LOR213" s="15"/>
      <c r="LOS213" s="15"/>
      <c r="LOT213" s="15"/>
      <c r="LOU213" s="15"/>
      <c r="LOV213" s="15"/>
      <c r="LOW213" s="15"/>
      <c r="LOX213" s="15"/>
      <c r="LOY213" s="15"/>
      <c r="LOZ213" s="15"/>
      <c r="LPA213" s="15"/>
      <c r="LPB213" s="15"/>
      <c r="LPC213" s="15"/>
      <c r="LPD213" s="15"/>
      <c r="LPE213" s="15"/>
      <c r="LPF213" s="15"/>
      <c r="LPG213" s="15"/>
      <c r="LPH213" s="15"/>
      <c r="LPI213" s="15"/>
      <c r="LPJ213" s="15"/>
      <c r="LPK213" s="15"/>
      <c r="LPL213" s="15"/>
      <c r="LPM213" s="15"/>
      <c r="LPN213" s="15"/>
      <c r="LPO213" s="15"/>
      <c r="LPP213" s="15"/>
      <c r="LPQ213" s="15"/>
      <c r="LPR213" s="15"/>
      <c r="LPS213" s="15"/>
      <c r="LPT213" s="15"/>
      <c r="LPU213" s="15"/>
      <c r="LPV213" s="15"/>
      <c r="LPW213" s="15"/>
      <c r="LPX213" s="15"/>
      <c r="LPY213" s="15"/>
      <c r="LPZ213" s="15"/>
      <c r="LQA213" s="15"/>
      <c r="LQB213" s="15"/>
      <c r="LQC213" s="15"/>
      <c r="LQD213" s="15"/>
      <c r="LQE213" s="15"/>
      <c r="LQF213" s="15"/>
      <c r="LQG213" s="15"/>
      <c r="LQH213" s="15"/>
      <c r="LQI213" s="15"/>
      <c r="LQJ213" s="15"/>
      <c r="LQK213" s="15"/>
      <c r="LQL213" s="15"/>
      <c r="LQM213" s="15"/>
      <c r="LQN213" s="15"/>
      <c r="LQO213" s="15"/>
      <c r="LQP213" s="15"/>
      <c r="LQQ213" s="15"/>
      <c r="LQR213" s="15"/>
      <c r="LQS213" s="15"/>
      <c r="LQT213" s="15"/>
      <c r="LQU213" s="15"/>
      <c r="LQV213" s="15"/>
      <c r="LQW213" s="15"/>
      <c r="LQX213" s="15"/>
      <c r="LQY213" s="15"/>
      <c r="LQZ213" s="15"/>
      <c r="LRA213" s="15"/>
      <c r="LRB213" s="15"/>
      <c r="LRC213" s="15"/>
      <c r="LRD213" s="15"/>
      <c r="LRE213" s="15"/>
      <c r="LRF213" s="15"/>
      <c r="LRG213" s="15"/>
      <c r="LRH213" s="15"/>
      <c r="LRI213" s="15"/>
      <c r="LRJ213" s="15"/>
      <c r="LRK213" s="15"/>
      <c r="LRL213" s="15"/>
      <c r="LRM213" s="15"/>
      <c r="LRN213" s="15"/>
      <c r="LRO213" s="15"/>
      <c r="LRP213" s="15"/>
      <c r="LRQ213" s="15"/>
      <c r="LRR213" s="15"/>
      <c r="LRS213" s="15"/>
      <c r="LRT213" s="15"/>
      <c r="LRU213" s="15"/>
      <c r="LRV213" s="15"/>
      <c r="LRW213" s="15"/>
      <c r="LRX213" s="15"/>
      <c r="LRY213" s="15"/>
      <c r="LRZ213" s="15"/>
      <c r="LSA213" s="15"/>
      <c r="LSB213" s="15"/>
      <c r="LSC213" s="15"/>
      <c r="LSD213" s="15"/>
      <c r="LSE213" s="15"/>
      <c r="LSF213" s="15"/>
      <c r="LSG213" s="15"/>
      <c r="LSH213" s="15"/>
      <c r="LSI213" s="15"/>
      <c r="LSJ213" s="15"/>
      <c r="LSK213" s="15"/>
      <c r="LSL213" s="15"/>
      <c r="LSM213" s="15"/>
      <c r="LSN213" s="15"/>
      <c r="LSO213" s="15"/>
      <c r="LSP213" s="15"/>
      <c r="LSQ213" s="15"/>
      <c r="LSR213" s="15"/>
      <c r="LSS213" s="15"/>
      <c r="LST213" s="15"/>
      <c r="LSU213" s="15"/>
      <c r="LSV213" s="15"/>
      <c r="LSW213" s="15"/>
      <c r="LSX213" s="15"/>
      <c r="LSY213" s="15"/>
      <c r="LSZ213" s="15"/>
      <c r="LTA213" s="15"/>
      <c r="LTB213" s="15"/>
      <c r="LTC213" s="15"/>
      <c r="LTD213" s="15"/>
      <c r="LTE213" s="15"/>
      <c r="LTF213" s="15"/>
      <c r="LTG213" s="15"/>
      <c r="LTH213" s="15"/>
      <c r="LTI213" s="15"/>
      <c r="LTJ213" s="15"/>
      <c r="LTK213" s="15"/>
      <c r="LTL213" s="15"/>
      <c r="LTM213" s="15"/>
      <c r="LTN213" s="15"/>
      <c r="LTO213" s="15"/>
      <c r="LTP213" s="15"/>
      <c r="LTQ213" s="15"/>
      <c r="LTR213" s="15"/>
      <c r="LTS213" s="15"/>
      <c r="LTT213" s="15"/>
      <c r="LTU213" s="15"/>
      <c r="LTV213" s="15"/>
      <c r="LTW213" s="15"/>
      <c r="LTX213" s="15"/>
      <c r="LTY213" s="15"/>
      <c r="LTZ213" s="15"/>
      <c r="LUA213" s="15"/>
      <c r="LUB213" s="15"/>
      <c r="LUC213" s="15"/>
      <c r="LUD213" s="15"/>
      <c r="LUE213" s="15"/>
      <c r="LUF213" s="15"/>
      <c r="LUG213" s="15"/>
      <c r="LUH213" s="15"/>
      <c r="LUI213" s="15"/>
      <c r="LUJ213" s="15"/>
      <c r="LUK213" s="15"/>
      <c r="LUL213" s="15"/>
      <c r="LUM213" s="15"/>
      <c r="LUN213" s="15"/>
      <c r="LUO213" s="15"/>
      <c r="LUP213" s="15"/>
      <c r="LUQ213" s="15"/>
      <c r="LUR213" s="15"/>
      <c r="LUS213" s="15"/>
      <c r="LUT213" s="15"/>
      <c r="LUU213" s="15"/>
      <c r="LUV213" s="15"/>
      <c r="LUW213" s="15"/>
      <c r="LUX213" s="15"/>
      <c r="LUY213" s="15"/>
      <c r="LUZ213" s="15"/>
      <c r="LVA213" s="15"/>
      <c r="LVB213" s="15"/>
      <c r="LVC213" s="15"/>
      <c r="LVD213" s="15"/>
      <c r="LVE213" s="15"/>
      <c r="LVF213" s="15"/>
      <c r="LVG213" s="15"/>
      <c r="LVH213" s="15"/>
      <c r="LVI213" s="15"/>
      <c r="LVJ213" s="15"/>
      <c r="LVK213" s="15"/>
      <c r="LVL213" s="15"/>
      <c r="LVM213" s="15"/>
      <c r="LVN213" s="15"/>
      <c r="LVO213" s="15"/>
      <c r="LVP213" s="15"/>
      <c r="LVQ213" s="15"/>
      <c r="LVR213" s="15"/>
      <c r="LVS213" s="15"/>
      <c r="LVT213" s="15"/>
      <c r="LVU213" s="15"/>
      <c r="LVV213" s="15"/>
      <c r="LVW213" s="15"/>
      <c r="LVX213" s="15"/>
      <c r="LVY213" s="15"/>
      <c r="LVZ213" s="15"/>
      <c r="LWA213" s="15"/>
      <c r="LWB213" s="15"/>
      <c r="LWC213" s="15"/>
      <c r="LWD213" s="15"/>
      <c r="LWE213" s="15"/>
      <c r="LWF213" s="15"/>
      <c r="LWG213" s="15"/>
      <c r="LWH213" s="15"/>
      <c r="LWI213" s="15"/>
      <c r="LWJ213" s="15"/>
      <c r="LWK213" s="15"/>
      <c r="LWL213" s="15"/>
      <c r="LWM213" s="15"/>
      <c r="LWN213" s="15"/>
      <c r="LWO213" s="15"/>
      <c r="LWP213" s="15"/>
      <c r="LWQ213" s="15"/>
      <c r="LWR213" s="15"/>
      <c r="LWS213" s="15"/>
      <c r="LWT213" s="15"/>
      <c r="LWU213" s="15"/>
      <c r="LWV213" s="15"/>
      <c r="LWW213" s="15"/>
      <c r="LWX213" s="15"/>
      <c r="LWY213" s="15"/>
      <c r="LWZ213" s="15"/>
      <c r="LXA213" s="15"/>
      <c r="LXB213" s="15"/>
      <c r="LXC213" s="15"/>
      <c r="LXD213" s="15"/>
      <c r="LXE213" s="15"/>
      <c r="LXF213" s="15"/>
      <c r="LXG213" s="15"/>
      <c r="LXH213" s="15"/>
      <c r="LXI213" s="15"/>
      <c r="LXJ213" s="15"/>
      <c r="LXK213" s="15"/>
      <c r="LXL213" s="15"/>
      <c r="LXM213" s="15"/>
      <c r="LXN213" s="15"/>
      <c r="LXO213" s="15"/>
      <c r="LXP213" s="15"/>
      <c r="LXQ213" s="15"/>
      <c r="LXR213" s="15"/>
      <c r="LXS213" s="15"/>
      <c r="LXT213" s="15"/>
      <c r="LXU213" s="15"/>
      <c r="LXV213" s="15"/>
      <c r="LXW213" s="15"/>
      <c r="LXX213" s="15"/>
      <c r="LXY213" s="15"/>
      <c r="LXZ213" s="15"/>
      <c r="LYA213" s="15"/>
      <c r="LYB213" s="15"/>
      <c r="LYC213" s="15"/>
      <c r="LYD213" s="15"/>
      <c r="LYE213" s="15"/>
      <c r="LYF213" s="15"/>
      <c r="LYG213" s="15"/>
      <c r="LYH213" s="15"/>
      <c r="LYI213" s="15"/>
      <c r="LYJ213" s="15"/>
      <c r="LYK213" s="15"/>
      <c r="LYL213" s="15"/>
      <c r="LYM213" s="15"/>
      <c r="LYN213" s="15"/>
      <c r="LYO213" s="15"/>
      <c r="LYP213" s="15"/>
      <c r="LYQ213" s="15"/>
      <c r="LYR213" s="15"/>
      <c r="LYS213" s="15"/>
      <c r="LYT213" s="15"/>
      <c r="LYU213" s="15"/>
      <c r="LYV213" s="15"/>
      <c r="LYW213" s="15"/>
      <c r="LYX213" s="15"/>
      <c r="LYY213" s="15"/>
      <c r="LYZ213" s="15"/>
      <c r="LZA213" s="15"/>
      <c r="LZB213" s="15"/>
      <c r="LZC213" s="15"/>
      <c r="LZD213" s="15"/>
      <c r="LZE213" s="15"/>
      <c r="LZF213" s="15"/>
      <c r="LZG213" s="15"/>
      <c r="LZH213" s="15"/>
      <c r="LZI213" s="15"/>
      <c r="LZJ213" s="15"/>
      <c r="LZK213" s="15"/>
      <c r="LZL213" s="15"/>
      <c r="LZM213" s="15"/>
      <c r="LZN213" s="15"/>
      <c r="LZO213" s="15"/>
      <c r="LZP213" s="15"/>
      <c r="LZQ213" s="15"/>
      <c r="LZR213" s="15"/>
      <c r="LZS213" s="15"/>
      <c r="LZT213" s="15"/>
      <c r="LZU213" s="15"/>
      <c r="LZV213" s="15"/>
      <c r="LZW213" s="15"/>
      <c r="LZX213" s="15"/>
      <c r="LZY213" s="15"/>
      <c r="LZZ213" s="15"/>
      <c r="MAA213" s="15"/>
      <c r="MAB213" s="15"/>
      <c r="MAC213" s="15"/>
      <c r="MAD213" s="15"/>
      <c r="MAE213" s="15"/>
      <c r="MAF213" s="15"/>
      <c r="MAG213" s="15"/>
      <c r="MAH213" s="15"/>
      <c r="MAI213" s="15"/>
      <c r="MAJ213" s="15"/>
      <c r="MAK213" s="15"/>
      <c r="MAL213" s="15"/>
      <c r="MAM213" s="15"/>
      <c r="MAN213" s="15"/>
      <c r="MAO213" s="15"/>
      <c r="MAP213" s="15"/>
      <c r="MAQ213" s="15"/>
      <c r="MAR213" s="15"/>
      <c r="MAS213" s="15"/>
      <c r="MAT213" s="15"/>
      <c r="MAU213" s="15"/>
      <c r="MAV213" s="15"/>
      <c r="MAW213" s="15"/>
      <c r="MAX213" s="15"/>
      <c r="MAY213" s="15"/>
      <c r="MAZ213" s="15"/>
      <c r="MBA213" s="15"/>
      <c r="MBB213" s="15"/>
      <c r="MBC213" s="15"/>
      <c r="MBD213" s="15"/>
      <c r="MBE213" s="15"/>
      <c r="MBF213" s="15"/>
      <c r="MBG213" s="15"/>
      <c r="MBH213" s="15"/>
      <c r="MBI213" s="15"/>
      <c r="MBJ213" s="15"/>
      <c r="MBK213" s="15"/>
      <c r="MBL213" s="15"/>
      <c r="MBM213" s="15"/>
      <c r="MBN213" s="15"/>
      <c r="MBO213" s="15"/>
      <c r="MBP213" s="15"/>
      <c r="MBQ213" s="15"/>
      <c r="MBR213" s="15"/>
      <c r="MBS213" s="15"/>
      <c r="MBT213" s="15"/>
      <c r="MBU213" s="15"/>
      <c r="MBV213" s="15"/>
      <c r="MBW213" s="15"/>
      <c r="MBX213" s="15"/>
      <c r="MBY213" s="15"/>
      <c r="MBZ213" s="15"/>
      <c r="MCA213" s="15"/>
      <c r="MCB213" s="15"/>
      <c r="MCC213" s="15"/>
      <c r="MCD213" s="15"/>
      <c r="MCE213" s="15"/>
      <c r="MCF213" s="15"/>
      <c r="MCG213" s="15"/>
      <c r="MCH213" s="15"/>
      <c r="MCI213" s="15"/>
      <c r="MCJ213" s="15"/>
      <c r="MCK213" s="15"/>
      <c r="MCL213" s="15"/>
      <c r="MCM213" s="15"/>
      <c r="MCN213" s="15"/>
      <c r="MCO213" s="15"/>
      <c r="MCP213" s="15"/>
      <c r="MCQ213" s="15"/>
      <c r="MCR213" s="15"/>
      <c r="MCS213" s="15"/>
      <c r="MCT213" s="15"/>
      <c r="MCU213" s="15"/>
      <c r="MCV213" s="15"/>
      <c r="MCW213" s="15"/>
      <c r="MCX213" s="15"/>
      <c r="MCY213" s="15"/>
      <c r="MCZ213" s="15"/>
      <c r="MDA213" s="15"/>
      <c r="MDB213" s="15"/>
      <c r="MDC213" s="15"/>
      <c r="MDD213" s="15"/>
      <c r="MDE213" s="15"/>
      <c r="MDF213" s="15"/>
      <c r="MDG213" s="15"/>
      <c r="MDH213" s="15"/>
      <c r="MDI213" s="15"/>
      <c r="MDJ213" s="15"/>
      <c r="MDK213" s="15"/>
      <c r="MDL213" s="15"/>
      <c r="MDM213" s="15"/>
      <c r="MDN213" s="15"/>
      <c r="MDO213" s="15"/>
      <c r="MDP213" s="15"/>
      <c r="MDQ213" s="15"/>
      <c r="MDR213" s="15"/>
      <c r="MDS213" s="15"/>
      <c r="MDT213" s="15"/>
      <c r="MDU213" s="15"/>
      <c r="MDV213" s="15"/>
      <c r="MDW213" s="15"/>
      <c r="MDX213" s="15"/>
      <c r="MDY213" s="15"/>
      <c r="MDZ213" s="15"/>
      <c r="MEA213" s="15"/>
      <c r="MEB213" s="15"/>
      <c r="MEC213" s="15"/>
      <c r="MED213" s="15"/>
      <c r="MEE213" s="15"/>
      <c r="MEF213" s="15"/>
      <c r="MEG213" s="15"/>
      <c r="MEH213" s="15"/>
      <c r="MEI213" s="15"/>
      <c r="MEJ213" s="15"/>
      <c r="MEK213" s="15"/>
      <c r="MEL213" s="15"/>
      <c r="MEM213" s="15"/>
      <c r="MEN213" s="15"/>
      <c r="MEO213" s="15"/>
      <c r="MEP213" s="15"/>
      <c r="MEQ213" s="15"/>
      <c r="MER213" s="15"/>
      <c r="MES213" s="15"/>
      <c r="MET213" s="15"/>
      <c r="MEU213" s="15"/>
      <c r="MEV213" s="15"/>
      <c r="MEW213" s="15"/>
      <c r="MEX213" s="15"/>
      <c r="MEY213" s="15"/>
      <c r="MEZ213" s="15"/>
      <c r="MFA213" s="15"/>
      <c r="MFB213" s="15"/>
      <c r="MFC213" s="15"/>
      <c r="MFD213" s="15"/>
      <c r="MFE213" s="15"/>
      <c r="MFF213" s="15"/>
      <c r="MFG213" s="15"/>
      <c r="MFH213" s="15"/>
      <c r="MFI213" s="15"/>
      <c r="MFJ213" s="15"/>
      <c r="MFK213" s="15"/>
      <c r="MFL213" s="15"/>
      <c r="MFM213" s="15"/>
      <c r="MFN213" s="15"/>
      <c r="MFO213" s="15"/>
      <c r="MFP213" s="15"/>
      <c r="MFQ213" s="15"/>
      <c r="MFR213" s="15"/>
      <c r="MFS213" s="15"/>
      <c r="MFT213" s="15"/>
      <c r="MFU213" s="15"/>
      <c r="MFV213" s="15"/>
      <c r="MFW213" s="15"/>
      <c r="MFX213" s="15"/>
      <c r="MFY213" s="15"/>
      <c r="MFZ213" s="15"/>
      <c r="MGA213" s="15"/>
      <c r="MGB213" s="15"/>
      <c r="MGC213" s="15"/>
      <c r="MGD213" s="15"/>
      <c r="MGE213" s="15"/>
      <c r="MGF213" s="15"/>
      <c r="MGG213" s="15"/>
      <c r="MGH213" s="15"/>
      <c r="MGI213" s="15"/>
      <c r="MGJ213" s="15"/>
      <c r="MGK213" s="15"/>
      <c r="MGL213" s="15"/>
      <c r="MGM213" s="15"/>
      <c r="MGN213" s="15"/>
      <c r="MGO213" s="15"/>
      <c r="MGP213" s="15"/>
      <c r="MGQ213" s="15"/>
      <c r="MGR213" s="15"/>
      <c r="MGS213" s="15"/>
      <c r="MGT213" s="15"/>
      <c r="MGU213" s="15"/>
      <c r="MGV213" s="15"/>
      <c r="MGW213" s="15"/>
      <c r="MGX213" s="15"/>
      <c r="MGY213" s="15"/>
      <c r="MGZ213" s="15"/>
      <c r="MHA213" s="15"/>
      <c r="MHB213" s="15"/>
      <c r="MHC213" s="15"/>
      <c r="MHD213" s="15"/>
      <c r="MHE213" s="15"/>
      <c r="MHF213" s="15"/>
      <c r="MHG213" s="15"/>
      <c r="MHH213" s="15"/>
      <c r="MHI213" s="15"/>
      <c r="MHJ213" s="15"/>
      <c r="MHK213" s="15"/>
      <c r="MHL213" s="15"/>
      <c r="MHM213" s="15"/>
      <c r="MHN213" s="15"/>
      <c r="MHO213" s="15"/>
      <c r="MHP213" s="15"/>
      <c r="MHQ213" s="15"/>
      <c r="MHR213" s="15"/>
      <c r="MHS213" s="15"/>
      <c r="MHT213" s="15"/>
      <c r="MHU213" s="15"/>
      <c r="MHV213" s="15"/>
      <c r="MHW213" s="15"/>
      <c r="MHX213" s="15"/>
      <c r="MHY213" s="15"/>
      <c r="MHZ213" s="15"/>
      <c r="MIA213" s="15"/>
      <c r="MIB213" s="15"/>
      <c r="MIC213" s="15"/>
      <c r="MID213" s="15"/>
      <c r="MIE213" s="15"/>
      <c r="MIF213" s="15"/>
      <c r="MIG213" s="15"/>
      <c r="MIH213" s="15"/>
      <c r="MII213" s="15"/>
      <c r="MIJ213" s="15"/>
      <c r="MIK213" s="15"/>
      <c r="MIL213" s="15"/>
      <c r="MIM213" s="15"/>
      <c r="MIN213" s="15"/>
      <c r="MIO213" s="15"/>
      <c r="MIP213" s="15"/>
      <c r="MIQ213" s="15"/>
      <c r="MIR213" s="15"/>
      <c r="MIS213" s="15"/>
      <c r="MIT213" s="15"/>
      <c r="MIU213" s="15"/>
      <c r="MIV213" s="15"/>
      <c r="MIW213" s="15"/>
      <c r="MIX213" s="15"/>
      <c r="MIY213" s="15"/>
      <c r="MIZ213" s="15"/>
      <c r="MJA213" s="15"/>
      <c r="MJB213" s="15"/>
      <c r="MJC213" s="15"/>
      <c r="MJD213" s="15"/>
      <c r="MJE213" s="15"/>
      <c r="MJF213" s="15"/>
      <c r="MJG213" s="15"/>
      <c r="MJH213" s="15"/>
      <c r="MJI213" s="15"/>
      <c r="MJJ213" s="15"/>
      <c r="MJK213" s="15"/>
      <c r="MJL213" s="15"/>
      <c r="MJM213" s="15"/>
      <c r="MJN213" s="15"/>
      <c r="MJO213" s="15"/>
      <c r="MJP213" s="15"/>
      <c r="MJQ213" s="15"/>
      <c r="MJR213" s="15"/>
      <c r="MJS213" s="15"/>
      <c r="MJT213" s="15"/>
      <c r="MJU213" s="15"/>
      <c r="MJV213" s="15"/>
      <c r="MJW213" s="15"/>
      <c r="MJX213" s="15"/>
      <c r="MJY213" s="15"/>
      <c r="MJZ213" s="15"/>
      <c r="MKA213" s="15"/>
      <c r="MKB213" s="15"/>
      <c r="MKC213" s="15"/>
      <c r="MKD213" s="15"/>
      <c r="MKE213" s="15"/>
      <c r="MKF213" s="15"/>
      <c r="MKG213" s="15"/>
      <c r="MKH213" s="15"/>
      <c r="MKI213" s="15"/>
      <c r="MKJ213" s="15"/>
      <c r="MKK213" s="15"/>
      <c r="MKL213" s="15"/>
      <c r="MKM213" s="15"/>
      <c r="MKN213" s="15"/>
      <c r="MKO213" s="15"/>
      <c r="MKP213" s="15"/>
      <c r="MKQ213" s="15"/>
      <c r="MKR213" s="15"/>
      <c r="MKS213" s="15"/>
      <c r="MKT213" s="15"/>
      <c r="MKU213" s="15"/>
      <c r="MKV213" s="15"/>
      <c r="MKW213" s="15"/>
      <c r="MKX213" s="15"/>
      <c r="MKY213" s="15"/>
      <c r="MKZ213" s="15"/>
      <c r="MLA213" s="15"/>
      <c r="MLB213" s="15"/>
      <c r="MLC213" s="15"/>
      <c r="MLD213" s="15"/>
      <c r="MLE213" s="15"/>
      <c r="MLF213" s="15"/>
      <c r="MLG213" s="15"/>
      <c r="MLH213" s="15"/>
      <c r="MLI213" s="15"/>
      <c r="MLJ213" s="15"/>
      <c r="MLK213" s="15"/>
      <c r="MLL213" s="15"/>
      <c r="MLM213" s="15"/>
      <c r="MLN213" s="15"/>
      <c r="MLO213" s="15"/>
      <c r="MLP213" s="15"/>
      <c r="MLQ213" s="15"/>
      <c r="MLR213" s="15"/>
      <c r="MLS213" s="15"/>
      <c r="MLT213" s="15"/>
      <c r="MLU213" s="15"/>
      <c r="MLV213" s="15"/>
      <c r="MLW213" s="15"/>
      <c r="MLX213" s="15"/>
      <c r="MLY213" s="15"/>
      <c r="MLZ213" s="15"/>
      <c r="MMA213" s="15"/>
      <c r="MMB213" s="15"/>
      <c r="MMC213" s="15"/>
      <c r="MMD213" s="15"/>
      <c r="MME213" s="15"/>
      <c r="MMF213" s="15"/>
      <c r="MMG213" s="15"/>
      <c r="MMH213" s="15"/>
      <c r="MMI213" s="15"/>
      <c r="MMJ213" s="15"/>
      <c r="MMK213" s="15"/>
      <c r="MML213" s="15"/>
      <c r="MMM213" s="15"/>
      <c r="MMN213" s="15"/>
      <c r="MMO213" s="15"/>
      <c r="MMP213" s="15"/>
      <c r="MMQ213" s="15"/>
      <c r="MMR213" s="15"/>
      <c r="MMS213" s="15"/>
      <c r="MMT213" s="15"/>
      <c r="MMU213" s="15"/>
      <c r="MMV213" s="15"/>
      <c r="MMW213" s="15"/>
      <c r="MMX213" s="15"/>
      <c r="MMY213" s="15"/>
      <c r="MMZ213" s="15"/>
      <c r="MNA213" s="15"/>
      <c r="MNB213" s="15"/>
      <c r="MNC213" s="15"/>
      <c r="MND213" s="15"/>
      <c r="MNE213" s="15"/>
      <c r="MNF213" s="15"/>
      <c r="MNG213" s="15"/>
      <c r="MNH213" s="15"/>
      <c r="MNI213" s="15"/>
      <c r="MNJ213" s="15"/>
      <c r="MNK213" s="15"/>
      <c r="MNL213" s="15"/>
      <c r="MNM213" s="15"/>
      <c r="MNN213" s="15"/>
      <c r="MNO213" s="15"/>
      <c r="MNP213" s="15"/>
      <c r="MNQ213" s="15"/>
      <c r="MNR213" s="15"/>
      <c r="MNS213" s="15"/>
      <c r="MNT213" s="15"/>
      <c r="MNU213" s="15"/>
      <c r="MNV213" s="15"/>
      <c r="MNW213" s="15"/>
      <c r="MNX213" s="15"/>
      <c r="MNY213" s="15"/>
      <c r="MNZ213" s="15"/>
      <c r="MOA213" s="15"/>
      <c r="MOB213" s="15"/>
      <c r="MOC213" s="15"/>
      <c r="MOD213" s="15"/>
      <c r="MOE213" s="15"/>
      <c r="MOF213" s="15"/>
      <c r="MOG213" s="15"/>
      <c r="MOH213" s="15"/>
      <c r="MOI213" s="15"/>
      <c r="MOJ213" s="15"/>
      <c r="MOK213" s="15"/>
      <c r="MOL213" s="15"/>
      <c r="MOM213" s="15"/>
      <c r="MON213" s="15"/>
      <c r="MOO213" s="15"/>
      <c r="MOP213" s="15"/>
      <c r="MOQ213" s="15"/>
      <c r="MOR213" s="15"/>
      <c r="MOS213" s="15"/>
      <c r="MOT213" s="15"/>
      <c r="MOU213" s="15"/>
      <c r="MOV213" s="15"/>
      <c r="MOW213" s="15"/>
      <c r="MOX213" s="15"/>
      <c r="MOY213" s="15"/>
      <c r="MOZ213" s="15"/>
      <c r="MPA213" s="15"/>
      <c r="MPB213" s="15"/>
      <c r="MPC213" s="15"/>
      <c r="MPD213" s="15"/>
      <c r="MPE213" s="15"/>
      <c r="MPF213" s="15"/>
      <c r="MPG213" s="15"/>
      <c r="MPH213" s="15"/>
      <c r="MPI213" s="15"/>
      <c r="MPJ213" s="15"/>
      <c r="MPK213" s="15"/>
      <c r="MPL213" s="15"/>
      <c r="MPM213" s="15"/>
      <c r="MPN213" s="15"/>
      <c r="MPO213" s="15"/>
      <c r="MPP213" s="15"/>
      <c r="MPQ213" s="15"/>
      <c r="MPR213" s="15"/>
      <c r="MPS213" s="15"/>
      <c r="MPT213" s="15"/>
      <c r="MPU213" s="15"/>
      <c r="MPV213" s="15"/>
      <c r="MPW213" s="15"/>
      <c r="MPX213" s="15"/>
      <c r="MPY213" s="15"/>
      <c r="MPZ213" s="15"/>
      <c r="MQA213" s="15"/>
      <c r="MQB213" s="15"/>
      <c r="MQC213" s="15"/>
      <c r="MQD213" s="15"/>
      <c r="MQE213" s="15"/>
      <c r="MQF213" s="15"/>
      <c r="MQG213" s="15"/>
      <c r="MQH213" s="15"/>
      <c r="MQI213" s="15"/>
      <c r="MQJ213" s="15"/>
      <c r="MQK213" s="15"/>
      <c r="MQL213" s="15"/>
      <c r="MQM213" s="15"/>
      <c r="MQN213" s="15"/>
      <c r="MQO213" s="15"/>
      <c r="MQP213" s="15"/>
      <c r="MQQ213" s="15"/>
      <c r="MQR213" s="15"/>
      <c r="MQS213" s="15"/>
      <c r="MQT213" s="15"/>
      <c r="MQU213" s="15"/>
      <c r="MQV213" s="15"/>
      <c r="MQW213" s="15"/>
      <c r="MQX213" s="15"/>
      <c r="MQY213" s="15"/>
      <c r="MQZ213" s="15"/>
      <c r="MRA213" s="15"/>
      <c r="MRB213" s="15"/>
      <c r="MRC213" s="15"/>
      <c r="MRD213" s="15"/>
      <c r="MRE213" s="15"/>
      <c r="MRF213" s="15"/>
      <c r="MRG213" s="15"/>
      <c r="MRH213" s="15"/>
      <c r="MRI213" s="15"/>
      <c r="MRJ213" s="15"/>
      <c r="MRK213" s="15"/>
      <c r="MRL213" s="15"/>
      <c r="MRM213" s="15"/>
      <c r="MRN213" s="15"/>
      <c r="MRO213" s="15"/>
      <c r="MRP213" s="15"/>
      <c r="MRQ213" s="15"/>
      <c r="MRR213" s="15"/>
      <c r="MRS213" s="15"/>
      <c r="MRT213" s="15"/>
      <c r="MRU213" s="15"/>
      <c r="MRV213" s="15"/>
      <c r="MRW213" s="15"/>
      <c r="MRX213" s="15"/>
      <c r="MRY213" s="15"/>
      <c r="MRZ213" s="15"/>
      <c r="MSA213" s="15"/>
      <c r="MSB213" s="15"/>
      <c r="MSC213" s="15"/>
      <c r="MSD213" s="15"/>
      <c r="MSE213" s="15"/>
      <c r="MSF213" s="15"/>
      <c r="MSG213" s="15"/>
      <c r="MSH213" s="15"/>
      <c r="MSI213" s="15"/>
      <c r="MSJ213" s="15"/>
      <c r="MSK213" s="15"/>
      <c r="MSL213" s="15"/>
      <c r="MSM213" s="15"/>
      <c r="MSN213" s="15"/>
      <c r="MSO213" s="15"/>
      <c r="MSP213" s="15"/>
      <c r="MSQ213" s="15"/>
      <c r="MSR213" s="15"/>
      <c r="MSS213" s="15"/>
      <c r="MST213" s="15"/>
      <c r="MSU213" s="15"/>
      <c r="MSV213" s="15"/>
      <c r="MSW213" s="15"/>
      <c r="MSX213" s="15"/>
      <c r="MSY213" s="15"/>
      <c r="MSZ213" s="15"/>
      <c r="MTA213" s="15"/>
      <c r="MTB213" s="15"/>
      <c r="MTC213" s="15"/>
      <c r="MTD213" s="15"/>
      <c r="MTE213" s="15"/>
      <c r="MTF213" s="15"/>
      <c r="MTG213" s="15"/>
      <c r="MTH213" s="15"/>
      <c r="MTI213" s="15"/>
      <c r="MTJ213" s="15"/>
      <c r="MTK213" s="15"/>
      <c r="MTL213" s="15"/>
      <c r="MTM213" s="15"/>
      <c r="MTN213" s="15"/>
      <c r="MTO213" s="15"/>
      <c r="MTP213" s="15"/>
      <c r="MTQ213" s="15"/>
      <c r="MTR213" s="15"/>
      <c r="MTS213" s="15"/>
      <c r="MTT213" s="15"/>
      <c r="MTU213" s="15"/>
      <c r="MTV213" s="15"/>
      <c r="MTW213" s="15"/>
      <c r="MTX213" s="15"/>
      <c r="MTY213" s="15"/>
      <c r="MTZ213" s="15"/>
      <c r="MUA213" s="15"/>
      <c r="MUB213" s="15"/>
      <c r="MUC213" s="15"/>
      <c r="MUD213" s="15"/>
      <c r="MUE213" s="15"/>
      <c r="MUF213" s="15"/>
      <c r="MUG213" s="15"/>
      <c r="MUH213" s="15"/>
      <c r="MUI213" s="15"/>
      <c r="MUJ213" s="15"/>
      <c r="MUK213" s="15"/>
      <c r="MUL213" s="15"/>
      <c r="MUM213" s="15"/>
      <c r="MUN213" s="15"/>
      <c r="MUO213" s="15"/>
      <c r="MUP213" s="15"/>
      <c r="MUQ213" s="15"/>
      <c r="MUR213" s="15"/>
      <c r="MUS213" s="15"/>
      <c r="MUT213" s="15"/>
      <c r="MUU213" s="15"/>
      <c r="MUV213" s="15"/>
      <c r="MUW213" s="15"/>
      <c r="MUX213" s="15"/>
      <c r="MUY213" s="15"/>
      <c r="MUZ213" s="15"/>
      <c r="MVA213" s="15"/>
      <c r="MVB213" s="15"/>
      <c r="MVC213" s="15"/>
      <c r="MVD213" s="15"/>
      <c r="MVE213" s="15"/>
      <c r="MVF213" s="15"/>
      <c r="MVG213" s="15"/>
      <c r="MVH213" s="15"/>
      <c r="MVI213" s="15"/>
      <c r="MVJ213" s="15"/>
      <c r="MVK213" s="15"/>
      <c r="MVL213" s="15"/>
      <c r="MVM213" s="15"/>
      <c r="MVN213" s="15"/>
      <c r="MVO213" s="15"/>
      <c r="MVP213" s="15"/>
      <c r="MVQ213" s="15"/>
      <c r="MVR213" s="15"/>
      <c r="MVS213" s="15"/>
      <c r="MVT213" s="15"/>
      <c r="MVU213" s="15"/>
      <c r="MVV213" s="15"/>
      <c r="MVW213" s="15"/>
      <c r="MVX213" s="15"/>
      <c r="MVY213" s="15"/>
      <c r="MVZ213" s="15"/>
      <c r="MWA213" s="15"/>
      <c r="MWB213" s="15"/>
      <c r="MWC213" s="15"/>
      <c r="MWD213" s="15"/>
      <c r="MWE213" s="15"/>
      <c r="MWF213" s="15"/>
      <c r="MWG213" s="15"/>
      <c r="MWH213" s="15"/>
      <c r="MWI213" s="15"/>
      <c r="MWJ213" s="15"/>
      <c r="MWK213" s="15"/>
      <c r="MWL213" s="15"/>
      <c r="MWM213" s="15"/>
      <c r="MWN213" s="15"/>
      <c r="MWO213" s="15"/>
      <c r="MWP213" s="15"/>
      <c r="MWQ213" s="15"/>
      <c r="MWR213" s="15"/>
      <c r="MWS213" s="15"/>
      <c r="MWT213" s="15"/>
      <c r="MWU213" s="15"/>
      <c r="MWV213" s="15"/>
      <c r="MWW213" s="15"/>
      <c r="MWX213" s="15"/>
      <c r="MWY213" s="15"/>
      <c r="MWZ213" s="15"/>
      <c r="MXA213" s="15"/>
      <c r="MXB213" s="15"/>
      <c r="MXC213" s="15"/>
      <c r="MXD213" s="15"/>
      <c r="MXE213" s="15"/>
      <c r="MXF213" s="15"/>
      <c r="MXG213" s="15"/>
      <c r="MXH213" s="15"/>
      <c r="MXI213" s="15"/>
      <c r="MXJ213" s="15"/>
      <c r="MXK213" s="15"/>
      <c r="MXL213" s="15"/>
      <c r="MXM213" s="15"/>
      <c r="MXN213" s="15"/>
      <c r="MXO213" s="15"/>
      <c r="MXP213" s="15"/>
      <c r="MXQ213" s="15"/>
      <c r="MXR213" s="15"/>
      <c r="MXS213" s="15"/>
      <c r="MXT213" s="15"/>
      <c r="MXU213" s="15"/>
      <c r="MXV213" s="15"/>
      <c r="MXW213" s="15"/>
      <c r="MXX213" s="15"/>
      <c r="MXY213" s="15"/>
      <c r="MXZ213" s="15"/>
      <c r="MYA213" s="15"/>
      <c r="MYB213" s="15"/>
      <c r="MYC213" s="15"/>
      <c r="MYD213" s="15"/>
      <c r="MYE213" s="15"/>
      <c r="MYF213" s="15"/>
      <c r="MYG213" s="15"/>
      <c r="MYH213" s="15"/>
      <c r="MYI213" s="15"/>
      <c r="MYJ213" s="15"/>
      <c r="MYK213" s="15"/>
      <c r="MYL213" s="15"/>
      <c r="MYM213" s="15"/>
      <c r="MYN213" s="15"/>
      <c r="MYO213" s="15"/>
      <c r="MYP213" s="15"/>
      <c r="MYQ213" s="15"/>
      <c r="MYR213" s="15"/>
      <c r="MYS213" s="15"/>
      <c r="MYT213" s="15"/>
      <c r="MYU213" s="15"/>
      <c r="MYV213" s="15"/>
      <c r="MYW213" s="15"/>
      <c r="MYX213" s="15"/>
      <c r="MYY213" s="15"/>
      <c r="MYZ213" s="15"/>
      <c r="MZA213" s="15"/>
      <c r="MZB213" s="15"/>
      <c r="MZC213" s="15"/>
      <c r="MZD213" s="15"/>
      <c r="MZE213" s="15"/>
      <c r="MZF213" s="15"/>
      <c r="MZG213" s="15"/>
      <c r="MZH213" s="15"/>
      <c r="MZI213" s="15"/>
      <c r="MZJ213" s="15"/>
      <c r="MZK213" s="15"/>
      <c r="MZL213" s="15"/>
      <c r="MZM213" s="15"/>
      <c r="MZN213" s="15"/>
      <c r="MZO213" s="15"/>
      <c r="MZP213" s="15"/>
      <c r="MZQ213" s="15"/>
      <c r="MZR213" s="15"/>
      <c r="MZS213" s="15"/>
      <c r="MZT213" s="15"/>
      <c r="MZU213" s="15"/>
      <c r="MZV213" s="15"/>
      <c r="MZW213" s="15"/>
      <c r="MZX213" s="15"/>
      <c r="MZY213" s="15"/>
      <c r="MZZ213" s="15"/>
      <c r="NAA213" s="15"/>
      <c r="NAB213" s="15"/>
      <c r="NAC213" s="15"/>
      <c r="NAD213" s="15"/>
      <c r="NAE213" s="15"/>
      <c r="NAF213" s="15"/>
      <c r="NAG213" s="15"/>
      <c r="NAH213" s="15"/>
      <c r="NAI213" s="15"/>
      <c r="NAJ213" s="15"/>
      <c r="NAK213" s="15"/>
      <c r="NAL213" s="15"/>
      <c r="NAM213" s="15"/>
      <c r="NAN213" s="15"/>
      <c r="NAO213" s="15"/>
      <c r="NAP213" s="15"/>
      <c r="NAQ213" s="15"/>
      <c r="NAR213" s="15"/>
      <c r="NAS213" s="15"/>
      <c r="NAT213" s="15"/>
      <c r="NAU213" s="15"/>
      <c r="NAV213" s="15"/>
      <c r="NAW213" s="15"/>
      <c r="NAX213" s="15"/>
      <c r="NAY213" s="15"/>
      <c r="NAZ213" s="15"/>
      <c r="NBA213" s="15"/>
      <c r="NBB213" s="15"/>
      <c r="NBC213" s="15"/>
      <c r="NBD213" s="15"/>
      <c r="NBE213" s="15"/>
      <c r="NBF213" s="15"/>
      <c r="NBG213" s="15"/>
      <c r="NBH213" s="15"/>
      <c r="NBI213" s="15"/>
      <c r="NBJ213" s="15"/>
      <c r="NBK213" s="15"/>
      <c r="NBL213" s="15"/>
      <c r="NBM213" s="15"/>
      <c r="NBN213" s="15"/>
      <c r="NBO213" s="15"/>
      <c r="NBP213" s="15"/>
      <c r="NBQ213" s="15"/>
      <c r="NBR213" s="15"/>
      <c r="NBS213" s="15"/>
      <c r="NBT213" s="15"/>
      <c r="NBU213" s="15"/>
      <c r="NBV213" s="15"/>
      <c r="NBW213" s="15"/>
      <c r="NBX213" s="15"/>
      <c r="NBY213" s="15"/>
      <c r="NBZ213" s="15"/>
      <c r="NCA213" s="15"/>
      <c r="NCB213" s="15"/>
      <c r="NCC213" s="15"/>
      <c r="NCD213" s="15"/>
      <c r="NCE213" s="15"/>
      <c r="NCF213" s="15"/>
      <c r="NCG213" s="15"/>
      <c r="NCH213" s="15"/>
      <c r="NCI213" s="15"/>
      <c r="NCJ213" s="15"/>
      <c r="NCK213" s="15"/>
      <c r="NCL213" s="15"/>
      <c r="NCM213" s="15"/>
      <c r="NCN213" s="15"/>
      <c r="NCO213" s="15"/>
      <c r="NCP213" s="15"/>
      <c r="NCQ213" s="15"/>
      <c r="NCR213" s="15"/>
      <c r="NCS213" s="15"/>
      <c r="NCT213" s="15"/>
      <c r="NCU213" s="15"/>
      <c r="NCV213" s="15"/>
      <c r="NCW213" s="15"/>
      <c r="NCX213" s="15"/>
      <c r="NCY213" s="15"/>
      <c r="NCZ213" s="15"/>
      <c r="NDA213" s="15"/>
      <c r="NDB213" s="15"/>
      <c r="NDC213" s="15"/>
      <c r="NDD213" s="15"/>
      <c r="NDE213" s="15"/>
      <c r="NDF213" s="15"/>
      <c r="NDG213" s="15"/>
      <c r="NDH213" s="15"/>
      <c r="NDI213" s="15"/>
      <c r="NDJ213" s="15"/>
      <c r="NDK213" s="15"/>
      <c r="NDL213" s="15"/>
      <c r="NDM213" s="15"/>
      <c r="NDN213" s="15"/>
      <c r="NDO213" s="15"/>
      <c r="NDP213" s="15"/>
      <c r="NDQ213" s="15"/>
      <c r="NDR213" s="15"/>
      <c r="NDS213" s="15"/>
      <c r="NDT213" s="15"/>
      <c r="NDU213" s="15"/>
      <c r="NDV213" s="15"/>
      <c r="NDW213" s="15"/>
      <c r="NDX213" s="15"/>
      <c r="NDY213" s="15"/>
      <c r="NDZ213" s="15"/>
      <c r="NEA213" s="15"/>
      <c r="NEB213" s="15"/>
      <c r="NEC213" s="15"/>
      <c r="NED213" s="15"/>
      <c r="NEE213" s="15"/>
      <c r="NEF213" s="15"/>
      <c r="NEG213" s="15"/>
      <c r="NEH213" s="15"/>
      <c r="NEI213" s="15"/>
      <c r="NEJ213" s="15"/>
      <c r="NEK213" s="15"/>
      <c r="NEL213" s="15"/>
      <c r="NEM213" s="15"/>
      <c r="NEN213" s="15"/>
      <c r="NEO213" s="15"/>
      <c r="NEP213" s="15"/>
      <c r="NEQ213" s="15"/>
      <c r="NER213" s="15"/>
      <c r="NES213" s="15"/>
      <c r="NET213" s="15"/>
      <c r="NEU213" s="15"/>
      <c r="NEV213" s="15"/>
      <c r="NEW213" s="15"/>
      <c r="NEX213" s="15"/>
      <c r="NEY213" s="15"/>
      <c r="NEZ213" s="15"/>
      <c r="NFA213" s="15"/>
      <c r="NFB213" s="15"/>
      <c r="NFC213" s="15"/>
      <c r="NFD213" s="15"/>
      <c r="NFE213" s="15"/>
      <c r="NFF213" s="15"/>
      <c r="NFG213" s="15"/>
      <c r="NFH213" s="15"/>
      <c r="NFI213" s="15"/>
      <c r="NFJ213" s="15"/>
      <c r="NFK213" s="15"/>
      <c r="NFL213" s="15"/>
      <c r="NFM213" s="15"/>
      <c r="NFN213" s="15"/>
      <c r="NFO213" s="15"/>
      <c r="NFP213" s="15"/>
      <c r="NFQ213" s="15"/>
      <c r="NFR213" s="15"/>
      <c r="NFS213" s="15"/>
      <c r="NFT213" s="15"/>
      <c r="NFU213" s="15"/>
      <c r="NFV213" s="15"/>
      <c r="NFW213" s="15"/>
      <c r="NFX213" s="15"/>
      <c r="NFY213" s="15"/>
      <c r="NFZ213" s="15"/>
      <c r="NGA213" s="15"/>
      <c r="NGB213" s="15"/>
      <c r="NGC213" s="15"/>
      <c r="NGD213" s="15"/>
      <c r="NGE213" s="15"/>
      <c r="NGF213" s="15"/>
      <c r="NGG213" s="15"/>
      <c r="NGH213" s="15"/>
      <c r="NGI213" s="15"/>
      <c r="NGJ213" s="15"/>
      <c r="NGK213" s="15"/>
      <c r="NGL213" s="15"/>
      <c r="NGM213" s="15"/>
      <c r="NGN213" s="15"/>
      <c r="NGO213" s="15"/>
      <c r="NGP213" s="15"/>
      <c r="NGQ213" s="15"/>
      <c r="NGR213" s="15"/>
      <c r="NGS213" s="15"/>
      <c r="NGT213" s="15"/>
      <c r="NGU213" s="15"/>
      <c r="NGV213" s="15"/>
      <c r="NGW213" s="15"/>
      <c r="NGX213" s="15"/>
      <c r="NGY213" s="15"/>
      <c r="NGZ213" s="15"/>
      <c r="NHA213" s="15"/>
      <c r="NHB213" s="15"/>
      <c r="NHC213" s="15"/>
      <c r="NHD213" s="15"/>
      <c r="NHE213" s="15"/>
      <c r="NHF213" s="15"/>
      <c r="NHG213" s="15"/>
      <c r="NHH213" s="15"/>
      <c r="NHI213" s="15"/>
      <c r="NHJ213" s="15"/>
      <c r="NHK213" s="15"/>
      <c r="NHL213" s="15"/>
      <c r="NHM213" s="15"/>
      <c r="NHN213" s="15"/>
      <c r="NHO213" s="15"/>
      <c r="NHP213" s="15"/>
      <c r="NHQ213" s="15"/>
      <c r="NHR213" s="15"/>
      <c r="NHS213" s="15"/>
      <c r="NHT213" s="15"/>
      <c r="NHU213" s="15"/>
      <c r="NHV213" s="15"/>
      <c r="NHW213" s="15"/>
      <c r="NHX213" s="15"/>
      <c r="NHY213" s="15"/>
      <c r="NHZ213" s="15"/>
      <c r="NIA213" s="15"/>
      <c r="NIB213" s="15"/>
      <c r="NIC213" s="15"/>
      <c r="NID213" s="15"/>
      <c r="NIE213" s="15"/>
      <c r="NIF213" s="15"/>
      <c r="NIG213" s="15"/>
      <c r="NIH213" s="15"/>
      <c r="NII213" s="15"/>
      <c r="NIJ213" s="15"/>
      <c r="NIK213" s="15"/>
      <c r="NIL213" s="15"/>
      <c r="NIM213" s="15"/>
      <c r="NIN213" s="15"/>
      <c r="NIO213" s="15"/>
      <c r="NIP213" s="15"/>
      <c r="NIQ213" s="15"/>
      <c r="NIR213" s="15"/>
      <c r="NIS213" s="15"/>
      <c r="NIT213" s="15"/>
      <c r="NIU213" s="15"/>
      <c r="NIV213" s="15"/>
      <c r="NIW213" s="15"/>
      <c r="NIX213" s="15"/>
      <c r="NIY213" s="15"/>
      <c r="NIZ213" s="15"/>
      <c r="NJA213" s="15"/>
      <c r="NJB213" s="15"/>
      <c r="NJC213" s="15"/>
      <c r="NJD213" s="15"/>
      <c r="NJE213" s="15"/>
      <c r="NJF213" s="15"/>
      <c r="NJG213" s="15"/>
      <c r="NJH213" s="15"/>
      <c r="NJI213" s="15"/>
      <c r="NJJ213" s="15"/>
      <c r="NJK213" s="15"/>
      <c r="NJL213" s="15"/>
      <c r="NJM213" s="15"/>
      <c r="NJN213" s="15"/>
      <c r="NJO213" s="15"/>
      <c r="NJP213" s="15"/>
      <c r="NJQ213" s="15"/>
      <c r="NJR213" s="15"/>
      <c r="NJS213" s="15"/>
      <c r="NJT213" s="15"/>
      <c r="NJU213" s="15"/>
      <c r="NJV213" s="15"/>
      <c r="NJW213" s="15"/>
      <c r="NJX213" s="15"/>
      <c r="NJY213" s="15"/>
      <c r="NJZ213" s="15"/>
      <c r="NKA213" s="15"/>
      <c r="NKB213" s="15"/>
      <c r="NKC213" s="15"/>
      <c r="NKD213" s="15"/>
      <c r="NKE213" s="15"/>
      <c r="NKF213" s="15"/>
      <c r="NKG213" s="15"/>
      <c r="NKH213" s="15"/>
      <c r="NKI213" s="15"/>
      <c r="NKJ213" s="15"/>
      <c r="NKK213" s="15"/>
      <c r="NKL213" s="15"/>
      <c r="NKM213" s="15"/>
      <c r="NKN213" s="15"/>
      <c r="NKO213" s="15"/>
      <c r="NKP213" s="15"/>
      <c r="NKQ213" s="15"/>
      <c r="NKR213" s="15"/>
      <c r="NKS213" s="15"/>
      <c r="NKT213" s="15"/>
      <c r="NKU213" s="15"/>
      <c r="NKV213" s="15"/>
      <c r="NKW213" s="15"/>
      <c r="NKX213" s="15"/>
      <c r="NKY213" s="15"/>
      <c r="NKZ213" s="15"/>
      <c r="NLA213" s="15"/>
      <c r="NLB213" s="15"/>
      <c r="NLC213" s="15"/>
      <c r="NLD213" s="15"/>
      <c r="NLE213" s="15"/>
      <c r="NLF213" s="15"/>
      <c r="NLG213" s="15"/>
      <c r="NLH213" s="15"/>
      <c r="NLI213" s="15"/>
      <c r="NLJ213" s="15"/>
      <c r="NLK213" s="15"/>
      <c r="NLL213" s="15"/>
      <c r="NLM213" s="15"/>
      <c r="NLN213" s="15"/>
      <c r="NLO213" s="15"/>
      <c r="NLP213" s="15"/>
      <c r="NLQ213" s="15"/>
      <c r="NLR213" s="15"/>
      <c r="NLS213" s="15"/>
      <c r="NLT213" s="15"/>
      <c r="NLU213" s="15"/>
      <c r="NLV213" s="15"/>
      <c r="NLW213" s="15"/>
      <c r="NLX213" s="15"/>
      <c r="NLY213" s="15"/>
      <c r="NLZ213" s="15"/>
      <c r="NMA213" s="15"/>
      <c r="NMB213" s="15"/>
      <c r="NMC213" s="15"/>
      <c r="NMD213" s="15"/>
      <c r="NME213" s="15"/>
      <c r="NMF213" s="15"/>
      <c r="NMG213" s="15"/>
      <c r="NMH213" s="15"/>
      <c r="NMI213" s="15"/>
      <c r="NMJ213" s="15"/>
      <c r="NMK213" s="15"/>
      <c r="NML213" s="15"/>
      <c r="NMM213" s="15"/>
      <c r="NMN213" s="15"/>
      <c r="NMO213" s="15"/>
      <c r="NMP213" s="15"/>
      <c r="NMQ213" s="15"/>
      <c r="NMR213" s="15"/>
      <c r="NMS213" s="15"/>
      <c r="NMT213" s="15"/>
      <c r="NMU213" s="15"/>
      <c r="NMV213" s="15"/>
      <c r="NMW213" s="15"/>
      <c r="NMX213" s="15"/>
      <c r="NMY213" s="15"/>
      <c r="NMZ213" s="15"/>
      <c r="NNA213" s="15"/>
      <c r="NNB213" s="15"/>
      <c r="NNC213" s="15"/>
      <c r="NND213" s="15"/>
      <c r="NNE213" s="15"/>
      <c r="NNF213" s="15"/>
      <c r="NNG213" s="15"/>
      <c r="NNH213" s="15"/>
      <c r="NNI213" s="15"/>
      <c r="NNJ213" s="15"/>
      <c r="NNK213" s="15"/>
      <c r="NNL213" s="15"/>
      <c r="NNM213" s="15"/>
      <c r="NNN213" s="15"/>
      <c r="NNO213" s="15"/>
      <c r="NNP213" s="15"/>
      <c r="NNQ213" s="15"/>
      <c r="NNR213" s="15"/>
      <c r="NNS213" s="15"/>
      <c r="NNT213" s="15"/>
      <c r="NNU213" s="15"/>
      <c r="NNV213" s="15"/>
      <c r="NNW213" s="15"/>
      <c r="NNX213" s="15"/>
      <c r="NNY213" s="15"/>
      <c r="NNZ213" s="15"/>
      <c r="NOA213" s="15"/>
      <c r="NOB213" s="15"/>
      <c r="NOC213" s="15"/>
      <c r="NOD213" s="15"/>
      <c r="NOE213" s="15"/>
      <c r="NOF213" s="15"/>
      <c r="NOG213" s="15"/>
      <c r="NOH213" s="15"/>
      <c r="NOI213" s="15"/>
      <c r="NOJ213" s="15"/>
      <c r="NOK213" s="15"/>
      <c r="NOL213" s="15"/>
      <c r="NOM213" s="15"/>
      <c r="NON213" s="15"/>
      <c r="NOO213" s="15"/>
      <c r="NOP213" s="15"/>
      <c r="NOQ213" s="15"/>
      <c r="NOR213" s="15"/>
      <c r="NOS213" s="15"/>
      <c r="NOT213" s="15"/>
      <c r="NOU213" s="15"/>
      <c r="NOV213" s="15"/>
      <c r="NOW213" s="15"/>
      <c r="NOX213" s="15"/>
      <c r="NOY213" s="15"/>
      <c r="NOZ213" s="15"/>
      <c r="NPA213" s="15"/>
      <c r="NPB213" s="15"/>
      <c r="NPC213" s="15"/>
      <c r="NPD213" s="15"/>
      <c r="NPE213" s="15"/>
      <c r="NPF213" s="15"/>
      <c r="NPG213" s="15"/>
      <c r="NPH213" s="15"/>
      <c r="NPI213" s="15"/>
      <c r="NPJ213" s="15"/>
      <c r="NPK213" s="15"/>
      <c r="NPL213" s="15"/>
      <c r="NPM213" s="15"/>
      <c r="NPN213" s="15"/>
      <c r="NPO213" s="15"/>
      <c r="NPP213" s="15"/>
      <c r="NPQ213" s="15"/>
      <c r="NPR213" s="15"/>
      <c r="NPS213" s="15"/>
      <c r="NPT213" s="15"/>
      <c r="NPU213" s="15"/>
      <c r="NPV213" s="15"/>
      <c r="NPW213" s="15"/>
      <c r="NPX213" s="15"/>
      <c r="NPY213" s="15"/>
      <c r="NPZ213" s="15"/>
      <c r="NQA213" s="15"/>
      <c r="NQB213" s="15"/>
      <c r="NQC213" s="15"/>
      <c r="NQD213" s="15"/>
      <c r="NQE213" s="15"/>
      <c r="NQF213" s="15"/>
      <c r="NQG213" s="15"/>
      <c r="NQH213" s="15"/>
      <c r="NQI213" s="15"/>
      <c r="NQJ213" s="15"/>
      <c r="NQK213" s="15"/>
      <c r="NQL213" s="15"/>
      <c r="NQM213" s="15"/>
      <c r="NQN213" s="15"/>
      <c r="NQO213" s="15"/>
      <c r="NQP213" s="15"/>
      <c r="NQQ213" s="15"/>
      <c r="NQR213" s="15"/>
      <c r="NQS213" s="15"/>
      <c r="NQT213" s="15"/>
      <c r="NQU213" s="15"/>
      <c r="NQV213" s="15"/>
      <c r="NQW213" s="15"/>
      <c r="NQX213" s="15"/>
      <c r="NQY213" s="15"/>
      <c r="NQZ213" s="15"/>
      <c r="NRA213" s="15"/>
      <c r="NRB213" s="15"/>
      <c r="NRC213" s="15"/>
      <c r="NRD213" s="15"/>
      <c r="NRE213" s="15"/>
      <c r="NRF213" s="15"/>
      <c r="NRG213" s="15"/>
      <c r="NRH213" s="15"/>
      <c r="NRI213" s="15"/>
      <c r="NRJ213" s="15"/>
      <c r="NRK213" s="15"/>
      <c r="NRL213" s="15"/>
      <c r="NRM213" s="15"/>
      <c r="NRN213" s="15"/>
      <c r="NRO213" s="15"/>
      <c r="NRP213" s="15"/>
      <c r="NRQ213" s="15"/>
      <c r="NRR213" s="15"/>
      <c r="NRS213" s="15"/>
      <c r="NRT213" s="15"/>
      <c r="NRU213" s="15"/>
      <c r="NRV213" s="15"/>
      <c r="NRW213" s="15"/>
      <c r="NRX213" s="15"/>
      <c r="NRY213" s="15"/>
      <c r="NRZ213" s="15"/>
      <c r="NSA213" s="15"/>
      <c r="NSB213" s="15"/>
      <c r="NSC213" s="15"/>
      <c r="NSD213" s="15"/>
      <c r="NSE213" s="15"/>
      <c r="NSF213" s="15"/>
      <c r="NSG213" s="15"/>
      <c r="NSH213" s="15"/>
      <c r="NSI213" s="15"/>
      <c r="NSJ213" s="15"/>
      <c r="NSK213" s="15"/>
      <c r="NSL213" s="15"/>
      <c r="NSM213" s="15"/>
      <c r="NSN213" s="15"/>
      <c r="NSO213" s="15"/>
      <c r="NSP213" s="15"/>
      <c r="NSQ213" s="15"/>
      <c r="NSR213" s="15"/>
      <c r="NSS213" s="15"/>
      <c r="NST213" s="15"/>
      <c r="NSU213" s="15"/>
      <c r="NSV213" s="15"/>
      <c r="NSW213" s="15"/>
      <c r="NSX213" s="15"/>
      <c r="NSY213" s="15"/>
      <c r="NSZ213" s="15"/>
      <c r="NTA213" s="15"/>
      <c r="NTB213" s="15"/>
      <c r="NTC213" s="15"/>
      <c r="NTD213" s="15"/>
      <c r="NTE213" s="15"/>
      <c r="NTF213" s="15"/>
      <c r="NTG213" s="15"/>
      <c r="NTH213" s="15"/>
      <c r="NTI213" s="15"/>
      <c r="NTJ213" s="15"/>
      <c r="NTK213" s="15"/>
      <c r="NTL213" s="15"/>
      <c r="NTM213" s="15"/>
      <c r="NTN213" s="15"/>
      <c r="NTO213" s="15"/>
      <c r="NTP213" s="15"/>
      <c r="NTQ213" s="15"/>
      <c r="NTR213" s="15"/>
      <c r="NTS213" s="15"/>
      <c r="NTT213" s="15"/>
      <c r="NTU213" s="15"/>
      <c r="NTV213" s="15"/>
      <c r="NTW213" s="15"/>
      <c r="NTX213" s="15"/>
      <c r="NTY213" s="15"/>
      <c r="NTZ213" s="15"/>
      <c r="NUA213" s="15"/>
      <c r="NUB213" s="15"/>
      <c r="NUC213" s="15"/>
      <c r="NUD213" s="15"/>
      <c r="NUE213" s="15"/>
      <c r="NUF213" s="15"/>
      <c r="NUG213" s="15"/>
      <c r="NUH213" s="15"/>
      <c r="NUI213" s="15"/>
      <c r="NUJ213" s="15"/>
      <c r="NUK213" s="15"/>
      <c r="NUL213" s="15"/>
      <c r="NUM213" s="15"/>
      <c r="NUN213" s="15"/>
      <c r="NUO213" s="15"/>
      <c r="NUP213" s="15"/>
      <c r="NUQ213" s="15"/>
      <c r="NUR213" s="15"/>
      <c r="NUS213" s="15"/>
      <c r="NUT213" s="15"/>
      <c r="NUU213" s="15"/>
      <c r="NUV213" s="15"/>
      <c r="NUW213" s="15"/>
      <c r="NUX213" s="15"/>
      <c r="NUY213" s="15"/>
      <c r="NUZ213" s="15"/>
      <c r="NVA213" s="15"/>
      <c r="NVB213" s="15"/>
      <c r="NVC213" s="15"/>
      <c r="NVD213" s="15"/>
      <c r="NVE213" s="15"/>
      <c r="NVF213" s="15"/>
      <c r="NVG213" s="15"/>
      <c r="NVH213" s="15"/>
      <c r="NVI213" s="15"/>
      <c r="NVJ213" s="15"/>
      <c r="NVK213" s="15"/>
      <c r="NVL213" s="15"/>
      <c r="NVM213" s="15"/>
      <c r="NVN213" s="15"/>
      <c r="NVO213" s="15"/>
      <c r="NVP213" s="15"/>
      <c r="NVQ213" s="15"/>
      <c r="NVR213" s="15"/>
      <c r="NVS213" s="15"/>
      <c r="NVT213" s="15"/>
      <c r="NVU213" s="15"/>
      <c r="NVV213" s="15"/>
      <c r="NVW213" s="15"/>
      <c r="NVX213" s="15"/>
      <c r="NVY213" s="15"/>
      <c r="NVZ213" s="15"/>
      <c r="NWA213" s="15"/>
      <c r="NWB213" s="15"/>
      <c r="NWC213" s="15"/>
      <c r="NWD213" s="15"/>
      <c r="NWE213" s="15"/>
      <c r="NWF213" s="15"/>
      <c r="NWG213" s="15"/>
      <c r="NWH213" s="15"/>
      <c r="NWI213" s="15"/>
      <c r="NWJ213" s="15"/>
      <c r="NWK213" s="15"/>
      <c r="NWL213" s="15"/>
      <c r="NWM213" s="15"/>
      <c r="NWN213" s="15"/>
      <c r="NWO213" s="15"/>
      <c r="NWP213" s="15"/>
      <c r="NWQ213" s="15"/>
      <c r="NWR213" s="15"/>
      <c r="NWS213" s="15"/>
      <c r="NWT213" s="15"/>
      <c r="NWU213" s="15"/>
      <c r="NWV213" s="15"/>
      <c r="NWW213" s="15"/>
      <c r="NWX213" s="15"/>
      <c r="NWY213" s="15"/>
      <c r="NWZ213" s="15"/>
      <c r="NXA213" s="15"/>
      <c r="NXB213" s="15"/>
      <c r="NXC213" s="15"/>
      <c r="NXD213" s="15"/>
      <c r="NXE213" s="15"/>
      <c r="NXF213" s="15"/>
      <c r="NXG213" s="15"/>
      <c r="NXH213" s="15"/>
      <c r="NXI213" s="15"/>
      <c r="NXJ213" s="15"/>
      <c r="NXK213" s="15"/>
      <c r="NXL213" s="15"/>
      <c r="NXM213" s="15"/>
      <c r="NXN213" s="15"/>
      <c r="NXO213" s="15"/>
      <c r="NXP213" s="15"/>
      <c r="NXQ213" s="15"/>
      <c r="NXR213" s="15"/>
      <c r="NXS213" s="15"/>
      <c r="NXT213" s="15"/>
      <c r="NXU213" s="15"/>
      <c r="NXV213" s="15"/>
      <c r="NXW213" s="15"/>
      <c r="NXX213" s="15"/>
      <c r="NXY213" s="15"/>
      <c r="NXZ213" s="15"/>
      <c r="NYA213" s="15"/>
      <c r="NYB213" s="15"/>
      <c r="NYC213" s="15"/>
      <c r="NYD213" s="15"/>
      <c r="NYE213" s="15"/>
      <c r="NYF213" s="15"/>
      <c r="NYG213" s="15"/>
      <c r="NYH213" s="15"/>
      <c r="NYI213" s="15"/>
      <c r="NYJ213" s="15"/>
      <c r="NYK213" s="15"/>
      <c r="NYL213" s="15"/>
      <c r="NYM213" s="15"/>
      <c r="NYN213" s="15"/>
      <c r="NYO213" s="15"/>
      <c r="NYP213" s="15"/>
      <c r="NYQ213" s="15"/>
      <c r="NYR213" s="15"/>
      <c r="NYS213" s="15"/>
      <c r="NYT213" s="15"/>
      <c r="NYU213" s="15"/>
      <c r="NYV213" s="15"/>
      <c r="NYW213" s="15"/>
      <c r="NYX213" s="15"/>
      <c r="NYY213" s="15"/>
      <c r="NYZ213" s="15"/>
      <c r="NZA213" s="15"/>
      <c r="NZB213" s="15"/>
      <c r="NZC213" s="15"/>
      <c r="NZD213" s="15"/>
      <c r="NZE213" s="15"/>
      <c r="NZF213" s="15"/>
      <c r="NZG213" s="15"/>
      <c r="NZH213" s="15"/>
      <c r="NZI213" s="15"/>
      <c r="NZJ213" s="15"/>
      <c r="NZK213" s="15"/>
      <c r="NZL213" s="15"/>
      <c r="NZM213" s="15"/>
      <c r="NZN213" s="15"/>
      <c r="NZO213" s="15"/>
      <c r="NZP213" s="15"/>
      <c r="NZQ213" s="15"/>
      <c r="NZR213" s="15"/>
      <c r="NZS213" s="15"/>
      <c r="NZT213" s="15"/>
      <c r="NZU213" s="15"/>
      <c r="NZV213" s="15"/>
      <c r="NZW213" s="15"/>
      <c r="NZX213" s="15"/>
      <c r="NZY213" s="15"/>
      <c r="NZZ213" s="15"/>
      <c r="OAA213" s="15"/>
      <c r="OAB213" s="15"/>
      <c r="OAC213" s="15"/>
      <c r="OAD213" s="15"/>
      <c r="OAE213" s="15"/>
      <c r="OAF213" s="15"/>
      <c r="OAG213" s="15"/>
      <c r="OAH213" s="15"/>
      <c r="OAI213" s="15"/>
      <c r="OAJ213" s="15"/>
      <c r="OAK213" s="15"/>
      <c r="OAL213" s="15"/>
      <c r="OAM213" s="15"/>
      <c r="OAN213" s="15"/>
      <c r="OAO213" s="15"/>
      <c r="OAP213" s="15"/>
      <c r="OAQ213" s="15"/>
      <c r="OAR213" s="15"/>
      <c r="OAS213" s="15"/>
      <c r="OAT213" s="15"/>
      <c r="OAU213" s="15"/>
      <c r="OAV213" s="15"/>
      <c r="OAW213" s="15"/>
      <c r="OAX213" s="15"/>
      <c r="OAY213" s="15"/>
      <c r="OAZ213" s="15"/>
      <c r="OBA213" s="15"/>
      <c r="OBB213" s="15"/>
      <c r="OBC213" s="15"/>
      <c r="OBD213" s="15"/>
      <c r="OBE213" s="15"/>
      <c r="OBF213" s="15"/>
      <c r="OBG213" s="15"/>
      <c r="OBH213" s="15"/>
      <c r="OBI213" s="15"/>
      <c r="OBJ213" s="15"/>
      <c r="OBK213" s="15"/>
      <c r="OBL213" s="15"/>
      <c r="OBM213" s="15"/>
      <c r="OBN213" s="15"/>
      <c r="OBO213" s="15"/>
      <c r="OBP213" s="15"/>
      <c r="OBQ213" s="15"/>
      <c r="OBR213" s="15"/>
      <c r="OBS213" s="15"/>
      <c r="OBT213" s="15"/>
      <c r="OBU213" s="15"/>
      <c r="OBV213" s="15"/>
      <c r="OBW213" s="15"/>
      <c r="OBX213" s="15"/>
      <c r="OBY213" s="15"/>
      <c r="OBZ213" s="15"/>
      <c r="OCA213" s="15"/>
      <c r="OCB213" s="15"/>
      <c r="OCC213" s="15"/>
      <c r="OCD213" s="15"/>
      <c r="OCE213" s="15"/>
      <c r="OCF213" s="15"/>
      <c r="OCG213" s="15"/>
      <c r="OCH213" s="15"/>
      <c r="OCI213" s="15"/>
      <c r="OCJ213" s="15"/>
      <c r="OCK213" s="15"/>
      <c r="OCL213" s="15"/>
      <c r="OCM213" s="15"/>
      <c r="OCN213" s="15"/>
      <c r="OCO213" s="15"/>
      <c r="OCP213" s="15"/>
      <c r="OCQ213" s="15"/>
      <c r="OCR213" s="15"/>
      <c r="OCS213" s="15"/>
      <c r="OCT213" s="15"/>
      <c r="OCU213" s="15"/>
      <c r="OCV213" s="15"/>
      <c r="OCW213" s="15"/>
      <c r="OCX213" s="15"/>
      <c r="OCY213" s="15"/>
      <c r="OCZ213" s="15"/>
      <c r="ODA213" s="15"/>
      <c r="ODB213" s="15"/>
      <c r="ODC213" s="15"/>
      <c r="ODD213" s="15"/>
      <c r="ODE213" s="15"/>
      <c r="ODF213" s="15"/>
      <c r="ODG213" s="15"/>
      <c r="ODH213" s="15"/>
      <c r="ODI213" s="15"/>
      <c r="ODJ213" s="15"/>
      <c r="ODK213" s="15"/>
      <c r="ODL213" s="15"/>
      <c r="ODM213" s="15"/>
      <c r="ODN213" s="15"/>
      <c r="ODO213" s="15"/>
      <c r="ODP213" s="15"/>
      <c r="ODQ213" s="15"/>
      <c r="ODR213" s="15"/>
      <c r="ODS213" s="15"/>
      <c r="ODT213" s="15"/>
      <c r="ODU213" s="15"/>
      <c r="ODV213" s="15"/>
      <c r="ODW213" s="15"/>
      <c r="ODX213" s="15"/>
      <c r="ODY213" s="15"/>
      <c r="ODZ213" s="15"/>
      <c r="OEA213" s="15"/>
      <c r="OEB213" s="15"/>
      <c r="OEC213" s="15"/>
      <c r="OED213" s="15"/>
      <c r="OEE213" s="15"/>
      <c r="OEF213" s="15"/>
      <c r="OEG213" s="15"/>
      <c r="OEH213" s="15"/>
      <c r="OEI213" s="15"/>
      <c r="OEJ213" s="15"/>
      <c r="OEK213" s="15"/>
      <c r="OEL213" s="15"/>
      <c r="OEM213" s="15"/>
      <c r="OEN213" s="15"/>
      <c r="OEO213" s="15"/>
      <c r="OEP213" s="15"/>
      <c r="OEQ213" s="15"/>
      <c r="OER213" s="15"/>
      <c r="OES213" s="15"/>
      <c r="OET213" s="15"/>
      <c r="OEU213" s="15"/>
      <c r="OEV213" s="15"/>
      <c r="OEW213" s="15"/>
      <c r="OEX213" s="15"/>
      <c r="OEY213" s="15"/>
      <c r="OEZ213" s="15"/>
      <c r="OFA213" s="15"/>
      <c r="OFB213" s="15"/>
      <c r="OFC213" s="15"/>
      <c r="OFD213" s="15"/>
      <c r="OFE213" s="15"/>
      <c r="OFF213" s="15"/>
      <c r="OFG213" s="15"/>
      <c r="OFH213" s="15"/>
      <c r="OFI213" s="15"/>
      <c r="OFJ213" s="15"/>
      <c r="OFK213" s="15"/>
      <c r="OFL213" s="15"/>
      <c r="OFM213" s="15"/>
      <c r="OFN213" s="15"/>
      <c r="OFO213" s="15"/>
      <c r="OFP213" s="15"/>
      <c r="OFQ213" s="15"/>
      <c r="OFR213" s="15"/>
      <c r="OFS213" s="15"/>
      <c r="OFT213" s="15"/>
      <c r="OFU213" s="15"/>
      <c r="OFV213" s="15"/>
      <c r="OFW213" s="15"/>
      <c r="OFX213" s="15"/>
      <c r="OFY213" s="15"/>
      <c r="OFZ213" s="15"/>
      <c r="OGA213" s="15"/>
      <c r="OGB213" s="15"/>
      <c r="OGC213" s="15"/>
      <c r="OGD213" s="15"/>
      <c r="OGE213" s="15"/>
      <c r="OGF213" s="15"/>
      <c r="OGG213" s="15"/>
      <c r="OGH213" s="15"/>
      <c r="OGI213" s="15"/>
      <c r="OGJ213" s="15"/>
      <c r="OGK213" s="15"/>
      <c r="OGL213" s="15"/>
      <c r="OGM213" s="15"/>
      <c r="OGN213" s="15"/>
      <c r="OGO213" s="15"/>
      <c r="OGP213" s="15"/>
      <c r="OGQ213" s="15"/>
      <c r="OGR213" s="15"/>
      <c r="OGS213" s="15"/>
      <c r="OGT213" s="15"/>
      <c r="OGU213" s="15"/>
      <c r="OGV213" s="15"/>
      <c r="OGW213" s="15"/>
      <c r="OGX213" s="15"/>
      <c r="OGY213" s="15"/>
      <c r="OGZ213" s="15"/>
      <c r="OHA213" s="15"/>
      <c r="OHB213" s="15"/>
      <c r="OHC213" s="15"/>
      <c r="OHD213" s="15"/>
      <c r="OHE213" s="15"/>
      <c r="OHF213" s="15"/>
      <c r="OHG213" s="15"/>
      <c r="OHH213" s="15"/>
      <c r="OHI213" s="15"/>
      <c r="OHJ213" s="15"/>
      <c r="OHK213" s="15"/>
      <c r="OHL213" s="15"/>
      <c r="OHM213" s="15"/>
      <c r="OHN213" s="15"/>
      <c r="OHO213" s="15"/>
      <c r="OHP213" s="15"/>
      <c r="OHQ213" s="15"/>
      <c r="OHR213" s="15"/>
      <c r="OHS213" s="15"/>
      <c r="OHT213" s="15"/>
      <c r="OHU213" s="15"/>
      <c r="OHV213" s="15"/>
      <c r="OHW213" s="15"/>
      <c r="OHX213" s="15"/>
      <c r="OHY213" s="15"/>
      <c r="OHZ213" s="15"/>
      <c r="OIA213" s="15"/>
      <c r="OIB213" s="15"/>
      <c r="OIC213" s="15"/>
      <c r="OID213" s="15"/>
      <c r="OIE213" s="15"/>
      <c r="OIF213" s="15"/>
      <c r="OIG213" s="15"/>
      <c r="OIH213" s="15"/>
      <c r="OII213" s="15"/>
      <c r="OIJ213" s="15"/>
      <c r="OIK213" s="15"/>
      <c r="OIL213" s="15"/>
      <c r="OIM213" s="15"/>
      <c r="OIN213" s="15"/>
      <c r="OIO213" s="15"/>
      <c r="OIP213" s="15"/>
      <c r="OIQ213" s="15"/>
      <c r="OIR213" s="15"/>
      <c r="OIS213" s="15"/>
      <c r="OIT213" s="15"/>
      <c r="OIU213" s="15"/>
      <c r="OIV213" s="15"/>
      <c r="OIW213" s="15"/>
      <c r="OIX213" s="15"/>
      <c r="OIY213" s="15"/>
      <c r="OIZ213" s="15"/>
      <c r="OJA213" s="15"/>
      <c r="OJB213" s="15"/>
      <c r="OJC213" s="15"/>
      <c r="OJD213" s="15"/>
      <c r="OJE213" s="15"/>
      <c r="OJF213" s="15"/>
      <c r="OJG213" s="15"/>
      <c r="OJH213" s="15"/>
      <c r="OJI213" s="15"/>
      <c r="OJJ213" s="15"/>
      <c r="OJK213" s="15"/>
      <c r="OJL213" s="15"/>
      <c r="OJM213" s="15"/>
      <c r="OJN213" s="15"/>
      <c r="OJO213" s="15"/>
      <c r="OJP213" s="15"/>
      <c r="OJQ213" s="15"/>
      <c r="OJR213" s="15"/>
      <c r="OJS213" s="15"/>
      <c r="OJT213" s="15"/>
      <c r="OJU213" s="15"/>
      <c r="OJV213" s="15"/>
      <c r="OJW213" s="15"/>
      <c r="OJX213" s="15"/>
      <c r="OJY213" s="15"/>
      <c r="OJZ213" s="15"/>
      <c r="OKA213" s="15"/>
      <c r="OKB213" s="15"/>
      <c r="OKC213" s="15"/>
      <c r="OKD213" s="15"/>
      <c r="OKE213" s="15"/>
      <c r="OKF213" s="15"/>
      <c r="OKG213" s="15"/>
      <c r="OKH213" s="15"/>
      <c r="OKI213" s="15"/>
      <c r="OKJ213" s="15"/>
      <c r="OKK213" s="15"/>
      <c r="OKL213" s="15"/>
      <c r="OKM213" s="15"/>
      <c r="OKN213" s="15"/>
      <c r="OKO213" s="15"/>
      <c r="OKP213" s="15"/>
      <c r="OKQ213" s="15"/>
      <c r="OKR213" s="15"/>
      <c r="OKS213" s="15"/>
      <c r="OKT213" s="15"/>
      <c r="OKU213" s="15"/>
      <c r="OKV213" s="15"/>
      <c r="OKW213" s="15"/>
      <c r="OKX213" s="15"/>
      <c r="OKY213" s="15"/>
      <c r="OKZ213" s="15"/>
      <c r="OLA213" s="15"/>
      <c r="OLB213" s="15"/>
      <c r="OLC213" s="15"/>
      <c r="OLD213" s="15"/>
      <c r="OLE213" s="15"/>
      <c r="OLF213" s="15"/>
      <c r="OLG213" s="15"/>
      <c r="OLH213" s="15"/>
      <c r="OLI213" s="15"/>
      <c r="OLJ213" s="15"/>
      <c r="OLK213" s="15"/>
      <c r="OLL213" s="15"/>
      <c r="OLM213" s="15"/>
      <c r="OLN213" s="15"/>
      <c r="OLO213" s="15"/>
      <c r="OLP213" s="15"/>
      <c r="OLQ213" s="15"/>
      <c r="OLR213" s="15"/>
      <c r="OLS213" s="15"/>
      <c r="OLT213" s="15"/>
      <c r="OLU213" s="15"/>
      <c r="OLV213" s="15"/>
      <c r="OLW213" s="15"/>
      <c r="OLX213" s="15"/>
      <c r="OLY213" s="15"/>
      <c r="OLZ213" s="15"/>
      <c r="OMA213" s="15"/>
      <c r="OMB213" s="15"/>
      <c r="OMC213" s="15"/>
      <c r="OMD213" s="15"/>
      <c r="OME213" s="15"/>
      <c r="OMF213" s="15"/>
      <c r="OMG213" s="15"/>
      <c r="OMH213" s="15"/>
      <c r="OMI213" s="15"/>
      <c r="OMJ213" s="15"/>
      <c r="OMK213" s="15"/>
      <c r="OML213" s="15"/>
      <c r="OMM213" s="15"/>
      <c r="OMN213" s="15"/>
      <c r="OMO213" s="15"/>
      <c r="OMP213" s="15"/>
      <c r="OMQ213" s="15"/>
      <c r="OMR213" s="15"/>
      <c r="OMS213" s="15"/>
      <c r="OMT213" s="15"/>
      <c r="OMU213" s="15"/>
      <c r="OMV213" s="15"/>
      <c r="OMW213" s="15"/>
      <c r="OMX213" s="15"/>
      <c r="OMY213" s="15"/>
      <c r="OMZ213" s="15"/>
      <c r="ONA213" s="15"/>
      <c r="ONB213" s="15"/>
      <c r="ONC213" s="15"/>
      <c r="OND213" s="15"/>
      <c r="ONE213" s="15"/>
      <c r="ONF213" s="15"/>
      <c r="ONG213" s="15"/>
      <c r="ONH213" s="15"/>
      <c r="ONI213" s="15"/>
      <c r="ONJ213" s="15"/>
      <c r="ONK213" s="15"/>
      <c r="ONL213" s="15"/>
      <c r="ONM213" s="15"/>
      <c r="ONN213" s="15"/>
      <c r="ONO213" s="15"/>
      <c r="ONP213" s="15"/>
      <c r="ONQ213" s="15"/>
      <c r="ONR213" s="15"/>
      <c r="ONS213" s="15"/>
      <c r="ONT213" s="15"/>
      <c r="ONU213" s="15"/>
      <c r="ONV213" s="15"/>
      <c r="ONW213" s="15"/>
      <c r="ONX213" s="15"/>
      <c r="ONY213" s="15"/>
      <c r="ONZ213" s="15"/>
      <c r="OOA213" s="15"/>
      <c r="OOB213" s="15"/>
      <c r="OOC213" s="15"/>
      <c r="OOD213" s="15"/>
      <c r="OOE213" s="15"/>
      <c r="OOF213" s="15"/>
      <c r="OOG213" s="15"/>
      <c r="OOH213" s="15"/>
      <c r="OOI213" s="15"/>
      <c r="OOJ213" s="15"/>
      <c r="OOK213" s="15"/>
      <c r="OOL213" s="15"/>
      <c r="OOM213" s="15"/>
      <c r="OON213" s="15"/>
      <c r="OOO213" s="15"/>
      <c r="OOP213" s="15"/>
      <c r="OOQ213" s="15"/>
      <c r="OOR213" s="15"/>
      <c r="OOS213" s="15"/>
      <c r="OOT213" s="15"/>
      <c r="OOU213" s="15"/>
      <c r="OOV213" s="15"/>
      <c r="OOW213" s="15"/>
      <c r="OOX213" s="15"/>
      <c r="OOY213" s="15"/>
      <c r="OOZ213" s="15"/>
      <c r="OPA213" s="15"/>
      <c r="OPB213" s="15"/>
      <c r="OPC213" s="15"/>
      <c r="OPD213" s="15"/>
      <c r="OPE213" s="15"/>
      <c r="OPF213" s="15"/>
      <c r="OPG213" s="15"/>
      <c r="OPH213" s="15"/>
      <c r="OPI213" s="15"/>
      <c r="OPJ213" s="15"/>
      <c r="OPK213" s="15"/>
      <c r="OPL213" s="15"/>
      <c r="OPM213" s="15"/>
      <c r="OPN213" s="15"/>
      <c r="OPO213" s="15"/>
      <c r="OPP213" s="15"/>
      <c r="OPQ213" s="15"/>
      <c r="OPR213" s="15"/>
      <c r="OPS213" s="15"/>
      <c r="OPT213" s="15"/>
      <c r="OPU213" s="15"/>
      <c r="OPV213" s="15"/>
      <c r="OPW213" s="15"/>
      <c r="OPX213" s="15"/>
      <c r="OPY213" s="15"/>
      <c r="OPZ213" s="15"/>
      <c r="OQA213" s="15"/>
      <c r="OQB213" s="15"/>
      <c r="OQC213" s="15"/>
      <c r="OQD213" s="15"/>
      <c r="OQE213" s="15"/>
      <c r="OQF213" s="15"/>
      <c r="OQG213" s="15"/>
      <c r="OQH213" s="15"/>
      <c r="OQI213" s="15"/>
      <c r="OQJ213" s="15"/>
      <c r="OQK213" s="15"/>
      <c r="OQL213" s="15"/>
      <c r="OQM213" s="15"/>
      <c r="OQN213" s="15"/>
      <c r="OQO213" s="15"/>
      <c r="OQP213" s="15"/>
      <c r="OQQ213" s="15"/>
      <c r="OQR213" s="15"/>
      <c r="OQS213" s="15"/>
      <c r="OQT213" s="15"/>
      <c r="OQU213" s="15"/>
      <c r="OQV213" s="15"/>
      <c r="OQW213" s="15"/>
      <c r="OQX213" s="15"/>
      <c r="OQY213" s="15"/>
      <c r="OQZ213" s="15"/>
      <c r="ORA213" s="15"/>
      <c r="ORB213" s="15"/>
      <c r="ORC213" s="15"/>
      <c r="ORD213" s="15"/>
      <c r="ORE213" s="15"/>
      <c r="ORF213" s="15"/>
      <c r="ORG213" s="15"/>
      <c r="ORH213" s="15"/>
      <c r="ORI213" s="15"/>
      <c r="ORJ213" s="15"/>
      <c r="ORK213" s="15"/>
      <c r="ORL213" s="15"/>
      <c r="ORM213" s="15"/>
      <c r="ORN213" s="15"/>
      <c r="ORO213" s="15"/>
      <c r="ORP213" s="15"/>
      <c r="ORQ213" s="15"/>
      <c r="ORR213" s="15"/>
      <c r="ORS213" s="15"/>
      <c r="ORT213" s="15"/>
      <c r="ORU213" s="15"/>
      <c r="ORV213" s="15"/>
      <c r="ORW213" s="15"/>
      <c r="ORX213" s="15"/>
      <c r="ORY213" s="15"/>
      <c r="ORZ213" s="15"/>
      <c r="OSA213" s="15"/>
      <c r="OSB213" s="15"/>
      <c r="OSC213" s="15"/>
      <c r="OSD213" s="15"/>
      <c r="OSE213" s="15"/>
      <c r="OSF213" s="15"/>
      <c r="OSG213" s="15"/>
      <c r="OSH213" s="15"/>
      <c r="OSI213" s="15"/>
      <c r="OSJ213" s="15"/>
      <c r="OSK213" s="15"/>
      <c r="OSL213" s="15"/>
      <c r="OSM213" s="15"/>
      <c r="OSN213" s="15"/>
      <c r="OSO213" s="15"/>
      <c r="OSP213" s="15"/>
      <c r="OSQ213" s="15"/>
      <c r="OSR213" s="15"/>
      <c r="OSS213" s="15"/>
      <c r="OST213" s="15"/>
      <c r="OSU213" s="15"/>
      <c r="OSV213" s="15"/>
      <c r="OSW213" s="15"/>
      <c r="OSX213" s="15"/>
      <c r="OSY213" s="15"/>
      <c r="OSZ213" s="15"/>
      <c r="OTA213" s="15"/>
      <c r="OTB213" s="15"/>
      <c r="OTC213" s="15"/>
      <c r="OTD213" s="15"/>
      <c r="OTE213" s="15"/>
      <c r="OTF213" s="15"/>
      <c r="OTG213" s="15"/>
      <c r="OTH213" s="15"/>
      <c r="OTI213" s="15"/>
      <c r="OTJ213" s="15"/>
      <c r="OTK213" s="15"/>
      <c r="OTL213" s="15"/>
      <c r="OTM213" s="15"/>
      <c r="OTN213" s="15"/>
      <c r="OTO213" s="15"/>
      <c r="OTP213" s="15"/>
      <c r="OTQ213" s="15"/>
      <c r="OTR213" s="15"/>
      <c r="OTS213" s="15"/>
      <c r="OTT213" s="15"/>
      <c r="OTU213" s="15"/>
      <c r="OTV213" s="15"/>
      <c r="OTW213" s="15"/>
      <c r="OTX213" s="15"/>
      <c r="OTY213" s="15"/>
      <c r="OTZ213" s="15"/>
      <c r="OUA213" s="15"/>
      <c r="OUB213" s="15"/>
      <c r="OUC213" s="15"/>
      <c r="OUD213" s="15"/>
      <c r="OUE213" s="15"/>
      <c r="OUF213" s="15"/>
      <c r="OUG213" s="15"/>
      <c r="OUH213" s="15"/>
      <c r="OUI213" s="15"/>
      <c r="OUJ213" s="15"/>
      <c r="OUK213" s="15"/>
      <c r="OUL213" s="15"/>
      <c r="OUM213" s="15"/>
      <c r="OUN213" s="15"/>
      <c r="OUO213" s="15"/>
      <c r="OUP213" s="15"/>
      <c r="OUQ213" s="15"/>
      <c r="OUR213" s="15"/>
      <c r="OUS213" s="15"/>
      <c r="OUT213" s="15"/>
      <c r="OUU213" s="15"/>
      <c r="OUV213" s="15"/>
      <c r="OUW213" s="15"/>
      <c r="OUX213" s="15"/>
      <c r="OUY213" s="15"/>
      <c r="OUZ213" s="15"/>
      <c r="OVA213" s="15"/>
      <c r="OVB213" s="15"/>
      <c r="OVC213" s="15"/>
      <c r="OVD213" s="15"/>
      <c r="OVE213" s="15"/>
      <c r="OVF213" s="15"/>
      <c r="OVG213" s="15"/>
      <c r="OVH213" s="15"/>
      <c r="OVI213" s="15"/>
      <c r="OVJ213" s="15"/>
      <c r="OVK213" s="15"/>
      <c r="OVL213" s="15"/>
      <c r="OVM213" s="15"/>
      <c r="OVN213" s="15"/>
      <c r="OVO213" s="15"/>
      <c r="OVP213" s="15"/>
      <c r="OVQ213" s="15"/>
      <c r="OVR213" s="15"/>
      <c r="OVS213" s="15"/>
      <c r="OVT213" s="15"/>
      <c r="OVU213" s="15"/>
      <c r="OVV213" s="15"/>
      <c r="OVW213" s="15"/>
      <c r="OVX213" s="15"/>
      <c r="OVY213" s="15"/>
      <c r="OVZ213" s="15"/>
      <c r="OWA213" s="15"/>
      <c r="OWB213" s="15"/>
      <c r="OWC213" s="15"/>
      <c r="OWD213" s="15"/>
      <c r="OWE213" s="15"/>
      <c r="OWF213" s="15"/>
      <c r="OWG213" s="15"/>
      <c r="OWH213" s="15"/>
      <c r="OWI213" s="15"/>
      <c r="OWJ213" s="15"/>
      <c r="OWK213" s="15"/>
      <c r="OWL213" s="15"/>
      <c r="OWM213" s="15"/>
      <c r="OWN213" s="15"/>
      <c r="OWO213" s="15"/>
      <c r="OWP213" s="15"/>
      <c r="OWQ213" s="15"/>
      <c r="OWR213" s="15"/>
      <c r="OWS213" s="15"/>
      <c r="OWT213" s="15"/>
      <c r="OWU213" s="15"/>
      <c r="OWV213" s="15"/>
      <c r="OWW213" s="15"/>
      <c r="OWX213" s="15"/>
      <c r="OWY213" s="15"/>
      <c r="OWZ213" s="15"/>
      <c r="OXA213" s="15"/>
      <c r="OXB213" s="15"/>
      <c r="OXC213" s="15"/>
      <c r="OXD213" s="15"/>
      <c r="OXE213" s="15"/>
      <c r="OXF213" s="15"/>
      <c r="OXG213" s="15"/>
      <c r="OXH213" s="15"/>
      <c r="OXI213" s="15"/>
      <c r="OXJ213" s="15"/>
      <c r="OXK213" s="15"/>
      <c r="OXL213" s="15"/>
      <c r="OXM213" s="15"/>
      <c r="OXN213" s="15"/>
      <c r="OXO213" s="15"/>
      <c r="OXP213" s="15"/>
      <c r="OXQ213" s="15"/>
      <c r="OXR213" s="15"/>
      <c r="OXS213" s="15"/>
      <c r="OXT213" s="15"/>
      <c r="OXU213" s="15"/>
      <c r="OXV213" s="15"/>
      <c r="OXW213" s="15"/>
      <c r="OXX213" s="15"/>
      <c r="OXY213" s="15"/>
      <c r="OXZ213" s="15"/>
      <c r="OYA213" s="15"/>
      <c r="OYB213" s="15"/>
      <c r="OYC213" s="15"/>
      <c r="OYD213" s="15"/>
      <c r="OYE213" s="15"/>
      <c r="OYF213" s="15"/>
      <c r="OYG213" s="15"/>
      <c r="OYH213" s="15"/>
      <c r="OYI213" s="15"/>
      <c r="OYJ213" s="15"/>
      <c r="OYK213" s="15"/>
      <c r="OYL213" s="15"/>
      <c r="OYM213" s="15"/>
      <c r="OYN213" s="15"/>
      <c r="OYO213" s="15"/>
      <c r="OYP213" s="15"/>
      <c r="OYQ213" s="15"/>
      <c r="OYR213" s="15"/>
      <c r="OYS213" s="15"/>
      <c r="OYT213" s="15"/>
      <c r="OYU213" s="15"/>
      <c r="OYV213" s="15"/>
      <c r="OYW213" s="15"/>
      <c r="OYX213" s="15"/>
      <c r="OYY213" s="15"/>
      <c r="OYZ213" s="15"/>
      <c r="OZA213" s="15"/>
      <c r="OZB213" s="15"/>
      <c r="OZC213" s="15"/>
      <c r="OZD213" s="15"/>
      <c r="OZE213" s="15"/>
      <c r="OZF213" s="15"/>
      <c r="OZG213" s="15"/>
      <c r="OZH213" s="15"/>
      <c r="OZI213" s="15"/>
      <c r="OZJ213" s="15"/>
      <c r="OZK213" s="15"/>
      <c r="OZL213" s="15"/>
      <c r="OZM213" s="15"/>
      <c r="OZN213" s="15"/>
      <c r="OZO213" s="15"/>
      <c r="OZP213" s="15"/>
      <c r="OZQ213" s="15"/>
      <c r="OZR213" s="15"/>
      <c r="OZS213" s="15"/>
      <c r="OZT213" s="15"/>
      <c r="OZU213" s="15"/>
      <c r="OZV213" s="15"/>
      <c r="OZW213" s="15"/>
      <c r="OZX213" s="15"/>
      <c r="OZY213" s="15"/>
      <c r="OZZ213" s="15"/>
      <c r="PAA213" s="15"/>
      <c r="PAB213" s="15"/>
      <c r="PAC213" s="15"/>
      <c r="PAD213" s="15"/>
      <c r="PAE213" s="15"/>
      <c r="PAF213" s="15"/>
      <c r="PAG213" s="15"/>
      <c r="PAH213" s="15"/>
      <c r="PAI213" s="15"/>
      <c r="PAJ213" s="15"/>
      <c r="PAK213" s="15"/>
      <c r="PAL213" s="15"/>
      <c r="PAM213" s="15"/>
      <c r="PAN213" s="15"/>
      <c r="PAO213" s="15"/>
      <c r="PAP213" s="15"/>
      <c r="PAQ213" s="15"/>
      <c r="PAR213" s="15"/>
      <c r="PAS213" s="15"/>
      <c r="PAT213" s="15"/>
      <c r="PAU213" s="15"/>
      <c r="PAV213" s="15"/>
      <c r="PAW213" s="15"/>
      <c r="PAX213" s="15"/>
      <c r="PAY213" s="15"/>
      <c r="PAZ213" s="15"/>
      <c r="PBA213" s="15"/>
      <c r="PBB213" s="15"/>
      <c r="PBC213" s="15"/>
      <c r="PBD213" s="15"/>
      <c r="PBE213" s="15"/>
      <c r="PBF213" s="15"/>
      <c r="PBG213" s="15"/>
      <c r="PBH213" s="15"/>
      <c r="PBI213" s="15"/>
      <c r="PBJ213" s="15"/>
      <c r="PBK213" s="15"/>
      <c r="PBL213" s="15"/>
      <c r="PBM213" s="15"/>
      <c r="PBN213" s="15"/>
      <c r="PBO213" s="15"/>
      <c r="PBP213" s="15"/>
      <c r="PBQ213" s="15"/>
      <c r="PBR213" s="15"/>
      <c r="PBS213" s="15"/>
      <c r="PBT213" s="15"/>
      <c r="PBU213" s="15"/>
      <c r="PBV213" s="15"/>
      <c r="PBW213" s="15"/>
      <c r="PBX213" s="15"/>
      <c r="PBY213" s="15"/>
      <c r="PBZ213" s="15"/>
      <c r="PCA213" s="15"/>
      <c r="PCB213" s="15"/>
      <c r="PCC213" s="15"/>
      <c r="PCD213" s="15"/>
      <c r="PCE213" s="15"/>
      <c r="PCF213" s="15"/>
      <c r="PCG213" s="15"/>
      <c r="PCH213" s="15"/>
      <c r="PCI213" s="15"/>
      <c r="PCJ213" s="15"/>
      <c r="PCK213" s="15"/>
      <c r="PCL213" s="15"/>
      <c r="PCM213" s="15"/>
      <c r="PCN213" s="15"/>
      <c r="PCO213" s="15"/>
      <c r="PCP213" s="15"/>
      <c r="PCQ213" s="15"/>
      <c r="PCR213" s="15"/>
      <c r="PCS213" s="15"/>
      <c r="PCT213" s="15"/>
      <c r="PCU213" s="15"/>
      <c r="PCV213" s="15"/>
      <c r="PCW213" s="15"/>
      <c r="PCX213" s="15"/>
      <c r="PCY213" s="15"/>
      <c r="PCZ213" s="15"/>
      <c r="PDA213" s="15"/>
      <c r="PDB213" s="15"/>
      <c r="PDC213" s="15"/>
      <c r="PDD213" s="15"/>
      <c r="PDE213" s="15"/>
      <c r="PDF213" s="15"/>
      <c r="PDG213" s="15"/>
      <c r="PDH213" s="15"/>
      <c r="PDI213" s="15"/>
      <c r="PDJ213" s="15"/>
      <c r="PDK213" s="15"/>
      <c r="PDL213" s="15"/>
      <c r="PDM213" s="15"/>
      <c r="PDN213" s="15"/>
      <c r="PDO213" s="15"/>
      <c r="PDP213" s="15"/>
      <c r="PDQ213" s="15"/>
      <c r="PDR213" s="15"/>
      <c r="PDS213" s="15"/>
      <c r="PDT213" s="15"/>
      <c r="PDU213" s="15"/>
      <c r="PDV213" s="15"/>
      <c r="PDW213" s="15"/>
      <c r="PDX213" s="15"/>
      <c r="PDY213" s="15"/>
      <c r="PDZ213" s="15"/>
      <c r="PEA213" s="15"/>
      <c r="PEB213" s="15"/>
      <c r="PEC213" s="15"/>
      <c r="PED213" s="15"/>
      <c r="PEE213" s="15"/>
      <c r="PEF213" s="15"/>
      <c r="PEG213" s="15"/>
      <c r="PEH213" s="15"/>
      <c r="PEI213" s="15"/>
      <c r="PEJ213" s="15"/>
      <c r="PEK213" s="15"/>
      <c r="PEL213" s="15"/>
      <c r="PEM213" s="15"/>
      <c r="PEN213" s="15"/>
      <c r="PEO213" s="15"/>
      <c r="PEP213" s="15"/>
      <c r="PEQ213" s="15"/>
      <c r="PER213" s="15"/>
      <c r="PES213" s="15"/>
      <c r="PET213" s="15"/>
      <c r="PEU213" s="15"/>
      <c r="PEV213" s="15"/>
      <c r="PEW213" s="15"/>
      <c r="PEX213" s="15"/>
      <c r="PEY213" s="15"/>
      <c r="PEZ213" s="15"/>
      <c r="PFA213" s="15"/>
      <c r="PFB213" s="15"/>
      <c r="PFC213" s="15"/>
      <c r="PFD213" s="15"/>
      <c r="PFE213" s="15"/>
      <c r="PFF213" s="15"/>
      <c r="PFG213" s="15"/>
      <c r="PFH213" s="15"/>
      <c r="PFI213" s="15"/>
      <c r="PFJ213" s="15"/>
      <c r="PFK213" s="15"/>
      <c r="PFL213" s="15"/>
      <c r="PFM213" s="15"/>
      <c r="PFN213" s="15"/>
      <c r="PFO213" s="15"/>
      <c r="PFP213" s="15"/>
      <c r="PFQ213" s="15"/>
      <c r="PFR213" s="15"/>
      <c r="PFS213" s="15"/>
      <c r="PFT213" s="15"/>
      <c r="PFU213" s="15"/>
      <c r="PFV213" s="15"/>
      <c r="PFW213" s="15"/>
      <c r="PFX213" s="15"/>
      <c r="PFY213" s="15"/>
      <c r="PFZ213" s="15"/>
      <c r="PGA213" s="15"/>
      <c r="PGB213" s="15"/>
      <c r="PGC213" s="15"/>
      <c r="PGD213" s="15"/>
      <c r="PGE213" s="15"/>
      <c r="PGF213" s="15"/>
      <c r="PGG213" s="15"/>
      <c r="PGH213" s="15"/>
      <c r="PGI213" s="15"/>
      <c r="PGJ213" s="15"/>
      <c r="PGK213" s="15"/>
      <c r="PGL213" s="15"/>
      <c r="PGM213" s="15"/>
      <c r="PGN213" s="15"/>
      <c r="PGO213" s="15"/>
      <c r="PGP213" s="15"/>
      <c r="PGQ213" s="15"/>
      <c r="PGR213" s="15"/>
      <c r="PGS213" s="15"/>
      <c r="PGT213" s="15"/>
      <c r="PGU213" s="15"/>
      <c r="PGV213" s="15"/>
      <c r="PGW213" s="15"/>
      <c r="PGX213" s="15"/>
      <c r="PGY213" s="15"/>
      <c r="PGZ213" s="15"/>
      <c r="PHA213" s="15"/>
      <c r="PHB213" s="15"/>
      <c r="PHC213" s="15"/>
      <c r="PHD213" s="15"/>
      <c r="PHE213" s="15"/>
      <c r="PHF213" s="15"/>
      <c r="PHG213" s="15"/>
      <c r="PHH213" s="15"/>
      <c r="PHI213" s="15"/>
      <c r="PHJ213" s="15"/>
      <c r="PHK213" s="15"/>
      <c r="PHL213" s="15"/>
      <c r="PHM213" s="15"/>
      <c r="PHN213" s="15"/>
      <c r="PHO213" s="15"/>
      <c r="PHP213" s="15"/>
      <c r="PHQ213" s="15"/>
      <c r="PHR213" s="15"/>
      <c r="PHS213" s="15"/>
      <c r="PHT213" s="15"/>
      <c r="PHU213" s="15"/>
      <c r="PHV213" s="15"/>
      <c r="PHW213" s="15"/>
      <c r="PHX213" s="15"/>
      <c r="PHY213" s="15"/>
      <c r="PHZ213" s="15"/>
      <c r="PIA213" s="15"/>
      <c r="PIB213" s="15"/>
      <c r="PIC213" s="15"/>
      <c r="PID213" s="15"/>
      <c r="PIE213" s="15"/>
      <c r="PIF213" s="15"/>
      <c r="PIG213" s="15"/>
      <c r="PIH213" s="15"/>
      <c r="PII213" s="15"/>
      <c r="PIJ213" s="15"/>
      <c r="PIK213" s="15"/>
      <c r="PIL213" s="15"/>
      <c r="PIM213" s="15"/>
      <c r="PIN213" s="15"/>
      <c r="PIO213" s="15"/>
      <c r="PIP213" s="15"/>
      <c r="PIQ213" s="15"/>
      <c r="PIR213" s="15"/>
      <c r="PIS213" s="15"/>
      <c r="PIT213" s="15"/>
      <c r="PIU213" s="15"/>
      <c r="PIV213" s="15"/>
      <c r="PIW213" s="15"/>
      <c r="PIX213" s="15"/>
      <c r="PIY213" s="15"/>
      <c r="PIZ213" s="15"/>
      <c r="PJA213" s="15"/>
      <c r="PJB213" s="15"/>
      <c r="PJC213" s="15"/>
      <c r="PJD213" s="15"/>
      <c r="PJE213" s="15"/>
      <c r="PJF213" s="15"/>
      <c r="PJG213" s="15"/>
      <c r="PJH213" s="15"/>
      <c r="PJI213" s="15"/>
      <c r="PJJ213" s="15"/>
      <c r="PJK213" s="15"/>
      <c r="PJL213" s="15"/>
      <c r="PJM213" s="15"/>
      <c r="PJN213" s="15"/>
      <c r="PJO213" s="15"/>
      <c r="PJP213" s="15"/>
      <c r="PJQ213" s="15"/>
      <c r="PJR213" s="15"/>
      <c r="PJS213" s="15"/>
      <c r="PJT213" s="15"/>
      <c r="PJU213" s="15"/>
      <c r="PJV213" s="15"/>
      <c r="PJW213" s="15"/>
      <c r="PJX213" s="15"/>
      <c r="PJY213" s="15"/>
      <c r="PJZ213" s="15"/>
      <c r="PKA213" s="15"/>
      <c r="PKB213" s="15"/>
      <c r="PKC213" s="15"/>
      <c r="PKD213" s="15"/>
      <c r="PKE213" s="15"/>
      <c r="PKF213" s="15"/>
      <c r="PKG213" s="15"/>
      <c r="PKH213" s="15"/>
      <c r="PKI213" s="15"/>
      <c r="PKJ213" s="15"/>
      <c r="PKK213" s="15"/>
      <c r="PKL213" s="15"/>
      <c r="PKM213" s="15"/>
      <c r="PKN213" s="15"/>
      <c r="PKO213" s="15"/>
      <c r="PKP213" s="15"/>
      <c r="PKQ213" s="15"/>
      <c r="PKR213" s="15"/>
      <c r="PKS213" s="15"/>
      <c r="PKT213" s="15"/>
      <c r="PKU213" s="15"/>
      <c r="PKV213" s="15"/>
      <c r="PKW213" s="15"/>
      <c r="PKX213" s="15"/>
      <c r="PKY213" s="15"/>
      <c r="PKZ213" s="15"/>
      <c r="PLA213" s="15"/>
      <c r="PLB213" s="15"/>
      <c r="PLC213" s="15"/>
      <c r="PLD213" s="15"/>
      <c r="PLE213" s="15"/>
      <c r="PLF213" s="15"/>
      <c r="PLG213" s="15"/>
      <c r="PLH213" s="15"/>
      <c r="PLI213" s="15"/>
      <c r="PLJ213" s="15"/>
      <c r="PLK213" s="15"/>
      <c r="PLL213" s="15"/>
      <c r="PLM213" s="15"/>
      <c r="PLN213" s="15"/>
      <c r="PLO213" s="15"/>
      <c r="PLP213" s="15"/>
      <c r="PLQ213" s="15"/>
      <c r="PLR213" s="15"/>
      <c r="PLS213" s="15"/>
      <c r="PLT213" s="15"/>
      <c r="PLU213" s="15"/>
      <c r="PLV213" s="15"/>
      <c r="PLW213" s="15"/>
      <c r="PLX213" s="15"/>
      <c r="PLY213" s="15"/>
      <c r="PLZ213" s="15"/>
      <c r="PMA213" s="15"/>
      <c r="PMB213" s="15"/>
      <c r="PMC213" s="15"/>
      <c r="PMD213" s="15"/>
      <c r="PME213" s="15"/>
      <c r="PMF213" s="15"/>
      <c r="PMG213" s="15"/>
      <c r="PMH213" s="15"/>
      <c r="PMI213" s="15"/>
      <c r="PMJ213" s="15"/>
      <c r="PMK213" s="15"/>
      <c r="PML213" s="15"/>
      <c r="PMM213" s="15"/>
      <c r="PMN213" s="15"/>
      <c r="PMO213" s="15"/>
      <c r="PMP213" s="15"/>
      <c r="PMQ213" s="15"/>
      <c r="PMR213" s="15"/>
      <c r="PMS213" s="15"/>
      <c r="PMT213" s="15"/>
      <c r="PMU213" s="15"/>
      <c r="PMV213" s="15"/>
      <c r="PMW213" s="15"/>
      <c r="PMX213" s="15"/>
      <c r="PMY213" s="15"/>
      <c r="PMZ213" s="15"/>
      <c r="PNA213" s="15"/>
      <c r="PNB213" s="15"/>
      <c r="PNC213" s="15"/>
      <c r="PND213" s="15"/>
      <c r="PNE213" s="15"/>
      <c r="PNF213" s="15"/>
      <c r="PNG213" s="15"/>
      <c r="PNH213" s="15"/>
      <c r="PNI213" s="15"/>
      <c r="PNJ213" s="15"/>
      <c r="PNK213" s="15"/>
      <c r="PNL213" s="15"/>
      <c r="PNM213" s="15"/>
      <c r="PNN213" s="15"/>
      <c r="PNO213" s="15"/>
      <c r="PNP213" s="15"/>
      <c r="PNQ213" s="15"/>
      <c r="PNR213" s="15"/>
      <c r="PNS213" s="15"/>
      <c r="PNT213" s="15"/>
      <c r="PNU213" s="15"/>
      <c r="PNV213" s="15"/>
      <c r="PNW213" s="15"/>
      <c r="PNX213" s="15"/>
      <c r="PNY213" s="15"/>
      <c r="PNZ213" s="15"/>
      <c r="POA213" s="15"/>
      <c r="POB213" s="15"/>
      <c r="POC213" s="15"/>
      <c r="POD213" s="15"/>
      <c r="POE213" s="15"/>
      <c r="POF213" s="15"/>
      <c r="POG213" s="15"/>
      <c r="POH213" s="15"/>
      <c r="POI213" s="15"/>
      <c r="POJ213" s="15"/>
      <c r="POK213" s="15"/>
      <c r="POL213" s="15"/>
      <c r="POM213" s="15"/>
      <c r="PON213" s="15"/>
      <c r="POO213" s="15"/>
      <c r="POP213" s="15"/>
      <c r="POQ213" s="15"/>
      <c r="POR213" s="15"/>
      <c r="POS213" s="15"/>
      <c r="POT213" s="15"/>
      <c r="POU213" s="15"/>
      <c r="POV213" s="15"/>
      <c r="POW213" s="15"/>
      <c r="POX213" s="15"/>
      <c r="POY213" s="15"/>
      <c r="POZ213" s="15"/>
      <c r="PPA213" s="15"/>
      <c r="PPB213" s="15"/>
      <c r="PPC213" s="15"/>
      <c r="PPD213" s="15"/>
      <c r="PPE213" s="15"/>
      <c r="PPF213" s="15"/>
      <c r="PPG213" s="15"/>
      <c r="PPH213" s="15"/>
      <c r="PPI213" s="15"/>
      <c r="PPJ213" s="15"/>
      <c r="PPK213" s="15"/>
      <c r="PPL213" s="15"/>
      <c r="PPM213" s="15"/>
      <c r="PPN213" s="15"/>
      <c r="PPO213" s="15"/>
      <c r="PPP213" s="15"/>
      <c r="PPQ213" s="15"/>
      <c r="PPR213" s="15"/>
      <c r="PPS213" s="15"/>
      <c r="PPT213" s="15"/>
      <c r="PPU213" s="15"/>
      <c r="PPV213" s="15"/>
      <c r="PPW213" s="15"/>
      <c r="PPX213" s="15"/>
      <c r="PPY213" s="15"/>
      <c r="PPZ213" s="15"/>
      <c r="PQA213" s="15"/>
      <c r="PQB213" s="15"/>
      <c r="PQC213" s="15"/>
      <c r="PQD213" s="15"/>
      <c r="PQE213" s="15"/>
      <c r="PQF213" s="15"/>
      <c r="PQG213" s="15"/>
      <c r="PQH213" s="15"/>
      <c r="PQI213" s="15"/>
      <c r="PQJ213" s="15"/>
      <c r="PQK213" s="15"/>
      <c r="PQL213" s="15"/>
      <c r="PQM213" s="15"/>
      <c r="PQN213" s="15"/>
      <c r="PQO213" s="15"/>
      <c r="PQP213" s="15"/>
      <c r="PQQ213" s="15"/>
      <c r="PQR213" s="15"/>
      <c r="PQS213" s="15"/>
      <c r="PQT213" s="15"/>
      <c r="PQU213" s="15"/>
      <c r="PQV213" s="15"/>
      <c r="PQW213" s="15"/>
      <c r="PQX213" s="15"/>
      <c r="PQY213" s="15"/>
      <c r="PQZ213" s="15"/>
      <c r="PRA213" s="15"/>
      <c r="PRB213" s="15"/>
      <c r="PRC213" s="15"/>
      <c r="PRD213" s="15"/>
      <c r="PRE213" s="15"/>
      <c r="PRF213" s="15"/>
      <c r="PRG213" s="15"/>
      <c r="PRH213" s="15"/>
      <c r="PRI213" s="15"/>
      <c r="PRJ213" s="15"/>
      <c r="PRK213" s="15"/>
      <c r="PRL213" s="15"/>
      <c r="PRM213" s="15"/>
      <c r="PRN213" s="15"/>
      <c r="PRO213" s="15"/>
      <c r="PRP213" s="15"/>
      <c r="PRQ213" s="15"/>
      <c r="PRR213" s="15"/>
      <c r="PRS213" s="15"/>
      <c r="PRT213" s="15"/>
      <c r="PRU213" s="15"/>
      <c r="PRV213" s="15"/>
      <c r="PRW213" s="15"/>
      <c r="PRX213" s="15"/>
      <c r="PRY213" s="15"/>
      <c r="PRZ213" s="15"/>
      <c r="PSA213" s="15"/>
      <c r="PSB213" s="15"/>
      <c r="PSC213" s="15"/>
      <c r="PSD213" s="15"/>
      <c r="PSE213" s="15"/>
      <c r="PSF213" s="15"/>
      <c r="PSG213" s="15"/>
      <c r="PSH213" s="15"/>
      <c r="PSI213" s="15"/>
      <c r="PSJ213" s="15"/>
      <c r="PSK213" s="15"/>
      <c r="PSL213" s="15"/>
      <c r="PSM213" s="15"/>
      <c r="PSN213" s="15"/>
      <c r="PSO213" s="15"/>
      <c r="PSP213" s="15"/>
      <c r="PSQ213" s="15"/>
      <c r="PSR213" s="15"/>
      <c r="PSS213" s="15"/>
      <c r="PST213" s="15"/>
      <c r="PSU213" s="15"/>
      <c r="PSV213" s="15"/>
      <c r="PSW213" s="15"/>
      <c r="PSX213" s="15"/>
      <c r="PSY213" s="15"/>
      <c r="PSZ213" s="15"/>
      <c r="PTA213" s="15"/>
      <c r="PTB213" s="15"/>
      <c r="PTC213" s="15"/>
      <c r="PTD213" s="15"/>
      <c r="PTE213" s="15"/>
      <c r="PTF213" s="15"/>
      <c r="PTG213" s="15"/>
      <c r="PTH213" s="15"/>
      <c r="PTI213" s="15"/>
      <c r="PTJ213" s="15"/>
      <c r="PTK213" s="15"/>
      <c r="PTL213" s="15"/>
      <c r="PTM213" s="15"/>
      <c r="PTN213" s="15"/>
      <c r="PTO213" s="15"/>
      <c r="PTP213" s="15"/>
      <c r="PTQ213" s="15"/>
      <c r="PTR213" s="15"/>
      <c r="PTS213" s="15"/>
      <c r="PTT213" s="15"/>
      <c r="PTU213" s="15"/>
      <c r="PTV213" s="15"/>
      <c r="PTW213" s="15"/>
      <c r="PTX213" s="15"/>
      <c r="PTY213" s="15"/>
      <c r="PTZ213" s="15"/>
      <c r="PUA213" s="15"/>
      <c r="PUB213" s="15"/>
      <c r="PUC213" s="15"/>
      <c r="PUD213" s="15"/>
      <c r="PUE213" s="15"/>
      <c r="PUF213" s="15"/>
      <c r="PUG213" s="15"/>
      <c r="PUH213" s="15"/>
      <c r="PUI213" s="15"/>
      <c r="PUJ213" s="15"/>
      <c r="PUK213" s="15"/>
      <c r="PUL213" s="15"/>
      <c r="PUM213" s="15"/>
      <c r="PUN213" s="15"/>
      <c r="PUO213" s="15"/>
      <c r="PUP213" s="15"/>
      <c r="PUQ213" s="15"/>
      <c r="PUR213" s="15"/>
      <c r="PUS213" s="15"/>
      <c r="PUT213" s="15"/>
      <c r="PUU213" s="15"/>
      <c r="PUV213" s="15"/>
      <c r="PUW213" s="15"/>
      <c r="PUX213" s="15"/>
      <c r="PUY213" s="15"/>
      <c r="PUZ213" s="15"/>
      <c r="PVA213" s="15"/>
      <c r="PVB213" s="15"/>
      <c r="PVC213" s="15"/>
      <c r="PVD213" s="15"/>
      <c r="PVE213" s="15"/>
      <c r="PVF213" s="15"/>
      <c r="PVG213" s="15"/>
      <c r="PVH213" s="15"/>
      <c r="PVI213" s="15"/>
      <c r="PVJ213" s="15"/>
      <c r="PVK213" s="15"/>
      <c r="PVL213" s="15"/>
      <c r="PVM213" s="15"/>
      <c r="PVN213" s="15"/>
      <c r="PVO213" s="15"/>
      <c r="PVP213" s="15"/>
      <c r="PVQ213" s="15"/>
      <c r="PVR213" s="15"/>
      <c r="PVS213" s="15"/>
      <c r="PVT213" s="15"/>
      <c r="PVU213" s="15"/>
      <c r="PVV213" s="15"/>
      <c r="PVW213" s="15"/>
      <c r="PVX213" s="15"/>
      <c r="PVY213" s="15"/>
      <c r="PVZ213" s="15"/>
      <c r="PWA213" s="15"/>
      <c r="PWB213" s="15"/>
      <c r="PWC213" s="15"/>
      <c r="PWD213" s="15"/>
      <c r="PWE213" s="15"/>
      <c r="PWF213" s="15"/>
      <c r="PWG213" s="15"/>
      <c r="PWH213" s="15"/>
      <c r="PWI213" s="15"/>
      <c r="PWJ213" s="15"/>
      <c r="PWK213" s="15"/>
      <c r="PWL213" s="15"/>
      <c r="PWM213" s="15"/>
      <c r="PWN213" s="15"/>
      <c r="PWO213" s="15"/>
      <c r="PWP213" s="15"/>
      <c r="PWQ213" s="15"/>
      <c r="PWR213" s="15"/>
      <c r="PWS213" s="15"/>
      <c r="PWT213" s="15"/>
      <c r="PWU213" s="15"/>
      <c r="PWV213" s="15"/>
      <c r="PWW213" s="15"/>
      <c r="PWX213" s="15"/>
      <c r="PWY213" s="15"/>
      <c r="PWZ213" s="15"/>
      <c r="PXA213" s="15"/>
      <c r="PXB213" s="15"/>
      <c r="PXC213" s="15"/>
      <c r="PXD213" s="15"/>
      <c r="PXE213" s="15"/>
      <c r="PXF213" s="15"/>
      <c r="PXG213" s="15"/>
      <c r="PXH213" s="15"/>
      <c r="PXI213" s="15"/>
      <c r="PXJ213" s="15"/>
      <c r="PXK213" s="15"/>
      <c r="PXL213" s="15"/>
      <c r="PXM213" s="15"/>
      <c r="PXN213" s="15"/>
      <c r="PXO213" s="15"/>
      <c r="PXP213" s="15"/>
      <c r="PXQ213" s="15"/>
      <c r="PXR213" s="15"/>
      <c r="PXS213" s="15"/>
      <c r="PXT213" s="15"/>
      <c r="PXU213" s="15"/>
      <c r="PXV213" s="15"/>
      <c r="PXW213" s="15"/>
      <c r="PXX213" s="15"/>
      <c r="PXY213" s="15"/>
      <c r="PXZ213" s="15"/>
      <c r="PYA213" s="15"/>
      <c r="PYB213" s="15"/>
      <c r="PYC213" s="15"/>
      <c r="PYD213" s="15"/>
      <c r="PYE213" s="15"/>
      <c r="PYF213" s="15"/>
      <c r="PYG213" s="15"/>
      <c r="PYH213" s="15"/>
      <c r="PYI213" s="15"/>
      <c r="PYJ213" s="15"/>
      <c r="PYK213" s="15"/>
      <c r="PYL213" s="15"/>
      <c r="PYM213" s="15"/>
      <c r="PYN213" s="15"/>
      <c r="PYO213" s="15"/>
      <c r="PYP213" s="15"/>
      <c r="PYQ213" s="15"/>
      <c r="PYR213" s="15"/>
      <c r="PYS213" s="15"/>
      <c r="PYT213" s="15"/>
      <c r="PYU213" s="15"/>
      <c r="PYV213" s="15"/>
      <c r="PYW213" s="15"/>
      <c r="PYX213" s="15"/>
      <c r="PYY213" s="15"/>
      <c r="PYZ213" s="15"/>
      <c r="PZA213" s="15"/>
      <c r="PZB213" s="15"/>
      <c r="PZC213" s="15"/>
      <c r="PZD213" s="15"/>
      <c r="PZE213" s="15"/>
      <c r="PZF213" s="15"/>
      <c r="PZG213" s="15"/>
      <c r="PZH213" s="15"/>
      <c r="PZI213" s="15"/>
      <c r="PZJ213" s="15"/>
      <c r="PZK213" s="15"/>
      <c r="PZL213" s="15"/>
      <c r="PZM213" s="15"/>
      <c r="PZN213" s="15"/>
      <c r="PZO213" s="15"/>
      <c r="PZP213" s="15"/>
      <c r="PZQ213" s="15"/>
      <c r="PZR213" s="15"/>
      <c r="PZS213" s="15"/>
      <c r="PZT213" s="15"/>
      <c r="PZU213" s="15"/>
      <c r="PZV213" s="15"/>
      <c r="PZW213" s="15"/>
      <c r="PZX213" s="15"/>
      <c r="PZY213" s="15"/>
      <c r="PZZ213" s="15"/>
      <c r="QAA213" s="15"/>
      <c r="QAB213" s="15"/>
      <c r="QAC213" s="15"/>
      <c r="QAD213" s="15"/>
      <c r="QAE213" s="15"/>
      <c r="QAF213" s="15"/>
      <c r="QAG213" s="15"/>
      <c r="QAH213" s="15"/>
      <c r="QAI213" s="15"/>
      <c r="QAJ213" s="15"/>
      <c r="QAK213" s="15"/>
      <c r="QAL213" s="15"/>
      <c r="QAM213" s="15"/>
      <c r="QAN213" s="15"/>
      <c r="QAO213" s="15"/>
      <c r="QAP213" s="15"/>
      <c r="QAQ213" s="15"/>
      <c r="QAR213" s="15"/>
      <c r="QAS213" s="15"/>
      <c r="QAT213" s="15"/>
      <c r="QAU213" s="15"/>
      <c r="QAV213" s="15"/>
      <c r="QAW213" s="15"/>
      <c r="QAX213" s="15"/>
      <c r="QAY213" s="15"/>
      <c r="QAZ213" s="15"/>
      <c r="QBA213" s="15"/>
      <c r="QBB213" s="15"/>
      <c r="QBC213" s="15"/>
      <c r="QBD213" s="15"/>
      <c r="QBE213" s="15"/>
      <c r="QBF213" s="15"/>
      <c r="QBG213" s="15"/>
      <c r="QBH213" s="15"/>
      <c r="QBI213" s="15"/>
      <c r="QBJ213" s="15"/>
      <c r="QBK213" s="15"/>
      <c r="QBL213" s="15"/>
      <c r="QBM213" s="15"/>
      <c r="QBN213" s="15"/>
      <c r="QBO213" s="15"/>
      <c r="QBP213" s="15"/>
      <c r="QBQ213" s="15"/>
      <c r="QBR213" s="15"/>
      <c r="QBS213" s="15"/>
      <c r="QBT213" s="15"/>
      <c r="QBU213" s="15"/>
      <c r="QBV213" s="15"/>
      <c r="QBW213" s="15"/>
      <c r="QBX213" s="15"/>
      <c r="QBY213" s="15"/>
      <c r="QBZ213" s="15"/>
      <c r="QCA213" s="15"/>
      <c r="QCB213" s="15"/>
      <c r="QCC213" s="15"/>
      <c r="QCD213" s="15"/>
      <c r="QCE213" s="15"/>
      <c r="QCF213" s="15"/>
      <c r="QCG213" s="15"/>
      <c r="QCH213" s="15"/>
      <c r="QCI213" s="15"/>
      <c r="QCJ213" s="15"/>
      <c r="QCK213" s="15"/>
      <c r="QCL213" s="15"/>
      <c r="QCM213" s="15"/>
      <c r="QCN213" s="15"/>
      <c r="QCO213" s="15"/>
      <c r="QCP213" s="15"/>
      <c r="QCQ213" s="15"/>
      <c r="QCR213" s="15"/>
      <c r="QCS213" s="15"/>
      <c r="QCT213" s="15"/>
      <c r="QCU213" s="15"/>
      <c r="QCV213" s="15"/>
      <c r="QCW213" s="15"/>
      <c r="QCX213" s="15"/>
      <c r="QCY213" s="15"/>
      <c r="QCZ213" s="15"/>
      <c r="QDA213" s="15"/>
      <c r="QDB213" s="15"/>
      <c r="QDC213" s="15"/>
      <c r="QDD213" s="15"/>
      <c r="QDE213" s="15"/>
      <c r="QDF213" s="15"/>
      <c r="QDG213" s="15"/>
      <c r="QDH213" s="15"/>
      <c r="QDI213" s="15"/>
      <c r="QDJ213" s="15"/>
      <c r="QDK213" s="15"/>
      <c r="QDL213" s="15"/>
      <c r="QDM213" s="15"/>
      <c r="QDN213" s="15"/>
      <c r="QDO213" s="15"/>
      <c r="QDP213" s="15"/>
      <c r="QDQ213" s="15"/>
      <c r="QDR213" s="15"/>
      <c r="QDS213" s="15"/>
      <c r="QDT213" s="15"/>
      <c r="QDU213" s="15"/>
      <c r="QDV213" s="15"/>
      <c r="QDW213" s="15"/>
      <c r="QDX213" s="15"/>
      <c r="QDY213" s="15"/>
      <c r="QDZ213" s="15"/>
      <c r="QEA213" s="15"/>
      <c r="QEB213" s="15"/>
      <c r="QEC213" s="15"/>
      <c r="QED213" s="15"/>
      <c r="QEE213" s="15"/>
      <c r="QEF213" s="15"/>
      <c r="QEG213" s="15"/>
      <c r="QEH213" s="15"/>
      <c r="QEI213" s="15"/>
      <c r="QEJ213" s="15"/>
      <c r="QEK213" s="15"/>
      <c r="QEL213" s="15"/>
      <c r="QEM213" s="15"/>
      <c r="QEN213" s="15"/>
      <c r="QEO213" s="15"/>
      <c r="QEP213" s="15"/>
      <c r="QEQ213" s="15"/>
      <c r="QER213" s="15"/>
      <c r="QES213" s="15"/>
      <c r="QET213" s="15"/>
      <c r="QEU213" s="15"/>
      <c r="QEV213" s="15"/>
      <c r="QEW213" s="15"/>
      <c r="QEX213" s="15"/>
      <c r="QEY213" s="15"/>
      <c r="QEZ213" s="15"/>
      <c r="QFA213" s="15"/>
      <c r="QFB213" s="15"/>
      <c r="QFC213" s="15"/>
      <c r="QFD213" s="15"/>
      <c r="QFE213" s="15"/>
      <c r="QFF213" s="15"/>
      <c r="QFG213" s="15"/>
      <c r="QFH213" s="15"/>
      <c r="QFI213" s="15"/>
      <c r="QFJ213" s="15"/>
      <c r="QFK213" s="15"/>
      <c r="QFL213" s="15"/>
      <c r="QFM213" s="15"/>
      <c r="QFN213" s="15"/>
      <c r="QFO213" s="15"/>
      <c r="QFP213" s="15"/>
      <c r="QFQ213" s="15"/>
      <c r="QFR213" s="15"/>
      <c r="QFS213" s="15"/>
      <c r="QFT213" s="15"/>
      <c r="QFU213" s="15"/>
      <c r="QFV213" s="15"/>
      <c r="QFW213" s="15"/>
      <c r="QFX213" s="15"/>
      <c r="QFY213" s="15"/>
      <c r="QFZ213" s="15"/>
      <c r="QGA213" s="15"/>
      <c r="QGB213" s="15"/>
      <c r="QGC213" s="15"/>
      <c r="QGD213" s="15"/>
      <c r="QGE213" s="15"/>
      <c r="QGF213" s="15"/>
      <c r="QGG213" s="15"/>
      <c r="QGH213" s="15"/>
      <c r="QGI213" s="15"/>
      <c r="QGJ213" s="15"/>
      <c r="QGK213" s="15"/>
      <c r="QGL213" s="15"/>
      <c r="QGM213" s="15"/>
      <c r="QGN213" s="15"/>
      <c r="QGO213" s="15"/>
      <c r="QGP213" s="15"/>
      <c r="QGQ213" s="15"/>
      <c r="QGR213" s="15"/>
      <c r="QGS213" s="15"/>
      <c r="QGT213" s="15"/>
      <c r="QGU213" s="15"/>
      <c r="QGV213" s="15"/>
      <c r="QGW213" s="15"/>
      <c r="QGX213" s="15"/>
      <c r="QGY213" s="15"/>
      <c r="QGZ213" s="15"/>
      <c r="QHA213" s="15"/>
      <c r="QHB213" s="15"/>
      <c r="QHC213" s="15"/>
      <c r="QHD213" s="15"/>
      <c r="QHE213" s="15"/>
      <c r="QHF213" s="15"/>
      <c r="QHG213" s="15"/>
      <c r="QHH213" s="15"/>
      <c r="QHI213" s="15"/>
      <c r="QHJ213" s="15"/>
      <c r="QHK213" s="15"/>
      <c r="QHL213" s="15"/>
      <c r="QHM213" s="15"/>
      <c r="QHN213" s="15"/>
      <c r="QHO213" s="15"/>
      <c r="QHP213" s="15"/>
      <c r="QHQ213" s="15"/>
      <c r="QHR213" s="15"/>
      <c r="QHS213" s="15"/>
      <c r="QHT213" s="15"/>
      <c r="QHU213" s="15"/>
      <c r="QHV213" s="15"/>
      <c r="QHW213" s="15"/>
      <c r="QHX213" s="15"/>
      <c r="QHY213" s="15"/>
      <c r="QHZ213" s="15"/>
      <c r="QIA213" s="15"/>
      <c r="QIB213" s="15"/>
      <c r="QIC213" s="15"/>
      <c r="QID213" s="15"/>
      <c r="QIE213" s="15"/>
      <c r="QIF213" s="15"/>
      <c r="QIG213" s="15"/>
      <c r="QIH213" s="15"/>
      <c r="QII213" s="15"/>
      <c r="QIJ213" s="15"/>
      <c r="QIK213" s="15"/>
      <c r="QIL213" s="15"/>
      <c r="QIM213" s="15"/>
      <c r="QIN213" s="15"/>
      <c r="QIO213" s="15"/>
      <c r="QIP213" s="15"/>
      <c r="QIQ213" s="15"/>
      <c r="QIR213" s="15"/>
      <c r="QIS213" s="15"/>
      <c r="QIT213" s="15"/>
      <c r="QIU213" s="15"/>
      <c r="QIV213" s="15"/>
      <c r="QIW213" s="15"/>
      <c r="QIX213" s="15"/>
      <c r="QIY213" s="15"/>
      <c r="QIZ213" s="15"/>
      <c r="QJA213" s="15"/>
      <c r="QJB213" s="15"/>
      <c r="QJC213" s="15"/>
      <c r="QJD213" s="15"/>
      <c r="QJE213" s="15"/>
      <c r="QJF213" s="15"/>
      <c r="QJG213" s="15"/>
      <c r="QJH213" s="15"/>
      <c r="QJI213" s="15"/>
      <c r="QJJ213" s="15"/>
      <c r="QJK213" s="15"/>
      <c r="QJL213" s="15"/>
      <c r="QJM213" s="15"/>
      <c r="QJN213" s="15"/>
      <c r="QJO213" s="15"/>
      <c r="QJP213" s="15"/>
      <c r="QJQ213" s="15"/>
      <c r="QJR213" s="15"/>
      <c r="QJS213" s="15"/>
      <c r="QJT213" s="15"/>
      <c r="QJU213" s="15"/>
      <c r="QJV213" s="15"/>
      <c r="QJW213" s="15"/>
      <c r="QJX213" s="15"/>
      <c r="QJY213" s="15"/>
      <c r="QJZ213" s="15"/>
      <c r="QKA213" s="15"/>
      <c r="QKB213" s="15"/>
      <c r="QKC213" s="15"/>
      <c r="QKD213" s="15"/>
      <c r="QKE213" s="15"/>
      <c r="QKF213" s="15"/>
      <c r="QKG213" s="15"/>
      <c r="QKH213" s="15"/>
      <c r="QKI213" s="15"/>
      <c r="QKJ213" s="15"/>
      <c r="QKK213" s="15"/>
      <c r="QKL213" s="15"/>
      <c r="QKM213" s="15"/>
      <c r="QKN213" s="15"/>
      <c r="QKO213" s="15"/>
      <c r="QKP213" s="15"/>
      <c r="QKQ213" s="15"/>
      <c r="QKR213" s="15"/>
      <c r="QKS213" s="15"/>
      <c r="QKT213" s="15"/>
      <c r="QKU213" s="15"/>
      <c r="QKV213" s="15"/>
      <c r="QKW213" s="15"/>
      <c r="QKX213" s="15"/>
      <c r="QKY213" s="15"/>
      <c r="QKZ213" s="15"/>
      <c r="QLA213" s="15"/>
      <c r="QLB213" s="15"/>
      <c r="QLC213" s="15"/>
      <c r="QLD213" s="15"/>
      <c r="QLE213" s="15"/>
      <c r="QLF213" s="15"/>
      <c r="QLG213" s="15"/>
      <c r="QLH213" s="15"/>
      <c r="QLI213" s="15"/>
      <c r="QLJ213" s="15"/>
      <c r="QLK213" s="15"/>
      <c r="QLL213" s="15"/>
      <c r="QLM213" s="15"/>
      <c r="QLN213" s="15"/>
      <c r="QLO213" s="15"/>
      <c r="QLP213" s="15"/>
      <c r="QLQ213" s="15"/>
      <c r="QLR213" s="15"/>
      <c r="QLS213" s="15"/>
      <c r="QLT213" s="15"/>
      <c r="QLU213" s="15"/>
      <c r="QLV213" s="15"/>
      <c r="QLW213" s="15"/>
      <c r="QLX213" s="15"/>
      <c r="QLY213" s="15"/>
      <c r="QLZ213" s="15"/>
      <c r="QMA213" s="15"/>
      <c r="QMB213" s="15"/>
      <c r="QMC213" s="15"/>
      <c r="QMD213" s="15"/>
      <c r="QME213" s="15"/>
      <c r="QMF213" s="15"/>
      <c r="QMG213" s="15"/>
      <c r="QMH213" s="15"/>
      <c r="QMI213" s="15"/>
      <c r="QMJ213" s="15"/>
      <c r="QMK213" s="15"/>
      <c r="QML213" s="15"/>
      <c r="QMM213" s="15"/>
      <c r="QMN213" s="15"/>
      <c r="QMO213" s="15"/>
      <c r="QMP213" s="15"/>
      <c r="QMQ213" s="15"/>
      <c r="QMR213" s="15"/>
      <c r="QMS213" s="15"/>
      <c r="QMT213" s="15"/>
      <c r="QMU213" s="15"/>
      <c r="QMV213" s="15"/>
      <c r="QMW213" s="15"/>
      <c r="QMX213" s="15"/>
      <c r="QMY213" s="15"/>
      <c r="QMZ213" s="15"/>
      <c r="QNA213" s="15"/>
      <c r="QNB213" s="15"/>
      <c r="QNC213" s="15"/>
      <c r="QND213" s="15"/>
      <c r="QNE213" s="15"/>
      <c r="QNF213" s="15"/>
      <c r="QNG213" s="15"/>
      <c r="QNH213" s="15"/>
      <c r="QNI213" s="15"/>
      <c r="QNJ213" s="15"/>
      <c r="QNK213" s="15"/>
      <c r="QNL213" s="15"/>
      <c r="QNM213" s="15"/>
      <c r="QNN213" s="15"/>
      <c r="QNO213" s="15"/>
      <c r="QNP213" s="15"/>
      <c r="QNQ213" s="15"/>
      <c r="QNR213" s="15"/>
      <c r="QNS213" s="15"/>
      <c r="QNT213" s="15"/>
      <c r="QNU213" s="15"/>
      <c r="QNV213" s="15"/>
      <c r="QNW213" s="15"/>
      <c r="QNX213" s="15"/>
      <c r="QNY213" s="15"/>
      <c r="QNZ213" s="15"/>
      <c r="QOA213" s="15"/>
      <c r="QOB213" s="15"/>
      <c r="QOC213" s="15"/>
      <c r="QOD213" s="15"/>
      <c r="QOE213" s="15"/>
      <c r="QOF213" s="15"/>
      <c r="QOG213" s="15"/>
      <c r="QOH213" s="15"/>
      <c r="QOI213" s="15"/>
      <c r="QOJ213" s="15"/>
      <c r="QOK213" s="15"/>
      <c r="QOL213" s="15"/>
      <c r="QOM213" s="15"/>
      <c r="QON213" s="15"/>
      <c r="QOO213" s="15"/>
      <c r="QOP213" s="15"/>
      <c r="QOQ213" s="15"/>
      <c r="QOR213" s="15"/>
      <c r="QOS213" s="15"/>
      <c r="QOT213" s="15"/>
      <c r="QOU213" s="15"/>
      <c r="QOV213" s="15"/>
      <c r="QOW213" s="15"/>
      <c r="QOX213" s="15"/>
      <c r="QOY213" s="15"/>
      <c r="QOZ213" s="15"/>
      <c r="QPA213" s="15"/>
      <c r="QPB213" s="15"/>
      <c r="QPC213" s="15"/>
      <c r="QPD213" s="15"/>
      <c r="QPE213" s="15"/>
      <c r="QPF213" s="15"/>
      <c r="QPG213" s="15"/>
      <c r="QPH213" s="15"/>
      <c r="QPI213" s="15"/>
      <c r="QPJ213" s="15"/>
      <c r="QPK213" s="15"/>
      <c r="QPL213" s="15"/>
      <c r="QPM213" s="15"/>
      <c r="QPN213" s="15"/>
      <c r="QPO213" s="15"/>
      <c r="QPP213" s="15"/>
      <c r="QPQ213" s="15"/>
      <c r="QPR213" s="15"/>
      <c r="QPS213" s="15"/>
      <c r="QPT213" s="15"/>
      <c r="QPU213" s="15"/>
      <c r="QPV213" s="15"/>
      <c r="QPW213" s="15"/>
      <c r="QPX213" s="15"/>
      <c r="QPY213" s="15"/>
      <c r="QPZ213" s="15"/>
      <c r="QQA213" s="15"/>
      <c r="QQB213" s="15"/>
      <c r="QQC213" s="15"/>
      <c r="QQD213" s="15"/>
      <c r="QQE213" s="15"/>
      <c r="QQF213" s="15"/>
      <c r="QQG213" s="15"/>
      <c r="QQH213" s="15"/>
      <c r="QQI213" s="15"/>
      <c r="QQJ213" s="15"/>
      <c r="QQK213" s="15"/>
      <c r="QQL213" s="15"/>
      <c r="QQM213" s="15"/>
      <c r="QQN213" s="15"/>
      <c r="QQO213" s="15"/>
      <c r="QQP213" s="15"/>
      <c r="QQQ213" s="15"/>
      <c r="QQR213" s="15"/>
      <c r="QQS213" s="15"/>
      <c r="QQT213" s="15"/>
      <c r="QQU213" s="15"/>
      <c r="QQV213" s="15"/>
      <c r="QQW213" s="15"/>
      <c r="QQX213" s="15"/>
      <c r="QQY213" s="15"/>
      <c r="QQZ213" s="15"/>
      <c r="QRA213" s="15"/>
      <c r="QRB213" s="15"/>
      <c r="QRC213" s="15"/>
      <c r="QRD213" s="15"/>
      <c r="QRE213" s="15"/>
      <c r="QRF213" s="15"/>
      <c r="QRG213" s="15"/>
      <c r="QRH213" s="15"/>
      <c r="QRI213" s="15"/>
      <c r="QRJ213" s="15"/>
      <c r="QRK213" s="15"/>
      <c r="QRL213" s="15"/>
      <c r="QRM213" s="15"/>
      <c r="QRN213" s="15"/>
      <c r="QRO213" s="15"/>
      <c r="QRP213" s="15"/>
      <c r="QRQ213" s="15"/>
      <c r="QRR213" s="15"/>
      <c r="QRS213" s="15"/>
      <c r="QRT213" s="15"/>
      <c r="QRU213" s="15"/>
      <c r="QRV213" s="15"/>
      <c r="QRW213" s="15"/>
      <c r="QRX213" s="15"/>
      <c r="QRY213" s="15"/>
      <c r="QRZ213" s="15"/>
      <c r="QSA213" s="15"/>
      <c r="QSB213" s="15"/>
      <c r="QSC213" s="15"/>
      <c r="QSD213" s="15"/>
      <c r="QSE213" s="15"/>
      <c r="QSF213" s="15"/>
      <c r="QSG213" s="15"/>
      <c r="QSH213" s="15"/>
      <c r="QSI213" s="15"/>
      <c r="QSJ213" s="15"/>
      <c r="QSK213" s="15"/>
      <c r="QSL213" s="15"/>
      <c r="QSM213" s="15"/>
      <c r="QSN213" s="15"/>
      <c r="QSO213" s="15"/>
      <c r="QSP213" s="15"/>
      <c r="QSQ213" s="15"/>
      <c r="QSR213" s="15"/>
      <c r="QSS213" s="15"/>
      <c r="QST213" s="15"/>
      <c r="QSU213" s="15"/>
      <c r="QSV213" s="15"/>
      <c r="QSW213" s="15"/>
      <c r="QSX213" s="15"/>
      <c r="QSY213" s="15"/>
      <c r="QSZ213" s="15"/>
      <c r="QTA213" s="15"/>
      <c r="QTB213" s="15"/>
      <c r="QTC213" s="15"/>
      <c r="QTD213" s="15"/>
      <c r="QTE213" s="15"/>
      <c r="QTF213" s="15"/>
      <c r="QTG213" s="15"/>
      <c r="QTH213" s="15"/>
      <c r="QTI213" s="15"/>
      <c r="QTJ213" s="15"/>
      <c r="QTK213" s="15"/>
      <c r="QTL213" s="15"/>
      <c r="QTM213" s="15"/>
      <c r="QTN213" s="15"/>
      <c r="QTO213" s="15"/>
      <c r="QTP213" s="15"/>
      <c r="QTQ213" s="15"/>
      <c r="QTR213" s="15"/>
      <c r="QTS213" s="15"/>
      <c r="QTT213" s="15"/>
      <c r="QTU213" s="15"/>
      <c r="QTV213" s="15"/>
      <c r="QTW213" s="15"/>
      <c r="QTX213" s="15"/>
      <c r="QTY213" s="15"/>
      <c r="QTZ213" s="15"/>
      <c r="QUA213" s="15"/>
      <c r="QUB213" s="15"/>
      <c r="QUC213" s="15"/>
      <c r="QUD213" s="15"/>
      <c r="QUE213" s="15"/>
      <c r="QUF213" s="15"/>
      <c r="QUG213" s="15"/>
      <c r="QUH213" s="15"/>
      <c r="QUI213" s="15"/>
      <c r="QUJ213" s="15"/>
      <c r="QUK213" s="15"/>
      <c r="QUL213" s="15"/>
      <c r="QUM213" s="15"/>
      <c r="QUN213" s="15"/>
      <c r="QUO213" s="15"/>
      <c r="QUP213" s="15"/>
      <c r="QUQ213" s="15"/>
      <c r="QUR213" s="15"/>
      <c r="QUS213" s="15"/>
      <c r="QUT213" s="15"/>
      <c r="QUU213" s="15"/>
      <c r="QUV213" s="15"/>
      <c r="QUW213" s="15"/>
      <c r="QUX213" s="15"/>
      <c r="QUY213" s="15"/>
      <c r="QUZ213" s="15"/>
      <c r="QVA213" s="15"/>
      <c r="QVB213" s="15"/>
      <c r="QVC213" s="15"/>
      <c r="QVD213" s="15"/>
      <c r="QVE213" s="15"/>
      <c r="QVF213" s="15"/>
      <c r="QVG213" s="15"/>
      <c r="QVH213" s="15"/>
      <c r="QVI213" s="15"/>
      <c r="QVJ213" s="15"/>
      <c r="QVK213" s="15"/>
      <c r="QVL213" s="15"/>
      <c r="QVM213" s="15"/>
      <c r="QVN213" s="15"/>
      <c r="QVO213" s="15"/>
      <c r="QVP213" s="15"/>
      <c r="QVQ213" s="15"/>
      <c r="QVR213" s="15"/>
      <c r="QVS213" s="15"/>
      <c r="QVT213" s="15"/>
      <c r="QVU213" s="15"/>
      <c r="QVV213" s="15"/>
      <c r="QVW213" s="15"/>
      <c r="QVX213" s="15"/>
      <c r="QVY213" s="15"/>
      <c r="QVZ213" s="15"/>
      <c r="QWA213" s="15"/>
      <c r="QWB213" s="15"/>
      <c r="QWC213" s="15"/>
      <c r="QWD213" s="15"/>
      <c r="QWE213" s="15"/>
      <c r="QWF213" s="15"/>
      <c r="QWG213" s="15"/>
      <c r="QWH213" s="15"/>
      <c r="QWI213" s="15"/>
      <c r="QWJ213" s="15"/>
      <c r="QWK213" s="15"/>
      <c r="QWL213" s="15"/>
      <c r="QWM213" s="15"/>
      <c r="QWN213" s="15"/>
      <c r="QWO213" s="15"/>
      <c r="QWP213" s="15"/>
      <c r="QWQ213" s="15"/>
      <c r="QWR213" s="15"/>
      <c r="QWS213" s="15"/>
      <c r="QWT213" s="15"/>
      <c r="QWU213" s="15"/>
      <c r="QWV213" s="15"/>
      <c r="QWW213" s="15"/>
      <c r="QWX213" s="15"/>
      <c r="QWY213" s="15"/>
      <c r="QWZ213" s="15"/>
      <c r="QXA213" s="15"/>
      <c r="QXB213" s="15"/>
      <c r="QXC213" s="15"/>
      <c r="QXD213" s="15"/>
      <c r="QXE213" s="15"/>
      <c r="QXF213" s="15"/>
      <c r="QXG213" s="15"/>
      <c r="QXH213" s="15"/>
      <c r="QXI213" s="15"/>
      <c r="QXJ213" s="15"/>
      <c r="QXK213" s="15"/>
      <c r="QXL213" s="15"/>
      <c r="QXM213" s="15"/>
      <c r="QXN213" s="15"/>
      <c r="QXO213" s="15"/>
      <c r="QXP213" s="15"/>
      <c r="QXQ213" s="15"/>
      <c r="QXR213" s="15"/>
      <c r="QXS213" s="15"/>
      <c r="QXT213" s="15"/>
      <c r="QXU213" s="15"/>
      <c r="QXV213" s="15"/>
      <c r="QXW213" s="15"/>
      <c r="QXX213" s="15"/>
      <c r="QXY213" s="15"/>
      <c r="QXZ213" s="15"/>
      <c r="QYA213" s="15"/>
      <c r="QYB213" s="15"/>
      <c r="QYC213" s="15"/>
      <c r="QYD213" s="15"/>
      <c r="QYE213" s="15"/>
      <c r="QYF213" s="15"/>
      <c r="QYG213" s="15"/>
      <c r="QYH213" s="15"/>
      <c r="QYI213" s="15"/>
      <c r="QYJ213" s="15"/>
      <c r="QYK213" s="15"/>
      <c r="QYL213" s="15"/>
      <c r="QYM213" s="15"/>
      <c r="QYN213" s="15"/>
      <c r="QYO213" s="15"/>
      <c r="QYP213" s="15"/>
      <c r="QYQ213" s="15"/>
      <c r="QYR213" s="15"/>
      <c r="QYS213" s="15"/>
      <c r="QYT213" s="15"/>
      <c r="QYU213" s="15"/>
      <c r="QYV213" s="15"/>
      <c r="QYW213" s="15"/>
      <c r="QYX213" s="15"/>
      <c r="QYY213" s="15"/>
      <c r="QYZ213" s="15"/>
      <c r="QZA213" s="15"/>
      <c r="QZB213" s="15"/>
      <c r="QZC213" s="15"/>
      <c r="QZD213" s="15"/>
      <c r="QZE213" s="15"/>
      <c r="QZF213" s="15"/>
      <c r="QZG213" s="15"/>
      <c r="QZH213" s="15"/>
      <c r="QZI213" s="15"/>
      <c r="QZJ213" s="15"/>
      <c r="QZK213" s="15"/>
      <c r="QZL213" s="15"/>
      <c r="QZM213" s="15"/>
      <c r="QZN213" s="15"/>
      <c r="QZO213" s="15"/>
      <c r="QZP213" s="15"/>
      <c r="QZQ213" s="15"/>
      <c r="QZR213" s="15"/>
      <c r="QZS213" s="15"/>
      <c r="QZT213" s="15"/>
      <c r="QZU213" s="15"/>
      <c r="QZV213" s="15"/>
      <c r="QZW213" s="15"/>
      <c r="QZX213" s="15"/>
      <c r="QZY213" s="15"/>
      <c r="QZZ213" s="15"/>
      <c r="RAA213" s="15"/>
      <c r="RAB213" s="15"/>
      <c r="RAC213" s="15"/>
      <c r="RAD213" s="15"/>
      <c r="RAE213" s="15"/>
      <c r="RAF213" s="15"/>
      <c r="RAG213" s="15"/>
      <c r="RAH213" s="15"/>
      <c r="RAI213" s="15"/>
      <c r="RAJ213" s="15"/>
      <c r="RAK213" s="15"/>
      <c r="RAL213" s="15"/>
      <c r="RAM213" s="15"/>
      <c r="RAN213" s="15"/>
      <c r="RAO213" s="15"/>
      <c r="RAP213" s="15"/>
      <c r="RAQ213" s="15"/>
      <c r="RAR213" s="15"/>
      <c r="RAS213" s="15"/>
      <c r="RAT213" s="15"/>
      <c r="RAU213" s="15"/>
      <c r="RAV213" s="15"/>
      <c r="RAW213" s="15"/>
      <c r="RAX213" s="15"/>
      <c r="RAY213" s="15"/>
      <c r="RAZ213" s="15"/>
      <c r="RBA213" s="15"/>
      <c r="RBB213" s="15"/>
      <c r="RBC213" s="15"/>
      <c r="RBD213" s="15"/>
      <c r="RBE213" s="15"/>
      <c r="RBF213" s="15"/>
      <c r="RBG213" s="15"/>
      <c r="RBH213" s="15"/>
      <c r="RBI213" s="15"/>
      <c r="RBJ213" s="15"/>
      <c r="RBK213" s="15"/>
      <c r="RBL213" s="15"/>
      <c r="RBM213" s="15"/>
      <c r="RBN213" s="15"/>
      <c r="RBO213" s="15"/>
      <c r="RBP213" s="15"/>
      <c r="RBQ213" s="15"/>
      <c r="RBR213" s="15"/>
      <c r="RBS213" s="15"/>
      <c r="RBT213" s="15"/>
      <c r="RBU213" s="15"/>
      <c r="RBV213" s="15"/>
      <c r="RBW213" s="15"/>
      <c r="RBX213" s="15"/>
      <c r="RBY213" s="15"/>
      <c r="RBZ213" s="15"/>
      <c r="RCA213" s="15"/>
      <c r="RCB213" s="15"/>
      <c r="RCC213" s="15"/>
      <c r="RCD213" s="15"/>
      <c r="RCE213" s="15"/>
      <c r="RCF213" s="15"/>
      <c r="RCG213" s="15"/>
      <c r="RCH213" s="15"/>
      <c r="RCI213" s="15"/>
      <c r="RCJ213" s="15"/>
      <c r="RCK213" s="15"/>
      <c r="RCL213" s="15"/>
      <c r="RCM213" s="15"/>
      <c r="RCN213" s="15"/>
      <c r="RCO213" s="15"/>
      <c r="RCP213" s="15"/>
      <c r="RCQ213" s="15"/>
      <c r="RCR213" s="15"/>
      <c r="RCS213" s="15"/>
      <c r="RCT213" s="15"/>
      <c r="RCU213" s="15"/>
      <c r="RCV213" s="15"/>
      <c r="RCW213" s="15"/>
      <c r="RCX213" s="15"/>
      <c r="RCY213" s="15"/>
      <c r="RCZ213" s="15"/>
      <c r="RDA213" s="15"/>
      <c r="RDB213" s="15"/>
      <c r="RDC213" s="15"/>
      <c r="RDD213" s="15"/>
      <c r="RDE213" s="15"/>
      <c r="RDF213" s="15"/>
      <c r="RDG213" s="15"/>
      <c r="RDH213" s="15"/>
      <c r="RDI213" s="15"/>
      <c r="RDJ213" s="15"/>
      <c r="RDK213" s="15"/>
      <c r="RDL213" s="15"/>
      <c r="RDM213" s="15"/>
      <c r="RDN213" s="15"/>
      <c r="RDO213" s="15"/>
      <c r="RDP213" s="15"/>
      <c r="RDQ213" s="15"/>
      <c r="RDR213" s="15"/>
      <c r="RDS213" s="15"/>
      <c r="RDT213" s="15"/>
      <c r="RDU213" s="15"/>
      <c r="RDV213" s="15"/>
      <c r="RDW213" s="15"/>
      <c r="RDX213" s="15"/>
      <c r="RDY213" s="15"/>
      <c r="RDZ213" s="15"/>
      <c r="REA213" s="15"/>
      <c r="REB213" s="15"/>
      <c r="REC213" s="15"/>
      <c r="RED213" s="15"/>
      <c r="REE213" s="15"/>
      <c r="REF213" s="15"/>
      <c r="REG213" s="15"/>
      <c r="REH213" s="15"/>
      <c r="REI213" s="15"/>
      <c r="REJ213" s="15"/>
      <c r="REK213" s="15"/>
      <c r="REL213" s="15"/>
      <c r="REM213" s="15"/>
      <c r="REN213" s="15"/>
      <c r="REO213" s="15"/>
      <c r="REP213" s="15"/>
      <c r="REQ213" s="15"/>
      <c r="RER213" s="15"/>
      <c r="RES213" s="15"/>
      <c r="RET213" s="15"/>
      <c r="REU213" s="15"/>
      <c r="REV213" s="15"/>
      <c r="REW213" s="15"/>
      <c r="REX213" s="15"/>
      <c r="REY213" s="15"/>
      <c r="REZ213" s="15"/>
      <c r="RFA213" s="15"/>
      <c r="RFB213" s="15"/>
      <c r="RFC213" s="15"/>
      <c r="RFD213" s="15"/>
      <c r="RFE213" s="15"/>
      <c r="RFF213" s="15"/>
      <c r="RFG213" s="15"/>
      <c r="RFH213" s="15"/>
      <c r="RFI213" s="15"/>
      <c r="RFJ213" s="15"/>
      <c r="RFK213" s="15"/>
      <c r="RFL213" s="15"/>
      <c r="RFM213" s="15"/>
      <c r="RFN213" s="15"/>
      <c r="RFO213" s="15"/>
      <c r="RFP213" s="15"/>
      <c r="RFQ213" s="15"/>
      <c r="RFR213" s="15"/>
      <c r="RFS213" s="15"/>
      <c r="RFT213" s="15"/>
      <c r="RFU213" s="15"/>
      <c r="RFV213" s="15"/>
      <c r="RFW213" s="15"/>
      <c r="RFX213" s="15"/>
      <c r="RFY213" s="15"/>
      <c r="RFZ213" s="15"/>
      <c r="RGA213" s="15"/>
      <c r="RGB213" s="15"/>
      <c r="RGC213" s="15"/>
      <c r="RGD213" s="15"/>
      <c r="RGE213" s="15"/>
      <c r="RGF213" s="15"/>
      <c r="RGG213" s="15"/>
      <c r="RGH213" s="15"/>
      <c r="RGI213" s="15"/>
      <c r="RGJ213" s="15"/>
      <c r="RGK213" s="15"/>
      <c r="RGL213" s="15"/>
      <c r="RGM213" s="15"/>
      <c r="RGN213" s="15"/>
      <c r="RGO213" s="15"/>
      <c r="RGP213" s="15"/>
      <c r="RGQ213" s="15"/>
      <c r="RGR213" s="15"/>
      <c r="RGS213" s="15"/>
      <c r="RGT213" s="15"/>
      <c r="RGU213" s="15"/>
      <c r="RGV213" s="15"/>
      <c r="RGW213" s="15"/>
      <c r="RGX213" s="15"/>
      <c r="RGY213" s="15"/>
      <c r="RGZ213" s="15"/>
      <c r="RHA213" s="15"/>
      <c r="RHB213" s="15"/>
      <c r="RHC213" s="15"/>
      <c r="RHD213" s="15"/>
      <c r="RHE213" s="15"/>
      <c r="RHF213" s="15"/>
      <c r="RHG213" s="15"/>
      <c r="RHH213" s="15"/>
      <c r="RHI213" s="15"/>
      <c r="RHJ213" s="15"/>
      <c r="RHK213" s="15"/>
      <c r="RHL213" s="15"/>
      <c r="RHM213" s="15"/>
      <c r="RHN213" s="15"/>
      <c r="RHO213" s="15"/>
      <c r="RHP213" s="15"/>
      <c r="RHQ213" s="15"/>
      <c r="RHR213" s="15"/>
      <c r="RHS213" s="15"/>
      <c r="RHT213" s="15"/>
      <c r="RHU213" s="15"/>
      <c r="RHV213" s="15"/>
      <c r="RHW213" s="15"/>
      <c r="RHX213" s="15"/>
      <c r="RHY213" s="15"/>
      <c r="RHZ213" s="15"/>
      <c r="RIA213" s="15"/>
      <c r="RIB213" s="15"/>
      <c r="RIC213" s="15"/>
      <c r="RID213" s="15"/>
      <c r="RIE213" s="15"/>
      <c r="RIF213" s="15"/>
      <c r="RIG213" s="15"/>
      <c r="RIH213" s="15"/>
      <c r="RII213" s="15"/>
      <c r="RIJ213" s="15"/>
      <c r="RIK213" s="15"/>
      <c r="RIL213" s="15"/>
      <c r="RIM213" s="15"/>
      <c r="RIN213" s="15"/>
      <c r="RIO213" s="15"/>
      <c r="RIP213" s="15"/>
      <c r="RIQ213" s="15"/>
      <c r="RIR213" s="15"/>
      <c r="RIS213" s="15"/>
      <c r="RIT213" s="15"/>
      <c r="RIU213" s="15"/>
      <c r="RIV213" s="15"/>
      <c r="RIW213" s="15"/>
      <c r="RIX213" s="15"/>
      <c r="RIY213" s="15"/>
      <c r="RIZ213" s="15"/>
      <c r="RJA213" s="15"/>
      <c r="RJB213" s="15"/>
      <c r="RJC213" s="15"/>
      <c r="RJD213" s="15"/>
      <c r="RJE213" s="15"/>
      <c r="RJF213" s="15"/>
      <c r="RJG213" s="15"/>
      <c r="RJH213" s="15"/>
      <c r="RJI213" s="15"/>
      <c r="RJJ213" s="15"/>
      <c r="RJK213" s="15"/>
      <c r="RJL213" s="15"/>
      <c r="RJM213" s="15"/>
      <c r="RJN213" s="15"/>
      <c r="RJO213" s="15"/>
      <c r="RJP213" s="15"/>
      <c r="RJQ213" s="15"/>
      <c r="RJR213" s="15"/>
      <c r="RJS213" s="15"/>
      <c r="RJT213" s="15"/>
      <c r="RJU213" s="15"/>
      <c r="RJV213" s="15"/>
      <c r="RJW213" s="15"/>
      <c r="RJX213" s="15"/>
      <c r="RJY213" s="15"/>
      <c r="RJZ213" s="15"/>
      <c r="RKA213" s="15"/>
      <c r="RKB213" s="15"/>
      <c r="RKC213" s="15"/>
      <c r="RKD213" s="15"/>
      <c r="RKE213" s="15"/>
      <c r="RKF213" s="15"/>
      <c r="RKG213" s="15"/>
      <c r="RKH213" s="15"/>
      <c r="RKI213" s="15"/>
      <c r="RKJ213" s="15"/>
      <c r="RKK213" s="15"/>
      <c r="RKL213" s="15"/>
      <c r="RKM213" s="15"/>
      <c r="RKN213" s="15"/>
      <c r="RKO213" s="15"/>
      <c r="RKP213" s="15"/>
      <c r="RKQ213" s="15"/>
      <c r="RKR213" s="15"/>
      <c r="RKS213" s="15"/>
      <c r="RKT213" s="15"/>
      <c r="RKU213" s="15"/>
      <c r="RKV213" s="15"/>
      <c r="RKW213" s="15"/>
      <c r="RKX213" s="15"/>
      <c r="RKY213" s="15"/>
      <c r="RKZ213" s="15"/>
      <c r="RLA213" s="15"/>
      <c r="RLB213" s="15"/>
      <c r="RLC213" s="15"/>
      <c r="RLD213" s="15"/>
      <c r="RLE213" s="15"/>
      <c r="RLF213" s="15"/>
      <c r="RLG213" s="15"/>
      <c r="RLH213" s="15"/>
      <c r="RLI213" s="15"/>
      <c r="RLJ213" s="15"/>
      <c r="RLK213" s="15"/>
      <c r="RLL213" s="15"/>
      <c r="RLM213" s="15"/>
      <c r="RLN213" s="15"/>
      <c r="RLO213" s="15"/>
      <c r="RLP213" s="15"/>
      <c r="RLQ213" s="15"/>
      <c r="RLR213" s="15"/>
      <c r="RLS213" s="15"/>
      <c r="RLT213" s="15"/>
      <c r="RLU213" s="15"/>
      <c r="RLV213" s="15"/>
      <c r="RLW213" s="15"/>
      <c r="RLX213" s="15"/>
      <c r="RLY213" s="15"/>
      <c r="RLZ213" s="15"/>
      <c r="RMA213" s="15"/>
      <c r="RMB213" s="15"/>
      <c r="RMC213" s="15"/>
      <c r="RMD213" s="15"/>
      <c r="RME213" s="15"/>
      <c r="RMF213" s="15"/>
      <c r="RMG213" s="15"/>
      <c r="RMH213" s="15"/>
      <c r="RMI213" s="15"/>
      <c r="RMJ213" s="15"/>
      <c r="RMK213" s="15"/>
      <c r="RML213" s="15"/>
      <c r="RMM213" s="15"/>
      <c r="RMN213" s="15"/>
      <c r="RMO213" s="15"/>
      <c r="RMP213" s="15"/>
      <c r="RMQ213" s="15"/>
      <c r="RMR213" s="15"/>
      <c r="RMS213" s="15"/>
      <c r="RMT213" s="15"/>
      <c r="RMU213" s="15"/>
      <c r="RMV213" s="15"/>
      <c r="RMW213" s="15"/>
      <c r="RMX213" s="15"/>
      <c r="RMY213" s="15"/>
      <c r="RMZ213" s="15"/>
      <c r="RNA213" s="15"/>
      <c r="RNB213" s="15"/>
      <c r="RNC213" s="15"/>
      <c r="RND213" s="15"/>
      <c r="RNE213" s="15"/>
      <c r="RNF213" s="15"/>
      <c r="RNG213" s="15"/>
      <c r="RNH213" s="15"/>
      <c r="RNI213" s="15"/>
      <c r="RNJ213" s="15"/>
      <c r="RNK213" s="15"/>
      <c r="RNL213" s="15"/>
      <c r="RNM213" s="15"/>
      <c r="RNN213" s="15"/>
      <c r="RNO213" s="15"/>
      <c r="RNP213" s="15"/>
      <c r="RNQ213" s="15"/>
      <c r="RNR213" s="15"/>
      <c r="RNS213" s="15"/>
      <c r="RNT213" s="15"/>
      <c r="RNU213" s="15"/>
      <c r="RNV213" s="15"/>
      <c r="RNW213" s="15"/>
      <c r="RNX213" s="15"/>
      <c r="RNY213" s="15"/>
      <c r="RNZ213" s="15"/>
      <c r="ROA213" s="15"/>
      <c r="ROB213" s="15"/>
      <c r="ROC213" s="15"/>
      <c r="ROD213" s="15"/>
      <c r="ROE213" s="15"/>
      <c r="ROF213" s="15"/>
      <c r="ROG213" s="15"/>
      <c r="ROH213" s="15"/>
      <c r="ROI213" s="15"/>
      <c r="ROJ213" s="15"/>
      <c r="ROK213" s="15"/>
      <c r="ROL213" s="15"/>
      <c r="ROM213" s="15"/>
      <c r="RON213" s="15"/>
      <c r="ROO213" s="15"/>
      <c r="ROP213" s="15"/>
      <c r="ROQ213" s="15"/>
      <c r="ROR213" s="15"/>
      <c r="ROS213" s="15"/>
      <c r="ROT213" s="15"/>
      <c r="ROU213" s="15"/>
      <c r="ROV213" s="15"/>
      <c r="ROW213" s="15"/>
      <c r="ROX213" s="15"/>
      <c r="ROY213" s="15"/>
      <c r="ROZ213" s="15"/>
      <c r="RPA213" s="15"/>
      <c r="RPB213" s="15"/>
      <c r="RPC213" s="15"/>
      <c r="RPD213" s="15"/>
      <c r="RPE213" s="15"/>
      <c r="RPF213" s="15"/>
      <c r="RPG213" s="15"/>
      <c r="RPH213" s="15"/>
      <c r="RPI213" s="15"/>
      <c r="RPJ213" s="15"/>
      <c r="RPK213" s="15"/>
      <c r="RPL213" s="15"/>
      <c r="RPM213" s="15"/>
      <c r="RPN213" s="15"/>
      <c r="RPO213" s="15"/>
      <c r="RPP213" s="15"/>
      <c r="RPQ213" s="15"/>
      <c r="RPR213" s="15"/>
      <c r="RPS213" s="15"/>
      <c r="RPT213" s="15"/>
      <c r="RPU213" s="15"/>
      <c r="RPV213" s="15"/>
      <c r="RPW213" s="15"/>
      <c r="RPX213" s="15"/>
      <c r="RPY213" s="15"/>
      <c r="RPZ213" s="15"/>
      <c r="RQA213" s="15"/>
      <c r="RQB213" s="15"/>
      <c r="RQC213" s="15"/>
      <c r="RQD213" s="15"/>
      <c r="RQE213" s="15"/>
      <c r="RQF213" s="15"/>
      <c r="RQG213" s="15"/>
      <c r="RQH213" s="15"/>
      <c r="RQI213" s="15"/>
      <c r="RQJ213" s="15"/>
      <c r="RQK213" s="15"/>
      <c r="RQL213" s="15"/>
      <c r="RQM213" s="15"/>
      <c r="RQN213" s="15"/>
      <c r="RQO213" s="15"/>
      <c r="RQP213" s="15"/>
      <c r="RQQ213" s="15"/>
      <c r="RQR213" s="15"/>
      <c r="RQS213" s="15"/>
      <c r="RQT213" s="15"/>
      <c r="RQU213" s="15"/>
      <c r="RQV213" s="15"/>
      <c r="RQW213" s="15"/>
      <c r="RQX213" s="15"/>
      <c r="RQY213" s="15"/>
      <c r="RQZ213" s="15"/>
      <c r="RRA213" s="15"/>
      <c r="RRB213" s="15"/>
      <c r="RRC213" s="15"/>
      <c r="RRD213" s="15"/>
      <c r="RRE213" s="15"/>
      <c r="RRF213" s="15"/>
      <c r="RRG213" s="15"/>
      <c r="RRH213" s="15"/>
      <c r="RRI213" s="15"/>
      <c r="RRJ213" s="15"/>
      <c r="RRK213" s="15"/>
      <c r="RRL213" s="15"/>
      <c r="RRM213" s="15"/>
      <c r="RRN213" s="15"/>
      <c r="RRO213" s="15"/>
      <c r="RRP213" s="15"/>
      <c r="RRQ213" s="15"/>
      <c r="RRR213" s="15"/>
      <c r="RRS213" s="15"/>
      <c r="RRT213" s="15"/>
      <c r="RRU213" s="15"/>
      <c r="RRV213" s="15"/>
      <c r="RRW213" s="15"/>
      <c r="RRX213" s="15"/>
      <c r="RRY213" s="15"/>
      <c r="RRZ213" s="15"/>
      <c r="RSA213" s="15"/>
      <c r="RSB213" s="15"/>
      <c r="RSC213" s="15"/>
      <c r="RSD213" s="15"/>
      <c r="RSE213" s="15"/>
      <c r="RSF213" s="15"/>
      <c r="RSG213" s="15"/>
      <c r="RSH213" s="15"/>
      <c r="RSI213" s="15"/>
      <c r="RSJ213" s="15"/>
      <c r="RSK213" s="15"/>
      <c r="RSL213" s="15"/>
      <c r="RSM213" s="15"/>
      <c r="RSN213" s="15"/>
      <c r="RSO213" s="15"/>
      <c r="RSP213" s="15"/>
      <c r="RSQ213" s="15"/>
      <c r="RSR213" s="15"/>
      <c r="RSS213" s="15"/>
      <c r="RST213" s="15"/>
      <c r="RSU213" s="15"/>
      <c r="RSV213" s="15"/>
      <c r="RSW213" s="15"/>
      <c r="RSX213" s="15"/>
      <c r="RSY213" s="15"/>
      <c r="RSZ213" s="15"/>
      <c r="RTA213" s="15"/>
      <c r="RTB213" s="15"/>
      <c r="RTC213" s="15"/>
      <c r="RTD213" s="15"/>
      <c r="RTE213" s="15"/>
      <c r="RTF213" s="15"/>
      <c r="RTG213" s="15"/>
      <c r="RTH213" s="15"/>
      <c r="RTI213" s="15"/>
      <c r="RTJ213" s="15"/>
      <c r="RTK213" s="15"/>
      <c r="RTL213" s="15"/>
      <c r="RTM213" s="15"/>
      <c r="RTN213" s="15"/>
      <c r="RTO213" s="15"/>
      <c r="RTP213" s="15"/>
      <c r="RTQ213" s="15"/>
      <c r="RTR213" s="15"/>
      <c r="RTS213" s="15"/>
      <c r="RTT213" s="15"/>
      <c r="RTU213" s="15"/>
      <c r="RTV213" s="15"/>
      <c r="RTW213" s="15"/>
      <c r="RTX213" s="15"/>
      <c r="RTY213" s="15"/>
      <c r="RTZ213" s="15"/>
      <c r="RUA213" s="15"/>
      <c r="RUB213" s="15"/>
      <c r="RUC213" s="15"/>
      <c r="RUD213" s="15"/>
      <c r="RUE213" s="15"/>
      <c r="RUF213" s="15"/>
      <c r="RUG213" s="15"/>
      <c r="RUH213" s="15"/>
      <c r="RUI213" s="15"/>
      <c r="RUJ213" s="15"/>
      <c r="RUK213" s="15"/>
      <c r="RUL213" s="15"/>
      <c r="RUM213" s="15"/>
      <c r="RUN213" s="15"/>
      <c r="RUO213" s="15"/>
      <c r="RUP213" s="15"/>
      <c r="RUQ213" s="15"/>
      <c r="RUR213" s="15"/>
      <c r="RUS213" s="15"/>
      <c r="RUT213" s="15"/>
      <c r="RUU213" s="15"/>
      <c r="RUV213" s="15"/>
      <c r="RUW213" s="15"/>
      <c r="RUX213" s="15"/>
      <c r="RUY213" s="15"/>
      <c r="RUZ213" s="15"/>
      <c r="RVA213" s="15"/>
      <c r="RVB213" s="15"/>
      <c r="RVC213" s="15"/>
      <c r="RVD213" s="15"/>
      <c r="RVE213" s="15"/>
      <c r="RVF213" s="15"/>
      <c r="RVG213" s="15"/>
      <c r="RVH213" s="15"/>
      <c r="RVI213" s="15"/>
      <c r="RVJ213" s="15"/>
      <c r="RVK213" s="15"/>
      <c r="RVL213" s="15"/>
      <c r="RVM213" s="15"/>
      <c r="RVN213" s="15"/>
      <c r="RVO213" s="15"/>
      <c r="RVP213" s="15"/>
      <c r="RVQ213" s="15"/>
      <c r="RVR213" s="15"/>
      <c r="RVS213" s="15"/>
      <c r="RVT213" s="15"/>
      <c r="RVU213" s="15"/>
      <c r="RVV213" s="15"/>
      <c r="RVW213" s="15"/>
      <c r="RVX213" s="15"/>
      <c r="RVY213" s="15"/>
      <c r="RVZ213" s="15"/>
      <c r="RWA213" s="15"/>
      <c r="RWB213" s="15"/>
      <c r="RWC213" s="15"/>
      <c r="RWD213" s="15"/>
      <c r="RWE213" s="15"/>
      <c r="RWF213" s="15"/>
      <c r="RWG213" s="15"/>
      <c r="RWH213" s="15"/>
      <c r="RWI213" s="15"/>
      <c r="RWJ213" s="15"/>
      <c r="RWK213" s="15"/>
      <c r="RWL213" s="15"/>
      <c r="RWM213" s="15"/>
      <c r="RWN213" s="15"/>
      <c r="RWO213" s="15"/>
      <c r="RWP213" s="15"/>
      <c r="RWQ213" s="15"/>
      <c r="RWR213" s="15"/>
      <c r="RWS213" s="15"/>
      <c r="RWT213" s="15"/>
      <c r="RWU213" s="15"/>
      <c r="RWV213" s="15"/>
      <c r="RWW213" s="15"/>
      <c r="RWX213" s="15"/>
      <c r="RWY213" s="15"/>
      <c r="RWZ213" s="15"/>
      <c r="RXA213" s="15"/>
      <c r="RXB213" s="15"/>
      <c r="RXC213" s="15"/>
      <c r="RXD213" s="15"/>
      <c r="RXE213" s="15"/>
      <c r="RXF213" s="15"/>
      <c r="RXG213" s="15"/>
      <c r="RXH213" s="15"/>
      <c r="RXI213" s="15"/>
      <c r="RXJ213" s="15"/>
      <c r="RXK213" s="15"/>
      <c r="RXL213" s="15"/>
      <c r="RXM213" s="15"/>
      <c r="RXN213" s="15"/>
      <c r="RXO213" s="15"/>
      <c r="RXP213" s="15"/>
      <c r="RXQ213" s="15"/>
      <c r="RXR213" s="15"/>
      <c r="RXS213" s="15"/>
      <c r="RXT213" s="15"/>
      <c r="RXU213" s="15"/>
      <c r="RXV213" s="15"/>
      <c r="RXW213" s="15"/>
      <c r="RXX213" s="15"/>
      <c r="RXY213" s="15"/>
      <c r="RXZ213" s="15"/>
      <c r="RYA213" s="15"/>
      <c r="RYB213" s="15"/>
      <c r="RYC213" s="15"/>
      <c r="RYD213" s="15"/>
      <c r="RYE213" s="15"/>
      <c r="RYF213" s="15"/>
      <c r="RYG213" s="15"/>
      <c r="RYH213" s="15"/>
      <c r="RYI213" s="15"/>
      <c r="RYJ213" s="15"/>
      <c r="RYK213" s="15"/>
      <c r="RYL213" s="15"/>
      <c r="RYM213" s="15"/>
      <c r="RYN213" s="15"/>
      <c r="RYO213" s="15"/>
      <c r="RYP213" s="15"/>
      <c r="RYQ213" s="15"/>
      <c r="RYR213" s="15"/>
      <c r="RYS213" s="15"/>
      <c r="RYT213" s="15"/>
      <c r="RYU213" s="15"/>
      <c r="RYV213" s="15"/>
      <c r="RYW213" s="15"/>
      <c r="RYX213" s="15"/>
      <c r="RYY213" s="15"/>
      <c r="RYZ213" s="15"/>
      <c r="RZA213" s="15"/>
      <c r="RZB213" s="15"/>
      <c r="RZC213" s="15"/>
      <c r="RZD213" s="15"/>
      <c r="RZE213" s="15"/>
      <c r="RZF213" s="15"/>
      <c r="RZG213" s="15"/>
      <c r="RZH213" s="15"/>
      <c r="RZI213" s="15"/>
      <c r="RZJ213" s="15"/>
      <c r="RZK213" s="15"/>
      <c r="RZL213" s="15"/>
      <c r="RZM213" s="15"/>
      <c r="RZN213" s="15"/>
      <c r="RZO213" s="15"/>
      <c r="RZP213" s="15"/>
      <c r="RZQ213" s="15"/>
      <c r="RZR213" s="15"/>
      <c r="RZS213" s="15"/>
      <c r="RZT213" s="15"/>
      <c r="RZU213" s="15"/>
      <c r="RZV213" s="15"/>
      <c r="RZW213" s="15"/>
      <c r="RZX213" s="15"/>
      <c r="RZY213" s="15"/>
      <c r="RZZ213" s="15"/>
      <c r="SAA213" s="15"/>
      <c r="SAB213" s="15"/>
      <c r="SAC213" s="15"/>
      <c r="SAD213" s="15"/>
      <c r="SAE213" s="15"/>
      <c r="SAF213" s="15"/>
      <c r="SAG213" s="15"/>
      <c r="SAH213" s="15"/>
      <c r="SAI213" s="15"/>
      <c r="SAJ213" s="15"/>
      <c r="SAK213" s="15"/>
      <c r="SAL213" s="15"/>
      <c r="SAM213" s="15"/>
      <c r="SAN213" s="15"/>
      <c r="SAO213" s="15"/>
      <c r="SAP213" s="15"/>
      <c r="SAQ213" s="15"/>
      <c r="SAR213" s="15"/>
      <c r="SAS213" s="15"/>
      <c r="SAT213" s="15"/>
      <c r="SAU213" s="15"/>
      <c r="SAV213" s="15"/>
      <c r="SAW213" s="15"/>
      <c r="SAX213" s="15"/>
      <c r="SAY213" s="15"/>
      <c r="SAZ213" s="15"/>
      <c r="SBA213" s="15"/>
      <c r="SBB213" s="15"/>
      <c r="SBC213" s="15"/>
      <c r="SBD213" s="15"/>
      <c r="SBE213" s="15"/>
      <c r="SBF213" s="15"/>
      <c r="SBG213" s="15"/>
      <c r="SBH213" s="15"/>
      <c r="SBI213" s="15"/>
      <c r="SBJ213" s="15"/>
      <c r="SBK213" s="15"/>
      <c r="SBL213" s="15"/>
      <c r="SBM213" s="15"/>
      <c r="SBN213" s="15"/>
      <c r="SBO213" s="15"/>
      <c r="SBP213" s="15"/>
      <c r="SBQ213" s="15"/>
      <c r="SBR213" s="15"/>
      <c r="SBS213" s="15"/>
      <c r="SBT213" s="15"/>
      <c r="SBU213" s="15"/>
      <c r="SBV213" s="15"/>
      <c r="SBW213" s="15"/>
      <c r="SBX213" s="15"/>
      <c r="SBY213" s="15"/>
      <c r="SBZ213" s="15"/>
      <c r="SCA213" s="15"/>
      <c r="SCB213" s="15"/>
      <c r="SCC213" s="15"/>
      <c r="SCD213" s="15"/>
      <c r="SCE213" s="15"/>
      <c r="SCF213" s="15"/>
      <c r="SCG213" s="15"/>
      <c r="SCH213" s="15"/>
      <c r="SCI213" s="15"/>
      <c r="SCJ213" s="15"/>
      <c r="SCK213" s="15"/>
      <c r="SCL213" s="15"/>
      <c r="SCM213" s="15"/>
      <c r="SCN213" s="15"/>
      <c r="SCO213" s="15"/>
      <c r="SCP213" s="15"/>
      <c r="SCQ213" s="15"/>
      <c r="SCR213" s="15"/>
      <c r="SCS213" s="15"/>
      <c r="SCT213" s="15"/>
      <c r="SCU213" s="15"/>
      <c r="SCV213" s="15"/>
      <c r="SCW213" s="15"/>
      <c r="SCX213" s="15"/>
      <c r="SCY213" s="15"/>
      <c r="SCZ213" s="15"/>
      <c r="SDA213" s="15"/>
      <c r="SDB213" s="15"/>
      <c r="SDC213" s="15"/>
      <c r="SDD213" s="15"/>
      <c r="SDE213" s="15"/>
      <c r="SDF213" s="15"/>
      <c r="SDG213" s="15"/>
      <c r="SDH213" s="15"/>
      <c r="SDI213" s="15"/>
      <c r="SDJ213" s="15"/>
      <c r="SDK213" s="15"/>
      <c r="SDL213" s="15"/>
      <c r="SDM213" s="15"/>
      <c r="SDN213" s="15"/>
      <c r="SDO213" s="15"/>
      <c r="SDP213" s="15"/>
      <c r="SDQ213" s="15"/>
      <c r="SDR213" s="15"/>
      <c r="SDS213" s="15"/>
      <c r="SDT213" s="15"/>
      <c r="SDU213" s="15"/>
      <c r="SDV213" s="15"/>
      <c r="SDW213" s="15"/>
      <c r="SDX213" s="15"/>
      <c r="SDY213" s="15"/>
      <c r="SDZ213" s="15"/>
      <c r="SEA213" s="15"/>
      <c r="SEB213" s="15"/>
      <c r="SEC213" s="15"/>
      <c r="SED213" s="15"/>
      <c r="SEE213" s="15"/>
      <c r="SEF213" s="15"/>
      <c r="SEG213" s="15"/>
      <c r="SEH213" s="15"/>
      <c r="SEI213" s="15"/>
      <c r="SEJ213" s="15"/>
      <c r="SEK213" s="15"/>
      <c r="SEL213" s="15"/>
      <c r="SEM213" s="15"/>
      <c r="SEN213" s="15"/>
      <c r="SEO213" s="15"/>
      <c r="SEP213" s="15"/>
      <c r="SEQ213" s="15"/>
      <c r="SER213" s="15"/>
      <c r="SES213" s="15"/>
      <c r="SET213" s="15"/>
      <c r="SEU213" s="15"/>
      <c r="SEV213" s="15"/>
      <c r="SEW213" s="15"/>
      <c r="SEX213" s="15"/>
      <c r="SEY213" s="15"/>
      <c r="SEZ213" s="15"/>
      <c r="SFA213" s="15"/>
      <c r="SFB213" s="15"/>
      <c r="SFC213" s="15"/>
      <c r="SFD213" s="15"/>
      <c r="SFE213" s="15"/>
      <c r="SFF213" s="15"/>
      <c r="SFG213" s="15"/>
      <c r="SFH213" s="15"/>
      <c r="SFI213" s="15"/>
      <c r="SFJ213" s="15"/>
      <c r="SFK213" s="15"/>
      <c r="SFL213" s="15"/>
      <c r="SFM213" s="15"/>
      <c r="SFN213" s="15"/>
      <c r="SFO213" s="15"/>
      <c r="SFP213" s="15"/>
      <c r="SFQ213" s="15"/>
      <c r="SFR213" s="15"/>
      <c r="SFS213" s="15"/>
      <c r="SFT213" s="15"/>
      <c r="SFU213" s="15"/>
      <c r="SFV213" s="15"/>
      <c r="SFW213" s="15"/>
      <c r="SFX213" s="15"/>
      <c r="SFY213" s="15"/>
      <c r="SFZ213" s="15"/>
      <c r="SGA213" s="15"/>
      <c r="SGB213" s="15"/>
      <c r="SGC213" s="15"/>
      <c r="SGD213" s="15"/>
      <c r="SGE213" s="15"/>
      <c r="SGF213" s="15"/>
      <c r="SGG213" s="15"/>
      <c r="SGH213" s="15"/>
      <c r="SGI213" s="15"/>
      <c r="SGJ213" s="15"/>
      <c r="SGK213" s="15"/>
      <c r="SGL213" s="15"/>
      <c r="SGM213" s="15"/>
      <c r="SGN213" s="15"/>
      <c r="SGO213" s="15"/>
      <c r="SGP213" s="15"/>
      <c r="SGQ213" s="15"/>
      <c r="SGR213" s="15"/>
      <c r="SGS213" s="15"/>
      <c r="SGT213" s="15"/>
      <c r="SGU213" s="15"/>
      <c r="SGV213" s="15"/>
      <c r="SGW213" s="15"/>
      <c r="SGX213" s="15"/>
      <c r="SGY213" s="15"/>
      <c r="SGZ213" s="15"/>
      <c r="SHA213" s="15"/>
      <c r="SHB213" s="15"/>
      <c r="SHC213" s="15"/>
      <c r="SHD213" s="15"/>
      <c r="SHE213" s="15"/>
      <c r="SHF213" s="15"/>
      <c r="SHG213" s="15"/>
      <c r="SHH213" s="15"/>
      <c r="SHI213" s="15"/>
      <c r="SHJ213" s="15"/>
      <c r="SHK213" s="15"/>
      <c r="SHL213" s="15"/>
      <c r="SHM213" s="15"/>
      <c r="SHN213" s="15"/>
      <c r="SHO213" s="15"/>
      <c r="SHP213" s="15"/>
      <c r="SHQ213" s="15"/>
      <c r="SHR213" s="15"/>
      <c r="SHS213" s="15"/>
      <c r="SHT213" s="15"/>
      <c r="SHU213" s="15"/>
      <c r="SHV213" s="15"/>
      <c r="SHW213" s="15"/>
      <c r="SHX213" s="15"/>
      <c r="SHY213" s="15"/>
      <c r="SHZ213" s="15"/>
      <c r="SIA213" s="15"/>
      <c r="SIB213" s="15"/>
      <c r="SIC213" s="15"/>
      <c r="SID213" s="15"/>
      <c r="SIE213" s="15"/>
      <c r="SIF213" s="15"/>
      <c r="SIG213" s="15"/>
      <c r="SIH213" s="15"/>
      <c r="SII213" s="15"/>
      <c r="SIJ213" s="15"/>
      <c r="SIK213" s="15"/>
      <c r="SIL213" s="15"/>
      <c r="SIM213" s="15"/>
      <c r="SIN213" s="15"/>
      <c r="SIO213" s="15"/>
      <c r="SIP213" s="15"/>
      <c r="SIQ213" s="15"/>
      <c r="SIR213" s="15"/>
      <c r="SIS213" s="15"/>
      <c r="SIT213" s="15"/>
      <c r="SIU213" s="15"/>
      <c r="SIV213" s="15"/>
      <c r="SIW213" s="15"/>
      <c r="SIX213" s="15"/>
      <c r="SIY213" s="15"/>
      <c r="SIZ213" s="15"/>
      <c r="SJA213" s="15"/>
      <c r="SJB213" s="15"/>
      <c r="SJC213" s="15"/>
      <c r="SJD213" s="15"/>
      <c r="SJE213" s="15"/>
      <c r="SJF213" s="15"/>
      <c r="SJG213" s="15"/>
      <c r="SJH213" s="15"/>
      <c r="SJI213" s="15"/>
      <c r="SJJ213" s="15"/>
      <c r="SJK213" s="15"/>
      <c r="SJL213" s="15"/>
      <c r="SJM213" s="15"/>
      <c r="SJN213" s="15"/>
      <c r="SJO213" s="15"/>
      <c r="SJP213" s="15"/>
      <c r="SJQ213" s="15"/>
      <c r="SJR213" s="15"/>
      <c r="SJS213" s="15"/>
      <c r="SJT213" s="15"/>
      <c r="SJU213" s="15"/>
      <c r="SJV213" s="15"/>
      <c r="SJW213" s="15"/>
      <c r="SJX213" s="15"/>
      <c r="SJY213" s="15"/>
      <c r="SJZ213" s="15"/>
      <c r="SKA213" s="15"/>
      <c r="SKB213" s="15"/>
      <c r="SKC213" s="15"/>
      <c r="SKD213" s="15"/>
      <c r="SKE213" s="15"/>
      <c r="SKF213" s="15"/>
      <c r="SKG213" s="15"/>
      <c r="SKH213" s="15"/>
      <c r="SKI213" s="15"/>
      <c r="SKJ213" s="15"/>
      <c r="SKK213" s="15"/>
      <c r="SKL213" s="15"/>
      <c r="SKM213" s="15"/>
      <c r="SKN213" s="15"/>
      <c r="SKO213" s="15"/>
      <c r="SKP213" s="15"/>
      <c r="SKQ213" s="15"/>
      <c r="SKR213" s="15"/>
      <c r="SKS213" s="15"/>
      <c r="SKT213" s="15"/>
      <c r="SKU213" s="15"/>
      <c r="SKV213" s="15"/>
      <c r="SKW213" s="15"/>
      <c r="SKX213" s="15"/>
      <c r="SKY213" s="15"/>
      <c r="SKZ213" s="15"/>
      <c r="SLA213" s="15"/>
      <c r="SLB213" s="15"/>
      <c r="SLC213" s="15"/>
      <c r="SLD213" s="15"/>
      <c r="SLE213" s="15"/>
      <c r="SLF213" s="15"/>
      <c r="SLG213" s="15"/>
      <c r="SLH213" s="15"/>
      <c r="SLI213" s="15"/>
      <c r="SLJ213" s="15"/>
      <c r="SLK213" s="15"/>
      <c r="SLL213" s="15"/>
      <c r="SLM213" s="15"/>
      <c r="SLN213" s="15"/>
      <c r="SLO213" s="15"/>
      <c r="SLP213" s="15"/>
      <c r="SLQ213" s="15"/>
      <c r="SLR213" s="15"/>
      <c r="SLS213" s="15"/>
      <c r="SLT213" s="15"/>
      <c r="SLU213" s="15"/>
      <c r="SLV213" s="15"/>
      <c r="SLW213" s="15"/>
      <c r="SLX213" s="15"/>
      <c r="SLY213" s="15"/>
      <c r="SLZ213" s="15"/>
      <c r="SMA213" s="15"/>
      <c r="SMB213" s="15"/>
      <c r="SMC213" s="15"/>
      <c r="SMD213" s="15"/>
      <c r="SME213" s="15"/>
      <c r="SMF213" s="15"/>
      <c r="SMG213" s="15"/>
      <c r="SMH213" s="15"/>
      <c r="SMI213" s="15"/>
      <c r="SMJ213" s="15"/>
      <c r="SMK213" s="15"/>
      <c r="SML213" s="15"/>
      <c r="SMM213" s="15"/>
      <c r="SMN213" s="15"/>
      <c r="SMO213" s="15"/>
      <c r="SMP213" s="15"/>
      <c r="SMQ213" s="15"/>
      <c r="SMR213" s="15"/>
      <c r="SMS213" s="15"/>
      <c r="SMT213" s="15"/>
      <c r="SMU213" s="15"/>
      <c r="SMV213" s="15"/>
      <c r="SMW213" s="15"/>
      <c r="SMX213" s="15"/>
      <c r="SMY213" s="15"/>
      <c r="SMZ213" s="15"/>
      <c r="SNA213" s="15"/>
      <c r="SNB213" s="15"/>
      <c r="SNC213" s="15"/>
      <c r="SND213" s="15"/>
      <c r="SNE213" s="15"/>
      <c r="SNF213" s="15"/>
      <c r="SNG213" s="15"/>
      <c r="SNH213" s="15"/>
      <c r="SNI213" s="15"/>
      <c r="SNJ213" s="15"/>
      <c r="SNK213" s="15"/>
      <c r="SNL213" s="15"/>
      <c r="SNM213" s="15"/>
      <c r="SNN213" s="15"/>
      <c r="SNO213" s="15"/>
      <c r="SNP213" s="15"/>
      <c r="SNQ213" s="15"/>
      <c r="SNR213" s="15"/>
      <c r="SNS213" s="15"/>
      <c r="SNT213" s="15"/>
      <c r="SNU213" s="15"/>
      <c r="SNV213" s="15"/>
      <c r="SNW213" s="15"/>
      <c r="SNX213" s="15"/>
      <c r="SNY213" s="15"/>
      <c r="SNZ213" s="15"/>
      <c r="SOA213" s="15"/>
      <c r="SOB213" s="15"/>
      <c r="SOC213" s="15"/>
      <c r="SOD213" s="15"/>
      <c r="SOE213" s="15"/>
      <c r="SOF213" s="15"/>
      <c r="SOG213" s="15"/>
      <c r="SOH213" s="15"/>
      <c r="SOI213" s="15"/>
      <c r="SOJ213" s="15"/>
      <c r="SOK213" s="15"/>
      <c r="SOL213" s="15"/>
      <c r="SOM213" s="15"/>
      <c r="SON213" s="15"/>
      <c r="SOO213" s="15"/>
      <c r="SOP213" s="15"/>
      <c r="SOQ213" s="15"/>
      <c r="SOR213" s="15"/>
      <c r="SOS213" s="15"/>
      <c r="SOT213" s="15"/>
      <c r="SOU213" s="15"/>
      <c r="SOV213" s="15"/>
      <c r="SOW213" s="15"/>
      <c r="SOX213" s="15"/>
      <c r="SOY213" s="15"/>
      <c r="SOZ213" s="15"/>
      <c r="SPA213" s="15"/>
      <c r="SPB213" s="15"/>
      <c r="SPC213" s="15"/>
      <c r="SPD213" s="15"/>
      <c r="SPE213" s="15"/>
      <c r="SPF213" s="15"/>
      <c r="SPG213" s="15"/>
      <c r="SPH213" s="15"/>
      <c r="SPI213" s="15"/>
      <c r="SPJ213" s="15"/>
      <c r="SPK213" s="15"/>
      <c r="SPL213" s="15"/>
      <c r="SPM213" s="15"/>
      <c r="SPN213" s="15"/>
      <c r="SPO213" s="15"/>
      <c r="SPP213" s="15"/>
      <c r="SPQ213" s="15"/>
      <c r="SPR213" s="15"/>
      <c r="SPS213" s="15"/>
      <c r="SPT213" s="15"/>
      <c r="SPU213" s="15"/>
      <c r="SPV213" s="15"/>
      <c r="SPW213" s="15"/>
      <c r="SPX213" s="15"/>
      <c r="SPY213" s="15"/>
      <c r="SPZ213" s="15"/>
      <c r="SQA213" s="15"/>
      <c r="SQB213" s="15"/>
      <c r="SQC213" s="15"/>
      <c r="SQD213" s="15"/>
      <c r="SQE213" s="15"/>
      <c r="SQF213" s="15"/>
      <c r="SQG213" s="15"/>
      <c r="SQH213" s="15"/>
      <c r="SQI213" s="15"/>
      <c r="SQJ213" s="15"/>
      <c r="SQK213" s="15"/>
      <c r="SQL213" s="15"/>
      <c r="SQM213" s="15"/>
      <c r="SQN213" s="15"/>
      <c r="SQO213" s="15"/>
      <c r="SQP213" s="15"/>
      <c r="SQQ213" s="15"/>
      <c r="SQR213" s="15"/>
      <c r="SQS213" s="15"/>
      <c r="SQT213" s="15"/>
      <c r="SQU213" s="15"/>
      <c r="SQV213" s="15"/>
      <c r="SQW213" s="15"/>
      <c r="SQX213" s="15"/>
      <c r="SQY213" s="15"/>
      <c r="SQZ213" s="15"/>
      <c r="SRA213" s="15"/>
      <c r="SRB213" s="15"/>
      <c r="SRC213" s="15"/>
      <c r="SRD213" s="15"/>
      <c r="SRE213" s="15"/>
      <c r="SRF213" s="15"/>
      <c r="SRG213" s="15"/>
      <c r="SRH213" s="15"/>
      <c r="SRI213" s="15"/>
      <c r="SRJ213" s="15"/>
      <c r="SRK213" s="15"/>
      <c r="SRL213" s="15"/>
      <c r="SRM213" s="15"/>
      <c r="SRN213" s="15"/>
      <c r="SRO213" s="15"/>
      <c r="SRP213" s="15"/>
      <c r="SRQ213" s="15"/>
      <c r="SRR213" s="15"/>
      <c r="SRS213" s="15"/>
      <c r="SRT213" s="15"/>
      <c r="SRU213" s="15"/>
      <c r="SRV213" s="15"/>
      <c r="SRW213" s="15"/>
      <c r="SRX213" s="15"/>
      <c r="SRY213" s="15"/>
      <c r="SRZ213" s="15"/>
      <c r="SSA213" s="15"/>
      <c r="SSB213" s="15"/>
      <c r="SSC213" s="15"/>
      <c r="SSD213" s="15"/>
      <c r="SSE213" s="15"/>
      <c r="SSF213" s="15"/>
      <c r="SSG213" s="15"/>
      <c r="SSH213" s="15"/>
      <c r="SSI213" s="15"/>
      <c r="SSJ213" s="15"/>
      <c r="SSK213" s="15"/>
      <c r="SSL213" s="15"/>
      <c r="SSM213" s="15"/>
      <c r="SSN213" s="15"/>
      <c r="SSO213" s="15"/>
      <c r="SSP213" s="15"/>
      <c r="SSQ213" s="15"/>
      <c r="SSR213" s="15"/>
      <c r="SSS213" s="15"/>
      <c r="SST213" s="15"/>
      <c r="SSU213" s="15"/>
      <c r="SSV213" s="15"/>
      <c r="SSW213" s="15"/>
      <c r="SSX213" s="15"/>
      <c r="SSY213" s="15"/>
      <c r="SSZ213" s="15"/>
      <c r="STA213" s="15"/>
      <c r="STB213" s="15"/>
      <c r="STC213" s="15"/>
      <c r="STD213" s="15"/>
      <c r="STE213" s="15"/>
      <c r="STF213" s="15"/>
      <c r="STG213" s="15"/>
      <c r="STH213" s="15"/>
      <c r="STI213" s="15"/>
      <c r="STJ213" s="15"/>
      <c r="STK213" s="15"/>
      <c r="STL213" s="15"/>
      <c r="STM213" s="15"/>
      <c r="STN213" s="15"/>
      <c r="STO213" s="15"/>
      <c r="STP213" s="15"/>
      <c r="STQ213" s="15"/>
      <c r="STR213" s="15"/>
      <c r="STS213" s="15"/>
      <c r="STT213" s="15"/>
      <c r="STU213" s="15"/>
      <c r="STV213" s="15"/>
      <c r="STW213" s="15"/>
      <c r="STX213" s="15"/>
      <c r="STY213" s="15"/>
      <c r="STZ213" s="15"/>
      <c r="SUA213" s="15"/>
      <c r="SUB213" s="15"/>
      <c r="SUC213" s="15"/>
      <c r="SUD213" s="15"/>
      <c r="SUE213" s="15"/>
      <c r="SUF213" s="15"/>
      <c r="SUG213" s="15"/>
      <c r="SUH213" s="15"/>
      <c r="SUI213" s="15"/>
      <c r="SUJ213" s="15"/>
      <c r="SUK213" s="15"/>
      <c r="SUL213" s="15"/>
      <c r="SUM213" s="15"/>
      <c r="SUN213" s="15"/>
      <c r="SUO213" s="15"/>
      <c r="SUP213" s="15"/>
      <c r="SUQ213" s="15"/>
      <c r="SUR213" s="15"/>
      <c r="SUS213" s="15"/>
      <c r="SUT213" s="15"/>
      <c r="SUU213" s="15"/>
      <c r="SUV213" s="15"/>
      <c r="SUW213" s="15"/>
      <c r="SUX213" s="15"/>
      <c r="SUY213" s="15"/>
      <c r="SUZ213" s="15"/>
      <c r="SVA213" s="15"/>
      <c r="SVB213" s="15"/>
      <c r="SVC213" s="15"/>
      <c r="SVD213" s="15"/>
      <c r="SVE213" s="15"/>
      <c r="SVF213" s="15"/>
      <c r="SVG213" s="15"/>
      <c r="SVH213" s="15"/>
      <c r="SVI213" s="15"/>
      <c r="SVJ213" s="15"/>
      <c r="SVK213" s="15"/>
      <c r="SVL213" s="15"/>
      <c r="SVM213" s="15"/>
      <c r="SVN213" s="15"/>
      <c r="SVO213" s="15"/>
      <c r="SVP213" s="15"/>
      <c r="SVQ213" s="15"/>
      <c r="SVR213" s="15"/>
      <c r="SVS213" s="15"/>
      <c r="SVT213" s="15"/>
      <c r="SVU213" s="15"/>
      <c r="SVV213" s="15"/>
      <c r="SVW213" s="15"/>
      <c r="SVX213" s="15"/>
      <c r="SVY213" s="15"/>
      <c r="SVZ213" s="15"/>
      <c r="SWA213" s="15"/>
      <c r="SWB213" s="15"/>
      <c r="SWC213" s="15"/>
      <c r="SWD213" s="15"/>
      <c r="SWE213" s="15"/>
      <c r="SWF213" s="15"/>
      <c r="SWG213" s="15"/>
      <c r="SWH213" s="15"/>
      <c r="SWI213" s="15"/>
      <c r="SWJ213" s="15"/>
      <c r="SWK213" s="15"/>
      <c r="SWL213" s="15"/>
      <c r="SWM213" s="15"/>
      <c r="SWN213" s="15"/>
      <c r="SWO213" s="15"/>
      <c r="SWP213" s="15"/>
      <c r="SWQ213" s="15"/>
      <c r="SWR213" s="15"/>
      <c r="SWS213" s="15"/>
      <c r="SWT213" s="15"/>
      <c r="SWU213" s="15"/>
      <c r="SWV213" s="15"/>
      <c r="SWW213" s="15"/>
      <c r="SWX213" s="15"/>
      <c r="SWY213" s="15"/>
      <c r="SWZ213" s="15"/>
      <c r="SXA213" s="15"/>
      <c r="SXB213" s="15"/>
      <c r="SXC213" s="15"/>
      <c r="SXD213" s="15"/>
      <c r="SXE213" s="15"/>
      <c r="SXF213" s="15"/>
      <c r="SXG213" s="15"/>
      <c r="SXH213" s="15"/>
      <c r="SXI213" s="15"/>
      <c r="SXJ213" s="15"/>
      <c r="SXK213" s="15"/>
      <c r="SXL213" s="15"/>
      <c r="SXM213" s="15"/>
      <c r="SXN213" s="15"/>
      <c r="SXO213" s="15"/>
      <c r="SXP213" s="15"/>
      <c r="SXQ213" s="15"/>
      <c r="SXR213" s="15"/>
      <c r="SXS213" s="15"/>
      <c r="SXT213" s="15"/>
      <c r="SXU213" s="15"/>
      <c r="SXV213" s="15"/>
      <c r="SXW213" s="15"/>
      <c r="SXX213" s="15"/>
      <c r="SXY213" s="15"/>
      <c r="SXZ213" s="15"/>
      <c r="SYA213" s="15"/>
      <c r="SYB213" s="15"/>
      <c r="SYC213" s="15"/>
      <c r="SYD213" s="15"/>
      <c r="SYE213" s="15"/>
      <c r="SYF213" s="15"/>
      <c r="SYG213" s="15"/>
      <c r="SYH213" s="15"/>
      <c r="SYI213" s="15"/>
      <c r="SYJ213" s="15"/>
      <c r="SYK213" s="15"/>
      <c r="SYL213" s="15"/>
      <c r="SYM213" s="15"/>
      <c r="SYN213" s="15"/>
      <c r="SYO213" s="15"/>
      <c r="SYP213" s="15"/>
      <c r="SYQ213" s="15"/>
      <c r="SYR213" s="15"/>
      <c r="SYS213" s="15"/>
      <c r="SYT213" s="15"/>
      <c r="SYU213" s="15"/>
      <c r="SYV213" s="15"/>
      <c r="SYW213" s="15"/>
      <c r="SYX213" s="15"/>
      <c r="SYY213" s="15"/>
      <c r="SYZ213" s="15"/>
      <c r="SZA213" s="15"/>
      <c r="SZB213" s="15"/>
      <c r="SZC213" s="15"/>
      <c r="SZD213" s="15"/>
      <c r="SZE213" s="15"/>
      <c r="SZF213" s="15"/>
      <c r="SZG213" s="15"/>
      <c r="SZH213" s="15"/>
      <c r="SZI213" s="15"/>
      <c r="SZJ213" s="15"/>
      <c r="SZK213" s="15"/>
      <c r="SZL213" s="15"/>
      <c r="SZM213" s="15"/>
      <c r="SZN213" s="15"/>
      <c r="SZO213" s="15"/>
      <c r="SZP213" s="15"/>
      <c r="SZQ213" s="15"/>
      <c r="SZR213" s="15"/>
      <c r="SZS213" s="15"/>
      <c r="SZT213" s="15"/>
      <c r="SZU213" s="15"/>
      <c r="SZV213" s="15"/>
      <c r="SZW213" s="15"/>
      <c r="SZX213" s="15"/>
      <c r="SZY213" s="15"/>
      <c r="SZZ213" s="15"/>
      <c r="TAA213" s="15"/>
      <c r="TAB213" s="15"/>
      <c r="TAC213" s="15"/>
      <c r="TAD213" s="15"/>
      <c r="TAE213" s="15"/>
      <c r="TAF213" s="15"/>
      <c r="TAG213" s="15"/>
      <c r="TAH213" s="15"/>
      <c r="TAI213" s="15"/>
      <c r="TAJ213" s="15"/>
      <c r="TAK213" s="15"/>
      <c r="TAL213" s="15"/>
      <c r="TAM213" s="15"/>
      <c r="TAN213" s="15"/>
      <c r="TAO213" s="15"/>
      <c r="TAP213" s="15"/>
      <c r="TAQ213" s="15"/>
      <c r="TAR213" s="15"/>
      <c r="TAS213" s="15"/>
      <c r="TAT213" s="15"/>
      <c r="TAU213" s="15"/>
      <c r="TAV213" s="15"/>
      <c r="TAW213" s="15"/>
      <c r="TAX213" s="15"/>
      <c r="TAY213" s="15"/>
      <c r="TAZ213" s="15"/>
      <c r="TBA213" s="15"/>
      <c r="TBB213" s="15"/>
      <c r="TBC213" s="15"/>
      <c r="TBD213" s="15"/>
      <c r="TBE213" s="15"/>
      <c r="TBF213" s="15"/>
      <c r="TBG213" s="15"/>
      <c r="TBH213" s="15"/>
      <c r="TBI213" s="15"/>
      <c r="TBJ213" s="15"/>
      <c r="TBK213" s="15"/>
      <c r="TBL213" s="15"/>
      <c r="TBM213" s="15"/>
      <c r="TBN213" s="15"/>
      <c r="TBO213" s="15"/>
      <c r="TBP213" s="15"/>
      <c r="TBQ213" s="15"/>
      <c r="TBR213" s="15"/>
      <c r="TBS213" s="15"/>
      <c r="TBT213" s="15"/>
      <c r="TBU213" s="15"/>
      <c r="TBV213" s="15"/>
      <c r="TBW213" s="15"/>
      <c r="TBX213" s="15"/>
      <c r="TBY213" s="15"/>
      <c r="TBZ213" s="15"/>
      <c r="TCA213" s="15"/>
      <c r="TCB213" s="15"/>
      <c r="TCC213" s="15"/>
      <c r="TCD213" s="15"/>
      <c r="TCE213" s="15"/>
      <c r="TCF213" s="15"/>
      <c r="TCG213" s="15"/>
      <c r="TCH213" s="15"/>
      <c r="TCI213" s="15"/>
      <c r="TCJ213" s="15"/>
      <c r="TCK213" s="15"/>
      <c r="TCL213" s="15"/>
      <c r="TCM213" s="15"/>
      <c r="TCN213" s="15"/>
      <c r="TCO213" s="15"/>
      <c r="TCP213" s="15"/>
      <c r="TCQ213" s="15"/>
      <c r="TCR213" s="15"/>
      <c r="TCS213" s="15"/>
      <c r="TCT213" s="15"/>
      <c r="TCU213" s="15"/>
      <c r="TCV213" s="15"/>
      <c r="TCW213" s="15"/>
      <c r="TCX213" s="15"/>
      <c r="TCY213" s="15"/>
      <c r="TCZ213" s="15"/>
      <c r="TDA213" s="15"/>
      <c r="TDB213" s="15"/>
      <c r="TDC213" s="15"/>
      <c r="TDD213" s="15"/>
      <c r="TDE213" s="15"/>
      <c r="TDF213" s="15"/>
      <c r="TDG213" s="15"/>
      <c r="TDH213" s="15"/>
      <c r="TDI213" s="15"/>
      <c r="TDJ213" s="15"/>
      <c r="TDK213" s="15"/>
      <c r="TDL213" s="15"/>
      <c r="TDM213" s="15"/>
      <c r="TDN213" s="15"/>
      <c r="TDO213" s="15"/>
      <c r="TDP213" s="15"/>
      <c r="TDQ213" s="15"/>
      <c r="TDR213" s="15"/>
      <c r="TDS213" s="15"/>
      <c r="TDT213" s="15"/>
      <c r="TDU213" s="15"/>
      <c r="TDV213" s="15"/>
      <c r="TDW213" s="15"/>
      <c r="TDX213" s="15"/>
      <c r="TDY213" s="15"/>
      <c r="TDZ213" s="15"/>
      <c r="TEA213" s="15"/>
      <c r="TEB213" s="15"/>
      <c r="TEC213" s="15"/>
      <c r="TED213" s="15"/>
      <c r="TEE213" s="15"/>
      <c r="TEF213" s="15"/>
      <c r="TEG213" s="15"/>
      <c r="TEH213" s="15"/>
      <c r="TEI213" s="15"/>
      <c r="TEJ213" s="15"/>
      <c r="TEK213" s="15"/>
      <c r="TEL213" s="15"/>
      <c r="TEM213" s="15"/>
      <c r="TEN213" s="15"/>
      <c r="TEO213" s="15"/>
      <c r="TEP213" s="15"/>
      <c r="TEQ213" s="15"/>
      <c r="TER213" s="15"/>
      <c r="TES213" s="15"/>
      <c r="TET213" s="15"/>
      <c r="TEU213" s="15"/>
      <c r="TEV213" s="15"/>
      <c r="TEW213" s="15"/>
      <c r="TEX213" s="15"/>
      <c r="TEY213" s="15"/>
      <c r="TEZ213" s="15"/>
      <c r="TFA213" s="15"/>
      <c r="TFB213" s="15"/>
      <c r="TFC213" s="15"/>
      <c r="TFD213" s="15"/>
      <c r="TFE213" s="15"/>
      <c r="TFF213" s="15"/>
      <c r="TFG213" s="15"/>
      <c r="TFH213" s="15"/>
      <c r="TFI213" s="15"/>
      <c r="TFJ213" s="15"/>
      <c r="TFK213" s="15"/>
      <c r="TFL213" s="15"/>
      <c r="TFM213" s="15"/>
      <c r="TFN213" s="15"/>
      <c r="TFO213" s="15"/>
      <c r="TFP213" s="15"/>
      <c r="TFQ213" s="15"/>
      <c r="TFR213" s="15"/>
      <c r="TFS213" s="15"/>
      <c r="TFT213" s="15"/>
      <c r="TFU213" s="15"/>
      <c r="TFV213" s="15"/>
      <c r="TFW213" s="15"/>
      <c r="TFX213" s="15"/>
      <c r="TFY213" s="15"/>
      <c r="TFZ213" s="15"/>
      <c r="TGA213" s="15"/>
      <c r="TGB213" s="15"/>
      <c r="TGC213" s="15"/>
      <c r="TGD213" s="15"/>
      <c r="TGE213" s="15"/>
      <c r="TGF213" s="15"/>
      <c r="TGG213" s="15"/>
      <c r="TGH213" s="15"/>
      <c r="TGI213" s="15"/>
      <c r="TGJ213" s="15"/>
      <c r="TGK213" s="15"/>
      <c r="TGL213" s="15"/>
      <c r="TGM213" s="15"/>
      <c r="TGN213" s="15"/>
      <c r="TGO213" s="15"/>
      <c r="TGP213" s="15"/>
      <c r="TGQ213" s="15"/>
      <c r="TGR213" s="15"/>
      <c r="TGS213" s="15"/>
      <c r="TGT213" s="15"/>
      <c r="TGU213" s="15"/>
      <c r="TGV213" s="15"/>
      <c r="TGW213" s="15"/>
      <c r="TGX213" s="15"/>
      <c r="TGY213" s="15"/>
      <c r="TGZ213" s="15"/>
      <c r="THA213" s="15"/>
      <c r="THB213" s="15"/>
      <c r="THC213" s="15"/>
      <c r="THD213" s="15"/>
      <c r="THE213" s="15"/>
      <c r="THF213" s="15"/>
      <c r="THG213" s="15"/>
      <c r="THH213" s="15"/>
      <c r="THI213" s="15"/>
      <c r="THJ213" s="15"/>
      <c r="THK213" s="15"/>
      <c r="THL213" s="15"/>
      <c r="THM213" s="15"/>
      <c r="THN213" s="15"/>
      <c r="THO213" s="15"/>
      <c r="THP213" s="15"/>
      <c r="THQ213" s="15"/>
      <c r="THR213" s="15"/>
      <c r="THS213" s="15"/>
      <c r="THT213" s="15"/>
      <c r="THU213" s="15"/>
      <c r="THV213" s="15"/>
      <c r="THW213" s="15"/>
      <c r="THX213" s="15"/>
      <c r="THY213" s="15"/>
      <c r="THZ213" s="15"/>
      <c r="TIA213" s="15"/>
      <c r="TIB213" s="15"/>
      <c r="TIC213" s="15"/>
      <c r="TID213" s="15"/>
      <c r="TIE213" s="15"/>
      <c r="TIF213" s="15"/>
      <c r="TIG213" s="15"/>
      <c r="TIH213" s="15"/>
      <c r="TII213" s="15"/>
      <c r="TIJ213" s="15"/>
      <c r="TIK213" s="15"/>
      <c r="TIL213" s="15"/>
      <c r="TIM213" s="15"/>
      <c r="TIN213" s="15"/>
      <c r="TIO213" s="15"/>
      <c r="TIP213" s="15"/>
      <c r="TIQ213" s="15"/>
      <c r="TIR213" s="15"/>
      <c r="TIS213" s="15"/>
      <c r="TIT213" s="15"/>
      <c r="TIU213" s="15"/>
      <c r="TIV213" s="15"/>
      <c r="TIW213" s="15"/>
      <c r="TIX213" s="15"/>
      <c r="TIY213" s="15"/>
      <c r="TIZ213" s="15"/>
      <c r="TJA213" s="15"/>
      <c r="TJB213" s="15"/>
      <c r="TJC213" s="15"/>
      <c r="TJD213" s="15"/>
      <c r="TJE213" s="15"/>
      <c r="TJF213" s="15"/>
      <c r="TJG213" s="15"/>
      <c r="TJH213" s="15"/>
      <c r="TJI213" s="15"/>
      <c r="TJJ213" s="15"/>
      <c r="TJK213" s="15"/>
      <c r="TJL213" s="15"/>
      <c r="TJM213" s="15"/>
      <c r="TJN213" s="15"/>
      <c r="TJO213" s="15"/>
      <c r="TJP213" s="15"/>
      <c r="TJQ213" s="15"/>
      <c r="TJR213" s="15"/>
      <c r="TJS213" s="15"/>
      <c r="TJT213" s="15"/>
      <c r="TJU213" s="15"/>
      <c r="TJV213" s="15"/>
      <c r="TJW213" s="15"/>
      <c r="TJX213" s="15"/>
      <c r="TJY213" s="15"/>
      <c r="TJZ213" s="15"/>
      <c r="TKA213" s="15"/>
      <c r="TKB213" s="15"/>
      <c r="TKC213" s="15"/>
      <c r="TKD213" s="15"/>
      <c r="TKE213" s="15"/>
      <c r="TKF213" s="15"/>
      <c r="TKG213" s="15"/>
      <c r="TKH213" s="15"/>
      <c r="TKI213" s="15"/>
      <c r="TKJ213" s="15"/>
      <c r="TKK213" s="15"/>
      <c r="TKL213" s="15"/>
      <c r="TKM213" s="15"/>
      <c r="TKN213" s="15"/>
      <c r="TKO213" s="15"/>
      <c r="TKP213" s="15"/>
      <c r="TKQ213" s="15"/>
      <c r="TKR213" s="15"/>
      <c r="TKS213" s="15"/>
      <c r="TKT213" s="15"/>
      <c r="TKU213" s="15"/>
      <c r="TKV213" s="15"/>
      <c r="TKW213" s="15"/>
      <c r="TKX213" s="15"/>
      <c r="TKY213" s="15"/>
      <c r="TKZ213" s="15"/>
      <c r="TLA213" s="15"/>
      <c r="TLB213" s="15"/>
      <c r="TLC213" s="15"/>
      <c r="TLD213" s="15"/>
      <c r="TLE213" s="15"/>
      <c r="TLF213" s="15"/>
      <c r="TLG213" s="15"/>
      <c r="TLH213" s="15"/>
      <c r="TLI213" s="15"/>
      <c r="TLJ213" s="15"/>
      <c r="TLK213" s="15"/>
      <c r="TLL213" s="15"/>
      <c r="TLM213" s="15"/>
      <c r="TLN213" s="15"/>
      <c r="TLO213" s="15"/>
      <c r="TLP213" s="15"/>
      <c r="TLQ213" s="15"/>
      <c r="TLR213" s="15"/>
      <c r="TLS213" s="15"/>
      <c r="TLT213" s="15"/>
      <c r="TLU213" s="15"/>
      <c r="TLV213" s="15"/>
      <c r="TLW213" s="15"/>
      <c r="TLX213" s="15"/>
      <c r="TLY213" s="15"/>
      <c r="TLZ213" s="15"/>
      <c r="TMA213" s="15"/>
      <c r="TMB213" s="15"/>
      <c r="TMC213" s="15"/>
      <c r="TMD213" s="15"/>
      <c r="TME213" s="15"/>
      <c r="TMF213" s="15"/>
      <c r="TMG213" s="15"/>
      <c r="TMH213" s="15"/>
      <c r="TMI213" s="15"/>
      <c r="TMJ213" s="15"/>
      <c r="TMK213" s="15"/>
      <c r="TML213" s="15"/>
      <c r="TMM213" s="15"/>
      <c r="TMN213" s="15"/>
      <c r="TMO213" s="15"/>
      <c r="TMP213" s="15"/>
      <c r="TMQ213" s="15"/>
      <c r="TMR213" s="15"/>
      <c r="TMS213" s="15"/>
      <c r="TMT213" s="15"/>
      <c r="TMU213" s="15"/>
      <c r="TMV213" s="15"/>
      <c r="TMW213" s="15"/>
      <c r="TMX213" s="15"/>
      <c r="TMY213" s="15"/>
      <c r="TMZ213" s="15"/>
      <c r="TNA213" s="15"/>
      <c r="TNB213" s="15"/>
      <c r="TNC213" s="15"/>
      <c r="TND213" s="15"/>
      <c r="TNE213" s="15"/>
      <c r="TNF213" s="15"/>
      <c r="TNG213" s="15"/>
      <c r="TNH213" s="15"/>
      <c r="TNI213" s="15"/>
      <c r="TNJ213" s="15"/>
      <c r="TNK213" s="15"/>
      <c r="TNL213" s="15"/>
      <c r="TNM213" s="15"/>
      <c r="TNN213" s="15"/>
      <c r="TNO213" s="15"/>
      <c r="TNP213" s="15"/>
      <c r="TNQ213" s="15"/>
      <c r="TNR213" s="15"/>
      <c r="TNS213" s="15"/>
      <c r="TNT213" s="15"/>
      <c r="TNU213" s="15"/>
      <c r="TNV213" s="15"/>
      <c r="TNW213" s="15"/>
      <c r="TNX213" s="15"/>
      <c r="TNY213" s="15"/>
      <c r="TNZ213" s="15"/>
      <c r="TOA213" s="15"/>
      <c r="TOB213" s="15"/>
      <c r="TOC213" s="15"/>
      <c r="TOD213" s="15"/>
      <c r="TOE213" s="15"/>
      <c r="TOF213" s="15"/>
      <c r="TOG213" s="15"/>
      <c r="TOH213" s="15"/>
      <c r="TOI213" s="15"/>
      <c r="TOJ213" s="15"/>
      <c r="TOK213" s="15"/>
      <c r="TOL213" s="15"/>
      <c r="TOM213" s="15"/>
      <c r="TON213" s="15"/>
      <c r="TOO213" s="15"/>
      <c r="TOP213" s="15"/>
      <c r="TOQ213" s="15"/>
      <c r="TOR213" s="15"/>
      <c r="TOS213" s="15"/>
      <c r="TOT213" s="15"/>
      <c r="TOU213" s="15"/>
      <c r="TOV213" s="15"/>
      <c r="TOW213" s="15"/>
      <c r="TOX213" s="15"/>
      <c r="TOY213" s="15"/>
      <c r="TOZ213" s="15"/>
      <c r="TPA213" s="15"/>
      <c r="TPB213" s="15"/>
      <c r="TPC213" s="15"/>
      <c r="TPD213" s="15"/>
      <c r="TPE213" s="15"/>
      <c r="TPF213" s="15"/>
      <c r="TPG213" s="15"/>
      <c r="TPH213" s="15"/>
      <c r="TPI213" s="15"/>
      <c r="TPJ213" s="15"/>
      <c r="TPK213" s="15"/>
      <c r="TPL213" s="15"/>
      <c r="TPM213" s="15"/>
      <c r="TPN213" s="15"/>
      <c r="TPO213" s="15"/>
      <c r="TPP213" s="15"/>
      <c r="TPQ213" s="15"/>
      <c r="TPR213" s="15"/>
      <c r="TPS213" s="15"/>
      <c r="TPT213" s="15"/>
      <c r="TPU213" s="15"/>
      <c r="TPV213" s="15"/>
      <c r="TPW213" s="15"/>
      <c r="TPX213" s="15"/>
      <c r="TPY213" s="15"/>
      <c r="TPZ213" s="15"/>
      <c r="TQA213" s="15"/>
      <c r="TQB213" s="15"/>
      <c r="TQC213" s="15"/>
      <c r="TQD213" s="15"/>
      <c r="TQE213" s="15"/>
      <c r="TQF213" s="15"/>
      <c r="TQG213" s="15"/>
      <c r="TQH213" s="15"/>
      <c r="TQI213" s="15"/>
      <c r="TQJ213" s="15"/>
      <c r="TQK213" s="15"/>
      <c r="TQL213" s="15"/>
      <c r="TQM213" s="15"/>
      <c r="TQN213" s="15"/>
      <c r="TQO213" s="15"/>
      <c r="TQP213" s="15"/>
      <c r="TQQ213" s="15"/>
      <c r="TQR213" s="15"/>
      <c r="TQS213" s="15"/>
      <c r="TQT213" s="15"/>
      <c r="TQU213" s="15"/>
      <c r="TQV213" s="15"/>
      <c r="TQW213" s="15"/>
      <c r="TQX213" s="15"/>
      <c r="TQY213" s="15"/>
      <c r="TQZ213" s="15"/>
      <c r="TRA213" s="15"/>
      <c r="TRB213" s="15"/>
      <c r="TRC213" s="15"/>
      <c r="TRD213" s="15"/>
      <c r="TRE213" s="15"/>
      <c r="TRF213" s="15"/>
      <c r="TRG213" s="15"/>
      <c r="TRH213" s="15"/>
      <c r="TRI213" s="15"/>
      <c r="TRJ213" s="15"/>
      <c r="TRK213" s="15"/>
      <c r="TRL213" s="15"/>
      <c r="TRM213" s="15"/>
      <c r="TRN213" s="15"/>
      <c r="TRO213" s="15"/>
      <c r="TRP213" s="15"/>
      <c r="TRQ213" s="15"/>
      <c r="TRR213" s="15"/>
      <c r="TRS213" s="15"/>
      <c r="TRT213" s="15"/>
      <c r="TRU213" s="15"/>
      <c r="TRV213" s="15"/>
      <c r="TRW213" s="15"/>
      <c r="TRX213" s="15"/>
      <c r="TRY213" s="15"/>
      <c r="TRZ213" s="15"/>
      <c r="TSA213" s="15"/>
      <c r="TSB213" s="15"/>
      <c r="TSC213" s="15"/>
      <c r="TSD213" s="15"/>
      <c r="TSE213" s="15"/>
      <c r="TSF213" s="15"/>
      <c r="TSG213" s="15"/>
      <c r="TSH213" s="15"/>
      <c r="TSI213" s="15"/>
      <c r="TSJ213" s="15"/>
      <c r="TSK213" s="15"/>
      <c r="TSL213" s="15"/>
      <c r="TSM213" s="15"/>
      <c r="TSN213" s="15"/>
      <c r="TSO213" s="15"/>
      <c r="TSP213" s="15"/>
      <c r="TSQ213" s="15"/>
      <c r="TSR213" s="15"/>
      <c r="TSS213" s="15"/>
      <c r="TST213" s="15"/>
      <c r="TSU213" s="15"/>
      <c r="TSV213" s="15"/>
      <c r="TSW213" s="15"/>
      <c r="TSX213" s="15"/>
      <c r="TSY213" s="15"/>
      <c r="TSZ213" s="15"/>
      <c r="TTA213" s="15"/>
      <c r="TTB213" s="15"/>
      <c r="TTC213" s="15"/>
      <c r="TTD213" s="15"/>
      <c r="TTE213" s="15"/>
      <c r="TTF213" s="15"/>
      <c r="TTG213" s="15"/>
      <c r="TTH213" s="15"/>
      <c r="TTI213" s="15"/>
      <c r="TTJ213" s="15"/>
      <c r="TTK213" s="15"/>
      <c r="TTL213" s="15"/>
      <c r="TTM213" s="15"/>
      <c r="TTN213" s="15"/>
      <c r="TTO213" s="15"/>
      <c r="TTP213" s="15"/>
      <c r="TTQ213" s="15"/>
      <c r="TTR213" s="15"/>
      <c r="TTS213" s="15"/>
      <c r="TTT213" s="15"/>
      <c r="TTU213" s="15"/>
      <c r="TTV213" s="15"/>
      <c r="TTW213" s="15"/>
      <c r="TTX213" s="15"/>
      <c r="TTY213" s="15"/>
      <c r="TTZ213" s="15"/>
      <c r="TUA213" s="15"/>
      <c r="TUB213" s="15"/>
      <c r="TUC213" s="15"/>
      <c r="TUD213" s="15"/>
      <c r="TUE213" s="15"/>
      <c r="TUF213" s="15"/>
      <c r="TUG213" s="15"/>
      <c r="TUH213" s="15"/>
      <c r="TUI213" s="15"/>
      <c r="TUJ213" s="15"/>
      <c r="TUK213" s="15"/>
      <c r="TUL213" s="15"/>
      <c r="TUM213" s="15"/>
      <c r="TUN213" s="15"/>
      <c r="TUO213" s="15"/>
      <c r="TUP213" s="15"/>
      <c r="TUQ213" s="15"/>
      <c r="TUR213" s="15"/>
      <c r="TUS213" s="15"/>
      <c r="TUT213" s="15"/>
      <c r="TUU213" s="15"/>
      <c r="TUV213" s="15"/>
      <c r="TUW213" s="15"/>
      <c r="TUX213" s="15"/>
      <c r="TUY213" s="15"/>
      <c r="TUZ213" s="15"/>
      <c r="TVA213" s="15"/>
      <c r="TVB213" s="15"/>
      <c r="TVC213" s="15"/>
      <c r="TVD213" s="15"/>
      <c r="TVE213" s="15"/>
      <c r="TVF213" s="15"/>
      <c r="TVG213" s="15"/>
      <c r="TVH213" s="15"/>
      <c r="TVI213" s="15"/>
      <c r="TVJ213" s="15"/>
      <c r="TVK213" s="15"/>
      <c r="TVL213" s="15"/>
      <c r="TVM213" s="15"/>
      <c r="TVN213" s="15"/>
      <c r="TVO213" s="15"/>
      <c r="TVP213" s="15"/>
      <c r="TVQ213" s="15"/>
      <c r="TVR213" s="15"/>
      <c r="TVS213" s="15"/>
      <c r="TVT213" s="15"/>
      <c r="TVU213" s="15"/>
      <c r="TVV213" s="15"/>
      <c r="TVW213" s="15"/>
      <c r="TVX213" s="15"/>
      <c r="TVY213" s="15"/>
      <c r="TVZ213" s="15"/>
      <c r="TWA213" s="15"/>
      <c r="TWB213" s="15"/>
      <c r="TWC213" s="15"/>
      <c r="TWD213" s="15"/>
      <c r="TWE213" s="15"/>
      <c r="TWF213" s="15"/>
      <c r="TWG213" s="15"/>
      <c r="TWH213" s="15"/>
      <c r="TWI213" s="15"/>
      <c r="TWJ213" s="15"/>
      <c r="TWK213" s="15"/>
      <c r="TWL213" s="15"/>
      <c r="TWM213" s="15"/>
      <c r="TWN213" s="15"/>
      <c r="TWO213" s="15"/>
      <c r="TWP213" s="15"/>
      <c r="TWQ213" s="15"/>
      <c r="TWR213" s="15"/>
      <c r="TWS213" s="15"/>
      <c r="TWT213" s="15"/>
      <c r="TWU213" s="15"/>
      <c r="TWV213" s="15"/>
      <c r="TWW213" s="15"/>
      <c r="TWX213" s="15"/>
      <c r="TWY213" s="15"/>
      <c r="TWZ213" s="15"/>
      <c r="TXA213" s="15"/>
      <c r="TXB213" s="15"/>
      <c r="TXC213" s="15"/>
      <c r="TXD213" s="15"/>
      <c r="TXE213" s="15"/>
      <c r="TXF213" s="15"/>
      <c r="TXG213" s="15"/>
      <c r="TXH213" s="15"/>
      <c r="TXI213" s="15"/>
      <c r="TXJ213" s="15"/>
      <c r="TXK213" s="15"/>
      <c r="TXL213" s="15"/>
      <c r="TXM213" s="15"/>
      <c r="TXN213" s="15"/>
      <c r="TXO213" s="15"/>
      <c r="TXP213" s="15"/>
      <c r="TXQ213" s="15"/>
      <c r="TXR213" s="15"/>
      <c r="TXS213" s="15"/>
      <c r="TXT213" s="15"/>
      <c r="TXU213" s="15"/>
      <c r="TXV213" s="15"/>
      <c r="TXW213" s="15"/>
      <c r="TXX213" s="15"/>
      <c r="TXY213" s="15"/>
      <c r="TXZ213" s="15"/>
      <c r="TYA213" s="15"/>
      <c r="TYB213" s="15"/>
      <c r="TYC213" s="15"/>
      <c r="TYD213" s="15"/>
      <c r="TYE213" s="15"/>
      <c r="TYF213" s="15"/>
      <c r="TYG213" s="15"/>
      <c r="TYH213" s="15"/>
      <c r="TYI213" s="15"/>
      <c r="TYJ213" s="15"/>
      <c r="TYK213" s="15"/>
      <c r="TYL213" s="15"/>
      <c r="TYM213" s="15"/>
      <c r="TYN213" s="15"/>
      <c r="TYO213" s="15"/>
      <c r="TYP213" s="15"/>
      <c r="TYQ213" s="15"/>
      <c r="TYR213" s="15"/>
      <c r="TYS213" s="15"/>
      <c r="TYT213" s="15"/>
      <c r="TYU213" s="15"/>
      <c r="TYV213" s="15"/>
      <c r="TYW213" s="15"/>
      <c r="TYX213" s="15"/>
      <c r="TYY213" s="15"/>
      <c r="TYZ213" s="15"/>
      <c r="TZA213" s="15"/>
      <c r="TZB213" s="15"/>
      <c r="TZC213" s="15"/>
      <c r="TZD213" s="15"/>
      <c r="TZE213" s="15"/>
      <c r="TZF213" s="15"/>
      <c r="TZG213" s="15"/>
      <c r="TZH213" s="15"/>
      <c r="TZI213" s="15"/>
      <c r="TZJ213" s="15"/>
      <c r="TZK213" s="15"/>
      <c r="TZL213" s="15"/>
      <c r="TZM213" s="15"/>
      <c r="TZN213" s="15"/>
      <c r="TZO213" s="15"/>
      <c r="TZP213" s="15"/>
      <c r="TZQ213" s="15"/>
      <c r="TZR213" s="15"/>
      <c r="TZS213" s="15"/>
      <c r="TZT213" s="15"/>
      <c r="TZU213" s="15"/>
      <c r="TZV213" s="15"/>
      <c r="TZW213" s="15"/>
      <c r="TZX213" s="15"/>
      <c r="TZY213" s="15"/>
      <c r="TZZ213" s="15"/>
      <c r="UAA213" s="15"/>
      <c r="UAB213" s="15"/>
      <c r="UAC213" s="15"/>
      <c r="UAD213" s="15"/>
      <c r="UAE213" s="15"/>
      <c r="UAF213" s="15"/>
      <c r="UAG213" s="15"/>
      <c r="UAH213" s="15"/>
      <c r="UAI213" s="15"/>
      <c r="UAJ213" s="15"/>
      <c r="UAK213" s="15"/>
      <c r="UAL213" s="15"/>
      <c r="UAM213" s="15"/>
      <c r="UAN213" s="15"/>
      <c r="UAO213" s="15"/>
      <c r="UAP213" s="15"/>
      <c r="UAQ213" s="15"/>
      <c r="UAR213" s="15"/>
      <c r="UAS213" s="15"/>
      <c r="UAT213" s="15"/>
      <c r="UAU213" s="15"/>
      <c r="UAV213" s="15"/>
      <c r="UAW213" s="15"/>
      <c r="UAX213" s="15"/>
      <c r="UAY213" s="15"/>
      <c r="UAZ213" s="15"/>
      <c r="UBA213" s="15"/>
      <c r="UBB213" s="15"/>
      <c r="UBC213" s="15"/>
      <c r="UBD213" s="15"/>
      <c r="UBE213" s="15"/>
      <c r="UBF213" s="15"/>
      <c r="UBG213" s="15"/>
      <c r="UBH213" s="15"/>
      <c r="UBI213" s="15"/>
      <c r="UBJ213" s="15"/>
      <c r="UBK213" s="15"/>
      <c r="UBL213" s="15"/>
      <c r="UBM213" s="15"/>
      <c r="UBN213" s="15"/>
      <c r="UBO213" s="15"/>
      <c r="UBP213" s="15"/>
      <c r="UBQ213" s="15"/>
      <c r="UBR213" s="15"/>
      <c r="UBS213" s="15"/>
      <c r="UBT213" s="15"/>
      <c r="UBU213" s="15"/>
      <c r="UBV213" s="15"/>
      <c r="UBW213" s="15"/>
      <c r="UBX213" s="15"/>
      <c r="UBY213" s="15"/>
      <c r="UBZ213" s="15"/>
      <c r="UCA213" s="15"/>
      <c r="UCB213" s="15"/>
      <c r="UCC213" s="15"/>
      <c r="UCD213" s="15"/>
      <c r="UCE213" s="15"/>
      <c r="UCF213" s="15"/>
      <c r="UCG213" s="15"/>
      <c r="UCH213" s="15"/>
      <c r="UCI213" s="15"/>
      <c r="UCJ213" s="15"/>
      <c r="UCK213" s="15"/>
      <c r="UCL213" s="15"/>
      <c r="UCM213" s="15"/>
      <c r="UCN213" s="15"/>
      <c r="UCO213" s="15"/>
      <c r="UCP213" s="15"/>
      <c r="UCQ213" s="15"/>
      <c r="UCR213" s="15"/>
      <c r="UCS213" s="15"/>
      <c r="UCT213" s="15"/>
      <c r="UCU213" s="15"/>
      <c r="UCV213" s="15"/>
      <c r="UCW213" s="15"/>
      <c r="UCX213" s="15"/>
      <c r="UCY213" s="15"/>
      <c r="UCZ213" s="15"/>
      <c r="UDA213" s="15"/>
      <c r="UDB213" s="15"/>
      <c r="UDC213" s="15"/>
      <c r="UDD213" s="15"/>
      <c r="UDE213" s="15"/>
      <c r="UDF213" s="15"/>
      <c r="UDG213" s="15"/>
      <c r="UDH213" s="15"/>
      <c r="UDI213" s="15"/>
      <c r="UDJ213" s="15"/>
      <c r="UDK213" s="15"/>
      <c r="UDL213" s="15"/>
      <c r="UDM213" s="15"/>
      <c r="UDN213" s="15"/>
      <c r="UDO213" s="15"/>
      <c r="UDP213" s="15"/>
      <c r="UDQ213" s="15"/>
      <c r="UDR213" s="15"/>
      <c r="UDS213" s="15"/>
      <c r="UDT213" s="15"/>
      <c r="UDU213" s="15"/>
      <c r="UDV213" s="15"/>
      <c r="UDW213" s="15"/>
      <c r="UDX213" s="15"/>
      <c r="UDY213" s="15"/>
      <c r="UDZ213" s="15"/>
      <c r="UEA213" s="15"/>
      <c r="UEB213" s="15"/>
      <c r="UEC213" s="15"/>
      <c r="UED213" s="15"/>
      <c r="UEE213" s="15"/>
      <c r="UEF213" s="15"/>
      <c r="UEG213" s="15"/>
      <c r="UEH213" s="15"/>
      <c r="UEI213" s="15"/>
      <c r="UEJ213" s="15"/>
      <c r="UEK213" s="15"/>
      <c r="UEL213" s="15"/>
      <c r="UEM213" s="15"/>
      <c r="UEN213" s="15"/>
      <c r="UEO213" s="15"/>
      <c r="UEP213" s="15"/>
      <c r="UEQ213" s="15"/>
      <c r="UER213" s="15"/>
      <c r="UES213" s="15"/>
      <c r="UET213" s="15"/>
      <c r="UEU213" s="15"/>
      <c r="UEV213" s="15"/>
      <c r="UEW213" s="15"/>
      <c r="UEX213" s="15"/>
      <c r="UEY213" s="15"/>
      <c r="UEZ213" s="15"/>
      <c r="UFA213" s="15"/>
      <c r="UFB213" s="15"/>
      <c r="UFC213" s="15"/>
      <c r="UFD213" s="15"/>
      <c r="UFE213" s="15"/>
      <c r="UFF213" s="15"/>
      <c r="UFG213" s="15"/>
      <c r="UFH213" s="15"/>
      <c r="UFI213" s="15"/>
      <c r="UFJ213" s="15"/>
      <c r="UFK213" s="15"/>
      <c r="UFL213" s="15"/>
      <c r="UFM213" s="15"/>
      <c r="UFN213" s="15"/>
      <c r="UFO213" s="15"/>
      <c r="UFP213" s="15"/>
      <c r="UFQ213" s="15"/>
      <c r="UFR213" s="15"/>
      <c r="UFS213" s="15"/>
      <c r="UFT213" s="15"/>
      <c r="UFU213" s="15"/>
      <c r="UFV213" s="15"/>
      <c r="UFW213" s="15"/>
      <c r="UFX213" s="15"/>
      <c r="UFY213" s="15"/>
      <c r="UFZ213" s="15"/>
      <c r="UGA213" s="15"/>
      <c r="UGB213" s="15"/>
      <c r="UGC213" s="15"/>
      <c r="UGD213" s="15"/>
      <c r="UGE213" s="15"/>
      <c r="UGF213" s="15"/>
      <c r="UGG213" s="15"/>
      <c r="UGH213" s="15"/>
      <c r="UGI213" s="15"/>
      <c r="UGJ213" s="15"/>
      <c r="UGK213" s="15"/>
      <c r="UGL213" s="15"/>
      <c r="UGM213" s="15"/>
      <c r="UGN213" s="15"/>
      <c r="UGO213" s="15"/>
      <c r="UGP213" s="15"/>
      <c r="UGQ213" s="15"/>
      <c r="UGR213" s="15"/>
      <c r="UGS213" s="15"/>
      <c r="UGT213" s="15"/>
      <c r="UGU213" s="15"/>
      <c r="UGV213" s="15"/>
      <c r="UGW213" s="15"/>
      <c r="UGX213" s="15"/>
      <c r="UGY213" s="15"/>
      <c r="UGZ213" s="15"/>
      <c r="UHA213" s="15"/>
      <c r="UHB213" s="15"/>
      <c r="UHC213" s="15"/>
      <c r="UHD213" s="15"/>
      <c r="UHE213" s="15"/>
      <c r="UHF213" s="15"/>
      <c r="UHG213" s="15"/>
      <c r="UHH213" s="15"/>
      <c r="UHI213" s="15"/>
      <c r="UHJ213" s="15"/>
      <c r="UHK213" s="15"/>
      <c r="UHL213" s="15"/>
      <c r="UHM213" s="15"/>
      <c r="UHN213" s="15"/>
      <c r="UHO213" s="15"/>
      <c r="UHP213" s="15"/>
      <c r="UHQ213" s="15"/>
      <c r="UHR213" s="15"/>
      <c r="UHS213" s="15"/>
      <c r="UHT213" s="15"/>
      <c r="UHU213" s="15"/>
      <c r="UHV213" s="15"/>
      <c r="UHW213" s="15"/>
      <c r="UHX213" s="15"/>
      <c r="UHY213" s="15"/>
      <c r="UHZ213" s="15"/>
      <c r="UIA213" s="15"/>
      <c r="UIB213" s="15"/>
      <c r="UIC213" s="15"/>
      <c r="UID213" s="15"/>
      <c r="UIE213" s="15"/>
      <c r="UIF213" s="15"/>
      <c r="UIG213" s="15"/>
      <c r="UIH213" s="15"/>
      <c r="UII213" s="15"/>
      <c r="UIJ213" s="15"/>
      <c r="UIK213" s="15"/>
      <c r="UIL213" s="15"/>
      <c r="UIM213" s="15"/>
      <c r="UIN213" s="15"/>
      <c r="UIO213" s="15"/>
      <c r="UIP213" s="15"/>
      <c r="UIQ213" s="15"/>
      <c r="UIR213" s="15"/>
      <c r="UIS213" s="15"/>
      <c r="UIT213" s="15"/>
      <c r="UIU213" s="15"/>
      <c r="UIV213" s="15"/>
      <c r="UIW213" s="15"/>
      <c r="UIX213" s="15"/>
      <c r="UIY213" s="15"/>
      <c r="UIZ213" s="15"/>
      <c r="UJA213" s="15"/>
      <c r="UJB213" s="15"/>
      <c r="UJC213" s="15"/>
      <c r="UJD213" s="15"/>
      <c r="UJE213" s="15"/>
      <c r="UJF213" s="15"/>
      <c r="UJG213" s="15"/>
      <c r="UJH213" s="15"/>
      <c r="UJI213" s="15"/>
      <c r="UJJ213" s="15"/>
      <c r="UJK213" s="15"/>
      <c r="UJL213" s="15"/>
      <c r="UJM213" s="15"/>
      <c r="UJN213" s="15"/>
      <c r="UJO213" s="15"/>
      <c r="UJP213" s="15"/>
      <c r="UJQ213" s="15"/>
      <c r="UJR213" s="15"/>
      <c r="UJS213" s="15"/>
      <c r="UJT213" s="15"/>
      <c r="UJU213" s="15"/>
      <c r="UJV213" s="15"/>
      <c r="UJW213" s="15"/>
      <c r="UJX213" s="15"/>
      <c r="UJY213" s="15"/>
      <c r="UJZ213" s="15"/>
      <c r="UKA213" s="15"/>
      <c r="UKB213" s="15"/>
      <c r="UKC213" s="15"/>
      <c r="UKD213" s="15"/>
      <c r="UKE213" s="15"/>
      <c r="UKF213" s="15"/>
      <c r="UKG213" s="15"/>
      <c r="UKH213" s="15"/>
      <c r="UKI213" s="15"/>
      <c r="UKJ213" s="15"/>
      <c r="UKK213" s="15"/>
      <c r="UKL213" s="15"/>
      <c r="UKM213" s="15"/>
      <c r="UKN213" s="15"/>
      <c r="UKO213" s="15"/>
      <c r="UKP213" s="15"/>
      <c r="UKQ213" s="15"/>
      <c r="UKR213" s="15"/>
      <c r="UKS213" s="15"/>
      <c r="UKT213" s="15"/>
      <c r="UKU213" s="15"/>
      <c r="UKV213" s="15"/>
      <c r="UKW213" s="15"/>
      <c r="UKX213" s="15"/>
      <c r="UKY213" s="15"/>
      <c r="UKZ213" s="15"/>
      <c r="ULA213" s="15"/>
      <c r="ULB213" s="15"/>
      <c r="ULC213" s="15"/>
      <c r="ULD213" s="15"/>
      <c r="ULE213" s="15"/>
      <c r="ULF213" s="15"/>
      <c r="ULG213" s="15"/>
      <c r="ULH213" s="15"/>
      <c r="ULI213" s="15"/>
      <c r="ULJ213" s="15"/>
      <c r="ULK213" s="15"/>
      <c r="ULL213" s="15"/>
      <c r="ULM213" s="15"/>
      <c r="ULN213" s="15"/>
      <c r="ULO213" s="15"/>
      <c r="ULP213" s="15"/>
      <c r="ULQ213" s="15"/>
      <c r="ULR213" s="15"/>
      <c r="ULS213" s="15"/>
      <c r="ULT213" s="15"/>
      <c r="ULU213" s="15"/>
      <c r="ULV213" s="15"/>
      <c r="ULW213" s="15"/>
      <c r="ULX213" s="15"/>
      <c r="ULY213" s="15"/>
      <c r="ULZ213" s="15"/>
      <c r="UMA213" s="15"/>
      <c r="UMB213" s="15"/>
      <c r="UMC213" s="15"/>
      <c r="UMD213" s="15"/>
      <c r="UME213" s="15"/>
      <c r="UMF213" s="15"/>
      <c r="UMG213" s="15"/>
      <c r="UMH213" s="15"/>
      <c r="UMI213" s="15"/>
      <c r="UMJ213" s="15"/>
      <c r="UMK213" s="15"/>
      <c r="UML213" s="15"/>
      <c r="UMM213" s="15"/>
      <c r="UMN213" s="15"/>
      <c r="UMO213" s="15"/>
      <c r="UMP213" s="15"/>
      <c r="UMQ213" s="15"/>
      <c r="UMR213" s="15"/>
      <c r="UMS213" s="15"/>
      <c r="UMT213" s="15"/>
      <c r="UMU213" s="15"/>
      <c r="UMV213" s="15"/>
      <c r="UMW213" s="15"/>
      <c r="UMX213" s="15"/>
      <c r="UMY213" s="15"/>
      <c r="UMZ213" s="15"/>
      <c r="UNA213" s="15"/>
      <c r="UNB213" s="15"/>
      <c r="UNC213" s="15"/>
      <c r="UND213" s="15"/>
      <c r="UNE213" s="15"/>
      <c r="UNF213" s="15"/>
      <c r="UNG213" s="15"/>
      <c r="UNH213" s="15"/>
      <c r="UNI213" s="15"/>
      <c r="UNJ213" s="15"/>
      <c r="UNK213" s="15"/>
      <c r="UNL213" s="15"/>
      <c r="UNM213" s="15"/>
      <c r="UNN213" s="15"/>
      <c r="UNO213" s="15"/>
      <c r="UNP213" s="15"/>
      <c r="UNQ213" s="15"/>
      <c r="UNR213" s="15"/>
      <c r="UNS213" s="15"/>
      <c r="UNT213" s="15"/>
      <c r="UNU213" s="15"/>
      <c r="UNV213" s="15"/>
      <c r="UNW213" s="15"/>
      <c r="UNX213" s="15"/>
      <c r="UNY213" s="15"/>
      <c r="UNZ213" s="15"/>
      <c r="UOA213" s="15"/>
      <c r="UOB213" s="15"/>
      <c r="UOC213" s="15"/>
      <c r="UOD213" s="15"/>
      <c r="UOE213" s="15"/>
      <c r="UOF213" s="15"/>
      <c r="UOG213" s="15"/>
      <c r="UOH213" s="15"/>
      <c r="UOI213" s="15"/>
      <c r="UOJ213" s="15"/>
      <c r="UOK213" s="15"/>
      <c r="UOL213" s="15"/>
      <c r="UOM213" s="15"/>
      <c r="UON213" s="15"/>
      <c r="UOO213" s="15"/>
      <c r="UOP213" s="15"/>
      <c r="UOQ213" s="15"/>
      <c r="UOR213" s="15"/>
      <c r="UOS213" s="15"/>
      <c r="UOT213" s="15"/>
      <c r="UOU213" s="15"/>
      <c r="UOV213" s="15"/>
      <c r="UOW213" s="15"/>
      <c r="UOX213" s="15"/>
      <c r="UOY213" s="15"/>
      <c r="UOZ213" s="15"/>
      <c r="UPA213" s="15"/>
      <c r="UPB213" s="15"/>
      <c r="UPC213" s="15"/>
      <c r="UPD213" s="15"/>
      <c r="UPE213" s="15"/>
      <c r="UPF213" s="15"/>
      <c r="UPG213" s="15"/>
      <c r="UPH213" s="15"/>
      <c r="UPI213" s="15"/>
      <c r="UPJ213" s="15"/>
      <c r="UPK213" s="15"/>
      <c r="UPL213" s="15"/>
      <c r="UPM213" s="15"/>
      <c r="UPN213" s="15"/>
      <c r="UPO213" s="15"/>
      <c r="UPP213" s="15"/>
      <c r="UPQ213" s="15"/>
      <c r="UPR213" s="15"/>
      <c r="UPS213" s="15"/>
      <c r="UPT213" s="15"/>
      <c r="UPU213" s="15"/>
      <c r="UPV213" s="15"/>
      <c r="UPW213" s="15"/>
      <c r="UPX213" s="15"/>
      <c r="UPY213" s="15"/>
      <c r="UPZ213" s="15"/>
      <c r="UQA213" s="15"/>
      <c r="UQB213" s="15"/>
      <c r="UQC213" s="15"/>
      <c r="UQD213" s="15"/>
      <c r="UQE213" s="15"/>
      <c r="UQF213" s="15"/>
      <c r="UQG213" s="15"/>
      <c r="UQH213" s="15"/>
      <c r="UQI213" s="15"/>
      <c r="UQJ213" s="15"/>
      <c r="UQK213" s="15"/>
      <c r="UQL213" s="15"/>
      <c r="UQM213" s="15"/>
      <c r="UQN213" s="15"/>
      <c r="UQO213" s="15"/>
      <c r="UQP213" s="15"/>
      <c r="UQQ213" s="15"/>
      <c r="UQR213" s="15"/>
      <c r="UQS213" s="15"/>
      <c r="UQT213" s="15"/>
      <c r="UQU213" s="15"/>
      <c r="UQV213" s="15"/>
      <c r="UQW213" s="15"/>
      <c r="UQX213" s="15"/>
      <c r="UQY213" s="15"/>
      <c r="UQZ213" s="15"/>
      <c r="URA213" s="15"/>
      <c r="URB213" s="15"/>
      <c r="URC213" s="15"/>
      <c r="URD213" s="15"/>
      <c r="URE213" s="15"/>
      <c r="URF213" s="15"/>
      <c r="URG213" s="15"/>
      <c r="URH213" s="15"/>
      <c r="URI213" s="15"/>
      <c r="URJ213" s="15"/>
      <c r="URK213" s="15"/>
      <c r="URL213" s="15"/>
      <c r="URM213" s="15"/>
      <c r="URN213" s="15"/>
      <c r="URO213" s="15"/>
      <c r="URP213" s="15"/>
      <c r="URQ213" s="15"/>
      <c r="URR213" s="15"/>
      <c r="URS213" s="15"/>
      <c r="URT213" s="15"/>
      <c r="URU213" s="15"/>
      <c r="URV213" s="15"/>
      <c r="URW213" s="15"/>
      <c r="URX213" s="15"/>
      <c r="URY213" s="15"/>
      <c r="URZ213" s="15"/>
      <c r="USA213" s="15"/>
      <c r="USB213" s="15"/>
      <c r="USC213" s="15"/>
      <c r="USD213" s="15"/>
      <c r="USE213" s="15"/>
      <c r="USF213" s="15"/>
      <c r="USG213" s="15"/>
      <c r="USH213" s="15"/>
      <c r="USI213" s="15"/>
      <c r="USJ213" s="15"/>
      <c r="USK213" s="15"/>
      <c r="USL213" s="15"/>
      <c r="USM213" s="15"/>
      <c r="USN213" s="15"/>
      <c r="USO213" s="15"/>
      <c r="USP213" s="15"/>
      <c r="USQ213" s="15"/>
      <c r="USR213" s="15"/>
      <c r="USS213" s="15"/>
      <c r="UST213" s="15"/>
      <c r="USU213" s="15"/>
      <c r="USV213" s="15"/>
      <c r="USW213" s="15"/>
      <c r="USX213" s="15"/>
      <c r="USY213" s="15"/>
      <c r="USZ213" s="15"/>
      <c r="UTA213" s="15"/>
      <c r="UTB213" s="15"/>
      <c r="UTC213" s="15"/>
      <c r="UTD213" s="15"/>
      <c r="UTE213" s="15"/>
      <c r="UTF213" s="15"/>
      <c r="UTG213" s="15"/>
      <c r="UTH213" s="15"/>
      <c r="UTI213" s="15"/>
      <c r="UTJ213" s="15"/>
      <c r="UTK213" s="15"/>
      <c r="UTL213" s="15"/>
      <c r="UTM213" s="15"/>
      <c r="UTN213" s="15"/>
      <c r="UTO213" s="15"/>
      <c r="UTP213" s="15"/>
      <c r="UTQ213" s="15"/>
      <c r="UTR213" s="15"/>
      <c r="UTS213" s="15"/>
      <c r="UTT213" s="15"/>
      <c r="UTU213" s="15"/>
      <c r="UTV213" s="15"/>
      <c r="UTW213" s="15"/>
      <c r="UTX213" s="15"/>
      <c r="UTY213" s="15"/>
      <c r="UTZ213" s="15"/>
      <c r="UUA213" s="15"/>
      <c r="UUB213" s="15"/>
      <c r="UUC213" s="15"/>
      <c r="UUD213" s="15"/>
      <c r="UUE213" s="15"/>
      <c r="UUF213" s="15"/>
      <c r="UUG213" s="15"/>
      <c r="UUH213" s="15"/>
      <c r="UUI213" s="15"/>
      <c r="UUJ213" s="15"/>
      <c r="UUK213" s="15"/>
      <c r="UUL213" s="15"/>
      <c r="UUM213" s="15"/>
      <c r="UUN213" s="15"/>
      <c r="UUO213" s="15"/>
      <c r="UUP213" s="15"/>
      <c r="UUQ213" s="15"/>
      <c r="UUR213" s="15"/>
      <c r="UUS213" s="15"/>
      <c r="UUT213" s="15"/>
      <c r="UUU213" s="15"/>
      <c r="UUV213" s="15"/>
      <c r="UUW213" s="15"/>
      <c r="UUX213" s="15"/>
      <c r="UUY213" s="15"/>
      <c r="UUZ213" s="15"/>
      <c r="UVA213" s="15"/>
      <c r="UVB213" s="15"/>
      <c r="UVC213" s="15"/>
      <c r="UVD213" s="15"/>
      <c r="UVE213" s="15"/>
      <c r="UVF213" s="15"/>
      <c r="UVG213" s="15"/>
      <c r="UVH213" s="15"/>
      <c r="UVI213" s="15"/>
      <c r="UVJ213" s="15"/>
      <c r="UVK213" s="15"/>
      <c r="UVL213" s="15"/>
      <c r="UVM213" s="15"/>
      <c r="UVN213" s="15"/>
      <c r="UVO213" s="15"/>
      <c r="UVP213" s="15"/>
      <c r="UVQ213" s="15"/>
      <c r="UVR213" s="15"/>
      <c r="UVS213" s="15"/>
      <c r="UVT213" s="15"/>
      <c r="UVU213" s="15"/>
      <c r="UVV213" s="15"/>
      <c r="UVW213" s="15"/>
      <c r="UVX213" s="15"/>
      <c r="UVY213" s="15"/>
      <c r="UVZ213" s="15"/>
      <c r="UWA213" s="15"/>
      <c r="UWB213" s="15"/>
      <c r="UWC213" s="15"/>
      <c r="UWD213" s="15"/>
      <c r="UWE213" s="15"/>
      <c r="UWF213" s="15"/>
      <c r="UWG213" s="15"/>
      <c r="UWH213" s="15"/>
      <c r="UWI213" s="15"/>
      <c r="UWJ213" s="15"/>
      <c r="UWK213" s="15"/>
      <c r="UWL213" s="15"/>
      <c r="UWM213" s="15"/>
      <c r="UWN213" s="15"/>
      <c r="UWO213" s="15"/>
      <c r="UWP213" s="15"/>
      <c r="UWQ213" s="15"/>
      <c r="UWR213" s="15"/>
      <c r="UWS213" s="15"/>
      <c r="UWT213" s="15"/>
      <c r="UWU213" s="15"/>
      <c r="UWV213" s="15"/>
      <c r="UWW213" s="15"/>
      <c r="UWX213" s="15"/>
      <c r="UWY213" s="15"/>
      <c r="UWZ213" s="15"/>
      <c r="UXA213" s="15"/>
      <c r="UXB213" s="15"/>
      <c r="UXC213" s="15"/>
      <c r="UXD213" s="15"/>
      <c r="UXE213" s="15"/>
      <c r="UXF213" s="15"/>
      <c r="UXG213" s="15"/>
      <c r="UXH213" s="15"/>
      <c r="UXI213" s="15"/>
      <c r="UXJ213" s="15"/>
      <c r="UXK213" s="15"/>
      <c r="UXL213" s="15"/>
      <c r="UXM213" s="15"/>
      <c r="UXN213" s="15"/>
      <c r="UXO213" s="15"/>
      <c r="UXP213" s="15"/>
      <c r="UXQ213" s="15"/>
      <c r="UXR213" s="15"/>
      <c r="UXS213" s="15"/>
      <c r="UXT213" s="15"/>
      <c r="UXU213" s="15"/>
      <c r="UXV213" s="15"/>
      <c r="UXW213" s="15"/>
      <c r="UXX213" s="15"/>
      <c r="UXY213" s="15"/>
      <c r="UXZ213" s="15"/>
      <c r="UYA213" s="15"/>
      <c r="UYB213" s="15"/>
      <c r="UYC213" s="15"/>
      <c r="UYD213" s="15"/>
      <c r="UYE213" s="15"/>
      <c r="UYF213" s="15"/>
      <c r="UYG213" s="15"/>
      <c r="UYH213" s="15"/>
      <c r="UYI213" s="15"/>
      <c r="UYJ213" s="15"/>
      <c r="UYK213" s="15"/>
      <c r="UYL213" s="15"/>
      <c r="UYM213" s="15"/>
      <c r="UYN213" s="15"/>
      <c r="UYO213" s="15"/>
      <c r="UYP213" s="15"/>
      <c r="UYQ213" s="15"/>
      <c r="UYR213" s="15"/>
      <c r="UYS213" s="15"/>
      <c r="UYT213" s="15"/>
      <c r="UYU213" s="15"/>
      <c r="UYV213" s="15"/>
      <c r="UYW213" s="15"/>
      <c r="UYX213" s="15"/>
      <c r="UYY213" s="15"/>
      <c r="UYZ213" s="15"/>
      <c r="UZA213" s="15"/>
      <c r="UZB213" s="15"/>
      <c r="UZC213" s="15"/>
      <c r="UZD213" s="15"/>
      <c r="UZE213" s="15"/>
      <c r="UZF213" s="15"/>
      <c r="UZG213" s="15"/>
      <c r="UZH213" s="15"/>
      <c r="UZI213" s="15"/>
      <c r="UZJ213" s="15"/>
      <c r="UZK213" s="15"/>
      <c r="UZL213" s="15"/>
      <c r="UZM213" s="15"/>
      <c r="UZN213" s="15"/>
      <c r="UZO213" s="15"/>
      <c r="UZP213" s="15"/>
      <c r="UZQ213" s="15"/>
      <c r="UZR213" s="15"/>
      <c r="UZS213" s="15"/>
      <c r="UZT213" s="15"/>
      <c r="UZU213" s="15"/>
      <c r="UZV213" s="15"/>
      <c r="UZW213" s="15"/>
      <c r="UZX213" s="15"/>
      <c r="UZY213" s="15"/>
      <c r="UZZ213" s="15"/>
      <c r="VAA213" s="15"/>
      <c r="VAB213" s="15"/>
      <c r="VAC213" s="15"/>
      <c r="VAD213" s="15"/>
      <c r="VAE213" s="15"/>
      <c r="VAF213" s="15"/>
      <c r="VAG213" s="15"/>
      <c r="VAH213" s="15"/>
      <c r="VAI213" s="15"/>
      <c r="VAJ213" s="15"/>
      <c r="VAK213" s="15"/>
      <c r="VAL213" s="15"/>
      <c r="VAM213" s="15"/>
      <c r="VAN213" s="15"/>
      <c r="VAO213" s="15"/>
      <c r="VAP213" s="15"/>
      <c r="VAQ213" s="15"/>
      <c r="VAR213" s="15"/>
      <c r="VAS213" s="15"/>
      <c r="VAT213" s="15"/>
      <c r="VAU213" s="15"/>
      <c r="VAV213" s="15"/>
      <c r="VAW213" s="15"/>
      <c r="VAX213" s="15"/>
      <c r="VAY213" s="15"/>
      <c r="VAZ213" s="15"/>
      <c r="VBA213" s="15"/>
      <c r="VBB213" s="15"/>
      <c r="VBC213" s="15"/>
      <c r="VBD213" s="15"/>
      <c r="VBE213" s="15"/>
      <c r="VBF213" s="15"/>
      <c r="VBG213" s="15"/>
      <c r="VBH213" s="15"/>
      <c r="VBI213" s="15"/>
      <c r="VBJ213" s="15"/>
      <c r="VBK213" s="15"/>
      <c r="VBL213" s="15"/>
      <c r="VBM213" s="15"/>
      <c r="VBN213" s="15"/>
      <c r="VBO213" s="15"/>
      <c r="VBP213" s="15"/>
      <c r="VBQ213" s="15"/>
      <c r="VBR213" s="15"/>
      <c r="VBS213" s="15"/>
      <c r="VBT213" s="15"/>
      <c r="VBU213" s="15"/>
      <c r="VBV213" s="15"/>
      <c r="VBW213" s="15"/>
      <c r="VBX213" s="15"/>
      <c r="VBY213" s="15"/>
      <c r="VBZ213" s="15"/>
      <c r="VCA213" s="15"/>
      <c r="VCB213" s="15"/>
      <c r="VCC213" s="15"/>
      <c r="VCD213" s="15"/>
      <c r="VCE213" s="15"/>
      <c r="VCF213" s="15"/>
      <c r="VCG213" s="15"/>
      <c r="VCH213" s="15"/>
      <c r="VCI213" s="15"/>
      <c r="VCJ213" s="15"/>
      <c r="VCK213" s="15"/>
      <c r="VCL213" s="15"/>
      <c r="VCM213" s="15"/>
      <c r="VCN213" s="15"/>
      <c r="VCO213" s="15"/>
      <c r="VCP213" s="15"/>
      <c r="VCQ213" s="15"/>
      <c r="VCR213" s="15"/>
      <c r="VCS213" s="15"/>
      <c r="VCT213" s="15"/>
      <c r="VCU213" s="15"/>
      <c r="VCV213" s="15"/>
      <c r="VCW213" s="15"/>
      <c r="VCX213" s="15"/>
      <c r="VCY213" s="15"/>
      <c r="VCZ213" s="15"/>
      <c r="VDA213" s="15"/>
      <c r="VDB213" s="15"/>
      <c r="VDC213" s="15"/>
      <c r="VDD213" s="15"/>
      <c r="VDE213" s="15"/>
      <c r="VDF213" s="15"/>
      <c r="VDG213" s="15"/>
      <c r="VDH213" s="15"/>
      <c r="VDI213" s="15"/>
      <c r="VDJ213" s="15"/>
      <c r="VDK213" s="15"/>
      <c r="VDL213" s="15"/>
      <c r="VDM213" s="15"/>
      <c r="VDN213" s="15"/>
      <c r="VDO213" s="15"/>
      <c r="VDP213" s="15"/>
      <c r="VDQ213" s="15"/>
      <c r="VDR213" s="15"/>
      <c r="VDS213" s="15"/>
      <c r="VDT213" s="15"/>
      <c r="VDU213" s="15"/>
      <c r="VDV213" s="15"/>
      <c r="VDW213" s="15"/>
      <c r="VDX213" s="15"/>
      <c r="VDY213" s="15"/>
      <c r="VDZ213" s="15"/>
      <c r="VEA213" s="15"/>
      <c r="VEB213" s="15"/>
      <c r="VEC213" s="15"/>
      <c r="VED213" s="15"/>
      <c r="VEE213" s="15"/>
      <c r="VEF213" s="15"/>
      <c r="VEG213" s="15"/>
      <c r="VEH213" s="15"/>
      <c r="VEI213" s="15"/>
      <c r="VEJ213" s="15"/>
      <c r="VEK213" s="15"/>
      <c r="VEL213" s="15"/>
      <c r="VEM213" s="15"/>
      <c r="VEN213" s="15"/>
      <c r="VEO213" s="15"/>
      <c r="VEP213" s="15"/>
      <c r="VEQ213" s="15"/>
      <c r="VER213" s="15"/>
      <c r="VES213" s="15"/>
      <c r="VET213" s="15"/>
      <c r="VEU213" s="15"/>
      <c r="VEV213" s="15"/>
      <c r="VEW213" s="15"/>
      <c r="VEX213" s="15"/>
      <c r="VEY213" s="15"/>
      <c r="VEZ213" s="15"/>
      <c r="VFA213" s="15"/>
      <c r="VFB213" s="15"/>
      <c r="VFC213" s="15"/>
      <c r="VFD213" s="15"/>
      <c r="VFE213" s="15"/>
      <c r="VFF213" s="15"/>
      <c r="VFG213" s="15"/>
      <c r="VFH213" s="15"/>
      <c r="VFI213" s="15"/>
      <c r="VFJ213" s="15"/>
      <c r="VFK213" s="15"/>
      <c r="VFL213" s="15"/>
      <c r="VFM213" s="15"/>
      <c r="VFN213" s="15"/>
      <c r="VFO213" s="15"/>
      <c r="VFP213" s="15"/>
      <c r="VFQ213" s="15"/>
      <c r="VFR213" s="15"/>
      <c r="VFS213" s="15"/>
      <c r="VFT213" s="15"/>
      <c r="VFU213" s="15"/>
      <c r="VFV213" s="15"/>
      <c r="VFW213" s="15"/>
      <c r="VFX213" s="15"/>
      <c r="VFY213" s="15"/>
      <c r="VFZ213" s="15"/>
      <c r="VGA213" s="15"/>
      <c r="VGB213" s="15"/>
      <c r="VGC213" s="15"/>
      <c r="VGD213" s="15"/>
      <c r="VGE213" s="15"/>
      <c r="VGF213" s="15"/>
      <c r="VGG213" s="15"/>
      <c r="VGH213" s="15"/>
      <c r="VGI213" s="15"/>
      <c r="VGJ213" s="15"/>
      <c r="VGK213" s="15"/>
      <c r="VGL213" s="15"/>
      <c r="VGM213" s="15"/>
      <c r="VGN213" s="15"/>
      <c r="VGO213" s="15"/>
      <c r="VGP213" s="15"/>
      <c r="VGQ213" s="15"/>
      <c r="VGR213" s="15"/>
      <c r="VGS213" s="15"/>
      <c r="VGT213" s="15"/>
      <c r="VGU213" s="15"/>
      <c r="VGV213" s="15"/>
      <c r="VGW213" s="15"/>
      <c r="VGX213" s="15"/>
      <c r="VGY213" s="15"/>
      <c r="VGZ213" s="15"/>
      <c r="VHA213" s="15"/>
      <c r="VHB213" s="15"/>
      <c r="VHC213" s="15"/>
      <c r="VHD213" s="15"/>
      <c r="VHE213" s="15"/>
      <c r="VHF213" s="15"/>
      <c r="VHG213" s="15"/>
      <c r="VHH213" s="15"/>
      <c r="VHI213" s="15"/>
      <c r="VHJ213" s="15"/>
      <c r="VHK213" s="15"/>
      <c r="VHL213" s="15"/>
      <c r="VHM213" s="15"/>
      <c r="VHN213" s="15"/>
      <c r="VHO213" s="15"/>
      <c r="VHP213" s="15"/>
      <c r="VHQ213" s="15"/>
      <c r="VHR213" s="15"/>
      <c r="VHS213" s="15"/>
      <c r="VHT213" s="15"/>
      <c r="VHU213" s="15"/>
      <c r="VHV213" s="15"/>
      <c r="VHW213" s="15"/>
      <c r="VHX213" s="15"/>
      <c r="VHY213" s="15"/>
      <c r="VHZ213" s="15"/>
      <c r="VIA213" s="15"/>
      <c r="VIB213" s="15"/>
      <c r="VIC213" s="15"/>
      <c r="VID213" s="15"/>
      <c r="VIE213" s="15"/>
      <c r="VIF213" s="15"/>
      <c r="VIG213" s="15"/>
      <c r="VIH213" s="15"/>
      <c r="VII213" s="15"/>
      <c r="VIJ213" s="15"/>
      <c r="VIK213" s="15"/>
      <c r="VIL213" s="15"/>
      <c r="VIM213" s="15"/>
      <c r="VIN213" s="15"/>
      <c r="VIO213" s="15"/>
      <c r="VIP213" s="15"/>
      <c r="VIQ213" s="15"/>
      <c r="VIR213" s="15"/>
      <c r="VIS213" s="15"/>
      <c r="VIT213" s="15"/>
      <c r="VIU213" s="15"/>
      <c r="VIV213" s="15"/>
      <c r="VIW213" s="15"/>
      <c r="VIX213" s="15"/>
      <c r="VIY213" s="15"/>
      <c r="VIZ213" s="15"/>
      <c r="VJA213" s="15"/>
      <c r="VJB213" s="15"/>
      <c r="VJC213" s="15"/>
      <c r="VJD213" s="15"/>
      <c r="VJE213" s="15"/>
      <c r="VJF213" s="15"/>
      <c r="VJG213" s="15"/>
      <c r="VJH213" s="15"/>
      <c r="VJI213" s="15"/>
      <c r="VJJ213" s="15"/>
      <c r="VJK213" s="15"/>
      <c r="VJL213" s="15"/>
      <c r="VJM213" s="15"/>
      <c r="VJN213" s="15"/>
      <c r="VJO213" s="15"/>
      <c r="VJP213" s="15"/>
      <c r="VJQ213" s="15"/>
      <c r="VJR213" s="15"/>
      <c r="VJS213" s="15"/>
      <c r="VJT213" s="15"/>
      <c r="VJU213" s="15"/>
      <c r="VJV213" s="15"/>
      <c r="VJW213" s="15"/>
      <c r="VJX213" s="15"/>
      <c r="VJY213" s="15"/>
      <c r="VJZ213" s="15"/>
      <c r="VKA213" s="15"/>
      <c r="VKB213" s="15"/>
      <c r="VKC213" s="15"/>
      <c r="VKD213" s="15"/>
      <c r="VKE213" s="15"/>
      <c r="VKF213" s="15"/>
      <c r="VKG213" s="15"/>
      <c r="VKH213" s="15"/>
      <c r="VKI213" s="15"/>
      <c r="VKJ213" s="15"/>
      <c r="VKK213" s="15"/>
      <c r="VKL213" s="15"/>
      <c r="VKM213" s="15"/>
      <c r="VKN213" s="15"/>
      <c r="VKO213" s="15"/>
      <c r="VKP213" s="15"/>
      <c r="VKQ213" s="15"/>
      <c r="VKR213" s="15"/>
      <c r="VKS213" s="15"/>
      <c r="VKT213" s="15"/>
      <c r="VKU213" s="15"/>
      <c r="VKV213" s="15"/>
      <c r="VKW213" s="15"/>
      <c r="VKX213" s="15"/>
      <c r="VKY213" s="15"/>
      <c r="VKZ213" s="15"/>
      <c r="VLA213" s="15"/>
      <c r="VLB213" s="15"/>
      <c r="VLC213" s="15"/>
      <c r="VLD213" s="15"/>
      <c r="VLE213" s="15"/>
      <c r="VLF213" s="15"/>
      <c r="VLG213" s="15"/>
      <c r="VLH213" s="15"/>
      <c r="VLI213" s="15"/>
      <c r="VLJ213" s="15"/>
      <c r="VLK213" s="15"/>
      <c r="VLL213" s="15"/>
      <c r="VLM213" s="15"/>
      <c r="VLN213" s="15"/>
      <c r="VLO213" s="15"/>
      <c r="VLP213" s="15"/>
      <c r="VLQ213" s="15"/>
      <c r="VLR213" s="15"/>
      <c r="VLS213" s="15"/>
      <c r="VLT213" s="15"/>
      <c r="VLU213" s="15"/>
      <c r="VLV213" s="15"/>
      <c r="VLW213" s="15"/>
      <c r="VLX213" s="15"/>
      <c r="VLY213" s="15"/>
      <c r="VLZ213" s="15"/>
      <c r="VMA213" s="15"/>
      <c r="VMB213" s="15"/>
      <c r="VMC213" s="15"/>
      <c r="VMD213" s="15"/>
      <c r="VME213" s="15"/>
      <c r="VMF213" s="15"/>
      <c r="VMG213" s="15"/>
      <c r="VMH213" s="15"/>
      <c r="VMI213" s="15"/>
      <c r="VMJ213" s="15"/>
      <c r="VMK213" s="15"/>
      <c r="VML213" s="15"/>
      <c r="VMM213" s="15"/>
      <c r="VMN213" s="15"/>
      <c r="VMO213" s="15"/>
      <c r="VMP213" s="15"/>
      <c r="VMQ213" s="15"/>
      <c r="VMR213" s="15"/>
      <c r="VMS213" s="15"/>
      <c r="VMT213" s="15"/>
      <c r="VMU213" s="15"/>
      <c r="VMV213" s="15"/>
      <c r="VMW213" s="15"/>
      <c r="VMX213" s="15"/>
      <c r="VMY213" s="15"/>
      <c r="VMZ213" s="15"/>
      <c r="VNA213" s="15"/>
      <c r="VNB213" s="15"/>
      <c r="VNC213" s="15"/>
      <c r="VND213" s="15"/>
      <c r="VNE213" s="15"/>
      <c r="VNF213" s="15"/>
      <c r="VNG213" s="15"/>
      <c r="VNH213" s="15"/>
      <c r="VNI213" s="15"/>
      <c r="VNJ213" s="15"/>
      <c r="VNK213" s="15"/>
      <c r="VNL213" s="15"/>
      <c r="VNM213" s="15"/>
      <c r="VNN213" s="15"/>
      <c r="VNO213" s="15"/>
      <c r="VNP213" s="15"/>
      <c r="VNQ213" s="15"/>
      <c r="VNR213" s="15"/>
      <c r="VNS213" s="15"/>
      <c r="VNT213" s="15"/>
      <c r="VNU213" s="15"/>
      <c r="VNV213" s="15"/>
      <c r="VNW213" s="15"/>
      <c r="VNX213" s="15"/>
      <c r="VNY213" s="15"/>
      <c r="VNZ213" s="15"/>
      <c r="VOA213" s="15"/>
      <c r="VOB213" s="15"/>
      <c r="VOC213" s="15"/>
      <c r="VOD213" s="15"/>
      <c r="VOE213" s="15"/>
      <c r="VOF213" s="15"/>
      <c r="VOG213" s="15"/>
      <c r="VOH213" s="15"/>
      <c r="VOI213" s="15"/>
      <c r="VOJ213" s="15"/>
      <c r="VOK213" s="15"/>
      <c r="VOL213" s="15"/>
      <c r="VOM213" s="15"/>
      <c r="VON213" s="15"/>
      <c r="VOO213" s="15"/>
      <c r="VOP213" s="15"/>
      <c r="VOQ213" s="15"/>
      <c r="VOR213" s="15"/>
      <c r="VOS213" s="15"/>
      <c r="VOT213" s="15"/>
      <c r="VOU213" s="15"/>
      <c r="VOV213" s="15"/>
      <c r="VOW213" s="15"/>
      <c r="VOX213" s="15"/>
      <c r="VOY213" s="15"/>
      <c r="VOZ213" s="15"/>
      <c r="VPA213" s="15"/>
      <c r="VPB213" s="15"/>
      <c r="VPC213" s="15"/>
      <c r="VPD213" s="15"/>
      <c r="VPE213" s="15"/>
      <c r="VPF213" s="15"/>
      <c r="VPG213" s="15"/>
      <c r="VPH213" s="15"/>
      <c r="VPI213" s="15"/>
      <c r="VPJ213" s="15"/>
      <c r="VPK213" s="15"/>
      <c r="VPL213" s="15"/>
      <c r="VPM213" s="15"/>
      <c r="VPN213" s="15"/>
      <c r="VPO213" s="15"/>
      <c r="VPP213" s="15"/>
      <c r="VPQ213" s="15"/>
      <c r="VPR213" s="15"/>
      <c r="VPS213" s="15"/>
      <c r="VPT213" s="15"/>
      <c r="VPU213" s="15"/>
      <c r="VPV213" s="15"/>
      <c r="VPW213" s="15"/>
      <c r="VPX213" s="15"/>
      <c r="VPY213" s="15"/>
      <c r="VPZ213" s="15"/>
      <c r="VQA213" s="15"/>
      <c r="VQB213" s="15"/>
      <c r="VQC213" s="15"/>
      <c r="VQD213" s="15"/>
      <c r="VQE213" s="15"/>
      <c r="VQF213" s="15"/>
      <c r="VQG213" s="15"/>
      <c r="VQH213" s="15"/>
      <c r="VQI213" s="15"/>
      <c r="VQJ213" s="15"/>
      <c r="VQK213" s="15"/>
      <c r="VQL213" s="15"/>
      <c r="VQM213" s="15"/>
      <c r="VQN213" s="15"/>
      <c r="VQO213" s="15"/>
      <c r="VQP213" s="15"/>
      <c r="VQQ213" s="15"/>
      <c r="VQR213" s="15"/>
      <c r="VQS213" s="15"/>
      <c r="VQT213" s="15"/>
      <c r="VQU213" s="15"/>
      <c r="VQV213" s="15"/>
      <c r="VQW213" s="15"/>
      <c r="VQX213" s="15"/>
      <c r="VQY213" s="15"/>
      <c r="VQZ213" s="15"/>
      <c r="VRA213" s="15"/>
      <c r="VRB213" s="15"/>
      <c r="VRC213" s="15"/>
      <c r="VRD213" s="15"/>
      <c r="VRE213" s="15"/>
      <c r="VRF213" s="15"/>
      <c r="VRG213" s="15"/>
      <c r="VRH213" s="15"/>
      <c r="VRI213" s="15"/>
      <c r="VRJ213" s="15"/>
      <c r="VRK213" s="15"/>
      <c r="VRL213" s="15"/>
      <c r="VRM213" s="15"/>
      <c r="VRN213" s="15"/>
      <c r="VRO213" s="15"/>
      <c r="VRP213" s="15"/>
      <c r="VRQ213" s="15"/>
      <c r="VRR213" s="15"/>
      <c r="VRS213" s="15"/>
      <c r="VRT213" s="15"/>
      <c r="VRU213" s="15"/>
      <c r="VRV213" s="15"/>
      <c r="VRW213" s="15"/>
      <c r="VRX213" s="15"/>
      <c r="VRY213" s="15"/>
      <c r="VRZ213" s="15"/>
      <c r="VSA213" s="15"/>
      <c r="VSB213" s="15"/>
      <c r="VSC213" s="15"/>
      <c r="VSD213" s="15"/>
      <c r="VSE213" s="15"/>
      <c r="VSF213" s="15"/>
      <c r="VSG213" s="15"/>
      <c r="VSH213" s="15"/>
      <c r="VSI213" s="15"/>
      <c r="VSJ213" s="15"/>
      <c r="VSK213" s="15"/>
      <c r="VSL213" s="15"/>
      <c r="VSM213" s="15"/>
      <c r="VSN213" s="15"/>
      <c r="VSO213" s="15"/>
      <c r="VSP213" s="15"/>
      <c r="VSQ213" s="15"/>
      <c r="VSR213" s="15"/>
      <c r="VSS213" s="15"/>
      <c r="VST213" s="15"/>
      <c r="VSU213" s="15"/>
      <c r="VSV213" s="15"/>
      <c r="VSW213" s="15"/>
      <c r="VSX213" s="15"/>
      <c r="VSY213" s="15"/>
      <c r="VSZ213" s="15"/>
      <c r="VTA213" s="15"/>
      <c r="VTB213" s="15"/>
      <c r="VTC213" s="15"/>
      <c r="VTD213" s="15"/>
      <c r="VTE213" s="15"/>
      <c r="VTF213" s="15"/>
      <c r="VTG213" s="15"/>
      <c r="VTH213" s="15"/>
      <c r="VTI213" s="15"/>
      <c r="VTJ213" s="15"/>
      <c r="VTK213" s="15"/>
      <c r="VTL213" s="15"/>
      <c r="VTM213" s="15"/>
      <c r="VTN213" s="15"/>
      <c r="VTO213" s="15"/>
      <c r="VTP213" s="15"/>
      <c r="VTQ213" s="15"/>
      <c r="VTR213" s="15"/>
      <c r="VTS213" s="15"/>
      <c r="VTT213" s="15"/>
      <c r="VTU213" s="15"/>
      <c r="VTV213" s="15"/>
      <c r="VTW213" s="15"/>
      <c r="VTX213" s="15"/>
      <c r="VTY213" s="15"/>
      <c r="VTZ213" s="15"/>
      <c r="VUA213" s="15"/>
      <c r="VUB213" s="15"/>
      <c r="VUC213" s="15"/>
      <c r="VUD213" s="15"/>
      <c r="VUE213" s="15"/>
      <c r="VUF213" s="15"/>
      <c r="VUG213" s="15"/>
      <c r="VUH213" s="15"/>
      <c r="VUI213" s="15"/>
      <c r="VUJ213" s="15"/>
      <c r="VUK213" s="15"/>
      <c r="VUL213" s="15"/>
      <c r="VUM213" s="15"/>
      <c r="VUN213" s="15"/>
      <c r="VUO213" s="15"/>
      <c r="VUP213" s="15"/>
      <c r="VUQ213" s="15"/>
      <c r="VUR213" s="15"/>
      <c r="VUS213" s="15"/>
      <c r="VUT213" s="15"/>
      <c r="VUU213" s="15"/>
      <c r="VUV213" s="15"/>
      <c r="VUW213" s="15"/>
      <c r="VUX213" s="15"/>
      <c r="VUY213" s="15"/>
      <c r="VUZ213" s="15"/>
      <c r="VVA213" s="15"/>
      <c r="VVB213" s="15"/>
      <c r="VVC213" s="15"/>
      <c r="VVD213" s="15"/>
      <c r="VVE213" s="15"/>
      <c r="VVF213" s="15"/>
      <c r="VVG213" s="15"/>
      <c r="VVH213" s="15"/>
      <c r="VVI213" s="15"/>
      <c r="VVJ213" s="15"/>
      <c r="VVK213" s="15"/>
      <c r="VVL213" s="15"/>
      <c r="VVM213" s="15"/>
      <c r="VVN213" s="15"/>
      <c r="VVO213" s="15"/>
      <c r="VVP213" s="15"/>
      <c r="VVQ213" s="15"/>
      <c r="VVR213" s="15"/>
      <c r="VVS213" s="15"/>
      <c r="VVT213" s="15"/>
      <c r="VVU213" s="15"/>
      <c r="VVV213" s="15"/>
      <c r="VVW213" s="15"/>
      <c r="VVX213" s="15"/>
      <c r="VVY213" s="15"/>
      <c r="VVZ213" s="15"/>
      <c r="VWA213" s="15"/>
      <c r="VWB213" s="15"/>
      <c r="VWC213" s="15"/>
      <c r="VWD213" s="15"/>
      <c r="VWE213" s="15"/>
      <c r="VWF213" s="15"/>
      <c r="VWG213" s="15"/>
      <c r="VWH213" s="15"/>
      <c r="VWI213" s="15"/>
      <c r="VWJ213" s="15"/>
      <c r="VWK213" s="15"/>
      <c r="VWL213" s="15"/>
      <c r="VWM213" s="15"/>
      <c r="VWN213" s="15"/>
      <c r="VWO213" s="15"/>
      <c r="VWP213" s="15"/>
      <c r="VWQ213" s="15"/>
      <c r="VWR213" s="15"/>
      <c r="VWS213" s="15"/>
      <c r="VWT213" s="15"/>
      <c r="VWU213" s="15"/>
      <c r="VWV213" s="15"/>
      <c r="VWW213" s="15"/>
      <c r="VWX213" s="15"/>
      <c r="VWY213" s="15"/>
      <c r="VWZ213" s="15"/>
      <c r="VXA213" s="15"/>
      <c r="VXB213" s="15"/>
      <c r="VXC213" s="15"/>
      <c r="VXD213" s="15"/>
      <c r="VXE213" s="15"/>
      <c r="VXF213" s="15"/>
      <c r="VXG213" s="15"/>
      <c r="VXH213" s="15"/>
      <c r="VXI213" s="15"/>
      <c r="VXJ213" s="15"/>
      <c r="VXK213" s="15"/>
      <c r="VXL213" s="15"/>
      <c r="VXM213" s="15"/>
      <c r="VXN213" s="15"/>
      <c r="VXO213" s="15"/>
      <c r="VXP213" s="15"/>
      <c r="VXQ213" s="15"/>
      <c r="VXR213" s="15"/>
      <c r="VXS213" s="15"/>
      <c r="VXT213" s="15"/>
      <c r="VXU213" s="15"/>
      <c r="VXV213" s="15"/>
      <c r="VXW213" s="15"/>
      <c r="VXX213" s="15"/>
      <c r="VXY213" s="15"/>
      <c r="VXZ213" s="15"/>
      <c r="VYA213" s="15"/>
      <c r="VYB213" s="15"/>
      <c r="VYC213" s="15"/>
      <c r="VYD213" s="15"/>
      <c r="VYE213" s="15"/>
      <c r="VYF213" s="15"/>
      <c r="VYG213" s="15"/>
      <c r="VYH213" s="15"/>
      <c r="VYI213" s="15"/>
      <c r="VYJ213" s="15"/>
      <c r="VYK213" s="15"/>
      <c r="VYL213" s="15"/>
      <c r="VYM213" s="15"/>
      <c r="VYN213" s="15"/>
      <c r="VYO213" s="15"/>
      <c r="VYP213" s="15"/>
      <c r="VYQ213" s="15"/>
      <c r="VYR213" s="15"/>
      <c r="VYS213" s="15"/>
      <c r="VYT213" s="15"/>
      <c r="VYU213" s="15"/>
      <c r="VYV213" s="15"/>
      <c r="VYW213" s="15"/>
      <c r="VYX213" s="15"/>
      <c r="VYY213" s="15"/>
      <c r="VYZ213" s="15"/>
      <c r="VZA213" s="15"/>
      <c r="VZB213" s="15"/>
      <c r="VZC213" s="15"/>
      <c r="VZD213" s="15"/>
      <c r="VZE213" s="15"/>
      <c r="VZF213" s="15"/>
      <c r="VZG213" s="15"/>
      <c r="VZH213" s="15"/>
      <c r="VZI213" s="15"/>
      <c r="VZJ213" s="15"/>
      <c r="VZK213" s="15"/>
      <c r="VZL213" s="15"/>
      <c r="VZM213" s="15"/>
      <c r="VZN213" s="15"/>
      <c r="VZO213" s="15"/>
      <c r="VZP213" s="15"/>
      <c r="VZQ213" s="15"/>
      <c r="VZR213" s="15"/>
      <c r="VZS213" s="15"/>
      <c r="VZT213" s="15"/>
      <c r="VZU213" s="15"/>
      <c r="VZV213" s="15"/>
      <c r="VZW213" s="15"/>
      <c r="VZX213" s="15"/>
      <c r="VZY213" s="15"/>
      <c r="VZZ213" s="15"/>
      <c r="WAA213" s="15"/>
      <c r="WAB213" s="15"/>
      <c r="WAC213" s="15"/>
      <c r="WAD213" s="15"/>
      <c r="WAE213" s="15"/>
      <c r="WAF213" s="15"/>
      <c r="WAG213" s="15"/>
      <c r="WAH213" s="15"/>
      <c r="WAI213" s="15"/>
      <c r="WAJ213" s="15"/>
      <c r="WAK213" s="15"/>
      <c r="WAL213" s="15"/>
      <c r="WAM213" s="15"/>
      <c r="WAN213" s="15"/>
      <c r="WAO213" s="15"/>
      <c r="WAP213" s="15"/>
      <c r="WAQ213" s="15"/>
      <c r="WAR213" s="15"/>
      <c r="WAS213" s="15"/>
      <c r="WAT213" s="15"/>
      <c r="WAU213" s="15"/>
      <c r="WAV213" s="15"/>
      <c r="WAW213" s="15"/>
      <c r="WAX213" s="15"/>
      <c r="WAY213" s="15"/>
      <c r="WAZ213" s="15"/>
      <c r="WBA213" s="15"/>
      <c r="WBB213" s="15"/>
      <c r="WBC213" s="15"/>
      <c r="WBD213" s="15"/>
      <c r="WBE213" s="15"/>
      <c r="WBF213" s="15"/>
      <c r="WBG213" s="15"/>
      <c r="WBH213" s="15"/>
      <c r="WBI213" s="15"/>
      <c r="WBJ213" s="15"/>
      <c r="WBK213" s="15"/>
      <c r="WBL213" s="15"/>
      <c r="WBM213" s="15"/>
      <c r="WBN213" s="15"/>
      <c r="WBO213" s="15"/>
      <c r="WBP213" s="15"/>
      <c r="WBQ213" s="15"/>
      <c r="WBR213" s="15"/>
      <c r="WBS213" s="15"/>
      <c r="WBT213" s="15"/>
      <c r="WBU213" s="15"/>
      <c r="WBV213" s="15"/>
      <c r="WBW213" s="15"/>
      <c r="WBX213" s="15"/>
      <c r="WBY213" s="15"/>
      <c r="WBZ213" s="15"/>
      <c r="WCA213" s="15"/>
      <c r="WCB213" s="15"/>
      <c r="WCC213" s="15"/>
      <c r="WCD213" s="15"/>
      <c r="WCE213" s="15"/>
      <c r="WCF213" s="15"/>
      <c r="WCG213" s="15"/>
      <c r="WCH213" s="15"/>
      <c r="WCI213" s="15"/>
      <c r="WCJ213" s="15"/>
      <c r="WCK213" s="15"/>
      <c r="WCL213" s="15"/>
      <c r="WCM213" s="15"/>
      <c r="WCN213" s="15"/>
      <c r="WCO213" s="15"/>
      <c r="WCP213" s="15"/>
      <c r="WCQ213" s="15"/>
      <c r="WCR213" s="15"/>
      <c r="WCS213" s="15"/>
      <c r="WCT213" s="15"/>
      <c r="WCU213" s="15"/>
      <c r="WCV213" s="15"/>
      <c r="WCW213" s="15"/>
      <c r="WCX213" s="15"/>
      <c r="WCY213" s="15"/>
      <c r="WCZ213" s="15"/>
      <c r="WDA213" s="15"/>
      <c r="WDB213" s="15"/>
      <c r="WDC213" s="15"/>
      <c r="WDD213" s="15"/>
      <c r="WDE213" s="15"/>
      <c r="WDF213" s="15"/>
      <c r="WDG213" s="15"/>
      <c r="WDH213" s="15"/>
      <c r="WDI213" s="15"/>
      <c r="WDJ213" s="15"/>
      <c r="WDK213" s="15"/>
      <c r="WDL213" s="15"/>
      <c r="WDM213" s="15"/>
      <c r="WDN213" s="15"/>
      <c r="WDO213" s="15"/>
      <c r="WDP213" s="15"/>
      <c r="WDQ213" s="15"/>
      <c r="WDR213" s="15"/>
      <c r="WDS213" s="15"/>
      <c r="WDT213" s="15"/>
      <c r="WDU213" s="15"/>
      <c r="WDV213" s="15"/>
      <c r="WDW213" s="15"/>
      <c r="WDX213" s="15"/>
      <c r="WDY213" s="15"/>
      <c r="WDZ213" s="15"/>
      <c r="WEA213" s="15"/>
      <c r="WEB213" s="15"/>
      <c r="WEC213" s="15"/>
      <c r="WED213" s="15"/>
      <c r="WEE213" s="15"/>
      <c r="WEF213" s="15"/>
      <c r="WEG213" s="15"/>
      <c r="WEH213" s="15"/>
      <c r="WEI213" s="15"/>
      <c r="WEJ213" s="15"/>
      <c r="WEK213" s="15"/>
      <c r="WEL213" s="15"/>
      <c r="WEM213" s="15"/>
      <c r="WEN213" s="15"/>
      <c r="WEO213" s="15"/>
      <c r="WEP213" s="15"/>
      <c r="WEQ213" s="15"/>
      <c r="WER213" s="15"/>
      <c r="WES213" s="15"/>
      <c r="WET213" s="15"/>
      <c r="WEU213" s="15"/>
      <c r="WEV213" s="15"/>
      <c r="WEW213" s="15"/>
      <c r="WEX213" s="15"/>
      <c r="WEY213" s="15"/>
      <c r="WEZ213" s="15"/>
      <c r="WFA213" s="15"/>
      <c r="WFB213" s="15"/>
      <c r="WFC213" s="15"/>
      <c r="WFD213" s="15"/>
      <c r="WFE213" s="15"/>
      <c r="WFF213" s="15"/>
      <c r="WFG213" s="15"/>
      <c r="WFH213" s="15"/>
      <c r="WFI213" s="15"/>
      <c r="WFJ213" s="15"/>
      <c r="WFK213" s="15"/>
      <c r="WFL213" s="15"/>
      <c r="WFM213" s="15"/>
      <c r="WFN213" s="15"/>
      <c r="WFO213" s="15"/>
      <c r="WFP213" s="15"/>
      <c r="WFQ213" s="15"/>
      <c r="WFR213" s="15"/>
      <c r="WFS213" s="15"/>
      <c r="WFT213" s="15"/>
      <c r="WFU213" s="15"/>
      <c r="WFV213" s="15"/>
      <c r="WFW213" s="15"/>
      <c r="WFX213" s="15"/>
      <c r="WFY213" s="15"/>
      <c r="WFZ213" s="15"/>
      <c r="WGA213" s="15"/>
      <c r="WGB213" s="15"/>
      <c r="WGC213" s="15"/>
      <c r="WGD213" s="15"/>
      <c r="WGE213" s="15"/>
      <c r="WGF213" s="15"/>
      <c r="WGG213" s="15"/>
      <c r="WGH213" s="15"/>
      <c r="WGI213" s="15"/>
      <c r="WGJ213" s="15"/>
      <c r="WGK213" s="15"/>
      <c r="WGL213" s="15"/>
      <c r="WGM213" s="15"/>
      <c r="WGN213" s="15"/>
      <c r="WGO213" s="15"/>
      <c r="WGP213" s="15"/>
      <c r="WGQ213" s="15"/>
      <c r="WGR213" s="15"/>
      <c r="WGS213" s="15"/>
      <c r="WGT213" s="15"/>
      <c r="WGU213" s="15"/>
      <c r="WGV213" s="15"/>
      <c r="WGW213" s="15"/>
      <c r="WGX213" s="15"/>
      <c r="WGY213" s="15"/>
      <c r="WGZ213" s="15"/>
      <c r="WHA213" s="15"/>
      <c r="WHB213" s="15"/>
      <c r="WHC213" s="15"/>
      <c r="WHD213" s="15"/>
      <c r="WHE213" s="15"/>
      <c r="WHF213" s="15"/>
      <c r="WHG213" s="15"/>
      <c r="WHH213" s="15"/>
      <c r="WHI213" s="15"/>
      <c r="WHJ213" s="15"/>
      <c r="WHK213" s="15"/>
      <c r="WHL213" s="15"/>
      <c r="WHM213" s="15"/>
      <c r="WHN213" s="15"/>
      <c r="WHO213" s="15"/>
      <c r="WHP213" s="15"/>
      <c r="WHQ213" s="15"/>
      <c r="WHR213" s="15"/>
      <c r="WHS213" s="15"/>
      <c r="WHT213" s="15"/>
      <c r="WHU213" s="15"/>
      <c r="WHV213" s="15"/>
      <c r="WHW213" s="15"/>
      <c r="WHX213" s="15"/>
      <c r="WHY213" s="15"/>
      <c r="WHZ213" s="15"/>
      <c r="WIA213" s="15"/>
      <c r="WIB213" s="15"/>
      <c r="WIC213" s="15"/>
      <c r="WID213" s="15"/>
      <c r="WIE213" s="15"/>
      <c r="WIF213" s="15"/>
      <c r="WIG213" s="15"/>
      <c r="WIH213" s="15"/>
      <c r="WII213" s="15"/>
      <c r="WIJ213" s="15"/>
      <c r="WIK213" s="15"/>
      <c r="WIL213" s="15"/>
      <c r="WIM213" s="15"/>
      <c r="WIN213" s="15"/>
      <c r="WIO213" s="15"/>
      <c r="WIP213" s="15"/>
      <c r="WIQ213" s="15"/>
      <c r="WIR213" s="15"/>
      <c r="WIS213" s="15"/>
      <c r="WIT213" s="15"/>
      <c r="WIU213" s="15"/>
      <c r="WIV213" s="15"/>
      <c r="WIW213" s="15"/>
      <c r="WIX213" s="15"/>
      <c r="WIY213" s="15"/>
      <c r="WIZ213" s="15"/>
      <c r="WJA213" s="15"/>
      <c r="WJB213" s="15"/>
      <c r="WJC213" s="15"/>
      <c r="WJD213" s="15"/>
      <c r="WJE213" s="15"/>
      <c r="WJF213" s="15"/>
      <c r="WJG213" s="15"/>
      <c r="WJH213" s="15"/>
      <c r="WJI213" s="15"/>
      <c r="WJJ213" s="15"/>
      <c r="WJK213" s="15"/>
      <c r="WJL213" s="15"/>
      <c r="WJM213" s="15"/>
      <c r="WJN213" s="15"/>
      <c r="WJO213" s="15"/>
      <c r="WJP213" s="15"/>
      <c r="WJQ213" s="15"/>
      <c r="WJR213" s="15"/>
      <c r="WJS213" s="15"/>
      <c r="WJT213" s="15"/>
      <c r="WJU213" s="15"/>
      <c r="WJV213" s="15"/>
      <c r="WJW213" s="15"/>
      <c r="WJX213" s="15"/>
      <c r="WJY213" s="15"/>
      <c r="WJZ213" s="15"/>
      <c r="WKA213" s="15"/>
      <c r="WKB213" s="15"/>
      <c r="WKC213" s="15"/>
      <c r="WKD213" s="15"/>
      <c r="WKE213" s="15"/>
      <c r="WKF213" s="15"/>
      <c r="WKG213" s="15"/>
      <c r="WKH213" s="15"/>
      <c r="WKI213" s="15"/>
      <c r="WKJ213" s="15"/>
      <c r="WKK213" s="15"/>
      <c r="WKL213" s="15"/>
      <c r="WKM213" s="15"/>
      <c r="WKN213" s="15"/>
      <c r="WKO213" s="15"/>
      <c r="WKP213" s="15"/>
      <c r="WKQ213" s="15"/>
      <c r="WKR213" s="15"/>
      <c r="WKS213" s="15"/>
      <c r="WKT213" s="15"/>
      <c r="WKU213" s="15"/>
      <c r="WKV213" s="15"/>
      <c r="WKW213" s="15"/>
      <c r="WKX213" s="15"/>
      <c r="WKY213" s="15"/>
      <c r="WKZ213" s="15"/>
      <c r="WLA213" s="15"/>
      <c r="WLB213" s="15"/>
      <c r="WLC213" s="15"/>
      <c r="WLD213" s="15"/>
      <c r="WLE213" s="15"/>
      <c r="WLF213" s="15"/>
      <c r="WLG213" s="15"/>
      <c r="WLH213" s="15"/>
      <c r="WLI213" s="15"/>
      <c r="WLJ213" s="15"/>
      <c r="WLK213" s="15"/>
      <c r="WLL213" s="15"/>
      <c r="WLM213" s="15"/>
      <c r="WLN213" s="15"/>
      <c r="WLO213" s="15"/>
      <c r="WLP213" s="15"/>
      <c r="WLQ213" s="15"/>
      <c r="WLR213" s="15"/>
      <c r="WLS213" s="15"/>
      <c r="WLT213" s="15"/>
      <c r="WLU213" s="15"/>
      <c r="WLV213" s="15"/>
      <c r="WLW213" s="15"/>
      <c r="WLX213" s="15"/>
      <c r="WLY213" s="15"/>
      <c r="WLZ213" s="15"/>
      <c r="WMA213" s="15"/>
      <c r="WMB213" s="15"/>
      <c r="WMC213" s="15"/>
      <c r="WMD213" s="15"/>
      <c r="WME213" s="15"/>
      <c r="WMF213" s="15"/>
      <c r="WMG213" s="15"/>
      <c r="WMH213" s="15"/>
      <c r="WMI213" s="15"/>
      <c r="WMJ213" s="15"/>
      <c r="WMK213" s="15"/>
      <c r="WML213" s="15"/>
      <c r="WMM213" s="15"/>
      <c r="WMN213" s="15"/>
      <c r="WMO213" s="15"/>
      <c r="WMP213" s="15"/>
      <c r="WMQ213" s="15"/>
      <c r="WMR213" s="15"/>
      <c r="WMS213" s="15"/>
      <c r="WMT213" s="15"/>
      <c r="WMU213" s="15"/>
      <c r="WMV213" s="15"/>
      <c r="WMW213" s="15"/>
      <c r="WMX213" s="15"/>
      <c r="WMY213" s="15"/>
      <c r="WMZ213" s="15"/>
      <c r="WNA213" s="15"/>
      <c r="WNB213" s="15"/>
      <c r="WNC213" s="15"/>
      <c r="WND213" s="15"/>
      <c r="WNE213" s="15"/>
      <c r="WNF213" s="15"/>
      <c r="WNG213" s="15"/>
      <c r="WNH213" s="15"/>
      <c r="WNI213" s="15"/>
      <c r="WNJ213" s="15"/>
      <c r="WNK213" s="15"/>
      <c r="WNL213" s="15"/>
      <c r="WNM213" s="15"/>
      <c r="WNN213" s="15"/>
      <c r="WNO213" s="15"/>
      <c r="WNP213" s="15"/>
      <c r="WNQ213" s="15"/>
      <c r="WNR213" s="15"/>
      <c r="WNS213" s="15"/>
      <c r="WNT213" s="15"/>
      <c r="WNU213" s="15"/>
      <c r="WNV213" s="15"/>
      <c r="WNW213" s="15"/>
      <c r="WNX213" s="15"/>
      <c r="WNY213" s="15"/>
      <c r="WNZ213" s="15"/>
      <c r="WOA213" s="15"/>
      <c r="WOB213" s="15"/>
      <c r="WOC213" s="15"/>
      <c r="WOD213" s="15"/>
      <c r="WOE213" s="15"/>
      <c r="WOF213" s="15"/>
      <c r="WOG213" s="15"/>
      <c r="WOH213" s="15"/>
      <c r="WOI213" s="15"/>
      <c r="WOJ213" s="15"/>
      <c r="WOK213" s="15"/>
      <c r="WOL213" s="15"/>
      <c r="WOM213" s="15"/>
      <c r="WON213" s="15"/>
      <c r="WOO213" s="15"/>
      <c r="WOP213" s="15"/>
      <c r="WOQ213" s="15"/>
      <c r="WOR213" s="15"/>
      <c r="WOS213" s="15"/>
      <c r="WOT213" s="15"/>
      <c r="WOU213" s="15"/>
      <c r="WOV213" s="15"/>
      <c r="WOW213" s="15"/>
      <c r="WOX213" s="15"/>
      <c r="WOY213" s="15"/>
      <c r="WOZ213" s="15"/>
      <c r="WPA213" s="15"/>
      <c r="WPB213" s="15"/>
      <c r="WPC213" s="15"/>
      <c r="WPD213" s="15"/>
      <c r="WPE213" s="15"/>
      <c r="WPF213" s="15"/>
      <c r="WPG213" s="15"/>
      <c r="WPH213" s="15"/>
      <c r="WPI213" s="15"/>
      <c r="WPJ213" s="15"/>
      <c r="WPK213" s="15"/>
      <c r="WPL213" s="15"/>
      <c r="WPM213" s="15"/>
      <c r="WPN213" s="15"/>
      <c r="WPO213" s="15"/>
      <c r="WPP213" s="15"/>
      <c r="WPQ213" s="15"/>
      <c r="WPR213" s="15"/>
      <c r="WPS213" s="15"/>
      <c r="WPT213" s="15"/>
      <c r="WPU213" s="15"/>
      <c r="WPV213" s="15"/>
      <c r="WPW213" s="15"/>
      <c r="WPX213" s="15"/>
      <c r="WPY213" s="15"/>
      <c r="WPZ213" s="15"/>
      <c r="WQA213" s="15"/>
      <c r="WQB213" s="15"/>
      <c r="WQC213" s="15"/>
      <c r="WQD213" s="15"/>
      <c r="WQE213" s="15"/>
      <c r="WQF213" s="15"/>
      <c r="WQG213" s="15"/>
      <c r="WQH213" s="15"/>
      <c r="WQI213" s="15"/>
      <c r="WQJ213" s="15"/>
      <c r="WQK213" s="15"/>
      <c r="WQL213" s="15"/>
      <c r="WQM213" s="15"/>
      <c r="WQN213" s="15"/>
      <c r="WQO213" s="15"/>
      <c r="WQP213" s="15"/>
      <c r="WQQ213" s="15"/>
      <c r="WQR213" s="15"/>
      <c r="WQS213" s="15"/>
      <c r="WQT213" s="15"/>
      <c r="WQU213" s="15"/>
      <c r="WQV213" s="15"/>
      <c r="WQW213" s="15"/>
      <c r="WQX213" s="15"/>
      <c r="WQY213" s="15"/>
      <c r="WQZ213" s="15"/>
      <c r="WRA213" s="15"/>
      <c r="WRB213" s="15"/>
      <c r="WRC213" s="15"/>
      <c r="WRD213" s="15"/>
      <c r="WRE213" s="15"/>
      <c r="WRF213" s="15"/>
      <c r="WRG213" s="15"/>
      <c r="WRH213" s="15"/>
      <c r="WRI213" s="15"/>
      <c r="WRJ213" s="15"/>
      <c r="WRK213" s="15"/>
      <c r="WRL213" s="15"/>
      <c r="WRM213" s="15"/>
      <c r="WRN213" s="15"/>
      <c r="WRO213" s="15"/>
      <c r="WRP213" s="15"/>
      <c r="WRQ213" s="15"/>
      <c r="WRR213" s="15"/>
      <c r="WRS213" s="15"/>
      <c r="WRT213" s="15"/>
      <c r="WRU213" s="15"/>
      <c r="WRV213" s="15"/>
      <c r="WRW213" s="15"/>
      <c r="WRX213" s="15"/>
      <c r="WRY213" s="15"/>
      <c r="WRZ213" s="15"/>
      <c r="WSA213" s="15"/>
      <c r="WSB213" s="15"/>
      <c r="WSC213" s="15"/>
      <c r="WSD213" s="15"/>
      <c r="WSE213" s="15"/>
      <c r="WSF213" s="15"/>
      <c r="WSG213" s="15"/>
      <c r="WSH213" s="15"/>
      <c r="WSI213" s="15"/>
      <c r="WSJ213" s="15"/>
      <c r="WSK213" s="15"/>
      <c r="WSL213" s="15"/>
      <c r="WSM213" s="15"/>
      <c r="WSN213" s="15"/>
      <c r="WSO213" s="15"/>
      <c r="WSP213" s="15"/>
      <c r="WSQ213" s="15"/>
      <c r="WSR213" s="15"/>
      <c r="WSS213" s="15"/>
      <c r="WST213" s="15"/>
      <c r="WSU213" s="15"/>
      <c r="WSV213" s="15"/>
      <c r="WSW213" s="15"/>
      <c r="WSX213" s="15"/>
      <c r="WSY213" s="15"/>
      <c r="WSZ213" s="15"/>
      <c r="WTA213" s="15"/>
      <c r="WTB213" s="15"/>
      <c r="WTC213" s="15"/>
      <c r="WTD213" s="15"/>
      <c r="WTE213" s="15"/>
      <c r="WTF213" s="15"/>
      <c r="WTG213" s="15"/>
      <c r="WTH213" s="15"/>
      <c r="WTI213" s="15"/>
      <c r="WTJ213" s="15"/>
      <c r="WTK213" s="15"/>
      <c r="WTL213" s="15"/>
      <c r="WTM213" s="15"/>
      <c r="WTN213" s="15"/>
      <c r="WTO213" s="15"/>
      <c r="WTP213" s="15"/>
      <c r="WTQ213" s="15"/>
      <c r="WTR213" s="15"/>
      <c r="WTS213" s="15"/>
      <c r="WTT213" s="15"/>
      <c r="WTU213" s="15"/>
      <c r="WTV213" s="15"/>
      <c r="WTW213" s="15"/>
      <c r="WTX213" s="15"/>
      <c r="WTY213" s="15"/>
      <c r="WTZ213" s="15"/>
      <c r="WUA213" s="15"/>
      <c r="WUB213" s="15"/>
      <c r="WUC213" s="15"/>
      <c r="WUD213" s="15"/>
      <c r="WUE213" s="15"/>
      <c r="WUF213" s="15"/>
      <c r="WUG213" s="15"/>
      <c r="WUH213" s="15"/>
      <c r="WUI213" s="15"/>
      <c r="WUJ213" s="15"/>
      <c r="WUK213" s="15"/>
      <c r="WUL213" s="15"/>
      <c r="WUM213" s="15"/>
      <c r="WUN213" s="15"/>
      <c r="WUO213" s="15"/>
      <c r="WUP213" s="15"/>
      <c r="WUQ213" s="15"/>
      <c r="WUR213" s="15"/>
      <c r="WUS213" s="15"/>
      <c r="WUT213" s="15"/>
      <c r="WUU213" s="15"/>
      <c r="WUV213" s="15"/>
      <c r="WUW213" s="15"/>
      <c r="WUX213" s="15"/>
      <c r="WUY213" s="15"/>
      <c r="WUZ213" s="15"/>
      <c r="WVA213" s="15"/>
      <c r="WVB213" s="15"/>
      <c r="WVC213" s="15"/>
      <c r="WVD213" s="15"/>
      <c r="WVE213" s="15"/>
      <c r="WVF213" s="15"/>
      <c r="WVG213" s="15"/>
      <c r="WVH213" s="15"/>
      <c r="WVI213" s="15"/>
      <c r="WVJ213" s="15"/>
      <c r="WVK213" s="15"/>
      <c r="WVL213" s="15"/>
      <c r="WVM213" s="15"/>
      <c r="WVN213" s="15"/>
      <c r="WVO213" s="15"/>
      <c r="WVP213" s="15"/>
      <c r="WVQ213" s="15"/>
      <c r="WVR213" s="15"/>
      <c r="WVS213" s="15"/>
      <c r="WVT213" s="15"/>
      <c r="WVU213" s="15"/>
      <c r="WVV213" s="15"/>
      <c r="WVW213" s="15"/>
      <c r="WVX213" s="15"/>
      <c r="WVY213" s="15"/>
      <c r="WVZ213" s="15"/>
      <c r="WWA213" s="15"/>
      <c r="WWB213" s="15"/>
      <c r="WWC213" s="15"/>
      <c r="WWD213" s="15"/>
      <c r="WWE213" s="15"/>
      <c r="WWF213" s="15"/>
      <c r="WWG213" s="15"/>
      <c r="WWH213" s="15"/>
      <c r="WWI213" s="15"/>
      <c r="WWJ213" s="15"/>
      <c r="WWK213" s="15"/>
      <c r="WWL213" s="15"/>
      <c r="WWM213" s="15"/>
      <c r="WWN213" s="15"/>
      <c r="WWO213" s="15"/>
      <c r="WWP213" s="15"/>
      <c r="WWQ213" s="15"/>
      <c r="WWR213" s="15"/>
      <c r="WWS213" s="15"/>
      <c r="WWT213" s="15"/>
      <c r="WWU213" s="15"/>
      <c r="WWV213" s="15"/>
      <c r="WWW213" s="15"/>
      <c r="WWX213" s="15"/>
      <c r="WWY213" s="15"/>
      <c r="WWZ213" s="15"/>
      <c r="WXA213" s="15"/>
      <c r="WXB213" s="15"/>
      <c r="WXC213" s="15"/>
      <c r="WXD213" s="15"/>
      <c r="WXE213" s="15"/>
      <c r="WXF213" s="15"/>
      <c r="WXG213" s="15"/>
      <c r="WXH213" s="15"/>
      <c r="WXI213" s="15"/>
      <c r="WXJ213" s="15"/>
      <c r="WXK213" s="15"/>
      <c r="WXL213" s="15"/>
      <c r="WXM213" s="15"/>
      <c r="WXN213" s="15"/>
      <c r="WXO213" s="15"/>
      <c r="WXP213" s="15"/>
      <c r="WXQ213" s="15"/>
      <c r="WXR213" s="15"/>
      <c r="WXS213" s="15"/>
      <c r="WXT213" s="15"/>
      <c r="WXU213" s="15"/>
      <c r="WXV213" s="15"/>
      <c r="WXW213" s="15"/>
      <c r="WXX213" s="15"/>
      <c r="WXY213" s="15"/>
      <c r="WXZ213" s="15"/>
      <c r="WYA213" s="15"/>
      <c r="WYB213" s="15"/>
      <c r="WYC213" s="15"/>
      <c r="WYD213" s="15"/>
      <c r="WYE213" s="15"/>
      <c r="WYF213" s="15"/>
      <c r="WYG213" s="15"/>
      <c r="WYH213" s="15"/>
      <c r="WYI213" s="15"/>
      <c r="WYJ213" s="15"/>
      <c r="WYK213" s="15"/>
      <c r="WYL213" s="15"/>
      <c r="WYM213" s="15"/>
      <c r="WYN213" s="15"/>
      <c r="WYO213" s="15"/>
      <c r="WYP213" s="15"/>
      <c r="WYQ213" s="15"/>
      <c r="WYR213" s="15"/>
      <c r="WYS213" s="15"/>
      <c r="WYT213" s="15"/>
      <c r="WYU213" s="15"/>
      <c r="WYV213" s="15"/>
      <c r="WYW213" s="15"/>
      <c r="WYX213" s="15"/>
      <c r="WYY213" s="15"/>
      <c r="WYZ213" s="15"/>
      <c r="WZA213" s="15"/>
      <c r="WZB213" s="15"/>
      <c r="WZC213" s="15"/>
      <c r="WZD213" s="15"/>
      <c r="WZE213" s="15"/>
      <c r="WZF213" s="15"/>
      <c r="WZG213" s="15"/>
      <c r="WZH213" s="15"/>
      <c r="WZI213" s="15"/>
      <c r="WZJ213" s="15"/>
      <c r="WZK213" s="15"/>
      <c r="WZL213" s="15"/>
      <c r="WZM213" s="15"/>
      <c r="WZN213" s="15"/>
      <c r="WZO213" s="15"/>
      <c r="WZP213" s="15"/>
      <c r="WZQ213" s="15"/>
      <c r="WZR213" s="15"/>
      <c r="WZS213" s="15"/>
      <c r="WZT213" s="15"/>
      <c r="WZU213" s="15"/>
      <c r="WZV213" s="15"/>
      <c r="WZW213" s="15"/>
      <c r="WZX213" s="15"/>
      <c r="WZY213" s="15"/>
      <c r="WZZ213" s="15"/>
      <c r="XAA213" s="15"/>
      <c r="XAB213" s="15"/>
      <c r="XAC213" s="15"/>
      <c r="XAD213" s="15"/>
      <c r="XAE213" s="15"/>
      <c r="XAF213" s="15"/>
      <c r="XAG213" s="15"/>
      <c r="XAH213" s="15"/>
      <c r="XAI213" s="15"/>
      <c r="XAJ213" s="15"/>
      <c r="XAK213" s="15"/>
      <c r="XAL213" s="15"/>
      <c r="XAM213" s="15"/>
      <c r="XAN213" s="15"/>
      <c r="XAO213" s="15"/>
      <c r="XAP213" s="15"/>
      <c r="XAQ213" s="15"/>
      <c r="XAR213" s="15"/>
      <c r="XAS213" s="15"/>
      <c r="XAT213" s="15"/>
      <c r="XAU213" s="15"/>
      <c r="XAV213" s="15"/>
      <c r="XAW213" s="15"/>
      <c r="XAX213" s="15"/>
      <c r="XAY213" s="15"/>
      <c r="XAZ213" s="15"/>
      <c r="XBA213" s="15"/>
      <c r="XBB213" s="15"/>
      <c r="XBC213" s="15"/>
      <c r="XBD213" s="15"/>
      <c r="XBE213" s="15"/>
      <c r="XBF213" s="15"/>
      <c r="XBG213" s="15"/>
      <c r="XBH213" s="15"/>
      <c r="XBI213" s="15"/>
      <c r="XBJ213" s="15"/>
      <c r="XBK213" s="15"/>
      <c r="XBL213" s="15"/>
      <c r="XBM213" s="15"/>
      <c r="XBN213" s="15"/>
      <c r="XBO213" s="15"/>
      <c r="XBP213" s="15"/>
      <c r="XBQ213" s="15"/>
      <c r="XBR213" s="15"/>
      <c r="XBS213" s="15"/>
      <c r="XBT213" s="15"/>
      <c r="XBU213" s="15"/>
      <c r="XBV213" s="15"/>
      <c r="XBW213" s="15"/>
      <c r="XBX213" s="15"/>
      <c r="XBY213" s="15"/>
      <c r="XBZ213" s="15"/>
      <c r="XCA213" s="15"/>
      <c r="XCB213" s="15"/>
      <c r="XCC213" s="15"/>
      <c r="XCD213" s="15"/>
      <c r="XCE213" s="15"/>
      <c r="XCF213" s="15"/>
      <c r="XCG213" s="15"/>
      <c r="XCH213" s="15"/>
      <c r="XCI213" s="15"/>
      <c r="XCJ213" s="15"/>
      <c r="XCK213" s="15"/>
      <c r="XCL213" s="15"/>
      <c r="XCM213" s="15"/>
      <c r="XCN213" s="15"/>
      <c r="XCO213" s="15"/>
      <c r="XCP213" s="15"/>
      <c r="XCQ213" s="15"/>
      <c r="XCR213" s="15"/>
      <c r="XCS213" s="15"/>
      <c r="XCT213" s="15"/>
      <c r="XCU213" s="15"/>
      <c r="XCV213" s="15"/>
      <c r="XCW213" s="15"/>
      <c r="XCX213" s="15"/>
      <c r="XCY213" s="15"/>
      <c r="XCZ213" s="15"/>
      <c r="XDA213" s="15"/>
      <c r="XDB213" s="15"/>
      <c r="XDC213" s="15"/>
      <c r="XDD213" s="15"/>
      <c r="XDE213" s="15"/>
      <c r="XDF213" s="15"/>
      <c r="XDG213" s="15"/>
      <c r="XDH213" s="15"/>
      <c r="XDI213" s="15"/>
      <c r="XDJ213" s="15"/>
      <c r="XDK213" s="15"/>
      <c r="XDL213" s="15"/>
      <c r="XDM213" s="15"/>
      <c r="XDN213" s="15"/>
      <c r="XDO213" s="15"/>
      <c r="XDP213" s="15"/>
      <c r="XDQ213" s="15"/>
      <c r="XDR213" s="15"/>
      <c r="XDS213" s="15"/>
      <c r="XDT213" s="15"/>
      <c r="XDU213" s="15"/>
      <c r="XDV213" s="15"/>
      <c r="XDW213" s="15"/>
      <c r="XDX213" s="15"/>
      <c r="XDY213" s="15"/>
      <c r="XDZ213" s="15"/>
      <c r="XEA213" s="15"/>
      <c r="XEB213" s="15"/>
      <c r="XEC213" s="15"/>
      <c r="XED213" s="15"/>
      <c r="XEE213" s="15"/>
      <c r="XEF213" s="15"/>
      <c r="XEG213" s="15"/>
      <c r="XEH213" s="15"/>
      <c r="XEI213" s="15"/>
      <c r="XEJ213" s="15"/>
      <c r="XEK213" s="15"/>
      <c r="XEL213" s="15"/>
      <c r="XEM213" s="15"/>
      <c r="XEN213" s="15"/>
      <c r="XEO213" s="15"/>
      <c r="XEP213" s="15"/>
      <c r="XEQ213" s="15"/>
      <c r="XER213" s="15"/>
      <c r="XES213" s="15"/>
      <c r="XET213" s="15"/>
      <c r="XEU213" s="15"/>
      <c r="XEV213" s="15"/>
      <c r="XEW213" s="15"/>
      <c r="XEX213" s="15"/>
      <c r="XEY213" s="15"/>
      <c r="XEZ213" s="15"/>
      <c r="XFA213" s="15"/>
      <c r="XFB213" s="15"/>
      <c r="XFC213" s="15"/>
    </row>
    <row r="214" spans="1:16383" ht="12.75" customHeight="1" x14ac:dyDescent="0.2">
      <c r="A214" s="76"/>
      <c r="B214" s="81" t="s">
        <v>551</v>
      </c>
      <c r="C214" s="82" t="s">
        <v>659</v>
      </c>
      <c r="D214" s="88"/>
      <c r="E214" s="85">
        <v>2.2999999999999998</v>
      </c>
      <c r="F214" s="78"/>
      <c r="G214" s="15">
        <f t="shared" si="3"/>
        <v>3</v>
      </c>
      <c r="H214" s="15">
        <v>0</v>
      </c>
      <c r="I214" s="15">
        <v>3</v>
      </c>
      <c r="J214" s="15">
        <v>0</v>
      </c>
      <c r="K214" s="15"/>
      <c r="L214" s="15">
        <v>0</v>
      </c>
      <c r="M214" s="15">
        <v>0</v>
      </c>
      <c r="N214" s="15">
        <v>0</v>
      </c>
      <c r="O214" s="15">
        <v>0</v>
      </c>
      <c r="P214" s="15"/>
      <c r="Q214" s="15">
        <v>0</v>
      </c>
      <c r="R214" s="15">
        <v>0</v>
      </c>
      <c r="S214" s="15">
        <v>0</v>
      </c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  <c r="BZ214" s="15"/>
      <c r="CA214" s="15"/>
      <c r="CB214" s="15"/>
      <c r="CC214" s="15"/>
      <c r="CD214" s="15"/>
      <c r="CE214" s="15"/>
      <c r="CF214" s="15"/>
      <c r="CG214" s="15"/>
      <c r="CH214" s="15"/>
      <c r="CI214" s="15"/>
      <c r="CJ214" s="15"/>
      <c r="CK214" s="15"/>
      <c r="CL214" s="15"/>
      <c r="CM214" s="15"/>
      <c r="CN214" s="15"/>
      <c r="CO214" s="15"/>
      <c r="CP214" s="15"/>
      <c r="CQ214" s="15"/>
      <c r="CR214" s="15"/>
      <c r="CS214" s="15"/>
      <c r="CT214" s="15"/>
      <c r="CU214" s="15"/>
      <c r="CV214" s="15"/>
      <c r="CW214" s="15"/>
      <c r="CX214" s="15"/>
      <c r="CY214" s="15"/>
      <c r="CZ214" s="15"/>
      <c r="DA214" s="15"/>
      <c r="DB214" s="15"/>
      <c r="DC214" s="15"/>
      <c r="DD214" s="15"/>
      <c r="DE214" s="15"/>
      <c r="DF214" s="15"/>
      <c r="DG214" s="15"/>
      <c r="DH214" s="15"/>
      <c r="DI214" s="15"/>
      <c r="DJ214" s="15"/>
      <c r="DK214" s="15"/>
      <c r="DL214" s="15"/>
      <c r="DM214" s="15"/>
      <c r="DN214" s="15"/>
      <c r="DO214" s="15"/>
      <c r="DP214" s="15"/>
      <c r="DQ214" s="15"/>
      <c r="DR214" s="15"/>
      <c r="DS214" s="15"/>
      <c r="DT214" s="15"/>
      <c r="DU214" s="15"/>
      <c r="DV214" s="15"/>
      <c r="DW214" s="15"/>
      <c r="DX214" s="15"/>
      <c r="DY214" s="15"/>
      <c r="DZ214" s="15"/>
      <c r="EA214" s="15"/>
      <c r="EB214" s="15"/>
      <c r="EC214" s="15"/>
      <c r="ED214" s="15"/>
      <c r="EE214" s="15"/>
      <c r="EF214" s="15"/>
      <c r="EG214" s="15"/>
      <c r="EH214" s="15"/>
      <c r="EI214" s="15"/>
      <c r="EJ214" s="15"/>
      <c r="EK214" s="15"/>
      <c r="EL214" s="15"/>
      <c r="EM214" s="15"/>
      <c r="EN214" s="15"/>
      <c r="EO214" s="15"/>
      <c r="EP214" s="15"/>
      <c r="EQ214" s="15"/>
      <c r="ER214" s="15"/>
      <c r="ES214" s="15"/>
      <c r="ET214" s="15"/>
      <c r="EU214" s="15"/>
      <c r="EV214" s="15"/>
      <c r="EW214" s="15"/>
      <c r="EX214" s="15"/>
      <c r="EY214" s="15"/>
      <c r="EZ214" s="15"/>
      <c r="FA214" s="15"/>
      <c r="FB214" s="15"/>
      <c r="FC214" s="15"/>
      <c r="FD214" s="15"/>
      <c r="FE214" s="15"/>
      <c r="FF214" s="15"/>
      <c r="FG214" s="15"/>
      <c r="FH214" s="15"/>
      <c r="FI214" s="15"/>
      <c r="FJ214" s="15"/>
      <c r="FK214" s="15"/>
      <c r="FL214" s="15"/>
      <c r="FM214" s="15"/>
      <c r="FN214" s="15"/>
      <c r="FO214" s="15"/>
      <c r="FP214" s="15"/>
      <c r="FQ214" s="15"/>
      <c r="FR214" s="15"/>
      <c r="FS214" s="15"/>
      <c r="FT214" s="15"/>
      <c r="FU214" s="15"/>
      <c r="FV214" s="15"/>
      <c r="FW214" s="15"/>
      <c r="FX214" s="15"/>
      <c r="FY214" s="15"/>
      <c r="FZ214" s="15"/>
      <c r="GA214" s="15"/>
      <c r="GB214" s="15"/>
      <c r="GC214" s="15"/>
      <c r="GD214" s="15"/>
      <c r="GE214" s="15"/>
      <c r="GF214" s="15"/>
      <c r="GG214" s="15"/>
      <c r="GH214" s="15"/>
      <c r="GI214" s="15"/>
      <c r="GJ214" s="15"/>
      <c r="GK214" s="15"/>
      <c r="GL214" s="15"/>
      <c r="GM214" s="15"/>
      <c r="GN214" s="15"/>
      <c r="GO214" s="15"/>
      <c r="GP214" s="15"/>
      <c r="GQ214" s="15"/>
      <c r="GR214" s="15"/>
      <c r="GS214" s="15"/>
      <c r="GT214" s="15"/>
      <c r="GU214" s="15"/>
      <c r="GV214" s="15"/>
      <c r="GW214" s="15"/>
      <c r="GX214" s="15"/>
      <c r="GY214" s="15"/>
      <c r="GZ214" s="15"/>
      <c r="HA214" s="15"/>
      <c r="HB214" s="15"/>
      <c r="HC214" s="15"/>
      <c r="HD214" s="15"/>
      <c r="HE214" s="15"/>
      <c r="HF214" s="15"/>
      <c r="HG214" s="15"/>
      <c r="HH214" s="15"/>
      <c r="HI214" s="15"/>
      <c r="HJ214" s="15"/>
      <c r="HK214" s="15"/>
      <c r="HL214" s="15"/>
      <c r="HM214" s="15"/>
      <c r="HN214" s="15"/>
      <c r="HO214" s="15"/>
      <c r="HP214" s="15"/>
      <c r="HQ214" s="15"/>
      <c r="HR214" s="15"/>
      <c r="HS214" s="15"/>
      <c r="HT214" s="15"/>
      <c r="HU214" s="15"/>
      <c r="HV214" s="15"/>
      <c r="HW214" s="15"/>
      <c r="HX214" s="15"/>
      <c r="HY214" s="15"/>
      <c r="HZ214" s="15"/>
      <c r="IA214" s="15"/>
      <c r="IB214" s="15"/>
      <c r="IC214" s="15"/>
      <c r="ID214" s="15"/>
      <c r="IE214" s="15"/>
      <c r="IF214" s="15"/>
      <c r="IG214" s="15"/>
      <c r="IH214" s="15"/>
      <c r="II214" s="15"/>
      <c r="IJ214" s="15"/>
      <c r="IK214" s="15"/>
      <c r="IL214" s="15"/>
      <c r="IM214" s="15"/>
      <c r="IN214" s="15"/>
      <c r="IO214" s="15"/>
      <c r="IP214" s="15"/>
      <c r="IQ214" s="15"/>
      <c r="IR214" s="15"/>
      <c r="IS214" s="15"/>
      <c r="IT214" s="15"/>
      <c r="IU214" s="15"/>
      <c r="IV214" s="15"/>
      <c r="IW214" s="15"/>
      <c r="IX214" s="15"/>
      <c r="IY214" s="15"/>
      <c r="IZ214" s="15"/>
      <c r="JA214" s="15"/>
      <c r="JB214" s="15"/>
      <c r="JC214" s="15"/>
      <c r="JD214" s="15"/>
      <c r="JE214" s="15"/>
      <c r="JF214" s="15"/>
      <c r="JG214" s="15"/>
      <c r="JH214" s="15"/>
      <c r="JI214" s="15"/>
      <c r="JJ214" s="15"/>
      <c r="JK214" s="15"/>
      <c r="JL214" s="15"/>
      <c r="JM214" s="15"/>
      <c r="JN214" s="15"/>
      <c r="JO214" s="15"/>
      <c r="JP214" s="15"/>
      <c r="JQ214" s="15"/>
      <c r="JR214" s="15"/>
      <c r="JS214" s="15"/>
      <c r="JT214" s="15"/>
      <c r="JU214" s="15"/>
      <c r="JV214" s="15"/>
      <c r="JW214" s="15"/>
      <c r="JX214" s="15"/>
      <c r="JY214" s="15"/>
      <c r="JZ214" s="15"/>
      <c r="KA214" s="15"/>
      <c r="KB214" s="15"/>
      <c r="KC214" s="15"/>
      <c r="KD214" s="15"/>
      <c r="KE214" s="15"/>
      <c r="KF214" s="15"/>
      <c r="KG214" s="15"/>
      <c r="KH214" s="15"/>
      <c r="KI214" s="15"/>
      <c r="KJ214" s="15"/>
      <c r="KK214" s="15"/>
      <c r="KL214" s="15"/>
      <c r="KM214" s="15"/>
      <c r="KN214" s="15"/>
      <c r="KO214" s="15"/>
      <c r="KP214" s="15"/>
      <c r="KQ214" s="15"/>
      <c r="KR214" s="15"/>
      <c r="KS214" s="15"/>
      <c r="KT214" s="15"/>
      <c r="KU214" s="15"/>
      <c r="KV214" s="15"/>
      <c r="KW214" s="15"/>
      <c r="KX214" s="15"/>
      <c r="KY214" s="15"/>
      <c r="KZ214" s="15"/>
      <c r="LA214" s="15"/>
      <c r="LB214" s="15"/>
      <c r="LC214" s="15"/>
      <c r="LD214" s="15"/>
      <c r="LE214" s="15"/>
      <c r="LF214" s="15"/>
      <c r="LG214" s="15"/>
      <c r="LH214" s="15"/>
      <c r="LI214" s="15"/>
      <c r="LJ214" s="15"/>
      <c r="LK214" s="15"/>
      <c r="LL214" s="15"/>
      <c r="LM214" s="15"/>
      <c r="LN214" s="15"/>
      <c r="LO214" s="15"/>
      <c r="LP214" s="15"/>
      <c r="LQ214" s="15"/>
      <c r="LR214" s="15"/>
      <c r="LS214" s="15"/>
      <c r="LT214" s="15"/>
      <c r="LU214" s="15"/>
      <c r="LV214" s="15"/>
      <c r="LW214" s="15"/>
      <c r="LX214" s="15"/>
      <c r="LY214" s="15"/>
      <c r="LZ214" s="15"/>
      <c r="MA214" s="15"/>
      <c r="MB214" s="15"/>
      <c r="MC214" s="15"/>
      <c r="MD214" s="15"/>
      <c r="ME214" s="15"/>
      <c r="MF214" s="15"/>
      <c r="MG214" s="15"/>
      <c r="MH214" s="15"/>
      <c r="MI214" s="15"/>
      <c r="MJ214" s="15"/>
      <c r="MK214" s="15"/>
      <c r="ML214" s="15"/>
      <c r="MM214" s="15"/>
      <c r="MN214" s="15"/>
      <c r="MO214" s="15"/>
      <c r="MP214" s="15"/>
      <c r="MQ214" s="15"/>
      <c r="MR214" s="15"/>
      <c r="MS214" s="15"/>
      <c r="MT214" s="15"/>
      <c r="MU214" s="15"/>
      <c r="MV214" s="15"/>
      <c r="MW214" s="15"/>
      <c r="MX214" s="15"/>
      <c r="MY214" s="15"/>
      <c r="MZ214" s="15"/>
      <c r="NA214" s="15"/>
      <c r="NB214" s="15"/>
      <c r="NC214" s="15"/>
      <c r="ND214" s="15"/>
      <c r="NE214" s="15"/>
      <c r="NF214" s="15"/>
      <c r="NG214" s="15"/>
      <c r="NH214" s="15"/>
      <c r="NI214" s="15"/>
      <c r="NJ214" s="15"/>
      <c r="NK214" s="15"/>
      <c r="NL214" s="15"/>
      <c r="NM214" s="15"/>
      <c r="NN214" s="15"/>
      <c r="NO214" s="15"/>
      <c r="NP214" s="15"/>
      <c r="NQ214" s="15"/>
      <c r="NR214" s="15"/>
      <c r="NS214" s="15"/>
      <c r="NT214" s="15"/>
      <c r="NU214" s="15"/>
      <c r="NV214" s="15"/>
      <c r="NW214" s="15"/>
      <c r="NX214" s="15"/>
      <c r="NY214" s="15"/>
      <c r="NZ214" s="15"/>
      <c r="OA214" s="15"/>
      <c r="OB214" s="15"/>
      <c r="OC214" s="15"/>
      <c r="OD214" s="15"/>
      <c r="OE214" s="15"/>
      <c r="OF214" s="15"/>
      <c r="OG214" s="15"/>
      <c r="OH214" s="15"/>
      <c r="OI214" s="15"/>
      <c r="OJ214" s="15"/>
      <c r="OK214" s="15"/>
      <c r="OL214" s="15"/>
      <c r="OM214" s="15"/>
      <c r="ON214" s="15"/>
      <c r="OO214" s="15"/>
      <c r="OP214" s="15"/>
      <c r="OQ214" s="15"/>
      <c r="OR214" s="15"/>
      <c r="OS214" s="15"/>
      <c r="OT214" s="15"/>
      <c r="OU214" s="15"/>
      <c r="OV214" s="15"/>
      <c r="OW214" s="15"/>
      <c r="OX214" s="15"/>
      <c r="OY214" s="15"/>
      <c r="OZ214" s="15"/>
      <c r="PA214" s="15"/>
      <c r="PB214" s="15"/>
      <c r="PC214" s="15"/>
      <c r="PD214" s="15"/>
      <c r="PE214" s="15"/>
      <c r="PF214" s="15"/>
      <c r="PG214" s="15"/>
      <c r="PH214" s="15"/>
      <c r="PI214" s="15"/>
      <c r="PJ214" s="15"/>
      <c r="PK214" s="15"/>
      <c r="PL214" s="15"/>
      <c r="PM214" s="15"/>
      <c r="PN214" s="15"/>
      <c r="PO214" s="15"/>
      <c r="PP214" s="15"/>
      <c r="PQ214" s="15"/>
      <c r="PR214" s="15"/>
      <c r="PS214" s="15"/>
      <c r="PT214" s="15"/>
      <c r="PU214" s="15"/>
      <c r="PV214" s="15"/>
      <c r="PW214" s="15"/>
      <c r="PX214" s="15"/>
      <c r="PY214" s="15"/>
      <c r="PZ214" s="15"/>
      <c r="QA214" s="15"/>
      <c r="QB214" s="15"/>
      <c r="QC214" s="15"/>
      <c r="QD214" s="15"/>
      <c r="QE214" s="15"/>
      <c r="QF214" s="15"/>
      <c r="QG214" s="15"/>
      <c r="QH214" s="15"/>
      <c r="QI214" s="15"/>
      <c r="QJ214" s="15"/>
      <c r="QK214" s="15"/>
      <c r="QL214" s="15"/>
      <c r="QM214" s="15"/>
      <c r="QN214" s="15"/>
      <c r="QO214" s="15"/>
      <c r="QP214" s="15"/>
      <c r="QQ214" s="15"/>
      <c r="QR214" s="15"/>
      <c r="QS214" s="15"/>
      <c r="QT214" s="15"/>
      <c r="QU214" s="15"/>
      <c r="QV214" s="15"/>
      <c r="QW214" s="15"/>
      <c r="QX214" s="15"/>
      <c r="QY214" s="15"/>
      <c r="QZ214" s="15"/>
      <c r="RA214" s="15"/>
      <c r="RB214" s="15"/>
      <c r="RC214" s="15"/>
      <c r="RD214" s="15"/>
      <c r="RE214" s="15"/>
      <c r="RF214" s="15"/>
      <c r="RG214" s="15"/>
      <c r="RH214" s="15"/>
      <c r="RI214" s="15"/>
      <c r="RJ214" s="15"/>
      <c r="RK214" s="15"/>
      <c r="RL214" s="15"/>
      <c r="RM214" s="15"/>
      <c r="RN214" s="15"/>
      <c r="RO214" s="15"/>
      <c r="RP214" s="15"/>
      <c r="RQ214" s="15"/>
      <c r="RR214" s="15"/>
      <c r="RS214" s="15"/>
      <c r="RT214" s="15"/>
      <c r="RU214" s="15"/>
      <c r="RV214" s="15"/>
      <c r="RW214" s="15"/>
      <c r="RX214" s="15"/>
      <c r="RY214" s="15"/>
      <c r="RZ214" s="15"/>
      <c r="SA214" s="15"/>
      <c r="SB214" s="15"/>
      <c r="SC214" s="15"/>
      <c r="SD214" s="15"/>
      <c r="SE214" s="15"/>
      <c r="SF214" s="15"/>
      <c r="SG214" s="15"/>
      <c r="SH214" s="15"/>
      <c r="SI214" s="15"/>
      <c r="SJ214" s="15"/>
      <c r="SK214" s="15"/>
      <c r="SL214" s="15"/>
      <c r="SM214" s="15"/>
      <c r="SN214" s="15"/>
      <c r="SO214" s="15"/>
      <c r="SP214" s="15"/>
      <c r="SQ214" s="15"/>
      <c r="SR214" s="15"/>
      <c r="SS214" s="15"/>
      <c r="ST214" s="15"/>
      <c r="SU214" s="15"/>
      <c r="SV214" s="15"/>
      <c r="SW214" s="15"/>
      <c r="SX214" s="15"/>
      <c r="SY214" s="15"/>
      <c r="SZ214" s="15"/>
      <c r="TA214" s="15"/>
      <c r="TB214" s="15"/>
      <c r="TC214" s="15"/>
      <c r="TD214" s="15"/>
      <c r="TE214" s="15"/>
      <c r="TF214" s="15"/>
      <c r="TG214" s="15"/>
      <c r="TH214" s="15"/>
      <c r="TI214" s="15"/>
      <c r="TJ214" s="15"/>
      <c r="TK214" s="15"/>
      <c r="TL214" s="15"/>
      <c r="TM214" s="15"/>
      <c r="TN214" s="15"/>
      <c r="TO214" s="15"/>
      <c r="TP214" s="15"/>
      <c r="TQ214" s="15"/>
      <c r="TR214" s="15"/>
      <c r="TS214" s="15"/>
      <c r="TT214" s="15"/>
      <c r="TU214" s="15"/>
      <c r="TV214" s="15"/>
      <c r="TW214" s="15"/>
      <c r="TX214" s="15"/>
      <c r="TY214" s="15"/>
      <c r="TZ214" s="15"/>
      <c r="UA214" s="15"/>
      <c r="UB214" s="15"/>
      <c r="UC214" s="15"/>
      <c r="UD214" s="15"/>
      <c r="UE214" s="15"/>
      <c r="UF214" s="15"/>
      <c r="UG214" s="15"/>
      <c r="UH214" s="15"/>
      <c r="UI214" s="15"/>
      <c r="UJ214" s="15"/>
      <c r="UK214" s="15"/>
      <c r="UL214" s="15"/>
      <c r="UM214" s="15"/>
      <c r="UN214" s="15"/>
      <c r="UO214" s="15"/>
      <c r="UP214" s="15"/>
      <c r="UQ214" s="15"/>
      <c r="UR214" s="15"/>
      <c r="US214" s="15"/>
      <c r="UT214" s="15"/>
      <c r="UU214" s="15"/>
      <c r="UV214" s="15"/>
      <c r="UW214" s="15"/>
      <c r="UX214" s="15"/>
      <c r="UY214" s="15"/>
      <c r="UZ214" s="15"/>
      <c r="VA214" s="15"/>
      <c r="VB214" s="15"/>
      <c r="VC214" s="15"/>
      <c r="VD214" s="15"/>
      <c r="VE214" s="15"/>
      <c r="VF214" s="15"/>
      <c r="VG214" s="15"/>
      <c r="VH214" s="15"/>
      <c r="VI214" s="15"/>
      <c r="VJ214" s="15"/>
      <c r="VK214" s="15"/>
      <c r="VL214" s="15"/>
      <c r="VM214" s="15"/>
      <c r="VN214" s="15"/>
      <c r="VO214" s="15"/>
      <c r="VP214" s="15"/>
      <c r="VQ214" s="15"/>
      <c r="VR214" s="15"/>
      <c r="VS214" s="15"/>
      <c r="VT214" s="15"/>
      <c r="VU214" s="15"/>
      <c r="VV214" s="15"/>
      <c r="VW214" s="15"/>
      <c r="VX214" s="15"/>
      <c r="VY214" s="15"/>
      <c r="VZ214" s="15"/>
      <c r="WA214" s="15"/>
      <c r="WB214" s="15"/>
      <c r="WC214" s="15"/>
      <c r="WD214" s="15"/>
      <c r="WE214" s="15"/>
      <c r="WF214" s="15"/>
      <c r="WG214" s="15"/>
      <c r="WH214" s="15"/>
      <c r="WI214" s="15"/>
      <c r="WJ214" s="15"/>
      <c r="WK214" s="15"/>
      <c r="WL214" s="15"/>
      <c r="WM214" s="15"/>
      <c r="WN214" s="15"/>
      <c r="WO214" s="15"/>
      <c r="WP214" s="15"/>
      <c r="WQ214" s="15"/>
      <c r="WR214" s="15"/>
      <c r="WS214" s="15"/>
      <c r="WT214" s="15"/>
      <c r="WU214" s="15"/>
      <c r="WV214" s="15"/>
      <c r="WW214" s="15"/>
      <c r="WX214" s="15"/>
      <c r="WY214" s="15"/>
      <c r="WZ214" s="15"/>
      <c r="XA214" s="15"/>
      <c r="XB214" s="15"/>
      <c r="XC214" s="15"/>
      <c r="XD214" s="15"/>
      <c r="XE214" s="15"/>
      <c r="XF214" s="15"/>
      <c r="XG214" s="15"/>
      <c r="XH214" s="15"/>
      <c r="XI214" s="15"/>
      <c r="XJ214" s="15"/>
      <c r="XK214" s="15"/>
      <c r="XL214" s="15"/>
      <c r="XM214" s="15"/>
      <c r="XN214" s="15"/>
      <c r="XO214" s="15"/>
      <c r="XP214" s="15"/>
      <c r="XQ214" s="15"/>
      <c r="XR214" s="15"/>
      <c r="XS214" s="15"/>
      <c r="XT214" s="15"/>
      <c r="XU214" s="15"/>
      <c r="XV214" s="15"/>
      <c r="XW214" s="15"/>
      <c r="XX214" s="15"/>
      <c r="XY214" s="15"/>
      <c r="XZ214" s="15"/>
      <c r="YA214" s="15"/>
      <c r="YB214" s="15"/>
      <c r="YC214" s="15"/>
      <c r="YD214" s="15"/>
      <c r="YE214" s="15"/>
      <c r="YF214" s="15"/>
      <c r="YG214" s="15"/>
      <c r="YH214" s="15"/>
      <c r="YI214" s="15"/>
      <c r="YJ214" s="15"/>
      <c r="YK214" s="15"/>
      <c r="YL214" s="15"/>
      <c r="YM214" s="15"/>
      <c r="YN214" s="15"/>
      <c r="YO214" s="15"/>
      <c r="YP214" s="15"/>
      <c r="YQ214" s="15"/>
      <c r="YR214" s="15"/>
      <c r="YS214" s="15"/>
      <c r="YT214" s="15"/>
      <c r="YU214" s="15"/>
      <c r="YV214" s="15"/>
      <c r="YW214" s="15"/>
      <c r="YX214" s="15"/>
      <c r="YY214" s="15"/>
      <c r="YZ214" s="15"/>
      <c r="ZA214" s="15"/>
      <c r="ZB214" s="15"/>
      <c r="ZC214" s="15"/>
      <c r="ZD214" s="15"/>
      <c r="ZE214" s="15"/>
      <c r="ZF214" s="15"/>
      <c r="ZG214" s="15"/>
      <c r="ZH214" s="15"/>
      <c r="ZI214" s="15"/>
      <c r="ZJ214" s="15"/>
      <c r="ZK214" s="15"/>
      <c r="ZL214" s="15"/>
      <c r="ZM214" s="15"/>
      <c r="ZN214" s="15"/>
      <c r="ZO214" s="15"/>
      <c r="ZP214" s="15"/>
      <c r="ZQ214" s="15"/>
      <c r="ZR214" s="15"/>
      <c r="ZS214" s="15"/>
      <c r="ZT214" s="15"/>
      <c r="ZU214" s="15"/>
      <c r="ZV214" s="15"/>
      <c r="ZW214" s="15"/>
      <c r="ZX214" s="15"/>
      <c r="ZY214" s="15"/>
      <c r="ZZ214" s="15"/>
      <c r="AAA214" s="15"/>
      <c r="AAB214" s="15"/>
      <c r="AAC214" s="15"/>
      <c r="AAD214" s="15"/>
      <c r="AAE214" s="15"/>
      <c r="AAF214" s="15"/>
      <c r="AAG214" s="15"/>
      <c r="AAH214" s="15"/>
      <c r="AAI214" s="15"/>
      <c r="AAJ214" s="15"/>
      <c r="AAK214" s="15"/>
      <c r="AAL214" s="15"/>
      <c r="AAM214" s="15"/>
      <c r="AAN214" s="15"/>
      <c r="AAO214" s="15"/>
      <c r="AAP214" s="15"/>
      <c r="AAQ214" s="15"/>
      <c r="AAR214" s="15"/>
      <c r="AAS214" s="15"/>
      <c r="AAT214" s="15"/>
      <c r="AAU214" s="15"/>
      <c r="AAV214" s="15"/>
      <c r="AAW214" s="15"/>
      <c r="AAX214" s="15"/>
      <c r="AAY214" s="15"/>
      <c r="AAZ214" s="15"/>
      <c r="ABA214" s="15"/>
      <c r="ABB214" s="15"/>
      <c r="ABC214" s="15"/>
      <c r="ABD214" s="15"/>
      <c r="ABE214" s="15"/>
      <c r="ABF214" s="15"/>
      <c r="ABG214" s="15"/>
      <c r="ABH214" s="15"/>
      <c r="ABI214" s="15"/>
      <c r="ABJ214" s="15"/>
      <c r="ABK214" s="15"/>
      <c r="ABL214" s="15"/>
      <c r="ABM214" s="15"/>
      <c r="ABN214" s="15"/>
      <c r="ABO214" s="15"/>
      <c r="ABP214" s="15"/>
      <c r="ABQ214" s="15"/>
      <c r="ABR214" s="15"/>
      <c r="ABS214" s="15"/>
      <c r="ABT214" s="15"/>
      <c r="ABU214" s="15"/>
      <c r="ABV214" s="15"/>
      <c r="ABW214" s="15"/>
      <c r="ABX214" s="15"/>
      <c r="ABY214" s="15"/>
      <c r="ABZ214" s="15"/>
      <c r="ACA214" s="15"/>
      <c r="ACB214" s="15"/>
      <c r="ACC214" s="15"/>
      <c r="ACD214" s="15"/>
      <c r="ACE214" s="15"/>
      <c r="ACF214" s="15"/>
      <c r="ACG214" s="15"/>
      <c r="ACH214" s="15"/>
      <c r="ACI214" s="15"/>
      <c r="ACJ214" s="15"/>
      <c r="ACK214" s="15"/>
      <c r="ACL214" s="15"/>
      <c r="ACM214" s="15"/>
      <c r="ACN214" s="15"/>
      <c r="ACO214" s="15"/>
      <c r="ACP214" s="15"/>
      <c r="ACQ214" s="15"/>
      <c r="ACR214" s="15"/>
      <c r="ACS214" s="15"/>
      <c r="ACT214" s="15"/>
      <c r="ACU214" s="15"/>
      <c r="ACV214" s="15"/>
      <c r="ACW214" s="15"/>
      <c r="ACX214" s="15"/>
      <c r="ACY214" s="15"/>
      <c r="ACZ214" s="15"/>
      <c r="ADA214" s="15"/>
      <c r="ADB214" s="15"/>
      <c r="ADC214" s="15"/>
      <c r="ADD214" s="15"/>
      <c r="ADE214" s="15"/>
      <c r="ADF214" s="15"/>
      <c r="ADG214" s="15"/>
      <c r="ADH214" s="15"/>
      <c r="ADI214" s="15"/>
      <c r="ADJ214" s="15"/>
      <c r="ADK214" s="15"/>
      <c r="ADL214" s="15"/>
      <c r="ADM214" s="15"/>
      <c r="ADN214" s="15"/>
      <c r="ADO214" s="15"/>
      <c r="ADP214" s="15"/>
      <c r="ADQ214" s="15"/>
      <c r="ADR214" s="15"/>
      <c r="ADS214" s="15"/>
      <c r="ADT214" s="15"/>
      <c r="ADU214" s="15"/>
      <c r="ADV214" s="15"/>
      <c r="ADW214" s="15"/>
      <c r="ADX214" s="15"/>
      <c r="ADY214" s="15"/>
      <c r="ADZ214" s="15"/>
      <c r="AEA214" s="15"/>
      <c r="AEB214" s="15"/>
      <c r="AEC214" s="15"/>
      <c r="AED214" s="15"/>
      <c r="AEE214" s="15"/>
      <c r="AEF214" s="15"/>
      <c r="AEG214" s="15"/>
      <c r="AEH214" s="15"/>
      <c r="AEI214" s="15"/>
      <c r="AEJ214" s="15"/>
      <c r="AEK214" s="15"/>
      <c r="AEL214" s="15"/>
      <c r="AEM214" s="15"/>
      <c r="AEN214" s="15"/>
      <c r="AEO214" s="15"/>
      <c r="AEP214" s="15"/>
      <c r="AEQ214" s="15"/>
      <c r="AER214" s="15"/>
      <c r="AES214" s="15"/>
      <c r="AET214" s="15"/>
      <c r="AEU214" s="15"/>
      <c r="AEV214" s="15"/>
      <c r="AEW214" s="15"/>
      <c r="AEX214" s="15"/>
      <c r="AEY214" s="15"/>
      <c r="AEZ214" s="15"/>
      <c r="AFA214" s="15"/>
      <c r="AFB214" s="15"/>
      <c r="AFC214" s="15"/>
      <c r="AFD214" s="15"/>
      <c r="AFE214" s="15"/>
      <c r="AFF214" s="15"/>
      <c r="AFG214" s="15"/>
      <c r="AFH214" s="15"/>
      <c r="AFI214" s="15"/>
      <c r="AFJ214" s="15"/>
      <c r="AFK214" s="15"/>
      <c r="AFL214" s="15"/>
      <c r="AFM214" s="15"/>
      <c r="AFN214" s="15"/>
      <c r="AFO214" s="15"/>
      <c r="AFP214" s="15"/>
      <c r="AFQ214" s="15"/>
      <c r="AFR214" s="15"/>
      <c r="AFS214" s="15"/>
      <c r="AFT214" s="15"/>
      <c r="AFU214" s="15"/>
      <c r="AFV214" s="15"/>
      <c r="AFW214" s="15"/>
      <c r="AFX214" s="15"/>
      <c r="AFY214" s="15"/>
      <c r="AFZ214" s="15"/>
      <c r="AGA214" s="15"/>
      <c r="AGB214" s="15"/>
      <c r="AGC214" s="15"/>
      <c r="AGD214" s="15"/>
      <c r="AGE214" s="15"/>
      <c r="AGF214" s="15"/>
      <c r="AGG214" s="15"/>
      <c r="AGH214" s="15"/>
      <c r="AGI214" s="15"/>
      <c r="AGJ214" s="15"/>
      <c r="AGK214" s="15"/>
      <c r="AGL214" s="15"/>
      <c r="AGM214" s="15"/>
      <c r="AGN214" s="15"/>
      <c r="AGO214" s="15"/>
      <c r="AGP214" s="15"/>
      <c r="AGQ214" s="15"/>
      <c r="AGR214" s="15"/>
      <c r="AGS214" s="15"/>
      <c r="AGT214" s="15"/>
      <c r="AGU214" s="15"/>
      <c r="AGV214" s="15"/>
      <c r="AGW214" s="15"/>
      <c r="AGX214" s="15"/>
      <c r="AGY214" s="15"/>
      <c r="AGZ214" s="15"/>
      <c r="AHA214" s="15"/>
      <c r="AHB214" s="15"/>
      <c r="AHC214" s="15"/>
      <c r="AHD214" s="15"/>
      <c r="AHE214" s="15"/>
      <c r="AHF214" s="15"/>
      <c r="AHG214" s="15"/>
      <c r="AHH214" s="15"/>
      <c r="AHI214" s="15"/>
      <c r="AHJ214" s="15"/>
      <c r="AHK214" s="15"/>
      <c r="AHL214" s="15"/>
      <c r="AHM214" s="15"/>
      <c r="AHN214" s="15"/>
      <c r="AHO214" s="15"/>
      <c r="AHP214" s="15"/>
      <c r="AHQ214" s="15"/>
      <c r="AHR214" s="15"/>
      <c r="AHS214" s="15"/>
      <c r="AHT214" s="15"/>
      <c r="AHU214" s="15"/>
      <c r="AHV214" s="15"/>
      <c r="AHW214" s="15"/>
      <c r="AHX214" s="15"/>
      <c r="AHY214" s="15"/>
      <c r="AHZ214" s="15"/>
      <c r="AIA214" s="15"/>
      <c r="AIB214" s="15"/>
      <c r="AIC214" s="15"/>
      <c r="AID214" s="15"/>
      <c r="AIE214" s="15"/>
      <c r="AIF214" s="15"/>
      <c r="AIG214" s="15"/>
      <c r="AIH214" s="15"/>
      <c r="AII214" s="15"/>
      <c r="AIJ214" s="15"/>
      <c r="AIK214" s="15"/>
      <c r="AIL214" s="15"/>
      <c r="AIM214" s="15"/>
      <c r="AIN214" s="15"/>
      <c r="AIO214" s="15"/>
      <c r="AIP214" s="15"/>
      <c r="AIQ214" s="15"/>
      <c r="AIR214" s="15"/>
      <c r="AIS214" s="15"/>
      <c r="AIT214" s="15"/>
      <c r="AIU214" s="15"/>
      <c r="AIV214" s="15"/>
      <c r="AIW214" s="15"/>
      <c r="AIX214" s="15"/>
      <c r="AIY214" s="15"/>
      <c r="AIZ214" s="15"/>
      <c r="AJA214" s="15"/>
      <c r="AJB214" s="15"/>
      <c r="AJC214" s="15"/>
      <c r="AJD214" s="15"/>
      <c r="AJE214" s="15"/>
      <c r="AJF214" s="15"/>
      <c r="AJG214" s="15"/>
      <c r="AJH214" s="15"/>
      <c r="AJI214" s="15"/>
      <c r="AJJ214" s="15"/>
      <c r="AJK214" s="15"/>
      <c r="AJL214" s="15"/>
      <c r="AJM214" s="15"/>
      <c r="AJN214" s="15"/>
      <c r="AJO214" s="15"/>
      <c r="AJP214" s="15"/>
      <c r="AJQ214" s="15"/>
      <c r="AJR214" s="15"/>
      <c r="AJS214" s="15"/>
      <c r="AJT214" s="15"/>
      <c r="AJU214" s="15"/>
      <c r="AJV214" s="15"/>
      <c r="AJW214" s="15"/>
      <c r="AJX214" s="15"/>
      <c r="AJY214" s="15"/>
      <c r="AJZ214" s="15"/>
      <c r="AKA214" s="15"/>
      <c r="AKB214" s="15"/>
      <c r="AKC214" s="15"/>
      <c r="AKD214" s="15"/>
      <c r="AKE214" s="15"/>
      <c r="AKF214" s="15"/>
      <c r="AKG214" s="15"/>
      <c r="AKH214" s="15"/>
      <c r="AKI214" s="15"/>
      <c r="AKJ214" s="15"/>
      <c r="AKK214" s="15"/>
      <c r="AKL214" s="15"/>
      <c r="AKM214" s="15"/>
      <c r="AKN214" s="15"/>
      <c r="AKO214" s="15"/>
      <c r="AKP214" s="15"/>
      <c r="AKQ214" s="15"/>
      <c r="AKR214" s="15"/>
      <c r="AKS214" s="15"/>
      <c r="AKT214" s="15"/>
      <c r="AKU214" s="15"/>
      <c r="AKV214" s="15"/>
      <c r="AKW214" s="15"/>
      <c r="AKX214" s="15"/>
      <c r="AKY214" s="15"/>
      <c r="AKZ214" s="15"/>
      <c r="ALA214" s="15"/>
      <c r="ALB214" s="15"/>
      <c r="ALC214" s="15"/>
      <c r="ALD214" s="15"/>
      <c r="ALE214" s="15"/>
      <c r="ALF214" s="15"/>
      <c r="ALG214" s="15"/>
      <c r="ALH214" s="15"/>
      <c r="ALI214" s="15"/>
      <c r="ALJ214" s="15"/>
      <c r="ALK214" s="15"/>
      <c r="ALL214" s="15"/>
      <c r="ALM214" s="15"/>
      <c r="ALN214" s="15"/>
      <c r="ALO214" s="15"/>
      <c r="ALP214" s="15"/>
      <c r="ALQ214" s="15"/>
      <c r="ALR214" s="15"/>
      <c r="ALS214" s="15"/>
      <c r="ALT214" s="15"/>
      <c r="ALU214" s="15"/>
      <c r="ALV214" s="15"/>
      <c r="ALW214" s="15"/>
      <c r="ALX214" s="15"/>
      <c r="ALY214" s="15"/>
      <c r="ALZ214" s="15"/>
      <c r="AMA214" s="15"/>
      <c r="AMB214" s="15"/>
      <c r="AMC214" s="15"/>
      <c r="AMD214" s="15"/>
      <c r="AME214" s="15"/>
      <c r="AMF214" s="15"/>
      <c r="AMG214" s="15"/>
      <c r="AMH214" s="15"/>
      <c r="AMI214" s="15"/>
      <c r="AMJ214" s="15"/>
      <c r="AMK214" s="15"/>
      <c r="AML214" s="15"/>
      <c r="AMM214" s="15"/>
      <c r="AMN214" s="15"/>
      <c r="AMO214" s="15"/>
      <c r="AMP214" s="15"/>
      <c r="AMQ214" s="15"/>
      <c r="AMR214" s="15"/>
      <c r="AMS214" s="15"/>
      <c r="AMT214" s="15"/>
      <c r="AMU214" s="15"/>
      <c r="AMV214" s="15"/>
      <c r="AMW214" s="15"/>
      <c r="AMX214" s="15"/>
      <c r="AMY214" s="15"/>
      <c r="AMZ214" s="15"/>
      <c r="ANA214" s="15"/>
      <c r="ANB214" s="15"/>
      <c r="ANC214" s="15"/>
      <c r="AND214" s="15"/>
      <c r="ANE214" s="15"/>
      <c r="ANF214" s="15"/>
      <c r="ANG214" s="15"/>
      <c r="ANH214" s="15"/>
      <c r="ANI214" s="15"/>
      <c r="ANJ214" s="15"/>
      <c r="ANK214" s="15"/>
      <c r="ANL214" s="15"/>
      <c r="ANM214" s="15"/>
      <c r="ANN214" s="15"/>
      <c r="ANO214" s="15"/>
      <c r="ANP214" s="15"/>
      <c r="ANQ214" s="15"/>
      <c r="ANR214" s="15"/>
      <c r="ANS214" s="15"/>
      <c r="ANT214" s="15"/>
      <c r="ANU214" s="15"/>
      <c r="ANV214" s="15"/>
      <c r="ANW214" s="15"/>
      <c r="ANX214" s="15"/>
      <c r="ANY214" s="15"/>
      <c r="ANZ214" s="15"/>
      <c r="AOA214" s="15"/>
      <c r="AOB214" s="15"/>
      <c r="AOC214" s="15"/>
      <c r="AOD214" s="15"/>
      <c r="AOE214" s="15"/>
      <c r="AOF214" s="15"/>
      <c r="AOG214" s="15"/>
      <c r="AOH214" s="15"/>
      <c r="AOI214" s="15"/>
      <c r="AOJ214" s="15"/>
      <c r="AOK214" s="15"/>
      <c r="AOL214" s="15"/>
      <c r="AOM214" s="15"/>
      <c r="AON214" s="15"/>
      <c r="AOO214" s="15"/>
      <c r="AOP214" s="15"/>
      <c r="AOQ214" s="15"/>
      <c r="AOR214" s="15"/>
      <c r="AOS214" s="15"/>
      <c r="AOT214" s="15"/>
      <c r="AOU214" s="15"/>
      <c r="AOV214" s="15"/>
      <c r="AOW214" s="15"/>
      <c r="AOX214" s="15"/>
      <c r="AOY214" s="15"/>
      <c r="AOZ214" s="15"/>
      <c r="APA214" s="15"/>
      <c r="APB214" s="15"/>
      <c r="APC214" s="15"/>
      <c r="APD214" s="15"/>
      <c r="APE214" s="15"/>
      <c r="APF214" s="15"/>
      <c r="APG214" s="15"/>
      <c r="APH214" s="15"/>
      <c r="API214" s="15"/>
      <c r="APJ214" s="15"/>
      <c r="APK214" s="15"/>
      <c r="APL214" s="15"/>
      <c r="APM214" s="15"/>
      <c r="APN214" s="15"/>
      <c r="APO214" s="15"/>
      <c r="APP214" s="15"/>
      <c r="APQ214" s="15"/>
      <c r="APR214" s="15"/>
      <c r="APS214" s="15"/>
      <c r="APT214" s="15"/>
      <c r="APU214" s="15"/>
      <c r="APV214" s="15"/>
      <c r="APW214" s="15"/>
      <c r="APX214" s="15"/>
      <c r="APY214" s="15"/>
      <c r="APZ214" s="15"/>
      <c r="AQA214" s="15"/>
      <c r="AQB214" s="15"/>
      <c r="AQC214" s="15"/>
      <c r="AQD214" s="15"/>
      <c r="AQE214" s="15"/>
      <c r="AQF214" s="15"/>
      <c r="AQG214" s="15"/>
      <c r="AQH214" s="15"/>
      <c r="AQI214" s="15"/>
      <c r="AQJ214" s="15"/>
      <c r="AQK214" s="15"/>
      <c r="AQL214" s="15"/>
      <c r="AQM214" s="15"/>
      <c r="AQN214" s="15"/>
      <c r="AQO214" s="15"/>
      <c r="AQP214" s="15"/>
      <c r="AQQ214" s="15"/>
      <c r="AQR214" s="15"/>
      <c r="AQS214" s="15"/>
      <c r="AQT214" s="15"/>
      <c r="AQU214" s="15"/>
      <c r="AQV214" s="15"/>
      <c r="AQW214" s="15"/>
      <c r="AQX214" s="15"/>
      <c r="AQY214" s="15"/>
      <c r="AQZ214" s="15"/>
      <c r="ARA214" s="15"/>
      <c r="ARB214" s="15"/>
      <c r="ARC214" s="15"/>
      <c r="ARD214" s="15"/>
      <c r="ARE214" s="15"/>
      <c r="ARF214" s="15"/>
      <c r="ARG214" s="15"/>
      <c r="ARH214" s="15"/>
      <c r="ARI214" s="15"/>
      <c r="ARJ214" s="15"/>
      <c r="ARK214" s="15"/>
      <c r="ARL214" s="15"/>
      <c r="ARM214" s="15"/>
      <c r="ARN214" s="15"/>
      <c r="ARO214" s="15"/>
      <c r="ARP214" s="15"/>
      <c r="ARQ214" s="15"/>
      <c r="ARR214" s="15"/>
      <c r="ARS214" s="15"/>
      <c r="ART214" s="15"/>
      <c r="ARU214" s="15"/>
      <c r="ARV214" s="15"/>
      <c r="ARW214" s="15"/>
      <c r="ARX214" s="15"/>
      <c r="ARY214" s="15"/>
      <c r="ARZ214" s="15"/>
      <c r="ASA214" s="15"/>
      <c r="ASB214" s="15"/>
      <c r="ASC214" s="15"/>
      <c r="ASD214" s="15"/>
      <c r="ASE214" s="15"/>
      <c r="ASF214" s="15"/>
      <c r="ASG214" s="15"/>
      <c r="ASH214" s="15"/>
      <c r="ASI214" s="15"/>
      <c r="ASJ214" s="15"/>
      <c r="ASK214" s="15"/>
      <c r="ASL214" s="15"/>
      <c r="ASM214" s="15"/>
      <c r="ASN214" s="15"/>
      <c r="ASO214" s="15"/>
      <c r="ASP214" s="15"/>
      <c r="ASQ214" s="15"/>
      <c r="ASR214" s="15"/>
      <c r="ASS214" s="15"/>
      <c r="AST214" s="15"/>
      <c r="ASU214" s="15"/>
      <c r="ASV214" s="15"/>
      <c r="ASW214" s="15"/>
      <c r="ASX214" s="15"/>
      <c r="ASY214" s="15"/>
      <c r="ASZ214" s="15"/>
      <c r="ATA214" s="15"/>
      <c r="ATB214" s="15"/>
      <c r="ATC214" s="15"/>
      <c r="ATD214" s="15"/>
      <c r="ATE214" s="15"/>
      <c r="ATF214" s="15"/>
      <c r="ATG214" s="15"/>
      <c r="ATH214" s="15"/>
      <c r="ATI214" s="15"/>
      <c r="ATJ214" s="15"/>
      <c r="ATK214" s="15"/>
      <c r="ATL214" s="15"/>
      <c r="ATM214" s="15"/>
      <c r="ATN214" s="15"/>
      <c r="ATO214" s="15"/>
      <c r="ATP214" s="15"/>
      <c r="ATQ214" s="15"/>
      <c r="ATR214" s="15"/>
      <c r="ATS214" s="15"/>
      <c r="ATT214" s="15"/>
      <c r="ATU214" s="15"/>
      <c r="ATV214" s="15"/>
      <c r="ATW214" s="15"/>
      <c r="ATX214" s="15"/>
      <c r="ATY214" s="15"/>
      <c r="ATZ214" s="15"/>
      <c r="AUA214" s="15"/>
      <c r="AUB214" s="15"/>
      <c r="AUC214" s="15"/>
      <c r="AUD214" s="15"/>
      <c r="AUE214" s="15"/>
      <c r="AUF214" s="15"/>
      <c r="AUG214" s="15"/>
      <c r="AUH214" s="15"/>
      <c r="AUI214" s="15"/>
      <c r="AUJ214" s="15"/>
      <c r="AUK214" s="15"/>
      <c r="AUL214" s="15"/>
      <c r="AUM214" s="15"/>
      <c r="AUN214" s="15"/>
      <c r="AUO214" s="15"/>
      <c r="AUP214" s="15"/>
      <c r="AUQ214" s="15"/>
      <c r="AUR214" s="15"/>
      <c r="AUS214" s="15"/>
      <c r="AUT214" s="15"/>
      <c r="AUU214" s="15"/>
      <c r="AUV214" s="15"/>
      <c r="AUW214" s="15"/>
      <c r="AUX214" s="15"/>
      <c r="AUY214" s="15"/>
      <c r="AUZ214" s="15"/>
      <c r="AVA214" s="15"/>
      <c r="AVB214" s="15"/>
      <c r="AVC214" s="15"/>
      <c r="AVD214" s="15"/>
      <c r="AVE214" s="15"/>
      <c r="AVF214" s="15"/>
      <c r="AVG214" s="15"/>
      <c r="AVH214" s="15"/>
      <c r="AVI214" s="15"/>
      <c r="AVJ214" s="15"/>
      <c r="AVK214" s="15"/>
      <c r="AVL214" s="15"/>
      <c r="AVM214" s="15"/>
      <c r="AVN214" s="15"/>
      <c r="AVO214" s="15"/>
      <c r="AVP214" s="15"/>
      <c r="AVQ214" s="15"/>
      <c r="AVR214" s="15"/>
      <c r="AVS214" s="15"/>
      <c r="AVT214" s="15"/>
      <c r="AVU214" s="15"/>
      <c r="AVV214" s="15"/>
      <c r="AVW214" s="15"/>
      <c r="AVX214" s="15"/>
      <c r="AVY214" s="15"/>
      <c r="AVZ214" s="15"/>
      <c r="AWA214" s="15"/>
      <c r="AWB214" s="15"/>
      <c r="AWC214" s="15"/>
      <c r="AWD214" s="15"/>
      <c r="AWE214" s="15"/>
      <c r="AWF214" s="15"/>
      <c r="AWG214" s="15"/>
      <c r="AWH214" s="15"/>
      <c r="AWI214" s="15"/>
      <c r="AWJ214" s="15"/>
      <c r="AWK214" s="15"/>
      <c r="AWL214" s="15"/>
      <c r="AWM214" s="15"/>
      <c r="AWN214" s="15"/>
      <c r="AWO214" s="15"/>
      <c r="AWP214" s="15"/>
      <c r="AWQ214" s="15"/>
      <c r="AWR214" s="15"/>
      <c r="AWS214" s="15"/>
      <c r="AWT214" s="15"/>
      <c r="AWU214" s="15"/>
      <c r="AWV214" s="15"/>
      <c r="AWW214" s="15"/>
      <c r="AWX214" s="15"/>
      <c r="AWY214" s="15"/>
      <c r="AWZ214" s="15"/>
      <c r="AXA214" s="15"/>
      <c r="AXB214" s="15"/>
      <c r="AXC214" s="15"/>
      <c r="AXD214" s="15"/>
      <c r="AXE214" s="15"/>
      <c r="AXF214" s="15"/>
      <c r="AXG214" s="15"/>
      <c r="AXH214" s="15"/>
      <c r="AXI214" s="15"/>
      <c r="AXJ214" s="15"/>
      <c r="AXK214" s="15"/>
      <c r="AXL214" s="15"/>
      <c r="AXM214" s="15"/>
      <c r="AXN214" s="15"/>
      <c r="AXO214" s="15"/>
      <c r="AXP214" s="15"/>
      <c r="AXQ214" s="15"/>
      <c r="AXR214" s="15"/>
      <c r="AXS214" s="15"/>
      <c r="AXT214" s="15"/>
      <c r="AXU214" s="15"/>
      <c r="AXV214" s="15"/>
      <c r="AXW214" s="15"/>
      <c r="AXX214" s="15"/>
      <c r="AXY214" s="15"/>
      <c r="AXZ214" s="15"/>
      <c r="AYA214" s="15"/>
      <c r="AYB214" s="15"/>
      <c r="AYC214" s="15"/>
      <c r="AYD214" s="15"/>
      <c r="AYE214" s="15"/>
      <c r="AYF214" s="15"/>
      <c r="AYG214" s="15"/>
      <c r="AYH214" s="15"/>
      <c r="AYI214" s="15"/>
      <c r="AYJ214" s="15"/>
      <c r="AYK214" s="15"/>
      <c r="AYL214" s="15"/>
      <c r="AYM214" s="15"/>
      <c r="AYN214" s="15"/>
      <c r="AYO214" s="15"/>
      <c r="AYP214" s="15"/>
      <c r="AYQ214" s="15"/>
      <c r="AYR214" s="15"/>
      <c r="AYS214" s="15"/>
      <c r="AYT214" s="15"/>
      <c r="AYU214" s="15"/>
      <c r="AYV214" s="15"/>
      <c r="AYW214" s="15"/>
      <c r="AYX214" s="15"/>
      <c r="AYY214" s="15"/>
      <c r="AYZ214" s="15"/>
      <c r="AZA214" s="15"/>
      <c r="AZB214" s="15"/>
      <c r="AZC214" s="15"/>
      <c r="AZD214" s="15"/>
      <c r="AZE214" s="15"/>
      <c r="AZF214" s="15"/>
      <c r="AZG214" s="15"/>
      <c r="AZH214" s="15"/>
      <c r="AZI214" s="15"/>
      <c r="AZJ214" s="15"/>
      <c r="AZK214" s="15"/>
      <c r="AZL214" s="15"/>
      <c r="AZM214" s="15"/>
      <c r="AZN214" s="15"/>
      <c r="AZO214" s="15"/>
      <c r="AZP214" s="15"/>
      <c r="AZQ214" s="15"/>
      <c r="AZR214" s="15"/>
      <c r="AZS214" s="15"/>
      <c r="AZT214" s="15"/>
      <c r="AZU214" s="15"/>
      <c r="AZV214" s="15"/>
      <c r="AZW214" s="15"/>
      <c r="AZX214" s="15"/>
      <c r="AZY214" s="15"/>
      <c r="AZZ214" s="15"/>
      <c r="BAA214" s="15"/>
      <c r="BAB214" s="15"/>
      <c r="BAC214" s="15"/>
      <c r="BAD214" s="15"/>
      <c r="BAE214" s="15"/>
      <c r="BAF214" s="15"/>
      <c r="BAG214" s="15"/>
      <c r="BAH214" s="15"/>
      <c r="BAI214" s="15"/>
      <c r="BAJ214" s="15"/>
      <c r="BAK214" s="15"/>
      <c r="BAL214" s="15"/>
      <c r="BAM214" s="15"/>
      <c r="BAN214" s="15"/>
      <c r="BAO214" s="15"/>
      <c r="BAP214" s="15"/>
      <c r="BAQ214" s="15"/>
      <c r="BAR214" s="15"/>
      <c r="BAS214" s="15"/>
      <c r="BAT214" s="15"/>
      <c r="BAU214" s="15"/>
      <c r="BAV214" s="15"/>
      <c r="BAW214" s="15"/>
      <c r="BAX214" s="15"/>
      <c r="BAY214" s="15"/>
      <c r="BAZ214" s="15"/>
      <c r="BBA214" s="15"/>
      <c r="BBB214" s="15"/>
      <c r="BBC214" s="15"/>
      <c r="BBD214" s="15"/>
      <c r="BBE214" s="15"/>
      <c r="BBF214" s="15"/>
      <c r="BBG214" s="15"/>
      <c r="BBH214" s="15"/>
      <c r="BBI214" s="15"/>
      <c r="BBJ214" s="15"/>
      <c r="BBK214" s="15"/>
      <c r="BBL214" s="15"/>
      <c r="BBM214" s="15"/>
      <c r="BBN214" s="15"/>
      <c r="BBO214" s="15"/>
      <c r="BBP214" s="15"/>
      <c r="BBQ214" s="15"/>
      <c r="BBR214" s="15"/>
      <c r="BBS214" s="15"/>
      <c r="BBT214" s="15"/>
      <c r="BBU214" s="15"/>
      <c r="BBV214" s="15"/>
      <c r="BBW214" s="15"/>
      <c r="BBX214" s="15"/>
      <c r="BBY214" s="15"/>
      <c r="BBZ214" s="15"/>
      <c r="BCA214" s="15"/>
      <c r="BCB214" s="15"/>
      <c r="BCC214" s="15"/>
      <c r="BCD214" s="15"/>
      <c r="BCE214" s="15"/>
      <c r="BCF214" s="15"/>
      <c r="BCG214" s="15"/>
      <c r="BCH214" s="15"/>
      <c r="BCI214" s="15"/>
      <c r="BCJ214" s="15"/>
      <c r="BCK214" s="15"/>
      <c r="BCL214" s="15"/>
      <c r="BCM214" s="15"/>
      <c r="BCN214" s="15"/>
      <c r="BCO214" s="15"/>
      <c r="BCP214" s="15"/>
      <c r="BCQ214" s="15"/>
      <c r="BCR214" s="15"/>
      <c r="BCS214" s="15"/>
      <c r="BCT214" s="15"/>
      <c r="BCU214" s="15"/>
      <c r="BCV214" s="15"/>
      <c r="BCW214" s="15"/>
      <c r="BCX214" s="15"/>
      <c r="BCY214" s="15"/>
      <c r="BCZ214" s="15"/>
      <c r="BDA214" s="15"/>
      <c r="BDB214" s="15"/>
      <c r="BDC214" s="15"/>
      <c r="BDD214" s="15"/>
      <c r="BDE214" s="15"/>
      <c r="BDF214" s="15"/>
      <c r="BDG214" s="15"/>
      <c r="BDH214" s="15"/>
      <c r="BDI214" s="15"/>
      <c r="BDJ214" s="15"/>
      <c r="BDK214" s="15"/>
      <c r="BDL214" s="15"/>
      <c r="BDM214" s="15"/>
      <c r="BDN214" s="15"/>
      <c r="BDO214" s="15"/>
      <c r="BDP214" s="15"/>
      <c r="BDQ214" s="15"/>
      <c r="BDR214" s="15"/>
      <c r="BDS214" s="15"/>
      <c r="BDT214" s="15"/>
      <c r="BDU214" s="15"/>
      <c r="BDV214" s="15"/>
      <c r="BDW214" s="15"/>
      <c r="BDX214" s="15"/>
      <c r="BDY214" s="15"/>
      <c r="BDZ214" s="15"/>
      <c r="BEA214" s="15"/>
      <c r="BEB214" s="15"/>
      <c r="BEC214" s="15"/>
      <c r="BED214" s="15"/>
      <c r="BEE214" s="15"/>
      <c r="BEF214" s="15"/>
      <c r="BEG214" s="15"/>
      <c r="BEH214" s="15"/>
      <c r="BEI214" s="15"/>
      <c r="BEJ214" s="15"/>
      <c r="BEK214" s="15"/>
      <c r="BEL214" s="15"/>
      <c r="BEM214" s="15"/>
      <c r="BEN214" s="15"/>
      <c r="BEO214" s="15"/>
      <c r="BEP214" s="15"/>
      <c r="BEQ214" s="15"/>
      <c r="BER214" s="15"/>
      <c r="BES214" s="15"/>
      <c r="BET214" s="15"/>
      <c r="BEU214" s="15"/>
      <c r="BEV214" s="15"/>
      <c r="BEW214" s="15"/>
      <c r="BEX214" s="15"/>
      <c r="BEY214" s="15"/>
      <c r="BEZ214" s="15"/>
      <c r="BFA214" s="15"/>
      <c r="BFB214" s="15"/>
      <c r="BFC214" s="15"/>
      <c r="BFD214" s="15"/>
      <c r="BFE214" s="15"/>
      <c r="BFF214" s="15"/>
      <c r="BFG214" s="15"/>
      <c r="BFH214" s="15"/>
      <c r="BFI214" s="15"/>
      <c r="BFJ214" s="15"/>
      <c r="BFK214" s="15"/>
      <c r="BFL214" s="15"/>
      <c r="BFM214" s="15"/>
      <c r="BFN214" s="15"/>
      <c r="BFO214" s="15"/>
      <c r="BFP214" s="15"/>
      <c r="BFQ214" s="15"/>
      <c r="BFR214" s="15"/>
      <c r="BFS214" s="15"/>
      <c r="BFT214" s="15"/>
      <c r="BFU214" s="15"/>
      <c r="BFV214" s="15"/>
      <c r="BFW214" s="15"/>
      <c r="BFX214" s="15"/>
      <c r="BFY214" s="15"/>
      <c r="BFZ214" s="15"/>
      <c r="BGA214" s="15"/>
      <c r="BGB214" s="15"/>
      <c r="BGC214" s="15"/>
      <c r="BGD214" s="15"/>
      <c r="BGE214" s="15"/>
      <c r="BGF214" s="15"/>
      <c r="BGG214" s="15"/>
      <c r="BGH214" s="15"/>
      <c r="BGI214" s="15"/>
      <c r="BGJ214" s="15"/>
      <c r="BGK214" s="15"/>
      <c r="BGL214" s="15"/>
      <c r="BGM214" s="15"/>
      <c r="BGN214" s="15"/>
      <c r="BGO214" s="15"/>
      <c r="BGP214" s="15"/>
      <c r="BGQ214" s="15"/>
      <c r="BGR214" s="15"/>
      <c r="BGS214" s="15"/>
      <c r="BGT214" s="15"/>
      <c r="BGU214" s="15"/>
      <c r="BGV214" s="15"/>
      <c r="BGW214" s="15"/>
      <c r="BGX214" s="15"/>
      <c r="BGY214" s="15"/>
      <c r="BGZ214" s="15"/>
      <c r="BHA214" s="15"/>
      <c r="BHB214" s="15"/>
      <c r="BHC214" s="15"/>
      <c r="BHD214" s="15"/>
      <c r="BHE214" s="15"/>
      <c r="BHF214" s="15"/>
      <c r="BHG214" s="15"/>
      <c r="BHH214" s="15"/>
      <c r="BHI214" s="15"/>
      <c r="BHJ214" s="15"/>
      <c r="BHK214" s="15"/>
      <c r="BHL214" s="15"/>
      <c r="BHM214" s="15"/>
      <c r="BHN214" s="15"/>
      <c r="BHO214" s="15"/>
      <c r="BHP214" s="15"/>
      <c r="BHQ214" s="15"/>
      <c r="BHR214" s="15"/>
      <c r="BHS214" s="15"/>
      <c r="BHT214" s="15"/>
      <c r="BHU214" s="15"/>
      <c r="BHV214" s="15"/>
      <c r="BHW214" s="15"/>
      <c r="BHX214" s="15"/>
      <c r="BHY214" s="15"/>
      <c r="BHZ214" s="15"/>
      <c r="BIA214" s="15"/>
      <c r="BIB214" s="15"/>
      <c r="BIC214" s="15"/>
      <c r="BID214" s="15"/>
      <c r="BIE214" s="15"/>
      <c r="BIF214" s="15"/>
      <c r="BIG214" s="15"/>
      <c r="BIH214" s="15"/>
      <c r="BII214" s="15"/>
      <c r="BIJ214" s="15"/>
      <c r="BIK214" s="15"/>
      <c r="BIL214" s="15"/>
      <c r="BIM214" s="15"/>
      <c r="BIN214" s="15"/>
      <c r="BIO214" s="15"/>
      <c r="BIP214" s="15"/>
      <c r="BIQ214" s="15"/>
      <c r="BIR214" s="15"/>
      <c r="BIS214" s="15"/>
      <c r="BIT214" s="15"/>
      <c r="BIU214" s="15"/>
      <c r="BIV214" s="15"/>
      <c r="BIW214" s="15"/>
      <c r="BIX214" s="15"/>
      <c r="BIY214" s="15"/>
      <c r="BIZ214" s="15"/>
      <c r="BJA214" s="15"/>
      <c r="BJB214" s="15"/>
      <c r="BJC214" s="15"/>
      <c r="BJD214" s="15"/>
      <c r="BJE214" s="15"/>
      <c r="BJF214" s="15"/>
      <c r="BJG214" s="15"/>
      <c r="BJH214" s="15"/>
      <c r="BJI214" s="15"/>
      <c r="BJJ214" s="15"/>
      <c r="BJK214" s="15"/>
      <c r="BJL214" s="15"/>
      <c r="BJM214" s="15"/>
      <c r="BJN214" s="15"/>
      <c r="BJO214" s="15"/>
      <c r="BJP214" s="15"/>
      <c r="BJQ214" s="15"/>
      <c r="BJR214" s="15"/>
      <c r="BJS214" s="15"/>
      <c r="BJT214" s="15"/>
      <c r="BJU214" s="15"/>
      <c r="BJV214" s="15"/>
      <c r="BJW214" s="15"/>
      <c r="BJX214" s="15"/>
      <c r="BJY214" s="15"/>
      <c r="BJZ214" s="15"/>
      <c r="BKA214" s="15"/>
      <c r="BKB214" s="15"/>
      <c r="BKC214" s="15"/>
      <c r="BKD214" s="15"/>
      <c r="BKE214" s="15"/>
      <c r="BKF214" s="15"/>
      <c r="BKG214" s="15"/>
      <c r="BKH214" s="15"/>
      <c r="BKI214" s="15"/>
      <c r="BKJ214" s="15"/>
      <c r="BKK214" s="15"/>
      <c r="BKL214" s="15"/>
      <c r="BKM214" s="15"/>
      <c r="BKN214" s="15"/>
      <c r="BKO214" s="15"/>
      <c r="BKP214" s="15"/>
      <c r="BKQ214" s="15"/>
      <c r="BKR214" s="15"/>
      <c r="BKS214" s="15"/>
      <c r="BKT214" s="15"/>
      <c r="BKU214" s="15"/>
      <c r="BKV214" s="15"/>
      <c r="BKW214" s="15"/>
      <c r="BKX214" s="15"/>
      <c r="BKY214" s="15"/>
      <c r="BKZ214" s="15"/>
      <c r="BLA214" s="15"/>
      <c r="BLB214" s="15"/>
      <c r="BLC214" s="15"/>
      <c r="BLD214" s="15"/>
      <c r="BLE214" s="15"/>
      <c r="BLF214" s="15"/>
      <c r="BLG214" s="15"/>
      <c r="BLH214" s="15"/>
      <c r="BLI214" s="15"/>
      <c r="BLJ214" s="15"/>
      <c r="BLK214" s="15"/>
      <c r="BLL214" s="15"/>
      <c r="BLM214" s="15"/>
      <c r="BLN214" s="15"/>
      <c r="BLO214" s="15"/>
      <c r="BLP214" s="15"/>
      <c r="BLQ214" s="15"/>
      <c r="BLR214" s="15"/>
      <c r="BLS214" s="15"/>
      <c r="BLT214" s="15"/>
      <c r="BLU214" s="15"/>
      <c r="BLV214" s="15"/>
      <c r="BLW214" s="15"/>
      <c r="BLX214" s="15"/>
      <c r="BLY214" s="15"/>
      <c r="BLZ214" s="15"/>
      <c r="BMA214" s="15"/>
      <c r="BMB214" s="15"/>
      <c r="BMC214" s="15"/>
      <c r="BMD214" s="15"/>
      <c r="BME214" s="15"/>
      <c r="BMF214" s="15"/>
      <c r="BMG214" s="15"/>
      <c r="BMH214" s="15"/>
      <c r="BMI214" s="15"/>
      <c r="BMJ214" s="15"/>
      <c r="BMK214" s="15"/>
      <c r="BML214" s="15"/>
      <c r="BMM214" s="15"/>
      <c r="BMN214" s="15"/>
      <c r="BMO214" s="15"/>
      <c r="BMP214" s="15"/>
      <c r="BMQ214" s="15"/>
      <c r="BMR214" s="15"/>
      <c r="BMS214" s="15"/>
      <c r="BMT214" s="15"/>
      <c r="BMU214" s="15"/>
      <c r="BMV214" s="15"/>
      <c r="BMW214" s="15"/>
      <c r="BMX214" s="15"/>
      <c r="BMY214" s="15"/>
      <c r="BMZ214" s="15"/>
      <c r="BNA214" s="15"/>
      <c r="BNB214" s="15"/>
      <c r="BNC214" s="15"/>
      <c r="BND214" s="15"/>
      <c r="BNE214" s="15"/>
      <c r="BNF214" s="15"/>
      <c r="BNG214" s="15"/>
      <c r="BNH214" s="15"/>
      <c r="BNI214" s="15"/>
      <c r="BNJ214" s="15"/>
      <c r="BNK214" s="15"/>
      <c r="BNL214" s="15"/>
      <c r="BNM214" s="15"/>
      <c r="BNN214" s="15"/>
      <c r="BNO214" s="15"/>
      <c r="BNP214" s="15"/>
      <c r="BNQ214" s="15"/>
      <c r="BNR214" s="15"/>
      <c r="BNS214" s="15"/>
      <c r="BNT214" s="15"/>
      <c r="BNU214" s="15"/>
      <c r="BNV214" s="15"/>
      <c r="BNW214" s="15"/>
      <c r="BNX214" s="15"/>
      <c r="BNY214" s="15"/>
      <c r="BNZ214" s="15"/>
      <c r="BOA214" s="15"/>
      <c r="BOB214" s="15"/>
      <c r="BOC214" s="15"/>
      <c r="BOD214" s="15"/>
      <c r="BOE214" s="15"/>
      <c r="BOF214" s="15"/>
      <c r="BOG214" s="15"/>
      <c r="BOH214" s="15"/>
      <c r="BOI214" s="15"/>
      <c r="BOJ214" s="15"/>
      <c r="BOK214" s="15"/>
      <c r="BOL214" s="15"/>
      <c r="BOM214" s="15"/>
      <c r="BON214" s="15"/>
      <c r="BOO214" s="15"/>
      <c r="BOP214" s="15"/>
      <c r="BOQ214" s="15"/>
      <c r="BOR214" s="15"/>
      <c r="BOS214" s="15"/>
      <c r="BOT214" s="15"/>
      <c r="BOU214" s="15"/>
      <c r="BOV214" s="15"/>
      <c r="BOW214" s="15"/>
      <c r="BOX214" s="15"/>
      <c r="BOY214" s="15"/>
      <c r="BOZ214" s="15"/>
      <c r="BPA214" s="15"/>
      <c r="BPB214" s="15"/>
      <c r="BPC214" s="15"/>
      <c r="BPD214" s="15"/>
      <c r="BPE214" s="15"/>
      <c r="BPF214" s="15"/>
      <c r="BPG214" s="15"/>
      <c r="BPH214" s="15"/>
      <c r="BPI214" s="15"/>
      <c r="BPJ214" s="15"/>
      <c r="BPK214" s="15"/>
      <c r="BPL214" s="15"/>
      <c r="BPM214" s="15"/>
      <c r="BPN214" s="15"/>
      <c r="BPO214" s="15"/>
      <c r="BPP214" s="15"/>
      <c r="BPQ214" s="15"/>
      <c r="BPR214" s="15"/>
      <c r="BPS214" s="15"/>
      <c r="BPT214" s="15"/>
      <c r="BPU214" s="15"/>
      <c r="BPV214" s="15"/>
      <c r="BPW214" s="15"/>
      <c r="BPX214" s="15"/>
      <c r="BPY214" s="15"/>
      <c r="BPZ214" s="15"/>
      <c r="BQA214" s="15"/>
      <c r="BQB214" s="15"/>
      <c r="BQC214" s="15"/>
      <c r="BQD214" s="15"/>
      <c r="BQE214" s="15"/>
      <c r="BQF214" s="15"/>
      <c r="BQG214" s="15"/>
      <c r="BQH214" s="15"/>
      <c r="BQI214" s="15"/>
      <c r="BQJ214" s="15"/>
      <c r="BQK214" s="15"/>
      <c r="BQL214" s="15"/>
      <c r="BQM214" s="15"/>
      <c r="BQN214" s="15"/>
      <c r="BQO214" s="15"/>
      <c r="BQP214" s="15"/>
      <c r="BQQ214" s="15"/>
      <c r="BQR214" s="15"/>
      <c r="BQS214" s="15"/>
      <c r="BQT214" s="15"/>
      <c r="BQU214" s="15"/>
      <c r="BQV214" s="15"/>
      <c r="BQW214" s="15"/>
      <c r="BQX214" s="15"/>
      <c r="BQY214" s="15"/>
      <c r="BQZ214" s="15"/>
      <c r="BRA214" s="15"/>
      <c r="BRB214" s="15"/>
      <c r="BRC214" s="15"/>
      <c r="BRD214" s="15"/>
      <c r="BRE214" s="15"/>
      <c r="BRF214" s="15"/>
      <c r="BRG214" s="15"/>
      <c r="BRH214" s="15"/>
      <c r="BRI214" s="15"/>
      <c r="BRJ214" s="15"/>
      <c r="BRK214" s="15"/>
      <c r="BRL214" s="15"/>
      <c r="BRM214" s="15"/>
      <c r="BRN214" s="15"/>
      <c r="BRO214" s="15"/>
      <c r="BRP214" s="15"/>
      <c r="BRQ214" s="15"/>
      <c r="BRR214" s="15"/>
      <c r="BRS214" s="15"/>
      <c r="BRT214" s="15"/>
      <c r="BRU214" s="15"/>
      <c r="BRV214" s="15"/>
      <c r="BRW214" s="15"/>
      <c r="BRX214" s="15"/>
      <c r="BRY214" s="15"/>
      <c r="BRZ214" s="15"/>
      <c r="BSA214" s="15"/>
      <c r="BSB214" s="15"/>
      <c r="BSC214" s="15"/>
      <c r="BSD214" s="15"/>
      <c r="BSE214" s="15"/>
      <c r="BSF214" s="15"/>
      <c r="BSG214" s="15"/>
      <c r="BSH214" s="15"/>
      <c r="BSI214" s="15"/>
      <c r="BSJ214" s="15"/>
      <c r="BSK214" s="15"/>
      <c r="BSL214" s="15"/>
      <c r="BSM214" s="15"/>
      <c r="BSN214" s="15"/>
      <c r="BSO214" s="15"/>
      <c r="BSP214" s="15"/>
      <c r="BSQ214" s="15"/>
      <c r="BSR214" s="15"/>
      <c r="BSS214" s="15"/>
      <c r="BST214" s="15"/>
      <c r="BSU214" s="15"/>
      <c r="BSV214" s="15"/>
      <c r="BSW214" s="15"/>
      <c r="BSX214" s="15"/>
      <c r="BSY214" s="15"/>
      <c r="BSZ214" s="15"/>
      <c r="BTA214" s="15"/>
      <c r="BTB214" s="15"/>
      <c r="BTC214" s="15"/>
      <c r="BTD214" s="15"/>
      <c r="BTE214" s="15"/>
      <c r="BTF214" s="15"/>
      <c r="BTG214" s="15"/>
      <c r="BTH214" s="15"/>
      <c r="BTI214" s="15"/>
      <c r="BTJ214" s="15"/>
      <c r="BTK214" s="15"/>
      <c r="BTL214" s="15"/>
      <c r="BTM214" s="15"/>
      <c r="BTN214" s="15"/>
      <c r="BTO214" s="15"/>
      <c r="BTP214" s="15"/>
      <c r="BTQ214" s="15"/>
      <c r="BTR214" s="15"/>
      <c r="BTS214" s="15"/>
      <c r="BTT214" s="15"/>
      <c r="BTU214" s="15"/>
      <c r="BTV214" s="15"/>
      <c r="BTW214" s="15"/>
      <c r="BTX214" s="15"/>
      <c r="BTY214" s="15"/>
      <c r="BTZ214" s="15"/>
      <c r="BUA214" s="15"/>
      <c r="BUB214" s="15"/>
      <c r="BUC214" s="15"/>
      <c r="BUD214" s="15"/>
      <c r="BUE214" s="15"/>
      <c r="BUF214" s="15"/>
      <c r="BUG214" s="15"/>
      <c r="BUH214" s="15"/>
      <c r="BUI214" s="15"/>
      <c r="BUJ214" s="15"/>
      <c r="BUK214" s="15"/>
      <c r="BUL214" s="15"/>
      <c r="BUM214" s="15"/>
      <c r="BUN214" s="15"/>
      <c r="BUO214" s="15"/>
      <c r="BUP214" s="15"/>
      <c r="BUQ214" s="15"/>
      <c r="BUR214" s="15"/>
      <c r="BUS214" s="15"/>
      <c r="BUT214" s="15"/>
      <c r="BUU214" s="15"/>
      <c r="BUV214" s="15"/>
      <c r="BUW214" s="15"/>
      <c r="BUX214" s="15"/>
      <c r="BUY214" s="15"/>
      <c r="BUZ214" s="15"/>
      <c r="BVA214" s="15"/>
      <c r="BVB214" s="15"/>
      <c r="BVC214" s="15"/>
      <c r="BVD214" s="15"/>
      <c r="BVE214" s="15"/>
      <c r="BVF214" s="15"/>
      <c r="BVG214" s="15"/>
      <c r="BVH214" s="15"/>
      <c r="BVI214" s="15"/>
      <c r="BVJ214" s="15"/>
      <c r="BVK214" s="15"/>
      <c r="BVL214" s="15"/>
      <c r="BVM214" s="15"/>
      <c r="BVN214" s="15"/>
      <c r="BVO214" s="15"/>
      <c r="BVP214" s="15"/>
      <c r="BVQ214" s="15"/>
      <c r="BVR214" s="15"/>
      <c r="BVS214" s="15"/>
      <c r="BVT214" s="15"/>
      <c r="BVU214" s="15"/>
      <c r="BVV214" s="15"/>
      <c r="BVW214" s="15"/>
      <c r="BVX214" s="15"/>
      <c r="BVY214" s="15"/>
      <c r="BVZ214" s="15"/>
      <c r="BWA214" s="15"/>
      <c r="BWB214" s="15"/>
      <c r="BWC214" s="15"/>
      <c r="BWD214" s="15"/>
      <c r="BWE214" s="15"/>
      <c r="BWF214" s="15"/>
      <c r="BWG214" s="15"/>
      <c r="BWH214" s="15"/>
      <c r="BWI214" s="15"/>
      <c r="BWJ214" s="15"/>
      <c r="BWK214" s="15"/>
      <c r="BWL214" s="15"/>
      <c r="BWM214" s="15"/>
      <c r="BWN214" s="15"/>
      <c r="BWO214" s="15"/>
      <c r="BWP214" s="15"/>
      <c r="BWQ214" s="15"/>
      <c r="BWR214" s="15"/>
      <c r="BWS214" s="15"/>
      <c r="BWT214" s="15"/>
      <c r="BWU214" s="15"/>
      <c r="BWV214" s="15"/>
      <c r="BWW214" s="15"/>
      <c r="BWX214" s="15"/>
      <c r="BWY214" s="15"/>
      <c r="BWZ214" s="15"/>
      <c r="BXA214" s="15"/>
      <c r="BXB214" s="15"/>
      <c r="BXC214" s="15"/>
      <c r="BXD214" s="15"/>
      <c r="BXE214" s="15"/>
      <c r="BXF214" s="15"/>
      <c r="BXG214" s="15"/>
      <c r="BXH214" s="15"/>
      <c r="BXI214" s="15"/>
      <c r="BXJ214" s="15"/>
      <c r="BXK214" s="15"/>
      <c r="BXL214" s="15"/>
      <c r="BXM214" s="15"/>
      <c r="BXN214" s="15"/>
      <c r="BXO214" s="15"/>
      <c r="BXP214" s="15"/>
      <c r="BXQ214" s="15"/>
      <c r="BXR214" s="15"/>
      <c r="BXS214" s="15"/>
      <c r="BXT214" s="15"/>
      <c r="BXU214" s="15"/>
      <c r="BXV214" s="15"/>
      <c r="BXW214" s="15"/>
      <c r="BXX214" s="15"/>
      <c r="BXY214" s="15"/>
      <c r="BXZ214" s="15"/>
      <c r="BYA214" s="15"/>
      <c r="BYB214" s="15"/>
      <c r="BYC214" s="15"/>
      <c r="BYD214" s="15"/>
      <c r="BYE214" s="15"/>
      <c r="BYF214" s="15"/>
      <c r="BYG214" s="15"/>
      <c r="BYH214" s="15"/>
      <c r="BYI214" s="15"/>
      <c r="BYJ214" s="15"/>
      <c r="BYK214" s="15"/>
      <c r="BYL214" s="15"/>
      <c r="BYM214" s="15"/>
      <c r="BYN214" s="15"/>
      <c r="BYO214" s="15"/>
      <c r="BYP214" s="15"/>
      <c r="BYQ214" s="15"/>
      <c r="BYR214" s="15"/>
      <c r="BYS214" s="15"/>
      <c r="BYT214" s="15"/>
      <c r="BYU214" s="15"/>
      <c r="BYV214" s="15"/>
      <c r="BYW214" s="15"/>
      <c r="BYX214" s="15"/>
      <c r="BYY214" s="15"/>
      <c r="BYZ214" s="15"/>
      <c r="BZA214" s="15"/>
      <c r="BZB214" s="15"/>
      <c r="BZC214" s="15"/>
      <c r="BZD214" s="15"/>
      <c r="BZE214" s="15"/>
      <c r="BZF214" s="15"/>
      <c r="BZG214" s="15"/>
      <c r="BZH214" s="15"/>
      <c r="BZI214" s="15"/>
      <c r="BZJ214" s="15"/>
      <c r="BZK214" s="15"/>
      <c r="BZL214" s="15"/>
      <c r="BZM214" s="15"/>
      <c r="BZN214" s="15"/>
      <c r="BZO214" s="15"/>
      <c r="BZP214" s="15"/>
      <c r="BZQ214" s="15"/>
      <c r="BZR214" s="15"/>
      <c r="BZS214" s="15"/>
      <c r="BZT214" s="15"/>
      <c r="BZU214" s="15"/>
      <c r="BZV214" s="15"/>
      <c r="BZW214" s="15"/>
      <c r="BZX214" s="15"/>
      <c r="BZY214" s="15"/>
      <c r="BZZ214" s="15"/>
      <c r="CAA214" s="15"/>
      <c r="CAB214" s="15"/>
      <c r="CAC214" s="15"/>
      <c r="CAD214" s="15"/>
      <c r="CAE214" s="15"/>
      <c r="CAF214" s="15"/>
      <c r="CAG214" s="15"/>
      <c r="CAH214" s="15"/>
      <c r="CAI214" s="15"/>
      <c r="CAJ214" s="15"/>
      <c r="CAK214" s="15"/>
      <c r="CAL214" s="15"/>
      <c r="CAM214" s="15"/>
      <c r="CAN214" s="15"/>
      <c r="CAO214" s="15"/>
      <c r="CAP214" s="15"/>
      <c r="CAQ214" s="15"/>
      <c r="CAR214" s="15"/>
      <c r="CAS214" s="15"/>
      <c r="CAT214" s="15"/>
      <c r="CAU214" s="15"/>
      <c r="CAV214" s="15"/>
      <c r="CAW214" s="15"/>
      <c r="CAX214" s="15"/>
      <c r="CAY214" s="15"/>
      <c r="CAZ214" s="15"/>
      <c r="CBA214" s="15"/>
      <c r="CBB214" s="15"/>
      <c r="CBC214" s="15"/>
      <c r="CBD214" s="15"/>
      <c r="CBE214" s="15"/>
      <c r="CBF214" s="15"/>
      <c r="CBG214" s="15"/>
      <c r="CBH214" s="15"/>
      <c r="CBI214" s="15"/>
      <c r="CBJ214" s="15"/>
      <c r="CBK214" s="15"/>
      <c r="CBL214" s="15"/>
      <c r="CBM214" s="15"/>
      <c r="CBN214" s="15"/>
      <c r="CBO214" s="15"/>
      <c r="CBP214" s="15"/>
      <c r="CBQ214" s="15"/>
      <c r="CBR214" s="15"/>
      <c r="CBS214" s="15"/>
      <c r="CBT214" s="15"/>
      <c r="CBU214" s="15"/>
      <c r="CBV214" s="15"/>
      <c r="CBW214" s="15"/>
      <c r="CBX214" s="15"/>
      <c r="CBY214" s="15"/>
      <c r="CBZ214" s="15"/>
      <c r="CCA214" s="15"/>
      <c r="CCB214" s="15"/>
      <c r="CCC214" s="15"/>
      <c r="CCD214" s="15"/>
      <c r="CCE214" s="15"/>
      <c r="CCF214" s="15"/>
      <c r="CCG214" s="15"/>
      <c r="CCH214" s="15"/>
      <c r="CCI214" s="15"/>
      <c r="CCJ214" s="15"/>
      <c r="CCK214" s="15"/>
      <c r="CCL214" s="15"/>
      <c r="CCM214" s="15"/>
      <c r="CCN214" s="15"/>
      <c r="CCO214" s="15"/>
      <c r="CCP214" s="15"/>
      <c r="CCQ214" s="15"/>
      <c r="CCR214" s="15"/>
      <c r="CCS214" s="15"/>
      <c r="CCT214" s="15"/>
      <c r="CCU214" s="15"/>
      <c r="CCV214" s="15"/>
      <c r="CCW214" s="15"/>
      <c r="CCX214" s="15"/>
      <c r="CCY214" s="15"/>
      <c r="CCZ214" s="15"/>
      <c r="CDA214" s="15"/>
      <c r="CDB214" s="15"/>
      <c r="CDC214" s="15"/>
      <c r="CDD214" s="15"/>
      <c r="CDE214" s="15"/>
      <c r="CDF214" s="15"/>
      <c r="CDG214" s="15"/>
      <c r="CDH214" s="15"/>
      <c r="CDI214" s="15"/>
      <c r="CDJ214" s="15"/>
      <c r="CDK214" s="15"/>
      <c r="CDL214" s="15"/>
      <c r="CDM214" s="15"/>
      <c r="CDN214" s="15"/>
      <c r="CDO214" s="15"/>
      <c r="CDP214" s="15"/>
      <c r="CDQ214" s="15"/>
      <c r="CDR214" s="15"/>
      <c r="CDS214" s="15"/>
      <c r="CDT214" s="15"/>
      <c r="CDU214" s="15"/>
      <c r="CDV214" s="15"/>
      <c r="CDW214" s="15"/>
      <c r="CDX214" s="15"/>
      <c r="CDY214" s="15"/>
      <c r="CDZ214" s="15"/>
      <c r="CEA214" s="15"/>
      <c r="CEB214" s="15"/>
      <c r="CEC214" s="15"/>
      <c r="CED214" s="15"/>
      <c r="CEE214" s="15"/>
      <c r="CEF214" s="15"/>
      <c r="CEG214" s="15"/>
      <c r="CEH214" s="15"/>
      <c r="CEI214" s="15"/>
      <c r="CEJ214" s="15"/>
      <c r="CEK214" s="15"/>
      <c r="CEL214" s="15"/>
      <c r="CEM214" s="15"/>
      <c r="CEN214" s="15"/>
      <c r="CEO214" s="15"/>
      <c r="CEP214" s="15"/>
      <c r="CEQ214" s="15"/>
      <c r="CER214" s="15"/>
      <c r="CES214" s="15"/>
      <c r="CET214" s="15"/>
      <c r="CEU214" s="15"/>
      <c r="CEV214" s="15"/>
      <c r="CEW214" s="15"/>
      <c r="CEX214" s="15"/>
      <c r="CEY214" s="15"/>
      <c r="CEZ214" s="15"/>
      <c r="CFA214" s="15"/>
      <c r="CFB214" s="15"/>
      <c r="CFC214" s="15"/>
      <c r="CFD214" s="15"/>
      <c r="CFE214" s="15"/>
      <c r="CFF214" s="15"/>
      <c r="CFG214" s="15"/>
      <c r="CFH214" s="15"/>
      <c r="CFI214" s="15"/>
      <c r="CFJ214" s="15"/>
      <c r="CFK214" s="15"/>
      <c r="CFL214" s="15"/>
      <c r="CFM214" s="15"/>
      <c r="CFN214" s="15"/>
      <c r="CFO214" s="15"/>
      <c r="CFP214" s="15"/>
      <c r="CFQ214" s="15"/>
      <c r="CFR214" s="15"/>
      <c r="CFS214" s="15"/>
      <c r="CFT214" s="15"/>
      <c r="CFU214" s="15"/>
      <c r="CFV214" s="15"/>
      <c r="CFW214" s="15"/>
      <c r="CFX214" s="15"/>
      <c r="CFY214" s="15"/>
      <c r="CFZ214" s="15"/>
      <c r="CGA214" s="15"/>
      <c r="CGB214" s="15"/>
      <c r="CGC214" s="15"/>
      <c r="CGD214" s="15"/>
      <c r="CGE214" s="15"/>
      <c r="CGF214" s="15"/>
      <c r="CGG214" s="15"/>
      <c r="CGH214" s="15"/>
      <c r="CGI214" s="15"/>
      <c r="CGJ214" s="15"/>
      <c r="CGK214" s="15"/>
      <c r="CGL214" s="15"/>
      <c r="CGM214" s="15"/>
      <c r="CGN214" s="15"/>
      <c r="CGO214" s="15"/>
      <c r="CGP214" s="15"/>
      <c r="CGQ214" s="15"/>
      <c r="CGR214" s="15"/>
      <c r="CGS214" s="15"/>
      <c r="CGT214" s="15"/>
      <c r="CGU214" s="15"/>
      <c r="CGV214" s="15"/>
      <c r="CGW214" s="15"/>
      <c r="CGX214" s="15"/>
      <c r="CGY214" s="15"/>
      <c r="CGZ214" s="15"/>
      <c r="CHA214" s="15"/>
      <c r="CHB214" s="15"/>
      <c r="CHC214" s="15"/>
      <c r="CHD214" s="15"/>
      <c r="CHE214" s="15"/>
      <c r="CHF214" s="15"/>
      <c r="CHG214" s="15"/>
      <c r="CHH214" s="15"/>
      <c r="CHI214" s="15"/>
      <c r="CHJ214" s="15"/>
      <c r="CHK214" s="15"/>
      <c r="CHL214" s="15"/>
      <c r="CHM214" s="15"/>
      <c r="CHN214" s="15"/>
      <c r="CHO214" s="15"/>
      <c r="CHP214" s="15"/>
      <c r="CHQ214" s="15"/>
      <c r="CHR214" s="15"/>
      <c r="CHS214" s="15"/>
      <c r="CHT214" s="15"/>
      <c r="CHU214" s="15"/>
      <c r="CHV214" s="15"/>
      <c r="CHW214" s="15"/>
      <c r="CHX214" s="15"/>
      <c r="CHY214" s="15"/>
      <c r="CHZ214" s="15"/>
      <c r="CIA214" s="15"/>
      <c r="CIB214" s="15"/>
      <c r="CIC214" s="15"/>
      <c r="CID214" s="15"/>
      <c r="CIE214" s="15"/>
      <c r="CIF214" s="15"/>
      <c r="CIG214" s="15"/>
      <c r="CIH214" s="15"/>
      <c r="CII214" s="15"/>
      <c r="CIJ214" s="15"/>
      <c r="CIK214" s="15"/>
      <c r="CIL214" s="15"/>
      <c r="CIM214" s="15"/>
      <c r="CIN214" s="15"/>
      <c r="CIO214" s="15"/>
      <c r="CIP214" s="15"/>
      <c r="CIQ214" s="15"/>
      <c r="CIR214" s="15"/>
      <c r="CIS214" s="15"/>
      <c r="CIT214" s="15"/>
      <c r="CIU214" s="15"/>
      <c r="CIV214" s="15"/>
      <c r="CIW214" s="15"/>
      <c r="CIX214" s="15"/>
      <c r="CIY214" s="15"/>
      <c r="CIZ214" s="15"/>
      <c r="CJA214" s="15"/>
      <c r="CJB214" s="15"/>
      <c r="CJC214" s="15"/>
      <c r="CJD214" s="15"/>
      <c r="CJE214" s="15"/>
      <c r="CJF214" s="15"/>
      <c r="CJG214" s="15"/>
      <c r="CJH214" s="15"/>
      <c r="CJI214" s="15"/>
      <c r="CJJ214" s="15"/>
      <c r="CJK214" s="15"/>
      <c r="CJL214" s="15"/>
      <c r="CJM214" s="15"/>
      <c r="CJN214" s="15"/>
      <c r="CJO214" s="15"/>
      <c r="CJP214" s="15"/>
      <c r="CJQ214" s="15"/>
      <c r="CJR214" s="15"/>
      <c r="CJS214" s="15"/>
      <c r="CJT214" s="15"/>
      <c r="CJU214" s="15"/>
      <c r="CJV214" s="15"/>
      <c r="CJW214" s="15"/>
      <c r="CJX214" s="15"/>
      <c r="CJY214" s="15"/>
      <c r="CJZ214" s="15"/>
      <c r="CKA214" s="15"/>
      <c r="CKB214" s="15"/>
      <c r="CKC214" s="15"/>
      <c r="CKD214" s="15"/>
      <c r="CKE214" s="15"/>
      <c r="CKF214" s="15"/>
      <c r="CKG214" s="15"/>
      <c r="CKH214" s="15"/>
      <c r="CKI214" s="15"/>
      <c r="CKJ214" s="15"/>
      <c r="CKK214" s="15"/>
      <c r="CKL214" s="15"/>
      <c r="CKM214" s="15"/>
      <c r="CKN214" s="15"/>
      <c r="CKO214" s="15"/>
      <c r="CKP214" s="15"/>
      <c r="CKQ214" s="15"/>
      <c r="CKR214" s="15"/>
      <c r="CKS214" s="15"/>
      <c r="CKT214" s="15"/>
      <c r="CKU214" s="15"/>
      <c r="CKV214" s="15"/>
      <c r="CKW214" s="15"/>
      <c r="CKX214" s="15"/>
      <c r="CKY214" s="15"/>
      <c r="CKZ214" s="15"/>
      <c r="CLA214" s="15"/>
      <c r="CLB214" s="15"/>
      <c r="CLC214" s="15"/>
      <c r="CLD214" s="15"/>
      <c r="CLE214" s="15"/>
      <c r="CLF214" s="15"/>
      <c r="CLG214" s="15"/>
      <c r="CLH214" s="15"/>
      <c r="CLI214" s="15"/>
      <c r="CLJ214" s="15"/>
      <c r="CLK214" s="15"/>
      <c r="CLL214" s="15"/>
      <c r="CLM214" s="15"/>
      <c r="CLN214" s="15"/>
      <c r="CLO214" s="15"/>
      <c r="CLP214" s="15"/>
      <c r="CLQ214" s="15"/>
      <c r="CLR214" s="15"/>
      <c r="CLS214" s="15"/>
      <c r="CLT214" s="15"/>
      <c r="CLU214" s="15"/>
      <c r="CLV214" s="15"/>
      <c r="CLW214" s="15"/>
      <c r="CLX214" s="15"/>
      <c r="CLY214" s="15"/>
      <c r="CLZ214" s="15"/>
      <c r="CMA214" s="15"/>
      <c r="CMB214" s="15"/>
      <c r="CMC214" s="15"/>
      <c r="CMD214" s="15"/>
      <c r="CME214" s="15"/>
      <c r="CMF214" s="15"/>
      <c r="CMG214" s="15"/>
      <c r="CMH214" s="15"/>
      <c r="CMI214" s="15"/>
      <c r="CMJ214" s="15"/>
      <c r="CMK214" s="15"/>
      <c r="CML214" s="15"/>
      <c r="CMM214" s="15"/>
      <c r="CMN214" s="15"/>
      <c r="CMO214" s="15"/>
      <c r="CMP214" s="15"/>
      <c r="CMQ214" s="15"/>
      <c r="CMR214" s="15"/>
      <c r="CMS214" s="15"/>
      <c r="CMT214" s="15"/>
      <c r="CMU214" s="15"/>
      <c r="CMV214" s="15"/>
      <c r="CMW214" s="15"/>
      <c r="CMX214" s="15"/>
      <c r="CMY214" s="15"/>
      <c r="CMZ214" s="15"/>
      <c r="CNA214" s="15"/>
      <c r="CNB214" s="15"/>
      <c r="CNC214" s="15"/>
      <c r="CND214" s="15"/>
      <c r="CNE214" s="15"/>
      <c r="CNF214" s="15"/>
      <c r="CNG214" s="15"/>
      <c r="CNH214" s="15"/>
      <c r="CNI214" s="15"/>
      <c r="CNJ214" s="15"/>
      <c r="CNK214" s="15"/>
      <c r="CNL214" s="15"/>
      <c r="CNM214" s="15"/>
      <c r="CNN214" s="15"/>
      <c r="CNO214" s="15"/>
      <c r="CNP214" s="15"/>
      <c r="CNQ214" s="15"/>
      <c r="CNR214" s="15"/>
      <c r="CNS214" s="15"/>
      <c r="CNT214" s="15"/>
      <c r="CNU214" s="15"/>
      <c r="CNV214" s="15"/>
      <c r="CNW214" s="15"/>
      <c r="CNX214" s="15"/>
      <c r="CNY214" s="15"/>
      <c r="CNZ214" s="15"/>
      <c r="COA214" s="15"/>
      <c r="COB214" s="15"/>
      <c r="COC214" s="15"/>
      <c r="COD214" s="15"/>
      <c r="COE214" s="15"/>
      <c r="COF214" s="15"/>
      <c r="COG214" s="15"/>
      <c r="COH214" s="15"/>
      <c r="COI214" s="15"/>
      <c r="COJ214" s="15"/>
      <c r="COK214" s="15"/>
      <c r="COL214" s="15"/>
      <c r="COM214" s="15"/>
      <c r="CON214" s="15"/>
      <c r="COO214" s="15"/>
      <c r="COP214" s="15"/>
      <c r="COQ214" s="15"/>
      <c r="COR214" s="15"/>
      <c r="COS214" s="15"/>
      <c r="COT214" s="15"/>
      <c r="COU214" s="15"/>
      <c r="COV214" s="15"/>
      <c r="COW214" s="15"/>
      <c r="COX214" s="15"/>
      <c r="COY214" s="15"/>
      <c r="COZ214" s="15"/>
      <c r="CPA214" s="15"/>
      <c r="CPB214" s="15"/>
      <c r="CPC214" s="15"/>
      <c r="CPD214" s="15"/>
      <c r="CPE214" s="15"/>
      <c r="CPF214" s="15"/>
      <c r="CPG214" s="15"/>
      <c r="CPH214" s="15"/>
      <c r="CPI214" s="15"/>
      <c r="CPJ214" s="15"/>
      <c r="CPK214" s="15"/>
      <c r="CPL214" s="15"/>
      <c r="CPM214" s="15"/>
      <c r="CPN214" s="15"/>
      <c r="CPO214" s="15"/>
      <c r="CPP214" s="15"/>
      <c r="CPQ214" s="15"/>
      <c r="CPR214" s="15"/>
      <c r="CPS214" s="15"/>
      <c r="CPT214" s="15"/>
      <c r="CPU214" s="15"/>
      <c r="CPV214" s="15"/>
      <c r="CPW214" s="15"/>
      <c r="CPX214" s="15"/>
      <c r="CPY214" s="15"/>
      <c r="CPZ214" s="15"/>
      <c r="CQA214" s="15"/>
      <c r="CQB214" s="15"/>
      <c r="CQC214" s="15"/>
      <c r="CQD214" s="15"/>
      <c r="CQE214" s="15"/>
      <c r="CQF214" s="15"/>
      <c r="CQG214" s="15"/>
      <c r="CQH214" s="15"/>
      <c r="CQI214" s="15"/>
      <c r="CQJ214" s="15"/>
      <c r="CQK214" s="15"/>
      <c r="CQL214" s="15"/>
      <c r="CQM214" s="15"/>
      <c r="CQN214" s="15"/>
      <c r="CQO214" s="15"/>
      <c r="CQP214" s="15"/>
      <c r="CQQ214" s="15"/>
      <c r="CQR214" s="15"/>
      <c r="CQS214" s="15"/>
      <c r="CQT214" s="15"/>
      <c r="CQU214" s="15"/>
      <c r="CQV214" s="15"/>
      <c r="CQW214" s="15"/>
      <c r="CQX214" s="15"/>
      <c r="CQY214" s="15"/>
      <c r="CQZ214" s="15"/>
      <c r="CRA214" s="15"/>
      <c r="CRB214" s="15"/>
      <c r="CRC214" s="15"/>
      <c r="CRD214" s="15"/>
      <c r="CRE214" s="15"/>
      <c r="CRF214" s="15"/>
      <c r="CRG214" s="15"/>
      <c r="CRH214" s="15"/>
      <c r="CRI214" s="15"/>
      <c r="CRJ214" s="15"/>
      <c r="CRK214" s="15"/>
      <c r="CRL214" s="15"/>
      <c r="CRM214" s="15"/>
      <c r="CRN214" s="15"/>
      <c r="CRO214" s="15"/>
      <c r="CRP214" s="15"/>
      <c r="CRQ214" s="15"/>
      <c r="CRR214" s="15"/>
      <c r="CRS214" s="15"/>
      <c r="CRT214" s="15"/>
      <c r="CRU214" s="15"/>
      <c r="CRV214" s="15"/>
      <c r="CRW214" s="15"/>
      <c r="CRX214" s="15"/>
      <c r="CRY214" s="15"/>
      <c r="CRZ214" s="15"/>
      <c r="CSA214" s="15"/>
      <c r="CSB214" s="15"/>
      <c r="CSC214" s="15"/>
      <c r="CSD214" s="15"/>
      <c r="CSE214" s="15"/>
      <c r="CSF214" s="15"/>
      <c r="CSG214" s="15"/>
      <c r="CSH214" s="15"/>
      <c r="CSI214" s="15"/>
      <c r="CSJ214" s="15"/>
      <c r="CSK214" s="15"/>
      <c r="CSL214" s="15"/>
      <c r="CSM214" s="15"/>
      <c r="CSN214" s="15"/>
      <c r="CSO214" s="15"/>
      <c r="CSP214" s="15"/>
      <c r="CSQ214" s="15"/>
      <c r="CSR214" s="15"/>
      <c r="CSS214" s="15"/>
      <c r="CST214" s="15"/>
      <c r="CSU214" s="15"/>
      <c r="CSV214" s="15"/>
      <c r="CSW214" s="15"/>
      <c r="CSX214" s="15"/>
      <c r="CSY214" s="15"/>
      <c r="CSZ214" s="15"/>
      <c r="CTA214" s="15"/>
      <c r="CTB214" s="15"/>
      <c r="CTC214" s="15"/>
      <c r="CTD214" s="15"/>
      <c r="CTE214" s="15"/>
      <c r="CTF214" s="15"/>
      <c r="CTG214" s="15"/>
      <c r="CTH214" s="15"/>
      <c r="CTI214" s="15"/>
      <c r="CTJ214" s="15"/>
      <c r="CTK214" s="15"/>
      <c r="CTL214" s="15"/>
      <c r="CTM214" s="15"/>
      <c r="CTN214" s="15"/>
      <c r="CTO214" s="15"/>
      <c r="CTP214" s="15"/>
      <c r="CTQ214" s="15"/>
      <c r="CTR214" s="15"/>
      <c r="CTS214" s="15"/>
      <c r="CTT214" s="15"/>
      <c r="CTU214" s="15"/>
      <c r="CTV214" s="15"/>
      <c r="CTW214" s="15"/>
      <c r="CTX214" s="15"/>
      <c r="CTY214" s="15"/>
      <c r="CTZ214" s="15"/>
      <c r="CUA214" s="15"/>
      <c r="CUB214" s="15"/>
      <c r="CUC214" s="15"/>
      <c r="CUD214" s="15"/>
      <c r="CUE214" s="15"/>
      <c r="CUF214" s="15"/>
      <c r="CUG214" s="15"/>
      <c r="CUH214" s="15"/>
      <c r="CUI214" s="15"/>
      <c r="CUJ214" s="15"/>
      <c r="CUK214" s="15"/>
      <c r="CUL214" s="15"/>
      <c r="CUM214" s="15"/>
      <c r="CUN214" s="15"/>
      <c r="CUO214" s="15"/>
      <c r="CUP214" s="15"/>
      <c r="CUQ214" s="15"/>
      <c r="CUR214" s="15"/>
      <c r="CUS214" s="15"/>
      <c r="CUT214" s="15"/>
      <c r="CUU214" s="15"/>
      <c r="CUV214" s="15"/>
      <c r="CUW214" s="15"/>
      <c r="CUX214" s="15"/>
      <c r="CUY214" s="15"/>
      <c r="CUZ214" s="15"/>
      <c r="CVA214" s="15"/>
      <c r="CVB214" s="15"/>
      <c r="CVC214" s="15"/>
      <c r="CVD214" s="15"/>
      <c r="CVE214" s="15"/>
      <c r="CVF214" s="15"/>
      <c r="CVG214" s="15"/>
      <c r="CVH214" s="15"/>
      <c r="CVI214" s="15"/>
      <c r="CVJ214" s="15"/>
      <c r="CVK214" s="15"/>
      <c r="CVL214" s="15"/>
      <c r="CVM214" s="15"/>
      <c r="CVN214" s="15"/>
      <c r="CVO214" s="15"/>
      <c r="CVP214" s="15"/>
      <c r="CVQ214" s="15"/>
      <c r="CVR214" s="15"/>
      <c r="CVS214" s="15"/>
      <c r="CVT214" s="15"/>
      <c r="CVU214" s="15"/>
      <c r="CVV214" s="15"/>
      <c r="CVW214" s="15"/>
      <c r="CVX214" s="15"/>
      <c r="CVY214" s="15"/>
      <c r="CVZ214" s="15"/>
      <c r="CWA214" s="15"/>
      <c r="CWB214" s="15"/>
      <c r="CWC214" s="15"/>
      <c r="CWD214" s="15"/>
      <c r="CWE214" s="15"/>
      <c r="CWF214" s="15"/>
      <c r="CWG214" s="15"/>
      <c r="CWH214" s="15"/>
      <c r="CWI214" s="15"/>
      <c r="CWJ214" s="15"/>
      <c r="CWK214" s="15"/>
      <c r="CWL214" s="15"/>
      <c r="CWM214" s="15"/>
      <c r="CWN214" s="15"/>
      <c r="CWO214" s="15"/>
      <c r="CWP214" s="15"/>
      <c r="CWQ214" s="15"/>
      <c r="CWR214" s="15"/>
      <c r="CWS214" s="15"/>
      <c r="CWT214" s="15"/>
      <c r="CWU214" s="15"/>
      <c r="CWV214" s="15"/>
      <c r="CWW214" s="15"/>
      <c r="CWX214" s="15"/>
      <c r="CWY214" s="15"/>
      <c r="CWZ214" s="15"/>
      <c r="CXA214" s="15"/>
      <c r="CXB214" s="15"/>
      <c r="CXC214" s="15"/>
      <c r="CXD214" s="15"/>
      <c r="CXE214" s="15"/>
      <c r="CXF214" s="15"/>
      <c r="CXG214" s="15"/>
      <c r="CXH214" s="15"/>
      <c r="CXI214" s="15"/>
      <c r="CXJ214" s="15"/>
      <c r="CXK214" s="15"/>
      <c r="CXL214" s="15"/>
      <c r="CXM214" s="15"/>
      <c r="CXN214" s="15"/>
      <c r="CXO214" s="15"/>
      <c r="CXP214" s="15"/>
      <c r="CXQ214" s="15"/>
      <c r="CXR214" s="15"/>
      <c r="CXS214" s="15"/>
      <c r="CXT214" s="15"/>
      <c r="CXU214" s="15"/>
      <c r="CXV214" s="15"/>
      <c r="CXW214" s="15"/>
      <c r="CXX214" s="15"/>
      <c r="CXY214" s="15"/>
      <c r="CXZ214" s="15"/>
      <c r="CYA214" s="15"/>
      <c r="CYB214" s="15"/>
      <c r="CYC214" s="15"/>
      <c r="CYD214" s="15"/>
      <c r="CYE214" s="15"/>
      <c r="CYF214" s="15"/>
      <c r="CYG214" s="15"/>
      <c r="CYH214" s="15"/>
      <c r="CYI214" s="15"/>
      <c r="CYJ214" s="15"/>
      <c r="CYK214" s="15"/>
      <c r="CYL214" s="15"/>
      <c r="CYM214" s="15"/>
      <c r="CYN214" s="15"/>
      <c r="CYO214" s="15"/>
      <c r="CYP214" s="15"/>
      <c r="CYQ214" s="15"/>
      <c r="CYR214" s="15"/>
      <c r="CYS214" s="15"/>
      <c r="CYT214" s="15"/>
      <c r="CYU214" s="15"/>
      <c r="CYV214" s="15"/>
      <c r="CYW214" s="15"/>
      <c r="CYX214" s="15"/>
      <c r="CYY214" s="15"/>
      <c r="CYZ214" s="15"/>
      <c r="CZA214" s="15"/>
      <c r="CZB214" s="15"/>
      <c r="CZC214" s="15"/>
      <c r="CZD214" s="15"/>
      <c r="CZE214" s="15"/>
      <c r="CZF214" s="15"/>
      <c r="CZG214" s="15"/>
      <c r="CZH214" s="15"/>
      <c r="CZI214" s="15"/>
      <c r="CZJ214" s="15"/>
      <c r="CZK214" s="15"/>
      <c r="CZL214" s="15"/>
      <c r="CZM214" s="15"/>
      <c r="CZN214" s="15"/>
      <c r="CZO214" s="15"/>
      <c r="CZP214" s="15"/>
      <c r="CZQ214" s="15"/>
      <c r="CZR214" s="15"/>
      <c r="CZS214" s="15"/>
      <c r="CZT214" s="15"/>
      <c r="CZU214" s="15"/>
      <c r="CZV214" s="15"/>
      <c r="CZW214" s="15"/>
      <c r="CZX214" s="15"/>
      <c r="CZY214" s="15"/>
      <c r="CZZ214" s="15"/>
      <c r="DAA214" s="15"/>
      <c r="DAB214" s="15"/>
      <c r="DAC214" s="15"/>
      <c r="DAD214" s="15"/>
      <c r="DAE214" s="15"/>
      <c r="DAF214" s="15"/>
      <c r="DAG214" s="15"/>
      <c r="DAH214" s="15"/>
      <c r="DAI214" s="15"/>
      <c r="DAJ214" s="15"/>
      <c r="DAK214" s="15"/>
      <c r="DAL214" s="15"/>
      <c r="DAM214" s="15"/>
      <c r="DAN214" s="15"/>
      <c r="DAO214" s="15"/>
      <c r="DAP214" s="15"/>
      <c r="DAQ214" s="15"/>
      <c r="DAR214" s="15"/>
      <c r="DAS214" s="15"/>
      <c r="DAT214" s="15"/>
      <c r="DAU214" s="15"/>
      <c r="DAV214" s="15"/>
      <c r="DAW214" s="15"/>
      <c r="DAX214" s="15"/>
      <c r="DAY214" s="15"/>
      <c r="DAZ214" s="15"/>
      <c r="DBA214" s="15"/>
      <c r="DBB214" s="15"/>
      <c r="DBC214" s="15"/>
      <c r="DBD214" s="15"/>
      <c r="DBE214" s="15"/>
      <c r="DBF214" s="15"/>
      <c r="DBG214" s="15"/>
      <c r="DBH214" s="15"/>
      <c r="DBI214" s="15"/>
      <c r="DBJ214" s="15"/>
      <c r="DBK214" s="15"/>
      <c r="DBL214" s="15"/>
      <c r="DBM214" s="15"/>
      <c r="DBN214" s="15"/>
      <c r="DBO214" s="15"/>
      <c r="DBP214" s="15"/>
      <c r="DBQ214" s="15"/>
      <c r="DBR214" s="15"/>
      <c r="DBS214" s="15"/>
      <c r="DBT214" s="15"/>
      <c r="DBU214" s="15"/>
      <c r="DBV214" s="15"/>
      <c r="DBW214" s="15"/>
      <c r="DBX214" s="15"/>
      <c r="DBY214" s="15"/>
      <c r="DBZ214" s="15"/>
      <c r="DCA214" s="15"/>
      <c r="DCB214" s="15"/>
      <c r="DCC214" s="15"/>
      <c r="DCD214" s="15"/>
      <c r="DCE214" s="15"/>
      <c r="DCF214" s="15"/>
      <c r="DCG214" s="15"/>
      <c r="DCH214" s="15"/>
      <c r="DCI214" s="15"/>
      <c r="DCJ214" s="15"/>
      <c r="DCK214" s="15"/>
      <c r="DCL214" s="15"/>
      <c r="DCM214" s="15"/>
      <c r="DCN214" s="15"/>
      <c r="DCO214" s="15"/>
      <c r="DCP214" s="15"/>
      <c r="DCQ214" s="15"/>
      <c r="DCR214" s="15"/>
      <c r="DCS214" s="15"/>
      <c r="DCT214" s="15"/>
      <c r="DCU214" s="15"/>
      <c r="DCV214" s="15"/>
      <c r="DCW214" s="15"/>
      <c r="DCX214" s="15"/>
      <c r="DCY214" s="15"/>
      <c r="DCZ214" s="15"/>
      <c r="DDA214" s="15"/>
      <c r="DDB214" s="15"/>
      <c r="DDC214" s="15"/>
      <c r="DDD214" s="15"/>
      <c r="DDE214" s="15"/>
      <c r="DDF214" s="15"/>
      <c r="DDG214" s="15"/>
      <c r="DDH214" s="15"/>
      <c r="DDI214" s="15"/>
      <c r="DDJ214" s="15"/>
      <c r="DDK214" s="15"/>
      <c r="DDL214" s="15"/>
      <c r="DDM214" s="15"/>
      <c r="DDN214" s="15"/>
      <c r="DDO214" s="15"/>
      <c r="DDP214" s="15"/>
      <c r="DDQ214" s="15"/>
      <c r="DDR214" s="15"/>
      <c r="DDS214" s="15"/>
      <c r="DDT214" s="15"/>
      <c r="DDU214" s="15"/>
      <c r="DDV214" s="15"/>
      <c r="DDW214" s="15"/>
      <c r="DDX214" s="15"/>
      <c r="DDY214" s="15"/>
      <c r="DDZ214" s="15"/>
      <c r="DEA214" s="15"/>
      <c r="DEB214" s="15"/>
      <c r="DEC214" s="15"/>
      <c r="DED214" s="15"/>
      <c r="DEE214" s="15"/>
      <c r="DEF214" s="15"/>
      <c r="DEG214" s="15"/>
      <c r="DEH214" s="15"/>
      <c r="DEI214" s="15"/>
      <c r="DEJ214" s="15"/>
      <c r="DEK214" s="15"/>
      <c r="DEL214" s="15"/>
      <c r="DEM214" s="15"/>
      <c r="DEN214" s="15"/>
      <c r="DEO214" s="15"/>
      <c r="DEP214" s="15"/>
      <c r="DEQ214" s="15"/>
      <c r="DER214" s="15"/>
      <c r="DES214" s="15"/>
      <c r="DET214" s="15"/>
      <c r="DEU214" s="15"/>
      <c r="DEV214" s="15"/>
      <c r="DEW214" s="15"/>
      <c r="DEX214" s="15"/>
      <c r="DEY214" s="15"/>
      <c r="DEZ214" s="15"/>
      <c r="DFA214" s="15"/>
      <c r="DFB214" s="15"/>
      <c r="DFC214" s="15"/>
      <c r="DFD214" s="15"/>
      <c r="DFE214" s="15"/>
      <c r="DFF214" s="15"/>
      <c r="DFG214" s="15"/>
      <c r="DFH214" s="15"/>
      <c r="DFI214" s="15"/>
      <c r="DFJ214" s="15"/>
      <c r="DFK214" s="15"/>
      <c r="DFL214" s="15"/>
      <c r="DFM214" s="15"/>
      <c r="DFN214" s="15"/>
      <c r="DFO214" s="15"/>
      <c r="DFP214" s="15"/>
      <c r="DFQ214" s="15"/>
      <c r="DFR214" s="15"/>
      <c r="DFS214" s="15"/>
      <c r="DFT214" s="15"/>
      <c r="DFU214" s="15"/>
      <c r="DFV214" s="15"/>
      <c r="DFW214" s="15"/>
      <c r="DFX214" s="15"/>
      <c r="DFY214" s="15"/>
      <c r="DFZ214" s="15"/>
      <c r="DGA214" s="15"/>
      <c r="DGB214" s="15"/>
      <c r="DGC214" s="15"/>
      <c r="DGD214" s="15"/>
      <c r="DGE214" s="15"/>
      <c r="DGF214" s="15"/>
      <c r="DGG214" s="15"/>
      <c r="DGH214" s="15"/>
      <c r="DGI214" s="15"/>
      <c r="DGJ214" s="15"/>
      <c r="DGK214" s="15"/>
      <c r="DGL214" s="15"/>
      <c r="DGM214" s="15"/>
      <c r="DGN214" s="15"/>
      <c r="DGO214" s="15"/>
      <c r="DGP214" s="15"/>
      <c r="DGQ214" s="15"/>
      <c r="DGR214" s="15"/>
      <c r="DGS214" s="15"/>
      <c r="DGT214" s="15"/>
      <c r="DGU214" s="15"/>
      <c r="DGV214" s="15"/>
      <c r="DGW214" s="15"/>
      <c r="DGX214" s="15"/>
      <c r="DGY214" s="15"/>
      <c r="DGZ214" s="15"/>
      <c r="DHA214" s="15"/>
      <c r="DHB214" s="15"/>
      <c r="DHC214" s="15"/>
      <c r="DHD214" s="15"/>
      <c r="DHE214" s="15"/>
      <c r="DHF214" s="15"/>
      <c r="DHG214" s="15"/>
      <c r="DHH214" s="15"/>
      <c r="DHI214" s="15"/>
      <c r="DHJ214" s="15"/>
      <c r="DHK214" s="15"/>
      <c r="DHL214" s="15"/>
      <c r="DHM214" s="15"/>
      <c r="DHN214" s="15"/>
      <c r="DHO214" s="15"/>
      <c r="DHP214" s="15"/>
      <c r="DHQ214" s="15"/>
      <c r="DHR214" s="15"/>
      <c r="DHS214" s="15"/>
      <c r="DHT214" s="15"/>
      <c r="DHU214" s="15"/>
      <c r="DHV214" s="15"/>
      <c r="DHW214" s="15"/>
      <c r="DHX214" s="15"/>
      <c r="DHY214" s="15"/>
      <c r="DHZ214" s="15"/>
      <c r="DIA214" s="15"/>
      <c r="DIB214" s="15"/>
      <c r="DIC214" s="15"/>
      <c r="DID214" s="15"/>
      <c r="DIE214" s="15"/>
      <c r="DIF214" s="15"/>
      <c r="DIG214" s="15"/>
      <c r="DIH214" s="15"/>
      <c r="DII214" s="15"/>
      <c r="DIJ214" s="15"/>
      <c r="DIK214" s="15"/>
      <c r="DIL214" s="15"/>
      <c r="DIM214" s="15"/>
      <c r="DIN214" s="15"/>
      <c r="DIO214" s="15"/>
      <c r="DIP214" s="15"/>
      <c r="DIQ214" s="15"/>
      <c r="DIR214" s="15"/>
      <c r="DIS214" s="15"/>
      <c r="DIT214" s="15"/>
      <c r="DIU214" s="15"/>
      <c r="DIV214" s="15"/>
      <c r="DIW214" s="15"/>
      <c r="DIX214" s="15"/>
      <c r="DIY214" s="15"/>
      <c r="DIZ214" s="15"/>
      <c r="DJA214" s="15"/>
      <c r="DJB214" s="15"/>
      <c r="DJC214" s="15"/>
      <c r="DJD214" s="15"/>
      <c r="DJE214" s="15"/>
      <c r="DJF214" s="15"/>
      <c r="DJG214" s="15"/>
      <c r="DJH214" s="15"/>
      <c r="DJI214" s="15"/>
      <c r="DJJ214" s="15"/>
      <c r="DJK214" s="15"/>
      <c r="DJL214" s="15"/>
      <c r="DJM214" s="15"/>
      <c r="DJN214" s="15"/>
      <c r="DJO214" s="15"/>
      <c r="DJP214" s="15"/>
      <c r="DJQ214" s="15"/>
      <c r="DJR214" s="15"/>
      <c r="DJS214" s="15"/>
      <c r="DJT214" s="15"/>
      <c r="DJU214" s="15"/>
      <c r="DJV214" s="15"/>
      <c r="DJW214" s="15"/>
      <c r="DJX214" s="15"/>
      <c r="DJY214" s="15"/>
      <c r="DJZ214" s="15"/>
      <c r="DKA214" s="15"/>
      <c r="DKB214" s="15"/>
      <c r="DKC214" s="15"/>
      <c r="DKD214" s="15"/>
      <c r="DKE214" s="15"/>
      <c r="DKF214" s="15"/>
      <c r="DKG214" s="15"/>
      <c r="DKH214" s="15"/>
      <c r="DKI214" s="15"/>
      <c r="DKJ214" s="15"/>
      <c r="DKK214" s="15"/>
      <c r="DKL214" s="15"/>
      <c r="DKM214" s="15"/>
      <c r="DKN214" s="15"/>
      <c r="DKO214" s="15"/>
      <c r="DKP214" s="15"/>
      <c r="DKQ214" s="15"/>
      <c r="DKR214" s="15"/>
      <c r="DKS214" s="15"/>
      <c r="DKT214" s="15"/>
      <c r="DKU214" s="15"/>
      <c r="DKV214" s="15"/>
      <c r="DKW214" s="15"/>
      <c r="DKX214" s="15"/>
      <c r="DKY214" s="15"/>
      <c r="DKZ214" s="15"/>
      <c r="DLA214" s="15"/>
      <c r="DLB214" s="15"/>
      <c r="DLC214" s="15"/>
      <c r="DLD214" s="15"/>
      <c r="DLE214" s="15"/>
      <c r="DLF214" s="15"/>
      <c r="DLG214" s="15"/>
      <c r="DLH214" s="15"/>
      <c r="DLI214" s="15"/>
      <c r="DLJ214" s="15"/>
      <c r="DLK214" s="15"/>
      <c r="DLL214" s="15"/>
      <c r="DLM214" s="15"/>
      <c r="DLN214" s="15"/>
      <c r="DLO214" s="15"/>
      <c r="DLP214" s="15"/>
      <c r="DLQ214" s="15"/>
      <c r="DLR214" s="15"/>
      <c r="DLS214" s="15"/>
      <c r="DLT214" s="15"/>
      <c r="DLU214" s="15"/>
      <c r="DLV214" s="15"/>
      <c r="DLW214" s="15"/>
      <c r="DLX214" s="15"/>
      <c r="DLY214" s="15"/>
      <c r="DLZ214" s="15"/>
      <c r="DMA214" s="15"/>
      <c r="DMB214" s="15"/>
      <c r="DMC214" s="15"/>
      <c r="DMD214" s="15"/>
      <c r="DME214" s="15"/>
      <c r="DMF214" s="15"/>
      <c r="DMG214" s="15"/>
      <c r="DMH214" s="15"/>
      <c r="DMI214" s="15"/>
      <c r="DMJ214" s="15"/>
      <c r="DMK214" s="15"/>
      <c r="DML214" s="15"/>
      <c r="DMM214" s="15"/>
      <c r="DMN214" s="15"/>
      <c r="DMO214" s="15"/>
      <c r="DMP214" s="15"/>
      <c r="DMQ214" s="15"/>
      <c r="DMR214" s="15"/>
      <c r="DMS214" s="15"/>
      <c r="DMT214" s="15"/>
      <c r="DMU214" s="15"/>
      <c r="DMV214" s="15"/>
      <c r="DMW214" s="15"/>
      <c r="DMX214" s="15"/>
      <c r="DMY214" s="15"/>
      <c r="DMZ214" s="15"/>
      <c r="DNA214" s="15"/>
      <c r="DNB214" s="15"/>
      <c r="DNC214" s="15"/>
      <c r="DND214" s="15"/>
      <c r="DNE214" s="15"/>
      <c r="DNF214" s="15"/>
      <c r="DNG214" s="15"/>
      <c r="DNH214" s="15"/>
      <c r="DNI214" s="15"/>
      <c r="DNJ214" s="15"/>
      <c r="DNK214" s="15"/>
      <c r="DNL214" s="15"/>
      <c r="DNM214" s="15"/>
      <c r="DNN214" s="15"/>
      <c r="DNO214" s="15"/>
      <c r="DNP214" s="15"/>
      <c r="DNQ214" s="15"/>
      <c r="DNR214" s="15"/>
      <c r="DNS214" s="15"/>
      <c r="DNT214" s="15"/>
      <c r="DNU214" s="15"/>
      <c r="DNV214" s="15"/>
      <c r="DNW214" s="15"/>
      <c r="DNX214" s="15"/>
      <c r="DNY214" s="15"/>
      <c r="DNZ214" s="15"/>
      <c r="DOA214" s="15"/>
      <c r="DOB214" s="15"/>
      <c r="DOC214" s="15"/>
      <c r="DOD214" s="15"/>
      <c r="DOE214" s="15"/>
      <c r="DOF214" s="15"/>
      <c r="DOG214" s="15"/>
      <c r="DOH214" s="15"/>
      <c r="DOI214" s="15"/>
      <c r="DOJ214" s="15"/>
      <c r="DOK214" s="15"/>
      <c r="DOL214" s="15"/>
      <c r="DOM214" s="15"/>
      <c r="DON214" s="15"/>
      <c r="DOO214" s="15"/>
      <c r="DOP214" s="15"/>
      <c r="DOQ214" s="15"/>
      <c r="DOR214" s="15"/>
      <c r="DOS214" s="15"/>
      <c r="DOT214" s="15"/>
      <c r="DOU214" s="15"/>
      <c r="DOV214" s="15"/>
      <c r="DOW214" s="15"/>
      <c r="DOX214" s="15"/>
      <c r="DOY214" s="15"/>
      <c r="DOZ214" s="15"/>
      <c r="DPA214" s="15"/>
      <c r="DPB214" s="15"/>
      <c r="DPC214" s="15"/>
      <c r="DPD214" s="15"/>
      <c r="DPE214" s="15"/>
      <c r="DPF214" s="15"/>
      <c r="DPG214" s="15"/>
      <c r="DPH214" s="15"/>
      <c r="DPI214" s="15"/>
      <c r="DPJ214" s="15"/>
      <c r="DPK214" s="15"/>
      <c r="DPL214" s="15"/>
      <c r="DPM214" s="15"/>
      <c r="DPN214" s="15"/>
      <c r="DPO214" s="15"/>
      <c r="DPP214" s="15"/>
      <c r="DPQ214" s="15"/>
      <c r="DPR214" s="15"/>
      <c r="DPS214" s="15"/>
      <c r="DPT214" s="15"/>
      <c r="DPU214" s="15"/>
      <c r="DPV214" s="15"/>
      <c r="DPW214" s="15"/>
      <c r="DPX214" s="15"/>
      <c r="DPY214" s="15"/>
      <c r="DPZ214" s="15"/>
      <c r="DQA214" s="15"/>
      <c r="DQB214" s="15"/>
      <c r="DQC214" s="15"/>
      <c r="DQD214" s="15"/>
      <c r="DQE214" s="15"/>
      <c r="DQF214" s="15"/>
      <c r="DQG214" s="15"/>
      <c r="DQH214" s="15"/>
      <c r="DQI214" s="15"/>
      <c r="DQJ214" s="15"/>
      <c r="DQK214" s="15"/>
      <c r="DQL214" s="15"/>
      <c r="DQM214" s="15"/>
      <c r="DQN214" s="15"/>
      <c r="DQO214" s="15"/>
      <c r="DQP214" s="15"/>
      <c r="DQQ214" s="15"/>
      <c r="DQR214" s="15"/>
      <c r="DQS214" s="15"/>
      <c r="DQT214" s="15"/>
      <c r="DQU214" s="15"/>
      <c r="DQV214" s="15"/>
      <c r="DQW214" s="15"/>
      <c r="DQX214" s="15"/>
      <c r="DQY214" s="15"/>
      <c r="DQZ214" s="15"/>
      <c r="DRA214" s="15"/>
      <c r="DRB214" s="15"/>
      <c r="DRC214" s="15"/>
      <c r="DRD214" s="15"/>
      <c r="DRE214" s="15"/>
      <c r="DRF214" s="15"/>
      <c r="DRG214" s="15"/>
      <c r="DRH214" s="15"/>
      <c r="DRI214" s="15"/>
      <c r="DRJ214" s="15"/>
      <c r="DRK214" s="15"/>
      <c r="DRL214" s="15"/>
      <c r="DRM214" s="15"/>
      <c r="DRN214" s="15"/>
      <c r="DRO214" s="15"/>
      <c r="DRP214" s="15"/>
      <c r="DRQ214" s="15"/>
      <c r="DRR214" s="15"/>
      <c r="DRS214" s="15"/>
      <c r="DRT214" s="15"/>
      <c r="DRU214" s="15"/>
      <c r="DRV214" s="15"/>
      <c r="DRW214" s="15"/>
      <c r="DRX214" s="15"/>
      <c r="DRY214" s="15"/>
      <c r="DRZ214" s="15"/>
      <c r="DSA214" s="15"/>
      <c r="DSB214" s="15"/>
      <c r="DSC214" s="15"/>
      <c r="DSD214" s="15"/>
      <c r="DSE214" s="15"/>
      <c r="DSF214" s="15"/>
      <c r="DSG214" s="15"/>
      <c r="DSH214" s="15"/>
      <c r="DSI214" s="15"/>
      <c r="DSJ214" s="15"/>
      <c r="DSK214" s="15"/>
      <c r="DSL214" s="15"/>
      <c r="DSM214" s="15"/>
      <c r="DSN214" s="15"/>
      <c r="DSO214" s="15"/>
      <c r="DSP214" s="15"/>
      <c r="DSQ214" s="15"/>
      <c r="DSR214" s="15"/>
      <c r="DSS214" s="15"/>
      <c r="DST214" s="15"/>
      <c r="DSU214" s="15"/>
      <c r="DSV214" s="15"/>
      <c r="DSW214" s="15"/>
      <c r="DSX214" s="15"/>
      <c r="DSY214" s="15"/>
      <c r="DSZ214" s="15"/>
      <c r="DTA214" s="15"/>
      <c r="DTB214" s="15"/>
      <c r="DTC214" s="15"/>
      <c r="DTD214" s="15"/>
      <c r="DTE214" s="15"/>
      <c r="DTF214" s="15"/>
      <c r="DTG214" s="15"/>
      <c r="DTH214" s="15"/>
      <c r="DTI214" s="15"/>
      <c r="DTJ214" s="15"/>
      <c r="DTK214" s="15"/>
      <c r="DTL214" s="15"/>
      <c r="DTM214" s="15"/>
      <c r="DTN214" s="15"/>
      <c r="DTO214" s="15"/>
      <c r="DTP214" s="15"/>
      <c r="DTQ214" s="15"/>
      <c r="DTR214" s="15"/>
      <c r="DTS214" s="15"/>
      <c r="DTT214" s="15"/>
      <c r="DTU214" s="15"/>
      <c r="DTV214" s="15"/>
      <c r="DTW214" s="15"/>
      <c r="DTX214" s="15"/>
      <c r="DTY214" s="15"/>
      <c r="DTZ214" s="15"/>
      <c r="DUA214" s="15"/>
      <c r="DUB214" s="15"/>
      <c r="DUC214" s="15"/>
      <c r="DUD214" s="15"/>
      <c r="DUE214" s="15"/>
      <c r="DUF214" s="15"/>
      <c r="DUG214" s="15"/>
      <c r="DUH214" s="15"/>
      <c r="DUI214" s="15"/>
      <c r="DUJ214" s="15"/>
      <c r="DUK214" s="15"/>
      <c r="DUL214" s="15"/>
      <c r="DUM214" s="15"/>
      <c r="DUN214" s="15"/>
      <c r="DUO214" s="15"/>
      <c r="DUP214" s="15"/>
      <c r="DUQ214" s="15"/>
      <c r="DUR214" s="15"/>
      <c r="DUS214" s="15"/>
      <c r="DUT214" s="15"/>
      <c r="DUU214" s="15"/>
      <c r="DUV214" s="15"/>
      <c r="DUW214" s="15"/>
      <c r="DUX214" s="15"/>
      <c r="DUY214" s="15"/>
      <c r="DUZ214" s="15"/>
      <c r="DVA214" s="15"/>
      <c r="DVB214" s="15"/>
      <c r="DVC214" s="15"/>
      <c r="DVD214" s="15"/>
      <c r="DVE214" s="15"/>
      <c r="DVF214" s="15"/>
      <c r="DVG214" s="15"/>
      <c r="DVH214" s="15"/>
      <c r="DVI214" s="15"/>
      <c r="DVJ214" s="15"/>
      <c r="DVK214" s="15"/>
      <c r="DVL214" s="15"/>
      <c r="DVM214" s="15"/>
      <c r="DVN214" s="15"/>
      <c r="DVO214" s="15"/>
      <c r="DVP214" s="15"/>
      <c r="DVQ214" s="15"/>
      <c r="DVR214" s="15"/>
      <c r="DVS214" s="15"/>
      <c r="DVT214" s="15"/>
      <c r="DVU214" s="15"/>
      <c r="DVV214" s="15"/>
      <c r="DVW214" s="15"/>
      <c r="DVX214" s="15"/>
      <c r="DVY214" s="15"/>
      <c r="DVZ214" s="15"/>
      <c r="DWA214" s="15"/>
      <c r="DWB214" s="15"/>
      <c r="DWC214" s="15"/>
      <c r="DWD214" s="15"/>
      <c r="DWE214" s="15"/>
      <c r="DWF214" s="15"/>
      <c r="DWG214" s="15"/>
      <c r="DWH214" s="15"/>
      <c r="DWI214" s="15"/>
      <c r="DWJ214" s="15"/>
      <c r="DWK214" s="15"/>
      <c r="DWL214" s="15"/>
      <c r="DWM214" s="15"/>
      <c r="DWN214" s="15"/>
      <c r="DWO214" s="15"/>
      <c r="DWP214" s="15"/>
      <c r="DWQ214" s="15"/>
      <c r="DWR214" s="15"/>
      <c r="DWS214" s="15"/>
      <c r="DWT214" s="15"/>
      <c r="DWU214" s="15"/>
      <c r="DWV214" s="15"/>
      <c r="DWW214" s="15"/>
      <c r="DWX214" s="15"/>
      <c r="DWY214" s="15"/>
      <c r="DWZ214" s="15"/>
      <c r="DXA214" s="15"/>
      <c r="DXB214" s="15"/>
      <c r="DXC214" s="15"/>
      <c r="DXD214" s="15"/>
      <c r="DXE214" s="15"/>
      <c r="DXF214" s="15"/>
      <c r="DXG214" s="15"/>
      <c r="DXH214" s="15"/>
      <c r="DXI214" s="15"/>
      <c r="DXJ214" s="15"/>
      <c r="DXK214" s="15"/>
      <c r="DXL214" s="15"/>
      <c r="DXM214" s="15"/>
      <c r="DXN214" s="15"/>
      <c r="DXO214" s="15"/>
      <c r="DXP214" s="15"/>
      <c r="DXQ214" s="15"/>
      <c r="DXR214" s="15"/>
      <c r="DXS214" s="15"/>
      <c r="DXT214" s="15"/>
      <c r="DXU214" s="15"/>
      <c r="DXV214" s="15"/>
      <c r="DXW214" s="15"/>
      <c r="DXX214" s="15"/>
      <c r="DXY214" s="15"/>
      <c r="DXZ214" s="15"/>
      <c r="DYA214" s="15"/>
      <c r="DYB214" s="15"/>
      <c r="DYC214" s="15"/>
      <c r="DYD214" s="15"/>
      <c r="DYE214" s="15"/>
      <c r="DYF214" s="15"/>
      <c r="DYG214" s="15"/>
      <c r="DYH214" s="15"/>
      <c r="DYI214" s="15"/>
      <c r="DYJ214" s="15"/>
      <c r="DYK214" s="15"/>
      <c r="DYL214" s="15"/>
      <c r="DYM214" s="15"/>
      <c r="DYN214" s="15"/>
      <c r="DYO214" s="15"/>
      <c r="DYP214" s="15"/>
      <c r="DYQ214" s="15"/>
      <c r="DYR214" s="15"/>
      <c r="DYS214" s="15"/>
      <c r="DYT214" s="15"/>
      <c r="DYU214" s="15"/>
      <c r="DYV214" s="15"/>
      <c r="DYW214" s="15"/>
      <c r="DYX214" s="15"/>
      <c r="DYY214" s="15"/>
      <c r="DYZ214" s="15"/>
      <c r="DZA214" s="15"/>
      <c r="DZB214" s="15"/>
      <c r="DZC214" s="15"/>
      <c r="DZD214" s="15"/>
      <c r="DZE214" s="15"/>
      <c r="DZF214" s="15"/>
      <c r="DZG214" s="15"/>
      <c r="DZH214" s="15"/>
      <c r="DZI214" s="15"/>
      <c r="DZJ214" s="15"/>
      <c r="DZK214" s="15"/>
      <c r="DZL214" s="15"/>
      <c r="DZM214" s="15"/>
      <c r="DZN214" s="15"/>
      <c r="DZO214" s="15"/>
      <c r="DZP214" s="15"/>
      <c r="DZQ214" s="15"/>
      <c r="DZR214" s="15"/>
      <c r="DZS214" s="15"/>
      <c r="DZT214" s="15"/>
      <c r="DZU214" s="15"/>
      <c r="DZV214" s="15"/>
      <c r="DZW214" s="15"/>
      <c r="DZX214" s="15"/>
      <c r="DZY214" s="15"/>
      <c r="DZZ214" s="15"/>
      <c r="EAA214" s="15"/>
      <c r="EAB214" s="15"/>
      <c r="EAC214" s="15"/>
      <c r="EAD214" s="15"/>
      <c r="EAE214" s="15"/>
      <c r="EAF214" s="15"/>
      <c r="EAG214" s="15"/>
      <c r="EAH214" s="15"/>
      <c r="EAI214" s="15"/>
      <c r="EAJ214" s="15"/>
      <c r="EAK214" s="15"/>
      <c r="EAL214" s="15"/>
      <c r="EAM214" s="15"/>
      <c r="EAN214" s="15"/>
      <c r="EAO214" s="15"/>
      <c r="EAP214" s="15"/>
      <c r="EAQ214" s="15"/>
      <c r="EAR214" s="15"/>
      <c r="EAS214" s="15"/>
      <c r="EAT214" s="15"/>
      <c r="EAU214" s="15"/>
      <c r="EAV214" s="15"/>
      <c r="EAW214" s="15"/>
      <c r="EAX214" s="15"/>
      <c r="EAY214" s="15"/>
      <c r="EAZ214" s="15"/>
      <c r="EBA214" s="15"/>
      <c r="EBB214" s="15"/>
      <c r="EBC214" s="15"/>
      <c r="EBD214" s="15"/>
      <c r="EBE214" s="15"/>
      <c r="EBF214" s="15"/>
      <c r="EBG214" s="15"/>
      <c r="EBH214" s="15"/>
      <c r="EBI214" s="15"/>
      <c r="EBJ214" s="15"/>
      <c r="EBK214" s="15"/>
      <c r="EBL214" s="15"/>
      <c r="EBM214" s="15"/>
      <c r="EBN214" s="15"/>
      <c r="EBO214" s="15"/>
      <c r="EBP214" s="15"/>
      <c r="EBQ214" s="15"/>
      <c r="EBR214" s="15"/>
      <c r="EBS214" s="15"/>
      <c r="EBT214" s="15"/>
      <c r="EBU214" s="15"/>
      <c r="EBV214" s="15"/>
      <c r="EBW214" s="15"/>
      <c r="EBX214" s="15"/>
      <c r="EBY214" s="15"/>
      <c r="EBZ214" s="15"/>
      <c r="ECA214" s="15"/>
      <c r="ECB214" s="15"/>
      <c r="ECC214" s="15"/>
      <c r="ECD214" s="15"/>
      <c r="ECE214" s="15"/>
      <c r="ECF214" s="15"/>
      <c r="ECG214" s="15"/>
      <c r="ECH214" s="15"/>
      <c r="ECI214" s="15"/>
      <c r="ECJ214" s="15"/>
      <c r="ECK214" s="15"/>
      <c r="ECL214" s="15"/>
      <c r="ECM214" s="15"/>
      <c r="ECN214" s="15"/>
      <c r="ECO214" s="15"/>
      <c r="ECP214" s="15"/>
      <c r="ECQ214" s="15"/>
      <c r="ECR214" s="15"/>
      <c r="ECS214" s="15"/>
      <c r="ECT214" s="15"/>
      <c r="ECU214" s="15"/>
      <c r="ECV214" s="15"/>
      <c r="ECW214" s="15"/>
      <c r="ECX214" s="15"/>
      <c r="ECY214" s="15"/>
      <c r="ECZ214" s="15"/>
      <c r="EDA214" s="15"/>
      <c r="EDB214" s="15"/>
      <c r="EDC214" s="15"/>
      <c r="EDD214" s="15"/>
      <c r="EDE214" s="15"/>
      <c r="EDF214" s="15"/>
      <c r="EDG214" s="15"/>
      <c r="EDH214" s="15"/>
      <c r="EDI214" s="15"/>
      <c r="EDJ214" s="15"/>
      <c r="EDK214" s="15"/>
      <c r="EDL214" s="15"/>
      <c r="EDM214" s="15"/>
      <c r="EDN214" s="15"/>
      <c r="EDO214" s="15"/>
      <c r="EDP214" s="15"/>
      <c r="EDQ214" s="15"/>
      <c r="EDR214" s="15"/>
      <c r="EDS214" s="15"/>
      <c r="EDT214" s="15"/>
      <c r="EDU214" s="15"/>
      <c r="EDV214" s="15"/>
      <c r="EDW214" s="15"/>
      <c r="EDX214" s="15"/>
      <c r="EDY214" s="15"/>
      <c r="EDZ214" s="15"/>
      <c r="EEA214" s="15"/>
      <c r="EEB214" s="15"/>
      <c r="EEC214" s="15"/>
      <c r="EED214" s="15"/>
      <c r="EEE214" s="15"/>
      <c r="EEF214" s="15"/>
      <c r="EEG214" s="15"/>
      <c r="EEH214" s="15"/>
      <c r="EEI214" s="15"/>
      <c r="EEJ214" s="15"/>
      <c r="EEK214" s="15"/>
      <c r="EEL214" s="15"/>
      <c r="EEM214" s="15"/>
      <c r="EEN214" s="15"/>
      <c r="EEO214" s="15"/>
      <c r="EEP214" s="15"/>
      <c r="EEQ214" s="15"/>
      <c r="EER214" s="15"/>
      <c r="EES214" s="15"/>
      <c r="EET214" s="15"/>
      <c r="EEU214" s="15"/>
      <c r="EEV214" s="15"/>
      <c r="EEW214" s="15"/>
      <c r="EEX214" s="15"/>
      <c r="EEY214" s="15"/>
      <c r="EEZ214" s="15"/>
      <c r="EFA214" s="15"/>
      <c r="EFB214" s="15"/>
      <c r="EFC214" s="15"/>
      <c r="EFD214" s="15"/>
      <c r="EFE214" s="15"/>
      <c r="EFF214" s="15"/>
      <c r="EFG214" s="15"/>
      <c r="EFH214" s="15"/>
      <c r="EFI214" s="15"/>
      <c r="EFJ214" s="15"/>
      <c r="EFK214" s="15"/>
      <c r="EFL214" s="15"/>
      <c r="EFM214" s="15"/>
      <c r="EFN214" s="15"/>
      <c r="EFO214" s="15"/>
      <c r="EFP214" s="15"/>
      <c r="EFQ214" s="15"/>
      <c r="EFR214" s="15"/>
      <c r="EFS214" s="15"/>
      <c r="EFT214" s="15"/>
      <c r="EFU214" s="15"/>
      <c r="EFV214" s="15"/>
      <c r="EFW214" s="15"/>
      <c r="EFX214" s="15"/>
      <c r="EFY214" s="15"/>
      <c r="EFZ214" s="15"/>
      <c r="EGA214" s="15"/>
      <c r="EGB214" s="15"/>
      <c r="EGC214" s="15"/>
      <c r="EGD214" s="15"/>
      <c r="EGE214" s="15"/>
      <c r="EGF214" s="15"/>
      <c r="EGG214" s="15"/>
      <c r="EGH214" s="15"/>
      <c r="EGI214" s="15"/>
      <c r="EGJ214" s="15"/>
      <c r="EGK214" s="15"/>
      <c r="EGL214" s="15"/>
      <c r="EGM214" s="15"/>
      <c r="EGN214" s="15"/>
      <c r="EGO214" s="15"/>
      <c r="EGP214" s="15"/>
      <c r="EGQ214" s="15"/>
      <c r="EGR214" s="15"/>
      <c r="EGS214" s="15"/>
      <c r="EGT214" s="15"/>
      <c r="EGU214" s="15"/>
      <c r="EGV214" s="15"/>
      <c r="EGW214" s="15"/>
      <c r="EGX214" s="15"/>
      <c r="EGY214" s="15"/>
      <c r="EGZ214" s="15"/>
      <c r="EHA214" s="15"/>
      <c r="EHB214" s="15"/>
      <c r="EHC214" s="15"/>
      <c r="EHD214" s="15"/>
      <c r="EHE214" s="15"/>
      <c r="EHF214" s="15"/>
      <c r="EHG214" s="15"/>
      <c r="EHH214" s="15"/>
      <c r="EHI214" s="15"/>
      <c r="EHJ214" s="15"/>
      <c r="EHK214" s="15"/>
      <c r="EHL214" s="15"/>
      <c r="EHM214" s="15"/>
      <c r="EHN214" s="15"/>
      <c r="EHO214" s="15"/>
      <c r="EHP214" s="15"/>
      <c r="EHQ214" s="15"/>
      <c r="EHR214" s="15"/>
      <c r="EHS214" s="15"/>
      <c r="EHT214" s="15"/>
      <c r="EHU214" s="15"/>
      <c r="EHV214" s="15"/>
      <c r="EHW214" s="15"/>
      <c r="EHX214" s="15"/>
      <c r="EHY214" s="15"/>
      <c r="EHZ214" s="15"/>
      <c r="EIA214" s="15"/>
      <c r="EIB214" s="15"/>
      <c r="EIC214" s="15"/>
      <c r="EID214" s="15"/>
      <c r="EIE214" s="15"/>
      <c r="EIF214" s="15"/>
      <c r="EIG214" s="15"/>
      <c r="EIH214" s="15"/>
      <c r="EII214" s="15"/>
      <c r="EIJ214" s="15"/>
      <c r="EIK214" s="15"/>
      <c r="EIL214" s="15"/>
      <c r="EIM214" s="15"/>
      <c r="EIN214" s="15"/>
      <c r="EIO214" s="15"/>
      <c r="EIP214" s="15"/>
      <c r="EIQ214" s="15"/>
      <c r="EIR214" s="15"/>
      <c r="EIS214" s="15"/>
      <c r="EIT214" s="15"/>
      <c r="EIU214" s="15"/>
      <c r="EIV214" s="15"/>
      <c r="EIW214" s="15"/>
      <c r="EIX214" s="15"/>
      <c r="EIY214" s="15"/>
      <c r="EIZ214" s="15"/>
      <c r="EJA214" s="15"/>
      <c r="EJB214" s="15"/>
      <c r="EJC214" s="15"/>
      <c r="EJD214" s="15"/>
      <c r="EJE214" s="15"/>
      <c r="EJF214" s="15"/>
      <c r="EJG214" s="15"/>
      <c r="EJH214" s="15"/>
      <c r="EJI214" s="15"/>
      <c r="EJJ214" s="15"/>
      <c r="EJK214" s="15"/>
      <c r="EJL214" s="15"/>
      <c r="EJM214" s="15"/>
      <c r="EJN214" s="15"/>
      <c r="EJO214" s="15"/>
      <c r="EJP214" s="15"/>
      <c r="EJQ214" s="15"/>
      <c r="EJR214" s="15"/>
      <c r="EJS214" s="15"/>
      <c r="EJT214" s="15"/>
      <c r="EJU214" s="15"/>
      <c r="EJV214" s="15"/>
      <c r="EJW214" s="15"/>
      <c r="EJX214" s="15"/>
      <c r="EJY214" s="15"/>
      <c r="EJZ214" s="15"/>
      <c r="EKA214" s="15"/>
      <c r="EKB214" s="15"/>
      <c r="EKC214" s="15"/>
      <c r="EKD214" s="15"/>
      <c r="EKE214" s="15"/>
      <c r="EKF214" s="15"/>
      <c r="EKG214" s="15"/>
      <c r="EKH214" s="15"/>
      <c r="EKI214" s="15"/>
      <c r="EKJ214" s="15"/>
      <c r="EKK214" s="15"/>
      <c r="EKL214" s="15"/>
      <c r="EKM214" s="15"/>
      <c r="EKN214" s="15"/>
      <c r="EKO214" s="15"/>
      <c r="EKP214" s="15"/>
      <c r="EKQ214" s="15"/>
      <c r="EKR214" s="15"/>
      <c r="EKS214" s="15"/>
      <c r="EKT214" s="15"/>
      <c r="EKU214" s="15"/>
      <c r="EKV214" s="15"/>
      <c r="EKW214" s="15"/>
      <c r="EKX214" s="15"/>
      <c r="EKY214" s="15"/>
      <c r="EKZ214" s="15"/>
      <c r="ELA214" s="15"/>
      <c r="ELB214" s="15"/>
      <c r="ELC214" s="15"/>
      <c r="ELD214" s="15"/>
      <c r="ELE214" s="15"/>
      <c r="ELF214" s="15"/>
      <c r="ELG214" s="15"/>
      <c r="ELH214" s="15"/>
      <c r="ELI214" s="15"/>
      <c r="ELJ214" s="15"/>
      <c r="ELK214" s="15"/>
      <c r="ELL214" s="15"/>
      <c r="ELM214" s="15"/>
      <c r="ELN214" s="15"/>
      <c r="ELO214" s="15"/>
      <c r="ELP214" s="15"/>
      <c r="ELQ214" s="15"/>
      <c r="ELR214" s="15"/>
      <c r="ELS214" s="15"/>
      <c r="ELT214" s="15"/>
      <c r="ELU214" s="15"/>
      <c r="ELV214" s="15"/>
      <c r="ELW214" s="15"/>
      <c r="ELX214" s="15"/>
      <c r="ELY214" s="15"/>
      <c r="ELZ214" s="15"/>
      <c r="EMA214" s="15"/>
      <c r="EMB214" s="15"/>
      <c r="EMC214" s="15"/>
      <c r="EMD214" s="15"/>
      <c r="EME214" s="15"/>
      <c r="EMF214" s="15"/>
      <c r="EMG214" s="15"/>
      <c r="EMH214" s="15"/>
      <c r="EMI214" s="15"/>
      <c r="EMJ214" s="15"/>
      <c r="EMK214" s="15"/>
      <c r="EML214" s="15"/>
      <c r="EMM214" s="15"/>
      <c r="EMN214" s="15"/>
      <c r="EMO214" s="15"/>
      <c r="EMP214" s="15"/>
      <c r="EMQ214" s="15"/>
      <c r="EMR214" s="15"/>
      <c r="EMS214" s="15"/>
      <c r="EMT214" s="15"/>
      <c r="EMU214" s="15"/>
      <c r="EMV214" s="15"/>
      <c r="EMW214" s="15"/>
      <c r="EMX214" s="15"/>
      <c r="EMY214" s="15"/>
      <c r="EMZ214" s="15"/>
      <c r="ENA214" s="15"/>
      <c r="ENB214" s="15"/>
      <c r="ENC214" s="15"/>
      <c r="END214" s="15"/>
      <c r="ENE214" s="15"/>
      <c r="ENF214" s="15"/>
      <c r="ENG214" s="15"/>
      <c r="ENH214" s="15"/>
      <c r="ENI214" s="15"/>
      <c r="ENJ214" s="15"/>
      <c r="ENK214" s="15"/>
      <c r="ENL214" s="15"/>
      <c r="ENM214" s="15"/>
      <c r="ENN214" s="15"/>
      <c r="ENO214" s="15"/>
      <c r="ENP214" s="15"/>
      <c r="ENQ214" s="15"/>
      <c r="ENR214" s="15"/>
      <c r="ENS214" s="15"/>
      <c r="ENT214" s="15"/>
      <c r="ENU214" s="15"/>
      <c r="ENV214" s="15"/>
      <c r="ENW214" s="15"/>
      <c r="ENX214" s="15"/>
      <c r="ENY214" s="15"/>
      <c r="ENZ214" s="15"/>
      <c r="EOA214" s="15"/>
      <c r="EOB214" s="15"/>
      <c r="EOC214" s="15"/>
      <c r="EOD214" s="15"/>
      <c r="EOE214" s="15"/>
      <c r="EOF214" s="15"/>
      <c r="EOG214" s="15"/>
      <c r="EOH214" s="15"/>
      <c r="EOI214" s="15"/>
      <c r="EOJ214" s="15"/>
      <c r="EOK214" s="15"/>
      <c r="EOL214" s="15"/>
      <c r="EOM214" s="15"/>
      <c r="EON214" s="15"/>
      <c r="EOO214" s="15"/>
      <c r="EOP214" s="15"/>
      <c r="EOQ214" s="15"/>
      <c r="EOR214" s="15"/>
      <c r="EOS214" s="15"/>
      <c r="EOT214" s="15"/>
      <c r="EOU214" s="15"/>
      <c r="EOV214" s="15"/>
      <c r="EOW214" s="15"/>
      <c r="EOX214" s="15"/>
      <c r="EOY214" s="15"/>
      <c r="EOZ214" s="15"/>
      <c r="EPA214" s="15"/>
      <c r="EPB214" s="15"/>
      <c r="EPC214" s="15"/>
      <c r="EPD214" s="15"/>
      <c r="EPE214" s="15"/>
      <c r="EPF214" s="15"/>
      <c r="EPG214" s="15"/>
      <c r="EPH214" s="15"/>
      <c r="EPI214" s="15"/>
      <c r="EPJ214" s="15"/>
      <c r="EPK214" s="15"/>
      <c r="EPL214" s="15"/>
      <c r="EPM214" s="15"/>
      <c r="EPN214" s="15"/>
      <c r="EPO214" s="15"/>
      <c r="EPP214" s="15"/>
      <c r="EPQ214" s="15"/>
      <c r="EPR214" s="15"/>
      <c r="EPS214" s="15"/>
      <c r="EPT214" s="15"/>
      <c r="EPU214" s="15"/>
      <c r="EPV214" s="15"/>
      <c r="EPW214" s="15"/>
      <c r="EPX214" s="15"/>
      <c r="EPY214" s="15"/>
      <c r="EPZ214" s="15"/>
      <c r="EQA214" s="15"/>
      <c r="EQB214" s="15"/>
      <c r="EQC214" s="15"/>
      <c r="EQD214" s="15"/>
      <c r="EQE214" s="15"/>
      <c r="EQF214" s="15"/>
      <c r="EQG214" s="15"/>
      <c r="EQH214" s="15"/>
      <c r="EQI214" s="15"/>
      <c r="EQJ214" s="15"/>
      <c r="EQK214" s="15"/>
      <c r="EQL214" s="15"/>
      <c r="EQM214" s="15"/>
      <c r="EQN214" s="15"/>
      <c r="EQO214" s="15"/>
      <c r="EQP214" s="15"/>
      <c r="EQQ214" s="15"/>
      <c r="EQR214" s="15"/>
      <c r="EQS214" s="15"/>
      <c r="EQT214" s="15"/>
      <c r="EQU214" s="15"/>
      <c r="EQV214" s="15"/>
      <c r="EQW214" s="15"/>
      <c r="EQX214" s="15"/>
      <c r="EQY214" s="15"/>
      <c r="EQZ214" s="15"/>
      <c r="ERA214" s="15"/>
      <c r="ERB214" s="15"/>
      <c r="ERC214" s="15"/>
      <c r="ERD214" s="15"/>
      <c r="ERE214" s="15"/>
      <c r="ERF214" s="15"/>
      <c r="ERG214" s="15"/>
      <c r="ERH214" s="15"/>
      <c r="ERI214" s="15"/>
      <c r="ERJ214" s="15"/>
      <c r="ERK214" s="15"/>
      <c r="ERL214" s="15"/>
      <c r="ERM214" s="15"/>
      <c r="ERN214" s="15"/>
      <c r="ERO214" s="15"/>
      <c r="ERP214" s="15"/>
      <c r="ERQ214" s="15"/>
      <c r="ERR214" s="15"/>
      <c r="ERS214" s="15"/>
      <c r="ERT214" s="15"/>
      <c r="ERU214" s="15"/>
      <c r="ERV214" s="15"/>
      <c r="ERW214" s="15"/>
      <c r="ERX214" s="15"/>
      <c r="ERY214" s="15"/>
      <c r="ERZ214" s="15"/>
      <c r="ESA214" s="15"/>
      <c r="ESB214" s="15"/>
      <c r="ESC214" s="15"/>
      <c r="ESD214" s="15"/>
      <c r="ESE214" s="15"/>
      <c r="ESF214" s="15"/>
      <c r="ESG214" s="15"/>
      <c r="ESH214" s="15"/>
      <c r="ESI214" s="15"/>
      <c r="ESJ214" s="15"/>
      <c r="ESK214" s="15"/>
      <c r="ESL214" s="15"/>
      <c r="ESM214" s="15"/>
      <c r="ESN214" s="15"/>
      <c r="ESO214" s="15"/>
      <c r="ESP214" s="15"/>
      <c r="ESQ214" s="15"/>
      <c r="ESR214" s="15"/>
      <c r="ESS214" s="15"/>
      <c r="EST214" s="15"/>
      <c r="ESU214" s="15"/>
      <c r="ESV214" s="15"/>
      <c r="ESW214" s="15"/>
      <c r="ESX214" s="15"/>
      <c r="ESY214" s="15"/>
      <c r="ESZ214" s="15"/>
      <c r="ETA214" s="15"/>
      <c r="ETB214" s="15"/>
      <c r="ETC214" s="15"/>
      <c r="ETD214" s="15"/>
      <c r="ETE214" s="15"/>
      <c r="ETF214" s="15"/>
      <c r="ETG214" s="15"/>
      <c r="ETH214" s="15"/>
      <c r="ETI214" s="15"/>
      <c r="ETJ214" s="15"/>
      <c r="ETK214" s="15"/>
      <c r="ETL214" s="15"/>
      <c r="ETM214" s="15"/>
      <c r="ETN214" s="15"/>
      <c r="ETO214" s="15"/>
      <c r="ETP214" s="15"/>
      <c r="ETQ214" s="15"/>
      <c r="ETR214" s="15"/>
      <c r="ETS214" s="15"/>
      <c r="ETT214" s="15"/>
      <c r="ETU214" s="15"/>
      <c r="ETV214" s="15"/>
      <c r="ETW214" s="15"/>
      <c r="ETX214" s="15"/>
      <c r="ETY214" s="15"/>
      <c r="ETZ214" s="15"/>
      <c r="EUA214" s="15"/>
      <c r="EUB214" s="15"/>
      <c r="EUC214" s="15"/>
      <c r="EUD214" s="15"/>
      <c r="EUE214" s="15"/>
      <c r="EUF214" s="15"/>
      <c r="EUG214" s="15"/>
      <c r="EUH214" s="15"/>
      <c r="EUI214" s="15"/>
      <c r="EUJ214" s="15"/>
      <c r="EUK214" s="15"/>
      <c r="EUL214" s="15"/>
      <c r="EUM214" s="15"/>
      <c r="EUN214" s="15"/>
      <c r="EUO214" s="15"/>
      <c r="EUP214" s="15"/>
      <c r="EUQ214" s="15"/>
      <c r="EUR214" s="15"/>
      <c r="EUS214" s="15"/>
      <c r="EUT214" s="15"/>
      <c r="EUU214" s="15"/>
      <c r="EUV214" s="15"/>
      <c r="EUW214" s="15"/>
      <c r="EUX214" s="15"/>
      <c r="EUY214" s="15"/>
      <c r="EUZ214" s="15"/>
      <c r="EVA214" s="15"/>
      <c r="EVB214" s="15"/>
      <c r="EVC214" s="15"/>
      <c r="EVD214" s="15"/>
      <c r="EVE214" s="15"/>
      <c r="EVF214" s="15"/>
      <c r="EVG214" s="15"/>
      <c r="EVH214" s="15"/>
      <c r="EVI214" s="15"/>
      <c r="EVJ214" s="15"/>
      <c r="EVK214" s="15"/>
      <c r="EVL214" s="15"/>
      <c r="EVM214" s="15"/>
      <c r="EVN214" s="15"/>
      <c r="EVO214" s="15"/>
      <c r="EVP214" s="15"/>
      <c r="EVQ214" s="15"/>
      <c r="EVR214" s="15"/>
      <c r="EVS214" s="15"/>
      <c r="EVT214" s="15"/>
      <c r="EVU214" s="15"/>
      <c r="EVV214" s="15"/>
      <c r="EVW214" s="15"/>
      <c r="EVX214" s="15"/>
      <c r="EVY214" s="15"/>
      <c r="EVZ214" s="15"/>
      <c r="EWA214" s="15"/>
      <c r="EWB214" s="15"/>
      <c r="EWC214" s="15"/>
      <c r="EWD214" s="15"/>
      <c r="EWE214" s="15"/>
      <c r="EWF214" s="15"/>
      <c r="EWG214" s="15"/>
      <c r="EWH214" s="15"/>
      <c r="EWI214" s="15"/>
      <c r="EWJ214" s="15"/>
      <c r="EWK214" s="15"/>
      <c r="EWL214" s="15"/>
      <c r="EWM214" s="15"/>
      <c r="EWN214" s="15"/>
      <c r="EWO214" s="15"/>
      <c r="EWP214" s="15"/>
      <c r="EWQ214" s="15"/>
      <c r="EWR214" s="15"/>
      <c r="EWS214" s="15"/>
      <c r="EWT214" s="15"/>
      <c r="EWU214" s="15"/>
      <c r="EWV214" s="15"/>
      <c r="EWW214" s="15"/>
      <c r="EWX214" s="15"/>
      <c r="EWY214" s="15"/>
      <c r="EWZ214" s="15"/>
      <c r="EXA214" s="15"/>
      <c r="EXB214" s="15"/>
      <c r="EXC214" s="15"/>
      <c r="EXD214" s="15"/>
      <c r="EXE214" s="15"/>
      <c r="EXF214" s="15"/>
      <c r="EXG214" s="15"/>
      <c r="EXH214" s="15"/>
      <c r="EXI214" s="15"/>
      <c r="EXJ214" s="15"/>
      <c r="EXK214" s="15"/>
      <c r="EXL214" s="15"/>
      <c r="EXM214" s="15"/>
      <c r="EXN214" s="15"/>
      <c r="EXO214" s="15"/>
      <c r="EXP214" s="15"/>
      <c r="EXQ214" s="15"/>
      <c r="EXR214" s="15"/>
      <c r="EXS214" s="15"/>
      <c r="EXT214" s="15"/>
      <c r="EXU214" s="15"/>
      <c r="EXV214" s="15"/>
      <c r="EXW214" s="15"/>
      <c r="EXX214" s="15"/>
      <c r="EXY214" s="15"/>
      <c r="EXZ214" s="15"/>
      <c r="EYA214" s="15"/>
      <c r="EYB214" s="15"/>
      <c r="EYC214" s="15"/>
      <c r="EYD214" s="15"/>
      <c r="EYE214" s="15"/>
      <c r="EYF214" s="15"/>
      <c r="EYG214" s="15"/>
      <c r="EYH214" s="15"/>
      <c r="EYI214" s="15"/>
      <c r="EYJ214" s="15"/>
      <c r="EYK214" s="15"/>
      <c r="EYL214" s="15"/>
      <c r="EYM214" s="15"/>
      <c r="EYN214" s="15"/>
      <c r="EYO214" s="15"/>
      <c r="EYP214" s="15"/>
      <c r="EYQ214" s="15"/>
      <c r="EYR214" s="15"/>
      <c r="EYS214" s="15"/>
      <c r="EYT214" s="15"/>
      <c r="EYU214" s="15"/>
      <c r="EYV214" s="15"/>
      <c r="EYW214" s="15"/>
      <c r="EYX214" s="15"/>
      <c r="EYY214" s="15"/>
      <c r="EYZ214" s="15"/>
      <c r="EZA214" s="15"/>
      <c r="EZB214" s="15"/>
      <c r="EZC214" s="15"/>
      <c r="EZD214" s="15"/>
      <c r="EZE214" s="15"/>
      <c r="EZF214" s="15"/>
      <c r="EZG214" s="15"/>
      <c r="EZH214" s="15"/>
      <c r="EZI214" s="15"/>
      <c r="EZJ214" s="15"/>
      <c r="EZK214" s="15"/>
      <c r="EZL214" s="15"/>
      <c r="EZM214" s="15"/>
      <c r="EZN214" s="15"/>
      <c r="EZO214" s="15"/>
      <c r="EZP214" s="15"/>
      <c r="EZQ214" s="15"/>
      <c r="EZR214" s="15"/>
      <c r="EZS214" s="15"/>
      <c r="EZT214" s="15"/>
      <c r="EZU214" s="15"/>
      <c r="EZV214" s="15"/>
      <c r="EZW214" s="15"/>
      <c r="EZX214" s="15"/>
      <c r="EZY214" s="15"/>
      <c r="EZZ214" s="15"/>
      <c r="FAA214" s="15"/>
      <c r="FAB214" s="15"/>
      <c r="FAC214" s="15"/>
      <c r="FAD214" s="15"/>
      <c r="FAE214" s="15"/>
      <c r="FAF214" s="15"/>
      <c r="FAG214" s="15"/>
      <c r="FAH214" s="15"/>
      <c r="FAI214" s="15"/>
      <c r="FAJ214" s="15"/>
      <c r="FAK214" s="15"/>
      <c r="FAL214" s="15"/>
      <c r="FAM214" s="15"/>
      <c r="FAN214" s="15"/>
      <c r="FAO214" s="15"/>
      <c r="FAP214" s="15"/>
      <c r="FAQ214" s="15"/>
      <c r="FAR214" s="15"/>
      <c r="FAS214" s="15"/>
      <c r="FAT214" s="15"/>
      <c r="FAU214" s="15"/>
      <c r="FAV214" s="15"/>
      <c r="FAW214" s="15"/>
      <c r="FAX214" s="15"/>
      <c r="FAY214" s="15"/>
      <c r="FAZ214" s="15"/>
      <c r="FBA214" s="15"/>
      <c r="FBB214" s="15"/>
      <c r="FBC214" s="15"/>
      <c r="FBD214" s="15"/>
      <c r="FBE214" s="15"/>
      <c r="FBF214" s="15"/>
      <c r="FBG214" s="15"/>
      <c r="FBH214" s="15"/>
      <c r="FBI214" s="15"/>
      <c r="FBJ214" s="15"/>
      <c r="FBK214" s="15"/>
      <c r="FBL214" s="15"/>
      <c r="FBM214" s="15"/>
      <c r="FBN214" s="15"/>
      <c r="FBO214" s="15"/>
      <c r="FBP214" s="15"/>
      <c r="FBQ214" s="15"/>
      <c r="FBR214" s="15"/>
      <c r="FBS214" s="15"/>
      <c r="FBT214" s="15"/>
      <c r="FBU214" s="15"/>
      <c r="FBV214" s="15"/>
      <c r="FBW214" s="15"/>
      <c r="FBX214" s="15"/>
      <c r="FBY214" s="15"/>
      <c r="FBZ214" s="15"/>
      <c r="FCA214" s="15"/>
      <c r="FCB214" s="15"/>
      <c r="FCC214" s="15"/>
      <c r="FCD214" s="15"/>
      <c r="FCE214" s="15"/>
      <c r="FCF214" s="15"/>
      <c r="FCG214" s="15"/>
      <c r="FCH214" s="15"/>
      <c r="FCI214" s="15"/>
      <c r="FCJ214" s="15"/>
      <c r="FCK214" s="15"/>
      <c r="FCL214" s="15"/>
      <c r="FCM214" s="15"/>
      <c r="FCN214" s="15"/>
      <c r="FCO214" s="15"/>
      <c r="FCP214" s="15"/>
      <c r="FCQ214" s="15"/>
      <c r="FCR214" s="15"/>
      <c r="FCS214" s="15"/>
      <c r="FCT214" s="15"/>
      <c r="FCU214" s="15"/>
      <c r="FCV214" s="15"/>
      <c r="FCW214" s="15"/>
      <c r="FCX214" s="15"/>
      <c r="FCY214" s="15"/>
      <c r="FCZ214" s="15"/>
      <c r="FDA214" s="15"/>
      <c r="FDB214" s="15"/>
      <c r="FDC214" s="15"/>
      <c r="FDD214" s="15"/>
      <c r="FDE214" s="15"/>
      <c r="FDF214" s="15"/>
      <c r="FDG214" s="15"/>
      <c r="FDH214" s="15"/>
      <c r="FDI214" s="15"/>
      <c r="FDJ214" s="15"/>
      <c r="FDK214" s="15"/>
      <c r="FDL214" s="15"/>
      <c r="FDM214" s="15"/>
      <c r="FDN214" s="15"/>
      <c r="FDO214" s="15"/>
      <c r="FDP214" s="15"/>
      <c r="FDQ214" s="15"/>
      <c r="FDR214" s="15"/>
      <c r="FDS214" s="15"/>
      <c r="FDT214" s="15"/>
      <c r="FDU214" s="15"/>
      <c r="FDV214" s="15"/>
      <c r="FDW214" s="15"/>
      <c r="FDX214" s="15"/>
      <c r="FDY214" s="15"/>
      <c r="FDZ214" s="15"/>
      <c r="FEA214" s="15"/>
      <c r="FEB214" s="15"/>
      <c r="FEC214" s="15"/>
      <c r="FED214" s="15"/>
      <c r="FEE214" s="15"/>
      <c r="FEF214" s="15"/>
      <c r="FEG214" s="15"/>
      <c r="FEH214" s="15"/>
      <c r="FEI214" s="15"/>
      <c r="FEJ214" s="15"/>
      <c r="FEK214" s="15"/>
      <c r="FEL214" s="15"/>
      <c r="FEM214" s="15"/>
      <c r="FEN214" s="15"/>
      <c r="FEO214" s="15"/>
      <c r="FEP214" s="15"/>
      <c r="FEQ214" s="15"/>
      <c r="FER214" s="15"/>
      <c r="FES214" s="15"/>
      <c r="FET214" s="15"/>
      <c r="FEU214" s="15"/>
      <c r="FEV214" s="15"/>
      <c r="FEW214" s="15"/>
      <c r="FEX214" s="15"/>
      <c r="FEY214" s="15"/>
      <c r="FEZ214" s="15"/>
      <c r="FFA214" s="15"/>
      <c r="FFB214" s="15"/>
      <c r="FFC214" s="15"/>
      <c r="FFD214" s="15"/>
      <c r="FFE214" s="15"/>
      <c r="FFF214" s="15"/>
      <c r="FFG214" s="15"/>
      <c r="FFH214" s="15"/>
      <c r="FFI214" s="15"/>
      <c r="FFJ214" s="15"/>
      <c r="FFK214" s="15"/>
      <c r="FFL214" s="15"/>
      <c r="FFM214" s="15"/>
      <c r="FFN214" s="15"/>
      <c r="FFO214" s="15"/>
      <c r="FFP214" s="15"/>
      <c r="FFQ214" s="15"/>
      <c r="FFR214" s="15"/>
      <c r="FFS214" s="15"/>
      <c r="FFT214" s="15"/>
      <c r="FFU214" s="15"/>
      <c r="FFV214" s="15"/>
      <c r="FFW214" s="15"/>
      <c r="FFX214" s="15"/>
      <c r="FFY214" s="15"/>
      <c r="FFZ214" s="15"/>
      <c r="FGA214" s="15"/>
      <c r="FGB214" s="15"/>
      <c r="FGC214" s="15"/>
      <c r="FGD214" s="15"/>
      <c r="FGE214" s="15"/>
      <c r="FGF214" s="15"/>
      <c r="FGG214" s="15"/>
      <c r="FGH214" s="15"/>
      <c r="FGI214" s="15"/>
      <c r="FGJ214" s="15"/>
      <c r="FGK214" s="15"/>
      <c r="FGL214" s="15"/>
      <c r="FGM214" s="15"/>
      <c r="FGN214" s="15"/>
      <c r="FGO214" s="15"/>
      <c r="FGP214" s="15"/>
      <c r="FGQ214" s="15"/>
      <c r="FGR214" s="15"/>
      <c r="FGS214" s="15"/>
      <c r="FGT214" s="15"/>
      <c r="FGU214" s="15"/>
      <c r="FGV214" s="15"/>
      <c r="FGW214" s="15"/>
      <c r="FGX214" s="15"/>
      <c r="FGY214" s="15"/>
      <c r="FGZ214" s="15"/>
      <c r="FHA214" s="15"/>
      <c r="FHB214" s="15"/>
      <c r="FHC214" s="15"/>
      <c r="FHD214" s="15"/>
      <c r="FHE214" s="15"/>
      <c r="FHF214" s="15"/>
      <c r="FHG214" s="15"/>
      <c r="FHH214" s="15"/>
      <c r="FHI214" s="15"/>
      <c r="FHJ214" s="15"/>
      <c r="FHK214" s="15"/>
      <c r="FHL214" s="15"/>
      <c r="FHM214" s="15"/>
      <c r="FHN214" s="15"/>
      <c r="FHO214" s="15"/>
      <c r="FHP214" s="15"/>
      <c r="FHQ214" s="15"/>
      <c r="FHR214" s="15"/>
      <c r="FHS214" s="15"/>
      <c r="FHT214" s="15"/>
      <c r="FHU214" s="15"/>
      <c r="FHV214" s="15"/>
      <c r="FHW214" s="15"/>
      <c r="FHX214" s="15"/>
      <c r="FHY214" s="15"/>
      <c r="FHZ214" s="15"/>
      <c r="FIA214" s="15"/>
      <c r="FIB214" s="15"/>
      <c r="FIC214" s="15"/>
      <c r="FID214" s="15"/>
      <c r="FIE214" s="15"/>
      <c r="FIF214" s="15"/>
      <c r="FIG214" s="15"/>
      <c r="FIH214" s="15"/>
      <c r="FII214" s="15"/>
      <c r="FIJ214" s="15"/>
      <c r="FIK214" s="15"/>
      <c r="FIL214" s="15"/>
      <c r="FIM214" s="15"/>
      <c r="FIN214" s="15"/>
      <c r="FIO214" s="15"/>
      <c r="FIP214" s="15"/>
      <c r="FIQ214" s="15"/>
      <c r="FIR214" s="15"/>
      <c r="FIS214" s="15"/>
      <c r="FIT214" s="15"/>
      <c r="FIU214" s="15"/>
      <c r="FIV214" s="15"/>
      <c r="FIW214" s="15"/>
      <c r="FIX214" s="15"/>
      <c r="FIY214" s="15"/>
      <c r="FIZ214" s="15"/>
      <c r="FJA214" s="15"/>
      <c r="FJB214" s="15"/>
      <c r="FJC214" s="15"/>
      <c r="FJD214" s="15"/>
      <c r="FJE214" s="15"/>
      <c r="FJF214" s="15"/>
      <c r="FJG214" s="15"/>
      <c r="FJH214" s="15"/>
      <c r="FJI214" s="15"/>
      <c r="FJJ214" s="15"/>
      <c r="FJK214" s="15"/>
      <c r="FJL214" s="15"/>
      <c r="FJM214" s="15"/>
      <c r="FJN214" s="15"/>
      <c r="FJO214" s="15"/>
      <c r="FJP214" s="15"/>
      <c r="FJQ214" s="15"/>
      <c r="FJR214" s="15"/>
      <c r="FJS214" s="15"/>
      <c r="FJT214" s="15"/>
      <c r="FJU214" s="15"/>
      <c r="FJV214" s="15"/>
      <c r="FJW214" s="15"/>
      <c r="FJX214" s="15"/>
      <c r="FJY214" s="15"/>
      <c r="FJZ214" s="15"/>
      <c r="FKA214" s="15"/>
      <c r="FKB214" s="15"/>
      <c r="FKC214" s="15"/>
      <c r="FKD214" s="15"/>
      <c r="FKE214" s="15"/>
      <c r="FKF214" s="15"/>
      <c r="FKG214" s="15"/>
      <c r="FKH214" s="15"/>
      <c r="FKI214" s="15"/>
      <c r="FKJ214" s="15"/>
      <c r="FKK214" s="15"/>
      <c r="FKL214" s="15"/>
      <c r="FKM214" s="15"/>
      <c r="FKN214" s="15"/>
      <c r="FKO214" s="15"/>
      <c r="FKP214" s="15"/>
      <c r="FKQ214" s="15"/>
      <c r="FKR214" s="15"/>
      <c r="FKS214" s="15"/>
      <c r="FKT214" s="15"/>
      <c r="FKU214" s="15"/>
      <c r="FKV214" s="15"/>
      <c r="FKW214" s="15"/>
      <c r="FKX214" s="15"/>
      <c r="FKY214" s="15"/>
      <c r="FKZ214" s="15"/>
      <c r="FLA214" s="15"/>
      <c r="FLB214" s="15"/>
      <c r="FLC214" s="15"/>
      <c r="FLD214" s="15"/>
      <c r="FLE214" s="15"/>
      <c r="FLF214" s="15"/>
      <c r="FLG214" s="15"/>
      <c r="FLH214" s="15"/>
      <c r="FLI214" s="15"/>
      <c r="FLJ214" s="15"/>
      <c r="FLK214" s="15"/>
      <c r="FLL214" s="15"/>
      <c r="FLM214" s="15"/>
      <c r="FLN214" s="15"/>
      <c r="FLO214" s="15"/>
      <c r="FLP214" s="15"/>
      <c r="FLQ214" s="15"/>
      <c r="FLR214" s="15"/>
      <c r="FLS214" s="15"/>
      <c r="FLT214" s="15"/>
      <c r="FLU214" s="15"/>
      <c r="FLV214" s="15"/>
      <c r="FLW214" s="15"/>
      <c r="FLX214" s="15"/>
      <c r="FLY214" s="15"/>
      <c r="FLZ214" s="15"/>
      <c r="FMA214" s="15"/>
      <c r="FMB214" s="15"/>
      <c r="FMC214" s="15"/>
      <c r="FMD214" s="15"/>
      <c r="FME214" s="15"/>
      <c r="FMF214" s="15"/>
      <c r="FMG214" s="15"/>
      <c r="FMH214" s="15"/>
      <c r="FMI214" s="15"/>
      <c r="FMJ214" s="15"/>
      <c r="FMK214" s="15"/>
      <c r="FML214" s="15"/>
      <c r="FMM214" s="15"/>
      <c r="FMN214" s="15"/>
      <c r="FMO214" s="15"/>
      <c r="FMP214" s="15"/>
      <c r="FMQ214" s="15"/>
      <c r="FMR214" s="15"/>
      <c r="FMS214" s="15"/>
      <c r="FMT214" s="15"/>
      <c r="FMU214" s="15"/>
      <c r="FMV214" s="15"/>
      <c r="FMW214" s="15"/>
      <c r="FMX214" s="15"/>
      <c r="FMY214" s="15"/>
      <c r="FMZ214" s="15"/>
      <c r="FNA214" s="15"/>
      <c r="FNB214" s="15"/>
      <c r="FNC214" s="15"/>
      <c r="FND214" s="15"/>
      <c r="FNE214" s="15"/>
      <c r="FNF214" s="15"/>
      <c r="FNG214" s="15"/>
      <c r="FNH214" s="15"/>
      <c r="FNI214" s="15"/>
      <c r="FNJ214" s="15"/>
      <c r="FNK214" s="15"/>
      <c r="FNL214" s="15"/>
      <c r="FNM214" s="15"/>
      <c r="FNN214" s="15"/>
      <c r="FNO214" s="15"/>
      <c r="FNP214" s="15"/>
      <c r="FNQ214" s="15"/>
      <c r="FNR214" s="15"/>
      <c r="FNS214" s="15"/>
      <c r="FNT214" s="15"/>
      <c r="FNU214" s="15"/>
      <c r="FNV214" s="15"/>
      <c r="FNW214" s="15"/>
      <c r="FNX214" s="15"/>
      <c r="FNY214" s="15"/>
      <c r="FNZ214" s="15"/>
      <c r="FOA214" s="15"/>
      <c r="FOB214" s="15"/>
      <c r="FOC214" s="15"/>
      <c r="FOD214" s="15"/>
      <c r="FOE214" s="15"/>
      <c r="FOF214" s="15"/>
      <c r="FOG214" s="15"/>
      <c r="FOH214" s="15"/>
      <c r="FOI214" s="15"/>
      <c r="FOJ214" s="15"/>
      <c r="FOK214" s="15"/>
      <c r="FOL214" s="15"/>
      <c r="FOM214" s="15"/>
      <c r="FON214" s="15"/>
      <c r="FOO214" s="15"/>
      <c r="FOP214" s="15"/>
      <c r="FOQ214" s="15"/>
      <c r="FOR214" s="15"/>
      <c r="FOS214" s="15"/>
      <c r="FOT214" s="15"/>
      <c r="FOU214" s="15"/>
      <c r="FOV214" s="15"/>
      <c r="FOW214" s="15"/>
      <c r="FOX214" s="15"/>
      <c r="FOY214" s="15"/>
      <c r="FOZ214" s="15"/>
      <c r="FPA214" s="15"/>
      <c r="FPB214" s="15"/>
      <c r="FPC214" s="15"/>
      <c r="FPD214" s="15"/>
      <c r="FPE214" s="15"/>
      <c r="FPF214" s="15"/>
      <c r="FPG214" s="15"/>
      <c r="FPH214" s="15"/>
      <c r="FPI214" s="15"/>
      <c r="FPJ214" s="15"/>
      <c r="FPK214" s="15"/>
      <c r="FPL214" s="15"/>
      <c r="FPM214" s="15"/>
      <c r="FPN214" s="15"/>
      <c r="FPO214" s="15"/>
      <c r="FPP214" s="15"/>
      <c r="FPQ214" s="15"/>
      <c r="FPR214" s="15"/>
      <c r="FPS214" s="15"/>
      <c r="FPT214" s="15"/>
      <c r="FPU214" s="15"/>
      <c r="FPV214" s="15"/>
      <c r="FPW214" s="15"/>
      <c r="FPX214" s="15"/>
      <c r="FPY214" s="15"/>
      <c r="FPZ214" s="15"/>
      <c r="FQA214" s="15"/>
      <c r="FQB214" s="15"/>
      <c r="FQC214" s="15"/>
      <c r="FQD214" s="15"/>
      <c r="FQE214" s="15"/>
      <c r="FQF214" s="15"/>
      <c r="FQG214" s="15"/>
      <c r="FQH214" s="15"/>
      <c r="FQI214" s="15"/>
      <c r="FQJ214" s="15"/>
      <c r="FQK214" s="15"/>
      <c r="FQL214" s="15"/>
      <c r="FQM214" s="15"/>
      <c r="FQN214" s="15"/>
      <c r="FQO214" s="15"/>
      <c r="FQP214" s="15"/>
      <c r="FQQ214" s="15"/>
      <c r="FQR214" s="15"/>
      <c r="FQS214" s="15"/>
      <c r="FQT214" s="15"/>
      <c r="FQU214" s="15"/>
      <c r="FQV214" s="15"/>
      <c r="FQW214" s="15"/>
      <c r="FQX214" s="15"/>
      <c r="FQY214" s="15"/>
      <c r="FQZ214" s="15"/>
      <c r="FRA214" s="15"/>
      <c r="FRB214" s="15"/>
      <c r="FRC214" s="15"/>
      <c r="FRD214" s="15"/>
      <c r="FRE214" s="15"/>
      <c r="FRF214" s="15"/>
      <c r="FRG214" s="15"/>
      <c r="FRH214" s="15"/>
      <c r="FRI214" s="15"/>
      <c r="FRJ214" s="15"/>
      <c r="FRK214" s="15"/>
      <c r="FRL214" s="15"/>
      <c r="FRM214" s="15"/>
      <c r="FRN214" s="15"/>
      <c r="FRO214" s="15"/>
      <c r="FRP214" s="15"/>
      <c r="FRQ214" s="15"/>
      <c r="FRR214" s="15"/>
      <c r="FRS214" s="15"/>
      <c r="FRT214" s="15"/>
      <c r="FRU214" s="15"/>
      <c r="FRV214" s="15"/>
      <c r="FRW214" s="15"/>
      <c r="FRX214" s="15"/>
      <c r="FRY214" s="15"/>
      <c r="FRZ214" s="15"/>
      <c r="FSA214" s="15"/>
      <c r="FSB214" s="15"/>
      <c r="FSC214" s="15"/>
      <c r="FSD214" s="15"/>
      <c r="FSE214" s="15"/>
      <c r="FSF214" s="15"/>
      <c r="FSG214" s="15"/>
      <c r="FSH214" s="15"/>
      <c r="FSI214" s="15"/>
      <c r="FSJ214" s="15"/>
      <c r="FSK214" s="15"/>
      <c r="FSL214" s="15"/>
      <c r="FSM214" s="15"/>
      <c r="FSN214" s="15"/>
      <c r="FSO214" s="15"/>
      <c r="FSP214" s="15"/>
      <c r="FSQ214" s="15"/>
      <c r="FSR214" s="15"/>
      <c r="FSS214" s="15"/>
      <c r="FST214" s="15"/>
      <c r="FSU214" s="15"/>
      <c r="FSV214" s="15"/>
      <c r="FSW214" s="15"/>
      <c r="FSX214" s="15"/>
      <c r="FSY214" s="15"/>
      <c r="FSZ214" s="15"/>
      <c r="FTA214" s="15"/>
      <c r="FTB214" s="15"/>
      <c r="FTC214" s="15"/>
      <c r="FTD214" s="15"/>
      <c r="FTE214" s="15"/>
      <c r="FTF214" s="15"/>
      <c r="FTG214" s="15"/>
      <c r="FTH214" s="15"/>
      <c r="FTI214" s="15"/>
      <c r="FTJ214" s="15"/>
      <c r="FTK214" s="15"/>
      <c r="FTL214" s="15"/>
      <c r="FTM214" s="15"/>
      <c r="FTN214" s="15"/>
      <c r="FTO214" s="15"/>
      <c r="FTP214" s="15"/>
      <c r="FTQ214" s="15"/>
      <c r="FTR214" s="15"/>
      <c r="FTS214" s="15"/>
      <c r="FTT214" s="15"/>
      <c r="FTU214" s="15"/>
      <c r="FTV214" s="15"/>
      <c r="FTW214" s="15"/>
      <c r="FTX214" s="15"/>
      <c r="FTY214" s="15"/>
      <c r="FTZ214" s="15"/>
      <c r="FUA214" s="15"/>
      <c r="FUB214" s="15"/>
      <c r="FUC214" s="15"/>
      <c r="FUD214" s="15"/>
      <c r="FUE214" s="15"/>
      <c r="FUF214" s="15"/>
      <c r="FUG214" s="15"/>
      <c r="FUH214" s="15"/>
      <c r="FUI214" s="15"/>
      <c r="FUJ214" s="15"/>
      <c r="FUK214" s="15"/>
      <c r="FUL214" s="15"/>
      <c r="FUM214" s="15"/>
      <c r="FUN214" s="15"/>
      <c r="FUO214" s="15"/>
      <c r="FUP214" s="15"/>
      <c r="FUQ214" s="15"/>
      <c r="FUR214" s="15"/>
      <c r="FUS214" s="15"/>
      <c r="FUT214" s="15"/>
      <c r="FUU214" s="15"/>
      <c r="FUV214" s="15"/>
      <c r="FUW214" s="15"/>
      <c r="FUX214" s="15"/>
      <c r="FUY214" s="15"/>
      <c r="FUZ214" s="15"/>
      <c r="FVA214" s="15"/>
      <c r="FVB214" s="15"/>
      <c r="FVC214" s="15"/>
      <c r="FVD214" s="15"/>
      <c r="FVE214" s="15"/>
      <c r="FVF214" s="15"/>
      <c r="FVG214" s="15"/>
      <c r="FVH214" s="15"/>
      <c r="FVI214" s="15"/>
      <c r="FVJ214" s="15"/>
      <c r="FVK214" s="15"/>
      <c r="FVL214" s="15"/>
      <c r="FVM214" s="15"/>
      <c r="FVN214" s="15"/>
      <c r="FVO214" s="15"/>
      <c r="FVP214" s="15"/>
      <c r="FVQ214" s="15"/>
      <c r="FVR214" s="15"/>
      <c r="FVS214" s="15"/>
      <c r="FVT214" s="15"/>
      <c r="FVU214" s="15"/>
      <c r="FVV214" s="15"/>
      <c r="FVW214" s="15"/>
      <c r="FVX214" s="15"/>
      <c r="FVY214" s="15"/>
      <c r="FVZ214" s="15"/>
      <c r="FWA214" s="15"/>
      <c r="FWB214" s="15"/>
      <c r="FWC214" s="15"/>
      <c r="FWD214" s="15"/>
      <c r="FWE214" s="15"/>
      <c r="FWF214" s="15"/>
      <c r="FWG214" s="15"/>
      <c r="FWH214" s="15"/>
      <c r="FWI214" s="15"/>
      <c r="FWJ214" s="15"/>
      <c r="FWK214" s="15"/>
      <c r="FWL214" s="15"/>
      <c r="FWM214" s="15"/>
      <c r="FWN214" s="15"/>
      <c r="FWO214" s="15"/>
      <c r="FWP214" s="15"/>
      <c r="FWQ214" s="15"/>
      <c r="FWR214" s="15"/>
      <c r="FWS214" s="15"/>
      <c r="FWT214" s="15"/>
      <c r="FWU214" s="15"/>
      <c r="FWV214" s="15"/>
      <c r="FWW214" s="15"/>
      <c r="FWX214" s="15"/>
      <c r="FWY214" s="15"/>
      <c r="FWZ214" s="15"/>
      <c r="FXA214" s="15"/>
      <c r="FXB214" s="15"/>
      <c r="FXC214" s="15"/>
      <c r="FXD214" s="15"/>
      <c r="FXE214" s="15"/>
      <c r="FXF214" s="15"/>
      <c r="FXG214" s="15"/>
      <c r="FXH214" s="15"/>
      <c r="FXI214" s="15"/>
      <c r="FXJ214" s="15"/>
      <c r="FXK214" s="15"/>
      <c r="FXL214" s="15"/>
      <c r="FXM214" s="15"/>
      <c r="FXN214" s="15"/>
      <c r="FXO214" s="15"/>
      <c r="FXP214" s="15"/>
      <c r="FXQ214" s="15"/>
      <c r="FXR214" s="15"/>
      <c r="FXS214" s="15"/>
      <c r="FXT214" s="15"/>
      <c r="FXU214" s="15"/>
      <c r="FXV214" s="15"/>
      <c r="FXW214" s="15"/>
      <c r="FXX214" s="15"/>
      <c r="FXY214" s="15"/>
      <c r="FXZ214" s="15"/>
      <c r="FYA214" s="15"/>
      <c r="FYB214" s="15"/>
      <c r="FYC214" s="15"/>
      <c r="FYD214" s="15"/>
      <c r="FYE214" s="15"/>
      <c r="FYF214" s="15"/>
      <c r="FYG214" s="15"/>
      <c r="FYH214" s="15"/>
      <c r="FYI214" s="15"/>
      <c r="FYJ214" s="15"/>
      <c r="FYK214" s="15"/>
      <c r="FYL214" s="15"/>
      <c r="FYM214" s="15"/>
      <c r="FYN214" s="15"/>
      <c r="FYO214" s="15"/>
      <c r="FYP214" s="15"/>
      <c r="FYQ214" s="15"/>
      <c r="FYR214" s="15"/>
      <c r="FYS214" s="15"/>
      <c r="FYT214" s="15"/>
      <c r="FYU214" s="15"/>
      <c r="FYV214" s="15"/>
      <c r="FYW214" s="15"/>
      <c r="FYX214" s="15"/>
      <c r="FYY214" s="15"/>
      <c r="FYZ214" s="15"/>
      <c r="FZA214" s="15"/>
      <c r="FZB214" s="15"/>
      <c r="FZC214" s="15"/>
      <c r="FZD214" s="15"/>
      <c r="FZE214" s="15"/>
      <c r="FZF214" s="15"/>
      <c r="FZG214" s="15"/>
      <c r="FZH214" s="15"/>
      <c r="FZI214" s="15"/>
      <c r="FZJ214" s="15"/>
      <c r="FZK214" s="15"/>
      <c r="FZL214" s="15"/>
      <c r="FZM214" s="15"/>
      <c r="FZN214" s="15"/>
      <c r="FZO214" s="15"/>
      <c r="FZP214" s="15"/>
      <c r="FZQ214" s="15"/>
      <c r="FZR214" s="15"/>
      <c r="FZS214" s="15"/>
      <c r="FZT214" s="15"/>
      <c r="FZU214" s="15"/>
      <c r="FZV214" s="15"/>
      <c r="FZW214" s="15"/>
      <c r="FZX214" s="15"/>
      <c r="FZY214" s="15"/>
      <c r="FZZ214" s="15"/>
      <c r="GAA214" s="15"/>
      <c r="GAB214" s="15"/>
      <c r="GAC214" s="15"/>
      <c r="GAD214" s="15"/>
      <c r="GAE214" s="15"/>
      <c r="GAF214" s="15"/>
      <c r="GAG214" s="15"/>
      <c r="GAH214" s="15"/>
      <c r="GAI214" s="15"/>
      <c r="GAJ214" s="15"/>
      <c r="GAK214" s="15"/>
      <c r="GAL214" s="15"/>
      <c r="GAM214" s="15"/>
      <c r="GAN214" s="15"/>
      <c r="GAO214" s="15"/>
      <c r="GAP214" s="15"/>
      <c r="GAQ214" s="15"/>
      <c r="GAR214" s="15"/>
      <c r="GAS214" s="15"/>
      <c r="GAT214" s="15"/>
      <c r="GAU214" s="15"/>
      <c r="GAV214" s="15"/>
      <c r="GAW214" s="15"/>
      <c r="GAX214" s="15"/>
      <c r="GAY214" s="15"/>
      <c r="GAZ214" s="15"/>
      <c r="GBA214" s="15"/>
      <c r="GBB214" s="15"/>
      <c r="GBC214" s="15"/>
      <c r="GBD214" s="15"/>
      <c r="GBE214" s="15"/>
      <c r="GBF214" s="15"/>
      <c r="GBG214" s="15"/>
      <c r="GBH214" s="15"/>
      <c r="GBI214" s="15"/>
      <c r="GBJ214" s="15"/>
      <c r="GBK214" s="15"/>
      <c r="GBL214" s="15"/>
      <c r="GBM214" s="15"/>
      <c r="GBN214" s="15"/>
      <c r="GBO214" s="15"/>
      <c r="GBP214" s="15"/>
      <c r="GBQ214" s="15"/>
      <c r="GBR214" s="15"/>
      <c r="GBS214" s="15"/>
      <c r="GBT214" s="15"/>
      <c r="GBU214" s="15"/>
      <c r="GBV214" s="15"/>
      <c r="GBW214" s="15"/>
      <c r="GBX214" s="15"/>
      <c r="GBY214" s="15"/>
      <c r="GBZ214" s="15"/>
      <c r="GCA214" s="15"/>
      <c r="GCB214" s="15"/>
      <c r="GCC214" s="15"/>
      <c r="GCD214" s="15"/>
      <c r="GCE214" s="15"/>
      <c r="GCF214" s="15"/>
      <c r="GCG214" s="15"/>
      <c r="GCH214" s="15"/>
      <c r="GCI214" s="15"/>
      <c r="GCJ214" s="15"/>
      <c r="GCK214" s="15"/>
      <c r="GCL214" s="15"/>
      <c r="GCM214" s="15"/>
      <c r="GCN214" s="15"/>
      <c r="GCO214" s="15"/>
      <c r="GCP214" s="15"/>
      <c r="GCQ214" s="15"/>
      <c r="GCR214" s="15"/>
      <c r="GCS214" s="15"/>
      <c r="GCT214" s="15"/>
      <c r="GCU214" s="15"/>
      <c r="GCV214" s="15"/>
      <c r="GCW214" s="15"/>
      <c r="GCX214" s="15"/>
      <c r="GCY214" s="15"/>
      <c r="GCZ214" s="15"/>
      <c r="GDA214" s="15"/>
      <c r="GDB214" s="15"/>
      <c r="GDC214" s="15"/>
      <c r="GDD214" s="15"/>
      <c r="GDE214" s="15"/>
      <c r="GDF214" s="15"/>
      <c r="GDG214" s="15"/>
      <c r="GDH214" s="15"/>
      <c r="GDI214" s="15"/>
      <c r="GDJ214" s="15"/>
      <c r="GDK214" s="15"/>
      <c r="GDL214" s="15"/>
      <c r="GDM214" s="15"/>
      <c r="GDN214" s="15"/>
      <c r="GDO214" s="15"/>
      <c r="GDP214" s="15"/>
      <c r="GDQ214" s="15"/>
      <c r="GDR214" s="15"/>
      <c r="GDS214" s="15"/>
      <c r="GDT214" s="15"/>
      <c r="GDU214" s="15"/>
      <c r="GDV214" s="15"/>
      <c r="GDW214" s="15"/>
      <c r="GDX214" s="15"/>
      <c r="GDY214" s="15"/>
      <c r="GDZ214" s="15"/>
      <c r="GEA214" s="15"/>
      <c r="GEB214" s="15"/>
      <c r="GEC214" s="15"/>
      <c r="GED214" s="15"/>
      <c r="GEE214" s="15"/>
      <c r="GEF214" s="15"/>
      <c r="GEG214" s="15"/>
      <c r="GEH214" s="15"/>
      <c r="GEI214" s="15"/>
      <c r="GEJ214" s="15"/>
      <c r="GEK214" s="15"/>
      <c r="GEL214" s="15"/>
      <c r="GEM214" s="15"/>
      <c r="GEN214" s="15"/>
      <c r="GEO214" s="15"/>
      <c r="GEP214" s="15"/>
      <c r="GEQ214" s="15"/>
      <c r="GER214" s="15"/>
      <c r="GES214" s="15"/>
      <c r="GET214" s="15"/>
      <c r="GEU214" s="15"/>
      <c r="GEV214" s="15"/>
      <c r="GEW214" s="15"/>
      <c r="GEX214" s="15"/>
      <c r="GEY214" s="15"/>
      <c r="GEZ214" s="15"/>
      <c r="GFA214" s="15"/>
      <c r="GFB214" s="15"/>
      <c r="GFC214" s="15"/>
      <c r="GFD214" s="15"/>
      <c r="GFE214" s="15"/>
      <c r="GFF214" s="15"/>
      <c r="GFG214" s="15"/>
      <c r="GFH214" s="15"/>
      <c r="GFI214" s="15"/>
      <c r="GFJ214" s="15"/>
      <c r="GFK214" s="15"/>
      <c r="GFL214" s="15"/>
      <c r="GFM214" s="15"/>
      <c r="GFN214" s="15"/>
      <c r="GFO214" s="15"/>
      <c r="GFP214" s="15"/>
      <c r="GFQ214" s="15"/>
      <c r="GFR214" s="15"/>
      <c r="GFS214" s="15"/>
      <c r="GFT214" s="15"/>
      <c r="GFU214" s="15"/>
      <c r="GFV214" s="15"/>
      <c r="GFW214" s="15"/>
      <c r="GFX214" s="15"/>
      <c r="GFY214" s="15"/>
      <c r="GFZ214" s="15"/>
      <c r="GGA214" s="15"/>
      <c r="GGB214" s="15"/>
      <c r="GGC214" s="15"/>
      <c r="GGD214" s="15"/>
      <c r="GGE214" s="15"/>
      <c r="GGF214" s="15"/>
      <c r="GGG214" s="15"/>
      <c r="GGH214" s="15"/>
      <c r="GGI214" s="15"/>
      <c r="GGJ214" s="15"/>
      <c r="GGK214" s="15"/>
      <c r="GGL214" s="15"/>
      <c r="GGM214" s="15"/>
      <c r="GGN214" s="15"/>
      <c r="GGO214" s="15"/>
      <c r="GGP214" s="15"/>
      <c r="GGQ214" s="15"/>
      <c r="GGR214" s="15"/>
      <c r="GGS214" s="15"/>
      <c r="GGT214" s="15"/>
      <c r="GGU214" s="15"/>
      <c r="GGV214" s="15"/>
      <c r="GGW214" s="15"/>
      <c r="GGX214" s="15"/>
      <c r="GGY214" s="15"/>
      <c r="GGZ214" s="15"/>
      <c r="GHA214" s="15"/>
      <c r="GHB214" s="15"/>
      <c r="GHC214" s="15"/>
      <c r="GHD214" s="15"/>
      <c r="GHE214" s="15"/>
      <c r="GHF214" s="15"/>
      <c r="GHG214" s="15"/>
      <c r="GHH214" s="15"/>
      <c r="GHI214" s="15"/>
      <c r="GHJ214" s="15"/>
      <c r="GHK214" s="15"/>
      <c r="GHL214" s="15"/>
      <c r="GHM214" s="15"/>
      <c r="GHN214" s="15"/>
      <c r="GHO214" s="15"/>
      <c r="GHP214" s="15"/>
      <c r="GHQ214" s="15"/>
      <c r="GHR214" s="15"/>
      <c r="GHS214" s="15"/>
      <c r="GHT214" s="15"/>
      <c r="GHU214" s="15"/>
      <c r="GHV214" s="15"/>
      <c r="GHW214" s="15"/>
      <c r="GHX214" s="15"/>
      <c r="GHY214" s="15"/>
      <c r="GHZ214" s="15"/>
      <c r="GIA214" s="15"/>
      <c r="GIB214" s="15"/>
      <c r="GIC214" s="15"/>
      <c r="GID214" s="15"/>
      <c r="GIE214" s="15"/>
      <c r="GIF214" s="15"/>
      <c r="GIG214" s="15"/>
      <c r="GIH214" s="15"/>
      <c r="GII214" s="15"/>
      <c r="GIJ214" s="15"/>
      <c r="GIK214" s="15"/>
      <c r="GIL214" s="15"/>
      <c r="GIM214" s="15"/>
      <c r="GIN214" s="15"/>
      <c r="GIO214" s="15"/>
      <c r="GIP214" s="15"/>
      <c r="GIQ214" s="15"/>
      <c r="GIR214" s="15"/>
      <c r="GIS214" s="15"/>
      <c r="GIT214" s="15"/>
      <c r="GIU214" s="15"/>
      <c r="GIV214" s="15"/>
      <c r="GIW214" s="15"/>
      <c r="GIX214" s="15"/>
      <c r="GIY214" s="15"/>
      <c r="GIZ214" s="15"/>
      <c r="GJA214" s="15"/>
      <c r="GJB214" s="15"/>
      <c r="GJC214" s="15"/>
      <c r="GJD214" s="15"/>
      <c r="GJE214" s="15"/>
      <c r="GJF214" s="15"/>
      <c r="GJG214" s="15"/>
      <c r="GJH214" s="15"/>
      <c r="GJI214" s="15"/>
      <c r="GJJ214" s="15"/>
      <c r="GJK214" s="15"/>
      <c r="GJL214" s="15"/>
      <c r="GJM214" s="15"/>
      <c r="GJN214" s="15"/>
      <c r="GJO214" s="15"/>
      <c r="GJP214" s="15"/>
      <c r="GJQ214" s="15"/>
      <c r="GJR214" s="15"/>
      <c r="GJS214" s="15"/>
      <c r="GJT214" s="15"/>
      <c r="GJU214" s="15"/>
      <c r="GJV214" s="15"/>
      <c r="GJW214" s="15"/>
      <c r="GJX214" s="15"/>
      <c r="GJY214" s="15"/>
      <c r="GJZ214" s="15"/>
      <c r="GKA214" s="15"/>
      <c r="GKB214" s="15"/>
      <c r="GKC214" s="15"/>
      <c r="GKD214" s="15"/>
      <c r="GKE214" s="15"/>
      <c r="GKF214" s="15"/>
      <c r="GKG214" s="15"/>
      <c r="GKH214" s="15"/>
      <c r="GKI214" s="15"/>
      <c r="GKJ214" s="15"/>
      <c r="GKK214" s="15"/>
      <c r="GKL214" s="15"/>
      <c r="GKM214" s="15"/>
      <c r="GKN214" s="15"/>
      <c r="GKO214" s="15"/>
      <c r="GKP214" s="15"/>
      <c r="GKQ214" s="15"/>
      <c r="GKR214" s="15"/>
      <c r="GKS214" s="15"/>
      <c r="GKT214" s="15"/>
      <c r="GKU214" s="15"/>
      <c r="GKV214" s="15"/>
      <c r="GKW214" s="15"/>
      <c r="GKX214" s="15"/>
      <c r="GKY214" s="15"/>
      <c r="GKZ214" s="15"/>
      <c r="GLA214" s="15"/>
      <c r="GLB214" s="15"/>
      <c r="GLC214" s="15"/>
      <c r="GLD214" s="15"/>
      <c r="GLE214" s="15"/>
      <c r="GLF214" s="15"/>
      <c r="GLG214" s="15"/>
      <c r="GLH214" s="15"/>
      <c r="GLI214" s="15"/>
      <c r="GLJ214" s="15"/>
      <c r="GLK214" s="15"/>
      <c r="GLL214" s="15"/>
      <c r="GLM214" s="15"/>
      <c r="GLN214" s="15"/>
      <c r="GLO214" s="15"/>
      <c r="GLP214" s="15"/>
      <c r="GLQ214" s="15"/>
      <c r="GLR214" s="15"/>
      <c r="GLS214" s="15"/>
      <c r="GLT214" s="15"/>
      <c r="GLU214" s="15"/>
      <c r="GLV214" s="15"/>
      <c r="GLW214" s="15"/>
      <c r="GLX214" s="15"/>
      <c r="GLY214" s="15"/>
      <c r="GLZ214" s="15"/>
      <c r="GMA214" s="15"/>
      <c r="GMB214" s="15"/>
      <c r="GMC214" s="15"/>
      <c r="GMD214" s="15"/>
      <c r="GME214" s="15"/>
      <c r="GMF214" s="15"/>
      <c r="GMG214" s="15"/>
      <c r="GMH214" s="15"/>
      <c r="GMI214" s="15"/>
      <c r="GMJ214" s="15"/>
      <c r="GMK214" s="15"/>
      <c r="GML214" s="15"/>
      <c r="GMM214" s="15"/>
      <c r="GMN214" s="15"/>
      <c r="GMO214" s="15"/>
      <c r="GMP214" s="15"/>
      <c r="GMQ214" s="15"/>
      <c r="GMR214" s="15"/>
      <c r="GMS214" s="15"/>
      <c r="GMT214" s="15"/>
      <c r="GMU214" s="15"/>
      <c r="GMV214" s="15"/>
      <c r="GMW214" s="15"/>
      <c r="GMX214" s="15"/>
      <c r="GMY214" s="15"/>
      <c r="GMZ214" s="15"/>
      <c r="GNA214" s="15"/>
      <c r="GNB214" s="15"/>
      <c r="GNC214" s="15"/>
      <c r="GND214" s="15"/>
      <c r="GNE214" s="15"/>
      <c r="GNF214" s="15"/>
      <c r="GNG214" s="15"/>
      <c r="GNH214" s="15"/>
      <c r="GNI214" s="15"/>
      <c r="GNJ214" s="15"/>
      <c r="GNK214" s="15"/>
      <c r="GNL214" s="15"/>
      <c r="GNM214" s="15"/>
      <c r="GNN214" s="15"/>
      <c r="GNO214" s="15"/>
      <c r="GNP214" s="15"/>
      <c r="GNQ214" s="15"/>
      <c r="GNR214" s="15"/>
      <c r="GNS214" s="15"/>
      <c r="GNT214" s="15"/>
      <c r="GNU214" s="15"/>
      <c r="GNV214" s="15"/>
      <c r="GNW214" s="15"/>
      <c r="GNX214" s="15"/>
      <c r="GNY214" s="15"/>
      <c r="GNZ214" s="15"/>
      <c r="GOA214" s="15"/>
      <c r="GOB214" s="15"/>
      <c r="GOC214" s="15"/>
      <c r="GOD214" s="15"/>
      <c r="GOE214" s="15"/>
      <c r="GOF214" s="15"/>
      <c r="GOG214" s="15"/>
      <c r="GOH214" s="15"/>
      <c r="GOI214" s="15"/>
      <c r="GOJ214" s="15"/>
      <c r="GOK214" s="15"/>
      <c r="GOL214" s="15"/>
      <c r="GOM214" s="15"/>
      <c r="GON214" s="15"/>
      <c r="GOO214" s="15"/>
      <c r="GOP214" s="15"/>
      <c r="GOQ214" s="15"/>
      <c r="GOR214" s="15"/>
      <c r="GOS214" s="15"/>
      <c r="GOT214" s="15"/>
      <c r="GOU214" s="15"/>
      <c r="GOV214" s="15"/>
      <c r="GOW214" s="15"/>
      <c r="GOX214" s="15"/>
      <c r="GOY214" s="15"/>
      <c r="GOZ214" s="15"/>
      <c r="GPA214" s="15"/>
      <c r="GPB214" s="15"/>
      <c r="GPC214" s="15"/>
      <c r="GPD214" s="15"/>
      <c r="GPE214" s="15"/>
      <c r="GPF214" s="15"/>
      <c r="GPG214" s="15"/>
      <c r="GPH214" s="15"/>
      <c r="GPI214" s="15"/>
      <c r="GPJ214" s="15"/>
      <c r="GPK214" s="15"/>
      <c r="GPL214" s="15"/>
      <c r="GPM214" s="15"/>
      <c r="GPN214" s="15"/>
      <c r="GPO214" s="15"/>
      <c r="GPP214" s="15"/>
      <c r="GPQ214" s="15"/>
      <c r="GPR214" s="15"/>
      <c r="GPS214" s="15"/>
      <c r="GPT214" s="15"/>
      <c r="GPU214" s="15"/>
      <c r="GPV214" s="15"/>
      <c r="GPW214" s="15"/>
      <c r="GPX214" s="15"/>
      <c r="GPY214" s="15"/>
      <c r="GPZ214" s="15"/>
      <c r="GQA214" s="15"/>
      <c r="GQB214" s="15"/>
      <c r="GQC214" s="15"/>
      <c r="GQD214" s="15"/>
      <c r="GQE214" s="15"/>
      <c r="GQF214" s="15"/>
      <c r="GQG214" s="15"/>
      <c r="GQH214" s="15"/>
      <c r="GQI214" s="15"/>
      <c r="GQJ214" s="15"/>
      <c r="GQK214" s="15"/>
      <c r="GQL214" s="15"/>
      <c r="GQM214" s="15"/>
      <c r="GQN214" s="15"/>
      <c r="GQO214" s="15"/>
      <c r="GQP214" s="15"/>
      <c r="GQQ214" s="15"/>
      <c r="GQR214" s="15"/>
      <c r="GQS214" s="15"/>
      <c r="GQT214" s="15"/>
      <c r="GQU214" s="15"/>
      <c r="GQV214" s="15"/>
      <c r="GQW214" s="15"/>
      <c r="GQX214" s="15"/>
      <c r="GQY214" s="15"/>
      <c r="GQZ214" s="15"/>
      <c r="GRA214" s="15"/>
      <c r="GRB214" s="15"/>
      <c r="GRC214" s="15"/>
      <c r="GRD214" s="15"/>
      <c r="GRE214" s="15"/>
      <c r="GRF214" s="15"/>
      <c r="GRG214" s="15"/>
      <c r="GRH214" s="15"/>
      <c r="GRI214" s="15"/>
      <c r="GRJ214" s="15"/>
      <c r="GRK214" s="15"/>
      <c r="GRL214" s="15"/>
      <c r="GRM214" s="15"/>
      <c r="GRN214" s="15"/>
      <c r="GRO214" s="15"/>
      <c r="GRP214" s="15"/>
      <c r="GRQ214" s="15"/>
      <c r="GRR214" s="15"/>
      <c r="GRS214" s="15"/>
      <c r="GRT214" s="15"/>
      <c r="GRU214" s="15"/>
      <c r="GRV214" s="15"/>
      <c r="GRW214" s="15"/>
      <c r="GRX214" s="15"/>
      <c r="GRY214" s="15"/>
      <c r="GRZ214" s="15"/>
      <c r="GSA214" s="15"/>
      <c r="GSB214" s="15"/>
      <c r="GSC214" s="15"/>
      <c r="GSD214" s="15"/>
      <c r="GSE214" s="15"/>
      <c r="GSF214" s="15"/>
      <c r="GSG214" s="15"/>
      <c r="GSH214" s="15"/>
      <c r="GSI214" s="15"/>
      <c r="GSJ214" s="15"/>
      <c r="GSK214" s="15"/>
      <c r="GSL214" s="15"/>
      <c r="GSM214" s="15"/>
      <c r="GSN214" s="15"/>
      <c r="GSO214" s="15"/>
      <c r="GSP214" s="15"/>
      <c r="GSQ214" s="15"/>
      <c r="GSR214" s="15"/>
      <c r="GSS214" s="15"/>
      <c r="GST214" s="15"/>
      <c r="GSU214" s="15"/>
      <c r="GSV214" s="15"/>
      <c r="GSW214" s="15"/>
      <c r="GSX214" s="15"/>
      <c r="GSY214" s="15"/>
      <c r="GSZ214" s="15"/>
      <c r="GTA214" s="15"/>
      <c r="GTB214" s="15"/>
      <c r="GTC214" s="15"/>
      <c r="GTD214" s="15"/>
      <c r="GTE214" s="15"/>
      <c r="GTF214" s="15"/>
      <c r="GTG214" s="15"/>
      <c r="GTH214" s="15"/>
      <c r="GTI214" s="15"/>
      <c r="GTJ214" s="15"/>
      <c r="GTK214" s="15"/>
      <c r="GTL214" s="15"/>
      <c r="GTM214" s="15"/>
      <c r="GTN214" s="15"/>
      <c r="GTO214" s="15"/>
      <c r="GTP214" s="15"/>
      <c r="GTQ214" s="15"/>
      <c r="GTR214" s="15"/>
      <c r="GTS214" s="15"/>
      <c r="GTT214" s="15"/>
      <c r="GTU214" s="15"/>
      <c r="GTV214" s="15"/>
      <c r="GTW214" s="15"/>
      <c r="GTX214" s="15"/>
      <c r="GTY214" s="15"/>
      <c r="GTZ214" s="15"/>
      <c r="GUA214" s="15"/>
      <c r="GUB214" s="15"/>
      <c r="GUC214" s="15"/>
      <c r="GUD214" s="15"/>
      <c r="GUE214" s="15"/>
      <c r="GUF214" s="15"/>
      <c r="GUG214" s="15"/>
      <c r="GUH214" s="15"/>
      <c r="GUI214" s="15"/>
      <c r="GUJ214" s="15"/>
      <c r="GUK214" s="15"/>
      <c r="GUL214" s="15"/>
      <c r="GUM214" s="15"/>
      <c r="GUN214" s="15"/>
      <c r="GUO214" s="15"/>
      <c r="GUP214" s="15"/>
      <c r="GUQ214" s="15"/>
      <c r="GUR214" s="15"/>
      <c r="GUS214" s="15"/>
      <c r="GUT214" s="15"/>
      <c r="GUU214" s="15"/>
      <c r="GUV214" s="15"/>
      <c r="GUW214" s="15"/>
      <c r="GUX214" s="15"/>
      <c r="GUY214" s="15"/>
      <c r="GUZ214" s="15"/>
      <c r="GVA214" s="15"/>
      <c r="GVB214" s="15"/>
      <c r="GVC214" s="15"/>
      <c r="GVD214" s="15"/>
      <c r="GVE214" s="15"/>
      <c r="GVF214" s="15"/>
      <c r="GVG214" s="15"/>
      <c r="GVH214" s="15"/>
      <c r="GVI214" s="15"/>
      <c r="GVJ214" s="15"/>
      <c r="GVK214" s="15"/>
      <c r="GVL214" s="15"/>
      <c r="GVM214" s="15"/>
      <c r="GVN214" s="15"/>
      <c r="GVO214" s="15"/>
      <c r="GVP214" s="15"/>
      <c r="GVQ214" s="15"/>
      <c r="GVR214" s="15"/>
      <c r="GVS214" s="15"/>
      <c r="GVT214" s="15"/>
      <c r="GVU214" s="15"/>
      <c r="GVV214" s="15"/>
      <c r="GVW214" s="15"/>
      <c r="GVX214" s="15"/>
      <c r="GVY214" s="15"/>
      <c r="GVZ214" s="15"/>
      <c r="GWA214" s="15"/>
      <c r="GWB214" s="15"/>
      <c r="GWC214" s="15"/>
      <c r="GWD214" s="15"/>
      <c r="GWE214" s="15"/>
      <c r="GWF214" s="15"/>
      <c r="GWG214" s="15"/>
      <c r="GWH214" s="15"/>
      <c r="GWI214" s="15"/>
      <c r="GWJ214" s="15"/>
      <c r="GWK214" s="15"/>
      <c r="GWL214" s="15"/>
      <c r="GWM214" s="15"/>
      <c r="GWN214" s="15"/>
      <c r="GWO214" s="15"/>
      <c r="GWP214" s="15"/>
      <c r="GWQ214" s="15"/>
      <c r="GWR214" s="15"/>
      <c r="GWS214" s="15"/>
      <c r="GWT214" s="15"/>
      <c r="GWU214" s="15"/>
      <c r="GWV214" s="15"/>
      <c r="GWW214" s="15"/>
      <c r="GWX214" s="15"/>
      <c r="GWY214" s="15"/>
      <c r="GWZ214" s="15"/>
      <c r="GXA214" s="15"/>
      <c r="GXB214" s="15"/>
      <c r="GXC214" s="15"/>
      <c r="GXD214" s="15"/>
      <c r="GXE214" s="15"/>
      <c r="GXF214" s="15"/>
      <c r="GXG214" s="15"/>
      <c r="GXH214" s="15"/>
      <c r="GXI214" s="15"/>
      <c r="GXJ214" s="15"/>
      <c r="GXK214" s="15"/>
      <c r="GXL214" s="15"/>
      <c r="GXM214" s="15"/>
      <c r="GXN214" s="15"/>
      <c r="GXO214" s="15"/>
      <c r="GXP214" s="15"/>
      <c r="GXQ214" s="15"/>
      <c r="GXR214" s="15"/>
      <c r="GXS214" s="15"/>
      <c r="GXT214" s="15"/>
      <c r="GXU214" s="15"/>
      <c r="GXV214" s="15"/>
      <c r="GXW214" s="15"/>
      <c r="GXX214" s="15"/>
      <c r="GXY214" s="15"/>
      <c r="GXZ214" s="15"/>
      <c r="GYA214" s="15"/>
      <c r="GYB214" s="15"/>
      <c r="GYC214" s="15"/>
      <c r="GYD214" s="15"/>
      <c r="GYE214" s="15"/>
      <c r="GYF214" s="15"/>
      <c r="GYG214" s="15"/>
      <c r="GYH214" s="15"/>
      <c r="GYI214" s="15"/>
      <c r="GYJ214" s="15"/>
      <c r="GYK214" s="15"/>
      <c r="GYL214" s="15"/>
      <c r="GYM214" s="15"/>
      <c r="GYN214" s="15"/>
      <c r="GYO214" s="15"/>
      <c r="GYP214" s="15"/>
      <c r="GYQ214" s="15"/>
      <c r="GYR214" s="15"/>
      <c r="GYS214" s="15"/>
      <c r="GYT214" s="15"/>
      <c r="GYU214" s="15"/>
      <c r="GYV214" s="15"/>
      <c r="GYW214" s="15"/>
      <c r="GYX214" s="15"/>
      <c r="GYY214" s="15"/>
      <c r="GYZ214" s="15"/>
      <c r="GZA214" s="15"/>
      <c r="GZB214" s="15"/>
      <c r="GZC214" s="15"/>
      <c r="GZD214" s="15"/>
      <c r="GZE214" s="15"/>
      <c r="GZF214" s="15"/>
      <c r="GZG214" s="15"/>
      <c r="GZH214" s="15"/>
      <c r="GZI214" s="15"/>
      <c r="GZJ214" s="15"/>
      <c r="GZK214" s="15"/>
      <c r="GZL214" s="15"/>
      <c r="GZM214" s="15"/>
      <c r="GZN214" s="15"/>
      <c r="GZO214" s="15"/>
      <c r="GZP214" s="15"/>
      <c r="GZQ214" s="15"/>
      <c r="GZR214" s="15"/>
      <c r="GZS214" s="15"/>
      <c r="GZT214" s="15"/>
      <c r="GZU214" s="15"/>
      <c r="GZV214" s="15"/>
      <c r="GZW214" s="15"/>
      <c r="GZX214" s="15"/>
      <c r="GZY214" s="15"/>
      <c r="GZZ214" s="15"/>
      <c r="HAA214" s="15"/>
      <c r="HAB214" s="15"/>
      <c r="HAC214" s="15"/>
      <c r="HAD214" s="15"/>
      <c r="HAE214" s="15"/>
      <c r="HAF214" s="15"/>
      <c r="HAG214" s="15"/>
      <c r="HAH214" s="15"/>
      <c r="HAI214" s="15"/>
      <c r="HAJ214" s="15"/>
      <c r="HAK214" s="15"/>
      <c r="HAL214" s="15"/>
      <c r="HAM214" s="15"/>
      <c r="HAN214" s="15"/>
      <c r="HAO214" s="15"/>
      <c r="HAP214" s="15"/>
      <c r="HAQ214" s="15"/>
      <c r="HAR214" s="15"/>
      <c r="HAS214" s="15"/>
      <c r="HAT214" s="15"/>
      <c r="HAU214" s="15"/>
      <c r="HAV214" s="15"/>
      <c r="HAW214" s="15"/>
      <c r="HAX214" s="15"/>
      <c r="HAY214" s="15"/>
      <c r="HAZ214" s="15"/>
      <c r="HBA214" s="15"/>
      <c r="HBB214" s="15"/>
      <c r="HBC214" s="15"/>
      <c r="HBD214" s="15"/>
      <c r="HBE214" s="15"/>
      <c r="HBF214" s="15"/>
      <c r="HBG214" s="15"/>
      <c r="HBH214" s="15"/>
      <c r="HBI214" s="15"/>
      <c r="HBJ214" s="15"/>
      <c r="HBK214" s="15"/>
      <c r="HBL214" s="15"/>
      <c r="HBM214" s="15"/>
      <c r="HBN214" s="15"/>
      <c r="HBO214" s="15"/>
      <c r="HBP214" s="15"/>
      <c r="HBQ214" s="15"/>
      <c r="HBR214" s="15"/>
      <c r="HBS214" s="15"/>
      <c r="HBT214" s="15"/>
      <c r="HBU214" s="15"/>
      <c r="HBV214" s="15"/>
      <c r="HBW214" s="15"/>
      <c r="HBX214" s="15"/>
      <c r="HBY214" s="15"/>
      <c r="HBZ214" s="15"/>
      <c r="HCA214" s="15"/>
      <c r="HCB214" s="15"/>
      <c r="HCC214" s="15"/>
      <c r="HCD214" s="15"/>
      <c r="HCE214" s="15"/>
      <c r="HCF214" s="15"/>
      <c r="HCG214" s="15"/>
      <c r="HCH214" s="15"/>
      <c r="HCI214" s="15"/>
      <c r="HCJ214" s="15"/>
      <c r="HCK214" s="15"/>
      <c r="HCL214" s="15"/>
      <c r="HCM214" s="15"/>
      <c r="HCN214" s="15"/>
      <c r="HCO214" s="15"/>
      <c r="HCP214" s="15"/>
      <c r="HCQ214" s="15"/>
      <c r="HCR214" s="15"/>
      <c r="HCS214" s="15"/>
      <c r="HCT214" s="15"/>
      <c r="HCU214" s="15"/>
      <c r="HCV214" s="15"/>
      <c r="HCW214" s="15"/>
      <c r="HCX214" s="15"/>
      <c r="HCY214" s="15"/>
      <c r="HCZ214" s="15"/>
      <c r="HDA214" s="15"/>
      <c r="HDB214" s="15"/>
      <c r="HDC214" s="15"/>
      <c r="HDD214" s="15"/>
      <c r="HDE214" s="15"/>
      <c r="HDF214" s="15"/>
      <c r="HDG214" s="15"/>
      <c r="HDH214" s="15"/>
      <c r="HDI214" s="15"/>
      <c r="HDJ214" s="15"/>
      <c r="HDK214" s="15"/>
      <c r="HDL214" s="15"/>
      <c r="HDM214" s="15"/>
      <c r="HDN214" s="15"/>
      <c r="HDO214" s="15"/>
      <c r="HDP214" s="15"/>
      <c r="HDQ214" s="15"/>
      <c r="HDR214" s="15"/>
      <c r="HDS214" s="15"/>
      <c r="HDT214" s="15"/>
      <c r="HDU214" s="15"/>
      <c r="HDV214" s="15"/>
      <c r="HDW214" s="15"/>
      <c r="HDX214" s="15"/>
      <c r="HDY214" s="15"/>
      <c r="HDZ214" s="15"/>
      <c r="HEA214" s="15"/>
      <c r="HEB214" s="15"/>
      <c r="HEC214" s="15"/>
      <c r="HED214" s="15"/>
      <c r="HEE214" s="15"/>
      <c r="HEF214" s="15"/>
      <c r="HEG214" s="15"/>
      <c r="HEH214" s="15"/>
      <c r="HEI214" s="15"/>
      <c r="HEJ214" s="15"/>
      <c r="HEK214" s="15"/>
      <c r="HEL214" s="15"/>
      <c r="HEM214" s="15"/>
      <c r="HEN214" s="15"/>
      <c r="HEO214" s="15"/>
      <c r="HEP214" s="15"/>
      <c r="HEQ214" s="15"/>
      <c r="HER214" s="15"/>
      <c r="HES214" s="15"/>
      <c r="HET214" s="15"/>
      <c r="HEU214" s="15"/>
      <c r="HEV214" s="15"/>
      <c r="HEW214" s="15"/>
      <c r="HEX214" s="15"/>
      <c r="HEY214" s="15"/>
      <c r="HEZ214" s="15"/>
      <c r="HFA214" s="15"/>
      <c r="HFB214" s="15"/>
      <c r="HFC214" s="15"/>
      <c r="HFD214" s="15"/>
      <c r="HFE214" s="15"/>
      <c r="HFF214" s="15"/>
      <c r="HFG214" s="15"/>
      <c r="HFH214" s="15"/>
      <c r="HFI214" s="15"/>
      <c r="HFJ214" s="15"/>
      <c r="HFK214" s="15"/>
      <c r="HFL214" s="15"/>
      <c r="HFM214" s="15"/>
      <c r="HFN214" s="15"/>
      <c r="HFO214" s="15"/>
      <c r="HFP214" s="15"/>
      <c r="HFQ214" s="15"/>
      <c r="HFR214" s="15"/>
      <c r="HFS214" s="15"/>
      <c r="HFT214" s="15"/>
      <c r="HFU214" s="15"/>
      <c r="HFV214" s="15"/>
      <c r="HFW214" s="15"/>
      <c r="HFX214" s="15"/>
      <c r="HFY214" s="15"/>
      <c r="HFZ214" s="15"/>
      <c r="HGA214" s="15"/>
      <c r="HGB214" s="15"/>
      <c r="HGC214" s="15"/>
      <c r="HGD214" s="15"/>
      <c r="HGE214" s="15"/>
      <c r="HGF214" s="15"/>
      <c r="HGG214" s="15"/>
      <c r="HGH214" s="15"/>
      <c r="HGI214" s="15"/>
      <c r="HGJ214" s="15"/>
      <c r="HGK214" s="15"/>
      <c r="HGL214" s="15"/>
      <c r="HGM214" s="15"/>
      <c r="HGN214" s="15"/>
      <c r="HGO214" s="15"/>
      <c r="HGP214" s="15"/>
      <c r="HGQ214" s="15"/>
      <c r="HGR214" s="15"/>
      <c r="HGS214" s="15"/>
      <c r="HGT214" s="15"/>
      <c r="HGU214" s="15"/>
      <c r="HGV214" s="15"/>
      <c r="HGW214" s="15"/>
      <c r="HGX214" s="15"/>
      <c r="HGY214" s="15"/>
      <c r="HGZ214" s="15"/>
      <c r="HHA214" s="15"/>
      <c r="HHB214" s="15"/>
      <c r="HHC214" s="15"/>
      <c r="HHD214" s="15"/>
      <c r="HHE214" s="15"/>
      <c r="HHF214" s="15"/>
      <c r="HHG214" s="15"/>
      <c r="HHH214" s="15"/>
      <c r="HHI214" s="15"/>
      <c r="HHJ214" s="15"/>
      <c r="HHK214" s="15"/>
      <c r="HHL214" s="15"/>
      <c r="HHM214" s="15"/>
      <c r="HHN214" s="15"/>
      <c r="HHO214" s="15"/>
      <c r="HHP214" s="15"/>
      <c r="HHQ214" s="15"/>
      <c r="HHR214" s="15"/>
      <c r="HHS214" s="15"/>
      <c r="HHT214" s="15"/>
      <c r="HHU214" s="15"/>
      <c r="HHV214" s="15"/>
      <c r="HHW214" s="15"/>
      <c r="HHX214" s="15"/>
      <c r="HHY214" s="15"/>
      <c r="HHZ214" s="15"/>
      <c r="HIA214" s="15"/>
      <c r="HIB214" s="15"/>
      <c r="HIC214" s="15"/>
      <c r="HID214" s="15"/>
      <c r="HIE214" s="15"/>
      <c r="HIF214" s="15"/>
      <c r="HIG214" s="15"/>
      <c r="HIH214" s="15"/>
      <c r="HII214" s="15"/>
      <c r="HIJ214" s="15"/>
      <c r="HIK214" s="15"/>
      <c r="HIL214" s="15"/>
      <c r="HIM214" s="15"/>
      <c r="HIN214" s="15"/>
      <c r="HIO214" s="15"/>
      <c r="HIP214" s="15"/>
      <c r="HIQ214" s="15"/>
      <c r="HIR214" s="15"/>
      <c r="HIS214" s="15"/>
      <c r="HIT214" s="15"/>
      <c r="HIU214" s="15"/>
      <c r="HIV214" s="15"/>
      <c r="HIW214" s="15"/>
      <c r="HIX214" s="15"/>
      <c r="HIY214" s="15"/>
      <c r="HIZ214" s="15"/>
      <c r="HJA214" s="15"/>
      <c r="HJB214" s="15"/>
      <c r="HJC214" s="15"/>
      <c r="HJD214" s="15"/>
      <c r="HJE214" s="15"/>
      <c r="HJF214" s="15"/>
      <c r="HJG214" s="15"/>
      <c r="HJH214" s="15"/>
      <c r="HJI214" s="15"/>
      <c r="HJJ214" s="15"/>
      <c r="HJK214" s="15"/>
      <c r="HJL214" s="15"/>
      <c r="HJM214" s="15"/>
      <c r="HJN214" s="15"/>
      <c r="HJO214" s="15"/>
      <c r="HJP214" s="15"/>
      <c r="HJQ214" s="15"/>
      <c r="HJR214" s="15"/>
      <c r="HJS214" s="15"/>
      <c r="HJT214" s="15"/>
      <c r="HJU214" s="15"/>
      <c r="HJV214" s="15"/>
      <c r="HJW214" s="15"/>
      <c r="HJX214" s="15"/>
      <c r="HJY214" s="15"/>
      <c r="HJZ214" s="15"/>
      <c r="HKA214" s="15"/>
      <c r="HKB214" s="15"/>
      <c r="HKC214" s="15"/>
      <c r="HKD214" s="15"/>
      <c r="HKE214" s="15"/>
      <c r="HKF214" s="15"/>
      <c r="HKG214" s="15"/>
      <c r="HKH214" s="15"/>
      <c r="HKI214" s="15"/>
      <c r="HKJ214" s="15"/>
      <c r="HKK214" s="15"/>
      <c r="HKL214" s="15"/>
      <c r="HKM214" s="15"/>
      <c r="HKN214" s="15"/>
      <c r="HKO214" s="15"/>
      <c r="HKP214" s="15"/>
      <c r="HKQ214" s="15"/>
      <c r="HKR214" s="15"/>
      <c r="HKS214" s="15"/>
      <c r="HKT214" s="15"/>
      <c r="HKU214" s="15"/>
      <c r="HKV214" s="15"/>
      <c r="HKW214" s="15"/>
      <c r="HKX214" s="15"/>
      <c r="HKY214" s="15"/>
      <c r="HKZ214" s="15"/>
      <c r="HLA214" s="15"/>
      <c r="HLB214" s="15"/>
      <c r="HLC214" s="15"/>
      <c r="HLD214" s="15"/>
      <c r="HLE214" s="15"/>
      <c r="HLF214" s="15"/>
      <c r="HLG214" s="15"/>
      <c r="HLH214" s="15"/>
      <c r="HLI214" s="15"/>
      <c r="HLJ214" s="15"/>
      <c r="HLK214" s="15"/>
      <c r="HLL214" s="15"/>
      <c r="HLM214" s="15"/>
      <c r="HLN214" s="15"/>
      <c r="HLO214" s="15"/>
      <c r="HLP214" s="15"/>
      <c r="HLQ214" s="15"/>
      <c r="HLR214" s="15"/>
      <c r="HLS214" s="15"/>
      <c r="HLT214" s="15"/>
      <c r="HLU214" s="15"/>
      <c r="HLV214" s="15"/>
      <c r="HLW214" s="15"/>
      <c r="HLX214" s="15"/>
      <c r="HLY214" s="15"/>
      <c r="HLZ214" s="15"/>
      <c r="HMA214" s="15"/>
      <c r="HMB214" s="15"/>
      <c r="HMC214" s="15"/>
      <c r="HMD214" s="15"/>
      <c r="HME214" s="15"/>
      <c r="HMF214" s="15"/>
      <c r="HMG214" s="15"/>
      <c r="HMH214" s="15"/>
      <c r="HMI214" s="15"/>
      <c r="HMJ214" s="15"/>
      <c r="HMK214" s="15"/>
      <c r="HML214" s="15"/>
      <c r="HMM214" s="15"/>
      <c r="HMN214" s="15"/>
      <c r="HMO214" s="15"/>
      <c r="HMP214" s="15"/>
      <c r="HMQ214" s="15"/>
      <c r="HMR214" s="15"/>
      <c r="HMS214" s="15"/>
      <c r="HMT214" s="15"/>
      <c r="HMU214" s="15"/>
      <c r="HMV214" s="15"/>
      <c r="HMW214" s="15"/>
      <c r="HMX214" s="15"/>
      <c r="HMY214" s="15"/>
      <c r="HMZ214" s="15"/>
      <c r="HNA214" s="15"/>
      <c r="HNB214" s="15"/>
      <c r="HNC214" s="15"/>
      <c r="HND214" s="15"/>
      <c r="HNE214" s="15"/>
      <c r="HNF214" s="15"/>
      <c r="HNG214" s="15"/>
      <c r="HNH214" s="15"/>
      <c r="HNI214" s="15"/>
      <c r="HNJ214" s="15"/>
      <c r="HNK214" s="15"/>
      <c r="HNL214" s="15"/>
      <c r="HNM214" s="15"/>
      <c r="HNN214" s="15"/>
      <c r="HNO214" s="15"/>
      <c r="HNP214" s="15"/>
      <c r="HNQ214" s="15"/>
      <c r="HNR214" s="15"/>
      <c r="HNS214" s="15"/>
      <c r="HNT214" s="15"/>
      <c r="HNU214" s="15"/>
      <c r="HNV214" s="15"/>
      <c r="HNW214" s="15"/>
      <c r="HNX214" s="15"/>
      <c r="HNY214" s="15"/>
      <c r="HNZ214" s="15"/>
      <c r="HOA214" s="15"/>
      <c r="HOB214" s="15"/>
      <c r="HOC214" s="15"/>
      <c r="HOD214" s="15"/>
      <c r="HOE214" s="15"/>
      <c r="HOF214" s="15"/>
      <c r="HOG214" s="15"/>
      <c r="HOH214" s="15"/>
      <c r="HOI214" s="15"/>
      <c r="HOJ214" s="15"/>
      <c r="HOK214" s="15"/>
      <c r="HOL214" s="15"/>
      <c r="HOM214" s="15"/>
      <c r="HON214" s="15"/>
      <c r="HOO214" s="15"/>
      <c r="HOP214" s="15"/>
      <c r="HOQ214" s="15"/>
      <c r="HOR214" s="15"/>
      <c r="HOS214" s="15"/>
      <c r="HOT214" s="15"/>
      <c r="HOU214" s="15"/>
      <c r="HOV214" s="15"/>
      <c r="HOW214" s="15"/>
      <c r="HOX214" s="15"/>
      <c r="HOY214" s="15"/>
      <c r="HOZ214" s="15"/>
      <c r="HPA214" s="15"/>
      <c r="HPB214" s="15"/>
      <c r="HPC214" s="15"/>
      <c r="HPD214" s="15"/>
      <c r="HPE214" s="15"/>
      <c r="HPF214" s="15"/>
      <c r="HPG214" s="15"/>
      <c r="HPH214" s="15"/>
      <c r="HPI214" s="15"/>
      <c r="HPJ214" s="15"/>
      <c r="HPK214" s="15"/>
      <c r="HPL214" s="15"/>
      <c r="HPM214" s="15"/>
      <c r="HPN214" s="15"/>
      <c r="HPO214" s="15"/>
      <c r="HPP214" s="15"/>
      <c r="HPQ214" s="15"/>
      <c r="HPR214" s="15"/>
      <c r="HPS214" s="15"/>
      <c r="HPT214" s="15"/>
      <c r="HPU214" s="15"/>
      <c r="HPV214" s="15"/>
      <c r="HPW214" s="15"/>
      <c r="HPX214" s="15"/>
      <c r="HPY214" s="15"/>
      <c r="HPZ214" s="15"/>
      <c r="HQA214" s="15"/>
      <c r="HQB214" s="15"/>
      <c r="HQC214" s="15"/>
      <c r="HQD214" s="15"/>
      <c r="HQE214" s="15"/>
      <c r="HQF214" s="15"/>
      <c r="HQG214" s="15"/>
      <c r="HQH214" s="15"/>
      <c r="HQI214" s="15"/>
      <c r="HQJ214" s="15"/>
      <c r="HQK214" s="15"/>
      <c r="HQL214" s="15"/>
      <c r="HQM214" s="15"/>
      <c r="HQN214" s="15"/>
      <c r="HQO214" s="15"/>
      <c r="HQP214" s="15"/>
      <c r="HQQ214" s="15"/>
      <c r="HQR214" s="15"/>
      <c r="HQS214" s="15"/>
      <c r="HQT214" s="15"/>
      <c r="HQU214" s="15"/>
      <c r="HQV214" s="15"/>
      <c r="HQW214" s="15"/>
      <c r="HQX214" s="15"/>
      <c r="HQY214" s="15"/>
      <c r="HQZ214" s="15"/>
      <c r="HRA214" s="15"/>
      <c r="HRB214" s="15"/>
      <c r="HRC214" s="15"/>
      <c r="HRD214" s="15"/>
      <c r="HRE214" s="15"/>
      <c r="HRF214" s="15"/>
      <c r="HRG214" s="15"/>
      <c r="HRH214" s="15"/>
      <c r="HRI214" s="15"/>
      <c r="HRJ214" s="15"/>
      <c r="HRK214" s="15"/>
      <c r="HRL214" s="15"/>
      <c r="HRM214" s="15"/>
      <c r="HRN214" s="15"/>
      <c r="HRO214" s="15"/>
      <c r="HRP214" s="15"/>
      <c r="HRQ214" s="15"/>
      <c r="HRR214" s="15"/>
      <c r="HRS214" s="15"/>
      <c r="HRT214" s="15"/>
      <c r="HRU214" s="15"/>
      <c r="HRV214" s="15"/>
      <c r="HRW214" s="15"/>
      <c r="HRX214" s="15"/>
      <c r="HRY214" s="15"/>
      <c r="HRZ214" s="15"/>
      <c r="HSA214" s="15"/>
      <c r="HSB214" s="15"/>
      <c r="HSC214" s="15"/>
      <c r="HSD214" s="15"/>
      <c r="HSE214" s="15"/>
      <c r="HSF214" s="15"/>
      <c r="HSG214" s="15"/>
      <c r="HSH214" s="15"/>
      <c r="HSI214" s="15"/>
      <c r="HSJ214" s="15"/>
      <c r="HSK214" s="15"/>
      <c r="HSL214" s="15"/>
      <c r="HSM214" s="15"/>
      <c r="HSN214" s="15"/>
      <c r="HSO214" s="15"/>
      <c r="HSP214" s="15"/>
      <c r="HSQ214" s="15"/>
      <c r="HSR214" s="15"/>
      <c r="HSS214" s="15"/>
      <c r="HST214" s="15"/>
      <c r="HSU214" s="15"/>
      <c r="HSV214" s="15"/>
      <c r="HSW214" s="15"/>
      <c r="HSX214" s="15"/>
      <c r="HSY214" s="15"/>
      <c r="HSZ214" s="15"/>
      <c r="HTA214" s="15"/>
      <c r="HTB214" s="15"/>
      <c r="HTC214" s="15"/>
      <c r="HTD214" s="15"/>
      <c r="HTE214" s="15"/>
      <c r="HTF214" s="15"/>
      <c r="HTG214" s="15"/>
      <c r="HTH214" s="15"/>
      <c r="HTI214" s="15"/>
      <c r="HTJ214" s="15"/>
      <c r="HTK214" s="15"/>
      <c r="HTL214" s="15"/>
      <c r="HTM214" s="15"/>
      <c r="HTN214" s="15"/>
      <c r="HTO214" s="15"/>
      <c r="HTP214" s="15"/>
      <c r="HTQ214" s="15"/>
      <c r="HTR214" s="15"/>
      <c r="HTS214" s="15"/>
      <c r="HTT214" s="15"/>
      <c r="HTU214" s="15"/>
      <c r="HTV214" s="15"/>
      <c r="HTW214" s="15"/>
      <c r="HTX214" s="15"/>
      <c r="HTY214" s="15"/>
      <c r="HTZ214" s="15"/>
      <c r="HUA214" s="15"/>
      <c r="HUB214" s="15"/>
      <c r="HUC214" s="15"/>
      <c r="HUD214" s="15"/>
      <c r="HUE214" s="15"/>
      <c r="HUF214" s="15"/>
      <c r="HUG214" s="15"/>
      <c r="HUH214" s="15"/>
      <c r="HUI214" s="15"/>
      <c r="HUJ214" s="15"/>
      <c r="HUK214" s="15"/>
      <c r="HUL214" s="15"/>
      <c r="HUM214" s="15"/>
      <c r="HUN214" s="15"/>
      <c r="HUO214" s="15"/>
      <c r="HUP214" s="15"/>
      <c r="HUQ214" s="15"/>
      <c r="HUR214" s="15"/>
      <c r="HUS214" s="15"/>
      <c r="HUT214" s="15"/>
      <c r="HUU214" s="15"/>
      <c r="HUV214" s="15"/>
      <c r="HUW214" s="15"/>
      <c r="HUX214" s="15"/>
      <c r="HUY214" s="15"/>
      <c r="HUZ214" s="15"/>
      <c r="HVA214" s="15"/>
      <c r="HVB214" s="15"/>
      <c r="HVC214" s="15"/>
      <c r="HVD214" s="15"/>
      <c r="HVE214" s="15"/>
      <c r="HVF214" s="15"/>
      <c r="HVG214" s="15"/>
      <c r="HVH214" s="15"/>
      <c r="HVI214" s="15"/>
      <c r="HVJ214" s="15"/>
      <c r="HVK214" s="15"/>
      <c r="HVL214" s="15"/>
      <c r="HVM214" s="15"/>
      <c r="HVN214" s="15"/>
      <c r="HVO214" s="15"/>
      <c r="HVP214" s="15"/>
      <c r="HVQ214" s="15"/>
      <c r="HVR214" s="15"/>
      <c r="HVS214" s="15"/>
      <c r="HVT214" s="15"/>
      <c r="HVU214" s="15"/>
      <c r="HVV214" s="15"/>
      <c r="HVW214" s="15"/>
      <c r="HVX214" s="15"/>
      <c r="HVY214" s="15"/>
      <c r="HVZ214" s="15"/>
      <c r="HWA214" s="15"/>
      <c r="HWB214" s="15"/>
      <c r="HWC214" s="15"/>
      <c r="HWD214" s="15"/>
      <c r="HWE214" s="15"/>
      <c r="HWF214" s="15"/>
      <c r="HWG214" s="15"/>
      <c r="HWH214" s="15"/>
      <c r="HWI214" s="15"/>
      <c r="HWJ214" s="15"/>
      <c r="HWK214" s="15"/>
      <c r="HWL214" s="15"/>
      <c r="HWM214" s="15"/>
      <c r="HWN214" s="15"/>
      <c r="HWO214" s="15"/>
      <c r="HWP214" s="15"/>
      <c r="HWQ214" s="15"/>
      <c r="HWR214" s="15"/>
      <c r="HWS214" s="15"/>
      <c r="HWT214" s="15"/>
      <c r="HWU214" s="15"/>
      <c r="HWV214" s="15"/>
      <c r="HWW214" s="15"/>
      <c r="HWX214" s="15"/>
      <c r="HWY214" s="15"/>
      <c r="HWZ214" s="15"/>
      <c r="HXA214" s="15"/>
      <c r="HXB214" s="15"/>
      <c r="HXC214" s="15"/>
      <c r="HXD214" s="15"/>
      <c r="HXE214" s="15"/>
      <c r="HXF214" s="15"/>
      <c r="HXG214" s="15"/>
      <c r="HXH214" s="15"/>
      <c r="HXI214" s="15"/>
      <c r="HXJ214" s="15"/>
      <c r="HXK214" s="15"/>
      <c r="HXL214" s="15"/>
      <c r="HXM214" s="15"/>
      <c r="HXN214" s="15"/>
      <c r="HXO214" s="15"/>
      <c r="HXP214" s="15"/>
      <c r="HXQ214" s="15"/>
      <c r="HXR214" s="15"/>
      <c r="HXS214" s="15"/>
      <c r="HXT214" s="15"/>
      <c r="HXU214" s="15"/>
      <c r="HXV214" s="15"/>
      <c r="HXW214" s="15"/>
      <c r="HXX214" s="15"/>
      <c r="HXY214" s="15"/>
      <c r="HXZ214" s="15"/>
      <c r="HYA214" s="15"/>
      <c r="HYB214" s="15"/>
      <c r="HYC214" s="15"/>
      <c r="HYD214" s="15"/>
      <c r="HYE214" s="15"/>
      <c r="HYF214" s="15"/>
      <c r="HYG214" s="15"/>
      <c r="HYH214" s="15"/>
      <c r="HYI214" s="15"/>
      <c r="HYJ214" s="15"/>
      <c r="HYK214" s="15"/>
      <c r="HYL214" s="15"/>
      <c r="HYM214" s="15"/>
      <c r="HYN214" s="15"/>
      <c r="HYO214" s="15"/>
      <c r="HYP214" s="15"/>
      <c r="HYQ214" s="15"/>
      <c r="HYR214" s="15"/>
      <c r="HYS214" s="15"/>
      <c r="HYT214" s="15"/>
      <c r="HYU214" s="15"/>
      <c r="HYV214" s="15"/>
      <c r="HYW214" s="15"/>
      <c r="HYX214" s="15"/>
      <c r="HYY214" s="15"/>
      <c r="HYZ214" s="15"/>
      <c r="HZA214" s="15"/>
      <c r="HZB214" s="15"/>
      <c r="HZC214" s="15"/>
      <c r="HZD214" s="15"/>
      <c r="HZE214" s="15"/>
      <c r="HZF214" s="15"/>
      <c r="HZG214" s="15"/>
      <c r="HZH214" s="15"/>
      <c r="HZI214" s="15"/>
      <c r="HZJ214" s="15"/>
      <c r="HZK214" s="15"/>
      <c r="HZL214" s="15"/>
      <c r="HZM214" s="15"/>
      <c r="HZN214" s="15"/>
      <c r="HZO214" s="15"/>
      <c r="HZP214" s="15"/>
      <c r="HZQ214" s="15"/>
      <c r="HZR214" s="15"/>
      <c r="HZS214" s="15"/>
      <c r="HZT214" s="15"/>
      <c r="HZU214" s="15"/>
      <c r="HZV214" s="15"/>
      <c r="HZW214" s="15"/>
      <c r="HZX214" s="15"/>
      <c r="HZY214" s="15"/>
      <c r="HZZ214" s="15"/>
      <c r="IAA214" s="15"/>
      <c r="IAB214" s="15"/>
      <c r="IAC214" s="15"/>
      <c r="IAD214" s="15"/>
      <c r="IAE214" s="15"/>
      <c r="IAF214" s="15"/>
      <c r="IAG214" s="15"/>
      <c r="IAH214" s="15"/>
      <c r="IAI214" s="15"/>
      <c r="IAJ214" s="15"/>
      <c r="IAK214" s="15"/>
      <c r="IAL214" s="15"/>
      <c r="IAM214" s="15"/>
      <c r="IAN214" s="15"/>
      <c r="IAO214" s="15"/>
      <c r="IAP214" s="15"/>
      <c r="IAQ214" s="15"/>
      <c r="IAR214" s="15"/>
      <c r="IAS214" s="15"/>
      <c r="IAT214" s="15"/>
      <c r="IAU214" s="15"/>
      <c r="IAV214" s="15"/>
      <c r="IAW214" s="15"/>
      <c r="IAX214" s="15"/>
      <c r="IAY214" s="15"/>
      <c r="IAZ214" s="15"/>
      <c r="IBA214" s="15"/>
      <c r="IBB214" s="15"/>
      <c r="IBC214" s="15"/>
      <c r="IBD214" s="15"/>
      <c r="IBE214" s="15"/>
      <c r="IBF214" s="15"/>
      <c r="IBG214" s="15"/>
      <c r="IBH214" s="15"/>
      <c r="IBI214" s="15"/>
      <c r="IBJ214" s="15"/>
      <c r="IBK214" s="15"/>
      <c r="IBL214" s="15"/>
      <c r="IBM214" s="15"/>
      <c r="IBN214" s="15"/>
      <c r="IBO214" s="15"/>
      <c r="IBP214" s="15"/>
      <c r="IBQ214" s="15"/>
      <c r="IBR214" s="15"/>
      <c r="IBS214" s="15"/>
      <c r="IBT214" s="15"/>
      <c r="IBU214" s="15"/>
      <c r="IBV214" s="15"/>
      <c r="IBW214" s="15"/>
      <c r="IBX214" s="15"/>
      <c r="IBY214" s="15"/>
      <c r="IBZ214" s="15"/>
      <c r="ICA214" s="15"/>
      <c r="ICB214" s="15"/>
      <c r="ICC214" s="15"/>
      <c r="ICD214" s="15"/>
      <c r="ICE214" s="15"/>
      <c r="ICF214" s="15"/>
      <c r="ICG214" s="15"/>
      <c r="ICH214" s="15"/>
      <c r="ICI214" s="15"/>
      <c r="ICJ214" s="15"/>
      <c r="ICK214" s="15"/>
      <c r="ICL214" s="15"/>
      <c r="ICM214" s="15"/>
      <c r="ICN214" s="15"/>
      <c r="ICO214" s="15"/>
      <c r="ICP214" s="15"/>
      <c r="ICQ214" s="15"/>
      <c r="ICR214" s="15"/>
      <c r="ICS214" s="15"/>
      <c r="ICT214" s="15"/>
      <c r="ICU214" s="15"/>
      <c r="ICV214" s="15"/>
      <c r="ICW214" s="15"/>
      <c r="ICX214" s="15"/>
      <c r="ICY214" s="15"/>
      <c r="ICZ214" s="15"/>
      <c r="IDA214" s="15"/>
      <c r="IDB214" s="15"/>
      <c r="IDC214" s="15"/>
      <c r="IDD214" s="15"/>
      <c r="IDE214" s="15"/>
      <c r="IDF214" s="15"/>
      <c r="IDG214" s="15"/>
      <c r="IDH214" s="15"/>
      <c r="IDI214" s="15"/>
      <c r="IDJ214" s="15"/>
      <c r="IDK214" s="15"/>
      <c r="IDL214" s="15"/>
      <c r="IDM214" s="15"/>
      <c r="IDN214" s="15"/>
      <c r="IDO214" s="15"/>
      <c r="IDP214" s="15"/>
      <c r="IDQ214" s="15"/>
      <c r="IDR214" s="15"/>
      <c r="IDS214" s="15"/>
      <c r="IDT214" s="15"/>
      <c r="IDU214" s="15"/>
      <c r="IDV214" s="15"/>
      <c r="IDW214" s="15"/>
      <c r="IDX214" s="15"/>
      <c r="IDY214" s="15"/>
      <c r="IDZ214" s="15"/>
      <c r="IEA214" s="15"/>
      <c r="IEB214" s="15"/>
      <c r="IEC214" s="15"/>
      <c r="IED214" s="15"/>
      <c r="IEE214" s="15"/>
      <c r="IEF214" s="15"/>
      <c r="IEG214" s="15"/>
      <c r="IEH214" s="15"/>
      <c r="IEI214" s="15"/>
      <c r="IEJ214" s="15"/>
      <c r="IEK214" s="15"/>
      <c r="IEL214" s="15"/>
      <c r="IEM214" s="15"/>
      <c r="IEN214" s="15"/>
      <c r="IEO214" s="15"/>
      <c r="IEP214" s="15"/>
      <c r="IEQ214" s="15"/>
      <c r="IER214" s="15"/>
      <c r="IES214" s="15"/>
      <c r="IET214" s="15"/>
      <c r="IEU214" s="15"/>
      <c r="IEV214" s="15"/>
      <c r="IEW214" s="15"/>
      <c r="IEX214" s="15"/>
      <c r="IEY214" s="15"/>
      <c r="IEZ214" s="15"/>
      <c r="IFA214" s="15"/>
      <c r="IFB214" s="15"/>
      <c r="IFC214" s="15"/>
      <c r="IFD214" s="15"/>
      <c r="IFE214" s="15"/>
      <c r="IFF214" s="15"/>
      <c r="IFG214" s="15"/>
      <c r="IFH214" s="15"/>
      <c r="IFI214" s="15"/>
      <c r="IFJ214" s="15"/>
      <c r="IFK214" s="15"/>
      <c r="IFL214" s="15"/>
      <c r="IFM214" s="15"/>
      <c r="IFN214" s="15"/>
      <c r="IFO214" s="15"/>
      <c r="IFP214" s="15"/>
      <c r="IFQ214" s="15"/>
      <c r="IFR214" s="15"/>
      <c r="IFS214" s="15"/>
      <c r="IFT214" s="15"/>
      <c r="IFU214" s="15"/>
      <c r="IFV214" s="15"/>
      <c r="IFW214" s="15"/>
      <c r="IFX214" s="15"/>
      <c r="IFY214" s="15"/>
      <c r="IFZ214" s="15"/>
      <c r="IGA214" s="15"/>
      <c r="IGB214" s="15"/>
      <c r="IGC214" s="15"/>
      <c r="IGD214" s="15"/>
      <c r="IGE214" s="15"/>
      <c r="IGF214" s="15"/>
      <c r="IGG214" s="15"/>
      <c r="IGH214" s="15"/>
      <c r="IGI214" s="15"/>
      <c r="IGJ214" s="15"/>
      <c r="IGK214" s="15"/>
      <c r="IGL214" s="15"/>
      <c r="IGM214" s="15"/>
      <c r="IGN214" s="15"/>
      <c r="IGO214" s="15"/>
      <c r="IGP214" s="15"/>
      <c r="IGQ214" s="15"/>
      <c r="IGR214" s="15"/>
      <c r="IGS214" s="15"/>
      <c r="IGT214" s="15"/>
      <c r="IGU214" s="15"/>
      <c r="IGV214" s="15"/>
      <c r="IGW214" s="15"/>
      <c r="IGX214" s="15"/>
      <c r="IGY214" s="15"/>
      <c r="IGZ214" s="15"/>
      <c r="IHA214" s="15"/>
      <c r="IHB214" s="15"/>
      <c r="IHC214" s="15"/>
      <c r="IHD214" s="15"/>
      <c r="IHE214" s="15"/>
      <c r="IHF214" s="15"/>
      <c r="IHG214" s="15"/>
      <c r="IHH214" s="15"/>
      <c r="IHI214" s="15"/>
      <c r="IHJ214" s="15"/>
      <c r="IHK214" s="15"/>
      <c r="IHL214" s="15"/>
      <c r="IHM214" s="15"/>
      <c r="IHN214" s="15"/>
      <c r="IHO214" s="15"/>
      <c r="IHP214" s="15"/>
      <c r="IHQ214" s="15"/>
      <c r="IHR214" s="15"/>
      <c r="IHS214" s="15"/>
      <c r="IHT214" s="15"/>
      <c r="IHU214" s="15"/>
      <c r="IHV214" s="15"/>
      <c r="IHW214" s="15"/>
      <c r="IHX214" s="15"/>
      <c r="IHY214" s="15"/>
      <c r="IHZ214" s="15"/>
      <c r="IIA214" s="15"/>
      <c r="IIB214" s="15"/>
      <c r="IIC214" s="15"/>
      <c r="IID214" s="15"/>
      <c r="IIE214" s="15"/>
      <c r="IIF214" s="15"/>
      <c r="IIG214" s="15"/>
      <c r="IIH214" s="15"/>
      <c r="III214" s="15"/>
      <c r="IIJ214" s="15"/>
      <c r="IIK214" s="15"/>
      <c r="IIL214" s="15"/>
      <c r="IIM214" s="15"/>
      <c r="IIN214" s="15"/>
      <c r="IIO214" s="15"/>
      <c r="IIP214" s="15"/>
      <c r="IIQ214" s="15"/>
      <c r="IIR214" s="15"/>
      <c r="IIS214" s="15"/>
      <c r="IIT214" s="15"/>
      <c r="IIU214" s="15"/>
      <c r="IIV214" s="15"/>
      <c r="IIW214" s="15"/>
      <c r="IIX214" s="15"/>
      <c r="IIY214" s="15"/>
      <c r="IIZ214" s="15"/>
      <c r="IJA214" s="15"/>
      <c r="IJB214" s="15"/>
      <c r="IJC214" s="15"/>
      <c r="IJD214" s="15"/>
      <c r="IJE214" s="15"/>
      <c r="IJF214" s="15"/>
      <c r="IJG214" s="15"/>
      <c r="IJH214" s="15"/>
      <c r="IJI214" s="15"/>
      <c r="IJJ214" s="15"/>
      <c r="IJK214" s="15"/>
      <c r="IJL214" s="15"/>
      <c r="IJM214" s="15"/>
      <c r="IJN214" s="15"/>
      <c r="IJO214" s="15"/>
      <c r="IJP214" s="15"/>
      <c r="IJQ214" s="15"/>
      <c r="IJR214" s="15"/>
      <c r="IJS214" s="15"/>
      <c r="IJT214" s="15"/>
      <c r="IJU214" s="15"/>
      <c r="IJV214" s="15"/>
      <c r="IJW214" s="15"/>
      <c r="IJX214" s="15"/>
      <c r="IJY214" s="15"/>
      <c r="IJZ214" s="15"/>
      <c r="IKA214" s="15"/>
      <c r="IKB214" s="15"/>
      <c r="IKC214" s="15"/>
      <c r="IKD214" s="15"/>
      <c r="IKE214" s="15"/>
      <c r="IKF214" s="15"/>
      <c r="IKG214" s="15"/>
      <c r="IKH214" s="15"/>
      <c r="IKI214" s="15"/>
      <c r="IKJ214" s="15"/>
      <c r="IKK214" s="15"/>
      <c r="IKL214" s="15"/>
      <c r="IKM214" s="15"/>
      <c r="IKN214" s="15"/>
      <c r="IKO214" s="15"/>
      <c r="IKP214" s="15"/>
      <c r="IKQ214" s="15"/>
      <c r="IKR214" s="15"/>
      <c r="IKS214" s="15"/>
      <c r="IKT214" s="15"/>
      <c r="IKU214" s="15"/>
      <c r="IKV214" s="15"/>
      <c r="IKW214" s="15"/>
      <c r="IKX214" s="15"/>
      <c r="IKY214" s="15"/>
      <c r="IKZ214" s="15"/>
      <c r="ILA214" s="15"/>
      <c r="ILB214" s="15"/>
      <c r="ILC214" s="15"/>
      <c r="ILD214" s="15"/>
      <c r="ILE214" s="15"/>
      <c r="ILF214" s="15"/>
      <c r="ILG214" s="15"/>
      <c r="ILH214" s="15"/>
      <c r="ILI214" s="15"/>
      <c r="ILJ214" s="15"/>
      <c r="ILK214" s="15"/>
      <c r="ILL214" s="15"/>
      <c r="ILM214" s="15"/>
      <c r="ILN214" s="15"/>
      <c r="ILO214" s="15"/>
      <c r="ILP214" s="15"/>
      <c r="ILQ214" s="15"/>
      <c r="ILR214" s="15"/>
      <c r="ILS214" s="15"/>
      <c r="ILT214" s="15"/>
      <c r="ILU214" s="15"/>
      <c r="ILV214" s="15"/>
      <c r="ILW214" s="15"/>
      <c r="ILX214" s="15"/>
      <c r="ILY214" s="15"/>
      <c r="ILZ214" s="15"/>
      <c r="IMA214" s="15"/>
      <c r="IMB214" s="15"/>
      <c r="IMC214" s="15"/>
      <c r="IMD214" s="15"/>
      <c r="IME214" s="15"/>
      <c r="IMF214" s="15"/>
      <c r="IMG214" s="15"/>
      <c r="IMH214" s="15"/>
      <c r="IMI214" s="15"/>
      <c r="IMJ214" s="15"/>
      <c r="IMK214" s="15"/>
      <c r="IML214" s="15"/>
      <c r="IMM214" s="15"/>
      <c r="IMN214" s="15"/>
      <c r="IMO214" s="15"/>
      <c r="IMP214" s="15"/>
      <c r="IMQ214" s="15"/>
      <c r="IMR214" s="15"/>
      <c r="IMS214" s="15"/>
      <c r="IMT214" s="15"/>
      <c r="IMU214" s="15"/>
      <c r="IMV214" s="15"/>
      <c r="IMW214" s="15"/>
      <c r="IMX214" s="15"/>
      <c r="IMY214" s="15"/>
      <c r="IMZ214" s="15"/>
      <c r="INA214" s="15"/>
      <c r="INB214" s="15"/>
      <c r="INC214" s="15"/>
      <c r="IND214" s="15"/>
      <c r="INE214" s="15"/>
      <c r="INF214" s="15"/>
      <c r="ING214" s="15"/>
      <c r="INH214" s="15"/>
      <c r="INI214" s="15"/>
      <c r="INJ214" s="15"/>
      <c r="INK214" s="15"/>
      <c r="INL214" s="15"/>
      <c r="INM214" s="15"/>
      <c r="INN214" s="15"/>
      <c r="INO214" s="15"/>
      <c r="INP214" s="15"/>
      <c r="INQ214" s="15"/>
      <c r="INR214" s="15"/>
      <c r="INS214" s="15"/>
      <c r="INT214" s="15"/>
      <c r="INU214" s="15"/>
      <c r="INV214" s="15"/>
      <c r="INW214" s="15"/>
      <c r="INX214" s="15"/>
      <c r="INY214" s="15"/>
      <c r="INZ214" s="15"/>
      <c r="IOA214" s="15"/>
      <c r="IOB214" s="15"/>
      <c r="IOC214" s="15"/>
      <c r="IOD214" s="15"/>
      <c r="IOE214" s="15"/>
      <c r="IOF214" s="15"/>
      <c r="IOG214" s="15"/>
      <c r="IOH214" s="15"/>
      <c r="IOI214" s="15"/>
      <c r="IOJ214" s="15"/>
      <c r="IOK214" s="15"/>
      <c r="IOL214" s="15"/>
      <c r="IOM214" s="15"/>
      <c r="ION214" s="15"/>
      <c r="IOO214" s="15"/>
      <c r="IOP214" s="15"/>
      <c r="IOQ214" s="15"/>
      <c r="IOR214" s="15"/>
      <c r="IOS214" s="15"/>
      <c r="IOT214" s="15"/>
      <c r="IOU214" s="15"/>
      <c r="IOV214" s="15"/>
      <c r="IOW214" s="15"/>
      <c r="IOX214" s="15"/>
      <c r="IOY214" s="15"/>
      <c r="IOZ214" s="15"/>
      <c r="IPA214" s="15"/>
      <c r="IPB214" s="15"/>
      <c r="IPC214" s="15"/>
      <c r="IPD214" s="15"/>
      <c r="IPE214" s="15"/>
      <c r="IPF214" s="15"/>
      <c r="IPG214" s="15"/>
      <c r="IPH214" s="15"/>
      <c r="IPI214" s="15"/>
      <c r="IPJ214" s="15"/>
      <c r="IPK214" s="15"/>
      <c r="IPL214" s="15"/>
      <c r="IPM214" s="15"/>
      <c r="IPN214" s="15"/>
      <c r="IPO214" s="15"/>
      <c r="IPP214" s="15"/>
      <c r="IPQ214" s="15"/>
      <c r="IPR214" s="15"/>
      <c r="IPS214" s="15"/>
      <c r="IPT214" s="15"/>
      <c r="IPU214" s="15"/>
      <c r="IPV214" s="15"/>
      <c r="IPW214" s="15"/>
      <c r="IPX214" s="15"/>
      <c r="IPY214" s="15"/>
      <c r="IPZ214" s="15"/>
      <c r="IQA214" s="15"/>
      <c r="IQB214" s="15"/>
      <c r="IQC214" s="15"/>
      <c r="IQD214" s="15"/>
      <c r="IQE214" s="15"/>
      <c r="IQF214" s="15"/>
      <c r="IQG214" s="15"/>
      <c r="IQH214" s="15"/>
      <c r="IQI214" s="15"/>
      <c r="IQJ214" s="15"/>
      <c r="IQK214" s="15"/>
      <c r="IQL214" s="15"/>
      <c r="IQM214" s="15"/>
      <c r="IQN214" s="15"/>
      <c r="IQO214" s="15"/>
      <c r="IQP214" s="15"/>
      <c r="IQQ214" s="15"/>
      <c r="IQR214" s="15"/>
      <c r="IQS214" s="15"/>
      <c r="IQT214" s="15"/>
      <c r="IQU214" s="15"/>
      <c r="IQV214" s="15"/>
      <c r="IQW214" s="15"/>
      <c r="IQX214" s="15"/>
      <c r="IQY214" s="15"/>
      <c r="IQZ214" s="15"/>
      <c r="IRA214" s="15"/>
      <c r="IRB214" s="15"/>
      <c r="IRC214" s="15"/>
      <c r="IRD214" s="15"/>
      <c r="IRE214" s="15"/>
      <c r="IRF214" s="15"/>
      <c r="IRG214" s="15"/>
      <c r="IRH214" s="15"/>
      <c r="IRI214" s="15"/>
      <c r="IRJ214" s="15"/>
      <c r="IRK214" s="15"/>
      <c r="IRL214" s="15"/>
      <c r="IRM214" s="15"/>
      <c r="IRN214" s="15"/>
      <c r="IRO214" s="15"/>
      <c r="IRP214" s="15"/>
      <c r="IRQ214" s="15"/>
      <c r="IRR214" s="15"/>
      <c r="IRS214" s="15"/>
      <c r="IRT214" s="15"/>
      <c r="IRU214" s="15"/>
      <c r="IRV214" s="15"/>
      <c r="IRW214" s="15"/>
      <c r="IRX214" s="15"/>
      <c r="IRY214" s="15"/>
      <c r="IRZ214" s="15"/>
      <c r="ISA214" s="15"/>
      <c r="ISB214" s="15"/>
      <c r="ISC214" s="15"/>
      <c r="ISD214" s="15"/>
      <c r="ISE214" s="15"/>
      <c r="ISF214" s="15"/>
      <c r="ISG214" s="15"/>
      <c r="ISH214" s="15"/>
      <c r="ISI214" s="15"/>
      <c r="ISJ214" s="15"/>
      <c r="ISK214" s="15"/>
      <c r="ISL214" s="15"/>
      <c r="ISM214" s="15"/>
      <c r="ISN214" s="15"/>
      <c r="ISO214" s="15"/>
      <c r="ISP214" s="15"/>
      <c r="ISQ214" s="15"/>
      <c r="ISR214" s="15"/>
      <c r="ISS214" s="15"/>
      <c r="IST214" s="15"/>
      <c r="ISU214" s="15"/>
      <c r="ISV214" s="15"/>
      <c r="ISW214" s="15"/>
      <c r="ISX214" s="15"/>
      <c r="ISY214" s="15"/>
      <c r="ISZ214" s="15"/>
      <c r="ITA214" s="15"/>
      <c r="ITB214" s="15"/>
      <c r="ITC214" s="15"/>
      <c r="ITD214" s="15"/>
      <c r="ITE214" s="15"/>
      <c r="ITF214" s="15"/>
      <c r="ITG214" s="15"/>
      <c r="ITH214" s="15"/>
      <c r="ITI214" s="15"/>
      <c r="ITJ214" s="15"/>
      <c r="ITK214" s="15"/>
      <c r="ITL214" s="15"/>
      <c r="ITM214" s="15"/>
      <c r="ITN214" s="15"/>
      <c r="ITO214" s="15"/>
      <c r="ITP214" s="15"/>
      <c r="ITQ214" s="15"/>
      <c r="ITR214" s="15"/>
      <c r="ITS214" s="15"/>
      <c r="ITT214" s="15"/>
      <c r="ITU214" s="15"/>
      <c r="ITV214" s="15"/>
      <c r="ITW214" s="15"/>
      <c r="ITX214" s="15"/>
      <c r="ITY214" s="15"/>
      <c r="ITZ214" s="15"/>
      <c r="IUA214" s="15"/>
      <c r="IUB214" s="15"/>
      <c r="IUC214" s="15"/>
      <c r="IUD214" s="15"/>
      <c r="IUE214" s="15"/>
      <c r="IUF214" s="15"/>
      <c r="IUG214" s="15"/>
      <c r="IUH214" s="15"/>
      <c r="IUI214" s="15"/>
      <c r="IUJ214" s="15"/>
      <c r="IUK214" s="15"/>
      <c r="IUL214" s="15"/>
      <c r="IUM214" s="15"/>
      <c r="IUN214" s="15"/>
      <c r="IUO214" s="15"/>
      <c r="IUP214" s="15"/>
      <c r="IUQ214" s="15"/>
      <c r="IUR214" s="15"/>
      <c r="IUS214" s="15"/>
      <c r="IUT214" s="15"/>
      <c r="IUU214" s="15"/>
      <c r="IUV214" s="15"/>
      <c r="IUW214" s="15"/>
      <c r="IUX214" s="15"/>
      <c r="IUY214" s="15"/>
      <c r="IUZ214" s="15"/>
      <c r="IVA214" s="15"/>
      <c r="IVB214" s="15"/>
      <c r="IVC214" s="15"/>
      <c r="IVD214" s="15"/>
      <c r="IVE214" s="15"/>
      <c r="IVF214" s="15"/>
      <c r="IVG214" s="15"/>
      <c r="IVH214" s="15"/>
      <c r="IVI214" s="15"/>
      <c r="IVJ214" s="15"/>
      <c r="IVK214" s="15"/>
      <c r="IVL214" s="15"/>
      <c r="IVM214" s="15"/>
      <c r="IVN214" s="15"/>
      <c r="IVO214" s="15"/>
      <c r="IVP214" s="15"/>
      <c r="IVQ214" s="15"/>
      <c r="IVR214" s="15"/>
      <c r="IVS214" s="15"/>
      <c r="IVT214" s="15"/>
      <c r="IVU214" s="15"/>
      <c r="IVV214" s="15"/>
      <c r="IVW214" s="15"/>
      <c r="IVX214" s="15"/>
      <c r="IVY214" s="15"/>
      <c r="IVZ214" s="15"/>
      <c r="IWA214" s="15"/>
      <c r="IWB214" s="15"/>
      <c r="IWC214" s="15"/>
      <c r="IWD214" s="15"/>
      <c r="IWE214" s="15"/>
      <c r="IWF214" s="15"/>
      <c r="IWG214" s="15"/>
      <c r="IWH214" s="15"/>
      <c r="IWI214" s="15"/>
      <c r="IWJ214" s="15"/>
      <c r="IWK214" s="15"/>
      <c r="IWL214" s="15"/>
      <c r="IWM214" s="15"/>
      <c r="IWN214" s="15"/>
      <c r="IWO214" s="15"/>
      <c r="IWP214" s="15"/>
      <c r="IWQ214" s="15"/>
      <c r="IWR214" s="15"/>
      <c r="IWS214" s="15"/>
      <c r="IWT214" s="15"/>
      <c r="IWU214" s="15"/>
      <c r="IWV214" s="15"/>
      <c r="IWW214" s="15"/>
      <c r="IWX214" s="15"/>
      <c r="IWY214" s="15"/>
      <c r="IWZ214" s="15"/>
      <c r="IXA214" s="15"/>
      <c r="IXB214" s="15"/>
      <c r="IXC214" s="15"/>
      <c r="IXD214" s="15"/>
      <c r="IXE214" s="15"/>
      <c r="IXF214" s="15"/>
      <c r="IXG214" s="15"/>
      <c r="IXH214" s="15"/>
      <c r="IXI214" s="15"/>
      <c r="IXJ214" s="15"/>
      <c r="IXK214" s="15"/>
      <c r="IXL214" s="15"/>
      <c r="IXM214" s="15"/>
      <c r="IXN214" s="15"/>
      <c r="IXO214" s="15"/>
      <c r="IXP214" s="15"/>
      <c r="IXQ214" s="15"/>
      <c r="IXR214" s="15"/>
      <c r="IXS214" s="15"/>
      <c r="IXT214" s="15"/>
      <c r="IXU214" s="15"/>
      <c r="IXV214" s="15"/>
      <c r="IXW214" s="15"/>
      <c r="IXX214" s="15"/>
      <c r="IXY214" s="15"/>
      <c r="IXZ214" s="15"/>
      <c r="IYA214" s="15"/>
      <c r="IYB214" s="15"/>
      <c r="IYC214" s="15"/>
      <c r="IYD214" s="15"/>
      <c r="IYE214" s="15"/>
      <c r="IYF214" s="15"/>
      <c r="IYG214" s="15"/>
      <c r="IYH214" s="15"/>
      <c r="IYI214" s="15"/>
      <c r="IYJ214" s="15"/>
      <c r="IYK214" s="15"/>
      <c r="IYL214" s="15"/>
      <c r="IYM214" s="15"/>
      <c r="IYN214" s="15"/>
      <c r="IYO214" s="15"/>
      <c r="IYP214" s="15"/>
      <c r="IYQ214" s="15"/>
      <c r="IYR214" s="15"/>
      <c r="IYS214" s="15"/>
      <c r="IYT214" s="15"/>
      <c r="IYU214" s="15"/>
      <c r="IYV214" s="15"/>
      <c r="IYW214" s="15"/>
      <c r="IYX214" s="15"/>
      <c r="IYY214" s="15"/>
      <c r="IYZ214" s="15"/>
      <c r="IZA214" s="15"/>
      <c r="IZB214" s="15"/>
      <c r="IZC214" s="15"/>
      <c r="IZD214" s="15"/>
      <c r="IZE214" s="15"/>
      <c r="IZF214" s="15"/>
      <c r="IZG214" s="15"/>
      <c r="IZH214" s="15"/>
      <c r="IZI214" s="15"/>
      <c r="IZJ214" s="15"/>
      <c r="IZK214" s="15"/>
      <c r="IZL214" s="15"/>
      <c r="IZM214" s="15"/>
      <c r="IZN214" s="15"/>
      <c r="IZO214" s="15"/>
      <c r="IZP214" s="15"/>
      <c r="IZQ214" s="15"/>
      <c r="IZR214" s="15"/>
      <c r="IZS214" s="15"/>
      <c r="IZT214" s="15"/>
      <c r="IZU214" s="15"/>
      <c r="IZV214" s="15"/>
      <c r="IZW214" s="15"/>
      <c r="IZX214" s="15"/>
      <c r="IZY214" s="15"/>
      <c r="IZZ214" s="15"/>
      <c r="JAA214" s="15"/>
      <c r="JAB214" s="15"/>
      <c r="JAC214" s="15"/>
      <c r="JAD214" s="15"/>
      <c r="JAE214" s="15"/>
      <c r="JAF214" s="15"/>
      <c r="JAG214" s="15"/>
      <c r="JAH214" s="15"/>
      <c r="JAI214" s="15"/>
      <c r="JAJ214" s="15"/>
      <c r="JAK214" s="15"/>
      <c r="JAL214" s="15"/>
      <c r="JAM214" s="15"/>
      <c r="JAN214" s="15"/>
      <c r="JAO214" s="15"/>
      <c r="JAP214" s="15"/>
      <c r="JAQ214" s="15"/>
      <c r="JAR214" s="15"/>
      <c r="JAS214" s="15"/>
      <c r="JAT214" s="15"/>
      <c r="JAU214" s="15"/>
      <c r="JAV214" s="15"/>
      <c r="JAW214" s="15"/>
      <c r="JAX214" s="15"/>
      <c r="JAY214" s="15"/>
      <c r="JAZ214" s="15"/>
      <c r="JBA214" s="15"/>
      <c r="JBB214" s="15"/>
      <c r="JBC214" s="15"/>
      <c r="JBD214" s="15"/>
      <c r="JBE214" s="15"/>
      <c r="JBF214" s="15"/>
      <c r="JBG214" s="15"/>
      <c r="JBH214" s="15"/>
      <c r="JBI214" s="15"/>
      <c r="JBJ214" s="15"/>
      <c r="JBK214" s="15"/>
      <c r="JBL214" s="15"/>
      <c r="JBM214" s="15"/>
      <c r="JBN214" s="15"/>
      <c r="JBO214" s="15"/>
      <c r="JBP214" s="15"/>
      <c r="JBQ214" s="15"/>
      <c r="JBR214" s="15"/>
      <c r="JBS214" s="15"/>
      <c r="JBT214" s="15"/>
      <c r="JBU214" s="15"/>
      <c r="JBV214" s="15"/>
      <c r="JBW214" s="15"/>
      <c r="JBX214" s="15"/>
      <c r="JBY214" s="15"/>
      <c r="JBZ214" s="15"/>
      <c r="JCA214" s="15"/>
      <c r="JCB214" s="15"/>
      <c r="JCC214" s="15"/>
      <c r="JCD214" s="15"/>
      <c r="JCE214" s="15"/>
      <c r="JCF214" s="15"/>
      <c r="JCG214" s="15"/>
      <c r="JCH214" s="15"/>
      <c r="JCI214" s="15"/>
      <c r="JCJ214" s="15"/>
      <c r="JCK214" s="15"/>
      <c r="JCL214" s="15"/>
      <c r="JCM214" s="15"/>
      <c r="JCN214" s="15"/>
      <c r="JCO214" s="15"/>
      <c r="JCP214" s="15"/>
      <c r="JCQ214" s="15"/>
      <c r="JCR214" s="15"/>
      <c r="JCS214" s="15"/>
      <c r="JCT214" s="15"/>
      <c r="JCU214" s="15"/>
      <c r="JCV214" s="15"/>
      <c r="JCW214" s="15"/>
      <c r="JCX214" s="15"/>
      <c r="JCY214" s="15"/>
      <c r="JCZ214" s="15"/>
      <c r="JDA214" s="15"/>
      <c r="JDB214" s="15"/>
      <c r="JDC214" s="15"/>
      <c r="JDD214" s="15"/>
      <c r="JDE214" s="15"/>
      <c r="JDF214" s="15"/>
      <c r="JDG214" s="15"/>
      <c r="JDH214" s="15"/>
      <c r="JDI214" s="15"/>
      <c r="JDJ214" s="15"/>
      <c r="JDK214" s="15"/>
      <c r="JDL214" s="15"/>
      <c r="JDM214" s="15"/>
      <c r="JDN214" s="15"/>
      <c r="JDO214" s="15"/>
      <c r="JDP214" s="15"/>
      <c r="JDQ214" s="15"/>
      <c r="JDR214" s="15"/>
      <c r="JDS214" s="15"/>
      <c r="JDT214" s="15"/>
      <c r="JDU214" s="15"/>
      <c r="JDV214" s="15"/>
      <c r="JDW214" s="15"/>
      <c r="JDX214" s="15"/>
      <c r="JDY214" s="15"/>
      <c r="JDZ214" s="15"/>
      <c r="JEA214" s="15"/>
      <c r="JEB214" s="15"/>
      <c r="JEC214" s="15"/>
      <c r="JED214" s="15"/>
      <c r="JEE214" s="15"/>
      <c r="JEF214" s="15"/>
      <c r="JEG214" s="15"/>
      <c r="JEH214" s="15"/>
      <c r="JEI214" s="15"/>
      <c r="JEJ214" s="15"/>
      <c r="JEK214" s="15"/>
      <c r="JEL214" s="15"/>
      <c r="JEM214" s="15"/>
      <c r="JEN214" s="15"/>
      <c r="JEO214" s="15"/>
      <c r="JEP214" s="15"/>
      <c r="JEQ214" s="15"/>
      <c r="JER214" s="15"/>
      <c r="JES214" s="15"/>
      <c r="JET214" s="15"/>
      <c r="JEU214" s="15"/>
      <c r="JEV214" s="15"/>
      <c r="JEW214" s="15"/>
      <c r="JEX214" s="15"/>
      <c r="JEY214" s="15"/>
      <c r="JEZ214" s="15"/>
      <c r="JFA214" s="15"/>
      <c r="JFB214" s="15"/>
      <c r="JFC214" s="15"/>
      <c r="JFD214" s="15"/>
      <c r="JFE214" s="15"/>
      <c r="JFF214" s="15"/>
      <c r="JFG214" s="15"/>
      <c r="JFH214" s="15"/>
      <c r="JFI214" s="15"/>
      <c r="JFJ214" s="15"/>
      <c r="JFK214" s="15"/>
      <c r="JFL214" s="15"/>
      <c r="JFM214" s="15"/>
      <c r="JFN214" s="15"/>
      <c r="JFO214" s="15"/>
      <c r="JFP214" s="15"/>
      <c r="JFQ214" s="15"/>
      <c r="JFR214" s="15"/>
      <c r="JFS214" s="15"/>
      <c r="JFT214" s="15"/>
      <c r="JFU214" s="15"/>
      <c r="JFV214" s="15"/>
      <c r="JFW214" s="15"/>
      <c r="JFX214" s="15"/>
      <c r="JFY214" s="15"/>
      <c r="JFZ214" s="15"/>
      <c r="JGA214" s="15"/>
      <c r="JGB214" s="15"/>
      <c r="JGC214" s="15"/>
      <c r="JGD214" s="15"/>
      <c r="JGE214" s="15"/>
      <c r="JGF214" s="15"/>
      <c r="JGG214" s="15"/>
      <c r="JGH214" s="15"/>
      <c r="JGI214" s="15"/>
      <c r="JGJ214" s="15"/>
      <c r="JGK214" s="15"/>
      <c r="JGL214" s="15"/>
      <c r="JGM214" s="15"/>
      <c r="JGN214" s="15"/>
      <c r="JGO214" s="15"/>
      <c r="JGP214" s="15"/>
      <c r="JGQ214" s="15"/>
      <c r="JGR214" s="15"/>
      <c r="JGS214" s="15"/>
      <c r="JGT214" s="15"/>
      <c r="JGU214" s="15"/>
      <c r="JGV214" s="15"/>
      <c r="JGW214" s="15"/>
      <c r="JGX214" s="15"/>
      <c r="JGY214" s="15"/>
      <c r="JGZ214" s="15"/>
      <c r="JHA214" s="15"/>
      <c r="JHB214" s="15"/>
      <c r="JHC214" s="15"/>
      <c r="JHD214" s="15"/>
      <c r="JHE214" s="15"/>
      <c r="JHF214" s="15"/>
      <c r="JHG214" s="15"/>
      <c r="JHH214" s="15"/>
      <c r="JHI214" s="15"/>
      <c r="JHJ214" s="15"/>
      <c r="JHK214" s="15"/>
      <c r="JHL214" s="15"/>
      <c r="JHM214" s="15"/>
      <c r="JHN214" s="15"/>
      <c r="JHO214" s="15"/>
      <c r="JHP214" s="15"/>
      <c r="JHQ214" s="15"/>
      <c r="JHR214" s="15"/>
      <c r="JHS214" s="15"/>
      <c r="JHT214" s="15"/>
      <c r="JHU214" s="15"/>
      <c r="JHV214" s="15"/>
      <c r="JHW214" s="15"/>
      <c r="JHX214" s="15"/>
      <c r="JHY214" s="15"/>
      <c r="JHZ214" s="15"/>
      <c r="JIA214" s="15"/>
      <c r="JIB214" s="15"/>
      <c r="JIC214" s="15"/>
      <c r="JID214" s="15"/>
      <c r="JIE214" s="15"/>
      <c r="JIF214" s="15"/>
      <c r="JIG214" s="15"/>
      <c r="JIH214" s="15"/>
      <c r="JII214" s="15"/>
      <c r="JIJ214" s="15"/>
      <c r="JIK214" s="15"/>
      <c r="JIL214" s="15"/>
      <c r="JIM214" s="15"/>
      <c r="JIN214" s="15"/>
      <c r="JIO214" s="15"/>
      <c r="JIP214" s="15"/>
      <c r="JIQ214" s="15"/>
      <c r="JIR214" s="15"/>
      <c r="JIS214" s="15"/>
      <c r="JIT214" s="15"/>
      <c r="JIU214" s="15"/>
      <c r="JIV214" s="15"/>
      <c r="JIW214" s="15"/>
      <c r="JIX214" s="15"/>
      <c r="JIY214" s="15"/>
      <c r="JIZ214" s="15"/>
      <c r="JJA214" s="15"/>
      <c r="JJB214" s="15"/>
      <c r="JJC214" s="15"/>
      <c r="JJD214" s="15"/>
      <c r="JJE214" s="15"/>
      <c r="JJF214" s="15"/>
      <c r="JJG214" s="15"/>
      <c r="JJH214" s="15"/>
      <c r="JJI214" s="15"/>
      <c r="JJJ214" s="15"/>
      <c r="JJK214" s="15"/>
      <c r="JJL214" s="15"/>
      <c r="JJM214" s="15"/>
      <c r="JJN214" s="15"/>
      <c r="JJO214" s="15"/>
      <c r="JJP214" s="15"/>
      <c r="JJQ214" s="15"/>
      <c r="JJR214" s="15"/>
      <c r="JJS214" s="15"/>
      <c r="JJT214" s="15"/>
      <c r="JJU214" s="15"/>
      <c r="JJV214" s="15"/>
      <c r="JJW214" s="15"/>
      <c r="JJX214" s="15"/>
      <c r="JJY214" s="15"/>
      <c r="JJZ214" s="15"/>
      <c r="JKA214" s="15"/>
      <c r="JKB214" s="15"/>
      <c r="JKC214" s="15"/>
      <c r="JKD214" s="15"/>
      <c r="JKE214" s="15"/>
      <c r="JKF214" s="15"/>
      <c r="JKG214" s="15"/>
      <c r="JKH214" s="15"/>
      <c r="JKI214" s="15"/>
      <c r="JKJ214" s="15"/>
      <c r="JKK214" s="15"/>
      <c r="JKL214" s="15"/>
      <c r="JKM214" s="15"/>
      <c r="JKN214" s="15"/>
      <c r="JKO214" s="15"/>
      <c r="JKP214" s="15"/>
      <c r="JKQ214" s="15"/>
      <c r="JKR214" s="15"/>
      <c r="JKS214" s="15"/>
      <c r="JKT214" s="15"/>
      <c r="JKU214" s="15"/>
      <c r="JKV214" s="15"/>
      <c r="JKW214" s="15"/>
      <c r="JKX214" s="15"/>
      <c r="JKY214" s="15"/>
      <c r="JKZ214" s="15"/>
      <c r="JLA214" s="15"/>
      <c r="JLB214" s="15"/>
      <c r="JLC214" s="15"/>
      <c r="JLD214" s="15"/>
      <c r="JLE214" s="15"/>
      <c r="JLF214" s="15"/>
      <c r="JLG214" s="15"/>
      <c r="JLH214" s="15"/>
      <c r="JLI214" s="15"/>
      <c r="JLJ214" s="15"/>
      <c r="JLK214" s="15"/>
      <c r="JLL214" s="15"/>
      <c r="JLM214" s="15"/>
      <c r="JLN214" s="15"/>
      <c r="JLO214" s="15"/>
      <c r="JLP214" s="15"/>
      <c r="JLQ214" s="15"/>
      <c r="JLR214" s="15"/>
      <c r="JLS214" s="15"/>
      <c r="JLT214" s="15"/>
      <c r="JLU214" s="15"/>
      <c r="JLV214" s="15"/>
      <c r="JLW214" s="15"/>
      <c r="JLX214" s="15"/>
      <c r="JLY214" s="15"/>
      <c r="JLZ214" s="15"/>
      <c r="JMA214" s="15"/>
      <c r="JMB214" s="15"/>
      <c r="JMC214" s="15"/>
      <c r="JMD214" s="15"/>
      <c r="JME214" s="15"/>
      <c r="JMF214" s="15"/>
      <c r="JMG214" s="15"/>
      <c r="JMH214" s="15"/>
      <c r="JMI214" s="15"/>
      <c r="JMJ214" s="15"/>
      <c r="JMK214" s="15"/>
      <c r="JML214" s="15"/>
      <c r="JMM214" s="15"/>
      <c r="JMN214" s="15"/>
      <c r="JMO214" s="15"/>
      <c r="JMP214" s="15"/>
      <c r="JMQ214" s="15"/>
      <c r="JMR214" s="15"/>
      <c r="JMS214" s="15"/>
      <c r="JMT214" s="15"/>
      <c r="JMU214" s="15"/>
      <c r="JMV214" s="15"/>
      <c r="JMW214" s="15"/>
      <c r="JMX214" s="15"/>
      <c r="JMY214" s="15"/>
      <c r="JMZ214" s="15"/>
      <c r="JNA214" s="15"/>
      <c r="JNB214" s="15"/>
      <c r="JNC214" s="15"/>
      <c r="JND214" s="15"/>
      <c r="JNE214" s="15"/>
      <c r="JNF214" s="15"/>
      <c r="JNG214" s="15"/>
      <c r="JNH214" s="15"/>
      <c r="JNI214" s="15"/>
      <c r="JNJ214" s="15"/>
      <c r="JNK214" s="15"/>
      <c r="JNL214" s="15"/>
      <c r="JNM214" s="15"/>
      <c r="JNN214" s="15"/>
      <c r="JNO214" s="15"/>
      <c r="JNP214" s="15"/>
      <c r="JNQ214" s="15"/>
      <c r="JNR214" s="15"/>
      <c r="JNS214" s="15"/>
      <c r="JNT214" s="15"/>
      <c r="JNU214" s="15"/>
      <c r="JNV214" s="15"/>
      <c r="JNW214" s="15"/>
      <c r="JNX214" s="15"/>
      <c r="JNY214" s="15"/>
      <c r="JNZ214" s="15"/>
      <c r="JOA214" s="15"/>
      <c r="JOB214" s="15"/>
      <c r="JOC214" s="15"/>
      <c r="JOD214" s="15"/>
      <c r="JOE214" s="15"/>
      <c r="JOF214" s="15"/>
      <c r="JOG214" s="15"/>
      <c r="JOH214" s="15"/>
      <c r="JOI214" s="15"/>
      <c r="JOJ214" s="15"/>
      <c r="JOK214" s="15"/>
      <c r="JOL214" s="15"/>
      <c r="JOM214" s="15"/>
      <c r="JON214" s="15"/>
      <c r="JOO214" s="15"/>
      <c r="JOP214" s="15"/>
      <c r="JOQ214" s="15"/>
      <c r="JOR214" s="15"/>
      <c r="JOS214" s="15"/>
      <c r="JOT214" s="15"/>
      <c r="JOU214" s="15"/>
      <c r="JOV214" s="15"/>
      <c r="JOW214" s="15"/>
      <c r="JOX214" s="15"/>
      <c r="JOY214" s="15"/>
      <c r="JOZ214" s="15"/>
      <c r="JPA214" s="15"/>
      <c r="JPB214" s="15"/>
      <c r="JPC214" s="15"/>
      <c r="JPD214" s="15"/>
      <c r="JPE214" s="15"/>
      <c r="JPF214" s="15"/>
      <c r="JPG214" s="15"/>
      <c r="JPH214" s="15"/>
      <c r="JPI214" s="15"/>
      <c r="JPJ214" s="15"/>
      <c r="JPK214" s="15"/>
      <c r="JPL214" s="15"/>
      <c r="JPM214" s="15"/>
      <c r="JPN214" s="15"/>
      <c r="JPO214" s="15"/>
      <c r="JPP214" s="15"/>
      <c r="JPQ214" s="15"/>
      <c r="JPR214" s="15"/>
      <c r="JPS214" s="15"/>
      <c r="JPT214" s="15"/>
      <c r="JPU214" s="15"/>
      <c r="JPV214" s="15"/>
      <c r="JPW214" s="15"/>
      <c r="JPX214" s="15"/>
      <c r="JPY214" s="15"/>
      <c r="JPZ214" s="15"/>
      <c r="JQA214" s="15"/>
      <c r="JQB214" s="15"/>
      <c r="JQC214" s="15"/>
      <c r="JQD214" s="15"/>
      <c r="JQE214" s="15"/>
      <c r="JQF214" s="15"/>
      <c r="JQG214" s="15"/>
      <c r="JQH214" s="15"/>
      <c r="JQI214" s="15"/>
      <c r="JQJ214" s="15"/>
      <c r="JQK214" s="15"/>
      <c r="JQL214" s="15"/>
      <c r="JQM214" s="15"/>
      <c r="JQN214" s="15"/>
      <c r="JQO214" s="15"/>
      <c r="JQP214" s="15"/>
      <c r="JQQ214" s="15"/>
      <c r="JQR214" s="15"/>
      <c r="JQS214" s="15"/>
      <c r="JQT214" s="15"/>
      <c r="JQU214" s="15"/>
      <c r="JQV214" s="15"/>
      <c r="JQW214" s="15"/>
      <c r="JQX214" s="15"/>
      <c r="JQY214" s="15"/>
      <c r="JQZ214" s="15"/>
      <c r="JRA214" s="15"/>
      <c r="JRB214" s="15"/>
      <c r="JRC214" s="15"/>
      <c r="JRD214" s="15"/>
      <c r="JRE214" s="15"/>
      <c r="JRF214" s="15"/>
      <c r="JRG214" s="15"/>
      <c r="JRH214" s="15"/>
      <c r="JRI214" s="15"/>
      <c r="JRJ214" s="15"/>
      <c r="JRK214" s="15"/>
      <c r="JRL214" s="15"/>
      <c r="JRM214" s="15"/>
      <c r="JRN214" s="15"/>
      <c r="JRO214" s="15"/>
      <c r="JRP214" s="15"/>
      <c r="JRQ214" s="15"/>
      <c r="JRR214" s="15"/>
      <c r="JRS214" s="15"/>
      <c r="JRT214" s="15"/>
      <c r="JRU214" s="15"/>
      <c r="JRV214" s="15"/>
      <c r="JRW214" s="15"/>
      <c r="JRX214" s="15"/>
      <c r="JRY214" s="15"/>
      <c r="JRZ214" s="15"/>
      <c r="JSA214" s="15"/>
      <c r="JSB214" s="15"/>
      <c r="JSC214" s="15"/>
      <c r="JSD214" s="15"/>
      <c r="JSE214" s="15"/>
      <c r="JSF214" s="15"/>
      <c r="JSG214" s="15"/>
      <c r="JSH214" s="15"/>
      <c r="JSI214" s="15"/>
      <c r="JSJ214" s="15"/>
      <c r="JSK214" s="15"/>
      <c r="JSL214" s="15"/>
      <c r="JSM214" s="15"/>
      <c r="JSN214" s="15"/>
      <c r="JSO214" s="15"/>
      <c r="JSP214" s="15"/>
      <c r="JSQ214" s="15"/>
      <c r="JSR214" s="15"/>
      <c r="JSS214" s="15"/>
      <c r="JST214" s="15"/>
      <c r="JSU214" s="15"/>
      <c r="JSV214" s="15"/>
      <c r="JSW214" s="15"/>
      <c r="JSX214" s="15"/>
      <c r="JSY214" s="15"/>
      <c r="JSZ214" s="15"/>
      <c r="JTA214" s="15"/>
      <c r="JTB214" s="15"/>
      <c r="JTC214" s="15"/>
      <c r="JTD214" s="15"/>
      <c r="JTE214" s="15"/>
      <c r="JTF214" s="15"/>
      <c r="JTG214" s="15"/>
      <c r="JTH214" s="15"/>
      <c r="JTI214" s="15"/>
      <c r="JTJ214" s="15"/>
      <c r="JTK214" s="15"/>
      <c r="JTL214" s="15"/>
      <c r="JTM214" s="15"/>
      <c r="JTN214" s="15"/>
      <c r="JTO214" s="15"/>
      <c r="JTP214" s="15"/>
      <c r="JTQ214" s="15"/>
      <c r="JTR214" s="15"/>
      <c r="JTS214" s="15"/>
      <c r="JTT214" s="15"/>
      <c r="JTU214" s="15"/>
      <c r="JTV214" s="15"/>
      <c r="JTW214" s="15"/>
      <c r="JTX214" s="15"/>
      <c r="JTY214" s="15"/>
      <c r="JTZ214" s="15"/>
      <c r="JUA214" s="15"/>
      <c r="JUB214" s="15"/>
      <c r="JUC214" s="15"/>
      <c r="JUD214" s="15"/>
      <c r="JUE214" s="15"/>
      <c r="JUF214" s="15"/>
      <c r="JUG214" s="15"/>
      <c r="JUH214" s="15"/>
      <c r="JUI214" s="15"/>
      <c r="JUJ214" s="15"/>
      <c r="JUK214" s="15"/>
      <c r="JUL214" s="15"/>
      <c r="JUM214" s="15"/>
      <c r="JUN214" s="15"/>
      <c r="JUO214" s="15"/>
      <c r="JUP214" s="15"/>
      <c r="JUQ214" s="15"/>
      <c r="JUR214" s="15"/>
      <c r="JUS214" s="15"/>
      <c r="JUT214" s="15"/>
      <c r="JUU214" s="15"/>
      <c r="JUV214" s="15"/>
      <c r="JUW214" s="15"/>
      <c r="JUX214" s="15"/>
      <c r="JUY214" s="15"/>
      <c r="JUZ214" s="15"/>
      <c r="JVA214" s="15"/>
      <c r="JVB214" s="15"/>
      <c r="JVC214" s="15"/>
      <c r="JVD214" s="15"/>
      <c r="JVE214" s="15"/>
      <c r="JVF214" s="15"/>
      <c r="JVG214" s="15"/>
      <c r="JVH214" s="15"/>
      <c r="JVI214" s="15"/>
      <c r="JVJ214" s="15"/>
      <c r="JVK214" s="15"/>
      <c r="JVL214" s="15"/>
      <c r="JVM214" s="15"/>
      <c r="JVN214" s="15"/>
      <c r="JVO214" s="15"/>
      <c r="JVP214" s="15"/>
      <c r="JVQ214" s="15"/>
      <c r="JVR214" s="15"/>
      <c r="JVS214" s="15"/>
      <c r="JVT214" s="15"/>
      <c r="JVU214" s="15"/>
      <c r="JVV214" s="15"/>
      <c r="JVW214" s="15"/>
      <c r="JVX214" s="15"/>
      <c r="JVY214" s="15"/>
      <c r="JVZ214" s="15"/>
      <c r="JWA214" s="15"/>
      <c r="JWB214" s="15"/>
      <c r="JWC214" s="15"/>
      <c r="JWD214" s="15"/>
      <c r="JWE214" s="15"/>
      <c r="JWF214" s="15"/>
      <c r="JWG214" s="15"/>
      <c r="JWH214" s="15"/>
      <c r="JWI214" s="15"/>
      <c r="JWJ214" s="15"/>
      <c r="JWK214" s="15"/>
      <c r="JWL214" s="15"/>
      <c r="JWM214" s="15"/>
      <c r="JWN214" s="15"/>
      <c r="JWO214" s="15"/>
      <c r="JWP214" s="15"/>
      <c r="JWQ214" s="15"/>
      <c r="JWR214" s="15"/>
      <c r="JWS214" s="15"/>
      <c r="JWT214" s="15"/>
      <c r="JWU214" s="15"/>
      <c r="JWV214" s="15"/>
      <c r="JWW214" s="15"/>
      <c r="JWX214" s="15"/>
      <c r="JWY214" s="15"/>
      <c r="JWZ214" s="15"/>
      <c r="JXA214" s="15"/>
      <c r="JXB214" s="15"/>
      <c r="JXC214" s="15"/>
      <c r="JXD214" s="15"/>
      <c r="JXE214" s="15"/>
      <c r="JXF214" s="15"/>
      <c r="JXG214" s="15"/>
      <c r="JXH214" s="15"/>
      <c r="JXI214" s="15"/>
      <c r="JXJ214" s="15"/>
      <c r="JXK214" s="15"/>
      <c r="JXL214" s="15"/>
      <c r="JXM214" s="15"/>
      <c r="JXN214" s="15"/>
      <c r="JXO214" s="15"/>
      <c r="JXP214" s="15"/>
      <c r="JXQ214" s="15"/>
      <c r="JXR214" s="15"/>
      <c r="JXS214" s="15"/>
      <c r="JXT214" s="15"/>
      <c r="JXU214" s="15"/>
      <c r="JXV214" s="15"/>
      <c r="JXW214" s="15"/>
      <c r="JXX214" s="15"/>
      <c r="JXY214" s="15"/>
      <c r="JXZ214" s="15"/>
      <c r="JYA214" s="15"/>
      <c r="JYB214" s="15"/>
      <c r="JYC214" s="15"/>
      <c r="JYD214" s="15"/>
      <c r="JYE214" s="15"/>
      <c r="JYF214" s="15"/>
      <c r="JYG214" s="15"/>
      <c r="JYH214" s="15"/>
      <c r="JYI214" s="15"/>
      <c r="JYJ214" s="15"/>
      <c r="JYK214" s="15"/>
      <c r="JYL214" s="15"/>
      <c r="JYM214" s="15"/>
      <c r="JYN214" s="15"/>
      <c r="JYO214" s="15"/>
      <c r="JYP214" s="15"/>
      <c r="JYQ214" s="15"/>
      <c r="JYR214" s="15"/>
      <c r="JYS214" s="15"/>
      <c r="JYT214" s="15"/>
      <c r="JYU214" s="15"/>
      <c r="JYV214" s="15"/>
      <c r="JYW214" s="15"/>
      <c r="JYX214" s="15"/>
      <c r="JYY214" s="15"/>
      <c r="JYZ214" s="15"/>
      <c r="JZA214" s="15"/>
      <c r="JZB214" s="15"/>
      <c r="JZC214" s="15"/>
      <c r="JZD214" s="15"/>
      <c r="JZE214" s="15"/>
      <c r="JZF214" s="15"/>
      <c r="JZG214" s="15"/>
      <c r="JZH214" s="15"/>
      <c r="JZI214" s="15"/>
      <c r="JZJ214" s="15"/>
      <c r="JZK214" s="15"/>
      <c r="JZL214" s="15"/>
      <c r="JZM214" s="15"/>
      <c r="JZN214" s="15"/>
      <c r="JZO214" s="15"/>
      <c r="JZP214" s="15"/>
      <c r="JZQ214" s="15"/>
      <c r="JZR214" s="15"/>
      <c r="JZS214" s="15"/>
      <c r="JZT214" s="15"/>
      <c r="JZU214" s="15"/>
      <c r="JZV214" s="15"/>
      <c r="JZW214" s="15"/>
      <c r="JZX214" s="15"/>
      <c r="JZY214" s="15"/>
      <c r="JZZ214" s="15"/>
      <c r="KAA214" s="15"/>
      <c r="KAB214" s="15"/>
      <c r="KAC214" s="15"/>
      <c r="KAD214" s="15"/>
      <c r="KAE214" s="15"/>
      <c r="KAF214" s="15"/>
      <c r="KAG214" s="15"/>
      <c r="KAH214" s="15"/>
      <c r="KAI214" s="15"/>
      <c r="KAJ214" s="15"/>
      <c r="KAK214" s="15"/>
      <c r="KAL214" s="15"/>
      <c r="KAM214" s="15"/>
      <c r="KAN214" s="15"/>
      <c r="KAO214" s="15"/>
      <c r="KAP214" s="15"/>
      <c r="KAQ214" s="15"/>
      <c r="KAR214" s="15"/>
      <c r="KAS214" s="15"/>
      <c r="KAT214" s="15"/>
      <c r="KAU214" s="15"/>
      <c r="KAV214" s="15"/>
      <c r="KAW214" s="15"/>
      <c r="KAX214" s="15"/>
      <c r="KAY214" s="15"/>
      <c r="KAZ214" s="15"/>
      <c r="KBA214" s="15"/>
      <c r="KBB214" s="15"/>
      <c r="KBC214" s="15"/>
      <c r="KBD214" s="15"/>
      <c r="KBE214" s="15"/>
      <c r="KBF214" s="15"/>
      <c r="KBG214" s="15"/>
      <c r="KBH214" s="15"/>
      <c r="KBI214" s="15"/>
      <c r="KBJ214" s="15"/>
      <c r="KBK214" s="15"/>
      <c r="KBL214" s="15"/>
      <c r="KBM214" s="15"/>
      <c r="KBN214" s="15"/>
      <c r="KBO214" s="15"/>
      <c r="KBP214" s="15"/>
      <c r="KBQ214" s="15"/>
      <c r="KBR214" s="15"/>
      <c r="KBS214" s="15"/>
      <c r="KBT214" s="15"/>
      <c r="KBU214" s="15"/>
      <c r="KBV214" s="15"/>
      <c r="KBW214" s="15"/>
      <c r="KBX214" s="15"/>
      <c r="KBY214" s="15"/>
      <c r="KBZ214" s="15"/>
      <c r="KCA214" s="15"/>
      <c r="KCB214" s="15"/>
      <c r="KCC214" s="15"/>
      <c r="KCD214" s="15"/>
      <c r="KCE214" s="15"/>
      <c r="KCF214" s="15"/>
      <c r="KCG214" s="15"/>
      <c r="KCH214" s="15"/>
      <c r="KCI214" s="15"/>
      <c r="KCJ214" s="15"/>
      <c r="KCK214" s="15"/>
      <c r="KCL214" s="15"/>
      <c r="KCM214" s="15"/>
      <c r="KCN214" s="15"/>
      <c r="KCO214" s="15"/>
      <c r="KCP214" s="15"/>
      <c r="KCQ214" s="15"/>
      <c r="KCR214" s="15"/>
      <c r="KCS214" s="15"/>
      <c r="KCT214" s="15"/>
      <c r="KCU214" s="15"/>
      <c r="KCV214" s="15"/>
      <c r="KCW214" s="15"/>
      <c r="KCX214" s="15"/>
      <c r="KCY214" s="15"/>
      <c r="KCZ214" s="15"/>
      <c r="KDA214" s="15"/>
      <c r="KDB214" s="15"/>
      <c r="KDC214" s="15"/>
      <c r="KDD214" s="15"/>
      <c r="KDE214" s="15"/>
      <c r="KDF214" s="15"/>
      <c r="KDG214" s="15"/>
      <c r="KDH214" s="15"/>
      <c r="KDI214" s="15"/>
      <c r="KDJ214" s="15"/>
      <c r="KDK214" s="15"/>
      <c r="KDL214" s="15"/>
      <c r="KDM214" s="15"/>
      <c r="KDN214" s="15"/>
      <c r="KDO214" s="15"/>
      <c r="KDP214" s="15"/>
      <c r="KDQ214" s="15"/>
      <c r="KDR214" s="15"/>
      <c r="KDS214" s="15"/>
      <c r="KDT214" s="15"/>
      <c r="KDU214" s="15"/>
      <c r="KDV214" s="15"/>
      <c r="KDW214" s="15"/>
      <c r="KDX214" s="15"/>
      <c r="KDY214" s="15"/>
      <c r="KDZ214" s="15"/>
      <c r="KEA214" s="15"/>
      <c r="KEB214" s="15"/>
      <c r="KEC214" s="15"/>
      <c r="KED214" s="15"/>
      <c r="KEE214" s="15"/>
      <c r="KEF214" s="15"/>
      <c r="KEG214" s="15"/>
      <c r="KEH214" s="15"/>
      <c r="KEI214" s="15"/>
      <c r="KEJ214" s="15"/>
      <c r="KEK214" s="15"/>
      <c r="KEL214" s="15"/>
      <c r="KEM214" s="15"/>
      <c r="KEN214" s="15"/>
      <c r="KEO214" s="15"/>
      <c r="KEP214" s="15"/>
      <c r="KEQ214" s="15"/>
      <c r="KER214" s="15"/>
      <c r="KES214" s="15"/>
      <c r="KET214" s="15"/>
      <c r="KEU214" s="15"/>
      <c r="KEV214" s="15"/>
      <c r="KEW214" s="15"/>
      <c r="KEX214" s="15"/>
      <c r="KEY214" s="15"/>
      <c r="KEZ214" s="15"/>
      <c r="KFA214" s="15"/>
      <c r="KFB214" s="15"/>
      <c r="KFC214" s="15"/>
      <c r="KFD214" s="15"/>
      <c r="KFE214" s="15"/>
      <c r="KFF214" s="15"/>
      <c r="KFG214" s="15"/>
      <c r="KFH214" s="15"/>
      <c r="KFI214" s="15"/>
      <c r="KFJ214" s="15"/>
      <c r="KFK214" s="15"/>
      <c r="KFL214" s="15"/>
      <c r="KFM214" s="15"/>
      <c r="KFN214" s="15"/>
      <c r="KFO214" s="15"/>
      <c r="KFP214" s="15"/>
      <c r="KFQ214" s="15"/>
      <c r="KFR214" s="15"/>
      <c r="KFS214" s="15"/>
      <c r="KFT214" s="15"/>
      <c r="KFU214" s="15"/>
      <c r="KFV214" s="15"/>
      <c r="KFW214" s="15"/>
      <c r="KFX214" s="15"/>
      <c r="KFY214" s="15"/>
      <c r="KFZ214" s="15"/>
      <c r="KGA214" s="15"/>
      <c r="KGB214" s="15"/>
      <c r="KGC214" s="15"/>
      <c r="KGD214" s="15"/>
      <c r="KGE214" s="15"/>
      <c r="KGF214" s="15"/>
      <c r="KGG214" s="15"/>
      <c r="KGH214" s="15"/>
      <c r="KGI214" s="15"/>
      <c r="KGJ214" s="15"/>
      <c r="KGK214" s="15"/>
      <c r="KGL214" s="15"/>
      <c r="KGM214" s="15"/>
      <c r="KGN214" s="15"/>
      <c r="KGO214" s="15"/>
      <c r="KGP214" s="15"/>
      <c r="KGQ214" s="15"/>
      <c r="KGR214" s="15"/>
      <c r="KGS214" s="15"/>
      <c r="KGT214" s="15"/>
      <c r="KGU214" s="15"/>
      <c r="KGV214" s="15"/>
      <c r="KGW214" s="15"/>
      <c r="KGX214" s="15"/>
      <c r="KGY214" s="15"/>
      <c r="KGZ214" s="15"/>
      <c r="KHA214" s="15"/>
      <c r="KHB214" s="15"/>
      <c r="KHC214" s="15"/>
      <c r="KHD214" s="15"/>
      <c r="KHE214" s="15"/>
      <c r="KHF214" s="15"/>
      <c r="KHG214" s="15"/>
      <c r="KHH214" s="15"/>
      <c r="KHI214" s="15"/>
      <c r="KHJ214" s="15"/>
      <c r="KHK214" s="15"/>
      <c r="KHL214" s="15"/>
      <c r="KHM214" s="15"/>
      <c r="KHN214" s="15"/>
      <c r="KHO214" s="15"/>
      <c r="KHP214" s="15"/>
      <c r="KHQ214" s="15"/>
      <c r="KHR214" s="15"/>
      <c r="KHS214" s="15"/>
      <c r="KHT214" s="15"/>
      <c r="KHU214" s="15"/>
      <c r="KHV214" s="15"/>
      <c r="KHW214" s="15"/>
      <c r="KHX214" s="15"/>
      <c r="KHY214" s="15"/>
      <c r="KHZ214" s="15"/>
      <c r="KIA214" s="15"/>
      <c r="KIB214" s="15"/>
      <c r="KIC214" s="15"/>
      <c r="KID214" s="15"/>
      <c r="KIE214" s="15"/>
      <c r="KIF214" s="15"/>
      <c r="KIG214" s="15"/>
      <c r="KIH214" s="15"/>
      <c r="KII214" s="15"/>
      <c r="KIJ214" s="15"/>
      <c r="KIK214" s="15"/>
      <c r="KIL214" s="15"/>
      <c r="KIM214" s="15"/>
      <c r="KIN214" s="15"/>
      <c r="KIO214" s="15"/>
      <c r="KIP214" s="15"/>
      <c r="KIQ214" s="15"/>
      <c r="KIR214" s="15"/>
      <c r="KIS214" s="15"/>
      <c r="KIT214" s="15"/>
      <c r="KIU214" s="15"/>
      <c r="KIV214" s="15"/>
      <c r="KIW214" s="15"/>
      <c r="KIX214" s="15"/>
      <c r="KIY214" s="15"/>
      <c r="KIZ214" s="15"/>
      <c r="KJA214" s="15"/>
      <c r="KJB214" s="15"/>
      <c r="KJC214" s="15"/>
      <c r="KJD214" s="15"/>
      <c r="KJE214" s="15"/>
      <c r="KJF214" s="15"/>
      <c r="KJG214" s="15"/>
      <c r="KJH214" s="15"/>
      <c r="KJI214" s="15"/>
      <c r="KJJ214" s="15"/>
      <c r="KJK214" s="15"/>
      <c r="KJL214" s="15"/>
      <c r="KJM214" s="15"/>
      <c r="KJN214" s="15"/>
      <c r="KJO214" s="15"/>
      <c r="KJP214" s="15"/>
      <c r="KJQ214" s="15"/>
      <c r="KJR214" s="15"/>
      <c r="KJS214" s="15"/>
      <c r="KJT214" s="15"/>
      <c r="KJU214" s="15"/>
      <c r="KJV214" s="15"/>
      <c r="KJW214" s="15"/>
      <c r="KJX214" s="15"/>
      <c r="KJY214" s="15"/>
      <c r="KJZ214" s="15"/>
      <c r="KKA214" s="15"/>
      <c r="KKB214" s="15"/>
      <c r="KKC214" s="15"/>
      <c r="KKD214" s="15"/>
      <c r="KKE214" s="15"/>
      <c r="KKF214" s="15"/>
      <c r="KKG214" s="15"/>
      <c r="KKH214" s="15"/>
      <c r="KKI214" s="15"/>
      <c r="KKJ214" s="15"/>
      <c r="KKK214" s="15"/>
      <c r="KKL214" s="15"/>
      <c r="KKM214" s="15"/>
      <c r="KKN214" s="15"/>
      <c r="KKO214" s="15"/>
      <c r="KKP214" s="15"/>
      <c r="KKQ214" s="15"/>
      <c r="KKR214" s="15"/>
      <c r="KKS214" s="15"/>
      <c r="KKT214" s="15"/>
      <c r="KKU214" s="15"/>
      <c r="KKV214" s="15"/>
      <c r="KKW214" s="15"/>
      <c r="KKX214" s="15"/>
      <c r="KKY214" s="15"/>
      <c r="KKZ214" s="15"/>
      <c r="KLA214" s="15"/>
      <c r="KLB214" s="15"/>
      <c r="KLC214" s="15"/>
      <c r="KLD214" s="15"/>
      <c r="KLE214" s="15"/>
      <c r="KLF214" s="15"/>
      <c r="KLG214" s="15"/>
      <c r="KLH214" s="15"/>
      <c r="KLI214" s="15"/>
      <c r="KLJ214" s="15"/>
      <c r="KLK214" s="15"/>
      <c r="KLL214" s="15"/>
      <c r="KLM214" s="15"/>
      <c r="KLN214" s="15"/>
      <c r="KLO214" s="15"/>
      <c r="KLP214" s="15"/>
      <c r="KLQ214" s="15"/>
      <c r="KLR214" s="15"/>
      <c r="KLS214" s="15"/>
      <c r="KLT214" s="15"/>
      <c r="KLU214" s="15"/>
      <c r="KLV214" s="15"/>
      <c r="KLW214" s="15"/>
      <c r="KLX214" s="15"/>
      <c r="KLY214" s="15"/>
      <c r="KLZ214" s="15"/>
      <c r="KMA214" s="15"/>
      <c r="KMB214" s="15"/>
      <c r="KMC214" s="15"/>
      <c r="KMD214" s="15"/>
      <c r="KME214" s="15"/>
      <c r="KMF214" s="15"/>
      <c r="KMG214" s="15"/>
      <c r="KMH214" s="15"/>
      <c r="KMI214" s="15"/>
      <c r="KMJ214" s="15"/>
      <c r="KMK214" s="15"/>
      <c r="KML214" s="15"/>
      <c r="KMM214" s="15"/>
      <c r="KMN214" s="15"/>
      <c r="KMO214" s="15"/>
      <c r="KMP214" s="15"/>
      <c r="KMQ214" s="15"/>
      <c r="KMR214" s="15"/>
      <c r="KMS214" s="15"/>
      <c r="KMT214" s="15"/>
      <c r="KMU214" s="15"/>
      <c r="KMV214" s="15"/>
      <c r="KMW214" s="15"/>
      <c r="KMX214" s="15"/>
      <c r="KMY214" s="15"/>
      <c r="KMZ214" s="15"/>
      <c r="KNA214" s="15"/>
      <c r="KNB214" s="15"/>
      <c r="KNC214" s="15"/>
      <c r="KND214" s="15"/>
      <c r="KNE214" s="15"/>
      <c r="KNF214" s="15"/>
      <c r="KNG214" s="15"/>
      <c r="KNH214" s="15"/>
      <c r="KNI214" s="15"/>
      <c r="KNJ214" s="15"/>
      <c r="KNK214" s="15"/>
      <c r="KNL214" s="15"/>
      <c r="KNM214" s="15"/>
      <c r="KNN214" s="15"/>
      <c r="KNO214" s="15"/>
      <c r="KNP214" s="15"/>
      <c r="KNQ214" s="15"/>
      <c r="KNR214" s="15"/>
      <c r="KNS214" s="15"/>
      <c r="KNT214" s="15"/>
      <c r="KNU214" s="15"/>
      <c r="KNV214" s="15"/>
      <c r="KNW214" s="15"/>
      <c r="KNX214" s="15"/>
      <c r="KNY214" s="15"/>
      <c r="KNZ214" s="15"/>
      <c r="KOA214" s="15"/>
      <c r="KOB214" s="15"/>
      <c r="KOC214" s="15"/>
      <c r="KOD214" s="15"/>
      <c r="KOE214" s="15"/>
      <c r="KOF214" s="15"/>
      <c r="KOG214" s="15"/>
      <c r="KOH214" s="15"/>
      <c r="KOI214" s="15"/>
      <c r="KOJ214" s="15"/>
      <c r="KOK214" s="15"/>
      <c r="KOL214" s="15"/>
      <c r="KOM214" s="15"/>
      <c r="KON214" s="15"/>
      <c r="KOO214" s="15"/>
      <c r="KOP214" s="15"/>
      <c r="KOQ214" s="15"/>
      <c r="KOR214" s="15"/>
      <c r="KOS214" s="15"/>
      <c r="KOT214" s="15"/>
      <c r="KOU214" s="15"/>
      <c r="KOV214" s="15"/>
      <c r="KOW214" s="15"/>
      <c r="KOX214" s="15"/>
      <c r="KOY214" s="15"/>
      <c r="KOZ214" s="15"/>
      <c r="KPA214" s="15"/>
      <c r="KPB214" s="15"/>
      <c r="KPC214" s="15"/>
      <c r="KPD214" s="15"/>
      <c r="KPE214" s="15"/>
      <c r="KPF214" s="15"/>
      <c r="KPG214" s="15"/>
      <c r="KPH214" s="15"/>
      <c r="KPI214" s="15"/>
      <c r="KPJ214" s="15"/>
      <c r="KPK214" s="15"/>
      <c r="KPL214" s="15"/>
      <c r="KPM214" s="15"/>
      <c r="KPN214" s="15"/>
      <c r="KPO214" s="15"/>
      <c r="KPP214" s="15"/>
      <c r="KPQ214" s="15"/>
      <c r="KPR214" s="15"/>
      <c r="KPS214" s="15"/>
      <c r="KPT214" s="15"/>
      <c r="KPU214" s="15"/>
      <c r="KPV214" s="15"/>
      <c r="KPW214" s="15"/>
      <c r="KPX214" s="15"/>
      <c r="KPY214" s="15"/>
      <c r="KPZ214" s="15"/>
      <c r="KQA214" s="15"/>
      <c r="KQB214" s="15"/>
      <c r="KQC214" s="15"/>
      <c r="KQD214" s="15"/>
      <c r="KQE214" s="15"/>
      <c r="KQF214" s="15"/>
      <c r="KQG214" s="15"/>
      <c r="KQH214" s="15"/>
      <c r="KQI214" s="15"/>
      <c r="KQJ214" s="15"/>
      <c r="KQK214" s="15"/>
      <c r="KQL214" s="15"/>
      <c r="KQM214" s="15"/>
      <c r="KQN214" s="15"/>
      <c r="KQO214" s="15"/>
      <c r="KQP214" s="15"/>
      <c r="KQQ214" s="15"/>
      <c r="KQR214" s="15"/>
      <c r="KQS214" s="15"/>
      <c r="KQT214" s="15"/>
      <c r="KQU214" s="15"/>
      <c r="KQV214" s="15"/>
      <c r="KQW214" s="15"/>
      <c r="KQX214" s="15"/>
      <c r="KQY214" s="15"/>
      <c r="KQZ214" s="15"/>
      <c r="KRA214" s="15"/>
      <c r="KRB214" s="15"/>
      <c r="KRC214" s="15"/>
      <c r="KRD214" s="15"/>
      <c r="KRE214" s="15"/>
      <c r="KRF214" s="15"/>
      <c r="KRG214" s="15"/>
      <c r="KRH214" s="15"/>
      <c r="KRI214" s="15"/>
      <c r="KRJ214" s="15"/>
      <c r="KRK214" s="15"/>
      <c r="KRL214" s="15"/>
      <c r="KRM214" s="15"/>
      <c r="KRN214" s="15"/>
      <c r="KRO214" s="15"/>
      <c r="KRP214" s="15"/>
      <c r="KRQ214" s="15"/>
      <c r="KRR214" s="15"/>
      <c r="KRS214" s="15"/>
      <c r="KRT214" s="15"/>
      <c r="KRU214" s="15"/>
      <c r="KRV214" s="15"/>
      <c r="KRW214" s="15"/>
      <c r="KRX214" s="15"/>
      <c r="KRY214" s="15"/>
      <c r="KRZ214" s="15"/>
      <c r="KSA214" s="15"/>
      <c r="KSB214" s="15"/>
      <c r="KSC214" s="15"/>
      <c r="KSD214" s="15"/>
      <c r="KSE214" s="15"/>
      <c r="KSF214" s="15"/>
      <c r="KSG214" s="15"/>
      <c r="KSH214" s="15"/>
      <c r="KSI214" s="15"/>
      <c r="KSJ214" s="15"/>
      <c r="KSK214" s="15"/>
      <c r="KSL214" s="15"/>
      <c r="KSM214" s="15"/>
      <c r="KSN214" s="15"/>
      <c r="KSO214" s="15"/>
      <c r="KSP214" s="15"/>
      <c r="KSQ214" s="15"/>
      <c r="KSR214" s="15"/>
      <c r="KSS214" s="15"/>
      <c r="KST214" s="15"/>
      <c r="KSU214" s="15"/>
      <c r="KSV214" s="15"/>
      <c r="KSW214" s="15"/>
      <c r="KSX214" s="15"/>
      <c r="KSY214" s="15"/>
      <c r="KSZ214" s="15"/>
      <c r="KTA214" s="15"/>
      <c r="KTB214" s="15"/>
      <c r="KTC214" s="15"/>
      <c r="KTD214" s="15"/>
      <c r="KTE214" s="15"/>
      <c r="KTF214" s="15"/>
      <c r="KTG214" s="15"/>
      <c r="KTH214" s="15"/>
      <c r="KTI214" s="15"/>
      <c r="KTJ214" s="15"/>
      <c r="KTK214" s="15"/>
      <c r="KTL214" s="15"/>
      <c r="KTM214" s="15"/>
      <c r="KTN214" s="15"/>
      <c r="KTO214" s="15"/>
      <c r="KTP214" s="15"/>
      <c r="KTQ214" s="15"/>
      <c r="KTR214" s="15"/>
      <c r="KTS214" s="15"/>
      <c r="KTT214" s="15"/>
      <c r="KTU214" s="15"/>
      <c r="KTV214" s="15"/>
      <c r="KTW214" s="15"/>
      <c r="KTX214" s="15"/>
      <c r="KTY214" s="15"/>
      <c r="KTZ214" s="15"/>
      <c r="KUA214" s="15"/>
      <c r="KUB214" s="15"/>
      <c r="KUC214" s="15"/>
      <c r="KUD214" s="15"/>
      <c r="KUE214" s="15"/>
      <c r="KUF214" s="15"/>
      <c r="KUG214" s="15"/>
      <c r="KUH214" s="15"/>
      <c r="KUI214" s="15"/>
      <c r="KUJ214" s="15"/>
      <c r="KUK214" s="15"/>
      <c r="KUL214" s="15"/>
      <c r="KUM214" s="15"/>
      <c r="KUN214" s="15"/>
      <c r="KUO214" s="15"/>
      <c r="KUP214" s="15"/>
      <c r="KUQ214" s="15"/>
      <c r="KUR214" s="15"/>
      <c r="KUS214" s="15"/>
      <c r="KUT214" s="15"/>
      <c r="KUU214" s="15"/>
      <c r="KUV214" s="15"/>
      <c r="KUW214" s="15"/>
      <c r="KUX214" s="15"/>
      <c r="KUY214" s="15"/>
      <c r="KUZ214" s="15"/>
      <c r="KVA214" s="15"/>
      <c r="KVB214" s="15"/>
      <c r="KVC214" s="15"/>
      <c r="KVD214" s="15"/>
      <c r="KVE214" s="15"/>
      <c r="KVF214" s="15"/>
      <c r="KVG214" s="15"/>
      <c r="KVH214" s="15"/>
      <c r="KVI214" s="15"/>
      <c r="KVJ214" s="15"/>
      <c r="KVK214" s="15"/>
      <c r="KVL214" s="15"/>
      <c r="KVM214" s="15"/>
      <c r="KVN214" s="15"/>
      <c r="KVO214" s="15"/>
      <c r="KVP214" s="15"/>
      <c r="KVQ214" s="15"/>
      <c r="KVR214" s="15"/>
      <c r="KVS214" s="15"/>
      <c r="KVT214" s="15"/>
      <c r="KVU214" s="15"/>
      <c r="KVV214" s="15"/>
      <c r="KVW214" s="15"/>
      <c r="KVX214" s="15"/>
      <c r="KVY214" s="15"/>
      <c r="KVZ214" s="15"/>
      <c r="KWA214" s="15"/>
      <c r="KWB214" s="15"/>
      <c r="KWC214" s="15"/>
      <c r="KWD214" s="15"/>
      <c r="KWE214" s="15"/>
      <c r="KWF214" s="15"/>
      <c r="KWG214" s="15"/>
      <c r="KWH214" s="15"/>
      <c r="KWI214" s="15"/>
      <c r="KWJ214" s="15"/>
      <c r="KWK214" s="15"/>
      <c r="KWL214" s="15"/>
      <c r="KWM214" s="15"/>
      <c r="KWN214" s="15"/>
      <c r="KWO214" s="15"/>
      <c r="KWP214" s="15"/>
      <c r="KWQ214" s="15"/>
      <c r="KWR214" s="15"/>
      <c r="KWS214" s="15"/>
      <c r="KWT214" s="15"/>
      <c r="KWU214" s="15"/>
      <c r="KWV214" s="15"/>
      <c r="KWW214" s="15"/>
      <c r="KWX214" s="15"/>
      <c r="KWY214" s="15"/>
      <c r="KWZ214" s="15"/>
      <c r="KXA214" s="15"/>
      <c r="KXB214" s="15"/>
      <c r="KXC214" s="15"/>
      <c r="KXD214" s="15"/>
      <c r="KXE214" s="15"/>
      <c r="KXF214" s="15"/>
      <c r="KXG214" s="15"/>
      <c r="KXH214" s="15"/>
      <c r="KXI214" s="15"/>
      <c r="KXJ214" s="15"/>
      <c r="KXK214" s="15"/>
      <c r="KXL214" s="15"/>
      <c r="KXM214" s="15"/>
      <c r="KXN214" s="15"/>
      <c r="KXO214" s="15"/>
      <c r="KXP214" s="15"/>
      <c r="KXQ214" s="15"/>
      <c r="KXR214" s="15"/>
      <c r="KXS214" s="15"/>
      <c r="KXT214" s="15"/>
      <c r="KXU214" s="15"/>
      <c r="KXV214" s="15"/>
      <c r="KXW214" s="15"/>
      <c r="KXX214" s="15"/>
      <c r="KXY214" s="15"/>
      <c r="KXZ214" s="15"/>
      <c r="KYA214" s="15"/>
      <c r="KYB214" s="15"/>
      <c r="KYC214" s="15"/>
      <c r="KYD214" s="15"/>
      <c r="KYE214" s="15"/>
      <c r="KYF214" s="15"/>
      <c r="KYG214" s="15"/>
      <c r="KYH214" s="15"/>
      <c r="KYI214" s="15"/>
      <c r="KYJ214" s="15"/>
      <c r="KYK214" s="15"/>
      <c r="KYL214" s="15"/>
      <c r="KYM214" s="15"/>
      <c r="KYN214" s="15"/>
      <c r="KYO214" s="15"/>
      <c r="KYP214" s="15"/>
      <c r="KYQ214" s="15"/>
      <c r="KYR214" s="15"/>
      <c r="KYS214" s="15"/>
      <c r="KYT214" s="15"/>
      <c r="KYU214" s="15"/>
      <c r="KYV214" s="15"/>
      <c r="KYW214" s="15"/>
      <c r="KYX214" s="15"/>
      <c r="KYY214" s="15"/>
      <c r="KYZ214" s="15"/>
      <c r="KZA214" s="15"/>
      <c r="KZB214" s="15"/>
      <c r="KZC214" s="15"/>
      <c r="KZD214" s="15"/>
      <c r="KZE214" s="15"/>
      <c r="KZF214" s="15"/>
      <c r="KZG214" s="15"/>
      <c r="KZH214" s="15"/>
      <c r="KZI214" s="15"/>
      <c r="KZJ214" s="15"/>
      <c r="KZK214" s="15"/>
      <c r="KZL214" s="15"/>
      <c r="KZM214" s="15"/>
      <c r="KZN214" s="15"/>
      <c r="KZO214" s="15"/>
      <c r="KZP214" s="15"/>
      <c r="KZQ214" s="15"/>
      <c r="KZR214" s="15"/>
      <c r="KZS214" s="15"/>
      <c r="KZT214" s="15"/>
      <c r="KZU214" s="15"/>
      <c r="KZV214" s="15"/>
      <c r="KZW214" s="15"/>
      <c r="KZX214" s="15"/>
      <c r="KZY214" s="15"/>
      <c r="KZZ214" s="15"/>
      <c r="LAA214" s="15"/>
      <c r="LAB214" s="15"/>
      <c r="LAC214" s="15"/>
      <c r="LAD214" s="15"/>
      <c r="LAE214" s="15"/>
      <c r="LAF214" s="15"/>
      <c r="LAG214" s="15"/>
      <c r="LAH214" s="15"/>
      <c r="LAI214" s="15"/>
      <c r="LAJ214" s="15"/>
      <c r="LAK214" s="15"/>
      <c r="LAL214" s="15"/>
      <c r="LAM214" s="15"/>
      <c r="LAN214" s="15"/>
      <c r="LAO214" s="15"/>
      <c r="LAP214" s="15"/>
      <c r="LAQ214" s="15"/>
      <c r="LAR214" s="15"/>
      <c r="LAS214" s="15"/>
      <c r="LAT214" s="15"/>
      <c r="LAU214" s="15"/>
      <c r="LAV214" s="15"/>
      <c r="LAW214" s="15"/>
      <c r="LAX214" s="15"/>
      <c r="LAY214" s="15"/>
      <c r="LAZ214" s="15"/>
      <c r="LBA214" s="15"/>
      <c r="LBB214" s="15"/>
      <c r="LBC214" s="15"/>
      <c r="LBD214" s="15"/>
      <c r="LBE214" s="15"/>
      <c r="LBF214" s="15"/>
      <c r="LBG214" s="15"/>
      <c r="LBH214" s="15"/>
      <c r="LBI214" s="15"/>
      <c r="LBJ214" s="15"/>
      <c r="LBK214" s="15"/>
      <c r="LBL214" s="15"/>
      <c r="LBM214" s="15"/>
      <c r="LBN214" s="15"/>
      <c r="LBO214" s="15"/>
      <c r="LBP214" s="15"/>
      <c r="LBQ214" s="15"/>
      <c r="LBR214" s="15"/>
      <c r="LBS214" s="15"/>
      <c r="LBT214" s="15"/>
      <c r="LBU214" s="15"/>
      <c r="LBV214" s="15"/>
      <c r="LBW214" s="15"/>
      <c r="LBX214" s="15"/>
      <c r="LBY214" s="15"/>
      <c r="LBZ214" s="15"/>
      <c r="LCA214" s="15"/>
      <c r="LCB214" s="15"/>
      <c r="LCC214" s="15"/>
      <c r="LCD214" s="15"/>
      <c r="LCE214" s="15"/>
      <c r="LCF214" s="15"/>
      <c r="LCG214" s="15"/>
      <c r="LCH214" s="15"/>
      <c r="LCI214" s="15"/>
      <c r="LCJ214" s="15"/>
      <c r="LCK214" s="15"/>
      <c r="LCL214" s="15"/>
      <c r="LCM214" s="15"/>
      <c r="LCN214" s="15"/>
      <c r="LCO214" s="15"/>
      <c r="LCP214" s="15"/>
      <c r="LCQ214" s="15"/>
      <c r="LCR214" s="15"/>
      <c r="LCS214" s="15"/>
      <c r="LCT214" s="15"/>
      <c r="LCU214" s="15"/>
      <c r="LCV214" s="15"/>
      <c r="LCW214" s="15"/>
      <c r="LCX214" s="15"/>
      <c r="LCY214" s="15"/>
      <c r="LCZ214" s="15"/>
      <c r="LDA214" s="15"/>
      <c r="LDB214" s="15"/>
      <c r="LDC214" s="15"/>
      <c r="LDD214" s="15"/>
      <c r="LDE214" s="15"/>
      <c r="LDF214" s="15"/>
      <c r="LDG214" s="15"/>
      <c r="LDH214" s="15"/>
      <c r="LDI214" s="15"/>
      <c r="LDJ214" s="15"/>
      <c r="LDK214" s="15"/>
      <c r="LDL214" s="15"/>
      <c r="LDM214" s="15"/>
      <c r="LDN214" s="15"/>
      <c r="LDO214" s="15"/>
      <c r="LDP214" s="15"/>
      <c r="LDQ214" s="15"/>
      <c r="LDR214" s="15"/>
      <c r="LDS214" s="15"/>
      <c r="LDT214" s="15"/>
      <c r="LDU214" s="15"/>
      <c r="LDV214" s="15"/>
      <c r="LDW214" s="15"/>
      <c r="LDX214" s="15"/>
      <c r="LDY214" s="15"/>
      <c r="LDZ214" s="15"/>
      <c r="LEA214" s="15"/>
      <c r="LEB214" s="15"/>
      <c r="LEC214" s="15"/>
      <c r="LED214" s="15"/>
      <c r="LEE214" s="15"/>
      <c r="LEF214" s="15"/>
      <c r="LEG214" s="15"/>
      <c r="LEH214" s="15"/>
      <c r="LEI214" s="15"/>
      <c r="LEJ214" s="15"/>
      <c r="LEK214" s="15"/>
      <c r="LEL214" s="15"/>
      <c r="LEM214" s="15"/>
      <c r="LEN214" s="15"/>
      <c r="LEO214" s="15"/>
      <c r="LEP214" s="15"/>
      <c r="LEQ214" s="15"/>
      <c r="LER214" s="15"/>
      <c r="LES214" s="15"/>
      <c r="LET214" s="15"/>
      <c r="LEU214" s="15"/>
      <c r="LEV214" s="15"/>
      <c r="LEW214" s="15"/>
      <c r="LEX214" s="15"/>
      <c r="LEY214" s="15"/>
      <c r="LEZ214" s="15"/>
      <c r="LFA214" s="15"/>
      <c r="LFB214" s="15"/>
      <c r="LFC214" s="15"/>
      <c r="LFD214" s="15"/>
      <c r="LFE214" s="15"/>
      <c r="LFF214" s="15"/>
      <c r="LFG214" s="15"/>
      <c r="LFH214" s="15"/>
      <c r="LFI214" s="15"/>
      <c r="LFJ214" s="15"/>
      <c r="LFK214" s="15"/>
      <c r="LFL214" s="15"/>
      <c r="LFM214" s="15"/>
      <c r="LFN214" s="15"/>
      <c r="LFO214" s="15"/>
      <c r="LFP214" s="15"/>
      <c r="LFQ214" s="15"/>
      <c r="LFR214" s="15"/>
      <c r="LFS214" s="15"/>
      <c r="LFT214" s="15"/>
      <c r="LFU214" s="15"/>
      <c r="LFV214" s="15"/>
      <c r="LFW214" s="15"/>
      <c r="LFX214" s="15"/>
      <c r="LFY214" s="15"/>
      <c r="LFZ214" s="15"/>
      <c r="LGA214" s="15"/>
      <c r="LGB214" s="15"/>
      <c r="LGC214" s="15"/>
      <c r="LGD214" s="15"/>
      <c r="LGE214" s="15"/>
      <c r="LGF214" s="15"/>
      <c r="LGG214" s="15"/>
      <c r="LGH214" s="15"/>
      <c r="LGI214" s="15"/>
      <c r="LGJ214" s="15"/>
      <c r="LGK214" s="15"/>
      <c r="LGL214" s="15"/>
      <c r="LGM214" s="15"/>
      <c r="LGN214" s="15"/>
      <c r="LGO214" s="15"/>
      <c r="LGP214" s="15"/>
      <c r="LGQ214" s="15"/>
      <c r="LGR214" s="15"/>
      <c r="LGS214" s="15"/>
      <c r="LGT214" s="15"/>
      <c r="LGU214" s="15"/>
      <c r="LGV214" s="15"/>
      <c r="LGW214" s="15"/>
      <c r="LGX214" s="15"/>
      <c r="LGY214" s="15"/>
      <c r="LGZ214" s="15"/>
      <c r="LHA214" s="15"/>
      <c r="LHB214" s="15"/>
      <c r="LHC214" s="15"/>
      <c r="LHD214" s="15"/>
      <c r="LHE214" s="15"/>
      <c r="LHF214" s="15"/>
      <c r="LHG214" s="15"/>
      <c r="LHH214" s="15"/>
      <c r="LHI214" s="15"/>
      <c r="LHJ214" s="15"/>
      <c r="LHK214" s="15"/>
      <c r="LHL214" s="15"/>
      <c r="LHM214" s="15"/>
      <c r="LHN214" s="15"/>
      <c r="LHO214" s="15"/>
      <c r="LHP214" s="15"/>
      <c r="LHQ214" s="15"/>
      <c r="LHR214" s="15"/>
      <c r="LHS214" s="15"/>
      <c r="LHT214" s="15"/>
      <c r="LHU214" s="15"/>
      <c r="LHV214" s="15"/>
      <c r="LHW214" s="15"/>
      <c r="LHX214" s="15"/>
      <c r="LHY214" s="15"/>
      <c r="LHZ214" s="15"/>
      <c r="LIA214" s="15"/>
      <c r="LIB214" s="15"/>
      <c r="LIC214" s="15"/>
      <c r="LID214" s="15"/>
      <c r="LIE214" s="15"/>
      <c r="LIF214" s="15"/>
      <c r="LIG214" s="15"/>
      <c r="LIH214" s="15"/>
      <c r="LII214" s="15"/>
      <c r="LIJ214" s="15"/>
      <c r="LIK214" s="15"/>
      <c r="LIL214" s="15"/>
      <c r="LIM214" s="15"/>
      <c r="LIN214" s="15"/>
      <c r="LIO214" s="15"/>
      <c r="LIP214" s="15"/>
      <c r="LIQ214" s="15"/>
      <c r="LIR214" s="15"/>
      <c r="LIS214" s="15"/>
      <c r="LIT214" s="15"/>
      <c r="LIU214" s="15"/>
      <c r="LIV214" s="15"/>
      <c r="LIW214" s="15"/>
      <c r="LIX214" s="15"/>
      <c r="LIY214" s="15"/>
      <c r="LIZ214" s="15"/>
      <c r="LJA214" s="15"/>
      <c r="LJB214" s="15"/>
      <c r="LJC214" s="15"/>
      <c r="LJD214" s="15"/>
      <c r="LJE214" s="15"/>
      <c r="LJF214" s="15"/>
      <c r="LJG214" s="15"/>
      <c r="LJH214" s="15"/>
      <c r="LJI214" s="15"/>
      <c r="LJJ214" s="15"/>
      <c r="LJK214" s="15"/>
      <c r="LJL214" s="15"/>
      <c r="LJM214" s="15"/>
      <c r="LJN214" s="15"/>
      <c r="LJO214" s="15"/>
      <c r="LJP214" s="15"/>
      <c r="LJQ214" s="15"/>
      <c r="LJR214" s="15"/>
      <c r="LJS214" s="15"/>
      <c r="LJT214" s="15"/>
      <c r="LJU214" s="15"/>
      <c r="LJV214" s="15"/>
      <c r="LJW214" s="15"/>
      <c r="LJX214" s="15"/>
      <c r="LJY214" s="15"/>
      <c r="LJZ214" s="15"/>
      <c r="LKA214" s="15"/>
      <c r="LKB214" s="15"/>
      <c r="LKC214" s="15"/>
      <c r="LKD214" s="15"/>
      <c r="LKE214" s="15"/>
      <c r="LKF214" s="15"/>
      <c r="LKG214" s="15"/>
      <c r="LKH214" s="15"/>
      <c r="LKI214" s="15"/>
      <c r="LKJ214" s="15"/>
      <c r="LKK214" s="15"/>
      <c r="LKL214" s="15"/>
      <c r="LKM214" s="15"/>
      <c r="LKN214" s="15"/>
      <c r="LKO214" s="15"/>
      <c r="LKP214" s="15"/>
      <c r="LKQ214" s="15"/>
      <c r="LKR214" s="15"/>
      <c r="LKS214" s="15"/>
      <c r="LKT214" s="15"/>
      <c r="LKU214" s="15"/>
      <c r="LKV214" s="15"/>
      <c r="LKW214" s="15"/>
      <c r="LKX214" s="15"/>
      <c r="LKY214" s="15"/>
      <c r="LKZ214" s="15"/>
      <c r="LLA214" s="15"/>
      <c r="LLB214" s="15"/>
      <c r="LLC214" s="15"/>
      <c r="LLD214" s="15"/>
      <c r="LLE214" s="15"/>
      <c r="LLF214" s="15"/>
      <c r="LLG214" s="15"/>
      <c r="LLH214" s="15"/>
      <c r="LLI214" s="15"/>
      <c r="LLJ214" s="15"/>
      <c r="LLK214" s="15"/>
      <c r="LLL214" s="15"/>
      <c r="LLM214" s="15"/>
      <c r="LLN214" s="15"/>
      <c r="LLO214" s="15"/>
      <c r="LLP214" s="15"/>
      <c r="LLQ214" s="15"/>
      <c r="LLR214" s="15"/>
      <c r="LLS214" s="15"/>
      <c r="LLT214" s="15"/>
      <c r="LLU214" s="15"/>
      <c r="LLV214" s="15"/>
      <c r="LLW214" s="15"/>
      <c r="LLX214" s="15"/>
      <c r="LLY214" s="15"/>
      <c r="LLZ214" s="15"/>
      <c r="LMA214" s="15"/>
      <c r="LMB214" s="15"/>
      <c r="LMC214" s="15"/>
      <c r="LMD214" s="15"/>
      <c r="LME214" s="15"/>
      <c r="LMF214" s="15"/>
      <c r="LMG214" s="15"/>
      <c r="LMH214" s="15"/>
      <c r="LMI214" s="15"/>
      <c r="LMJ214" s="15"/>
      <c r="LMK214" s="15"/>
      <c r="LML214" s="15"/>
      <c r="LMM214" s="15"/>
      <c r="LMN214" s="15"/>
      <c r="LMO214" s="15"/>
      <c r="LMP214" s="15"/>
      <c r="LMQ214" s="15"/>
      <c r="LMR214" s="15"/>
      <c r="LMS214" s="15"/>
      <c r="LMT214" s="15"/>
      <c r="LMU214" s="15"/>
      <c r="LMV214" s="15"/>
      <c r="LMW214" s="15"/>
      <c r="LMX214" s="15"/>
      <c r="LMY214" s="15"/>
      <c r="LMZ214" s="15"/>
      <c r="LNA214" s="15"/>
      <c r="LNB214" s="15"/>
      <c r="LNC214" s="15"/>
      <c r="LND214" s="15"/>
      <c r="LNE214" s="15"/>
      <c r="LNF214" s="15"/>
      <c r="LNG214" s="15"/>
      <c r="LNH214" s="15"/>
      <c r="LNI214" s="15"/>
      <c r="LNJ214" s="15"/>
      <c r="LNK214" s="15"/>
      <c r="LNL214" s="15"/>
      <c r="LNM214" s="15"/>
      <c r="LNN214" s="15"/>
      <c r="LNO214" s="15"/>
      <c r="LNP214" s="15"/>
      <c r="LNQ214" s="15"/>
      <c r="LNR214" s="15"/>
      <c r="LNS214" s="15"/>
      <c r="LNT214" s="15"/>
      <c r="LNU214" s="15"/>
      <c r="LNV214" s="15"/>
      <c r="LNW214" s="15"/>
      <c r="LNX214" s="15"/>
      <c r="LNY214" s="15"/>
      <c r="LNZ214" s="15"/>
      <c r="LOA214" s="15"/>
      <c r="LOB214" s="15"/>
      <c r="LOC214" s="15"/>
      <c r="LOD214" s="15"/>
      <c r="LOE214" s="15"/>
      <c r="LOF214" s="15"/>
      <c r="LOG214" s="15"/>
      <c r="LOH214" s="15"/>
      <c r="LOI214" s="15"/>
      <c r="LOJ214" s="15"/>
      <c r="LOK214" s="15"/>
      <c r="LOL214" s="15"/>
      <c r="LOM214" s="15"/>
      <c r="LON214" s="15"/>
      <c r="LOO214" s="15"/>
      <c r="LOP214" s="15"/>
      <c r="LOQ214" s="15"/>
      <c r="LOR214" s="15"/>
      <c r="LOS214" s="15"/>
      <c r="LOT214" s="15"/>
      <c r="LOU214" s="15"/>
      <c r="LOV214" s="15"/>
      <c r="LOW214" s="15"/>
      <c r="LOX214" s="15"/>
      <c r="LOY214" s="15"/>
      <c r="LOZ214" s="15"/>
      <c r="LPA214" s="15"/>
      <c r="LPB214" s="15"/>
      <c r="LPC214" s="15"/>
      <c r="LPD214" s="15"/>
      <c r="LPE214" s="15"/>
      <c r="LPF214" s="15"/>
      <c r="LPG214" s="15"/>
      <c r="LPH214" s="15"/>
      <c r="LPI214" s="15"/>
      <c r="LPJ214" s="15"/>
      <c r="LPK214" s="15"/>
      <c r="LPL214" s="15"/>
      <c r="LPM214" s="15"/>
      <c r="LPN214" s="15"/>
      <c r="LPO214" s="15"/>
      <c r="LPP214" s="15"/>
      <c r="LPQ214" s="15"/>
      <c r="LPR214" s="15"/>
      <c r="LPS214" s="15"/>
      <c r="LPT214" s="15"/>
      <c r="LPU214" s="15"/>
      <c r="LPV214" s="15"/>
      <c r="LPW214" s="15"/>
      <c r="LPX214" s="15"/>
      <c r="LPY214" s="15"/>
      <c r="LPZ214" s="15"/>
      <c r="LQA214" s="15"/>
      <c r="LQB214" s="15"/>
      <c r="LQC214" s="15"/>
      <c r="LQD214" s="15"/>
      <c r="LQE214" s="15"/>
      <c r="LQF214" s="15"/>
      <c r="LQG214" s="15"/>
      <c r="LQH214" s="15"/>
      <c r="LQI214" s="15"/>
      <c r="LQJ214" s="15"/>
      <c r="LQK214" s="15"/>
      <c r="LQL214" s="15"/>
      <c r="LQM214" s="15"/>
      <c r="LQN214" s="15"/>
      <c r="LQO214" s="15"/>
      <c r="LQP214" s="15"/>
      <c r="LQQ214" s="15"/>
      <c r="LQR214" s="15"/>
      <c r="LQS214" s="15"/>
      <c r="LQT214" s="15"/>
      <c r="LQU214" s="15"/>
      <c r="LQV214" s="15"/>
      <c r="LQW214" s="15"/>
      <c r="LQX214" s="15"/>
      <c r="LQY214" s="15"/>
      <c r="LQZ214" s="15"/>
      <c r="LRA214" s="15"/>
      <c r="LRB214" s="15"/>
      <c r="LRC214" s="15"/>
      <c r="LRD214" s="15"/>
      <c r="LRE214" s="15"/>
      <c r="LRF214" s="15"/>
      <c r="LRG214" s="15"/>
      <c r="LRH214" s="15"/>
      <c r="LRI214" s="15"/>
      <c r="LRJ214" s="15"/>
      <c r="LRK214" s="15"/>
      <c r="LRL214" s="15"/>
      <c r="LRM214" s="15"/>
      <c r="LRN214" s="15"/>
      <c r="LRO214" s="15"/>
      <c r="LRP214" s="15"/>
      <c r="LRQ214" s="15"/>
      <c r="LRR214" s="15"/>
      <c r="LRS214" s="15"/>
      <c r="LRT214" s="15"/>
      <c r="LRU214" s="15"/>
      <c r="LRV214" s="15"/>
      <c r="LRW214" s="15"/>
      <c r="LRX214" s="15"/>
      <c r="LRY214" s="15"/>
      <c r="LRZ214" s="15"/>
      <c r="LSA214" s="15"/>
      <c r="LSB214" s="15"/>
      <c r="LSC214" s="15"/>
      <c r="LSD214" s="15"/>
      <c r="LSE214" s="15"/>
      <c r="LSF214" s="15"/>
      <c r="LSG214" s="15"/>
      <c r="LSH214" s="15"/>
      <c r="LSI214" s="15"/>
      <c r="LSJ214" s="15"/>
      <c r="LSK214" s="15"/>
      <c r="LSL214" s="15"/>
      <c r="LSM214" s="15"/>
      <c r="LSN214" s="15"/>
      <c r="LSO214" s="15"/>
      <c r="LSP214" s="15"/>
      <c r="LSQ214" s="15"/>
      <c r="LSR214" s="15"/>
      <c r="LSS214" s="15"/>
      <c r="LST214" s="15"/>
      <c r="LSU214" s="15"/>
      <c r="LSV214" s="15"/>
      <c r="LSW214" s="15"/>
      <c r="LSX214" s="15"/>
      <c r="LSY214" s="15"/>
      <c r="LSZ214" s="15"/>
      <c r="LTA214" s="15"/>
      <c r="LTB214" s="15"/>
      <c r="LTC214" s="15"/>
      <c r="LTD214" s="15"/>
      <c r="LTE214" s="15"/>
      <c r="LTF214" s="15"/>
      <c r="LTG214" s="15"/>
      <c r="LTH214" s="15"/>
      <c r="LTI214" s="15"/>
      <c r="LTJ214" s="15"/>
      <c r="LTK214" s="15"/>
      <c r="LTL214" s="15"/>
      <c r="LTM214" s="15"/>
      <c r="LTN214" s="15"/>
      <c r="LTO214" s="15"/>
      <c r="LTP214" s="15"/>
      <c r="LTQ214" s="15"/>
      <c r="LTR214" s="15"/>
      <c r="LTS214" s="15"/>
      <c r="LTT214" s="15"/>
      <c r="LTU214" s="15"/>
      <c r="LTV214" s="15"/>
      <c r="LTW214" s="15"/>
      <c r="LTX214" s="15"/>
      <c r="LTY214" s="15"/>
      <c r="LTZ214" s="15"/>
      <c r="LUA214" s="15"/>
      <c r="LUB214" s="15"/>
      <c r="LUC214" s="15"/>
      <c r="LUD214" s="15"/>
      <c r="LUE214" s="15"/>
      <c r="LUF214" s="15"/>
      <c r="LUG214" s="15"/>
      <c r="LUH214" s="15"/>
      <c r="LUI214" s="15"/>
      <c r="LUJ214" s="15"/>
      <c r="LUK214" s="15"/>
      <c r="LUL214" s="15"/>
      <c r="LUM214" s="15"/>
      <c r="LUN214" s="15"/>
      <c r="LUO214" s="15"/>
      <c r="LUP214" s="15"/>
      <c r="LUQ214" s="15"/>
      <c r="LUR214" s="15"/>
      <c r="LUS214" s="15"/>
      <c r="LUT214" s="15"/>
      <c r="LUU214" s="15"/>
      <c r="LUV214" s="15"/>
      <c r="LUW214" s="15"/>
      <c r="LUX214" s="15"/>
      <c r="LUY214" s="15"/>
      <c r="LUZ214" s="15"/>
      <c r="LVA214" s="15"/>
      <c r="LVB214" s="15"/>
      <c r="LVC214" s="15"/>
      <c r="LVD214" s="15"/>
      <c r="LVE214" s="15"/>
      <c r="LVF214" s="15"/>
      <c r="LVG214" s="15"/>
      <c r="LVH214" s="15"/>
      <c r="LVI214" s="15"/>
      <c r="LVJ214" s="15"/>
      <c r="LVK214" s="15"/>
      <c r="LVL214" s="15"/>
      <c r="LVM214" s="15"/>
      <c r="LVN214" s="15"/>
      <c r="LVO214" s="15"/>
      <c r="LVP214" s="15"/>
      <c r="LVQ214" s="15"/>
      <c r="LVR214" s="15"/>
      <c r="LVS214" s="15"/>
      <c r="LVT214" s="15"/>
      <c r="LVU214" s="15"/>
      <c r="LVV214" s="15"/>
      <c r="LVW214" s="15"/>
      <c r="LVX214" s="15"/>
      <c r="LVY214" s="15"/>
      <c r="LVZ214" s="15"/>
      <c r="LWA214" s="15"/>
      <c r="LWB214" s="15"/>
      <c r="LWC214" s="15"/>
      <c r="LWD214" s="15"/>
      <c r="LWE214" s="15"/>
      <c r="LWF214" s="15"/>
      <c r="LWG214" s="15"/>
      <c r="LWH214" s="15"/>
      <c r="LWI214" s="15"/>
      <c r="LWJ214" s="15"/>
      <c r="LWK214" s="15"/>
      <c r="LWL214" s="15"/>
      <c r="LWM214" s="15"/>
      <c r="LWN214" s="15"/>
      <c r="LWO214" s="15"/>
      <c r="LWP214" s="15"/>
      <c r="LWQ214" s="15"/>
      <c r="LWR214" s="15"/>
      <c r="LWS214" s="15"/>
      <c r="LWT214" s="15"/>
      <c r="LWU214" s="15"/>
      <c r="LWV214" s="15"/>
      <c r="LWW214" s="15"/>
      <c r="LWX214" s="15"/>
      <c r="LWY214" s="15"/>
      <c r="LWZ214" s="15"/>
      <c r="LXA214" s="15"/>
      <c r="LXB214" s="15"/>
      <c r="LXC214" s="15"/>
      <c r="LXD214" s="15"/>
      <c r="LXE214" s="15"/>
      <c r="LXF214" s="15"/>
      <c r="LXG214" s="15"/>
      <c r="LXH214" s="15"/>
      <c r="LXI214" s="15"/>
      <c r="LXJ214" s="15"/>
      <c r="LXK214" s="15"/>
      <c r="LXL214" s="15"/>
      <c r="LXM214" s="15"/>
      <c r="LXN214" s="15"/>
      <c r="LXO214" s="15"/>
      <c r="LXP214" s="15"/>
      <c r="LXQ214" s="15"/>
      <c r="LXR214" s="15"/>
      <c r="LXS214" s="15"/>
      <c r="LXT214" s="15"/>
      <c r="LXU214" s="15"/>
      <c r="LXV214" s="15"/>
      <c r="LXW214" s="15"/>
      <c r="LXX214" s="15"/>
      <c r="LXY214" s="15"/>
      <c r="LXZ214" s="15"/>
      <c r="LYA214" s="15"/>
      <c r="LYB214" s="15"/>
      <c r="LYC214" s="15"/>
      <c r="LYD214" s="15"/>
      <c r="LYE214" s="15"/>
      <c r="LYF214" s="15"/>
      <c r="LYG214" s="15"/>
      <c r="LYH214" s="15"/>
      <c r="LYI214" s="15"/>
      <c r="LYJ214" s="15"/>
      <c r="LYK214" s="15"/>
      <c r="LYL214" s="15"/>
      <c r="LYM214" s="15"/>
      <c r="LYN214" s="15"/>
      <c r="LYO214" s="15"/>
      <c r="LYP214" s="15"/>
      <c r="LYQ214" s="15"/>
      <c r="LYR214" s="15"/>
      <c r="LYS214" s="15"/>
      <c r="LYT214" s="15"/>
      <c r="LYU214" s="15"/>
      <c r="LYV214" s="15"/>
      <c r="LYW214" s="15"/>
      <c r="LYX214" s="15"/>
      <c r="LYY214" s="15"/>
      <c r="LYZ214" s="15"/>
      <c r="LZA214" s="15"/>
      <c r="LZB214" s="15"/>
      <c r="LZC214" s="15"/>
      <c r="LZD214" s="15"/>
      <c r="LZE214" s="15"/>
      <c r="LZF214" s="15"/>
      <c r="LZG214" s="15"/>
      <c r="LZH214" s="15"/>
      <c r="LZI214" s="15"/>
      <c r="LZJ214" s="15"/>
      <c r="LZK214" s="15"/>
      <c r="LZL214" s="15"/>
      <c r="LZM214" s="15"/>
      <c r="LZN214" s="15"/>
      <c r="LZO214" s="15"/>
      <c r="LZP214" s="15"/>
      <c r="LZQ214" s="15"/>
      <c r="LZR214" s="15"/>
      <c r="LZS214" s="15"/>
      <c r="LZT214" s="15"/>
      <c r="LZU214" s="15"/>
      <c r="LZV214" s="15"/>
      <c r="LZW214" s="15"/>
      <c r="LZX214" s="15"/>
      <c r="LZY214" s="15"/>
      <c r="LZZ214" s="15"/>
      <c r="MAA214" s="15"/>
      <c r="MAB214" s="15"/>
      <c r="MAC214" s="15"/>
      <c r="MAD214" s="15"/>
      <c r="MAE214" s="15"/>
      <c r="MAF214" s="15"/>
      <c r="MAG214" s="15"/>
      <c r="MAH214" s="15"/>
      <c r="MAI214" s="15"/>
      <c r="MAJ214" s="15"/>
      <c r="MAK214" s="15"/>
      <c r="MAL214" s="15"/>
      <c r="MAM214" s="15"/>
      <c r="MAN214" s="15"/>
      <c r="MAO214" s="15"/>
      <c r="MAP214" s="15"/>
      <c r="MAQ214" s="15"/>
      <c r="MAR214" s="15"/>
      <c r="MAS214" s="15"/>
      <c r="MAT214" s="15"/>
      <c r="MAU214" s="15"/>
      <c r="MAV214" s="15"/>
      <c r="MAW214" s="15"/>
      <c r="MAX214" s="15"/>
      <c r="MAY214" s="15"/>
      <c r="MAZ214" s="15"/>
      <c r="MBA214" s="15"/>
      <c r="MBB214" s="15"/>
      <c r="MBC214" s="15"/>
      <c r="MBD214" s="15"/>
      <c r="MBE214" s="15"/>
      <c r="MBF214" s="15"/>
      <c r="MBG214" s="15"/>
      <c r="MBH214" s="15"/>
      <c r="MBI214" s="15"/>
      <c r="MBJ214" s="15"/>
      <c r="MBK214" s="15"/>
      <c r="MBL214" s="15"/>
      <c r="MBM214" s="15"/>
      <c r="MBN214" s="15"/>
      <c r="MBO214" s="15"/>
      <c r="MBP214" s="15"/>
      <c r="MBQ214" s="15"/>
      <c r="MBR214" s="15"/>
      <c r="MBS214" s="15"/>
      <c r="MBT214" s="15"/>
      <c r="MBU214" s="15"/>
      <c r="MBV214" s="15"/>
      <c r="MBW214" s="15"/>
      <c r="MBX214" s="15"/>
      <c r="MBY214" s="15"/>
      <c r="MBZ214" s="15"/>
      <c r="MCA214" s="15"/>
      <c r="MCB214" s="15"/>
      <c r="MCC214" s="15"/>
      <c r="MCD214" s="15"/>
      <c r="MCE214" s="15"/>
      <c r="MCF214" s="15"/>
      <c r="MCG214" s="15"/>
      <c r="MCH214" s="15"/>
      <c r="MCI214" s="15"/>
      <c r="MCJ214" s="15"/>
      <c r="MCK214" s="15"/>
      <c r="MCL214" s="15"/>
      <c r="MCM214" s="15"/>
      <c r="MCN214" s="15"/>
      <c r="MCO214" s="15"/>
      <c r="MCP214" s="15"/>
      <c r="MCQ214" s="15"/>
      <c r="MCR214" s="15"/>
      <c r="MCS214" s="15"/>
      <c r="MCT214" s="15"/>
      <c r="MCU214" s="15"/>
      <c r="MCV214" s="15"/>
      <c r="MCW214" s="15"/>
      <c r="MCX214" s="15"/>
      <c r="MCY214" s="15"/>
      <c r="MCZ214" s="15"/>
      <c r="MDA214" s="15"/>
      <c r="MDB214" s="15"/>
      <c r="MDC214" s="15"/>
      <c r="MDD214" s="15"/>
      <c r="MDE214" s="15"/>
      <c r="MDF214" s="15"/>
      <c r="MDG214" s="15"/>
      <c r="MDH214" s="15"/>
      <c r="MDI214" s="15"/>
      <c r="MDJ214" s="15"/>
      <c r="MDK214" s="15"/>
      <c r="MDL214" s="15"/>
      <c r="MDM214" s="15"/>
      <c r="MDN214" s="15"/>
      <c r="MDO214" s="15"/>
      <c r="MDP214" s="15"/>
      <c r="MDQ214" s="15"/>
      <c r="MDR214" s="15"/>
      <c r="MDS214" s="15"/>
      <c r="MDT214" s="15"/>
      <c r="MDU214" s="15"/>
      <c r="MDV214" s="15"/>
      <c r="MDW214" s="15"/>
      <c r="MDX214" s="15"/>
      <c r="MDY214" s="15"/>
      <c r="MDZ214" s="15"/>
      <c r="MEA214" s="15"/>
      <c r="MEB214" s="15"/>
      <c r="MEC214" s="15"/>
      <c r="MED214" s="15"/>
      <c r="MEE214" s="15"/>
      <c r="MEF214" s="15"/>
      <c r="MEG214" s="15"/>
      <c r="MEH214" s="15"/>
      <c r="MEI214" s="15"/>
      <c r="MEJ214" s="15"/>
      <c r="MEK214" s="15"/>
      <c r="MEL214" s="15"/>
      <c r="MEM214" s="15"/>
      <c r="MEN214" s="15"/>
      <c r="MEO214" s="15"/>
      <c r="MEP214" s="15"/>
      <c r="MEQ214" s="15"/>
      <c r="MER214" s="15"/>
      <c r="MES214" s="15"/>
      <c r="MET214" s="15"/>
      <c r="MEU214" s="15"/>
      <c r="MEV214" s="15"/>
      <c r="MEW214" s="15"/>
      <c r="MEX214" s="15"/>
      <c r="MEY214" s="15"/>
      <c r="MEZ214" s="15"/>
      <c r="MFA214" s="15"/>
      <c r="MFB214" s="15"/>
      <c r="MFC214" s="15"/>
      <c r="MFD214" s="15"/>
      <c r="MFE214" s="15"/>
      <c r="MFF214" s="15"/>
      <c r="MFG214" s="15"/>
      <c r="MFH214" s="15"/>
      <c r="MFI214" s="15"/>
      <c r="MFJ214" s="15"/>
      <c r="MFK214" s="15"/>
      <c r="MFL214" s="15"/>
      <c r="MFM214" s="15"/>
      <c r="MFN214" s="15"/>
      <c r="MFO214" s="15"/>
      <c r="MFP214" s="15"/>
      <c r="MFQ214" s="15"/>
      <c r="MFR214" s="15"/>
      <c r="MFS214" s="15"/>
      <c r="MFT214" s="15"/>
      <c r="MFU214" s="15"/>
      <c r="MFV214" s="15"/>
      <c r="MFW214" s="15"/>
      <c r="MFX214" s="15"/>
      <c r="MFY214" s="15"/>
      <c r="MFZ214" s="15"/>
      <c r="MGA214" s="15"/>
      <c r="MGB214" s="15"/>
      <c r="MGC214" s="15"/>
      <c r="MGD214" s="15"/>
      <c r="MGE214" s="15"/>
      <c r="MGF214" s="15"/>
      <c r="MGG214" s="15"/>
      <c r="MGH214" s="15"/>
      <c r="MGI214" s="15"/>
      <c r="MGJ214" s="15"/>
      <c r="MGK214" s="15"/>
      <c r="MGL214" s="15"/>
      <c r="MGM214" s="15"/>
      <c r="MGN214" s="15"/>
      <c r="MGO214" s="15"/>
      <c r="MGP214" s="15"/>
      <c r="MGQ214" s="15"/>
      <c r="MGR214" s="15"/>
      <c r="MGS214" s="15"/>
      <c r="MGT214" s="15"/>
      <c r="MGU214" s="15"/>
      <c r="MGV214" s="15"/>
      <c r="MGW214" s="15"/>
      <c r="MGX214" s="15"/>
      <c r="MGY214" s="15"/>
      <c r="MGZ214" s="15"/>
      <c r="MHA214" s="15"/>
      <c r="MHB214" s="15"/>
      <c r="MHC214" s="15"/>
      <c r="MHD214" s="15"/>
      <c r="MHE214" s="15"/>
      <c r="MHF214" s="15"/>
      <c r="MHG214" s="15"/>
      <c r="MHH214" s="15"/>
      <c r="MHI214" s="15"/>
      <c r="MHJ214" s="15"/>
      <c r="MHK214" s="15"/>
      <c r="MHL214" s="15"/>
      <c r="MHM214" s="15"/>
      <c r="MHN214" s="15"/>
      <c r="MHO214" s="15"/>
      <c r="MHP214" s="15"/>
      <c r="MHQ214" s="15"/>
      <c r="MHR214" s="15"/>
      <c r="MHS214" s="15"/>
      <c r="MHT214" s="15"/>
      <c r="MHU214" s="15"/>
      <c r="MHV214" s="15"/>
      <c r="MHW214" s="15"/>
      <c r="MHX214" s="15"/>
      <c r="MHY214" s="15"/>
      <c r="MHZ214" s="15"/>
      <c r="MIA214" s="15"/>
      <c r="MIB214" s="15"/>
      <c r="MIC214" s="15"/>
      <c r="MID214" s="15"/>
      <c r="MIE214" s="15"/>
      <c r="MIF214" s="15"/>
      <c r="MIG214" s="15"/>
      <c r="MIH214" s="15"/>
      <c r="MII214" s="15"/>
      <c r="MIJ214" s="15"/>
      <c r="MIK214" s="15"/>
      <c r="MIL214" s="15"/>
      <c r="MIM214" s="15"/>
      <c r="MIN214" s="15"/>
      <c r="MIO214" s="15"/>
      <c r="MIP214" s="15"/>
      <c r="MIQ214" s="15"/>
      <c r="MIR214" s="15"/>
      <c r="MIS214" s="15"/>
      <c r="MIT214" s="15"/>
      <c r="MIU214" s="15"/>
      <c r="MIV214" s="15"/>
      <c r="MIW214" s="15"/>
      <c r="MIX214" s="15"/>
      <c r="MIY214" s="15"/>
      <c r="MIZ214" s="15"/>
      <c r="MJA214" s="15"/>
      <c r="MJB214" s="15"/>
      <c r="MJC214" s="15"/>
      <c r="MJD214" s="15"/>
      <c r="MJE214" s="15"/>
      <c r="MJF214" s="15"/>
      <c r="MJG214" s="15"/>
      <c r="MJH214" s="15"/>
      <c r="MJI214" s="15"/>
      <c r="MJJ214" s="15"/>
      <c r="MJK214" s="15"/>
      <c r="MJL214" s="15"/>
      <c r="MJM214" s="15"/>
      <c r="MJN214" s="15"/>
      <c r="MJO214" s="15"/>
      <c r="MJP214" s="15"/>
      <c r="MJQ214" s="15"/>
      <c r="MJR214" s="15"/>
      <c r="MJS214" s="15"/>
      <c r="MJT214" s="15"/>
      <c r="MJU214" s="15"/>
      <c r="MJV214" s="15"/>
      <c r="MJW214" s="15"/>
      <c r="MJX214" s="15"/>
      <c r="MJY214" s="15"/>
      <c r="MJZ214" s="15"/>
      <c r="MKA214" s="15"/>
      <c r="MKB214" s="15"/>
      <c r="MKC214" s="15"/>
      <c r="MKD214" s="15"/>
      <c r="MKE214" s="15"/>
      <c r="MKF214" s="15"/>
      <c r="MKG214" s="15"/>
      <c r="MKH214" s="15"/>
      <c r="MKI214" s="15"/>
      <c r="MKJ214" s="15"/>
      <c r="MKK214" s="15"/>
      <c r="MKL214" s="15"/>
      <c r="MKM214" s="15"/>
      <c r="MKN214" s="15"/>
      <c r="MKO214" s="15"/>
      <c r="MKP214" s="15"/>
      <c r="MKQ214" s="15"/>
      <c r="MKR214" s="15"/>
      <c r="MKS214" s="15"/>
      <c r="MKT214" s="15"/>
      <c r="MKU214" s="15"/>
      <c r="MKV214" s="15"/>
      <c r="MKW214" s="15"/>
      <c r="MKX214" s="15"/>
      <c r="MKY214" s="15"/>
      <c r="MKZ214" s="15"/>
      <c r="MLA214" s="15"/>
      <c r="MLB214" s="15"/>
      <c r="MLC214" s="15"/>
      <c r="MLD214" s="15"/>
      <c r="MLE214" s="15"/>
      <c r="MLF214" s="15"/>
      <c r="MLG214" s="15"/>
      <c r="MLH214" s="15"/>
      <c r="MLI214" s="15"/>
      <c r="MLJ214" s="15"/>
      <c r="MLK214" s="15"/>
      <c r="MLL214" s="15"/>
      <c r="MLM214" s="15"/>
      <c r="MLN214" s="15"/>
      <c r="MLO214" s="15"/>
      <c r="MLP214" s="15"/>
      <c r="MLQ214" s="15"/>
      <c r="MLR214" s="15"/>
      <c r="MLS214" s="15"/>
      <c r="MLT214" s="15"/>
      <c r="MLU214" s="15"/>
      <c r="MLV214" s="15"/>
      <c r="MLW214" s="15"/>
      <c r="MLX214" s="15"/>
      <c r="MLY214" s="15"/>
      <c r="MLZ214" s="15"/>
      <c r="MMA214" s="15"/>
      <c r="MMB214" s="15"/>
      <c r="MMC214" s="15"/>
      <c r="MMD214" s="15"/>
      <c r="MME214" s="15"/>
      <c r="MMF214" s="15"/>
      <c r="MMG214" s="15"/>
      <c r="MMH214" s="15"/>
      <c r="MMI214" s="15"/>
      <c r="MMJ214" s="15"/>
      <c r="MMK214" s="15"/>
      <c r="MML214" s="15"/>
      <c r="MMM214" s="15"/>
      <c r="MMN214" s="15"/>
      <c r="MMO214" s="15"/>
      <c r="MMP214" s="15"/>
      <c r="MMQ214" s="15"/>
      <c r="MMR214" s="15"/>
      <c r="MMS214" s="15"/>
      <c r="MMT214" s="15"/>
      <c r="MMU214" s="15"/>
      <c r="MMV214" s="15"/>
      <c r="MMW214" s="15"/>
      <c r="MMX214" s="15"/>
      <c r="MMY214" s="15"/>
      <c r="MMZ214" s="15"/>
      <c r="MNA214" s="15"/>
      <c r="MNB214" s="15"/>
      <c r="MNC214" s="15"/>
      <c r="MND214" s="15"/>
      <c r="MNE214" s="15"/>
      <c r="MNF214" s="15"/>
      <c r="MNG214" s="15"/>
      <c r="MNH214" s="15"/>
      <c r="MNI214" s="15"/>
      <c r="MNJ214" s="15"/>
      <c r="MNK214" s="15"/>
      <c r="MNL214" s="15"/>
      <c r="MNM214" s="15"/>
      <c r="MNN214" s="15"/>
      <c r="MNO214" s="15"/>
      <c r="MNP214" s="15"/>
      <c r="MNQ214" s="15"/>
      <c r="MNR214" s="15"/>
      <c r="MNS214" s="15"/>
      <c r="MNT214" s="15"/>
      <c r="MNU214" s="15"/>
      <c r="MNV214" s="15"/>
      <c r="MNW214" s="15"/>
      <c r="MNX214" s="15"/>
      <c r="MNY214" s="15"/>
      <c r="MNZ214" s="15"/>
      <c r="MOA214" s="15"/>
      <c r="MOB214" s="15"/>
      <c r="MOC214" s="15"/>
      <c r="MOD214" s="15"/>
      <c r="MOE214" s="15"/>
      <c r="MOF214" s="15"/>
      <c r="MOG214" s="15"/>
      <c r="MOH214" s="15"/>
      <c r="MOI214" s="15"/>
      <c r="MOJ214" s="15"/>
      <c r="MOK214" s="15"/>
      <c r="MOL214" s="15"/>
      <c r="MOM214" s="15"/>
      <c r="MON214" s="15"/>
      <c r="MOO214" s="15"/>
      <c r="MOP214" s="15"/>
      <c r="MOQ214" s="15"/>
      <c r="MOR214" s="15"/>
      <c r="MOS214" s="15"/>
      <c r="MOT214" s="15"/>
      <c r="MOU214" s="15"/>
      <c r="MOV214" s="15"/>
      <c r="MOW214" s="15"/>
      <c r="MOX214" s="15"/>
      <c r="MOY214" s="15"/>
      <c r="MOZ214" s="15"/>
      <c r="MPA214" s="15"/>
      <c r="MPB214" s="15"/>
      <c r="MPC214" s="15"/>
      <c r="MPD214" s="15"/>
      <c r="MPE214" s="15"/>
      <c r="MPF214" s="15"/>
      <c r="MPG214" s="15"/>
      <c r="MPH214" s="15"/>
      <c r="MPI214" s="15"/>
      <c r="MPJ214" s="15"/>
      <c r="MPK214" s="15"/>
      <c r="MPL214" s="15"/>
      <c r="MPM214" s="15"/>
      <c r="MPN214" s="15"/>
      <c r="MPO214" s="15"/>
      <c r="MPP214" s="15"/>
      <c r="MPQ214" s="15"/>
      <c r="MPR214" s="15"/>
      <c r="MPS214" s="15"/>
      <c r="MPT214" s="15"/>
      <c r="MPU214" s="15"/>
      <c r="MPV214" s="15"/>
      <c r="MPW214" s="15"/>
      <c r="MPX214" s="15"/>
      <c r="MPY214" s="15"/>
      <c r="MPZ214" s="15"/>
      <c r="MQA214" s="15"/>
      <c r="MQB214" s="15"/>
      <c r="MQC214" s="15"/>
      <c r="MQD214" s="15"/>
      <c r="MQE214" s="15"/>
      <c r="MQF214" s="15"/>
      <c r="MQG214" s="15"/>
      <c r="MQH214" s="15"/>
      <c r="MQI214" s="15"/>
      <c r="MQJ214" s="15"/>
      <c r="MQK214" s="15"/>
      <c r="MQL214" s="15"/>
      <c r="MQM214" s="15"/>
      <c r="MQN214" s="15"/>
      <c r="MQO214" s="15"/>
      <c r="MQP214" s="15"/>
      <c r="MQQ214" s="15"/>
      <c r="MQR214" s="15"/>
      <c r="MQS214" s="15"/>
      <c r="MQT214" s="15"/>
      <c r="MQU214" s="15"/>
      <c r="MQV214" s="15"/>
      <c r="MQW214" s="15"/>
      <c r="MQX214" s="15"/>
      <c r="MQY214" s="15"/>
      <c r="MQZ214" s="15"/>
      <c r="MRA214" s="15"/>
      <c r="MRB214" s="15"/>
      <c r="MRC214" s="15"/>
      <c r="MRD214" s="15"/>
      <c r="MRE214" s="15"/>
      <c r="MRF214" s="15"/>
      <c r="MRG214" s="15"/>
      <c r="MRH214" s="15"/>
      <c r="MRI214" s="15"/>
      <c r="MRJ214" s="15"/>
      <c r="MRK214" s="15"/>
      <c r="MRL214" s="15"/>
      <c r="MRM214" s="15"/>
      <c r="MRN214" s="15"/>
      <c r="MRO214" s="15"/>
      <c r="MRP214" s="15"/>
      <c r="MRQ214" s="15"/>
      <c r="MRR214" s="15"/>
      <c r="MRS214" s="15"/>
      <c r="MRT214" s="15"/>
      <c r="MRU214" s="15"/>
      <c r="MRV214" s="15"/>
      <c r="MRW214" s="15"/>
      <c r="MRX214" s="15"/>
      <c r="MRY214" s="15"/>
      <c r="MRZ214" s="15"/>
      <c r="MSA214" s="15"/>
      <c r="MSB214" s="15"/>
      <c r="MSC214" s="15"/>
      <c r="MSD214" s="15"/>
      <c r="MSE214" s="15"/>
      <c r="MSF214" s="15"/>
      <c r="MSG214" s="15"/>
      <c r="MSH214" s="15"/>
      <c r="MSI214" s="15"/>
      <c r="MSJ214" s="15"/>
      <c r="MSK214" s="15"/>
      <c r="MSL214" s="15"/>
      <c r="MSM214" s="15"/>
      <c r="MSN214" s="15"/>
      <c r="MSO214" s="15"/>
      <c r="MSP214" s="15"/>
      <c r="MSQ214" s="15"/>
      <c r="MSR214" s="15"/>
      <c r="MSS214" s="15"/>
      <c r="MST214" s="15"/>
      <c r="MSU214" s="15"/>
      <c r="MSV214" s="15"/>
      <c r="MSW214" s="15"/>
      <c r="MSX214" s="15"/>
      <c r="MSY214" s="15"/>
      <c r="MSZ214" s="15"/>
      <c r="MTA214" s="15"/>
      <c r="MTB214" s="15"/>
      <c r="MTC214" s="15"/>
      <c r="MTD214" s="15"/>
      <c r="MTE214" s="15"/>
      <c r="MTF214" s="15"/>
      <c r="MTG214" s="15"/>
      <c r="MTH214" s="15"/>
      <c r="MTI214" s="15"/>
      <c r="MTJ214" s="15"/>
      <c r="MTK214" s="15"/>
      <c r="MTL214" s="15"/>
      <c r="MTM214" s="15"/>
      <c r="MTN214" s="15"/>
      <c r="MTO214" s="15"/>
      <c r="MTP214" s="15"/>
      <c r="MTQ214" s="15"/>
      <c r="MTR214" s="15"/>
      <c r="MTS214" s="15"/>
      <c r="MTT214" s="15"/>
      <c r="MTU214" s="15"/>
      <c r="MTV214" s="15"/>
      <c r="MTW214" s="15"/>
      <c r="MTX214" s="15"/>
      <c r="MTY214" s="15"/>
      <c r="MTZ214" s="15"/>
      <c r="MUA214" s="15"/>
      <c r="MUB214" s="15"/>
      <c r="MUC214" s="15"/>
      <c r="MUD214" s="15"/>
      <c r="MUE214" s="15"/>
      <c r="MUF214" s="15"/>
      <c r="MUG214" s="15"/>
      <c r="MUH214" s="15"/>
      <c r="MUI214" s="15"/>
      <c r="MUJ214" s="15"/>
      <c r="MUK214" s="15"/>
      <c r="MUL214" s="15"/>
      <c r="MUM214" s="15"/>
      <c r="MUN214" s="15"/>
      <c r="MUO214" s="15"/>
      <c r="MUP214" s="15"/>
      <c r="MUQ214" s="15"/>
      <c r="MUR214" s="15"/>
      <c r="MUS214" s="15"/>
      <c r="MUT214" s="15"/>
      <c r="MUU214" s="15"/>
      <c r="MUV214" s="15"/>
      <c r="MUW214" s="15"/>
      <c r="MUX214" s="15"/>
      <c r="MUY214" s="15"/>
      <c r="MUZ214" s="15"/>
      <c r="MVA214" s="15"/>
      <c r="MVB214" s="15"/>
      <c r="MVC214" s="15"/>
      <c r="MVD214" s="15"/>
      <c r="MVE214" s="15"/>
      <c r="MVF214" s="15"/>
      <c r="MVG214" s="15"/>
      <c r="MVH214" s="15"/>
      <c r="MVI214" s="15"/>
      <c r="MVJ214" s="15"/>
      <c r="MVK214" s="15"/>
      <c r="MVL214" s="15"/>
      <c r="MVM214" s="15"/>
      <c r="MVN214" s="15"/>
      <c r="MVO214" s="15"/>
      <c r="MVP214" s="15"/>
      <c r="MVQ214" s="15"/>
      <c r="MVR214" s="15"/>
      <c r="MVS214" s="15"/>
      <c r="MVT214" s="15"/>
      <c r="MVU214" s="15"/>
      <c r="MVV214" s="15"/>
      <c r="MVW214" s="15"/>
      <c r="MVX214" s="15"/>
      <c r="MVY214" s="15"/>
      <c r="MVZ214" s="15"/>
      <c r="MWA214" s="15"/>
      <c r="MWB214" s="15"/>
      <c r="MWC214" s="15"/>
      <c r="MWD214" s="15"/>
      <c r="MWE214" s="15"/>
      <c r="MWF214" s="15"/>
      <c r="MWG214" s="15"/>
      <c r="MWH214" s="15"/>
      <c r="MWI214" s="15"/>
      <c r="MWJ214" s="15"/>
      <c r="MWK214" s="15"/>
      <c r="MWL214" s="15"/>
      <c r="MWM214" s="15"/>
      <c r="MWN214" s="15"/>
      <c r="MWO214" s="15"/>
      <c r="MWP214" s="15"/>
      <c r="MWQ214" s="15"/>
      <c r="MWR214" s="15"/>
      <c r="MWS214" s="15"/>
      <c r="MWT214" s="15"/>
      <c r="MWU214" s="15"/>
      <c r="MWV214" s="15"/>
      <c r="MWW214" s="15"/>
      <c r="MWX214" s="15"/>
      <c r="MWY214" s="15"/>
      <c r="MWZ214" s="15"/>
      <c r="MXA214" s="15"/>
      <c r="MXB214" s="15"/>
      <c r="MXC214" s="15"/>
      <c r="MXD214" s="15"/>
      <c r="MXE214" s="15"/>
      <c r="MXF214" s="15"/>
      <c r="MXG214" s="15"/>
      <c r="MXH214" s="15"/>
      <c r="MXI214" s="15"/>
      <c r="MXJ214" s="15"/>
      <c r="MXK214" s="15"/>
      <c r="MXL214" s="15"/>
      <c r="MXM214" s="15"/>
      <c r="MXN214" s="15"/>
      <c r="MXO214" s="15"/>
      <c r="MXP214" s="15"/>
      <c r="MXQ214" s="15"/>
      <c r="MXR214" s="15"/>
      <c r="MXS214" s="15"/>
      <c r="MXT214" s="15"/>
      <c r="MXU214" s="15"/>
      <c r="MXV214" s="15"/>
      <c r="MXW214" s="15"/>
      <c r="MXX214" s="15"/>
      <c r="MXY214" s="15"/>
      <c r="MXZ214" s="15"/>
      <c r="MYA214" s="15"/>
      <c r="MYB214" s="15"/>
      <c r="MYC214" s="15"/>
      <c r="MYD214" s="15"/>
      <c r="MYE214" s="15"/>
      <c r="MYF214" s="15"/>
      <c r="MYG214" s="15"/>
      <c r="MYH214" s="15"/>
      <c r="MYI214" s="15"/>
      <c r="MYJ214" s="15"/>
      <c r="MYK214" s="15"/>
      <c r="MYL214" s="15"/>
      <c r="MYM214" s="15"/>
      <c r="MYN214" s="15"/>
      <c r="MYO214" s="15"/>
      <c r="MYP214" s="15"/>
      <c r="MYQ214" s="15"/>
      <c r="MYR214" s="15"/>
      <c r="MYS214" s="15"/>
      <c r="MYT214" s="15"/>
      <c r="MYU214" s="15"/>
      <c r="MYV214" s="15"/>
      <c r="MYW214" s="15"/>
      <c r="MYX214" s="15"/>
      <c r="MYY214" s="15"/>
      <c r="MYZ214" s="15"/>
      <c r="MZA214" s="15"/>
      <c r="MZB214" s="15"/>
      <c r="MZC214" s="15"/>
      <c r="MZD214" s="15"/>
      <c r="MZE214" s="15"/>
      <c r="MZF214" s="15"/>
      <c r="MZG214" s="15"/>
      <c r="MZH214" s="15"/>
      <c r="MZI214" s="15"/>
      <c r="MZJ214" s="15"/>
      <c r="MZK214" s="15"/>
      <c r="MZL214" s="15"/>
      <c r="MZM214" s="15"/>
      <c r="MZN214" s="15"/>
      <c r="MZO214" s="15"/>
      <c r="MZP214" s="15"/>
      <c r="MZQ214" s="15"/>
      <c r="MZR214" s="15"/>
      <c r="MZS214" s="15"/>
      <c r="MZT214" s="15"/>
      <c r="MZU214" s="15"/>
      <c r="MZV214" s="15"/>
      <c r="MZW214" s="15"/>
      <c r="MZX214" s="15"/>
      <c r="MZY214" s="15"/>
      <c r="MZZ214" s="15"/>
      <c r="NAA214" s="15"/>
      <c r="NAB214" s="15"/>
      <c r="NAC214" s="15"/>
      <c r="NAD214" s="15"/>
      <c r="NAE214" s="15"/>
      <c r="NAF214" s="15"/>
      <c r="NAG214" s="15"/>
      <c r="NAH214" s="15"/>
      <c r="NAI214" s="15"/>
      <c r="NAJ214" s="15"/>
      <c r="NAK214" s="15"/>
      <c r="NAL214" s="15"/>
      <c r="NAM214" s="15"/>
      <c r="NAN214" s="15"/>
      <c r="NAO214" s="15"/>
      <c r="NAP214" s="15"/>
      <c r="NAQ214" s="15"/>
      <c r="NAR214" s="15"/>
      <c r="NAS214" s="15"/>
      <c r="NAT214" s="15"/>
      <c r="NAU214" s="15"/>
      <c r="NAV214" s="15"/>
      <c r="NAW214" s="15"/>
      <c r="NAX214" s="15"/>
      <c r="NAY214" s="15"/>
      <c r="NAZ214" s="15"/>
      <c r="NBA214" s="15"/>
      <c r="NBB214" s="15"/>
      <c r="NBC214" s="15"/>
      <c r="NBD214" s="15"/>
      <c r="NBE214" s="15"/>
      <c r="NBF214" s="15"/>
      <c r="NBG214" s="15"/>
      <c r="NBH214" s="15"/>
      <c r="NBI214" s="15"/>
      <c r="NBJ214" s="15"/>
      <c r="NBK214" s="15"/>
      <c r="NBL214" s="15"/>
      <c r="NBM214" s="15"/>
      <c r="NBN214" s="15"/>
      <c r="NBO214" s="15"/>
      <c r="NBP214" s="15"/>
      <c r="NBQ214" s="15"/>
      <c r="NBR214" s="15"/>
      <c r="NBS214" s="15"/>
      <c r="NBT214" s="15"/>
      <c r="NBU214" s="15"/>
      <c r="NBV214" s="15"/>
      <c r="NBW214" s="15"/>
      <c r="NBX214" s="15"/>
      <c r="NBY214" s="15"/>
      <c r="NBZ214" s="15"/>
      <c r="NCA214" s="15"/>
      <c r="NCB214" s="15"/>
      <c r="NCC214" s="15"/>
      <c r="NCD214" s="15"/>
      <c r="NCE214" s="15"/>
      <c r="NCF214" s="15"/>
      <c r="NCG214" s="15"/>
      <c r="NCH214" s="15"/>
      <c r="NCI214" s="15"/>
      <c r="NCJ214" s="15"/>
      <c r="NCK214" s="15"/>
      <c r="NCL214" s="15"/>
      <c r="NCM214" s="15"/>
      <c r="NCN214" s="15"/>
      <c r="NCO214" s="15"/>
      <c r="NCP214" s="15"/>
      <c r="NCQ214" s="15"/>
      <c r="NCR214" s="15"/>
      <c r="NCS214" s="15"/>
      <c r="NCT214" s="15"/>
      <c r="NCU214" s="15"/>
      <c r="NCV214" s="15"/>
      <c r="NCW214" s="15"/>
      <c r="NCX214" s="15"/>
      <c r="NCY214" s="15"/>
      <c r="NCZ214" s="15"/>
      <c r="NDA214" s="15"/>
      <c r="NDB214" s="15"/>
      <c r="NDC214" s="15"/>
      <c r="NDD214" s="15"/>
      <c r="NDE214" s="15"/>
      <c r="NDF214" s="15"/>
      <c r="NDG214" s="15"/>
      <c r="NDH214" s="15"/>
      <c r="NDI214" s="15"/>
      <c r="NDJ214" s="15"/>
      <c r="NDK214" s="15"/>
      <c r="NDL214" s="15"/>
      <c r="NDM214" s="15"/>
      <c r="NDN214" s="15"/>
      <c r="NDO214" s="15"/>
      <c r="NDP214" s="15"/>
      <c r="NDQ214" s="15"/>
      <c r="NDR214" s="15"/>
      <c r="NDS214" s="15"/>
      <c r="NDT214" s="15"/>
      <c r="NDU214" s="15"/>
      <c r="NDV214" s="15"/>
      <c r="NDW214" s="15"/>
      <c r="NDX214" s="15"/>
      <c r="NDY214" s="15"/>
      <c r="NDZ214" s="15"/>
      <c r="NEA214" s="15"/>
      <c r="NEB214" s="15"/>
      <c r="NEC214" s="15"/>
      <c r="NED214" s="15"/>
      <c r="NEE214" s="15"/>
      <c r="NEF214" s="15"/>
      <c r="NEG214" s="15"/>
      <c r="NEH214" s="15"/>
      <c r="NEI214" s="15"/>
      <c r="NEJ214" s="15"/>
      <c r="NEK214" s="15"/>
      <c r="NEL214" s="15"/>
      <c r="NEM214" s="15"/>
      <c r="NEN214" s="15"/>
      <c r="NEO214" s="15"/>
      <c r="NEP214" s="15"/>
      <c r="NEQ214" s="15"/>
      <c r="NER214" s="15"/>
      <c r="NES214" s="15"/>
      <c r="NET214" s="15"/>
      <c r="NEU214" s="15"/>
      <c r="NEV214" s="15"/>
      <c r="NEW214" s="15"/>
      <c r="NEX214" s="15"/>
      <c r="NEY214" s="15"/>
      <c r="NEZ214" s="15"/>
      <c r="NFA214" s="15"/>
      <c r="NFB214" s="15"/>
      <c r="NFC214" s="15"/>
      <c r="NFD214" s="15"/>
      <c r="NFE214" s="15"/>
      <c r="NFF214" s="15"/>
      <c r="NFG214" s="15"/>
      <c r="NFH214" s="15"/>
      <c r="NFI214" s="15"/>
      <c r="NFJ214" s="15"/>
      <c r="NFK214" s="15"/>
      <c r="NFL214" s="15"/>
      <c r="NFM214" s="15"/>
      <c r="NFN214" s="15"/>
      <c r="NFO214" s="15"/>
      <c r="NFP214" s="15"/>
      <c r="NFQ214" s="15"/>
      <c r="NFR214" s="15"/>
      <c r="NFS214" s="15"/>
      <c r="NFT214" s="15"/>
      <c r="NFU214" s="15"/>
      <c r="NFV214" s="15"/>
      <c r="NFW214" s="15"/>
      <c r="NFX214" s="15"/>
      <c r="NFY214" s="15"/>
      <c r="NFZ214" s="15"/>
      <c r="NGA214" s="15"/>
      <c r="NGB214" s="15"/>
      <c r="NGC214" s="15"/>
      <c r="NGD214" s="15"/>
      <c r="NGE214" s="15"/>
      <c r="NGF214" s="15"/>
      <c r="NGG214" s="15"/>
      <c r="NGH214" s="15"/>
      <c r="NGI214" s="15"/>
      <c r="NGJ214" s="15"/>
      <c r="NGK214" s="15"/>
      <c r="NGL214" s="15"/>
      <c r="NGM214" s="15"/>
      <c r="NGN214" s="15"/>
      <c r="NGO214" s="15"/>
      <c r="NGP214" s="15"/>
      <c r="NGQ214" s="15"/>
      <c r="NGR214" s="15"/>
      <c r="NGS214" s="15"/>
      <c r="NGT214" s="15"/>
      <c r="NGU214" s="15"/>
      <c r="NGV214" s="15"/>
      <c r="NGW214" s="15"/>
      <c r="NGX214" s="15"/>
      <c r="NGY214" s="15"/>
      <c r="NGZ214" s="15"/>
      <c r="NHA214" s="15"/>
      <c r="NHB214" s="15"/>
      <c r="NHC214" s="15"/>
      <c r="NHD214" s="15"/>
      <c r="NHE214" s="15"/>
      <c r="NHF214" s="15"/>
      <c r="NHG214" s="15"/>
      <c r="NHH214" s="15"/>
      <c r="NHI214" s="15"/>
      <c r="NHJ214" s="15"/>
      <c r="NHK214" s="15"/>
      <c r="NHL214" s="15"/>
      <c r="NHM214" s="15"/>
      <c r="NHN214" s="15"/>
      <c r="NHO214" s="15"/>
      <c r="NHP214" s="15"/>
      <c r="NHQ214" s="15"/>
      <c r="NHR214" s="15"/>
      <c r="NHS214" s="15"/>
      <c r="NHT214" s="15"/>
      <c r="NHU214" s="15"/>
      <c r="NHV214" s="15"/>
      <c r="NHW214" s="15"/>
      <c r="NHX214" s="15"/>
      <c r="NHY214" s="15"/>
      <c r="NHZ214" s="15"/>
      <c r="NIA214" s="15"/>
      <c r="NIB214" s="15"/>
      <c r="NIC214" s="15"/>
      <c r="NID214" s="15"/>
      <c r="NIE214" s="15"/>
      <c r="NIF214" s="15"/>
      <c r="NIG214" s="15"/>
      <c r="NIH214" s="15"/>
      <c r="NII214" s="15"/>
      <c r="NIJ214" s="15"/>
      <c r="NIK214" s="15"/>
      <c r="NIL214" s="15"/>
      <c r="NIM214" s="15"/>
      <c r="NIN214" s="15"/>
      <c r="NIO214" s="15"/>
      <c r="NIP214" s="15"/>
      <c r="NIQ214" s="15"/>
      <c r="NIR214" s="15"/>
      <c r="NIS214" s="15"/>
      <c r="NIT214" s="15"/>
      <c r="NIU214" s="15"/>
      <c r="NIV214" s="15"/>
      <c r="NIW214" s="15"/>
      <c r="NIX214" s="15"/>
      <c r="NIY214" s="15"/>
      <c r="NIZ214" s="15"/>
      <c r="NJA214" s="15"/>
      <c r="NJB214" s="15"/>
      <c r="NJC214" s="15"/>
      <c r="NJD214" s="15"/>
      <c r="NJE214" s="15"/>
      <c r="NJF214" s="15"/>
      <c r="NJG214" s="15"/>
      <c r="NJH214" s="15"/>
      <c r="NJI214" s="15"/>
      <c r="NJJ214" s="15"/>
      <c r="NJK214" s="15"/>
      <c r="NJL214" s="15"/>
      <c r="NJM214" s="15"/>
      <c r="NJN214" s="15"/>
      <c r="NJO214" s="15"/>
      <c r="NJP214" s="15"/>
      <c r="NJQ214" s="15"/>
      <c r="NJR214" s="15"/>
      <c r="NJS214" s="15"/>
      <c r="NJT214" s="15"/>
      <c r="NJU214" s="15"/>
      <c r="NJV214" s="15"/>
      <c r="NJW214" s="15"/>
      <c r="NJX214" s="15"/>
      <c r="NJY214" s="15"/>
      <c r="NJZ214" s="15"/>
      <c r="NKA214" s="15"/>
      <c r="NKB214" s="15"/>
      <c r="NKC214" s="15"/>
      <c r="NKD214" s="15"/>
      <c r="NKE214" s="15"/>
      <c r="NKF214" s="15"/>
      <c r="NKG214" s="15"/>
      <c r="NKH214" s="15"/>
      <c r="NKI214" s="15"/>
      <c r="NKJ214" s="15"/>
      <c r="NKK214" s="15"/>
      <c r="NKL214" s="15"/>
      <c r="NKM214" s="15"/>
      <c r="NKN214" s="15"/>
      <c r="NKO214" s="15"/>
      <c r="NKP214" s="15"/>
      <c r="NKQ214" s="15"/>
      <c r="NKR214" s="15"/>
      <c r="NKS214" s="15"/>
      <c r="NKT214" s="15"/>
      <c r="NKU214" s="15"/>
      <c r="NKV214" s="15"/>
      <c r="NKW214" s="15"/>
      <c r="NKX214" s="15"/>
      <c r="NKY214" s="15"/>
      <c r="NKZ214" s="15"/>
      <c r="NLA214" s="15"/>
      <c r="NLB214" s="15"/>
      <c r="NLC214" s="15"/>
      <c r="NLD214" s="15"/>
      <c r="NLE214" s="15"/>
      <c r="NLF214" s="15"/>
      <c r="NLG214" s="15"/>
      <c r="NLH214" s="15"/>
      <c r="NLI214" s="15"/>
      <c r="NLJ214" s="15"/>
      <c r="NLK214" s="15"/>
      <c r="NLL214" s="15"/>
      <c r="NLM214" s="15"/>
      <c r="NLN214" s="15"/>
      <c r="NLO214" s="15"/>
      <c r="NLP214" s="15"/>
      <c r="NLQ214" s="15"/>
      <c r="NLR214" s="15"/>
      <c r="NLS214" s="15"/>
      <c r="NLT214" s="15"/>
      <c r="NLU214" s="15"/>
      <c r="NLV214" s="15"/>
      <c r="NLW214" s="15"/>
      <c r="NLX214" s="15"/>
      <c r="NLY214" s="15"/>
      <c r="NLZ214" s="15"/>
      <c r="NMA214" s="15"/>
      <c r="NMB214" s="15"/>
      <c r="NMC214" s="15"/>
      <c r="NMD214" s="15"/>
      <c r="NME214" s="15"/>
      <c r="NMF214" s="15"/>
      <c r="NMG214" s="15"/>
      <c r="NMH214" s="15"/>
      <c r="NMI214" s="15"/>
      <c r="NMJ214" s="15"/>
      <c r="NMK214" s="15"/>
      <c r="NML214" s="15"/>
      <c r="NMM214" s="15"/>
      <c r="NMN214" s="15"/>
      <c r="NMO214" s="15"/>
      <c r="NMP214" s="15"/>
      <c r="NMQ214" s="15"/>
      <c r="NMR214" s="15"/>
      <c r="NMS214" s="15"/>
      <c r="NMT214" s="15"/>
      <c r="NMU214" s="15"/>
      <c r="NMV214" s="15"/>
      <c r="NMW214" s="15"/>
      <c r="NMX214" s="15"/>
      <c r="NMY214" s="15"/>
      <c r="NMZ214" s="15"/>
      <c r="NNA214" s="15"/>
      <c r="NNB214" s="15"/>
      <c r="NNC214" s="15"/>
      <c r="NND214" s="15"/>
      <c r="NNE214" s="15"/>
      <c r="NNF214" s="15"/>
      <c r="NNG214" s="15"/>
      <c r="NNH214" s="15"/>
      <c r="NNI214" s="15"/>
      <c r="NNJ214" s="15"/>
      <c r="NNK214" s="15"/>
      <c r="NNL214" s="15"/>
      <c r="NNM214" s="15"/>
      <c r="NNN214" s="15"/>
      <c r="NNO214" s="15"/>
      <c r="NNP214" s="15"/>
      <c r="NNQ214" s="15"/>
      <c r="NNR214" s="15"/>
      <c r="NNS214" s="15"/>
      <c r="NNT214" s="15"/>
      <c r="NNU214" s="15"/>
      <c r="NNV214" s="15"/>
      <c r="NNW214" s="15"/>
      <c r="NNX214" s="15"/>
      <c r="NNY214" s="15"/>
      <c r="NNZ214" s="15"/>
      <c r="NOA214" s="15"/>
      <c r="NOB214" s="15"/>
      <c r="NOC214" s="15"/>
      <c r="NOD214" s="15"/>
      <c r="NOE214" s="15"/>
      <c r="NOF214" s="15"/>
      <c r="NOG214" s="15"/>
      <c r="NOH214" s="15"/>
      <c r="NOI214" s="15"/>
      <c r="NOJ214" s="15"/>
      <c r="NOK214" s="15"/>
      <c r="NOL214" s="15"/>
      <c r="NOM214" s="15"/>
      <c r="NON214" s="15"/>
      <c r="NOO214" s="15"/>
      <c r="NOP214" s="15"/>
      <c r="NOQ214" s="15"/>
      <c r="NOR214" s="15"/>
      <c r="NOS214" s="15"/>
      <c r="NOT214" s="15"/>
      <c r="NOU214" s="15"/>
      <c r="NOV214" s="15"/>
      <c r="NOW214" s="15"/>
      <c r="NOX214" s="15"/>
      <c r="NOY214" s="15"/>
      <c r="NOZ214" s="15"/>
      <c r="NPA214" s="15"/>
      <c r="NPB214" s="15"/>
      <c r="NPC214" s="15"/>
      <c r="NPD214" s="15"/>
      <c r="NPE214" s="15"/>
      <c r="NPF214" s="15"/>
      <c r="NPG214" s="15"/>
      <c r="NPH214" s="15"/>
      <c r="NPI214" s="15"/>
      <c r="NPJ214" s="15"/>
      <c r="NPK214" s="15"/>
      <c r="NPL214" s="15"/>
      <c r="NPM214" s="15"/>
      <c r="NPN214" s="15"/>
      <c r="NPO214" s="15"/>
      <c r="NPP214" s="15"/>
      <c r="NPQ214" s="15"/>
      <c r="NPR214" s="15"/>
      <c r="NPS214" s="15"/>
      <c r="NPT214" s="15"/>
      <c r="NPU214" s="15"/>
      <c r="NPV214" s="15"/>
      <c r="NPW214" s="15"/>
      <c r="NPX214" s="15"/>
      <c r="NPY214" s="15"/>
      <c r="NPZ214" s="15"/>
      <c r="NQA214" s="15"/>
      <c r="NQB214" s="15"/>
      <c r="NQC214" s="15"/>
      <c r="NQD214" s="15"/>
      <c r="NQE214" s="15"/>
      <c r="NQF214" s="15"/>
      <c r="NQG214" s="15"/>
      <c r="NQH214" s="15"/>
      <c r="NQI214" s="15"/>
      <c r="NQJ214" s="15"/>
      <c r="NQK214" s="15"/>
      <c r="NQL214" s="15"/>
      <c r="NQM214" s="15"/>
      <c r="NQN214" s="15"/>
      <c r="NQO214" s="15"/>
      <c r="NQP214" s="15"/>
      <c r="NQQ214" s="15"/>
      <c r="NQR214" s="15"/>
      <c r="NQS214" s="15"/>
      <c r="NQT214" s="15"/>
      <c r="NQU214" s="15"/>
      <c r="NQV214" s="15"/>
      <c r="NQW214" s="15"/>
      <c r="NQX214" s="15"/>
      <c r="NQY214" s="15"/>
      <c r="NQZ214" s="15"/>
      <c r="NRA214" s="15"/>
      <c r="NRB214" s="15"/>
      <c r="NRC214" s="15"/>
      <c r="NRD214" s="15"/>
      <c r="NRE214" s="15"/>
      <c r="NRF214" s="15"/>
      <c r="NRG214" s="15"/>
      <c r="NRH214" s="15"/>
      <c r="NRI214" s="15"/>
      <c r="NRJ214" s="15"/>
      <c r="NRK214" s="15"/>
      <c r="NRL214" s="15"/>
      <c r="NRM214" s="15"/>
      <c r="NRN214" s="15"/>
      <c r="NRO214" s="15"/>
      <c r="NRP214" s="15"/>
      <c r="NRQ214" s="15"/>
      <c r="NRR214" s="15"/>
      <c r="NRS214" s="15"/>
      <c r="NRT214" s="15"/>
      <c r="NRU214" s="15"/>
      <c r="NRV214" s="15"/>
      <c r="NRW214" s="15"/>
      <c r="NRX214" s="15"/>
      <c r="NRY214" s="15"/>
      <c r="NRZ214" s="15"/>
      <c r="NSA214" s="15"/>
      <c r="NSB214" s="15"/>
      <c r="NSC214" s="15"/>
      <c r="NSD214" s="15"/>
      <c r="NSE214" s="15"/>
      <c r="NSF214" s="15"/>
      <c r="NSG214" s="15"/>
      <c r="NSH214" s="15"/>
      <c r="NSI214" s="15"/>
      <c r="NSJ214" s="15"/>
      <c r="NSK214" s="15"/>
      <c r="NSL214" s="15"/>
      <c r="NSM214" s="15"/>
      <c r="NSN214" s="15"/>
      <c r="NSO214" s="15"/>
      <c r="NSP214" s="15"/>
      <c r="NSQ214" s="15"/>
      <c r="NSR214" s="15"/>
      <c r="NSS214" s="15"/>
      <c r="NST214" s="15"/>
      <c r="NSU214" s="15"/>
      <c r="NSV214" s="15"/>
      <c r="NSW214" s="15"/>
      <c r="NSX214" s="15"/>
      <c r="NSY214" s="15"/>
      <c r="NSZ214" s="15"/>
      <c r="NTA214" s="15"/>
      <c r="NTB214" s="15"/>
      <c r="NTC214" s="15"/>
      <c r="NTD214" s="15"/>
      <c r="NTE214" s="15"/>
      <c r="NTF214" s="15"/>
      <c r="NTG214" s="15"/>
      <c r="NTH214" s="15"/>
      <c r="NTI214" s="15"/>
      <c r="NTJ214" s="15"/>
      <c r="NTK214" s="15"/>
      <c r="NTL214" s="15"/>
      <c r="NTM214" s="15"/>
      <c r="NTN214" s="15"/>
      <c r="NTO214" s="15"/>
      <c r="NTP214" s="15"/>
      <c r="NTQ214" s="15"/>
      <c r="NTR214" s="15"/>
      <c r="NTS214" s="15"/>
      <c r="NTT214" s="15"/>
      <c r="NTU214" s="15"/>
      <c r="NTV214" s="15"/>
      <c r="NTW214" s="15"/>
      <c r="NTX214" s="15"/>
      <c r="NTY214" s="15"/>
      <c r="NTZ214" s="15"/>
      <c r="NUA214" s="15"/>
      <c r="NUB214" s="15"/>
      <c r="NUC214" s="15"/>
      <c r="NUD214" s="15"/>
      <c r="NUE214" s="15"/>
      <c r="NUF214" s="15"/>
      <c r="NUG214" s="15"/>
      <c r="NUH214" s="15"/>
      <c r="NUI214" s="15"/>
      <c r="NUJ214" s="15"/>
      <c r="NUK214" s="15"/>
      <c r="NUL214" s="15"/>
      <c r="NUM214" s="15"/>
      <c r="NUN214" s="15"/>
      <c r="NUO214" s="15"/>
      <c r="NUP214" s="15"/>
      <c r="NUQ214" s="15"/>
      <c r="NUR214" s="15"/>
      <c r="NUS214" s="15"/>
      <c r="NUT214" s="15"/>
      <c r="NUU214" s="15"/>
      <c r="NUV214" s="15"/>
      <c r="NUW214" s="15"/>
      <c r="NUX214" s="15"/>
      <c r="NUY214" s="15"/>
      <c r="NUZ214" s="15"/>
      <c r="NVA214" s="15"/>
      <c r="NVB214" s="15"/>
      <c r="NVC214" s="15"/>
      <c r="NVD214" s="15"/>
      <c r="NVE214" s="15"/>
      <c r="NVF214" s="15"/>
      <c r="NVG214" s="15"/>
      <c r="NVH214" s="15"/>
      <c r="NVI214" s="15"/>
      <c r="NVJ214" s="15"/>
      <c r="NVK214" s="15"/>
      <c r="NVL214" s="15"/>
      <c r="NVM214" s="15"/>
      <c r="NVN214" s="15"/>
      <c r="NVO214" s="15"/>
      <c r="NVP214" s="15"/>
      <c r="NVQ214" s="15"/>
      <c r="NVR214" s="15"/>
      <c r="NVS214" s="15"/>
      <c r="NVT214" s="15"/>
      <c r="NVU214" s="15"/>
      <c r="NVV214" s="15"/>
      <c r="NVW214" s="15"/>
      <c r="NVX214" s="15"/>
      <c r="NVY214" s="15"/>
      <c r="NVZ214" s="15"/>
      <c r="NWA214" s="15"/>
      <c r="NWB214" s="15"/>
      <c r="NWC214" s="15"/>
      <c r="NWD214" s="15"/>
      <c r="NWE214" s="15"/>
      <c r="NWF214" s="15"/>
      <c r="NWG214" s="15"/>
      <c r="NWH214" s="15"/>
      <c r="NWI214" s="15"/>
      <c r="NWJ214" s="15"/>
      <c r="NWK214" s="15"/>
      <c r="NWL214" s="15"/>
      <c r="NWM214" s="15"/>
      <c r="NWN214" s="15"/>
      <c r="NWO214" s="15"/>
      <c r="NWP214" s="15"/>
      <c r="NWQ214" s="15"/>
      <c r="NWR214" s="15"/>
      <c r="NWS214" s="15"/>
      <c r="NWT214" s="15"/>
      <c r="NWU214" s="15"/>
      <c r="NWV214" s="15"/>
      <c r="NWW214" s="15"/>
      <c r="NWX214" s="15"/>
      <c r="NWY214" s="15"/>
      <c r="NWZ214" s="15"/>
      <c r="NXA214" s="15"/>
      <c r="NXB214" s="15"/>
      <c r="NXC214" s="15"/>
      <c r="NXD214" s="15"/>
      <c r="NXE214" s="15"/>
      <c r="NXF214" s="15"/>
      <c r="NXG214" s="15"/>
      <c r="NXH214" s="15"/>
      <c r="NXI214" s="15"/>
      <c r="NXJ214" s="15"/>
      <c r="NXK214" s="15"/>
      <c r="NXL214" s="15"/>
      <c r="NXM214" s="15"/>
      <c r="NXN214" s="15"/>
      <c r="NXO214" s="15"/>
      <c r="NXP214" s="15"/>
      <c r="NXQ214" s="15"/>
      <c r="NXR214" s="15"/>
      <c r="NXS214" s="15"/>
      <c r="NXT214" s="15"/>
      <c r="NXU214" s="15"/>
      <c r="NXV214" s="15"/>
      <c r="NXW214" s="15"/>
      <c r="NXX214" s="15"/>
      <c r="NXY214" s="15"/>
      <c r="NXZ214" s="15"/>
      <c r="NYA214" s="15"/>
      <c r="NYB214" s="15"/>
      <c r="NYC214" s="15"/>
      <c r="NYD214" s="15"/>
      <c r="NYE214" s="15"/>
      <c r="NYF214" s="15"/>
      <c r="NYG214" s="15"/>
      <c r="NYH214" s="15"/>
      <c r="NYI214" s="15"/>
      <c r="NYJ214" s="15"/>
      <c r="NYK214" s="15"/>
      <c r="NYL214" s="15"/>
      <c r="NYM214" s="15"/>
      <c r="NYN214" s="15"/>
      <c r="NYO214" s="15"/>
      <c r="NYP214" s="15"/>
      <c r="NYQ214" s="15"/>
      <c r="NYR214" s="15"/>
      <c r="NYS214" s="15"/>
      <c r="NYT214" s="15"/>
      <c r="NYU214" s="15"/>
      <c r="NYV214" s="15"/>
      <c r="NYW214" s="15"/>
      <c r="NYX214" s="15"/>
      <c r="NYY214" s="15"/>
      <c r="NYZ214" s="15"/>
      <c r="NZA214" s="15"/>
      <c r="NZB214" s="15"/>
      <c r="NZC214" s="15"/>
      <c r="NZD214" s="15"/>
      <c r="NZE214" s="15"/>
      <c r="NZF214" s="15"/>
      <c r="NZG214" s="15"/>
      <c r="NZH214" s="15"/>
      <c r="NZI214" s="15"/>
      <c r="NZJ214" s="15"/>
      <c r="NZK214" s="15"/>
      <c r="NZL214" s="15"/>
      <c r="NZM214" s="15"/>
      <c r="NZN214" s="15"/>
      <c r="NZO214" s="15"/>
      <c r="NZP214" s="15"/>
      <c r="NZQ214" s="15"/>
      <c r="NZR214" s="15"/>
      <c r="NZS214" s="15"/>
      <c r="NZT214" s="15"/>
      <c r="NZU214" s="15"/>
      <c r="NZV214" s="15"/>
      <c r="NZW214" s="15"/>
      <c r="NZX214" s="15"/>
      <c r="NZY214" s="15"/>
      <c r="NZZ214" s="15"/>
      <c r="OAA214" s="15"/>
      <c r="OAB214" s="15"/>
      <c r="OAC214" s="15"/>
      <c r="OAD214" s="15"/>
      <c r="OAE214" s="15"/>
      <c r="OAF214" s="15"/>
      <c r="OAG214" s="15"/>
      <c r="OAH214" s="15"/>
      <c r="OAI214" s="15"/>
      <c r="OAJ214" s="15"/>
      <c r="OAK214" s="15"/>
      <c r="OAL214" s="15"/>
      <c r="OAM214" s="15"/>
      <c r="OAN214" s="15"/>
      <c r="OAO214" s="15"/>
      <c r="OAP214" s="15"/>
      <c r="OAQ214" s="15"/>
      <c r="OAR214" s="15"/>
      <c r="OAS214" s="15"/>
      <c r="OAT214" s="15"/>
      <c r="OAU214" s="15"/>
      <c r="OAV214" s="15"/>
      <c r="OAW214" s="15"/>
      <c r="OAX214" s="15"/>
      <c r="OAY214" s="15"/>
      <c r="OAZ214" s="15"/>
      <c r="OBA214" s="15"/>
      <c r="OBB214" s="15"/>
      <c r="OBC214" s="15"/>
      <c r="OBD214" s="15"/>
      <c r="OBE214" s="15"/>
      <c r="OBF214" s="15"/>
      <c r="OBG214" s="15"/>
      <c r="OBH214" s="15"/>
      <c r="OBI214" s="15"/>
      <c r="OBJ214" s="15"/>
      <c r="OBK214" s="15"/>
      <c r="OBL214" s="15"/>
      <c r="OBM214" s="15"/>
      <c r="OBN214" s="15"/>
      <c r="OBO214" s="15"/>
      <c r="OBP214" s="15"/>
      <c r="OBQ214" s="15"/>
      <c r="OBR214" s="15"/>
      <c r="OBS214" s="15"/>
      <c r="OBT214" s="15"/>
      <c r="OBU214" s="15"/>
      <c r="OBV214" s="15"/>
      <c r="OBW214" s="15"/>
      <c r="OBX214" s="15"/>
      <c r="OBY214" s="15"/>
      <c r="OBZ214" s="15"/>
      <c r="OCA214" s="15"/>
      <c r="OCB214" s="15"/>
      <c r="OCC214" s="15"/>
      <c r="OCD214" s="15"/>
      <c r="OCE214" s="15"/>
      <c r="OCF214" s="15"/>
      <c r="OCG214" s="15"/>
      <c r="OCH214" s="15"/>
      <c r="OCI214" s="15"/>
      <c r="OCJ214" s="15"/>
      <c r="OCK214" s="15"/>
      <c r="OCL214" s="15"/>
      <c r="OCM214" s="15"/>
      <c r="OCN214" s="15"/>
      <c r="OCO214" s="15"/>
      <c r="OCP214" s="15"/>
      <c r="OCQ214" s="15"/>
      <c r="OCR214" s="15"/>
      <c r="OCS214" s="15"/>
      <c r="OCT214" s="15"/>
      <c r="OCU214" s="15"/>
      <c r="OCV214" s="15"/>
      <c r="OCW214" s="15"/>
      <c r="OCX214" s="15"/>
      <c r="OCY214" s="15"/>
      <c r="OCZ214" s="15"/>
      <c r="ODA214" s="15"/>
      <c r="ODB214" s="15"/>
      <c r="ODC214" s="15"/>
      <c r="ODD214" s="15"/>
      <c r="ODE214" s="15"/>
      <c r="ODF214" s="15"/>
      <c r="ODG214" s="15"/>
      <c r="ODH214" s="15"/>
      <c r="ODI214" s="15"/>
      <c r="ODJ214" s="15"/>
      <c r="ODK214" s="15"/>
      <c r="ODL214" s="15"/>
      <c r="ODM214" s="15"/>
      <c r="ODN214" s="15"/>
      <c r="ODO214" s="15"/>
      <c r="ODP214" s="15"/>
      <c r="ODQ214" s="15"/>
      <c r="ODR214" s="15"/>
      <c r="ODS214" s="15"/>
      <c r="ODT214" s="15"/>
      <c r="ODU214" s="15"/>
      <c r="ODV214" s="15"/>
      <c r="ODW214" s="15"/>
      <c r="ODX214" s="15"/>
      <c r="ODY214" s="15"/>
      <c r="ODZ214" s="15"/>
      <c r="OEA214" s="15"/>
      <c r="OEB214" s="15"/>
      <c r="OEC214" s="15"/>
      <c r="OED214" s="15"/>
      <c r="OEE214" s="15"/>
      <c r="OEF214" s="15"/>
      <c r="OEG214" s="15"/>
      <c r="OEH214" s="15"/>
      <c r="OEI214" s="15"/>
      <c r="OEJ214" s="15"/>
      <c r="OEK214" s="15"/>
      <c r="OEL214" s="15"/>
      <c r="OEM214" s="15"/>
      <c r="OEN214" s="15"/>
      <c r="OEO214" s="15"/>
      <c r="OEP214" s="15"/>
      <c r="OEQ214" s="15"/>
      <c r="OER214" s="15"/>
      <c r="OES214" s="15"/>
      <c r="OET214" s="15"/>
      <c r="OEU214" s="15"/>
      <c r="OEV214" s="15"/>
      <c r="OEW214" s="15"/>
      <c r="OEX214" s="15"/>
      <c r="OEY214" s="15"/>
      <c r="OEZ214" s="15"/>
      <c r="OFA214" s="15"/>
      <c r="OFB214" s="15"/>
      <c r="OFC214" s="15"/>
      <c r="OFD214" s="15"/>
      <c r="OFE214" s="15"/>
      <c r="OFF214" s="15"/>
      <c r="OFG214" s="15"/>
      <c r="OFH214" s="15"/>
      <c r="OFI214" s="15"/>
      <c r="OFJ214" s="15"/>
      <c r="OFK214" s="15"/>
      <c r="OFL214" s="15"/>
      <c r="OFM214" s="15"/>
      <c r="OFN214" s="15"/>
      <c r="OFO214" s="15"/>
      <c r="OFP214" s="15"/>
      <c r="OFQ214" s="15"/>
      <c r="OFR214" s="15"/>
      <c r="OFS214" s="15"/>
      <c r="OFT214" s="15"/>
      <c r="OFU214" s="15"/>
      <c r="OFV214" s="15"/>
      <c r="OFW214" s="15"/>
      <c r="OFX214" s="15"/>
      <c r="OFY214" s="15"/>
      <c r="OFZ214" s="15"/>
      <c r="OGA214" s="15"/>
      <c r="OGB214" s="15"/>
      <c r="OGC214" s="15"/>
      <c r="OGD214" s="15"/>
      <c r="OGE214" s="15"/>
      <c r="OGF214" s="15"/>
      <c r="OGG214" s="15"/>
      <c r="OGH214" s="15"/>
      <c r="OGI214" s="15"/>
      <c r="OGJ214" s="15"/>
      <c r="OGK214" s="15"/>
      <c r="OGL214" s="15"/>
      <c r="OGM214" s="15"/>
      <c r="OGN214" s="15"/>
      <c r="OGO214" s="15"/>
      <c r="OGP214" s="15"/>
      <c r="OGQ214" s="15"/>
      <c r="OGR214" s="15"/>
      <c r="OGS214" s="15"/>
      <c r="OGT214" s="15"/>
      <c r="OGU214" s="15"/>
      <c r="OGV214" s="15"/>
      <c r="OGW214" s="15"/>
      <c r="OGX214" s="15"/>
      <c r="OGY214" s="15"/>
      <c r="OGZ214" s="15"/>
      <c r="OHA214" s="15"/>
      <c r="OHB214" s="15"/>
      <c r="OHC214" s="15"/>
      <c r="OHD214" s="15"/>
      <c r="OHE214" s="15"/>
      <c r="OHF214" s="15"/>
      <c r="OHG214" s="15"/>
      <c r="OHH214" s="15"/>
      <c r="OHI214" s="15"/>
      <c r="OHJ214" s="15"/>
      <c r="OHK214" s="15"/>
      <c r="OHL214" s="15"/>
      <c r="OHM214" s="15"/>
      <c r="OHN214" s="15"/>
      <c r="OHO214" s="15"/>
      <c r="OHP214" s="15"/>
      <c r="OHQ214" s="15"/>
      <c r="OHR214" s="15"/>
      <c r="OHS214" s="15"/>
      <c r="OHT214" s="15"/>
      <c r="OHU214" s="15"/>
      <c r="OHV214" s="15"/>
      <c r="OHW214" s="15"/>
      <c r="OHX214" s="15"/>
      <c r="OHY214" s="15"/>
      <c r="OHZ214" s="15"/>
      <c r="OIA214" s="15"/>
      <c r="OIB214" s="15"/>
      <c r="OIC214" s="15"/>
      <c r="OID214" s="15"/>
      <c r="OIE214" s="15"/>
      <c r="OIF214" s="15"/>
      <c r="OIG214" s="15"/>
      <c r="OIH214" s="15"/>
      <c r="OII214" s="15"/>
      <c r="OIJ214" s="15"/>
      <c r="OIK214" s="15"/>
      <c r="OIL214" s="15"/>
      <c r="OIM214" s="15"/>
      <c r="OIN214" s="15"/>
      <c r="OIO214" s="15"/>
      <c r="OIP214" s="15"/>
      <c r="OIQ214" s="15"/>
      <c r="OIR214" s="15"/>
      <c r="OIS214" s="15"/>
      <c r="OIT214" s="15"/>
      <c r="OIU214" s="15"/>
      <c r="OIV214" s="15"/>
      <c r="OIW214" s="15"/>
      <c r="OIX214" s="15"/>
      <c r="OIY214" s="15"/>
      <c r="OIZ214" s="15"/>
      <c r="OJA214" s="15"/>
      <c r="OJB214" s="15"/>
      <c r="OJC214" s="15"/>
      <c r="OJD214" s="15"/>
      <c r="OJE214" s="15"/>
      <c r="OJF214" s="15"/>
      <c r="OJG214" s="15"/>
      <c r="OJH214" s="15"/>
      <c r="OJI214" s="15"/>
      <c r="OJJ214" s="15"/>
      <c r="OJK214" s="15"/>
      <c r="OJL214" s="15"/>
      <c r="OJM214" s="15"/>
      <c r="OJN214" s="15"/>
      <c r="OJO214" s="15"/>
      <c r="OJP214" s="15"/>
      <c r="OJQ214" s="15"/>
      <c r="OJR214" s="15"/>
      <c r="OJS214" s="15"/>
      <c r="OJT214" s="15"/>
      <c r="OJU214" s="15"/>
      <c r="OJV214" s="15"/>
      <c r="OJW214" s="15"/>
      <c r="OJX214" s="15"/>
      <c r="OJY214" s="15"/>
      <c r="OJZ214" s="15"/>
      <c r="OKA214" s="15"/>
      <c r="OKB214" s="15"/>
      <c r="OKC214" s="15"/>
      <c r="OKD214" s="15"/>
      <c r="OKE214" s="15"/>
      <c r="OKF214" s="15"/>
      <c r="OKG214" s="15"/>
      <c r="OKH214" s="15"/>
      <c r="OKI214" s="15"/>
      <c r="OKJ214" s="15"/>
      <c r="OKK214" s="15"/>
      <c r="OKL214" s="15"/>
      <c r="OKM214" s="15"/>
      <c r="OKN214" s="15"/>
      <c r="OKO214" s="15"/>
      <c r="OKP214" s="15"/>
      <c r="OKQ214" s="15"/>
      <c r="OKR214" s="15"/>
      <c r="OKS214" s="15"/>
      <c r="OKT214" s="15"/>
      <c r="OKU214" s="15"/>
      <c r="OKV214" s="15"/>
      <c r="OKW214" s="15"/>
      <c r="OKX214" s="15"/>
      <c r="OKY214" s="15"/>
      <c r="OKZ214" s="15"/>
      <c r="OLA214" s="15"/>
      <c r="OLB214" s="15"/>
      <c r="OLC214" s="15"/>
      <c r="OLD214" s="15"/>
      <c r="OLE214" s="15"/>
      <c r="OLF214" s="15"/>
      <c r="OLG214" s="15"/>
      <c r="OLH214" s="15"/>
      <c r="OLI214" s="15"/>
      <c r="OLJ214" s="15"/>
      <c r="OLK214" s="15"/>
      <c r="OLL214" s="15"/>
      <c r="OLM214" s="15"/>
      <c r="OLN214" s="15"/>
      <c r="OLO214" s="15"/>
      <c r="OLP214" s="15"/>
      <c r="OLQ214" s="15"/>
      <c r="OLR214" s="15"/>
      <c r="OLS214" s="15"/>
      <c r="OLT214" s="15"/>
      <c r="OLU214" s="15"/>
      <c r="OLV214" s="15"/>
      <c r="OLW214" s="15"/>
      <c r="OLX214" s="15"/>
      <c r="OLY214" s="15"/>
      <c r="OLZ214" s="15"/>
      <c r="OMA214" s="15"/>
      <c r="OMB214" s="15"/>
      <c r="OMC214" s="15"/>
      <c r="OMD214" s="15"/>
      <c r="OME214" s="15"/>
      <c r="OMF214" s="15"/>
      <c r="OMG214" s="15"/>
      <c r="OMH214" s="15"/>
      <c r="OMI214" s="15"/>
      <c r="OMJ214" s="15"/>
      <c r="OMK214" s="15"/>
      <c r="OML214" s="15"/>
      <c r="OMM214" s="15"/>
      <c r="OMN214" s="15"/>
      <c r="OMO214" s="15"/>
      <c r="OMP214" s="15"/>
      <c r="OMQ214" s="15"/>
      <c r="OMR214" s="15"/>
      <c r="OMS214" s="15"/>
      <c r="OMT214" s="15"/>
      <c r="OMU214" s="15"/>
      <c r="OMV214" s="15"/>
      <c r="OMW214" s="15"/>
      <c r="OMX214" s="15"/>
      <c r="OMY214" s="15"/>
      <c r="OMZ214" s="15"/>
      <c r="ONA214" s="15"/>
      <c r="ONB214" s="15"/>
      <c r="ONC214" s="15"/>
      <c r="OND214" s="15"/>
      <c r="ONE214" s="15"/>
      <c r="ONF214" s="15"/>
      <c r="ONG214" s="15"/>
      <c r="ONH214" s="15"/>
      <c r="ONI214" s="15"/>
      <c r="ONJ214" s="15"/>
      <c r="ONK214" s="15"/>
      <c r="ONL214" s="15"/>
      <c r="ONM214" s="15"/>
      <c r="ONN214" s="15"/>
      <c r="ONO214" s="15"/>
      <c r="ONP214" s="15"/>
      <c r="ONQ214" s="15"/>
      <c r="ONR214" s="15"/>
      <c r="ONS214" s="15"/>
      <c r="ONT214" s="15"/>
      <c r="ONU214" s="15"/>
      <c r="ONV214" s="15"/>
      <c r="ONW214" s="15"/>
      <c r="ONX214" s="15"/>
      <c r="ONY214" s="15"/>
      <c r="ONZ214" s="15"/>
      <c r="OOA214" s="15"/>
      <c r="OOB214" s="15"/>
      <c r="OOC214" s="15"/>
      <c r="OOD214" s="15"/>
      <c r="OOE214" s="15"/>
      <c r="OOF214" s="15"/>
      <c r="OOG214" s="15"/>
      <c r="OOH214" s="15"/>
      <c r="OOI214" s="15"/>
      <c r="OOJ214" s="15"/>
      <c r="OOK214" s="15"/>
      <c r="OOL214" s="15"/>
      <c r="OOM214" s="15"/>
      <c r="OON214" s="15"/>
      <c r="OOO214" s="15"/>
      <c r="OOP214" s="15"/>
      <c r="OOQ214" s="15"/>
      <c r="OOR214" s="15"/>
      <c r="OOS214" s="15"/>
      <c r="OOT214" s="15"/>
      <c r="OOU214" s="15"/>
      <c r="OOV214" s="15"/>
      <c r="OOW214" s="15"/>
      <c r="OOX214" s="15"/>
      <c r="OOY214" s="15"/>
      <c r="OOZ214" s="15"/>
      <c r="OPA214" s="15"/>
      <c r="OPB214" s="15"/>
      <c r="OPC214" s="15"/>
      <c r="OPD214" s="15"/>
      <c r="OPE214" s="15"/>
      <c r="OPF214" s="15"/>
      <c r="OPG214" s="15"/>
      <c r="OPH214" s="15"/>
      <c r="OPI214" s="15"/>
      <c r="OPJ214" s="15"/>
      <c r="OPK214" s="15"/>
      <c r="OPL214" s="15"/>
      <c r="OPM214" s="15"/>
      <c r="OPN214" s="15"/>
      <c r="OPO214" s="15"/>
      <c r="OPP214" s="15"/>
      <c r="OPQ214" s="15"/>
      <c r="OPR214" s="15"/>
      <c r="OPS214" s="15"/>
      <c r="OPT214" s="15"/>
      <c r="OPU214" s="15"/>
      <c r="OPV214" s="15"/>
      <c r="OPW214" s="15"/>
      <c r="OPX214" s="15"/>
      <c r="OPY214" s="15"/>
      <c r="OPZ214" s="15"/>
      <c r="OQA214" s="15"/>
      <c r="OQB214" s="15"/>
      <c r="OQC214" s="15"/>
      <c r="OQD214" s="15"/>
      <c r="OQE214" s="15"/>
      <c r="OQF214" s="15"/>
      <c r="OQG214" s="15"/>
      <c r="OQH214" s="15"/>
      <c r="OQI214" s="15"/>
      <c r="OQJ214" s="15"/>
      <c r="OQK214" s="15"/>
      <c r="OQL214" s="15"/>
      <c r="OQM214" s="15"/>
      <c r="OQN214" s="15"/>
      <c r="OQO214" s="15"/>
      <c r="OQP214" s="15"/>
      <c r="OQQ214" s="15"/>
      <c r="OQR214" s="15"/>
      <c r="OQS214" s="15"/>
      <c r="OQT214" s="15"/>
      <c r="OQU214" s="15"/>
      <c r="OQV214" s="15"/>
      <c r="OQW214" s="15"/>
      <c r="OQX214" s="15"/>
      <c r="OQY214" s="15"/>
      <c r="OQZ214" s="15"/>
      <c r="ORA214" s="15"/>
      <c r="ORB214" s="15"/>
      <c r="ORC214" s="15"/>
      <c r="ORD214" s="15"/>
      <c r="ORE214" s="15"/>
      <c r="ORF214" s="15"/>
      <c r="ORG214" s="15"/>
      <c r="ORH214" s="15"/>
      <c r="ORI214" s="15"/>
      <c r="ORJ214" s="15"/>
      <c r="ORK214" s="15"/>
      <c r="ORL214" s="15"/>
      <c r="ORM214" s="15"/>
      <c r="ORN214" s="15"/>
      <c r="ORO214" s="15"/>
      <c r="ORP214" s="15"/>
      <c r="ORQ214" s="15"/>
      <c r="ORR214" s="15"/>
      <c r="ORS214" s="15"/>
      <c r="ORT214" s="15"/>
      <c r="ORU214" s="15"/>
      <c r="ORV214" s="15"/>
      <c r="ORW214" s="15"/>
      <c r="ORX214" s="15"/>
      <c r="ORY214" s="15"/>
      <c r="ORZ214" s="15"/>
      <c r="OSA214" s="15"/>
      <c r="OSB214" s="15"/>
      <c r="OSC214" s="15"/>
      <c r="OSD214" s="15"/>
      <c r="OSE214" s="15"/>
      <c r="OSF214" s="15"/>
      <c r="OSG214" s="15"/>
      <c r="OSH214" s="15"/>
      <c r="OSI214" s="15"/>
      <c r="OSJ214" s="15"/>
      <c r="OSK214" s="15"/>
      <c r="OSL214" s="15"/>
      <c r="OSM214" s="15"/>
      <c r="OSN214" s="15"/>
      <c r="OSO214" s="15"/>
      <c r="OSP214" s="15"/>
      <c r="OSQ214" s="15"/>
      <c r="OSR214" s="15"/>
      <c r="OSS214" s="15"/>
      <c r="OST214" s="15"/>
      <c r="OSU214" s="15"/>
      <c r="OSV214" s="15"/>
      <c r="OSW214" s="15"/>
      <c r="OSX214" s="15"/>
      <c r="OSY214" s="15"/>
      <c r="OSZ214" s="15"/>
      <c r="OTA214" s="15"/>
      <c r="OTB214" s="15"/>
      <c r="OTC214" s="15"/>
      <c r="OTD214" s="15"/>
      <c r="OTE214" s="15"/>
      <c r="OTF214" s="15"/>
      <c r="OTG214" s="15"/>
      <c r="OTH214" s="15"/>
      <c r="OTI214" s="15"/>
      <c r="OTJ214" s="15"/>
      <c r="OTK214" s="15"/>
      <c r="OTL214" s="15"/>
      <c r="OTM214" s="15"/>
      <c r="OTN214" s="15"/>
      <c r="OTO214" s="15"/>
      <c r="OTP214" s="15"/>
      <c r="OTQ214" s="15"/>
      <c r="OTR214" s="15"/>
      <c r="OTS214" s="15"/>
      <c r="OTT214" s="15"/>
      <c r="OTU214" s="15"/>
      <c r="OTV214" s="15"/>
      <c r="OTW214" s="15"/>
      <c r="OTX214" s="15"/>
      <c r="OTY214" s="15"/>
      <c r="OTZ214" s="15"/>
      <c r="OUA214" s="15"/>
      <c r="OUB214" s="15"/>
      <c r="OUC214" s="15"/>
      <c r="OUD214" s="15"/>
      <c r="OUE214" s="15"/>
      <c r="OUF214" s="15"/>
      <c r="OUG214" s="15"/>
      <c r="OUH214" s="15"/>
      <c r="OUI214" s="15"/>
      <c r="OUJ214" s="15"/>
      <c r="OUK214" s="15"/>
      <c r="OUL214" s="15"/>
      <c r="OUM214" s="15"/>
      <c r="OUN214" s="15"/>
      <c r="OUO214" s="15"/>
      <c r="OUP214" s="15"/>
      <c r="OUQ214" s="15"/>
      <c r="OUR214" s="15"/>
      <c r="OUS214" s="15"/>
      <c r="OUT214" s="15"/>
      <c r="OUU214" s="15"/>
      <c r="OUV214" s="15"/>
      <c r="OUW214" s="15"/>
      <c r="OUX214" s="15"/>
      <c r="OUY214" s="15"/>
      <c r="OUZ214" s="15"/>
      <c r="OVA214" s="15"/>
      <c r="OVB214" s="15"/>
      <c r="OVC214" s="15"/>
      <c r="OVD214" s="15"/>
      <c r="OVE214" s="15"/>
      <c r="OVF214" s="15"/>
      <c r="OVG214" s="15"/>
      <c r="OVH214" s="15"/>
      <c r="OVI214" s="15"/>
      <c r="OVJ214" s="15"/>
      <c r="OVK214" s="15"/>
      <c r="OVL214" s="15"/>
      <c r="OVM214" s="15"/>
      <c r="OVN214" s="15"/>
      <c r="OVO214" s="15"/>
      <c r="OVP214" s="15"/>
      <c r="OVQ214" s="15"/>
      <c r="OVR214" s="15"/>
      <c r="OVS214" s="15"/>
      <c r="OVT214" s="15"/>
      <c r="OVU214" s="15"/>
      <c r="OVV214" s="15"/>
      <c r="OVW214" s="15"/>
      <c r="OVX214" s="15"/>
      <c r="OVY214" s="15"/>
      <c r="OVZ214" s="15"/>
      <c r="OWA214" s="15"/>
      <c r="OWB214" s="15"/>
      <c r="OWC214" s="15"/>
      <c r="OWD214" s="15"/>
      <c r="OWE214" s="15"/>
      <c r="OWF214" s="15"/>
      <c r="OWG214" s="15"/>
      <c r="OWH214" s="15"/>
      <c r="OWI214" s="15"/>
      <c r="OWJ214" s="15"/>
      <c r="OWK214" s="15"/>
      <c r="OWL214" s="15"/>
      <c r="OWM214" s="15"/>
      <c r="OWN214" s="15"/>
      <c r="OWO214" s="15"/>
      <c r="OWP214" s="15"/>
      <c r="OWQ214" s="15"/>
      <c r="OWR214" s="15"/>
      <c r="OWS214" s="15"/>
      <c r="OWT214" s="15"/>
      <c r="OWU214" s="15"/>
      <c r="OWV214" s="15"/>
      <c r="OWW214" s="15"/>
      <c r="OWX214" s="15"/>
      <c r="OWY214" s="15"/>
      <c r="OWZ214" s="15"/>
      <c r="OXA214" s="15"/>
      <c r="OXB214" s="15"/>
      <c r="OXC214" s="15"/>
      <c r="OXD214" s="15"/>
      <c r="OXE214" s="15"/>
      <c r="OXF214" s="15"/>
      <c r="OXG214" s="15"/>
      <c r="OXH214" s="15"/>
      <c r="OXI214" s="15"/>
      <c r="OXJ214" s="15"/>
      <c r="OXK214" s="15"/>
      <c r="OXL214" s="15"/>
      <c r="OXM214" s="15"/>
      <c r="OXN214" s="15"/>
      <c r="OXO214" s="15"/>
      <c r="OXP214" s="15"/>
      <c r="OXQ214" s="15"/>
      <c r="OXR214" s="15"/>
      <c r="OXS214" s="15"/>
      <c r="OXT214" s="15"/>
      <c r="OXU214" s="15"/>
      <c r="OXV214" s="15"/>
      <c r="OXW214" s="15"/>
      <c r="OXX214" s="15"/>
      <c r="OXY214" s="15"/>
      <c r="OXZ214" s="15"/>
      <c r="OYA214" s="15"/>
      <c r="OYB214" s="15"/>
      <c r="OYC214" s="15"/>
      <c r="OYD214" s="15"/>
      <c r="OYE214" s="15"/>
      <c r="OYF214" s="15"/>
      <c r="OYG214" s="15"/>
      <c r="OYH214" s="15"/>
      <c r="OYI214" s="15"/>
      <c r="OYJ214" s="15"/>
      <c r="OYK214" s="15"/>
      <c r="OYL214" s="15"/>
      <c r="OYM214" s="15"/>
      <c r="OYN214" s="15"/>
      <c r="OYO214" s="15"/>
      <c r="OYP214" s="15"/>
      <c r="OYQ214" s="15"/>
      <c r="OYR214" s="15"/>
      <c r="OYS214" s="15"/>
      <c r="OYT214" s="15"/>
      <c r="OYU214" s="15"/>
      <c r="OYV214" s="15"/>
      <c r="OYW214" s="15"/>
      <c r="OYX214" s="15"/>
      <c r="OYY214" s="15"/>
      <c r="OYZ214" s="15"/>
      <c r="OZA214" s="15"/>
      <c r="OZB214" s="15"/>
      <c r="OZC214" s="15"/>
      <c r="OZD214" s="15"/>
      <c r="OZE214" s="15"/>
      <c r="OZF214" s="15"/>
      <c r="OZG214" s="15"/>
      <c r="OZH214" s="15"/>
      <c r="OZI214" s="15"/>
      <c r="OZJ214" s="15"/>
      <c r="OZK214" s="15"/>
      <c r="OZL214" s="15"/>
      <c r="OZM214" s="15"/>
      <c r="OZN214" s="15"/>
      <c r="OZO214" s="15"/>
      <c r="OZP214" s="15"/>
      <c r="OZQ214" s="15"/>
      <c r="OZR214" s="15"/>
      <c r="OZS214" s="15"/>
      <c r="OZT214" s="15"/>
      <c r="OZU214" s="15"/>
      <c r="OZV214" s="15"/>
      <c r="OZW214" s="15"/>
      <c r="OZX214" s="15"/>
      <c r="OZY214" s="15"/>
      <c r="OZZ214" s="15"/>
      <c r="PAA214" s="15"/>
      <c r="PAB214" s="15"/>
      <c r="PAC214" s="15"/>
      <c r="PAD214" s="15"/>
      <c r="PAE214" s="15"/>
      <c r="PAF214" s="15"/>
      <c r="PAG214" s="15"/>
      <c r="PAH214" s="15"/>
      <c r="PAI214" s="15"/>
      <c r="PAJ214" s="15"/>
      <c r="PAK214" s="15"/>
      <c r="PAL214" s="15"/>
      <c r="PAM214" s="15"/>
      <c r="PAN214" s="15"/>
      <c r="PAO214" s="15"/>
      <c r="PAP214" s="15"/>
      <c r="PAQ214" s="15"/>
      <c r="PAR214" s="15"/>
      <c r="PAS214" s="15"/>
      <c r="PAT214" s="15"/>
      <c r="PAU214" s="15"/>
      <c r="PAV214" s="15"/>
      <c r="PAW214" s="15"/>
      <c r="PAX214" s="15"/>
      <c r="PAY214" s="15"/>
      <c r="PAZ214" s="15"/>
      <c r="PBA214" s="15"/>
      <c r="PBB214" s="15"/>
      <c r="PBC214" s="15"/>
      <c r="PBD214" s="15"/>
      <c r="PBE214" s="15"/>
      <c r="PBF214" s="15"/>
      <c r="PBG214" s="15"/>
      <c r="PBH214" s="15"/>
      <c r="PBI214" s="15"/>
      <c r="PBJ214" s="15"/>
      <c r="PBK214" s="15"/>
      <c r="PBL214" s="15"/>
      <c r="PBM214" s="15"/>
      <c r="PBN214" s="15"/>
      <c r="PBO214" s="15"/>
      <c r="PBP214" s="15"/>
      <c r="PBQ214" s="15"/>
      <c r="PBR214" s="15"/>
      <c r="PBS214" s="15"/>
      <c r="PBT214" s="15"/>
      <c r="PBU214" s="15"/>
      <c r="PBV214" s="15"/>
      <c r="PBW214" s="15"/>
      <c r="PBX214" s="15"/>
      <c r="PBY214" s="15"/>
      <c r="PBZ214" s="15"/>
      <c r="PCA214" s="15"/>
      <c r="PCB214" s="15"/>
      <c r="PCC214" s="15"/>
      <c r="PCD214" s="15"/>
      <c r="PCE214" s="15"/>
      <c r="PCF214" s="15"/>
      <c r="PCG214" s="15"/>
      <c r="PCH214" s="15"/>
      <c r="PCI214" s="15"/>
      <c r="PCJ214" s="15"/>
      <c r="PCK214" s="15"/>
      <c r="PCL214" s="15"/>
      <c r="PCM214" s="15"/>
      <c r="PCN214" s="15"/>
      <c r="PCO214" s="15"/>
      <c r="PCP214" s="15"/>
      <c r="PCQ214" s="15"/>
      <c r="PCR214" s="15"/>
      <c r="PCS214" s="15"/>
      <c r="PCT214" s="15"/>
      <c r="PCU214" s="15"/>
      <c r="PCV214" s="15"/>
      <c r="PCW214" s="15"/>
      <c r="PCX214" s="15"/>
      <c r="PCY214" s="15"/>
      <c r="PCZ214" s="15"/>
      <c r="PDA214" s="15"/>
      <c r="PDB214" s="15"/>
      <c r="PDC214" s="15"/>
      <c r="PDD214" s="15"/>
      <c r="PDE214" s="15"/>
      <c r="PDF214" s="15"/>
      <c r="PDG214" s="15"/>
      <c r="PDH214" s="15"/>
      <c r="PDI214" s="15"/>
      <c r="PDJ214" s="15"/>
      <c r="PDK214" s="15"/>
      <c r="PDL214" s="15"/>
      <c r="PDM214" s="15"/>
      <c r="PDN214" s="15"/>
      <c r="PDO214" s="15"/>
      <c r="PDP214" s="15"/>
      <c r="PDQ214" s="15"/>
      <c r="PDR214" s="15"/>
      <c r="PDS214" s="15"/>
      <c r="PDT214" s="15"/>
      <c r="PDU214" s="15"/>
      <c r="PDV214" s="15"/>
      <c r="PDW214" s="15"/>
      <c r="PDX214" s="15"/>
      <c r="PDY214" s="15"/>
      <c r="PDZ214" s="15"/>
      <c r="PEA214" s="15"/>
      <c r="PEB214" s="15"/>
      <c r="PEC214" s="15"/>
      <c r="PED214" s="15"/>
      <c r="PEE214" s="15"/>
      <c r="PEF214" s="15"/>
      <c r="PEG214" s="15"/>
      <c r="PEH214" s="15"/>
      <c r="PEI214" s="15"/>
      <c r="PEJ214" s="15"/>
      <c r="PEK214" s="15"/>
      <c r="PEL214" s="15"/>
      <c r="PEM214" s="15"/>
      <c r="PEN214" s="15"/>
      <c r="PEO214" s="15"/>
      <c r="PEP214" s="15"/>
      <c r="PEQ214" s="15"/>
      <c r="PER214" s="15"/>
      <c r="PES214" s="15"/>
      <c r="PET214" s="15"/>
      <c r="PEU214" s="15"/>
      <c r="PEV214" s="15"/>
      <c r="PEW214" s="15"/>
      <c r="PEX214" s="15"/>
      <c r="PEY214" s="15"/>
      <c r="PEZ214" s="15"/>
      <c r="PFA214" s="15"/>
      <c r="PFB214" s="15"/>
      <c r="PFC214" s="15"/>
      <c r="PFD214" s="15"/>
      <c r="PFE214" s="15"/>
      <c r="PFF214" s="15"/>
      <c r="PFG214" s="15"/>
      <c r="PFH214" s="15"/>
      <c r="PFI214" s="15"/>
      <c r="PFJ214" s="15"/>
      <c r="PFK214" s="15"/>
      <c r="PFL214" s="15"/>
      <c r="PFM214" s="15"/>
      <c r="PFN214" s="15"/>
      <c r="PFO214" s="15"/>
      <c r="PFP214" s="15"/>
      <c r="PFQ214" s="15"/>
      <c r="PFR214" s="15"/>
      <c r="PFS214" s="15"/>
      <c r="PFT214" s="15"/>
      <c r="PFU214" s="15"/>
      <c r="PFV214" s="15"/>
      <c r="PFW214" s="15"/>
      <c r="PFX214" s="15"/>
      <c r="PFY214" s="15"/>
      <c r="PFZ214" s="15"/>
      <c r="PGA214" s="15"/>
      <c r="PGB214" s="15"/>
      <c r="PGC214" s="15"/>
      <c r="PGD214" s="15"/>
      <c r="PGE214" s="15"/>
      <c r="PGF214" s="15"/>
      <c r="PGG214" s="15"/>
      <c r="PGH214" s="15"/>
      <c r="PGI214" s="15"/>
      <c r="PGJ214" s="15"/>
      <c r="PGK214" s="15"/>
      <c r="PGL214" s="15"/>
      <c r="PGM214" s="15"/>
      <c r="PGN214" s="15"/>
      <c r="PGO214" s="15"/>
      <c r="PGP214" s="15"/>
      <c r="PGQ214" s="15"/>
      <c r="PGR214" s="15"/>
      <c r="PGS214" s="15"/>
      <c r="PGT214" s="15"/>
      <c r="PGU214" s="15"/>
      <c r="PGV214" s="15"/>
      <c r="PGW214" s="15"/>
      <c r="PGX214" s="15"/>
      <c r="PGY214" s="15"/>
      <c r="PGZ214" s="15"/>
      <c r="PHA214" s="15"/>
      <c r="PHB214" s="15"/>
      <c r="PHC214" s="15"/>
      <c r="PHD214" s="15"/>
      <c r="PHE214" s="15"/>
      <c r="PHF214" s="15"/>
      <c r="PHG214" s="15"/>
      <c r="PHH214" s="15"/>
      <c r="PHI214" s="15"/>
      <c r="PHJ214" s="15"/>
      <c r="PHK214" s="15"/>
      <c r="PHL214" s="15"/>
      <c r="PHM214" s="15"/>
      <c r="PHN214" s="15"/>
      <c r="PHO214" s="15"/>
      <c r="PHP214" s="15"/>
      <c r="PHQ214" s="15"/>
      <c r="PHR214" s="15"/>
      <c r="PHS214" s="15"/>
      <c r="PHT214" s="15"/>
      <c r="PHU214" s="15"/>
      <c r="PHV214" s="15"/>
      <c r="PHW214" s="15"/>
      <c r="PHX214" s="15"/>
      <c r="PHY214" s="15"/>
      <c r="PHZ214" s="15"/>
      <c r="PIA214" s="15"/>
      <c r="PIB214" s="15"/>
      <c r="PIC214" s="15"/>
      <c r="PID214" s="15"/>
      <c r="PIE214" s="15"/>
      <c r="PIF214" s="15"/>
      <c r="PIG214" s="15"/>
      <c r="PIH214" s="15"/>
      <c r="PII214" s="15"/>
      <c r="PIJ214" s="15"/>
      <c r="PIK214" s="15"/>
      <c r="PIL214" s="15"/>
      <c r="PIM214" s="15"/>
      <c r="PIN214" s="15"/>
      <c r="PIO214" s="15"/>
      <c r="PIP214" s="15"/>
      <c r="PIQ214" s="15"/>
      <c r="PIR214" s="15"/>
      <c r="PIS214" s="15"/>
      <c r="PIT214" s="15"/>
      <c r="PIU214" s="15"/>
      <c r="PIV214" s="15"/>
      <c r="PIW214" s="15"/>
      <c r="PIX214" s="15"/>
      <c r="PIY214" s="15"/>
      <c r="PIZ214" s="15"/>
      <c r="PJA214" s="15"/>
      <c r="PJB214" s="15"/>
      <c r="PJC214" s="15"/>
      <c r="PJD214" s="15"/>
      <c r="PJE214" s="15"/>
      <c r="PJF214" s="15"/>
      <c r="PJG214" s="15"/>
      <c r="PJH214" s="15"/>
      <c r="PJI214" s="15"/>
      <c r="PJJ214" s="15"/>
      <c r="PJK214" s="15"/>
      <c r="PJL214" s="15"/>
      <c r="PJM214" s="15"/>
      <c r="PJN214" s="15"/>
      <c r="PJO214" s="15"/>
      <c r="PJP214" s="15"/>
      <c r="PJQ214" s="15"/>
      <c r="PJR214" s="15"/>
      <c r="PJS214" s="15"/>
      <c r="PJT214" s="15"/>
      <c r="PJU214" s="15"/>
      <c r="PJV214" s="15"/>
      <c r="PJW214" s="15"/>
      <c r="PJX214" s="15"/>
      <c r="PJY214" s="15"/>
      <c r="PJZ214" s="15"/>
      <c r="PKA214" s="15"/>
      <c r="PKB214" s="15"/>
      <c r="PKC214" s="15"/>
      <c r="PKD214" s="15"/>
      <c r="PKE214" s="15"/>
      <c r="PKF214" s="15"/>
      <c r="PKG214" s="15"/>
      <c r="PKH214" s="15"/>
      <c r="PKI214" s="15"/>
      <c r="PKJ214" s="15"/>
      <c r="PKK214" s="15"/>
      <c r="PKL214" s="15"/>
      <c r="PKM214" s="15"/>
      <c r="PKN214" s="15"/>
      <c r="PKO214" s="15"/>
      <c r="PKP214" s="15"/>
      <c r="PKQ214" s="15"/>
      <c r="PKR214" s="15"/>
      <c r="PKS214" s="15"/>
      <c r="PKT214" s="15"/>
      <c r="PKU214" s="15"/>
      <c r="PKV214" s="15"/>
      <c r="PKW214" s="15"/>
      <c r="PKX214" s="15"/>
      <c r="PKY214" s="15"/>
      <c r="PKZ214" s="15"/>
      <c r="PLA214" s="15"/>
      <c r="PLB214" s="15"/>
      <c r="PLC214" s="15"/>
      <c r="PLD214" s="15"/>
      <c r="PLE214" s="15"/>
      <c r="PLF214" s="15"/>
      <c r="PLG214" s="15"/>
      <c r="PLH214" s="15"/>
      <c r="PLI214" s="15"/>
      <c r="PLJ214" s="15"/>
      <c r="PLK214" s="15"/>
      <c r="PLL214" s="15"/>
      <c r="PLM214" s="15"/>
      <c r="PLN214" s="15"/>
      <c r="PLO214" s="15"/>
      <c r="PLP214" s="15"/>
      <c r="PLQ214" s="15"/>
      <c r="PLR214" s="15"/>
      <c r="PLS214" s="15"/>
      <c r="PLT214" s="15"/>
      <c r="PLU214" s="15"/>
      <c r="PLV214" s="15"/>
      <c r="PLW214" s="15"/>
      <c r="PLX214" s="15"/>
      <c r="PLY214" s="15"/>
      <c r="PLZ214" s="15"/>
      <c r="PMA214" s="15"/>
      <c r="PMB214" s="15"/>
      <c r="PMC214" s="15"/>
      <c r="PMD214" s="15"/>
      <c r="PME214" s="15"/>
      <c r="PMF214" s="15"/>
      <c r="PMG214" s="15"/>
      <c r="PMH214" s="15"/>
      <c r="PMI214" s="15"/>
      <c r="PMJ214" s="15"/>
      <c r="PMK214" s="15"/>
      <c r="PML214" s="15"/>
      <c r="PMM214" s="15"/>
      <c r="PMN214" s="15"/>
      <c r="PMO214" s="15"/>
      <c r="PMP214" s="15"/>
      <c r="PMQ214" s="15"/>
      <c r="PMR214" s="15"/>
      <c r="PMS214" s="15"/>
      <c r="PMT214" s="15"/>
      <c r="PMU214" s="15"/>
      <c r="PMV214" s="15"/>
      <c r="PMW214" s="15"/>
      <c r="PMX214" s="15"/>
      <c r="PMY214" s="15"/>
      <c r="PMZ214" s="15"/>
      <c r="PNA214" s="15"/>
      <c r="PNB214" s="15"/>
      <c r="PNC214" s="15"/>
      <c r="PND214" s="15"/>
      <c r="PNE214" s="15"/>
      <c r="PNF214" s="15"/>
      <c r="PNG214" s="15"/>
      <c r="PNH214" s="15"/>
      <c r="PNI214" s="15"/>
      <c r="PNJ214" s="15"/>
      <c r="PNK214" s="15"/>
      <c r="PNL214" s="15"/>
      <c r="PNM214" s="15"/>
      <c r="PNN214" s="15"/>
      <c r="PNO214" s="15"/>
      <c r="PNP214" s="15"/>
      <c r="PNQ214" s="15"/>
      <c r="PNR214" s="15"/>
      <c r="PNS214" s="15"/>
      <c r="PNT214" s="15"/>
      <c r="PNU214" s="15"/>
      <c r="PNV214" s="15"/>
      <c r="PNW214" s="15"/>
      <c r="PNX214" s="15"/>
      <c r="PNY214" s="15"/>
      <c r="PNZ214" s="15"/>
      <c r="POA214" s="15"/>
      <c r="POB214" s="15"/>
      <c r="POC214" s="15"/>
      <c r="POD214" s="15"/>
      <c r="POE214" s="15"/>
      <c r="POF214" s="15"/>
      <c r="POG214" s="15"/>
      <c r="POH214" s="15"/>
      <c r="POI214" s="15"/>
      <c r="POJ214" s="15"/>
      <c r="POK214" s="15"/>
      <c r="POL214" s="15"/>
      <c r="POM214" s="15"/>
      <c r="PON214" s="15"/>
      <c r="POO214" s="15"/>
      <c r="POP214" s="15"/>
      <c r="POQ214" s="15"/>
      <c r="POR214" s="15"/>
      <c r="POS214" s="15"/>
      <c r="POT214" s="15"/>
      <c r="POU214" s="15"/>
      <c r="POV214" s="15"/>
      <c r="POW214" s="15"/>
      <c r="POX214" s="15"/>
      <c r="POY214" s="15"/>
      <c r="POZ214" s="15"/>
      <c r="PPA214" s="15"/>
      <c r="PPB214" s="15"/>
      <c r="PPC214" s="15"/>
      <c r="PPD214" s="15"/>
      <c r="PPE214" s="15"/>
      <c r="PPF214" s="15"/>
      <c r="PPG214" s="15"/>
      <c r="PPH214" s="15"/>
      <c r="PPI214" s="15"/>
      <c r="PPJ214" s="15"/>
      <c r="PPK214" s="15"/>
      <c r="PPL214" s="15"/>
      <c r="PPM214" s="15"/>
      <c r="PPN214" s="15"/>
      <c r="PPO214" s="15"/>
      <c r="PPP214" s="15"/>
      <c r="PPQ214" s="15"/>
      <c r="PPR214" s="15"/>
      <c r="PPS214" s="15"/>
      <c r="PPT214" s="15"/>
      <c r="PPU214" s="15"/>
      <c r="PPV214" s="15"/>
      <c r="PPW214" s="15"/>
      <c r="PPX214" s="15"/>
      <c r="PPY214" s="15"/>
      <c r="PPZ214" s="15"/>
      <c r="PQA214" s="15"/>
      <c r="PQB214" s="15"/>
      <c r="PQC214" s="15"/>
      <c r="PQD214" s="15"/>
      <c r="PQE214" s="15"/>
      <c r="PQF214" s="15"/>
      <c r="PQG214" s="15"/>
      <c r="PQH214" s="15"/>
      <c r="PQI214" s="15"/>
      <c r="PQJ214" s="15"/>
      <c r="PQK214" s="15"/>
      <c r="PQL214" s="15"/>
      <c r="PQM214" s="15"/>
      <c r="PQN214" s="15"/>
      <c r="PQO214" s="15"/>
      <c r="PQP214" s="15"/>
      <c r="PQQ214" s="15"/>
      <c r="PQR214" s="15"/>
      <c r="PQS214" s="15"/>
      <c r="PQT214" s="15"/>
      <c r="PQU214" s="15"/>
      <c r="PQV214" s="15"/>
      <c r="PQW214" s="15"/>
      <c r="PQX214" s="15"/>
      <c r="PQY214" s="15"/>
      <c r="PQZ214" s="15"/>
      <c r="PRA214" s="15"/>
      <c r="PRB214" s="15"/>
      <c r="PRC214" s="15"/>
      <c r="PRD214" s="15"/>
      <c r="PRE214" s="15"/>
      <c r="PRF214" s="15"/>
      <c r="PRG214" s="15"/>
      <c r="PRH214" s="15"/>
      <c r="PRI214" s="15"/>
      <c r="PRJ214" s="15"/>
      <c r="PRK214" s="15"/>
      <c r="PRL214" s="15"/>
      <c r="PRM214" s="15"/>
      <c r="PRN214" s="15"/>
      <c r="PRO214" s="15"/>
      <c r="PRP214" s="15"/>
      <c r="PRQ214" s="15"/>
      <c r="PRR214" s="15"/>
      <c r="PRS214" s="15"/>
      <c r="PRT214" s="15"/>
      <c r="PRU214" s="15"/>
      <c r="PRV214" s="15"/>
      <c r="PRW214" s="15"/>
      <c r="PRX214" s="15"/>
      <c r="PRY214" s="15"/>
      <c r="PRZ214" s="15"/>
      <c r="PSA214" s="15"/>
      <c r="PSB214" s="15"/>
      <c r="PSC214" s="15"/>
      <c r="PSD214" s="15"/>
      <c r="PSE214" s="15"/>
      <c r="PSF214" s="15"/>
      <c r="PSG214" s="15"/>
      <c r="PSH214" s="15"/>
      <c r="PSI214" s="15"/>
      <c r="PSJ214" s="15"/>
      <c r="PSK214" s="15"/>
      <c r="PSL214" s="15"/>
      <c r="PSM214" s="15"/>
      <c r="PSN214" s="15"/>
      <c r="PSO214" s="15"/>
      <c r="PSP214" s="15"/>
      <c r="PSQ214" s="15"/>
      <c r="PSR214" s="15"/>
      <c r="PSS214" s="15"/>
      <c r="PST214" s="15"/>
      <c r="PSU214" s="15"/>
      <c r="PSV214" s="15"/>
      <c r="PSW214" s="15"/>
      <c r="PSX214" s="15"/>
      <c r="PSY214" s="15"/>
      <c r="PSZ214" s="15"/>
      <c r="PTA214" s="15"/>
      <c r="PTB214" s="15"/>
      <c r="PTC214" s="15"/>
      <c r="PTD214" s="15"/>
      <c r="PTE214" s="15"/>
      <c r="PTF214" s="15"/>
      <c r="PTG214" s="15"/>
      <c r="PTH214" s="15"/>
      <c r="PTI214" s="15"/>
      <c r="PTJ214" s="15"/>
      <c r="PTK214" s="15"/>
      <c r="PTL214" s="15"/>
      <c r="PTM214" s="15"/>
      <c r="PTN214" s="15"/>
      <c r="PTO214" s="15"/>
      <c r="PTP214" s="15"/>
      <c r="PTQ214" s="15"/>
      <c r="PTR214" s="15"/>
      <c r="PTS214" s="15"/>
      <c r="PTT214" s="15"/>
      <c r="PTU214" s="15"/>
      <c r="PTV214" s="15"/>
      <c r="PTW214" s="15"/>
      <c r="PTX214" s="15"/>
      <c r="PTY214" s="15"/>
      <c r="PTZ214" s="15"/>
      <c r="PUA214" s="15"/>
      <c r="PUB214" s="15"/>
      <c r="PUC214" s="15"/>
      <c r="PUD214" s="15"/>
      <c r="PUE214" s="15"/>
      <c r="PUF214" s="15"/>
      <c r="PUG214" s="15"/>
      <c r="PUH214" s="15"/>
      <c r="PUI214" s="15"/>
      <c r="PUJ214" s="15"/>
      <c r="PUK214" s="15"/>
      <c r="PUL214" s="15"/>
      <c r="PUM214" s="15"/>
      <c r="PUN214" s="15"/>
      <c r="PUO214" s="15"/>
      <c r="PUP214" s="15"/>
      <c r="PUQ214" s="15"/>
      <c r="PUR214" s="15"/>
      <c r="PUS214" s="15"/>
      <c r="PUT214" s="15"/>
      <c r="PUU214" s="15"/>
      <c r="PUV214" s="15"/>
      <c r="PUW214" s="15"/>
      <c r="PUX214" s="15"/>
      <c r="PUY214" s="15"/>
      <c r="PUZ214" s="15"/>
      <c r="PVA214" s="15"/>
      <c r="PVB214" s="15"/>
      <c r="PVC214" s="15"/>
      <c r="PVD214" s="15"/>
      <c r="PVE214" s="15"/>
      <c r="PVF214" s="15"/>
      <c r="PVG214" s="15"/>
      <c r="PVH214" s="15"/>
      <c r="PVI214" s="15"/>
      <c r="PVJ214" s="15"/>
      <c r="PVK214" s="15"/>
      <c r="PVL214" s="15"/>
      <c r="PVM214" s="15"/>
      <c r="PVN214" s="15"/>
      <c r="PVO214" s="15"/>
      <c r="PVP214" s="15"/>
      <c r="PVQ214" s="15"/>
      <c r="PVR214" s="15"/>
      <c r="PVS214" s="15"/>
      <c r="PVT214" s="15"/>
      <c r="PVU214" s="15"/>
      <c r="PVV214" s="15"/>
      <c r="PVW214" s="15"/>
      <c r="PVX214" s="15"/>
      <c r="PVY214" s="15"/>
      <c r="PVZ214" s="15"/>
      <c r="PWA214" s="15"/>
      <c r="PWB214" s="15"/>
      <c r="PWC214" s="15"/>
      <c r="PWD214" s="15"/>
      <c r="PWE214" s="15"/>
      <c r="PWF214" s="15"/>
      <c r="PWG214" s="15"/>
      <c r="PWH214" s="15"/>
      <c r="PWI214" s="15"/>
      <c r="PWJ214" s="15"/>
      <c r="PWK214" s="15"/>
      <c r="PWL214" s="15"/>
      <c r="PWM214" s="15"/>
      <c r="PWN214" s="15"/>
      <c r="PWO214" s="15"/>
      <c r="PWP214" s="15"/>
      <c r="PWQ214" s="15"/>
      <c r="PWR214" s="15"/>
      <c r="PWS214" s="15"/>
      <c r="PWT214" s="15"/>
      <c r="PWU214" s="15"/>
      <c r="PWV214" s="15"/>
      <c r="PWW214" s="15"/>
      <c r="PWX214" s="15"/>
      <c r="PWY214" s="15"/>
      <c r="PWZ214" s="15"/>
      <c r="PXA214" s="15"/>
      <c r="PXB214" s="15"/>
      <c r="PXC214" s="15"/>
      <c r="PXD214" s="15"/>
      <c r="PXE214" s="15"/>
      <c r="PXF214" s="15"/>
      <c r="PXG214" s="15"/>
      <c r="PXH214" s="15"/>
      <c r="PXI214" s="15"/>
      <c r="PXJ214" s="15"/>
      <c r="PXK214" s="15"/>
      <c r="PXL214" s="15"/>
      <c r="PXM214" s="15"/>
      <c r="PXN214" s="15"/>
      <c r="PXO214" s="15"/>
      <c r="PXP214" s="15"/>
      <c r="PXQ214" s="15"/>
      <c r="PXR214" s="15"/>
      <c r="PXS214" s="15"/>
      <c r="PXT214" s="15"/>
      <c r="PXU214" s="15"/>
      <c r="PXV214" s="15"/>
      <c r="PXW214" s="15"/>
      <c r="PXX214" s="15"/>
      <c r="PXY214" s="15"/>
      <c r="PXZ214" s="15"/>
      <c r="PYA214" s="15"/>
      <c r="PYB214" s="15"/>
      <c r="PYC214" s="15"/>
      <c r="PYD214" s="15"/>
      <c r="PYE214" s="15"/>
      <c r="PYF214" s="15"/>
      <c r="PYG214" s="15"/>
      <c r="PYH214" s="15"/>
      <c r="PYI214" s="15"/>
      <c r="PYJ214" s="15"/>
      <c r="PYK214" s="15"/>
      <c r="PYL214" s="15"/>
      <c r="PYM214" s="15"/>
      <c r="PYN214" s="15"/>
      <c r="PYO214" s="15"/>
      <c r="PYP214" s="15"/>
      <c r="PYQ214" s="15"/>
      <c r="PYR214" s="15"/>
      <c r="PYS214" s="15"/>
      <c r="PYT214" s="15"/>
      <c r="PYU214" s="15"/>
      <c r="PYV214" s="15"/>
      <c r="PYW214" s="15"/>
      <c r="PYX214" s="15"/>
      <c r="PYY214" s="15"/>
      <c r="PYZ214" s="15"/>
      <c r="PZA214" s="15"/>
      <c r="PZB214" s="15"/>
      <c r="PZC214" s="15"/>
      <c r="PZD214" s="15"/>
      <c r="PZE214" s="15"/>
      <c r="PZF214" s="15"/>
      <c r="PZG214" s="15"/>
      <c r="PZH214" s="15"/>
      <c r="PZI214" s="15"/>
      <c r="PZJ214" s="15"/>
      <c r="PZK214" s="15"/>
      <c r="PZL214" s="15"/>
      <c r="PZM214" s="15"/>
      <c r="PZN214" s="15"/>
      <c r="PZO214" s="15"/>
      <c r="PZP214" s="15"/>
      <c r="PZQ214" s="15"/>
      <c r="PZR214" s="15"/>
      <c r="PZS214" s="15"/>
      <c r="PZT214" s="15"/>
      <c r="PZU214" s="15"/>
      <c r="PZV214" s="15"/>
      <c r="PZW214" s="15"/>
      <c r="PZX214" s="15"/>
      <c r="PZY214" s="15"/>
      <c r="PZZ214" s="15"/>
      <c r="QAA214" s="15"/>
      <c r="QAB214" s="15"/>
      <c r="QAC214" s="15"/>
      <c r="QAD214" s="15"/>
      <c r="QAE214" s="15"/>
      <c r="QAF214" s="15"/>
      <c r="QAG214" s="15"/>
      <c r="QAH214" s="15"/>
      <c r="QAI214" s="15"/>
      <c r="QAJ214" s="15"/>
      <c r="QAK214" s="15"/>
      <c r="QAL214" s="15"/>
      <c r="QAM214" s="15"/>
      <c r="QAN214" s="15"/>
      <c r="QAO214" s="15"/>
      <c r="QAP214" s="15"/>
      <c r="QAQ214" s="15"/>
      <c r="QAR214" s="15"/>
      <c r="QAS214" s="15"/>
      <c r="QAT214" s="15"/>
      <c r="QAU214" s="15"/>
      <c r="QAV214" s="15"/>
      <c r="QAW214" s="15"/>
      <c r="QAX214" s="15"/>
      <c r="QAY214" s="15"/>
      <c r="QAZ214" s="15"/>
      <c r="QBA214" s="15"/>
      <c r="QBB214" s="15"/>
      <c r="QBC214" s="15"/>
      <c r="QBD214" s="15"/>
      <c r="QBE214" s="15"/>
      <c r="QBF214" s="15"/>
      <c r="QBG214" s="15"/>
      <c r="QBH214" s="15"/>
      <c r="QBI214" s="15"/>
      <c r="QBJ214" s="15"/>
      <c r="QBK214" s="15"/>
      <c r="QBL214" s="15"/>
      <c r="QBM214" s="15"/>
      <c r="QBN214" s="15"/>
      <c r="QBO214" s="15"/>
      <c r="QBP214" s="15"/>
      <c r="QBQ214" s="15"/>
      <c r="QBR214" s="15"/>
      <c r="QBS214" s="15"/>
      <c r="QBT214" s="15"/>
      <c r="QBU214" s="15"/>
      <c r="QBV214" s="15"/>
      <c r="QBW214" s="15"/>
      <c r="QBX214" s="15"/>
      <c r="QBY214" s="15"/>
      <c r="QBZ214" s="15"/>
      <c r="QCA214" s="15"/>
      <c r="QCB214" s="15"/>
      <c r="QCC214" s="15"/>
      <c r="QCD214" s="15"/>
      <c r="QCE214" s="15"/>
      <c r="QCF214" s="15"/>
      <c r="QCG214" s="15"/>
      <c r="QCH214" s="15"/>
      <c r="QCI214" s="15"/>
      <c r="QCJ214" s="15"/>
      <c r="QCK214" s="15"/>
      <c r="QCL214" s="15"/>
      <c r="QCM214" s="15"/>
      <c r="QCN214" s="15"/>
      <c r="QCO214" s="15"/>
      <c r="QCP214" s="15"/>
      <c r="QCQ214" s="15"/>
      <c r="QCR214" s="15"/>
      <c r="QCS214" s="15"/>
      <c r="QCT214" s="15"/>
      <c r="QCU214" s="15"/>
      <c r="QCV214" s="15"/>
      <c r="QCW214" s="15"/>
      <c r="QCX214" s="15"/>
      <c r="QCY214" s="15"/>
      <c r="QCZ214" s="15"/>
      <c r="QDA214" s="15"/>
      <c r="QDB214" s="15"/>
      <c r="QDC214" s="15"/>
      <c r="QDD214" s="15"/>
      <c r="QDE214" s="15"/>
      <c r="QDF214" s="15"/>
      <c r="QDG214" s="15"/>
      <c r="QDH214" s="15"/>
      <c r="QDI214" s="15"/>
      <c r="QDJ214" s="15"/>
      <c r="QDK214" s="15"/>
      <c r="QDL214" s="15"/>
      <c r="QDM214" s="15"/>
      <c r="QDN214" s="15"/>
      <c r="QDO214" s="15"/>
      <c r="QDP214" s="15"/>
      <c r="QDQ214" s="15"/>
      <c r="QDR214" s="15"/>
      <c r="QDS214" s="15"/>
      <c r="QDT214" s="15"/>
      <c r="QDU214" s="15"/>
      <c r="QDV214" s="15"/>
      <c r="QDW214" s="15"/>
      <c r="QDX214" s="15"/>
      <c r="QDY214" s="15"/>
      <c r="QDZ214" s="15"/>
      <c r="QEA214" s="15"/>
      <c r="QEB214" s="15"/>
      <c r="QEC214" s="15"/>
      <c r="QED214" s="15"/>
      <c r="QEE214" s="15"/>
      <c r="QEF214" s="15"/>
      <c r="QEG214" s="15"/>
      <c r="QEH214" s="15"/>
      <c r="QEI214" s="15"/>
      <c r="QEJ214" s="15"/>
      <c r="QEK214" s="15"/>
      <c r="QEL214" s="15"/>
      <c r="QEM214" s="15"/>
      <c r="QEN214" s="15"/>
      <c r="QEO214" s="15"/>
      <c r="QEP214" s="15"/>
      <c r="QEQ214" s="15"/>
      <c r="QER214" s="15"/>
      <c r="QES214" s="15"/>
      <c r="QET214" s="15"/>
      <c r="QEU214" s="15"/>
      <c r="QEV214" s="15"/>
      <c r="QEW214" s="15"/>
      <c r="QEX214" s="15"/>
      <c r="QEY214" s="15"/>
      <c r="QEZ214" s="15"/>
      <c r="QFA214" s="15"/>
      <c r="QFB214" s="15"/>
      <c r="QFC214" s="15"/>
      <c r="QFD214" s="15"/>
      <c r="QFE214" s="15"/>
      <c r="QFF214" s="15"/>
      <c r="QFG214" s="15"/>
      <c r="QFH214" s="15"/>
      <c r="QFI214" s="15"/>
      <c r="QFJ214" s="15"/>
      <c r="QFK214" s="15"/>
      <c r="QFL214" s="15"/>
      <c r="QFM214" s="15"/>
      <c r="QFN214" s="15"/>
      <c r="QFO214" s="15"/>
      <c r="QFP214" s="15"/>
      <c r="QFQ214" s="15"/>
      <c r="QFR214" s="15"/>
      <c r="QFS214" s="15"/>
      <c r="QFT214" s="15"/>
      <c r="QFU214" s="15"/>
      <c r="QFV214" s="15"/>
      <c r="QFW214" s="15"/>
      <c r="QFX214" s="15"/>
      <c r="QFY214" s="15"/>
      <c r="QFZ214" s="15"/>
      <c r="QGA214" s="15"/>
      <c r="QGB214" s="15"/>
      <c r="QGC214" s="15"/>
      <c r="QGD214" s="15"/>
      <c r="QGE214" s="15"/>
      <c r="QGF214" s="15"/>
      <c r="QGG214" s="15"/>
      <c r="QGH214" s="15"/>
      <c r="QGI214" s="15"/>
      <c r="QGJ214" s="15"/>
      <c r="QGK214" s="15"/>
      <c r="QGL214" s="15"/>
      <c r="QGM214" s="15"/>
      <c r="QGN214" s="15"/>
      <c r="QGO214" s="15"/>
      <c r="QGP214" s="15"/>
      <c r="QGQ214" s="15"/>
      <c r="QGR214" s="15"/>
      <c r="QGS214" s="15"/>
      <c r="QGT214" s="15"/>
      <c r="QGU214" s="15"/>
      <c r="QGV214" s="15"/>
      <c r="QGW214" s="15"/>
      <c r="QGX214" s="15"/>
      <c r="QGY214" s="15"/>
      <c r="QGZ214" s="15"/>
      <c r="QHA214" s="15"/>
      <c r="QHB214" s="15"/>
      <c r="QHC214" s="15"/>
      <c r="QHD214" s="15"/>
      <c r="QHE214" s="15"/>
      <c r="QHF214" s="15"/>
      <c r="QHG214" s="15"/>
      <c r="QHH214" s="15"/>
      <c r="QHI214" s="15"/>
      <c r="QHJ214" s="15"/>
      <c r="QHK214" s="15"/>
      <c r="QHL214" s="15"/>
      <c r="QHM214" s="15"/>
      <c r="QHN214" s="15"/>
      <c r="QHO214" s="15"/>
      <c r="QHP214" s="15"/>
      <c r="QHQ214" s="15"/>
      <c r="QHR214" s="15"/>
      <c r="QHS214" s="15"/>
      <c r="QHT214" s="15"/>
      <c r="QHU214" s="15"/>
      <c r="QHV214" s="15"/>
      <c r="QHW214" s="15"/>
      <c r="QHX214" s="15"/>
      <c r="QHY214" s="15"/>
      <c r="QHZ214" s="15"/>
      <c r="QIA214" s="15"/>
      <c r="QIB214" s="15"/>
      <c r="QIC214" s="15"/>
      <c r="QID214" s="15"/>
      <c r="QIE214" s="15"/>
      <c r="QIF214" s="15"/>
      <c r="QIG214" s="15"/>
      <c r="QIH214" s="15"/>
      <c r="QII214" s="15"/>
      <c r="QIJ214" s="15"/>
      <c r="QIK214" s="15"/>
      <c r="QIL214" s="15"/>
      <c r="QIM214" s="15"/>
      <c r="QIN214" s="15"/>
      <c r="QIO214" s="15"/>
      <c r="QIP214" s="15"/>
      <c r="QIQ214" s="15"/>
      <c r="QIR214" s="15"/>
      <c r="QIS214" s="15"/>
      <c r="QIT214" s="15"/>
      <c r="QIU214" s="15"/>
      <c r="QIV214" s="15"/>
      <c r="QIW214" s="15"/>
      <c r="QIX214" s="15"/>
      <c r="QIY214" s="15"/>
      <c r="QIZ214" s="15"/>
      <c r="QJA214" s="15"/>
      <c r="QJB214" s="15"/>
      <c r="QJC214" s="15"/>
      <c r="QJD214" s="15"/>
      <c r="QJE214" s="15"/>
      <c r="QJF214" s="15"/>
      <c r="QJG214" s="15"/>
      <c r="QJH214" s="15"/>
      <c r="QJI214" s="15"/>
      <c r="QJJ214" s="15"/>
      <c r="QJK214" s="15"/>
      <c r="QJL214" s="15"/>
      <c r="QJM214" s="15"/>
      <c r="QJN214" s="15"/>
      <c r="QJO214" s="15"/>
      <c r="QJP214" s="15"/>
      <c r="QJQ214" s="15"/>
      <c r="QJR214" s="15"/>
      <c r="QJS214" s="15"/>
      <c r="QJT214" s="15"/>
      <c r="QJU214" s="15"/>
      <c r="QJV214" s="15"/>
      <c r="QJW214" s="15"/>
      <c r="QJX214" s="15"/>
      <c r="QJY214" s="15"/>
      <c r="QJZ214" s="15"/>
      <c r="QKA214" s="15"/>
      <c r="QKB214" s="15"/>
      <c r="QKC214" s="15"/>
      <c r="QKD214" s="15"/>
      <c r="QKE214" s="15"/>
      <c r="QKF214" s="15"/>
      <c r="QKG214" s="15"/>
      <c r="QKH214" s="15"/>
      <c r="QKI214" s="15"/>
      <c r="QKJ214" s="15"/>
      <c r="QKK214" s="15"/>
      <c r="QKL214" s="15"/>
      <c r="QKM214" s="15"/>
      <c r="QKN214" s="15"/>
      <c r="QKO214" s="15"/>
      <c r="QKP214" s="15"/>
      <c r="QKQ214" s="15"/>
      <c r="QKR214" s="15"/>
      <c r="QKS214" s="15"/>
      <c r="QKT214" s="15"/>
      <c r="QKU214" s="15"/>
      <c r="QKV214" s="15"/>
      <c r="QKW214" s="15"/>
      <c r="QKX214" s="15"/>
      <c r="QKY214" s="15"/>
      <c r="QKZ214" s="15"/>
      <c r="QLA214" s="15"/>
      <c r="QLB214" s="15"/>
      <c r="QLC214" s="15"/>
      <c r="QLD214" s="15"/>
      <c r="QLE214" s="15"/>
      <c r="QLF214" s="15"/>
      <c r="QLG214" s="15"/>
      <c r="QLH214" s="15"/>
      <c r="QLI214" s="15"/>
      <c r="QLJ214" s="15"/>
      <c r="QLK214" s="15"/>
      <c r="QLL214" s="15"/>
      <c r="QLM214" s="15"/>
      <c r="QLN214" s="15"/>
      <c r="QLO214" s="15"/>
      <c r="QLP214" s="15"/>
      <c r="QLQ214" s="15"/>
      <c r="QLR214" s="15"/>
      <c r="QLS214" s="15"/>
      <c r="QLT214" s="15"/>
      <c r="QLU214" s="15"/>
      <c r="QLV214" s="15"/>
      <c r="QLW214" s="15"/>
      <c r="QLX214" s="15"/>
      <c r="QLY214" s="15"/>
      <c r="QLZ214" s="15"/>
      <c r="QMA214" s="15"/>
      <c r="QMB214" s="15"/>
      <c r="QMC214" s="15"/>
      <c r="QMD214" s="15"/>
      <c r="QME214" s="15"/>
      <c r="QMF214" s="15"/>
      <c r="QMG214" s="15"/>
      <c r="QMH214" s="15"/>
      <c r="QMI214" s="15"/>
      <c r="QMJ214" s="15"/>
      <c r="QMK214" s="15"/>
      <c r="QML214" s="15"/>
      <c r="QMM214" s="15"/>
      <c r="QMN214" s="15"/>
      <c r="QMO214" s="15"/>
      <c r="QMP214" s="15"/>
      <c r="QMQ214" s="15"/>
      <c r="QMR214" s="15"/>
      <c r="QMS214" s="15"/>
      <c r="QMT214" s="15"/>
      <c r="QMU214" s="15"/>
      <c r="QMV214" s="15"/>
      <c r="QMW214" s="15"/>
      <c r="QMX214" s="15"/>
      <c r="QMY214" s="15"/>
      <c r="QMZ214" s="15"/>
      <c r="QNA214" s="15"/>
      <c r="QNB214" s="15"/>
      <c r="QNC214" s="15"/>
      <c r="QND214" s="15"/>
      <c r="QNE214" s="15"/>
      <c r="QNF214" s="15"/>
      <c r="QNG214" s="15"/>
      <c r="QNH214" s="15"/>
      <c r="QNI214" s="15"/>
      <c r="QNJ214" s="15"/>
      <c r="QNK214" s="15"/>
      <c r="QNL214" s="15"/>
      <c r="QNM214" s="15"/>
      <c r="QNN214" s="15"/>
      <c r="QNO214" s="15"/>
      <c r="QNP214" s="15"/>
      <c r="QNQ214" s="15"/>
      <c r="QNR214" s="15"/>
      <c r="QNS214" s="15"/>
      <c r="QNT214" s="15"/>
      <c r="QNU214" s="15"/>
      <c r="QNV214" s="15"/>
      <c r="QNW214" s="15"/>
      <c r="QNX214" s="15"/>
      <c r="QNY214" s="15"/>
      <c r="QNZ214" s="15"/>
      <c r="QOA214" s="15"/>
      <c r="QOB214" s="15"/>
      <c r="QOC214" s="15"/>
      <c r="QOD214" s="15"/>
      <c r="QOE214" s="15"/>
      <c r="QOF214" s="15"/>
      <c r="QOG214" s="15"/>
      <c r="QOH214" s="15"/>
      <c r="QOI214" s="15"/>
      <c r="QOJ214" s="15"/>
      <c r="QOK214" s="15"/>
      <c r="QOL214" s="15"/>
      <c r="QOM214" s="15"/>
      <c r="QON214" s="15"/>
      <c r="QOO214" s="15"/>
      <c r="QOP214" s="15"/>
      <c r="QOQ214" s="15"/>
      <c r="QOR214" s="15"/>
      <c r="QOS214" s="15"/>
      <c r="QOT214" s="15"/>
      <c r="QOU214" s="15"/>
      <c r="QOV214" s="15"/>
      <c r="QOW214" s="15"/>
      <c r="QOX214" s="15"/>
      <c r="QOY214" s="15"/>
      <c r="QOZ214" s="15"/>
      <c r="QPA214" s="15"/>
      <c r="QPB214" s="15"/>
      <c r="QPC214" s="15"/>
      <c r="QPD214" s="15"/>
      <c r="QPE214" s="15"/>
      <c r="QPF214" s="15"/>
      <c r="QPG214" s="15"/>
      <c r="QPH214" s="15"/>
      <c r="QPI214" s="15"/>
      <c r="QPJ214" s="15"/>
      <c r="QPK214" s="15"/>
      <c r="QPL214" s="15"/>
      <c r="QPM214" s="15"/>
      <c r="QPN214" s="15"/>
      <c r="QPO214" s="15"/>
      <c r="QPP214" s="15"/>
      <c r="QPQ214" s="15"/>
      <c r="QPR214" s="15"/>
      <c r="QPS214" s="15"/>
      <c r="QPT214" s="15"/>
      <c r="QPU214" s="15"/>
      <c r="QPV214" s="15"/>
      <c r="QPW214" s="15"/>
      <c r="QPX214" s="15"/>
      <c r="QPY214" s="15"/>
      <c r="QPZ214" s="15"/>
      <c r="QQA214" s="15"/>
      <c r="QQB214" s="15"/>
      <c r="QQC214" s="15"/>
      <c r="QQD214" s="15"/>
      <c r="QQE214" s="15"/>
      <c r="QQF214" s="15"/>
      <c r="QQG214" s="15"/>
      <c r="QQH214" s="15"/>
      <c r="QQI214" s="15"/>
      <c r="QQJ214" s="15"/>
      <c r="QQK214" s="15"/>
      <c r="QQL214" s="15"/>
      <c r="QQM214" s="15"/>
      <c r="QQN214" s="15"/>
      <c r="QQO214" s="15"/>
      <c r="QQP214" s="15"/>
      <c r="QQQ214" s="15"/>
      <c r="QQR214" s="15"/>
      <c r="QQS214" s="15"/>
      <c r="QQT214" s="15"/>
      <c r="QQU214" s="15"/>
      <c r="QQV214" s="15"/>
      <c r="QQW214" s="15"/>
      <c r="QQX214" s="15"/>
      <c r="QQY214" s="15"/>
      <c r="QQZ214" s="15"/>
      <c r="QRA214" s="15"/>
      <c r="QRB214" s="15"/>
      <c r="QRC214" s="15"/>
      <c r="QRD214" s="15"/>
      <c r="QRE214" s="15"/>
      <c r="QRF214" s="15"/>
      <c r="QRG214" s="15"/>
      <c r="QRH214" s="15"/>
      <c r="QRI214" s="15"/>
      <c r="QRJ214" s="15"/>
      <c r="QRK214" s="15"/>
      <c r="QRL214" s="15"/>
      <c r="QRM214" s="15"/>
      <c r="QRN214" s="15"/>
      <c r="QRO214" s="15"/>
      <c r="QRP214" s="15"/>
      <c r="QRQ214" s="15"/>
      <c r="QRR214" s="15"/>
      <c r="QRS214" s="15"/>
      <c r="QRT214" s="15"/>
      <c r="QRU214" s="15"/>
      <c r="QRV214" s="15"/>
      <c r="QRW214" s="15"/>
      <c r="QRX214" s="15"/>
      <c r="QRY214" s="15"/>
      <c r="QRZ214" s="15"/>
      <c r="QSA214" s="15"/>
      <c r="QSB214" s="15"/>
      <c r="QSC214" s="15"/>
      <c r="QSD214" s="15"/>
      <c r="QSE214" s="15"/>
      <c r="QSF214" s="15"/>
      <c r="QSG214" s="15"/>
      <c r="QSH214" s="15"/>
      <c r="QSI214" s="15"/>
      <c r="QSJ214" s="15"/>
      <c r="QSK214" s="15"/>
      <c r="QSL214" s="15"/>
      <c r="QSM214" s="15"/>
      <c r="QSN214" s="15"/>
      <c r="QSO214" s="15"/>
      <c r="QSP214" s="15"/>
      <c r="QSQ214" s="15"/>
      <c r="QSR214" s="15"/>
      <c r="QSS214" s="15"/>
      <c r="QST214" s="15"/>
      <c r="QSU214" s="15"/>
      <c r="QSV214" s="15"/>
      <c r="QSW214" s="15"/>
      <c r="QSX214" s="15"/>
      <c r="QSY214" s="15"/>
      <c r="QSZ214" s="15"/>
      <c r="QTA214" s="15"/>
      <c r="QTB214" s="15"/>
      <c r="QTC214" s="15"/>
      <c r="QTD214" s="15"/>
      <c r="QTE214" s="15"/>
      <c r="QTF214" s="15"/>
      <c r="QTG214" s="15"/>
      <c r="QTH214" s="15"/>
      <c r="QTI214" s="15"/>
      <c r="QTJ214" s="15"/>
      <c r="QTK214" s="15"/>
      <c r="QTL214" s="15"/>
      <c r="QTM214" s="15"/>
      <c r="QTN214" s="15"/>
      <c r="QTO214" s="15"/>
      <c r="QTP214" s="15"/>
      <c r="QTQ214" s="15"/>
      <c r="QTR214" s="15"/>
      <c r="QTS214" s="15"/>
      <c r="QTT214" s="15"/>
      <c r="QTU214" s="15"/>
      <c r="QTV214" s="15"/>
      <c r="QTW214" s="15"/>
      <c r="QTX214" s="15"/>
      <c r="QTY214" s="15"/>
      <c r="QTZ214" s="15"/>
      <c r="QUA214" s="15"/>
      <c r="QUB214" s="15"/>
      <c r="QUC214" s="15"/>
      <c r="QUD214" s="15"/>
      <c r="QUE214" s="15"/>
      <c r="QUF214" s="15"/>
      <c r="QUG214" s="15"/>
      <c r="QUH214" s="15"/>
      <c r="QUI214" s="15"/>
      <c r="QUJ214" s="15"/>
      <c r="QUK214" s="15"/>
      <c r="QUL214" s="15"/>
      <c r="QUM214" s="15"/>
      <c r="QUN214" s="15"/>
      <c r="QUO214" s="15"/>
      <c r="QUP214" s="15"/>
      <c r="QUQ214" s="15"/>
      <c r="QUR214" s="15"/>
      <c r="QUS214" s="15"/>
      <c r="QUT214" s="15"/>
      <c r="QUU214" s="15"/>
      <c r="QUV214" s="15"/>
      <c r="QUW214" s="15"/>
      <c r="QUX214" s="15"/>
      <c r="QUY214" s="15"/>
      <c r="QUZ214" s="15"/>
      <c r="QVA214" s="15"/>
      <c r="QVB214" s="15"/>
      <c r="QVC214" s="15"/>
      <c r="QVD214" s="15"/>
      <c r="QVE214" s="15"/>
      <c r="QVF214" s="15"/>
      <c r="QVG214" s="15"/>
      <c r="QVH214" s="15"/>
      <c r="QVI214" s="15"/>
      <c r="QVJ214" s="15"/>
      <c r="QVK214" s="15"/>
      <c r="QVL214" s="15"/>
      <c r="QVM214" s="15"/>
      <c r="QVN214" s="15"/>
      <c r="QVO214" s="15"/>
      <c r="QVP214" s="15"/>
      <c r="QVQ214" s="15"/>
      <c r="QVR214" s="15"/>
      <c r="QVS214" s="15"/>
      <c r="QVT214" s="15"/>
      <c r="QVU214" s="15"/>
      <c r="QVV214" s="15"/>
      <c r="QVW214" s="15"/>
      <c r="QVX214" s="15"/>
      <c r="QVY214" s="15"/>
      <c r="QVZ214" s="15"/>
      <c r="QWA214" s="15"/>
      <c r="QWB214" s="15"/>
      <c r="QWC214" s="15"/>
      <c r="QWD214" s="15"/>
      <c r="QWE214" s="15"/>
      <c r="QWF214" s="15"/>
      <c r="QWG214" s="15"/>
      <c r="QWH214" s="15"/>
      <c r="QWI214" s="15"/>
      <c r="QWJ214" s="15"/>
      <c r="QWK214" s="15"/>
      <c r="QWL214" s="15"/>
      <c r="QWM214" s="15"/>
      <c r="QWN214" s="15"/>
      <c r="QWO214" s="15"/>
      <c r="QWP214" s="15"/>
      <c r="QWQ214" s="15"/>
      <c r="QWR214" s="15"/>
      <c r="QWS214" s="15"/>
      <c r="QWT214" s="15"/>
      <c r="QWU214" s="15"/>
      <c r="QWV214" s="15"/>
      <c r="QWW214" s="15"/>
      <c r="QWX214" s="15"/>
      <c r="QWY214" s="15"/>
      <c r="QWZ214" s="15"/>
      <c r="QXA214" s="15"/>
      <c r="QXB214" s="15"/>
      <c r="QXC214" s="15"/>
      <c r="QXD214" s="15"/>
      <c r="QXE214" s="15"/>
      <c r="QXF214" s="15"/>
      <c r="QXG214" s="15"/>
      <c r="QXH214" s="15"/>
      <c r="QXI214" s="15"/>
      <c r="QXJ214" s="15"/>
      <c r="QXK214" s="15"/>
      <c r="QXL214" s="15"/>
      <c r="QXM214" s="15"/>
      <c r="QXN214" s="15"/>
      <c r="QXO214" s="15"/>
      <c r="QXP214" s="15"/>
      <c r="QXQ214" s="15"/>
      <c r="QXR214" s="15"/>
      <c r="QXS214" s="15"/>
      <c r="QXT214" s="15"/>
      <c r="QXU214" s="15"/>
      <c r="QXV214" s="15"/>
      <c r="QXW214" s="15"/>
      <c r="QXX214" s="15"/>
      <c r="QXY214" s="15"/>
      <c r="QXZ214" s="15"/>
      <c r="QYA214" s="15"/>
      <c r="QYB214" s="15"/>
      <c r="QYC214" s="15"/>
      <c r="QYD214" s="15"/>
      <c r="QYE214" s="15"/>
      <c r="QYF214" s="15"/>
      <c r="QYG214" s="15"/>
      <c r="QYH214" s="15"/>
      <c r="QYI214" s="15"/>
      <c r="QYJ214" s="15"/>
      <c r="QYK214" s="15"/>
      <c r="QYL214" s="15"/>
      <c r="QYM214" s="15"/>
      <c r="QYN214" s="15"/>
      <c r="QYO214" s="15"/>
      <c r="QYP214" s="15"/>
      <c r="QYQ214" s="15"/>
      <c r="QYR214" s="15"/>
      <c r="QYS214" s="15"/>
      <c r="QYT214" s="15"/>
      <c r="QYU214" s="15"/>
      <c r="QYV214" s="15"/>
      <c r="QYW214" s="15"/>
      <c r="QYX214" s="15"/>
      <c r="QYY214" s="15"/>
      <c r="QYZ214" s="15"/>
      <c r="QZA214" s="15"/>
      <c r="QZB214" s="15"/>
      <c r="QZC214" s="15"/>
      <c r="QZD214" s="15"/>
      <c r="QZE214" s="15"/>
      <c r="QZF214" s="15"/>
      <c r="QZG214" s="15"/>
      <c r="QZH214" s="15"/>
      <c r="QZI214" s="15"/>
      <c r="QZJ214" s="15"/>
      <c r="QZK214" s="15"/>
      <c r="QZL214" s="15"/>
      <c r="QZM214" s="15"/>
      <c r="QZN214" s="15"/>
      <c r="QZO214" s="15"/>
      <c r="QZP214" s="15"/>
      <c r="QZQ214" s="15"/>
      <c r="QZR214" s="15"/>
      <c r="QZS214" s="15"/>
      <c r="QZT214" s="15"/>
      <c r="QZU214" s="15"/>
      <c r="QZV214" s="15"/>
      <c r="QZW214" s="15"/>
      <c r="QZX214" s="15"/>
      <c r="QZY214" s="15"/>
      <c r="QZZ214" s="15"/>
      <c r="RAA214" s="15"/>
      <c r="RAB214" s="15"/>
      <c r="RAC214" s="15"/>
      <c r="RAD214" s="15"/>
      <c r="RAE214" s="15"/>
      <c r="RAF214" s="15"/>
      <c r="RAG214" s="15"/>
      <c r="RAH214" s="15"/>
      <c r="RAI214" s="15"/>
      <c r="RAJ214" s="15"/>
      <c r="RAK214" s="15"/>
      <c r="RAL214" s="15"/>
      <c r="RAM214" s="15"/>
      <c r="RAN214" s="15"/>
      <c r="RAO214" s="15"/>
      <c r="RAP214" s="15"/>
      <c r="RAQ214" s="15"/>
      <c r="RAR214" s="15"/>
      <c r="RAS214" s="15"/>
      <c r="RAT214" s="15"/>
      <c r="RAU214" s="15"/>
      <c r="RAV214" s="15"/>
      <c r="RAW214" s="15"/>
      <c r="RAX214" s="15"/>
      <c r="RAY214" s="15"/>
      <c r="RAZ214" s="15"/>
      <c r="RBA214" s="15"/>
      <c r="RBB214" s="15"/>
      <c r="RBC214" s="15"/>
      <c r="RBD214" s="15"/>
      <c r="RBE214" s="15"/>
      <c r="RBF214" s="15"/>
      <c r="RBG214" s="15"/>
      <c r="RBH214" s="15"/>
      <c r="RBI214" s="15"/>
      <c r="RBJ214" s="15"/>
      <c r="RBK214" s="15"/>
      <c r="RBL214" s="15"/>
      <c r="RBM214" s="15"/>
      <c r="RBN214" s="15"/>
      <c r="RBO214" s="15"/>
      <c r="RBP214" s="15"/>
      <c r="RBQ214" s="15"/>
      <c r="RBR214" s="15"/>
      <c r="RBS214" s="15"/>
      <c r="RBT214" s="15"/>
      <c r="RBU214" s="15"/>
      <c r="RBV214" s="15"/>
      <c r="RBW214" s="15"/>
      <c r="RBX214" s="15"/>
      <c r="RBY214" s="15"/>
      <c r="RBZ214" s="15"/>
      <c r="RCA214" s="15"/>
      <c r="RCB214" s="15"/>
      <c r="RCC214" s="15"/>
      <c r="RCD214" s="15"/>
      <c r="RCE214" s="15"/>
      <c r="RCF214" s="15"/>
      <c r="RCG214" s="15"/>
      <c r="RCH214" s="15"/>
      <c r="RCI214" s="15"/>
      <c r="RCJ214" s="15"/>
      <c r="RCK214" s="15"/>
      <c r="RCL214" s="15"/>
      <c r="RCM214" s="15"/>
      <c r="RCN214" s="15"/>
      <c r="RCO214" s="15"/>
      <c r="RCP214" s="15"/>
      <c r="RCQ214" s="15"/>
      <c r="RCR214" s="15"/>
      <c r="RCS214" s="15"/>
      <c r="RCT214" s="15"/>
      <c r="RCU214" s="15"/>
      <c r="RCV214" s="15"/>
      <c r="RCW214" s="15"/>
      <c r="RCX214" s="15"/>
      <c r="RCY214" s="15"/>
      <c r="RCZ214" s="15"/>
      <c r="RDA214" s="15"/>
      <c r="RDB214" s="15"/>
      <c r="RDC214" s="15"/>
      <c r="RDD214" s="15"/>
      <c r="RDE214" s="15"/>
      <c r="RDF214" s="15"/>
      <c r="RDG214" s="15"/>
      <c r="RDH214" s="15"/>
      <c r="RDI214" s="15"/>
      <c r="RDJ214" s="15"/>
      <c r="RDK214" s="15"/>
      <c r="RDL214" s="15"/>
      <c r="RDM214" s="15"/>
      <c r="RDN214" s="15"/>
      <c r="RDO214" s="15"/>
      <c r="RDP214" s="15"/>
      <c r="RDQ214" s="15"/>
      <c r="RDR214" s="15"/>
      <c r="RDS214" s="15"/>
      <c r="RDT214" s="15"/>
      <c r="RDU214" s="15"/>
      <c r="RDV214" s="15"/>
      <c r="RDW214" s="15"/>
      <c r="RDX214" s="15"/>
      <c r="RDY214" s="15"/>
      <c r="RDZ214" s="15"/>
      <c r="REA214" s="15"/>
      <c r="REB214" s="15"/>
      <c r="REC214" s="15"/>
      <c r="RED214" s="15"/>
      <c r="REE214" s="15"/>
      <c r="REF214" s="15"/>
      <c r="REG214" s="15"/>
      <c r="REH214" s="15"/>
      <c r="REI214" s="15"/>
      <c r="REJ214" s="15"/>
      <c r="REK214" s="15"/>
      <c r="REL214" s="15"/>
      <c r="REM214" s="15"/>
      <c r="REN214" s="15"/>
      <c r="REO214" s="15"/>
      <c r="REP214" s="15"/>
      <c r="REQ214" s="15"/>
      <c r="RER214" s="15"/>
      <c r="RES214" s="15"/>
      <c r="RET214" s="15"/>
      <c r="REU214" s="15"/>
      <c r="REV214" s="15"/>
      <c r="REW214" s="15"/>
      <c r="REX214" s="15"/>
      <c r="REY214" s="15"/>
      <c r="REZ214" s="15"/>
      <c r="RFA214" s="15"/>
      <c r="RFB214" s="15"/>
      <c r="RFC214" s="15"/>
      <c r="RFD214" s="15"/>
      <c r="RFE214" s="15"/>
      <c r="RFF214" s="15"/>
      <c r="RFG214" s="15"/>
      <c r="RFH214" s="15"/>
      <c r="RFI214" s="15"/>
      <c r="RFJ214" s="15"/>
      <c r="RFK214" s="15"/>
      <c r="RFL214" s="15"/>
      <c r="RFM214" s="15"/>
      <c r="RFN214" s="15"/>
      <c r="RFO214" s="15"/>
      <c r="RFP214" s="15"/>
      <c r="RFQ214" s="15"/>
      <c r="RFR214" s="15"/>
      <c r="RFS214" s="15"/>
      <c r="RFT214" s="15"/>
      <c r="RFU214" s="15"/>
      <c r="RFV214" s="15"/>
      <c r="RFW214" s="15"/>
      <c r="RFX214" s="15"/>
      <c r="RFY214" s="15"/>
      <c r="RFZ214" s="15"/>
      <c r="RGA214" s="15"/>
      <c r="RGB214" s="15"/>
      <c r="RGC214" s="15"/>
      <c r="RGD214" s="15"/>
      <c r="RGE214" s="15"/>
      <c r="RGF214" s="15"/>
      <c r="RGG214" s="15"/>
      <c r="RGH214" s="15"/>
      <c r="RGI214" s="15"/>
      <c r="RGJ214" s="15"/>
      <c r="RGK214" s="15"/>
      <c r="RGL214" s="15"/>
      <c r="RGM214" s="15"/>
      <c r="RGN214" s="15"/>
      <c r="RGO214" s="15"/>
      <c r="RGP214" s="15"/>
      <c r="RGQ214" s="15"/>
      <c r="RGR214" s="15"/>
      <c r="RGS214" s="15"/>
      <c r="RGT214" s="15"/>
      <c r="RGU214" s="15"/>
      <c r="RGV214" s="15"/>
      <c r="RGW214" s="15"/>
      <c r="RGX214" s="15"/>
      <c r="RGY214" s="15"/>
      <c r="RGZ214" s="15"/>
      <c r="RHA214" s="15"/>
      <c r="RHB214" s="15"/>
      <c r="RHC214" s="15"/>
      <c r="RHD214" s="15"/>
      <c r="RHE214" s="15"/>
      <c r="RHF214" s="15"/>
      <c r="RHG214" s="15"/>
      <c r="RHH214" s="15"/>
      <c r="RHI214" s="15"/>
      <c r="RHJ214" s="15"/>
      <c r="RHK214" s="15"/>
      <c r="RHL214" s="15"/>
      <c r="RHM214" s="15"/>
      <c r="RHN214" s="15"/>
      <c r="RHO214" s="15"/>
      <c r="RHP214" s="15"/>
      <c r="RHQ214" s="15"/>
      <c r="RHR214" s="15"/>
      <c r="RHS214" s="15"/>
      <c r="RHT214" s="15"/>
      <c r="RHU214" s="15"/>
      <c r="RHV214" s="15"/>
      <c r="RHW214" s="15"/>
      <c r="RHX214" s="15"/>
      <c r="RHY214" s="15"/>
      <c r="RHZ214" s="15"/>
      <c r="RIA214" s="15"/>
      <c r="RIB214" s="15"/>
      <c r="RIC214" s="15"/>
      <c r="RID214" s="15"/>
      <c r="RIE214" s="15"/>
      <c r="RIF214" s="15"/>
      <c r="RIG214" s="15"/>
      <c r="RIH214" s="15"/>
      <c r="RII214" s="15"/>
      <c r="RIJ214" s="15"/>
      <c r="RIK214" s="15"/>
      <c r="RIL214" s="15"/>
      <c r="RIM214" s="15"/>
      <c r="RIN214" s="15"/>
      <c r="RIO214" s="15"/>
      <c r="RIP214" s="15"/>
      <c r="RIQ214" s="15"/>
      <c r="RIR214" s="15"/>
      <c r="RIS214" s="15"/>
      <c r="RIT214" s="15"/>
      <c r="RIU214" s="15"/>
      <c r="RIV214" s="15"/>
      <c r="RIW214" s="15"/>
      <c r="RIX214" s="15"/>
      <c r="RIY214" s="15"/>
      <c r="RIZ214" s="15"/>
      <c r="RJA214" s="15"/>
      <c r="RJB214" s="15"/>
      <c r="RJC214" s="15"/>
      <c r="RJD214" s="15"/>
      <c r="RJE214" s="15"/>
      <c r="RJF214" s="15"/>
      <c r="RJG214" s="15"/>
      <c r="RJH214" s="15"/>
      <c r="RJI214" s="15"/>
      <c r="RJJ214" s="15"/>
      <c r="RJK214" s="15"/>
      <c r="RJL214" s="15"/>
      <c r="RJM214" s="15"/>
      <c r="RJN214" s="15"/>
      <c r="RJO214" s="15"/>
      <c r="RJP214" s="15"/>
      <c r="RJQ214" s="15"/>
      <c r="RJR214" s="15"/>
      <c r="RJS214" s="15"/>
      <c r="RJT214" s="15"/>
      <c r="RJU214" s="15"/>
      <c r="RJV214" s="15"/>
      <c r="RJW214" s="15"/>
      <c r="RJX214" s="15"/>
      <c r="RJY214" s="15"/>
      <c r="RJZ214" s="15"/>
      <c r="RKA214" s="15"/>
      <c r="RKB214" s="15"/>
      <c r="RKC214" s="15"/>
      <c r="RKD214" s="15"/>
      <c r="RKE214" s="15"/>
      <c r="RKF214" s="15"/>
      <c r="RKG214" s="15"/>
      <c r="RKH214" s="15"/>
      <c r="RKI214" s="15"/>
      <c r="RKJ214" s="15"/>
      <c r="RKK214" s="15"/>
      <c r="RKL214" s="15"/>
      <c r="RKM214" s="15"/>
      <c r="RKN214" s="15"/>
      <c r="RKO214" s="15"/>
      <c r="RKP214" s="15"/>
      <c r="RKQ214" s="15"/>
      <c r="RKR214" s="15"/>
      <c r="RKS214" s="15"/>
      <c r="RKT214" s="15"/>
      <c r="RKU214" s="15"/>
      <c r="RKV214" s="15"/>
      <c r="RKW214" s="15"/>
      <c r="RKX214" s="15"/>
      <c r="RKY214" s="15"/>
      <c r="RKZ214" s="15"/>
      <c r="RLA214" s="15"/>
      <c r="RLB214" s="15"/>
      <c r="RLC214" s="15"/>
      <c r="RLD214" s="15"/>
      <c r="RLE214" s="15"/>
      <c r="RLF214" s="15"/>
      <c r="RLG214" s="15"/>
      <c r="RLH214" s="15"/>
      <c r="RLI214" s="15"/>
      <c r="RLJ214" s="15"/>
      <c r="RLK214" s="15"/>
      <c r="RLL214" s="15"/>
      <c r="RLM214" s="15"/>
      <c r="RLN214" s="15"/>
      <c r="RLO214" s="15"/>
      <c r="RLP214" s="15"/>
      <c r="RLQ214" s="15"/>
      <c r="RLR214" s="15"/>
      <c r="RLS214" s="15"/>
      <c r="RLT214" s="15"/>
      <c r="RLU214" s="15"/>
      <c r="RLV214" s="15"/>
      <c r="RLW214" s="15"/>
      <c r="RLX214" s="15"/>
      <c r="RLY214" s="15"/>
      <c r="RLZ214" s="15"/>
      <c r="RMA214" s="15"/>
      <c r="RMB214" s="15"/>
      <c r="RMC214" s="15"/>
      <c r="RMD214" s="15"/>
      <c r="RME214" s="15"/>
      <c r="RMF214" s="15"/>
      <c r="RMG214" s="15"/>
      <c r="RMH214" s="15"/>
      <c r="RMI214" s="15"/>
      <c r="RMJ214" s="15"/>
      <c r="RMK214" s="15"/>
      <c r="RML214" s="15"/>
      <c r="RMM214" s="15"/>
      <c r="RMN214" s="15"/>
      <c r="RMO214" s="15"/>
      <c r="RMP214" s="15"/>
      <c r="RMQ214" s="15"/>
      <c r="RMR214" s="15"/>
      <c r="RMS214" s="15"/>
      <c r="RMT214" s="15"/>
      <c r="RMU214" s="15"/>
      <c r="RMV214" s="15"/>
      <c r="RMW214" s="15"/>
      <c r="RMX214" s="15"/>
      <c r="RMY214" s="15"/>
      <c r="RMZ214" s="15"/>
      <c r="RNA214" s="15"/>
      <c r="RNB214" s="15"/>
      <c r="RNC214" s="15"/>
      <c r="RND214" s="15"/>
      <c r="RNE214" s="15"/>
      <c r="RNF214" s="15"/>
      <c r="RNG214" s="15"/>
      <c r="RNH214" s="15"/>
      <c r="RNI214" s="15"/>
      <c r="RNJ214" s="15"/>
      <c r="RNK214" s="15"/>
      <c r="RNL214" s="15"/>
      <c r="RNM214" s="15"/>
      <c r="RNN214" s="15"/>
      <c r="RNO214" s="15"/>
      <c r="RNP214" s="15"/>
      <c r="RNQ214" s="15"/>
      <c r="RNR214" s="15"/>
      <c r="RNS214" s="15"/>
      <c r="RNT214" s="15"/>
      <c r="RNU214" s="15"/>
      <c r="RNV214" s="15"/>
      <c r="RNW214" s="15"/>
      <c r="RNX214" s="15"/>
      <c r="RNY214" s="15"/>
      <c r="RNZ214" s="15"/>
      <c r="ROA214" s="15"/>
      <c r="ROB214" s="15"/>
      <c r="ROC214" s="15"/>
      <c r="ROD214" s="15"/>
      <c r="ROE214" s="15"/>
      <c r="ROF214" s="15"/>
      <c r="ROG214" s="15"/>
      <c r="ROH214" s="15"/>
      <c r="ROI214" s="15"/>
      <c r="ROJ214" s="15"/>
      <c r="ROK214" s="15"/>
      <c r="ROL214" s="15"/>
      <c r="ROM214" s="15"/>
      <c r="RON214" s="15"/>
      <c r="ROO214" s="15"/>
      <c r="ROP214" s="15"/>
      <c r="ROQ214" s="15"/>
      <c r="ROR214" s="15"/>
      <c r="ROS214" s="15"/>
      <c r="ROT214" s="15"/>
      <c r="ROU214" s="15"/>
      <c r="ROV214" s="15"/>
      <c r="ROW214" s="15"/>
      <c r="ROX214" s="15"/>
      <c r="ROY214" s="15"/>
      <c r="ROZ214" s="15"/>
      <c r="RPA214" s="15"/>
      <c r="RPB214" s="15"/>
      <c r="RPC214" s="15"/>
      <c r="RPD214" s="15"/>
      <c r="RPE214" s="15"/>
      <c r="RPF214" s="15"/>
      <c r="RPG214" s="15"/>
      <c r="RPH214" s="15"/>
      <c r="RPI214" s="15"/>
      <c r="RPJ214" s="15"/>
      <c r="RPK214" s="15"/>
      <c r="RPL214" s="15"/>
      <c r="RPM214" s="15"/>
      <c r="RPN214" s="15"/>
      <c r="RPO214" s="15"/>
      <c r="RPP214" s="15"/>
      <c r="RPQ214" s="15"/>
      <c r="RPR214" s="15"/>
      <c r="RPS214" s="15"/>
      <c r="RPT214" s="15"/>
      <c r="RPU214" s="15"/>
      <c r="RPV214" s="15"/>
      <c r="RPW214" s="15"/>
      <c r="RPX214" s="15"/>
      <c r="RPY214" s="15"/>
      <c r="RPZ214" s="15"/>
      <c r="RQA214" s="15"/>
      <c r="RQB214" s="15"/>
      <c r="RQC214" s="15"/>
      <c r="RQD214" s="15"/>
      <c r="RQE214" s="15"/>
      <c r="RQF214" s="15"/>
      <c r="RQG214" s="15"/>
      <c r="RQH214" s="15"/>
      <c r="RQI214" s="15"/>
      <c r="RQJ214" s="15"/>
      <c r="RQK214" s="15"/>
      <c r="RQL214" s="15"/>
      <c r="RQM214" s="15"/>
      <c r="RQN214" s="15"/>
      <c r="RQO214" s="15"/>
      <c r="RQP214" s="15"/>
      <c r="RQQ214" s="15"/>
      <c r="RQR214" s="15"/>
      <c r="RQS214" s="15"/>
      <c r="RQT214" s="15"/>
      <c r="RQU214" s="15"/>
      <c r="RQV214" s="15"/>
      <c r="RQW214" s="15"/>
      <c r="RQX214" s="15"/>
      <c r="RQY214" s="15"/>
      <c r="RQZ214" s="15"/>
      <c r="RRA214" s="15"/>
      <c r="RRB214" s="15"/>
      <c r="RRC214" s="15"/>
      <c r="RRD214" s="15"/>
      <c r="RRE214" s="15"/>
      <c r="RRF214" s="15"/>
      <c r="RRG214" s="15"/>
      <c r="RRH214" s="15"/>
      <c r="RRI214" s="15"/>
      <c r="RRJ214" s="15"/>
      <c r="RRK214" s="15"/>
      <c r="RRL214" s="15"/>
      <c r="RRM214" s="15"/>
      <c r="RRN214" s="15"/>
      <c r="RRO214" s="15"/>
      <c r="RRP214" s="15"/>
      <c r="RRQ214" s="15"/>
      <c r="RRR214" s="15"/>
      <c r="RRS214" s="15"/>
      <c r="RRT214" s="15"/>
      <c r="RRU214" s="15"/>
      <c r="RRV214" s="15"/>
      <c r="RRW214" s="15"/>
      <c r="RRX214" s="15"/>
      <c r="RRY214" s="15"/>
      <c r="RRZ214" s="15"/>
      <c r="RSA214" s="15"/>
      <c r="RSB214" s="15"/>
      <c r="RSC214" s="15"/>
      <c r="RSD214" s="15"/>
      <c r="RSE214" s="15"/>
      <c r="RSF214" s="15"/>
      <c r="RSG214" s="15"/>
      <c r="RSH214" s="15"/>
      <c r="RSI214" s="15"/>
      <c r="RSJ214" s="15"/>
      <c r="RSK214" s="15"/>
      <c r="RSL214" s="15"/>
      <c r="RSM214" s="15"/>
      <c r="RSN214" s="15"/>
      <c r="RSO214" s="15"/>
      <c r="RSP214" s="15"/>
      <c r="RSQ214" s="15"/>
      <c r="RSR214" s="15"/>
      <c r="RSS214" s="15"/>
      <c r="RST214" s="15"/>
      <c r="RSU214" s="15"/>
      <c r="RSV214" s="15"/>
      <c r="RSW214" s="15"/>
      <c r="RSX214" s="15"/>
      <c r="RSY214" s="15"/>
      <c r="RSZ214" s="15"/>
      <c r="RTA214" s="15"/>
      <c r="RTB214" s="15"/>
      <c r="RTC214" s="15"/>
      <c r="RTD214" s="15"/>
      <c r="RTE214" s="15"/>
      <c r="RTF214" s="15"/>
      <c r="RTG214" s="15"/>
      <c r="RTH214" s="15"/>
      <c r="RTI214" s="15"/>
      <c r="RTJ214" s="15"/>
      <c r="RTK214" s="15"/>
      <c r="RTL214" s="15"/>
      <c r="RTM214" s="15"/>
      <c r="RTN214" s="15"/>
      <c r="RTO214" s="15"/>
      <c r="RTP214" s="15"/>
      <c r="RTQ214" s="15"/>
      <c r="RTR214" s="15"/>
      <c r="RTS214" s="15"/>
      <c r="RTT214" s="15"/>
      <c r="RTU214" s="15"/>
      <c r="RTV214" s="15"/>
      <c r="RTW214" s="15"/>
      <c r="RTX214" s="15"/>
      <c r="RTY214" s="15"/>
      <c r="RTZ214" s="15"/>
      <c r="RUA214" s="15"/>
      <c r="RUB214" s="15"/>
      <c r="RUC214" s="15"/>
      <c r="RUD214" s="15"/>
      <c r="RUE214" s="15"/>
      <c r="RUF214" s="15"/>
      <c r="RUG214" s="15"/>
      <c r="RUH214" s="15"/>
      <c r="RUI214" s="15"/>
      <c r="RUJ214" s="15"/>
      <c r="RUK214" s="15"/>
      <c r="RUL214" s="15"/>
      <c r="RUM214" s="15"/>
      <c r="RUN214" s="15"/>
      <c r="RUO214" s="15"/>
      <c r="RUP214" s="15"/>
      <c r="RUQ214" s="15"/>
      <c r="RUR214" s="15"/>
      <c r="RUS214" s="15"/>
      <c r="RUT214" s="15"/>
      <c r="RUU214" s="15"/>
      <c r="RUV214" s="15"/>
      <c r="RUW214" s="15"/>
      <c r="RUX214" s="15"/>
      <c r="RUY214" s="15"/>
      <c r="RUZ214" s="15"/>
      <c r="RVA214" s="15"/>
      <c r="RVB214" s="15"/>
      <c r="RVC214" s="15"/>
      <c r="RVD214" s="15"/>
      <c r="RVE214" s="15"/>
      <c r="RVF214" s="15"/>
      <c r="RVG214" s="15"/>
      <c r="RVH214" s="15"/>
      <c r="RVI214" s="15"/>
      <c r="RVJ214" s="15"/>
      <c r="RVK214" s="15"/>
      <c r="RVL214" s="15"/>
      <c r="RVM214" s="15"/>
      <c r="RVN214" s="15"/>
      <c r="RVO214" s="15"/>
      <c r="RVP214" s="15"/>
      <c r="RVQ214" s="15"/>
      <c r="RVR214" s="15"/>
      <c r="RVS214" s="15"/>
      <c r="RVT214" s="15"/>
      <c r="RVU214" s="15"/>
      <c r="RVV214" s="15"/>
      <c r="RVW214" s="15"/>
      <c r="RVX214" s="15"/>
      <c r="RVY214" s="15"/>
      <c r="RVZ214" s="15"/>
      <c r="RWA214" s="15"/>
      <c r="RWB214" s="15"/>
      <c r="RWC214" s="15"/>
      <c r="RWD214" s="15"/>
      <c r="RWE214" s="15"/>
      <c r="RWF214" s="15"/>
      <c r="RWG214" s="15"/>
      <c r="RWH214" s="15"/>
      <c r="RWI214" s="15"/>
      <c r="RWJ214" s="15"/>
      <c r="RWK214" s="15"/>
      <c r="RWL214" s="15"/>
      <c r="RWM214" s="15"/>
      <c r="RWN214" s="15"/>
      <c r="RWO214" s="15"/>
      <c r="RWP214" s="15"/>
      <c r="RWQ214" s="15"/>
      <c r="RWR214" s="15"/>
      <c r="RWS214" s="15"/>
      <c r="RWT214" s="15"/>
      <c r="RWU214" s="15"/>
      <c r="RWV214" s="15"/>
      <c r="RWW214" s="15"/>
      <c r="RWX214" s="15"/>
      <c r="RWY214" s="15"/>
      <c r="RWZ214" s="15"/>
      <c r="RXA214" s="15"/>
      <c r="RXB214" s="15"/>
      <c r="RXC214" s="15"/>
      <c r="RXD214" s="15"/>
      <c r="RXE214" s="15"/>
      <c r="RXF214" s="15"/>
      <c r="RXG214" s="15"/>
      <c r="RXH214" s="15"/>
      <c r="RXI214" s="15"/>
      <c r="RXJ214" s="15"/>
      <c r="RXK214" s="15"/>
      <c r="RXL214" s="15"/>
      <c r="RXM214" s="15"/>
      <c r="RXN214" s="15"/>
      <c r="RXO214" s="15"/>
      <c r="RXP214" s="15"/>
      <c r="RXQ214" s="15"/>
      <c r="RXR214" s="15"/>
      <c r="RXS214" s="15"/>
      <c r="RXT214" s="15"/>
      <c r="RXU214" s="15"/>
      <c r="RXV214" s="15"/>
      <c r="RXW214" s="15"/>
      <c r="RXX214" s="15"/>
      <c r="RXY214" s="15"/>
      <c r="RXZ214" s="15"/>
      <c r="RYA214" s="15"/>
      <c r="RYB214" s="15"/>
      <c r="RYC214" s="15"/>
      <c r="RYD214" s="15"/>
      <c r="RYE214" s="15"/>
      <c r="RYF214" s="15"/>
      <c r="RYG214" s="15"/>
      <c r="RYH214" s="15"/>
      <c r="RYI214" s="15"/>
      <c r="RYJ214" s="15"/>
      <c r="RYK214" s="15"/>
      <c r="RYL214" s="15"/>
      <c r="RYM214" s="15"/>
      <c r="RYN214" s="15"/>
      <c r="RYO214" s="15"/>
      <c r="RYP214" s="15"/>
      <c r="RYQ214" s="15"/>
      <c r="RYR214" s="15"/>
      <c r="RYS214" s="15"/>
      <c r="RYT214" s="15"/>
      <c r="RYU214" s="15"/>
      <c r="RYV214" s="15"/>
      <c r="RYW214" s="15"/>
      <c r="RYX214" s="15"/>
      <c r="RYY214" s="15"/>
      <c r="RYZ214" s="15"/>
      <c r="RZA214" s="15"/>
      <c r="RZB214" s="15"/>
      <c r="RZC214" s="15"/>
      <c r="RZD214" s="15"/>
      <c r="RZE214" s="15"/>
      <c r="RZF214" s="15"/>
      <c r="RZG214" s="15"/>
      <c r="RZH214" s="15"/>
      <c r="RZI214" s="15"/>
      <c r="RZJ214" s="15"/>
      <c r="RZK214" s="15"/>
      <c r="RZL214" s="15"/>
      <c r="RZM214" s="15"/>
      <c r="RZN214" s="15"/>
      <c r="RZO214" s="15"/>
      <c r="RZP214" s="15"/>
      <c r="RZQ214" s="15"/>
      <c r="RZR214" s="15"/>
      <c r="RZS214" s="15"/>
      <c r="RZT214" s="15"/>
      <c r="RZU214" s="15"/>
      <c r="RZV214" s="15"/>
      <c r="RZW214" s="15"/>
      <c r="RZX214" s="15"/>
      <c r="RZY214" s="15"/>
      <c r="RZZ214" s="15"/>
      <c r="SAA214" s="15"/>
      <c r="SAB214" s="15"/>
      <c r="SAC214" s="15"/>
      <c r="SAD214" s="15"/>
      <c r="SAE214" s="15"/>
      <c r="SAF214" s="15"/>
      <c r="SAG214" s="15"/>
      <c r="SAH214" s="15"/>
      <c r="SAI214" s="15"/>
      <c r="SAJ214" s="15"/>
      <c r="SAK214" s="15"/>
      <c r="SAL214" s="15"/>
      <c r="SAM214" s="15"/>
      <c r="SAN214" s="15"/>
      <c r="SAO214" s="15"/>
      <c r="SAP214" s="15"/>
      <c r="SAQ214" s="15"/>
      <c r="SAR214" s="15"/>
      <c r="SAS214" s="15"/>
      <c r="SAT214" s="15"/>
      <c r="SAU214" s="15"/>
      <c r="SAV214" s="15"/>
      <c r="SAW214" s="15"/>
      <c r="SAX214" s="15"/>
      <c r="SAY214" s="15"/>
      <c r="SAZ214" s="15"/>
      <c r="SBA214" s="15"/>
      <c r="SBB214" s="15"/>
      <c r="SBC214" s="15"/>
      <c r="SBD214" s="15"/>
      <c r="SBE214" s="15"/>
      <c r="SBF214" s="15"/>
      <c r="SBG214" s="15"/>
      <c r="SBH214" s="15"/>
      <c r="SBI214" s="15"/>
      <c r="SBJ214" s="15"/>
      <c r="SBK214" s="15"/>
      <c r="SBL214" s="15"/>
      <c r="SBM214" s="15"/>
      <c r="SBN214" s="15"/>
      <c r="SBO214" s="15"/>
      <c r="SBP214" s="15"/>
      <c r="SBQ214" s="15"/>
      <c r="SBR214" s="15"/>
      <c r="SBS214" s="15"/>
      <c r="SBT214" s="15"/>
      <c r="SBU214" s="15"/>
      <c r="SBV214" s="15"/>
      <c r="SBW214" s="15"/>
      <c r="SBX214" s="15"/>
      <c r="SBY214" s="15"/>
      <c r="SBZ214" s="15"/>
      <c r="SCA214" s="15"/>
      <c r="SCB214" s="15"/>
      <c r="SCC214" s="15"/>
      <c r="SCD214" s="15"/>
      <c r="SCE214" s="15"/>
      <c r="SCF214" s="15"/>
      <c r="SCG214" s="15"/>
      <c r="SCH214" s="15"/>
      <c r="SCI214" s="15"/>
      <c r="SCJ214" s="15"/>
      <c r="SCK214" s="15"/>
      <c r="SCL214" s="15"/>
      <c r="SCM214" s="15"/>
      <c r="SCN214" s="15"/>
      <c r="SCO214" s="15"/>
      <c r="SCP214" s="15"/>
      <c r="SCQ214" s="15"/>
      <c r="SCR214" s="15"/>
      <c r="SCS214" s="15"/>
      <c r="SCT214" s="15"/>
      <c r="SCU214" s="15"/>
      <c r="SCV214" s="15"/>
      <c r="SCW214" s="15"/>
      <c r="SCX214" s="15"/>
      <c r="SCY214" s="15"/>
      <c r="SCZ214" s="15"/>
      <c r="SDA214" s="15"/>
      <c r="SDB214" s="15"/>
      <c r="SDC214" s="15"/>
      <c r="SDD214" s="15"/>
      <c r="SDE214" s="15"/>
      <c r="SDF214" s="15"/>
      <c r="SDG214" s="15"/>
      <c r="SDH214" s="15"/>
      <c r="SDI214" s="15"/>
      <c r="SDJ214" s="15"/>
      <c r="SDK214" s="15"/>
      <c r="SDL214" s="15"/>
      <c r="SDM214" s="15"/>
      <c r="SDN214" s="15"/>
      <c r="SDO214" s="15"/>
      <c r="SDP214" s="15"/>
      <c r="SDQ214" s="15"/>
      <c r="SDR214" s="15"/>
      <c r="SDS214" s="15"/>
      <c r="SDT214" s="15"/>
      <c r="SDU214" s="15"/>
      <c r="SDV214" s="15"/>
      <c r="SDW214" s="15"/>
      <c r="SDX214" s="15"/>
      <c r="SDY214" s="15"/>
      <c r="SDZ214" s="15"/>
      <c r="SEA214" s="15"/>
      <c r="SEB214" s="15"/>
      <c r="SEC214" s="15"/>
      <c r="SED214" s="15"/>
      <c r="SEE214" s="15"/>
      <c r="SEF214" s="15"/>
      <c r="SEG214" s="15"/>
      <c r="SEH214" s="15"/>
      <c r="SEI214" s="15"/>
      <c r="SEJ214" s="15"/>
      <c r="SEK214" s="15"/>
      <c r="SEL214" s="15"/>
      <c r="SEM214" s="15"/>
      <c r="SEN214" s="15"/>
      <c r="SEO214" s="15"/>
      <c r="SEP214" s="15"/>
      <c r="SEQ214" s="15"/>
      <c r="SER214" s="15"/>
      <c r="SES214" s="15"/>
      <c r="SET214" s="15"/>
      <c r="SEU214" s="15"/>
      <c r="SEV214" s="15"/>
      <c r="SEW214" s="15"/>
      <c r="SEX214" s="15"/>
      <c r="SEY214" s="15"/>
      <c r="SEZ214" s="15"/>
      <c r="SFA214" s="15"/>
      <c r="SFB214" s="15"/>
      <c r="SFC214" s="15"/>
      <c r="SFD214" s="15"/>
      <c r="SFE214" s="15"/>
      <c r="SFF214" s="15"/>
      <c r="SFG214" s="15"/>
      <c r="SFH214" s="15"/>
      <c r="SFI214" s="15"/>
      <c r="SFJ214" s="15"/>
      <c r="SFK214" s="15"/>
      <c r="SFL214" s="15"/>
      <c r="SFM214" s="15"/>
      <c r="SFN214" s="15"/>
      <c r="SFO214" s="15"/>
      <c r="SFP214" s="15"/>
      <c r="SFQ214" s="15"/>
      <c r="SFR214" s="15"/>
      <c r="SFS214" s="15"/>
      <c r="SFT214" s="15"/>
      <c r="SFU214" s="15"/>
      <c r="SFV214" s="15"/>
      <c r="SFW214" s="15"/>
      <c r="SFX214" s="15"/>
      <c r="SFY214" s="15"/>
      <c r="SFZ214" s="15"/>
      <c r="SGA214" s="15"/>
      <c r="SGB214" s="15"/>
      <c r="SGC214" s="15"/>
      <c r="SGD214" s="15"/>
      <c r="SGE214" s="15"/>
      <c r="SGF214" s="15"/>
      <c r="SGG214" s="15"/>
      <c r="SGH214" s="15"/>
      <c r="SGI214" s="15"/>
      <c r="SGJ214" s="15"/>
      <c r="SGK214" s="15"/>
      <c r="SGL214" s="15"/>
      <c r="SGM214" s="15"/>
      <c r="SGN214" s="15"/>
      <c r="SGO214" s="15"/>
      <c r="SGP214" s="15"/>
      <c r="SGQ214" s="15"/>
      <c r="SGR214" s="15"/>
      <c r="SGS214" s="15"/>
      <c r="SGT214" s="15"/>
      <c r="SGU214" s="15"/>
      <c r="SGV214" s="15"/>
      <c r="SGW214" s="15"/>
      <c r="SGX214" s="15"/>
      <c r="SGY214" s="15"/>
      <c r="SGZ214" s="15"/>
      <c r="SHA214" s="15"/>
      <c r="SHB214" s="15"/>
      <c r="SHC214" s="15"/>
      <c r="SHD214" s="15"/>
      <c r="SHE214" s="15"/>
      <c r="SHF214" s="15"/>
      <c r="SHG214" s="15"/>
      <c r="SHH214" s="15"/>
      <c r="SHI214" s="15"/>
      <c r="SHJ214" s="15"/>
      <c r="SHK214" s="15"/>
      <c r="SHL214" s="15"/>
      <c r="SHM214" s="15"/>
      <c r="SHN214" s="15"/>
      <c r="SHO214" s="15"/>
      <c r="SHP214" s="15"/>
      <c r="SHQ214" s="15"/>
      <c r="SHR214" s="15"/>
      <c r="SHS214" s="15"/>
      <c r="SHT214" s="15"/>
      <c r="SHU214" s="15"/>
      <c r="SHV214" s="15"/>
      <c r="SHW214" s="15"/>
      <c r="SHX214" s="15"/>
      <c r="SHY214" s="15"/>
      <c r="SHZ214" s="15"/>
      <c r="SIA214" s="15"/>
      <c r="SIB214" s="15"/>
      <c r="SIC214" s="15"/>
      <c r="SID214" s="15"/>
      <c r="SIE214" s="15"/>
      <c r="SIF214" s="15"/>
      <c r="SIG214" s="15"/>
      <c r="SIH214" s="15"/>
      <c r="SII214" s="15"/>
      <c r="SIJ214" s="15"/>
      <c r="SIK214" s="15"/>
      <c r="SIL214" s="15"/>
      <c r="SIM214" s="15"/>
      <c r="SIN214" s="15"/>
      <c r="SIO214" s="15"/>
      <c r="SIP214" s="15"/>
      <c r="SIQ214" s="15"/>
      <c r="SIR214" s="15"/>
      <c r="SIS214" s="15"/>
      <c r="SIT214" s="15"/>
      <c r="SIU214" s="15"/>
      <c r="SIV214" s="15"/>
      <c r="SIW214" s="15"/>
      <c r="SIX214" s="15"/>
      <c r="SIY214" s="15"/>
      <c r="SIZ214" s="15"/>
      <c r="SJA214" s="15"/>
      <c r="SJB214" s="15"/>
      <c r="SJC214" s="15"/>
      <c r="SJD214" s="15"/>
      <c r="SJE214" s="15"/>
      <c r="SJF214" s="15"/>
      <c r="SJG214" s="15"/>
      <c r="SJH214" s="15"/>
      <c r="SJI214" s="15"/>
      <c r="SJJ214" s="15"/>
      <c r="SJK214" s="15"/>
      <c r="SJL214" s="15"/>
      <c r="SJM214" s="15"/>
      <c r="SJN214" s="15"/>
      <c r="SJO214" s="15"/>
      <c r="SJP214" s="15"/>
      <c r="SJQ214" s="15"/>
      <c r="SJR214" s="15"/>
      <c r="SJS214" s="15"/>
      <c r="SJT214" s="15"/>
      <c r="SJU214" s="15"/>
      <c r="SJV214" s="15"/>
      <c r="SJW214" s="15"/>
      <c r="SJX214" s="15"/>
      <c r="SJY214" s="15"/>
      <c r="SJZ214" s="15"/>
      <c r="SKA214" s="15"/>
      <c r="SKB214" s="15"/>
      <c r="SKC214" s="15"/>
      <c r="SKD214" s="15"/>
      <c r="SKE214" s="15"/>
      <c r="SKF214" s="15"/>
      <c r="SKG214" s="15"/>
      <c r="SKH214" s="15"/>
      <c r="SKI214" s="15"/>
      <c r="SKJ214" s="15"/>
      <c r="SKK214" s="15"/>
      <c r="SKL214" s="15"/>
      <c r="SKM214" s="15"/>
      <c r="SKN214" s="15"/>
      <c r="SKO214" s="15"/>
      <c r="SKP214" s="15"/>
      <c r="SKQ214" s="15"/>
      <c r="SKR214" s="15"/>
      <c r="SKS214" s="15"/>
      <c r="SKT214" s="15"/>
      <c r="SKU214" s="15"/>
      <c r="SKV214" s="15"/>
      <c r="SKW214" s="15"/>
      <c r="SKX214" s="15"/>
      <c r="SKY214" s="15"/>
      <c r="SKZ214" s="15"/>
      <c r="SLA214" s="15"/>
      <c r="SLB214" s="15"/>
      <c r="SLC214" s="15"/>
      <c r="SLD214" s="15"/>
      <c r="SLE214" s="15"/>
      <c r="SLF214" s="15"/>
      <c r="SLG214" s="15"/>
      <c r="SLH214" s="15"/>
      <c r="SLI214" s="15"/>
      <c r="SLJ214" s="15"/>
      <c r="SLK214" s="15"/>
      <c r="SLL214" s="15"/>
      <c r="SLM214" s="15"/>
      <c r="SLN214" s="15"/>
      <c r="SLO214" s="15"/>
      <c r="SLP214" s="15"/>
      <c r="SLQ214" s="15"/>
      <c r="SLR214" s="15"/>
      <c r="SLS214" s="15"/>
      <c r="SLT214" s="15"/>
      <c r="SLU214" s="15"/>
      <c r="SLV214" s="15"/>
      <c r="SLW214" s="15"/>
      <c r="SLX214" s="15"/>
      <c r="SLY214" s="15"/>
      <c r="SLZ214" s="15"/>
      <c r="SMA214" s="15"/>
      <c r="SMB214" s="15"/>
      <c r="SMC214" s="15"/>
      <c r="SMD214" s="15"/>
      <c r="SME214" s="15"/>
      <c r="SMF214" s="15"/>
      <c r="SMG214" s="15"/>
      <c r="SMH214" s="15"/>
      <c r="SMI214" s="15"/>
      <c r="SMJ214" s="15"/>
      <c r="SMK214" s="15"/>
      <c r="SML214" s="15"/>
      <c r="SMM214" s="15"/>
      <c r="SMN214" s="15"/>
      <c r="SMO214" s="15"/>
      <c r="SMP214" s="15"/>
      <c r="SMQ214" s="15"/>
      <c r="SMR214" s="15"/>
      <c r="SMS214" s="15"/>
      <c r="SMT214" s="15"/>
      <c r="SMU214" s="15"/>
      <c r="SMV214" s="15"/>
      <c r="SMW214" s="15"/>
      <c r="SMX214" s="15"/>
      <c r="SMY214" s="15"/>
      <c r="SMZ214" s="15"/>
      <c r="SNA214" s="15"/>
      <c r="SNB214" s="15"/>
      <c r="SNC214" s="15"/>
      <c r="SND214" s="15"/>
      <c r="SNE214" s="15"/>
      <c r="SNF214" s="15"/>
      <c r="SNG214" s="15"/>
      <c r="SNH214" s="15"/>
      <c r="SNI214" s="15"/>
      <c r="SNJ214" s="15"/>
      <c r="SNK214" s="15"/>
      <c r="SNL214" s="15"/>
      <c r="SNM214" s="15"/>
      <c r="SNN214" s="15"/>
      <c r="SNO214" s="15"/>
      <c r="SNP214" s="15"/>
      <c r="SNQ214" s="15"/>
      <c r="SNR214" s="15"/>
      <c r="SNS214" s="15"/>
      <c r="SNT214" s="15"/>
      <c r="SNU214" s="15"/>
      <c r="SNV214" s="15"/>
      <c r="SNW214" s="15"/>
      <c r="SNX214" s="15"/>
      <c r="SNY214" s="15"/>
      <c r="SNZ214" s="15"/>
      <c r="SOA214" s="15"/>
      <c r="SOB214" s="15"/>
      <c r="SOC214" s="15"/>
      <c r="SOD214" s="15"/>
      <c r="SOE214" s="15"/>
      <c r="SOF214" s="15"/>
      <c r="SOG214" s="15"/>
      <c r="SOH214" s="15"/>
      <c r="SOI214" s="15"/>
      <c r="SOJ214" s="15"/>
      <c r="SOK214" s="15"/>
      <c r="SOL214" s="15"/>
      <c r="SOM214" s="15"/>
      <c r="SON214" s="15"/>
      <c r="SOO214" s="15"/>
      <c r="SOP214" s="15"/>
      <c r="SOQ214" s="15"/>
      <c r="SOR214" s="15"/>
      <c r="SOS214" s="15"/>
      <c r="SOT214" s="15"/>
      <c r="SOU214" s="15"/>
      <c r="SOV214" s="15"/>
      <c r="SOW214" s="15"/>
      <c r="SOX214" s="15"/>
      <c r="SOY214" s="15"/>
      <c r="SOZ214" s="15"/>
      <c r="SPA214" s="15"/>
      <c r="SPB214" s="15"/>
      <c r="SPC214" s="15"/>
      <c r="SPD214" s="15"/>
      <c r="SPE214" s="15"/>
      <c r="SPF214" s="15"/>
      <c r="SPG214" s="15"/>
      <c r="SPH214" s="15"/>
      <c r="SPI214" s="15"/>
      <c r="SPJ214" s="15"/>
      <c r="SPK214" s="15"/>
      <c r="SPL214" s="15"/>
      <c r="SPM214" s="15"/>
      <c r="SPN214" s="15"/>
      <c r="SPO214" s="15"/>
      <c r="SPP214" s="15"/>
      <c r="SPQ214" s="15"/>
      <c r="SPR214" s="15"/>
      <c r="SPS214" s="15"/>
      <c r="SPT214" s="15"/>
      <c r="SPU214" s="15"/>
      <c r="SPV214" s="15"/>
      <c r="SPW214" s="15"/>
      <c r="SPX214" s="15"/>
      <c r="SPY214" s="15"/>
      <c r="SPZ214" s="15"/>
      <c r="SQA214" s="15"/>
      <c r="SQB214" s="15"/>
      <c r="SQC214" s="15"/>
      <c r="SQD214" s="15"/>
      <c r="SQE214" s="15"/>
      <c r="SQF214" s="15"/>
      <c r="SQG214" s="15"/>
      <c r="SQH214" s="15"/>
      <c r="SQI214" s="15"/>
      <c r="SQJ214" s="15"/>
      <c r="SQK214" s="15"/>
      <c r="SQL214" s="15"/>
      <c r="SQM214" s="15"/>
      <c r="SQN214" s="15"/>
      <c r="SQO214" s="15"/>
      <c r="SQP214" s="15"/>
      <c r="SQQ214" s="15"/>
      <c r="SQR214" s="15"/>
      <c r="SQS214" s="15"/>
      <c r="SQT214" s="15"/>
      <c r="SQU214" s="15"/>
      <c r="SQV214" s="15"/>
      <c r="SQW214" s="15"/>
      <c r="SQX214" s="15"/>
      <c r="SQY214" s="15"/>
      <c r="SQZ214" s="15"/>
      <c r="SRA214" s="15"/>
      <c r="SRB214" s="15"/>
      <c r="SRC214" s="15"/>
      <c r="SRD214" s="15"/>
      <c r="SRE214" s="15"/>
      <c r="SRF214" s="15"/>
      <c r="SRG214" s="15"/>
      <c r="SRH214" s="15"/>
      <c r="SRI214" s="15"/>
      <c r="SRJ214" s="15"/>
      <c r="SRK214" s="15"/>
      <c r="SRL214" s="15"/>
      <c r="SRM214" s="15"/>
      <c r="SRN214" s="15"/>
      <c r="SRO214" s="15"/>
      <c r="SRP214" s="15"/>
      <c r="SRQ214" s="15"/>
      <c r="SRR214" s="15"/>
      <c r="SRS214" s="15"/>
      <c r="SRT214" s="15"/>
      <c r="SRU214" s="15"/>
      <c r="SRV214" s="15"/>
      <c r="SRW214" s="15"/>
      <c r="SRX214" s="15"/>
      <c r="SRY214" s="15"/>
      <c r="SRZ214" s="15"/>
      <c r="SSA214" s="15"/>
      <c r="SSB214" s="15"/>
      <c r="SSC214" s="15"/>
      <c r="SSD214" s="15"/>
      <c r="SSE214" s="15"/>
      <c r="SSF214" s="15"/>
      <c r="SSG214" s="15"/>
      <c r="SSH214" s="15"/>
      <c r="SSI214" s="15"/>
      <c r="SSJ214" s="15"/>
      <c r="SSK214" s="15"/>
      <c r="SSL214" s="15"/>
      <c r="SSM214" s="15"/>
      <c r="SSN214" s="15"/>
      <c r="SSO214" s="15"/>
      <c r="SSP214" s="15"/>
      <c r="SSQ214" s="15"/>
      <c r="SSR214" s="15"/>
      <c r="SSS214" s="15"/>
      <c r="SST214" s="15"/>
      <c r="SSU214" s="15"/>
      <c r="SSV214" s="15"/>
      <c r="SSW214" s="15"/>
      <c r="SSX214" s="15"/>
      <c r="SSY214" s="15"/>
      <c r="SSZ214" s="15"/>
      <c r="STA214" s="15"/>
      <c r="STB214" s="15"/>
      <c r="STC214" s="15"/>
      <c r="STD214" s="15"/>
      <c r="STE214" s="15"/>
      <c r="STF214" s="15"/>
      <c r="STG214" s="15"/>
      <c r="STH214" s="15"/>
      <c r="STI214" s="15"/>
      <c r="STJ214" s="15"/>
      <c r="STK214" s="15"/>
      <c r="STL214" s="15"/>
      <c r="STM214" s="15"/>
      <c r="STN214" s="15"/>
      <c r="STO214" s="15"/>
      <c r="STP214" s="15"/>
      <c r="STQ214" s="15"/>
      <c r="STR214" s="15"/>
      <c r="STS214" s="15"/>
      <c r="STT214" s="15"/>
      <c r="STU214" s="15"/>
      <c r="STV214" s="15"/>
      <c r="STW214" s="15"/>
      <c r="STX214" s="15"/>
      <c r="STY214" s="15"/>
      <c r="STZ214" s="15"/>
      <c r="SUA214" s="15"/>
      <c r="SUB214" s="15"/>
      <c r="SUC214" s="15"/>
      <c r="SUD214" s="15"/>
      <c r="SUE214" s="15"/>
      <c r="SUF214" s="15"/>
      <c r="SUG214" s="15"/>
      <c r="SUH214" s="15"/>
      <c r="SUI214" s="15"/>
      <c r="SUJ214" s="15"/>
      <c r="SUK214" s="15"/>
      <c r="SUL214" s="15"/>
      <c r="SUM214" s="15"/>
      <c r="SUN214" s="15"/>
      <c r="SUO214" s="15"/>
      <c r="SUP214" s="15"/>
      <c r="SUQ214" s="15"/>
      <c r="SUR214" s="15"/>
      <c r="SUS214" s="15"/>
      <c r="SUT214" s="15"/>
      <c r="SUU214" s="15"/>
      <c r="SUV214" s="15"/>
      <c r="SUW214" s="15"/>
      <c r="SUX214" s="15"/>
      <c r="SUY214" s="15"/>
      <c r="SUZ214" s="15"/>
      <c r="SVA214" s="15"/>
      <c r="SVB214" s="15"/>
      <c r="SVC214" s="15"/>
      <c r="SVD214" s="15"/>
      <c r="SVE214" s="15"/>
      <c r="SVF214" s="15"/>
      <c r="SVG214" s="15"/>
      <c r="SVH214" s="15"/>
      <c r="SVI214" s="15"/>
      <c r="SVJ214" s="15"/>
      <c r="SVK214" s="15"/>
      <c r="SVL214" s="15"/>
      <c r="SVM214" s="15"/>
      <c r="SVN214" s="15"/>
      <c r="SVO214" s="15"/>
      <c r="SVP214" s="15"/>
      <c r="SVQ214" s="15"/>
      <c r="SVR214" s="15"/>
      <c r="SVS214" s="15"/>
      <c r="SVT214" s="15"/>
      <c r="SVU214" s="15"/>
      <c r="SVV214" s="15"/>
      <c r="SVW214" s="15"/>
      <c r="SVX214" s="15"/>
      <c r="SVY214" s="15"/>
      <c r="SVZ214" s="15"/>
      <c r="SWA214" s="15"/>
      <c r="SWB214" s="15"/>
      <c r="SWC214" s="15"/>
      <c r="SWD214" s="15"/>
      <c r="SWE214" s="15"/>
      <c r="SWF214" s="15"/>
      <c r="SWG214" s="15"/>
      <c r="SWH214" s="15"/>
      <c r="SWI214" s="15"/>
      <c r="SWJ214" s="15"/>
      <c r="SWK214" s="15"/>
      <c r="SWL214" s="15"/>
      <c r="SWM214" s="15"/>
      <c r="SWN214" s="15"/>
      <c r="SWO214" s="15"/>
      <c r="SWP214" s="15"/>
      <c r="SWQ214" s="15"/>
      <c r="SWR214" s="15"/>
      <c r="SWS214" s="15"/>
      <c r="SWT214" s="15"/>
      <c r="SWU214" s="15"/>
      <c r="SWV214" s="15"/>
      <c r="SWW214" s="15"/>
      <c r="SWX214" s="15"/>
      <c r="SWY214" s="15"/>
      <c r="SWZ214" s="15"/>
      <c r="SXA214" s="15"/>
      <c r="SXB214" s="15"/>
      <c r="SXC214" s="15"/>
      <c r="SXD214" s="15"/>
      <c r="SXE214" s="15"/>
      <c r="SXF214" s="15"/>
      <c r="SXG214" s="15"/>
      <c r="SXH214" s="15"/>
      <c r="SXI214" s="15"/>
      <c r="SXJ214" s="15"/>
      <c r="SXK214" s="15"/>
      <c r="SXL214" s="15"/>
      <c r="SXM214" s="15"/>
      <c r="SXN214" s="15"/>
      <c r="SXO214" s="15"/>
      <c r="SXP214" s="15"/>
      <c r="SXQ214" s="15"/>
      <c r="SXR214" s="15"/>
      <c r="SXS214" s="15"/>
      <c r="SXT214" s="15"/>
      <c r="SXU214" s="15"/>
      <c r="SXV214" s="15"/>
      <c r="SXW214" s="15"/>
      <c r="SXX214" s="15"/>
      <c r="SXY214" s="15"/>
      <c r="SXZ214" s="15"/>
      <c r="SYA214" s="15"/>
      <c r="SYB214" s="15"/>
      <c r="SYC214" s="15"/>
      <c r="SYD214" s="15"/>
      <c r="SYE214" s="15"/>
      <c r="SYF214" s="15"/>
      <c r="SYG214" s="15"/>
      <c r="SYH214" s="15"/>
      <c r="SYI214" s="15"/>
      <c r="SYJ214" s="15"/>
      <c r="SYK214" s="15"/>
      <c r="SYL214" s="15"/>
      <c r="SYM214" s="15"/>
      <c r="SYN214" s="15"/>
      <c r="SYO214" s="15"/>
      <c r="SYP214" s="15"/>
      <c r="SYQ214" s="15"/>
      <c r="SYR214" s="15"/>
      <c r="SYS214" s="15"/>
      <c r="SYT214" s="15"/>
      <c r="SYU214" s="15"/>
      <c r="SYV214" s="15"/>
      <c r="SYW214" s="15"/>
      <c r="SYX214" s="15"/>
      <c r="SYY214" s="15"/>
      <c r="SYZ214" s="15"/>
      <c r="SZA214" s="15"/>
      <c r="SZB214" s="15"/>
      <c r="SZC214" s="15"/>
      <c r="SZD214" s="15"/>
      <c r="SZE214" s="15"/>
      <c r="SZF214" s="15"/>
      <c r="SZG214" s="15"/>
      <c r="SZH214" s="15"/>
      <c r="SZI214" s="15"/>
      <c r="SZJ214" s="15"/>
      <c r="SZK214" s="15"/>
      <c r="SZL214" s="15"/>
      <c r="SZM214" s="15"/>
      <c r="SZN214" s="15"/>
      <c r="SZO214" s="15"/>
      <c r="SZP214" s="15"/>
      <c r="SZQ214" s="15"/>
      <c r="SZR214" s="15"/>
      <c r="SZS214" s="15"/>
      <c r="SZT214" s="15"/>
      <c r="SZU214" s="15"/>
      <c r="SZV214" s="15"/>
      <c r="SZW214" s="15"/>
      <c r="SZX214" s="15"/>
      <c r="SZY214" s="15"/>
      <c r="SZZ214" s="15"/>
      <c r="TAA214" s="15"/>
      <c r="TAB214" s="15"/>
      <c r="TAC214" s="15"/>
      <c r="TAD214" s="15"/>
      <c r="TAE214" s="15"/>
      <c r="TAF214" s="15"/>
      <c r="TAG214" s="15"/>
      <c r="TAH214" s="15"/>
      <c r="TAI214" s="15"/>
      <c r="TAJ214" s="15"/>
      <c r="TAK214" s="15"/>
      <c r="TAL214" s="15"/>
      <c r="TAM214" s="15"/>
      <c r="TAN214" s="15"/>
      <c r="TAO214" s="15"/>
      <c r="TAP214" s="15"/>
      <c r="TAQ214" s="15"/>
      <c r="TAR214" s="15"/>
      <c r="TAS214" s="15"/>
      <c r="TAT214" s="15"/>
      <c r="TAU214" s="15"/>
      <c r="TAV214" s="15"/>
      <c r="TAW214" s="15"/>
      <c r="TAX214" s="15"/>
      <c r="TAY214" s="15"/>
      <c r="TAZ214" s="15"/>
      <c r="TBA214" s="15"/>
      <c r="TBB214" s="15"/>
      <c r="TBC214" s="15"/>
      <c r="TBD214" s="15"/>
      <c r="TBE214" s="15"/>
      <c r="TBF214" s="15"/>
      <c r="TBG214" s="15"/>
      <c r="TBH214" s="15"/>
      <c r="TBI214" s="15"/>
      <c r="TBJ214" s="15"/>
      <c r="TBK214" s="15"/>
      <c r="TBL214" s="15"/>
      <c r="TBM214" s="15"/>
      <c r="TBN214" s="15"/>
      <c r="TBO214" s="15"/>
      <c r="TBP214" s="15"/>
      <c r="TBQ214" s="15"/>
      <c r="TBR214" s="15"/>
      <c r="TBS214" s="15"/>
      <c r="TBT214" s="15"/>
      <c r="TBU214" s="15"/>
      <c r="TBV214" s="15"/>
      <c r="TBW214" s="15"/>
      <c r="TBX214" s="15"/>
      <c r="TBY214" s="15"/>
      <c r="TBZ214" s="15"/>
      <c r="TCA214" s="15"/>
      <c r="TCB214" s="15"/>
      <c r="TCC214" s="15"/>
      <c r="TCD214" s="15"/>
      <c r="TCE214" s="15"/>
      <c r="TCF214" s="15"/>
      <c r="TCG214" s="15"/>
      <c r="TCH214" s="15"/>
      <c r="TCI214" s="15"/>
      <c r="TCJ214" s="15"/>
      <c r="TCK214" s="15"/>
      <c r="TCL214" s="15"/>
      <c r="TCM214" s="15"/>
      <c r="TCN214" s="15"/>
      <c r="TCO214" s="15"/>
      <c r="TCP214" s="15"/>
      <c r="TCQ214" s="15"/>
      <c r="TCR214" s="15"/>
      <c r="TCS214" s="15"/>
      <c r="TCT214" s="15"/>
      <c r="TCU214" s="15"/>
      <c r="TCV214" s="15"/>
      <c r="TCW214" s="15"/>
      <c r="TCX214" s="15"/>
      <c r="TCY214" s="15"/>
      <c r="TCZ214" s="15"/>
      <c r="TDA214" s="15"/>
      <c r="TDB214" s="15"/>
      <c r="TDC214" s="15"/>
      <c r="TDD214" s="15"/>
      <c r="TDE214" s="15"/>
      <c r="TDF214" s="15"/>
      <c r="TDG214" s="15"/>
      <c r="TDH214" s="15"/>
      <c r="TDI214" s="15"/>
      <c r="TDJ214" s="15"/>
      <c r="TDK214" s="15"/>
      <c r="TDL214" s="15"/>
      <c r="TDM214" s="15"/>
      <c r="TDN214" s="15"/>
      <c r="TDO214" s="15"/>
      <c r="TDP214" s="15"/>
      <c r="TDQ214" s="15"/>
      <c r="TDR214" s="15"/>
      <c r="TDS214" s="15"/>
      <c r="TDT214" s="15"/>
      <c r="TDU214" s="15"/>
      <c r="TDV214" s="15"/>
      <c r="TDW214" s="15"/>
      <c r="TDX214" s="15"/>
      <c r="TDY214" s="15"/>
      <c r="TDZ214" s="15"/>
      <c r="TEA214" s="15"/>
      <c r="TEB214" s="15"/>
      <c r="TEC214" s="15"/>
      <c r="TED214" s="15"/>
      <c r="TEE214" s="15"/>
      <c r="TEF214" s="15"/>
      <c r="TEG214" s="15"/>
      <c r="TEH214" s="15"/>
      <c r="TEI214" s="15"/>
      <c r="TEJ214" s="15"/>
      <c r="TEK214" s="15"/>
      <c r="TEL214" s="15"/>
      <c r="TEM214" s="15"/>
      <c r="TEN214" s="15"/>
      <c r="TEO214" s="15"/>
      <c r="TEP214" s="15"/>
      <c r="TEQ214" s="15"/>
      <c r="TER214" s="15"/>
      <c r="TES214" s="15"/>
      <c r="TET214" s="15"/>
      <c r="TEU214" s="15"/>
      <c r="TEV214" s="15"/>
      <c r="TEW214" s="15"/>
      <c r="TEX214" s="15"/>
      <c r="TEY214" s="15"/>
      <c r="TEZ214" s="15"/>
      <c r="TFA214" s="15"/>
      <c r="TFB214" s="15"/>
      <c r="TFC214" s="15"/>
      <c r="TFD214" s="15"/>
      <c r="TFE214" s="15"/>
      <c r="TFF214" s="15"/>
      <c r="TFG214" s="15"/>
      <c r="TFH214" s="15"/>
      <c r="TFI214" s="15"/>
      <c r="TFJ214" s="15"/>
      <c r="TFK214" s="15"/>
      <c r="TFL214" s="15"/>
      <c r="TFM214" s="15"/>
      <c r="TFN214" s="15"/>
      <c r="TFO214" s="15"/>
      <c r="TFP214" s="15"/>
      <c r="TFQ214" s="15"/>
      <c r="TFR214" s="15"/>
      <c r="TFS214" s="15"/>
      <c r="TFT214" s="15"/>
      <c r="TFU214" s="15"/>
      <c r="TFV214" s="15"/>
      <c r="TFW214" s="15"/>
      <c r="TFX214" s="15"/>
      <c r="TFY214" s="15"/>
      <c r="TFZ214" s="15"/>
      <c r="TGA214" s="15"/>
      <c r="TGB214" s="15"/>
      <c r="TGC214" s="15"/>
      <c r="TGD214" s="15"/>
      <c r="TGE214" s="15"/>
      <c r="TGF214" s="15"/>
      <c r="TGG214" s="15"/>
      <c r="TGH214" s="15"/>
      <c r="TGI214" s="15"/>
      <c r="TGJ214" s="15"/>
      <c r="TGK214" s="15"/>
      <c r="TGL214" s="15"/>
      <c r="TGM214" s="15"/>
      <c r="TGN214" s="15"/>
      <c r="TGO214" s="15"/>
      <c r="TGP214" s="15"/>
      <c r="TGQ214" s="15"/>
      <c r="TGR214" s="15"/>
      <c r="TGS214" s="15"/>
      <c r="TGT214" s="15"/>
      <c r="TGU214" s="15"/>
      <c r="TGV214" s="15"/>
      <c r="TGW214" s="15"/>
      <c r="TGX214" s="15"/>
      <c r="TGY214" s="15"/>
      <c r="TGZ214" s="15"/>
      <c r="THA214" s="15"/>
      <c r="THB214" s="15"/>
      <c r="THC214" s="15"/>
      <c r="THD214" s="15"/>
      <c r="THE214" s="15"/>
      <c r="THF214" s="15"/>
      <c r="THG214" s="15"/>
      <c r="THH214" s="15"/>
      <c r="THI214" s="15"/>
      <c r="THJ214" s="15"/>
      <c r="THK214" s="15"/>
      <c r="THL214" s="15"/>
      <c r="THM214" s="15"/>
      <c r="THN214" s="15"/>
      <c r="THO214" s="15"/>
      <c r="THP214" s="15"/>
      <c r="THQ214" s="15"/>
      <c r="THR214" s="15"/>
      <c r="THS214" s="15"/>
      <c r="THT214" s="15"/>
      <c r="THU214" s="15"/>
      <c r="THV214" s="15"/>
      <c r="THW214" s="15"/>
      <c r="THX214" s="15"/>
      <c r="THY214" s="15"/>
      <c r="THZ214" s="15"/>
      <c r="TIA214" s="15"/>
      <c r="TIB214" s="15"/>
      <c r="TIC214" s="15"/>
      <c r="TID214" s="15"/>
      <c r="TIE214" s="15"/>
      <c r="TIF214" s="15"/>
      <c r="TIG214" s="15"/>
      <c r="TIH214" s="15"/>
      <c r="TII214" s="15"/>
      <c r="TIJ214" s="15"/>
      <c r="TIK214" s="15"/>
      <c r="TIL214" s="15"/>
      <c r="TIM214" s="15"/>
      <c r="TIN214" s="15"/>
      <c r="TIO214" s="15"/>
      <c r="TIP214" s="15"/>
      <c r="TIQ214" s="15"/>
      <c r="TIR214" s="15"/>
      <c r="TIS214" s="15"/>
      <c r="TIT214" s="15"/>
      <c r="TIU214" s="15"/>
      <c r="TIV214" s="15"/>
      <c r="TIW214" s="15"/>
      <c r="TIX214" s="15"/>
      <c r="TIY214" s="15"/>
      <c r="TIZ214" s="15"/>
      <c r="TJA214" s="15"/>
      <c r="TJB214" s="15"/>
      <c r="TJC214" s="15"/>
      <c r="TJD214" s="15"/>
      <c r="TJE214" s="15"/>
      <c r="TJF214" s="15"/>
      <c r="TJG214" s="15"/>
      <c r="TJH214" s="15"/>
      <c r="TJI214" s="15"/>
      <c r="TJJ214" s="15"/>
      <c r="TJK214" s="15"/>
      <c r="TJL214" s="15"/>
      <c r="TJM214" s="15"/>
      <c r="TJN214" s="15"/>
      <c r="TJO214" s="15"/>
      <c r="TJP214" s="15"/>
      <c r="TJQ214" s="15"/>
      <c r="TJR214" s="15"/>
      <c r="TJS214" s="15"/>
      <c r="TJT214" s="15"/>
      <c r="TJU214" s="15"/>
      <c r="TJV214" s="15"/>
      <c r="TJW214" s="15"/>
      <c r="TJX214" s="15"/>
      <c r="TJY214" s="15"/>
      <c r="TJZ214" s="15"/>
      <c r="TKA214" s="15"/>
      <c r="TKB214" s="15"/>
      <c r="TKC214" s="15"/>
      <c r="TKD214" s="15"/>
      <c r="TKE214" s="15"/>
      <c r="TKF214" s="15"/>
      <c r="TKG214" s="15"/>
      <c r="TKH214" s="15"/>
      <c r="TKI214" s="15"/>
      <c r="TKJ214" s="15"/>
      <c r="TKK214" s="15"/>
      <c r="TKL214" s="15"/>
      <c r="TKM214" s="15"/>
      <c r="TKN214" s="15"/>
      <c r="TKO214" s="15"/>
      <c r="TKP214" s="15"/>
      <c r="TKQ214" s="15"/>
      <c r="TKR214" s="15"/>
      <c r="TKS214" s="15"/>
      <c r="TKT214" s="15"/>
      <c r="TKU214" s="15"/>
      <c r="TKV214" s="15"/>
      <c r="TKW214" s="15"/>
      <c r="TKX214" s="15"/>
      <c r="TKY214" s="15"/>
      <c r="TKZ214" s="15"/>
      <c r="TLA214" s="15"/>
      <c r="TLB214" s="15"/>
      <c r="TLC214" s="15"/>
      <c r="TLD214" s="15"/>
      <c r="TLE214" s="15"/>
      <c r="TLF214" s="15"/>
      <c r="TLG214" s="15"/>
      <c r="TLH214" s="15"/>
      <c r="TLI214" s="15"/>
      <c r="TLJ214" s="15"/>
      <c r="TLK214" s="15"/>
      <c r="TLL214" s="15"/>
      <c r="TLM214" s="15"/>
      <c r="TLN214" s="15"/>
      <c r="TLO214" s="15"/>
      <c r="TLP214" s="15"/>
      <c r="TLQ214" s="15"/>
      <c r="TLR214" s="15"/>
      <c r="TLS214" s="15"/>
      <c r="TLT214" s="15"/>
      <c r="TLU214" s="15"/>
      <c r="TLV214" s="15"/>
      <c r="TLW214" s="15"/>
      <c r="TLX214" s="15"/>
      <c r="TLY214" s="15"/>
      <c r="TLZ214" s="15"/>
      <c r="TMA214" s="15"/>
      <c r="TMB214" s="15"/>
      <c r="TMC214" s="15"/>
      <c r="TMD214" s="15"/>
      <c r="TME214" s="15"/>
      <c r="TMF214" s="15"/>
      <c r="TMG214" s="15"/>
      <c r="TMH214" s="15"/>
      <c r="TMI214" s="15"/>
      <c r="TMJ214" s="15"/>
      <c r="TMK214" s="15"/>
      <c r="TML214" s="15"/>
      <c r="TMM214" s="15"/>
      <c r="TMN214" s="15"/>
      <c r="TMO214" s="15"/>
      <c r="TMP214" s="15"/>
      <c r="TMQ214" s="15"/>
      <c r="TMR214" s="15"/>
      <c r="TMS214" s="15"/>
      <c r="TMT214" s="15"/>
      <c r="TMU214" s="15"/>
      <c r="TMV214" s="15"/>
      <c r="TMW214" s="15"/>
      <c r="TMX214" s="15"/>
      <c r="TMY214" s="15"/>
      <c r="TMZ214" s="15"/>
      <c r="TNA214" s="15"/>
      <c r="TNB214" s="15"/>
      <c r="TNC214" s="15"/>
      <c r="TND214" s="15"/>
      <c r="TNE214" s="15"/>
      <c r="TNF214" s="15"/>
      <c r="TNG214" s="15"/>
      <c r="TNH214" s="15"/>
      <c r="TNI214" s="15"/>
      <c r="TNJ214" s="15"/>
      <c r="TNK214" s="15"/>
      <c r="TNL214" s="15"/>
      <c r="TNM214" s="15"/>
      <c r="TNN214" s="15"/>
      <c r="TNO214" s="15"/>
      <c r="TNP214" s="15"/>
      <c r="TNQ214" s="15"/>
      <c r="TNR214" s="15"/>
      <c r="TNS214" s="15"/>
      <c r="TNT214" s="15"/>
      <c r="TNU214" s="15"/>
      <c r="TNV214" s="15"/>
      <c r="TNW214" s="15"/>
      <c r="TNX214" s="15"/>
      <c r="TNY214" s="15"/>
      <c r="TNZ214" s="15"/>
      <c r="TOA214" s="15"/>
      <c r="TOB214" s="15"/>
      <c r="TOC214" s="15"/>
      <c r="TOD214" s="15"/>
      <c r="TOE214" s="15"/>
      <c r="TOF214" s="15"/>
      <c r="TOG214" s="15"/>
      <c r="TOH214" s="15"/>
      <c r="TOI214" s="15"/>
      <c r="TOJ214" s="15"/>
      <c r="TOK214" s="15"/>
      <c r="TOL214" s="15"/>
      <c r="TOM214" s="15"/>
      <c r="TON214" s="15"/>
      <c r="TOO214" s="15"/>
      <c r="TOP214" s="15"/>
      <c r="TOQ214" s="15"/>
      <c r="TOR214" s="15"/>
      <c r="TOS214" s="15"/>
      <c r="TOT214" s="15"/>
      <c r="TOU214" s="15"/>
      <c r="TOV214" s="15"/>
      <c r="TOW214" s="15"/>
      <c r="TOX214" s="15"/>
      <c r="TOY214" s="15"/>
      <c r="TOZ214" s="15"/>
      <c r="TPA214" s="15"/>
      <c r="TPB214" s="15"/>
      <c r="TPC214" s="15"/>
      <c r="TPD214" s="15"/>
      <c r="TPE214" s="15"/>
      <c r="TPF214" s="15"/>
      <c r="TPG214" s="15"/>
      <c r="TPH214" s="15"/>
      <c r="TPI214" s="15"/>
      <c r="TPJ214" s="15"/>
      <c r="TPK214" s="15"/>
      <c r="TPL214" s="15"/>
      <c r="TPM214" s="15"/>
      <c r="TPN214" s="15"/>
      <c r="TPO214" s="15"/>
      <c r="TPP214" s="15"/>
      <c r="TPQ214" s="15"/>
      <c r="TPR214" s="15"/>
      <c r="TPS214" s="15"/>
      <c r="TPT214" s="15"/>
      <c r="TPU214" s="15"/>
      <c r="TPV214" s="15"/>
      <c r="TPW214" s="15"/>
      <c r="TPX214" s="15"/>
      <c r="TPY214" s="15"/>
      <c r="TPZ214" s="15"/>
      <c r="TQA214" s="15"/>
      <c r="TQB214" s="15"/>
      <c r="TQC214" s="15"/>
      <c r="TQD214" s="15"/>
      <c r="TQE214" s="15"/>
      <c r="TQF214" s="15"/>
      <c r="TQG214" s="15"/>
      <c r="TQH214" s="15"/>
      <c r="TQI214" s="15"/>
      <c r="TQJ214" s="15"/>
      <c r="TQK214" s="15"/>
      <c r="TQL214" s="15"/>
      <c r="TQM214" s="15"/>
      <c r="TQN214" s="15"/>
      <c r="TQO214" s="15"/>
      <c r="TQP214" s="15"/>
      <c r="TQQ214" s="15"/>
      <c r="TQR214" s="15"/>
      <c r="TQS214" s="15"/>
      <c r="TQT214" s="15"/>
      <c r="TQU214" s="15"/>
      <c r="TQV214" s="15"/>
      <c r="TQW214" s="15"/>
      <c r="TQX214" s="15"/>
      <c r="TQY214" s="15"/>
      <c r="TQZ214" s="15"/>
      <c r="TRA214" s="15"/>
      <c r="TRB214" s="15"/>
      <c r="TRC214" s="15"/>
      <c r="TRD214" s="15"/>
      <c r="TRE214" s="15"/>
      <c r="TRF214" s="15"/>
      <c r="TRG214" s="15"/>
      <c r="TRH214" s="15"/>
      <c r="TRI214" s="15"/>
      <c r="TRJ214" s="15"/>
      <c r="TRK214" s="15"/>
      <c r="TRL214" s="15"/>
      <c r="TRM214" s="15"/>
      <c r="TRN214" s="15"/>
      <c r="TRO214" s="15"/>
      <c r="TRP214" s="15"/>
      <c r="TRQ214" s="15"/>
      <c r="TRR214" s="15"/>
      <c r="TRS214" s="15"/>
      <c r="TRT214" s="15"/>
      <c r="TRU214" s="15"/>
      <c r="TRV214" s="15"/>
      <c r="TRW214" s="15"/>
      <c r="TRX214" s="15"/>
      <c r="TRY214" s="15"/>
      <c r="TRZ214" s="15"/>
      <c r="TSA214" s="15"/>
      <c r="TSB214" s="15"/>
      <c r="TSC214" s="15"/>
      <c r="TSD214" s="15"/>
      <c r="TSE214" s="15"/>
      <c r="TSF214" s="15"/>
      <c r="TSG214" s="15"/>
      <c r="TSH214" s="15"/>
      <c r="TSI214" s="15"/>
      <c r="TSJ214" s="15"/>
      <c r="TSK214" s="15"/>
      <c r="TSL214" s="15"/>
      <c r="TSM214" s="15"/>
      <c r="TSN214" s="15"/>
      <c r="TSO214" s="15"/>
      <c r="TSP214" s="15"/>
      <c r="TSQ214" s="15"/>
      <c r="TSR214" s="15"/>
      <c r="TSS214" s="15"/>
      <c r="TST214" s="15"/>
      <c r="TSU214" s="15"/>
      <c r="TSV214" s="15"/>
      <c r="TSW214" s="15"/>
      <c r="TSX214" s="15"/>
      <c r="TSY214" s="15"/>
      <c r="TSZ214" s="15"/>
      <c r="TTA214" s="15"/>
      <c r="TTB214" s="15"/>
      <c r="TTC214" s="15"/>
      <c r="TTD214" s="15"/>
      <c r="TTE214" s="15"/>
      <c r="TTF214" s="15"/>
      <c r="TTG214" s="15"/>
      <c r="TTH214" s="15"/>
      <c r="TTI214" s="15"/>
      <c r="TTJ214" s="15"/>
      <c r="TTK214" s="15"/>
      <c r="TTL214" s="15"/>
      <c r="TTM214" s="15"/>
      <c r="TTN214" s="15"/>
      <c r="TTO214" s="15"/>
      <c r="TTP214" s="15"/>
      <c r="TTQ214" s="15"/>
      <c r="TTR214" s="15"/>
      <c r="TTS214" s="15"/>
      <c r="TTT214" s="15"/>
      <c r="TTU214" s="15"/>
      <c r="TTV214" s="15"/>
      <c r="TTW214" s="15"/>
      <c r="TTX214" s="15"/>
      <c r="TTY214" s="15"/>
      <c r="TTZ214" s="15"/>
      <c r="TUA214" s="15"/>
      <c r="TUB214" s="15"/>
      <c r="TUC214" s="15"/>
      <c r="TUD214" s="15"/>
      <c r="TUE214" s="15"/>
      <c r="TUF214" s="15"/>
      <c r="TUG214" s="15"/>
      <c r="TUH214" s="15"/>
      <c r="TUI214" s="15"/>
      <c r="TUJ214" s="15"/>
      <c r="TUK214" s="15"/>
      <c r="TUL214" s="15"/>
      <c r="TUM214" s="15"/>
      <c r="TUN214" s="15"/>
      <c r="TUO214" s="15"/>
      <c r="TUP214" s="15"/>
      <c r="TUQ214" s="15"/>
      <c r="TUR214" s="15"/>
      <c r="TUS214" s="15"/>
      <c r="TUT214" s="15"/>
      <c r="TUU214" s="15"/>
      <c r="TUV214" s="15"/>
      <c r="TUW214" s="15"/>
      <c r="TUX214" s="15"/>
      <c r="TUY214" s="15"/>
      <c r="TUZ214" s="15"/>
      <c r="TVA214" s="15"/>
      <c r="TVB214" s="15"/>
      <c r="TVC214" s="15"/>
      <c r="TVD214" s="15"/>
      <c r="TVE214" s="15"/>
      <c r="TVF214" s="15"/>
      <c r="TVG214" s="15"/>
      <c r="TVH214" s="15"/>
      <c r="TVI214" s="15"/>
      <c r="TVJ214" s="15"/>
      <c r="TVK214" s="15"/>
      <c r="TVL214" s="15"/>
      <c r="TVM214" s="15"/>
      <c r="TVN214" s="15"/>
      <c r="TVO214" s="15"/>
      <c r="TVP214" s="15"/>
      <c r="TVQ214" s="15"/>
      <c r="TVR214" s="15"/>
      <c r="TVS214" s="15"/>
      <c r="TVT214" s="15"/>
      <c r="TVU214" s="15"/>
      <c r="TVV214" s="15"/>
      <c r="TVW214" s="15"/>
      <c r="TVX214" s="15"/>
      <c r="TVY214" s="15"/>
      <c r="TVZ214" s="15"/>
      <c r="TWA214" s="15"/>
      <c r="TWB214" s="15"/>
      <c r="TWC214" s="15"/>
      <c r="TWD214" s="15"/>
      <c r="TWE214" s="15"/>
      <c r="TWF214" s="15"/>
      <c r="TWG214" s="15"/>
      <c r="TWH214" s="15"/>
      <c r="TWI214" s="15"/>
      <c r="TWJ214" s="15"/>
      <c r="TWK214" s="15"/>
      <c r="TWL214" s="15"/>
      <c r="TWM214" s="15"/>
      <c r="TWN214" s="15"/>
      <c r="TWO214" s="15"/>
      <c r="TWP214" s="15"/>
      <c r="TWQ214" s="15"/>
      <c r="TWR214" s="15"/>
      <c r="TWS214" s="15"/>
      <c r="TWT214" s="15"/>
      <c r="TWU214" s="15"/>
      <c r="TWV214" s="15"/>
      <c r="TWW214" s="15"/>
      <c r="TWX214" s="15"/>
      <c r="TWY214" s="15"/>
      <c r="TWZ214" s="15"/>
      <c r="TXA214" s="15"/>
      <c r="TXB214" s="15"/>
      <c r="TXC214" s="15"/>
      <c r="TXD214" s="15"/>
      <c r="TXE214" s="15"/>
      <c r="TXF214" s="15"/>
      <c r="TXG214" s="15"/>
      <c r="TXH214" s="15"/>
      <c r="TXI214" s="15"/>
      <c r="TXJ214" s="15"/>
      <c r="TXK214" s="15"/>
      <c r="TXL214" s="15"/>
      <c r="TXM214" s="15"/>
      <c r="TXN214" s="15"/>
      <c r="TXO214" s="15"/>
      <c r="TXP214" s="15"/>
      <c r="TXQ214" s="15"/>
      <c r="TXR214" s="15"/>
      <c r="TXS214" s="15"/>
      <c r="TXT214" s="15"/>
      <c r="TXU214" s="15"/>
      <c r="TXV214" s="15"/>
      <c r="TXW214" s="15"/>
      <c r="TXX214" s="15"/>
      <c r="TXY214" s="15"/>
      <c r="TXZ214" s="15"/>
      <c r="TYA214" s="15"/>
      <c r="TYB214" s="15"/>
      <c r="TYC214" s="15"/>
      <c r="TYD214" s="15"/>
      <c r="TYE214" s="15"/>
      <c r="TYF214" s="15"/>
      <c r="TYG214" s="15"/>
      <c r="TYH214" s="15"/>
      <c r="TYI214" s="15"/>
      <c r="TYJ214" s="15"/>
      <c r="TYK214" s="15"/>
      <c r="TYL214" s="15"/>
      <c r="TYM214" s="15"/>
      <c r="TYN214" s="15"/>
      <c r="TYO214" s="15"/>
      <c r="TYP214" s="15"/>
      <c r="TYQ214" s="15"/>
      <c r="TYR214" s="15"/>
      <c r="TYS214" s="15"/>
      <c r="TYT214" s="15"/>
      <c r="TYU214" s="15"/>
      <c r="TYV214" s="15"/>
      <c r="TYW214" s="15"/>
      <c r="TYX214" s="15"/>
      <c r="TYY214" s="15"/>
      <c r="TYZ214" s="15"/>
      <c r="TZA214" s="15"/>
      <c r="TZB214" s="15"/>
      <c r="TZC214" s="15"/>
      <c r="TZD214" s="15"/>
      <c r="TZE214" s="15"/>
      <c r="TZF214" s="15"/>
      <c r="TZG214" s="15"/>
      <c r="TZH214" s="15"/>
      <c r="TZI214" s="15"/>
      <c r="TZJ214" s="15"/>
      <c r="TZK214" s="15"/>
      <c r="TZL214" s="15"/>
      <c r="TZM214" s="15"/>
      <c r="TZN214" s="15"/>
      <c r="TZO214" s="15"/>
      <c r="TZP214" s="15"/>
      <c r="TZQ214" s="15"/>
      <c r="TZR214" s="15"/>
      <c r="TZS214" s="15"/>
      <c r="TZT214" s="15"/>
      <c r="TZU214" s="15"/>
      <c r="TZV214" s="15"/>
      <c r="TZW214" s="15"/>
      <c r="TZX214" s="15"/>
      <c r="TZY214" s="15"/>
      <c r="TZZ214" s="15"/>
      <c r="UAA214" s="15"/>
      <c r="UAB214" s="15"/>
      <c r="UAC214" s="15"/>
      <c r="UAD214" s="15"/>
      <c r="UAE214" s="15"/>
      <c r="UAF214" s="15"/>
      <c r="UAG214" s="15"/>
      <c r="UAH214" s="15"/>
      <c r="UAI214" s="15"/>
      <c r="UAJ214" s="15"/>
      <c r="UAK214" s="15"/>
      <c r="UAL214" s="15"/>
      <c r="UAM214" s="15"/>
      <c r="UAN214" s="15"/>
      <c r="UAO214" s="15"/>
      <c r="UAP214" s="15"/>
      <c r="UAQ214" s="15"/>
      <c r="UAR214" s="15"/>
      <c r="UAS214" s="15"/>
      <c r="UAT214" s="15"/>
      <c r="UAU214" s="15"/>
      <c r="UAV214" s="15"/>
      <c r="UAW214" s="15"/>
      <c r="UAX214" s="15"/>
      <c r="UAY214" s="15"/>
      <c r="UAZ214" s="15"/>
      <c r="UBA214" s="15"/>
      <c r="UBB214" s="15"/>
      <c r="UBC214" s="15"/>
      <c r="UBD214" s="15"/>
      <c r="UBE214" s="15"/>
      <c r="UBF214" s="15"/>
      <c r="UBG214" s="15"/>
      <c r="UBH214" s="15"/>
      <c r="UBI214" s="15"/>
      <c r="UBJ214" s="15"/>
      <c r="UBK214" s="15"/>
      <c r="UBL214" s="15"/>
      <c r="UBM214" s="15"/>
      <c r="UBN214" s="15"/>
      <c r="UBO214" s="15"/>
      <c r="UBP214" s="15"/>
      <c r="UBQ214" s="15"/>
      <c r="UBR214" s="15"/>
      <c r="UBS214" s="15"/>
      <c r="UBT214" s="15"/>
      <c r="UBU214" s="15"/>
      <c r="UBV214" s="15"/>
      <c r="UBW214" s="15"/>
      <c r="UBX214" s="15"/>
      <c r="UBY214" s="15"/>
      <c r="UBZ214" s="15"/>
      <c r="UCA214" s="15"/>
      <c r="UCB214" s="15"/>
      <c r="UCC214" s="15"/>
      <c r="UCD214" s="15"/>
      <c r="UCE214" s="15"/>
      <c r="UCF214" s="15"/>
      <c r="UCG214" s="15"/>
      <c r="UCH214" s="15"/>
      <c r="UCI214" s="15"/>
      <c r="UCJ214" s="15"/>
      <c r="UCK214" s="15"/>
      <c r="UCL214" s="15"/>
      <c r="UCM214" s="15"/>
      <c r="UCN214" s="15"/>
      <c r="UCO214" s="15"/>
      <c r="UCP214" s="15"/>
      <c r="UCQ214" s="15"/>
      <c r="UCR214" s="15"/>
      <c r="UCS214" s="15"/>
      <c r="UCT214" s="15"/>
      <c r="UCU214" s="15"/>
      <c r="UCV214" s="15"/>
      <c r="UCW214" s="15"/>
      <c r="UCX214" s="15"/>
      <c r="UCY214" s="15"/>
      <c r="UCZ214" s="15"/>
      <c r="UDA214" s="15"/>
      <c r="UDB214" s="15"/>
      <c r="UDC214" s="15"/>
      <c r="UDD214" s="15"/>
      <c r="UDE214" s="15"/>
      <c r="UDF214" s="15"/>
      <c r="UDG214" s="15"/>
      <c r="UDH214" s="15"/>
      <c r="UDI214" s="15"/>
      <c r="UDJ214" s="15"/>
      <c r="UDK214" s="15"/>
      <c r="UDL214" s="15"/>
      <c r="UDM214" s="15"/>
      <c r="UDN214" s="15"/>
      <c r="UDO214" s="15"/>
      <c r="UDP214" s="15"/>
      <c r="UDQ214" s="15"/>
      <c r="UDR214" s="15"/>
      <c r="UDS214" s="15"/>
      <c r="UDT214" s="15"/>
      <c r="UDU214" s="15"/>
      <c r="UDV214" s="15"/>
      <c r="UDW214" s="15"/>
      <c r="UDX214" s="15"/>
      <c r="UDY214" s="15"/>
      <c r="UDZ214" s="15"/>
      <c r="UEA214" s="15"/>
      <c r="UEB214" s="15"/>
      <c r="UEC214" s="15"/>
      <c r="UED214" s="15"/>
      <c r="UEE214" s="15"/>
      <c r="UEF214" s="15"/>
      <c r="UEG214" s="15"/>
      <c r="UEH214" s="15"/>
      <c r="UEI214" s="15"/>
      <c r="UEJ214" s="15"/>
      <c r="UEK214" s="15"/>
      <c r="UEL214" s="15"/>
      <c r="UEM214" s="15"/>
      <c r="UEN214" s="15"/>
      <c r="UEO214" s="15"/>
      <c r="UEP214" s="15"/>
      <c r="UEQ214" s="15"/>
      <c r="UER214" s="15"/>
      <c r="UES214" s="15"/>
      <c r="UET214" s="15"/>
      <c r="UEU214" s="15"/>
      <c r="UEV214" s="15"/>
      <c r="UEW214" s="15"/>
      <c r="UEX214" s="15"/>
      <c r="UEY214" s="15"/>
      <c r="UEZ214" s="15"/>
      <c r="UFA214" s="15"/>
      <c r="UFB214" s="15"/>
      <c r="UFC214" s="15"/>
      <c r="UFD214" s="15"/>
      <c r="UFE214" s="15"/>
      <c r="UFF214" s="15"/>
      <c r="UFG214" s="15"/>
      <c r="UFH214" s="15"/>
      <c r="UFI214" s="15"/>
      <c r="UFJ214" s="15"/>
      <c r="UFK214" s="15"/>
      <c r="UFL214" s="15"/>
      <c r="UFM214" s="15"/>
      <c r="UFN214" s="15"/>
      <c r="UFO214" s="15"/>
      <c r="UFP214" s="15"/>
      <c r="UFQ214" s="15"/>
      <c r="UFR214" s="15"/>
      <c r="UFS214" s="15"/>
      <c r="UFT214" s="15"/>
      <c r="UFU214" s="15"/>
      <c r="UFV214" s="15"/>
      <c r="UFW214" s="15"/>
      <c r="UFX214" s="15"/>
      <c r="UFY214" s="15"/>
      <c r="UFZ214" s="15"/>
      <c r="UGA214" s="15"/>
      <c r="UGB214" s="15"/>
      <c r="UGC214" s="15"/>
      <c r="UGD214" s="15"/>
      <c r="UGE214" s="15"/>
      <c r="UGF214" s="15"/>
      <c r="UGG214" s="15"/>
      <c r="UGH214" s="15"/>
      <c r="UGI214" s="15"/>
      <c r="UGJ214" s="15"/>
      <c r="UGK214" s="15"/>
      <c r="UGL214" s="15"/>
      <c r="UGM214" s="15"/>
      <c r="UGN214" s="15"/>
      <c r="UGO214" s="15"/>
      <c r="UGP214" s="15"/>
      <c r="UGQ214" s="15"/>
      <c r="UGR214" s="15"/>
      <c r="UGS214" s="15"/>
      <c r="UGT214" s="15"/>
      <c r="UGU214" s="15"/>
      <c r="UGV214" s="15"/>
      <c r="UGW214" s="15"/>
      <c r="UGX214" s="15"/>
      <c r="UGY214" s="15"/>
      <c r="UGZ214" s="15"/>
      <c r="UHA214" s="15"/>
      <c r="UHB214" s="15"/>
      <c r="UHC214" s="15"/>
      <c r="UHD214" s="15"/>
      <c r="UHE214" s="15"/>
      <c r="UHF214" s="15"/>
      <c r="UHG214" s="15"/>
      <c r="UHH214" s="15"/>
      <c r="UHI214" s="15"/>
      <c r="UHJ214" s="15"/>
      <c r="UHK214" s="15"/>
      <c r="UHL214" s="15"/>
      <c r="UHM214" s="15"/>
      <c r="UHN214" s="15"/>
      <c r="UHO214" s="15"/>
      <c r="UHP214" s="15"/>
      <c r="UHQ214" s="15"/>
      <c r="UHR214" s="15"/>
      <c r="UHS214" s="15"/>
      <c r="UHT214" s="15"/>
      <c r="UHU214" s="15"/>
      <c r="UHV214" s="15"/>
      <c r="UHW214" s="15"/>
      <c r="UHX214" s="15"/>
      <c r="UHY214" s="15"/>
      <c r="UHZ214" s="15"/>
      <c r="UIA214" s="15"/>
      <c r="UIB214" s="15"/>
      <c r="UIC214" s="15"/>
      <c r="UID214" s="15"/>
      <c r="UIE214" s="15"/>
      <c r="UIF214" s="15"/>
      <c r="UIG214" s="15"/>
      <c r="UIH214" s="15"/>
      <c r="UII214" s="15"/>
      <c r="UIJ214" s="15"/>
      <c r="UIK214" s="15"/>
      <c r="UIL214" s="15"/>
      <c r="UIM214" s="15"/>
      <c r="UIN214" s="15"/>
      <c r="UIO214" s="15"/>
      <c r="UIP214" s="15"/>
      <c r="UIQ214" s="15"/>
      <c r="UIR214" s="15"/>
      <c r="UIS214" s="15"/>
      <c r="UIT214" s="15"/>
      <c r="UIU214" s="15"/>
      <c r="UIV214" s="15"/>
      <c r="UIW214" s="15"/>
      <c r="UIX214" s="15"/>
      <c r="UIY214" s="15"/>
      <c r="UIZ214" s="15"/>
      <c r="UJA214" s="15"/>
      <c r="UJB214" s="15"/>
      <c r="UJC214" s="15"/>
      <c r="UJD214" s="15"/>
      <c r="UJE214" s="15"/>
      <c r="UJF214" s="15"/>
      <c r="UJG214" s="15"/>
      <c r="UJH214" s="15"/>
      <c r="UJI214" s="15"/>
      <c r="UJJ214" s="15"/>
      <c r="UJK214" s="15"/>
      <c r="UJL214" s="15"/>
      <c r="UJM214" s="15"/>
      <c r="UJN214" s="15"/>
      <c r="UJO214" s="15"/>
      <c r="UJP214" s="15"/>
      <c r="UJQ214" s="15"/>
      <c r="UJR214" s="15"/>
      <c r="UJS214" s="15"/>
      <c r="UJT214" s="15"/>
      <c r="UJU214" s="15"/>
      <c r="UJV214" s="15"/>
      <c r="UJW214" s="15"/>
      <c r="UJX214" s="15"/>
      <c r="UJY214" s="15"/>
      <c r="UJZ214" s="15"/>
      <c r="UKA214" s="15"/>
      <c r="UKB214" s="15"/>
      <c r="UKC214" s="15"/>
      <c r="UKD214" s="15"/>
      <c r="UKE214" s="15"/>
      <c r="UKF214" s="15"/>
      <c r="UKG214" s="15"/>
      <c r="UKH214" s="15"/>
      <c r="UKI214" s="15"/>
      <c r="UKJ214" s="15"/>
      <c r="UKK214" s="15"/>
      <c r="UKL214" s="15"/>
      <c r="UKM214" s="15"/>
      <c r="UKN214" s="15"/>
      <c r="UKO214" s="15"/>
      <c r="UKP214" s="15"/>
      <c r="UKQ214" s="15"/>
      <c r="UKR214" s="15"/>
      <c r="UKS214" s="15"/>
      <c r="UKT214" s="15"/>
      <c r="UKU214" s="15"/>
      <c r="UKV214" s="15"/>
      <c r="UKW214" s="15"/>
      <c r="UKX214" s="15"/>
      <c r="UKY214" s="15"/>
      <c r="UKZ214" s="15"/>
      <c r="ULA214" s="15"/>
      <c r="ULB214" s="15"/>
      <c r="ULC214" s="15"/>
      <c r="ULD214" s="15"/>
      <c r="ULE214" s="15"/>
      <c r="ULF214" s="15"/>
      <c r="ULG214" s="15"/>
      <c r="ULH214" s="15"/>
      <c r="ULI214" s="15"/>
      <c r="ULJ214" s="15"/>
      <c r="ULK214" s="15"/>
      <c r="ULL214" s="15"/>
      <c r="ULM214" s="15"/>
      <c r="ULN214" s="15"/>
      <c r="ULO214" s="15"/>
      <c r="ULP214" s="15"/>
      <c r="ULQ214" s="15"/>
      <c r="ULR214" s="15"/>
      <c r="ULS214" s="15"/>
      <c r="ULT214" s="15"/>
      <c r="ULU214" s="15"/>
      <c r="ULV214" s="15"/>
      <c r="ULW214" s="15"/>
      <c r="ULX214" s="15"/>
      <c r="ULY214" s="15"/>
      <c r="ULZ214" s="15"/>
      <c r="UMA214" s="15"/>
      <c r="UMB214" s="15"/>
      <c r="UMC214" s="15"/>
      <c r="UMD214" s="15"/>
      <c r="UME214" s="15"/>
      <c r="UMF214" s="15"/>
      <c r="UMG214" s="15"/>
      <c r="UMH214" s="15"/>
      <c r="UMI214" s="15"/>
      <c r="UMJ214" s="15"/>
      <c r="UMK214" s="15"/>
      <c r="UML214" s="15"/>
      <c r="UMM214" s="15"/>
      <c r="UMN214" s="15"/>
      <c r="UMO214" s="15"/>
      <c r="UMP214" s="15"/>
      <c r="UMQ214" s="15"/>
      <c r="UMR214" s="15"/>
      <c r="UMS214" s="15"/>
      <c r="UMT214" s="15"/>
      <c r="UMU214" s="15"/>
      <c r="UMV214" s="15"/>
      <c r="UMW214" s="15"/>
      <c r="UMX214" s="15"/>
      <c r="UMY214" s="15"/>
      <c r="UMZ214" s="15"/>
      <c r="UNA214" s="15"/>
      <c r="UNB214" s="15"/>
      <c r="UNC214" s="15"/>
      <c r="UND214" s="15"/>
      <c r="UNE214" s="15"/>
      <c r="UNF214" s="15"/>
      <c r="UNG214" s="15"/>
      <c r="UNH214" s="15"/>
      <c r="UNI214" s="15"/>
      <c r="UNJ214" s="15"/>
      <c r="UNK214" s="15"/>
      <c r="UNL214" s="15"/>
      <c r="UNM214" s="15"/>
      <c r="UNN214" s="15"/>
      <c r="UNO214" s="15"/>
      <c r="UNP214" s="15"/>
      <c r="UNQ214" s="15"/>
      <c r="UNR214" s="15"/>
      <c r="UNS214" s="15"/>
      <c r="UNT214" s="15"/>
      <c r="UNU214" s="15"/>
      <c r="UNV214" s="15"/>
      <c r="UNW214" s="15"/>
      <c r="UNX214" s="15"/>
      <c r="UNY214" s="15"/>
      <c r="UNZ214" s="15"/>
      <c r="UOA214" s="15"/>
      <c r="UOB214" s="15"/>
      <c r="UOC214" s="15"/>
      <c r="UOD214" s="15"/>
      <c r="UOE214" s="15"/>
      <c r="UOF214" s="15"/>
      <c r="UOG214" s="15"/>
      <c r="UOH214" s="15"/>
      <c r="UOI214" s="15"/>
      <c r="UOJ214" s="15"/>
      <c r="UOK214" s="15"/>
      <c r="UOL214" s="15"/>
      <c r="UOM214" s="15"/>
      <c r="UON214" s="15"/>
      <c r="UOO214" s="15"/>
      <c r="UOP214" s="15"/>
      <c r="UOQ214" s="15"/>
      <c r="UOR214" s="15"/>
      <c r="UOS214" s="15"/>
      <c r="UOT214" s="15"/>
      <c r="UOU214" s="15"/>
      <c r="UOV214" s="15"/>
      <c r="UOW214" s="15"/>
      <c r="UOX214" s="15"/>
      <c r="UOY214" s="15"/>
      <c r="UOZ214" s="15"/>
      <c r="UPA214" s="15"/>
      <c r="UPB214" s="15"/>
      <c r="UPC214" s="15"/>
      <c r="UPD214" s="15"/>
      <c r="UPE214" s="15"/>
      <c r="UPF214" s="15"/>
      <c r="UPG214" s="15"/>
      <c r="UPH214" s="15"/>
      <c r="UPI214" s="15"/>
      <c r="UPJ214" s="15"/>
      <c r="UPK214" s="15"/>
      <c r="UPL214" s="15"/>
      <c r="UPM214" s="15"/>
      <c r="UPN214" s="15"/>
      <c r="UPO214" s="15"/>
      <c r="UPP214" s="15"/>
      <c r="UPQ214" s="15"/>
      <c r="UPR214" s="15"/>
      <c r="UPS214" s="15"/>
      <c r="UPT214" s="15"/>
      <c r="UPU214" s="15"/>
      <c r="UPV214" s="15"/>
      <c r="UPW214" s="15"/>
      <c r="UPX214" s="15"/>
      <c r="UPY214" s="15"/>
      <c r="UPZ214" s="15"/>
      <c r="UQA214" s="15"/>
      <c r="UQB214" s="15"/>
      <c r="UQC214" s="15"/>
      <c r="UQD214" s="15"/>
      <c r="UQE214" s="15"/>
      <c r="UQF214" s="15"/>
      <c r="UQG214" s="15"/>
      <c r="UQH214" s="15"/>
      <c r="UQI214" s="15"/>
      <c r="UQJ214" s="15"/>
      <c r="UQK214" s="15"/>
      <c r="UQL214" s="15"/>
      <c r="UQM214" s="15"/>
      <c r="UQN214" s="15"/>
      <c r="UQO214" s="15"/>
      <c r="UQP214" s="15"/>
      <c r="UQQ214" s="15"/>
      <c r="UQR214" s="15"/>
      <c r="UQS214" s="15"/>
      <c r="UQT214" s="15"/>
      <c r="UQU214" s="15"/>
      <c r="UQV214" s="15"/>
      <c r="UQW214" s="15"/>
      <c r="UQX214" s="15"/>
      <c r="UQY214" s="15"/>
      <c r="UQZ214" s="15"/>
      <c r="URA214" s="15"/>
      <c r="URB214" s="15"/>
      <c r="URC214" s="15"/>
      <c r="URD214" s="15"/>
      <c r="URE214" s="15"/>
      <c r="URF214" s="15"/>
      <c r="URG214" s="15"/>
      <c r="URH214" s="15"/>
      <c r="URI214" s="15"/>
      <c r="URJ214" s="15"/>
      <c r="URK214" s="15"/>
      <c r="URL214" s="15"/>
      <c r="URM214" s="15"/>
      <c r="URN214" s="15"/>
      <c r="URO214" s="15"/>
      <c r="URP214" s="15"/>
      <c r="URQ214" s="15"/>
      <c r="URR214" s="15"/>
      <c r="URS214" s="15"/>
      <c r="URT214" s="15"/>
      <c r="URU214" s="15"/>
      <c r="URV214" s="15"/>
      <c r="URW214" s="15"/>
      <c r="URX214" s="15"/>
      <c r="URY214" s="15"/>
      <c r="URZ214" s="15"/>
      <c r="USA214" s="15"/>
      <c r="USB214" s="15"/>
      <c r="USC214" s="15"/>
      <c r="USD214" s="15"/>
      <c r="USE214" s="15"/>
      <c r="USF214" s="15"/>
      <c r="USG214" s="15"/>
      <c r="USH214" s="15"/>
      <c r="USI214" s="15"/>
      <c r="USJ214" s="15"/>
      <c r="USK214" s="15"/>
      <c r="USL214" s="15"/>
      <c r="USM214" s="15"/>
      <c r="USN214" s="15"/>
      <c r="USO214" s="15"/>
      <c r="USP214" s="15"/>
      <c r="USQ214" s="15"/>
      <c r="USR214" s="15"/>
      <c r="USS214" s="15"/>
      <c r="UST214" s="15"/>
      <c r="USU214" s="15"/>
      <c r="USV214" s="15"/>
      <c r="USW214" s="15"/>
      <c r="USX214" s="15"/>
      <c r="USY214" s="15"/>
      <c r="USZ214" s="15"/>
      <c r="UTA214" s="15"/>
      <c r="UTB214" s="15"/>
      <c r="UTC214" s="15"/>
      <c r="UTD214" s="15"/>
      <c r="UTE214" s="15"/>
      <c r="UTF214" s="15"/>
      <c r="UTG214" s="15"/>
      <c r="UTH214" s="15"/>
      <c r="UTI214" s="15"/>
      <c r="UTJ214" s="15"/>
      <c r="UTK214" s="15"/>
      <c r="UTL214" s="15"/>
      <c r="UTM214" s="15"/>
      <c r="UTN214" s="15"/>
      <c r="UTO214" s="15"/>
      <c r="UTP214" s="15"/>
      <c r="UTQ214" s="15"/>
      <c r="UTR214" s="15"/>
      <c r="UTS214" s="15"/>
      <c r="UTT214" s="15"/>
      <c r="UTU214" s="15"/>
      <c r="UTV214" s="15"/>
      <c r="UTW214" s="15"/>
      <c r="UTX214" s="15"/>
      <c r="UTY214" s="15"/>
      <c r="UTZ214" s="15"/>
      <c r="UUA214" s="15"/>
      <c r="UUB214" s="15"/>
      <c r="UUC214" s="15"/>
      <c r="UUD214" s="15"/>
      <c r="UUE214" s="15"/>
      <c r="UUF214" s="15"/>
      <c r="UUG214" s="15"/>
      <c r="UUH214" s="15"/>
      <c r="UUI214" s="15"/>
      <c r="UUJ214" s="15"/>
      <c r="UUK214" s="15"/>
      <c r="UUL214" s="15"/>
      <c r="UUM214" s="15"/>
      <c r="UUN214" s="15"/>
      <c r="UUO214" s="15"/>
      <c r="UUP214" s="15"/>
      <c r="UUQ214" s="15"/>
      <c r="UUR214" s="15"/>
      <c r="UUS214" s="15"/>
      <c r="UUT214" s="15"/>
      <c r="UUU214" s="15"/>
      <c r="UUV214" s="15"/>
      <c r="UUW214" s="15"/>
      <c r="UUX214" s="15"/>
      <c r="UUY214" s="15"/>
      <c r="UUZ214" s="15"/>
      <c r="UVA214" s="15"/>
      <c r="UVB214" s="15"/>
      <c r="UVC214" s="15"/>
      <c r="UVD214" s="15"/>
      <c r="UVE214" s="15"/>
      <c r="UVF214" s="15"/>
      <c r="UVG214" s="15"/>
      <c r="UVH214" s="15"/>
      <c r="UVI214" s="15"/>
      <c r="UVJ214" s="15"/>
      <c r="UVK214" s="15"/>
      <c r="UVL214" s="15"/>
      <c r="UVM214" s="15"/>
      <c r="UVN214" s="15"/>
      <c r="UVO214" s="15"/>
      <c r="UVP214" s="15"/>
      <c r="UVQ214" s="15"/>
      <c r="UVR214" s="15"/>
      <c r="UVS214" s="15"/>
      <c r="UVT214" s="15"/>
      <c r="UVU214" s="15"/>
      <c r="UVV214" s="15"/>
      <c r="UVW214" s="15"/>
      <c r="UVX214" s="15"/>
      <c r="UVY214" s="15"/>
      <c r="UVZ214" s="15"/>
      <c r="UWA214" s="15"/>
      <c r="UWB214" s="15"/>
      <c r="UWC214" s="15"/>
      <c r="UWD214" s="15"/>
      <c r="UWE214" s="15"/>
      <c r="UWF214" s="15"/>
      <c r="UWG214" s="15"/>
      <c r="UWH214" s="15"/>
      <c r="UWI214" s="15"/>
      <c r="UWJ214" s="15"/>
      <c r="UWK214" s="15"/>
      <c r="UWL214" s="15"/>
      <c r="UWM214" s="15"/>
      <c r="UWN214" s="15"/>
      <c r="UWO214" s="15"/>
      <c r="UWP214" s="15"/>
      <c r="UWQ214" s="15"/>
      <c r="UWR214" s="15"/>
      <c r="UWS214" s="15"/>
      <c r="UWT214" s="15"/>
      <c r="UWU214" s="15"/>
      <c r="UWV214" s="15"/>
      <c r="UWW214" s="15"/>
      <c r="UWX214" s="15"/>
      <c r="UWY214" s="15"/>
      <c r="UWZ214" s="15"/>
      <c r="UXA214" s="15"/>
      <c r="UXB214" s="15"/>
      <c r="UXC214" s="15"/>
      <c r="UXD214" s="15"/>
      <c r="UXE214" s="15"/>
      <c r="UXF214" s="15"/>
      <c r="UXG214" s="15"/>
      <c r="UXH214" s="15"/>
      <c r="UXI214" s="15"/>
      <c r="UXJ214" s="15"/>
      <c r="UXK214" s="15"/>
      <c r="UXL214" s="15"/>
      <c r="UXM214" s="15"/>
      <c r="UXN214" s="15"/>
      <c r="UXO214" s="15"/>
      <c r="UXP214" s="15"/>
      <c r="UXQ214" s="15"/>
      <c r="UXR214" s="15"/>
      <c r="UXS214" s="15"/>
      <c r="UXT214" s="15"/>
      <c r="UXU214" s="15"/>
      <c r="UXV214" s="15"/>
      <c r="UXW214" s="15"/>
      <c r="UXX214" s="15"/>
      <c r="UXY214" s="15"/>
      <c r="UXZ214" s="15"/>
      <c r="UYA214" s="15"/>
      <c r="UYB214" s="15"/>
      <c r="UYC214" s="15"/>
      <c r="UYD214" s="15"/>
      <c r="UYE214" s="15"/>
      <c r="UYF214" s="15"/>
      <c r="UYG214" s="15"/>
      <c r="UYH214" s="15"/>
      <c r="UYI214" s="15"/>
      <c r="UYJ214" s="15"/>
      <c r="UYK214" s="15"/>
      <c r="UYL214" s="15"/>
      <c r="UYM214" s="15"/>
      <c r="UYN214" s="15"/>
      <c r="UYO214" s="15"/>
      <c r="UYP214" s="15"/>
      <c r="UYQ214" s="15"/>
      <c r="UYR214" s="15"/>
      <c r="UYS214" s="15"/>
      <c r="UYT214" s="15"/>
      <c r="UYU214" s="15"/>
      <c r="UYV214" s="15"/>
      <c r="UYW214" s="15"/>
      <c r="UYX214" s="15"/>
      <c r="UYY214" s="15"/>
      <c r="UYZ214" s="15"/>
      <c r="UZA214" s="15"/>
      <c r="UZB214" s="15"/>
      <c r="UZC214" s="15"/>
      <c r="UZD214" s="15"/>
      <c r="UZE214" s="15"/>
      <c r="UZF214" s="15"/>
      <c r="UZG214" s="15"/>
      <c r="UZH214" s="15"/>
      <c r="UZI214" s="15"/>
      <c r="UZJ214" s="15"/>
      <c r="UZK214" s="15"/>
      <c r="UZL214" s="15"/>
      <c r="UZM214" s="15"/>
      <c r="UZN214" s="15"/>
      <c r="UZO214" s="15"/>
      <c r="UZP214" s="15"/>
      <c r="UZQ214" s="15"/>
      <c r="UZR214" s="15"/>
      <c r="UZS214" s="15"/>
      <c r="UZT214" s="15"/>
      <c r="UZU214" s="15"/>
      <c r="UZV214" s="15"/>
      <c r="UZW214" s="15"/>
      <c r="UZX214" s="15"/>
      <c r="UZY214" s="15"/>
      <c r="UZZ214" s="15"/>
      <c r="VAA214" s="15"/>
      <c r="VAB214" s="15"/>
      <c r="VAC214" s="15"/>
      <c r="VAD214" s="15"/>
      <c r="VAE214" s="15"/>
      <c r="VAF214" s="15"/>
      <c r="VAG214" s="15"/>
      <c r="VAH214" s="15"/>
      <c r="VAI214" s="15"/>
      <c r="VAJ214" s="15"/>
      <c r="VAK214" s="15"/>
      <c r="VAL214" s="15"/>
      <c r="VAM214" s="15"/>
      <c r="VAN214" s="15"/>
      <c r="VAO214" s="15"/>
      <c r="VAP214" s="15"/>
      <c r="VAQ214" s="15"/>
      <c r="VAR214" s="15"/>
      <c r="VAS214" s="15"/>
      <c r="VAT214" s="15"/>
      <c r="VAU214" s="15"/>
      <c r="VAV214" s="15"/>
      <c r="VAW214" s="15"/>
      <c r="VAX214" s="15"/>
      <c r="VAY214" s="15"/>
      <c r="VAZ214" s="15"/>
      <c r="VBA214" s="15"/>
      <c r="VBB214" s="15"/>
      <c r="VBC214" s="15"/>
      <c r="VBD214" s="15"/>
      <c r="VBE214" s="15"/>
      <c r="VBF214" s="15"/>
      <c r="VBG214" s="15"/>
      <c r="VBH214" s="15"/>
      <c r="VBI214" s="15"/>
      <c r="VBJ214" s="15"/>
      <c r="VBK214" s="15"/>
      <c r="VBL214" s="15"/>
      <c r="VBM214" s="15"/>
      <c r="VBN214" s="15"/>
      <c r="VBO214" s="15"/>
      <c r="VBP214" s="15"/>
      <c r="VBQ214" s="15"/>
      <c r="VBR214" s="15"/>
      <c r="VBS214" s="15"/>
      <c r="VBT214" s="15"/>
      <c r="VBU214" s="15"/>
      <c r="VBV214" s="15"/>
      <c r="VBW214" s="15"/>
      <c r="VBX214" s="15"/>
      <c r="VBY214" s="15"/>
      <c r="VBZ214" s="15"/>
      <c r="VCA214" s="15"/>
      <c r="VCB214" s="15"/>
      <c r="VCC214" s="15"/>
      <c r="VCD214" s="15"/>
      <c r="VCE214" s="15"/>
      <c r="VCF214" s="15"/>
      <c r="VCG214" s="15"/>
      <c r="VCH214" s="15"/>
      <c r="VCI214" s="15"/>
      <c r="VCJ214" s="15"/>
      <c r="VCK214" s="15"/>
      <c r="VCL214" s="15"/>
      <c r="VCM214" s="15"/>
      <c r="VCN214" s="15"/>
      <c r="VCO214" s="15"/>
      <c r="VCP214" s="15"/>
      <c r="VCQ214" s="15"/>
      <c r="VCR214" s="15"/>
      <c r="VCS214" s="15"/>
      <c r="VCT214" s="15"/>
      <c r="VCU214" s="15"/>
      <c r="VCV214" s="15"/>
      <c r="VCW214" s="15"/>
      <c r="VCX214" s="15"/>
      <c r="VCY214" s="15"/>
      <c r="VCZ214" s="15"/>
      <c r="VDA214" s="15"/>
      <c r="VDB214" s="15"/>
      <c r="VDC214" s="15"/>
      <c r="VDD214" s="15"/>
      <c r="VDE214" s="15"/>
      <c r="VDF214" s="15"/>
      <c r="VDG214" s="15"/>
      <c r="VDH214" s="15"/>
      <c r="VDI214" s="15"/>
      <c r="VDJ214" s="15"/>
      <c r="VDK214" s="15"/>
      <c r="VDL214" s="15"/>
      <c r="VDM214" s="15"/>
      <c r="VDN214" s="15"/>
      <c r="VDO214" s="15"/>
      <c r="VDP214" s="15"/>
      <c r="VDQ214" s="15"/>
      <c r="VDR214" s="15"/>
      <c r="VDS214" s="15"/>
      <c r="VDT214" s="15"/>
      <c r="VDU214" s="15"/>
      <c r="VDV214" s="15"/>
      <c r="VDW214" s="15"/>
      <c r="VDX214" s="15"/>
      <c r="VDY214" s="15"/>
      <c r="VDZ214" s="15"/>
      <c r="VEA214" s="15"/>
      <c r="VEB214" s="15"/>
      <c r="VEC214" s="15"/>
      <c r="VED214" s="15"/>
      <c r="VEE214" s="15"/>
      <c r="VEF214" s="15"/>
      <c r="VEG214" s="15"/>
      <c r="VEH214" s="15"/>
      <c r="VEI214" s="15"/>
      <c r="VEJ214" s="15"/>
      <c r="VEK214" s="15"/>
      <c r="VEL214" s="15"/>
      <c r="VEM214" s="15"/>
      <c r="VEN214" s="15"/>
      <c r="VEO214" s="15"/>
      <c r="VEP214" s="15"/>
      <c r="VEQ214" s="15"/>
      <c r="VER214" s="15"/>
      <c r="VES214" s="15"/>
      <c r="VET214" s="15"/>
      <c r="VEU214" s="15"/>
      <c r="VEV214" s="15"/>
      <c r="VEW214" s="15"/>
      <c r="VEX214" s="15"/>
      <c r="VEY214" s="15"/>
      <c r="VEZ214" s="15"/>
      <c r="VFA214" s="15"/>
      <c r="VFB214" s="15"/>
      <c r="VFC214" s="15"/>
      <c r="VFD214" s="15"/>
      <c r="VFE214" s="15"/>
      <c r="VFF214" s="15"/>
      <c r="VFG214" s="15"/>
      <c r="VFH214" s="15"/>
      <c r="VFI214" s="15"/>
      <c r="VFJ214" s="15"/>
      <c r="VFK214" s="15"/>
      <c r="VFL214" s="15"/>
      <c r="VFM214" s="15"/>
      <c r="VFN214" s="15"/>
      <c r="VFO214" s="15"/>
      <c r="VFP214" s="15"/>
      <c r="VFQ214" s="15"/>
      <c r="VFR214" s="15"/>
      <c r="VFS214" s="15"/>
      <c r="VFT214" s="15"/>
      <c r="VFU214" s="15"/>
      <c r="VFV214" s="15"/>
      <c r="VFW214" s="15"/>
      <c r="VFX214" s="15"/>
      <c r="VFY214" s="15"/>
      <c r="VFZ214" s="15"/>
      <c r="VGA214" s="15"/>
      <c r="VGB214" s="15"/>
      <c r="VGC214" s="15"/>
      <c r="VGD214" s="15"/>
      <c r="VGE214" s="15"/>
      <c r="VGF214" s="15"/>
      <c r="VGG214" s="15"/>
      <c r="VGH214" s="15"/>
      <c r="VGI214" s="15"/>
      <c r="VGJ214" s="15"/>
      <c r="VGK214" s="15"/>
      <c r="VGL214" s="15"/>
      <c r="VGM214" s="15"/>
      <c r="VGN214" s="15"/>
      <c r="VGO214" s="15"/>
      <c r="VGP214" s="15"/>
      <c r="VGQ214" s="15"/>
      <c r="VGR214" s="15"/>
      <c r="VGS214" s="15"/>
      <c r="VGT214" s="15"/>
      <c r="VGU214" s="15"/>
      <c r="VGV214" s="15"/>
      <c r="VGW214" s="15"/>
      <c r="VGX214" s="15"/>
      <c r="VGY214" s="15"/>
      <c r="VGZ214" s="15"/>
      <c r="VHA214" s="15"/>
      <c r="VHB214" s="15"/>
      <c r="VHC214" s="15"/>
      <c r="VHD214" s="15"/>
      <c r="VHE214" s="15"/>
      <c r="VHF214" s="15"/>
      <c r="VHG214" s="15"/>
      <c r="VHH214" s="15"/>
      <c r="VHI214" s="15"/>
      <c r="VHJ214" s="15"/>
      <c r="VHK214" s="15"/>
      <c r="VHL214" s="15"/>
      <c r="VHM214" s="15"/>
      <c r="VHN214" s="15"/>
      <c r="VHO214" s="15"/>
      <c r="VHP214" s="15"/>
      <c r="VHQ214" s="15"/>
      <c r="VHR214" s="15"/>
      <c r="VHS214" s="15"/>
      <c r="VHT214" s="15"/>
      <c r="VHU214" s="15"/>
      <c r="VHV214" s="15"/>
      <c r="VHW214" s="15"/>
      <c r="VHX214" s="15"/>
      <c r="VHY214" s="15"/>
      <c r="VHZ214" s="15"/>
      <c r="VIA214" s="15"/>
      <c r="VIB214" s="15"/>
      <c r="VIC214" s="15"/>
      <c r="VID214" s="15"/>
      <c r="VIE214" s="15"/>
      <c r="VIF214" s="15"/>
      <c r="VIG214" s="15"/>
      <c r="VIH214" s="15"/>
      <c r="VII214" s="15"/>
      <c r="VIJ214" s="15"/>
      <c r="VIK214" s="15"/>
      <c r="VIL214" s="15"/>
      <c r="VIM214" s="15"/>
      <c r="VIN214" s="15"/>
      <c r="VIO214" s="15"/>
      <c r="VIP214" s="15"/>
      <c r="VIQ214" s="15"/>
      <c r="VIR214" s="15"/>
      <c r="VIS214" s="15"/>
      <c r="VIT214" s="15"/>
      <c r="VIU214" s="15"/>
      <c r="VIV214" s="15"/>
      <c r="VIW214" s="15"/>
      <c r="VIX214" s="15"/>
      <c r="VIY214" s="15"/>
      <c r="VIZ214" s="15"/>
      <c r="VJA214" s="15"/>
      <c r="VJB214" s="15"/>
      <c r="VJC214" s="15"/>
      <c r="VJD214" s="15"/>
      <c r="VJE214" s="15"/>
      <c r="VJF214" s="15"/>
      <c r="VJG214" s="15"/>
      <c r="VJH214" s="15"/>
      <c r="VJI214" s="15"/>
      <c r="VJJ214" s="15"/>
      <c r="VJK214" s="15"/>
      <c r="VJL214" s="15"/>
      <c r="VJM214" s="15"/>
      <c r="VJN214" s="15"/>
      <c r="VJO214" s="15"/>
      <c r="VJP214" s="15"/>
      <c r="VJQ214" s="15"/>
      <c r="VJR214" s="15"/>
      <c r="VJS214" s="15"/>
      <c r="VJT214" s="15"/>
      <c r="VJU214" s="15"/>
      <c r="VJV214" s="15"/>
      <c r="VJW214" s="15"/>
      <c r="VJX214" s="15"/>
      <c r="VJY214" s="15"/>
      <c r="VJZ214" s="15"/>
      <c r="VKA214" s="15"/>
      <c r="VKB214" s="15"/>
      <c r="VKC214" s="15"/>
      <c r="VKD214" s="15"/>
      <c r="VKE214" s="15"/>
      <c r="VKF214" s="15"/>
      <c r="VKG214" s="15"/>
      <c r="VKH214" s="15"/>
      <c r="VKI214" s="15"/>
      <c r="VKJ214" s="15"/>
      <c r="VKK214" s="15"/>
      <c r="VKL214" s="15"/>
      <c r="VKM214" s="15"/>
      <c r="VKN214" s="15"/>
      <c r="VKO214" s="15"/>
      <c r="VKP214" s="15"/>
      <c r="VKQ214" s="15"/>
      <c r="VKR214" s="15"/>
      <c r="VKS214" s="15"/>
      <c r="VKT214" s="15"/>
      <c r="VKU214" s="15"/>
      <c r="VKV214" s="15"/>
      <c r="VKW214" s="15"/>
      <c r="VKX214" s="15"/>
      <c r="VKY214" s="15"/>
      <c r="VKZ214" s="15"/>
      <c r="VLA214" s="15"/>
      <c r="VLB214" s="15"/>
      <c r="VLC214" s="15"/>
      <c r="VLD214" s="15"/>
      <c r="VLE214" s="15"/>
      <c r="VLF214" s="15"/>
      <c r="VLG214" s="15"/>
      <c r="VLH214" s="15"/>
      <c r="VLI214" s="15"/>
      <c r="VLJ214" s="15"/>
      <c r="VLK214" s="15"/>
      <c r="VLL214" s="15"/>
      <c r="VLM214" s="15"/>
      <c r="VLN214" s="15"/>
      <c r="VLO214" s="15"/>
      <c r="VLP214" s="15"/>
      <c r="VLQ214" s="15"/>
      <c r="VLR214" s="15"/>
      <c r="VLS214" s="15"/>
      <c r="VLT214" s="15"/>
      <c r="VLU214" s="15"/>
      <c r="VLV214" s="15"/>
      <c r="VLW214" s="15"/>
      <c r="VLX214" s="15"/>
      <c r="VLY214" s="15"/>
      <c r="VLZ214" s="15"/>
      <c r="VMA214" s="15"/>
      <c r="VMB214" s="15"/>
      <c r="VMC214" s="15"/>
      <c r="VMD214" s="15"/>
      <c r="VME214" s="15"/>
      <c r="VMF214" s="15"/>
      <c r="VMG214" s="15"/>
      <c r="VMH214" s="15"/>
      <c r="VMI214" s="15"/>
      <c r="VMJ214" s="15"/>
      <c r="VMK214" s="15"/>
      <c r="VML214" s="15"/>
      <c r="VMM214" s="15"/>
      <c r="VMN214" s="15"/>
      <c r="VMO214" s="15"/>
      <c r="VMP214" s="15"/>
      <c r="VMQ214" s="15"/>
      <c r="VMR214" s="15"/>
      <c r="VMS214" s="15"/>
      <c r="VMT214" s="15"/>
      <c r="VMU214" s="15"/>
      <c r="VMV214" s="15"/>
      <c r="VMW214" s="15"/>
      <c r="VMX214" s="15"/>
      <c r="VMY214" s="15"/>
      <c r="VMZ214" s="15"/>
      <c r="VNA214" s="15"/>
      <c r="VNB214" s="15"/>
      <c r="VNC214" s="15"/>
      <c r="VND214" s="15"/>
      <c r="VNE214" s="15"/>
      <c r="VNF214" s="15"/>
      <c r="VNG214" s="15"/>
      <c r="VNH214" s="15"/>
      <c r="VNI214" s="15"/>
      <c r="VNJ214" s="15"/>
      <c r="VNK214" s="15"/>
      <c r="VNL214" s="15"/>
      <c r="VNM214" s="15"/>
      <c r="VNN214" s="15"/>
      <c r="VNO214" s="15"/>
      <c r="VNP214" s="15"/>
      <c r="VNQ214" s="15"/>
      <c r="VNR214" s="15"/>
      <c r="VNS214" s="15"/>
      <c r="VNT214" s="15"/>
      <c r="VNU214" s="15"/>
      <c r="VNV214" s="15"/>
      <c r="VNW214" s="15"/>
      <c r="VNX214" s="15"/>
      <c r="VNY214" s="15"/>
      <c r="VNZ214" s="15"/>
      <c r="VOA214" s="15"/>
      <c r="VOB214" s="15"/>
      <c r="VOC214" s="15"/>
      <c r="VOD214" s="15"/>
      <c r="VOE214" s="15"/>
      <c r="VOF214" s="15"/>
      <c r="VOG214" s="15"/>
      <c r="VOH214" s="15"/>
      <c r="VOI214" s="15"/>
      <c r="VOJ214" s="15"/>
      <c r="VOK214" s="15"/>
      <c r="VOL214" s="15"/>
      <c r="VOM214" s="15"/>
      <c r="VON214" s="15"/>
      <c r="VOO214" s="15"/>
      <c r="VOP214" s="15"/>
      <c r="VOQ214" s="15"/>
      <c r="VOR214" s="15"/>
      <c r="VOS214" s="15"/>
      <c r="VOT214" s="15"/>
      <c r="VOU214" s="15"/>
      <c r="VOV214" s="15"/>
      <c r="VOW214" s="15"/>
      <c r="VOX214" s="15"/>
      <c r="VOY214" s="15"/>
      <c r="VOZ214" s="15"/>
      <c r="VPA214" s="15"/>
      <c r="VPB214" s="15"/>
      <c r="VPC214" s="15"/>
      <c r="VPD214" s="15"/>
      <c r="VPE214" s="15"/>
      <c r="VPF214" s="15"/>
      <c r="VPG214" s="15"/>
      <c r="VPH214" s="15"/>
      <c r="VPI214" s="15"/>
      <c r="VPJ214" s="15"/>
      <c r="VPK214" s="15"/>
      <c r="VPL214" s="15"/>
      <c r="VPM214" s="15"/>
      <c r="VPN214" s="15"/>
      <c r="VPO214" s="15"/>
      <c r="VPP214" s="15"/>
      <c r="VPQ214" s="15"/>
      <c r="VPR214" s="15"/>
      <c r="VPS214" s="15"/>
      <c r="VPT214" s="15"/>
      <c r="VPU214" s="15"/>
      <c r="VPV214" s="15"/>
      <c r="VPW214" s="15"/>
      <c r="VPX214" s="15"/>
      <c r="VPY214" s="15"/>
      <c r="VPZ214" s="15"/>
      <c r="VQA214" s="15"/>
      <c r="VQB214" s="15"/>
      <c r="VQC214" s="15"/>
      <c r="VQD214" s="15"/>
      <c r="VQE214" s="15"/>
      <c r="VQF214" s="15"/>
      <c r="VQG214" s="15"/>
      <c r="VQH214" s="15"/>
      <c r="VQI214" s="15"/>
      <c r="VQJ214" s="15"/>
      <c r="VQK214" s="15"/>
      <c r="VQL214" s="15"/>
      <c r="VQM214" s="15"/>
      <c r="VQN214" s="15"/>
      <c r="VQO214" s="15"/>
      <c r="VQP214" s="15"/>
      <c r="VQQ214" s="15"/>
      <c r="VQR214" s="15"/>
      <c r="VQS214" s="15"/>
      <c r="VQT214" s="15"/>
      <c r="VQU214" s="15"/>
      <c r="VQV214" s="15"/>
      <c r="VQW214" s="15"/>
      <c r="VQX214" s="15"/>
      <c r="VQY214" s="15"/>
      <c r="VQZ214" s="15"/>
      <c r="VRA214" s="15"/>
      <c r="VRB214" s="15"/>
      <c r="VRC214" s="15"/>
      <c r="VRD214" s="15"/>
      <c r="VRE214" s="15"/>
      <c r="VRF214" s="15"/>
      <c r="VRG214" s="15"/>
      <c r="VRH214" s="15"/>
      <c r="VRI214" s="15"/>
      <c r="VRJ214" s="15"/>
      <c r="VRK214" s="15"/>
      <c r="VRL214" s="15"/>
      <c r="VRM214" s="15"/>
      <c r="VRN214" s="15"/>
      <c r="VRO214" s="15"/>
      <c r="VRP214" s="15"/>
      <c r="VRQ214" s="15"/>
      <c r="VRR214" s="15"/>
      <c r="VRS214" s="15"/>
      <c r="VRT214" s="15"/>
      <c r="VRU214" s="15"/>
      <c r="VRV214" s="15"/>
      <c r="VRW214" s="15"/>
      <c r="VRX214" s="15"/>
      <c r="VRY214" s="15"/>
      <c r="VRZ214" s="15"/>
      <c r="VSA214" s="15"/>
      <c r="VSB214" s="15"/>
      <c r="VSC214" s="15"/>
      <c r="VSD214" s="15"/>
      <c r="VSE214" s="15"/>
      <c r="VSF214" s="15"/>
      <c r="VSG214" s="15"/>
      <c r="VSH214" s="15"/>
      <c r="VSI214" s="15"/>
      <c r="VSJ214" s="15"/>
      <c r="VSK214" s="15"/>
      <c r="VSL214" s="15"/>
      <c r="VSM214" s="15"/>
      <c r="VSN214" s="15"/>
      <c r="VSO214" s="15"/>
      <c r="VSP214" s="15"/>
      <c r="VSQ214" s="15"/>
      <c r="VSR214" s="15"/>
      <c r="VSS214" s="15"/>
      <c r="VST214" s="15"/>
      <c r="VSU214" s="15"/>
      <c r="VSV214" s="15"/>
      <c r="VSW214" s="15"/>
      <c r="VSX214" s="15"/>
      <c r="VSY214" s="15"/>
      <c r="VSZ214" s="15"/>
      <c r="VTA214" s="15"/>
      <c r="VTB214" s="15"/>
      <c r="VTC214" s="15"/>
      <c r="VTD214" s="15"/>
      <c r="VTE214" s="15"/>
      <c r="VTF214" s="15"/>
      <c r="VTG214" s="15"/>
      <c r="VTH214" s="15"/>
      <c r="VTI214" s="15"/>
      <c r="VTJ214" s="15"/>
      <c r="VTK214" s="15"/>
      <c r="VTL214" s="15"/>
      <c r="VTM214" s="15"/>
      <c r="VTN214" s="15"/>
      <c r="VTO214" s="15"/>
      <c r="VTP214" s="15"/>
      <c r="VTQ214" s="15"/>
      <c r="VTR214" s="15"/>
      <c r="VTS214" s="15"/>
      <c r="VTT214" s="15"/>
      <c r="VTU214" s="15"/>
      <c r="VTV214" s="15"/>
      <c r="VTW214" s="15"/>
      <c r="VTX214" s="15"/>
      <c r="VTY214" s="15"/>
      <c r="VTZ214" s="15"/>
      <c r="VUA214" s="15"/>
      <c r="VUB214" s="15"/>
      <c r="VUC214" s="15"/>
      <c r="VUD214" s="15"/>
      <c r="VUE214" s="15"/>
      <c r="VUF214" s="15"/>
      <c r="VUG214" s="15"/>
      <c r="VUH214" s="15"/>
      <c r="VUI214" s="15"/>
      <c r="VUJ214" s="15"/>
      <c r="VUK214" s="15"/>
      <c r="VUL214" s="15"/>
      <c r="VUM214" s="15"/>
      <c r="VUN214" s="15"/>
      <c r="VUO214" s="15"/>
      <c r="VUP214" s="15"/>
      <c r="VUQ214" s="15"/>
      <c r="VUR214" s="15"/>
      <c r="VUS214" s="15"/>
      <c r="VUT214" s="15"/>
      <c r="VUU214" s="15"/>
      <c r="VUV214" s="15"/>
      <c r="VUW214" s="15"/>
      <c r="VUX214" s="15"/>
      <c r="VUY214" s="15"/>
      <c r="VUZ214" s="15"/>
      <c r="VVA214" s="15"/>
      <c r="VVB214" s="15"/>
      <c r="VVC214" s="15"/>
      <c r="VVD214" s="15"/>
      <c r="VVE214" s="15"/>
      <c r="VVF214" s="15"/>
      <c r="VVG214" s="15"/>
      <c r="VVH214" s="15"/>
      <c r="VVI214" s="15"/>
      <c r="VVJ214" s="15"/>
      <c r="VVK214" s="15"/>
      <c r="VVL214" s="15"/>
      <c r="VVM214" s="15"/>
      <c r="VVN214" s="15"/>
      <c r="VVO214" s="15"/>
      <c r="VVP214" s="15"/>
      <c r="VVQ214" s="15"/>
      <c r="VVR214" s="15"/>
      <c r="VVS214" s="15"/>
      <c r="VVT214" s="15"/>
      <c r="VVU214" s="15"/>
      <c r="VVV214" s="15"/>
      <c r="VVW214" s="15"/>
      <c r="VVX214" s="15"/>
      <c r="VVY214" s="15"/>
      <c r="VVZ214" s="15"/>
      <c r="VWA214" s="15"/>
      <c r="VWB214" s="15"/>
      <c r="VWC214" s="15"/>
      <c r="VWD214" s="15"/>
      <c r="VWE214" s="15"/>
      <c r="VWF214" s="15"/>
      <c r="VWG214" s="15"/>
      <c r="VWH214" s="15"/>
      <c r="VWI214" s="15"/>
      <c r="VWJ214" s="15"/>
      <c r="VWK214" s="15"/>
      <c r="VWL214" s="15"/>
      <c r="VWM214" s="15"/>
      <c r="VWN214" s="15"/>
      <c r="VWO214" s="15"/>
      <c r="VWP214" s="15"/>
      <c r="VWQ214" s="15"/>
      <c r="VWR214" s="15"/>
      <c r="VWS214" s="15"/>
      <c r="VWT214" s="15"/>
      <c r="VWU214" s="15"/>
      <c r="VWV214" s="15"/>
      <c r="VWW214" s="15"/>
      <c r="VWX214" s="15"/>
      <c r="VWY214" s="15"/>
      <c r="VWZ214" s="15"/>
      <c r="VXA214" s="15"/>
      <c r="VXB214" s="15"/>
      <c r="VXC214" s="15"/>
      <c r="VXD214" s="15"/>
      <c r="VXE214" s="15"/>
      <c r="VXF214" s="15"/>
      <c r="VXG214" s="15"/>
      <c r="VXH214" s="15"/>
      <c r="VXI214" s="15"/>
      <c r="VXJ214" s="15"/>
      <c r="VXK214" s="15"/>
      <c r="VXL214" s="15"/>
      <c r="VXM214" s="15"/>
      <c r="VXN214" s="15"/>
      <c r="VXO214" s="15"/>
      <c r="VXP214" s="15"/>
      <c r="VXQ214" s="15"/>
      <c r="VXR214" s="15"/>
      <c r="VXS214" s="15"/>
      <c r="VXT214" s="15"/>
      <c r="VXU214" s="15"/>
      <c r="VXV214" s="15"/>
      <c r="VXW214" s="15"/>
      <c r="VXX214" s="15"/>
      <c r="VXY214" s="15"/>
      <c r="VXZ214" s="15"/>
      <c r="VYA214" s="15"/>
      <c r="VYB214" s="15"/>
      <c r="VYC214" s="15"/>
      <c r="VYD214" s="15"/>
      <c r="VYE214" s="15"/>
      <c r="VYF214" s="15"/>
      <c r="VYG214" s="15"/>
      <c r="VYH214" s="15"/>
      <c r="VYI214" s="15"/>
      <c r="VYJ214" s="15"/>
      <c r="VYK214" s="15"/>
      <c r="VYL214" s="15"/>
      <c r="VYM214" s="15"/>
      <c r="VYN214" s="15"/>
      <c r="VYO214" s="15"/>
      <c r="VYP214" s="15"/>
      <c r="VYQ214" s="15"/>
      <c r="VYR214" s="15"/>
      <c r="VYS214" s="15"/>
      <c r="VYT214" s="15"/>
      <c r="VYU214" s="15"/>
      <c r="VYV214" s="15"/>
      <c r="VYW214" s="15"/>
      <c r="VYX214" s="15"/>
      <c r="VYY214" s="15"/>
      <c r="VYZ214" s="15"/>
      <c r="VZA214" s="15"/>
      <c r="VZB214" s="15"/>
      <c r="VZC214" s="15"/>
      <c r="VZD214" s="15"/>
      <c r="VZE214" s="15"/>
      <c r="VZF214" s="15"/>
      <c r="VZG214" s="15"/>
      <c r="VZH214" s="15"/>
      <c r="VZI214" s="15"/>
      <c r="VZJ214" s="15"/>
      <c r="VZK214" s="15"/>
      <c r="VZL214" s="15"/>
      <c r="VZM214" s="15"/>
      <c r="VZN214" s="15"/>
      <c r="VZO214" s="15"/>
      <c r="VZP214" s="15"/>
      <c r="VZQ214" s="15"/>
      <c r="VZR214" s="15"/>
      <c r="VZS214" s="15"/>
      <c r="VZT214" s="15"/>
      <c r="VZU214" s="15"/>
      <c r="VZV214" s="15"/>
      <c r="VZW214" s="15"/>
      <c r="VZX214" s="15"/>
      <c r="VZY214" s="15"/>
      <c r="VZZ214" s="15"/>
      <c r="WAA214" s="15"/>
      <c r="WAB214" s="15"/>
      <c r="WAC214" s="15"/>
      <c r="WAD214" s="15"/>
      <c r="WAE214" s="15"/>
      <c r="WAF214" s="15"/>
      <c r="WAG214" s="15"/>
      <c r="WAH214" s="15"/>
      <c r="WAI214" s="15"/>
      <c r="WAJ214" s="15"/>
      <c r="WAK214" s="15"/>
      <c r="WAL214" s="15"/>
      <c r="WAM214" s="15"/>
      <c r="WAN214" s="15"/>
      <c r="WAO214" s="15"/>
      <c r="WAP214" s="15"/>
      <c r="WAQ214" s="15"/>
      <c r="WAR214" s="15"/>
      <c r="WAS214" s="15"/>
      <c r="WAT214" s="15"/>
      <c r="WAU214" s="15"/>
      <c r="WAV214" s="15"/>
      <c r="WAW214" s="15"/>
      <c r="WAX214" s="15"/>
      <c r="WAY214" s="15"/>
      <c r="WAZ214" s="15"/>
      <c r="WBA214" s="15"/>
      <c r="WBB214" s="15"/>
      <c r="WBC214" s="15"/>
      <c r="WBD214" s="15"/>
      <c r="WBE214" s="15"/>
      <c r="WBF214" s="15"/>
      <c r="WBG214" s="15"/>
      <c r="WBH214" s="15"/>
      <c r="WBI214" s="15"/>
      <c r="WBJ214" s="15"/>
      <c r="WBK214" s="15"/>
      <c r="WBL214" s="15"/>
      <c r="WBM214" s="15"/>
      <c r="WBN214" s="15"/>
      <c r="WBO214" s="15"/>
      <c r="WBP214" s="15"/>
      <c r="WBQ214" s="15"/>
      <c r="WBR214" s="15"/>
      <c r="WBS214" s="15"/>
      <c r="WBT214" s="15"/>
      <c r="WBU214" s="15"/>
      <c r="WBV214" s="15"/>
      <c r="WBW214" s="15"/>
      <c r="WBX214" s="15"/>
      <c r="WBY214" s="15"/>
      <c r="WBZ214" s="15"/>
      <c r="WCA214" s="15"/>
      <c r="WCB214" s="15"/>
      <c r="WCC214" s="15"/>
      <c r="WCD214" s="15"/>
      <c r="WCE214" s="15"/>
      <c r="WCF214" s="15"/>
      <c r="WCG214" s="15"/>
      <c r="WCH214" s="15"/>
      <c r="WCI214" s="15"/>
      <c r="WCJ214" s="15"/>
      <c r="WCK214" s="15"/>
      <c r="WCL214" s="15"/>
      <c r="WCM214" s="15"/>
      <c r="WCN214" s="15"/>
      <c r="WCO214" s="15"/>
      <c r="WCP214" s="15"/>
      <c r="WCQ214" s="15"/>
      <c r="WCR214" s="15"/>
      <c r="WCS214" s="15"/>
      <c r="WCT214" s="15"/>
      <c r="WCU214" s="15"/>
      <c r="WCV214" s="15"/>
      <c r="WCW214" s="15"/>
      <c r="WCX214" s="15"/>
      <c r="WCY214" s="15"/>
      <c r="WCZ214" s="15"/>
      <c r="WDA214" s="15"/>
      <c r="WDB214" s="15"/>
      <c r="WDC214" s="15"/>
      <c r="WDD214" s="15"/>
      <c r="WDE214" s="15"/>
      <c r="WDF214" s="15"/>
      <c r="WDG214" s="15"/>
      <c r="WDH214" s="15"/>
      <c r="WDI214" s="15"/>
      <c r="WDJ214" s="15"/>
      <c r="WDK214" s="15"/>
      <c r="WDL214" s="15"/>
      <c r="WDM214" s="15"/>
      <c r="WDN214" s="15"/>
      <c r="WDO214" s="15"/>
      <c r="WDP214" s="15"/>
      <c r="WDQ214" s="15"/>
      <c r="WDR214" s="15"/>
      <c r="WDS214" s="15"/>
      <c r="WDT214" s="15"/>
      <c r="WDU214" s="15"/>
      <c r="WDV214" s="15"/>
      <c r="WDW214" s="15"/>
      <c r="WDX214" s="15"/>
      <c r="WDY214" s="15"/>
      <c r="WDZ214" s="15"/>
      <c r="WEA214" s="15"/>
      <c r="WEB214" s="15"/>
      <c r="WEC214" s="15"/>
      <c r="WED214" s="15"/>
      <c r="WEE214" s="15"/>
      <c r="WEF214" s="15"/>
      <c r="WEG214" s="15"/>
      <c r="WEH214" s="15"/>
      <c r="WEI214" s="15"/>
      <c r="WEJ214" s="15"/>
      <c r="WEK214" s="15"/>
      <c r="WEL214" s="15"/>
      <c r="WEM214" s="15"/>
      <c r="WEN214" s="15"/>
      <c r="WEO214" s="15"/>
      <c r="WEP214" s="15"/>
      <c r="WEQ214" s="15"/>
      <c r="WER214" s="15"/>
      <c r="WES214" s="15"/>
      <c r="WET214" s="15"/>
      <c r="WEU214" s="15"/>
      <c r="WEV214" s="15"/>
      <c r="WEW214" s="15"/>
      <c r="WEX214" s="15"/>
      <c r="WEY214" s="15"/>
      <c r="WEZ214" s="15"/>
      <c r="WFA214" s="15"/>
      <c r="WFB214" s="15"/>
      <c r="WFC214" s="15"/>
      <c r="WFD214" s="15"/>
      <c r="WFE214" s="15"/>
      <c r="WFF214" s="15"/>
      <c r="WFG214" s="15"/>
      <c r="WFH214" s="15"/>
      <c r="WFI214" s="15"/>
      <c r="WFJ214" s="15"/>
      <c r="WFK214" s="15"/>
      <c r="WFL214" s="15"/>
      <c r="WFM214" s="15"/>
      <c r="WFN214" s="15"/>
      <c r="WFO214" s="15"/>
      <c r="WFP214" s="15"/>
      <c r="WFQ214" s="15"/>
      <c r="WFR214" s="15"/>
      <c r="WFS214" s="15"/>
      <c r="WFT214" s="15"/>
      <c r="WFU214" s="15"/>
      <c r="WFV214" s="15"/>
      <c r="WFW214" s="15"/>
      <c r="WFX214" s="15"/>
      <c r="WFY214" s="15"/>
      <c r="WFZ214" s="15"/>
      <c r="WGA214" s="15"/>
      <c r="WGB214" s="15"/>
      <c r="WGC214" s="15"/>
      <c r="WGD214" s="15"/>
      <c r="WGE214" s="15"/>
      <c r="WGF214" s="15"/>
      <c r="WGG214" s="15"/>
      <c r="WGH214" s="15"/>
      <c r="WGI214" s="15"/>
      <c r="WGJ214" s="15"/>
      <c r="WGK214" s="15"/>
      <c r="WGL214" s="15"/>
      <c r="WGM214" s="15"/>
      <c r="WGN214" s="15"/>
      <c r="WGO214" s="15"/>
      <c r="WGP214" s="15"/>
      <c r="WGQ214" s="15"/>
      <c r="WGR214" s="15"/>
      <c r="WGS214" s="15"/>
      <c r="WGT214" s="15"/>
      <c r="WGU214" s="15"/>
      <c r="WGV214" s="15"/>
      <c r="WGW214" s="15"/>
      <c r="WGX214" s="15"/>
      <c r="WGY214" s="15"/>
      <c r="WGZ214" s="15"/>
      <c r="WHA214" s="15"/>
      <c r="WHB214" s="15"/>
      <c r="WHC214" s="15"/>
      <c r="WHD214" s="15"/>
      <c r="WHE214" s="15"/>
      <c r="WHF214" s="15"/>
      <c r="WHG214" s="15"/>
      <c r="WHH214" s="15"/>
      <c r="WHI214" s="15"/>
      <c r="WHJ214" s="15"/>
      <c r="WHK214" s="15"/>
      <c r="WHL214" s="15"/>
      <c r="WHM214" s="15"/>
      <c r="WHN214" s="15"/>
      <c r="WHO214" s="15"/>
      <c r="WHP214" s="15"/>
      <c r="WHQ214" s="15"/>
      <c r="WHR214" s="15"/>
      <c r="WHS214" s="15"/>
      <c r="WHT214" s="15"/>
      <c r="WHU214" s="15"/>
      <c r="WHV214" s="15"/>
      <c r="WHW214" s="15"/>
      <c r="WHX214" s="15"/>
      <c r="WHY214" s="15"/>
      <c r="WHZ214" s="15"/>
      <c r="WIA214" s="15"/>
      <c r="WIB214" s="15"/>
      <c r="WIC214" s="15"/>
      <c r="WID214" s="15"/>
      <c r="WIE214" s="15"/>
      <c r="WIF214" s="15"/>
      <c r="WIG214" s="15"/>
      <c r="WIH214" s="15"/>
      <c r="WII214" s="15"/>
      <c r="WIJ214" s="15"/>
      <c r="WIK214" s="15"/>
      <c r="WIL214" s="15"/>
      <c r="WIM214" s="15"/>
      <c r="WIN214" s="15"/>
      <c r="WIO214" s="15"/>
      <c r="WIP214" s="15"/>
      <c r="WIQ214" s="15"/>
      <c r="WIR214" s="15"/>
      <c r="WIS214" s="15"/>
      <c r="WIT214" s="15"/>
      <c r="WIU214" s="15"/>
      <c r="WIV214" s="15"/>
      <c r="WIW214" s="15"/>
      <c r="WIX214" s="15"/>
      <c r="WIY214" s="15"/>
      <c r="WIZ214" s="15"/>
      <c r="WJA214" s="15"/>
      <c r="WJB214" s="15"/>
      <c r="WJC214" s="15"/>
      <c r="WJD214" s="15"/>
      <c r="WJE214" s="15"/>
      <c r="WJF214" s="15"/>
      <c r="WJG214" s="15"/>
      <c r="WJH214" s="15"/>
      <c r="WJI214" s="15"/>
      <c r="WJJ214" s="15"/>
      <c r="WJK214" s="15"/>
      <c r="WJL214" s="15"/>
      <c r="WJM214" s="15"/>
      <c r="WJN214" s="15"/>
      <c r="WJO214" s="15"/>
      <c r="WJP214" s="15"/>
      <c r="WJQ214" s="15"/>
      <c r="WJR214" s="15"/>
      <c r="WJS214" s="15"/>
      <c r="WJT214" s="15"/>
      <c r="WJU214" s="15"/>
      <c r="WJV214" s="15"/>
      <c r="WJW214" s="15"/>
      <c r="WJX214" s="15"/>
      <c r="WJY214" s="15"/>
      <c r="WJZ214" s="15"/>
      <c r="WKA214" s="15"/>
      <c r="WKB214" s="15"/>
      <c r="WKC214" s="15"/>
      <c r="WKD214" s="15"/>
      <c r="WKE214" s="15"/>
      <c r="WKF214" s="15"/>
      <c r="WKG214" s="15"/>
      <c r="WKH214" s="15"/>
      <c r="WKI214" s="15"/>
      <c r="WKJ214" s="15"/>
      <c r="WKK214" s="15"/>
      <c r="WKL214" s="15"/>
      <c r="WKM214" s="15"/>
      <c r="WKN214" s="15"/>
      <c r="WKO214" s="15"/>
      <c r="WKP214" s="15"/>
      <c r="WKQ214" s="15"/>
      <c r="WKR214" s="15"/>
      <c r="WKS214" s="15"/>
      <c r="WKT214" s="15"/>
      <c r="WKU214" s="15"/>
      <c r="WKV214" s="15"/>
      <c r="WKW214" s="15"/>
      <c r="WKX214" s="15"/>
      <c r="WKY214" s="15"/>
      <c r="WKZ214" s="15"/>
      <c r="WLA214" s="15"/>
      <c r="WLB214" s="15"/>
      <c r="WLC214" s="15"/>
      <c r="WLD214" s="15"/>
      <c r="WLE214" s="15"/>
      <c r="WLF214" s="15"/>
      <c r="WLG214" s="15"/>
      <c r="WLH214" s="15"/>
      <c r="WLI214" s="15"/>
      <c r="WLJ214" s="15"/>
      <c r="WLK214" s="15"/>
      <c r="WLL214" s="15"/>
      <c r="WLM214" s="15"/>
      <c r="WLN214" s="15"/>
      <c r="WLO214" s="15"/>
      <c r="WLP214" s="15"/>
      <c r="WLQ214" s="15"/>
      <c r="WLR214" s="15"/>
      <c r="WLS214" s="15"/>
      <c r="WLT214" s="15"/>
      <c r="WLU214" s="15"/>
      <c r="WLV214" s="15"/>
      <c r="WLW214" s="15"/>
      <c r="WLX214" s="15"/>
      <c r="WLY214" s="15"/>
      <c r="WLZ214" s="15"/>
      <c r="WMA214" s="15"/>
      <c r="WMB214" s="15"/>
      <c r="WMC214" s="15"/>
      <c r="WMD214" s="15"/>
      <c r="WME214" s="15"/>
      <c r="WMF214" s="15"/>
      <c r="WMG214" s="15"/>
      <c r="WMH214" s="15"/>
      <c r="WMI214" s="15"/>
      <c r="WMJ214" s="15"/>
      <c r="WMK214" s="15"/>
      <c r="WML214" s="15"/>
      <c r="WMM214" s="15"/>
      <c r="WMN214" s="15"/>
      <c r="WMO214" s="15"/>
      <c r="WMP214" s="15"/>
      <c r="WMQ214" s="15"/>
      <c r="WMR214" s="15"/>
      <c r="WMS214" s="15"/>
      <c r="WMT214" s="15"/>
      <c r="WMU214" s="15"/>
      <c r="WMV214" s="15"/>
      <c r="WMW214" s="15"/>
      <c r="WMX214" s="15"/>
      <c r="WMY214" s="15"/>
      <c r="WMZ214" s="15"/>
      <c r="WNA214" s="15"/>
      <c r="WNB214" s="15"/>
      <c r="WNC214" s="15"/>
      <c r="WND214" s="15"/>
      <c r="WNE214" s="15"/>
      <c r="WNF214" s="15"/>
      <c r="WNG214" s="15"/>
      <c r="WNH214" s="15"/>
      <c r="WNI214" s="15"/>
      <c r="WNJ214" s="15"/>
      <c r="WNK214" s="15"/>
      <c r="WNL214" s="15"/>
      <c r="WNM214" s="15"/>
      <c r="WNN214" s="15"/>
      <c r="WNO214" s="15"/>
      <c r="WNP214" s="15"/>
      <c r="WNQ214" s="15"/>
      <c r="WNR214" s="15"/>
      <c r="WNS214" s="15"/>
      <c r="WNT214" s="15"/>
      <c r="WNU214" s="15"/>
      <c r="WNV214" s="15"/>
      <c r="WNW214" s="15"/>
      <c r="WNX214" s="15"/>
      <c r="WNY214" s="15"/>
      <c r="WNZ214" s="15"/>
      <c r="WOA214" s="15"/>
      <c r="WOB214" s="15"/>
      <c r="WOC214" s="15"/>
      <c r="WOD214" s="15"/>
      <c r="WOE214" s="15"/>
      <c r="WOF214" s="15"/>
      <c r="WOG214" s="15"/>
      <c r="WOH214" s="15"/>
      <c r="WOI214" s="15"/>
      <c r="WOJ214" s="15"/>
      <c r="WOK214" s="15"/>
      <c r="WOL214" s="15"/>
      <c r="WOM214" s="15"/>
      <c r="WON214" s="15"/>
      <c r="WOO214" s="15"/>
      <c r="WOP214" s="15"/>
      <c r="WOQ214" s="15"/>
      <c r="WOR214" s="15"/>
      <c r="WOS214" s="15"/>
      <c r="WOT214" s="15"/>
      <c r="WOU214" s="15"/>
      <c r="WOV214" s="15"/>
      <c r="WOW214" s="15"/>
      <c r="WOX214" s="15"/>
      <c r="WOY214" s="15"/>
      <c r="WOZ214" s="15"/>
      <c r="WPA214" s="15"/>
      <c r="WPB214" s="15"/>
      <c r="WPC214" s="15"/>
      <c r="WPD214" s="15"/>
      <c r="WPE214" s="15"/>
      <c r="WPF214" s="15"/>
      <c r="WPG214" s="15"/>
      <c r="WPH214" s="15"/>
      <c r="WPI214" s="15"/>
      <c r="WPJ214" s="15"/>
      <c r="WPK214" s="15"/>
      <c r="WPL214" s="15"/>
      <c r="WPM214" s="15"/>
      <c r="WPN214" s="15"/>
      <c r="WPO214" s="15"/>
      <c r="WPP214" s="15"/>
      <c r="WPQ214" s="15"/>
      <c r="WPR214" s="15"/>
      <c r="WPS214" s="15"/>
      <c r="WPT214" s="15"/>
      <c r="WPU214" s="15"/>
      <c r="WPV214" s="15"/>
      <c r="WPW214" s="15"/>
      <c r="WPX214" s="15"/>
      <c r="WPY214" s="15"/>
      <c r="WPZ214" s="15"/>
      <c r="WQA214" s="15"/>
      <c r="WQB214" s="15"/>
      <c r="WQC214" s="15"/>
      <c r="WQD214" s="15"/>
      <c r="WQE214" s="15"/>
      <c r="WQF214" s="15"/>
      <c r="WQG214" s="15"/>
      <c r="WQH214" s="15"/>
      <c r="WQI214" s="15"/>
      <c r="WQJ214" s="15"/>
      <c r="WQK214" s="15"/>
      <c r="WQL214" s="15"/>
      <c r="WQM214" s="15"/>
      <c r="WQN214" s="15"/>
      <c r="WQO214" s="15"/>
      <c r="WQP214" s="15"/>
      <c r="WQQ214" s="15"/>
      <c r="WQR214" s="15"/>
      <c r="WQS214" s="15"/>
      <c r="WQT214" s="15"/>
      <c r="WQU214" s="15"/>
      <c r="WQV214" s="15"/>
      <c r="WQW214" s="15"/>
      <c r="WQX214" s="15"/>
      <c r="WQY214" s="15"/>
      <c r="WQZ214" s="15"/>
      <c r="WRA214" s="15"/>
      <c r="WRB214" s="15"/>
      <c r="WRC214" s="15"/>
      <c r="WRD214" s="15"/>
      <c r="WRE214" s="15"/>
      <c r="WRF214" s="15"/>
      <c r="WRG214" s="15"/>
      <c r="WRH214" s="15"/>
      <c r="WRI214" s="15"/>
      <c r="WRJ214" s="15"/>
      <c r="WRK214" s="15"/>
      <c r="WRL214" s="15"/>
      <c r="WRM214" s="15"/>
      <c r="WRN214" s="15"/>
      <c r="WRO214" s="15"/>
      <c r="WRP214" s="15"/>
      <c r="WRQ214" s="15"/>
      <c r="WRR214" s="15"/>
      <c r="WRS214" s="15"/>
      <c r="WRT214" s="15"/>
      <c r="WRU214" s="15"/>
      <c r="WRV214" s="15"/>
      <c r="WRW214" s="15"/>
      <c r="WRX214" s="15"/>
      <c r="WRY214" s="15"/>
      <c r="WRZ214" s="15"/>
      <c r="WSA214" s="15"/>
      <c r="WSB214" s="15"/>
      <c r="WSC214" s="15"/>
      <c r="WSD214" s="15"/>
      <c r="WSE214" s="15"/>
      <c r="WSF214" s="15"/>
      <c r="WSG214" s="15"/>
      <c r="WSH214" s="15"/>
      <c r="WSI214" s="15"/>
      <c r="WSJ214" s="15"/>
      <c r="WSK214" s="15"/>
      <c r="WSL214" s="15"/>
      <c r="WSM214" s="15"/>
      <c r="WSN214" s="15"/>
      <c r="WSO214" s="15"/>
      <c r="WSP214" s="15"/>
      <c r="WSQ214" s="15"/>
      <c r="WSR214" s="15"/>
      <c r="WSS214" s="15"/>
      <c r="WST214" s="15"/>
      <c r="WSU214" s="15"/>
      <c r="WSV214" s="15"/>
      <c r="WSW214" s="15"/>
      <c r="WSX214" s="15"/>
      <c r="WSY214" s="15"/>
      <c r="WSZ214" s="15"/>
      <c r="WTA214" s="15"/>
      <c r="WTB214" s="15"/>
      <c r="WTC214" s="15"/>
      <c r="WTD214" s="15"/>
      <c r="WTE214" s="15"/>
      <c r="WTF214" s="15"/>
      <c r="WTG214" s="15"/>
      <c r="WTH214" s="15"/>
      <c r="WTI214" s="15"/>
      <c r="WTJ214" s="15"/>
      <c r="WTK214" s="15"/>
      <c r="WTL214" s="15"/>
      <c r="WTM214" s="15"/>
      <c r="WTN214" s="15"/>
      <c r="WTO214" s="15"/>
      <c r="WTP214" s="15"/>
      <c r="WTQ214" s="15"/>
      <c r="WTR214" s="15"/>
      <c r="WTS214" s="15"/>
      <c r="WTT214" s="15"/>
      <c r="WTU214" s="15"/>
      <c r="WTV214" s="15"/>
      <c r="WTW214" s="15"/>
      <c r="WTX214" s="15"/>
      <c r="WTY214" s="15"/>
      <c r="WTZ214" s="15"/>
      <c r="WUA214" s="15"/>
      <c r="WUB214" s="15"/>
      <c r="WUC214" s="15"/>
      <c r="WUD214" s="15"/>
      <c r="WUE214" s="15"/>
      <c r="WUF214" s="15"/>
      <c r="WUG214" s="15"/>
      <c r="WUH214" s="15"/>
      <c r="WUI214" s="15"/>
      <c r="WUJ214" s="15"/>
      <c r="WUK214" s="15"/>
      <c r="WUL214" s="15"/>
      <c r="WUM214" s="15"/>
      <c r="WUN214" s="15"/>
      <c r="WUO214" s="15"/>
      <c r="WUP214" s="15"/>
      <c r="WUQ214" s="15"/>
      <c r="WUR214" s="15"/>
      <c r="WUS214" s="15"/>
      <c r="WUT214" s="15"/>
      <c r="WUU214" s="15"/>
      <c r="WUV214" s="15"/>
      <c r="WUW214" s="15"/>
      <c r="WUX214" s="15"/>
      <c r="WUY214" s="15"/>
      <c r="WUZ214" s="15"/>
      <c r="WVA214" s="15"/>
      <c r="WVB214" s="15"/>
      <c r="WVC214" s="15"/>
      <c r="WVD214" s="15"/>
      <c r="WVE214" s="15"/>
      <c r="WVF214" s="15"/>
      <c r="WVG214" s="15"/>
      <c r="WVH214" s="15"/>
      <c r="WVI214" s="15"/>
      <c r="WVJ214" s="15"/>
      <c r="WVK214" s="15"/>
      <c r="WVL214" s="15"/>
      <c r="WVM214" s="15"/>
      <c r="WVN214" s="15"/>
      <c r="WVO214" s="15"/>
      <c r="WVP214" s="15"/>
      <c r="WVQ214" s="15"/>
      <c r="WVR214" s="15"/>
      <c r="WVS214" s="15"/>
      <c r="WVT214" s="15"/>
      <c r="WVU214" s="15"/>
      <c r="WVV214" s="15"/>
      <c r="WVW214" s="15"/>
      <c r="WVX214" s="15"/>
      <c r="WVY214" s="15"/>
      <c r="WVZ214" s="15"/>
      <c r="WWA214" s="15"/>
      <c r="WWB214" s="15"/>
      <c r="WWC214" s="15"/>
      <c r="WWD214" s="15"/>
      <c r="WWE214" s="15"/>
      <c r="WWF214" s="15"/>
      <c r="WWG214" s="15"/>
      <c r="WWH214" s="15"/>
      <c r="WWI214" s="15"/>
      <c r="WWJ214" s="15"/>
      <c r="WWK214" s="15"/>
      <c r="WWL214" s="15"/>
      <c r="WWM214" s="15"/>
      <c r="WWN214" s="15"/>
      <c r="WWO214" s="15"/>
      <c r="WWP214" s="15"/>
      <c r="WWQ214" s="15"/>
      <c r="WWR214" s="15"/>
      <c r="WWS214" s="15"/>
      <c r="WWT214" s="15"/>
      <c r="WWU214" s="15"/>
      <c r="WWV214" s="15"/>
      <c r="WWW214" s="15"/>
      <c r="WWX214" s="15"/>
      <c r="WWY214" s="15"/>
      <c r="WWZ214" s="15"/>
      <c r="WXA214" s="15"/>
      <c r="WXB214" s="15"/>
      <c r="WXC214" s="15"/>
      <c r="WXD214" s="15"/>
      <c r="WXE214" s="15"/>
      <c r="WXF214" s="15"/>
      <c r="WXG214" s="15"/>
      <c r="WXH214" s="15"/>
      <c r="WXI214" s="15"/>
      <c r="WXJ214" s="15"/>
      <c r="WXK214" s="15"/>
      <c r="WXL214" s="15"/>
      <c r="WXM214" s="15"/>
      <c r="WXN214" s="15"/>
      <c r="WXO214" s="15"/>
      <c r="WXP214" s="15"/>
      <c r="WXQ214" s="15"/>
      <c r="WXR214" s="15"/>
      <c r="WXS214" s="15"/>
      <c r="WXT214" s="15"/>
      <c r="WXU214" s="15"/>
      <c r="WXV214" s="15"/>
      <c r="WXW214" s="15"/>
      <c r="WXX214" s="15"/>
      <c r="WXY214" s="15"/>
      <c r="WXZ214" s="15"/>
      <c r="WYA214" s="15"/>
      <c r="WYB214" s="15"/>
      <c r="WYC214" s="15"/>
      <c r="WYD214" s="15"/>
      <c r="WYE214" s="15"/>
      <c r="WYF214" s="15"/>
      <c r="WYG214" s="15"/>
      <c r="WYH214" s="15"/>
      <c r="WYI214" s="15"/>
      <c r="WYJ214" s="15"/>
      <c r="WYK214" s="15"/>
      <c r="WYL214" s="15"/>
      <c r="WYM214" s="15"/>
      <c r="WYN214" s="15"/>
      <c r="WYO214" s="15"/>
      <c r="WYP214" s="15"/>
      <c r="WYQ214" s="15"/>
      <c r="WYR214" s="15"/>
      <c r="WYS214" s="15"/>
      <c r="WYT214" s="15"/>
      <c r="WYU214" s="15"/>
      <c r="WYV214" s="15"/>
      <c r="WYW214" s="15"/>
      <c r="WYX214" s="15"/>
      <c r="WYY214" s="15"/>
      <c r="WYZ214" s="15"/>
      <c r="WZA214" s="15"/>
      <c r="WZB214" s="15"/>
      <c r="WZC214" s="15"/>
      <c r="WZD214" s="15"/>
      <c r="WZE214" s="15"/>
      <c r="WZF214" s="15"/>
      <c r="WZG214" s="15"/>
      <c r="WZH214" s="15"/>
      <c r="WZI214" s="15"/>
      <c r="WZJ214" s="15"/>
      <c r="WZK214" s="15"/>
      <c r="WZL214" s="15"/>
      <c r="WZM214" s="15"/>
      <c r="WZN214" s="15"/>
      <c r="WZO214" s="15"/>
      <c r="WZP214" s="15"/>
      <c r="WZQ214" s="15"/>
      <c r="WZR214" s="15"/>
      <c r="WZS214" s="15"/>
      <c r="WZT214" s="15"/>
      <c r="WZU214" s="15"/>
      <c r="WZV214" s="15"/>
      <c r="WZW214" s="15"/>
      <c r="WZX214" s="15"/>
      <c r="WZY214" s="15"/>
      <c r="WZZ214" s="15"/>
      <c r="XAA214" s="15"/>
      <c r="XAB214" s="15"/>
      <c r="XAC214" s="15"/>
      <c r="XAD214" s="15"/>
      <c r="XAE214" s="15"/>
      <c r="XAF214" s="15"/>
      <c r="XAG214" s="15"/>
      <c r="XAH214" s="15"/>
      <c r="XAI214" s="15"/>
      <c r="XAJ214" s="15"/>
      <c r="XAK214" s="15"/>
      <c r="XAL214" s="15"/>
      <c r="XAM214" s="15"/>
      <c r="XAN214" s="15"/>
      <c r="XAO214" s="15"/>
      <c r="XAP214" s="15"/>
      <c r="XAQ214" s="15"/>
      <c r="XAR214" s="15"/>
      <c r="XAS214" s="15"/>
      <c r="XAT214" s="15"/>
      <c r="XAU214" s="15"/>
      <c r="XAV214" s="15"/>
      <c r="XAW214" s="15"/>
      <c r="XAX214" s="15"/>
      <c r="XAY214" s="15"/>
      <c r="XAZ214" s="15"/>
      <c r="XBA214" s="15"/>
      <c r="XBB214" s="15"/>
      <c r="XBC214" s="15"/>
      <c r="XBD214" s="15"/>
      <c r="XBE214" s="15"/>
      <c r="XBF214" s="15"/>
      <c r="XBG214" s="15"/>
      <c r="XBH214" s="15"/>
      <c r="XBI214" s="15"/>
      <c r="XBJ214" s="15"/>
      <c r="XBK214" s="15"/>
      <c r="XBL214" s="15"/>
      <c r="XBM214" s="15"/>
      <c r="XBN214" s="15"/>
      <c r="XBO214" s="15"/>
      <c r="XBP214" s="15"/>
      <c r="XBQ214" s="15"/>
      <c r="XBR214" s="15"/>
      <c r="XBS214" s="15"/>
      <c r="XBT214" s="15"/>
      <c r="XBU214" s="15"/>
      <c r="XBV214" s="15"/>
      <c r="XBW214" s="15"/>
      <c r="XBX214" s="15"/>
      <c r="XBY214" s="15"/>
      <c r="XBZ214" s="15"/>
      <c r="XCA214" s="15"/>
      <c r="XCB214" s="15"/>
      <c r="XCC214" s="15"/>
      <c r="XCD214" s="15"/>
      <c r="XCE214" s="15"/>
      <c r="XCF214" s="15"/>
      <c r="XCG214" s="15"/>
      <c r="XCH214" s="15"/>
      <c r="XCI214" s="15"/>
      <c r="XCJ214" s="15"/>
      <c r="XCK214" s="15"/>
      <c r="XCL214" s="15"/>
      <c r="XCM214" s="15"/>
      <c r="XCN214" s="15"/>
      <c r="XCO214" s="15"/>
      <c r="XCP214" s="15"/>
      <c r="XCQ214" s="15"/>
      <c r="XCR214" s="15"/>
      <c r="XCS214" s="15"/>
      <c r="XCT214" s="15"/>
      <c r="XCU214" s="15"/>
      <c r="XCV214" s="15"/>
      <c r="XCW214" s="15"/>
      <c r="XCX214" s="15"/>
      <c r="XCY214" s="15"/>
      <c r="XCZ214" s="15"/>
      <c r="XDA214" s="15"/>
      <c r="XDB214" s="15"/>
      <c r="XDC214" s="15"/>
      <c r="XDD214" s="15"/>
      <c r="XDE214" s="15"/>
      <c r="XDF214" s="15"/>
      <c r="XDG214" s="15"/>
      <c r="XDH214" s="15"/>
      <c r="XDI214" s="15"/>
      <c r="XDJ214" s="15"/>
      <c r="XDK214" s="15"/>
      <c r="XDL214" s="15"/>
      <c r="XDM214" s="15"/>
      <c r="XDN214" s="15"/>
      <c r="XDO214" s="15"/>
      <c r="XDP214" s="15"/>
      <c r="XDQ214" s="15"/>
      <c r="XDR214" s="15"/>
      <c r="XDS214" s="15"/>
      <c r="XDT214" s="15"/>
      <c r="XDU214" s="15"/>
      <c r="XDV214" s="15"/>
      <c r="XDW214" s="15"/>
      <c r="XDX214" s="15"/>
      <c r="XDY214" s="15"/>
      <c r="XDZ214" s="15"/>
      <c r="XEA214" s="15"/>
      <c r="XEB214" s="15"/>
      <c r="XEC214" s="15"/>
      <c r="XED214" s="15"/>
      <c r="XEE214" s="15"/>
      <c r="XEF214" s="15"/>
      <c r="XEG214" s="15"/>
      <c r="XEH214" s="15"/>
      <c r="XEI214" s="15"/>
      <c r="XEJ214" s="15"/>
      <c r="XEK214" s="15"/>
      <c r="XEL214" s="15"/>
      <c r="XEM214" s="15"/>
      <c r="XEN214" s="15"/>
      <c r="XEO214" s="15"/>
      <c r="XEP214" s="15"/>
      <c r="XEQ214" s="15"/>
      <c r="XER214" s="15"/>
      <c r="XES214" s="15"/>
      <c r="XET214" s="15"/>
      <c r="XEU214" s="15"/>
      <c r="XEV214" s="15"/>
      <c r="XEW214" s="15"/>
      <c r="XEX214" s="15"/>
      <c r="XEY214" s="15"/>
      <c r="XEZ214" s="15"/>
      <c r="XFA214" s="15"/>
      <c r="XFB214" s="15"/>
      <c r="XFC214" s="15"/>
    </row>
    <row r="215" spans="1:16383" ht="12.75" customHeight="1" x14ac:dyDescent="0.2">
      <c r="A215" s="76"/>
      <c r="B215" s="81" t="s">
        <v>552</v>
      </c>
      <c r="C215" s="82" t="s">
        <v>665</v>
      </c>
      <c r="D215" s="88"/>
      <c r="E215" s="85">
        <v>2.2000000000000002</v>
      </c>
      <c r="F215" s="78"/>
      <c r="G215" s="15">
        <f t="shared" si="3"/>
        <v>4</v>
      </c>
      <c r="H215" s="15">
        <v>0</v>
      </c>
      <c r="I215" s="15">
        <v>0</v>
      </c>
      <c r="J215" s="15">
        <v>0</v>
      </c>
      <c r="K215" s="15"/>
      <c r="L215" s="15">
        <v>0</v>
      </c>
      <c r="M215" s="15">
        <v>0</v>
      </c>
      <c r="N215" s="15">
        <v>3</v>
      </c>
      <c r="O215" s="15">
        <v>1</v>
      </c>
      <c r="P215" s="15"/>
      <c r="Q215" s="15">
        <v>0</v>
      </c>
      <c r="R215" s="15">
        <v>0</v>
      </c>
      <c r="S215" s="15">
        <v>0</v>
      </c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  <c r="BZ215" s="15"/>
      <c r="CA215" s="15"/>
      <c r="CB215" s="15"/>
      <c r="CC215" s="15"/>
      <c r="CD215" s="15"/>
      <c r="CE215" s="15"/>
      <c r="CF215" s="15"/>
      <c r="CG215" s="15"/>
      <c r="CH215" s="15"/>
      <c r="CI215" s="15"/>
      <c r="CJ215" s="15"/>
      <c r="CK215" s="15"/>
      <c r="CL215" s="15"/>
      <c r="CM215" s="15"/>
      <c r="CN215" s="15"/>
      <c r="CO215" s="15"/>
      <c r="CP215" s="15"/>
      <c r="CQ215" s="15"/>
      <c r="CR215" s="15"/>
      <c r="CS215" s="15"/>
      <c r="CT215" s="15"/>
      <c r="CU215" s="15"/>
      <c r="CV215" s="15"/>
      <c r="CW215" s="15"/>
      <c r="CX215" s="15"/>
      <c r="CY215" s="15"/>
      <c r="CZ215" s="15"/>
      <c r="DA215" s="15"/>
      <c r="DB215" s="15"/>
      <c r="DC215" s="15"/>
      <c r="DD215" s="15"/>
      <c r="DE215" s="15"/>
      <c r="DF215" s="15"/>
      <c r="DG215" s="15"/>
      <c r="DH215" s="15"/>
      <c r="DI215" s="15"/>
      <c r="DJ215" s="15"/>
      <c r="DK215" s="15"/>
      <c r="DL215" s="15"/>
      <c r="DM215" s="15"/>
      <c r="DN215" s="15"/>
      <c r="DO215" s="15"/>
      <c r="DP215" s="15"/>
      <c r="DQ215" s="15"/>
      <c r="DR215" s="15"/>
      <c r="DS215" s="15"/>
      <c r="DT215" s="15"/>
      <c r="DU215" s="15"/>
      <c r="DV215" s="15"/>
      <c r="DW215" s="15"/>
      <c r="DX215" s="15"/>
      <c r="DY215" s="15"/>
      <c r="DZ215" s="15"/>
      <c r="EA215" s="15"/>
      <c r="EB215" s="15"/>
      <c r="EC215" s="15"/>
      <c r="ED215" s="15"/>
      <c r="EE215" s="15"/>
      <c r="EF215" s="15"/>
      <c r="EG215" s="15"/>
      <c r="EH215" s="15"/>
      <c r="EI215" s="15"/>
      <c r="EJ215" s="15"/>
      <c r="EK215" s="15"/>
      <c r="EL215" s="15"/>
      <c r="EM215" s="15"/>
      <c r="EN215" s="15"/>
      <c r="EO215" s="15"/>
      <c r="EP215" s="15"/>
      <c r="EQ215" s="15"/>
      <c r="ER215" s="15"/>
      <c r="ES215" s="15"/>
      <c r="ET215" s="15"/>
      <c r="EU215" s="15"/>
      <c r="EV215" s="15"/>
      <c r="EW215" s="15"/>
      <c r="EX215" s="15"/>
      <c r="EY215" s="15"/>
      <c r="EZ215" s="15"/>
      <c r="FA215" s="15"/>
      <c r="FB215" s="15"/>
      <c r="FC215" s="15"/>
      <c r="FD215" s="15"/>
      <c r="FE215" s="15"/>
      <c r="FF215" s="15"/>
      <c r="FG215" s="15"/>
      <c r="FH215" s="15"/>
      <c r="FI215" s="15"/>
      <c r="FJ215" s="15"/>
      <c r="FK215" s="15"/>
      <c r="FL215" s="15"/>
      <c r="FM215" s="15"/>
      <c r="FN215" s="15"/>
      <c r="FO215" s="15"/>
      <c r="FP215" s="15"/>
      <c r="FQ215" s="15"/>
      <c r="FR215" s="15"/>
      <c r="FS215" s="15"/>
      <c r="FT215" s="15"/>
      <c r="FU215" s="15"/>
      <c r="FV215" s="15"/>
      <c r="FW215" s="15"/>
      <c r="FX215" s="15"/>
      <c r="FY215" s="15"/>
      <c r="FZ215" s="15"/>
      <c r="GA215" s="15"/>
      <c r="GB215" s="15"/>
      <c r="GC215" s="15"/>
      <c r="GD215" s="15"/>
      <c r="GE215" s="15"/>
      <c r="GF215" s="15"/>
      <c r="GG215" s="15"/>
      <c r="GH215" s="15"/>
      <c r="GI215" s="15"/>
      <c r="GJ215" s="15"/>
      <c r="GK215" s="15"/>
      <c r="GL215" s="15"/>
      <c r="GM215" s="15"/>
      <c r="GN215" s="15"/>
      <c r="GO215" s="15"/>
      <c r="GP215" s="15"/>
      <c r="GQ215" s="15"/>
      <c r="GR215" s="15"/>
      <c r="GS215" s="15"/>
      <c r="GT215" s="15"/>
      <c r="GU215" s="15"/>
      <c r="GV215" s="15"/>
      <c r="GW215" s="15"/>
      <c r="GX215" s="15"/>
      <c r="GY215" s="15"/>
      <c r="GZ215" s="15"/>
      <c r="HA215" s="15"/>
      <c r="HB215" s="15"/>
      <c r="HC215" s="15"/>
      <c r="HD215" s="15"/>
      <c r="HE215" s="15"/>
      <c r="HF215" s="15"/>
      <c r="HG215" s="15"/>
      <c r="HH215" s="15"/>
      <c r="HI215" s="15"/>
      <c r="HJ215" s="15"/>
      <c r="HK215" s="15"/>
      <c r="HL215" s="15"/>
      <c r="HM215" s="15"/>
      <c r="HN215" s="15"/>
      <c r="HO215" s="15"/>
      <c r="HP215" s="15"/>
      <c r="HQ215" s="15"/>
      <c r="HR215" s="15"/>
      <c r="HS215" s="15"/>
      <c r="HT215" s="15"/>
      <c r="HU215" s="15"/>
      <c r="HV215" s="15"/>
      <c r="HW215" s="15"/>
      <c r="HX215" s="15"/>
      <c r="HY215" s="15"/>
      <c r="HZ215" s="15"/>
      <c r="IA215" s="15"/>
      <c r="IB215" s="15"/>
      <c r="IC215" s="15"/>
      <c r="ID215" s="15"/>
      <c r="IE215" s="15"/>
      <c r="IF215" s="15"/>
      <c r="IG215" s="15"/>
      <c r="IH215" s="15"/>
      <c r="II215" s="15"/>
      <c r="IJ215" s="15"/>
      <c r="IK215" s="15"/>
      <c r="IL215" s="15"/>
      <c r="IM215" s="15"/>
      <c r="IN215" s="15"/>
      <c r="IO215" s="15"/>
      <c r="IP215" s="15"/>
      <c r="IQ215" s="15"/>
      <c r="IR215" s="15"/>
      <c r="IS215" s="15"/>
      <c r="IT215" s="15"/>
      <c r="IU215" s="15"/>
      <c r="IV215" s="15"/>
      <c r="IW215" s="15"/>
      <c r="IX215" s="15"/>
      <c r="IY215" s="15"/>
      <c r="IZ215" s="15"/>
      <c r="JA215" s="15"/>
      <c r="JB215" s="15"/>
      <c r="JC215" s="15"/>
      <c r="JD215" s="15"/>
      <c r="JE215" s="15"/>
      <c r="JF215" s="15"/>
      <c r="JG215" s="15"/>
      <c r="JH215" s="15"/>
      <c r="JI215" s="15"/>
      <c r="JJ215" s="15"/>
      <c r="JK215" s="15"/>
      <c r="JL215" s="15"/>
      <c r="JM215" s="15"/>
      <c r="JN215" s="15"/>
      <c r="JO215" s="15"/>
      <c r="JP215" s="15"/>
      <c r="JQ215" s="15"/>
      <c r="JR215" s="15"/>
      <c r="JS215" s="15"/>
      <c r="JT215" s="15"/>
      <c r="JU215" s="15"/>
      <c r="JV215" s="15"/>
      <c r="JW215" s="15"/>
      <c r="JX215" s="15"/>
      <c r="JY215" s="15"/>
      <c r="JZ215" s="15"/>
      <c r="KA215" s="15"/>
      <c r="KB215" s="15"/>
      <c r="KC215" s="15"/>
      <c r="KD215" s="15"/>
      <c r="KE215" s="15"/>
      <c r="KF215" s="15"/>
      <c r="KG215" s="15"/>
      <c r="KH215" s="15"/>
      <c r="KI215" s="15"/>
      <c r="KJ215" s="15"/>
      <c r="KK215" s="15"/>
      <c r="KL215" s="15"/>
      <c r="KM215" s="15"/>
      <c r="KN215" s="15"/>
      <c r="KO215" s="15"/>
      <c r="KP215" s="15"/>
      <c r="KQ215" s="15"/>
      <c r="KR215" s="15"/>
      <c r="KS215" s="15"/>
      <c r="KT215" s="15"/>
      <c r="KU215" s="15"/>
      <c r="KV215" s="15"/>
      <c r="KW215" s="15"/>
      <c r="KX215" s="15"/>
      <c r="KY215" s="15"/>
      <c r="KZ215" s="15"/>
      <c r="LA215" s="15"/>
      <c r="LB215" s="15"/>
      <c r="LC215" s="15"/>
      <c r="LD215" s="15"/>
      <c r="LE215" s="15"/>
      <c r="LF215" s="15"/>
      <c r="LG215" s="15"/>
      <c r="LH215" s="15"/>
      <c r="LI215" s="15"/>
      <c r="LJ215" s="15"/>
      <c r="LK215" s="15"/>
      <c r="LL215" s="15"/>
      <c r="LM215" s="15"/>
      <c r="LN215" s="15"/>
      <c r="LO215" s="15"/>
      <c r="LP215" s="15"/>
      <c r="LQ215" s="15"/>
      <c r="LR215" s="15"/>
      <c r="LS215" s="15"/>
      <c r="LT215" s="15"/>
      <c r="LU215" s="15"/>
      <c r="LV215" s="15"/>
      <c r="LW215" s="15"/>
      <c r="LX215" s="15"/>
      <c r="LY215" s="15"/>
      <c r="LZ215" s="15"/>
      <c r="MA215" s="15"/>
      <c r="MB215" s="15"/>
      <c r="MC215" s="15"/>
      <c r="MD215" s="15"/>
      <c r="ME215" s="15"/>
      <c r="MF215" s="15"/>
      <c r="MG215" s="15"/>
      <c r="MH215" s="15"/>
      <c r="MI215" s="15"/>
      <c r="MJ215" s="15"/>
      <c r="MK215" s="15"/>
      <c r="ML215" s="15"/>
      <c r="MM215" s="15"/>
      <c r="MN215" s="15"/>
      <c r="MO215" s="15"/>
      <c r="MP215" s="15"/>
      <c r="MQ215" s="15"/>
      <c r="MR215" s="15"/>
      <c r="MS215" s="15"/>
      <c r="MT215" s="15"/>
      <c r="MU215" s="15"/>
      <c r="MV215" s="15"/>
      <c r="MW215" s="15"/>
      <c r="MX215" s="15"/>
      <c r="MY215" s="15"/>
      <c r="MZ215" s="15"/>
      <c r="NA215" s="15"/>
      <c r="NB215" s="15"/>
      <c r="NC215" s="15"/>
      <c r="ND215" s="15"/>
      <c r="NE215" s="15"/>
      <c r="NF215" s="15"/>
      <c r="NG215" s="15"/>
      <c r="NH215" s="15"/>
      <c r="NI215" s="15"/>
      <c r="NJ215" s="15"/>
      <c r="NK215" s="15"/>
      <c r="NL215" s="15"/>
      <c r="NM215" s="15"/>
      <c r="NN215" s="15"/>
      <c r="NO215" s="15"/>
      <c r="NP215" s="15"/>
      <c r="NQ215" s="15"/>
      <c r="NR215" s="15"/>
      <c r="NS215" s="15"/>
      <c r="NT215" s="15"/>
      <c r="NU215" s="15"/>
      <c r="NV215" s="15"/>
      <c r="NW215" s="15"/>
      <c r="NX215" s="15"/>
      <c r="NY215" s="15"/>
      <c r="NZ215" s="15"/>
      <c r="OA215" s="15"/>
      <c r="OB215" s="15"/>
      <c r="OC215" s="15"/>
      <c r="OD215" s="15"/>
      <c r="OE215" s="15"/>
      <c r="OF215" s="15"/>
      <c r="OG215" s="15"/>
      <c r="OH215" s="15"/>
      <c r="OI215" s="15"/>
      <c r="OJ215" s="15"/>
      <c r="OK215" s="15"/>
      <c r="OL215" s="15"/>
      <c r="OM215" s="15"/>
      <c r="ON215" s="15"/>
      <c r="OO215" s="15"/>
      <c r="OP215" s="15"/>
      <c r="OQ215" s="15"/>
      <c r="OR215" s="15"/>
      <c r="OS215" s="15"/>
      <c r="OT215" s="15"/>
      <c r="OU215" s="15"/>
      <c r="OV215" s="15"/>
      <c r="OW215" s="15"/>
      <c r="OX215" s="15"/>
      <c r="OY215" s="15"/>
      <c r="OZ215" s="15"/>
      <c r="PA215" s="15"/>
      <c r="PB215" s="15"/>
      <c r="PC215" s="15"/>
      <c r="PD215" s="15"/>
      <c r="PE215" s="15"/>
      <c r="PF215" s="15"/>
      <c r="PG215" s="15"/>
      <c r="PH215" s="15"/>
      <c r="PI215" s="15"/>
      <c r="PJ215" s="15"/>
      <c r="PK215" s="15"/>
      <c r="PL215" s="15"/>
      <c r="PM215" s="15"/>
      <c r="PN215" s="15"/>
      <c r="PO215" s="15"/>
      <c r="PP215" s="15"/>
      <c r="PQ215" s="15"/>
      <c r="PR215" s="15"/>
      <c r="PS215" s="15"/>
      <c r="PT215" s="15"/>
      <c r="PU215" s="15"/>
      <c r="PV215" s="15"/>
      <c r="PW215" s="15"/>
      <c r="PX215" s="15"/>
      <c r="PY215" s="15"/>
      <c r="PZ215" s="15"/>
      <c r="QA215" s="15"/>
      <c r="QB215" s="15"/>
      <c r="QC215" s="15"/>
      <c r="QD215" s="15"/>
      <c r="QE215" s="15"/>
      <c r="QF215" s="15"/>
      <c r="QG215" s="15"/>
      <c r="QH215" s="15"/>
      <c r="QI215" s="15"/>
      <c r="QJ215" s="15"/>
      <c r="QK215" s="15"/>
      <c r="QL215" s="15"/>
      <c r="QM215" s="15"/>
      <c r="QN215" s="15"/>
      <c r="QO215" s="15"/>
      <c r="QP215" s="15"/>
      <c r="QQ215" s="15"/>
      <c r="QR215" s="15"/>
      <c r="QS215" s="15"/>
      <c r="QT215" s="15"/>
      <c r="QU215" s="15"/>
      <c r="QV215" s="15"/>
      <c r="QW215" s="15"/>
      <c r="QX215" s="15"/>
      <c r="QY215" s="15"/>
      <c r="QZ215" s="15"/>
      <c r="RA215" s="15"/>
      <c r="RB215" s="15"/>
      <c r="RC215" s="15"/>
      <c r="RD215" s="15"/>
      <c r="RE215" s="15"/>
      <c r="RF215" s="15"/>
      <c r="RG215" s="15"/>
      <c r="RH215" s="15"/>
      <c r="RI215" s="15"/>
      <c r="RJ215" s="15"/>
      <c r="RK215" s="15"/>
      <c r="RL215" s="15"/>
      <c r="RM215" s="15"/>
      <c r="RN215" s="15"/>
      <c r="RO215" s="15"/>
      <c r="RP215" s="15"/>
      <c r="RQ215" s="15"/>
      <c r="RR215" s="15"/>
      <c r="RS215" s="15"/>
      <c r="RT215" s="15"/>
      <c r="RU215" s="15"/>
      <c r="RV215" s="15"/>
      <c r="RW215" s="15"/>
      <c r="RX215" s="15"/>
      <c r="RY215" s="15"/>
      <c r="RZ215" s="15"/>
      <c r="SA215" s="15"/>
      <c r="SB215" s="15"/>
      <c r="SC215" s="15"/>
      <c r="SD215" s="15"/>
      <c r="SE215" s="15"/>
      <c r="SF215" s="15"/>
      <c r="SG215" s="15"/>
      <c r="SH215" s="15"/>
      <c r="SI215" s="15"/>
      <c r="SJ215" s="15"/>
      <c r="SK215" s="15"/>
      <c r="SL215" s="15"/>
      <c r="SM215" s="15"/>
      <c r="SN215" s="15"/>
      <c r="SO215" s="15"/>
      <c r="SP215" s="15"/>
      <c r="SQ215" s="15"/>
      <c r="SR215" s="15"/>
      <c r="SS215" s="15"/>
      <c r="ST215" s="15"/>
      <c r="SU215" s="15"/>
      <c r="SV215" s="15"/>
      <c r="SW215" s="15"/>
      <c r="SX215" s="15"/>
      <c r="SY215" s="15"/>
      <c r="SZ215" s="15"/>
      <c r="TA215" s="15"/>
      <c r="TB215" s="15"/>
      <c r="TC215" s="15"/>
      <c r="TD215" s="15"/>
      <c r="TE215" s="15"/>
      <c r="TF215" s="15"/>
      <c r="TG215" s="15"/>
      <c r="TH215" s="15"/>
      <c r="TI215" s="15"/>
      <c r="TJ215" s="15"/>
      <c r="TK215" s="15"/>
      <c r="TL215" s="15"/>
      <c r="TM215" s="15"/>
      <c r="TN215" s="15"/>
      <c r="TO215" s="15"/>
      <c r="TP215" s="15"/>
      <c r="TQ215" s="15"/>
      <c r="TR215" s="15"/>
      <c r="TS215" s="15"/>
      <c r="TT215" s="15"/>
      <c r="TU215" s="15"/>
      <c r="TV215" s="15"/>
      <c r="TW215" s="15"/>
      <c r="TX215" s="15"/>
      <c r="TY215" s="15"/>
      <c r="TZ215" s="15"/>
      <c r="UA215" s="15"/>
      <c r="UB215" s="15"/>
      <c r="UC215" s="15"/>
      <c r="UD215" s="15"/>
      <c r="UE215" s="15"/>
      <c r="UF215" s="15"/>
      <c r="UG215" s="15"/>
      <c r="UH215" s="15"/>
      <c r="UI215" s="15"/>
      <c r="UJ215" s="15"/>
      <c r="UK215" s="15"/>
      <c r="UL215" s="15"/>
      <c r="UM215" s="15"/>
      <c r="UN215" s="15"/>
      <c r="UO215" s="15"/>
      <c r="UP215" s="15"/>
      <c r="UQ215" s="15"/>
      <c r="UR215" s="15"/>
      <c r="US215" s="15"/>
      <c r="UT215" s="15"/>
      <c r="UU215" s="15"/>
      <c r="UV215" s="15"/>
      <c r="UW215" s="15"/>
      <c r="UX215" s="15"/>
      <c r="UY215" s="15"/>
      <c r="UZ215" s="15"/>
      <c r="VA215" s="15"/>
      <c r="VB215" s="15"/>
      <c r="VC215" s="15"/>
      <c r="VD215" s="15"/>
      <c r="VE215" s="15"/>
      <c r="VF215" s="15"/>
      <c r="VG215" s="15"/>
      <c r="VH215" s="15"/>
      <c r="VI215" s="15"/>
      <c r="VJ215" s="15"/>
      <c r="VK215" s="15"/>
      <c r="VL215" s="15"/>
      <c r="VM215" s="15"/>
      <c r="VN215" s="15"/>
      <c r="VO215" s="15"/>
      <c r="VP215" s="15"/>
      <c r="VQ215" s="15"/>
      <c r="VR215" s="15"/>
      <c r="VS215" s="15"/>
      <c r="VT215" s="15"/>
      <c r="VU215" s="15"/>
      <c r="VV215" s="15"/>
      <c r="VW215" s="15"/>
      <c r="VX215" s="15"/>
      <c r="VY215" s="15"/>
      <c r="VZ215" s="15"/>
      <c r="WA215" s="15"/>
      <c r="WB215" s="15"/>
      <c r="WC215" s="15"/>
      <c r="WD215" s="15"/>
      <c r="WE215" s="15"/>
      <c r="WF215" s="15"/>
      <c r="WG215" s="15"/>
      <c r="WH215" s="15"/>
      <c r="WI215" s="15"/>
      <c r="WJ215" s="15"/>
      <c r="WK215" s="15"/>
      <c r="WL215" s="15"/>
      <c r="WM215" s="15"/>
      <c r="WN215" s="15"/>
      <c r="WO215" s="15"/>
      <c r="WP215" s="15"/>
      <c r="WQ215" s="15"/>
      <c r="WR215" s="15"/>
      <c r="WS215" s="15"/>
      <c r="WT215" s="15"/>
      <c r="WU215" s="15"/>
      <c r="WV215" s="15"/>
      <c r="WW215" s="15"/>
      <c r="WX215" s="15"/>
      <c r="WY215" s="15"/>
      <c r="WZ215" s="15"/>
      <c r="XA215" s="15"/>
      <c r="XB215" s="15"/>
      <c r="XC215" s="15"/>
      <c r="XD215" s="15"/>
      <c r="XE215" s="15"/>
      <c r="XF215" s="15"/>
      <c r="XG215" s="15"/>
      <c r="XH215" s="15"/>
      <c r="XI215" s="15"/>
      <c r="XJ215" s="15"/>
      <c r="XK215" s="15"/>
      <c r="XL215" s="15"/>
      <c r="XM215" s="15"/>
      <c r="XN215" s="15"/>
      <c r="XO215" s="15"/>
      <c r="XP215" s="15"/>
      <c r="XQ215" s="15"/>
      <c r="XR215" s="15"/>
      <c r="XS215" s="15"/>
      <c r="XT215" s="15"/>
      <c r="XU215" s="15"/>
      <c r="XV215" s="15"/>
      <c r="XW215" s="15"/>
      <c r="XX215" s="15"/>
      <c r="XY215" s="15"/>
      <c r="XZ215" s="15"/>
      <c r="YA215" s="15"/>
      <c r="YB215" s="15"/>
      <c r="YC215" s="15"/>
      <c r="YD215" s="15"/>
      <c r="YE215" s="15"/>
      <c r="YF215" s="15"/>
      <c r="YG215" s="15"/>
      <c r="YH215" s="15"/>
      <c r="YI215" s="15"/>
      <c r="YJ215" s="15"/>
      <c r="YK215" s="15"/>
      <c r="YL215" s="15"/>
      <c r="YM215" s="15"/>
      <c r="YN215" s="15"/>
      <c r="YO215" s="15"/>
      <c r="YP215" s="15"/>
      <c r="YQ215" s="15"/>
      <c r="YR215" s="15"/>
      <c r="YS215" s="15"/>
      <c r="YT215" s="15"/>
      <c r="YU215" s="15"/>
      <c r="YV215" s="15"/>
      <c r="YW215" s="15"/>
      <c r="YX215" s="15"/>
      <c r="YY215" s="15"/>
      <c r="YZ215" s="15"/>
      <c r="ZA215" s="15"/>
      <c r="ZB215" s="15"/>
      <c r="ZC215" s="15"/>
      <c r="ZD215" s="15"/>
      <c r="ZE215" s="15"/>
      <c r="ZF215" s="15"/>
      <c r="ZG215" s="15"/>
      <c r="ZH215" s="15"/>
      <c r="ZI215" s="15"/>
      <c r="ZJ215" s="15"/>
      <c r="ZK215" s="15"/>
      <c r="ZL215" s="15"/>
      <c r="ZM215" s="15"/>
      <c r="ZN215" s="15"/>
      <c r="ZO215" s="15"/>
      <c r="ZP215" s="15"/>
      <c r="ZQ215" s="15"/>
      <c r="ZR215" s="15"/>
      <c r="ZS215" s="15"/>
      <c r="ZT215" s="15"/>
      <c r="ZU215" s="15"/>
      <c r="ZV215" s="15"/>
      <c r="ZW215" s="15"/>
      <c r="ZX215" s="15"/>
      <c r="ZY215" s="15"/>
      <c r="ZZ215" s="15"/>
      <c r="AAA215" s="15"/>
      <c r="AAB215" s="15"/>
      <c r="AAC215" s="15"/>
      <c r="AAD215" s="15"/>
      <c r="AAE215" s="15"/>
      <c r="AAF215" s="15"/>
      <c r="AAG215" s="15"/>
      <c r="AAH215" s="15"/>
      <c r="AAI215" s="15"/>
      <c r="AAJ215" s="15"/>
      <c r="AAK215" s="15"/>
      <c r="AAL215" s="15"/>
      <c r="AAM215" s="15"/>
      <c r="AAN215" s="15"/>
      <c r="AAO215" s="15"/>
      <c r="AAP215" s="15"/>
      <c r="AAQ215" s="15"/>
      <c r="AAR215" s="15"/>
      <c r="AAS215" s="15"/>
      <c r="AAT215" s="15"/>
      <c r="AAU215" s="15"/>
      <c r="AAV215" s="15"/>
      <c r="AAW215" s="15"/>
      <c r="AAX215" s="15"/>
      <c r="AAY215" s="15"/>
      <c r="AAZ215" s="15"/>
      <c r="ABA215" s="15"/>
      <c r="ABB215" s="15"/>
      <c r="ABC215" s="15"/>
      <c r="ABD215" s="15"/>
      <c r="ABE215" s="15"/>
      <c r="ABF215" s="15"/>
      <c r="ABG215" s="15"/>
      <c r="ABH215" s="15"/>
      <c r="ABI215" s="15"/>
      <c r="ABJ215" s="15"/>
      <c r="ABK215" s="15"/>
      <c r="ABL215" s="15"/>
      <c r="ABM215" s="15"/>
      <c r="ABN215" s="15"/>
      <c r="ABO215" s="15"/>
      <c r="ABP215" s="15"/>
      <c r="ABQ215" s="15"/>
      <c r="ABR215" s="15"/>
      <c r="ABS215" s="15"/>
      <c r="ABT215" s="15"/>
      <c r="ABU215" s="15"/>
      <c r="ABV215" s="15"/>
      <c r="ABW215" s="15"/>
      <c r="ABX215" s="15"/>
      <c r="ABY215" s="15"/>
      <c r="ABZ215" s="15"/>
      <c r="ACA215" s="15"/>
      <c r="ACB215" s="15"/>
      <c r="ACC215" s="15"/>
      <c r="ACD215" s="15"/>
      <c r="ACE215" s="15"/>
      <c r="ACF215" s="15"/>
      <c r="ACG215" s="15"/>
      <c r="ACH215" s="15"/>
      <c r="ACI215" s="15"/>
      <c r="ACJ215" s="15"/>
      <c r="ACK215" s="15"/>
      <c r="ACL215" s="15"/>
      <c r="ACM215" s="15"/>
      <c r="ACN215" s="15"/>
      <c r="ACO215" s="15"/>
      <c r="ACP215" s="15"/>
      <c r="ACQ215" s="15"/>
      <c r="ACR215" s="15"/>
      <c r="ACS215" s="15"/>
      <c r="ACT215" s="15"/>
      <c r="ACU215" s="15"/>
      <c r="ACV215" s="15"/>
      <c r="ACW215" s="15"/>
      <c r="ACX215" s="15"/>
      <c r="ACY215" s="15"/>
      <c r="ACZ215" s="15"/>
      <c r="ADA215" s="15"/>
      <c r="ADB215" s="15"/>
      <c r="ADC215" s="15"/>
      <c r="ADD215" s="15"/>
      <c r="ADE215" s="15"/>
      <c r="ADF215" s="15"/>
      <c r="ADG215" s="15"/>
      <c r="ADH215" s="15"/>
      <c r="ADI215" s="15"/>
      <c r="ADJ215" s="15"/>
      <c r="ADK215" s="15"/>
      <c r="ADL215" s="15"/>
      <c r="ADM215" s="15"/>
      <c r="ADN215" s="15"/>
      <c r="ADO215" s="15"/>
      <c r="ADP215" s="15"/>
      <c r="ADQ215" s="15"/>
      <c r="ADR215" s="15"/>
      <c r="ADS215" s="15"/>
      <c r="ADT215" s="15"/>
      <c r="ADU215" s="15"/>
      <c r="ADV215" s="15"/>
      <c r="ADW215" s="15"/>
      <c r="ADX215" s="15"/>
      <c r="ADY215" s="15"/>
      <c r="ADZ215" s="15"/>
      <c r="AEA215" s="15"/>
      <c r="AEB215" s="15"/>
      <c r="AEC215" s="15"/>
      <c r="AED215" s="15"/>
      <c r="AEE215" s="15"/>
      <c r="AEF215" s="15"/>
      <c r="AEG215" s="15"/>
      <c r="AEH215" s="15"/>
      <c r="AEI215" s="15"/>
      <c r="AEJ215" s="15"/>
      <c r="AEK215" s="15"/>
      <c r="AEL215" s="15"/>
      <c r="AEM215" s="15"/>
      <c r="AEN215" s="15"/>
      <c r="AEO215" s="15"/>
      <c r="AEP215" s="15"/>
      <c r="AEQ215" s="15"/>
      <c r="AER215" s="15"/>
      <c r="AES215" s="15"/>
      <c r="AET215" s="15"/>
      <c r="AEU215" s="15"/>
      <c r="AEV215" s="15"/>
      <c r="AEW215" s="15"/>
      <c r="AEX215" s="15"/>
      <c r="AEY215" s="15"/>
      <c r="AEZ215" s="15"/>
      <c r="AFA215" s="15"/>
      <c r="AFB215" s="15"/>
      <c r="AFC215" s="15"/>
      <c r="AFD215" s="15"/>
      <c r="AFE215" s="15"/>
      <c r="AFF215" s="15"/>
      <c r="AFG215" s="15"/>
      <c r="AFH215" s="15"/>
      <c r="AFI215" s="15"/>
      <c r="AFJ215" s="15"/>
      <c r="AFK215" s="15"/>
      <c r="AFL215" s="15"/>
      <c r="AFM215" s="15"/>
      <c r="AFN215" s="15"/>
      <c r="AFO215" s="15"/>
      <c r="AFP215" s="15"/>
      <c r="AFQ215" s="15"/>
      <c r="AFR215" s="15"/>
      <c r="AFS215" s="15"/>
      <c r="AFT215" s="15"/>
      <c r="AFU215" s="15"/>
      <c r="AFV215" s="15"/>
      <c r="AFW215" s="15"/>
      <c r="AFX215" s="15"/>
      <c r="AFY215" s="15"/>
      <c r="AFZ215" s="15"/>
      <c r="AGA215" s="15"/>
      <c r="AGB215" s="15"/>
      <c r="AGC215" s="15"/>
      <c r="AGD215" s="15"/>
      <c r="AGE215" s="15"/>
      <c r="AGF215" s="15"/>
      <c r="AGG215" s="15"/>
      <c r="AGH215" s="15"/>
      <c r="AGI215" s="15"/>
      <c r="AGJ215" s="15"/>
      <c r="AGK215" s="15"/>
      <c r="AGL215" s="15"/>
      <c r="AGM215" s="15"/>
      <c r="AGN215" s="15"/>
      <c r="AGO215" s="15"/>
      <c r="AGP215" s="15"/>
      <c r="AGQ215" s="15"/>
      <c r="AGR215" s="15"/>
      <c r="AGS215" s="15"/>
      <c r="AGT215" s="15"/>
      <c r="AGU215" s="15"/>
      <c r="AGV215" s="15"/>
      <c r="AGW215" s="15"/>
      <c r="AGX215" s="15"/>
      <c r="AGY215" s="15"/>
      <c r="AGZ215" s="15"/>
      <c r="AHA215" s="15"/>
      <c r="AHB215" s="15"/>
      <c r="AHC215" s="15"/>
      <c r="AHD215" s="15"/>
      <c r="AHE215" s="15"/>
      <c r="AHF215" s="15"/>
      <c r="AHG215" s="15"/>
      <c r="AHH215" s="15"/>
      <c r="AHI215" s="15"/>
      <c r="AHJ215" s="15"/>
      <c r="AHK215" s="15"/>
      <c r="AHL215" s="15"/>
      <c r="AHM215" s="15"/>
      <c r="AHN215" s="15"/>
      <c r="AHO215" s="15"/>
      <c r="AHP215" s="15"/>
      <c r="AHQ215" s="15"/>
      <c r="AHR215" s="15"/>
      <c r="AHS215" s="15"/>
      <c r="AHT215" s="15"/>
      <c r="AHU215" s="15"/>
      <c r="AHV215" s="15"/>
      <c r="AHW215" s="15"/>
      <c r="AHX215" s="15"/>
      <c r="AHY215" s="15"/>
      <c r="AHZ215" s="15"/>
      <c r="AIA215" s="15"/>
      <c r="AIB215" s="15"/>
      <c r="AIC215" s="15"/>
      <c r="AID215" s="15"/>
      <c r="AIE215" s="15"/>
      <c r="AIF215" s="15"/>
      <c r="AIG215" s="15"/>
      <c r="AIH215" s="15"/>
      <c r="AII215" s="15"/>
      <c r="AIJ215" s="15"/>
      <c r="AIK215" s="15"/>
      <c r="AIL215" s="15"/>
      <c r="AIM215" s="15"/>
      <c r="AIN215" s="15"/>
      <c r="AIO215" s="15"/>
      <c r="AIP215" s="15"/>
      <c r="AIQ215" s="15"/>
      <c r="AIR215" s="15"/>
      <c r="AIS215" s="15"/>
      <c r="AIT215" s="15"/>
      <c r="AIU215" s="15"/>
      <c r="AIV215" s="15"/>
      <c r="AIW215" s="15"/>
      <c r="AIX215" s="15"/>
      <c r="AIY215" s="15"/>
      <c r="AIZ215" s="15"/>
      <c r="AJA215" s="15"/>
      <c r="AJB215" s="15"/>
      <c r="AJC215" s="15"/>
      <c r="AJD215" s="15"/>
      <c r="AJE215" s="15"/>
      <c r="AJF215" s="15"/>
      <c r="AJG215" s="15"/>
      <c r="AJH215" s="15"/>
      <c r="AJI215" s="15"/>
      <c r="AJJ215" s="15"/>
      <c r="AJK215" s="15"/>
      <c r="AJL215" s="15"/>
      <c r="AJM215" s="15"/>
      <c r="AJN215" s="15"/>
      <c r="AJO215" s="15"/>
      <c r="AJP215" s="15"/>
      <c r="AJQ215" s="15"/>
      <c r="AJR215" s="15"/>
      <c r="AJS215" s="15"/>
      <c r="AJT215" s="15"/>
      <c r="AJU215" s="15"/>
      <c r="AJV215" s="15"/>
      <c r="AJW215" s="15"/>
      <c r="AJX215" s="15"/>
      <c r="AJY215" s="15"/>
      <c r="AJZ215" s="15"/>
      <c r="AKA215" s="15"/>
      <c r="AKB215" s="15"/>
      <c r="AKC215" s="15"/>
      <c r="AKD215" s="15"/>
      <c r="AKE215" s="15"/>
      <c r="AKF215" s="15"/>
      <c r="AKG215" s="15"/>
      <c r="AKH215" s="15"/>
      <c r="AKI215" s="15"/>
      <c r="AKJ215" s="15"/>
      <c r="AKK215" s="15"/>
      <c r="AKL215" s="15"/>
      <c r="AKM215" s="15"/>
      <c r="AKN215" s="15"/>
      <c r="AKO215" s="15"/>
      <c r="AKP215" s="15"/>
      <c r="AKQ215" s="15"/>
      <c r="AKR215" s="15"/>
      <c r="AKS215" s="15"/>
      <c r="AKT215" s="15"/>
      <c r="AKU215" s="15"/>
      <c r="AKV215" s="15"/>
      <c r="AKW215" s="15"/>
      <c r="AKX215" s="15"/>
      <c r="AKY215" s="15"/>
      <c r="AKZ215" s="15"/>
      <c r="ALA215" s="15"/>
      <c r="ALB215" s="15"/>
      <c r="ALC215" s="15"/>
      <c r="ALD215" s="15"/>
      <c r="ALE215" s="15"/>
      <c r="ALF215" s="15"/>
      <c r="ALG215" s="15"/>
      <c r="ALH215" s="15"/>
      <c r="ALI215" s="15"/>
      <c r="ALJ215" s="15"/>
      <c r="ALK215" s="15"/>
      <c r="ALL215" s="15"/>
      <c r="ALM215" s="15"/>
      <c r="ALN215" s="15"/>
      <c r="ALO215" s="15"/>
      <c r="ALP215" s="15"/>
      <c r="ALQ215" s="15"/>
      <c r="ALR215" s="15"/>
      <c r="ALS215" s="15"/>
      <c r="ALT215" s="15"/>
      <c r="ALU215" s="15"/>
      <c r="ALV215" s="15"/>
      <c r="ALW215" s="15"/>
      <c r="ALX215" s="15"/>
      <c r="ALY215" s="15"/>
      <c r="ALZ215" s="15"/>
      <c r="AMA215" s="15"/>
      <c r="AMB215" s="15"/>
      <c r="AMC215" s="15"/>
      <c r="AMD215" s="15"/>
      <c r="AME215" s="15"/>
      <c r="AMF215" s="15"/>
      <c r="AMG215" s="15"/>
      <c r="AMH215" s="15"/>
      <c r="AMI215" s="15"/>
      <c r="AMJ215" s="15"/>
      <c r="AMK215" s="15"/>
      <c r="AML215" s="15"/>
      <c r="AMM215" s="15"/>
      <c r="AMN215" s="15"/>
      <c r="AMO215" s="15"/>
      <c r="AMP215" s="15"/>
      <c r="AMQ215" s="15"/>
      <c r="AMR215" s="15"/>
      <c r="AMS215" s="15"/>
      <c r="AMT215" s="15"/>
      <c r="AMU215" s="15"/>
      <c r="AMV215" s="15"/>
      <c r="AMW215" s="15"/>
      <c r="AMX215" s="15"/>
      <c r="AMY215" s="15"/>
      <c r="AMZ215" s="15"/>
      <c r="ANA215" s="15"/>
      <c r="ANB215" s="15"/>
      <c r="ANC215" s="15"/>
      <c r="AND215" s="15"/>
      <c r="ANE215" s="15"/>
      <c r="ANF215" s="15"/>
      <c r="ANG215" s="15"/>
      <c r="ANH215" s="15"/>
      <c r="ANI215" s="15"/>
      <c r="ANJ215" s="15"/>
      <c r="ANK215" s="15"/>
      <c r="ANL215" s="15"/>
      <c r="ANM215" s="15"/>
      <c r="ANN215" s="15"/>
      <c r="ANO215" s="15"/>
      <c r="ANP215" s="15"/>
      <c r="ANQ215" s="15"/>
      <c r="ANR215" s="15"/>
      <c r="ANS215" s="15"/>
      <c r="ANT215" s="15"/>
      <c r="ANU215" s="15"/>
      <c r="ANV215" s="15"/>
      <c r="ANW215" s="15"/>
      <c r="ANX215" s="15"/>
      <c r="ANY215" s="15"/>
      <c r="ANZ215" s="15"/>
      <c r="AOA215" s="15"/>
      <c r="AOB215" s="15"/>
      <c r="AOC215" s="15"/>
      <c r="AOD215" s="15"/>
      <c r="AOE215" s="15"/>
      <c r="AOF215" s="15"/>
      <c r="AOG215" s="15"/>
      <c r="AOH215" s="15"/>
      <c r="AOI215" s="15"/>
      <c r="AOJ215" s="15"/>
      <c r="AOK215" s="15"/>
      <c r="AOL215" s="15"/>
      <c r="AOM215" s="15"/>
      <c r="AON215" s="15"/>
      <c r="AOO215" s="15"/>
      <c r="AOP215" s="15"/>
      <c r="AOQ215" s="15"/>
      <c r="AOR215" s="15"/>
      <c r="AOS215" s="15"/>
      <c r="AOT215" s="15"/>
      <c r="AOU215" s="15"/>
      <c r="AOV215" s="15"/>
      <c r="AOW215" s="15"/>
      <c r="AOX215" s="15"/>
      <c r="AOY215" s="15"/>
      <c r="AOZ215" s="15"/>
      <c r="APA215" s="15"/>
      <c r="APB215" s="15"/>
      <c r="APC215" s="15"/>
      <c r="APD215" s="15"/>
      <c r="APE215" s="15"/>
      <c r="APF215" s="15"/>
      <c r="APG215" s="15"/>
      <c r="APH215" s="15"/>
      <c r="API215" s="15"/>
      <c r="APJ215" s="15"/>
      <c r="APK215" s="15"/>
      <c r="APL215" s="15"/>
      <c r="APM215" s="15"/>
      <c r="APN215" s="15"/>
      <c r="APO215" s="15"/>
      <c r="APP215" s="15"/>
      <c r="APQ215" s="15"/>
      <c r="APR215" s="15"/>
      <c r="APS215" s="15"/>
      <c r="APT215" s="15"/>
      <c r="APU215" s="15"/>
      <c r="APV215" s="15"/>
      <c r="APW215" s="15"/>
      <c r="APX215" s="15"/>
      <c r="APY215" s="15"/>
      <c r="APZ215" s="15"/>
      <c r="AQA215" s="15"/>
      <c r="AQB215" s="15"/>
      <c r="AQC215" s="15"/>
      <c r="AQD215" s="15"/>
      <c r="AQE215" s="15"/>
      <c r="AQF215" s="15"/>
      <c r="AQG215" s="15"/>
      <c r="AQH215" s="15"/>
      <c r="AQI215" s="15"/>
      <c r="AQJ215" s="15"/>
      <c r="AQK215" s="15"/>
      <c r="AQL215" s="15"/>
      <c r="AQM215" s="15"/>
      <c r="AQN215" s="15"/>
      <c r="AQO215" s="15"/>
      <c r="AQP215" s="15"/>
      <c r="AQQ215" s="15"/>
      <c r="AQR215" s="15"/>
      <c r="AQS215" s="15"/>
      <c r="AQT215" s="15"/>
      <c r="AQU215" s="15"/>
      <c r="AQV215" s="15"/>
      <c r="AQW215" s="15"/>
      <c r="AQX215" s="15"/>
      <c r="AQY215" s="15"/>
      <c r="AQZ215" s="15"/>
      <c r="ARA215" s="15"/>
      <c r="ARB215" s="15"/>
      <c r="ARC215" s="15"/>
      <c r="ARD215" s="15"/>
      <c r="ARE215" s="15"/>
      <c r="ARF215" s="15"/>
      <c r="ARG215" s="15"/>
      <c r="ARH215" s="15"/>
      <c r="ARI215" s="15"/>
      <c r="ARJ215" s="15"/>
      <c r="ARK215" s="15"/>
      <c r="ARL215" s="15"/>
      <c r="ARM215" s="15"/>
      <c r="ARN215" s="15"/>
      <c r="ARO215" s="15"/>
      <c r="ARP215" s="15"/>
      <c r="ARQ215" s="15"/>
      <c r="ARR215" s="15"/>
      <c r="ARS215" s="15"/>
      <c r="ART215" s="15"/>
      <c r="ARU215" s="15"/>
      <c r="ARV215" s="15"/>
      <c r="ARW215" s="15"/>
      <c r="ARX215" s="15"/>
      <c r="ARY215" s="15"/>
      <c r="ARZ215" s="15"/>
      <c r="ASA215" s="15"/>
      <c r="ASB215" s="15"/>
      <c r="ASC215" s="15"/>
      <c r="ASD215" s="15"/>
      <c r="ASE215" s="15"/>
      <c r="ASF215" s="15"/>
      <c r="ASG215" s="15"/>
      <c r="ASH215" s="15"/>
      <c r="ASI215" s="15"/>
      <c r="ASJ215" s="15"/>
      <c r="ASK215" s="15"/>
      <c r="ASL215" s="15"/>
      <c r="ASM215" s="15"/>
      <c r="ASN215" s="15"/>
      <c r="ASO215" s="15"/>
      <c r="ASP215" s="15"/>
      <c r="ASQ215" s="15"/>
      <c r="ASR215" s="15"/>
      <c r="ASS215" s="15"/>
      <c r="AST215" s="15"/>
      <c r="ASU215" s="15"/>
      <c r="ASV215" s="15"/>
      <c r="ASW215" s="15"/>
      <c r="ASX215" s="15"/>
      <c r="ASY215" s="15"/>
      <c r="ASZ215" s="15"/>
      <c r="ATA215" s="15"/>
      <c r="ATB215" s="15"/>
      <c r="ATC215" s="15"/>
      <c r="ATD215" s="15"/>
      <c r="ATE215" s="15"/>
      <c r="ATF215" s="15"/>
      <c r="ATG215" s="15"/>
      <c r="ATH215" s="15"/>
      <c r="ATI215" s="15"/>
      <c r="ATJ215" s="15"/>
      <c r="ATK215" s="15"/>
      <c r="ATL215" s="15"/>
      <c r="ATM215" s="15"/>
      <c r="ATN215" s="15"/>
      <c r="ATO215" s="15"/>
      <c r="ATP215" s="15"/>
      <c r="ATQ215" s="15"/>
      <c r="ATR215" s="15"/>
      <c r="ATS215" s="15"/>
      <c r="ATT215" s="15"/>
      <c r="ATU215" s="15"/>
      <c r="ATV215" s="15"/>
      <c r="ATW215" s="15"/>
      <c r="ATX215" s="15"/>
      <c r="ATY215" s="15"/>
      <c r="ATZ215" s="15"/>
      <c r="AUA215" s="15"/>
      <c r="AUB215" s="15"/>
      <c r="AUC215" s="15"/>
      <c r="AUD215" s="15"/>
      <c r="AUE215" s="15"/>
      <c r="AUF215" s="15"/>
      <c r="AUG215" s="15"/>
      <c r="AUH215" s="15"/>
      <c r="AUI215" s="15"/>
      <c r="AUJ215" s="15"/>
      <c r="AUK215" s="15"/>
      <c r="AUL215" s="15"/>
      <c r="AUM215" s="15"/>
      <c r="AUN215" s="15"/>
      <c r="AUO215" s="15"/>
      <c r="AUP215" s="15"/>
      <c r="AUQ215" s="15"/>
      <c r="AUR215" s="15"/>
      <c r="AUS215" s="15"/>
      <c r="AUT215" s="15"/>
      <c r="AUU215" s="15"/>
      <c r="AUV215" s="15"/>
      <c r="AUW215" s="15"/>
      <c r="AUX215" s="15"/>
      <c r="AUY215" s="15"/>
      <c r="AUZ215" s="15"/>
      <c r="AVA215" s="15"/>
      <c r="AVB215" s="15"/>
      <c r="AVC215" s="15"/>
      <c r="AVD215" s="15"/>
      <c r="AVE215" s="15"/>
      <c r="AVF215" s="15"/>
      <c r="AVG215" s="15"/>
      <c r="AVH215" s="15"/>
      <c r="AVI215" s="15"/>
      <c r="AVJ215" s="15"/>
      <c r="AVK215" s="15"/>
      <c r="AVL215" s="15"/>
      <c r="AVM215" s="15"/>
      <c r="AVN215" s="15"/>
      <c r="AVO215" s="15"/>
      <c r="AVP215" s="15"/>
      <c r="AVQ215" s="15"/>
      <c r="AVR215" s="15"/>
      <c r="AVS215" s="15"/>
      <c r="AVT215" s="15"/>
      <c r="AVU215" s="15"/>
      <c r="AVV215" s="15"/>
      <c r="AVW215" s="15"/>
      <c r="AVX215" s="15"/>
      <c r="AVY215" s="15"/>
      <c r="AVZ215" s="15"/>
      <c r="AWA215" s="15"/>
      <c r="AWB215" s="15"/>
      <c r="AWC215" s="15"/>
      <c r="AWD215" s="15"/>
      <c r="AWE215" s="15"/>
      <c r="AWF215" s="15"/>
      <c r="AWG215" s="15"/>
      <c r="AWH215" s="15"/>
      <c r="AWI215" s="15"/>
      <c r="AWJ215" s="15"/>
      <c r="AWK215" s="15"/>
      <c r="AWL215" s="15"/>
      <c r="AWM215" s="15"/>
      <c r="AWN215" s="15"/>
      <c r="AWO215" s="15"/>
      <c r="AWP215" s="15"/>
      <c r="AWQ215" s="15"/>
      <c r="AWR215" s="15"/>
      <c r="AWS215" s="15"/>
      <c r="AWT215" s="15"/>
      <c r="AWU215" s="15"/>
      <c r="AWV215" s="15"/>
      <c r="AWW215" s="15"/>
      <c r="AWX215" s="15"/>
      <c r="AWY215" s="15"/>
      <c r="AWZ215" s="15"/>
      <c r="AXA215" s="15"/>
      <c r="AXB215" s="15"/>
      <c r="AXC215" s="15"/>
      <c r="AXD215" s="15"/>
      <c r="AXE215" s="15"/>
      <c r="AXF215" s="15"/>
      <c r="AXG215" s="15"/>
      <c r="AXH215" s="15"/>
      <c r="AXI215" s="15"/>
      <c r="AXJ215" s="15"/>
      <c r="AXK215" s="15"/>
      <c r="AXL215" s="15"/>
      <c r="AXM215" s="15"/>
      <c r="AXN215" s="15"/>
      <c r="AXO215" s="15"/>
      <c r="AXP215" s="15"/>
      <c r="AXQ215" s="15"/>
      <c r="AXR215" s="15"/>
      <c r="AXS215" s="15"/>
      <c r="AXT215" s="15"/>
      <c r="AXU215" s="15"/>
      <c r="AXV215" s="15"/>
      <c r="AXW215" s="15"/>
      <c r="AXX215" s="15"/>
      <c r="AXY215" s="15"/>
      <c r="AXZ215" s="15"/>
      <c r="AYA215" s="15"/>
      <c r="AYB215" s="15"/>
      <c r="AYC215" s="15"/>
      <c r="AYD215" s="15"/>
      <c r="AYE215" s="15"/>
      <c r="AYF215" s="15"/>
      <c r="AYG215" s="15"/>
      <c r="AYH215" s="15"/>
      <c r="AYI215" s="15"/>
      <c r="AYJ215" s="15"/>
      <c r="AYK215" s="15"/>
      <c r="AYL215" s="15"/>
      <c r="AYM215" s="15"/>
      <c r="AYN215" s="15"/>
      <c r="AYO215" s="15"/>
      <c r="AYP215" s="15"/>
      <c r="AYQ215" s="15"/>
      <c r="AYR215" s="15"/>
      <c r="AYS215" s="15"/>
      <c r="AYT215" s="15"/>
      <c r="AYU215" s="15"/>
      <c r="AYV215" s="15"/>
      <c r="AYW215" s="15"/>
      <c r="AYX215" s="15"/>
      <c r="AYY215" s="15"/>
      <c r="AYZ215" s="15"/>
      <c r="AZA215" s="15"/>
      <c r="AZB215" s="15"/>
      <c r="AZC215" s="15"/>
      <c r="AZD215" s="15"/>
      <c r="AZE215" s="15"/>
      <c r="AZF215" s="15"/>
      <c r="AZG215" s="15"/>
      <c r="AZH215" s="15"/>
      <c r="AZI215" s="15"/>
      <c r="AZJ215" s="15"/>
      <c r="AZK215" s="15"/>
      <c r="AZL215" s="15"/>
      <c r="AZM215" s="15"/>
      <c r="AZN215" s="15"/>
      <c r="AZO215" s="15"/>
      <c r="AZP215" s="15"/>
      <c r="AZQ215" s="15"/>
      <c r="AZR215" s="15"/>
      <c r="AZS215" s="15"/>
      <c r="AZT215" s="15"/>
      <c r="AZU215" s="15"/>
      <c r="AZV215" s="15"/>
      <c r="AZW215" s="15"/>
      <c r="AZX215" s="15"/>
      <c r="AZY215" s="15"/>
      <c r="AZZ215" s="15"/>
      <c r="BAA215" s="15"/>
      <c r="BAB215" s="15"/>
      <c r="BAC215" s="15"/>
      <c r="BAD215" s="15"/>
      <c r="BAE215" s="15"/>
      <c r="BAF215" s="15"/>
      <c r="BAG215" s="15"/>
      <c r="BAH215" s="15"/>
      <c r="BAI215" s="15"/>
      <c r="BAJ215" s="15"/>
      <c r="BAK215" s="15"/>
      <c r="BAL215" s="15"/>
      <c r="BAM215" s="15"/>
      <c r="BAN215" s="15"/>
      <c r="BAO215" s="15"/>
      <c r="BAP215" s="15"/>
      <c r="BAQ215" s="15"/>
      <c r="BAR215" s="15"/>
      <c r="BAS215" s="15"/>
      <c r="BAT215" s="15"/>
      <c r="BAU215" s="15"/>
      <c r="BAV215" s="15"/>
      <c r="BAW215" s="15"/>
      <c r="BAX215" s="15"/>
      <c r="BAY215" s="15"/>
      <c r="BAZ215" s="15"/>
      <c r="BBA215" s="15"/>
      <c r="BBB215" s="15"/>
      <c r="BBC215" s="15"/>
      <c r="BBD215" s="15"/>
      <c r="BBE215" s="15"/>
      <c r="BBF215" s="15"/>
      <c r="BBG215" s="15"/>
      <c r="BBH215" s="15"/>
      <c r="BBI215" s="15"/>
      <c r="BBJ215" s="15"/>
      <c r="BBK215" s="15"/>
      <c r="BBL215" s="15"/>
      <c r="BBM215" s="15"/>
      <c r="BBN215" s="15"/>
      <c r="BBO215" s="15"/>
      <c r="BBP215" s="15"/>
      <c r="BBQ215" s="15"/>
      <c r="BBR215" s="15"/>
      <c r="BBS215" s="15"/>
      <c r="BBT215" s="15"/>
      <c r="BBU215" s="15"/>
      <c r="BBV215" s="15"/>
      <c r="BBW215" s="15"/>
      <c r="BBX215" s="15"/>
      <c r="BBY215" s="15"/>
      <c r="BBZ215" s="15"/>
      <c r="BCA215" s="15"/>
      <c r="BCB215" s="15"/>
      <c r="BCC215" s="15"/>
      <c r="BCD215" s="15"/>
      <c r="BCE215" s="15"/>
      <c r="BCF215" s="15"/>
      <c r="BCG215" s="15"/>
      <c r="BCH215" s="15"/>
      <c r="BCI215" s="15"/>
      <c r="BCJ215" s="15"/>
      <c r="BCK215" s="15"/>
      <c r="BCL215" s="15"/>
      <c r="BCM215" s="15"/>
      <c r="BCN215" s="15"/>
      <c r="BCO215" s="15"/>
      <c r="BCP215" s="15"/>
      <c r="BCQ215" s="15"/>
      <c r="BCR215" s="15"/>
      <c r="BCS215" s="15"/>
      <c r="BCT215" s="15"/>
      <c r="BCU215" s="15"/>
      <c r="BCV215" s="15"/>
      <c r="BCW215" s="15"/>
      <c r="BCX215" s="15"/>
      <c r="BCY215" s="15"/>
      <c r="BCZ215" s="15"/>
      <c r="BDA215" s="15"/>
      <c r="BDB215" s="15"/>
      <c r="BDC215" s="15"/>
      <c r="BDD215" s="15"/>
      <c r="BDE215" s="15"/>
      <c r="BDF215" s="15"/>
      <c r="BDG215" s="15"/>
      <c r="BDH215" s="15"/>
      <c r="BDI215" s="15"/>
      <c r="BDJ215" s="15"/>
      <c r="BDK215" s="15"/>
      <c r="BDL215" s="15"/>
      <c r="BDM215" s="15"/>
      <c r="BDN215" s="15"/>
      <c r="BDO215" s="15"/>
      <c r="BDP215" s="15"/>
      <c r="BDQ215" s="15"/>
      <c r="BDR215" s="15"/>
      <c r="BDS215" s="15"/>
      <c r="BDT215" s="15"/>
      <c r="BDU215" s="15"/>
      <c r="BDV215" s="15"/>
      <c r="BDW215" s="15"/>
      <c r="BDX215" s="15"/>
      <c r="BDY215" s="15"/>
      <c r="BDZ215" s="15"/>
      <c r="BEA215" s="15"/>
      <c r="BEB215" s="15"/>
      <c r="BEC215" s="15"/>
      <c r="BED215" s="15"/>
      <c r="BEE215" s="15"/>
      <c r="BEF215" s="15"/>
      <c r="BEG215" s="15"/>
      <c r="BEH215" s="15"/>
      <c r="BEI215" s="15"/>
      <c r="BEJ215" s="15"/>
      <c r="BEK215" s="15"/>
      <c r="BEL215" s="15"/>
      <c r="BEM215" s="15"/>
      <c r="BEN215" s="15"/>
      <c r="BEO215" s="15"/>
      <c r="BEP215" s="15"/>
      <c r="BEQ215" s="15"/>
      <c r="BER215" s="15"/>
      <c r="BES215" s="15"/>
      <c r="BET215" s="15"/>
      <c r="BEU215" s="15"/>
      <c r="BEV215" s="15"/>
      <c r="BEW215" s="15"/>
      <c r="BEX215" s="15"/>
      <c r="BEY215" s="15"/>
      <c r="BEZ215" s="15"/>
      <c r="BFA215" s="15"/>
      <c r="BFB215" s="15"/>
      <c r="BFC215" s="15"/>
      <c r="BFD215" s="15"/>
      <c r="BFE215" s="15"/>
      <c r="BFF215" s="15"/>
      <c r="BFG215" s="15"/>
      <c r="BFH215" s="15"/>
      <c r="BFI215" s="15"/>
      <c r="BFJ215" s="15"/>
      <c r="BFK215" s="15"/>
      <c r="BFL215" s="15"/>
      <c r="BFM215" s="15"/>
      <c r="BFN215" s="15"/>
      <c r="BFO215" s="15"/>
      <c r="BFP215" s="15"/>
      <c r="BFQ215" s="15"/>
      <c r="BFR215" s="15"/>
      <c r="BFS215" s="15"/>
      <c r="BFT215" s="15"/>
      <c r="BFU215" s="15"/>
      <c r="BFV215" s="15"/>
      <c r="BFW215" s="15"/>
      <c r="BFX215" s="15"/>
      <c r="BFY215" s="15"/>
      <c r="BFZ215" s="15"/>
      <c r="BGA215" s="15"/>
      <c r="BGB215" s="15"/>
      <c r="BGC215" s="15"/>
      <c r="BGD215" s="15"/>
      <c r="BGE215" s="15"/>
      <c r="BGF215" s="15"/>
      <c r="BGG215" s="15"/>
      <c r="BGH215" s="15"/>
      <c r="BGI215" s="15"/>
      <c r="BGJ215" s="15"/>
      <c r="BGK215" s="15"/>
      <c r="BGL215" s="15"/>
      <c r="BGM215" s="15"/>
      <c r="BGN215" s="15"/>
      <c r="BGO215" s="15"/>
      <c r="BGP215" s="15"/>
      <c r="BGQ215" s="15"/>
      <c r="BGR215" s="15"/>
      <c r="BGS215" s="15"/>
      <c r="BGT215" s="15"/>
      <c r="BGU215" s="15"/>
      <c r="BGV215" s="15"/>
      <c r="BGW215" s="15"/>
      <c r="BGX215" s="15"/>
      <c r="BGY215" s="15"/>
      <c r="BGZ215" s="15"/>
      <c r="BHA215" s="15"/>
      <c r="BHB215" s="15"/>
      <c r="BHC215" s="15"/>
      <c r="BHD215" s="15"/>
      <c r="BHE215" s="15"/>
      <c r="BHF215" s="15"/>
      <c r="BHG215" s="15"/>
      <c r="BHH215" s="15"/>
      <c r="BHI215" s="15"/>
      <c r="BHJ215" s="15"/>
      <c r="BHK215" s="15"/>
      <c r="BHL215" s="15"/>
      <c r="BHM215" s="15"/>
      <c r="BHN215" s="15"/>
      <c r="BHO215" s="15"/>
      <c r="BHP215" s="15"/>
      <c r="BHQ215" s="15"/>
      <c r="BHR215" s="15"/>
      <c r="BHS215" s="15"/>
      <c r="BHT215" s="15"/>
      <c r="BHU215" s="15"/>
      <c r="BHV215" s="15"/>
      <c r="BHW215" s="15"/>
      <c r="BHX215" s="15"/>
      <c r="BHY215" s="15"/>
      <c r="BHZ215" s="15"/>
      <c r="BIA215" s="15"/>
      <c r="BIB215" s="15"/>
      <c r="BIC215" s="15"/>
      <c r="BID215" s="15"/>
      <c r="BIE215" s="15"/>
      <c r="BIF215" s="15"/>
      <c r="BIG215" s="15"/>
      <c r="BIH215" s="15"/>
      <c r="BII215" s="15"/>
      <c r="BIJ215" s="15"/>
      <c r="BIK215" s="15"/>
      <c r="BIL215" s="15"/>
      <c r="BIM215" s="15"/>
      <c r="BIN215" s="15"/>
      <c r="BIO215" s="15"/>
      <c r="BIP215" s="15"/>
      <c r="BIQ215" s="15"/>
      <c r="BIR215" s="15"/>
      <c r="BIS215" s="15"/>
      <c r="BIT215" s="15"/>
      <c r="BIU215" s="15"/>
      <c r="BIV215" s="15"/>
      <c r="BIW215" s="15"/>
      <c r="BIX215" s="15"/>
      <c r="BIY215" s="15"/>
      <c r="BIZ215" s="15"/>
      <c r="BJA215" s="15"/>
      <c r="BJB215" s="15"/>
      <c r="BJC215" s="15"/>
      <c r="BJD215" s="15"/>
      <c r="BJE215" s="15"/>
      <c r="BJF215" s="15"/>
      <c r="BJG215" s="15"/>
      <c r="BJH215" s="15"/>
      <c r="BJI215" s="15"/>
      <c r="BJJ215" s="15"/>
      <c r="BJK215" s="15"/>
      <c r="BJL215" s="15"/>
      <c r="BJM215" s="15"/>
      <c r="BJN215" s="15"/>
      <c r="BJO215" s="15"/>
      <c r="BJP215" s="15"/>
      <c r="BJQ215" s="15"/>
      <c r="BJR215" s="15"/>
      <c r="BJS215" s="15"/>
      <c r="BJT215" s="15"/>
      <c r="BJU215" s="15"/>
      <c r="BJV215" s="15"/>
      <c r="BJW215" s="15"/>
      <c r="BJX215" s="15"/>
      <c r="BJY215" s="15"/>
      <c r="BJZ215" s="15"/>
      <c r="BKA215" s="15"/>
      <c r="BKB215" s="15"/>
      <c r="BKC215" s="15"/>
      <c r="BKD215" s="15"/>
      <c r="BKE215" s="15"/>
      <c r="BKF215" s="15"/>
      <c r="BKG215" s="15"/>
      <c r="BKH215" s="15"/>
      <c r="BKI215" s="15"/>
      <c r="BKJ215" s="15"/>
      <c r="BKK215" s="15"/>
      <c r="BKL215" s="15"/>
      <c r="BKM215" s="15"/>
      <c r="BKN215" s="15"/>
      <c r="BKO215" s="15"/>
      <c r="BKP215" s="15"/>
      <c r="BKQ215" s="15"/>
      <c r="BKR215" s="15"/>
      <c r="BKS215" s="15"/>
      <c r="BKT215" s="15"/>
      <c r="BKU215" s="15"/>
      <c r="BKV215" s="15"/>
      <c r="BKW215" s="15"/>
      <c r="BKX215" s="15"/>
      <c r="BKY215" s="15"/>
      <c r="BKZ215" s="15"/>
      <c r="BLA215" s="15"/>
      <c r="BLB215" s="15"/>
      <c r="BLC215" s="15"/>
      <c r="BLD215" s="15"/>
      <c r="BLE215" s="15"/>
      <c r="BLF215" s="15"/>
      <c r="BLG215" s="15"/>
      <c r="BLH215" s="15"/>
      <c r="BLI215" s="15"/>
      <c r="BLJ215" s="15"/>
      <c r="BLK215" s="15"/>
      <c r="BLL215" s="15"/>
      <c r="BLM215" s="15"/>
      <c r="BLN215" s="15"/>
      <c r="BLO215" s="15"/>
      <c r="BLP215" s="15"/>
      <c r="BLQ215" s="15"/>
      <c r="BLR215" s="15"/>
      <c r="BLS215" s="15"/>
      <c r="BLT215" s="15"/>
      <c r="BLU215" s="15"/>
      <c r="BLV215" s="15"/>
      <c r="BLW215" s="15"/>
      <c r="BLX215" s="15"/>
      <c r="BLY215" s="15"/>
      <c r="BLZ215" s="15"/>
      <c r="BMA215" s="15"/>
      <c r="BMB215" s="15"/>
      <c r="BMC215" s="15"/>
      <c r="BMD215" s="15"/>
      <c r="BME215" s="15"/>
      <c r="BMF215" s="15"/>
      <c r="BMG215" s="15"/>
      <c r="BMH215" s="15"/>
      <c r="BMI215" s="15"/>
      <c r="BMJ215" s="15"/>
      <c r="BMK215" s="15"/>
      <c r="BML215" s="15"/>
      <c r="BMM215" s="15"/>
      <c r="BMN215" s="15"/>
      <c r="BMO215" s="15"/>
      <c r="BMP215" s="15"/>
      <c r="BMQ215" s="15"/>
      <c r="BMR215" s="15"/>
      <c r="BMS215" s="15"/>
      <c r="BMT215" s="15"/>
      <c r="BMU215" s="15"/>
      <c r="BMV215" s="15"/>
      <c r="BMW215" s="15"/>
      <c r="BMX215" s="15"/>
      <c r="BMY215" s="15"/>
      <c r="BMZ215" s="15"/>
      <c r="BNA215" s="15"/>
      <c r="BNB215" s="15"/>
      <c r="BNC215" s="15"/>
      <c r="BND215" s="15"/>
      <c r="BNE215" s="15"/>
      <c r="BNF215" s="15"/>
      <c r="BNG215" s="15"/>
      <c r="BNH215" s="15"/>
      <c r="BNI215" s="15"/>
      <c r="BNJ215" s="15"/>
      <c r="BNK215" s="15"/>
      <c r="BNL215" s="15"/>
      <c r="BNM215" s="15"/>
      <c r="BNN215" s="15"/>
      <c r="BNO215" s="15"/>
      <c r="BNP215" s="15"/>
      <c r="BNQ215" s="15"/>
      <c r="BNR215" s="15"/>
      <c r="BNS215" s="15"/>
      <c r="BNT215" s="15"/>
      <c r="BNU215" s="15"/>
      <c r="BNV215" s="15"/>
      <c r="BNW215" s="15"/>
      <c r="BNX215" s="15"/>
      <c r="BNY215" s="15"/>
      <c r="BNZ215" s="15"/>
      <c r="BOA215" s="15"/>
      <c r="BOB215" s="15"/>
      <c r="BOC215" s="15"/>
      <c r="BOD215" s="15"/>
      <c r="BOE215" s="15"/>
      <c r="BOF215" s="15"/>
      <c r="BOG215" s="15"/>
      <c r="BOH215" s="15"/>
      <c r="BOI215" s="15"/>
      <c r="BOJ215" s="15"/>
      <c r="BOK215" s="15"/>
      <c r="BOL215" s="15"/>
      <c r="BOM215" s="15"/>
      <c r="BON215" s="15"/>
      <c r="BOO215" s="15"/>
      <c r="BOP215" s="15"/>
      <c r="BOQ215" s="15"/>
      <c r="BOR215" s="15"/>
      <c r="BOS215" s="15"/>
      <c r="BOT215" s="15"/>
      <c r="BOU215" s="15"/>
      <c r="BOV215" s="15"/>
      <c r="BOW215" s="15"/>
      <c r="BOX215" s="15"/>
      <c r="BOY215" s="15"/>
      <c r="BOZ215" s="15"/>
      <c r="BPA215" s="15"/>
      <c r="BPB215" s="15"/>
      <c r="BPC215" s="15"/>
      <c r="BPD215" s="15"/>
      <c r="BPE215" s="15"/>
      <c r="BPF215" s="15"/>
      <c r="BPG215" s="15"/>
      <c r="BPH215" s="15"/>
      <c r="BPI215" s="15"/>
      <c r="BPJ215" s="15"/>
      <c r="BPK215" s="15"/>
      <c r="BPL215" s="15"/>
      <c r="BPM215" s="15"/>
      <c r="BPN215" s="15"/>
      <c r="BPO215" s="15"/>
      <c r="BPP215" s="15"/>
      <c r="BPQ215" s="15"/>
      <c r="BPR215" s="15"/>
      <c r="BPS215" s="15"/>
      <c r="BPT215" s="15"/>
      <c r="BPU215" s="15"/>
      <c r="BPV215" s="15"/>
      <c r="BPW215" s="15"/>
      <c r="BPX215" s="15"/>
      <c r="BPY215" s="15"/>
      <c r="BPZ215" s="15"/>
      <c r="BQA215" s="15"/>
      <c r="BQB215" s="15"/>
      <c r="BQC215" s="15"/>
      <c r="BQD215" s="15"/>
      <c r="BQE215" s="15"/>
      <c r="BQF215" s="15"/>
      <c r="BQG215" s="15"/>
      <c r="BQH215" s="15"/>
      <c r="BQI215" s="15"/>
      <c r="BQJ215" s="15"/>
      <c r="BQK215" s="15"/>
      <c r="BQL215" s="15"/>
      <c r="BQM215" s="15"/>
      <c r="BQN215" s="15"/>
      <c r="BQO215" s="15"/>
      <c r="BQP215" s="15"/>
      <c r="BQQ215" s="15"/>
      <c r="BQR215" s="15"/>
      <c r="BQS215" s="15"/>
      <c r="BQT215" s="15"/>
      <c r="BQU215" s="15"/>
      <c r="BQV215" s="15"/>
      <c r="BQW215" s="15"/>
      <c r="BQX215" s="15"/>
      <c r="BQY215" s="15"/>
      <c r="BQZ215" s="15"/>
      <c r="BRA215" s="15"/>
      <c r="BRB215" s="15"/>
      <c r="BRC215" s="15"/>
      <c r="BRD215" s="15"/>
      <c r="BRE215" s="15"/>
      <c r="BRF215" s="15"/>
      <c r="BRG215" s="15"/>
      <c r="BRH215" s="15"/>
      <c r="BRI215" s="15"/>
      <c r="BRJ215" s="15"/>
      <c r="BRK215" s="15"/>
      <c r="BRL215" s="15"/>
      <c r="BRM215" s="15"/>
      <c r="BRN215" s="15"/>
      <c r="BRO215" s="15"/>
      <c r="BRP215" s="15"/>
      <c r="BRQ215" s="15"/>
      <c r="BRR215" s="15"/>
      <c r="BRS215" s="15"/>
      <c r="BRT215" s="15"/>
      <c r="BRU215" s="15"/>
      <c r="BRV215" s="15"/>
      <c r="BRW215" s="15"/>
      <c r="BRX215" s="15"/>
      <c r="BRY215" s="15"/>
      <c r="BRZ215" s="15"/>
      <c r="BSA215" s="15"/>
      <c r="BSB215" s="15"/>
      <c r="BSC215" s="15"/>
      <c r="BSD215" s="15"/>
      <c r="BSE215" s="15"/>
      <c r="BSF215" s="15"/>
      <c r="BSG215" s="15"/>
      <c r="BSH215" s="15"/>
      <c r="BSI215" s="15"/>
      <c r="BSJ215" s="15"/>
      <c r="BSK215" s="15"/>
      <c r="BSL215" s="15"/>
      <c r="BSM215" s="15"/>
      <c r="BSN215" s="15"/>
      <c r="BSO215" s="15"/>
      <c r="BSP215" s="15"/>
      <c r="BSQ215" s="15"/>
      <c r="BSR215" s="15"/>
      <c r="BSS215" s="15"/>
      <c r="BST215" s="15"/>
      <c r="BSU215" s="15"/>
      <c r="BSV215" s="15"/>
      <c r="BSW215" s="15"/>
      <c r="BSX215" s="15"/>
      <c r="BSY215" s="15"/>
      <c r="BSZ215" s="15"/>
      <c r="BTA215" s="15"/>
      <c r="BTB215" s="15"/>
      <c r="BTC215" s="15"/>
      <c r="BTD215" s="15"/>
      <c r="BTE215" s="15"/>
      <c r="BTF215" s="15"/>
      <c r="BTG215" s="15"/>
      <c r="BTH215" s="15"/>
      <c r="BTI215" s="15"/>
      <c r="BTJ215" s="15"/>
      <c r="BTK215" s="15"/>
      <c r="BTL215" s="15"/>
      <c r="BTM215" s="15"/>
      <c r="BTN215" s="15"/>
      <c r="BTO215" s="15"/>
      <c r="BTP215" s="15"/>
      <c r="BTQ215" s="15"/>
      <c r="BTR215" s="15"/>
      <c r="BTS215" s="15"/>
      <c r="BTT215" s="15"/>
      <c r="BTU215" s="15"/>
      <c r="BTV215" s="15"/>
      <c r="BTW215" s="15"/>
      <c r="BTX215" s="15"/>
      <c r="BTY215" s="15"/>
      <c r="BTZ215" s="15"/>
      <c r="BUA215" s="15"/>
      <c r="BUB215" s="15"/>
      <c r="BUC215" s="15"/>
      <c r="BUD215" s="15"/>
      <c r="BUE215" s="15"/>
      <c r="BUF215" s="15"/>
      <c r="BUG215" s="15"/>
      <c r="BUH215" s="15"/>
      <c r="BUI215" s="15"/>
      <c r="BUJ215" s="15"/>
      <c r="BUK215" s="15"/>
      <c r="BUL215" s="15"/>
      <c r="BUM215" s="15"/>
      <c r="BUN215" s="15"/>
      <c r="BUO215" s="15"/>
      <c r="BUP215" s="15"/>
      <c r="BUQ215" s="15"/>
      <c r="BUR215" s="15"/>
      <c r="BUS215" s="15"/>
      <c r="BUT215" s="15"/>
      <c r="BUU215" s="15"/>
      <c r="BUV215" s="15"/>
      <c r="BUW215" s="15"/>
      <c r="BUX215" s="15"/>
      <c r="BUY215" s="15"/>
      <c r="BUZ215" s="15"/>
      <c r="BVA215" s="15"/>
      <c r="BVB215" s="15"/>
      <c r="BVC215" s="15"/>
      <c r="BVD215" s="15"/>
      <c r="BVE215" s="15"/>
      <c r="BVF215" s="15"/>
      <c r="BVG215" s="15"/>
      <c r="BVH215" s="15"/>
      <c r="BVI215" s="15"/>
      <c r="BVJ215" s="15"/>
      <c r="BVK215" s="15"/>
      <c r="BVL215" s="15"/>
      <c r="BVM215" s="15"/>
      <c r="BVN215" s="15"/>
      <c r="BVO215" s="15"/>
      <c r="BVP215" s="15"/>
      <c r="BVQ215" s="15"/>
      <c r="BVR215" s="15"/>
      <c r="BVS215" s="15"/>
      <c r="BVT215" s="15"/>
      <c r="BVU215" s="15"/>
      <c r="BVV215" s="15"/>
      <c r="BVW215" s="15"/>
      <c r="BVX215" s="15"/>
      <c r="BVY215" s="15"/>
      <c r="BVZ215" s="15"/>
      <c r="BWA215" s="15"/>
      <c r="BWB215" s="15"/>
      <c r="BWC215" s="15"/>
      <c r="BWD215" s="15"/>
      <c r="BWE215" s="15"/>
      <c r="BWF215" s="15"/>
      <c r="BWG215" s="15"/>
      <c r="BWH215" s="15"/>
      <c r="BWI215" s="15"/>
      <c r="BWJ215" s="15"/>
      <c r="BWK215" s="15"/>
      <c r="BWL215" s="15"/>
      <c r="BWM215" s="15"/>
      <c r="BWN215" s="15"/>
      <c r="BWO215" s="15"/>
      <c r="BWP215" s="15"/>
      <c r="BWQ215" s="15"/>
      <c r="BWR215" s="15"/>
      <c r="BWS215" s="15"/>
      <c r="BWT215" s="15"/>
      <c r="BWU215" s="15"/>
      <c r="BWV215" s="15"/>
      <c r="BWW215" s="15"/>
      <c r="BWX215" s="15"/>
      <c r="BWY215" s="15"/>
      <c r="BWZ215" s="15"/>
      <c r="BXA215" s="15"/>
      <c r="BXB215" s="15"/>
      <c r="BXC215" s="15"/>
      <c r="BXD215" s="15"/>
      <c r="BXE215" s="15"/>
      <c r="BXF215" s="15"/>
      <c r="BXG215" s="15"/>
      <c r="BXH215" s="15"/>
      <c r="BXI215" s="15"/>
      <c r="BXJ215" s="15"/>
      <c r="BXK215" s="15"/>
      <c r="BXL215" s="15"/>
      <c r="BXM215" s="15"/>
      <c r="BXN215" s="15"/>
      <c r="BXO215" s="15"/>
      <c r="BXP215" s="15"/>
      <c r="BXQ215" s="15"/>
      <c r="BXR215" s="15"/>
      <c r="BXS215" s="15"/>
      <c r="BXT215" s="15"/>
      <c r="BXU215" s="15"/>
      <c r="BXV215" s="15"/>
      <c r="BXW215" s="15"/>
      <c r="BXX215" s="15"/>
      <c r="BXY215" s="15"/>
      <c r="BXZ215" s="15"/>
      <c r="BYA215" s="15"/>
      <c r="BYB215" s="15"/>
      <c r="BYC215" s="15"/>
      <c r="BYD215" s="15"/>
      <c r="BYE215" s="15"/>
      <c r="BYF215" s="15"/>
      <c r="BYG215" s="15"/>
      <c r="BYH215" s="15"/>
      <c r="BYI215" s="15"/>
      <c r="BYJ215" s="15"/>
      <c r="BYK215" s="15"/>
      <c r="BYL215" s="15"/>
      <c r="BYM215" s="15"/>
      <c r="BYN215" s="15"/>
      <c r="BYO215" s="15"/>
      <c r="BYP215" s="15"/>
      <c r="BYQ215" s="15"/>
      <c r="BYR215" s="15"/>
      <c r="BYS215" s="15"/>
      <c r="BYT215" s="15"/>
      <c r="BYU215" s="15"/>
      <c r="BYV215" s="15"/>
      <c r="BYW215" s="15"/>
      <c r="BYX215" s="15"/>
      <c r="BYY215" s="15"/>
      <c r="BYZ215" s="15"/>
      <c r="BZA215" s="15"/>
      <c r="BZB215" s="15"/>
      <c r="BZC215" s="15"/>
      <c r="BZD215" s="15"/>
      <c r="BZE215" s="15"/>
      <c r="BZF215" s="15"/>
      <c r="BZG215" s="15"/>
      <c r="BZH215" s="15"/>
      <c r="BZI215" s="15"/>
      <c r="BZJ215" s="15"/>
      <c r="BZK215" s="15"/>
      <c r="BZL215" s="15"/>
      <c r="BZM215" s="15"/>
      <c r="BZN215" s="15"/>
      <c r="BZO215" s="15"/>
      <c r="BZP215" s="15"/>
      <c r="BZQ215" s="15"/>
      <c r="BZR215" s="15"/>
      <c r="BZS215" s="15"/>
      <c r="BZT215" s="15"/>
      <c r="BZU215" s="15"/>
      <c r="BZV215" s="15"/>
      <c r="BZW215" s="15"/>
      <c r="BZX215" s="15"/>
      <c r="BZY215" s="15"/>
      <c r="BZZ215" s="15"/>
      <c r="CAA215" s="15"/>
      <c r="CAB215" s="15"/>
      <c r="CAC215" s="15"/>
      <c r="CAD215" s="15"/>
      <c r="CAE215" s="15"/>
      <c r="CAF215" s="15"/>
      <c r="CAG215" s="15"/>
      <c r="CAH215" s="15"/>
      <c r="CAI215" s="15"/>
      <c r="CAJ215" s="15"/>
      <c r="CAK215" s="15"/>
      <c r="CAL215" s="15"/>
      <c r="CAM215" s="15"/>
      <c r="CAN215" s="15"/>
      <c r="CAO215" s="15"/>
      <c r="CAP215" s="15"/>
      <c r="CAQ215" s="15"/>
      <c r="CAR215" s="15"/>
      <c r="CAS215" s="15"/>
      <c r="CAT215" s="15"/>
      <c r="CAU215" s="15"/>
      <c r="CAV215" s="15"/>
      <c r="CAW215" s="15"/>
      <c r="CAX215" s="15"/>
      <c r="CAY215" s="15"/>
      <c r="CAZ215" s="15"/>
      <c r="CBA215" s="15"/>
      <c r="CBB215" s="15"/>
      <c r="CBC215" s="15"/>
      <c r="CBD215" s="15"/>
      <c r="CBE215" s="15"/>
      <c r="CBF215" s="15"/>
      <c r="CBG215" s="15"/>
      <c r="CBH215" s="15"/>
      <c r="CBI215" s="15"/>
      <c r="CBJ215" s="15"/>
      <c r="CBK215" s="15"/>
      <c r="CBL215" s="15"/>
      <c r="CBM215" s="15"/>
      <c r="CBN215" s="15"/>
      <c r="CBO215" s="15"/>
      <c r="CBP215" s="15"/>
      <c r="CBQ215" s="15"/>
      <c r="CBR215" s="15"/>
      <c r="CBS215" s="15"/>
      <c r="CBT215" s="15"/>
      <c r="CBU215" s="15"/>
      <c r="CBV215" s="15"/>
      <c r="CBW215" s="15"/>
      <c r="CBX215" s="15"/>
      <c r="CBY215" s="15"/>
      <c r="CBZ215" s="15"/>
      <c r="CCA215" s="15"/>
      <c r="CCB215" s="15"/>
      <c r="CCC215" s="15"/>
      <c r="CCD215" s="15"/>
      <c r="CCE215" s="15"/>
      <c r="CCF215" s="15"/>
      <c r="CCG215" s="15"/>
      <c r="CCH215" s="15"/>
      <c r="CCI215" s="15"/>
      <c r="CCJ215" s="15"/>
      <c r="CCK215" s="15"/>
      <c r="CCL215" s="15"/>
      <c r="CCM215" s="15"/>
      <c r="CCN215" s="15"/>
      <c r="CCO215" s="15"/>
      <c r="CCP215" s="15"/>
      <c r="CCQ215" s="15"/>
      <c r="CCR215" s="15"/>
      <c r="CCS215" s="15"/>
      <c r="CCT215" s="15"/>
      <c r="CCU215" s="15"/>
      <c r="CCV215" s="15"/>
      <c r="CCW215" s="15"/>
      <c r="CCX215" s="15"/>
      <c r="CCY215" s="15"/>
      <c r="CCZ215" s="15"/>
      <c r="CDA215" s="15"/>
      <c r="CDB215" s="15"/>
      <c r="CDC215" s="15"/>
      <c r="CDD215" s="15"/>
      <c r="CDE215" s="15"/>
      <c r="CDF215" s="15"/>
      <c r="CDG215" s="15"/>
      <c r="CDH215" s="15"/>
      <c r="CDI215" s="15"/>
      <c r="CDJ215" s="15"/>
      <c r="CDK215" s="15"/>
      <c r="CDL215" s="15"/>
      <c r="CDM215" s="15"/>
      <c r="CDN215" s="15"/>
      <c r="CDO215" s="15"/>
      <c r="CDP215" s="15"/>
      <c r="CDQ215" s="15"/>
      <c r="CDR215" s="15"/>
      <c r="CDS215" s="15"/>
      <c r="CDT215" s="15"/>
      <c r="CDU215" s="15"/>
      <c r="CDV215" s="15"/>
      <c r="CDW215" s="15"/>
      <c r="CDX215" s="15"/>
      <c r="CDY215" s="15"/>
      <c r="CDZ215" s="15"/>
      <c r="CEA215" s="15"/>
      <c r="CEB215" s="15"/>
      <c r="CEC215" s="15"/>
      <c r="CED215" s="15"/>
      <c r="CEE215" s="15"/>
      <c r="CEF215" s="15"/>
      <c r="CEG215" s="15"/>
      <c r="CEH215" s="15"/>
      <c r="CEI215" s="15"/>
      <c r="CEJ215" s="15"/>
      <c r="CEK215" s="15"/>
      <c r="CEL215" s="15"/>
      <c r="CEM215" s="15"/>
      <c r="CEN215" s="15"/>
      <c r="CEO215" s="15"/>
      <c r="CEP215" s="15"/>
      <c r="CEQ215" s="15"/>
      <c r="CER215" s="15"/>
      <c r="CES215" s="15"/>
      <c r="CET215" s="15"/>
      <c r="CEU215" s="15"/>
      <c r="CEV215" s="15"/>
      <c r="CEW215" s="15"/>
      <c r="CEX215" s="15"/>
      <c r="CEY215" s="15"/>
      <c r="CEZ215" s="15"/>
      <c r="CFA215" s="15"/>
      <c r="CFB215" s="15"/>
      <c r="CFC215" s="15"/>
      <c r="CFD215" s="15"/>
      <c r="CFE215" s="15"/>
      <c r="CFF215" s="15"/>
      <c r="CFG215" s="15"/>
      <c r="CFH215" s="15"/>
      <c r="CFI215" s="15"/>
      <c r="CFJ215" s="15"/>
      <c r="CFK215" s="15"/>
      <c r="CFL215" s="15"/>
      <c r="CFM215" s="15"/>
      <c r="CFN215" s="15"/>
      <c r="CFO215" s="15"/>
      <c r="CFP215" s="15"/>
      <c r="CFQ215" s="15"/>
      <c r="CFR215" s="15"/>
      <c r="CFS215" s="15"/>
      <c r="CFT215" s="15"/>
      <c r="CFU215" s="15"/>
      <c r="CFV215" s="15"/>
      <c r="CFW215" s="15"/>
      <c r="CFX215" s="15"/>
      <c r="CFY215" s="15"/>
      <c r="CFZ215" s="15"/>
      <c r="CGA215" s="15"/>
      <c r="CGB215" s="15"/>
      <c r="CGC215" s="15"/>
      <c r="CGD215" s="15"/>
      <c r="CGE215" s="15"/>
      <c r="CGF215" s="15"/>
      <c r="CGG215" s="15"/>
      <c r="CGH215" s="15"/>
      <c r="CGI215" s="15"/>
      <c r="CGJ215" s="15"/>
      <c r="CGK215" s="15"/>
      <c r="CGL215" s="15"/>
      <c r="CGM215" s="15"/>
      <c r="CGN215" s="15"/>
      <c r="CGO215" s="15"/>
      <c r="CGP215" s="15"/>
      <c r="CGQ215" s="15"/>
      <c r="CGR215" s="15"/>
      <c r="CGS215" s="15"/>
      <c r="CGT215" s="15"/>
      <c r="CGU215" s="15"/>
      <c r="CGV215" s="15"/>
      <c r="CGW215" s="15"/>
      <c r="CGX215" s="15"/>
      <c r="CGY215" s="15"/>
      <c r="CGZ215" s="15"/>
      <c r="CHA215" s="15"/>
      <c r="CHB215" s="15"/>
      <c r="CHC215" s="15"/>
      <c r="CHD215" s="15"/>
      <c r="CHE215" s="15"/>
      <c r="CHF215" s="15"/>
      <c r="CHG215" s="15"/>
      <c r="CHH215" s="15"/>
      <c r="CHI215" s="15"/>
      <c r="CHJ215" s="15"/>
      <c r="CHK215" s="15"/>
      <c r="CHL215" s="15"/>
      <c r="CHM215" s="15"/>
      <c r="CHN215" s="15"/>
      <c r="CHO215" s="15"/>
      <c r="CHP215" s="15"/>
      <c r="CHQ215" s="15"/>
      <c r="CHR215" s="15"/>
      <c r="CHS215" s="15"/>
      <c r="CHT215" s="15"/>
      <c r="CHU215" s="15"/>
      <c r="CHV215" s="15"/>
      <c r="CHW215" s="15"/>
      <c r="CHX215" s="15"/>
      <c r="CHY215" s="15"/>
      <c r="CHZ215" s="15"/>
      <c r="CIA215" s="15"/>
      <c r="CIB215" s="15"/>
      <c r="CIC215" s="15"/>
      <c r="CID215" s="15"/>
      <c r="CIE215" s="15"/>
      <c r="CIF215" s="15"/>
      <c r="CIG215" s="15"/>
      <c r="CIH215" s="15"/>
      <c r="CII215" s="15"/>
      <c r="CIJ215" s="15"/>
      <c r="CIK215" s="15"/>
      <c r="CIL215" s="15"/>
      <c r="CIM215" s="15"/>
      <c r="CIN215" s="15"/>
      <c r="CIO215" s="15"/>
      <c r="CIP215" s="15"/>
      <c r="CIQ215" s="15"/>
      <c r="CIR215" s="15"/>
      <c r="CIS215" s="15"/>
      <c r="CIT215" s="15"/>
      <c r="CIU215" s="15"/>
      <c r="CIV215" s="15"/>
      <c r="CIW215" s="15"/>
      <c r="CIX215" s="15"/>
      <c r="CIY215" s="15"/>
      <c r="CIZ215" s="15"/>
      <c r="CJA215" s="15"/>
      <c r="CJB215" s="15"/>
      <c r="CJC215" s="15"/>
      <c r="CJD215" s="15"/>
      <c r="CJE215" s="15"/>
      <c r="CJF215" s="15"/>
      <c r="CJG215" s="15"/>
      <c r="CJH215" s="15"/>
      <c r="CJI215" s="15"/>
      <c r="CJJ215" s="15"/>
      <c r="CJK215" s="15"/>
      <c r="CJL215" s="15"/>
      <c r="CJM215" s="15"/>
      <c r="CJN215" s="15"/>
      <c r="CJO215" s="15"/>
      <c r="CJP215" s="15"/>
      <c r="CJQ215" s="15"/>
      <c r="CJR215" s="15"/>
      <c r="CJS215" s="15"/>
      <c r="CJT215" s="15"/>
      <c r="CJU215" s="15"/>
      <c r="CJV215" s="15"/>
      <c r="CJW215" s="15"/>
      <c r="CJX215" s="15"/>
      <c r="CJY215" s="15"/>
      <c r="CJZ215" s="15"/>
      <c r="CKA215" s="15"/>
      <c r="CKB215" s="15"/>
      <c r="CKC215" s="15"/>
      <c r="CKD215" s="15"/>
      <c r="CKE215" s="15"/>
      <c r="CKF215" s="15"/>
      <c r="CKG215" s="15"/>
      <c r="CKH215" s="15"/>
      <c r="CKI215" s="15"/>
      <c r="CKJ215" s="15"/>
      <c r="CKK215" s="15"/>
      <c r="CKL215" s="15"/>
      <c r="CKM215" s="15"/>
      <c r="CKN215" s="15"/>
      <c r="CKO215" s="15"/>
      <c r="CKP215" s="15"/>
      <c r="CKQ215" s="15"/>
      <c r="CKR215" s="15"/>
      <c r="CKS215" s="15"/>
      <c r="CKT215" s="15"/>
      <c r="CKU215" s="15"/>
      <c r="CKV215" s="15"/>
      <c r="CKW215" s="15"/>
      <c r="CKX215" s="15"/>
      <c r="CKY215" s="15"/>
      <c r="CKZ215" s="15"/>
      <c r="CLA215" s="15"/>
      <c r="CLB215" s="15"/>
      <c r="CLC215" s="15"/>
      <c r="CLD215" s="15"/>
      <c r="CLE215" s="15"/>
      <c r="CLF215" s="15"/>
      <c r="CLG215" s="15"/>
      <c r="CLH215" s="15"/>
      <c r="CLI215" s="15"/>
      <c r="CLJ215" s="15"/>
      <c r="CLK215" s="15"/>
      <c r="CLL215" s="15"/>
      <c r="CLM215" s="15"/>
      <c r="CLN215" s="15"/>
      <c r="CLO215" s="15"/>
      <c r="CLP215" s="15"/>
      <c r="CLQ215" s="15"/>
      <c r="CLR215" s="15"/>
      <c r="CLS215" s="15"/>
      <c r="CLT215" s="15"/>
      <c r="CLU215" s="15"/>
      <c r="CLV215" s="15"/>
      <c r="CLW215" s="15"/>
      <c r="CLX215" s="15"/>
      <c r="CLY215" s="15"/>
      <c r="CLZ215" s="15"/>
      <c r="CMA215" s="15"/>
      <c r="CMB215" s="15"/>
      <c r="CMC215" s="15"/>
      <c r="CMD215" s="15"/>
      <c r="CME215" s="15"/>
      <c r="CMF215" s="15"/>
      <c r="CMG215" s="15"/>
      <c r="CMH215" s="15"/>
      <c r="CMI215" s="15"/>
      <c r="CMJ215" s="15"/>
      <c r="CMK215" s="15"/>
      <c r="CML215" s="15"/>
      <c r="CMM215" s="15"/>
      <c r="CMN215" s="15"/>
      <c r="CMO215" s="15"/>
      <c r="CMP215" s="15"/>
      <c r="CMQ215" s="15"/>
      <c r="CMR215" s="15"/>
      <c r="CMS215" s="15"/>
      <c r="CMT215" s="15"/>
      <c r="CMU215" s="15"/>
      <c r="CMV215" s="15"/>
      <c r="CMW215" s="15"/>
      <c r="CMX215" s="15"/>
      <c r="CMY215" s="15"/>
      <c r="CMZ215" s="15"/>
      <c r="CNA215" s="15"/>
      <c r="CNB215" s="15"/>
      <c r="CNC215" s="15"/>
      <c r="CND215" s="15"/>
      <c r="CNE215" s="15"/>
      <c r="CNF215" s="15"/>
      <c r="CNG215" s="15"/>
      <c r="CNH215" s="15"/>
      <c r="CNI215" s="15"/>
      <c r="CNJ215" s="15"/>
      <c r="CNK215" s="15"/>
      <c r="CNL215" s="15"/>
      <c r="CNM215" s="15"/>
      <c r="CNN215" s="15"/>
      <c r="CNO215" s="15"/>
      <c r="CNP215" s="15"/>
      <c r="CNQ215" s="15"/>
      <c r="CNR215" s="15"/>
      <c r="CNS215" s="15"/>
      <c r="CNT215" s="15"/>
      <c r="CNU215" s="15"/>
      <c r="CNV215" s="15"/>
      <c r="CNW215" s="15"/>
      <c r="CNX215" s="15"/>
      <c r="CNY215" s="15"/>
      <c r="CNZ215" s="15"/>
      <c r="COA215" s="15"/>
      <c r="COB215" s="15"/>
      <c r="COC215" s="15"/>
      <c r="COD215" s="15"/>
      <c r="COE215" s="15"/>
      <c r="COF215" s="15"/>
      <c r="COG215" s="15"/>
      <c r="COH215" s="15"/>
      <c r="COI215" s="15"/>
      <c r="COJ215" s="15"/>
      <c r="COK215" s="15"/>
      <c r="COL215" s="15"/>
      <c r="COM215" s="15"/>
      <c r="CON215" s="15"/>
      <c r="COO215" s="15"/>
      <c r="COP215" s="15"/>
      <c r="COQ215" s="15"/>
      <c r="COR215" s="15"/>
      <c r="COS215" s="15"/>
      <c r="COT215" s="15"/>
      <c r="COU215" s="15"/>
      <c r="COV215" s="15"/>
      <c r="COW215" s="15"/>
      <c r="COX215" s="15"/>
      <c r="COY215" s="15"/>
      <c r="COZ215" s="15"/>
      <c r="CPA215" s="15"/>
      <c r="CPB215" s="15"/>
      <c r="CPC215" s="15"/>
      <c r="CPD215" s="15"/>
      <c r="CPE215" s="15"/>
      <c r="CPF215" s="15"/>
      <c r="CPG215" s="15"/>
      <c r="CPH215" s="15"/>
      <c r="CPI215" s="15"/>
      <c r="CPJ215" s="15"/>
      <c r="CPK215" s="15"/>
      <c r="CPL215" s="15"/>
      <c r="CPM215" s="15"/>
      <c r="CPN215" s="15"/>
      <c r="CPO215" s="15"/>
      <c r="CPP215" s="15"/>
      <c r="CPQ215" s="15"/>
      <c r="CPR215" s="15"/>
      <c r="CPS215" s="15"/>
      <c r="CPT215" s="15"/>
      <c r="CPU215" s="15"/>
      <c r="CPV215" s="15"/>
      <c r="CPW215" s="15"/>
      <c r="CPX215" s="15"/>
      <c r="CPY215" s="15"/>
      <c r="CPZ215" s="15"/>
      <c r="CQA215" s="15"/>
      <c r="CQB215" s="15"/>
      <c r="CQC215" s="15"/>
      <c r="CQD215" s="15"/>
      <c r="CQE215" s="15"/>
      <c r="CQF215" s="15"/>
      <c r="CQG215" s="15"/>
      <c r="CQH215" s="15"/>
      <c r="CQI215" s="15"/>
      <c r="CQJ215" s="15"/>
      <c r="CQK215" s="15"/>
      <c r="CQL215" s="15"/>
      <c r="CQM215" s="15"/>
      <c r="CQN215" s="15"/>
      <c r="CQO215" s="15"/>
      <c r="CQP215" s="15"/>
      <c r="CQQ215" s="15"/>
      <c r="CQR215" s="15"/>
      <c r="CQS215" s="15"/>
      <c r="CQT215" s="15"/>
      <c r="CQU215" s="15"/>
      <c r="CQV215" s="15"/>
      <c r="CQW215" s="15"/>
      <c r="CQX215" s="15"/>
      <c r="CQY215" s="15"/>
      <c r="CQZ215" s="15"/>
      <c r="CRA215" s="15"/>
      <c r="CRB215" s="15"/>
      <c r="CRC215" s="15"/>
      <c r="CRD215" s="15"/>
      <c r="CRE215" s="15"/>
      <c r="CRF215" s="15"/>
      <c r="CRG215" s="15"/>
      <c r="CRH215" s="15"/>
      <c r="CRI215" s="15"/>
      <c r="CRJ215" s="15"/>
      <c r="CRK215" s="15"/>
      <c r="CRL215" s="15"/>
      <c r="CRM215" s="15"/>
      <c r="CRN215" s="15"/>
      <c r="CRO215" s="15"/>
      <c r="CRP215" s="15"/>
      <c r="CRQ215" s="15"/>
      <c r="CRR215" s="15"/>
      <c r="CRS215" s="15"/>
      <c r="CRT215" s="15"/>
      <c r="CRU215" s="15"/>
      <c r="CRV215" s="15"/>
      <c r="CRW215" s="15"/>
      <c r="CRX215" s="15"/>
      <c r="CRY215" s="15"/>
      <c r="CRZ215" s="15"/>
      <c r="CSA215" s="15"/>
      <c r="CSB215" s="15"/>
      <c r="CSC215" s="15"/>
      <c r="CSD215" s="15"/>
      <c r="CSE215" s="15"/>
      <c r="CSF215" s="15"/>
      <c r="CSG215" s="15"/>
      <c r="CSH215" s="15"/>
      <c r="CSI215" s="15"/>
      <c r="CSJ215" s="15"/>
      <c r="CSK215" s="15"/>
      <c r="CSL215" s="15"/>
      <c r="CSM215" s="15"/>
      <c r="CSN215" s="15"/>
      <c r="CSO215" s="15"/>
      <c r="CSP215" s="15"/>
      <c r="CSQ215" s="15"/>
      <c r="CSR215" s="15"/>
      <c r="CSS215" s="15"/>
      <c r="CST215" s="15"/>
      <c r="CSU215" s="15"/>
      <c r="CSV215" s="15"/>
      <c r="CSW215" s="15"/>
      <c r="CSX215" s="15"/>
      <c r="CSY215" s="15"/>
      <c r="CSZ215" s="15"/>
      <c r="CTA215" s="15"/>
      <c r="CTB215" s="15"/>
      <c r="CTC215" s="15"/>
      <c r="CTD215" s="15"/>
      <c r="CTE215" s="15"/>
      <c r="CTF215" s="15"/>
      <c r="CTG215" s="15"/>
      <c r="CTH215" s="15"/>
      <c r="CTI215" s="15"/>
      <c r="CTJ215" s="15"/>
      <c r="CTK215" s="15"/>
      <c r="CTL215" s="15"/>
      <c r="CTM215" s="15"/>
      <c r="CTN215" s="15"/>
      <c r="CTO215" s="15"/>
      <c r="CTP215" s="15"/>
      <c r="CTQ215" s="15"/>
      <c r="CTR215" s="15"/>
      <c r="CTS215" s="15"/>
      <c r="CTT215" s="15"/>
      <c r="CTU215" s="15"/>
      <c r="CTV215" s="15"/>
      <c r="CTW215" s="15"/>
      <c r="CTX215" s="15"/>
      <c r="CTY215" s="15"/>
      <c r="CTZ215" s="15"/>
      <c r="CUA215" s="15"/>
      <c r="CUB215" s="15"/>
      <c r="CUC215" s="15"/>
      <c r="CUD215" s="15"/>
      <c r="CUE215" s="15"/>
      <c r="CUF215" s="15"/>
      <c r="CUG215" s="15"/>
      <c r="CUH215" s="15"/>
      <c r="CUI215" s="15"/>
      <c r="CUJ215" s="15"/>
      <c r="CUK215" s="15"/>
      <c r="CUL215" s="15"/>
      <c r="CUM215" s="15"/>
      <c r="CUN215" s="15"/>
      <c r="CUO215" s="15"/>
      <c r="CUP215" s="15"/>
      <c r="CUQ215" s="15"/>
      <c r="CUR215" s="15"/>
      <c r="CUS215" s="15"/>
      <c r="CUT215" s="15"/>
      <c r="CUU215" s="15"/>
      <c r="CUV215" s="15"/>
      <c r="CUW215" s="15"/>
      <c r="CUX215" s="15"/>
      <c r="CUY215" s="15"/>
      <c r="CUZ215" s="15"/>
      <c r="CVA215" s="15"/>
      <c r="CVB215" s="15"/>
      <c r="CVC215" s="15"/>
      <c r="CVD215" s="15"/>
      <c r="CVE215" s="15"/>
      <c r="CVF215" s="15"/>
      <c r="CVG215" s="15"/>
      <c r="CVH215" s="15"/>
      <c r="CVI215" s="15"/>
      <c r="CVJ215" s="15"/>
      <c r="CVK215" s="15"/>
      <c r="CVL215" s="15"/>
      <c r="CVM215" s="15"/>
      <c r="CVN215" s="15"/>
      <c r="CVO215" s="15"/>
      <c r="CVP215" s="15"/>
      <c r="CVQ215" s="15"/>
      <c r="CVR215" s="15"/>
      <c r="CVS215" s="15"/>
      <c r="CVT215" s="15"/>
      <c r="CVU215" s="15"/>
      <c r="CVV215" s="15"/>
      <c r="CVW215" s="15"/>
      <c r="CVX215" s="15"/>
      <c r="CVY215" s="15"/>
      <c r="CVZ215" s="15"/>
      <c r="CWA215" s="15"/>
      <c r="CWB215" s="15"/>
      <c r="CWC215" s="15"/>
      <c r="CWD215" s="15"/>
      <c r="CWE215" s="15"/>
      <c r="CWF215" s="15"/>
      <c r="CWG215" s="15"/>
      <c r="CWH215" s="15"/>
      <c r="CWI215" s="15"/>
      <c r="CWJ215" s="15"/>
      <c r="CWK215" s="15"/>
      <c r="CWL215" s="15"/>
      <c r="CWM215" s="15"/>
      <c r="CWN215" s="15"/>
      <c r="CWO215" s="15"/>
      <c r="CWP215" s="15"/>
      <c r="CWQ215" s="15"/>
      <c r="CWR215" s="15"/>
      <c r="CWS215" s="15"/>
      <c r="CWT215" s="15"/>
      <c r="CWU215" s="15"/>
      <c r="CWV215" s="15"/>
      <c r="CWW215" s="15"/>
      <c r="CWX215" s="15"/>
      <c r="CWY215" s="15"/>
      <c r="CWZ215" s="15"/>
      <c r="CXA215" s="15"/>
      <c r="CXB215" s="15"/>
      <c r="CXC215" s="15"/>
      <c r="CXD215" s="15"/>
      <c r="CXE215" s="15"/>
      <c r="CXF215" s="15"/>
      <c r="CXG215" s="15"/>
      <c r="CXH215" s="15"/>
      <c r="CXI215" s="15"/>
      <c r="CXJ215" s="15"/>
      <c r="CXK215" s="15"/>
      <c r="CXL215" s="15"/>
      <c r="CXM215" s="15"/>
      <c r="CXN215" s="15"/>
      <c r="CXO215" s="15"/>
      <c r="CXP215" s="15"/>
      <c r="CXQ215" s="15"/>
      <c r="CXR215" s="15"/>
      <c r="CXS215" s="15"/>
      <c r="CXT215" s="15"/>
      <c r="CXU215" s="15"/>
      <c r="CXV215" s="15"/>
      <c r="CXW215" s="15"/>
      <c r="CXX215" s="15"/>
      <c r="CXY215" s="15"/>
      <c r="CXZ215" s="15"/>
      <c r="CYA215" s="15"/>
      <c r="CYB215" s="15"/>
      <c r="CYC215" s="15"/>
      <c r="CYD215" s="15"/>
      <c r="CYE215" s="15"/>
      <c r="CYF215" s="15"/>
      <c r="CYG215" s="15"/>
      <c r="CYH215" s="15"/>
      <c r="CYI215" s="15"/>
      <c r="CYJ215" s="15"/>
      <c r="CYK215" s="15"/>
      <c r="CYL215" s="15"/>
      <c r="CYM215" s="15"/>
      <c r="CYN215" s="15"/>
      <c r="CYO215" s="15"/>
      <c r="CYP215" s="15"/>
      <c r="CYQ215" s="15"/>
      <c r="CYR215" s="15"/>
      <c r="CYS215" s="15"/>
      <c r="CYT215" s="15"/>
      <c r="CYU215" s="15"/>
      <c r="CYV215" s="15"/>
      <c r="CYW215" s="15"/>
      <c r="CYX215" s="15"/>
      <c r="CYY215" s="15"/>
      <c r="CYZ215" s="15"/>
      <c r="CZA215" s="15"/>
      <c r="CZB215" s="15"/>
      <c r="CZC215" s="15"/>
      <c r="CZD215" s="15"/>
      <c r="CZE215" s="15"/>
      <c r="CZF215" s="15"/>
      <c r="CZG215" s="15"/>
      <c r="CZH215" s="15"/>
      <c r="CZI215" s="15"/>
      <c r="CZJ215" s="15"/>
      <c r="CZK215" s="15"/>
      <c r="CZL215" s="15"/>
      <c r="CZM215" s="15"/>
      <c r="CZN215" s="15"/>
      <c r="CZO215" s="15"/>
      <c r="CZP215" s="15"/>
      <c r="CZQ215" s="15"/>
      <c r="CZR215" s="15"/>
      <c r="CZS215" s="15"/>
      <c r="CZT215" s="15"/>
      <c r="CZU215" s="15"/>
      <c r="CZV215" s="15"/>
      <c r="CZW215" s="15"/>
      <c r="CZX215" s="15"/>
      <c r="CZY215" s="15"/>
      <c r="CZZ215" s="15"/>
      <c r="DAA215" s="15"/>
      <c r="DAB215" s="15"/>
      <c r="DAC215" s="15"/>
      <c r="DAD215" s="15"/>
      <c r="DAE215" s="15"/>
      <c r="DAF215" s="15"/>
      <c r="DAG215" s="15"/>
      <c r="DAH215" s="15"/>
      <c r="DAI215" s="15"/>
      <c r="DAJ215" s="15"/>
      <c r="DAK215" s="15"/>
      <c r="DAL215" s="15"/>
      <c r="DAM215" s="15"/>
      <c r="DAN215" s="15"/>
      <c r="DAO215" s="15"/>
      <c r="DAP215" s="15"/>
      <c r="DAQ215" s="15"/>
      <c r="DAR215" s="15"/>
      <c r="DAS215" s="15"/>
      <c r="DAT215" s="15"/>
      <c r="DAU215" s="15"/>
      <c r="DAV215" s="15"/>
      <c r="DAW215" s="15"/>
      <c r="DAX215" s="15"/>
      <c r="DAY215" s="15"/>
      <c r="DAZ215" s="15"/>
      <c r="DBA215" s="15"/>
      <c r="DBB215" s="15"/>
      <c r="DBC215" s="15"/>
      <c r="DBD215" s="15"/>
      <c r="DBE215" s="15"/>
      <c r="DBF215" s="15"/>
      <c r="DBG215" s="15"/>
      <c r="DBH215" s="15"/>
      <c r="DBI215" s="15"/>
      <c r="DBJ215" s="15"/>
      <c r="DBK215" s="15"/>
      <c r="DBL215" s="15"/>
      <c r="DBM215" s="15"/>
      <c r="DBN215" s="15"/>
      <c r="DBO215" s="15"/>
      <c r="DBP215" s="15"/>
      <c r="DBQ215" s="15"/>
      <c r="DBR215" s="15"/>
      <c r="DBS215" s="15"/>
      <c r="DBT215" s="15"/>
      <c r="DBU215" s="15"/>
      <c r="DBV215" s="15"/>
      <c r="DBW215" s="15"/>
      <c r="DBX215" s="15"/>
      <c r="DBY215" s="15"/>
      <c r="DBZ215" s="15"/>
      <c r="DCA215" s="15"/>
      <c r="DCB215" s="15"/>
      <c r="DCC215" s="15"/>
      <c r="DCD215" s="15"/>
      <c r="DCE215" s="15"/>
      <c r="DCF215" s="15"/>
      <c r="DCG215" s="15"/>
      <c r="DCH215" s="15"/>
      <c r="DCI215" s="15"/>
      <c r="DCJ215" s="15"/>
      <c r="DCK215" s="15"/>
      <c r="DCL215" s="15"/>
      <c r="DCM215" s="15"/>
      <c r="DCN215" s="15"/>
      <c r="DCO215" s="15"/>
      <c r="DCP215" s="15"/>
      <c r="DCQ215" s="15"/>
      <c r="DCR215" s="15"/>
      <c r="DCS215" s="15"/>
      <c r="DCT215" s="15"/>
      <c r="DCU215" s="15"/>
      <c r="DCV215" s="15"/>
      <c r="DCW215" s="15"/>
      <c r="DCX215" s="15"/>
      <c r="DCY215" s="15"/>
      <c r="DCZ215" s="15"/>
      <c r="DDA215" s="15"/>
      <c r="DDB215" s="15"/>
      <c r="DDC215" s="15"/>
      <c r="DDD215" s="15"/>
      <c r="DDE215" s="15"/>
      <c r="DDF215" s="15"/>
      <c r="DDG215" s="15"/>
      <c r="DDH215" s="15"/>
      <c r="DDI215" s="15"/>
      <c r="DDJ215" s="15"/>
      <c r="DDK215" s="15"/>
      <c r="DDL215" s="15"/>
      <c r="DDM215" s="15"/>
      <c r="DDN215" s="15"/>
      <c r="DDO215" s="15"/>
      <c r="DDP215" s="15"/>
      <c r="DDQ215" s="15"/>
      <c r="DDR215" s="15"/>
      <c r="DDS215" s="15"/>
      <c r="DDT215" s="15"/>
      <c r="DDU215" s="15"/>
      <c r="DDV215" s="15"/>
      <c r="DDW215" s="15"/>
      <c r="DDX215" s="15"/>
      <c r="DDY215" s="15"/>
      <c r="DDZ215" s="15"/>
      <c r="DEA215" s="15"/>
      <c r="DEB215" s="15"/>
      <c r="DEC215" s="15"/>
      <c r="DED215" s="15"/>
      <c r="DEE215" s="15"/>
      <c r="DEF215" s="15"/>
      <c r="DEG215" s="15"/>
      <c r="DEH215" s="15"/>
      <c r="DEI215" s="15"/>
      <c r="DEJ215" s="15"/>
      <c r="DEK215" s="15"/>
      <c r="DEL215" s="15"/>
      <c r="DEM215" s="15"/>
      <c r="DEN215" s="15"/>
      <c r="DEO215" s="15"/>
      <c r="DEP215" s="15"/>
      <c r="DEQ215" s="15"/>
      <c r="DER215" s="15"/>
      <c r="DES215" s="15"/>
      <c r="DET215" s="15"/>
      <c r="DEU215" s="15"/>
      <c r="DEV215" s="15"/>
      <c r="DEW215" s="15"/>
      <c r="DEX215" s="15"/>
      <c r="DEY215" s="15"/>
      <c r="DEZ215" s="15"/>
      <c r="DFA215" s="15"/>
      <c r="DFB215" s="15"/>
      <c r="DFC215" s="15"/>
      <c r="DFD215" s="15"/>
      <c r="DFE215" s="15"/>
      <c r="DFF215" s="15"/>
      <c r="DFG215" s="15"/>
      <c r="DFH215" s="15"/>
      <c r="DFI215" s="15"/>
      <c r="DFJ215" s="15"/>
      <c r="DFK215" s="15"/>
      <c r="DFL215" s="15"/>
      <c r="DFM215" s="15"/>
      <c r="DFN215" s="15"/>
      <c r="DFO215" s="15"/>
      <c r="DFP215" s="15"/>
      <c r="DFQ215" s="15"/>
      <c r="DFR215" s="15"/>
      <c r="DFS215" s="15"/>
      <c r="DFT215" s="15"/>
      <c r="DFU215" s="15"/>
      <c r="DFV215" s="15"/>
      <c r="DFW215" s="15"/>
      <c r="DFX215" s="15"/>
      <c r="DFY215" s="15"/>
      <c r="DFZ215" s="15"/>
      <c r="DGA215" s="15"/>
      <c r="DGB215" s="15"/>
      <c r="DGC215" s="15"/>
      <c r="DGD215" s="15"/>
      <c r="DGE215" s="15"/>
      <c r="DGF215" s="15"/>
      <c r="DGG215" s="15"/>
      <c r="DGH215" s="15"/>
      <c r="DGI215" s="15"/>
      <c r="DGJ215" s="15"/>
      <c r="DGK215" s="15"/>
      <c r="DGL215" s="15"/>
      <c r="DGM215" s="15"/>
      <c r="DGN215" s="15"/>
      <c r="DGO215" s="15"/>
      <c r="DGP215" s="15"/>
      <c r="DGQ215" s="15"/>
      <c r="DGR215" s="15"/>
      <c r="DGS215" s="15"/>
      <c r="DGT215" s="15"/>
      <c r="DGU215" s="15"/>
      <c r="DGV215" s="15"/>
      <c r="DGW215" s="15"/>
      <c r="DGX215" s="15"/>
      <c r="DGY215" s="15"/>
      <c r="DGZ215" s="15"/>
      <c r="DHA215" s="15"/>
      <c r="DHB215" s="15"/>
      <c r="DHC215" s="15"/>
      <c r="DHD215" s="15"/>
      <c r="DHE215" s="15"/>
      <c r="DHF215" s="15"/>
      <c r="DHG215" s="15"/>
      <c r="DHH215" s="15"/>
      <c r="DHI215" s="15"/>
      <c r="DHJ215" s="15"/>
      <c r="DHK215" s="15"/>
      <c r="DHL215" s="15"/>
      <c r="DHM215" s="15"/>
      <c r="DHN215" s="15"/>
      <c r="DHO215" s="15"/>
      <c r="DHP215" s="15"/>
      <c r="DHQ215" s="15"/>
      <c r="DHR215" s="15"/>
      <c r="DHS215" s="15"/>
      <c r="DHT215" s="15"/>
      <c r="DHU215" s="15"/>
      <c r="DHV215" s="15"/>
      <c r="DHW215" s="15"/>
      <c r="DHX215" s="15"/>
      <c r="DHY215" s="15"/>
      <c r="DHZ215" s="15"/>
      <c r="DIA215" s="15"/>
      <c r="DIB215" s="15"/>
      <c r="DIC215" s="15"/>
      <c r="DID215" s="15"/>
      <c r="DIE215" s="15"/>
      <c r="DIF215" s="15"/>
      <c r="DIG215" s="15"/>
      <c r="DIH215" s="15"/>
      <c r="DII215" s="15"/>
      <c r="DIJ215" s="15"/>
      <c r="DIK215" s="15"/>
      <c r="DIL215" s="15"/>
      <c r="DIM215" s="15"/>
      <c r="DIN215" s="15"/>
      <c r="DIO215" s="15"/>
      <c r="DIP215" s="15"/>
      <c r="DIQ215" s="15"/>
      <c r="DIR215" s="15"/>
      <c r="DIS215" s="15"/>
      <c r="DIT215" s="15"/>
      <c r="DIU215" s="15"/>
      <c r="DIV215" s="15"/>
      <c r="DIW215" s="15"/>
      <c r="DIX215" s="15"/>
      <c r="DIY215" s="15"/>
      <c r="DIZ215" s="15"/>
      <c r="DJA215" s="15"/>
      <c r="DJB215" s="15"/>
      <c r="DJC215" s="15"/>
      <c r="DJD215" s="15"/>
      <c r="DJE215" s="15"/>
      <c r="DJF215" s="15"/>
      <c r="DJG215" s="15"/>
      <c r="DJH215" s="15"/>
      <c r="DJI215" s="15"/>
      <c r="DJJ215" s="15"/>
      <c r="DJK215" s="15"/>
      <c r="DJL215" s="15"/>
      <c r="DJM215" s="15"/>
      <c r="DJN215" s="15"/>
      <c r="DJO215" s="15"/>
      <c r="DJP215" s="15"/>
      <c r="DJQ215" s="15"/>
      <c r="DJR215" s="15"/>
      <c r="DJS215" s="15"/>
      <c r="DJT215" s="15"/>
      <c r="DJU215" s="15"/>
      <c r="DJV215" s="15"/>
      <c r="DJW215" s="15"/>
      <c r="DJX215" s="15"/>
      <c r="DJY215" s="15"/>
      <c r="DJZ215" s="15"/>
      <c r="DKA215" s="15"/>
      <c r="DKB215" s="15"/>
      <c r="DKC215" s="15"/>
      <c r="DKD215" s="15"/>
      <c r="DKE215" s="15"/>
      <c r="DKF215" s="15"/>
      <c r="DKG215" s="15"/>
      <c r="DKH215" s="15"/>
      <c r="DKI215" s="15"/>
      <c r="DKJ215" s="15"/>
      <c r="DKK215" s="15"/>
      <c r="DKL215" s="15"/>
      <c r="DKM215" s="15"/>
      <c r="DKN215" s="15"/>
      <c r="DKO215" s="15"/>
      <c r="DKP215" s="15"/>
      <c r="DKQ215" s="15"/>
      <c r="DKR215" s="15"/>
      <c r="DKS215" s="15"/>
      <c r="DKT215" s="15"/>
      <c r="DKU215" s="15"/>
      <c r="DKV215" s="15"/>
      <c r="DKW215" s="15"/>
      <c r="DKX215" s="15"/>
      <c r="DKY215" s="15"/>
      <c r="DKZ215" s="15"/>
      <c r="DLA215" s="15"/>
      <c r="DLB215" s="15"/>
      <c r="DLC215" s="15"/>
      <c r="DLD215" s="15"/>
      <c r="DLE215" s="15"/>
      <c r="DLF215" s="15"/>
      <c r="DLG215" s="15"/>
      <c r="DLH215" s="15"/>
      <c r="DLI215" s="15"/>
      <c r="DLJ215" s="15"/>
      <c r="DLK215" s="15"/>
      <c r="DLL215" s="15"/>
      <c r="DLM215" s="15"/>
      <c r="DLN215" s="15"/>
      <c r="DLO215" s="15"/>
      <c r="DLP215" s="15"/>
      <c r="DLQ215" s="15"/>
      <c r="DLR215" s="15"/>
      <c r="DLS215" s="15"/>
      <c r="DLT215" s="15"/>
      <c r="DLU215" s="15"/>
      <c r="DLV215" s="15"/>
      <c r="DLW215" s="15"/>
      <c r="DLX215" s="15"/>
      <c r="DLY215" s="15"/>
      <c r="DLZ215" s="15"/>
      <c r="DMA215" s="15"/>
      <c r="DMB215" s="15"/>
      <c r="DMC215" s="15"/>
      <c r="DMD215" s="15"/>
      <c r="DME215" s="15"/>
      <c r="DMF215" s="15"/>
      <c r="DMG215" s="15"/>
      <c r="DMH215" s="15"/>
      <c r="DMI215" s="15"/>
      <c r="DMJ215" s="15"/>
      <c r="DMK215" s="15"/>
      <c r="DML215" s="15"/>
      <c r="DMM215" s="15"/>
      <c r="DMN215" s="15"/>
      <c r="DMO215" s="15"/>
      <c r="DMP215" s="15"/>
      <c r="DMQ215" s="15"/>
      <c r="DMR215" s="15"/>
      <c r="DMS215" s="15"/>
      <c r="DMT215" s="15"/>
      <c r="DMU215" s="15"/>
      <c r="DMV215" s="15"/>
      <c r="DMW215" s="15"/>
      <c r="DMX215" s="15"/>
      <c r="DMY215" s="15"/>
      <c r="DMZ215" s="15"/>
      <c r="DNA215" s="15"/>
      <c r="DNB215" s="15"/>
      <c r="DNC215" s="15"/>
      <c r="DND215" s="15"/>
      <c r="DNE215" s="15"/>
      <c r="DNF215" s="15"/>
      <c r="DNG215" s="15"/>
      <c r="DNH215" s="15"/>
      <c r="DNI215" s="15"/>
      <c r="DNJ215" s="15"/>
      <c r="DNK215" s="15"/>
      <c r="DNL215" s="15"/>
      <c r="DNM215" s="15"/>
      <c r="DNN215" s="15"/>
      <c r="DNO215" s="15"/>
      <c r="DNP215" s="15"/>
      <c r="DNQ215" s="15"/>
      <c r="DNR215" s="15"/>
      <c r="DNS215" s="15"/>
      <c r="DNT215" s="15"/>
      <c r="DNU215" s="15"/>
      <c r="DNV215" s="15"/>
      <c r="DNW215" s="15"/>
      <c r="DNX215" s="15"/>
      <c r="DNY215" s="15"/>
      <c r="DNZ215" s="15"/>
      <c r="DOA215" s="15"/>
      <c r="DOB215" s="15"/>
      <c r="DOC215" s="15"/>
      <c r="DOD215" s="15"/>
      <c r="DOE215" s="15"/>
      <c r="DOF215" s="15"/>
      <c r="DOG215" s="15"/>
      <c r="DOH215" s="15"/>
      <c r="DOI215" s="15"/>
      <c r="DOJ215" s="15"/>
      <c r="DOK215" s="15"/>
      <c r="DOL215" s="15"/>
      <c r="DOM215" s="15"/>
      <c r="DON215" s="15"/>
      <c r="DOO215" s="15"/>
      <c r="DOP215" s="15"/>
      <c r="DOQ215" s="15"/>
      <c r="DOR215" s="15"/>
      <c r="DOS215" s="15"/>
      <c r="DOT215" s="15"/>
      <c r="DOU215" s="15"/>
      <c r="DOV215" s="15"/>
      <c r="DOW215" s="15"/>
      <c r="DOX215" s="15"/>
      <c r="DOY215" s="15"/>
      <c r="DOZ215" s="15"/>
      <c r="DPA215" s="15"/>
      <c r="DPB215" s="15"/>
      <c r="DPC215" s="15"/>
      <c r="DPD215" s="15"/>
      <c r="DPE215" s="15"/>
      <c r="DPF215" s="15"/>
      <c r="DPG215" s="15"/>
      <c r="DPH215" s="15"/>
      <c r="DPI215" s="15"/>
      <c r="DPJ215" s="15"/>
      <c r="DPK215" s="15"/>
      <c r="DPL215" s="15"/>
      <c r="DPM215" s="15"/>
      <c r="DPN215" s="15"/>
      <c r="DPO215" s="15"/>
      <c r="DPP215" s="15"/>
      <c r="DPQ215" s="15"/>
      <c r="DPR215" s="15"/>
      <c r="DPS215" s="15"/>
      <c r="DPT215" s="15"/>
      <c r="DPU215" s="15"/>
      <c r="DPV215" s="15"/>
      <c r="DPW215" s="15"/>
      <c r="DPX215" s="15"/>
      <c r="DPY215" s="15"/>
      <c r="DPZ215" s="15"/>
      <c r="DQA215" s="15"/>
      <c r="DQB215" s="15"/>
      <c r="DQC215" s="15"/>
      <c r="DQD215" s="15"/>
      <c r="DQE215" s="15"/>
      <c r="DQF215" s="15"/>
      <c r="DQG215" s="15"/>
      <c r="DQH215" s="15"/>
      <c r="DQI215" s="15"/>
      <c r="DQJ215" s="15"/>
      <c r="DQK215" s="15"/>
      <c r="DQL215" s="15"/>
      <c r="DQM215" s="15"/>
      <c r="DQN215" s="15"/>
      <c r="DQO215" s="15"/>
      <c r="DQP215" s="15"/>
      <c r="DQQ215" s="15"/>
      <c r="DQR215" s="15"/>
      <c r="DQS215" s="15"/>
      <c r="DQT215" s="15"/>
      <c r="DQU215" s="15"/>
      <c r="DQV215" s="15"/>
      <c r="DQW215" s="15"/>
      <c r="DQX215" s="15"/>
      <c r="DQY215" s="15"/>
      <c r="DQZ215" s="15"/>
      <c r="DRA215" s="15"/>
      <c r="DRB215" s="15"/>
      <c r="DRC215" s="15"/>
      <c r="DRD215" s="15"/>
      <c r="DRE215" s="15"/>
      <c r="DRF215" s="15"/>
      <c r="DRG215" s="15"/>
      <c r="DRH215" s="15"/>
      <c r="DRI215" s="15"/>
      <c r="DRJ215" s="15"/>
      <c r="DRK215" s="15"/>
      <c r="DRL215" s="15"/>
      <c r="DRM215" s="15"/>
      <c r="DRN215" s="15"/>
      <c r="DRO215" s="15"/>
      <c r="DRP215" s="15"/>
      <c r="DRQ215" s="15"/>
      <c r="DRR215" s="15"/>
      <c r="DRS215" s="15"/>
      <c r="DRT215" s="15"/>
      <c r="DRU215" s="15"/>
      <c r="DRV215" s="15"/>
      <c r="DRW215" s="15"/>
      <c r="DRX215" s="15"/>
      <c r="DRY215" s="15"/>
      <c r="DRZ215" s="15"/>
      <c r="DSA215" s="15"/>
      <c r="DSB215" s="15"/>
      <c r="DSC215" s="15"/>
      <c r="DSD215" s="15"/>
      <c r="DSE215" s="15"/>
      <c r="DSF215" s="15"/>
      <c r="DSG215" s="15"/>
      <c r="DSH215" s="15"/>
      <c r="DSI215" s="15"/>
      <c r="DSJ215" s="15"/>
      <c r="DSK215" s="15"/>
      <c r="DSL215" s="15"/>
      <c r="DSM215" s="15"/>
      <c r="DSN215" s="15"/>
      <c r="DSO215" s="15"/>
      <c r="DSP215" s="15"/>
      <c r="DSQ215" s="15"/>
      <c r="DSR215" s="15"/>
      <c r="DSS215" s="15"/>
      <c r="DST215" s="15"/>
      <c r="DSU215" s="15"/>
      <c r="DSV215" s="15"/>
      <c r="DSW215" s="15"/>
      <c r="DSX215" s="15"/>
      <c r="DSY215" s="15"/>
      <c r="DSZ215" s="15"/>
      <c r="DTA215" s="15"/>
      <c r="DTB215" s="15"/>
      <c r="DTC215" s="15"/>
      <c r="DTD215" s="15"/>
      <c r="DTE215" s="15"/>
      <c r="DTF215" s="15"/>
      <c r="DTG215" s="15"/>
      <c r="DTH215" s="15"/>
      <c r="DTI215" s="15"/>
      <c r="DTJ215" s="15"/>
      <c r="DTK215" s="15"/>
      <c r="DTL215" s="15"/>
      <c r="DTM215" s="15"/>
      <c r="DTN215" s="15"/>
      <c r="DTO215" s="15"/>
      <c r="DTP215" s="15"/>
      <c r="DTQ215" s="15"/>
      <c r="DTR215" s="15"/>
      <c r="DTS215" s="15"/>
      <c r="DTT215" s="15"/>
      <c r="DTU215" s="15"/>
      <c r="DTV215" s="15"/>
      <c r="DTW215" s="15"/>
      <c r="DTX215" s="15"/>
      <c r="DTY215" s="15"/>
      <c r="DTZ215" s="15"/>
      <c r="DUA215" s="15"/>
      <c r="DUB215" s="15"/>
      <c r="DUC215" s="15"/>
      <c r="DUD215" s="15"/>
      <c r="DUE215" s="15"/>
      <c r="DUF215" s="15"/>
      <c r="DUG215" s="15"/>
      <c r="DUH215" s="15"/>
      <c r="DUI215" s="15"/>
      <c r="DUJ215" s="15"/>
      <c r="DUK215" s="15"/>
      <c r="DUL215" s="15"/>
      <c r="DUM215" s="15"/>
      <c r="DUN215" s="15"/>
      <c r="DUO215" s="15"/>
      <c r="DUP215" s="15"/>
      <c r="DUQ215" s="15"/>
      <c r="DUR215" s="15"/>
      <c r="DUS215" s="15"/>
      <c r="DUT215" s="15"/>
      <c r="DUU215" s="15"/>
      <c r="DUV215" s="15"/>
      <c r="DUW215" s="15"/>
      <c r="DUX215" s="15"/>
      <c r="DUY215" s="15"/>
      <c r="DUZ215" s="15"/>
      <c r="DVA215" s="15"/>
      <c r="DVB215" s="15"/>
      <c r="DVC215" s="15"/>
      <c r="DVD215" s="15"/>
      <c r="DVE215" s="15"/>
      <c r="DVF215" s="15"/>
      <c r="DVG215" s="15"/>
      <c r="DVH215" s="15"/>
      <c r="DVI215" s="15"/>
      <c r="DVJ215" s="15"/>
      <c r="DVK215" s="15"/>
      <c r="DVL215" s="15"/>
      <c r="DVM215" s="15"/>
      <c r="DVN215" s="15"/>
      <c r="DVO215" s="15"/>
      <c r="DVP215" s="15"/>
      <c r="DVQ215" s="15"/>
      <c r="DVR215" s="15"/>
      <c r="DVS215" s="15"/>
      <c r="DVT215" s="15"/>
      <c r="DVU215" s="15"/>
      <c r="DVV215" s="15"/>
      <c r="DVW215" s="15"/>
      <c r="DVX215" s="15"/>
      <c r="DVY215" s="15"/>
      <c r="DVZ215" s="15"/>
      <c r="DWA215" s="15"/>
      <c r="DWB215" s="15"/>
      <c r="DWC215" s="15"/>
      <c r="DWD215" s="15"/>
      <c r="DWE215" s="15"/>
      <c r="DWF215" s="15"/>
      <c r="DWG215" s="15"/>
      <c r="DWH215" s="15"/>
      <c r="DWI215" s="15"/>
      <c r="DWJ215" s="15"/>
      <c r="DWK215" s="15"/>
      <c r="DWL215" s="15"/>
      <c r="DWM215" s="15"/>
      <c r="DWN215" s="15"/>
      <c r="DWO215" s="15"/>
      <c r="DWP215" s="15"/>
      <c r="DWQ215" s="15"/>
      <c r="DWR215" s="15"/>
      <c r="DWS215" s="15"/>
      <c r="DWT215" s="15"/>
      <c r="DWU215" s="15"/>
      <c r="DWV215" s="15"/>
      <c r="DWW215" s="15"/>
      <c r="DWX215" s="15"/>
      <c r="DWY215" s="15"/>
      <c r="DWZ215" s="15"/>
      <c r="DXA215" s="15"/>
      <c r="DXB215" s="15"/>
      <c r="DXC215" s="15"/>
      <c r="DXD215" s="15"/>
      <c r="DXE215" s="15"/>
      <c r="DXF215" s="15"/>
      <c r="DXG215" s="15"/>
      <c r="DXH215" s="15"/>
      <c r="DXI215" s="15"/>
      <c r="DXJ215" s="15"/>
      <c r="DXK215" s="15"/>
      <c r="DXL215" s="15"/>
      <c r="DXM215" s="15"/>
      <c r="DXN215" s="15"/>
      <c r="DXO215" s="15"/>
      <c r="DXP215" s="15"/>
      <c r="DXQ215" s="15"/>
      <c r="DXR215" s="15"/>
      <c r="DXS215" s="15"/>
      <c r="DXT215" s="15"/>
      <c r="DXU215" s="15"/>
      <c r="DXV215" s="15"/>
      <c r="DXW215" s="15"/>
      <c r="DXX215" s="15"/>
      <c r="DXY215" s="15"/>
      <c r="DXZ215" s="15"/>
      <c r="DYA215" s="15"/>
      <c r="DYB215" s="15"/>
      <c r="DYC215" s="15"/>
      <c r="DYD215" s="15"/>
      <c r="DYE215" s="15"/>
      <c r="DYF215" s="15"/>
      <c r="DYG215" s="15"/>
      <c r="DYH215" s="15"/>
      <c r="DYI215" s="15"/>
      <c r="DYJ215" s="15"/>
      <c r="DYK215" s="15"/>
      <c r="DYL215" s="15"/>
      <c r="DYM215" s="15"/>
      <c r="DYN215" s="15"/>
      <c r="DYO215" s="15"/>
      <c r="DYP215" s="15"/>
      <c r="DYQ215" s="15"/>
      <c r="DYR215" s="15"/>
      <c r="DYS215" s="15"/>
      <c r="DYT215" s="15"/>
      <c r="DYU215" s="15"/>
      <c r="DYV215" s="15"/>
      <c r="DYW215" s="15"/>
      <c r="DYX215" s="15"/>
      <c r="DYY215" s="15"/>
      <c r="DYZ215" s="15"/>
      <c r="DZA215" s="15"/>
      <c r="DZB215" s="15"/>
      <c r="DZC215" s="15"/>
      <c r="DZD215" s="15"/>
      <c r="DZE215" s="15"/>
      <c r="DZF215" s="15"/>
      <c r="DZG215" s="15"/>
      <c r="DZH215" s="15"/>
      <c r="DZI215" s="15"/>
      <c r="DZJ215" s="15"/>
      <c r="DZK215" s="15"/>
      <c r="DZL215" s="15"/>
      <c r="DZM215" s="15"/>
      <c r="DZN215" s="15"/>
      <c r="DZO215" s="15"/>
      <c r="DZP215" s="15"/>
      <c r="DZQ215" s="15"/>
      <c r="DZR215" s="15"/>
      <c r="DZS215" s="15"/>
      <c r="DZT215" s="15"/>
      <c r="DZU215" s="15"/>
      <c r="DZV215" s="15"/>
      <c r="DZW215" s="15"/>
      <c r="DZX215" s="15"/>
      <c r="DZY215" s="15"/>
      <c r="DZZ215" s="15"/>
      <c r="EAA215" s="15"/>
      <c r="EAB215" s="15"/>
      <c r="EAC215" s="15"/>
      <c r="EAD215" s="15"/>
      <c r="EAE215" s="15"/>
      <c r="EAF215" s="15"/>
      <c r="EAG215" s="15"/>
      <c r="EAH215" s="15"/>
      <c r="EAI215" s="15"/>
      <c r="EAJ215" s="15"/>
      <c r="EAK215" s="15"/>
      <c r="EAL215" s="15"/>
      <c r="EAM215" s="15"/>
      <c r="EAN215" s="15"/>
      <c r="EAO215" s="15"/>
      <c r="EAP215" s="15"/>
      <c r="EAQ215" s="15"/>
      <c r="EAR215" s="15"/>
      <c r="EAS215" s="15"/>
      <c r="EAT215" s="15"/>
      <c r="EAU215" s="15"/>
      <c r="EAV215" s="15"/>
      <c r="EAW215" s="15"/>
      <c r="EAX215" s="15"/>
      <c r="EAY215" s="15"/>
      <c r="EAZ215" s="15"/>
      <c r="EBA215" s="15"/>
      <c r="EBB215" s="15"/>
      <c r="EBC215" s="15"/>
      <c r="EBD215" s="15"/>
      <c r="EBE215" s="15"/>
      <c r="EBF215" s="15"/>
      <c r="EBG215" s="15"/>
      <c r="EBH215" s="15"/>
      <c r="EBI215" s="15"/>
      <c r="EBJ215" s="15"/>
      <c r="EBK215" s="15"/>
      <c r="EBL215" s="15"/>
      <c r="EBM215" s="15"/>
      <c r="EBN215" s="15"/>
      <c r="EBO215" s="15"/>
      <c r="EBP215" s="15"/>
      <c r="EBQ215" s="15"/>
      <c r="EBR215" s="15"/>
      <c r="EBS215" s="15"/>
      <c r="EBT215" s="15"/>
      <c r="EBU215" s="15"/>
      <c r="EBV215" s="15"/>
      <c r="EBW215" s="15"/>
      <c r="EBX215" s="15"/>
      <c r="EBY215" s="15"/>
      <c r="EBZ215" s="15"/>
      <c r="ECA215" s="15"/>
      <c r="ECB215" s="15"/>
      <c r="ECC215" s="15"/>
      <c r="ECD215" s="15"/>
      <c r="ECE215" s="15"/>
      <c r="ECF215" s="15"/>
      <c r="ECG215" s="15"/>
      <c r="ECH215" s="15"/>
      <c r="ECI215" s="15"/>
      <c r="ECJ215" s="15"/>
      <c r="ECK215" s="15"/>
      <c r="ECL215" s="15"/>
      <c r="ECM215" s="15"/>
      <c r="ECN215" s="15"/>
      <c r="ECO215" s="15"/>
      <c r="ECP215" s="15"/>
      <c r="ECQ215" s="15"/>
      <c r="ECR215" s="15"/>
      <c r="ECS215" s="15"/>
      <c r="ECT215" s="15"/>
      <c r="ECU215" s="15"/>
      <c r="ECV215" s="15"/>
      <c r="ECW215" s="15"/>
      <c r="ECX215" s="15"/>
      <c r="ECY215" s="15"/>
      <c r="ECZ215" s="15"/>
      <c r="EDA215" s="15"/>
      <c r="EDB215" s="15"/>
      <c r="EDC215" s="15"/>
      <c r="EDD215" s="15"/>
      <c r="EDE215" s="15"/>
      <c r="EDF215" s="15"/>
      <c r="EDG215" s="15"/>
      <c r="EDH215" s="15"/>
      <c r="EDI215" s="15"/>
      <c r="EDJ215" s="15"/>
      <c r="EDK215" s="15"/>
      <c r="EDL215" s="15"/>
      <c r="EDM215" s="15"/>
      <c r="EDN215" s="15"/>
      <c r="EDO215" s="15"/>
      <c r="EDP215" s="15"/>
      <c r="EDQ215" s="15"/>
      <c r="EDR215" s="15"/>
      <c r="EDS215" s="15"/>
      <c r="EDT215" s="15"/>
      <c r="EDU215" s="15"/>
      <c r="EDV215" s="15"/>
      <c r="EDW215" s="15"/>
      <c r="EDX215" s="15"/>
      <c r="EDY215" s="15"/>
      <c r="EDZ215" s="15"/>
      <c r="EEA215" s="15"/>
      <c r="EEB215" s="15"/>
      <c r="EEC215" s="15"/>
      <c r="EED215" s="15"/>
      <c r="EEE215" s="15"/>
      <c r="EEF215" s="15"/>
      <c r="EEG215" s="15"/>
      <c r="EEH215" s="15"/>
      <c r="EEI215" s="15"/>
      <c r="EEJ215" s="15"/>
      <c r="EEK215" s="15"/>
      <c r="EEL215" s="15"/>
      <c r="EEM215" s="15"/>
      <c r="EEN215" s="15"/>
      <c r="EEO215" s="15"/>
      <c r="EEP215" s="15"/>
      <c r="EEQ215" s="15"/>
      <c r="EER215" s="15"/>
      <c r="EES215" s="15"/>
      <c r="EET215" s="15"/>
      <c r="EEU215" s="15"/>
      <c r="EEV215" s="15"/>
      <c r="EEW215" s="15"/>
      <c r="EEX215" s="15"/>
      <c r="EEY215" s="15"/>
      <c r="EEZ215" s="15"/>
      <c r="EFA215" s="15"/>
      <c r="EFB215" s="15"/>
      <c r="EFC215" s="15"/>
      <c r="EFD215" s="15"/>
      <c r="EFE215" s="15"/>
      <c r="EFF215" s="15"/>
      <c r="EFG215" s="15"/>
      <c r="EFH215" s="15"/>
      <c r="EFI215" s="15"/>
      <c r="EFJ215" s="15"/>
      <c r="EFK215" s="15"/>
      <c r="EFL215" s="15"/>
      <c r="EFM215" s="15"/>
      <c r="EFN215" s="15"/>
      <c r="EFO215" s="15"/>
      <c r="EFP215" s="15"/>
      <c r="EFQ215" s="15"/>
      <c r="EFR215" s="15"/>
      <c r="EFS215" s="15"/>
      <c r="EFT215" s="15"/>
      <c r="EFU215" s="15"/>
      <c r="EFV215" s="15"/>
      <c r="EFW215" s="15"/>
      <c r="EFX215" s="15"/>
      <c r="EFY215" s="15"/>
      <c r="EFZ215" s="15"/>
      <c r="EGA215" s="15"/>
      <c r="EGB215" s="15"/>
      <c r="EGC215" s="15"/>
      <c r="EGD215" s="15"/>
      <c r="EGE215" s="15"/>
      <c r="EGF215" s="15"/>
      <c r="EGG215" s="15"/>
      <c r="EGH215" s="15"/>
      <c r="EGI215" s="15"/>
      <c r="EGJ215" s="15"/>
      <c r="EGK215" s="15"/>
      <c r="EGL215" s="15"/>
      <c r="EGM215" s="15"/>
      <c r="EGN215" s="15"/>
      <c r="EGO215" s="15"/>
      <c r="EGP215" s="15"/>
      <c r="EGQ215" s="15"/>
      <c r="EGR215" s="15"/>
      <c r="EGS215" s="15"/>
      <c r="EGT215" s="15"/>
      <c r="EGU215" s="15"/>
      <c r="EGV215" s="15"/>
      <c r="EGW215" s="15"/>
      <c r="EGX215" s="15"/>
      <c r="EGY215" s="15"/>
      <c r="EGZ215" s="15"/>
      <c r="EHA215" s="15"/>
      <c r="EHB215" s="15"/>
      <c r="EHC215" s="15"/>
      <c r="EHD215" s="15"/>
      <c r="EHE215" s="15"/>
      <c r="EHF215" s="15"/>
      <c r="EHG215" s="15"/>
      <c r="EHH215" s="15"/>
      <c r="EHI215" s="15"/>
      <c r="EHJ215" s="15"/>
      <c r="EHK215" s="15"/>
      <c r="EHL215" s="15"/>
      <c r="EHM215" s="15"/>
      <c r="EHN215" s="15"/>
      <c r="EHO215" s="15"/>
      <c r="EHP215" s="15"/>
      <c r="EHQ215" s="15"/>
      <c r="EHR215" s="15"/>
      <c r="EHS215" s="15"/>
      <c r="EHT215" s="15"/>
      <c r="EHU215" s="15"/>
      <c r="EHV215" s="15"/>
      <c r="EHW215" s="15"/>
      <c r="EHX215" s="15"/>
      <c r="EHY215" s="15"/>
      <c r="EHZ215" s="15"/>
      <c r="EIA215" s="15"/>
      <c r="EIB215" s="15"/>
      <c r="EIC215" s="15"/>
      <c r="EID215" s="15"/>
      <c r="EIE215" s="15"/>
      <c r="EIF215" s="15"/>
      <c r="EIG215" s="15"/>
      <c r="EIH215" s="15"/>
      <c r="EII215" s="15"/>
      <c r="EIJ215" s="15"/>
      <c r="EIK215" s="15"/>
      <c r="EIL215" s="15"/>
      <c r="EIM215" s="15"/>
      <c r="EIN215" s="15"/>
      <c r="EIO215" s="15"/>
      <c r="EIP215" s="15"/>
      <c r="EIQ215" s="15"/>
      <c r="EIR215" s="15"/>
      <c r="EIS215" s="15"/>
      <c r="EIT215" s="15"/>
      <c r="EIU215" s="15"/>
      <c r="EIV215" s="15"/>
      <c r="EIW215" s="15"/>
      <c r="EIX215" s="15"/>
      <c r="EIY215" s="15"/>
      <c r="EIZ215" s="15"/>
      <c r="EJA215" s="15"/>
      <c r="EJB215" s="15"/>
      <c r="EJC215" s="15"/>
      <c r="EJD215" s="15"/>
      <c r="EJE215" s="15"/>
      <c r="EJF215" s="15"/>
      <c r="EJG215" s="15"/>
      <c r="EJH215" s="15"/>
      <c r="EJI215" s="15"/>
      <c r="EJJ215" s="15"/>
      <c r="EJK215" s="15"/>
      <c r="EJL215" s="15"/>
      <c r="EJM215" s="15"/>
      <c r="EJN215" s="15"/>
      <c r="EJO215" s="15"/>
      <c r="EJP215" s="15"/>
      <c r="EJQ215" s="15"/>
      <c r="EJR215" s="15"/>
      <c r="EJS215" s="15"/>
      <c r="EJT215" s="15"/>
      <c r="EJU215" s="15"/>
      <c r="EJV215" s="15"/>
      <c r="EJW215" s="15"/>
      <c r="EJX215" s="15"/>
      <c r="EJY215" s="15"/>
      <c r="EJZ215" s="15"/>
      <c r="EKA215" s="15"/>
      <c r="EKB215" s="15"/>
      <c r="EKC215" s="15"/>
      <c r="EKD215" s="15"/>
      <c r="EKE215" s="15"/>
      <c r="EKF215" s="15"/>
      <c r="EKG215" s="15"/>
      <c r="EKH215" s="15"/>
      <c r="EKI215" s="15"/>
      <c r="EKJ215" s="15"/>
      <c r="EKK215" s="15"/>
      <c r="EKL215" s="15"/>
      <c r="EKM215" s="15"/>
      <c r="EKN215" s="15"/>
      <c r="EKO215" s="15"/>
      <c r="EKP215" s="15"/>
      <c r="EKQ215" s="15"/>
      <c r="EKR215" s="15"/>
      <c r="EKS215" s="15"/>
      <c r="EKT215" s="15"/>
      <c r="EKU215" s="15"/>
      <c r="EKV215" s="15"/>
      <c r="EKW215" s="15"/>
      <c r="EKX215" s="15"/>
      <c r="EKY215" s="15"/>
      <c r="EKZ215" s="15"/>
      <c r="ELA215" s="15"/>
      <c r="ELB215" s="15"/>
      <c r="ELC215" s="15"/>
      <c r="ELD215" s="15"/>
      <c r="ELE215" s="15"/>
      <c r="ELF215" s="15"/>
      <c r="ELG215" s="15"/>
      <c r="ELH215" s="15"/>
      <c r="ELI215" s="15"/>
      <c r="ELJ215" s="15"/>
      <c r="ELK215" s="15"/>
      <c r="ELL215" s="15"/>
      <c r="ELM215" s="15"/>
      <c r="ELN215" s="15"/>
      <c r="ELO215" s="15"/>
      <c r="ELP215" s="15"/>
      <c r="ELQ215" s="15"/>
      <c r="ELR215" s="15"/>
      <c r="ELS215" s="15"/>
      <c r="ELT215" s="15"/>
      <c r="ELU215" s="15"/>
      <c r="ELV215" s="15"/>
      <c r="ELW215" s="15"/>
      <c r="ELX215" s="15"/>
      <c r="ELY215" s="15"/>
      <c r="ELZ215" s="15"/>
      <c r="EMA215" s="15"/>
      <c r="EMB215" s="15"/>
      <c r="EMC215" s="15"/>
      <c r="EMD215" s="15"/>
      <c r="EME215" s="15"/>
      <c r="EMF215" s="15"/>
      <c r="EMG215" s="15"/>
      <c r="EMH215" s="15"/>
      <c r="EMI215" s="15"/>
      <c r="EMJ215" s="15"/>
      <c r="EMK215" s="15"/>
      <c r="EML215" s="15"/>
      <c r="EMM215" s="15"/>
      <c r="EMN215" s="15"/>
      <c r="EMO215" s="15"/>
      <c r="EMP215" s="15"/>
      <c r="EMQ215" s="15"/>
      <c r="EMR215" s="15"/>
      <c r="EMS215" s="15"/>
      <c r="EMT215" s="15"/>
      <c r="EMU215" s="15"/>
      <c r="EMV215" s="15"/>
      <c r="EMW215" s="15"/>
      <c r="EMX215" s="15"/>
      <c r="EMY215" s="15"/>
      <c r="EMZ215" s="15"/>
      <c r="ENA215" s="15"/>
      <c r="ENB215" s="15"/>
      <c r="ENC215" s="15"/>
      <c r="END215" s="15"/>
      <c r="ENE215" s="15"/>
      <c r="ENF215" s="15"/>
      <c r="ENG215" s="15"/>
      <c r="ENH215" s="15"/>
      <c r="ENI215" s="15"/>
      <c r="ENJ215" s="15"/>
      <c r="ENK215" s="15"/>
      <c r="ENL215" s="15"/>
      <c r="ENM215" s="15"/>
      <c r="ENN215" s="15"/>
      <c r="ENO215" s="15"/>
      <c r="ENP215" s="15"/>
      <c r="ENQ215" s="15"/>
      <c r="ENR215" s="15"/>
      <c r="ENS215" s="15"/>
      <c r="ENT215" s="15"/>
      <c r="ENU215" s="15"/>
      <c r="ENV215" s="15"/>
      <c r="ENW215" s="15"/>
      <c r="ENX215" s="15"/>
      <c r="ENY215" s="15"/>
      <c r="ENZ215" s="15"/>
      <c r="EOA215" s="15"/>
      <c r="EOB215" s="15"/>
      <c r="EOC215" s="15"/>
      <c r="EOD215" s="15"/>
      <c r="EOE215" s="15"/>
      <c r="EOF215" s="15"/>
      <c r="EOG215" s="15"/>
      <c r="EOH215" s="15"/>
      <c r="EOI215" s="15"/>
      <c r="EOJ215" s="15"/>
      <c r="EOK215" s="15"/>
      <c r="EOL215" s="15"/>
      <c r="EOM215" s="15"/>
      <c r="EON215" s="15"/>
      <c r="EOO215" s="15"/>
      <c r="EOP215" s="15"/>
      <c r="EOQ215" s="15"/>
      <c r="EOR215" s="15"/>
      <c r="EOS215" s="15"/>
      <c r="EOT215" s="15"/>
      <c r="EOU215" s="15"/>
      <c r="EOV215" s="15"/>
      <c r="EOW215" s="15"/>
      <c r="EOX215" s="15"/>
      <c r="EOY215" s="15"/>
      <c r="EOZ215" s="15"/>
      <c r="EPA215" s="15"/>
      <c r="EPB215" s="15"/>
      <c r="EPC215" s="15"/>
      <c r="EPD215" s="15"/>
      <c r="EPE215" s="15"/>
      <c r="EPF215" s="15"/>
      <c r="EPG215" s="15"/>
      <c r="EPH215" s="15"/>
      <c r="EPI215" s="15"/>
      <c r="EPJ215" s="15"/>
      <c r="EPK215" s="15"/>
      <c r="EPL215" s="15"/>
      <c r="EPM215" s="15"/>
      <c r="EPN215" s="15"/>
      <c r="EPO215" s="15"/>
      <c r="EPP215" s="15"/>
      <c r="EPQ215" s="15"/>
      <c r="EPR215" s="15"/>
      <c r="EPS215" s="15"/>
      <c r="EPT215" s="15"/>
      <c r="EPU215" s="15"/>
      <c r="EPV215" s="15"/>
      <c r="EPW215" s="15"/>
      <c r="EPX215" s="15"/>
      <c r="EPY215" s="15"/>
      <c r="EPZ215" s="15"/>
      <c r="EQA215" s="15"/>
      <c r="EQB215" s="15"/>
      <c r="EQC215" s="15"/>
      <c r="EQD215" s="15"/>
      <c r="EQE215" s="15"/>
      <c r="EQF215" s="15"/>
      <c r="EQG215" s="15"/>
      <c r="EQH215" s="15"/>
      <c r="EQI215" s="15"/>
      <c r="EQJ215" s="15"/>
      <c r="EQK215" s="15"/>
      <c r="EQL215" s="15"/>
      <c r="EQM215" s="15"/>
      <c r="EQN215" s="15"/>
      <c r="EQO215" s="15"/>
      <c r="EQP215" s="15"/>
      <c r="EQQ215" s="15"/>
      <c r="EQR215" s="15"/>
      <c r="EQS215" s="15"/>
      <c r="EQT215" s="15"/>
      <c r="EQU215" s="15"/>
      <c r="EQV215" s="15"/>
      <c r="EQW215" s="15"/>
      <c r="EQX215" s="15"/>
      <c r="EQY215" s="15"/>
      <c r="EQZ215" s="15"/>
      <c r="ERA215" s="15"/>
      <c r="ERB215" s="15"/>
      <c r="ERC215" s="15"/>
      <c r="ERD215" s="15"/>
      <c r="ERE215" s="15"/>
      <c r="ERF215" s="15"/>
      <c r="ERG215" s="15"/>
      <c r="ERH215" s="15"/>
      <c r="ERI215" s="15"/>
      <c r="ERJ215" s="15"/>
      <c r="ERK215" s="15"/>
      <c r="ERL215" s="15"/>
      <c r="ERM215" s="15"/>
      <c r="ERN215" s="15"/>
      <c r="ERO215" s="15"/>
      <c r="ERP215" s="15"/>
      <c r="ERQ215" s="15"/>
      <c r="ERR215" s="15"/>
      <c r="ERS215" s="15"/>
      <c r="ERT215" s="15"/>
      <c r="ERU215" s="15"/>
      <c r="ERV215" s="15"/>
      <c r="ERW215" s="15"/>
      <c r="ERX215" s="15"/>
      <c r="ERY215" s="15"/>
      <c r="ERZ215" s="15"/>
      <c r="ESA215" s="15"/>
      <c r="ESB215" s="15"/>
      <c r="ESC215" s="15"/>
      <c r="ESD215" s="15"/>
      <c r="ESE215" s="15"/>
      <c r="ESF215" s="15"/>
      <c r="ESG215" s="15"/>
      <c r="ESH215" s="15"/>
      <c r="ESI215" s="15"/>
      <c r="ESJ215" s="15"/>
      <c r="ESK215" s="15"/>
      <c r="ESL215" s="15"/>
      <c r="ESM215" s="15"/>
      <c r="ESN215" s="15"/>
      <c r="ESO215" s="15"/>
      <c r="ESP215" s="15"/>
      <c r="ESQ215" s="15"/>
      <c r="ESR215" s="15"/>
      <c r="ESS215" s="15"/>
      <c r="EST215" s="15"/>
      <c r="ESU215" s="15"/>
      <c r="ESV215" s="15"/>
      <c r="ESW215" s="15"/>
      <c r="ESX215" s="15"/>
      <c r="ESY215" s="15"/>
      <c r="ESZ215" s="15"/>
      <c r="ETA215" s="15"/>
      <c r="ETB215" s="15"/>
      <c r="ETC215" s="15"/>
      <c r="ETD215" s="15"/>
      <c r="ETE215" s="15"/>
      <c r="ETF215" s="15"/>
      <c r="ETG215" s="15"/>
      <c r="ETH215" s="15"/>
      <c r="ETI215" s="15"/>
      <c r="ETJ215" s="15"/>
      <c r="ETK215" s="15"/>
      <c r="ETL215" s="15"/>
      <c r="ETM215" s="15"/>
      <c r="ETN215" s="15"/>
      <c r="ETO215" s="15"/>
      <c r="ETP215" s="15"/>
      <c r="ETQ215" s="15"/>
      <c r="ETR215" s="15"/>
      <c r="ETS215" s="15"/>
      <c r="ETT215" s="15"/>
      <c r="ETU215" s="15"/>
      <c r="ETV215" s="15"/>
      <c r="ETW215" s="15"/>
      <c r="ETX215" s="15"/>
      <c r="ETY215" s="15"/>
      <c r="ETZ215" s="15"/>
      <c r="EUA215" s="15"/>
      <c r="EUB215" s="15"/>
      <c r="EUC215" s="15"/>
      <c r="EUD215" s="15"/>
      <c r="EUE215" s="15"/>
      <c r="EUF215" s="15"/>
      <c r="EUG215" s="15"/>
      <c r="EUH215" s="15"/>
      <c r="EUI215" s="15"/>
      <c r="EUJ215" s="15"/>
      <c r="EUK215" s="15"/>
      <c r="EUL215" s="15"/>
      <c r="EUM215" s="15"/>
      <c r="EUN215" s="15"/>
      <c r="EUO215" s="15"/>
      <c r="EUP215" s="15"/>
      <c r="EUQ215" s="15"/>
      <c r="EUR215" s="15"/>
      <c r="EUS215" s="15"/>
      <c r="EUT215" s="15"/>
      <c r="EUU215" s="15"/>
      <c r="EUV215" s="15"/>
      <c r="EUW215" s="15"/>
      <c r="EUX215" s="15"/>
      <c r="EUY215" s="15"/>
      <c r="EUZ215" s="15"/>
      <c r="EVA215" s="15"/>
      <c r="EVB215" s="15"/>
      <c r="EVC215" s="15"/>
      <c r="EVD215" s="15"/>
      <c r="EVE215" s="15"/>
      <c r="EVF215" s="15"/>
      <c r="EVG215" s="15"/>
      <c r="EVH215" s="15"/>
      <c r="EVI215" s="15"/>
      <c r="EVJ215" s="15"/>
      <c r="EVK215" s="15"/>
      <c r="EVL215" s="15"/>
      <c r="EVM215" s="15"/>
      <c r="EVN215" s="15"/>
      <c r="EVO215" s="15"/>
      <c r="EVP215" s="15"/>
      <c r="EVQ215" s="15"/>
      <c r="EVR215" s="15"/>
      <c r="EVS215" s="15"/>
      <c r="EVT215" s="15"/>
      <c r="EVU215" s="15"/>
      <c r="EVV215" s="15"/>
      <c r="EVW215" s="15"/>
      <c r="EVX215" s="15"/>
      <c r="EVY215" s="15"/>
      <c r="EVZ215" s="15"/>
      <c r="EWA215" s="15"/>
      <c r="EWB215" s="15"/>
      <c r="EWC215" s="15"/>
      <c r="EWD215" s="15"/>
      <c r="EWE215" s="15"/>
      <c r="EWF215" s="15"/>
      <c r="EWG215" s="15"/>
      <c r="EWH215" s="15"/>
      <c r="EWI215" s="15"/>
      <c r="EWJ215" s="15"/>
      <c r="EWK215" s="15"/>
      <c r="EWL215" s="15"/>
      <c r="EWM215" s="15"/>
      <c r="EWN215" s="15"/>
      <c r="EWO215" s="15"/>
      <c r="EWP215" s="15"/>
      <c r="EWQ215" s="15"/>
      <c r="EWR215" s="15"/>
      <c r="EWS215" s="15"/>
      <c r="EWT215" s="15"/>
      <c r="EWU215" s="15"/>
      <c r="EWV215" s="15"/>
      <c r="EWW215" s="15"/>
      <c r="EWX215" s="15"/>
      <c r="EWY215" s="15"/>
      <c r="EWZ215" s="15"/>
      <c r="EXA215" s="15"/>
      <c r="EXB215" s="15"/>
      <c r="EXC215" s="15"/>
      <c r="EXD215" s="15"/>
      <c r="EXE215" s="15"/>
      <c r="EXF215" s="15"/>
      <c r="EXG215" s="15"/>
      <c r="EXH215" s="15"/>
      <c r="EXI215" s="15"/>
      <c r="EXJ215" s="15"/>
      <c r="EXK215" s="15"/>
      <c r="EXL215" s="15"/>
      <c r="EXM215" s="15"/>
      <c r="EXN215" s="15"/>
      <c r="EXO215" s="15"/>
      <c r="EXP215" s="15"/>
      <c r="EXQ215" s="15"/>
      <c r="EXR215" s="15"/>
      <c r="EXS215" s="15"/>
      <c r="EXT215" s="15"/>
      <c r="EXU215" s="15"/>
      <c r="EXV215" s="15"/>
      <c r="EXW215" s="15"/>
      <c r="EXX215" s="15"/>
      <c r="EXY215" s="15"/>
      <c r="EXZ215" s="15"/>
      <c r="EYA215" s="15"/>
      <c r="EYB215" s="15"/>
      <c r="EYC215" s="15"/>
      <c r="EYD215" s="15"/>
      <c r="EYE215" s="15"/>
      <c r="EYF215" s="15"/>
      <c r="EYG215" s="15"/>
      <c r="EYH215" s="15"/>
      <c r="EYI215" s="15"/>
      <c r="EYJ215" s="15"/>
      <c r="EYK215" s="15"/>
      <c r="EYL215" s="15"/>
      <c r="EYM215" s="15"/>
      <c r="EYN215" s="15"/>
      <c r="EYO215" s="15"/>
      <c r="EYP215" s="15"/>
      <c r="EYQ215" s="15"/>
      <c r="EYR215" s="15"/>
      <c r="EYS215" s="15"/>
      <c r="EYT215" s="15"/>
      <c r="EYU215" s="15"/>
      <c r="EYV215" s="15"/>
      <c r="EYW215" s="15"/>
      <c r="EYX215" s="15"/>
      <c r="EYY215" s="15"/>
      <c r="EYZ215" s="15"/>
      <c r="EZA215" s="15"/>
      <c r="EZB215" s="15"/>
      <c r="EZC215" s="15"/>
      <c r="EZD215" s="15"/>
      <c r="EZE215" s="15"/>
      <c r="EZF215" s="15"/>
      <c r="EZG215" s="15"/>
      <c r="EZH215" s="15"/>
      <c r="EZI215" s="15"/>
      <c r="EZJ215" s="15"/>
      <c r="EZK215" s="15"/>
      <c r="EZL215" s="15"/>
      <c r="EZM215" s="15"/>
      <c r="EZN215" s="15"/>
      <c r="EZO215" s="15"/>
      <c r="EZP215" s="15"/>
      <c r="EZQ215" s="15"/>
      <c r="EZR215" s="15"/>
      <c r="EZS215" s="15"/>
      <c r="EZT215" s="15"/>
      <c r="EZU215" s="15"/>
      <c r="EZV215" s="15"/>
      <c r="EZW215" s="15"/>
      <c r="EZX215" s="15"/>
      <c r="EZY215" s="15"/>
      <c r="EZZ215" s="15"/>
      <c r="FAA215" s="15"/>
      <c r="FAB215" s="15"/>
      <c r="FAC215" s="15"/>
      <c r="FAD215" s="15"/>
      <c r="FAE215" s="15"/>
      <c r="FAF215" s="15"/>
      <c r="FAG215" s="15"/>
      <c r="FAH215" s="15"/>
      <c r="FAI215" s="15"/>
      <c r="FAJ215" s="15"/>
      <c r="FAK215" s="15"/>
      <c r="FAL215" s="15"/>
      <c r="FAM215" s="15"/>
      <c r="FAN215" s="15"/>
      <c r="FAO215" s="15"/>
      <c r="FAP215" s="15"/>
      <c r="FAQ215" s="15"/>
      <c r="FAR215" s="15"/>
      <c r="FAS215" s="15"/>
      <c r="FAT215" s="15"/>
      <c r="FAU215" s="15"/>
      <c r="FAV215" s="15"/>
      <c r="FAW215" s="15"/>
      <c r="FAX215" s="15"/>
      <c r="FAY215" s="15"/>
      <c r="FAZ215" s="15"/>
      <c r="FBA215" s="15"/>
      <c r="FBB215" s="15"/>
      <c r="FBC215" s="15"/>
      <c r="FBD215" s="15"/>
      <c r="FBE215" s="15"/>
      <c r="FBF215" s="15"/>
      <c r="FBG215" s="15"/>
      <c r="FBH215" s="15"/>
      <c r="FBI215" s="15"/>
      <c r="FBJ215" s="15"/>
      <c r="FBK215" s="15"/>
      <c r="FBL215" s="15"/>
      <c r="FBM215" s="15"/>
      <c r="FBN215" s="15"/>
      <c r="FBO215" s="15"/>
      <c r="FBP215" s="15"/>
      <c r="FBQ215" s="15"/>
      <c r="FBR215" s="15"/>
      <c r="FBS215" s="15"/>
      <c r="FBT215" s="15"/>
      <c r="FBU215" s="15"/>
      <c r="FBV215" s="15"/>
      <c r="FBW215" s="15"/>
      <c r="FBX215" s="15"/>
      <c r="FBY215" s="15"/>
      <c r="FBZ215" s="15"/>
      <c r="FCA215" s="15"/>
      <c r="FCB215" s="15"/>
      <c r="FCC215" s="15"/>
      <c r="FCD215" s="15"/>
      <c r="FCE215" s="15"/>
      <c r="FCF215" s="15"/>
      <c r="FCG215" s="15"/>
      <c r="FCH215" s="15"/>
      <c r="FCI215" s="15"/>
      <c r="FCJ215" s="15"/>
      <c r="FCK215" s="15"/>
      <c r="FCL215" s="15"/>
      <c r="FCM215" s="15"/>
      <c r="FCN215" s="15"/>
      <c r="FCO215" s="15"/>
      <c r="FCP215" s="15"/>
      <c r="FCQ215" s="15"/>
      <c r="FCR215" s="15"/>
      <c r="FCS215" s="15"/>
      <c r="FCT215" s="15"/>
      <c r="FCU215" s="15"/>
      <c r="FCV215" s="15"/>
      <c r="FCW215" s="15"/>
      <c r="FCX215" s="15"/>
      <c r="FCY215" s="15"/>
      <c r="FCZ215" s="15"/>
      <c r="FDA215" s="15"/>
      <c r="FDB215" s="15"/>
      <c r="FDC215" s="15"/>
      <c r="FDD215" s="15"/>
      <c r="FDE215" s="15"/>
      <c r="FDF215" s="15"/>
      <c r="FDG215" s="15"/>
      <c r="FDH215" s="15"/>
      <c r="FDI215" s="15"/>
      <c r="FDJ215" s="15"/>
      <c r="FDK215" s="15"/>
      <c r="FDL215" s="15"/>
      <c r="FDM215" s="15"/>
      <c r="FDN215" s="15"/>
      <c r="FDO215" s="15"/>
      <c r="FDP215" s="15"/>
      <c r="FDQ215" s="15"/>
      <c r="FDR215" s="15"/>
      <c r="FDS215" s="15"/>
      <c r="FDT215" s="15"/>
      <c r="FDU215" s="15"/>
      <c r="FDV215" s="15"/>
      <c r="FDW215" s="15"/>
      <c r="FDX215" s="15"/>
      <c r="FDY215" s="15"/>
      <c r="FDZ215" s="15"/>
      <c r="FEA215" s="15"/>
      <c r="FEB215" s="15"/>
      <c r="FEC215" s="15"/>
      <c r="FED215" s="15"/>
      <c r="FEE215" s="15"/>
      <c r="FEF215" s="15"/>
      <c r="FEG215" s="15"/>
      <c r="FEH215" s="15"/>
      <c r="FEI215" s="15"/>
      <c r="FEJ215" s="15"/>
      <c r="FEK215" s="15"/>
      <c r="FEL215" s="15"/>
      <c r="FEM215" s="15"/>
      <c r="FEN215" s="15"/>
      <c r="FEO215" s="15"/>
      <c r="FEP215" s="15"/>
      <c r="FEQ215" s="15"/>
      <c r="FER215" s="15"/>
      <c r="FES215" s="15"/>
      <c r="FET215" s="15"/>
      <c r="FEU215" s="15"/>
      <c r="FEV215" s="15"/>
      <c r="FEW215" s="15"/>
      <c r="FEX215" s="15"/>
      <c r="FEY215" s="15"/>
      <c r="FEZ215" s="15"/>
      <c r="FFA215" s="15"/>
      <c r="FFB215" s="15"/>
      <c r="FFC215" s="15"/>
      <c r="FFD215" s="15"/>
      <c r="FFE215" s="15"/>
      <c r="FFF215" s="15"/>
      <c r="FFG215" s="15"/>
      <c r="FFH215" s="15"/>
      <c r="FFI215" s="15"/>
      <c r="FFJ215" s="15"/>
      <c r="FFK215" s="15"/>
      <c r="FFL215" s="15"/>
      <c r="FFM215" s="15"/>
      <c r="FFN215" s="15"/>
      <c r="FFO215" s="15"/>
      <c r="FFP215" s="15"/>
      <c r="FFQ215" s="15"/>
      <c r="FFR215" s="15"/>
      <c r="FFS215" s="15"/>
      <c r="FFT215" s="15"/>
      <c r="FFU215" s="15"/>
      <c r="FFV215" s="15"/>
      <c r="FFW215" s="15"/>
      <c r="FFX215" s="15"/>
      <c r="FFY215" s="15"/>
      <c r="FFZ215" s="15"/>
      <c r="FGA215" s="15"/>
      <c r="FGB215" s="15"/>
      <c r="FGC215" s="15"/>
      <c r="FGD215" s="15"/>
      <c r="FGE215" s="15"/>
      <c r="FGF215" s="15"/>
      <c r="FGG215" s="15"/>
      <c r="FGH215" s="15"/>
      <c r="FGI215" s="15"/>
      <c r="FGJ215" s="15"/>
      <c r="FGK215" s="15"/>
      <c r="FGL215" s="15"/>
      <c r="FGM215" s="15"/>
      <c r="FGN215" s="15"/>
      <c r="FGO215" s="15"/>
      <c r="FGP215" s="15"/>
      <c r="FGQ215" s="15"/>
      <c r="FGR215" s="15"/>
      <c r="FGS215" s="15"/>
      <c r="FGT215" s="15"/>
      <c r="FGU215" s="15"/>
      <c r="FGV215" s="15"/>
      <c r="FGW215" s="15"/>
      <c r="FGX215" s="15"/>
      <c r="FGY215" s="15"/>
      <c r="FGZ215" s="15"/>
      <c r="FHA215" s="15"/>
      <c r="FHB215" s="15"/>
      <c r="FHC215" s="15"/>
      <c r="FHD215" s="15"/>
      <c r="FHE215" s="15"/>
      <c r="FHF215" s="15"/>
      <c r="FHG215" s="15"/>
      <c r="FHH215" s="15"/>
      <c r="FHI215" s="15"/>
      <c r="FHJ215" s="15"/>
      <c r="FHK215" s="15"/>
      <c r="FHL215" s="15"/>
      <c r="FHM215" s="15"/>
      <c r="FHN215" s="15"/>
      <c r="FHO215" s="15"/>
      <c r="FHP215" s="15"/>
      <c r="FHQ215" s="15"/>
      <c r="FHR215" s="15"/>
      <c r="FHS215" s="15"/>
      <c r="FHT215" s="15"/>
      <c r="FHU215" s="15"/>
      <c r="FHV215" s="15"/>
      <c r="FHW215" s="15"/>
      <c r="FHX215" s="15"/>
      <c r="FHY215" s="15"/>
      <c r="FHZ215" s="15"/>
      <c r="FIA215" s="15"/>
      <c r="FIB215" s="15"/>
      <c r="FIC215" s="15"/>
      <c r="FID215" s="15"/>
      <c r="FIE215" s="15"/>
      <c r="FIF215" s="15"/>
      <c r="FIG215" s="15"/>
      <c r="FIH215" s="15"/>
      <c r="FII215" s="15"/>
      <c r="FIJ215" s="15"/>
      <c r="FIK215" s="15"/>
      <c r="FIL215" s="15"/>
      <c r="FIM215" s="15"/>
      <c r="FIN215" s="15"/>
      <c r="FIO215" s="15"/>
      <c r="FIP215" s="15"/>
      <c r="FIQ215" s="15"/>
      <c r="FIR215" s="15"/>
      <c r="FIS215" s="15"/>
      <c r="FIT215" s="15"/>
      <c r="FIU215" s="15"/>
      <c r="FIV215" s="15"/>
      <c r="FIW215" s="15"/>
      <c r="FIX215" s="15"/>
      <c r="FIY215" s="15"/>
      <c r="FIZ215" s="15"/>
      <c r="FJA215" s="15"/>
      <c r="FJB215" s="15"/>
      <c r="FJC215" s="15"/>
      <c r="FJD215" s="15"/>
      <c r="FJE215" s="15"/>
      <c r="FJF215" s="15"/>
      <c r="FJG215" s="15"/>
      <c r="FJH215" s="15"/>
      <c r="FJI215" s="15"/>
      <c r="FJJ215" s="15"/>
      <c r="FJK215" s="15"/>
      <c r="FJL215" s="15"/>
      <c r="FJM215" s="15"/>
      <c r="FJN215" s="15"/>
      <c r="FJO215" s="15"/>
      <c r="FJP215" s="15"/>
      <c r="FJQ215" s="15"/>
      <c r="FJR215" s="15"/>
      <c r="FJS215" s="15"/>
      <c r="FJT215" s="15"/>
      <c r="FJU215" s="15"/>
      <c r="FJV215" s="15"/>
      <c r="FJW215" s="15"/>
      <c r="FJX215" s="15"/>
      <c r="FJY215" s="15"/>
      <c r="FJZ215" s="15"/>
      <c r="FKA215" s="15"/>
      <c r="FKB215" s="15"/>
      <c r="FKC215" s="15"/>
      <c r="FKD215" s="15"/>
      <c r="FKE215" s="15"/>
      <c r="FKF215" s="15"/>
      <c r="FKG215" s="15"/>
      <c r="FKH215" s="15"/>
      <c r="FKI215" s="15"/>
      <c r="FKJ215" s="15"/>
      <c r="FKK215" s="15"/>
      <c r="FKL215" s="15"/>
      <c r="FKM215" s="15"/>
      <c r="FKN215" s="15"/>
      <c r="FKO215" s="15"/>
      <c r="FKP215" s="15"/>
      <c r="FKQ215" s="15"/>
      <c r="FKR215" s="15"/>
      <c r="FKS215" s="15"/>
      <c r="FKT215" s="15"/>
      <c r="FKU215" s="15"/>
      <c r="FKV215" s="15"/>
      <c r="FKW215" s="15"/>
      <c r="FKX215" s="15"/>
      <c r="FKY215" s="15"/>
      <c r="FKZ215" s="15"/>
      <c r="FLA215" s="15"/>
      <c r="FLB215" s="15"/>
      <c r="FLC215" s="15"/>
      <c r="FLD215" s="15"/>
      <c r="FLE215" s="15"/>
      <c r="FLF215" s="15"/>
      <c r="FLG215" s="15"/>
      <c r="FLH215" s="15"/>
      <c r="FLI215" s="15"/>
      <c r="FLJ215" s="15"/>
      <c r="FLK215" s="15"/>
      <c r="FLL215" s="15"/>
      <c r="FLM215" s="15"/>
      <c r="FLN215" s="15"/>
      <c r="FLO215" s="15"/>
      <c r="FLP215" s="15"/>
      <c r="FLQ215" s="15"/>
      <c r="FLR215" s="15"/>
      <c r="FLS215" s="15"/>
      <c r="FLT215" s="15"/>
      <c r="FLU215" s="15"/>
      <c r="FLV215" s="15"/>
      <c r="FLW215" s="15"/>
      <c r="FLX215" s="15"/>
      <c r="FLY215" s="15"/>
      <c r="FLZ215" s="15"/>
      <c r="FMA215" s="15"/>
      <c r="FMB215" s="15"/>
      <c r="FMC215" s="15"/>
      <c r="FMD215" s="15"/>
      <c r="FME215" s="15"/>
      <c r="FMF215" s="15"/>
      <c r="FMG215" s="15"/>
      <c r="FMH215" s="15"/>
      <c r="FMI215" s="15"/>
      <c r="FMJ215" s="15"/>
      <c r="FMK215" s="15"/>
      <c r="FML215" s="15"/>
      <c r="FMM215" s="15"/>
      <c r="FMN215" s="15"/>
      <c r="FMO215" s="15"/>
      <c r="FMP215" s="15"/>
      <c r="FMQ215" s="15"/>
      <c r="FMR215" s="15"/>
      <c r="FMS215" s="15"/>
      <c r="FMT215" s="15"/>
      <c r="FMU215" s="15"/>
      <c r="FMV215" s="15"/>
      <c r="FMW215" s="15"/>
      <c r="FMX215" s="15"/>
      <c r="FMY215" s="15"/>
      <c r="FMZ215" s="15"/>
      <c r="FNA215" s="15"/>
      <c r="FNB215" s="15"/>
      <c r="FNC215" s="15"/>
      <c r="FND215" s="15"/>
      <c r="FNE215" s="15"/>
      <c r="FNF215" s="15"/>
      <c r="FNG215" s="15"/>
      <c r="FNH215" s="15"/>
      <c r="FNI215" s="15"/>
      <c r="FNJ215" s="15"/>
      <c r="FNK215" s="15"/>
      <c r="FNL215" s="15"/>
      <c r="FNM215" s="15"/>
      <c r="FNN215" s="15"/>
      <c r="FNO215" s="15"/>
      <c r="FNP215" s="15"/>
      <c r="FNQ215" s="15"/>
      <c r="FNR215" s="15"/>
      <c r="FNS215" s="15"/>
      <c r="FNT215" s="15"/>
      <c r="FNU215" s="15"/>
      <c r="FNV215" s="15"/>
      <c r="FNW215" s="15"/>
      <c r="FNX215" s="15"/>
      <c r="FNY215" s="15"/>
      <c r="FNZ215" s="15"/>
      <c r="FOA215" s="15"/>
      <c r="FOB215" s="15"/>
      <c r="FOC215" s="15"/>
      <c r="FOD215" s="15"/>
      <c r="FOE215" s="15"/>
      <c r="FOF215" s="15"/>
      <c r="FOG215" s="15"/>
      <c r="FOH215" s="15"/>
      <c r="FOI215" s="15"/>
      <c r="FOJ215" s="15"/>
      <c r="FOK215" s="15"/>
      <c r="FOL215" s="15"/>
      <c r="FOM215" s="15"/>
      <c r="FON215" s="15"/>
      <c r="FOO215" s="15"/>
      <c r="FOP215" s="15"/>
      <c r="FOQ215" s="15"/>
      <c r="FOR215" s="15"/>
      <c r="FOS215" s="15"/>
      <c r="FOT215" s="15"/>
      <c r="FOU215" s="15"/>
      <c r="FOV215" s="15"/>
      <c r="FOW215" s="15"/>
      <c r="FOX215" s="15"/>
      <c r="FOY215" s="15"/>
      <c r="FOZ215" s="15"/>
      <c r="FPA215" s="15"/>
      <c r="FPB215" s="15"/>
      <c r="FPC215" s="15"/>
      <c r="FPD215" s="15"/>
      <c r="FPE215" s="15"/>
      <c r="FPF215" s="15"/>
      <c r="FPG215" s="15"/>
      <c r="FPH215" s="15"/>
      <c r="FPI215" s="15"/>
      <c r="FPJ215" s="15"/>
      <c r="FPK215" s="15"/>
      <c r="FPL215" s="15"/>
      <c r="FPM215" s="15"/>
      <c r="FPN215" s="15"/>
      <c r="FPO215" s="15"/>
      <c r="FPP215" s="15"/>
      <c r="FPQ215" s="15"/>
      <c r="FPR215" s="15"/>
      <c r="FPS215" s="15"/>
      <c r="FPT215" s="15"/>
      <c r="FPU215" s="15"/>
      <c r="FPV215" s="15"/>
      <c r="FPW215" s="15"/>
      <c r="FPX215" s="15"/>
      <c r="FPY215" s="15"/>
      <c r="FPZ215" s="15"/>
      <c r="FQA215" s="15"/>
      <c r="FQB215" s="15"/>
      <c r="FQC215" s="15"/>
      <c r="FQD215" s="15"/>
      <c r="FQE215" s="15"/>
      <c r="FQF215" s="15"/>
      <c r="FQG215" s="15"/>
      <c r="FQH215" s="15"/>
      <c r="FQI215" s="15"/>
      <c r="FQJ215" s="15"/>
      <c r="FQK215" s="15"/>
      <c r="FQL215" s="15"/>
      <c r="FQM215" s="15"/>
      <c r="FQN215" s="15"/>
      <c r="FQO215" s="15"/>
      <c r="FQP215" s="15"/>
      <c r="FQQ215" s="15"/>
      <c r="FQR215" s="15"/>
      <c r="FQS215" s="15"/>
      <c r="FQT215" s="15"/>
      <c r="FQU215" s="15"/>
      <c r="FQV215" s="15"/>
      <c r="FQW215" s="15"/>
      <c r="FQX215" s="15"/>
      <c r="FQY215" s="15"/>
      <c r="FQZ215" s="15"/>
      <c r="FRA215" s="15"/>
      <c r="FRB215" s="15"/>
      <c r="FRC215" s="15"/>
      <c r="FRD215" s="15"/>
      <c r="FRE215" s="15"/>
      <c r="FRF215" s="15"/>
      <c r="FRG215" s="15"/>
      <c r="FRH215" s="15"/>
      <c r="FRI215" s="15"/>
      <c r="FRJ215" s="15"/>
      <c r="FRK215" s="15"/>
      <c r="FRL215" s="15"/>
      <c r="FRM215" s="15"/>
      <c r="FRN215" s="15"/>
      <c r="FRO215" s="15"/>
      <c r="FRP215" s="15"/>
      <c r="FRQ215" s="15"/>
      <c r="FRR215" s="15"/>
      <c r="FRS215" s="15"/>
      <c r="FRT215" s="15"/>
      <c r="FRU215" s="15"/>
      <c r="FRV215" s="15"/>
      <c r="FRW215" s="15"/>
      <c r="FRX215" s="15"/>
      <c r="FRY215" s="15"/>
      <c r="FRZ215" s="15"/>
      <c r="FSA215" s="15"/>
      <c r="FSB215" s="15"/>
      <c r="FSC215" s="15"/>
      <c r="FSD215" s="15"/>
      <c r="FSE215" s="15"/>
      <c r="FSF215" s="15"/>
      <c r="FSG215" s="15"/>
      <c r="FSH215" s="15"/>
      <c r="FSI215" s="15"/>
      <c r="FSJ215" s="15"/>
      <c r="FSK215" s="15"/>
      <c r="FSL215" s="15"/>
      <c r="FSM215" s="15"/>
      <c r="FSN215" s="15"/>
      <c r="FSO215" s="15"/>
      <c r="FSP215" s="15"/>
      <c r="FSQ215" s="15"/>
      <c r="FSR215" s="15"/>
      <c r="FSS215" s="15"/>
      <c r="FST215" s="15"/>
      <c r="FSU215" s="15"/>
      <c r="FSV215" s="15"/>
      <c r="FSW215" s="15"/>
      <c r="FSX215" s="15"/>
      <c r="FSY215" s="15"/>
      <c r="FSZ215" s="15"/>
      <c r="FTA215" s="15"/>
      <c r="FTB215" s="15"/>
      <c r="FTC215" s="15"/>
      <c r="FTD215" s="15"/>
      <c r="FTE215" s="15"/>
      <c r="FTF215" s="15"/>
      <c r="FTG215" s="15"/>
      <c r="FTH215" s="15"/>
      <c r="FTI215" s="15"/>
      <c r="FTJ215" s="15"/>
      <c r="FTK215" s="15"/>
      <c r="FTL215" s="15"/>
      <c r="FTM215" s="15"/>
      <c r="FTN215" s="15"/>
      <c r="FTO215" s="15"/>
      <c r="FTP215" s="15"/>
      <c r="FTQ215" s="15"/>
      <c r="FTR215" s="15"/>
      <c r="FTS215" s="15"/>
      <c r="FTT215" s="15"/>
      <c r="FTU215" s="15"/>
      <c r="FTV215" s="15"/>
      <c r="FTW215" s="15"/>
      <c r="FTX215" s="15"/>
      <c r="FTY215" s="15"/>
      <c r="FTZ215" s="15"/>
      <c r="FUA215" s="15"/>
      <c r="FUB215" s="15"/>
      <c r="FUC215" s="15"/>
      <c r="FUD215" s="15"/>
      <c r="FUE215" s="15"/>
      <c r="FUF215" s="15"/>
      <c r="FUG215" s="15"/>
      <c r="FUH215" s="15"/>
      <c r="FUI215" s="15"/>
      <c r="FUJ215" s="15"/>
      <c r="FUK215" s="15"/>
      <c r="FUL215" s="15"/>
      <c r="FUM215" s="15"/>
      <c r="FUN215" s="15"/>
      <c r="FUO215" s="15"/>
      <c r="FUP215" s="15"/>
      <c r="FUQ215" s="15"/>
      <c r="FUR215" s="15"/>
      <c r="FUS215" s="15"/>
      <c r="FUT215" s="15"/>
      <c r="FUU215" s="15"/>
      <c r="FUV215" s="15"/>
      <c r="FUW215" s="15"/>
      <c r="FUX215" s="15"/>
      <c r="FUY215" s="15"/>
      <c r="FUZ215" s="15"/>
      <c r="FVA215" s="15"/>
      <c r="FVB215" s="15"/>
      <c r="FVC215" s="15"/>
      <c r="FVD215" s="15"/>
      <c r="FVE215" s="15"/>
      <c r="FVF215" s="15"/>
      <c r="FVG215" s="15"/>
      <c r="FVH215" s="15"/>
      <c r="FVI215" s="15"/>
      <c r="FVJ215" s="15"/>
      <c r="FVK215" s="15"/>
      <c r="FVL215" s="15"/>
      <c r="FVM215" s="15"/>
      <c r="FVN215" s="15"/>
      <c r="FVO215" s="15"/>
      <c r="FVP215" s="15"/>
      <c r="FVQ215" s="15"/>
      <c r="FVR215" s="15"/>
      <c r="FVS215" s="15"/>
      <c r="FVT215" s="15"/>
      <c r="FVU215" s="15"/>
      <c r="FVV215" s="15"/>
      <c r="FVW215" s="15"/>
      <c r="FVX215" s="15"/>
      <c r="FVY215" s="15"/>
      <c r="FVZ215" s="15"/>
      <c r="FWA215" s="15"/>
      <c r="FWB215" s="15"/>
      <c r="FWC215" s="15"/>
      <c r="FWD215" s="15"/>
      <c r="FWE215" s="15"/>
      <c r="FWF215" s="15"/>
      <c r="FWG215" s="15"/>
      <c r="FWH215" s="15"/>
      <c r="FWI215" s="15"/>
      <c r="FWJ215" s="15"/>
      <c r="FWK215" s="15"/>
      <c r="FWL215" s="15"/>
      <c r="FWM215" s="15"/>
      <c r="FWN215" s="15"/>
      <c r="FWO215" s="15"/>
      <c r="FWP215" s="15"/>
      <c r="FWQ215" s="15"/>
      <c r="FWR215" s="15"/>
      <c r="FWS215" s="15"/>
      <c r="FWT215" s="15"/>
      <c r="FWU215" s="15"/>
      <c r="FWV215" s="15"/>
      <c r="FWW215" s="15"/>
      <c r="FWX215" s="15"/>
      <c r="FWY215" s="15"/>
      <c r="FWZ215" s="15"/>
      <c r="FXA215" s="15"/>
      <c r="FXB215" s="15"/>
      <c r="FXC215" s="15"/>
      <c r="FXD215" s="15"/>
      <c r="FXE215" s="15"/>
      <c r="FXF215" s="15"/>
      <c r="FXG215" s="15"/>
      <c r="FXH215" s="15"/>
      <c r="FXI215" s="15"/>
      <c r="FXJ215" s="15"/>
      <c r="FXK215" s="15"/>
      <c r="FXL215" s="15"/>
      <c r="FXM215" s="15"/>
      <c r="FXN215" s="15"/>
      <c r="FXO215" s="15"/>
      <c r="FXP215" s="15"/>
      <c r="FXQ215" s="15"/>
      <c r="FXR215" s="15"/>
      <c r="FXS215" s="15"/>
      <c r="FXT215" s="15"/>
      <c r="FXU215" s="15"/>
      <c r="FXV215" s="15"/>
      <c r="FXW215" s="15"/>
      <c r="FXX215" s="15"/>
      <c r="FXY215" s="15"/>
      <c r="FXZ215" s="15"/>
      <c r="FYA215" s="15"/>
      <c r="FYB215" s="15"/>
      <c r="FYC215" s="15"/>
      <c r="FYD215" s="15"/>
      <c r="FYE215" s="15"/>
      <c r="FYF215" s="15"/>
      <c r="FYG215" s="15"/>
      <c r="FYH215" s="15"/>
      <c r="FYI215" s="15"/>
      <c r="FYJ215" s="15"/>
      <c r="FYK215" s="15"/>
      <c r="FYL215" s="15"/>
      <c r="FYM215" s="15"/>
      <c r="FYN215" s="15"/>
      <c r="FYO215" s="15"/>
      <c r="FYP215" s="15"/>
      <c r="FYQ215" s="15"/>
      <c r="FYR215" s="15"/>
      <c r="FYS215" s="15"/>
      <c r="FYT215" s="15"/>
      <c r="FYU215" s="15"/>
      <c r="FYV215" s="15"/>
      <c r="FYW215" s="15"/>
      <c r="FYX215" s="15"/>
      <c r="FYY215" s="15"/>
      <c r="FYZ215" s="15"/>
      <c r="FZA215" s="15"/>
      <c r="FZB215" s="15"/>
      <c r="FZC215" s="15"/>
      <c r="FZD215" s="15"/>
      <c r="FZE215" s="15"/>
      <c r="FZF215" s="15"/>
      <c r="FZG215" s="15"/>
      <c r="FZH215" s="15"/>
      <c r="FZI215" s="15"/>
      <c r="FZJ215" s="15"/>
      <c r="FZK215" s="15"/>
      <c r="FZL215" s="15"/>
      <c r="FZM215" s="15"/>
      <c r="FZN215" s="15"/>
      <c r="FZO215" s="15"/>
      <c r="FZP215" s="15"/>
      <c r="FZQ215" s="15"/>
      <c r="FZR215" s="15"/>
      <c r="FZS215" s="15"/>
      <c r="FZT215" s="15"/>
      <c r="FZU215" s="15"/>
      <c r="FZV215" s="15"/>
      <c r="FZW215" s="15"/>
      <c r="FZX215" s="15"/>
      <c r="FZY215" s="15"/>
      <c r="FZZ215" s="15"/>
      <c r="GAA215" s="15"/>
      <c r="GAB215" s="15"/>
      <c r="GAC215" s="15"/>
      <c r="GAD215" s="15"/>
      <c r="GAE215" s="15"/>
      <c r="GAF215" s="15"/>
      <c r="GAG215" s="15"/>
      <c r="GAH215" s="15"/>
      <c r="GAI215" s="15"/>
      <c r="GAJ215" s="15"/>
      <c r="GAK215" s="15"/>
      <c r="GAL215" s="15"/>
      <c r="GAM215" s="15"/>
      <c r="GAN215" s="15"/>
      <c r="GAO215" s="15"/>
      <c r="GAP215" s="15"/>
      <c r="GAQ215" s="15"/>
      <c r="GAR215" s="15"/>
      <c r="GAS215" s="15"/>
      <c r="GAT215" s="15"/>
      <c r="GAU215" s="15"/>
      <c r="GAV215" s="15"/>
      <c r="GAW215" s="15"/>
      <c r="GAX215" s="15"/>
      <c r="GAY215" s="15"/>
      <c r="GAZ215" s="15"/>
      <c r="GBA215" s="15"/>
      <c r="GBB215" s="15"/>
      <c r="GBC215" s="15"/>
      <c r="GBD215" s="15"/>
      <c r="GBE215" s="15"/>
      <c r="GBF215" s="15"/>
      <c r="GBG215" s="15"/>
      <c r="GBH215" s="15"/>
      <c r="GBI215" s="15"/>
      <c r="GBJ215" s="15"/>
      <c r="GBK215" s="15"/>
      <c r="GBL215" s="15"/>
      <c r="GBM215" s="15"/>
      <c r="GBN215" s="15"/>
      <c r="GBO215" s="15"/>
      <c r="GBP215" s="15"/>
      <c r="GBQ215" s="15"/>
      <c r="GBR215" s="15"/>
      <c r="GBS215" s="15"/>
      <c r="GBT215" s="15"/>
      <c r="GBU215" s="15"/>
      <c r="GBV215" s="15"/>
      <c r="GBW215" s="15"/>
      <c r="GBX215" s="15"/>
      <c r="GBY215" s="15"/>
      <c r="GBZ215" s="15"/>
      <c r="GCA215" s="15"/>
      <c r="GCB215" s="15"/>
      <c r="GCC215" s="15"/>
      <c r="GCD215" s="15"/>
      <c r="GCE215" s="15"/>
      <c r="GCF215" s="15"/>
      <c r="GCG215" s="15"/>
      <c r="GCH215" s="15"/>
      <c r="GCI215" s="15"/>
      <c r="GCJ215" s="15"/>
      <c r="GCK215" s="15"/>
      <c r="GCL215" s="15"/>
      <c r="GCM215" s="15"/>
      <c r="GCN215" s="15"/>
      <c r="GCO215" s="15"/>
      <c r="GCP215" s="15"/>
      <c r="GCQ215" s="15"/>
      <c r="GCR215" s="15"/>
      <c r="GCS215" s="15"/>
      <c r="GCT215" s="15"/>
      <c r="GCU215" s="15"/>
      <c r="GCV215" s="15"/>
      <c r="GCW215" s="15"/>
      <c r="GCX215" s="15"/>
      <c r="GCY215" s="15"/>
      <c r="GCZ215" s="15"/>
      <c r="GDA215" s="15"/>
      <c r="GDB215" s="15"/>
      <c r="GDC215" s="15"/>
      <c r="GDD215" s="15"/>
      <c r="GDE215" s="15"/>
      <c r="GDF215" s="15"/>
      <c r="GDG215" s="15"/>
      <c r="GDH215" s="15"/>
      <c r="GDI215" s="15"/>
      <c r="GDJ215" s="15"/>
      <c r="GDK215" s="15"/>
      <c r="GDL215" s="15"/>
      <c r="GDM215" s="15"/>
      <c r="GDN215" s="15"/>
      <c r="GDO215" s="15"/>
      <c r="GDP215" s="15"/>
      <c r="GDQ215" s="15"/>
      <c r="GDR215" s="15"/>
      <c r="GDS215" s="15"/>
      <c r="GDT215" s="15"/>
      <c r="GDU215" s="15"/>
      <c r="GDV215" s="15"/>
      <c r="GDW215" s="15"/>
      <c r="GDX215" s="15"/>
      <c r="GDY215" s="15"/>
      <c r="GDZ215" s="15"/>
      <c r="GEA215" s="15"/>
      <c r="GEB215" s="15"/>
      <c r="GEC215" s="15"/>
      <c r="GED215" s="15"/>
      <c r="GEE215" s="15"/>
      <c r="GEF215" s="15"/>
      <c r="GEG215" s="15"/>
      <c r="GEH215" s="15"/>
      <c r="GEI215" s="15"/>
      <c r="GEJ215" s="15"/>
      <c r="GEK215" s="15"/>
      <c r="GEL215" s="15"/>
      <c r="GEM215" s="15"/>
      <c r="GEN215" s="15"/>
      <c r="GEO215" s="15"/>
      <c r="GEP215" s="15"/>
      <c r="GEQ215" s="15"/>
      <c r="GER215" s="15"/>
      <c r="GES215" s="15"/>
      <c r="GET215" s="15"/>
      <c r="GEU215" s="15"/>
      <c r="GEV215" s="15"/>
      <c r="GEW215" s="15"/>
      <c r="GEX215" s="15"/>
      <c r="GEY215" s="15"/>
      <c r="GEZ215" s="15"/>
      <c r="GFA215" s="15"/>
      <c r="GFB215" s="15"/>
      <c r="GFC215" s="15"/>
      <c r="GFD215" s="15"/>
      <c r="GFE215" s="15"/>
      <c r="GFF215" s="15"/>
      <c r="GFG215" s="15"/>
      <c r="GFH215" s="15"/>
      <c r="GFI215" s="15"/>
      <c r="GFJ215" s="15"/>
      <c r="GFK215" s="15"/>
      <c r="GFL215" s="15"/>
      <c r="GFM215" s="15"/>
      <c r="GFN215" s="15"/>
      <c r="GFO215" s="15"/>
      <c r="GFP215" s="15"/>
      <c r="GFQ215" s="15"/>
      <c r="GFR215" s="15"/>
      <c r="GFS215" s="15"/>
      <c r="GFT215" s="15"/>
      <c r="GFU215" s="15"/>
      <c r="GFV215" s="15"/>
      <c r="GFW215" s="15"/>
      <c r="GFX215" s="15"/>
      <c r="GFY215" s="15"/>
      <c r="GFZ215" s="15"/>
      <c r="GGA215" s="15"/>
      <c r="GGB215" s="15"/>
      <c r="GGC215" s="15"/>
      <c r="GGD215" s="15"/>
      <c r="GGE215" s="15"/>
      <c r="GGF215" s="15"/>
      <c r="GGG215" s="15"/>
      <c r="GGH215" s="15"/>
      <c r="GGI215" s="15"/>
      <c r="GGJ215" s="15"/>
      <c r="GGK215" s="15"/>
      <c r="GGL215" s="15"/>
      <c r="GGM215" s="15"/>
      <c r="GGN215" s="15"/>
      <c r="GGO215" s="15"/>
      <c r="GGP215" s="15"/>
      <c r="GGQ215" s="15"/>
      <c r="GGR215" s="15"/>
      <c r="GGS215" s="15"/>
      <c r="GGT215" s="15"/>
      <c r="GGU215" s="15"/>
      <c r="GGV215" s="15"/>
      <c r="GGW215" s="15"/>
      <c r="GGX215" s="15"/>
      <c r="GGY215" s="15"/>
      <c r="GGZ215" s="15"/>
      <c r="GHA215" s="15"/>
      <c r="GHB215" s="15"/>
      <c r="GHC215" s="15"/>
      <c r="GHD215" s="15"/>
      <c r="GHE215" s="15"/>
      <c r="GHF215" s="15"/>
      <c r="GHG215" s="15"/>
      <c r="GHH215" s="15"/>
      <c r="GHI215" s="15"/>
      <c r="GHJ215" s="15"/>
      <c r="GHK215" s="15"/>
      <c r="GHL215" s="15"/>
      <c r="GHM215" s="15"/>
      <c r="GHN215" s="15"/>
      <c r="GHO215" s="15"/>
      <c r="GHP215" s="15"/>
      <c r="GHQ215" s="15"/>
      <c r="GHR215" s="15"/>
      <c r="GHS215" s="15"/>
      <c r="GHT215" s="15"/>
      <c r="GHU215" s="15"/>
      <c r="GHV215" s="15"/>
      <c r="GHW215" s="15"/>
      <c r="GHX215" s="15"/>
      <c r="GHY215" s="15"/>
      <c r="GHZ215" s="15"/>
      <c r="GIA215" s="15"/>
      <c r="GIB215" s="15"/>
      <c r="GIC215" s="15"/>
      <c r="GID215" s="15"/>
      <c r="GIE215" s="15"/>
      <c r="GIF215" s="15"/>
      <c r="GIG215" s="15"/>
      <c r="GIH215" s="15"/>
      <c r="GII215" s="15"/>
      <c r="GIJ215" s="15"/>
      <c r="GIK215" s="15"/>
      <c r="GIL215" s="15"/>
      <c r="GIM215" s="15"/>
      <c r="GIN215" s="15"/>
      <c r="GIO215" s="15"/>
      <c r="GIP215" s="15"/>
      <c r="GIQ215" s="15"/>
      <c r="GIR215" s="15"/>
      <c r="GIS215" s="15"/>
      <c r="GIT215" s="15"/>
      <c r="GIU215" s="15"/>
      <c r="GIV215" s="15"/>
      <c r="GIW215" s="15"/>
      <c r="GIX215" s="15"/>
      <c r="GIY215" s="15"/>
      <c r="GIZ215" s="15"/>
      <c r="GJA215" s="15"/>
      <c r="GJB215" s="15"/>
      <c r="GJC215" s="15"/>
      <c r="GJD215" s="15"/>
      <c r="GJE215" s="15"/>
      <c r="GJF215" s="15"/>
      <c r="GJG215" s="15"/>
      <c r="GJH215" s="15"/>
      <c r="GJI215" s="15"/>
      <c r="GJJ215" s="15"/>
      <c r="GJK215" s="15"/>
      <c r="GJL215" s="15"/>
      <c r="GJM215" s="15"/>
      <c r="GJN215" s="15"/>
      <c r="GJO215" s="15"/>
      <c r="GJP215" s="15"/>
      <c r="GJQ215" s="15"/>
      <c r="GJR215" s="15"/>
      <c r="GJS215" s="15"/>
      <c r="GJT215" s="15"/>
      <c r="GJU215" s="15"/>
      <c r="GJV215" s="15"/>
      <c r="GJW215" s="15"/>
      <c r="GJX215" s="15"/>
      <c r="GJY215" s="15"/>
      <c r="GJZ215" s="15"/>
      <c r="GKA215" s="15"/>
      <c r="GKB215" s="15"/>
      <c r="GKC215" s="15"/>
      <c r="GKD215" s="15"/>
      <c r="GKE215" s="15"/>
      <c r="GKF215" s="15"/>
      <c r="GKG215" s="15"/>
      <c r="GKH215" s="15"/>
      <c r="GKI215" s="15"/>
      <c r="GKJ215" s="15"/>
      <c r="GKK215" s="15"/>
      <c r="GKL215" s="15"/>
      <c r="GKM215" s="15"/>
      <c r="GKN215" s="15"/>
      <c r="GKO215" s="15"/>
      <c r="GKP215" s="15"/>
      <c r="GKQ215" s="15"/>
      <c r="GKR215" s="15"/>
      <c r="GKS215" s="15"/>
      <c r="GKT215" s="15"/>
      <c r="GKU215" s="15"/>
      <c r="GKV215" s="15"/>
      <c r="GKW215" s="15"/>
      <c r="GKX215" s="15"/>
      <c r="GKY215" s="15"/>
      <c r="GKZ215" s="15"/>
      <c r="GLA215" s="15"/>
      <c r="GLB215" s="15"/>
      <c r="GLC215" s="15"/>
      <c r="GLD215" s="15"/>
      <c r="GLE215" s="15"/>
      <c r="GLF215" s="15"/>
      <c r="GLG215" s="15"/>
      <c r="GLH215" s="15"/>
      <c r="GLI215" s="15"/>
      <c r="GLJ215" s="15"/>
      <c r="GLK215" s="15"/>
      <c r="GLL215" s="15"/>
      <c r="GLM215" s="15"/>
      <c r="GLN215" s="15"/>
      <c r="GLO215" s="15"/>
      <c r="GLP215" s="15"/>
      <c r="GLQ215" s="15"/>
      <c r="GLR215" s="15"/>
      <c r="GLS215" s="15"/>
      <c r="GLT215" s="15"/>
      <c r="GLU215" s="15"/>
      <c r="GLV215" s="15"/>
      <c r="GLW215" s="15"/>
      <c r="GLX215" s="15"/>
      <c r="GLY215" s="15"/>
      <c r="GLZ215" s="15"/>
      <c r="GMA215" s="15"/>
      <c r="GMB215" s="15"/>
      <c r="GMC215" s="15"/>
      <c r="GMD215" s="15"/>
      <c r="GME215" s="15"/>
      <c r="GMF215" s="15"/>
      <c r="GMG215" s="15"/>
      <c r="GMH215" s="15"/>
      <c r="GMI215" s="15"/>
      <c r="GMJ215" s="15"/>
      <c r="GMK215" s="15"/>
      <c r="GML215" s="15"/>
      <c r="GMM215" s="15"/>
      <c r="GMN215" s="15"/>
      <c r="GMO215" s="15"/>
      <c r="GMP215" s="15"/>
      <c r="GMQ215" s="15"/>
      <c r="GMR215" s="15"/>
      <c r="GMS215" s="15"/>
      <c r="GMT215" s="15"/>
      <c r="GMU215" s="15"/>
      <c r="GMV215" s="15"/>
      <c r="GMW215" s="15"/>
      <c r="GMX215" s="15"/>
      <c r="GMY215" s="15"/>
      <c r="GMZ215" s="15"/>
      <c r="GNA215" s="15"/>
      <c r="GNB215" s="15"/>
      <c r="GNC215" s="15"/>
      <c r="GND215" s="15"/>
      <c r="GNE215" s="15"/>
      <c r="GNF215" s="15"/>
      <c r="GNG215" s="15"/>
      <c r="GNH215" s="15"/>
      <c r="GNI215" s="15"/>
      <c r="GNJ215" s="15"/>
      <c r="GNK215" s="15"/>
      <c r="GNL215" s="15"/>
      <c r="GNM215" s="15"/>
      <c r="GNN215" s="15"/>
      <c r="GNO215" s="15"/>
      <c r="GNP215" s="15"/>
      <c r="GNQ215" s="15"/>
      <c r="GNR215" s="15"/>
      <c r="GNS215" s="15"/>
      <c r="GNT215" s="15"/>
      <c r="GNU215" s="15"/>
      <c r="GNV215" s="15"/>
      <c r="GNW215" s="15"/>
      <c r="GNX215" s="15"/>
      <c r="GNY215" s="15"/>
      <c r="GNZ215" s="15"/>
      <c r="GOA215" s="15"/>
      <c r="GOB215" s="15"/>
      <c r="GOC215" s="15"/>
      <c r="GOD215" s="15"/>
      <c r="GOE215" s="15"/>
      <c r="GOF215" s="15"/>
      <c r="GOG215" s="15"/>
      <c r="GOH215" s="15"/>
      <c r="GOI215" s="15"/>
      <c r="GOJ215" s="15"/>
      <c r="GOK215" s="15"/>
      <c r="GOL215" s="15"/>
      <c r="GOM215" s="15"/>
      <c r="GON215" s="15"/>
      <c r="GOO215" s="15"/>
      <c r="GOP215" s="15"/>
      <c r="GOQ215" s="15"/>
      <c r="GOR215" s="15"/>
      <c r="GOS215" s="15"/>
      <c r="GOT215" s="15"/>
      <c r="GOU215" s="15"/>
      <c r="GOV215" s="15"/>
      <c r="GOW215" s="15"/>
      <c r="GOX215" s="15"/>
      <c r="GOY215" s="15"/>
      <c r="GOZ215" s="15"/>
      <c r="GPA215" s="15"/>
      <c r="GPB215" s="15"/>
      <c r="GPC215" s="15"/>
      <c r="GPD215" s="15"/>
      <c r="GPE215" s="15"/>
      <c r="GPF215" s="15"/>
      <c r="GPG215" s="15"/>
      <c r="GPH215" s="15"/>
      <c r="GPI215" s="15"/>
      <c r="GPJ215" s="15"/>
      <c r="GPK215" s="15"/>
      <c r="GPL215" s="15"/>
      <c r="GPM215" s="15"/>
      <c r="GPN215" s="15"/>
      <c r="GPO215" s="15"/>
      <c r="GPP215" s="15"/>
      <c r="GPQ215" s="15"/>
      <c r="GPR215" s="15"/>
      <c r="GPS215" s="15"/>
      <c r="GPT215" s="15"/>
      <c r="GPU215" s="15"/>
      <c r="GPV215" s="15"/>
      <c r="GPW215" s="15"/>
      <c r="GPX215" s="15"/>
      <c r="GPY215" s="15"/>
      <c r="GPZ215" s="15"/>
      <c r="GQA215" s="15"/>
      <c r="GQB215" s="15"/>
      <c r="GQC215" s="15"/>
      <c r="GQD215" s="15"/>
      <c r="GQE215" s="15"/>
      <c r="GQF215" s="15"/>
      <c r="GQG215" s="15"/>
      <c r="GQH215" s="15"/>
      <c r="GQI215" s="15"/>
      <c r="GQJ215" s="15"/>
      <c r="GQK215" s="15"/>
      <c r="GQL215" s="15"/>
      <c r="GQM215" s="15"/>
      <c r="GQN215" s="15"/>
      <c r="GQO215" s="15"/>
      <c r="GQP215" s="15"/>
      <c r="GQQ215" s="15"/>
      <c r="GQR215" s="15"/>
      <c r="GQS215" s="15"/>
      <c r="GQT215" s="15"/>
      <c r="GQU215" s="15"/>
      <c r="GQV215" s="15"/>
      <c r="GQW215" s="15"/>
      <c r="GQX215" s="15"/>
      <c r="GQY215" s="15"/>
      <c r="GQZ215" s="15"/>
      <c r="GRA215" s="15"/>
      <c r="GRB215" s="15"/>
      <c r="GRC215" s="15"/>
      <c r="GRD215" s="15"/>
      <c r="GRE215" s="15"/>
      <c r="GRF215" s="15"/>
      <c r="GRG215" s="15"/>
      <c r="GRH215" s="15"/>
      <c r="GRI215" s="15"/>
      <c r="GRJ215" s="15"/>
      <c r="GRK215" s="15"/>
      <c r="GRL215" s="15"/>
      <c r="GRM215" s="15"/>
      <c r="GRN215" s="15"/>
      <c r="GRO215" s="15"/>
      <c r="GRP215" s="15"/>
      <c r="GRQ215" s="15"/>
      <c r="GRR215" s="15"/>
      <c r="GRS215" s="15"/>
      <c r="GRT215" s="15"/>
      <c r="GRU215" s="15"/>
      <c r="GRV215" s="15"/>
      <c r="GRW215" s="15"/>
      <c r="GRX215" s="15"/>
      <c r="GRY215" s="15"/>
      <c r="GRZ215" s="15"/>
      <c r="GSA215" s="15"/>
      <c r="GSB215" s="15"/>
      <c r="GSC215" s="15"/>
      <c r="GSD215" s="15"/>
      <c r="GSE215" s="15"/>
      <c r="GSF215" s="15"/>
      <c r="GSG215" s="15"/>
      <c r="GSH215" s="15"/>
      <c r="GSI215" s="15"/>
      <c r="GSJ215" s="15"/>
      <c r="GSK215" s="15"/>
      <c r="GSL215" s="15"/>
      <c r="GSM215" s="15"/>
      <c r="GSN215" s="15"/>
      <c r="GSO215" s="15"/>
      <c r="GSP215" s="15"/>
      <c r="GSQ215" s="15"/>
      <c r="GSR215" s="15"/>
      <c r="GSS215" s="15"/>
      <c r="GST215" s="15"/>
      <c r="GSU215" s="15"/>
      <c r="GSV215" s="15"/>
      <c r="GSW215" s="15"/>
      <c r="GSX215" s="15"/>
      <c r="GSY215" s="15"/>
      <c r="GSZ215" s="15"/>
      <c r="GTA215" s="15"/>
      <c r="GTB215" s="15"/>
      <c r="GTC215" s="15"/>
      <c r="GTD215" s="15"/>
      <c r="GTE215" s="15"/>
      <c r="GTF215" s="15"/>
      <c r="GTG215" s="15"/>
      <c r="GTH215" s="15"/>
      <c r="GTI215" s="15"/>
      <c r="GTJ215" s="15"/>
      <c r="GTK215" s="15"/>
      <c r="GTL215" s="15"/>
      <c r="GTM215" s="15"/>
      <c r="GTN215" s="15"/>
      <c r="GTO215" s="15"/>
      <c r="GTP215" s="15"/>
      <c r="GTQ215" s="15"/>
      <c r="GTR215" s="15"/>
      <c r="GTS215" s="15"/>
      <c r="GTT215" s="15"/>
      <c r="GTU215" s="15"/>
      <c r="GTV215" s="15"/>
      <c r="GTW215" s="15"/>
      <c r="GTX215" s="15"/>
      <c r="GTY215" s="15"/>
      <c r="GTZ215" s="15"/>
      <c r="GUA215" s="15"/>
      <c r="GUB215" s="15"/>
      <c r="GUC215" s="15"/>
      <c r="GUD215" s="15"/>
      <c r="GUE215" s="15"/>
      <c r="GUF215" s="15"/>
      <c r="GUG215" s="15"/>
      <c r="GUH215" s="15"/>
      <c r="GUI215" s="15"/>
      <c r="GUJ215" s="15"/>
      <c r="GUK215" s="15"/>
      <c r="GUL215" s="15"/>
      <c r="GUM215" s="15"/>
      <c r="GUN215" s="15"/>
      <c r="GUO215" s="15"/>
      <c r="GUP215" s="15"/>
      <c r="GUQ215" s="15"/>
      <c r="GUR215" s="15"/>
      <c r="GUS215" s="15"/>
      <c r="GUT215" s="15"/>
      <c r="GUU215" s="15"/>
      <c r="GUV215" s="15"/>
      <c r="GUW215" s="15"/>
      <c r="GUX215" s="15"/>
      <c r="GUY215" s="15"/>
      <c r="GUZ215" s="15"/>
      <c r="GVA215" s="15"/>
      <c r="GVB215" s="15"/>
      <c r="GVC215" s="15"/>
      <c r="GVD215" s="15"/>
      <c r="GVE215" s="15"/>
      <c r="GVF215" s="15"/>
      <c r="GVG215" s="15"/>
      <c r="GVH215" s="15"/>
      <c r="GVI215" s="15"/>
      <c r="GVJ215" s="15"/>
      <c r="GVK215" s="15"/>
      <c r="GVL215" s="15"/>
      <c r="GVM215" s="15"/>
      <c r="GVN215" s="15"/>
      <c r="GVO215" s="15"/>
      <c r="GVP215" s="15"/>
      <c r="GVQ215" s="15"/>
      <c r="GVR215" s="15"/>
      <c r="GVS215" s="15"/>
      <c r="GVT215" s="15"/>
      <c r="GVU215" s="15"/>
      <c r="GVV215" s="15"/>
      <c r="GVW215" s="15"/>
      <c r="GVX215" s="15"/>
      <c r="GVY215" s="15"/>
      <c r="GVZ215" s="15"/>
      <c r="GWA215" s="15"/>
      <c r="GWB215" s="15"/>
      <c r="GWC215" s="15"/>
      <c r="GWD215" s="15"/>
      <c r="GWE215" s="15"/>
      <c r="GWF215" s="15"/>
      <c r="GWG215" s="15"/>
      <c r="GWH215" s="15"/>
      <c r="GWI215" s="15"/>
      <c r="GWJ215" s="15"/>
      <c r="GWK215" s="15"/>
      <c r="GWL215" s="15"/>
      <c r="GWM215" s="15"/>
      <c r="GWN215" s="15"/>
      <c r="GWO215" s="15"/>
      <c r="GWP215" s="15"/>
      <c r="GWQ215" s="15"/>
      <c r="GWR215" s="15"/>
      <c r="GWS215" s="15"/>
      <c r="GWT215" s="15"/>
      <c r="GWU215" s="15"/>
      <c r="GWV215" s="15"/>
      <c r="GWW215" s="15"/>
      <c r="GWX215" s="15"/>
      <c r="GWY215" s="15"/>
      <c r="GWZ215" s="15"/>
      <c r="GXA215" s="15"/>
      <c r="GXB215" s="15"/>
      <c r="GXC215" s="15"/>
      <c r="GXD215" s="15"/>
      <c r="GXE215" s="15"/>
      <c r="GXF215" s="15"/>
      <c r="GXG215" s="15"/>
      <c r="GXH215" s="15"/>
      <c r="GXI215" s="15"/>
      <c r="GXJ215" s="15"/>
      <c r="GXK215" s="15"/>
      <c r="GXL215" s="15"/>
      <c r="GXM215" s="15"/>
      <c r="GXN215" s="15"/>
      <c r="GXO215" s="15"/>
      <c r="GXP215" s="15"/>
      <c r="GXQ215" s="15"/>
      <c r="GXR215" s="15"/>
      <c r="GXS215" s="15"/>
      <c r="GXT215" s="15"/>
      <c r="GXU215" s="15"/>
      <c r="GXV215" s="15"/>
      <c r="GXW215" s="15"/>
      <c r="GXX215" s="15"/>
      <c r="GXY215" s="15"/>
      <c r="GXZ215" s="15"/>
      <c r="GYA215" s="15"/>
      <c r="GYB215" s="15"/>
      <c r="GYC215" s="15"/>
      <c r="GYD215" s="15"/>
      <c r="GYE215" s="15"/>
      <c r="GYF215" s="15"/>
      <c r="GYG215" s="15"/>
      <c r="GYH215" s="15"/>
      <c r="GYI215" s="15"/>
      <c r="GYJ215" s="15"/>
      <c r="GYK215" s="15"/>
      <c r="GYL215" s="15"/>
      <c r="GYM215" s="15"/>
      <c r="GYN215" s="15"/>
      <c r="GYO215" s="15"/>
      <c r="GYP215" s="15"/>
      <c r="GYQ215" s="15"/>
      <c r="GYR215" s="15"/>
      <c r="GYS215" s="15"/>
      <c r="GYT215" s="15"/>
      <c r="GYU215" s="15"/>
      <c r="GYV215" s="15"/>
      <c r="GYW215" s="15"/>
      <c r="GYX215" s="15"/>
      <c r="GYY215" s="15"/>
      <c r="GYZ215" s="15"/>
      <c r="GZA215" s="15"/>
      <c r="GZB215" s="15"/>
      <c r="GZC215" s="15"/>
      <c r="GZD215" s="15"/>
      <c r="GZE215" s="15"/>
      <c r="GZF215" s="15"/>
      <c r="GZG215" s="15"/>
      <c r="GZH215" s="15"/>
      <c r="GZI215" s="15"/>
      <c r="GZJ215" s="15"/>
      <c r="GZK215" s="15"/>
      <c r="GZL215" s="15"/>
      <c r="GZM215" s="15"/>
      <c r="GZN215" s="15"/>
      <c r="GZO215" s="15"/>
      <c r="GZP215" s="15"/>
      <c r="GZQ215" s="15"/>
      <c r="GZR215" s="15"/>
      <c r="GZS215" s="15"/>
      <c r="GZT215" s="15"/>
      <c r="GZU215" s="15"/>
      <c r="GZV215" s="15"/>
      <c r="GZW215" s="15"/>
      <c r="GZX215" s="15"/>
      <c r="GZY215" s="15"/>
      <c r="GZZ215" s="15"/>
      <c r="HAA215" s="15"/>
      <c r="HAB215" s="15"/>
      <c r="HAC215" s="15"/>
      <c r="HAD215" s="15"/>
      <c r="HAE215" s="15"/>
      <c r="HAF215" s="15"/>
      <c r="HAG215" s="15"/>
      <c r="HAH215" s="15"/>
      <c r="HAI215" s="15"/>
      <c r="HAJ215" s="15"/>
      <c r="HAK215" s="15"/>
      <c r="HAL215" s="15"/>
      <c r="HAM215" s="15"/>
      <c r="HAN215" s="15"/>
      <c r="HAO215" s="15"/>
      <c r="HAP215" s="15"/>
      <c r="HAQ215" s="15"/>
      <c r="HAR215" s="15"/>
      <c r="HAS215" s="15"/>
      <c r="HAT215" s="15"/>
      <c r="HAU215" s="15"/>
      <c r="HAV215" s="15"/>
      <c r="HAW215" s="15"/>
      <c r="HAX215" s="15"/>
      <c r="HAY215" s="15"/>
      <c r="HAZ215" s="15"/>
      <c r="HBA215" s="15"/>
      <c r="HBB215" s="15"/>
      <c r="HBC215" s="15"/>
      <c r="HBD215" s="15"/>
      <c r="HBE215" s="15"/>
      <c r="HBF215" s="15"/>
      <c r="HBG215" s="15"/>
      <c r="HBH215" s="15"/>
      <c r="HBI215" s="15"/>
      <c r="HBJ215" s="15"/>
      <c r="HBK215" s="15"/>
      <c r="HBL215" s="15"/>
      <c r="HBM215" s="15"/>
      <c r="HBN215" s="15"/>
      <c r="HBO215" s="15"/>
      <c r="HBP215" s="15"/>
      <c r="HBQ215" s="15"/>
      <c r="HBR215" s="15"/>
      <c r="HBS215" s="15"/>
      <c r="HBT215" s="15"/>
      <c r="HBU215" s="15"/>
      <c r="HBV215" s="15"/>
      <c r="HBW215" s="15"/>
      <c r="HBX215" s="15"/>
      <c r="HBY215" s="15"/>
      <c r="HBZ215" s="15"/>
      <c r="HCA215" s="15"/>
      <c r="HCB215" s="15"/>
      <c r="HCC215" s="15"/>
      <c r="HCD215" s="15"/>
      <c r="HCE215" s="15"/>
      <c r="HCF215" s="15"/>
      <c r="HCG215" s="15"/>
      <c r="HCH215" s="15"/>
      <c r="HCI215" s="15"/>
      <c r="HCJ215" s="15"/>
      <c r="HCK215" s="15"/>
      <c r="HCL215" s="15"/>
      <c r="HCM215" s="15"/>
      <c r="HCN215" s="15"/>
      <c r="HCO215" s="15"/>
      <c r="HCP215" s="15"/>
      <c r="HCQ215" s="15"/>
      <c r="HCR215" s="15"/>
      <c r="HCS215" s="15"/>
      <c r="HCT215" s="15"/>
      <c r="HCU215" s="15"/>
      <c r="HCV215" s="15"/>
      <c r="HCW215" s="15"/>
      <c r="HCX215" s="15"/>
      <c r="HCY215" s="15"/>
      <c r="HCZ215" s="15"/>
      <c r="HDA215" s="15"/>
      <c r="HDB215" s="15"/>
      <c r="HDC215" s="15"/>
      <c r="HDD215" s="15"/>
      <c r="HDE215" s="15"/>
      <c r="HDF215" s="15"/>
      <c r="HDG215" s="15"/>
      <c r="HDH215" s="15"/>
      <c r="HDI215" s="15"/>
      <c r="HDJ215" s="15"/>
      <c r="HDK215" s="15"/>
      <c r="HDL215" s="15"/>
      <c r="HDM215" s="15"/>
      <c r="HDN215" s="15"/>
      <c r="HDO215" s="15"/>
      <c r="HDP215" s="15"/>
      <c r="HDQ215" s="15"/>
      <c r="HDR215" s="15"/>
      <c r="HDS215" s="15"/>
      <c r="HDT215" s="15"/>
      <c r="HDU215" s="15"/>
      <c r="HDV215" s="15"/>
      <c r="HDW215" s="15"/>
      <c r="HDX215" s="15"/>
      <c r="HDY215" s="15"/>
      <c r="HDZ215" s="15"/>
      <c r="HEA215" s="15"/>
      <c r="HEB215" s="15"/>
      <c r="HEC215" s="15"/>
      <c r="HED215" s="15"/>
      <c r="HEE215" s="15"/>
      <c r="HEF215" s="15"/>
      <c r="HEG215" s="15"/>
      <c r="HEH215" s="15"/>
      <c r="HEI215" s="15"/>
      <c r="HEJ215" s="15"/>
      <c r="HEK215" s="15"/>
      <c r="HEL215" s="15"/>
      <c r="HEM215" s="15"/>
      <c r="HEN215" s="15"/>
      <c r="HEO215" s="15"/>
      <c r="HEP215" s="15"/>
      <c r="HEQ215" s="15"/>
      <c r="HER215" s="15"/>
      <c r="HES215" s="15"/>
      <c r="HET215" s="15"/>
      <c r="HEU215" s="15"/>
      <c r="HEV215" s="15"/>
      <c r="HEW215" s="15"/>
      <c r="HEX215" s="15"/>
      <c r="HEY215" s="15"/>
      <c r="HEZ215" s="15"/>
      <c r="HFA215" s="15"/>
      <c r="HFB215" s="15"/>
      <c r="HFC215" s="15"/>
      <c r="HFD215" s="15"/>
      <c r="HFE215" s="15"/>
      <c r="HFF215" s="15"/>
      <c r="HFG215" s="15"/>
      <c r="HFH215" s="15"/>
      <c r="HFI215" s="15"/>
      <c r="HFJ215" s="15"/>
      <c r="HFK215" s="15"/>
      <c r="HFL215" s="15"/>
      <c r="HFM215" s="15"/>
      <c r="HFN215" s="15"/>
      <c r="HFO215" s="15"/>
      <c r="HFP215" s="15"/>
      <c r="HFQ215" s="15"/>
      <c r="HFR215" s="15"/>
      <c r="HFS215" s="15"/>
      <c r="HFT215" s="15"/>
      <c r="HFU215" s="15"/>
      <c r="HFV215" s="15"/>
      <c r="HFW215" s="15"/>
      <c r="HFX215" s="15"/>
      <c r="HFY215" s="15"/>
      <c r="HFZ215" s="15"/>
      <c r="HGA215" s="15"/>
      <c r="HGB215" s="15"/>
      <c r="HGC215" s="15"/>
      <c r="HGD215" s="15"/>
      <c r="HGE215" s="15"/>
      <c r="HGF215" s="15"/>
      <c r="HGG215" s="15"/>
      <c r="HGH215" s="15"/>
      <c r="HGI215" s="15"/>
      <c r="HGJ215" s="15"/>
      <c r="HGK215" s="15"/>
      <c r="HGL215" s="15"/>
      <c r="HGM215" s="15"/>
      <c r="HGN215" s="15"/>
      <c r="HGO215" s="15"/>
      <c r="HGP215" s="15"/>
      <c r="HGQ215" s="15"/>
      <c r="HGR215" s="15"/>
      <c r="HGS215" s="15"/>
      <c r="HGT215" s="15"/>
      <c r="HGU215" s="15"/>
      <c r="HGV215" s="15"/>
      <c r="HGW215" s="15"/>
      <c r="HGX215" s="15"/>
      <c r="HGY215" s="15"/>
      <c r="HGZ215" s="15"/>
      <c r="HHA215" s="15"/>
      <c r="HHB215" s="15"/>
      <c r="HHC215" s="15"/>
      <c r="HHD215" s="15"/>
      <c r="HHE215" s="15"/>
      <c r="HHF215" s="15"/>
      <c r="HHG215" s="15"/>
      <c r="HHH215" s="15"/>
      <c r="HHI215" s="15"/>
      <c r="HHJ215" s="15"/>
      <c r="HHK215" s="15"/>
      <c r="HHL215" s="15"/>
      <c r="HHM215" s="15"/>
      <c r="HHN215" s="15"/>
      <c r="HHO215" s="15"/>
      <c r="HHP215" s="15"/>
      <c r="HHQ215" s="15"/>
      <c r="HHR215" s="15"/>
      <c r="HHS215" s="15"/>
      <c r="HHT215" s="15"/>
      <c r="HHU215" s="15"/>
      <c r="HHV215" s="15"/>
      <c r="HHW215" s="15"/>
      <c r="HHX215" s="15"/>
      <c r="HHY215" s="15"/>
      <c r="HHZ215" s="15"/>
      <c r="HIA215" s="15"/>
      <c r="HIB215" s="15"/>
      <c r="HIC215" s="15"/>
      <c r="HID215" s="15"/>
      <c r="HIE215" s="15"/>
      <c r="HIF215" s="15"/>
      <c r="HIG215" s="15"/>
      <c r="HIH215" s="15"/>
      <c r="HII215" s="15"/>
      <c r="HIJ215" s="15"/>
      <c r="HIK215" s="15"/>
      <c r="HIL215" s="15"/>
      <c r="HIM215" s="15"/>
      <c r="HIN215" s="15"/>
      <c r="HIO215" s="15"/>
      <c r="HIP215" s="15"/>
      <c r="HIQ215" s="15"/>
      <c r="HIR215" s="15"/>
      <c r="HIS215" s="15"/>
      <c r="HIT215" s="15"/>
      <c r="HIU215" s="15"/>
      <c r="HIV215" s="15"/>
      <c r="HIW215" s="15"/>
      <c r="HIX215" s="15"/>
      <c r="HIY215" s="15"/>
      <c r="HIZ215" s="15"/>
      <c r="HJA215" s="15"/>
      <c r="HJB215" s="15"/>
      <c r="HJC215" s="15"/>
      <c r="HJD215" s="15"/>
      <c r="HJE215" s="15"/>
      <c r="HJF215" s="15"/>
      <c r="HJG215" s="15"/>
      <c r="HJH215" s="15"/>
      <c r="HJI215" s="15"/>
      <c r="HJJ215" s="15"/>
      <c r="HJK215" s="15"/>
      <c r="HJL215" s="15"/>
      <c r="HJM215" s="15"/>
      <c r="HJN215" s="15"/>
      <c r="HJO215" s="15"/>
      <c r="HJP215" s="15"/>
      <c r="HJQ215" s="15"/>
      <c r="HJR215" s="15"/>
      <c r="HJS215" s="15"/>
      <c r="HJT215" s="15"/>
      <c r="HJU215" s="15"/>
      <c r="HJV215" s="15"/>
      <c r="HJW215" s="15"/>
      <c r="HJX215" s="15"/>
      <c r="HJY215" s="15"/>
      <c r="HJZ215" s="15"/>
      <c r="HKA215" s="15"/>
      <c r="HKB215" s="15"/>
      <c r="HKC215" s="15"/>
      <c r="HKD215" s="15"/>
      <c r="HKE215" s="15"/>
      <c r="HKF215" s="15"/>
      <c r="HKG215" s="15"/>
      <c r="HKH215" s="15"/>
      <c r="HKI215" s="15"/>
      <c r="HKJ215" s="15"/>
      <c r="HKK215" s="15"/>
      <c r="HKL215" s="15"/>
      <c r="HKM215" s="15"/>
      <c r="HKN215" s="15"/>
      <c r="HKO215" s="15"/>
      <c r="HKP215" s="15"/>
      <c r="HKQ215" s="15"/>
      <c r="HKR215" s="15"/>
      <c r="HKS215" s="15"/>
      <c r="HKT215" s="15"/>
      <c r="HKU215" s="15"/>
      <c r="HKV215" s="15"/>
      <c r="HKW215" s="15"/>
      <c r="HKX215" s="15"/>
      <c r="HKY215" s="15"/>
      <c r="HKZ215" s="15"/>
      <c r="HLA215" s="15"/>
      <c r="HLB215" s="15"/>
      <c r="HLC215" s="15"/>
      <c r="HLD215" s="15"/>
      <c r="HLE215" s="15"/>
      <c r="HLF215" s="15"/>
      <c r="HLG215" s="15"/>
      <c r="HLH215" s="15"/>
      <c r="HLI215" s="15"/>
      <c r="HLJ215" s="15"/>
      <c r="HLK215" s="15"/>
      <c r="HLL215" s="15"/>
      <c r="HLM215" s="15"/>
      <c r="HLN215" s="15"/>
      <c r="HLO215" s="15"/>
      <c r="HLP215" s="15"/>
      <c r="HLQ215" s="15"/>
      <c r="HLR215" s="15"/>
      <c r="HLS215" s="15"/>
      <c r="HLT215" s="15"/>
      <c r="HLU215" s="15"/>
      <c r="HLV215" s="15"/>
      <c r="HLW215" s="15"/>
      <c r="HLX215" s="15"/>
      <c r="HLY215" s="15"/>
      <c r="HLZ215" s="15"/>
      <c r="HMA215" s="15"/>
      <c r="HMB215" s="15"/>
      <c r="HMC215" s="15"/>
      <c r="HMD215" s="15"/>
      <c r="HME215" s="15"/>
      <c r="HMF215" s="15"/>
      <c r="HMG215" s="15"/>
      <c r="HMH215" s="15"/>
      <c r="HMI215" s="15"/>
      <c r="HMJ215" s="15"/>
      <c r="HMK215" s="15"/>
      <c r="HML215" s="15"/>
      <c r="HMM215" s="15"/>
      <c r="HMN215" s="15"/>
      <c r="HMO215" s="15"/>
      <c r="HMP215" s="15"/>
      <c r="HMQ215" s="15"/>
      <c r="HMR215" s="15"/>
      <c r="HMS215" s="15"/>
      <c r="HMT215" s="15"/>
      <c r="HMU215" s="15"/>
      <c r="HMV215" s="15"/>
      <c r="HMW215" s="15"/>
      <c r="HMX215" s="15"/>
      <c r="HMY215" s="15"/>
      <c r="HMZ215" s="15"/>
      <c r="HNA215" s="15"/>
      <c r="HNB215" s="15"/>
      <c r="HNC215" s="15"/>
      <c r="HND215" s="15"/>
      <c r="HNE215" s="15"/>
      <c r="HNF215" s="15"/>
      <c r="HNG215" s="15"/>
      <c r="HNH215" s="15"/>
      <c r="HNI215" s="15"/>
      <c r="HNJ215" s="15"/>
      <c r="HNK215" s="15"/>
      <c r="HNL215" s="15"/>
      <c r="HNM215" s="15"/>
      <c r="HNN215" s="15"/>
      <c r="HNO215" s="15"/>
      <c r="HNP215" s="15"/>
      <c r="HNQ215" s="15"/>
      <c r="HNR215" s="15"/>
      <c r="HNS215" s="15"/>
      <c r="HNT215" s="15"/>
      <c r="HNU215" s="15"/>
      <c r="HNV215" s="15"/>
      <c r="HNW215" s="15"/>
      <c r="HNX215" s="15"/>
      <c r="HNY215" s="15"/>
      <c r="HNZ215" s="15"/>
      <c r="HOA215" s="15"/>
      <c r="HOB215" s="15"/>
      <c r="HOC215" s="15"/>
      <c r="HOD215" s="15"/>
      <c r="HOE215" s="15"/>
      <c r="HOF215" s="15"/>
      <c r="HOG215" s="15"/>
      <c r="HOH215" s="15"/>
      <c r="HOI215" s="15"/>
      <c r="HOJ215" s="15"/>
      <c r="HOK215" s="15"/>
      <c r="HOL215" s="15"/>
      <c r="HOM215" s="15"/>
      <c r="HON215" s="15"/>
      <c r="HOO215" s="15"/>
      <c r="HOP215" s="15"/>
      <c r="HOQ215" s="15"/>
      <c r="HOR215" s="15"/>
      <c r="HOS215" s="15"/>
      <c r="HOT215" s="15"/>
      <c r="HOU215" s="15"/>
      <c r="HOV215" s="15"/>
      <c r="HOW215" s="15"/>
      <c r="HOX215" s="15"/>
      <c r="HOY215" s="15"/>
      <c r="HOZ215" s="15"/>
      <c r="HPA215" s="15"/>
      <c r="HPB215" s="15"/>
      <c r="HPC215" s="15"/>
      <c r="HPD215" s="15"/>
      <c r="HPE215" s="15"/>
      <c r="HPF215" s="15"/>
      <c r="HPG215" s="15"/>
      <c r="HPH215" s="15"/>
      <c r="HPI215" s="15"/>
      <c r="HPJ215" s="15"/>
      <c r="HPK215" s="15"/>
      <c r="HPL215" s="15"/>
      <c r="HPM215" s="15"/>
      <c r="HPN215" s="15"/>
      <c r="HPO215" s="15"/>
      <c r="HPP215" s="15"/>
      <c r="HPQ215" s="15"/>
      <c r="HPR215" s="15"/>
      <c r="HPS215" s="15"/>
      <c r="HPT215" s="15"/>
      <c r="HPU215" s="15"/>
      <c r="HPV215" s="15"/>
      <c r="HPW215" s="15"/>
      <c r="HPX215" s="15"/>
      <c r="HPY215" s="15"/>
      <c r="HPZ215" s="15"/>
      <c r="HQA215" s="15"/>
      <c r="HQB215" s="15"/>
      <c r="HQC215" s="15"/>
      <c r="HQD215" s="15"/>
      <c r="HQE215" s="15"/>
      <c r="HQF215" s="15"/>
      <c r="HQG215" s="15"/>
      <c r="HQH215" s="15"/>
      <c r="HQI215" s="15"/>
      <c r="HQJ215" s="15"/>
      <c r="HQK215" s="15"/>
      <c r="HQL215" s="15"/>
      <c r="HQM215" s="15"/>
      <c r="HQN215" s="15"/>
      <c r="HQO215" s="15"/>
      <c r="HQP215" s="15"/>
      <c r="HQQ215" s="15"/>
      <c r="HQR215" s="15"/>
      <c r="HQS215" s="15"/>
      <c r="HQT215" s="15"/>
      <c r="HQU215" s="15"/>
      <c r="HQV215" s="15"/>
      <c r="HQW215" s="15"/>
      <c r="HQX215" s="15"/>
      <c r="HQY215" s="15"/>
      <c r="HQZ215" s="15"/>
      <c r="HRA215" s="15"/>
      <c r="HRB215" s="15"/>
      <c r="HRC215" s="15"/>
      <c r="HRD215" s="15"/>
      <c r="HRE215" s="15"/>
      <c r="HRF215" s="15"/>
      <c r="HRG215" s="15"/>
      <c r="HRH215" s="15"/>
      <c r="HRI215" s="15"/>
      <c r="HRJ215" s="15"/>
      <c r="HRK215" s="15"/>
      <c r="HRL215" s="15"/>
      <c r="HRM215" s="15"/>
      <c r="HRN215" s="15"/>
      <c r="HRO215" s="15"/>
      <c r="HRP215" s="15"/>
      <c r="HRQ215" s="15"/>
      <c r="HRR215" s="15"/>
      <c r="HRS215" s="15"/>
      <c r="HRT215" s="15"/>
      <c r="HRU215" s="15"/>
      <c r="HRV215" s="15"/>
      <c r="HRW215" s="15"/>
      <c r="HRX215" s="15"/>
      <c r="HRY215" s="15"/>
      <c r="HRZ215" s="15"/>
      <c r="HSA215" s="15"/>
      <c r="HSB215" s="15"/>
      <c r="HSC215" s="15"/>
      <c r="HSD215" s="15"/>
      <c r="HSE215" s="15"/>
      <c r="HSF215" s="15"/>
      <c r="HSG215" s="15"/>
      <c r="HSH215" s="15"/>
      <c r="HSI215" s="15"/>
      <c r="HSJ215" s="15"/>
      <c r="HSK215" s="15"/>
      <c r="HSL215" s="15"/>
      <c r="HSM215" s="15"/>
      <c r="HSN215" s="15"/>
      <c r="HSO215" s="15"/>
      <c r="HSP215" s="15"/>
      <c r="HSQ215" s="15"/>
      <c r="HSR215" s="15"/>
      <c r="HSS215" s="15"/>
      <c r="HST215" s="15"/>
      <c r="HSU215" s="15"/>
      <c r="HSV215" s="15"/>
      <c r="HSW215" s="15"/>
      <c r="HSX215" s="15"/>
      <c r="HSY215" s="15"/>
      <c r="HSZ215" s="15"/>
      <c r="HTA215" s="15"/>
      <c r="HTB215" s="15"/>
      <c r="HTC215" s="15"/>
      <c r="HTD215" s="15"/>
      <c r="HTE215" s="15"/>
      <c r="HTF215" s="15"/>
      <c r="HTG215" s="15"/>
      <c r="HTH215" s="15"/>
      <c r="HTI215" s="15"/>
      <c r="HTJ215" s="15"/>
      <c r="HTK215" s="15"/>
      <c r="HTL215" s="15"/>
      <c r="HTM215" s="15"/>
      <c r="HTN215" s="15"/>
      <c r="HTO215" s="15"/>
      <c r="HTP215" s="15"/>
      <c r="HTQ215" s="15"/>
      <c r="HTR215" s="15"/>
      <c r="HTS215" s="15"/>
      <c r="HTT215" s="15"/>
      <c r="HTU215" s="15"/>
      <c r="HTV215" s="15"/>
      <c r="HTW215" s="15"/>
      <c r="HTX215" s="15"/>
      <c r="HTY215" s="15"/>
      <c r="HTZ215" s="15"/>
      <c r="HUA215" s="15"/>
      <c r="HUB215" s="15"/>
      <c r="HUC215" s="15"/>
      <c r="HUD215" s="15"/>
      <c r="HUE215" s="15"/>
      <c r="HUF215" s="15"/>
      <c r="HUG215" s="15"/>
      <c r="HUH215" s="15"/>
      <c r="HUI215" s="15"/>
      <c r="HUJ215" s="15"/>
      <c r="HUK215" s="15"/>
      <c r="HUL215" s="15"/>
      <c r="HUM215" s="15"/>
      <c r="HUN215" s="15"/>
      <c r="HUO215" s="15"/>
      <c r="HUP215" s="15"/>
      <c r="HUQ215" s="15"/>
      <c r="HUR215" s="15"/>
      <c r="HUS215" s="15"/>
      <c r="HUT215" s="15"/>
      <c r="HUU215" s="15"/>
      <c r="HUV215" s="15"/>
      <c r="HUW215" s="15"/>
      <c r="HUX215" s="15"/>
      <c r="HUY215" s="15"/>
      <c r="HUZ215" s="15"/>
      <c r="HVA215" s="15"/>
      <c r="HVB215" s="15"/>
      <c r="HVC215" s="15"/>
      <c r="HVD215" s="15"/>
      <c r="HVE215" s="15"/>
      <c r="HVF215" s="15"/>
      <c r="HVG215" s="15"/>
      <c r="HVH215" s="15"/>
      <c r="HVI215" s="15"/>
      <c r="HVJ215" s="15"/>
      <c r="HVK215" s="15"/>
      <c r="HVL215" s="15"/>
      <c r="HVM215" s="15"/>
      <c r="HVN215" s="15"/>
      <c r="HVO215" s="15"/>
      <c r="HVP215" s="15"/>
      <c r="HVQ215" s="15"/>
      <c r="HVR215" s="15"/>
      <c r="HVS215" s="15"/>
      <c r="HVT215" s="15"/>
      <c r="HVU215" s="15"/>
      <c r="HVV215" s="15"/>
      <c r="HVW215" s="15"/>
      <c r="HVX215" s="15"/>
      <c r="HVY215" s="15"/>
      <c r="HVZ215" s="15"/>
      <c r="HWA215" s="15"/>
      <c r="HWB215" s="15"/>
      <c r="HWC215" s="15"/>
      <c r="HWD215" s="15"/>
      <c r="HWE215" s="15"/>
      <c r="HWF215" s="15"/>
      <c r="HWG215" s="15"/>
      <c r="HWH215" s="15"/>
      <c r="HWI215" s="15"/>
      <c r="HWJ215" s="15"/>
      <c r="HWK215" s="15"/>
      <c r="HWL215" s="15"/>
      <c r="HWM215" s="15"/>
      <c r="HWN215" s="15"/>
      <c r="HWO215" s="15"/>
      <c r="HWP215" s="15"/>
      <c r="HWQ215" s="15"/>
      <c r="HWR215" s="15"/>
      <c r="HWS215" s="15"/>
      <c r="HWT215" s="15"/>
      <c r="HWU215" s="15"/>
      <c r="HWV215" s="15"/>
      <c r="HWW215" s="15"/>
      <c r="HWX215" s="15"/>
      <c r="HWY215" s="15"/>
      <c r="HWZ215" s="15"/>
      <c r="HXA215" s="15"/>
      <c r="HXB215" s="15"/>
      <c r="HXC215" s="15"/>
      <c r="HXD215" s="15"/>
      <c r="HXE215" s="15"/>
      <c r="HXF215" s="15"/>
      <c r="HXG215" s="15"/>
      <c r="HXH215" s="15"/>
      <c r="HXI215" s="15"/>
      <c r="HXJ215" s="15"/>
      <c r="HXK215" s="15"/>
      <c r="HXL215" s="15"/>
      <c r="HXM215" s="15"/>
      <c r="HXN215" s="15"/>
      <c r="HXO215" s="15"/>
      <c r="HXP215" s="15"/>
      <c r="HXQ215" s="15"/>
      <c r="HXR215" s="15"/>
      <c r="HXS215" s="15"/>
      <c r="HXT215" s="15"/>
      <c r="HXU215" s="15"/>
      <c r="HXV215" s="15"/>
      <c r="HXW215" s="15"/>
      <c r="HXX215" s="15"/>
      <c r="HXY215" s="15"/>
      <c r="HXZ215" s="15"/>
      <c r="HYA215" s="15"/>
      <c r="HYB215" s="15"/>
      <c r="HYC215" s="15"/>
      <c r="HYD215" s="15"/>
      <c r="HYE215" s="15"/>
      <c r="HYF215" s="15"/>
      <c r="HYG215" s="15"/>
      <c r="HYH215" s="15"/>
      <c r="HYI215" s="15"/>
      <c r="HYJ215" s="15"/>
      <c r="HYK215" s="15"/>
      <c r="HYL215" s="15"/>
      <c r="HYM215" s="15"/>
      <c r="HYN215" s="15"/>
      <c r="HYO215" s="15"/>
      <c r="HYP215" s="15"/>
      <c r="HYQ215" s="15"/>
      <c r="HYR215" s="15"/>
      <c r="HYS215" s="15"/>
      <c r="HYT215" s="15"/>
      <c r="HYU215" s="15"/>
      <c r="HYV215" s="15"/>
      <c r="HYW215" s="15"/>
      <c r="HYX215" s="15"/>
      <c r="HYY215" s="15"/>
      <c r="HYZ215" s="15"/>
      <c r="HZA215" s="15"/>
      <c r="HZB215" s="15"/>
      <c r="HZC215" s="15"/>
      <c r="HZD215" s="15"/>
      <c r="HZE215" s="15"/>
      <c r="HZF215" s="15"/>
      <c r="HZG215" s="15"/>
      <c r="HZH215" s="15"/>
      <c r="HZI215" s="15"/>
      <c r="HZJ215" s="15"/>
      <c r="HZK215" s="15"/>
      <c r="HZL215" s="15"/>
      <c r="HZM215" s="15"/>
      <c r="HZN215" s="15"/>
      <c r="HZO215" s="15"/>
      <c r="HZP215" s="15"/>
      <c r="HZQ215" s="15"/>
      <c r="HZR215" s="15"/>
      <c r="HZS215" s="15"/>
      <c r="HZT215" s="15"/>
      <c r="HZU215" s="15"/>
      <c r="HZV215" s="15"/>
      <c r="HZW215" s="15"/>
      <c r="HZX215" s="15"/>
      <c r="HZY215" s="15"/>
      <c r="HZZ215" s="15"/>
      <c r="IAA215" s="15"/>
      <c r="IAB215" s="15"/>
      <c r="IAC215" s="15"/>
      <c r="IAD215" s="15"/>
      <c r="IAE215" s="15"/>
      <c r="IAF215" s="15"/>
      <c r="IAG215" s="15"/>
      <c r="IAH215" s="15"/>
      <c r="IAI215" s="15"/>
      <c r="IAJ215" s="15"/>
      <c r="IAK215" s="15"/>
      <c r="IAL215" s="15"/>
      <c r="IAM215" s="15"/>
      <c r="IAN215" s="15"/>
      <c r="IAO215" s="15"/>
      <c r="IAP215" s="15"/>
      <c r="IAQ215" s="15"/>
      <c r="IAR215" s="15"/>
      <c r="IAS215" s="15"/>
      <c r="IAT215" s="15"/>
      <c r="IAU215" s="15"/>
      <c r="IAV215" s="15"/>
      <c r="IAW215" s="15"/>
      <c r="IAX215" s="15"/>
      <c r="IAY215" s="15"/>
      <c r="IAZ215" s="15"/>
      <c r="IBA215" s="15"/>
      <c r="IBB215" s="15"/>
      <c r="IBC215" s="15"/>
      <c r="IBD215" s="15"/>
      <c r="IBE215" s="15"/>
      <c r="IBF215" s="15"/>
      <c r="IBG215" s="15"/>
      <c r="IBH215" s="15"/>
      <c r="IBI215" s="15"/>
      <c r="IBJ215" s="15"/>
      <c r="IBK215" s="15"/>
      <c r="IBL215" s="15"/>
      <c r="IBM215" s="15"/>
      <c r="IBN215" s="15"/>
      <c r="IBO215" s="15"/>
      <c r="IBP215" s="15"/>
      <c r="IBQ215" s="15"/>
      <c r="IBR215" s="15"/>
      <c r="IBS215" s="15"/>
      <c r="IBT215" s="15"/>
      <c r="IBU215" s="15"/>
      <c r="IBV215" s="15"/>
      <c r="IBW215" s="15"/>
      <c r="IBX215" s="15"/>
      <c r="IBY215" s="15"/>
      <c r="IBZ215" s="15"/>
      <c r="ICA215" s="15"/>
      <c r="ICB215" s="15"/>
      <c r="ICC215" s="15"/>
      <c r="ICD215" s="15"/>
      <c r="ICE215" s="15"/>
      <c r="ICF215" s="15"/>
      <c r="ICG215" s="15"/>
      <c r="ICH215" s="15"/>
      <c r="ICI215" s="15"/>
      <c r="ICJ215" s="15"/>
      <c r="ICK215" s="15"/>
      <c r="ICL215" s="15"/>
      <c r="ICM215" s="15"/>
      <c r="ICN215" s="15"/>
      <c r="ICO215" s="15"/>
      <c r="ICP215" s="15"/>
      <c r="ICQ215" s="15"/>
      <c r="ICR215" s="15"/>
      <c r="ICS215" s="15"/>
      <c r="ICT215" s="15"/>
      <c r="ICU215" s="15"/>
      <c r="ICV215" s="15"/>
      <c r="ICW215" s="15"/>
      <c r="ICX215" s="15"/>
      <c r="ICY215" s="15"/>
      <c r="ICZ215" s="15"/>
      <c r="IDA215" s="15"/>
      <c r="IDB215" s="15"/>
      <c r="IDC215" s="15"/>
      <c r="IDD215" s="15"/>
      <c r="IDE215" s="15"/>
      <c r="IDF215" s="15"/>
      <c r="IDG215" s="15"/>
      <c r="IDH215" s="15"/>
      <c r="IDI215" s="15"/>
      <c r="IDJ215" s="15"/>
      <c r="IDK215" s="15"/>
      <c r="IDL215" s="15"/>
      <c r="IDM215" s="15"/>
      <c r="IDN215" s="15"/>
      <c r="IDO215" s="15"/>
      <c r="IDP215" s="15"/>
      <c r="IDQ215" s="15"/>
      <c r="IDR215" s="15"/>
      <c r="IDS215" s="15"/>
      <c r="IDT215" s="15"/>
      <c r="IDU215" s="15"/>
      <c r="IDV215" s="15"/>
      <c r="IDW215" s="15"/>
      <c r="IDX215" s="15"/>
      <c r="IDY215" s="15"/>
      <c r="IDZ215" s="15"/>
      <c r="IEA215" s="15"/>
      <c r="IEB215" s="15"/>
      <c r="IEC215" s="15"/>
      <c r="IED215" s="15"/>
      <c r="IEE215" s="15"/>
      <c r="IEF215" s="15"/>
      <c r="IEG215" s="15"/>
      <c r="IEH215" s="15"/>
      <c r="IEI215" s="15"/>
      <c r="IEJ215" s="15"/>
      <c r="IEK215" s="15"/>
      <c r="IEL215" s="15"/>
      <c r="IEM215" s="15"/>
      <c r="IEN215" s="15"/>
      <c r="IEO215" s="15"/>
      <c r="IEP215" s="15"/>
      <c r="IEQ215" s="15"/>
      <c r="IER215" s="15"/>
      <c r="IES215" s="15"/>
      <c r="IET215" s="15"/>
      <c r="IEU215" s="15"/>
      <c r="IEV215" s="15"/>
      <c r="IEW215" s="15"/>
      <c r="IEX215" s="15"/>
      <c r="IEY215" s="15"/>
      <c r="IEZ215" s="15"/>
      <c r="IFA215" s="15"/>
      <c r="IFB215" s="15"/>
      <c r="IFC215" s="15"/>
      <c r="IFD215" s="15"/>
      <c r="IFE215" s="15"/>
      <c r="IFF215" s="15"/>
      <c r="IFG215" s="15"/>
      <c r="IFH215" s="15"/>
      <c r="IFI215" s="15"/>
      <c r="IFJ215" s="15"/>
      <c r="IFK215" s="15"/>
      <c r="IFL215" s="15"/>
      <c r="IFM215" s="15"/>
      <c r="IFN215" s="15"/>
      <c r="IFO215" s="15"/>
      <c r="IFP215" s="15"/>
      <c r="IFQ215" s="15"/>
      <c r="IFR215" s="15"/>
      <c r="IFS215" s="15"/>
      <c r="IFT215" s="15"/>
      <c r="IFU215" s="15"/>
      <c r="IFV215" s="15"/>
      <c r="IFW215" s="15"/>
      <c r="IFX215" s="15"/>
      <c r="IFY215" s="15"/>
      <c r="IFZ215" s="15"/>
      <c r="IGA215" s="15"/>
      <c r="IGB215" s="15"/>
      <c r="IGC215" s="15"/>
      <c r="IGD215" s="15"/>
      <c r="IGE215" s="15"/>
      <c r="IGF215" s="15"/>
      <c r="IGG215" s="15"/>
      <c r="IGH215" s="15"/>
      <c r="IGI215" s="15"/>
      <c r="IGJ215" s="15"/>
      <c r="IGK215" s="15"/>
      <c r="IGL215" s="15"/>
      <c r="IGM215" s="15"/>
      <c r="IGN215" s="15"/>
      <c r="IGO215" s="15"/>
      <c r="IGP215" s="15"/>
      <c r="IGQ215" s="15"/>
      <c r="IGR215" s="15"/>
      <c r="IGS215" s="15"/>
      <c r="IGT215" s="15"/>
      <c r="IGU215" s="15"/>
      <c r="IGV215" s="15"/>
      <c r="IGW215" s="15"/>
      <c r="IGX215" s="15"/>
      <c r="IGY215" s="15"/>
      <c r="IGZ215" s="15"/>
      <c r="IHA215" s="15"/>
      <c r="IHB215" s="15"/>
      <c r="IHC215" s="15"/>
      <c r="IHD215" s="15"/>
      <c r="IHE215" s="15"/>
      <c r="IHF215" s="15"/>
      <c r="IHG215" s="15"/>
      <c r="IHH215" s="15"/>
      <c r="IHI215" s="15"/>
      <c r="IHJ215" s="15"/>
      <c r="IHK215" s="15"/>
      <c r="IHL215" s="15"/>
      <c r="IHM215" s="15"/>
      <c r="IHN215" s="15"/>
      <c r="IHO215" s="15"/>
      <c r="IHP215" s="15"/>
      <c r="IHQ215" s="15"/>
      <c r="IHR215" s="15"/>
      <c r="IHS215" s="15"/>
      <c r="IHT215" s="15"/>
      <c r="IHU215" s="15"/>
      <c r="IHV215" s="15"/>
      <c r="IHW215" s="15"/>
      <c r="IHX215" s="15"/>
      <c r="IHY215" s="15"/>
      <c r="IHZ215" s="15"/>
      <c r="IIA215" s="15"/>
      <c r="IIB215" s="15"/>
      <c r="IIC215" s="15"/>
      <c r="IID215" s="15"/>
      <c r="IIE215" s="15"/>
      <c r="IIF215" s="15"/>
      <c r="IIG215" s="15"/>
      <c r="IIH215" s="15"/>
      <c r="III215" s="15"/>
      <c r="IIJ215" s="15"/>
      <c r="IIK215" s="15"/>
      <c r="IIL215" s="15"/>
      <c r="IIM215" s="15"/>
      <c r="IIN215" s="15"/>
      <c r="IIO215" s="15"/>
      <c r="IIP215" s="15"/>
      <c r="IIQ215" s="15"/>
      <c r="IIR215" s="15"/>
      <c r="IIS215" s="15"/>
      <c r="IIT215" s="15"/>
      <c r="IIU215" s="15"/>
      <c r="IIV215" s="15"/>
      <c r="IIW215" s="15"/>
      <c r="IIX215" s="15"/>
      <c r="IIY215" s="15"/>
      <c r="IIZ215" s="15"/>
      <c r="IJA215" s="15"/>
      <c r="IJB215" s="15"/>
      <c r="IJC215" s="15"/>
      <c r="IJD215" s="15"/>
      <c r="IJE215" s="15"/>
      <c r="IJF215" s="15"/>
      <c r="IJG215" s="15"/>
      <c r="IJH215" s="15"/>
      <c r="IJI215" s="15"/>
      <c r="IJJ215" s="15"/>
      <c r="IJK215" s="15"/>
      <c r="IJL215" s="15"/>
      <c r="IJM215" s="15"/>
      <c r="IJN215" s="15"/>
      <c r="IJO215" s="15"/>
      <c r="IJP215" s="15"/>
      <c r="IJQ215" s="15"/>
      <c r="IJR215" s="15"/>
      <c r="IJS215" s="15"/>
      <c r="IJT215" s="15"/>
      <c r="IJU215" s="15"/>
      <c r="IJV215" s="15"/>
      <c r="IJW215" s="15"/>
      <c r="IJX215" s="15"/>
      <c r="IJY215" s="15"/>
      <c r="IJZ215" s="15"/>
      <c r="IKA215" s="15"/>
      <c r="IKB215" s="15"/>
      <c r="IKC215" s="15"/>
      <c r="IKD215" s="15"/>
      <c r="IKE215" s="15"/>
      <c r="IKF215" s="15"/>
      <c r="IKG215" s="15"/>
      <c r="IKH215" s="15"/>
      <c r="IKI215" s="15"/>
      <c r="IKJ215" s="15"/>
      <c r="IKK215" s="15"/>
      <c r="IKL215" s="15"/>
      <c r="IKM215" s="15"/>
      <c r="IKN215" s="15"/>
      <c r="IKO215" s="15"/>
      <c r="IKP215" s="15"/>
      <c r="IKQ215" s="15"/>
      <c r="IKR215" s="15"/>
      <c r="IKS215" s="15"/>
      <c r="IKT215" s="15"/>
      <c r="IKU215" s="15"/>
      <c r="IKV215" s="15"/>
      <c r="IKW215" s="15"/>
      <c r="IKX215" s="15"/>
      <c r="IKY215" s="15"/>
      <c r="IKZ215" s="15"/>
      <c r="ILA215" s="15"/>
      <c r="ILB215" s="15"/>
      <c r="ILC215" s="15"/>
      <c r="ILD215" s="15"/>
      <c r="ILE215" s="15"/>
      <c r="ILF215" s="15"/>
      <c r="ILG215" s="15"/>
      <c r="ILH215" s="15"/>
      <c r="ILI215" s="15"/>
      <c r="ILJ215" s="15"/>
      <c r="ILK215" s="15"/>
      <c r="ILL215" s="15"/>
      <c r="ILM215" s="15"/>
      <c r="ILN215" s="15"/>
      <c r="ILO215" s="15"/>
      <c r="ILP215" s="15"/>
      <c r="ILQ215" s="15"/>
      <c r="ILR215" s="15"/>
      <c r="ILS215" s="15"/>
      <c r="ILT215" s="15"/>
      <c r="ILU215" s="15"/>
      <c r="ILV215" s="15"/>
      <c r="ILW215" s="15"/>
      <c r="ILX215" s="15"/>
      <c r="ILY215" s="15"/>
      <c r="ILZ215" s="15"/>
      <c r="IMA215" s="15"/>
      <c r="IMB215" s="15"/>
      <c r="IMC215" s="15"/>
      <c r="IMD215" s="15"/>
      <c r="IME215" s="15"/>
      <c r="IMF215" s="15"/>
      <c r="IMG215" s="15"/>
      <c r="IMH215" s="15"/>
      <c r="IMI215" s="15"/>
      <c r="IMJ215" s="15"/>
      <c r="IMK215" s="15"/>
      <c r="IML215" s="15"/>
      <c r="IMM215" s="15"/>
      <c r="IMN215" s="15"/>
      <c r="IMO215" s="15"/>
      <c r="IMP215" s="15"/>
      <c r="IMQ215" s="15"/>
      <c r="IMR215" s="15"/>
      <c r="IMS215" s="15"/>
      <c r="IMT215" s="15"/>
      <c r="IMU215" s="15"/>
      <c r="IMV215" s="15"/>
      <c r="IMW215" s="15"/>
      <c r="IMX215" s="15"/>
      <c r="IMY215" s="15"/>
      <c r="IMZ215" s="15"/>
      <c r="INA215" s="15"/>
      <c r="INB215" s="15"/>
      <c r="INC215" s="15"/>
      <c r="IND215" s="15"/>
      <c r="INE215" s="15"/>
      <c r="INF215" s="15"/>
      <c r="ING215" s="15"/>
      <c r="INH215" s="15"/>
      <c r="INI215" s="15"/>
      <c r="INJ215" s="15"/>
      <c r="INK215" s="15"/>
      <c r="INL215" s="15"/>
      <c r="INM215" s="15"/>
      <c r="INN215" s="15"/>
      <c r="INO215" s="15"/>
      <c r="INP215" s="15"/>
      <c r="INQ215" s="15"/>
      <c r="INR215" s="15"/>
      <c r="INS215" s="15"/>
      <c r="INT215" s="15"/>
      <c r="INU215" s="15"/>
      <c r="INV215" s="15"/>
      <c r="INW215" s="15"/>
      <c r="INX215" s="15"/>
      <c r="INY215" s="15"/>
      <c r="INZ215" s="15"/>
      <c r="IOA215" s="15"/>
      <c r="IOB215" s="15"/>
      <c r="IOC215" s="15"/>
      <c r="IOD215" s="15"/>
      <c r="IOE215" s="15"/>
      <c r="IOF215" s="15"/>
      <c r="IOG215" s="15"/>
      <c r="IOH215" s="15"/>
      <c r="IOI215" s="15"/>
      <c r="IOJ215" s="15"/>
      <c r="IOK215" s="15"/>
      <c r="IOL215" s="15"/>
      <c r="IOM215" s="15"/>
      <c r="ION215" s="15"/>
      <c r="IOO215" s="15"/>
      <c r="IOP215" s="15"/>
      <c r="IOQ215" s="15"/>
      <c r="IOR215" s="15"/>
      <c r="IOS215" s="15"/>
      <c r="IOT215" s="15"/>
      <c r="IOU215" s="15"/>
      <c r="IOV215" s="15"/>
      <c r="IOW215" s="15"/>
      <c r="IOX215" s="15"/>
      <c r="IOY215" s="15"/>
      <c r="IOZ215" s="15"/>
      <c r="IPA215" s="15"/>
      <c r="IPB215" s="15"/>
      <c r="IPC215" s="15"/>
      <c r="IPD215" s="15"/>
      <c r="IPE215" s="15"/>
      <c r="IPF215" s="15"/>
      <c r="IPG215" s="15"/>
      <c r="IPH215" s="15"/>
      <c r="IPI215" s="15"/>
      <c r="IPJ215" s="15"/>
      <c r="IPK215" s="15"/>
      <c r="IPL215" s="15"/>
      <c r="IPM215" s="15"/>
      <c r="IPN215" s="15"/>
      <c r="IPO215" s="15"/>
      <c r="IPP215" s="15"/>
      <c r="IPQ215" s="15"/>
      <c r="IPR215" s="15"/>
      <c r="IPS215" s="15"/>
      <c r="IPT215" s="15"/>
      <c r="IPU215" s="15"/>
      <c r="IPV215" s="15"/>
      <c r="IPW215" s="15"/>
      <c r="IPX215" s="15"/>
      <c r="IPY215" s="15"/>
      <c r="IPZ215" s="15"/>
      <c r="IQA215" s="15"/>
      <c r="IQB215" s="15"/>
      <c r="IQC215" s="15"/>
      <c r="IQD215" s="15"/>
      <c r="IQE215" s="15"/>
      <c r="IQF215" s="15"/>
      <c r="IQG215" s="15"/>
      <c r="IQH215" s="15"/>
      <c r="IQI215" s="15"/>
      <c r="IQJ215" s="15"/>
      <c r="IQK215" s="15"/>
      <c r="IQL215" s="15"/>
      <c r="IQM215" s="15"/>
      <c r="IQN215" s="15"/>
      <c r="IQO215" s="15"/>
      <c r="IQP215" s="15"/>
      <c r="IQQ215" s="15"/>
      <c r="IQR215" s="15"/>
      <c r="IQS215" s="15"/>
      <c r="IQT215" s="15"/>
      <c r="IQU215" s="15"/>
      <c r="IQV215" s="15"/>
      <c r="IQW215" s="15"/>
      <c r="IQX215" s="15"/>
      <c r="IQY215" s="15"/>
      <c r="IQZ215" s="15"/>
      <c r="IRA215" s="15"/>
      <c r="IRB215" s="15"/>
      <c r="IRC215" s="15"/>
      <c r="IRD215" s="15"/>
      <c r="IRE215" s="15"/>
      <c r="IRF215" s="15"/>
      <c r="IRG215" s="15"/>
      <c r="IRH215" s="15"/>
      <c r="IRI215" s="15"/>
      <c r="IRJ215" s="15"/>
      <c r="IRK215" s="15"/>
      <c r="IRL215" s="15"/>
      <c r="IRM215" s="15"/>
      <c r="IRN215" s="15"/>
      <c r="IRO215" s="15"/>
      <c r="IRP215" s="15"/>
      <c r="IRQ215" s="15"/>
      <c r="IRR215" s="15"/>
      <c r="IRS215" s="15"/>
      <c r="IRT215" s="15"/>
      <c r="IRU215" s="15"/>
      <c r="IRV215" s="15"/>
      <c r="IRW215" s="15"/>
      <c r="IRX215" s="15"/>
      <c r="IRY215" s="15"/>
      <c r="IRZ215" s="15"/>
      <c r="ISA215" s="15"/>
      <c r="ISB215" s="15"/>
      <c r="ISC215" s="15"/>
      <c r="ISD215" s="15"/>
      <c r="ISE215" s="15"/>
      <c r="ISF215" s="15"/>
      <c r="ISG215" s="15"/>
      <c r="ISH215" s="15"/>
      <c r="ISI215" s="15"/>
      <c r="ISJ215" s="15"/>
      <c r="ISK215" s="15"/>
      <c r="ISL215" s="15"/>
      <c r="ISM215" s="15"/>
      <c r="ISN215" s="15"/>
      <c r="ISO215" s="15"/>
      <c r="ISP215" s="15"/>
      <c r="ISQ215" s="15"/>
      <c r="ISR215" s="15"/>
      <c r="ISS215" s="15"/>
      <c r="IST215" s="15"/>
      <c r="ISU215" s="15"/>
      <c r="ISV215" s="15"/>
      <c r="ISW215" s="15"/>
      <c r="ISX215" s="15"/>
      <c r="ISY215" s="15"/>
      <c r="ISZ215" s="15"/>
      <c r="ITA215" s="15"/>
      <c r="ITB215" s="15"/>
      <c r="ITC215" s="15"/>
      <c r="ITD215" s="15"/>
      <c r="ITE215" s="15"/>
      <c r="ITF215" s="15"/>
      <c r="ITG215" s="15"/>
      <c r="ITH215" s="15"/>
      <c r="ITI215" s="15"/>
      <c r="ITJ215" s="15"/>
      <c r="ITK215" s="15"/>
      <c r="ITL215" s="15"/>
      <c r="ITM215" s="15"/>
      <c r="ITN215" s="15"/>
      <c r="ITO215" s="15"/>
      <c r="ITP215" s="15"/>
      <c r="ITQ215" s="15"/>
      <c r="ITR215" s="15"/>
      <c r="ITS215" s="15"/>
      <c r="ITT215" s="15"/>
      <c r="ITU215" s="15"/>
      <c r="ITV215" s="15"/>
      <c r="ITW215" s="15"/>
      <c r="ITX215" s="15"/>
      <c r="ITY215" s="15"/>
      <c r="ITZ215" s="15"/>
      <c r="IUA215" s="15"/>
      <c r="IUB215" s="15"/>
      <c r="IUC215" s="15"/>
      <c r="IUD215" s="15"/>
      <c r="IUE215" s="15"/>
      <c r="IUF215" s="15"/>
      <c r="IUG215" s="15"/>
      <c r="IUH215" s="15"/>
      <c r="IUI215" s="15"/>
      <c r="IUJ215" s="15"/>
      <c r="IUK215" s="15"/>
      <c r="IUL215" s="15"/>
      <c r="IUM215" s="15"/>
      <c r="IUN215" s="15"/>
      <c r="IUO215" s="15"/>
      <c r="IUP215" s="15"/>
      <c r="IUQ215" s="15"/>
      <c r="IUR215" s="15"/>
      <c r="IUS215" s="15"/>
      <c r="IUT215" s="15"/>
      <c r="IUU215" s="15"/>
      <c r="IUV215" s="15"/>
      <c r="IUW215" s="15"/>
      <c r="IUX215" s="15"/>
      <c r="IUY215" s="15"/>
      <c r="IUZ215" s="15"/>
      <c r="IVA215" s="15"/>
      <c r="IVB215" s="15"/>
      <c r="IVC215" s="15"/>
      <c r="IVD215" s="15"/>
      <c r="IVE215" s="15"/>
      <c r="IVF215" s="15"/>
      <c r="IVG215" s="15"/>
      <c r="IVH215" s="15"/>
      <c r="IVI215" s="15"/>
      <c r="IVJ215" s="15"/>
      <c r="IVK215" s="15"/>
      <c r="IVL215" s="15"/>
      <c r="IVM215" s="15"/>
      <c r="IVN215" s="15"/>
      <c r="IVO215" s="15"/>
      <c r="IVP215" s="15"/>
      <c r="IVQ215" s="15"/>
      <c r="IVR215" s="15"/>
      <c r="IVS215" s="15"/>
      <c r="IVT215" s="15"/>
      <c r="IVU215" s="15"/>
      <c r="IVV215" s="15"/>
      <c r="IVW215" s="15"/>
      <c r="IVX215" s="15"/>
      <c r="IVY215" s="15"/>
      <c r="IVZ215" s="15"/>
      <c r="IWA215" s="15"/>
      <c r="IWB215" s="15"/>
      <c r="IWC215" s="15"/>
      <c r="IWD215" s="15"/>
      <c r="IWE215" s="15"/>
      <c r="IWF215" s="15"/>
      <c r="IWG215" s="15"/>
      <c r="IWH215" s="15"/>
      <c r="IWI215" s="15"/>
      <c r="IWJ215" s="15"/>
      <c r="IWK215" s="15"/>
      <c r="IWL215" s="15"/>
      <c r="IWM215" s="15"/>
      <c r="IWN215" s="15"/>
      <c r="IWO215" s="15"/>
      <c r="IWP215" s="15"/>
      <c r="IWQ215" s="15"/>
      <c r="IWR215" s="15"/>
      <c r="IWS215" s="15"/>
      <c r="IWT215" s="15"/>
      <c r="IWU215" s="15"/>
      <c r="IWV215" s="15"/>
      <c r="IWW215" s="15"/>
      <c r="IWX215" s="15"/>
      <c r="IWY215" s="15"/>
      <c r="IWZ215" s="15"/>
      <c r="IXA215" s="15"/>
      <c r="IXB215" s="15"/>
      <c r="IXC215" s="15"/>
      <c r="IXD215" s="15"/>
      <c r="IXE215" s="15"/>
      <c r="IXF215" s="15"/>
      <c r="IXG215" s="15"/>
      <c r="IXH215" s="15"/>
      <c r="IXI215" s="15"/>
      <c r="IXJ215" s="15"/>
      <c r="IXK215" s="15"/>
      <c r="IXL215" s="15"/>
      <c r="IXM215" s="15"/>
      <c r="IXN215" s="15"/>
      <c r="IXO215" s="15"/>
      <c r="IXP215" s="15"/>
      <c r="IXQ215" s="15"/>
      <c r="IXR215" s="15"/>
      <c r="IXS215" s="15"/>
      <c r="IXT215" s="15"/>
      <c r="IXU215" s="15"/>
      <c r="IXV215" s="15"/>
      <c r="IXW215" s="15"/>
      <c r="IXX215" s="15"/>
      <c r="IXY215" s="15"/>
      <c r="IXZ215" s="15"/>
      <c r="IYA215" s="15"/>
      <c r="IYB215" s="15"/>
      <c r="IYC215" s="15"/>
      <c r="IYD215" s="15"/>
      <c r="IYE215" s="15"/>
      <c r="IYF215" s="15"/>
      <c r="IYG215" s="15"/>
      <c r="IYH215" s="15"/>
      <c r="IYI215" s="15"/>
      <c r="IYJ215" s="15"/>
      <c r="IYK215" s="15"/>
      <c r="IYL215" s="15"/>
      <c r="IYM215" s="15"/>
      <c r="IYN215" s="15"/>
      <c r="IYO215" s="15"/>
      <c r="IYP215" s="15"/>
      <c r="IYQ215" s="15"/>
      <c r="IYR215" s="15"/>
      <c r="IYS215" s="15"/>
      <c r="IYT215" s="15"/>
      <c r="IYU215" s="15"/>
      <c r="IYV215" s="15"/>
      <c r="IYW215" s="15"/>
      <c r="IYX215" s="15"/>
      <c r="IYY215" s="15"/>
      <c r="IYZ215" s="15"/>
      <c r="IZA215" s="15"/>
      <c r="IZB215" s="15"/>
      <c r="IZC215" s="15"/>
      <c r="IZD215" s="15"/>
      <c r="IZE215" s="15"/>
      <c r="IZF215" s="15"/>
      <c r="IZG215" s="15"/>
      <c r="IZH215" s="15"/>
      <c r="IZI215" s="15"/>
      <c r="IZJ215" s="15"/>
      <c r="IZK215" s="15"/>
      <c r="IZL215" s="15"/>
      <c r="IZM215" s="15"/>
      <c r="IZN215" s="15"/>
      <c r="IZO215" s="15"/>
      <c r="IZP215" s="15"/>
      <c r="IZQ215" s="15"/>
      <c r="IZR215" s="15"/>
      <c r="IZS215" s="15"/>
      <c r="IZT215" s="15"/>
      <c r="IZU215" s="15"/>
      <c r="IZV215" s="15"/>
      <c r="IZW215" s="15"/>
      <c r="IZX215" s="15"/>
      <c r="IZY215" s="15"/>
      <c r="IZZ215" s="15"/>
      <c r="JAA215" s="15"/>
      <c r="JAB215" s="15"/>
      <c r="JAC215" s="15"/>
      <c r="JAD215" s="15"/>
      <c r="JAE215" s="15"/>
      <c r="JAF215" s="15"/>
      <c r="JAG215" s="15"/>
      <c r="JAH215" s="15"/>
      <c r="JAI215" s="15"/>
      <c r="JAJ215" s="15"/>
      <c r="JAK215" s="15"/>
      <c r="JAL215" s="15"/>
      <c r="JAM215" s="15"/>
      <c r="JAN215" s="15"/>
      <c r="JAO215" s="15"/>
      <c r="JAP215" s="15"/>
      <c r="JAQ215" s="15"/>
      <c r="JAR215" s="15"/>
      <c r="JAS215" s="15"/>
      <c r="JAT215" s="15"/>
      <c r="JAU215" s="15"/>
      <c r="JAV215" s="15"/>
      <c r="JAW215" s="15"/>
      <c r="JAX215" s="15"/>
      <c r="JAY215" s="15"/>
      <c r="JAZ215" s="15"/>
      <c r="JBA215" s="15"/>
      <c r="JBB215" s="15"/>
      <c r="JBC215" s="15"/>
      <c r="JBD215" s="15"/>
      <c r="JBE215" s="15"/>
      <c r="JBF215" s="15"/>
      <c r="JBG215" s="15"/>
      <c r="JBH215" s="15"/>
      <c r="JBI215" s="15"/>
      <c r="JBJ215" s="15"/>
      <c r="JBK215" s="15"/>
      <c r="JBL215" s="15"/>
      <c r="JBM215" s="15"/>
      <c r="JBN215" s="15"/>
      <c r="JBO215" s="15"/>
      <c r="JBP215" s="15"/>
      <c r="JBQ215" s="15"/>
      <c r="JBR215" s="15"/>
      <c r="JBS215" s="15"/>
      <c r="JBT215" s="15"/>
      <c r="JBU215" s="15"/>
      <c r="JBV215" s="15"/>
      <c r="JBW215" s="15"/>
      <c r="JBX215" s="15"/>
      <c r="JBY215" s="15"/>
      <c r="JBZ215" s="15"/>
      <c r="JCA215" s="15"/>
      <c r="JCB215" s="15"/>
      <c r="JCC215" s="15"/>
      <c r="JCD215" s="15"/>
      <c r="JCE215" s="15"/>
      <c r="JCF215" s="15"/>
      <c r="JCG215" s="15"/>
      <c r="JCH215" s="15"/>
      <c r="JCI215" s="15"/>
      <c r="JCJ215" s="15"/>
      <c r="JCK215" s="15"/>
      <c r="JCL215" s="15"/>
      <c r="JCM215" s="15"/>
      <c r="JCN215" s="15"/>
      <c r="JCO215" s="15"/>
      <c r="JCP215" s="15"/>
      <c r="JCQ215" s="15"/>
      <c r="JCR215" s="15"/>
      <c r="JCS215" s="15"/>
      <c r="JCT215" s="15"/>
      <c r="JCU215" s="15"/>
      <c r="JCV215" s="15"/>
      <c r="JCW215" s="15"/>
      <c r="JCX215" s="15"/>
      <c r="JCY215" s="15"/>
      <c r="JCZ215" s="15"/>
      <c r="JDA215" s="15"/>
      <c r="JDB215" s="15"/>
      <c r="JDC215" s="15"/>
      <c r="JDD215" s="15"/>
      <c r="JDE215" s="15"/>
      <c r="JDF215" s="15"/>
      <c r="JDG215" s="15"/>
      <c r="JDH215" s="15"/>
      <c r="JDI215" s="15"/>
      <c r="JDJ215" s="15"/>
      <c r="JDK215" s="15"/>
      <c r="JDL215" s="15"/>
      <c r="JDM215" s="15"/>
      <c r="JDN215" s="15"/>
      <c r="JDO215" s="15"/>
      <c r="JDP215" s="15"/>
      <c r="JDQ215" s="15"/>
      <c r="JDR215" s="15"/>
      <c r="JDS215" s="15"/>
      <c r="JDT215" s="15"/>
      <c r="JDU215" s="15"/>
      <c r="JDV215" s="15"/>
      <c r="JDW215" s="15"/>
      <c r="JDX215" s="15"/>
      <c r="JDY215" s="15"/>
      <c r="JDZ215" s="15"/>
      <c r="JEA215" s="15"/>
      <c r="JEB215" s="15"/>
      <c r="JEC215" s="15"/>
      <c r="JED215" s="15"/>
      <c r="JEE215" s="15"/>
      <c r="JEF215" s="15"/>
      <c r="JEG215" s="15"/>
      <c r="JEH215" s="15"/>
      <c r="JEI215" s="15"/>
      <c r="JEJ215" s="15"/>
      <c r="JEK215" s="15"/>
      <c r="JEL215" s="15"/>
      <c r="JEM215" s="15"/>
      <c r="JEN215" s="15"/>
      <c r="JEO215" s="15"/>
      <c r="JEP215" s="15"/>
      <c r="JEQ215" s="15"/>
      <c r="JER215" s="15"/>
      <c r="JES215" s="15"/>
      <c r="JET215" s="15"/>
      <c r="JEU215" s="15"/>
      <c r="JEV215" s="15"/>
      <c r="JEW215" s="15"/>
      <c r="JEX215" s="15"/>
      <c r="JEY215" s="15"/>
      <c r="JEZ215" s="15"/>
      <c r="JFA215" s="15"/>
      <c r="JFB215" s="15"/>
      <c r="JFC215" s="15"/>
      <c r="JFD215" s="15"/>
      <c r="JFE215" s="15"/>
      <c r="JFF215" s="15"/>
      <c r="JFG215" s="15"/>
      <c r="JFH215" s="15"/>
      <c r="JFI215" s="15"/>
      <c r="JFJ215" s="15"/>
      <c r="JFK215" s="15"/>
      <c r="JFL215" s="15"/>
      <c r="JFM215" s="15"/>
      <c r="JFN215" s="15"/>
      <c r="JFO215" s="15"/>
      <c r="JFP215" s="15"/>
      <c r="JFQ215" s="15"/>
      <c r="JFR215" s="15"/>
      <c r="JFS215" s="15"/>
      <c r="JFT215" s="15"/>
      <c r="JFU215" s="15"/>
      <c r="JFV215" s="15"/>
      <c r="JFW215" s="15"/>
      <c r="JFX215" s="15"/>
      <c r="JFY215" s="15"/>
      <c r="JFZ215" s="15"/>
      <c r="JGA215" s="15"/>
      <c r="JGB215" s="15"/>
      <c r="JGC215" s="15"/>
      <c r="JGD215" s="15"/>
      <c r="JGE215" s="15"/>
      <c r="JGF215" s="15"/>
      <c r="JGG215" s="15"/>
      <c r="JGH215" s="15"/>
      <c r="JGI215" s="15"/>
      <c r="JGJ215" s="15"/>
      <c r="JGK215" s="15"/>
      <c r="JGL215" s="15"/>
      <c r="JGM215" s="15"/>
      <c r="JGN215" s="15"/>
      <c r="JGO215" s="15"/>
      <c r="JGP215" s="15"/>
      <c r="JGQ215" s="15"/>
      <c r="JGR215" s="15"/>
      <c r="JGS215" s="15"/>
      <c r="JGT215" s="15"/>
      <c r="JGU215" s="15"/>
      <c r="JGV215" s="15"/>
      <c r="JGW215" s="15"/>
      <c r="JGX215" s="15"/>
      <c r="JGY215" s="15"/>
      <c r="JGZ215" s="15"/>
      <c r="JHA215" s="15"/>
      <c r="JHB215" s="15"/>
      <c r="JHC215" s="15"/>
      <c r="JHD215" s="15"/>
      <c r="JHE215" s="15"/>
      <c r="JHF215" s="15"/>
      <c r="JHG215" s="15"/>
      <c r="JHH215" s="15"/>
      <c r="JHI215" s="15"/>
      <c r="JHJ215" s="15"/>
      <c r="JHK215" s="15"/>
      <c r="JHL215" s="15"/>
      <c r="JHM215" s="15"/>
      <c r="JHN215" s="15"/>
      <c r="JHO215" s="15"/>
      <c r="JHP215" s="15"/>
      <c r="JHQ215" s="15"/>
      <c r="JHR215" s="15"/>
      <c r="JHS215" s="15"/>
      <c r="JHT215" s="15"/>
      <c r="JHU215" s="15"/>
      <c r="JHV215" s="15"/>
      <c r="JHW215" s="15"/>
      <c r="JHX215" s="15"/>
      <c r="JHY215" s="15"/>
      <c r="JHZ215" s="15"/>
      <c r="JIA215" s="15"/>
      <c r="JIB215" s="15"/>
      <c r="JIC215" s="15"/>
      <c r="JID215" s="15"/>
      <c r="JIE215" s="15"/>
      <c r="JIF215" s="15"/>
      <c r="JIG215" s="15"/>
      <c r="JIH215" s="15"/>
      <c r="JII215" s="15"/>
      <c r="JIJ215" s="15"/>
      <c r="JIK215" s="15"/>
      <c r="JIL215" s="15"/>
      <c r="JIM215" s="15"/>
      <c r="JIN215" s="15"/>
      <c r="JIO215" s="15"/>
      <c r="JIP215" s="15"/>
      <c r="JIQ215" s="15"/>
      <c r="JIR215" s="15"/>
      <c r="JIS215" s="15"/>
      <c r="JIT215" s="15"/>
      <c r="JIU215" s="15"/>
      <c r="JIV215" s="15"/>
      <c r="JIW215" s="15"/>
      <c r="JIX215" s="15"/>
      <c r="JIY215" s="15"/>
      <c r="JIZ215" s="15"/>
      <c r="JJA215" s="15"/>
      <c r="JJB215" s="15"/>
      <c r="JJC215" s="15"/>
      <c r="JJD215" s="15"/>
      <c r="JJE215" s="15"/>
      <c r="JJF215" s="15"/>
      <c r="JJG215" s="15"/>
      <c r="JJH215" s="15"/>
      <c r="JJI215" s="15"/>
      <c r="JJJ215" s="15"/>
      <c r="JJK215" s="15"/>
      <c r="JJL215" s="15"/>
      <c r="JJM215" s="15"/>
      <c r="JJN215" s="15"/>
      <c r="JJO215" s="15"/>
      <c r="JJP215" s="15"/>
      <c r="JJQ215" s="15"/>
      <c r="JJR215" s="15"/>
      <c r="JJS215" s="15"/>
      <c r="JJT215" s="15"/>
      <c r="JJU215" s="15"/>
      <c r="JJV215" s="15"/>
      <c r="JJW215" s="15"/>
      <c r="JJX215" s="15"/>
      <c r="JJY215" s="15"/>
      <c r="JJZ215" s="15"/>
      <c r="JKA215" s="15"/>
      <c r="JKB215" s="15"/>
      <c r="JKC215" s="15"/>
      <c r="JKD215" s="15"/>
      <c r="JKE215" s="15"/>
      <c r="JKF215" s="15"/>
      <c r="JKG215" s="15"/>
      <c r="JKH215" s="15"/>
      <c r="JKI215" s="15"/>
      <c r="JKJ215" s="15"/>
      <c r="JKK215" s="15"/>
      <c r="JKL215" s="15"/>
      <c r="JKM215" s="15"/>
      <c r="JKN215" s="15"/>
      <c r="JKO215" s="15"/>
      <c r="JKP215" s="15"/>
      <c r="JKQ215" s="15"/>
      <c r="JKR215" s="15"/>
      <c r="JKS215" s="15"/>
      <c r="JKT215" s="15"/>
      <c r="JKU215" s="15"/>
      <c r="JKV215" s="15"/>
      <c r="JKW215" s="15"/>
      <c r="JKX215" s="15"/>
      <c r="JKY215" s="15"/>
      <c r="JKZ215" s="15"/>
      <c r="JLA215" s="15"/>
      <c r="JLB215" s="15"/>
      <c r="JLC215" s="15"/>
      <c r="JLD215" s="15"/>
      <c r="JLE215" s="15"/>
      <c r="JLF215" s="15"/>
      <c r="JLG215" s="15"/>
      <c r="JLH215" s="15"/>
      <c r="JLI215" s="15"/>
      <c r="JLJ215" s="15"/>
      <c r="JLK215" s="15"/>
      <c r="JLL215" s="15"/>
      <c r="JLM215" s="15"/>
      <c r="JLN215" s="15"/>
      <c r="JLO215" s="15"/>
      <c r="JLP215" s="15"/>
      <c r="JLQ215" s="15"/>
      <c r="JLR215" s="15"/>
      <c r="JLS215" s="15"/>
      <c r="JLT215" s="15"/>
      <c r="JLU215" s="15"/>
      <c r="JLV215" s="15"/>
      <c r="JLW215" s="15"/>
      <c r="JLX215" s="15"/>
      <c r="JLY215" s="15"/>
      <c r="JLZ215" s="15"/>
      <c r="JMA215" s="15"/>
      <c r="JMB215" s="15"/>
      <c r="JMC215" s="15"/>
      <c r="JMD215" s="15"/>
      <c r="JME215" s="15"/>
      <c r="JMF215" s="15"/>
      <c r="JMG215" s="15"/>
      <c r="JMH215" s="15"/>
      <c r="JMI215" s="15"/>
      <c r="JMJ215" s="15"/>
      <c r="JMK215" s="15"/>
      <c r="JML215" s="15"/>
      <c r="JMM215" s="15"/>
      <c r="JMN215" s="15"/>
      <c r="JMO215" s="15"/>
      <c r="JMP215" s="15"/>
      <c r="JMQ215" s="15"/>
      <c r="JMR215" s="15"/>
      <c r="JMS215" s="15"/>
      <c r="JMT215" s="15"/>
      <c r="JMU215" s="15"/>
      <c r="JMV215" s="15"/>
      <c r="JMW215" s="15"/>
      <c r="JMX215" s="15"/>
      <c r="JMY215" s="15"/>
      <c r="JMZ215" s="15"/>
      <c r="JNA215" s="15"/>
      <c r="JNB215" s="15"/>
      <c r="JNC215" s="15"/>
      <c r="JND215" s="15"/>
      <c r="JNE215" s="15"/>
      <c r="JNF215" s="15"/>
      <c r="JNG215" s="15"/>
      <c r="JNH215" s="15"/>
      <c r="JNI215" s="15"/>
      <c r="JNJ215" s="15"/>
      <c r="JNK215" s="15"/>
      <c r="JNL215" s="15"/>
      <c r="JNM215" s="15"/>
      <c r="JNN215" s="15"/>
      <c r="JNO215" s="15"/>
      <c r="JNP215" s="15"/>
      <c r="JNQ215" s="15"/>
      <c r="JNR215" s="15"/>
      <c r="JNS215" s="15"/>
      <c r="JNT215" s="15"/>
      <c r="JNU215" s="15"/>
      <c r="JNV215" s="15"/>
      <c r="JNW215" s="15"/>
      <c r="JNX215" s="15"/>
      <c r="JNY215" s="15"/>
      <c r="JNZ215" s="15"/>
      <c r="JOA215" s="15"/>
      <c r="JOB215" s="15"/>
      <c r="JOC215" s="15"/>
      <c r="JOD215" s="15"/>
      <c r="JOE215" s="15"/>
      <c r="JOF215" s="15"/>
      <c r="JOG215" s="15"/>
      <c r="JOH215" s="15"/>
      <c r="JOI215" s="15"/>
      <c r="JOJ215" s="15"/>
      <c r="JOK215" s="15"/>
      <c r="JOL215" s="15"/>
      <c r="JOM215" s="15"/>
      <c r="JON215" s="15"/>
      <c r="JOO215" s="15"/>
      <c r="JOP215" s="15"/>
      <c r="JOQ215" s="15"/>
      <c r="JOR215" s="15"/>
      <c r="JOS215" s="15"/>
      <c r="JOT215" s="15"/>
      <c r="JOU215" s="15"/>
      <c r="JOV215" s="15"/>
      <c r="JOW215" s="15"/>
      <c r="JOX215" s="15"/>
      <c r="JOY215" s="15"/>
      <c r="JOZ215" s="15"/>
      <c r="JPA215" s="15"/>
      <c r="JPB215" s="15"/>
      <c r="JPC215" s="15"/>
      <c r="JPD215" s="15"/>
      <c r="JPE215" s="15"/>
      <c r="JPF215" s="15"/>
      <c r="JPG215" s="15"/>
      <c r="JPH215" s="15"/>
      <c r="JPI215" s="15"/>
      <c r="JPJ215" s="15"/>
      <c r="JPK215" s="15"/>
      <c r="JPL215" s="15"/>
      <c r="JPM215" s="15"/>
      <c r="JPN215" s="15"/>
      <c r="JPO215" s="15"/>
      <c r="JPP215" s="15"/>
      <c r="JPQ215" s="15"/>
      <c r="JPR215" s="15"/>
      <c r="JPS215" s="15"/>
      <c r="JPT215" s="15"/>
      <c r="JPU215" s="15"/>
      <c r="JPV215" s="15"/>
      <c r="JPW215" s="15"/>
      <c r="JPX215" s="15"/>
      <c r="JPY215" s="15"/>
      <c r="JPZ215" s="15"/>
      <c r="JQA215" s="15"/>
      <c r="JQB215" s="15"/>
      <c r="JQC215" s="15"/>
      <c r="JQD215" s="15"/>
      <c r="JQE215" s="15"/>
      <c r="JQF215" s="15"/>
      <c r="JQG215" s="15"/>
      <c r="JQH215" s="15"/>
      <c r="JQI215" s="15"/>
      <c r="JQJ215" s="15"/>
      <c r="JQK215" s="15"/>
      <c r="JQL215" s="15"/>
      <c r="JQM215" s="15"/>
      <c r="JQN215" s="15"/>
      <c r="JQO215" s="15"/>
      <c r="JQP215" s="15"/>
      <c r="JQQ215" s="15"/>
      <c r="JQR215" s="15"/>
      <c r="JQS215" s="15"/>
      <c r="JQT215" s="15"/>
      <c r="JQU215" s="15"/>
      <c r="JQV215" s="15"/>
      <c r="JQW215" s="15"/>
      <c r="JQX215" s="15"/>
      <c r="JQY215" s="15"/>
      <c r="JQZ215" s="15"/>
      <c r="JRA215" s="15"/>
      <c r="JRB215" s="15"/>
      <c r="JRC215" s="15"/>
      <c r="JRD215" s="15"/>
      <c r="JRE215" s="15"/>
      <c r="JRF215" s="15"/>
      <c r="JRG215" s="15"/>
      <c r="JRH215" s="15"/>
      <c r="JRI215" s="15"/>
      <c r="JRJ215" s="15"/>
      <c r="JRK215" s="15"/>
      <c r="JRL215" s="15"/>
      <c r="JRM215" s="15"/>
      <c r="JRN215" s="15"/>
      <c r="JRO215" s="15"/>
      <c r="JRP215" s="15"/>
      <c r="JRQ215" s="15"/>
      <c r="JRR215" s="15"/>
      <c r="JRS215" s="15"/>
      <c r="JRT215" s="15"/>
      <c r="JRU215" s="15"/>
      <c r="JRV215" s="15"/>
      <c r="JRW215" s="15"/>
      <c r="JRX215" s="15"/>
      <c r="JRY215" s="15"/>
      <c r="JRZ215" s="15"/>
      <c r="JSA215" s="15"/>
      <c r="JSB215" s="15"/>
      <c r="JSC215" s="15"/>
      <c r="JSD215" s="15"/>
      <c r="JSE215" s="15"/>
      <c r="JSF215" s="15"/>
      <c r="JSG215" s="15"/>
      <c r="JSH215" s="15"/>
      <c r="JSI215" s="15"/>
      <c r="JSJ215" s="15"/>
      <c r="JSK215" s="15"/>
      <c r="JSL215" s="15"/>
      <c r="JSM215" s="15"/>
      <c r="JSN215" s="15"/>
      <c r="JSO215" s="15"/>
      <c r="JSP215" s="15"/>
      <c r="JSQ215" s="15"/>
      <c r="JSR215" s="15"/>
      <c r="JSS215" s="15"/>
      <c r="JST215" s="15"/>
      <c r="JSU215" s="15"/>
      <c r="JSV215" s="15"/>
      <c r="JSW215" s="15"/>
      <c r="JSX215" s="15"/>
      <c r="JSY215" s="15"/>
      <c r="JSZ215" s="15"/>
      <c r="JTA215" s="15"/>
      <c r="JTB215" s="15"/>
      <c r="JTC215" s="15"/>
      <c r="JTD215" s="15"/>
      <c r="JTE215" s="15"/>
      <c r="JTF215" s="15"/>
      <c r="JTG215" s="15"/>
      <c r="JTH215" s="15"/>
      <c r="JTI215" s="15"/>
      <c r="JTJ215" s="15"/>
      <c r="JTK215" s="15"/>
      <c r="JTL215" s="15"/>
      <c r="JTM215" s="15"/>
      <c r="JTN215" s="15"/>
      <c r="JTO215" s="15"/>
      <c r="JTP215" s="15"/>
      <c r="JTQ215" s="15"/>
      <c r="JTR215" s="15"/>
      <c r="JTS215" s="15"/>
      <c r="JTT215" s="15"/>
      <c r="JTU215" s="15"/>
      <c r="JTV215" s="15"/>
      <c r="JTW215" s="15"/>
      <c r="JTX215" s="15"/>
      <c r="JTY215" s="15"/>
      <c r="JTZ215" s="15"/>
      <c r="JUA215" s="15"/>
      <c r="JUB215" s="15"/>
      <c r="JUC215" s="15"/>
      <c r="JUD215" s="15"/>
      <c r="JUE215" s="15"/>
      <c r="JUF215" s="15"/>
      <c r="JUG215" s="15"/>
      <c r="JUH215" s="15"/>
      <c r="JUI215" s="15"/>
      <c r="JUJ215" s="15"/>
      <c r="JUK215" s="15"/>
      <c r="JUL215" s="15"/>
      <c r="JUM215" s="15"/>
      <c r="JUN215" s="15"/>
      <c r="JUO215" s="15"/>
      <c r="JUP215" s="15"/>
      <c r="JUQ215" s="15"/>
      <c r="JUR215" s="15"/>
      <c r="JUS215" s="15"/>
      <c r="JUT215" s="15"/>
      <c r="JUU215" s="15"/>
      <c r="JUV215" s="15"/>
      <c r="JUW215" s="15"/>
      <c r="JUX215" s="15"/>
      <c r="JUY215" s="15"/>
      <c r="JUZ215" s="15"/>
      <c r="JVA215" s="15"/>
      <c r="JVB215" s="15"/>
      <c r="JVC215" s="15"/>
      <c r="JVD215" s="15"/>
      <c r="JVE215" s="15"/>
      <c r="JVF215" s="15"/>
      <c r="JVG215" s="15"/>
      <c r="JVH215" s="15"/>
      <c r="JVI215" s="15"/>
      <c r="JVJ215" s="15"/>
      <c r="JVK215" s="15"/>
      <c r="JVL215" s="15"/>
      <c r="JVM215" s="15"/>
      <c r="JVN215" s="15"/>
      <c r="JVO215" s="15"/>
      <c r="JVP215" s="15"/>
      <c r="JVQ215" s="15"/>
      <c r="JVR215" s="15"/>
      <c r="JVS215" s="15"/>
      <c r="JVT215" s="15"/>
      <c r="JVU215" s="15"/>
      <c r="JVV215" s="15"/>
      <c r="JVW215" s="15"/>
      <c r="JVX215" s="15"/>
      <c r="JVY215" s="15"/>
      <c r="JVZ215" s="15"/>
      <c r="JWA215" s="15"/>
      <c r="JWB215" s="15"/>
      <c r="JWC215" s="15"/>
      <c r="JWD215" s="15"/>
      <c r="JWE215" s="15"/>
      <c r="JWF215" s="15"/>
      <c r="JWG215" s="15"/>
      <c r="JWH215" s="15"/>
      <c r="JWI215" s="15"/>
      <c r="JWJ215" s="15"/>
      <c r="JWK215" s="15"/>
      <c r="JWL215" s="15"/>
      <c r="JWM215" s="15"/>
      <c r="JWN215" s="15"/>
      <c r="JWO215" s="15"/>
      <c r="JWP215" s="15"/>
      <c r="JWQ215" s="15"/>
      <c r="JWR215" s="15"/>
      <c r="JWS215" s="15"/>
      <c r="JWT215" s="15"/>
      <c r="JWU215" s="15"/>
      <c r="JWV215" s="15"/>
      <c r="JWW215" s="15"/>
      <c r="JWX215" s="15"/>
      <c r="JWY215" s="15"/>
      <c r="JWZ215" s="15"/>
      <c r="JXA215" s="15"/>
      <c r="JXB215" s="15"/>
      <c r="JXC215" s="15"/>
      <c r="JXD215" s="15"/>
      <c r="JXE215" s="15"/>
      <c r="JXF215" s="15"/>
      <c r="JXG215" s="15"/>
      <c r="JXH215" s="15"/>
      <c r="JXI215" s="15"/>
      <c r="JXJ215" s="15"/>
      <c r="JXK215" s="15"/>
      <c r="JXL215" s="15"/>
      <c r="JXM215" s="15"/>
      <c r="JXN215" s="15"/>
      <c r="JXO215" s="15"/>
      <c r="JXP215" s="15"/>
      <c r="JXQ215" s="15"/>
      <c r="JXR215" s="15"/>
      <c r="JXS215" s="15"/>
      <c r="JXT215" s="15"/>
      <c r="JXU215" s="15"/>
      <c r="JXV215" s="15"/>
      <c r="JXW215" s="15"/>
      <c r="JXX215" s="15"/>
      <c r="JXY215" s="15"/>
      <c r="JXZ215" s="15"/>
      <c r="JYA215" s="15"/>
      <c r="JYB215" s="15"/>
      <c r="JYC215" s="15"/>
      <c r="JYD215" s="15"/>
      <c r="JYE215" s="15"/>
      <c r="JYF215" s="15"/>
      <c r="JYG215" s="15"/>
      <c r="JYH215" s="15"/>
      <c r="JYI215" s="15"/>
      <c r="JYJ215" s="15"/>
      <c r="JYK215" s="15"/>
      <c r="JYL215" s="15"/>
      <c r="JYM215" s="15"/>
      <c r="JYN215" s="15"/>
      <c r="JYO215" s="15"/>
      <c r="JYP215" s="15"/>
      <c r="JYQ215" s="15"/>
      <c r="JYR215" s="15"/>
      <c r="JYS215" s="15"/>
      <c r="JYT215" s="15"/>
      <c r="JYU215" s="15"/>
      <c r="JYV215" s="15"/>
      <c r="JYW215" s="15"/>
      <c r="JYX215" s="15"/>
      <c r="JYY215" s="15"/>
      <c r="JYZ215" s="15"/>
      <c r="JZA215" s="15"/>
      <c r="JZB215" s="15"/>
      <c r="JZC215" s="15"/>
      <c r="JZD215" s="15"/>
      <c r="JZE215" s="15"/>
      <c r="JZF215" s="15"/>
      <c r="JZG215" s="15"/>
      <c r="JZH215" s="15"/>
      <c r="JZI215" s="15"/>
      <c r="JZJ215" s="15"/>
      <c r="JZK215" s="15"/>
      <c r="JZL215" s="15"/>
      <c r="JZM215" s="15"/>
      <c r="JZN215" s="15"/>
      <c r="JZO215" s="15"/>
      <c r="JZP215" s="15"/>
      <c r="JZQ215" s="15"/>
      <c r="JZR215" s="15"/>
      <c r="JZS215" s="15"/>
      <c r="JZT215" s="15"/>
      <c r="JZU215" s="15"/>
      <c r="JZV215" s="15"/>
      <c r="JZW215" s="15"/>
      <c r="JZX215" s="15"/>
      <c r="JZY215" s="15"/>
      <c r="JZZ215" s="15"/>
      <c r="KAA215" s="15"/>
      <c r="KAB215" s="15"/>
      <c r="KAC215" s="15"/>
      <c r="KAD215" s="15"/>
      <c r="KAE215" s="15"/>
      <c r="KAF215" s="15"/>
      <c r="KAG215" s="15"/>
      <c r="KAH215" s="15"/>
      <c r="KAI215" s="15"/>
      <c r="KAJ215" s="15"/>
      <c r="KAK215" s="15"/>
      <c r="KAL215" s="15"/>
      <c r="KAM215" s="15"/>
      <c r="KAN215" s="15"/>
      <c r="KAO215" s="15"/>
      <c r="KAP215" s="15"/>
      <c r="KAQ215" s="15"/>
      <c r="KAR215" s="15"/>
      <c r="KAS215" s="15"/>
      <c r="KAT215" s="15"/>
      <c r="KAU215" s="15"/>
      <c r="KAV215" s="15"/>
      <c r="KAW215" s="15"/>
      <c r="KAX215" s="15"/>
      <c r="KAY215" s="15"/>
      <c r="KAZ215" s="15"/>
      <c r="KBA215" s="15"/>
      <c r="KBB215" s="15"/>
      <c r="KBC215" s="15"/>
      <c r="KBD215" s="15"/>
      <c r="KBE215" s="15"/>
      <c r="KBF215" s="15"/>
      <c r="KBG215" s="15"/>
      <c r="KBH215" s="15"/>
      <c r="KBI215" s="15"/>
      <c r="KBJ215" s="15"/>
      <c r="KBK215" s="15"/>
      <c r="KBL215" s="15"/>
      <c r="KBM215" s="15"/>
      <c r="KBN215" s="15"/>
      <c r="KBO215" s="15"/>
      <c r="KBP215" s="15"/>
      <c r="KBQ215" s="15"/>
      <c r="KBR215" s="15"/>
      <c r="KBS215" s="15"/>
      <c r="KBT215" s="15"/>
      <c r="KBU215" s="15"/>
      <c r="KBV215" s="15"/>
      <c r="KBW215" s="15"/>
      <c r="KBX215" s="15"/>
      <c r="KBY215" s="15"/>
      <c r="KBZ215" s="15"/>
      <c r="KCA215" s="15"/>
      <c r="KCB215" s="15"/>
      <c r="KCC215" s="15"/>
      <c r="KCD215" s="15"/>
      <c r="KCE215" s="15"/>
      <c r="KCF215" s="15"/>
      <c r="KCG215" s="15"/>
      <c r="KCH215" s="15"/>
      <c r="KCI215" s="15"/>
      <c r="KCJ215" s="15"/>
      <c r="KCK215" s="15"/>
      <c r="KCL215" s="15"/>
      <c r="KCM215" s="15"/>
      <c r="KCN215" s="15"/>
      <c r="KCO215" s="15"/>
      <c r="KCP215" s="15"/>
      <c r="KCQ215" s="15"/>
      <c r="KCR215" s="15"/>
      <c r="KCS215" s="15"/>
      <c r="KCT215" s="15"/>
      <c r="KCU215" s="15"/>
      <c r="KCV215" s="15"/>
      <c r="KCW215" s="15"/>
      <c r="KCX215" s="15"/>
      <c r="KCY215" s="15"/>
      <c r="KCZ215" s="15"/>
      <c r="KDA215" s="15"/>
      <c r="KDB215" s="15"/>
      <c r="KDC215" s="15"/>
      <c r="KDD215" s="15"/>
      <c r="KDE215" s="15"/>
      <c r="KDF215" s="15"/>
      <c r="KDG215" s="15"/>
      <c r="KDH215" s="15"/>
      <c r="KDI215" s="15"/>
      <c r="KDJ215" s="15"/>
      <c r="KDK215" s="15"/>
      <c r="KDL215" s="15"/>
      <c r="KDM215" s="15"/>
      <c r="KDN215" s="15"/>
      <c r="KDO215" s="15"/>
      <c r="KDP215" s="15"/>
      <c r="KDQ215" s="15"/>
      <c r="KDR215" s="15"/>
      <c r="KDS215" s="15"/>
      <c r="KDT215" s="15"/>
      <c r="KDU215" s="15"/>
      <c r="KDV215" s="15"/>
      <c r="KDW215" s="15"/>
      <c r="KDX215" s="15"/>
      <c r="KDY215" s="15"/>
      <c r="KDZ215" s="15"/>
      <c r="KEA215" s="15"/>
      <c r="KEB215" s="15"/>
      <c r="KEC215" s="15"/>
      <c r="KED215" s="15"/>
      <c r="KEE215" s="15"/>
      <c r="KEF215" s="15"/>
      <c r="KEG215" s="15"/>
      <c r="KEH215" s="15"/>
      <c r="KEI215" s="15"/>
      <c r="KEJ215" s="15"/>
      <c r="KEK215" s="15"/>
      <c r="KEL215" s="15"/>
      <c r="KEM215" s="15"/>
      <c r="KEN215" s="15"/>
      <c r="KEO215" s="15"/>
      <c r="KEP215" s="15"/>
      <c r="KEQ215" s="15"/>
      <c r="KER215" s="15"/>
      <c r="KES215" s="15"/>
      <c r="KET215" s="15"/>
      <c r="KEU215" s="15"/>
      <c r="KEV215" s="15"/>
      <c r="KEW215" s="15"/>
      <c r="KEX215" s="15"/>
      <c r="KEY215" s="15"/>
      <c r="KEZ215" s="15"/>
      <c r="KFA215" s="15"/>
      <c r="KFB215" s="15"/>
      <c r="KFC215" s="15"/>
      <c r="KFD215" s="15"/>
      <c r="KFE215" s="15"/>
      <c r="KFF215" s="15"/>
      <c r="KFG215" s="15"/>
      <c r="KFH215" s="15"/>
      <c r="KFI215" s="15"/>
      <c r="KFJ215" s="15"/>
      <c r="KFK215" s="15"/>
      <c r="KFL215" s="15"/>
      <c r="KFM215" s="15"/>
      <c r="KFN215" s="15"/>
      <c r="KFO215" s="15"/>
      <c r="KFP215" s="15"/>
      <c r="KFQ215" s="15"/>
      <c r="KFR215" s="15"/>
      <c r="KFS215" s="15"/>
      <c r="KFT215" s="15"/>
      <c r="KFU215" s="15"/>
      <c r="KFV215" s="15"/>
      <c r="KFW215" s="15"/>
      <c r="KFX215" s="15"/>
      <c r="KFY215" s="15"/>
      <c r="KFZ215" s="15"/>
      <c r="KGA215" s="15"/>
      <c r="KGB215" s="15"/>
      <c r="KGC215" s="15"/>
      <c r="KGD215" s="15"/>
      <c r="KGE215" s="15"/>
      <c r="KGF215" s="15"/>
      <c r="KGG215" s="15"/>
      <c r="KGH215" s="15"/>
      <c r="KGI215" s="15"/>
      <c r="KGJ215" s="15"/>
      <c r="KGK215" s="15"/>
      <c r="KGL215" s="15"/>
      <c r="KGM215" s="15"/>
      <c r="KGN215" s="15"/>
      <c r="KGO215" s="15"/>
      <c r="KGP215" s="15"/>
      <c r="KGQ215" s="15"/>
      <c r="KGR215" s="15"/>
      <c r="KGS215" s="15"/>
      <c r="KGT215" s="15"/>
      <c r="KGU215" s="15"/>
      <c r="KGV215" s="15"/>
      <c r="KGW215" s="15"/>
      <c r="KGX215" s="15"/>
      <c r="KGY215" s="15"/>
      <c r="KGZ215" s="15"/>
      <c r="KHA215" s="15"/>
      <c r="KHB215" s="15"/>
      <c r="KHC215" s="15"/>
      <c r="KHD215" s="15"/>
      <c r="KHE215" s="15"/>
      <c r="KHF215" s="15"/>
      <c r="KHG215" s="15"/>
      <c r="KHH215" s="15"/>
      <c r="KHI215" s="15"/>
      <c r="KHJ215" s="15"/>
      <c r="KHK215" s="15"/>
      <c r="KHL215" s="15"/>
      <c r="KHM215" s="15"/>
      <c r="KHN215" s="15"/>
      <c r="KHO215" s="15"/>
      <c r="KHP215" s="15"/>
      <c r="KHQ215" s="15"/>
      <c r="KHR215" s="15"/>
      <c r="KHS215" s="15"/>
      <c r="KHT215" s="15"/>
      <c r="KHU215" s="15"/>
      <c r="KHV215" s="15"/>
      <c r="KHW215" s="15"/>
      <c r="KHX215" s="15"/>
      <c r="KHY215" s="15"/>
      <c r="KHZ215" s="15"/>
      <c r="KIA215" s="15"/>
      <c r="KIB215" s="15"/>
      <c r="KIC215" s="15"/>
      <c r="KID215" s="15"/>
      <c r="KIE215" s="15"/>
      <c r="KIF215" s="15"/>
      <c r="KIG215" s="15"/>
      <c r="KIH215" s="15"/>
      <c r="KII215" s="15"/>
      <c r="KIJ215" s="15"/>
      <c r="KIK215" s="15"/>
      <c r="KIL215" s="15"/>
      <c r="KIM215" s="15"/>
      <c r="KIN215" s="15"/>
      <c r="KIO215" s="15"/>
      <c r="KIP215" s="15"/>
      <c r="KIQ215" s="15"/>
      <c r="KIR215" s="15"/>
      <c r="KIS215" s="15"/>
      <c r="KIT215" s="15"/>
      <c r="KIU215" s="15"/>
      <c r="KIV215" s="15"/>
      <c r="KIW215" s="15"/>
      <c r="KIX215" s="15"/>
      <c r="KIY215" s="15"/>
      <c r="KIZ215" s="15"/>
      <c r="KJA215" s="15"/>
      <c r="KJB215" s="15"/>
      <c r="KJC215" s="15"/>
      <c r="KJD215" s="15"/>
      <c r="KJE215" s="15"/>
      <c r="KJF215" s="15"/>
      <c r="KJG215" s="15"/>
      <c r="KJH215" s="15"/>
      <c r="KJI215" s="15"/>
      <c r="KJJ215" s="15"/>
      <c r="KJK215" s="15"/>
      <c r="KJL215" s="15"/>
      <c r="KJM215" s="15"/>
      <c r="KJN215" s="15"/>
      <c r="KJO215" s="15"/>
      <c r="KJP215" s="15"/>
      <c r="KJQ215" s="15"/>
      <c r="KJR215" s="15"/>
      <c r="KJS215" s="15"/>
      <c r="KJT215" s="15"/>
      <c r="KJU215" s="15"/>
      <c r="KJV215" s="15"/>
      <c r="KJW215" s="15"/>
      <c r="KJX215" s="15"/>
      <c r="KJY215" s="15"/>
      <c r="KJZ215" s="15"/>
      <c r="KKA215" s="15"/>
      <c r="KKB215" s="15"/>
      <c r="KKC215" s="15"/>
      <c r="KKD215" s="15"/>
      <c r="KKE215" s="15"/>
      <c r="KKF215" s="15"/>
      <c r="KKG215" s="15"/>
      <c r="KKH215" s="15"/>
      <c r="KKI215" s="15"/>
      <c r="KKJ215" s="15"/>
      <c r="KKK215" s="15"/>
      <c r="KKL215" s="15"/>
      <c r="KKM215" s="15"/>
      <c r="KKN215" s="15"/>
      <c r="KKO215" s="15"/>
      <c r="KKP215" s="15"/>
      <c r="KKQ215" s="15"/>
      <c r="KKR215" s="15"/>
      <c r="KKS215" s="15"/>
      <c r="KKT215" s="15"/>
      <c r="KKU215" s="15"/>
      <c r="KKV215" s="15"/>
      <c r="KKW215" s="15"/>
      <c r="KKX215" s="15"/>
      <c r="KKY215" s="15"/>
      <c r="KKZ215" s="15"/>
      <c r="KLA215" s="15"/>
      <c r="KLB215" s="15"/>
      <c r="KLC215" s="15"/>
      <c r="KLD215" s="15"/>
      <c r="KLE215" s="15"/>
      <c r="KLF215" s="15"/>
      <c r="KLG215" s="15"/>
      <c r="KLH215" s="15"/>
      <c r="KLI215" s="15"/>
      <c r="KLJ215" s="15"/>
      <c r="KLK215" s="15"/>
      <c r="KLL215" s="15"/>
      <c r="KLM215" s="15"/>
      <c r="KLN215" s="15"/>
      <c r="KLO215" s="15"/>
      <c r="KLP215" s="15"/>
      <c r="KLQ215" s="15"/>
      <c r="KLR215" s="15"/>
      <c r="KLS215" s="15"/>
      <c r="KLT215" s="15"/>
      <c r="KLU215" s="15"/>
      <c r="KLV215" s="15"/>
      <c r="KLW215" s="15"/>
      <c r="KLX215" s="15"/>
      <c r="KLY215" s="15"/>
      <c r="KLZ215" s="15"/>
      <c r="KMA215" s="15"/>
      <c r="KMB215" s="15"/>
      <c r="KMC215" s="15"/>
      <c r="KMD215" s="15"/>
      <c r="KME215" s="15"/>
      <c r="KMF215" s="15"/>
      <c r="KMG215" s="15"/>
      <c r="KMH215" s="15"/>
      <c r="KMI215" s="15"/>
      <c r="KMJ215" s="15"/>
      <c r="KMK215" s="15"/>
      <c r="KML215" s="15"/>
      <c r="KMM215" s="15"/>
      <c r="KMN215" s="15"/>
      <c r="KMO215" s="15"/>
      <c r="KMP215" s="15"/>
      <c r="KMQ215" s="15"/>
      <c r="KMR215" s="15"/>
      <c r="KMS215" s="15"/>
      <c r="KMT215" s="15"/>
      <c r="KMU215" s="15"/>
      <c r="KMV215" s="15"/>
      <c r="KMW215" s="15"/>
      <c r="KMX215" s="15"/>
      <c r="KMY215" s="15"/>
      <c r="KMZ215" s="15"/>
      <c r="KNA215" s="15"/>
      <c r="KNB215" s="15"/>
      <c r="KNC215" s="15"/>
      <c r="KND215" s="15"/>
      <c r="KNE215" s="15"/>
      <c r="KNF215" s="15"/>
      <c r="KNG215" s="15"/>
      <c r="KNH215" s="15"/>
      <c r="KNI215" s="15"/>
      <c r="KNJ215" s="15"/>
      <c r="KNK215" s="15"/>
      <c r="KNL215" s="15"/>
      <c r="KNM215" s="15"/>
      <c r="KNN215" s="15"/>
      <c r="KNO215" s="15"/>
      <c r="KNP215" s="15"/>
      <c r="KNQ215" s="15"/>
      <c r="KNR215" s="15"/>
      <c r="KNS215" s="15"/>
      <c r="KNT215" s="15"/>
      <c r="KNU215" s="15"/>
      <c r="KNV215" s="15"/>
      <c r="KNW215" s="15"/>
      <c r="KNX215" s="15"/>
      <c r="KNY215" s="15"/>
      <c r="KNZ215" s="15"/>
      <c r="KOA215" s="15"/>
      <c r="KOB215" s="15"/>
      <c r="KOC215" s="15"/>
      <c r="KOD215" s="15"/>
      <c r="KOE215" s="15"/>
      <c r="KOF215" s="15"/>
      <c r="KOG215" s="15"/>
      <c r="KOH215" s="15"/>
      <c r="KOI215" s="15"/>
      <c r="KOJ215" s="15"/>
      <c r="KOK215" s="15"/>
      <c r="KOL215" s="15"/>
      <c r="KOM215" s="15"/>
      <c r="KON215" s="15"/>
      <c r="KOO215" s="15"/>
      <c r="KOP215" s="15"/>
      <c r="KOQ215" s="15"/>
      <c r="KOR215" s="15"/>
      <c r="KOS215" s="15"/>
      <c r="KOT215" s="15"/>
      <c r="KOU215" s="15"/>
      <c r="KOV215" s="15"/>
      <c r="KOW215" s="15"/>
      <c r="KOX215" s="15"/>
      <c r="KOY215" s="15"/>
      <c r="KOZ215" s="15"/>
      <c r="KPA215" s="15"/>
      <c r="KPB215" s="15"/>
      <c r="KPC215" s="15"/>
      <c r="KPD215" s="15"/>
      <c r="KPE215" s="15"/>
      <c r="KPF215" s="15"/>
      <c r="KPG215" s="15"/>
      <c r="KPH215" s="15"/>
      <c r="KPI215" s="15"/>
      <c r="KPJ215" s="15"/>
      <c r="KPK215" s="15"/>
      <c r="KPL215" s="15"/>
      <c r="KPM215" s="15"/>
      <c r="KPN215" s="15"/>
      <c r="KPO215" s="15"/>
      <c r="KPP215" s="15"/>
      <c r="KPQ215" s="15"/>
      <c r="KPR215" s="15"/>
      <c r="KPS215" s="15"/>
      <c r="KPT215" s="15"/>
      <c r="KPU215" s="15"/>
      <c r="KPV215" s="15"/>
      <c r="KPW215" s="15"/>
      <c r="KPX215" s="15"/>
      <c r="KPY215" s="15"/>
      <c r="KPZ215" s="15"/>
      <c r="KQA215" s="15"/>
      <c r="KQB215" s="15"/>
      <c r="KQC215" s="15"/>
      <c r="KQD215" s="15"/>
      <c r="KQE215" s="15"/>
      <c r="KQF215" s="15"/>
      <c r="KQG215" s="15"/>
      <c r="KQH215" s="15"/>
      <c r="KQI215" s="15"/>
      <c r="KQJ215" s="15"/>
      <c r="KQK215" s="15"/>
      <c r="KQL215" s="15"/>
      <c r="KQM215" s="15"/>
      <c r="KQN215" s="15"/>
      <c r="KQO215" s="15"/>
      <c r="KQP215" s="15"/>
      <c r="KQQ215" s="15"/>
      <c r="KQR215" s="15"/>
      <c r="KQS215" s="15"/>
      <c r="KQT215" s="15"/>
      <c r="KQU215" s="15"/>
      <c r="KQV215" s="15"/>
      <c r="KQW215" s="15"/>
      <c r="KQX215" s="15"/>
      <c r="KQY215" s="15"/>
      <c r="KQZ215" s="15"/>
      <c r="KRA215" s="15"/>
      <c r="KRB215" s="15"/>
      <c r="KRC215" s="15"/>
      <c r="KRD215" s="15"/>
      <c r="KRE215" s="15"/>
      <c r="KRF215" s="15"/>
      <c r="KRG215" s="15"/>
      <c r="KRH215" s="15"/>
      <c r="KRI215" s="15"/>
      <c r="KRJ215" s="15"/>
      <c r="KRK215" s="15"/>
      <c r="KRL215" s="15"/>
      <c r="KRM215" s="15"/>
      <c r="KRN215" s="15"/>
      <c r="KRO215" s="15"/>
      <c r="KRP215" s="15"/>
      <c r="KRQ215" s="15"/>
      <c r="KRR215" s="15"/>
      <c r="KRS215" s="15"/>
      <c r="KRT215" s="15"/>
      <c r="KRU215" s="15"/>
      <c r="KRV215" s="15"/>
      <c r="KRW215" s="15"/>
      <c r="KRX215" s="15"/>
      <c r="KRY215" s="15"/>
      <c r="KRZ215" s="15"/>
      <c r="KSA215" s="15"/>
      <c r="KSB215" s="15"/>
      <c r="KSC215" s="15"/>
      <c r="KSD215" s="15"/>
      <c r="KSE215" s="15"/>
      <c r="KSF215" s="15"/>
      <c r="KSG215" s="15"/>
      <c r="KSH215" s="15"/>
      <c r="KSI215" s="15"/>
      <c r="KSJ215" s="15"/>
      <c r="KSK215" s="15"/>
      <c r="KSL215" s="15"/>
      <c r="KSM215" s="15"/>
      <c r="KSN215" s="15"/>
      <c r="KSO215" s="15"/>
      <c r="KSP215" s="15"/>
      <c r="KSQ215" s="15"/>
      <c r="KSR215" s="15"/>
      <c r="KSS215" s="15"/>
      <c r="KST215" s="15"/>
      <c r="KSU215" s="15"/>
      <c r="KSV215" s="15"/>
      <c r="KSW215" s="15"/>
      <c r="KSX215" s="15"/>
      <c r="KSY215" s="15"/>
      <c r="KSZ215" s="15"/>
      <c r="KTA215" s="15"/>
      <c r="KTB215" s="15"/>
      <c r="KTC215" s="15"/>
      <c r="KTD215" s="15"/>
      <c r="KTE215" s="15"/>
      <c r="KTF215" s="15"/>
      <c r="KTG215" s="15"/>
      <c r="KTH215" s="15"/>
      <c r="KTI215" s="15"/>
      <c r="KTJ215" s="15"/>
      <c r="KTK215" s="15"/>
      <c r="KTL215" s="15"/>
      <c r="KTM215" s="15"/>
      <c r="KTN215" s="15"/>
      <c r="KTO215" s="15"/>
      <c r="KTP215" s="15"/>
      <c r="KTQ215" s="15"/>
      <c r="KTR215" s="15"/>
      <c r="KTS215" s="15"/>
      <c r="KTT215" s="15"/>
      <c r="KTU215" s="15"/>
      <c r="KTV215" s="15"/>
      <c r="KTW215" s="15"/>
      <c r="KTX215" s="15"/>
      <c r="KTY215" s="15"/>
      <c r="KTZ215" s="15"/>
      <c r="KUA215" s="15"/>
      <c r="KUB215" s="15"/>
      <c r="KUC215" s="15"/>
      <c r="KUD215" s="15"/>
      <c r="KUE215" s="15"/>
      <c r="KUF215" s="15"/>
      <c r="KUG215" s="15"/>
      <c r="KUH215" s="15"/>
      <c r="KUI215" s="15"/>
      <c r="KUJ215" s="15"/>
      <c r="KUK215" s="15"/>
      <c r="KUL215" s="15"/>
      <c r="KUM215" s="15"/>
      <c r="KUN215" s="15"/>
      <c r="KUO215" s="15"/>
      <c r="KUP215" s="15"/>
      <c r="KUQ215" s="15"/>
      <c r="KUR215" s="15"/>
      <c r="KUS215" s="15"/>
      <c r="KUT215" s="15"/>
      <c r="KUU215" s="15"/>
      <c r="KUV215" s="15"/>
      <c r="KUW215" s="15"/>
      <c r="KUX215" s="15"/>
      <c r="KUY215" s="15"/>
      <c r="KUZ215" s="15"/>
      <c r="KVA215" s="15"/>
      <c r="KVB215" s="15"/>
      <c r="KVC215" s="15"/>
      <c r="KVD215" s="15"/>
      <c r="KVE215" s="15"/>
      <c r="KVF215" s="15"/>
      <c r="KVG215" s="15"/>
      <c r="KVH215" s="15"/>
      <c r="KVI215" s="15"/>
      <c r="KVJ215" s="15"/>
      <c r="KVK215" s="15"/>
      <c r="KVL215" s="15"/>
      <c r="KVM215" s="15"/>
      <c r="KVN215" s="15"/>
      <c r="KVO215" s="15"/>
      <c r="KVP215" s="15"/>
      <c r="KVQ215" s="15"/>
      <c r="KVR215" s="15"/>
      <c r="KVS215" s="15"/>
      <c r="KVT215" s="15"/>
      <c r="KVU215" s="15"/>
      <c r="KVV215" s="15"/>
      <c r="KVW215" s="15"/>
      <c r="KVX215" s="15"/>
      <c r="KVY215" s="15"/>
      <c r="KVZ215" s="15"/>
      <c r="KWA215" s="15"/>
      <c r="KWB215" s="15"/>
      <c r="KWC215" s="15"/>
      <c r="KWD215" s="15"/>
      <c r="KWE215" s="15"/>
      <c r="KWF215" s="15"/>
      <c r="KWG215" s="15"/>
      <c r="KWH215" s="15"/>
      <c r="KWI215" s="15"/>
      <c r="KWJ215" s="15"/>
      <c r="KWK215" s="15"/>
      <c r="KWL215" s="15"/>
      <c r="KWM215" s="15"/>
      <c r="KWN215" s="15"/>
      <c r="KWO215" s="15"/>
      <c r="KWP215" s="15"/>
      <c r="KWQ215" s="15"/>
      <c r="KWR215" s="15"/>
      <c r="KWS215" s="15"/>
      <c r="KWT215" s="15"/>
      <c r="KWU215" s="15"/>
      <c r="KWV215" s="15"/>
      <c r="KWW215" s="15"/>
      <c r="KWX215" s="15"/>
      <c r="KWY215" s="15"/>
      <c r="KWZ215" s="15"/>
      <c r="KXA215" s="15"/>
      <c r="KXB215" s="15"/>
      <c r="KXC215" s="15"/>
      <c r="KXD215" s="15"/>
      <c r="KXE215" s="15"/>
      <c r="KXF215" s="15"/>
      <c r="KXG215" s="15"/>
      <c r="KXH215" s="15"/>
      <c r="KXI215" s="15"/>
      <c r="KXJ215" s="15"/>
      <c r="KXK215" s="15"/>
      <c r="KXL215" s="15"/>
      <c r="KXM215" s="15"/>
      <c r="KXN215" s="15"/>
      <c r="KXO215" s="15"/>
      <c r="KXP215" s="15"/>
      <c r="KXQ215" s="15"/>
      <c r="KXR215" s="15"/>
      <c r="KXS215" s="15"/>
      <c r="KXT215" s="15"/>
      <c r="KXU215" s="15"/>
      <c r="KXV215" s="15"/>
      <c r="KXW215" s="15"/>
      <c r="KXX215" s="15"/>
      <c r="KXY215" s="15"/>
      <c r="KXZ215" s="15"/>
      <c r="KYA215" s="15"/>
      <c r="KYB215" s="15"/>
      <c r="KYC215" s="15"/>
      <c r="KYD215" s="15"/>
      <c r="KYE215" s="15"/>
      <c r="KYF215" s="15"/>
      <c r="KYG215" s="15"/>
      <c r="KYH215" s="15"/>
      <c r="KYI215" s="15"/>
      <c r="KYJ215" s="15"/>
      <c r="KYK215" s="15"/>
      <c r="KYL215" s="15"/>
      <c r="KYM215" s="15"/>
      <c r="KYN215" s="15"/>
      <c r="KYO215" s="15"/>
      <c r="KYP215" s="15"/>
      <c r="KYQ215" s="15"/>
      <c r="KYR215" s="15"/>
      <c r="KYS215" s="15"/>
      <c r="KYT215" s="15"/>
      <c r="KYU215" s="15"/>
      <c r="KYV215" s="15"/>
      <c r="KYW215" s="15"/>
      <c r="KYX215" s="15"/>
      <c r="KYY215" s="15"/>
      <c r="KYZ215" s="15"/>
      <c r="KZA215" s="15"/>
      <c r="KZB215" s="15"/>
      <c r="KZC215" s="15"/>
      <c r="KZD215" s="15"/>
      <c r="KZE215" s="15"/>
      <c r="KZF215" s="15"/>
      <c r="KZG215" s="15"/>
      <c r="KZH215" s="15"/>
      <c r="KZI215" s="15"/>
      <c r="KZJ215" s="15"/>
      <c r="KZK215" s="15"/>
      <c r="KZL215" s="15"/>
      <c r="KZM215" s="15"/>
      <c r="KZN215" s="15"/>
      <c r="KZO215" s="15"/>
      <c r="KZP215" s="15"/>
      <c r="KZQ215" s="15"/>
      <c r="KZR215" s="15"/>
      <c r="KZS215" s="15"/>
      <c r="KZT215" s="15"/>
      <c r="KZU215" s="15"/>
      <c r="KZV215" s="15"/>
      <c r="KZW215" s="15"/>
      <c r="KZX215" s="15"/>
      <c r="KZY215" s="15"/>
      <c r="KZZ215" s="15"/>
      <c r="LAA215" s="15"/>
      <c r="LAB215" s="15"/>
      <c r="LAC215" s="15"/>
      <c r="LAD215" s="15"/>
      <c r="LAE215" s="15"/>
      <c r="LAF215" s="15"/>
      <c r="LAG215" s="15"/>
      <c r="LAH215" s="15"/>
      <c r="LAI215" s="15"/>
      <c r="LAJ215" s="15"/>
      <c r="LAK215" s="15"/>
      <c r="LAL215" s="15"/>
      <c r="LAM215" s="15"/>
      <c r="LAN215" s="15"/>
      <c r="LAO215" s="15"/>
      <c r="LAP215" s="15"/>
      <c r="LAQ215" s="15"/>
      <c r="LAR215" s="15"/>
      <c r="LAS215" s="15"/>
      <c r="LAT215" s="15"/>
      <c r="LAU215" s="15"/>
      <c r="LAV215" s="15"/>
      <c r="LAW215" s="15"/>
      <c r="LAX215" s="15"/>
      <c r="LAY215" s="15"/>
      <c r="LAZ215" s="15"/>
      <c r="LBA215" s="15"/>
      <c r="LBB215" s="15"/>
      <c r="LBC215" s="15"/>
      <c r="LBD215" s="15"/>
      <c r="LBE215" s="15"/>
      <c r="LBF215" s="15"/>
      <c r="LBG215" s="15"/>
      <c r="LBH215" s="15"/>
      <c r="LBI215" s="15"/>
      <c r="LBJ215" s="15"/>
      <c r="LBK215" s="15"/>
      <c r="LBL215" s="15"/>
      <c r="LBM215" s="15"/>
      <c r="LBN215" s="15"/>
      <c r="LBO215" s="15"/>
      <c r="LBP215" s="15"/>
      <c r="LBQ215" s="15"/>
      <c r="LBR215" s="15"/>
      <c r="LBS215" s="15"/>
      <c r="LBT215" s="15"/>
      <c r="LBU215" s="15"/>
      <c r="LBV215" s="15"/>
      <c r="LBW215" s="15"/>
      <c r="LBX215" s="15"/>
      <c r="LBY215" s="15"/>
      <c r="LBZ215" s="15"/>
      <c r="LCA215" s="15"/>
      <c r="LCB215" s="15"/>
      <c r="LCC215" s="15"/>
      <c r="LCD215" s="15"/>
      <c r="LCE215" s="15"/>
      <c r="LCF215" s="15"/>
      <c r="LCG215" s="15"/>
      <c r="LCH215" s="15"/>
      <c r="LCI215" s="15"/>
      <c r="LCJ215" s="15"/>
      <c r="LCK215" s="15"/>
      <c r="LCL215" s="15"/>
      <c r="LCM215" s="15"/>
      <c r="LCN215" s="15"/>
      <c r="LCO215" s="15"/>
      <c r="LCP215" s="15"/>
      <c r="LCQ215" s="15"/>
      <c r="LCR215" s="15"/>
      <c r="LCS215" s="15"/>
      <c r="LCT215" s="15"/>
      <c r="LCU215" s="15"/>
      <c r="LCV215" s="15"/>
      <c r="LCW215" s="15"/>
      <c r="LCX215" s="15"/>
      <c r="LCY215" s="15"/>
      <c r="LCZ215" s="15"/>
      <c r="LDA215" s="15"/>
      <c r="LDB215" s="15"/>
      <c r="LDC215" s="15"/>
      <c r="LDD215" s="15"/>
      <c r="LDE215" s="15"/>
      <c r="LDF215" s="15"/>
      <c r="LDG215" s="15"/>
      <c r="LDH215" s="15"/>
      <c r="LDI215" s="15"/>
      <c r="LDJ215" s="15"/>
      <c r="LDK215" s="15"/>
      <c r="LDL215" s="15"/>
      <c r="LDM215" s="15"/>
      <c r="LDN215" s="15"/>
      <c r="LDO215" s="15"/>
      <c r="LDP215" s="15"/>
      <c r="LDQ215" s="15"/>
      <c r="LDR215" s="15"/>
      <c r="LDS215" s="15"/>
      <c r="LDT215" s="15"/>
      <c r="LDU215" s="15"/>
      <c r="LDV215" s="15"/>
      <c r="LDW215" s="15"/>
      <c r="LDX215" s="15"/>
      <c r="LDY215" s="15"/>
      <c r="LDZ215" s="15"/>
      <c r="LEA215" s="15"/>
      <c r="LEB215" s="15"/>
      <c r="LEC215" s="15"/>
      <c r="LED215" s="15"/>
      <c r="LEE215" s="15"/>
      <c r="LEF215" s="15"/>
      <c r="LEG215" s="15"/>
      <c r="LEH215" s="15"/>
      <c r="LEI215" s="15"/>
      <c r="LEJ215" s="15"/>
      <c r="LEK215" s="15"/>
      <c r="LEL215" s="15"/>
      <c r="LEM215" s="15"/>
      <c r="LEN215" s="15"/>
      <c r="LEO215" s="15"/>
      <c r="LEP215" s="15"/>
      <c r="LEQ215" s="15"/>
      <c r="LER215" s="15"/>
      <c r="LES215" s="15"/>
      <c r="LET215" s="15"/>
      <c r="LEU215" s="15"/>
      <c r="LEV215" s="15"/>
      <c r="LEW215" s="15"/>
      <c r="LEX215" s="15"/>
      <c r="LEY215" s="15"/>
      <c r="LEZ215" s="15"/>
      <c r="LFA215" s="15"/>
      <c r="LFB215" s="15"/>
      <c r="LFC215" s="15"/>
      <c r="LFD215" s="15"/>
      <c r="LFE215" s="15"/>
      <c r="LFF215" s="15"/>
      <c r="LFG215" s="15"/>
      <c r="LFH215" s="15"/>
      <c r="LFI215" s="15"/>
      <c r="LFJ215" s="15"/>
      <c r="LFK215" s="15"/>
      <c r="LFL215" s="15"/>
      <c r="LFM215" s="15"/>
      <c r="LFN215" s="15"/>
      <c r="LFO215" s="15"/>
      <c r="LFP215" s="15"/>
      <c r="LFQ215" s="15"/>
      <c r="LFR215" s="15"/>
      <c r="LFS215" s="15"/>
      <c r="LFT215" s="15"/>
      <c r="LFU215" s="15"/>
      <c r="LFV215" s="15"/>
      <c r="LFW215" s="15"/>
      <c r="LFX215" s="15"/>
      <c r="LFY215" s="15"/>
      <c r="LFZ215" s="15"/>
      <c r="LGA215" s="15"/>
      <c r="LGB215" s="15"/>
      <c r="LGC215" s="15"/>
      <c r="LGD215" s="15"/>
      <c r="LGE215" s="15"/>
      <c r="LGF215" s="15"/>
      <c r="LGG215" s="15"/>
      <c r="LGH215" s="15"/>
      <c r="LGI215" s="15"/>
      <c r="LGJ215" s="15"/>
      <c r="LGK215" s="15"/>
      <c r="LGL215" s="15"/>
      <c r="LGM215" s="15"/>
      <c r="LGN215" s="15"/>
      <c r="LGO215" s="15"/>
      <c r="LGP215" s="15"/>
      <c r="LGQ215" s="15"/>
      <c r="LGR215" s="15"/>
      <c r="LGS215" s="15"/>
      <c r="LGT215" s="15"/>
      <c r="LGU215" s="15"/>
      <c r="LGV215" s="15"/>
      <c r="LGW215" s="15"/>
      <c r="LGX215" s="15"/>
      <c r="LGY215" s="15"/>
      <c r="LGZ215" s="15"/>
      <c r="LHA215" s="15"/>
      <c r="LHB215" s="15"/>
      <c r="LHC215" s="15"/>
      <c r="LHD215" s="15"/>
      <c r="LHE215" s="15"/>
      <c r="LHF215" s="15"/>
      <c r="LHG215" s="15"/>
      <c r="LHH215" s="15"/>
      <c r="LHI215" s="15"/>
      <c r="LHJ215" s="15"/>
      <c r="LHK215" s="15"/>
      <c r="LHL215" s="15"/>
      <c r="LHM215" s="15"/>
      <c r="LHN215" s="15"/>
      <c r="LHO215" s="15"/>
      <c r="LHP215" s="15"/>
      <c r="LHQ215" s="15"/>
      <c r="LHR215" s="15"/>
      <c r="LHS215" s="15"/>
      <c r="LHT215" s="15"/>
      <c r="LHU215" s="15"/>
      <c r="LHV215" s="15"/>
      <c r="LHW215" s="15"/>
      <c r="LHX215" s="15"/>
      <c r="LHY215" s="15"/>
      <c r="LHZ215" s="15"/>
      <c r="LIA215" s="15"/>
      <c r="LIB215" s="15"/>
      <c r="LIC215" s="15"/>
      <c r="LID215" s="15"/>
      <c r="LIE215" s="15"/>
      <c r="LIF215" s="15"/>
      <c r="LIG215" s="15"/>
      <c r="LIH215" s="15"/>
      <c r="LII215" s="15"/>
      <c r="LIJ215" s="15"/>
      <c r="LIK215" s="15"/>
      <c r="LIL215" s="15"/>
      <c r="LIM215" s="15"/>
      <c r="LIN215" s="15"/>
      <c r="LIO215" s="15"/>
      <c r="LIP215" s="15"/>
      <c r="LIQ215" s="15"/>
      <c r="LIR215" s="15"/>
      <c r="LIS215" s="15"/>
      <c r="LIT215" s="15"/>
      <c r="LIU215" s="15"/>
      <c r="LIV215" s="15"/>
      <c r="LIW215" s="15"/>
      <c r="LIX215" s="15"/>
      <c r="LIY215" s="15"/>
      <c r="LIZ215" s="15"/>
      <c r="LJA215" s="15"/>
      <c r="LJB215" s="15"/>
      <c r="LJC215" s="15"/>
      <c r="LJD215" s="15"/>
      <c r="LJE215" s="15"/>
      <c r="LJF215" s="15"/>
      <c r="LJG215" s="15"/>
      <c r="LJH215" s="15"/>
      <c r="LJI215" s="15"/>
      <c r="LJJ215" s="15"/>
      <c r="LJK215" s="15"/>
      <c r="LJL215" s="15"/>
      <c r="LJM215" s="15"/>
      <c r="LJN215" s="15"/>
      <c r="LJO215" s="15"/>
      <c r="LJP215" s="15"/>
      <c r="LJQ215" s="15"/>
      <c r="LJR215" s="15"/>
      <c r="LJS215" s="15"/>
      <c r="LJT215" s="15"/>
      <c r="LJU215" s="15"/>
      <c r="LJV215" s="15"/>
      <c r="LJW215" s="15"/>
      <c r="LJX215" s="15"/>
      <c r="LJY215" s="15"/>
      <c r="LJZ215" s="15"/>
      <c r="LKA215" s="15"/>
      <c r="LKB215" s="15"/>
      <c r="LKC215" s="15"/>
      <c r="LKD215" s="15"/>
      <c r="LKE215" s="15"/>
      <c r="LKF215" s="15"/>
      <c r="LKG215" s="15"/>
      <c r="LKH215" s="15"/>
      <c r="LKI215" s="15"/>
      <c r="LKJ215" s="15"/>
      <c r="LKK215" s="15"/>
      <c r="LKL215" s="15"/>
      <c r="LKM215" s="15"/>
      <c r="LKN215" s="15"/>
      <c r="LKO215" s="15"/>
      <c r="LKP215" s="15"/>
      <c r="LKQ215" s="15"/>
      <c r="LKR215" s="15"/>
      <c r="LKS215" s="15"/>
      <c r="LKT215" s="15"/>
      <c r="LKU215" s="15"/>
      <c r="LKV215" s="15"/>
      <c r="LKW215" s="15"/>
      <c r="LKX215" s="15"/>
      <c r="LKY215" s="15"/>
      <c r="LKZ215" s="15"/>
      <c r="LLA215" s="15"/>
      <c r="LLB215" s="15"/>
      <c r="LLC215" s="15"/>
      <c r="LLD215" s="15"/>
      <c r="LLE215" s="15"/>
      <c r="LLF215" s="15"/>
      <c r="LLG215" s="15"/>
      <c r="LLH215" s="15"/>
      <c r="LLI215" s="15"/>
      <c r="LLJ215" s="15"/>
      <c r="LLK215" s="15"/>
      <c r="LLL215" s="15"/>
      <c r="LLM215" s="15"/>
      <c r="LLN215" s="15"/>
      <c r="LLO215" s="15"/>
      <c r="LLP215" s="15"/>
      <c r="LLQ215" s="15"/>
      <c r="LLR215" s="15"/>
      <c r="LLS215" s="15"/>
      <c r="LLT215" s="15"/>
      <c r="LLU215" s="15"/>
      <c r="LLV215" s="15"/>
      <c r="LLW215" s="15"/>
      <c r="LLX215" s="15"/>
      <c r="LLY215" s="15"/>
      <c r="LLZ215" s="15"/>
      <c r="LMA215" s="15"/>
      <c r="LMB215" s="15"/>
      <c r="LMC215" s="15"/>
      <c r="LMD215" s="15"/>
      <c r="LME215" s="15"/>
      <c r="LMF215" s="15"/>
      <c r="LMG215" s="15"/>
      <c r="LMH215" s="15"/>
      <c r="LMI215" s="15"/>
      <c r="LMJ215" s="15"/>
      <c r="LMK215" s="15"/>
      <c r="LML215" s="15"/>
      <c r="LMM215" s="15"/>
      <c r="LMN215" s="15"/>
      <c r="LMO215" s="15"/>
      <c r="LMP215" s="15"/>
      <c r="LMQ215" s="15"/>
      <c r="LMR215" s="15"/>
      <c r="LMS215" s="15"/>
      <c r="LMT215" s="15"/>
      <c r="LMU215" s="15"/>
      <c r="LMV215" s="15"/>
      <c r="LMW215" s="15"/>
      <c r="LMX215" s="15"/>
      <c r="LMY215" s="15"/>
      <c r="LMZ215" s="15"/>
      <c r="LNA215" s="15"/>
      <c r="LNB215" s="15"/>
      <c r="LNC215" s="15"/>
      <c r="LND215" s="15"/>
      <c r="LNE215" s="15"/>
      <c r="LNF215" s="15"/>
      <c r="LNG215" s="15"/>
      <c r="LNH215" s="15"/>
      <c r="LNI215" s="15"/>
      <c r="LNJ215" s="15"/>
      <c r="LNK215" s="15"/>
      <c r="LNL215" s="15"/>
      <c r="LNM215" s="15"/>
      <c r="LNN215" s="15"/>
      <c r="LNO215" s="15"/>
      <c r="LNP215" s="15"/>
      <c r="LNQ215" s="15"/>
      <c r="LNR215" s="15"/>
      <c r="LNS215" s="15"/>
      <c r="LNT215" s="15"/>
      <c r="LNU215" s="15"/>
      <c r="LNV215" s="15"/>
      <c r="LNW215" s="15"/>
      <c r="LNX215" s="15"/>
      <c r="LNY215" s="15"/>
      <c r="LNZ215" s="15"/>
      <c r="LOA215" s="15"/>
      <c r="LOB215" s="15"/>
      <c r="LOC215" s="15"/>
      <c r="LOD215" s="15"/>
      <c r="LOE215" s="15"/>
      <c r="LOF215" s="15"/>
      <c r="LOG215" s="15"/>
      <c r="LOH215" s="15"/>
      <c r="LOI215" s="15"/>
      <c r="LOJ215" s="15"/>
      <c r="LOK215" s="15"/>
      <c r="LOL215" s="15"/>
      <c r="LOM215" s="15"/>
      <c r="LON215" s="15"/>
      <c r="LOO215" s="15"/>
      <c r="LOP215" s="15"/>
      <c r="LOQ215" s="15"/>
      <c r="LOR215" s="15"/>
      <c r="LOS215" s="15"/>
      <c r="LOT215" s="15"/>
      <c r="LOU215" s="15"/>
      <c r="LOV215" s="15"/>
      <c r="LOW215" s="15"/>
      <c r="LOX215" s="15"/>
      <c r="LOY215" s="15"/>
      <c r="LOZ215" s="15"/>
      <c r="LPA215" s="15"/>
      <c r="LPB215" s="15"/>
      <c r="LPC215" s="15"/>
      <c r="LPD215" s="15"/>
      <c r="LPE215" s="15"/>
      <c r="LPF215" s="15"/>
      <c r="LPG215" s="15"/>
      <c r="LPH215" s="15"/>
      <c r="LPI215" s="15"/>
      <c r="LPJ215" s="15"/>
      <c r="LPK215" s="15"/>
      <c r="LPL215" s="15"/>
      <c r="LPM215" s="15"/>
      <c r="LPN215" s="15"/>
      <c r="LPO215" s="15"/>
      <c r="LPP215" s="15"/>
      <c r="LPQ215" s="15"/>
      <c r="LPR215" s="15"/>
      <c r="LPS215" s="15"/>
      <c r="LPT215" s="15"/>
      <c r="LPU215" s="15"/>
      <c r="LPV215" s="15"/>
      <c r="LPW215" s="15"/>
      <c r="LPX215" s="15"/>
      <c r="LPY215" s="15"/>
      <c r="LPZ215" s="15"/>
      <c r="LQA215" s="15"/>
      <c r="LQB215" s="15"/>
      <c r="LQC215" s="15"/>
      <c r="LQD215" s="15"/>
      <c r="LQE215" s="15"/>
      <c r="LQF215" s="15"/>
      <c r="LQG215" s="15"/>
      <c r="LQH215" s="15"/>
      <c r="LQI215" s="15"/>
      <c r="LQJ215" s="15"/>
      <c r="LQK215" s="15"/>
      <c r="LQL215" s="15"/>
      <c r="LQM215" s="15"/>
      <c r="LQN215" s="15"/>
      <c r="LQO215" s="15"/>
      <c r="LQP215" s="15"/>
      <c r="LQQ215" s="15"/>
      <c r="LQR215" s="15"/>
      <c r="LQS215" s="15"/>
      <c r="LQT215" s="15"/>
      <c r="LQU215" s="15"/>
      <c r="LQV215" s="15"/>
      <c r="LQW215" s="15"/>
      <c r="LQX215" s="15"/>
      <c r="LQY215" s="15"/>
      <c r="LQZ215" s="15"/>
      <c r="LRA215" s="15"/>
      <c r="LRB215" s="15"/>
      <c r="LRC215" s="15"/>
      <c r="LRD215" s="15"/>
      <c r="LRE215" s="15"/>
      <c r="LRF215" s="15"/>
      <c r="LRG215" s="15"/>
      <c r="LRH215" s="15"/>
      <c r="LRI215" s="15"/>
      <c r="LRJ215" s="15"/>
      <c r="LRK215" s="15"/>
      <c r="LRL215" s="15"/>
      <c r="LRM215" s="15"/>
      <c r="LRN215" s="15"/>
      <c r="LRO215" s="15"/>
      <c r="LRP215" s="15"/>
      <c r="LRQ215" s="15"/>
      <c r="LRR215" s="15"/>
      <c r="LRS215" s="15"/>
      <c r="LRT215" s="15"/>
      <c r="LRU215" s="15"/>
      <c r="LRV215" s="15"/>
      <c r="LRW215" s="15"/>
      <c r="LRX215" s="15"/>
      <c r="LRY215" s="15"/>
      <c r="LRZ215" s="15"/>
      <c r="LSA215" s="15"/>
      <c r="LSB215" s="15"/>
      <c r="LSC215" s="15"/>
      <c r="LSD215" s="15"/>
      <c r="LSE215" s="15"/>
      <c r="LSF215" s="15"/>
      <c r="LSG215" s="15"/>
      <c r="LSH215" s="15"/>
      <c r="LSI215" s="15"/>
      <c r="LSJ215" s="15"/>
      <c r="LSK215" s="15"/>
      <c r="LSL215" s="15"/>
      <c r="LSM215" s="15"/>
      <c r="LSN215" s="15"/>
      <c r="LSO215" s="15"/>
      <c r="LSP215" s="15"/>
      <c r="LSQ215" s="15"/>
      <c r="LSR215" s="15"/>
      <c r="LSS215" s="15"/>
      <c r="LST215" s="15"/>
      <c r="LSU215" s="15"/>
      <c r="LSV215" s="15"/>
      <c r="LSW215" s="15"/>
      <c r="LSX215" s="15"/>
      <c r="LSY215" s="15"/>
      <c r="LSZ215" s="15"/>
      <c r="LTA215" s="15"/>
      <c r="LTB215" s="15"/>
      <c r="LTC215" s="15"/>
      <c r="LTD215" s="15"/>
      <c r="LTE215" s="15"/>
      <c r="LTF215" s="15"/>
      <c r="LTG215" s="15"/>
      <c r="LTH215" s="15"/>
      <c r="LTI215" s="15"/>
      <c r="LTJ215" s="15"/>
      <c r="LTK215" s="15"/>
      <c r="LTL215" s="15"/>
      <c r="LTM215" s="15"/>
      <c r="LTN215" s="15"/>
      <c r="LTO215" s="15"/>
      <c r="LTP215" s="15"/>
      <c r="LTQ215" s="15"/>
      <c r="LTR215" s="15"/>
      <c r="LTS215" s="15"/>
      <c r="LTT215" s="15"/>
      <c r="LTU215" s="15"/>
      <c r="LTV215" s="15"/>
      <c r="LTW215" s="15"/>
      <c r="LTX215" s="15"/>
      <c r="LTY215" s="15"/>
      <c r="LTZ215" s="15"/>
      <c r="LUA215" s="15"/>
      <c r="LUB215" s="15"/>
      <c r="LUC215" s="15"/>
      <c r="LUD215" s="15"/>
      <c r="LUE215" s="15"/>
      <c r="LUF215" s="15"/>
      <c r="LUG215" s="15"/>
      <c r="LUH215" s="15"/>
      <c r="LUI215" s="15"/>
      <c r="LUJ215" s="15"/>
      <c r="LUK215" s="15"/>
      <c r="LUL215" s="15"/>
      <c r="LUM215" s="15"/>
      <c r="LUN215" s="15"/>
      <c r="LUO215" s="15"/>
      <c r="LUP215" s="15"/>
      <c r="LUQ215" s="15"/>
      <c r="LUR215" s="15"/>
      <c r="LUS215" s="15"/>
      <c r="LUT215" s="15"/>
      <c r="LUU215" s="15"/>
      <c r="LUV215" s="15"/>
      <c r="LUW215" s="15"/>
      <c r="LUX215" s="15"/>
      <c r="LUY215" s="15"/>
      <c r="LUZ215" s="15"/>
      <c r="LVA215" s="15"/>
      <c r="LVB215" s="15"/>
      <c r="LVC215" s="15"/>
      <c r="LVD215" s="15"/>
      <c r="LVE215" s="15"/>
      <c r="LVF215" s="15"/>
      <c r="LVG215" s="15"/>
      <c r="LVH215" s="15"/>
      <c r="LVI215" s="15"/>
      <c r="LVJ215" s="15"/>
      <c r="LVK215" s="15"/>
      <c r="LVL215" s="15"/>
      <c r="LVM215" s="15"/>
      <c r="LVN215" s="15"/>
      <c r="LVO215" s="15"/>
      <c r="LVP215" s="15"/>
      <c r="LVQ215" s="15"/>
      <c r="LVR215" s="15"/>
      <c r="LVS215" s="15"/>
      <c r="LVT215" s="15"/>
      <c r="LVU215" s="15"/>
      <c r="LVV215" s="15"/>
      <c r="LVW215" s="15"/>
      <c r="LVX215" s="15"/>
      <c r="LVY215" s="15"/>
      <c r="LVZ215" s="15"/>
      <c r="LWA215" s="15"/>
      <c r="LWB215" s="15"/>
      <c r="LWC215" s="15"/>
      <c r="LWD215" s="15"/>
      <c r="LWE215" s="15"/>
      <c r="LWF215" s="15"/>
      <c r="LWG215" s="15"/>
      <c r="LWH215" s="15"/>
      <c r="LWI215" s="15"/>
      <c r="LWJ215" s="15"/>
      <c r="LWK215" s="15"/>
      <c r="LWL215" s="15"/>
      <c r="LWM215" s="15"/>
      <c r="LWN215" s="15"/>
      <c r="LWO215" s="15"/>
      <c r="LWP215" s="15"/>
      <c r="LWQ215" s="15"/>
      <c r="LWR215" s="15"/>
      <c r="LWS215" s="15"/>
      <c r="LWT215" s="15"/>
      <c r="LWU215" s="15"/>
      <c r="LWV215" s="15"/>
      <c r="LWW215" s="15"/>
      <c r="LWX215" s="15"/>
      <c r="LWY215" s="15"/>
      <c r="LWZ215" s="15"/>
      <c r="LXA215" s="15"/>
      <c r="LXB215" s="15"/>
      <c r="LXC215" s="15"/>
      <c r="LXD215" s="15"/>
      <c r="LXE215" s="15"/>
      <c r="LXF215" s="15"/>
      <c r="LXG215" s="15"/>
      <c r="LXH215" s="15"/>
      <c r="LXI215" s="15"/>
      <c r="LXJ215" s="15"/>
      <c r="LXK215" s="15"/>
      <c r="LXL215" s="15"/>
      <c r="LXM215" s="15"/>
      <c r="LXN215" s="15"/>
      <c r="LXO215" s="15"/>
      <c r="LXP215" s="15"/>
      <c r="LXQ215" s="15"/>
      <c r="LXR215" s="15"/>
      <c r="LXS215" s="15"/>
      <c r="LXT215" s="15"/>
      <c r="LXU215" s="15"/>
      <c r="LXV215" s="15"/>
      <c r="LXW215" s="15"/>
      <c r="LXX215" s="15"/>
      <c r="LXY215" s="15"/>
      <c r="LXZ215" s="15"/>
      <c r="LYA215" s="15"/>
      <c r="LYB215" s="15"/>
      <c r="LYC215" s="15"/>
      <c r="LYD215" s="15"/>
      <c r="LYE215" s="15"/>
      <c r="LYF215" s="15"/>
      <c r="LYG215" s="15"/>
      <c r="LYH215" s="15"/>
      <c r="LYI215" s="15"/>
      <c r="LYJ215" s="15"/>
      <c r="LYK215" s="15"/>
      <c r="LYL215" s="15"/>
      <c r="LYM215" s="15"/>
      <c r="LYN215" s="15"/>
      <c r="LYO215" s="15"/>
      <c r="LYP215" s="15"/>
      <c r="LYQ215" s="15"/>
      <c r="LYR215" s="15"/>
      <c r="LYS215" s="15"/>
      <c r="LYT215" s="15"/>
      <c r="LYU215" s="15"/>
      <c r="LYV215" s="15"/>
      <c r="LYW215" s="15"/>
      <c r="LYX215" s="15"/>
      <c r="LYY215" s="15"/>
      <c r="LYZ215" s="15"/>
      <c r="LZA215" s="15"/>
      <c r="LZB215" s="15"/>
      <c r="LZC215" s="15"/>
      <c r="LZD215" s="15"/>
      <c r="LZE215" s="15"/>
      <c r="LZF215" s="15"/>
      <c r="LZG215" s="15"/>
      <c r="LZH215" s="15"/>
      <c r="LZI215" s="15"/>
      <c r="LZJ215" s="15"/>
      <c r="LZK215" s="15"/>
      <c r="LZL215" s="15"/>
      <c r="LZM215" s="15"/>
      <c r="LZN215" s="15"/>
      <c r="LZO215" s="15"/>
      <c r="LZP215" s="15"/>
      <c r="LZQ215" s="15"/>
      <c r="LZR215" s="15"/>
      <c r="LZS215" s="15"/>
      <c r="LZT215" s="15"/>
      <c r="LZU215" s="15"/>
      <c r="LZV215" s="15"/>
      <c r="LZW215" s="15"/>
      <c r="LZX215" s="15"/>
      <c r="LZY215" s="15"/>
      <c r="LZZ215" s="15"/>
      <c r="MAA215" s="15"/>
      <c r="MAB215" s="15"/>
      <c r="MAC215" s="15"/>
      <c r="MAD215" s="15"/>
      <c r="MAE215" s="15"/>
      <c r="MAF215" s="15"/>
      <c r="MAG215" s="15"/>
      <c r="MAH215" s="15"/>
      <c r="MAI215" s="15"/>
      <c r="MAJ215" s="15"/>
      <c r="MAK215" s="15"/>
      <c r="MAL215" s="15"/>
      <c r="MAM215" s="15"/>
      <c r="MAN215" s="15"/>
      <c r="MAO215" s="15"/>
      <c r="MAP215" s="15"/>
      <c r="MAQ215" s="15"/>
      <c r="MAR215" s="15"/>
      <c r="MAS215" s="15"/>
      <c r="MAT215" s="15"/>
      <c r="MAU215" s="15"/>
      <c r="MAV215" s="15"/>
      <c r="MAW215" s="15"/>
      <c r="MAX215" s="15"/>
      <c r="MAY215" s="15"/>
      <c r="MAZ215" s="15"/>
      <c r="MBA215" s="15"/>
      <c r="MBB215" s="15"/>
      <c r="MBC215" s="15"/>
      <c r="MBD215" s="15"/>
      <c r="MBE215" s="15"/>
      <c r="MBF215" s="15"/>
      <c r="MBG215" s="15"/>
      <c r="MBH215" s="15"/>
      <c r="MBI215" s="15"/>
      <c r="MBJ215" s="15"/>
      <c r="MBK215" s="15"/>
      <c r="MBL215" s="15"/>
      <c r="MBM215" s="15"/>
      <c r="MBN215" s="15"/>
      <c r="MBO215" s="15"/>
      <c r="MBP215" s="15"/>
      <c r="MBQ215" s="15"/>
      <c r="MBR215" s="15"/>
      <c r="MBS215" s="15"/>
      <c r="MBT215" s="15"/>
      <c r="MBU215" s="15"/>
      <c r="MBV215" s="15"/>
      <c r="MBW215" s="15"/>
      <c r="MBX215" s="15"/>
      <c r="MBY215" s="15"/>
      <c r="MBZ215" s="15"/>
      <c r="MCA215" s="15"/>
      <c r="MCB215" s="15"/>
      <c r="MCC215" s="15"/>
      <c r="MCD215" s="15"/>
      <c r="MCE215" s="15"/>
      <c r="MCF215" s="15"/>
      <c r="MCG215" s="15"/>
      <c r="MCH215" s="15"/>
      <c r="MCI215" s="15"/>
      <c r="MCJ215" s="15"/>
      <c r="MCK215" s="15"/>
      <c r="MCL215" s="15"/>
      <c r="MCM215" s="15"/>
      <c r="MCN215" s="15"/>
      <c r="MCO215" s="15"/>
      <c r="MCP215" s="15"/>
      <c r="MCQ215" s="15"/>
      <c r="MCR215" s="15"/>
      <c r="MCS215" s="15"/>
      <c r="MCT215" s="15"/>
      <c r="MCU215" s="15"/>
      <c r="MCV215" s="15"/>
      <c r="MCW215" s="15"/>
      <c r="MCX215" s="15"/>
      <c r="MCY215" s="15"/>
      <c r="MCZ215" s="15"/>
      <c r="MDA215" s="15"/>
      <c r="MDB215" s="15"/>
      <c r="MDC215" s="15"/>
      <c r="MDD215" s="15"/>
      <c r="MDE215" s="15"/>
      <c r="MDF215" s="15"/>
      <c r="MDG215" s="15"/>
      <c r="MDH215" s="15"/>
      <c r="MDI215" s="15"/>
      <c r="MDJ215" s="15"/>
      <c r="MDK215" s="15"/>
      <c r="MDL215" s="15"/>
      <c r="MDM215" s="15"/>
      <c r="MDN215" s="15"/>
      <c r="MDO215" s="15"/>
      <c r="MDP215" s="15"/>
      <c r="MDQ215" s="15"/>
      <c r="MDR215" s="15"/>
      <c r="MDS215" s="15"/>
      <c r="MDT215" s="15"/>
      <c r="MDU215" s="15"/>
      <c r="MDV215" s="15"/>
      <c r="MDW215" s="15"/>
      <c r="MDX215" s="15"/>
      <c r="MDY215" s="15"/>
      <c r="MDZ215" s="15"/>
      <c r="MEA215" s="15"/>
      <c r="MEB215" s="15"/>
      <c r="MEC215" s="15"/>
      <c r="MED215" s="15"/>
      <c r="MEE215" s="15"/>
      <c r="MEF215" s="15"/>
      <c r="MEG215" s="15"/>
      <c r="MEH215" s="15"/>
      <c r="MEI215" s="15"/>
      <c r="MEJ215" s="15"/>
      <c r="MEK215" s="15"/>
      <c r="MEL215" s="15"/>
      <c r="MEM215" s="15"/>
      <c r="MEN215" s="15"/>
      <c r="MEO215" s="15"/>
      <c r="MEP215" s="15"/>
      <c r="MEQ215" s="15"/>
      <c r="MER215" s="15"/>
      <c r="MES215" s="15"/>
      <c r="MET215" s="15"/>
      <c r="MEU215" s="15"/>
      <c r="MEV215" s="15"/>
      <c r="MEW215" s="15"/>
      <c r="MEX215" s="15"/>
      <c r="MEY215" s="15"/>
      <c r="MEZ215" s="15"/>
      <c r="MFA215" s="15"/>
      <c r="MFB215" s="15"/>
      <c r="MFC215" s="15"/>
      <c r="MFD215" s="15"/>
      <c r="MFE215" s="15"/>
      <c r="MFF215" s="15"/>
      <c r="MFG215" s="15"/>
      <c r="MFH215" s="15"/>
      <c r="MFI215" s="15"/>
      <c r="MFJ215" s="15"/>
      <c r="MFK215" s="15"/>
      <c r="MFL215" s="15"/>
      <c r="MFM215" s="15"/>
      <c r="MFN215" s="15"/>
      <c r="MFO215" s="15"/>
      <c r="MFP215" s="15"/>
      <c r="MFQ215" s="15"/>
      <c r="MFR215" s="15"/>
      <c r="MFS215" s="15"/>
      <c r="MFT215" s="15"/>
      <c r="MFU215" s="15"/>
      <c r="MFV215" s="15"/>
      <c r="MFW215" s="15"/>
      <c r="MFX215" s="15"/>
      <c r="MFY215" s="15"/>
      <c r="MFZ215" s="15"/>
      <c r="MGA215" s="15"/>
      <c r="MGB215" s="15"/>
      <c r="MGC215" s="15"/>
      <c r="MGD215" s="15"/>
      <c r="MGE215" s="15"/>
      <c r="MGF215" s="15"/>
      <c r="MGG215" s="15"/>
      <c r="MGH215" s="15"/>
      <c r="MGI215" s="15"/>
      <c r="MGJ215" s="15"/>
      <c r="MGK215" s="15"/>
      <c r="MGL215" s="15"/>
      <c r="MGM215" s="15"/>
      <c r="MGN215" s="15"/>
      <c r="MGO215" s="15"/>
      <c r="MGP215" s="15"/>
      <c r="MGQ215" s="15"/>
      <c r="MGR215" s="15"/>
      <c r="MGS215" s="15"/>
      <c r="MGT215" s="15"/>
      <c r="MGU215" s="15"/>
      <c r="MGV215" s="15"/>
      <c r="MGW215" s="15"/>
      <c r="MGX215" s="15"/>
      <c r="MGY215" s="15"/>
      <c r="MGZ215" s="15"/>
      <c r="MHA215" s="15"/>
      <c r="MHB215" s="15"/>
      <c r="MHC215" s="15"/>
      <c r="MHD215" s="15"/>
      <c r="MHE215" s="15"/>
      <c r="MHF215" s="15"/>
      <c r="MHG215" s="15"/>
      <c r="MHH215" s="15"/>
      <c r="MHI215" s="15"/>
      <c r="MHJ215" s="15"/>
      <c r="MHK215" s="15"/>
      <c r="MHL215" s="15"/>
      <c r="MHM215" s="15"/>
      <c r="MHN215" s="15"/>
      <c r="MHO215" s="15"/>
      <c r="MHP215" s="15"/>
      <c r="MHQ215" s="15"/>
      <c r="MHR215" s="15"/>
      <c r="MHS215" s="15"/>
      <c r="MHT215" s="15"/>
      <c r="MHU215" s="15"/>
      <c r="MHV215" s="15"/>
      <c r="MHW215" s="15"/>
      <c r="MHX215" s="15"/>
      <c r="MHY215" s="15"/>
      <c r="MHZ215" s="15"/>
      <c r="MIA215" s="15"/>
      <c r="MIB215" s="15"/>
      <c r="MIC215" s="15"/>
      <c r="MID215" s="15"/>
      <c r="MIE215" s="15"/>
      <c r="MIF215" s="15"/>
      <c r="MIG215" s="15"/>
      <c r="MIH215" s="15"/>
      <c r="MII215" s="15"/>
      <c r="MIJ215" s="15"/>
      <c r="MIK215" s="15"/>
      <c r="MIL215" s="15"/>
      <c r="MIM215" s="15"/>
      <c r="MIN215" s="15"/>
      <c r="MIO215" s="15"/>
      <c r="MIP215" s="15"/>
      <c r="MIQ215" s="15"/>
      <c r="MIR215" s="15"/>
      <c r="MIS215" s="15"/>
      <c r="MIT215" s="15"/>
      <c r="MIU215" s="15"/>
      <c r="MIV215" s="15"/>
      <c r="MIW215" s="15"/>
      <c r="MIX215" s="15"/>
      <c r="MIY215" s="15"/>
      <c r="MIZ215" s="15"/>
      <c r="MJA215" s="15"/>
      <c r="MJB215" s="15"/>
      <c r="MJC215" s="15"/>
      <c r="MJD215" s="15"/>
      <c r="MJE215" s="15"/>
      <c r="MJF215" s="15"/>
      <c r="MJG215" s="15"/>
      <c r="MJH215" s="15"/>
      <c r="MJI215" s="15"/>
      <c r="MJJ215" s="15"/>
      <c r="MJK215" s="15"/>
      <c r="MJL215" s="15"/>
      <c r="MJM215" s="15"/>
      <c r="MJN215" s="15"/>
      <c r="MJO215" s="15"/>
      <c r="MJP215" s="15"/>
      <c r="MJQ215" s="15"/>
      <c r="MJR215" s="15"/>
      <c r="MJS215" s="15"/>
      <c r="MJT215" s="15"/>
      <c r="MJU215" s="15"/>
      <c r="MJV215" s="15"/>
      <c r="MJW215" s="15"/>
      <c r="MJX215" s="15"/>
      <c r="MJY215" s="15"/>
      <c r="MJZ215" s="15"/>
      <c r="MKA215" s="15"/>
      <c r="MKB215" s="15"/>
      <c r="MKC215" s="15"/>
      <c r="MKD215" s="15"/>
      <c r="MKE215" s="15"/>
      <c r="MKF215" s="15"/>
      <c r="MKG215" s="15"/>
      <c r="MKH215" s="15"/>
      <c r="MKI215" s="15"/>
      <c r="MKJ215" s="15"/>
      <c r="MKK215" s="15"/>
      <c r="MKL215" s="15"/>
      <c r="MKM215" s="15"/>
      <c r="MKN215" s="15"/>
      <c r="MKO215" s="15"/>
      <c r="MKP215" s="15"/>
      <c r="MKQ215" s="15"/>
      <c r="MKR215" s="15"/>
      <c r="MKS215" s="15"/>
      <c r="MKT215" s="15"/>
      <c r="MKU215" s="15"/>
      <c r="MKV215" s="15"/>
      <c r="MKW215" s="15"/>
      <c r="MKX215" s="15"/>
      <c r="MKY215" s="15"/>
      <c r="MKZ215" s="15"/>
      <c r="MLA215" s="15"/>
      <c r="MLB215" s="15"/>
      <c r="MLC215" s="15"/>
      <c r="MLD215" s="15"/>
      <c r="MLE215" s="15"/>
      <c r="MLF215" s="15"/>
      <c r="MLG215" s="15"/>
      <c r="MLH215" s="15"/>
      <c r="MLI215" s="15"/>
      <c r="MLJ215" s="15"/>
      <c r="MLK215" s="15"/>
      <c r="MLL215" s="15"/>
      <c r="MLM215" s="15"/>
      <c r="MLN215" s="15"/>
      <c r="MLO215" s="15"/>
      <c r="MLP215" s="15"/>
      <c r="MLQ215" s="15"/>
      <c r="MLR215" s="15"/>
      <c r="MLS215" s="15"/>
      <c r="MLT215" s="15"/>
      <c r="MLU215" s="15"/>
      <c r="MLV215" s="15"/>
      <c r="MLW215" s="15"/>
      <c r="MLX215" s="15"/>
      <c r="MLY215" s="15"/>
      <c r="MLZ215" s="15"/>
      <c r="MMA215" s="15"/>
      <c r="MMB215" s="15"/>
      <c r="MMC215" s="15"/>
      <c r="MMD215" s="15"/>
      <c r="MME215" s="15"/>
      <c r="MMF215" s="15"/>
      <c r="MMG215" s="15"/>
      <c r="MMH215" s="15"/>
      <c r="MMI215" s="15"/>
      <c r="MMJ215" s="15"/>
      <c r="MMK215" s="15"/>
      <c r="MML215" s="15"/>
      <c r="MMM215" s="15"/>
      <c r="MMN215" s="15"/>
      <c r="MMO215" s="15"/>
      <c r="MMP215" s="15"/>
      <c r="MMQ215" s="15"/>
      <c r="MMR215" s="15"/>
      <c r="MMS215" s="15"/>
      <c r="MMT215" s="15"/>
      <c r="MMU215" s="15"/>
      <c r="MMV215" s="15"/>
      <c r="MMW215" s="15"/>
      <c r="MMX215" s="15"/>
      <c r="MMY215" s="15"/>
      <c r="MMZ215" s="15"/>
      <c r="MNA215" s="15"/>
      <c r="MNB215" s="15"/>
      <c r="MNC215" s="15"/>
      <c r="MND215" s="15"/>
      <c r="MNE215" s="15"/>
      <c r="MNF215" s="15"/>
      <c r="MNG215" s="15"/>
      <c r="MNH215" s="15"/>
      <c r="MNI215" s="15"/>
      <c r="MNJ215" s="15"/>
      <c r="MNK215" s="15"/>
      <c r="MNL215" s="15"/>
      <c r="MNM215" s="15"/>
      <c r="MNN215" s="15"/>
      <c r="MNO215" s="15"/>
      <c r="MNP215" s="15"/>
      <c r="MNQ215" s="15"/>
      <c r="MNR215" s="15"/>
      <c r="MNS215" s="15"/>
      <c r="MNT215" s="15"/>
      <c r="MNU215" s="15"/>
      <c r="MNV215" s="15"/>
      <c r="MNW215" s="15"/>
      <c r="MNX215" s="15"/>
      <c r="MNY215" s="15"/>
      <c r="MNZ215" s="15"/>
      <c r="MOA215" s="15"/>
      <c r="MOB215" s="15"/>
      <c r="MOC215" s="15"/>
      <c r="MOD215" s="15"/>
      <c r="MOE215" s="15"/>
      <c r="MOF215" s="15"/>
      <c r="MOG215" s="15"/>
      <c r="MOH215" s="15"/>
      <c r="MOI215" s="15"/>
      <c r="MOJ215" s="15"/>
      <c r="MOK215" s="15"/>
      <c r="MOL215" s="15"/>
      <c r="MOM215" s="15"/>
      <c r="MON215" s="15"/>
      <c r="MOO215" s="15"/>
      <c r="MOP215" s="15"/>
      <c r="MOQ215" s="15"/>
      <c r="MOR215" s="15"/>
      <c r="MOS215" s="15"/>
      <c r="MOT215" s="15"/>
      <c r="MOU215" s="15"/>
      <c r="MOV215" s="15"/>
      <c r="MOW215" s="15"/>
      <c r="MOX215" s="15"/>
      <c r="MOY215" s="15"/>
      <c r="MOZ215" s="15"/>
      <c r="MPA215" s="15"/>
      <c r="MPB215" s="15"/>
      <c r="MPC215" s="15"/>
      <c r="MPD215" s="15"/>
      <c r="MPE215" s="15"/>
      <c r="MPF215" s="15"/>
      <c r="MPG215" s="15"/>
      <c r="MPH215" s="15"/>
      <c r="MPI215" s="15"/>
      <c r="MPJ215" s="15"/>
      <c r="MPK215" s="15"/>
      <c r="MPL215" s="15"/>
      <c r="MPM215" s="15"/>
      <c r="MPN215" s="15"/>
      <c r="MPO215" s="15"/>
      <c r="MPP215" s="15"/>
      <c r="MPQ215" s="15"/>
      <c r="MPR215" s="15"/>
      <c r="MPS215" s="15"/>
      <c r="MPT215" s="15"/>
      <c r="MPU215" s="15"/>
      <c r="MPV215" s="15"/>
      <c r="MPW215" s="15"/>
      <c r="MPX215" s="15"/>
      <c r="MPY215" s="15"/>
      <c r="MPZ215" s="15"/>
      <c r="MQA215" s="15"/>
      <c r="MQB215" s="15"/>
      <c r="MQC215" s="15"/>
      <c r="MQD215" s="15"/>
      <c r="MQE215" s="15"/>
      <c r="MQF215" s="15"/>
      <c r="MQG215" s="15"/>
      <c r="MQH215" s="15"/>
      <c r="MQI215" s="15"/>
      <c r="MQJ215" s="15"/>
      <c r="MQK215" s="15"/>
      <c r="MQL215" s="15"/>
      <c r="MQM215" s="15"/>
      <c r="MQN215" s="15"/>
      <c r="MQO215" s="15"/>
      <c r="MQP215" s="15"/>
      <c r="MQQ215" s="15"/>
      <c r="MQR215" s="15"/>
      <c r="MQS215" s="15"/>
      <c r="MQT215" s="15"/>
      <c r="MQU215" s="15"/>
      <c r="MQV215" s="15"/>
      <c r="MQW215" s="15"/>
      <c r="MQX215" s="15"/>
      <c r="MQY215" s="15"/>
      <c r="MQZ215" s="15"/>
      <c r="MRA215" s="15"/>
      <c r="MRB215" s="15"/>
      <c r="MRC215" s="15"/>
      <c r="MRD215" s="15"/>
      <c r="MRE215" s="15"/>
      <c r="MRF215" s="15"/>
      <c r="MRG215" s="15"/>
      <c r="MRH215" s="15"/>
      <c r="MRI215" s="15"/>
      <c r="MRJ215" s="15"/>
      <c r="MRK215" s="15"/>
      <c r="MRL215" s="15"/>
      <c r="MRM215" s="15"/>
      <c r="MRN215" s="15"/>
      <c r="MRO215" s="15"/>
      <c r="MRP215" s="15"/>
      <c r="MRQ215" s="15"/>
      <c r="MRR215" s="15"/>
      <c r="MRS215" s="15"/>
      <c r="MRT215" s="15"/>
      <c r="MRU215" s="15"/>
      <c r="MRV215" s="15"/>
      <c r="MRW215" s="15"/>
      <c r="MRX215" s="15"/>
      <c r="MRY215" s="15"/>
      <c r="MRZ215" s="15"/>
      <c r="MSA215" s="15"/>
      <c r="MSB215" s="15"/>
      <c r="MSC215" s="15"/>
      <c r="MSD215" s="15"/>
      <c r="MSE215" s="15"/>
      <c r="MSF215" s="15"/>
      <c r="MSG215" s="15"/>
      <c r="MSH215" s="15"/>
      <c r="MSI215" s="15"/>
      <c r="MSJ215" s="15"/>
      <c r="MSK215" s="15"/>
      <c r="MSL215" s="15"/>
      <c r="MSM215" s="15"/>
      <c r="MSN215" s="15"/>
      <c r="MSO215" s="15"/>
      <c r="MSP215" s="15"/>
      <c r="MSQ215" s="15"/>
      <c r="MSR215" s="15"/>
      <c r="MSS215" s="15"/>
      <c r="MST215" s="15"/>
      <c r="MSU215" s="15"/>
      <c r="MSV215" s="15"/>
      <c r="MSW215" s="15"/>
      <c r="MSX215" s="15"/>
      <c r="MSY215" s="15"/>
      <c r="MSZ215" s="15"/>
      <c r="MTA215" s="15"/>
      <c r="MTB215" s="15"/>
      <c r="MTC215" s="15"/>
      <c r="MTD215" s="15"/>
      <c r="MTE215" s="15"/>
      <c r="MTF215" s="15"/>
      <c r="MTG215" s="15"/>
      <c r="MTH215" s="15"/>
      <c r="MTI215" s="15"/>
      <c r="MTJ215" s="15"/>
      <c r="MTK215" s="15"/>
      <c r="MTL215" s="15"/>
      <c r="MTM215" s="15"/>
      <c r="MTN215" s="15"/>
      <c r="MTO215" s="15"/>
      <c r="MTP215" s="15"/>
      <c r="MTQ215" s="15"/>
      <c r="MTR215" s="15"/>
      <c r="MTS215" s="15"/>
      <c r="MTT215" s="15"/>
      <c r="MTU215" s="15"/>
      <c r="MTV215" s="15"/>
      <c r="MTW215" s="15"/>
      <c r="MTX215" s="15"/>
      <c r="MTY215" s="15"/>
      <c r="MTZ215" s="15"/>
      <c r="MUA215" s="15"/>
      <c r="MUB215" s="15"/>
      <c r="MUC215" s="15"/>
      <c r="MUD215" s="15"/>
      <c r="MUE215" s="15"/>
      <c r="MUF215" s="15"/>
      <c r="MUG215" s="15"/>
      <c r="MUH215" s="15"/>
      <c r="MUI215" s="15"/>
      <c r="MUJ215" s="15"/>
      <c r="MUK215" s="15"/>
      <c r="MUL215" s="15"/>
      <c r="MUM215" s="15"/>
      <c r="MUN215" s="15"/>
      <c r="MUO215" s="15"/>
      <c r="MUP215" s="15"/>
      <c r="MUQ215" s="15"/>
      <c r="MUR215" s="15"/>
      <c r="MUS215" s="15"/>
      <c r="MUT215" s="15"/>
      <c r="MUU215" s="15"/>
      <c r="MUV215" s="15"/>
      <c r="MUW215" s="15"/>
      <c r="MUX215" s="15"/>
      <c r="MUY215" s="15"/>
      <c r="MUZ215" s="15"/>
      <c r="MVA215" s="15"/>
      <c r="MVB215" s="15"/>
      <c r="MVC215" s="15"/>
      <c r="MVD215" s="15"/>
      <c r="MVE215" s="15"/>
      <c r="MVF215" s="15"/>
      <c r="MVG215" s="15"/>
      <c r="MVH215" s="15"/>
      <c r="MVI215" s="15"/>
      <c r="MVJ215" s="15"/>
      <c r="MVK215" s="15"/>
      <c r="MVL215" s="15"/>
      <c r="MVM215" s="15"/>
      <c r="MVN215" s="15"/>
      <c r="MVO215" s="15"/>
      <c r="MVP215" s="15"/>
      <c r="MVQ215" s="15"/>
      <c r="MVR215" s="15"/>
      <c r="MVS215" s="15"/>
      <c r="MVT215" s="15"/>
      <c r="MVU215" s="15"/>
      <c r="MVV215" s="15"/>
      <c r="MVW215" s="15"/>
      <c r="MVX215" s="15"/>
      <c r="MVY215" s="15"/>
      <c r="MVZ215" s="15"/>
      <c r="MWA215" s="15"/>
      <c r="MWB215" s="15"/>
      <c r="MWC215" s="15"/>
      <c r="MWD215" s="15"/>
      <c r="MWE215" s="15"/>
      <c r="MWF215" s="15"/>
      <c r="MWG215" s="15"/>
      <c r="MWH215" s="15"/>
      <c r="MWI215" s="15"/>
      <c r="MWJ215" s="15"/>
      <c r="MWK215" s="15"/>
      <c r="MWL215" s="15"/>
      <c r="MWM215" s="15"/>
      <c r="MWN215" s="15"/>
      <c r="MWO215" s="15"/>
      <c r="MWP215" s="15"/>
      <c r="MWQ215" s="15"/>
      <c r="MWR215" s="15"/>
      <c r="MWS215" s="15"/>
      <c r="MWT215" s="15"/>
      <c r="MWU215" s="15"/>
      <c r="MWV215" s="15"/>
      <c r="MWW215" s="15"/>
      <c r="MWX215" s="15"/>
      <c r="MWY215" s="15"/>
      <c r="MWZ215" s="15"/>
      <c r="MXA215" s="15"/>
      <c r="MXB215" s="15"/>
      <c r="MXC215" s="15"/>
      <c r="MXD215" s="15"/>
      <c r="MXE215" s="15"/>
      <c r="MXF215" s="15"/>
      <c r="MXG215" s="15"/>
      <c r="MXH215" s="15"/>
      <c r="MXI215" s="15"/>
      <c r="MXJ215" s="15"/>
      <c r="MXK215" s="15"/>
      <c r="MXL215" s="15"/>
      <c r="MXM215" s="15"/>
      <c r="MXN215" s="15"/>
      <c r="MXO215" s="15"/>
      <c r="MXP215" s="15"/>
      <c r="MXQ215" s="15"/>
      <c r="MXR215" s="15"/>
      <c r="MXS215" s="15"/>
      <c r="MXT215" s="15"/>
      <c r="MXU215" s="15"/>
      <c r="MXV215" s="15"/>
      <c r="MXW215" s="15"/>
      <c r="MXX215" s="15"/>
      <c r="MXY215" s="15"/>
      <c r="MXZ215" s="15"/>
      <c r="MYA215" s="15"/>
      <c r="MYB215" s="15"/>
      <c r="MYC215" s="15"/>
      <c r="MYD215" s="15"/>
      <c r="MYE215" s="15"/>
      <c r="MYF215" s="15"/>
      <c r="MYG215" s="15"/>
      <c r="MYH215" s="15"/>
      <c r="MYI215" s="15"/>
      <c r="MYJ215" s="15"/>
      <c r="MYK215" s="15"/>
      <c r="MYL215" s="15"/>
      <c r="MYM215" s="15"/>
      <c r="MYN215" s="15"/>
      <c r="MYO215" s="15"/>
      <c r="MYP215" s="15"/>
      <c r="MYQ215" s="15"/>
      <c r="MYR215" s="15"/>
      <c r="MYS215" s="15"/>
      <c r="MYT215" s="15"/>
      <c r="MYU215" s="15"/>
      <c r="MYV215" s="15"/>
      <c r="MYW215" s="15"/>
      <c r="MYX215" s="15"/>
      <c r="MYY215" s="15"/>
      <c r="MYZ215" s="15"/>
      <c r="MZA215" s="15"/>
      <c r="MZB215" s="15"/>
      <c r="MZC215" s="15"/>
      <c r="MZD215" s="15"/>
      <c r="MZE215" s="15"/>
      <c r="MZF215" s="15"/>
      <c r="MZG215" s="15"/>
      <c r="MZH215" s="15"/>
      <c r="MZI215" s="15"/>
      <c r="MZJ215" s="15"/>
      <c r="MZK215" s="15"/>
      <c r="MZL215" s="15"/>
      <c r="MZM215" s="15"/>
      <c r="MZN215" s="15"/>
      <c r="MZO215" s="15"/>
      <c r="MZP215" s="15"/>
      <c r="MZQ215" s="15"/>
      <c r="MZR215" s="15"/>
      <c r="MZS215" s="15"/>
      <c r="MZT215" s="15"/>
      <c r="MZU215" s="15"/>
      <c r="MZV215" s="15"/>
      <c r="MZW215" s="15"/>
      <c r="MZX215" s="15"/>
      <c r="MZY215" s="15"/>
      <c r="MZZ215" s="15"/>
      <c r="NAA215" s="15"/>
      <c r="NAB215" s="15"/>
      <c r="NAC215" s="15"/>
      <c r="NAD215" s="15"/>
      <c r="NAE215" s="15"/>
      <c r="NAF215" s="15"/>
      <c r="NAG215" s="15"/>
      <c r="NAH215" s="15"/>
      <c r="NAI215" s="15"/>
      <c r="NAJ215" s="15"/>
      <c r="NAK215" s="15"/>
      <c r="NAL215" s="15"/>
      <c r="NAM215" s="15"/>
      <c r="NAN215" s="15"/>
      <c r="NAO215" s="15"/>
      <c r="NAP215" s="15"/>
      <c r="NAQ215" s="15"/>
      <c r="NAR215" s="15"/>
      <c r="NAS215" s="15"/>
      <c r="NAT215" s="15"/>
      <c r="NAU215" s="15"/>
      <c r="NAV215" s="15"/>
      <c r="NAW215" s="15"/>
      <c r="NAX215" s="15"/>
      <c r="NAY215" s="15"/>
      <c r="NAZ215" s="15"/>
      <c r="NBA215" s="15"/>
      <c r="NBB215" s="15"/>
      <c r="NBC215" s="15"/>
      <c r="NBD215" s="15"/>
      <c r="NBE215" s="15"/>
      <c r="NBF215" s="15"/>
      <c r="NBG215" s="15"/>
      <c r="NBH215" s="15"/>
      <c r="NBI215" s="15"/>
      <c r="NBJ215" s="15"/>
      <c r="NBK215" s="15"/>
      <c r="NBL215" s="15"/>
      <c r="NBM215" s="15"/>
      <c r="NBN215" s="15"/>
      <c r="NBO215" s="15"/>
      <c r="NBP215" s="15"/>
      <c r="NBQ215" s="15"/>
      <c r="NBR215" s="15"/>
      <c r="NBS215" s="15"/>
      <c r="NBT215" s="15"/>
      <c r="NBU215" s="15"/>
      <c r="NBV215" s="15"/>
      <c r="NBW215" s="15"/>
      <c r="NBX215" s="15"/>
      <c r="NBY215" s="15"/>
      <c r="NBZ215" s="15"/>
      <c r="NCA215" s="15"/>
      <c r="NCB215" s="15"/>
      <c r="NCC215" s="15"/>
      <c r="NCD215" s="15"/>
      <c r="NCE215" s="15"/>
      <c r="NCF215" s="15"/>
      <c r="NCG215" s="15"/>
      <c r="NCH215" s="15"/>
      <c r="NCI215" s="15"/>
      <c r="NCJ215" s="15"/>
      <c r="NCK215" s="15"/>
      <c r="NCL215" s="15"/>
      <c r="NCM215" s="15"/>
      <c r="NCN215" s="15"/>
      <c r="NCO215" s="15"/>
      <c r="NCP215" s="15"/>
      <c r="NCQ215" s="15"/>
      <c r="NCR215" s="15"/>
      <c r="NCS215" s="15"/>
      <c r="NCT215" s="15"/>
      <c r="NCU215" s="15"/>
      <c r="NCV215" s="15"/>
      <c r="NCW215" s="15"/>
      <c r="NCX215" s="15"/>
      <c r="NCY215" s="15"/>
      <c r="NCZ215" s="15"/>
      <c r="NDA215" s="15"/>
      <c r="NDB215" s="15"/>
      <c r="NDC215" s="15"/>
      <c r="NDD215" s="15"/>
      <c r="NDE215" s="15"/>
      <c r="NDF215" s="15"/>
      <c r="NDG215" s="15"/>
      <c r="NDH215" s="15"/>
      <c r="NDI215" s="15"/>
      <c r="NDJ215" s="15"/>
      <c r="NDK215" s="15"/>
      <c r="NDL215" s="15"/>
      <c r="NDM215" s="15"/>
      <c r="NDN215" s="15"/>
      <c r="NDO215" s="15"/>
      <c r="NDP215" s="15"/>
      <c r="NDQ215" s="15"/>
      <c r="NDR215" s="15"/>
      <c r="NDS215" s="15"/>
      <c r="NDT215" s="15"/>
      <c r="NDU215" s="15"/>
      <c r="NDV215" s="15"/>
      <c r="NDW215" s="15"/>
      <c r="NDX215" s="15"/>
      <c r="NDY215" s="15"/>
      <c r="NDZ215" s="15"/>
      <c r="NEA215" s="15"/>
      <c r="NEB215" s="15"/>
      <c r="NEC215" s="15"/>
      <c r="NED215" s="15"/>
      <c r="NEE215" s="15"/>
      <c r="NEF215" s="15"/>
      <c r="NEG215" s="15"/>
      <c r="NEH215" s="15"/>
      <c r="NEI215" s="15"/>
      <c r="NEJ215" s="15"/>
      <c r="NEK215" s="15"/>
      <c r="NEL215" s="15"/>
      <c r="NEM215" s="15"/>
      <c r="NEN215" s="15"/>
      <c r="NEO215" s="15"/>
      <c r="NEP215" s="15"/>
      <c r="NEQ215" s="15"/>
      <c r="NER215" s="15"/>
      <c r="NES215" s="15"/>
      <c r="NET215" s="15"/>
      <c r="NEU215" s="15"/>
      <c r="NEV215" s="15"/>
      <c r="NEW215" s="15"/>
      <c r="NEX215" s="15"/>
      <c r="NEY215" s="15"/>
      <c r="NEZ215" s="15"/>
      <c r="NFA215" s="15"/>
      <c r="NFB215" s="15"/>
      <c r="NFC215" s="15"/>
      <c r="NFD215" s="15"/>
      <c r="NFE215" s="15"/>
      <c r="NFF215" s="15"/>
      <c r="NFG215" s="15"/>
      <c r="NFH215" s="15"/>
      <c r="NFI215" s="15"/>
      <c r="NFJ215" s="15"/>
      <c r="NFK215" s="15"/>
      <c r="NFL215" s="15"/>
      <c r="NFM215" s="15"/>
      <c r="NFN215" s="15"/>
      <c r="NFO215" s="15"/>
      <c r="NFP215" s="15"/>
      <c r="NFQ215" s="15"/>
      <c r="NFR215" s="15"/>
      <c r="NFS215" s="15"/>
      <c r="NFT215" s="15"/>
      <c r="NFU215" s="15"/>
      <c r="NFV215" s="15"/>
      <c r="NFW215" s="15"/>
      <c r="NFX215" s="15"/>
      <c r="NFY215" s="15"/>
      <c r="NFZ215" s="15"/>
      <c r="NGA215" s="15"/>
      <c r="NGB215" s="15"/>
      <c r="NGC215" s="15"/>
      <c r="NGD215" s="15"/>
      <c r="NGE215" s="15"/>
      <c r="NGF215" s="15"/>
      <c r="NGG215" s="15"/>
      <c r="NGH215" s="15"/>
      <c r="NGI215" s="15"/>
      <c r="NGJ215" s="15"/>
      <c r="NGK215" s="15"/>
      <c r="NGL215" s="15"/>
      <c r="NGM215" s="15"/>
      <c r="NGN215" s="15"/>
      <c r="NGO215" s="15"/>
      <c r="NGP215" s="15"/>
      <c r="NGQ215" s="15"/>
      <c r="NGR215" s="15"/>
      <c r="NGS215" s="15"/>
      <c r="NGT215" s="15"/>
      <c r="NGU215" s="15"/>
      <c r="NGV215" s="15"/>
      <c r="NGW215" s="15"/>
      <c r="NGX215" s="15"/>
      <c r="NGY215" s="15"/>
      <c r="NGZ215" s="15"/>
      <c r="NHA215" s="15"/>
      <c r="NHB215" s="15"/>
      <c r="NHC215" s="15"/>
      <c r="NHD215" s="15"/>
      <c r="NHE215" s="15"/>
      <c r="NHF215" s="15"/>
      <c r="NHG215" s="15"/>
      <c r="NHH215" s="15"/>
      <c r="NHI215" s="15"/>
      <c r="NHJ215" s="15"/>
      <c r="NHK215" s="15"/>
      <c r="NHL215" s="15"/>
      <c r="NHM215" s="15"/>
      <c r="NHN215" s="15"/>
      <c r="NHO215" s="15"/>
      <c r="NHP215" s="15"/>
      <c r="NHQ215" s="15"/>
      <c r="NHR215" s="15"/>
      <c r="NHS215" s="15"/>
      <c r="NHT215" s="15"/>
      <c r="NHU215" s="15"/>
      <c r="NHV215" s="15"/>
      <c r="NHW215" s="15"/>
      <c r="NHX215" s="15"/>
      <c r="NHY215" s="15"/>
      <c r="NHZ215" s="15"/>
      <c r="NIA215" s="15"/>
      <c r="NIB215" s="15"/>
      <c r="NIC215" s="15"/>
      <c r="NID215" s="15"/>
      <c r="NIE215" s="15"/>
      <c r="NIF215" s="15"/>
      <c r="NIG215" s="15"/>
      <c r="NIH215" s="15"/>
      <c r="NII215" s="15"/>
      <c r="NIJ215" s="15"/>
      <c r="NIK215" s="15"/>
      <c r="NIL215" s="15"/>
      <c r="NIM215" s="15"/>
      <c r="NIN215" s="15"/>
      <c r="NIO215" s="15"/>
      <c r="NIP215" s="15"/>
      <c r="NIQ215" s="15"/>
      <c r="NIR215" s="15"/>
      <c r="NIS215" s="15"/>
      <c r="NIT215" s="15"/>
      <c r="NIU215" s="15"/>
      <c r="NIV215" s="15"/>
      <c r="NIW215" s="15"/>
      <c r="NIX215" s="15"/>
      <c r="NIY215" s="15"/>
      <c r="NIZ215" s="15"/>
      <c r="NJA215" s="15"/>
      <c r="NJB215" s="15"/>
      <c r="NJC215" s="15"/>
      <c r="NJD215" s="15"/>
      <c r="NJE215" s="15"/>
      <c r="NJF215" s="15"/>
      <c r="NJG215" s="15"/>
      <c r="NJH215" s="15"/>
      <c r="NJI215" s="15"/>
      <c r="NJJ215" s="15"/>
      <c r="NJK215" s="15"/>
      <c r="NJL215" s="15"/>
      <c r="NJM215" s="15"/>
      <c r="NJN215" s="15"/>
      <c r="NJO215" s="15"/>
      <c r="NJP215" s="15"/>
      <c r="NJQ215" s="15"/>
      <c r="NJR215" s="15"/>
      <c r="NJS215" s="15"/>
      <c r="NJT215" s="15"/>
      <c r="NJU215" s="15"/>
      <c r="NJV215" s="15"/>
      <c r="NJW215" s="15"/>
      <c r="NJX215" s="15"/>
      <c r="NJY215" s="15"/>
      <c r="NJZ215" s="15"/>
      <c r="NKA215" s="15"/>
      <c r="NKB215" s="15"/>
      <c r="NKC215" s="15"/>
      <c r="NKD215" s="15"/>
      <c r="NKE215" s="15"/>
      <c r="NKF215" s="15"/>
      <c r="NKG215" s="15"/>
      <c r="NKH215" s="15"/>
      <c r="NKI215" s="15"/>
      <c r="NKJ215" s="15"/>
      <c r="NKK215" s="15"/>
      <c r="NKL215" s="15"/>
      <c r="NKM215" s="15"/>
      <c r="NKN215" s="15"/>
      <c r="NKO215" s="15"/>
      <c r="NKP215" s="15"/>
      <c r="NKQ215" s="15"/>
      <c r="NKR215" s="15"/>
      <c r="NKS215" s="15"/>
      <c r="NKT215" s="15"/>
      <c r="NKU215" s="15"/>
      <c r="NKV215" s="15"/>
      <c r="NKW215" s="15"/>
      <c r="NKX215" s="15"/>
      <c r="NKY215" s="15"/>
      <c r="NKZ215" s="15"/>
      <c r="NLA215" s="15"/>
      <c r="NLB215" s="15"/>
      <c r="NLC215" s="15"/>
      <c r="NLD215" s="15"/>
      <c r="NLE215" s="15"/>
      <c r="NLF215" s="15"/>
      <c r="NLG215" s="15"/>
      <c r="NLH215" s="15"/>
      <c r="NLI215" s="15"/>
      <c r="NLJ215" s="15"/>
      <c r="NLK215" s="15"/>
      <c r="NLL215" s="15"/>
      <c r="NLM215" s="15"/>
      <c r="NLN215" s="15"/>
      <c r="NLO215" s="15"/>
      <c r="NLP215" s="15"/>
      <c r="NLQ215" s="15"/>
      <c r="NLR215" s="15"/>
      <c r="NLS215" s="15"/>
      <c r="NLT215" s="15"/>
      <c r="NLU215" s="15"/>
      <c r="NLV215" s="15"/>
      <c r="NLW215" s="15"/>
      <c r="NLX215" s="15"/>
      <c r="NLY215" s="15"/>
      <c r="NLZ215" s="15"/>
      <c r="NMA215" s="15"/>
      <c r="NMB215" s="15"/>
      <c r="NMC215" s="15"/>
      <c r="NMD215" s="15"/>
      <c r="NME215" s="15"/>
      <c r="NMF215" s="15"/>
      <c r="NMG215" s="15"/>
      <c r="NMH215" s="15"/>
      <c r="NMI215" s="15"/>
      <c r="NMJ215" s="15"/>
      <c r="NMK215" s="15"/>
      <c r="NML215" s="15"/>
      <c r="NMM215" s="15"/>
      <c r="NMN215" s="15"/>
      <c r="NMO215" s="15"/>
      <c r="NMP215" s="15"/>
      <c r="NMQ215" s="15"/>
      <c r="NMR215" s="15"/>
      <c r="NMS215" s="15"/>
      <c r="NMT215" s="15"/>
      <c r="NMU215" s="15"/>
      <c r="NMV215" s="15"/>
      <c r="NMW215" s="15"/>
      <c r="NMX215" s="15"/>
      <c r="NMY215" s="15"/>
      <c r="NMZ215" s="15"/>
      <c r="NNA215" s="15"/>
      <c r="NNB215" s="15"/>
      <c r="NNC215" s="15"/>
      <c r="NND215" s="15"/>
      <c r="NNE215" s="15"/>
      <c r="NNF215" s="15"/>
      <c r="NNG215" s="15"/>
      <c r="NNH215" s="15"/>
      <c r="NNI215" s="15"/>
      <c r="NNJ215" s="15"/>
      <c r="NNK215" s="15"/>
      <c r="NNL215" s="15"/>
      <c r="NNM215" s="15"/>
      <c r="NNN215" s="15"/>
      <c r="NNO215" s="15"/>
      <c r="NNP215" s="15"/>
      <c r="NNQ215" s="15"/>
      <c r="NNR215" s="15"/>
      <c r="NNS215" s="15"/>
      <c r="NNT215" s="15"/>
      <c r="NNU215" s="15"/>
      <c r="NNV215" s="15"/>
      <c r="NNW215" s="15"/>
      <c r="NNX215" s="15"/>
      <c r="NNY215" s="15"/>
      <c r="NNZ215" s="15"/>
      <c r="NOA215" s="15"/>
      <c r="NOB215" s="15"/>
      <c r="NOC215" s="15"/>
      <c r="NOD215" s="15"/>
      <c r="NOE215" s="15"/>
      <c r="NOF215" s="15"/>
      <c r="NOG215" s="15"/>
      <c r="NOH215" s="15"/>
      <c r="NOI215" s="15"/>
      <c r="NOJ215" s="15"/>
      <c r="NOK215" s="15"/>
      <c r="NOL215" s="15"/>
      <c r="NOM215" s="15"/>
      <c r="NON215" s="15"/>
      <c r="NOO215" s="15"/>
      <c r="NOP215" s="15"/>
      <c r="NOQ215" s="15"/>
      <c r="NOR215" s="15"/>
      <c r="NOS215" s="15"/>
      <c r="NOT215" s="15"/>
      <c r="NOU215" s="15"/>
      <c r="NOV215" s="15"/>
      <c r="NOW215" s="15"/>
      <c r="NOX215" s="15"/>
      <c r="NOY215" s="15"/>
      <c r="NOZ215" s="15"/>
      <c r="NPA215" s="15"/>
      <c r="NPB215" s="15"/>
      <c r="NPC215" s="15"/>
      <c r="NPD215" s="15"/>
      <c r="NPE215" s="15"/>
      <c r="NPF215" s="15"/>
      <c r="NPG215" s="15"/>
      <c r="NPH215" s="15"/>
      <c r="NPI215" s="15"/>
      <c r="NPJ215" s="15"/>
      <c r="NPK215" s="15"/>
      <c r="NPL215" s="15"/>
      <c r="NPM215" s="15"/>
      <c r="NPN215" s="15"/>
      <c r="NPO215" s="15"/>
      <c r="NPP215" s="15"/>
      <c r="NPQ215" s="15"/>
      <c r="NPR215" s="15"/>
      <c r="NPS215" s="15"/>
      <c r="NPT215" s="15"/>
      <c r="NPU215" s="15"/>
      <c r="NPV215" s="15"/>
      <c r="NPW215" s="15"/>
      <c r="NPX215" s="15"/>
      <c r="NPY215" s="15"/>
      <c r="NPZ215" s="15"/>
      <c r="NQA215" s="15"/>
      <c r="NQB215" s="15"/>
      <c r="NQC215" s="15"/>
      <c r="NQD215" s="15"/>
      <c r="NQE215" s="15"/>
      <c r="NQF215" s="15"/>
      <c r="NQG215" s="15"/>
      <c r="NQH215" s="15"/>
      <c r="NQI215" s="15"/>
      <c r="NQJ215" s="15"/>
      <c r="NQK215" s="15"/>
      <c r="NQL215" s="15"/>
      <c r="NQM215" s="15"/>
      <c r="NQN215" s="15"/>
      <c r="NQO215" s="15"/>
      <c r="NQP215" s="15"/>
      <c r="NQQ215" s="15"/>
      <c r="NQR215" s="15"/>
      <c r="NQS215" s="15"/>
      <c r="NQT215" s="15"/>
      <c r="NQU215" s="15"/>
      <c r="NQV215" s="15"/>
      <c r="NQW215" s="15"/>
      <c r="NQX215" s="15"/>
      <c r="NQY215" s="15"/>
      <c r="NQZ215" s="15"/>
      <c r="NRA215" s="15"/>
      <c r="NRB215" s="15"/>
      <c r="NRC215" s="15"/>
      <c r="NRD215" s="15"/>
      <c r="NRE215" s="15"/>
      <c r="NRF215" s="15"/>
      <c r="NRG215" s="15"/>
      <c r="NRH215" s="15"/>
      <c r="NRI215" s="15"/>
      <c r="NRJ215" s="15"/>
      <c r="NRK215" s="15"/>
      <c r="NRL215" s="15"/>
      <c r="NRM215" s="15"/>
      <c r="NRN215" s="15"/>
      <c r="NRO215" s="15"/>
      <c r="NRP215" s="15"/>
      <c r="NRQ215" s="15"/>
      <c r="NRR215" s="15"/>
      <c r="NRS215" s="15"/>
      <c r="NRT215" s="15"/>
      <c r="NRU215" s="15"/>
      <c r="NRV215" s="15"/>
      <c r="NRW215" s="15"/>
      <c r="NRX215" s="15"/>
      <c r="NRY215" s="15"/>
      <c r="NRZ215" s="15"/>
      <c r="NSA215" s="15"/>
      <c r="NSB215" s="15"/>
      <c r="NSC215" s="15"/>
      <c r="NSD215" s="15"/>
      <c r="NSE215" s="15"/>
      <c r="NSF215" s="15"/>
      <c r="NSG215" s="15"/>
      <c r="NSH215" s="15"/>
      <c r="NSI215" s="15"/>
      <c r="NSJ215" s="15"/>
      <c r="NSK215" s="15"/>
      <c r="NSL215" s="15"/>
      <c r="NSM215" s="15"/>
      <c r="NSN215" s="15"/>
      <c r="NSO215" s="15"/>
      <c r="NSP215" s="15"/>
      <c r="NSQ215" s="15"/>
      <c r="NSR215" s="15"/>
      <c r="NSS215" s="15"/>
      <c r="NST215" s="15"/>
      <c r="NSU215" s="15"/>
      <c r="NSV215" s="15"/>
      <c r="NSW215" s="15"/>
      <c r="NSX215" s="15"/>
      <c r="NSY215" s="15"/>
      <c r="NSZ215" s="15"/>
      <c r="NTA215" s="15"/>
      <c r="NTB215" s="15"/>
      <c r="NTC215" s="15"/>
      <c r="NTD215" s="15"/>
      <c r="NTE215" s="15"/>
      <c r="NTF215" s="15"/>
      <c r="NTG215" s="15"/>
      <c r="NTH215" s="15"/>
      <c r="NTI215" s="15"/>
      <c r="NTJ215" s="15"/>
      <c r="NTK215" s="15"/>
      <c r="NTL215" s="15"/>
      <c r="NTM215" s="15"/>
      <c r="NTN215" s="15"/>
      <c r="NTO215" s="15"/>
      <c r="NTP215" s="15"/>
      <c r="NTQ215" s="15"/>
      <c r="NTR215" s="15"/>
      <c r="NTS215" s="15"/>
      <c r="NTT215" s="15"/>
      <c r="NTU215" s="15"/>
      <c r="NTV215" s="15"/>
      <c r="NTW215" s="15"/>
      <c r="NTX215" s="15"/>
      <c r="NTY215" s="15"/>
      <c r="NTZ215" s="15"/>
      <c r="NUA215" s="15"/>
      <c r="NUB215" s="15"/>
      <c r="NUC215" s="15"/>
      <c r="NUD215" s="15"/>
      <c r="NUE215" s="15"/>
      <c r="NUF215" s="15"/>
      <c r="NUG215" s="15"/>
      <c r="NUH215" s="15"/>
      <c r="NUI215" s="15"/>
      <c r="NUJ215" s="15"/>
      <c r="NUK215" s="15"/>
      <c r="NUL215" s="15"/>
      <c r="NUM215" s="15"/>
      <c r="NUN215" s="15"/>
      <c r="NUO215" s="15"/>
      <c r="NUP215" s="15"/>
      <c r="NUQ215" s="15"/>
      <c r="NUR215" s="15"/>
      <c r="NUS215" s="15"/>
      <c r="NUT215" s="15"/>
      <c r="NUU215" s="15"/>
      <c r="NUV215" s="15"/>
      <c r="NUW215" s="15"/>
      <c r="NUX215" s="15"/>
      <c r="NUY215" s="15"/>
      <c r="NUZ215" s="15"/>
      <c r="NVA215" s="15"/>
      <c r="NVB215" s="15"/>
      <c r="NVC215" s="15"/>
      <c r="NVD215" s="15"/>
      <c r="NVE215" s="15"/>
      <c r="NVF215" s="15"/>
      <c r="NVG215" s="15"/>
      <c r="NVH215" s="15"/>
      <c r="NVI215" s="15"/>
      <c r="NVJ215" s="15"/>
      <c r="NVK215" s="15"/>
      <c r="NVL215" s="15"/>
      <c r="NVM215" s="15"/>
      <c r="NVN215" s="15"/>
      <c r="NVO215" s="15"/>
      <c r="NVP215" s="15"/>
      <c r="NVQ215" s="15"/>
      <c r="NVR215" s="15"/>
      <c r="NVS215" s="15"/>
      <c r="NVT215" s="15"/>
      <c r="NVU215" s="15"/>
      <c r="NVV215" s="15"/>
      <c r="NVW215" s="15"/>
      <c r="NVX215" s="15"/>
      <c r="NVY215" s="15"/>
      <c r="NVZ215" s="15"/>
      <c r="NWA215" s="15"/>
      <c r="NWB215" s="15"/>
      <c r="NWC215" s="15"/>
      <c r="NWD215" s="15"/>
      <c r="NWE215" s="15"/>
      <c r="NWF215" s="15"/>
      <c r="NWG215" s="15"/>
      <c r="NWH215" s="15"/>
      <c r="NWI215" s="15"/>
      <c r="NWJ215" s="15"/>
      <c r="NWK215" s="15"/>
      <c r="NWL215" s="15"/>
      <c r="NWM215" s="15"/>
      <c r="NWN215" s="15"/>
      <c r="NWO215" s="15"/>
      <c r="NWP215" s="15"/>
      <c r="NWQ215" s="15"/>
      <c r="NWR215" s="15"/>
      <c r="NWS215" s="15"/>
      <c r="NWT215" s="15"/>
      <c r="NWU215" s="15"/>
      <c r="NWV215" s="15"/>
      <c r="NWW215" s="15"/>
      <c r="NWX215" s="15"/>
      <c r="NWY215" s="15"/>
      <c r="NWZ215" s="15"/>
      <c r="NXA215" s="15"/>
      <c r="NXB215" s="15"/>
      <c r="NXC215" s="15"/>
      <c r="NXD215" s="15"/>
      <c r="NXE215" s="15"/>
      <c r="NXF215" s="15"/>
      <c r="NXG215" s="15"/>
      <c r="NXH215" s="15"/>
      <c r="NXI215" s="15"/>
      <c r="NXJ215" s="15"/>
      <c r="NXK215" s="15"/>
      <c r="NXL215" s="15"/>
      <c r="NXM215" s="15"/>
      <c r="NXN215" s="15"/>
      <c r="NXO215" s="15"/>
      <c r="NXP215" s="15"/>
      <c r="NXQ215" s="15"/>
      <c r="NXR215" s="15"/>
      <c r="NXS215" s="15"/>
      <c r="NXT215" s="15"/>
      <c r="NXU215" s="15"/>
      <c r="NXV215" s="15"/>
      <c r="NXW215" s="15"/>
      <c r="NXX215" s="15"/>
      <c r="NXY215" s="15"/>
      <c r="NXZ215" s="15"/>
      <c r="NYA215" s="15"/>
      <c r="NYB215" s="15"/>
      <c r="NYC215" s="15"/>
      <c r="NYD215" s="15"/>
      <c r="NYE215" s="15"/>
      <c r="NYF215" s="15"/>
      <c r="NYG215" s="15"/>
      <c r="NYH215" s="15"/>
      <c r="NYI215" s="15"/>
      <c r="NYJ215" s="15"/>
      <c r="NYK215" s="15"/>
      <c r="NYL215" s="15"/>
      <c r="NYM215" s="15"/>
      <c r="NYN215" s="15"/>
      <c r="NYO215" s="15"/>
      <c r="NYP215" s="15"/>
      <c r="NYQ215" s="15"/>
      <c r="NYR215" s="15"/>
      <c r="NYS215" s="15"/>
      <c r="NYT215" s="15"/>
      <c r="NYU215" s="15"/>
      <c r="NYV215" s="15"/>
      <c r="NYW215" s="15"/>
      <c r="NYX215" s="15"/>
      <c r="NYY215" s="15"/>
      <c r="NYZ215" s="15"/>
      <c r="NZA215" s="15"/>
      <c r="NZB215" s="15"/>
      <c r="NZC215" s="15"/>
      <c r="NZD215" s="15"/>
      <c r="NZE215" s="15"/>
      <c r="NZF215" s="15"/>
      <c r="NZG215" s="15"/>
      <c r="NZH215" s="15"/>
      <c r="NZI215" s="15"/>
      <c r="NZJ215" s="15"/>
      <c r="NZK215" s="15"/>
      <c r="NZL215" s="15"/>
      <c r="NZM215" s="15"/>
      <c r="NZN215" s="15"/>
      <c r="NZO215" s="15"/>
      <c r="NZP215" s="15"/>
      <c r="NZQ215" s="15"/>
      <c r="NZR215" s="15"/>
      <c r="NZS215" s="15"/>
      <c r="NZT215" s="15"/>
      <c r="NZU215" s="15"/>
      <c r="NZV215" s="15"/>
      <c r="NZW215" s="15"/>
      <c r="NZX215" s="15"/>
      <c r="NZY215" s="15"/>
      <c r="NZZ215" s="15"/>
      <c r="OAA215" s="15"/>
      <c r="OAB215" s="15"/>
      <c r="OAC215" s="15"/>
      <c r="OAD215" s="15"/>
      <c r="OAE215" s="15"/>
      <c r="OAF215" s="15"/>
      <c r="OAG215" s="15"/>
      <c r="OAH215" s="15"/>
      <c r="OAI215" s="15"/>
      <c r="OAJ215" s="15"/>
      <c r="OAK215" s="15"/>
      <c r="OAL215" s="15"/>
      <c r="OAM215" s="15"/>
      <c r="OAN215" s="15"/>
      <c r="OAO215" s="15"/>
      <c r="OAP215" s="15"/>
      <c r="OAQ215" s="15"/>
      <c r="OAR215" s="15"/>
      <c r="OAS215" s="15"/>
      <c r="OAT215" s="15"/>
      <c r="OAU215" s="15"/>
      <c r="OAV215" s="15"/>
      <c r="OAW215" s="15"/>
      <c r="OAX215" s="15"/>
      <c r="OAY215" s="15"/>
      <c r="OAZ215" s="15"/>
      <c r="OBA215" s="15"/>
      <c r="OBB215" s="15"/>
      <c r="OBC215" s="15"/>
      <c r="OBD215" s="15"/>
      <c r="OBE215" s="15"/>
      <c r="OBF215" s="15"/>
      <c r="OBG215" s="15"/>
      <c r="OBH215" s="15"/>
      <c r="OBI215" s="15"/>
      <c r="OBJ215" s="15"/>
      <c r="OBK215" s="15"/>
      <c r="OBL215" s="15"/>
      <c r="OBM215" s="15"/>
      <c r="OBN215" s="15"/>
      <c r="OBO215" s="15"/>
      <c r="OBP215" s="15"/>
      <c r="OBQ215" s="15"/>
      <c r="OBR215" s="15"/>
      <c r="OBS215" s="15"/>
      <c r="OBT215" s="15"/>
      <c r="OBU215" s="15"/>
      <c r="OBV215" s="15"/>
      <c r="OBW215" s="15"/>
      <c r="OBX215" s="15"/>
      <c r="OBY215" s="15"/>
      <c r="OBZ215" s="15"/>
      <c r="OCA215" s="15"/>
      <c r="OCB215" s="15"/>
      <c r="OCC215" s="15"/>
      <c r="OCD215" s="15"/>
      <c r="OCE215" s="15"/>
      <c r="OCF215" s="15"/>
      <c r="OCG215" s="15"/>
      <c r="OCH215" s="15"/>
      <c r="OCI215" s="15"/>
      <c r="OCJ215" s="15"/>
      <c r="OCK215" s="15"/>
      <c r="OCL215" s="15"/>
      <c r="OCM215" s="15"/>
      <c r="OCN215" s="15"/>
      <c r="OCO215" s="15"/>
      <c r="OCP215" s="15"/>
      <c r="OCQ215" s="15"/>
      <c r="OCR215" s="15"/>
      <c r="OCS215" s="15"/>
      <c r="OCT215" s="15"/>
      <c r="OCU215" s="15"/>
      <c r="OCV215" s="15"/>
      <c r="OCW215" s="15"/>
      <c r="OCX215" s="15"/>
      <c r="OCY215" s="15"/>
      <c r="OCZ215" s="15"/>
      <c r="ODA215" s="15"/>
      <c r="ODB215" s="15"/>
      <c r="ODC215" s="15"/>
      <c r="ODD215" s="15"/>
      <c r="ODE215" s="15"/>
      <c r="ODF215" s="15"/>
      <c r="ODG215" s="15"/>
      <c r="ODH215" s="15"/>
      <c r="ODI215" s="15"/>
      <c r="ODJ215" s="15"/>
      <c r="ODK215" s="15"/>
      <c r="ODL215" s="15"/>
      <c r="ODM215" s="15"/>
      <c r="ODN215" s="15"/>
      <c r="ODO215" s="15"/>
      <c r="ODP215" s="15"/>
      <c r="ODQ215" s="15"/>
      <c r="ODR215" s="15"/>
      <c r="ODS215" s="15"/>
      <c r="ODT215" s="15"/>
      <c r="ODU215" s="15"/>
      <c r="ODV215" s="15"/>
      <c r="ODW215" s="15"/>
      <c r="ODX215" s="15"/>
      <c r="ODY215" s="15"/>
      <c r="ODZ215" s="15"/>
      <c r="OEA215" s="15"/>
      <c r="OEB215" s="15"/>
      <c r="OEC215" s="15"/>
      <c r="OED215" s="15"/>
      <c r="OEE215" s="15"/>
      <c r="OEF215" s="15"/>
      <c r="OEG215" s="15"/>
      <c r="OEH215" s="15"/>
      <c r="OEI215" s="15"/>
      <c r="OEJ215" s="15"/>
      <c r="OEK215" s="15"/>
      <c r="OEL215" s="15"/>
      <c r="OEM215" s="15"/>
      <c r="OEN215" s="15"/>
      <c r="OEO215" s="15"/>
      <c r="OEP215" s="15"/>
      <c r="OEQ215" s="15"/>
      <c r="OER215" s="15"/>
      <c r="OES215" s="15"/>
      <c r="OET215" s="15"/>
      <c r="OEU215" s="15"/>
      <c r="OEV215" s="15"/>
      <c r="OEW215" s="15"/>
      <c r="OEX215" s="15"/>
      <c r="OEY215" s="15"/>
      <c r="OEZ215" s="15"/>
      <c r="OFA215" s="15"/>
      <c r="OFB215" s="15"/>
      <c r="OFC215" s="15"/>
      <c r="OFD215" s="15"/>
      <c r="OFE215" s="15"/>
      <c r="OFF215" s="15"/>
      <c r="OFG215" s="15"/>
      <c r="OFH215" s="15"/>
      <c r="OFI215" s="15"/>
      <c r="OFJ215" s="15"/>
      <c r="OFK215" s="15"/>
      <c r="OFL215" s="15"/>
      <c r="OFM215" s="15"/>
      <c r="OFN215" s="15"/>
      <c r="OFO215" s="15"/>
      <c r="OFP215" s="15"/>
      <c r="OFQ215" s="15"/>
      <c r="OFR215" s="15"/>
      <c r="OFS215" s="15"/>
      <c r="OFT215" s="15"/>
      <c r="OFU215" s="15"/>
      <c r="OFV215" s="15"/>
      <c r="OFW215" s="15"/>
      <c r="OFX215" s="15"/>
      <c r="OFY215" s="15"/>
      <c r="OFZ215" s="15"/>
      <c r="OGA215" s="15"/>
      <c r="OGB215" s="15"/>
      <c r="OGC215" s="15"/>
      <c r="OGD215" s="15"/>
      <c r="OGE215" s="15"/>
      <c r="OGF215" s="15"/>
      <c r="OGG215" s="15"/>
      <c r="OGH215" s="15"/>
      <c r="OGI215" s="15"/>
      <c r="OGJ215" s="15"/>
      <c r="OGK215" s="15"/>
      <c r="OGL215" s="15"/>
      <c r="OGM215" s="15"/>
      <c r="OGN215" s="15"/>
      <c r="OGO215" s="15"/>
      <c r="OGP215" s="15"/>
      <c r="OGQ215" s="15"/>
      <c r="OGR215" s="15"/>
      <c r="OGS215" s="15"/>
      <c r="OGT215" s="15"/>
      <c r="OGU215" s="15"/>
      <c r="OGV215" s="15"/>
      <c r="OGW215" s="15"/>
      <c r="OGX215" s="15"/>
      <c r="OGY215" s="15"/>
      <c r="OGZ215" s="15"/>
      <c r="OHA215" s="15"/>
      <c r="OHB215" s="15"/>
      <c r="OHC215" s="15"/>
      <c r="OHD215" s="15"/>
      <c r="OHE215" s="15"/>
      <c r="OHF215" s="15"/>
      <c r="OHG215" s="15"/>
      <c r="OHH215" s="15"/>
      <c r="OHI215" s="15"/>
      <c r="OHJ215" s="15"/>
      <c r="OHK215" s="15"/>
      <c r="OHL215" s="15"/>
      <c r="OHM215" s="15"/>
      <c r="OHN215" s="15"/>
      <c r="OHO215" s="15"/>
      <c r="OHP215" s="15"/>
      <c r="OHQ215" s="15"/>
      <c r="OHR215" s="15"/>
      <c r="OHS215" s="15"/>
      <c r="OHT215" s="15"/>
      <c r="OHU215" s="15"/>
      <c r="OHV215" s="15"/>
      <c r="OHW215" s="15"/>
      <c r="OHX215" s="15"/>
      <c r="OHY215" s="15"/>
      <c r="OHZ215" s="15"/>
      <c r="OIA215" s="15"/>
      <c r="OIB215" s="15"/>
      <c r="OIC215" s="15"/>
      <c r="OID215" s="15"/>
      <c r="OIE215" s="15"/>
      <c r="OIF215" s="15"/>
      <c r="OIG215" s="15"/>
      <c r="OIH215" s="15"/>
      <c r="OII215" s="15"/>
      <c r="OIJ215" s="15"/>
      <c r="OIK215" s="15"/>
      <c r="OIL215" s="15"/>
      <c r="OIM215" s="15"/>
      <c r="OIN215" s="15"/>
      <c r="OIO215" s="15"/>
      <c r="OIP215" s="15"/>
      <c r="OIQ215" s="15"/>
      <c r="OIR215" s="15"/>
      <c r="OIS215" s="15"/>
      <c r="OIT215" s="15"/>
      <c r="OIU215" s="15"/>
      <c r="OIV215" s="15"/>
      <c r="OIW215" s="15"/>
      <c r="OIX215" s="15"/>
      <c r="OIY215" s="15"/>
      <c r="OIZ215" s="15"/>
      <c r="OJA215" s="15"/>
      <c r="OJB215" s="15"/>
      <c r="OJC215" s="15"/>
      <c r="OJD215" s="15"/>
      <c r="OJE215" s="15"/>
      <c r="OJF215" s="15"/>
      <c r="OJG215" s="15"/>
      <c r="OJH215" s="15"/>
      <c r="OJI215" s="15"/>
      <c r="OJJ215" s="15"/>
      <c r="OJK215" s="15"/>
      <c r="OJL215" s="15"/>
      <c r="OJM215" s="15"/>
      <c r="OJN215" s="15"/>
      <c r="OJO215" s="15"/>
      <c r="OJP215" s="15"/>
      <c r="OJQ215" s="15"/>
      <c r="OJR215" s="15"/>
      <c r="OJS215" s="15"/>
      <c r="OJT215" s="15"/>
      <c r="OJU215" s="15"/>
      <c r="OJV215" s="15"/>
      <c r="OJW215" s="15"/>
      <c r="OJX215" s="15"/>
      <c r="OJY215" s="15"/>
      <c r="OJZ215" s="15"/>
      <c r="OKA215" s="15"/>
      <c r="OKB215" s="15"/>
      <c r="OKC215" s="15"/>
      <c r="OKD215" s="15"/>
      <c r="OKE215" s="15"/>
      <c r="OKF215" s="15"/>
      <c r="OKG215" s="15"/>
      <c r="OKH215" s="15"/>
      <c r="OKI215" s="15"/>
      <c r="OKJ215" s="15"/>
      <c r="OKK215" s="15"/>
      <c r="OKL215" s="15"/>
      <c r="OKM215" s="15"/>
      <c r="OKN215" s="15"/>
      <c r="OKO215" s="15"/>
      <c r="OKP215" s="15"/>
      <c r="OKQ215" s="15"/>
      <c r="OKR215" s="15"/>
      <c r="OKS215" s="15"/>
      <c r="OKT215" s="15"/>
      <c r="OKU215" s="15"/>
      <c r="OKV215" s="15"/>
      <c r="OKW215" s="15"/>
      <c r="OKX215" s="15"/>
      <c r="OKY215" s="15"/>
      <c r="OKZ215" s="15"/>
      <c r="OLA215" s="15"/>
      <c r="OLB215" s="15"/>
      <c r="OLC215" s="15"/>
      <c r="OLD215" s="15"/>
      <c r="OLE215" s="15"/>
      <c r="OLF215" s="15"/>
      <c r="OLG215" s="15"/>
      <c r="OLH215" s="15"/>
      <c r="OLI215" s="15"/>
      <c r="OLJ215" s="15"/>
      <c r="OLK215" s="15"/>
      <c r="OLL215" s="15"/>
      <c r="OLM215" s="15"/>
      <c r="OLN215" s="15"/>
      <c r="OLO215" s="15"/>
      <c r="OLP215" s="15"/>
      <c r="OLQ215" s="15"/>
      <c r="OLR215" s="15"/>
      <c r="OLS215" s="15"/>
      <c r="OLT215" s="15"/>
      <c r="OLU215" s="15"/>
      <c r="OLV215" s="15"/>
      <c r="OLW215" s="15"/>
      <c r="OLX215" s="15"/>
      <c r="OLY215" s="15"/>
      <c r="OLZ215" s="15"/>
      <c r="OMA215" s="15"/>
      <c r="OMB215" s="15"/>
      <c r="OMC215" s="15"/>
      <c r="OMD215" s="15"/>
      <c r="OME215" s="15"/>
      <c r="OMF215" s="15"/>
      <c r="OMG215" s="15"/>
      <c r="OMH215" s="15"/>
      <c r="OMI215" s="15"/>
      <c r="OMJ215" s="15"/>
      <c r="OMK215" s="15"/>
      <c r="OML215" s="15"/>
      <c r="OMM215" s="15"/>
      <c r="OMN215" s="15"/>
      <c r="OMO215" s="15"/>
      <c r="OMP215" s="15"/>
      <c r="OMQ215" s="15"/>
      <c r="OMR215" s="15"/>
      <c r="OMS215" s="15"/>
      <c r="OMT215" s="15"/>
      <c r="OMU215" s="15"/>
      <c r="OMV215" s="15"/>
      <c r="OMW215" s="15"/>
      <c r="OMX215" s="15"/>
      <c r="OMY215" s="15"/>
      <c r="OMZ215" s="15"/>
      <c r="ONA215" s="15"/>
      <c r="ONB215" s="15"/>
      <c r="ONC215" s="15"/>
      <c r="OND215" s="15"/>
      <c r="ONE215" s="15"/>
      <c r="ONF215" s="15"/>
      <c r="ONG215" s="15"/>
      <c r="ONH215" s="15"/>
      <c r="ONI215" s="15"/>
      <c r="ONJ215" s="15"/>
      <c r="ONK215" s="15"/>
      <c r="ONL215" s="15"/>
      <c r="ONM215" s="15"/>
      <c r="ONN215" s="15"/>
      <c r="ONO215" s="15"/>
      <c r="ONP215" s="15"/>
      <c r="ONQ215" s="15"/>
      <c r="ONR215" s="15"/>
      <c r="ONS215" s="15"/>
      <c r="ONT215" s="15"/>
      <c r="ONU215" s="15"/>
      <c r="ONV215" s="15"/>
      <c r="ONW215" s="15"/>
      <c r="ONX215" s="15"/>
      <c r="ONY215" s="15"/>
      <c r="ONZ215" s="15"/>
      <c r="OOA215" s="15"/>
      <c r="OOB215" s="15"/>
      <c r="OOC215" s="15"/>
      <c r="OOD215" s="15"/>
      <c r="OOE215" s="15"/>
      <c r="OOF215" s="15"/>
      <c r="OOG215" s="15"/>
      <c r="OOH215" s="15"/>
      <c r="OOI215" s="15"/>
      <c r="OOJ215" s="15"/>
      <c r="OOK215" s="15"/>
      <c r="OOL215" s="15"/>
      <c r="OOM215" s="15"/>
      <c r="OON215" s="15"/>
      <c r="OOO215" s="15"/>
      <c r="OOP215" s="15"/>
      <c r="OOQ215" s="15"/>
      <c r="OOR215" s="15"/>
      <c r="OOS215" s="15"/>
      <c r="OOT215" s="15"/>
      <c r="OOU215" s="15"/>
      <c r="OOV215" s="15"/>
      <c r="OOW215" s="15"/>
      <c r="OOX215" s="15"/>
      <c r="OOY215" s="15"/>
      <c r="OOZ215" s="15"/>
      <c r="OPA215" s="15"/>
      <c r="OPB215" s="15"/>
      <c r="OPC215" s="15"/>
      <c r="OPD215" s="15"/>
      <c r="OPE215" s="15"/>
      <c r="OPF215" s="15"/>
      <c r="OPG215" s="15"/>
      <c r="OPH215" s="15"/>
      <c r="OPI215" s="15"/>
      <c r="OPJ215" s="15"/>
      <c r="OPK215" s="15"/>
      <c r="OPL215" s="15"/>
      <c r="OPM215" s="15"/>
      <c r="OPN215" s="15"/>
      <c r="OPO215" s="15"/>
      <c r="OPP215" s="15"/>
      <c r="OPQ215" s="15"/>
      <c r="OPR215" s="15"/>
      <c r="OPS215" s="15"/>
      <c r="OPT215" s="15"/>
      <c r="OPU215" s="15"/>
      <c r="OPV215" s="15"/>
      <c r="OPW215" s="15"/>
      <c r="OPX215" s="15"/>
      <c r="OPY215" s="15"/>
      <c r="OPZ215" s="15"/>
      <c r="OQA215" s="15"/>
      <c r="OQB215" s="15"/>
      <c r="OQC215" s="15"/>
      <c r="OQD215" s="15"/>
      <c r="OQE215" s="15"/>
      <c r="OQF215" s="15"/>
      <c r="OQG215" s="15"/>
      <c r="OQH215" s="15"/>
      <c r="OQI215" s="15"/>
      <c r="OQJ215" s="15"/>
      <c r="OQK215" s="15"/>
      <c r="OQL215" s="15"/>
      <c r="OQM215" s="15"/>
      <c r="OQN215" s="15"/>
      <c r="OQO215" s="15"/>
      <c r="OQP215" s="15"/>
      <c r="OQQ215" s="15"/>
      <c r="OQR215" s="15"/>
      <c r="OQS215" s="15"/>
      <c r="OQT215" s="15"/>
      <c r="OQU215" s="15"/>
      <c r="OQV215" s="15"/>
      <c r="OQW215" s="15"/>
      <c r="OQX215" s="15"/>
      <c r="OQY215" s="15"/>
      <c r="OQZ215" s="15"/>
      <c r="ORA215" s="15"/>
      <c r="ORB215" s="15"/>
      <c r="ORC215" s="15"/>
      <c r="ORD215" s="15"/>
      <c r="ORE215" s="15"/>
      <c r="ORF215" s="15"/>
      <c r="ORG215" s="15"/>
      <c r="ORH215" s="15"/>
      <c r="ORI215" s="15"/>
      <c r="ORJ215" s="15"/>
      <c r="ORK215" s="15"/>
      <c r="ORL215" s="15"/>
      <c r="ORM215" s="15"/>
      <c r="ORN215" s="15"/>
      <c r="ORO215" s="15"/>
      <c r="ORP215" s="15"/>
      <c r="ORQ215" s="15"/>
      <c r="ORR215" s="15"/>
      <c r="ORS215" s="15"/>
      <c r="ORT215" s="15"/>
      <c r="ORU215" s="15"/>
      <c r="ORV215" s="15"/>
      <c r="ORW215" s="15"/>
      <c r="ORX215" s="15"/>
      <c r="ORY215" s="15"/>
      <c r="ORZ215" s="15"/>
      <c r="OSA215" s="15"/>
      <c r="OSB215" s="15"/>
      <c r="OSC215" s="15"/>
      <c r="OSD215" s="15"/>
      <c r="OSE215" s="15"/>
      <c r="OSF215" s="15"/>
      <c r="OSG215" s="15"/>
      <c r="OSH215" s="15"/>
      <c r="OSI215" s="15"/>
      <c r="OSJ215" s="15"/>
      <c r="OSK215" s="15"/>
      <c r="OSL215" s="15"/>
      <c r="OSM215" s="15"/>
      <c r="OSN215" s="15"/>
      <c r="OSO215" s="15"/>
      <c r="OSP215" s="15"/>
      <c r="OSQ215" s="15"/>
      <c r="OSR215" s="15"/>
      <c r="OSS215" s="15"/>
      <c r="OST215" s="15"/>
      <c r="OSU215" s="15"/>
      <c r="OSV215" s="15"/>
      <c r="OSW215" s="15"/>
      <c r="OSX215" s="15"/>
      <c r="OSY215" s="15"/>
      <c r="OSZ215" s="15"/>
      <c r="OTA215" s="15"/>
      <c r="OTB215" s="15"/>
      <c r="OTC215" s="15"/>
      <c r="OTD215" s="15"/>
      <c r="OTE215" s="15"/>
      <c r="OTF215" s="15"/>
      <c r="OTG215" s="15"/>
      <c r="OTH215" s="15"/>
      <c r="OTI215" s="15"/>
      <c r="OTJ215" s="15"/>
      <c r="OTK215" s="15"/>
      <c r="OTL215" s="15"/>
      <c r="OTM215" s="15"/>
      <c r="OTN215" s="15"/>
      <c r="OTO215" s="15"/>
      <c r="OTP215" s="15"/>
      <c r="OTQ215" s="15"/>
      <c r="OTR215" s="15"/>
      <c r="OTS215" s="15"/>
      <c r="OTT215" s="15"/>
      <c r="OTU215" s="15"/>
      <c r="OTV215" s="15"/>
      <c r="OTW215" s="15"/>
      <c r="OTX215" s="15"/>
      <c r="OTY215" s="15"/>
      <c r="OTZ215" s="15"/>
      <c r="OUA215" s="15"/>
      <c r="OUB215" s="15"/>
      <c r="OUC215" s="15"/>
      <c r="OUD215" s="15"/>
      <c r="OUE215" s="15"/>
      <c r="OUF215" s="15"/>
      <c r="OUG215" s="15"/>
      <c r="OUH215" s="15"/>
      <c r="OUI215" s="15"/>
      <c r="OUJ215" s="15"/>
      <c r="OUK215" s="15"/>
      <c r="OUL215" s="15"/>
      <c r="OUM215" s="15"/>
      <c r="OUN215" s="15"/>
      <c r="OUO215" s="15"/>
      <c r="OUP215" s="15"/>
      <c r="OUQ215" s="15"/>
      <c r="OUR215" s="15"/>
      <c r="OUS215" s="15"/>
      <c r="OUT215" s="15"/>
      <c r="OUU215" s="15"/>
      <c r="OUV215" s="15"/>
      <c r="OUW215" s="15"/>
      <c r="OUX215" s="15"/>
      <c r="OUY215" s="15"/>
      <c r="OUZ215" s="15"/>
      <c r="OVA215" s="15"/>
      <c r="OVB215" s="15"/>
      <c r="OVC215" s="15"/>
      <c r="OVD215" s="15"/>
      <c r="OVE215" s="15"/>
      <c r="OVF215" s="15"/>
      <c r="OVG215" s="15"/>
      <c r="OVH215" s="15"/>
      <c r="OVI215" s="15"/>
      <c r="OVJ215" s="15"/>
      <c r="OVK215" s="15"/>
      <c r="OVL215" s="15"/>
      <c r="OVM215" s="15"/>
      <c r="OVN215" s="15"/>
      <c r="OVO215" s="15"/>
      <c r="OVP215" s="15"/>
      <c r="OVQ215" s="15"/>
      <c r="OVR215" s="15"/>
      <c r="OVS215" s="15"/>
      <c r="OVT215" s="15"/>
      <c r="OVU215" s="15"/>
      <c r="OVV215" s="15"/>
      <c r="OVW215" s="15"/>
      <c r="OVX215" s="15"/>
      <c r="OVY215" s="15"/>
      <c r="OVZ215" s="15"/>
      <c r="OWA215" s="15"/>
      <c r="OWB215" s="15"/>
      <c r="OWC215" s="15"/>
      <c r="OWD215" s="15"/>
      <c r="OWE215" s="15"/>
      <c r="OWF215" s="15"/>
      <c r="OWG215" s="15"/>
      <c r="OWH215" s="15"/>
      <c r="OWI215" s="15"/>
      <c r="OWJ215" s="15"/>
      <c r="OWK215" s="15"/>
      <c r="OWL215" s="15"/>
      <c r="OWM215" s="15"/>
      <c r="OWN215" s="15"/>
      <c r="OWO215" s="15"/>
      <c r="OWP215" s="15"/>
      <c r="OWQ215" s="15"/>
      <c r="OWR215" s="15"/>
      <c r="OWS215" s="15"/>
      <c r="OWT215" s="15"/>
      <c r="OWU215" s="15"/>
      <c r="OWV215" s="15"/>
      <c r="OWW215" s="15"/>
      <c r="OWX215" s="15"/>
      <c r="OWY215" s="15"/>
      <c r="OWZ215" s="15"/>
      <c r="OXA215" s="15"/>
      <c r="OXB215" s="15"/>
      <c r="OXC215" s="15"/>
      <c r="OXD215" s="15"/>
      <c r="OXE215" s="15"/>
      <c r="OXF215" s="15"/>
      <c r="OXG215" s="15"/>
      <c r="OXH215" s="15"/>
      <c r="OXI215" s="15"/>
      <c r="OXJ215" s="15"/>
      <c r="OXK215" s="15"/>
      <c r="OXL215" s="15"/>
      <c r="OXM215" s="15"/>
      <c r="OXN215" s="15"/>
      <c r="OXO215" s="15"/>
      <c r="OXP215" s="15"/>
      <c r="OXQ215" s="15"/>
      <c r="OXR215" s="15"/>
      <c r="OXS215" s="15"/>
      <c r="OXT215" s="15"/>
      <c r="OXU215" s="15"/>
      <c r="OXV215" s="15"/>
      <c r="OXW215" s="15"/>
      <c r="OXX215" s="15"/>
      <c r="OXY215" s="15"/>
      <c r="OXZ215" s="15"/>
      <c r="OYA215" s="15"/>
      <c r="OYB215" s="15"/>
      <c r="OYC215" s="15"/>
      <c r="OYD215" s="15"/>
      <c r="OYE215" s="15"/>
      <c r="OYF215" s="15"/>
      <c r="OYG215" s="15"/>
      <c r="OYH215" s="15"/>
      <c r="OYI215" s="15"/>
      <c r="OYJ215" s="15"/>
      <c r="OYK215" s="15"/>
      <c r="OYL215" s="15"/>
      <c r="OYM215" s="15"/>
      <c r="OYN215" s="15"/>
      <c r="OYO215" s="15"/>
      <c r="OYP215" s="15"/>
      <c r="OYQ215" s="15"/>
      <c r="OYR215" s="15"/>
      <c r="OYS215" s="15"/>
      <c r="OYT215" s="15"/>
      <c r="OYU215" s="15"/>
      <c r="OYV215" s="15"/>
      <c r="OYW215" s="15"/>
      <c r="OYX215" s="15"/>
      <c r="OYY215" s="15"/>
      <c r="OYZ215" s="15"/>
      <c r="OZA215" s="15"/>
      <c r="OZB215" s="15"/>
      <c r="OZC215" s="15"/>
      <c r="OZD215" s="15"/>
      <c r="OZE215" s="15"/>
      <c r="OZF215" s="15"/>
      <c r="OZG215" s="15"/>
      <c r="OZH215" s="15"/>
      <c r="OZI215" s="15"/>
      <c r="OZJ215" s="15"/>
      <c r="OZK215" s="15"/>
      <c r="OZL215" s="15"/>
      <c r="OZM215" s="15"/>
      <c r="OZN215" s="15"/>
      <c r="OZO215" s="15"/>
      <c r="OZP215" s="15"/>
      <c r="OZQ215" s="15"/>
      <c r="OZR215" s="15"/>
      <c r="OZS215" s="15"/>
      <c r="OZT215" s="15"/>
      <c r="OZU215" s="15"/>
      <c r="OZV215" s="15"/>
      <c r="OZW215" s="15"/>
      <c r="OZX215" s="15"/>
      <c r="OZY215" s="15"/>
      <c r="OZZ215" s="15"/>
      <c r="PAA215" s="15"/>
      <c r="PAB215" s="15"/>
      <c r="PAC215" s="15"/>
      <c r="PAD215" s="15"/>
      <c r="PAE215" s="15"/>
      <c r="PAF215" s="15"/>
      <c r="PAG215" s="15"/>
      <c r="PAH215" s="15"/>
      <c r="PAI215" s="15"/>
      <c r="PAJ215" s="15"/>
      <c r="PAK215" s="15"/>
      <c r="PAL215" s="15"/>
      <c r="PAM215" s="15"/>
      <c r="PAN215" s="15"/>
      <c r="PAO215" s="15"/>
      <c r="PAP215" s="15"/>
      <c r="PAQ215" s="15"/>
      <c r="PAR215" s="15"/>
      <c r="PAS215" s="15"/>
      <c r="PAT215" s="15"/>
      <c r="PAU215" s="15"/>
      <c r="PAV215" s="15"/>
      <c r="PAW215" s="15"/>
      <c r="PAX215" s="15"/>
      <c r="PAY215" s="15"/>
      <c r="PAZ215" s="15"/>
      <c r="PBA215" s="15"/>
      <c r="PBB215" s="15"/>
      <c r="PBC215" s="15"/>
      <c r="PBD215" s="15"/>
      <c r="PBE215" s="15"/>
      <c r="PBF215" s="15"/>
      <c r="PBG215" s="15"/>
      <c r="PBH215" s="15"/>
      <c r="PBI215" s="15"/>
      <c r="PBJ215" s="15"/>
      <c r="PBK215" s="15"/>
      <c r="PBL215" s="15"/>
      <c r="PBM215" s="15"/>
      <c r="PBN215" s="15"/>
      <c r="PBO215" s="15"/>
      <c r="PBP215" s="15"/>
      <c r="PBQ215" s="15"/>
      <c r="PBR215" s="15"/>
      <c r="PBS215" s="15"/>
      <c r="PBT215" s="15"/>
      <c r="PBU215" s="15"/>
      <c r="PBV215" s="15"/>
      <c r="PBW215" s="15"/>
      <c r="PBX215" s="15"/>
      <c r="PBY215" s="15"/>
      <c r="PBZ215" s="15"/>
      <c r="PCA215" s="15"/>
      <c r="PCB215" s="15"/>
      <c r="PCC215" s="15"/>
      <c r="PCD215" s="15"/>
      <c r="PCE215" s="15"/>
      <c r="PCF215" s="15"/>
      <c r="PCG215" s="15"/>
      <c r="PCH215" s="15"/>
      <c r="PCI215" s="15"/>
      <c r="PCJ215" s="15"/>
      <c r="PCK215" s="15"/>
      <c r="PCL215" s="15"/>
      <c r="PCM215" s="15"/>
      <c r="PCN215" s="15"/>
      <c r="PCO215" s="15"/>
      <c r="PCP215" s="15"/>
      <c r="PCQ215" s="15"/>
      <c r="PCR215" s="15"/>
      <c r="PCS215" s="15"/>
      <c r="PCT215" s="15"/>
      <c r="PCU215" s="15"/>
      <c r="PCV215" s="15"/>
      <c r="PCW215" s="15"/>
      <c r="PCX215" s="15"/>
      <c r="PCY215" s="15"/>
      <c r="PCZ215" s="15"/>
      <c r="PDA215" s="15"/>
      <c r="PDB215" s="15"/>
      <c r="PDC215" s="15"/>
      <c r="PDD215" s="15"/>
      <c r="PDE215" s="15"/>
      <c r="PDF215" s="15"/>
      <c r="PDG215" s="15"/>
      <c r="PDH215" s="15"/>
      <c r="PDI215" s="15"/>
      <c r="PDJ215" s="15"/>
      <c r="PDK215" s="15"/>
      <c r="PDL215" s="15"/>
      <c r="PDM215" s="15"/>
      <c r="PDN215" s="15"/>
      <c r="PDO215" s="15"/>
      <c r="PDP215" s="15"/>
      <c r="PDQ215" s="15"/>
      <c r="PDR215" s="15"/>
      <c r="PDS215" s="15"/>
      <c r="PDT215" s="15"/>
      <c r="PDU215" s="15"/>
      <c r="PDV215" s="15"/>
      <c r="PDW215" s="15"/>
      <c r="PDX215" s="15"/>
      <c r="PDY215" s="15"/>
      <c r="PDZ215" s="15"/>
      <c r="PEA215" s="15"/>
      <c r="PEB215" s="15"/>
      <c r="PEC215" s="15"/>
      <c r="PED215" s="15"/>
      <c r="PEE215" s="15"/>
      <c r="PEF215" s="15"/>
      <c r="PEG215" s="15"/>
      <c r="PEH215" s="15"/>
      <c r="PEI215" s="15"/>
      <c r="PEJ215" s="15"/>
      <c r="PEK215" s="15"/>
      <c r="PEL215" s="15"/>
      <c r="PEM215" s="15"/>
      <c r="PEN215" s="15"/>
      <c r="PEO215" s="15"/>
      <c r="PEP215" s="15"/>
      <c r="PEQ215" s="15"/>
      <c r="PER215" s="15"/>
      <c r="PES215" s="15"/>
      <c r="PET215" s="15"/>
      <c r="PEU215" s="15"/>
      <c r="PEV215" s="15"/>
      <c r="PEW215" s="15"/>
      <c r="PEX215" s="15"/>
      <c r="PEY215" s="15"/>
      <c r="PEZ215" s="15"/>
      <c r="PFA215" s="15"/>
      <c r="PFB215" s="15"/>
      <c r="PFC215" s="15"/>
      <c r="PFD215" s="15"/>
      <c r="PFE215" s="15"/>
      <c r="PFF215" s="15"/>
      <c r="PFG215" s="15"/>
      <c r="PFH215" s="15"/>
      <c r="PFI215" s="15"/>
      <c r="PFJ215" s="15"/>
      <c r="PFK215" s="15"/>
      <c r="PFL215" s="15"/>
      <c r="PFM215" s="15"/>
      <c r="PFN215" s="15"/>
      <c r="PFO215" s="15"/>
      <c r="PFP215" s="15"/>
      <c r="PFQ215" s="15"/>
      <c r="PFR215" s="15"/>
      <c r="PFS215" s="15"/>
      <c r="PFT215" s="15"/>
      <c r="PFU215" s="15"/>
      <c r="PFV215" s="15"/>
      <c r="PFW215" s="15"/>
      <c r="PFX215" s="15"/>
      <c r="PFY215" s="15"/>
      <c r="PFZ215" s="15"/>
      <c r="PGA215" s="15"/>
      <c r="PGB215" s="15"/>
      <c r="PGC215" s="15"/>
      <c r="PGD215" s="15"/>
      <c r="PGE215" s="15"/>
      <c r="PGF215" s="15"/>
      <c r="PGG215" s="15"/>
      <c r="PGH215" s="15"/>
      <c r="PGI215" s="15"/>
      <c r="PGJ215" s="15"/>
      <c r="PGK215" s="15"/>
      <c r="PGL215" s="15"/>
      <c r="PGM215" s="15"/>
      <c r="PGN215" s="15"/>
      <c r="PGO215" s="15"/>
      <c r="PGP215" s="15"/>
      <c r="PGQ215" s="15"/>
      <c r="PGR215" s="15"/>
      <c r="PGS215" s="15"/>
      <c r="PGT215" s="15"/>
      <c r="PGU215" s="15"/>
      <c r="PGV215" s="15"/>
      <c r="PGW215" s="15"/>
      <c r="PGX215" s="15"/>
      <c r="PGY215" s="15"/>
      <c r="PGZ215" s="15"/>
      <c r="PHA215" s="15"/>
      <c r="PHB215" s="15"/>
      <c r="PHC215" s="15"/>
      <c r="PHD215" s="15"/>
      <c r="PHE215" s="15"/>
      <c r="PHF215" s="15"/>
      <c r="PHG215" s="15"/>
      <c r="PHH215" s="15"/>
      <c r="PHI215" s="15"/>
      <c r="PHJ215" s="15"/>
      <c r="PHK215" s="15"/>
      <c r="PHL215" s="15"/>
      <c r="PHM215" s="15"/>
      <c r="PHN215" s="15"/>
      <c r="PHO215" s="15"/>
      <c r="PHP215" s="15"/>
      <c r="PHQ215" s="15"/>
      <c r="PHR215" s="15"/>
      <c r="PHS215" s="15"/>
      <c r="PHT215" s="15"/>
      <c r="PHU215" s="15"/>
      <c r="PHV215" s="15"/>
      <c r="PHW215" s="15"/>
      <c r="PHX215" s="15"/>
      <c r="PHY215" s="15"/>
      <c r="PHZ215" s="15"/>
      <c r="PIA215" s="15"/>
      <c r="PIB215" s="15"/>
      <c r="PIC215" s="15"/>
      <c r="PID215" s="15"/>
      <c r="PIE215" s="15"/>
      <c r="PIF215" s="15"/>
      <c r="PIG215" s="15"/>
      <c r="PIH215" s="15"/>
      <c r="PII215" s="15"/>
      <c r="PIJ215" s="15"/>
      <c r="PIK215" s="15"/>
      <c r="PIL215" s="15"/>
      <c r="PIM215" s="15"/>
      <c r="PIN215" s="15"/>
      <c r="PIO215" s="15"/>
      <c r="PIP215" s="15"/>
      <c r="PIQ215" s="15"/>
      <c r="PIR215" s="15"/>
      <c r="PIS215" s="15"/>
      <c r="PIT215" s="15"/>
      <c r="PIU215" s="15"/>
      <c r="PIV215" s="15"/>
      <c r="PIW215" s="15"/>
      <c r="PIX215" s="15"/>
      <c r="PIY215" s="15"/>
      <c r="PIZ215" s="15"/>
      <c r="PJA215" s="15"/>
      <c r="PJB215" s="15"/>
      <c r="PJC215" s="15"/>
      <c r="PJD215" s="15"/>
      <c r="PJE215" s="15"/>
      <c r="PJF215" s="15"/>
      <c r="PJG215" s="15"/>
      <c r="PJH215" s="15"/>
      <c r="PJI215" s="15"/>
      <c r="PJJ215" s="15"/>
      <c r="PJK215" s="15"/>
      <c r="PJL215" s="15"/>
      <c r="PJM215" s="15"/>
      <c r="PJN215" s="15"/>
      <c r="PJO215" s="15"/>
      <c r="PJP215" s="15"/>
      <c r="PJQ215" s="15"/>
      <c r="PJR215" s="15"/>
      <c r="PJS215" s="15"/>
      <c r="PJT215" s="15"/>
      <c r="PJU215" s="15"/>
      <c r="PJV215" s="15"/>
      <c r="PJW215" s="15"/>
      <c r="PJX215" s="15"/>
      <c r="PJY215" s="15"/>
      <c r="PJZ215" s="15"/>
      <c r="PKA215" s="15"/>
      <c r="PKB215" s="15"/>
      <c r="PKC215" s="15"/>
      <c r="PKD215" s="15"/>
      <c r="PKE215" s="15"/>
      <c r="PKF215" s="15"/>
      <c r="PKG215" s="15"/>
      <c r="PKH215" s="15"/>
      <c r="PKI215" s="15"/>
      <c r="PKJ215" s="15"/>
      <c r="PKK215" s="15"/>
      <c r="PKL215" s="15"/>
      <c r="PKM215" s="15"/>
      <c r="PKN215" s="15"/>
      <c r="PKO215" s="15"/>
      <c r="PKP215" s="15"/>
      <c r="PKQ215" s="15"/>
      <c r="PKR215" s="15"/>
      <c r="PKS215" s="15"/>
      <c r="PKT215" s="15"/>
      <c r="PKU215" s="15"/>
      <c r="PKV215" s="15"/>
      <c r="PKW215" s="15"/>
      <c r="PKX215" s="15"/>
      <c r="PKY215" s="15"/>
      <c r="PKZ215" s="15"/>
      <c r="PLA215" s="15"/>
      <c r="PLB215" s="15"/>
      <c r="PLC215" s="15"/>
      <c r="PLD215" s="15"/>
      <c r="PLE215" s="15"/>
      <c r="PLF215" s="15"/>
      <c r="PLG215" s="15"/>
      <c r="PLH215" s="15"/>
      <c r="PLI215" s="15"/>
      <c r="PLJ215" s="15"/>
      <c r="PLK215" s="15"/>
      <c r="PLL215" s="15"/>
      <c r="PLM215" s="15"/>
      <c r="PLN215" s="15"/>
      <c r="PLO215" s="15"/>
      <c r="PLP215" s="15"/>
      <c r="PLQ215" s="15"/>
      <c r="PLR215" s="15"/>
      <c r="PLS215" s="15"/>
      <c r="PLT215" s="15"/>
      <c r="PLU215" s="15"/>
      <c r="PLV215" s="15"/>
      <c r="PLW215" s="15"/>
      <c r="PLX215" s="15"/>
      <c r="PLY215" s="15"/>
      <c r="PLZ215" s="15"/>
      <c r="PMA215" s="15"/>
      <c r="PMB215" s="15"/>
      <c r="PMC215" s="15"/>
      <c r="PMD215" s="15"/>
      <c r="PME215" s="15"/>
      <c r="PMF215" s="15"/>
      <c r="PMG215" s="15"/>
      <c r="PMH215" s="15"/>
      <c r="PMI215" s="15"/>
      <c r="PMJ215" s="15"/>
      <c r="PMK215" s="15"/>
      <c r="PML215" s="15"/>
      <c r="PMM215" s="15"/>
      <c r="PMN215" s="15"/>
      <c r="PMO215" s="15"/>
      <c r="PMP215" s="15"/>
      <c r="PMQ215" s="15"/>
      <c r="PMR215" s="15"/>
      <c r="PMS215" s="15"/>
      <c r="PMT215" s="15"/>
      <c r="PMU215" s="15"/>
      <c r="PMV215" s="15"/>
      <c r="PMW215" s="15"/>
      <c r="PMX215" s="15"/>
      <c r="PMY215" s="15"/>
      <c r="PMZ215" s="15"/>
      <c r="PNA215" s="15"/>
      <c r="PNB215" s="15"/>
      <c r="PNC215" s="15"/>
      <c r="PND215" s="15"/>
      <c r="PNE215" s="15"/>
      <c r="PNF215" s="15"/>
      <c r="PNG215" s="15"/>
      <c r="PNH215" s="15"/>
      <c r="PNI215" s="15"/>
      <c r="PNJ215" s="15"/>
      <c r="PNK215" s="15"/>
      <c r="PNL215" s="15"/>
      <c r="PNM215" s="15"/>
      <c r="PNN215" s="15"/>
      <c r="PNO215" s="15"/>
      <c r="PNP215" s="15"/>
      <c r="PNQ215" s="15"/>
      <c r="PNR215" s="15"/>
      <c r="PNS215" s="15"/>
      <c r="PNT215" s="15"/>
      <c r="PNU215" s="15"/>
      <c r="PNV215" s="15"/>
      <c r="PNW215" s="15"/>
      <c r="PNX215" s="15"/>
      <c r="PNY215" s="15"/>
      <c r="PNZ215" s="15"/>
      <c r="POA215" s="15"/>
      <c r="POB215" s="15"/>
      <c r="POC215" s="15"/>
      <c r="POD215" s="15"/>
      <c r="POE215" s="15"/>
      <c r="POF215" s="15"/>
      <c r="POG215" s="15"/>
      <c r="POH215" s="15"/>
      <c r="POI215" s="15"/>
      <c r="POJ215" s="15"/>
      <c r="POK215" s="15"/>
      <c r="POL215" s="15"/>
      <c r="POM215" s="15"/>
      <c r="PON215" s="15"/>
      <c r="POO215" s="15"/>
      <c r="POP215" s="15"/>
      <c r="POQ215" s="15"/>
      <c r="POR215" s="15"/>
      <c r="POS215" s="15"/>
      <c r="POT215" s="15"/>
      <c r="POU215" s="15"/>
      <c r="POV215" s="15"/>
      <c r="POW215" s="15"/>
      <c r="POX215" s="15"/>
      <c r="POY215" s="15"/>
      <c r="POZ215" s="15"/>
      <c r="PPA215" s="15"/>
      <c r="PPB215" s="15"/>
      <c r="PPC215" s="15"/>
      <c r="PPD215" s="15"/>
      <c r="PPE215" s="15"/>
      <c r="PPF215" s="15"/>
      <c r="PPG215" s="15"/>
      <c r="PPH215" s="15"/>
      <c r="PPI215" s="15"/>
      <c r="PPJ215" s="15"/>
      <c r="PPK215" s="15"/>
      <c r="PPL215" s="15"/>
      <c r="PPM215" s="15"/>
      <c r="PPN215" s="15"/>
      <c r="PPO215" s="15"/>
      <c r="PPP215" s="15"/>
      <c r="PPQ215" s="15"/>
      <c r="PPR215" s="15"/>
      <c r="PPS215" s="15"/>
      <c r="PPT215" s="15"/>
      <c r="PPU215" s="15"/>
      <c r="PPV215" s="15"/>
      <c r="PPW215" s="15"/>
      <c r="PPX215" s="15"/>
      <c r="PPY215" s="15"/>
      <c r="PPZ215" s="15"/>
      <c r="PQA215" s="15"/>
      <c r="PQB215" s="15"/>
      <c r="PQC215" s="15"/>
      <c r="PQD215" s="15"/>
      <c r="PQE215" s="15"/>
      <c r="PQF215" s="15"/>
      <c r="PQG215" s="15"/>
      <c r="PQH215" s="15"/>
      <c r="PQI215" s="15"/>
      <c r="PQJ215" s="15"/>
      <c r="PQK215" s="15"/>
      <c r="PQL215" s="15"/>
      <c r="PQM215" s="15"/>
      <c r="PQN215" s="15"/>
      <c r="PQO215" s="15"/>
      <c r="PQP215" s="15"/>
      <c r="PQQ215" s="15"/>
      <c r="PQR215" s="15"/>
      <c r="PQS215" s="15"/>
      <c r="PQT215" s="15"/>
      <c r="PQU215" s="15"/>
      <c r="PQV215" s="15"/>
      <c r="PQW215" s="15"/>
      <c r="PQX215" s="15"/>
      <c r="PQY215" s="15"/>
      <c r="PQZ215" s="15"/>
      <c r="PRA215" s="15"/>
      <c r="PRB215" s="15"/>
      <c r="PRC215" s="15"/>
      <c r="PRD215" s="15"/>
      <c r="PRE215" s="15"/>
      <c r="PRF215" s="15"/>
      <c r="PRG215" s="15"/>
      <c r="PRH215" s="15"/>
      <c r="PRI215" s="15"/>
      <c r="PRJ215" s="15"/>
      <c r="PRK215" s="15"/>
      <c r="PRL215" s="15"/>
      <c r="PRM215" s="15"/>
      <c r="PRN215" s="15"/>
      <c r="PRO215" s="15"/>
      <c r="PRP215" s="15"/>
      <c r="PRQ215" s="15"/>
      <c r="PRR215" s="15"/>
      <c r="PRS215" s="15"/>
      <c r="PRT215" s="15"/>
      <c r="PRU215" s="15"/>
      <c r="PRV215" s="15"/>
      <c r="PRW215" s="15"/>
      <c r="PRX215" s="15"/>
      <c r="PRY215" s="15"/>
      <c r="PRZ215" s="15"/>
      <c r="PSA215" s="15"/>
      <c r="PSB215" s="15"/>
      <c r="PSC215" s="15"/>
      <c r="PSD215" s="15"/>
      <c r="PSE215" s="15"/>
      <c r="PSF215" s="15"/>
      <c r="PSG215" s="15"/>
      <c r="PSH215" s="15"/>
      <c r="PSI215" s="15"/>
      <c r="PSJ215" s="15"/>
      <c r="PSK215" s="15"/>
      <c r="PSL215" s="15"/>
      <c r="PSM215" s="15"/>
      <c r="PSN215" s="15"/>
      <c r="PSO215" s="15"/>
      <c r="PSP215" s="15"/>
      <c r="PSQ215" s="15"/>
      <c r="PSR215" s="15"/>
      <c r="PSS215" s="15"/>
      <c r="PST215" s="15"/>
      <c r="PSU215" s="15"/>
      <c r="PSV215" s="15"/>
      <c r="PSW215" s="15"/>
      <c r="PSX215" s="15"/>
      <c r="PSY215" s="15"/>
      <c r="PSZ215" s="15"/>
      <c r="PTA215" s="15"/>
      <c r="PTB215" s="15"/>
      <c r="PTC215" s="15"/>
      <c r="PTD215" s="15"/>
      <c r="PTE215" s="15"/>
      <c r="PTF215" s="15"/>
      <c r="PTG215" s="15"/>
      <c r="PTH215" s="15"/>
      <c r="PTI215" s="15"/>
      <c r="PTJ215" s="15"/>
      <c r="PTK215" s="15"/>
      <c r="PTL215" s="15"/>
      <c r="PTM215" s="15"/>
      <c r="PTN215" s="15"/>
      <c r="PTO215" s="15"/>
      <c r="PTP215" s="15"/>
      <c r="PTQ215" s="15"/>
      <c r="PTR215" s="15"/>
      <c r="PTS215" s="15"/>
      <c r="PTT215" s="15"/>
      <c r="PTU215" s="15"/>
      <c r="PTV215" s="15"/>
      <c r="PTW215" s="15"/>
      <c r="PTX215" s="15"/>
      <c r="PTY215" s="15"/>
      <c r="PTZ215" s="15"/>
      <c r="PUA215" s="15"/>
      <c r="PUB215" s="15"/>
      <c r="PUC215" s="15"/>
      <c r="PUD215" s="15"/>
      <c r="PUE215" s="15"/>
      <c r="PUF215" s="15"/>
      <c r="PUG215" s="15"/>
      <c r="PUH215" s="15"/>
      <c r="PUI215" s="15"/>
      <c r="PUJ215" s="15"/>
      <c r="PUK215" s="15"/>
      <c r="PUL215" s="15"/>
      <c r="PUM215" s="15"/>
      <c r="PUN215" s="15"/>
      <c r="PUO215" s="15"/>
      <c r="PUP215" s="15"/>
      <c r="PUQ215" s="15"/>
      <c r="PUR215" s="15"/>
      <c r="PUS215" s="15"/>
      <c r="PUT215" s="15"/>
      <c r="PUU215" s="15"/>
      <c r="PUV215" s="15"/>
      <c r="PUW215" s="15"/>
      <c r="PUX215" s="15"/>
      <c r="PUY215" s="15"/>
      <c r="PUZ215" s="15"/>
      <c r="PVA215" s="15"/>
      <c r="PVB215" s="15"/>
      <c r="PVC215" s="15"/>
      <c r="PVD215" s="15"/>
      <c r="PVE215" s="15"/>
      <c r="PVF215" s="15"/>
      <c r="PVG215" s="15"/>
      <c r="PVH215" s="15"/>
      <c r="PVI215" s="15"/>
      <c r="PVJ215" s="15"/>
      <c r="PVK215" s="15"/>
      <c r="PVL215" s="15"/>
      <c r="PVM215" s="15"/>
      <c r="PVN215" s="15"/>
      <c r="PVO215" s="15"/>
      <c r="PVP215" s="15"/>
      <c r="PVQ215" s="15"/>
      <c r="PVR215" s="15"/>
      <c r="PVS215" s="15"/>
      <c r="PVT215" s="15"/>
      <c r="PVU215" s="15"/>
      <c r="PVV215" s="15"/>
      <c r="PVW215" s="15"/>
      <c r="PVX215" s="15"/>
      <c r="PVY215" s="15"/>
      <c r="PVZ215" s="15"/>
      <c r="PWA215" s="15"/>
      <c r="PWB215" s="15"/>
      <c r="PWC215" s="15"/>
      <c r="PWD215" s="15"/>
      <c r="PWE215" s="15"/>
      <c r="PWF215" s="15"/>
      <c r="PWG215" s="15"/>
      <c r="PWH215" s="15"/>
      <c r="PWI215" s="15"/>
      <c r="PWJ215" s="15"/>
      <c r="PWK215" s="15"/>
      <c r="PWL215" s="15"/>
      <c r="PWM215" s="15"/>
      <c r="PWN215" s="15"/>
      <c r="PWO215" s="15"/>
      <c r="PWP215" s="15"/>
      <c r="PWQ215" s="15"/>
      <c r="PWR215" s="15"/>
      <c r="PWS215" s="15"/>
      <c r="PWT215" s="15"/>
      <c r="PWU215" s="15"/>
      <c r="PWV215" s="15"/>
      <c r="PWW215" s="15"/>
      <c r="PWX215" s="15"/>
      <c r="PWY215" s="15"/>
      <c r="PWZ215" s="15"/>
      <c r="PXA215" s="15"/>
      <c r="PXB215" s="15"/>
      <c r="PXC215" s="15"/>
      <c r="PXD215" s="15"/>
      <c r="PXE215" s="15"/>
      <c r="PXF215" s="15"/>
      <c r="PXG215" s="15"/>
      <c r="PXH215" s="15"/>
      <c r="PXI215" s="15"/>
      <c r="PXJ215" s="15"/>
      <c r="PXK215" s="15"/>
      <c r="PXL215" s="15"/>
      <c r="PXM215" s="15"/>
      <c r="PXN215" s="15"/>
      <c r="PXO215" s="15"/>
      <c r="PXP215" s="15"/>
      <c r="PXQ215" s="15"/>
      <c r="PXR215" s="15"/>
      <c r="PXS215" s="15"/>
      <c r="PXT215" s="15"/>
      <c r="PXU215" s="15"/>
      <c r="PXV215" s="15"/>
      <c r="PXW215" s="15"/>
      <c r="PXX215" s="15"/>
      <c r="PXY215" s="15"/>
      <c r="PXZ215" s="15"/>
      <c r="PYA215" s="15"/>
      <c r="PYB215" s="15"/>
      <c r="PYC215" s="15"/>
      <c r="PYD215" s="15"/>
      <c r="PYE215" s="15"/>
      <c r="PYF215" s="15"/>
      <c r="PYG215" s="15"/>
      <c r="PYH215" s="15"/>
      <c r="PYI215" s="15"/>
      <c r="PYJ215" s="15"/>
      <c r="PYK215" s="15"/>
      <c r="PYL215" s="15"/>
      <c r="PYM215" s="15"/>
      <c r="PYN215" s="15"/>
      <c r="PYO215" s="15"/>
      <c r="PYP215" s="15"/>
      <c r="PYQ215" s="15"/>
      <c r="PYR215" s="15"/>
      <c r="PYS215" s="15"/>
      <c r="PYT215" s="15"/>
      <c r="PYU215" s="15"/>
      <c r="PYV215" s="15"/>
      <c r="PYW215" s="15"/>
      <c r="PYX215" s="15"/>
      <c r="PYY215" s="15"/>
      <c r="PYZ215" s="15"/>
      <c r="PZA215" s="15"/>
      <c r="PZB215" s="15"/>
      <c r="PZC215" s="15"/>
      <c r="PZD215" s="15"/>
      <c r="PZE215" s="15"/>
      <c r="PZF215" s="15"/>
      <c r="PZG215" s="15"/>
      <c r="PZH215" s="15"/>
      <c r="PZI215" s="15"/>
      <c r="PZJ215" s="15"/>
      <c r="PZK215" s="15"/>
      <c r="PZL215" s="15"/>
      <c r="PZM215" s="15"/>
      <c r="PZN215" s="15"/>
      <c r="PZO215" s="15"/>
      <c r="PZP215" s="15"/>
      <c r="PZQ215" s="15"/>
      <c r="PZR215" s="15"/>
      <c r="PZS215" s="15"/>
      <c r="PZT215" s="15"/>
      <c r="PZU215" s="15"/>
      <c r="PZV215" s="15"/>
      <c r="PZW215" s="15"/>
      <c r="PZX215" s="15"/>
      <c r="PZY215" s="15"/>
      <c r="PZZ215" s="15"/>
      <c r="QAA215" s="15"/>
      <c r="QAB215" s="15"/>
      <c r="QAC215" s="15"/>
      <c r="QAD215" s="15"/>
      <c r="QAE215" s="15"/>
      <c r="QAF215" s="15"/>
      <c r="QAG215" s="15"/>
      <c r="QAH215" s="15"/>
      <c r="QAI215" s="15"/>
      <c r="QAJ215" s="15"/>
      <c r="QAK215" s="15"/>
      <c r="QAL215" s="15"/>
      <c r="QAM215" s="15"/>
      <c r="QAN215" s="15"/>
      <c r="QAO215" s="15"/>
      <c r="QAP215" s="15"/>
      <c r="QAQ215" s="15"/>
      <c r="QAR215" s="15"/>
      <c r="QAS215" s="15"/>
      <c r="QAT215" s="15"/>
      <c r="QAU215" s="15"/>
      <c r="QAV215" s="15"/>
      <c r="QAW215" s="15"/>
      <c r="QAX215" s="15"/>
      <c r="QAY215" s="15"/>
      <c r="QAZ215" s="15"/>
      <c r="QBA215" s="15"/>
      <c r="QBB215" s="15"/>
      <c r="QBC215" s="15"/>
      <c r="QBD215" s="15"/>
      <c r="QBE215" s="15"/>
      <c r="QBF215" s="15"/>
      <c r="QBG215" s="15"/>
      <c r="QBH215" s="15"/>
      <c r="QBI215" s="15"/>
      <c r="QBJ215" s="15"/>
      <c r="QBK215" s="15"/>
      <c r="QBL215" s="15"/>
      <c r="QBM215" s="15"/>
      <c r="QBN215" s="15"/>
      <c r="QBO215" s="15"/>
      <c r="QBP215" s="15"/>
      <c r="QBQ215" s="15"/>
      <c r="QBR215" s="15"/>
      <c r="QBS215" s="15"/>
      <c r="QBT215" s="15"/>
      <c r="QBU215" s="15"/>
      <c r="QBV215" s="15"/>
      <c r="QBW215" s="15"/>
      <c r="QBX215" s="15"/>
      <c r="QBY215" s="15"/>
      <c r="QBZ215" s="15"/>
      <c r="QCA215" s="15"/>
      <c r="QCB215" s="15"/>
      <c r="QCC215" s="15"/>
      <c r="QCD215" s="15"/>
      <c r="QCE215" s="15"/>
      <c r="QCF215" s="15"/>
      <c r="QCG215" s="15"/>
      <c r="QCH215" s="15"/>
      <c r="QCI215" s="15"/>
      <c r="QCJ215" s="15"/>
      <c r="QCK215" s="15"/>
      <c r="QCL215" s="15"/>
      <c r="QCM215" s="15"/>
      <c r="QCN215" s="15"/>
      <c r="QCO215" s="15"/>
      <c r="QCP215" s="15"/>
      <c r="QCQ215" s="15"/>
      <c r="QCR215" s="15"/>
      <c r="QCS215" s="15"/>
      <c r="QCT215" s="15"/>
      <c r="QCU215" s="15"/>
      <c r="QCV215" s="15"/>
      <c r="QCW215" s="15"/>
      <c r="QCX215" s="15"/>
      <c r="QCY215" s="15"/>
      <c r="QCZ215" s="15"/>
      <c r="QDA215" s="15"/>
      <c r="QDB215" s="15"/>
      <c r="QDC215" s="15"/>
      <c r="QDD215" s="15"/>
      <c r="QDE215" s="15"/>
      <c r="QDF215" s="15"/>
      <c r="QDG215" s="15"/>
      <c r="QDH215" s="15"/>
      <c r="QDI215" s="15"/>
      <c r="QDJ215" s="15"/>
      <c r="QDK215" s="15"/>
      <c r="QDL215" s="15"/>
      <c r="QDM215" s="15"/>
      <c r="QDN215" s="15"/>
      <c r="QDO215" s="15"/>
      <c r="QDP215" s="15"/>
      <c r="QDQ215" s="15"/>
      <c r="QDR215" s="15"/>
      <c r="QDS215" s="15"/>
      <c r="QDT215" s="15"/>
      <c r="QDU215" s="15"/>
      <c r="QDV215" s="15"/>
      <c r="QDW215" s="15"/>
      <c r="QDX215" s="15"/>
      <c r="QDY215" s="15"/>
      <c r="QDZ215" s="15"/>
      <c r="QEA215" s="15"/>
      <c r="QEB215" s="15"/>
      <c r="QEC215" s="15"/>
      <c r="QED215" s="15"/>
      <c r="QEE215" s="15"/>
      <c r="QEF215" s="15"/>
      <c r="QEG215" s="15"/>
      <c r="QEH215" s="15"/>
      <c r="QEI215" s="15"/>
      <c r="QEJ215" s="15"/>
      <c r="QEK215" s="15"/>
      <c r="QEL215" s="15"/>
      <c r="QEM215" s="15"/>
      <c r="QEN215" s="15"/>
      <c r="QEO215" s="15"/>
      <c r="QEP215" s="15"/>
      <c r="QEQ215" s="15"/>
      <c r="QER215" s="15"/>
      <c r="QES215" s="15"/>
      <c r="QET215" s="15"/>
      <c r="QEU215" s="15"/>
      <c r="QEV215" s="15"/>
      <c r="QEW215" s="15"/>
      <c r="QEX215" s="15"/>
      <c r="QEY215" s="15"/>
      <c r="QEZ215" s="15"/>
      <c r="QFA215" s="15"/>
      <c r="QFB215" s="15"/>
      <c r="QFC215" s="15"/>
      <c r="QFD215" s="15"/>
      <c r="QFE215" s="15"/>
      <c r="QFF215" s="15"/>
      <c r="QFG215" s="15"/>
      <c r="QFH215" s="15"/>
      <c r="QFI215" s="15"/>
      <c r="QFJ215" s="15"/>
      <c r="QFK215" s="15"/>
      <c r="QFL215" s="15"/>
      <c r="QFM215" s="15"/>
      <c r="QFN215" s="15"/>
      <c r="QFO215" s="15"/>
      <c r="QFP215" s="15"/>
      <c r="QFQ215" s="15"/>
      <c r="QFR215" s="15"/>
      <c r="QFS215" s="15"/>
      <c r="QFT215" s="15"/>
      <c r="QFU215" s="15"/>
      <c r="QFV215" s="15"/>
      <c r="QFW215" s="15"/>
      <c r="QFX215" s="15"/>
      <c r="QFY215" s="15"/>
      <c r="QFZ215" s="15"/>
      <c r="QGA215" s="15"/>
      <c r="QGB215" s="15"/>
      <c r="QGC215" s="15"/>
      <c r="QGD215" s="15"/>
      <c r="QGE215" s="15"/>
      <c r="QGF215" s="15"/>
      <c r="QGG215" s="15"/>
      <c r="QGH215" s="15"/>
      <c r="QGI215" s="15"/>
      <c r="QGJ215" s="15"/>
      <c r="QGK215" s="15"/>
      <c r="QGL215" s="15"/>
      <c r="QGM215" s="15"/>
      <c r="QGN215" s="15"/>
      <c r="QGO215" s="15"/>
      <c r="QGP215" s="15"/>
      <c r="QGQ215" s="15"/>
      <c r="QGR215" s="15"/>
      <c r="QGS215" s="15"/>
      <c r="QGT215" s="15"/>
      <c r="QGU215" s="15"/>
      <c r="QGV215" s="15"/>
      <c r="QGW215" s="15"/>
      <c r="QGX215" s="15"/>
      <c r="QGY215" s="15"/>
      <c r="QGZ215" s="15"/>
      <c r="QHA215" s="15"/>
      <c r="QHB215" s="15"/>
      <c r="QHC215" s="15"/>
      <c r="QHD215" s="15"/>
      <c r="QHE215" s="15"/>
      <c r="QHF215" s="15"/>
      <c r="QHG215" s="15"/>
      <c r="QHH215" s="15"/>
      <c r="QHI215" s="15"/>
      <c r="QHJ215" s="15"/>
      <c r="QHK215" s="15"/>
      <c r="QHL215" s="15"/>
      <c r="QHM215" s="15"/>
      <c r="QHN215" s="15"/>
      <c r="QHO215" s="15"/>
      <c r="QHP215" s="15"/>
      <c r="QHQ215" s="15"/>
      <c r="QHR215" s="15"/>
      <c r="QHS215" s="15"/>
      <c r="QHT215" s="15"/>
      <c r="QHU215" s="15"/>
      <c r="QHV215" s="15"/>
      <c r="QHW215" s="15"/>
      <c r="QHX215" s="15"/>
      <c r="QHY215" s="15"/>
      <c r="QHZ215" s="15"/>
      <c r="QIA215" s="15"/>
      <c r="QIB215" s="15"/>
      <c r="QIC215" s="15"/>
      <c r="QID215" s="15"/>
      <c r="QIE215" s="15"/>
      <c r="QIF215" s="15"/>
      <c r="QIG215" s="15"/>
      <c r="QIH215" s="15"/>
      <c r="QII215" s="15"/>
      <c r="QIJ215" s="15"/>
      <c r="QIK215" s="15"/>
      <c r="QIL215" s="15"/>
      <c r="QIM215" s="15"/>
      <c r="QIN215" s="15"/>
      <c r="QIO215" s="15"/>
      <c r="QIP215" s="15"/>
      <c r="QIQ215" s="15"/>
      <c r="QIR215" s="15"/>
      <c r="QIS215" s="15"/>
      <c r="QIT215" s="15"/>
      <c r="QIU215" s="15"/>
      <c r="QIV215" s="15"/>
      <c r="QIW215" s="15"/>
      <c r="QIX215" s="15"/>
      <c r="QIY215" s="15"/>
      <c r="QIZ215" s="15"/>
      <c r="QJA215" s="15"/>
      <c r="QJB215" s="15"/>
      <c r="QJC215" s="15"/>
      <c r="QJD215" s="15"/>
      <c r="QJE215" s="15"/>
      <c r="QJF215" s="15"/>
      <c r="QJG215" s="15"/>
      <c r="QJH215" s="15"/>
      <c r="QJI215" s="15"/>
      <c r="QJJ215" s="15"/>
      <c r="QJK215" s="15"/>
      <c r="QJL215" s="15"/>
      <c r="QJM215" s="15"/>
      <c r="QJN215" s="15"/>
      <c r="QJO215" s="15"/>
      <c r="QJP215" s="15"/>
      <c r="QJQ215" s="15"/>
      <c r="QJR215" s="15"/>
      <c r="QJS215" s="15"/>
      <c r="QJT215" s="15"/>
      <c r="QJU215" s="15"/>
      <c r="QJV215" s="15"/>
      <c r="QJW215" s="15"/>
      <c r="QJX215" s="15"/>
      <c r="QJY215" s="15"/>
      <c r="QJZ215" s="15"/>
      <c r="QKA215" s="15"/>
      <c r="QKB215" s="15"/>
      <c r="QKC215" s="15"/>
      <c r="QKD215" s="15"/>
      <c r="QKE215" s="15"/>
      <c r="QKF215" s="15"/>
      <c r="QKG215" s="15"/>
      <c r="QKH215" s="15"/>
      <c r="QKI215" s="15"/>
      <c r="QKJ215" s="15"/>
      <c r="QKK215" s="15"/>
      <c r="QKL215" s="15"/>
      <c r="QKM215" s="15"/>
      <c r="QKN215" s="15"/>
      <c r="QKO215" s="15"/>
      <c r="QKP215" s="15"/>
      <c r="QKQ215" s="15"/>
      <c r="QKR215" s="15"/>
      <c r="QKS215" s="15"/>
      <c r="QKT215" s="15"/>
      <c r="QKU215" s="15"/>
      <c r="QKV215" s="15"/>
      <c r="QKW215" s="15"/>
      <c r="QKX215" s="15"/>
      <c r="QKY215" s="15"/>
      <c r="QKZ215" s="15"/>
      <c r="QLA215" s="15"/>
      <c r="QLB215" s="15"/>
      <c r="QLC215" s="15"/>
      <c r="QLD215" s="15"/>
      <c r="QLE215" s="15"/>
      <c r="QLF215" s="15"/>
      <c r="QLG215" s="15"/>
      <c r="QLH215" s="15"/>
      <c r="QLI215" s="15"/>
      <c r="QLJ215" s="15"/>
      <c r="QLK215" s="15"/>
      <c r="QLL215" s="15"/>
      <c r="QLM215" s="15"/>
      <c r="QLN215" s="15"/>
      <c r="QLO215" s="15"/>
      <c r="QLP215" s="15"/>
      <c r="QLQ215" s="15"/>
      <c r="QLR215" s="15"/>
      <c r="QLS215" s="15"/>
      <c r="QLT215" s="15"/>
      <c r="QLU215" s="15"/>
      <c r="QLV215" s="15"/>
      <c r="QLW215" s="15"/>
      <c r="QLX215" s="15"/>
      <c r="QLY215" s="15"/>
      <c r="QLZ215" s="15"/>
      <c r="QMA215" s="15"/>
      <c r="QMB215" s="15"/>
      <c r="QMC215" s="15"/>
      <c r="QMD215" s="15"/>
      <c r="QME215" s="15"/>
      <c r="QMF215" s="15"/>
      <c r="QMG215" s="15"/>
      <c r="QMH215" s="15"/>
      <c r="QMI215" s="15"/>
      <c r="QMJ215" s="15"/>
      <c r="QMK215" s="15"/>
      <c r="QML215" s="15"/>
      <c r="QMM215" s="15"/>
      <c r="QMN215" s="15"/>
      <c r="QMO215" s="15"/>
      <c r="QMP215" s="15"/>
      <c r="QMQ215" s="15"/>
      <c r="QMR215" s="15"/>
      <c r="QMS215" s="15"/>
      <c r="QMT215" s="15"/>
      <c r="QMU215" s="15"/>
      <c r="QMV215" s="15"/>
      <c r="QMW215" s="15"/>
      <c r="QMX215" s="15"/>
      <c r="QMY215" s="15"/>
      <c r="QMZ215" s="15"/>
      <c r="QNA215" s="15"/>
      <c r="QNB215" s="15"/>
      <c r="QNC215" s="15"/>
      <c r="QND215" s="15"/>
      <c r="QNE215" s="15"/>
      <c r="QNF215" s="15"/>
      <c r="QNG215" s="15"/>
      <c r="QNH215" s="15"/>
      <c r="QNI215" s="15"/>
      <c r="QNJ215" s="15"/>
      <c r="QNK215" s="15"/>
      <c r="QNL215" s="15"/>
      <c r="QNM215" s="15"/>
      <c r="QNN215" s="15"/>
      <c r="QNO215" s="15"/>
      <c r="QNP215" s="15"/>
      <c r="QNQ215" s="15"/>
      <c r="QNR215" s="15"/>
      <c r="QNS215" s="15"/>
      <c r="QNT215" s="15"/>
      <c r="QNU215" s="15"/>
      <c r="QNV215" s="15"/>
      <c r="QNW215" s="15"/>
      <c r="QNX215" s="15"/>
      <c r="QNY215" s="15"/>
      <c r="QNZ215" s="15"/>
      <c r="QOA215" s="15"/>
      <c r="QOB215" s="15"/>
      <c r="QOC215" s="15"/>
      <c r="QOD215" s="15"/>
      <c r="QOE215" s="15"/>
      <c r="QOF215" s="15"/>
      <c r="QOG215" s="15"/>
      <c r="QOH215" s="15"/>
      <c r="QOI215" s="15"/>
      <c r="QOJ215" s="15"/>
      <c r="QOK215" s="15"/>
      <c r="QOL215" s="15"/>
      <c r="QOM215" s="15"/>
      <c r="QON215" s="15"/>
      <c r="QOO215" s="15"/>
      <c r="QOP215" s="15"/>
      <c r="QOQ215" s="15"/>
      <c r="QOR215" s="15"/>
      <c r="QOS215" s="15"/>
      <c r="QOT215" s="15"/>
      <c r="QOU215" s="15"/>
      <c r="QOV215" s="15"/>
      <c r="QOW215" s="15"/>
      <c r="QOX215" s="15"/>
      <c r="QOY215" s="15"/>
      <c r="QOZ215" s="15"/>
      <c r="QPA215" s="15"/>
      <c r="QPB215" s="15"/>
      <c r="QPC215" s="15"/>
      <c r="QPD215" s="15"/>
      <c r="QPE215" s="15"/>
      <c r="QPF215" s="15"/>
      <c r="QPG215" s="15"/>
      <c r="QPH215" s="15"/>
      <c r="QPI215" s="15"/>
      <c r="QPJ215" s="15"/>
      <c r="QPK215" s="15"/>
      <c r="QPL215" s="15"/>
      <c r="QPM215" s="15"/>
      <c r="QPN215" s="15"/>
      <c r="QPO215" s="15"/>
      <c r="QPP215" s="15"/>
      <c r="QPQ215" s="15"/>
      <c r="QPR215" s="15"/>
      <c r="QPS215" s="15"/>
      <c r="QPT215" s="15"/>
      <c r="QPU215" s="15"/>
      <c r="QPV215" s="15"/>
      <c r="QPW215" s="15"/>
      <c r="QPX215" s="15"/>
      <c r="QPY215" s="15"/>
      <c r="QPZ215" s="15"/>
      <c r="QQA215" s="15"/>
      <c r="QQB215" s="15"/>
      <c r="QQC215" s="15"/>
      <c r="QQD215" s="15"/>
      <c r="QQE215" s="15"/>
      <c r="QQF215" s="15"/>
      <c r="QQG215" s="15"/>
      <c r="QQH215" s="15"/>
      <c r="QQI215" s="15"/>
      <c r="QQJ215" s="15"/>
      <c r="QQK215" s="15"/>
      <c r="QQL215" s="15"/>
      <c r="QQM215" s="15"/>
      <c r="QQN215" s="15"/>
      <c r="QQO215" s="15"/>
      <c r="QQP215" s="15"/>
      <c r="QQQ215" s="15"/>
      <c r="QQR215" s="15"/>
      <c r="QQS215" s="15"/>
      <c r="QQT215" s="15"/>
      <c r="QQU215" s="15"/>
      <c r="QQV215" s="15"/>
      <c r="QQW215" s="15"/>
      <c r="QQX215" s="15"/>
      <c r="QQY215" s="15"/>
      <c r="QQZ215" s="15"/>
      <c r="QRA215" s="15"/>
      <c r="QRB215" s="15"/>
      <c r="QRC215" s="15"/>
      <c r="QRD215" s="15"/>
      <c r="QRE215" s="15"/>
      <c r="QRF215" s="15"/>
      <c r="QRG215" s="15"/>
      <c r="QRH215" s="15"/>
      <c r="QRI215" s="15"/>
      <c r="QRJ215" s="15"/>
      <c r="QRK215" s="15"/>
      <c r="QRL215" s="15"/>
      <c r="QRM215" s="15"/>
      <c r="QRN215" s="15"/>
      <c r="QRO215" s="15"/>
      <c r="QRP215" s="15"/>
      <c r="QRQ215" s="15"/>
      <c r="QRR215" s="15"/>
      <c r="QRS215" s="15"/>
      <c r="QRT215" s="15"/>
      <c r="QRU215" s="15"/>
      <c r="QRV215" s="15"/>
      <c r="QRW215" s="15"/>
      <c r="QRX215" s="15"/>
      <c r="QRY215" s="15"/>
      <c r="QRZ215" s="15"/>
      <c r="QSA215" s="15"/>
      <c r="QSB215" s="15"/>
      <c r="QSC215" s="15"/>
      <c r="QSD215" s="15"/>
      <c r="QSE215" s="15"/>
      <c r="QSF215" s="15"/>
      <c r="QSG215" s="15"/>
      <c r="QSH215" s="15"/>
      <c r="QSI215" s="15"/>
      <c r="QSJ215" s="15"/>
      <c r="QSK215" s="15"/>
      <c r="QSL215" s="15"/>
      <c r="QSM215" s="15"/>
      <c r="QSN215" s="15"/>
      <c r="QSO215" s="15"/>
      <c r="QSP215" s="15"/>
      <c r="QSQ215" s="15"/>
      <c r="QSR215" s="15"/>
      <c r="QSS215" s="15"/>
      <c r="QST215" s="15"/>
      <c r="QSU215" s="15"/>
      <c r="QSV215" s="15"/>
      <c r="QSW215" s="15"/>
      <c r="QSX215" s="15"/>
      <c r="QSY215" s="15"/>
      <c r="QSZ215" s="15"/>
      <c r="QTA215" s="15"/>
      <c r="QTB215" s="15"/>
      <c r="QTC215" s="15"/>
      <c r="QTD215" s="15"/>
      <c r="QTE215" s="15"/>
      <c r="QTF215" s="15"/>
      <c r="QTG215" s="15"/>
      <c r="QTH215" s="15"/>
      <c r="QTI215" s="15"/>
      <c r="QTJ215" s="15"/>
      <c r="QTK215" s="15"/>
      <c r="QTL215" s="15"/>
      <c r="QTM215" s="15"/>
      <c r="QTN215" s="15"/>
      <c r="QTO215" s="15"/>
      <c r="QTP215" s="15"/>
      <c r="QTQ215" s="15"/>
      <c r="QTR215" s="15"/>
      <c r="QTS215" s="15"/>
      <c r="QTT215" s="15"/>
      <c r="QTU215" s="15"/>
      <c r="QTV215" s="15"/>
      <c r="QTW215" s="15"/>
      <c r="QTX215" s="15"/>
      <c r="QTY215" s="15"/>
      <c r="QTZ215" s="15"/>
      <c r="QUA215" s="15"/>
      <c r="QUB215" s="15"/>
      <c r="QUC215" s="15"/>
      <c r="QUD215" s="15"/>
      <c r="QUE215" s="15"/>
      <c r="QUF215" s="15"/>
      <c r="QUG215" s="15"/>
      <c r="QUH215" s="15"/>
      <c r="QUI215" s="15"/>
      <c r="QUJ215" s="15"/>
      <c r="QUK215" s="15"/>
      <c r="QUL215" s="15"/>
      <c r="QUM215" s="15"/>
      <c r="QUN215" s="15"/>
      <c r="QUO215" s="15"/>
      <c r="QUP215" s="15"/>
      <c r="QUQ215" s="15"/>
      <c r="QUR215" s="15"/>
      <c r="QUS215" s="15"/>
      <c r="QUT215" s="15"/>
      <c r="QUU215" s="15"/>
      <c r="QUV215" s="15"/>
      <c r="QUW215" s="15"/>
      <c r="QUX215" s="15"/>
      <c r="QUY215" s="15"/>
      <c r="QUZ215" s="15"/>
      <c r="QVA215" s="15"/>
      <c r="QVB215" s="15"/>
      <c r="QVC215" s="15"/>
      <c r="QVD215" s="15"/>
      <c r="QVE215" s="15"/>
      <c r="QVF215" s="15"/>
      <c r="QVG215" s="15"/>
      <c r="QVH215" s="15"/>
      <c r="QVI215" s="15"/>
      <c r="QVJ215" s="15"/>
      <c r="QVK215" s="15"/>
      <c r="QVL215" s="15"/>
      <c r="QVM215" s="15"/>
      <c r="QVN215" s="15"/>
      <c r="QVO215" s="15"/>
      <c r="QVP215" s="15"/>
      <c r="QVQ215" s="15"/>
      <c r="QVR215" s="15"/>
      <c r="QVS215" s="15"/>
      <c r="QVT215" s="15"/>
      <c r="QVU215" s="15"/>
      <c r="QVV215" s="15"/>
      <c r="QVW215" s="15"/>
      <c r="QVX215" s="15"/>
      <c r="QVY215" s="15"/>
      <c r="QVZ215" s="15"/>
      <c r="QWA215" s="15"/>
      <c r="QWB215" s="15"/>
      <c r="QWC215" s="15"/>
      <c r="QWD215" s="15"/>
      <c r="QWE215" s="15"/>
      <c r="QWF215" s="15"/>
      <c r="QWG215" s="15"/>
      <c r="QWH215" s="15"/>
      <c r="QWI215" s="15"/>
      <c r="QWJ215" s="15"/>
      <c r="QWK215" s="15"/>
      <c r="QWL215" s="15"/>
      <c r="QWM215" s="15"/>
      <c r="QWN215" s="15"/>
      <c r="QWO215" s="15"/>
      <c r="QWP215" s="15"/>
      <c r="QWQ215" s="15"/>
      <c r="QWR215" s="15"/>
      <c r="QWS215" s="15"/>
      <c r="QWT215" s="15"/>
      <c r="QWU215" s="15"/>
      <c r="QWV215" s="15"/>
      <c r="QWW215" s="15"/>
      <c r="QWX215" s="15"/>
      <c r="QWY215" s="15"/>
      <c r="QWZ215" s="15"/>
      <c r="QXA215" s="15"/>
      <c r="QXB215" s="15"/>
      <c r="QXC215" s="15"/>
      <c r="QXD215" s="15"/>
      <c r="QXE215" s="15"/>
      <c r="QXF215" s="15"/>
      <c r="QXG215" s="15"/>
      <c r="QXH215" s="15"/>
      <c r="QXI215" s="15"/>
      <c r="QXJ215" s="15"/>
      <c r="QXK215" s="15"/>
      <c r="QXL215" s="15"/>
      <c r="QXM215" s="15"/>
      <c r="QXN215" s="15"/>
      <c r="QXO215" s="15"/>
      <c r="QXP215" s="15"/>
      <c r="QXQ215" s="15"/>
      <c r="QXR215" s="15"/>
      <c r="QXS215" s="15"/>
      <c r="QXT215" s="15"/>
      <c r="QXU215" s="15"/>
      <c r="QXV215" s="15"/>
      <c r="QXW215" s="15"/>
      <c r="QXX215" s="15"/>
      <c r="QXY215" s="15"/>
      <c r="QXZ215" s="15"/>
      <c r="QYA215" s="15"/>
      <c r="QYB215" s="15"/>
      <c r="QYC215" s="15"/>
      <c r="QYD215" s="15"/>
      <c r="QYE215" s="15"/>
      <c r="QYF215" s="15"/>
      <c r="QYG215" s="15"/>
      <c r="QYH215" s="15"/>
      <c r="QYI215" s="15"/>
      <c r="QYJ215" s="15"/>
      <c r="QYK215" s="15"/>
      <c r="QYL215" s="15"/>
      <c r="QYM215" s="15"/>
      <c r="QYN215" s="15"/>
      <c r="QYO215" s="15"/>
      <c r="QYP215" s="15"/>
      <c r="QYQ215" s="15"/>
      <c r="QYR215" s="15"/>
      <c r="QYS215" s="15"/>
      <c r="QYT215" s="15"/>
      <c r="QYU215" s="15"/>
      <c r="QYV215" s="15"/>
      <c r="QYW215" s="15"/>
      <c r="QYX215" s="15"/>
      <c r="QYY215" s="15"/>
      <c r="QYZ215" s="15"/>
      <c r="QZA215" s="15"/>
      <c r="QZB215" s="15"/>
      <c r="QZC215" s="15"/>
      <c r="QZD215" s="15"/>
      <c r="QZE215" s="15"/>
      <c r="QZF215" s="15"/>
      <c r="QZG215" s="15"/>
      <c r="QZH215" s="15"/>
      <c r="QZI215" s="15"/>
      <c r="QZJ215" s="15"/>
      <c r="QZK215" s="15"/>
      <c r="QZL215" s="15"/>
      <c r="QZM215" s="15"/>
      <c r="QZN215" s="15"/>
      <c r="QZO215" s="15"/>
      <c r="QZP215" s="15"/>
      <c r="QZQ215" s="15"/>
      <c r="QZR215" s="15"/>
      <c r="QZS215" s="15"/>
      <c r="QZT215" s="15"/>
      <c r="QZU215" s="15"/>
      <c r="QZV215" s="15"/>
      <c r="QZW215" s="15"/>
      <c r="QZX215" s="15"/>
      <c r="QZY215" s="15"/>
      <c r="QZZ215" s="15"/>
      <c r="RAA215" s="15"/>
      <c r="RAB215" s="15"/>
      <c r="RAC215" s="15"/>
      <c r="RAD215" s="15"/>
      <c r="RAE215" s="15"/>
      <c r="RAF215" s="15"/>
      <c r="RAG215" s="15"/>
      <c r="RAH215" s="15"/>
      <c r="RAI215" s="15"/>
      <c r="RAJ215" s="15"/>
      <c r="RAK215" s="15"/>
      <c r="RAL215" s="15"/>
      <c r="RAM215" s="15"/>
      <c r="RAN215" s="15"/>
      <c r="RAO215" s="15"/>
      <c r="RAP215" s="15"/>
      <c r="RAQ215" s="15"/>
      <c r="RAR215" s="15"/>
      <c r="RAS215" s="15"/>
      <c r="RAT215" s="15"/>
      <c r="RAU215" s="15"/>
      <c r="RAV215" s="15"/>
      <c r="RAW215" s="15"/>
      <c r="RAX215" s="15"/>
      <c r="RAY215" s="15"/>
      <c r="RAZ215" s="15"/>
      <c r="RBA215" s="15"/>
      <c r="RBB215" s="15"/>
      <c r="RBC215" s="15"/>
      <c r="RBD215" s="15"/>
      <c r="RBE215" s="15"/>
      <c r="RBF215" s="15"/>
      <c r="RBG215" s="15"/>
      <c r="RBH215" s="15"/>
      <c r="RBI215" s="15"/>
      <c r="RBJ215" s="15"/>
      <c r="RBK215" s="15"/>
      <c r="RBL215" s="15"/>
      <c r="RBM215" s="15"/>
      <c r="RBN215" s="15"/>
      <c r="RBO215" s="15"/>
      <c r="RBP215" s="15"/>
      <c r="RBQ215" s="15"/>
      <c r="RBR215" s="15"/>
      <c r="RBS215" s="15"/>
      <c r="RBT215" s="15"/>
      <c r="RBU215" s="15"/>
      <c r="RBV215" s="15"/>
      <c r="RBW215" s="15"/>
      <c r="RBX215" s="15"/>
      <c r="RBY215" s="15"/>
      <c r="RBZ215" s="15"/>
      <c r="RCA215" s="15"/>
      <c r="RCB215" s="15"/>
      <c r="RCC215" s="15"/>
      <c r="RCD215" s="15"/>
      <c r="RCE215" s="15"/>
      <c r="RCF215" s="15"/>
      <c r="RCG215" s="15"/>
      <c r="RCH215" s="15"/>
      <c r="RCI215" s="15"/>
      <c r="RCJ215" s="15"/>
      <c r="RCK215" s="15"/>
      <c r="RCL215" s="15"/>
      <c r="RCM215" s="15"/>
      <c r="RCN215" s="15"/>
      <c r="RCO215" s="15"/>
      <c r="RCP215" s="15"/>
      <c r="RCQ215" s="15"/>
      <c r="RCR215" s="15"/>
      <c r="RCS215" s="15"/>
      <c r="RCT215" s="15"/>
      <c r="RCU215" s="15"/>
      <c r="RCV215" s="15"/>
      <c r="RCW215" s="15"/>
      <c r="RCX215" s="15"/>
      <c r="RCY215" s="15"/>
      <c r="RCZ215" s="15"/>
      <c r="RDA215" s="15"/>
      <c r="RDB215" s="15"/>
      <c r="RDC215" s="15"/>
      <c r="RDD215" s="15"/>
      <c r="RDE215" s="15"/>
      <c r="RDF215" s="15"/>
      <c r="RDG215" s="15"/>
      <c r="RDH215" s="15"/>
      <c r="RDI215" s="15"/>
      <c r="RDJ215" s="15"/>
      <c r="RDK215" s="15"/>
      <c r="RDL215" s="15"/>
      <c r="RDM215" s="15"/>
      <c r="RDN215" s="15"/>
      <c r="RDO215" s="15"/>
      <c r="RDP215" s="15"/>
      <c r="RDQ215" s="15"/>
      <c r="RDR215" s="15"/>
      <c r="RDS215" s="15"/>
      <c r="RDT215" s="15"/>
      <c r="RDU215" s="15"/>
      <c r="RDV215" s="15"/>
      <c r="RDW215" s="15"/>
      <c r="RDX215" s="15"/>
      <c r="RDY215" s="15"/>
      <c r="RDZ215" s="15"/>
      <c r="REA215" s="15"/>
      <c r="REB215" s="15"/>
      <c r="REC215" s="15"/>
      <c r="RED215" s="15"/>
      <c r="REE215" s="15"/>
      <c r="REF215" s="15"/>
      <c r="REG215" s="15"/>
      <c r="REH215" s="15"/>
      <c r="REI215" s="15"/>
      <c r="REJ215" s="15"/>
      <c r="REK215" s="15"/>
      <c r="REL215" s="15"/>
      <c r="REM215" s="15"/>
      <c r="REN215" s="15"/>
      <c r="REO215" s="15"/>
      <c r="REP215" s="15"/>
      <c r="REQ215" s="15"/>
      <c r="RER215" s="15"/>
      <c r="RES215" s="15"/>
      <c r="RET215" s="15"/>
      <c r="REU215" s="15"/>
      <c r="REV215" s="15"/>
      <c r="REW215" s="15"/>
      <c r="REX215" s="15"/>
      <c r="REY215" s="15"/>
      <c r="REZ215" s="15"/>
      <c r="RFA215" s="15"/>
      <c r="RFB215" s="15"/>
      <c r="RFC215" s="15"/>
      <c r="RFD215" s="15"/>
      <c r="RFE215" s="15"/>
      <c r="RFF215" s="15"/>
      <c r="RFG215" s="15"/>
      <c r="RFH215" s="15"/>
      <c r="RFI215" s="15"/>
      <c r="RFJ215" s="15"/>
      <c r="RFK215" s="15"/>
      <c r="RFL215" s="15"/>
      <c r="RFM215" s="15"/>
      <c r="RFN215" s="15"/>
      <c r="RFO215" s="15"/>
      <c r="RFP215" s="15"/>
      <c r="RFQ215" s="15"/>
      <c r="RFR215" s="15"/>
      <c r="RFS215" s="15"/>
      <c r="RFT215" s="15"/>
      <c r="RFU215" s="15"/>
      <c r="RFV215" s="15"/>
      <c r="RFW215" s="15"/>
      <c r="RFX215" s="15"/>
      <c r="RFY215" s="15"/>
      <c r="RFZ215" s="15"/>
      <c r="RGA215" s="15"/>
      <c r="RGB215" s="15"/>
      <c r="RGC215" s="15"/>
      <c r="RGD215" s="15"/>
      <c r="RGE215" s="15"/>
      <c r="RGF215" s="15"/>
      <c r="RGG215" s="15"/>
      <c r="RGH215" s="15"/>
      <c r="RGI215" s="15"/>
      <c r="RGJ215" s="15"/>
      <c r="RGK215" s="15"/>
      <c r="RGL215" s="15"/>
      <c r="RGM215" s="15"/>
      <c r="RGN215" s="15"/>
      <c r="RGO215" s="15"/>
      <c r="RGP215" s="15"/>
      <c r="RGQ215" s="15"/>
      <c r="RGR215" s="15"/>
      <c r="RGS215" s="15"/>
      <c r="RGT215" s="15"/>
      <c r="RGU215" s="15"/>
      <c r="RGV215" s="15"/>
      <c r="RGW215" s="15"/>
      <c r="RGX215" s="15"/>
      <c r="RGY215" s="15"/>
      <c r="RGZ215" s="15"/>
      <c r="RHA215" s="15"/>
      <c r="RHB215" s="15"/>
      <c r="RHC215" s="15"/>
      <c r="RHD215" s="15"/>
      <c r="RHE215" s="15"/>
      <c r="RHF215" s="15"/>
      <c r="RHG215" s="15"/>
      <c r="RHH215" s="15"/>
      <c r="RHI215" s="15"/>
      <c r="RHJ215" s="15"/>
      <c r="RHK215" s="15"/>
      <c r="RHL215" s="15"/>
      <c r="RHM215" s="15"/>
      <c r="RHN215" s="15"/>
      <c r="RHO215" s="15"/>
      <c r="RHP215" s="15"/>
      <c r="RHQ215" s="15"/>
      <c r="RHR215" s="15"/>
      <c r="RHS215" s="15"/>
      <c r="RHT215" s="15"/>
      <c r="RHU215" s="15"/>
      <c r="RHV215" s="15"/>
      <c r="RHW215" s="15"/>
      <c r="RHX215" s="15"/>
      <c r="RHY215" s="15"/>
      <c r="RHZ215" s="15"/>
      <c r="RIA215" s="15"/>
      <c r="RIB215" s="15"/>
      <c r="RIC215" s="15"/>
      <c r="RID215" s="15"/>
      <c r="RIE215" s="15"/>
      <c r="RIF215" s="15"/>
      <c r="RIG215" s="15"/>
      <c r="RIH215" s="15"/>
      <c r="RII215" s="15"/>
      <c r="RIJ215" s="15"/>
      <c r="RIK215" s="15"/>
      <c r="RIL215" s="15"/>
      <c r="RIM215" s="15"/>
      <c r="RIN215" s="15"/>
      <c r="RIO215" s="15"/>
      <c r="RIP215" s="15"/>
      <c r="RIQ215" s="15"/>
      <c r="RIR215" s="15"/>
      <c r="RIS215" s="15"/>
      <c r="RIT215" s="15"/>
      <c r="RIU215" s="15"/>
      <c r="RIV215" s="15"/>
      <c r="RIW215" s="15"/>
      <c r="RIX215" s="15"/>
      <c r="RIY215" s="15"/>
      <c r="RIZ215" s="15"/>
      <c r="RJA215" s="15"/>
      <c r="RJB215" s="15"/>
      <c r="RJC215" s="15"/>
      <c r="RJD215" s="15"/>
      <c r="RJE215" s="15"/>
      <c r="RJF215" s="15"/>
      <c r="RJG215" s="15"/>
      <c r="RJH215" s="15"/>
      <c r="RJI215" s="15"/>
      <c r="RJJ215" s="15"/>
      <c r="RJK215" s="15"/>
      <c r="RJL215" s="15"/>
      <c r="RJM215" s="15"/>
      <c r="RJN215" s="15"/>
      <c r="RJO215" s="15"/>
      <c r="RJP215" s="15"/>
      <c r="RJQ215" s="15"/>
      <c r="RJR215" s="15"/>
      <c r="RJS215" s="15"/>
      <c r="RJT215" s="15"/>
      <c r="RJU215" s="15"/>
      <c r="RJV215" s="15"/>
      <c r="RJW215" s="15"/>
      <c r="RJX215" s="15"/>
      <c r="RJY215" s="15"/>
      <c r="RJZ215" s="15"/>
      <c r="RKA215" s="15"/>
      <c r="RKB215" s="15"/>
      <c r="RKC215" s="15"/>
      <c r="RKD215" s="15"/>
      <c r="RKE215" s="15"/>
      <c r="RKF215" s="15"/>
      <c r="RKG215" s="15"/>
      <c r="RKH215" s="15"/>
      <c r="RKI215" s="15"/>
      <c r="RKJ215" s="15"/>
      <c r="RKK215" s="15"/>
      <c r="RKL215" s="15"/>
      <c r="RKM215" s="15"/>
      <c r="RKN215" s="15"/>
      <c r="RKO215" s="15"/>
      <c r="RKP215" s="15"/>
      <c r="RKQ215" s="15"/>
      <c r="RKR215" s="15"/>
      <c r="RKS215" s="15"/>
      <c r="RKT215" s="15"/>
      <c r="RKU215" s="15"/>
      <c r="RKV215" s="15"/>
      <c r="RKW215" s="15"/>
      <c r="RKX215" s="15"/>
      <c r="RKY215" s="15"/>
      <c r="RKZ215" s="15"/>
      <c r="RLA215" s="15"/>
      <c r="RLB215" s="15"/>
      <c r="RLC215" s="15"/>
      <c r="RLD215" s="15"/>
      <c r="RLE215" s="15"/>
      <c r="RLF215" s="15"/>
      <c r="RLG215" s="15"/>
      <c r="RLH215" s="15"/>
      <c r="RLI215" s="15"/>
      <c r="RLJ215" s="15"/>
      <c r="RLK215" s="15"/>
      <c r="RLL215" s="15"/>
      <c r="RLM215" s="15"/>
      <c r="RLN215" s="15"/>
      <c r="RLO215" s="15"/>
      <c r="RLP215" s="15"/>
      <c r="RLQ215" s="15"/>
      <c r="RLR215" s="15"/>
      <c r="RLS215" s="15"/>
      <c r="RLT215" s="15"/>
      <c r="RLU215" s="15"/>
      <c r="RLV215" s="15"/>
      <c r="RLW215" s="15"/>
      <c r="RLX215" s="15"/>
      <c r="RLY215" s="15"/>
      <c r="RLZ215" s="15"/>
      <c r="RMA215" s="15"/>
      <c r="RMB215" s="15"/>
      <c r="RMC215" s="15"/>
      <c r="RMD215" s="15"/>
      <c r="RME215" s="15"/>
      <c r="RMF215" s="15"/>
      <c r="RMG215" s="15"/>
      <c r="RMH215" s="15"/>
      <c r="RMI215" s="15"/>
      <c r="RMJ215" s="15"/>
      <c r="RMK215" s="15"/>
      <c r="RML215" s="15"/>
      <c r="RMM215" s="15"/>
      <c r="RMN215" s="15"/>
      <c r="RMO215" s="15"/>
      <c r="RMP215" s="15"/>
      <c r="RMQ215" s="15"/>
      <c r="RMR215" s="15"/>
      <c r="RMS215" s="15"/>
      <c r="RMT215" s="15"/>
      <c r="RMU215" s="15"/>
      <c r="RMV215" s="15"/>
      <c r="RMW215" s="15"/>
      <c r="RMX215" s="15"/>
      <c r="RMY215" s="15"/>
      <c r="RMZ215" s="15"/>
      <c r="RNA215" s="15"/>
      <c r="RNB215" s="15"/>
      <c r="RNC215" s="15"/>
      <c r="RND215" s="15"/>
      <c r="RNE215" s="15"/>
      <c r="RNF215" s="15"/>
      <c r="RNG215" s="15"/>
      <c r="RNH215" s="15"/>
      <c r="RNI215" s="15"/>
      <c r="RNJ215" s="15"/>
      <c r="RNK215" s="15"/>
      <c r="RNL215" s="15"/>
      <c r="RNM215" s="15"/>
      <c r="RNN215" s="15"/>
      <c r="RNO215" s="15"/>
      <c r="RNP215" s="15"/>
      <c r="RNQ215" s="15"/>
      <c r="RNR215" s="15"/>
      <c r="RNS215" s="15"/>
      <c r="RNT215" s="15"/>
      <c r="RNU215" s="15"/>
      <c r="RNV215" s="15"/>
      <c r="RNW215" s="15"/>
      <c r="RNX215" s="15"/>
      <c r="RNY215" s="15"/>
      <c r="RNZ215" s="15"/>
      <c r="ROA215" s="15"/>
      <c r="ROB215" s="15"/>
      <c r="ROC215" s="15"/>
      <c r="ROD215" s="15"/>
      <c r="ROE215" s="15"/>
      <c r="ROF215" s="15"/>
      <c r="ROG215" s="15"/>
      <c r="ROH215" s="15"/>
      <c r="ROI215" s="15"/>
      <c r="ROJ215" s="15"/>
      <c r="ROK215" s="15"/>
      <c r="ROL215" s="15"/>
      <c r="ROM215" s="15"/>
      <c r="RON215" s="15"/>
      <c r="ROO215" s="15"/>
      <c r="ROP215" s="15"/>
      <c r="ROQ215" s="15"/>
      <c r="ROR215" s="15"/>
      <c r="ROS215" s="15"/>
      <c r="ROT215" s="15"/>
      <c r="ROU215" s="15"/>
      <c r="ROV215" s="15"/>
      <c r="ROW215" s="15"/>
      <c r="ROX215" s="15"/>
      <c r="ROY215" s="15"/>
      <c r="ROZ215" s="15"/>
      <c r="RPA215" s="15"/>
      <c r="RPB215" s="15"/>
      <c r="RPC215" s="15"/>
      <c r="RPD215" s="15"/>
      <c r="RPE215" s="15"/>
      <c r="RPF215" s="15"/>
      <c r="RPG215" s="15"/>
      <c r="RPH215" s="15"/>
      <c r="RPI215" s="15"/>
      <c r="RPJ215" s="15"/>
      <c r="RPK215" s="15"/>
      <c r="RPL215" s="15"/>
      <c r="RPM215" s="15"/>
      <c r="RPN215" s="15"/>
      <c r="RPO215" s="15"/>
      <c r="RPP215" s="15"/>
      <c r="RPQ215" s="15"/>
      <c r="RPR215" s="15"/>
      <c r="RPS215" s="15"/>
      <c r="RPT215" s="15"/>
      <c r="RPU215" s="15"/>
      <c r="RPV215" s="15"/>
      <c r="RPW215" s="15"/>
      <c r="RPX215" s="15"/>
      <c r="RPY215" s="15"/>
      <c r="RPZ215" s="15"/>
      <c r="RQA215" s="15"/>
      <c r="RQB215" s="15"/>
      <c r="RQC215" s="15"/>
      <c r="RQD215" s="15"/>
      <c r="RQE215" s="15"/>
      <c r="RQF215" s="15"/>
      <c r="RQG215" s="15"/>
      <c r="RQH215" s="15"/>
      <c r="RQI215" s="15"/>
      <c r="RQJ215" s="15"/>
      <c r="RQK215" s="15"/>
      <c r="RQL215" s="15"/>
      <c r="RQM215" s="15"/>
      <c r="RQN215" s="15"/>
      <c r="RQO215" s="15"/>
      <c r="RQP215" s="15"/>
      <c r="RQQ215" s="15"/>
      <c r="RQR215" s="15"/>
      <c r="RQS215" s="15"/>
      <c r="RQT215" s="15"/>
      <c r="RQU215" s="15"/>
      <c r="RQV215" s="15"/>
      <c r="RQW215" s="15"/>
      <c r="RQX215" s="15"/>
      <c r="RQY215" s="15"/>
      <c r="RQZ215" s="15"/>
      <c r="RRA215" s="15"/>
      <c r="RRB215" s="15"/>
      <c r="RRC215" s="15"/>
      <c r="RRD215" s="15"/>
      <c r="RRE215" s="15"/>
      <c r="RRF215" s="15"/>
      <c r="RRG215" s="15"/>
      <c r="RRH215" s="15"/>
      <c r="RRI215" s="15"/>
      <c r="RRJ215" s="15"/>
      <c r="RRK215" s="15"/>
      <c r="RRL215" s="15"/>
      <c r="RRM215" s="15"/>
      <c r="RRN215" s="15"/>
      <c r="RRO215" s="15"/>
      <c r="RRP215" s="15"/>
      <c r="RRQ215" s="15"/>
      <c r="RRR215" s="15"/>
      <c r="RRS215" s="15"/>
      <c r="RRT215" s="15"/>
      <c r="RRU215" s="15"/>
      <c r="RRV215" s="15"/>
      <c r="RRW215" s="15"/>
      <c r="RRX215" s="15"/>
      <c r="RRY215" s="15"/>
      <c r="RRZ215" s="15"/>
      <c r="RSA215" s="15"/>
      <c r="RSB215" s="15"/>
      <c r="RSC215" s="15"/>
      <c r="RSD215" s="15"/>
      <c r="RSE215" s="15"/>
      <c r="RSF215" s="15"/>
      <c r="RSG215" s="15"/>
      <c r="RSH215" s="15"/>
      <c r="RSI215" s="15"/>
      <c r="RSJ215" s="15"/>
      <c r="RSK215" s="15"/>
      <c r="RSL215" s="15"/>
      <c r="RSM215" s="15"/>
      <c r="RSN215" s="15"/>
      <c r="RSO215" s="15"/>
      <c r="RSP215" s="15"/>
      <c r="RSQ215" s="15"/>
      <c r="RSR215" s="15"/>
      <c r="RSS215" s="15"/>
      <c r="RST215" s="15"/>
      <c r="RSU215" s="15"/>
      <c r="RSV215" s="15"/>
      <c r="RSW215" s="15"/>
      <c r="RSX215" s="15"/>
      <c r="RSY215" s="15"/>
      <c r="RSZ215" s="15"/>
      <c r="RTA215" s="15"/>
      <c r="RTB215" s="15"/>
      <c r="RTC215" s="15"/>
      <c r="RTD215" s="15"/>
      <c r="RTE215" s="15"/>
      <c r="RTF215" s="15"/>
      <c r="RTG215" s="15"/>
      <c r="RTH215" s="15"/>
      <c r="RTI215" s="15"/>
      <c r="RTJ215" s="15"/>
      <c r="RTK215" s="15"/>
      <c r="RTL215" s="15"/>
      <c r="RTM215" s="15"/>
      <c r="RTN215" s="15"/>
      <c r="RTO215" s="15"/>
      <c r="RTP215" s="15"/>
      <c r="RTQ215" s="15"/>
      <c r="RTR215" s="15"/>
      <c r="RTS215" s="15"/>
      <c r="RTT215" s="15"/>
      <c r="RTU215" s="15"/>
      <c r="RTV215" s="15"/>
      <c r="RTW215" s="15"/>
      <c r="RTX215" s="15"/>
      <c r="RTY215" s="15"/>
      <c r="RTZ215" s="15"/>
      <c r="RUA215" s="15"/>
      <c r="RUB215" s="15"/>
      <c r="RUC215" s="15"/>
      <c r="RUD215" s="15"/>
      <c r="RUE215" s="15"/>
      <c r="RUF215" s="15"/>
      <c r="RUG215" s="15"/>
      <c r="RUH215" s="15"/>
      <c r="RUI215" s="15"/>
      <c r="RUJ215" s="15"/>
      <c r="RUK215" s="15"/>
      <c r="RUL215" s="15"/>
      <c r="RUM215" s="15"/>
      <c r="RUN215" s="15"/>
      <c r="RUO215" s="15"/>
      <c r="RUP215" s="15"/>
      <c r="RUQ215" s="15"/>
      <c r="RUR215" s="15"/>
      <c r="RUS215" s="15"/>
      <c r="RUT215" s="15"/>
      <c r="RUU215" s="15"/>
      <c r="RUV215" s="15"/>
      <c r="RUW215" s="15"/>
      <c r="RUX215" s="15"/>
      <c r="RUY215" s="15"/>
      <c r="RUZ215" s="15"/>
      <c r="RVA215" s="15"/>
      <c r="RVB215" s="15"/>
      <c r="RVC215" s="15"/>
      <c r="RVD215" s="15"/>
      <c r="RVE215" s="15"/>
      <c r="RVF215" s="15"/>
      <c r="RVG215" s="15"/>
      <c r="RVH215" s="15"/>
      <c r="RVI215" s="15"/>
      <c r="RVJ215" s="15"/>
      <c r="RVK215" s="15"/>
      <c r="RVL215" s="15"/>
      <c r="RVM215" s="15"/>
      <c r="RVN215" s="15"/>
      <c r="RVO215" s="15"/>
      <c r="RVP215" s="15"/>
      <c r="RVQ215" s="15"/>
      <c r="RVR215" s="15"/>
      <c r="RVS215" s="15"/>
      <c r="RVT215" s="15"/>
      <c r="RVU215" s="15"/>
      <c r="RVV215" s="15"/>
      <c r="RVW215" s="15"/>
      <c r="RVX215" s="15"/>
      <c r="RVY215" s="15"/>
      <c r="RVZ215" s="15"/>
      <c r="RWA215" s="15"/>
      <c r="RWB215" s="15"/>
      <c r="RWC215" s="15"/>
      <c r="RWD215" s="15"/>
      <c r="RWE215" s="15"/>
      <c r="RWF215" s="15"/>
      <c r="RWG215" s="15"/>
      <c r="RWH215" s="15"/>
      <c r="RWI215" s="15"/>
      <c r="RWJ215" s="15"/>
      <c r="RWK215" s="15"/>
      <c r="RWL215" s="15"/>
      <c r="RWM215" s="15"/>
      <c r="RWN215" s="15"/>
      <c r="RWO215" s="15"/>
      <c r="RWP215" s="15"/>
      <c r="RWQ215" s="15"/>
      <c r="RWR215" s="15"/>
      <c r="RWS215" s="15"/>
      <c r="RWT215" s="15"/>
      <c r="RWU215" s="15"/>
      <c r="RWV215" s="15"/>
      <c r="RWW215" s="15"/>
      <c r="RWX215" s="15"/>
      <c r="RWY215" s="15"/>
      <c r="RWZ215" s="15"/>
      <c r="RXA215" s="15"/>
      <c r="RXB215" s="15"/>
      <c r="RXC215" s="15"/>
      <c r="RXD215" s="15"/>
      <c r="RXE215" s="15"/>
      <c r="RXF215" s="15"/>
      <c r="RXG215" s="15"/>
      <c r="RXH215" s="15"/>
      <c r="RXI215" s="15"/>
      <c r="RXJ215" s="15"/>
      <c r="RXK215" s="15"/>
      <c r="RXL215" s="15"/>
      <c r="RXM215" s="15"/>
      <c r="RXN215" s="15"/>
      <c r="RXO215" s="15"/>
      <c r="RXP215" s="15"/>
      <c r="RXQ215" s="15"/>
      <c r="RXR215" s="15"/>
      <c r="RXS215" s="15"/>
      <c r="RXT215" s="15"/>
      <c r="RXU215" s="15"/>
      <c r="RXV215" s="15"/>
      <c r="RXW215" s="15"/>
      <c r="RXX215" s="15"/>
      <c r="RXY215" s="15"/>
      <c r="RXZ215" s="15"/>
      <c r="RYA215" s="15"/>
      <c r="RYB215" s="15"/>
      <c r="RYC215" s="15"/>
      <c r="RYD215" s="15"/>
      <c r="RYE215" s="15"/>
      <c r="RYF215" s="15"/>
      <c r="RYG215" s="15"/>
      <c r="RYH215" s="15"/>
      <c r="RYI215" s="15"/>
      <c r="RYJ215" s="15"/>
      <c r="RYK215" s="15"/>
      <c r="RYL215" s="15"/>
      <c r="RYM215" s="15"/>
      <c r="RYN215" s="15"/>
      <c r="RYO215" s="15"/>
      <c r="RYP215" s="15"/>
      <c r="RYQ215" s="15"/>
      <c r="RYR215" s="15"/>
      <c r="RYS215" s="15"/>
      <c r="RYT215" s="15"/>
      <c r="RYU215" s="15"/>
      <c r="RYV215" s="15"/>
      <c r="RYW215" s="15"/>
      <c r="RYX215" s="15"/>
      <c r="RYY215" s="15"/>
      <c r="RYZ215" s="15"/>
      <c r="RZA215" s="15"/>
      <c r="RZB215" s="15"/>
      <c r="RZC215" s="15"/>
      <c r="RZD215" s="15"/>
      <c r="RZE215" s="15"/>
      <c r="RZF215" s="15"/>
      <c r="RZG215" s="15"/>
      <c r="RZH215" s="15"/>
      <c r="RZI215" s="15"/>
      <c r="RZJ215" s="15"/>
      <c r="RZK215" s="15"/>
      <c r="RZL215" s="15"/>
      <c r="RZM215" s="15"/>
      <c r="RZN215" s="15"/>
      <c r="RZO215" s="15"/>
      <c r="RZP215" s="15"/>
      <c r="RZQ215" s="15"/>
      <c r="RZR215" s="15"/>
      <c r="RZS215" s="15"/>
      <c r="RZT215" s="15"/>
      <c r="RZU215" s="15"/>
      <c r="RZV215" s="15"/>
      <c r="RZW215" s="15"/>
      <c r="RZX215" s="15"/>
      <c r="RZY215" s="15"/>
      <c r="RZZ215" s="15"/>
      <c r="SAA215" s="15"/>
      <c r="SAB215" s="15"/>
      <c r="SAC215" s="15"/>
      <c r="SAD215" s="15"/>
      <c r="SAE215" s="15"/>
      <c r="SAF215" s="15"/>
      <c r="SAG215" s="15"/>
      <c r="SAH215" s="15"/>
      <c r="SAI215" s="15"/>
      <c r="SAJ215" s="15"/>
      <c r="SAK215" s="15"/>
      <c r="SAL215" s="15"/>
      <c r="SAM215" s="15"/>
      <c r="SAN215" s="15"/>
      <c r="SAO215" s="15"/>
      <c r="SAP215" s="15"/>
      <c r="SAQ215" s="15"/>
      <c r="SAR215" s="15"/>
      <c r="SAS215" s="15"/>
      <c r="SAT215" s="15"/>
      <c r="SAU215" s="15"/>
      <c r="SAV215" s="15"/>
      <c r="SAW215" s="15"/>
      <c r="SAX215" s="15"/>
      <c r="SAY215" s="15"/>
      <c r="SAZ215" s="15"/>
      <c r="SBA215" s="15"/>
      <c r="SBB215" s="15"/>
      <c r="SBC215" s="15"/>
      <c r="SBD215" s="15"/>
      <c r="SBE215" s="15"/>
      <c r="SBF215" s="15"/>
      <c r="SBG215" s="15"/>
      <c r="SBH215" s="15"/>
      <c r="SBI215" s="15"/>
      <c r="SBJ215" s="15"/>
      <c r="SBK215" s="15"/>
      <c r="SBL215" s="15"/>
      <c r="SBM215" s="15"/>
      <c r="SBN215" s="15"/>
      <c r="SBO215" s="15"/>
      <c r="SBP215" s="15"/>
      <c r="SBQ215" s="15"/>
      <c r="SBR215" s="15"/>
      <c r="SBS215" s="15"/>
      <c r="SBT215" s="15"/>
      <c r="SBU215" s="15"/>
      <c r="SBV215" s="15"/>
      <c r="SBW215" s="15"/>
      <c r="SBX215" s="15"/>
      <c r="SBY215" s="15"/>
      <c r="SBZ215" s="15"/>
      <c r="SCA215" s="15"/>
      <c r="SCB215" s="15"/>
      <c r="SCC215" s="15"/>
      <c r="SCD215" s="15"/>
      <c r="SCE215" s="15"/>
      <c r="SCF215" s="15"/>
      <c r="SCG215" s="15"/>
      <c r="SCH215" s="15"/>
      <c r="SCI215" s="15"/>
      <c r="SCJ215" s="15"/>
      <c r="SCK215" s="15"/>
      <c r="SCL215" s="15"/>
      <c r="SCM215" s="15"/>
      <c r="SCN215" s="15"/>
      <c r="SCO215" s="15"/>
      <c r="SCP215" s="15"/>
      <c r="SCQ215" s="15"/>
      <c r="SCR215" s="15"/>
      <c r="SCS215" s="15"/>
      <c r="SCT215" s="15"/>
      <c r="SCU215" s="15"/>
      <c r="SCV215" s="15"/>
      <c r="SCW215" s="15"/>
      <c r="SCX215" s="15"/>
      <c r="SCY215" s="15"/>
      <c r="SCZ215" s="15"/>
      <c r="SDA215" s="15"/>
      <c r="SDB215" s="15"/>
      <c r="SDC215" s="15"/>
      <c r="SDD215" s="15"/>
      <c r="SDE215" s="15"/>
      <c r="SDF215" s="15"/>
      <c r="SDG215" s="15"/>
      <c r="SDH215" s="15"/>
      <c r="SDI215" s="15"/>
      <c r="SDJ215" s="15"/>
      <c r="SDK215" s="15"/>
      <c r="SDL215" s="15"/>
      <c r="SDM215" s="15"/>
      <c r="SDN215" s="15"/>
      <c r="SDO215" s="15"/>
      <c r="SDP215" s="15"/>
      <c r="SDQ215" s="15"/>
      <c r="SDR215" s="15"/>
      <c r="SDS215" s="15"/>
      <c r="SDT215" s="15"/>
      <c r="SDU215" s="15"/>
      <c r="SDV215" s="15"/>
      <c r="SDW215" s="15"/>
      <c r="SDX215" s="15"/>
      <c r="SDY215" s="15"/>
      <c r="SDZ215" s="15"/>
      <c r="SEA215" s="15"/>
      <c r="SEB215" s="15"/>
      <c r="SEC215" s="15"/>
      <c r="SED215" s="15"/>
      <c r="SEE215" s="15"/>
      <c r="SEF215" s="15"/>
      <c r="SEG215" s="15"/>
      <c r="SEH215" s="15"/>
      <c r="SEI215" s="15"/>
      <c r="SEJ215" s="15"/>
      <c r="SEK215" s="15"/>
      <c r="SEL215" s="15"/>
      <c r="SEM215" s="15"/>
      <c r="SEN215" s="15"/>
      <c r="SEO215" s="15"/>
      <c r="SEP215" s="15"/>
      <c r="SEQ215" s="15"/>
      <c r="SER215" s="15"/>
      <c r="SES215" s="15"/>
      <c r="SET215" s="15"/>
      <c r="SEU215" s="15"/>
      <c r="SEV215" s="15"/>
      <c r="SEW215" s="15"/>
      <c r="SEX215" s="15"/>
      <c r="SEY215" s="15"/>
      <c r="SEZ215" s="15"/>
      <c r="SFA215" s="15"/>
      <c r="SFB215" s="15"/>
      <c r="SFC215" s="15"/>
      <c r="SFD215" s="15"/>
      <c r="SFE215" s="15"/>
      <c r="SFF215" s="15"/>
      <c r="SFG215" s="15"/>
      <c r="SFH215" s="15"/>
      <c r="SFI215" s="15"/>
      <c r="SFJ215" s="15"/>
      <c r="SFK215" s="15"/>
      <c r="SFL215" s="15"/>
      <c r="SFM215" s="15"/>
      <c r="SFN215" s="15"/>
      <c r="SFO215" s="15"/>
      <c r="SFP215" s="15"/>
      <c r="SFQ215" s="15"/>
      <c r="SFR215" s="15"/>
      <c r="SFS215" s="15"/>
      <c r="SFT215" s="15"/>
      <c r="SFU215" s="15"/>
      <c r="SFV215" s="15"/>
      <c r="SFW215" s="15"/>
      <c r="SFX215" s="15"/>
      <c r="SFY215" s="15"/>
      <c r="SFZ215" s="15"/>
      <c r="SGA215" s="15"/>
      <c r="SGB215" s="15"/>
      <c r="SGC215" s="15"/>
      <c r="SGD215" s="15"/>
      <c r="SGE215" s="15"/>
      <c r="SGF215" s="15"/>
      <c r="SGG215" s="15"/>
      <c r="SGH215" s="15"/>
      <c r="SGI215" s="15"/>
      <c r="SGJ215" s="15"/>
      <c r="SGK215" s="15"/>
      <c r="SGL215" s="15"/>
      <c r="SGM215" s="15"/>
      <c r="SGN215" s="15"/>
      <c r="SGO215" s="15"/>
      <c r="SGP215" s="15"/>
      <c r="SGQ215" s="15"/>
      <c r="SGR215" s="15"/>
      <c r="SGS215" s="15"/>
      <c r="SGT215" s="15"/>
      <c r="SGU215" s="15"/>
      <c r="SGV215" s="15"/>
      <c r="SGW215" s="15"/>
      <c r="SGX215" s="15"/>
      <c r="SGY215" s="15"/>
      <c r="SGZ215" s="15"/>
      <c r="SHA215" s="15"/>
      <c r="SHB215" s="15"/>
      <c r="SHC215" s="15"/>
      <c r="SHD215" s="15"/>
      <c r="SHE215" s="15"/>
      <c r="SHF215" s="15"/>
      <c r="SHG215" s="15"/>
      <c r="SHH215" s="15"/>
      <c r="SHI215" s="15"/>
      <c r="SHJ215" s="15"/>
      <c r="SHK215" s="15"/>
      <c r="SHL215" s="15"/>
      <c r="SHM215" s="15"/>
      <c r="SHN215" s="15"/>
      <c r="SHO215" s="15"/>
      <c r="SHP215" s="15"/>
      <c r="SHQ215" s="15"/>
      <c r="SHR215" s="15"/>
      <c r="SHS215" s="15"/>
      <c r="SHT215" s="15"/>
      <c r="SHU215" s="15"/>
      <c r="SHV215" s="15"/>
      <c r="SHW215" s="15"/>
      <c r="SHX215" s="15"/>
      <c r="SHY215" s="15"/>
      <c r="SHZ215" s="15"/>
      <c r="SIA215" s="15"/>
      <c r="SIB215" s="15"/>
      <c r="SIC215" s="15"/>
      <c r="SID215" s="15"/>
      <c r="SIE215" s="15"/>
      <c r="SIF215" s="15"/>
      <c r="SIG215" s="15"/>
      <c r="SIH215" s="15"/>
      <c r="SII215" s="15"/>
      <c r="SIJ215" s="15"/>
      <c r="SIK215" s="15"/>
      <c r="SIL215" s="15"/>
      <c r="SIM215" s="15"/>
      <c r="SIN215" s="15"/>
      <c r="SIO215" s="15"/>
      <c r="SIP215" s="15"/>
      <c r="SIQ215" s="15"/>
      <c r="SIR215" s="15"/>
      <c r="SIS215" s="15"/>
      <c r="SIT215" s="15"/>
      <c r="SIU215" s="15"/>
      <c r="SIV215" s="15"/>
      <c r="SIW215" s="15"/>
      <c r="SIX215" s="15"/>
      <c r="SIY215" s="15"/>
      <c r="SIZ215" s="15"/>
      <c r="SJA215" s="15"/>
      <c r="SJB215" s="15"/>
      <c r="SJC215" s="15"/>
      <c r="SJD215" s="15"/>
      <c r="SJE215" s="15"/>
      <c r="SJF215" s="15"/>
      <c r="SJG215" s="15"/>
      <c r="SJH215" s="15"/>
      <c r="SJI215" s="15"/>
      <c r="SJJ215" s="15"/>
      <c r="SJK215" s="15"/>
      <c r="SJL215" s="15"/>
      <c r="SJM215" s="15"/>
      <c r="SJN215" s="15"/>
      <c r="SJO215" s="15"/>
      <c r="SJP215" s="15"/>
      <c r="SJQ215" s="15"/>
      <c r="SJR215" s="15"/>
      <c r="SJS215" s="15"/>
      <c r="SJT215" s="15"/>
      <c r="SJU215" s="15"/>
      <c r="SJV215" s="15"/>
      <c r="SJW215" s="15"/>
      <c r="SJX215" s="15"/>
      <c r="SJY215" s="15"/>
      <c r="SJZ215" s="15"/>
      <c r="SKA215" s="15"/>
      <c r="SKB215" s="15"/>
      <c r="SKC215" s="15"/>
      <c r="SKD215" s="15"/>
      <c r="SKE215" s="15"/>
      <c r="SKF215" s="15"/>
      <c r="SKG215" s="15"/>
      <c r="SKH215" s="15"/>
      <c r="SKI215" s="15"/>
      <c r="SKJ215" s="15"/>
      <c r="SKK215" s="15"/>
      <c r="SKL215" s="15"/>
      <c r="SKM215" s="15"/>
      <c r="SKN215" s="15"/>
      <c r="SKO215" s="15"/>
      <c r="SKP215" s="15"/>
      <c r="SKQ215" s="15"/>
      <c r="SKR215" s="15"/>
      <c r="SKS215" s="15"/>
      <c r="SKT215" s="15"/>
      <c r="SKU215" s="15"/>
      <c r="SKV215" s="15"/>
      <c r="SKW215" s="15"/>
      <c r="SKX215" s="15"/>
      <c r="SKY215" s="15"/>
      <c r="SKZ215" s="15"/>
      <c r="SLA215" s="15"/>
      <c r="SLB215" s="15"/>
      <c r="SLC215" s="15"/>
      <c r="SLD215" s="15"/>
      <c r="SLE215" s="15"/>
      <c r="SLF215" s="15"/>
      <c r="SLG215" s="15"/>
      <c r="SLH215" s="15"/>
      <c r="SLI215" s="15"/>
      <c r="SLJ215" s="15"/>
      <c r="SLK215" s="15"/>
      <c r="SLL215" s="15"/>
      <c r="SLM215" s="15"/>
      <c r="SLN215" s="15"/>
      <c r="SLO215" s="15"/>
      <c r="SLP215" s="15"/>
      <c r="SLQ215" s="15"/>
      <c r="SLR215" s="15"/>
      <c r="SLS215" s="15"/>
      <c r="SLT215" s="15"/>
      <c r="SLU215" s="15"/>
      <c r="SLV215" s="15"/>
      <c r="SLW215" s="15"/>
      <c r="SLX215" s="15"/>
      <c r="SLY215" s="15"/>
      <c r="SLZ215" s="15"/>
      <c r="SMA215" s="15"/>
      <c r="SMB215" s="15"/>
      <c r="SMC215" s="15"/>
      <c r="SMD215" s="15"/>
      <c r="SME215" s="15"/>
      <c r="SMF215" s="15"/>
      <c r="SMG215" s="15"/>
      <c r="SMH215" s="15"/>
      <c r="SMI215" s="15"/>
      <c r="SMJ215" s="15"/>
      <c r="SMK215" s="15"/>
      <c r="SML215" s="15"/>
      <c r="SMM215" s="15"/>
      <c r="SMN215" s="15"/>
      <c r="SMO215" s="15"/>
      <c r="SMP215" s="15"/>
      <c r="SMQ215" s="15"/>
      <c r="SMR215" s="15"/>
      <c r="SMS215" s="15"/>
      <c r="SMT215" s="15"/>
      <c r="SMU215" s="15"/>
      <c r="SMV215" s="15"/>
      <c r="SMW215" s="15"/>
      <c r="SMX215" s="15"/>
      <c r="SMY215" s="15"/>
      <c r="SMZ215" s="15"/>
      <c r="SNA215" s="15"/>
      <c r="SNB215" s="15"/>
      <c r="SNC215" s="15"/>
      <c r="SND215" s="15"/>
      <c r="SNE215" s="15"/>
      <c r="SNF215" s="15"/>
      <c r="SNG215" s="15"/>
      <c r="SNH215" s="15"/>
      <c r="SNI215" s="15"/>
      <c r="SNJ215" s="15"/>
      <c r="SNK215" s="15"/>
      <c r="SNL215" s="15"/>
      <c r="SNM215" s="15"/>
      <c r="SNN215" s="15"/>
      <c r="SNO215" s="15"/>
      <c r="SNP215" s="15"/>
      <c r="SNQ215" s="15"/>
      <c r="SNR215" s="15"/>
      <c r="SNS215" s="15"/>
      <c r="SNT215" s="15"/>
      <c r="SNU215" s="15"/>
      <c r="SNV215" s="15"/>
      <c r="SNW215" s="15"/>
      <c r="SNX215" s="15"/>
      <c r="SNY215" s="15"/>
      <c r="SNZ215" s="15"/>
      <c r="SOA215" s="15"/>
      <c r="SOB215" s="15"/>
      <c r="SOC215" s="15"/>
      <c r="SOD215" s="15"/>
      <c r="SOE215" s="15"/>
      <c r="SOF215" s="15"/>
      <c r="SOG215" s="15"/>
      <c r="SOH215" s="15"/>
      <c r="SOI215" s="15"/>
      <c r="SOJ215" s="15"/>
      <c r="SOK215" s="15"/>
      <c r="SOL215" s="15"/>
      <c r="SOM215" s="15"/>
      <c r="SON215" s="15"/>
      <c r="SOO215" s="15"/>
      <c r="SOP215" s="15"/>
      <c r="SOQ215" s="15"/>
      <c r="SOR215" s="15"/>
      <c r="SOS215" s="15"/>
      <c r="SOT215" s="15"/>
      <c r="SOU215" s="15"/>
      <c r="SOV215" s="15"/>
      <c r="SOW215" s="15"/>
      <c r="SOX215" s="15"/>
      <c r="SOY215" s="15"/>
      <c r="SOZ215" s="15"/>
      <c r="SPA215" s="15"/>
      <c r="SPB215" s="15"/>
      <c r="SPC215" s="15"/>
      <c r="SPD215" s="15"/>
      <c r="SPE215" s="15"/>
      <c r="SPF215" s="15"/>
      <c r="SPG215" s="15"/>
      <c r="SPH215" s="15"/>
      <c r="SPI215" s="15"/>
      <c r="SPJ215" s="15"/>
      <c r="SPK215" s="15"/>
      <c r="SPL215" s="15"/>
      <c r="SPM215" s="15"/>
      <c r="SPN215" s="15"/>
      <c r="SPO215" s="15"/>
      <c r="SPP215" s="15"/>
      <c r="SPQ215" s="15"/>
      <c r="SPR215" s="15"/>
      <c r="SPS215" s="15"/>
      <c r="SPT215" s="15"/>
      <c r="SPU215" s="15"/>
      <c r="SPV215" s="15"/>
      <c r="SPW215" s="15"/>
      <c r="SPX215" s="15"/>
      <c r="SPY215" s="15"/>
      <c r="SPZ215" s="15"/>
      <c r="SQA215" s="15"/>
      <c r="SQB215" s="15"/>
      <c r="SQC215" s="15"/>
      <c r="SQD215" s="15"/>
      <c r="SQE215" s="15"/>
      <c r="SQF215" s="15"/>
      <c r="SQG215" s="15"/>
      <c r="SQH215" s="15"/>
      <c r="SQI215" s="15"/>
      <c r="SQJ215" s="15"/>
      <c r="SQK215" s="15"/>
      <c r="SQL215" s="15"/>
      <c r="SQM215" s="15"/>
      <c r="SQN215" s="15"/>
      <c r="SQO215" s="15"/>
      <c r="SQP215" s="15"/>
      <c r="SQQ215" s="15"/>
      <c r="SQR215" s="15"/>
      <c r="SQS215" s="15"/>
      <c r="SQT215" s="15"/>
      <c r="SQU215" s="15"/>
      <c r="SQV215" s="15"/>
      <c r="SQW215" s="15"/>
      <c r="SQX215" s="15"/>
      <c r="SQY215" s="15"/>
      <c r="SQZ215" s="15"/>
      <c r="SRA215" s="15"/>
      <c r="SRB215" s="15"/>
      <c r="SRC215" s="15"/>
      <c r="SRD215" s="15"/>
      <c r="SRE215" s="15"/>
      <c r="SRF215" s="15"/>
      <c r="SRG215" s="15"/>
      <c r="SRH215" s="15"/>
      <c r="SRI215" s="15"/>
      <c r="SRJ215" s="15"/>
      <c r="SRK215" s="15"/>
      <c r="SRL215" s="15"/>
      <c r="SRM215" s="15"/>
      <c r="SRN215" s="15"/>
      <c r="SRO215" s="15"/>
      <c r="SRP215" s="15"/>
      <c r="SRQ215" s="15"/>
      <c r="SRR215" s="15"/>
      <c r="SRS215" s="15"/>
      <c r="SRT215" s="15"/>
      <c r="SRU215" s="15"/>
      <c r="SRV215" s="15"/>
      <c r="SRW215" s="15"/>
      <c r="SRX215" s="15"/>
      <c r="SRY215" s="15"/>
      <c r="SRZ215" s="15"/>
      <c r="SSA215" s="15"/>
      <c r="SSB215" s="15"/>
      <c r="SSC215" s="15"/>
      <c r="SSD215" s="15"/>
      <c r="SSE215" s="15"/>
      <c r="SSF215" s="15"/>
      <c r="SSG215" s="15"/>
      <c r="SSH215" s="15"/>
      <c r="SSI215" s="15"/>
      <c r="SSJ215" s="15"/>
      <c r="SSK215" s="15"/>
      <c r="SSL215" s="15"/>
      <c r="SSM215" s="15"/>
      <c r="SSN215" s="15"/>
      <c r="SSO215" s="15"/>
      <c r="SSP215" s="15"/>
      <c r="SSQ215" s="15"/>
      <c r="SSR215" s="15"/>
      <c r="SSS215" s="15"/>
      <c r="SST215" s="15"/>
      <c r="SSU215" s="15"/>
      <c r="SSV215" s="15"/>
      <c r="SSW215" s="15"/>
      <c r="SSX215" s="15"/>
      <c r="SSY215" s="15"/>
      <c r="SSZ215" s="15"/>
      <c r="STA215" s="15"/>
      <c r="STB215" s="15"/>
      <c r="STC215" s="15"/>
      <c r="STD215" s="15"/>
      <c r="STE215" s="15"/>
      <c r="STF215" s="15"/>
      <c r="STG215" s="15"/>
      <c r="STH215" s="15"/>
      <c r="STI215" s="15"/>
      <c r="STJ215" s="15"/>
      <c r="STK215" s="15"/>
      <c r="STL215" s="15"/>
      <c r="STM215" s="15"/>
      <c r="STN215" s="15"/>
      <c r="STO215" s="15"/>
      <c r="STP215" s="15"/>
      <c r="STQ215" s="15"/>
      <c r="STR215" s="15"/>
      <c r="STS215" s="15"/>
      <c r="STT215" s="15"/>
      <c r="STU215" s="15"/>
      <c r="STV215" s="15"/>
      <c r="STW215" s="15"/>
      <c r="STX215" s="15"/>
      <c r="STY215" s="15"/>
      <c r="STZ215" s="15"/>
      <c r="SUA215" s="15"/>
      <c r="SUB215" s="15"/>
      <c r="SUC215" s="15"/>
      <c r="SUD215" s="15"/>
      <c r="SUE215" s="15"/>
      <c r="SUF215" s="15"/>
      <c r="SUG215" s="15"/>
      <c r="SUH215" s="15"/>
      <c r="SUI215" s="15"/>
      <c r="SUJ215" s="15"/>
      <c r="SUK215" s="15"/>
      <c r="SUL215" s="15"/>
      <c r="SUM215" s="15"/>
      <c r="SUN215" s="15"/>
      <c r="SUO215" s="15"/>
      <c r="SUP215" s="15"/>
      <c r="SUQ215" s="15"/>
      <c r="SUR215" s="15"/>
      <c r="SUS215" s="15"/>
      <c r="SUT215" s="15"/>
      <c r="SUU215" s="15"/>
      <c r="SUV215" s="15"/>
      <c r="SUW215" s="15"/>
      <c r="SUX215" s="15"/>
      <c r="SUY215" s="15"/>
      <c r="SUZ215" s="15"/>
      <c r="SVA215" s="15"/>
      <c r="SVB215" s="15"/>
      <c r="SVC215" s="15"/>
      <c r="SVD215" s="15"/>
      <c r="SVE215" s="15"/>
      <c r="SVF215" s="15"/>
      <c r="SVG215" s="15"/>
      <c r="SVH215" s="15"/>
      <c r="SVI215" s="15"/>
      <c r="SVJ215" s="15"/>
      <c r="SVK215" s="15"/>
      <c r="SVL215" s="15"/>
      <c r="SVM215" s="15"/>
      <c r="SVN215" s="15"/>
      <c r="SVO215" s="15"/>
      <c r="SVP215" s="15"/>
      <c r="SVQ215" s="15"/>
      <c r="SVR215" s="15"/>
      <c r="SVS215" s="15"/>
      <c r="SVT215" s="15"/>
      <c r="SVU215" s="15"/>
      <c r="SVV215" s="15"/>
      <c r="SVW215" s="15"/>
      <c r="SVX215" s="15"/>
      <c r="SVY215" s="15"/>
      <c r="SVZ215" s="15"/>
      <c r="SWA215" s="15"/>
      <c r="SWB215" s="15"/>
      <c r="SWC215" s="15"/>
      <c r="SWD215" s="15"/>
      <c r="SWE215" s="15"/>
      <c r="SWF215" s="15"/>
      <c r="SWG215" s="15"/>
      <c r="SWH215" s="15"/>
      <c r="SWI215" s="15"/>
      <c r="SWJ215" s="15"/>
      <c r="SWK215" s="15"/>
      <c r="SWL215" s="15"/>
      <c r="SWM215" s="15"/>
      <c r="SWN215" s="15"/>
      <c r="SWO215" s="15"/>
      <c r="SWP215" s="15"/>
      <c r="SWQ215" s="15"/>
      <c r="SWR215" s="15"/>
      <c r="SWS215" s="15"/>
      <c r="SWT215" s="15"/>
      <c r="SWU215" s="15"/>
      <c r="SWV215" s="15"/>
      <c r="SWW215" s="15"/>
      <c r="SWX215" s="15"/>
      <c r="SWY215" s="15"/>
      <c r="SWZ215" s="15"/>
      <c r="SXA215" s="15"/>
      <c r="SXB215" s="15"/>
      <c r="SXC215" s="15"/>
      <c r="SXD215" s="15"/>
      <c r="SXE215" s="15"/>
      <c r="SXF215" s="15"/>
      <c r="SXG215" s="15"/>
      <c r="SXH215" s="15"/>
      <c r="SXI215" s="15"/>
      <c r="SXJ215" s="15"/>
      <c r="SXK215" s="15"/>
      <c r="SXL215" s="15"/>
      <c r="SXM215" s="15"/>
      <c r="SXN215" s="15"/>
      <c r="SXO215" s="15"/>
      <c r="SXP215" s="15"/>
      <c r="SXQ215" s="15"/>
      <c r="SXR215" s="15"/>
      <c r="SXS215" s="15"/>
      <c r="SXT215" s="15"/>
      <c r="SXU215" s="15"/>
      <c r="SXV215" s="15"/>
      <c r="SXW215" s="15"/>
      <c r="SXX215" s="15"/>
      <c r="SXY215" s="15"/>
      <c r="SXZ215" s="15"/>
      <c r="SYA215" s="15"/>
      <c r="SYB215" s="15"/>
      <c r="SYC215" s="15"/>
      <c r="SYD215" s="15"/>
      <c r="SYE215" s="15"/>
      <c r="SYF215" s="15"/>
      <c r="SYG215" s="15"/>
      <c r="SYH215" s="15"/>
      <c r="SYI215" s="15"/>
      <c r="SYJ215" s="15"/>
      <c r="SYK215" s="15"/>
      <c r="SYL215" s="15"/>
      <c r="SYM215" s="15"/>
      <c r="SYN215" s="15"/>
      <c r="SYO215" s="15"/>
      <c r="SYP215" s="15"/>
      <c r="SYQ215" s="15"/>
      <c r="SYR215" s="15"/>
      <c r="SYS215" s="15"/>
      <c r="SYT215" s="15"/>
      <c r="SYU215" s="15"/>
      <c r="SYV215" s="15"/>
      <c r="SYW215" s="15"/>
      <c r="SYX215" s="15"/>
      <c r="SYY215" s="15"/>
      <c r="SYZ215" s="15"/>
      <c r="SZA215" s="15"/>
      <c r="SZB215" s="15"/>
      <c r="SZC215" s="15"/>
      <c r="SZD215" s="15"/>
      <c r="SZE215" s="15"/>
      <c r="SZF215" s="15"/>
      <c r="SZG215" s="15"/>
      <c r="SZH215" s="15"/>
      <c r="SZI215" s="15"/>
      <c r="SZJ215" s="15"/>
      <c r="SZK215" s="15"/>
      <c r="SZL215" s="15"/>
      <c r="SZM215" s="15"/>
      <c r="SZN215" s="15"/>
      <c r="SZO215" s="15"/>
      <c r="SZP215" s="15"/>
      <c r="SZQ215" s="15"/>
      <c r="SZR215" s="15"/>
      <c r="SZS215" s="15"/>
      <c r="SZT215" s="15"/>
      <c r="SZU215" s="15"/>
      <c r="SZV215" s="15"/>
      <c r="SZW215" s="15"/>
      <c r="SZX215" s="15"/>
      <c r="SZY215" s="15"/>
      <c r="SZZ215" s="15"/>
      <c r="TAA215" s="15"/>
      <c r="TAB215" s="15"/>
      <c r="TAC215" s="15"/>
      <c r="TAD215" s="15"/>
      <c r="TAE215" s="15"/>
      <c r="TAF215" s="15"/>
      <c r="TAG215" s="15"/>
      <c r="TAH215" s="15"/>
      <c r="TAI215" s="15"/>
      <c r="TAJ215" s="15"/>
      <c r="TAK215" s="15"/>
      <c r="TAL215" s="15"/>
      <c r="TAM215" s="15"/>
      <c r="TAN215" s="15"/>
      <c r="TAO215" s="15"/>
      <c r="TAP215" s="15"/>
      <c r="TAQ215" s="15"/>
      <c r="TAR215" s="15"/>
      <c r="TAS215" s="15"/>
      <c r="TAT215" s="15"/>
      <c r="TAU215" s="15"/>
      <c r="TAV215" s="15"/>
      <c r="TAW215" s="15"/>
      <c r="TAX215" s="15"/>
      <c r="TAY215" s="15"/>
      <c r="TAZ215" s="15"/>
      <c r="TBA215" s="15"/>
      <c r="TBB215" s="15"/>
      <c r="TBC215" s="15"/>
      <c r="TBD215" s="15"/>
      <c r="TBE215" s="15"/>
      <c r="TBF215" s="15"/>
      <c r="TBG215" s="15"/>
      <c r="TBH215" s="15"/>
      <c r="TBI215" s="15"/>
      <c r="TBJ215" s="15"/>
      <c r="TBK215" s="15"/>
      <c r="TBL215" s="15"/>
      <c r="TBM215" s="15"/>
      <c r="TBN215" s="15"/>
      <c r="TBO215" s="15"/>
      <c r="TBP215" s="15"/>
      <c r="TBQ215" s="15"/>
      <c r="TBR215" s="15"/>
      <c r="TBS215" s="15"/>
      <c r="TBT215" s="15"/>
      <c r="TBU215" s="15"/>
      <c r="TBV215" s="15"/>
      <c r="TBW215" s="15"/>
      <c r="TBX215" s="15"/>
      <c r="TBY215" s="15"/>
      <c r="TBZ215" s="15"/>
      <c r="TCA215" s="15"/>
      <c r="TCB215" s="15"/>
      <c r="TCC215" s="15"/>
      <c r="TCD215" s="15"/>
      <c r="TCE215" s="15"/>
      <c r="TCF215" s="15"/>
      <c r="TCG215" s="15"/>
      <c r="TCH215" s="15"/>
      <c r="TCI215" s="15"/>
      <c r="TCJ215" s="15"/>
      <c r="TCK215" s="15"/>
      <c r="TCL215" s="15"/>
      <c r="TCM215" s="15"/>
      <c r="TCN215" s="15"/>
      <c r="TCO215" s="15"/>
      <c r="TCP215" s="15"/>
      <c r="TCQ215" s="15"/>
      <c r="TCR215" s="15"/>
      <c r="TCS215" s="15"/>
      <c r="TCT215" s="15"/>
      <c r="TCU215" s="15"/>
      <c r="TCV215" s="15"/>
      <c r="TCW215" s="15"/>
      <c r="TCX215" s="15"/>
      <c r="TCY215" s="15"/>
      <c r="TCZ215" s="15"/>
      <c r="TDA215" s="15"/>
      <c r="TDB215" s="15"/>
      <c r="TDC215" s="15"/>
      <c r="TDD215" s="15"/>
      <c r="TDE215" s="15"/>
      <c r="TDF215" s="15"/>
      <c r="TDG215" s="15"/>
      <c r="TDH215" s="15"/>
      <c r="TDI215" s="15"/>
      <c r="TDJ215" s="15"/>
      <c r="TDK215" s="15"/>
      <c r="TDL215" s="15"/>
      <c r="TDM215" s="15"/>
      <c r="TDN215" s="15"/>
      <c r="TDO215" s="15"/>
      <c r="TDP215" s="15"/>
      <c r="TDQ215" s="15"/>
      <c r="TDR215" s="15"/>
      <c r="TDS215" s="15"/>
      <c r="TDT215" s="15"/>
      <c r="TDU215" s="15"/>
      <c r="TDV215" s="15"/>
      <c r="TDW215" s="15"/>
      <c r="TDX215" s="15"/>
      <c r="TDY215" s="15"/>
      <c r="TDZ215" s="15"/>
      <c r="TEA215" s="15"/>
      <c r="TEB215" s="15"/>
      <c r="TEC215" s="15"/>
      <c r="TED215" s="15"/>
      <c r="TEE215" s="15"/>
      <c r="TEF215" s="15"/>
      <c r="TEG215" s="15"/>
      <c r="TEH215" s="15"/>
      <c r="TEI215" s="15"/>
      <c r="TEJ215" s="15"/>
      <c r="TEK215" s="15"/>
      <c r="TEL215" s="15"/>
      <c r="TEM215" s="15"/>
      <c r="TEN215" s="15"/>
      <c r="TEO215" s="15"/>
      <c r="TEP215" s="15"/>
      <c r="TEQ215" s="15"/>
      <c r="TER215" s="15"/>
      <c r="TES215" s="15"/>
      <c r="TET215" s="15"/>
      <c r="TEU215" s="15"/>
      <c r="TEV215" s="15"/>
      <c r="TEW215" s="15"/>
      <c r="TEX215" s="15"/>
      <c r="TEY215" s="15"/>
      <c r="TEZ215" s="15"/>
      <c r="TFA215" s="15"/>
      <c r="TFB215" s="15"/>
      <c r="TFC215" s="15"/>
      <c r="TFD215" s="15"/>
      <c r="TFE215" s="15"/>
      <c r="TFF215" s="15"/>
      <c r="TFG215" s="15"/>
      <c r="TFH215" s="15"/>
      <c r="TFI215" s="15"/>
      <c r="TFJ215" s="15"/>
      <c r="TFK215" s="15"/>
      <c r="TFL215" s="15"/>
      <c r="TFM215" s="15"/>
      <c r="TFN215" s="15"/>
      <c r="TFO215" s="15"/>
      <c r="TFP215" s="15"/>
      <c r="TFQ215" s="15"/>
      <c r="TFR215" s="15"/>
      <c r="TFS215" s="15"/>
      <c r="TFT215" s="15"/>
      <c r="TFU215" s="15"/>
      <c r="TFV215" s="15"/>
      <c r="TFW215" s="15"/>
      <c r="TFX215" s="15"/>
      <c r="TFY215" s="15"/>
      <c r="TFZ215" s="15"/>
      <c r="TGA215" s="15"/>
      <c r="TGB215" s="15"/>
      <c r="TGC215" s="15"/>
      <c r="TGD215" s="15"/>
      <c r="TGE215" s="15"/>
      <c r="TGF215" s="15"/>
      <c r="TGG215" s="15"/>
      <c r="TGH215" s="15"/>
      <c r="TGI215" s="15"/>
      <c r="TGJ215" s="15"/>
      <c r="TGK215" s="15"/>
      <c r="TGL215" s="15"/>
      <c r="TGM215" s="15"/>
      <c r="TGN215" s="15"/>
      <c r="TGO215" s="15"/>
      <c r="TGP215" s="15"/>
      <c r="TGQ215" s="15"/>
      <c r="TGR215" s="15"/>
      <c r="TGS215" s="15"/>
      <c r="TGT215" s="15"/>
      <c r="TGU215" s="15"/>
      <c r="TGV215" s="15"/>
      <c r="TGW215" s="15"/>
      <c r="TGX215" s="15"/>
      <c r="TGY215" s="15"/>
      <c r="TGZ215" s="15"/>
      <c r="THA215" s="15"/>
      <c r="THB215" s="15"/>
      <c r="THC215" s="15"/>
      <c r="THD215" s="15"/>
      <c r="THE215" s="15"/>
      <c r="THF215" s="15"/>
      <c r="THG215" s="15"/>
      <c r="THH215" s="15"/>
      <c r="THI215" s="15"/>
      <c r="THJ215" s="15"/>
      <c r="THK215" s="15"/>
      <c r="THL215" s="15"/>
      <c r="THM215" s="15"/>
      <c r="THN215" s="15"/>
      <c r="THO215" s="15"/>
      <c r="THP215" s="15"/>
      <c r="THQ215" s="15"/>
      <c r="THR215" s="15"/>
      <c r="THS215" s="15"/>
      <c r="THT215" s="15"/>
      <c r="THU215" s="15"/>
      <c r="THV215" s="15"/>
      <c r="THW215" s="15"/>
      <c r="THX215" s="15"/>
      <c r="THY215" s="15"/>
      <c r="THZ215" s="15"/>
      <c r="TIA215" s="15"/>
      <c r="TIB215" s="15"/>
      <c r="TIC215" s="15"/>
      <c r="TID215" s="15"/>
      <c r="TIE215" s="15"/>
      <c r="TIF215" s="15"/>
      <c r="TIG215" s="15"/>
      <c r="TIH215" s="15"/>
      <c r="TII215" s="15"/>
      <c r="TIJ215" s="15"/>
      <c r="TIK215" s="15"/>
      <c r="TIL215" s="15"/>
      <c r="TIM215" s="15"/>
      <c r="TIN215" s="15"/>
      <c r="TIO215" s="15"/>
      <c r="TIP215" s="15"/>
      <c r="TIQ215" s="15"/>
      <c r="TIR215" s="15"/>
      <c r="TIS215" s="15"/>
      <c r="TIT215" s="15"/>
      <c r="TIU215" s="15"/>
      <c r="TIV215" s="15"/>
      <c r="TIW215" s="15"/>
      <c r="TIX215" s="15"/>
      <c r="TIY215" s="15"/>
      <c r="TIZ215" s="15"/>
      <c r="TJA215" s="15"/>
      <c r="TJB215" s="15"/>
      <c r="TJC215" s="15"/>
      <c r="TJD215" s="15"/>
      <c r="TJE215" s="15"/>
      <c r="TJF215" s="15"/>
      <c r="TJG215" s="15"/>
      <c r="TJH215" s="15"/>
      <c r="TJI215" s="15"/>
      <c r="TJJ215" s="15"/>
      <c r="TJK215" s="15"/>
      <c r="TJL215" s="15"/>
      <c r="TJM215" s="15"/>
      <c r="TJN215" s="15"/>
      <c r="TJO215" s="15"/>
      <c r="TJP215" s="15"/>
      <c r="TJQ215" s="15"/>
      <c r="TJR215" s="15"/>
      <c r="TJS215" s="15"/>
      <c r="TJT215" s="15"/>
      <c r="TJU215" s="15"/>
      <c r="TJV215" s="15"/>
      <c r="TJW215" s="15"/>
      <c r="TJX215" s="15"/>
      <c r="TJY215" s="15"/>
      <c r="TJZ215" s="15"/>
      <c r="TKA215" s="15"/>
      <c r="TKB215" s="15"/>
      <c r="TKC215" s="15"/>
      <c r="TKD215" s="15"/>
      <c r="TKE215" s="15"/>
      <c r="TKF215" s="15"/>
      <c r="TKG215" s="15"/>
      <c r="TKH215" s="15"/>
      <c r="TKI215" s="15"/>
      <c r="TKJ215" s="15"/>
      <c r="TKK215" s="15"/>
      <c r="TKL215" s="15"/>
      <c r="TKM215" s="15"/>
      <c r="TKN215" s="15"/>
      <c r="TKO215" s="15"/>
      <c r="TKP215" s="15"/>
      <c r="TKQ215" s="15"/>
      <c r="TKR215" s="15"/>
      <c r="TKS215" s="15"/>
      <c r="TKT215" s="15"/>
      <c r="TKU215" s="15"/>
      <c r="TKV215" s="15"/>
      <c r="TKW215" s="15"/>
      <c r="TKX215" s="15"/>
      <c r="TKY215" s="15"/>
      <c r="TKZ215" s="15"/>
      <c r="TLA215" s="15"/>
      <c r="TLB215" s="15"/>
      <c r="TLC215" s="15"/>
      <c r="TLD215" s="15"/>
      <c r="TLE215" s="15"/>
      <c r="TLF215" s="15"/>
      <c r="TLG215" s="15"/>
      <c r="TLH215" s="15"/>
      <c r="TLI215" s="15"/>
      <c r="TLJ215" s="15"/>
      <c r="TLK215" s="15"/>
      <c r="TLL215" s="15"/>
      <c r="TLM215" s="15"/>
      <c r="TLN215" s="15"/>
      <c r="TLO215" s="15"/>
      <c r="TLP215" s="15"/>
      <c r="TLQ215" s="15"/>
      <c r="TLR215" s="15"/>
      <c r="TLS215" s="15"/>
      <c r="TLT215" s="15"/>
      <c r="TLU215" s="15"/>
      <c r="TLV215" s="15"/>
      <c r="TLW215" s="15"/>
      <c r="TLX215" s="15"/>
      <c r="TLY215" s="15"/>
      <c r="TLZ215" s="15"/>
      <c r="TMA215" s="15"/>
      <c r="TMB215" s="15"/>
      <c r="TMC215" s="15"/>
      <c r="TMD215" s="15"/>
      <c r="TME215" s="15"/>
      <c r="TMF215" s="15"/>
      <c r="TMG215" s="15"/>
      <c r="TMH215" s="15"/>
      <c r="TMI215" s="15"/>
      <c r="TMJ215" s="15"/>
      <c r="TMK215" s="15"/>
      <c r="TML215" s="15"/>
      <c r="TMM215" s="15"/>
      <c r="TMN215" s="15"/>
      <c r="TMO215" s="15"/>
      <c r="TMP215" s="15"/>
      <c r="TMQ215" s="15"/>
      <c r="TMR215" s="15"/>
      <c r="TMS215" s="15"/>
      <c r="TMT215" s="15"/>
      <c r="TMU215" s="15"/>
      <c r="TMV215" s="15"/>
      <c r="TMW215" s="15"/>
      <c r="TMX215" s="15"/>
      <c r="TMY215" s="15"/>
      <c r="TMZ215" s="15"/>
      <c r="TNA215" s="15"/>
      <c r="TNB215" s="15"/>
      <c r="TNC215" s="15"/>
      <c r="TND215" s="15"/>
      <c r="TNE215" s="15"/>
      <c r="TNF215" s="15"/>
      <c r="TNG215" s="15"/>
      <c r="TNH215" s="15"/>
      <c r="TNI215" s="15"/>
      <c r="TNJ215" s="15"/>
      <c r="TNK215" s="15"/>
      <c r="TNL215" s="15"/>
      <c r="TNM215" s="15"/>
      <c r="TNN215" s="15"/>
      <c r="TNO215" s="15"/>
      <c r="TNP215" s="15"/>
      <c r="TNQ215" s="15"/>
      <c r="TNR215" s="15"/>
      <c r="TNS215" s="15"/>
      <c r="TNT215" s="15"/>
      <c r="TNU215" s="15"/>
      <c r="TNV215" s="15"/>
      <c r="TNW215" s="15"/>
      <c r="TNX215" s="15"/>
      <c r="TNY215" s="15"/>
      <c r="TNZ215" s="15"/>
      <c r="TOA215" s="15"/>
      <c r="TOB215" s="15"/>
      <c r="TOC215" s="15"/>
      <c r="TOD215" s="15"/>
      <c r="TOE215" s="15"/>
      <c r="TOF215" s="15"/>
      <c r="TOG215" s="15"/>
      <c r="TOH215" s="15"/>
      <c r="TOI215" s="15"/>
      <c r="TOJ215" s="15"/>
      <c r="TOK215" s="15"/>
      <c r="TOL215" s="15"/>
      <c r="TOM215" s="15"/>
      <c r="TON215" s="15"/>
      <c r="TOO215" s="15"/>
      <c r="TOP215" s="15"/>
      <c r="TOQ215" s="15"/>
      <c r="TOR215" s="15"/>
      <c r="TOS215" s="15"/>
      <c r="TOT215" s="15"/>
      <c r="TOU215" s="15"/>
      <c r="TOV215" s="15"/>
      <c r="TOW215" s="15"/>
      <c r="TOX215" s="15"/>
      <c r="TOY215" s="15"/>
      <c r="TOZ215" s="15"/>
      <c r="TPA215" s="15"/>
      <c r="TPB215" s="15"/>
      <c r="TPC215" s="15"/>
      <c r="TPD215" s="15"/>
      <c r="TPE215" s="15"/>
      <c r="TPF215" s="15"/>
      <c r="TPG215" s="15"/>
      <c r="TPH215" s="15"/>
      <c r="TPI215" s="15"/>
      <c r="TPJ215" s="15"/>
      <c r="TPK215" s="15"/>
      <c r="TPL215" s="15"/>
      <c r="TPM215" s="15"/>
      <c r="TPN215" s="15"/>
      <c r="TPO215" s="15"/>
      <c r="TPP215" s="15"/>
      <c r="TPQ215" s="15"/>
      <c r="TPR215" s="15"/>
      <c r="TPS215" s="15"/>
      <c r="TPT215" s="15"/>
      <c r="TPU215" s="15"/>
      <c r="TPV215" s="15"/>
      <c r="TPW215" s="15"/>
      <c r="TPX215" s="15"/>
      <c r="TPY215" s="15"/>
      <c r="TPZ215" s="15"/>
      <c r="TQA215" s="15"/>
      <c r="TQB215" s="15"/>
      <c r="TQC215" s="15"/>
      <c r="TQD215" s="15"/>
      <c r="TQE215" s="15"/>
      <c r="TQF215" s="15"/>
      <c r="TQG215" s="15"/>
      <c r="TQH215" s="15"/>
      <c r="TQI215" s="15"/>
      <c r="TQJ215" s="15"/>
      <c r="TQK215" s="15"/>
      <c r="TQL215" s="15"/>
      <c r="TQM215" s="15"/>
      <c r="TQN215" s="15"/>
      <c r="TQO215" s="15"/>
      <c r="TQP215" s="15"/>
      <c r="TQQ215" s="15"/>
      <c r="TQR215" s="15"/>
      <c r="TQS215" s="15"/>
      <c r="TQT215" s="15"/>
      <c r="TQU215" s="15"/>
      <c r="TQV215" s="15"/>
      <c r="TQW215" s="15"/>
      <c r="TQX215" s="15"/>
      <c r="TQY215" s="15"/>
      <c r="TQZ215" s="15"/>
      <c r="TRA215" s="15"/>
      <c r="TRB215" s="15"/>
      <c r="TRC215" s="15"/>
      <c r="TRD215" s="15"/>
      <c r="TRE215" s="15"/>
      <c r="TRF215" s="15"/>
      <c r="TRG215" s="15"/>
      <c r="TRH215" s="15"/>
      <c r="TRI215" s="15"/>
      <c r="TRJ215" s="15"/>
      <c r="TRK215" s="15"/>
      <c r="TRL215" s="15"/>
      <c r="TRM215" s="15"/>
      <c r="TRN215" s="15"/>
      <c r="TRO215" s="15"/>
      <c r="TRP215" s="15"/>
      <c r="TRQ215" s="15"/>
      <c r="TRR215" s="15"/>
      <c r="TRS215" s="15"/>
      <c r="TRT215" s="15"/>
      <c r="TRU215" s="15"/>
      <c r="TRV215" s="15"/>
      <c r="TRW215" s="15"/>
      <c r="TRX215" s="15"/>
      <c r="TRY215" s="15"/>
      <c r="TRZ215" s="15"/>
      <c r="TSA215" s="15"/>
      <c r="TSB215" s="15"/>
      <c r="TSC215" s="15"/>
      <c r="TSD215" s="15"/>
      <c r="TSE215" s="15"/>
      <c r="TSF215" s="15"/>
      <c r="TSG215" s="15"/>
      <c r="TSH215" s="15"/>
      <c r="TSI215" s="15"/>
      <c r="TSJ215" s="15"/>
      <c r="TSK215" s="15"/>
      <c r="TSL215" s="15"/>
      <c r="TSM215" s="15"/>
      <c r="TSN215" s="15"/>
      <c r="TSO215" s="15"/>
      <c r="TSP215" s="15"/>
      <c r="TSQ215" s="15"/>
      <c r="TSR215" s="15"/>
      <c r="TSS215" s="15"/>
      <c r="TST215" s="15"/>
      <c r="TSU215" s="15"/>
      <c r="TSV215" s="15"/>
      <c r="TSW215" s="15"/>
      <c r="TSX215" s="15"/>
      <c r="TSY215" s="15"/>
      <c r="TSZ215" s="15"/>
      <c r="TTA215" s="15"/>
      <c r="TTB215" s="15"/>
      <c r="TTC215" s="15"/>
      <c r="TTD215" s="15"/>
      <c r="TTE215" s="15"/>
      <c r="TTF215" s="15"/>
      <c r="TTG215" s="15"/>
      <c r="TTH215" s="15"/>
      <c r="TTI215" s="15"/>
      <c r="TTJ215" s="15"/>
      <c r="TTK215" s="15"/>
      <c r="TTL215" s="15"/>
      <c r="TTM215" s="15"/>
      <c r="TTN215" s="15"/>
      <c r="TTO215" s="15"/>
      <c r="TTP215" s="15"/>
      <c r="TTQ215" s="15"/>
      <c r="TTR215" s="15"/>
      <c r="TTS215" s="15"/>
      <c r="TTT215" s="15"/>
      <c r="TTU215" s="15"/>
      <c r="TTV215" s="15"/>
      <c r="TTW215" s="15"/>
      <c r="TTX215" s="15"/>
      <c r="TTY215" s="15"/>
      <c r="TTZ215" s="15"/>
      <c r="TUA215" s="15"/>
      <c r="TUB215" s="15"/>
      <c r="TUC215" s="15"/>
      <c r="TUD215" s="15"/>
      <c r="TUE215" s="15"/>
      <c r="TUF215" s="15"/>
      <c r="TUG215" s="15"/>
      <c r="TUH215" s="15"/>
      <c r="TUI215" s="15"/>
      <c r="TUJ215" s="15"/>
      <c r="TUK215" s="15"/>
      <c r="TUL215" s="15"/>
      <c r="TUM215" s="15"/>
      <c r="TUN215" s="15"/>
      <c r="TUO215" s="15"/>
      <c r="TUP215" s="15"/>
      <c r="TUQ215" s="15"/>
      <c r="TUR215" s="15"/>
      <c r="TUS215" s="15"/>
      <c r="TUT215" s="15"/>
      <c r="TUU215" s="15"/>
      <c r="TUV215" s="15"/>
      <c r="TUW215" s="15"/>
      <c r="TUX215" s="15"/>
      <c r="TUY215" s="15"/>
      <c r="TUZ215" s="15"/>
      <c r="TVA215" s="15"/>
      <c r="TVB215" s="15"/>
      <c r="TVC215" s="15"/>
      <c r="TVD215" s="15"/>
      <c r="TVE215" s="15"/>
      <c r="TVF215" s="15"/>
      <c r="TVG215" s="15"/>
      <c r="TVH215" s="15"/>
      <c r="TVI215" s="15"/>
      <c r="TVJ215" s="15"/>
      <c r="TVK215" s="15"/>
      <c r="TVL215" s="15"/>
      <c r="TVM215" s="15"/>
      <c r="TVN215" s="15"/>
      <c r="TVO215" s="15"/>
      <c r="TVP215" s="15"/>
      <c r="TVQ215" s="15"/>
      <c r="TVR215" s="15"/>
      <c r="TVS215" s="15"/>
      <c r="TVT215" s="15"/>
      <c r="TVU215" s="15"/>
      <c r="TVV215" s="15"/>
      <c r="TVW215" s="15"/>
      <c r="TVX215" s="15"/>
      <c r="TVY215" s="15"/>
      <c r="TVZ215" s="15"/>
      <c r="TWA215" s="15"/>
      <c r="TWB215" s="15"/>
      <c r="TWC215" s="15"/>
      <c r="TWD215" s="15"/>
      <c r="TWE215" s="15"/>
      <c r="TWF215" s="15"/>
      <c r="TWG215" s="15"/>
      <c r="TWH215" s="15"/>
      <c r="TWI215" s="15"/>
      <c r="TWJ215" s="15"/>
      <c r="TWK215" s="15"/>
      <c r="TWL215" s="15"/>
      <c r="TWM215" s="15"/>
      <c r="TWN215" s="15"/>
      <c r="TWO215" s="15"/>
      <c r="TWP215" s="15"/>
      <c r="TWQ215" s="15"/>
      <c r="TWR215" s="15"/>
      <c r="TWS215" s="15"/>
      <c r="TWT215" s="15"/>
      <c r="TWU215" s="15"/>
      <c r="TWV215" s="15"/>
      <c r="TWW215" s="15"/>
      <c r="TWX215" s="15"/>
      <c r="TWY215" s="15"/>
      <c r="TWZ215" s="15"/>
      <c r="TXA215" s="15"/>
      <c r="TXB215" s="15"/>
      <c r="TXC215" s="15"/>
      <c r="TXD215" s="15"/>
      <c r="TXE215" s="15"/>
      <c r="TXF215" s="15"/>
      <c r="TXG215" s="15"/>
      <c r="TXH215" s="15"/>
      <c r="TXI215" s="15"/>
      <c r="TXJ215" s="15"/>
      <c r="TXK215" s="15"/>
      <c r="TXL215" s="15"/>
      <c r="TXM215" s="15"/>
      <c r="TXN215" s="15"/>
      <c r="TXO215" s="15"/>
      <c r="TXP215" s="15"/>
      <c r="TXQ215" s="15"/>
      <c r="TXR215" s="15"/>
      <c r="TXS215" s="15"/>
      <c r="TXT215" s="15"/>
      <c r="TXU215" s="15"/>
      <c r="TXV215" s="15"/>
      <c r="TXW215" s="15"/>
      <c r="TXX215" s="15"/>
      <c r="TXY215" s="15"/>
      <c r="TXZ215" s="15"/>
      <c r="TYA215" s="15"/>
      <c r="TYB215" s="15"/>
      <c r="TYC215" s="15"/>
      <c r="TYD215" s="15"/>
      <c r="TYE215" s="15"/>
      <c r="TYF215" s="15"/>
      <c r="TYG215" s="15"/>
      <c r="TYH215" s="15"/>
      <c r="TYI215" s="15"/>
      <c r="TYJ215" s="15"/>
      <c r="TYK215" s="15"/>
      <c r="TYL215" s="15"/>
      <c r="TYM215" s="15"/>
      <c r="TYN215" s="15"/>
      <c r="TYO215" s="15"/>
      <c r="TYP215" s="15"/>
      <c r="TYQ215" s="15"/>
      <c r="TYR215" s="15"/>
      <c r="TYS215" s="15"/>
      <c r="TYT215" s="15"/>
      <c r="TYU215" s="15"/>
      <c r="TYV215" s="15"/>
      <c r="TYW215" s="15"/>
      <c r="TYX215" s="15"/>
      <c r="TYY215" s="15"/>
      <c r="TYZ215" s="15"/>
      <c r="TZA215" s="15"/>
      <c r="TZB215" s="15"/>
      <c r="TZC215" s="15"/>
      <c r="TZD215" s="15"/>
      <c r="TZE215" s="15"/>
      <c r="TZF215" s="15"/>
      <c r="TZG215" s="15"/>
      <c r="TZH215" s="15"/>
      <c r="TZI215" s="15"/>
      <c r="TZJ215" s="15"/>
      <c r="TZK215" s="15"/>
      <c r="TZL215" s="15"/>
      <c r="TZM215" s="15"/>
      <c r="TZN215" s="15"/>
      <c r="TZO215" s="15"/>
      <c r="TZP215" s="15"/>
      <c r="TZQ215" s="15"/>
      <c r="TZR215" s="15"/>
      <c r="TZS215" s="15"/>
      <c r="TZT215" s="15"/>
      <c r="TZU215" s="15"/>
      <c r="TZV215" s="15"/>
      <c r="TZW215" s="15"/>
      <c r="TZX215" s="15"/>
      <c r="TZY215" s="15"/>
      <c r="TZZ215" s="15"/>
      <c r="UAA215" s="15"/>
      <c r="UAB215" s="15"/>
      <c r="UAC215" s="15"/>
      <c r="UAD215" s="15"/>
      <c r="UAE215" s="15"/>
      <c r="UAF215" s="15"/>
      <c r="UAG215" s="15"/>
      <c r="UAH215" s="15"/>
      <c r="UAI215" s="15"/>
      <c r="UAJ215" s="15"/>
      <c r="UAK215" s="15"/>
      <c r="UAL215" s="15"/>
      <c r="UAM215" s="15"/>
      <c r="UAN215" s="15"/>
      <c r="UAO215" s="15"/>
      <c r="UAP215" s="15"/>
      <c r="UAQ215" s="15"/>
      <c r="UAR215" s="15"/>
      <c r="UAS215" s="15"/>
      <c r="UAT215" s="15"/>
      <c r="UAU215" s="15"/>
      <c r="UAV215" s="15"/>
      <c r="UAW215" s="15"/>
      <c r="UAX215" s="15"/>
      <c r="UAY215" s="15"/>
      <c r="UAZ215" s="15"/>
      <c r="UBA215" s="15"/>
      <c r="UBB215" s="15"/>
      <c r="UBC215" s="15"/>
      <c r="UBD215" s="15"/>
      <c r="UBE215" s="15"/>
      <c r="UBF215" s="15"/>
      <c r="UBG215" s="15"/>
      <c r="UBH215" s="15"/>
      <c r="UBI215" s="15"/>
      <c r="UBJ215" s="15"/>
      <c r="UBK215" s="15"/>
      <c r="UBL215" s="15"/>
      <c r="UBM215" s="15"/>
      <c r="UBN215" s="15"/>
      <c r="UBO215" s="15"/>
      <c r="UBP215" s="15"/>
      <c r="UBQ215" s="15"/>
      <c r="UBR215" s="15"/>
      <c r="UBS215" s="15"/>
      <c r="UBT215" s="15"/>
      <c r="UBU215" s="15"/>
      <c r="UBV215" s="15"/>
      <c r="UBW215" s="15"/>
      <c r="UBX215" s="15"/>
      <c r="UBY215" s="15"/>
      <c r="UBZ215" s="15"/>
      <c r="UCA215" s="15"/>
      <c r="UCB215" s="15"/>
      <c r="UCC215" s="15"/>
      <c r="UCD215" s="15"/>
      <c r="UCE215" s="15"/>
      <c r="UCF215" s="15"/>
      <c r="UCG215" s="15"/>
      <c r="UCH215" s="15"/>
      <c r="UCI215" s="15"/>
      <c r="UCJ215" s="15"/>
      <c r="UCK215" s="15"/>
      <c r="UCL215" s="15"/>
      <c r="UCM215" s="15"/>
      <c r="UCN215" s="15"/>
      <c r="UCO215" s="15"/>
      <c r="UCP215" s="15"/>
      <c r="UCQ215" s="15"/>
      <c r="UCR215" s="15"/>
      <c r="UCS215" s="15"/>
      <c r="UCT215" s="15"/>
      <c r="UCU215" s="15"/>
      <c r="UCV215" s="15"/>
      <c r="UCW215" s="15"/>
      <c r="UCX215" s="15"/>
      <c r="UCY215" s="15"/>
      <c r="UCZ215" s="15"/>
      <c r="UDA215" s="15"/>
      <c r="UDB215" s="15"/>
      <c r="UDC215" s="15"/>
      <c r="UDD215" s="15"/>
      <c r="UDE215" s="15"/>
      <c r="UDF215" s="15"/>
      <c r="UDG215" s="15"/>
      <c r="UDH215" s="15"/>
      <c r="UDI215" s="15"/>
      <c r="UDJ215" s="15"/>
      <c r="UDK215" s="15"/>
      <c r="UDL215" s="15"/>
      <c r="UDM215" s="15"/>
      <c r="UDN215" s="15"/>
      <c r="UDO215" s="15"/>
      <c r="UDP215" s="15"/>
      <c r="UDQ215" s="15"/>
      <c r="UDR215" s="15"/>
      <c r="UDS215" s="15"/>
      <c r="UDT215" s="15"/>
      <c r="UDU215" s="15"/>
      <c r="UDV215" s="15"/>
      <c r="UDW215" s="15"/>
      <c r="UDX215" s="15"/>
      <c r="UDY215" s="15"/>
      <c r="UDZ215" s="15"/>
      <c r="UEA215" s="15"/>
      <c r="UEB215" s="15"/>
      <c r="UEC215" s="15"/>
      <c r="UED215" s="15"/>
      <c r="UEE215" s="15"/>
      <c r="UEF215" s="15"/>
      <c r="UEG215" s="15"/>
      <c r="UEH215" s="15"/>
      <c r="UEI215" s="15"/>
      <c r="UEJ215" s="15"/>
      <c r="UEK215" s="15"/>
      <c r="UEL215" s="15"/>
      <c r="UEM215" s="15"/>
      <c r="UEN215" s="15"/>
      <c r="UEO215" s="15"/>
      <c r="UEP215" s="15"/>
      <c r="UEQ215" s="15"/>
      <c r="UER215" s="15"/>
      <c r="UES215" s="15"/>
      <c r="UET215" s="15"/>
      <c r="UEU215" s="15"/>
      <c r="UEV215" s="15"/>
      <c r="UEW215" s="15"/>
      <c r="UEX215" s="15"/>
      <c r="UEY215" s="15"/>
      <c r="UEZ215" s="15"/>
      <c r="UFA215" s="15"/>
      <c r="UFB215" s="15"/>
      <c r="UFC215" s="15"/>
      <c r="UFD215" s="15"/>
      <c r="UFE215" s="15"/>
      <c r="UFF215" s="15"/>
      <c r="UFG215" s="15"/>
      <c r="UFH215" s="15"/>
      <c r="UFI215" s="15"/>
      <c r="UFJ215" s="15"/>
      <c r="UFK215" s="15"/>
      <c r="UFL215" s="15"/>
      <c r="UFM215" s="15"/>
      <c r="UFN215" s="15"/>
      <c r="UFO215" s="15"/>
      <c r="UFP215" s="15"/>
      <c r="UFQ215" s="15"/>
      <c r="UFR215" s="15"/>
      <c r="UFS215" s="15"/>
      <c r="UFT215" s="15"/>
      <c r="UFU215" s="15"/>
      <c r="UFV215" s="15"/>
      <c r="UFW215" s="15"/>
      <c r="UFX215" s="15"/>
      <c r="UFY215" s="15"/>
      <c r="UFZ215" s="15"/>
      <c r="UGA215" s="15"/>
      <c r="UGB215" s="15"/>
      <c r="UGC215" s="15"/>
      <c r="UGD215" s="15"/>
      <c r="UGE215" s="15"/>
      <c r="UGF215" s="15"/>
      <c r="UGG215" s="15"/>
      <c r="UGH215" s="15"/>
      <c r="UGI215" s="15"/>
      <c r="UGJ215" s="15"/>
      <c r="UGK215" s="15"/>
      <c r="UGL215" s="15"/>
      <c r="UGM215" s="15"/>
      <c r="UGN215" s="15"/>
      <c r="UGO215" s="15"/>
      <c r="UGP215" s="15"/>
      <c r="UGQ215" s="15"/>
      <c r="UGR215" s="15"/>
      <c r="UGS215" s="15"/>
      <c r="UGT215" s="15"/>
      <c r="UGU215" s="15"/>
      <c r="UGV215" s="15"/>
      <c r="UGW215" s="15"/>
      <c r="UGX215" s="15"/>
      <c r="UGY215" s="15"/>
      <c r="UGZ215" s="15"/>
      <c r="UHA215" s="15"/>
      <c r="UHB215" s="15"/>
      <c r="UHC215" s="15"/>
      <c r="UHD215" s="15"/>
      <c r="UHE215" s="15"/>
      <c r="UHF215" s="15"/>
      <c r="UHG215" s="15"/>
      <c r="UHH215" s="15"/>
      <c r="UHI215" s="15"/>
      <c r="UHJ215" s="15"/>
      <c r="UHK215" s="15"/>
      <c r="UHL215" s="15"/>
      <c r="UHM215" s="15"/>
      <c r="UHN215" s="15"/>
      <c r="UHO215" s="15"/>
      <c r="UHP215" s="15"/>
      <c r="UHQ215" s="15"/>
      <c r="UHR215" s="15"/>
      <c r="UHS215" s="15"/>
      <c r="UHT215" s="15"/>
      <c r="UHU215" s="15"/>
      <c r="UHV215" s="15"/>
      <c r="UHW215" s="15"/>
      <c r="UHX215" s="15"/>
      <c r="UHY215" s="15"/>
      <c r="UHZ215" s="15"/>
      <c r="UIA215" s="15"/>
      <c r="UIB215" s="15"/>
      <c r="UIC215" s="15"/>
      <c r="UID215" s="15"/>
      <c r="UIE215" s="15"/>
      <c r="UIF215" s="15"/>
      <c r="UIG215" s="15"/>
      <c r="UIH215" s="15"/>
      <c r="UII215" s="15"/>
      <c r="UIJ215" s="15"/>
      <c r="UIK215" s="15"/>
      <c r="UIL215" s="15"/>
      <c r="UIM215" s="15"/>
      <c r="UIN215" s="15"/>
      <c r="UIO215" s="15"/>
      <c r="UIP215" s="15"/>
      <c r="UIQ215" s="15"/>
      <c r="UIR215" s="15"/>
      <c r="UIS215" s="15"/>
      <c r="UIT215" s="15"/>
      <c r="UIU215" s="15"/>
      <c r="UIV215" s="15"/>
      <c r="UIW215" s="15"/>
      <c r="UIX215" s="15"/>
      <c r="UIY215" s="15"/>
      <c r="UIZ215" s="15"/>
      <c r="UJA215" s="15"/>
      <c r="UJB215" s="15"/>
      <c r="UJC215" s="15"/>
      <c r="UJD215" s="15"/>
      <c r="UJE215" s="15"/>
      <c r="UJF215" s="15"/>
      <c r="UJG215" s="15"/>
      <c r="UJH215" s="15"/>
      <c r="UJI215" s="15"/>
      <c r="UJJ215" s="15"/>
      <c r="UJK215" s="15"/>
      <c r="UJL215" s="15"/>
      <c r="UJM215" s="15"/>
      <c r="UJN215" s="15"/>
      <c r="UJO215" s="15"/>
      <c r="UJP215" s="15"/>
      <c r="UJQ215" s="15"/>
      <c r="UJR215" s="15"/>
      <c r="UJS215" s="15"/>
      <c r="UJT215" s="15"/>
      <c r="UJU215" s="15"/>
      <c r="UJV215" s="15"/>
      <c r="UJW215" s="15"/>
      <c r="UJX215" s="15"/>
      <c r="UJY215" s="15"/>
      <c r="UJZ215" s="15"/>
      <c r="UKA215" s="15"/>
      <c r="UKB215" s="15"/>
      <c r="UKC215" s="15"/>
      <c r="UKD215" s="15"/>
      <c r="UKE215" s="15"/>
      <c r="UKF215" s="15"/>
      <c r="UKG215" s="15"/>
      <c r="UKH215" s="15"/>
      <c r="UKI215" s="15"/>
      <c r="UKJ215" s="15"/>
      <c r="UKK215" s="15"/>
      <c r="UKL215" s="15"/>
      <c r="UKM215" s="15"/>
      <c r="UKN215" s="15"/>
      <c r="UKO215" s="15"/>
      <c r="UKP215" s="15"/>
      <c r="UKQ215" s="15"/>
      <c r="UKR215" s="15"/>
      <c r="UKS215" s="15"/>
      <c r="UKT215" s="15"/>
      <c r="UKU215" s="15"/>
      <c r="UKV215" s="15"/>
      <c r="UKW215" s="15"/>
      <c r="UKX215" s="15"/>
      <c r="UKY215" s="15"/>
      <c r="UKZ215" s="15"/>
      <c r="ULA215" s="15"/>
      <c r="ULB215" s="15"/>
      <c r="ULC215" s="15"/>
      <c r="ULD215" s="15"/>
      <c r="ULE215" s="15"/>
      <c r="ULF215" s="15"/>
      <c r="ULG215" s="15"/>
      <c r="ULH215" s="15"/>
      <c r="ULI215" s="15"/>
      <c r="ULJ215" s="15"/>
      <c r="ULK215" s="15"/>
      <c r="ULL215" s="15"/>
      <c r="ULM215" s="15"/>
      <c r="ULN215" s="15"/>
      <c r="ULO215" s="15"/>
      <c r="ULP215" s="15"/>
      <c r="ULQ215" s="15"/>
      <c r="ULR215" s="15"/>
      <c r="ULS215" s="15"/>
      <c r="ULT215" s="15"/>
      <c r="ULU215" s="15"/>
      <c r="ULV215" s="15"/>
      <c r="ULW215" s="15"/>
      <c r="ULX215" s="15"/>
      <c r="ULY215" s="15"/>
      <c r="ULZ215" s="15"/>
      <c r="UMA215" s="15"/>
      <c r="UMB215" s="15"/>
      <c r="UMC215" s="15"/>
      <c r="UMD215" s="15"/>
      <c r="UME215" s="15"/>
      <c r="UMF215" s="15"/>
      <c r="UMG215" s="15"/>
      <c r="UMH215" s="15"/>
      <c r="UMI215" s="15"/>
      <c r="UMJ215" s="15"/>
      <c r="UMK215" s="15"/>
      <c r="UML215" s="15"/>
      <c r="UMM215" s="15"/>
      <c r="UMN215" s="15"/>
      <c r="UMO215" s="15"/>
      <c r="UMP215" s="15"/>
      <c r="UMQ215" s="15"/>
      <c r="UMR215" s="15"/>
      <c r="UMS215" s="15"/>
      <c r="UMT215" s="15"/>
      <c r="UMU215" s="15"/>
      <c r="UMV215" s="15"/>
      <c r="UMW215" s="15"/>
      <c r="UMX215" s="15"/>
      <c r="UMY215" s="15"/>
      <c r="UMZ215" s="15"/>
      <c r="UNA215" s="15"/>
      <c r="UNB215" s="15"/>
      <c r="UNC215" s="15"/>
      <c r="UND215" s="15"/>
      <c r="UNE215" s="15"/>
      <c r="UNF215" s="15"/>
      <c r="UNG215" s="15"/>
      <c r="UNH215" s="15"/>
      <c r="UNI215" s="15"/>
      <c r="UNJ215" s="15"/>
      <c r="UNK215" s="15"/>
      <c r="UNL215" s="15"/>
      <c r="UNM215" s="15"/>
      <c r="UNN215" s="15"/>
      <c r="UNO215" s="15"/>
      <c r="UNP215" s="15"/>
      <c r="UNQ215" s="15"/>
      <c r="UNR215" s="15"/>
      <c r="UNS215" s="15"/>
      <c r="UNT215" s="15"/>
      <c r="UNU215" s="15"/>
      <c r="UNV215" s="15"/>
      <c r="UNW215" s="15"/>
      <c r="UNX215" s="15"/>
      <c r="UNY215" s="15"/>
      <c r="UNZ215" s="15"/>
      <c r="UOA215" s="15"/>
      <c r="UOB215" s="15"/>
      <c r="UOC215" s="15"/>
      <c r="UOD215" s="15"/>
      <c r="UOE215" s="15"/>
      <c r="UOF215" s="15"/>
      <c r="UOG215" s="15"/>
      <c r="UOH215" s="15"/>
      <c r="UOI215" s="15"/>
      <c r="UOJ215" s="15"/>
      <c r="UOK215" s="15"/>
      <c r="UOL215" s="15"/>
      <c r="UOM215" s="15"/>
      <c r="UON215" s="15"/>
      <c r="UOO215" s="15"/>
      <c r="UOP215" s="15"/>
      <c r="UOQ215" s="15"/>
      <c r="UOR215" s="15"/>
      <c r="UOS215" s="15"/>
      <c r="UOT215" s="15"/>
      <c r="UOU215" s="15"/>
      <c r="UOV215" s="15"/>
      <c r="UOW215" s="15"/>
      <c r="UOX215" s="15"/>
      <c r="UOY215" s="15"/>
      <c r="UOZ215" s="15"/>
      <c r="UPA215" s="15"/>
      <c r="UPB215" s="15"/>
      <c r="UPC215" s="15"/>
      <c r="UPD215" s="15"/>
      <c r="UPE215" s="15"/>
      <c r="UPF215" s="15"/>
      <c r="UPG215" s="15"/>
      <c r="UPH215" s="15"/>
      <c r="UPI215" s="15"/>
      <c r="UPJ215" s="15"/>
      <c r="UPK215" s="15"/>
      <c r="UPL215" s="15"/>
      <c r="UPM215" s="15"/>
      <c r="UPN215" s="15"/>
      <c r="UPO215" s="15"/>
      <c r="UPP215" s="15"/>
      <c r="UPQ215" s="15"/>
      <c r="UPR215" s="15"/>
      <c r="UPS215" s="15"/>
      <c r="UPT215" s="15"/>
      <c r="UPU215" s="15"/>
      <c r="UPV215" s="15"/>
      <c r="UPW215" s="15"/>
      <c r="UPX215" s="15"/>
      <c r="UPY215" s="15"/>
      <c r="UPZ215" s="15"/>
      <c r="UQA215" s="15"/>
      <c r="UQB215" s="15"/>
      <c r="UQC215" s="15"/>
      <c r="UQD215" s="15"/>
      <c r="UQE215" s="15"/>
      <c r="UQF215" s="15"/>
      <c r="UQG215" s="15"/>
      <c r="UQH215" s="15"/>
      <c r="UQI215" s="15"/>
      <c r="UQJ215" s="15"/>
      <c r="UQK215" s="15"/>
      <c r="UQL215" s="15"/>
      <c r="UQM215" s="15"/>
      <c r="UQN215" s="15"/>
      <c r="UQO215" s="15"/>
      <c r="UQP215" s="15"/>
      <c r="UQQ215" s="15"/>
      <c r="UQR215" s="15"/>
      <c r="UQS215" s="15"/>
      <c r="UQT215" s="15"/>
      <c r="UQU215" s="15"/>
      <c r="UQV215" s="15"/>
      <c r="UQW215" s="15"/>
      <c r="UQX215" s="15"/>
      <c r="UQY215" s="15"/>
      <c r="UQZ215" s="15"/>
      <c r="URA215" s="15"/>
      <c r="URB215" s="15"/>
      <c r="URC215" s="15"/>
      <c r="URD215" s="15"/>
      <c r="URE215" s="15"/>
      <c r="URF215" s="15"/>
      <c r="URG215" s="15"/>
      <c r="URH215" s="15"/>
      <c r="URI215" s="15"/>
      <c r="URJ215" s="15"/>
      <c r="URK215" s="15"/>
      <c r="URL215" s="15"/>
      <c r="URM215" s="15"/>
      <c r="URN215" s="15"/>
      <c r="URO215" s="15"/>
      <c r="URP215" s="15"/>
      <c r="URQ215" s="15"/>
      <c r="URR215" s="15"/>
      <c r="URS215" s="15"/>
      <c r="URT215" s="15"/>
      <c r="URU215" s="15"/>
      <c r="URV215" s="15"/>
      <c r="URW215" s="15"/>
      <c r="URX215" s="15"/>
      <c r="URY215" s="15"/>
      <c r="URZ215" s="15"/>
      <c r="USA215" s="15"/>
      <c r="USB215" s="15"/>
      <c r="USC215" s="15"/>
      <c r="USD215" s="15"/>
      <c r="USE215" s="15"/>
      <c r="USF215" s="15"/>
      <c r="USG215" s="15"/>
      <c r="USH215" s="15"/>
      <c r="USI215" s="15"/>
      <c r="USJ215" s="15"/>
      <c r="USK215" s="15"/>
      <c r="USL215" s="15"/>
      <c r="USM215" s="15"/>
      <c r="USN215" s="15"/>
      <c r="USO215" s="15"/>
      <c r="USP215" s="15"/>
      <c r="USQ215" s="15"/>
      <c r="USR215" s="15"/>
      <c r="USS215" s="15"/>
      <c r="UST215" s="15"/>
      <c r="USU215" s="15"/>
      <c r="USV215" s="15"/>
      <c r="USW215" s="15"/>
      <c r="USX215" s="15"/>
      <c r="USY215" s="15"/>
      <c r="USZ215" s="15"/>
      <c r="UTA215" s="15"/>
      <c r="UTB215" s="15"/>
      <c r="UTC215" s="15"/>
      <c r="UTD215" s="15"/>
      <c r="UTE215" s="15"/>
      <c r="UTF215" s="15"/>
      <c r="UTG215" s="15"/>
      <c r="UTH215" s="15"/>
      <c r="UTI215" s="15"/>
      <c r="UTJ215" s="15"/>
      <c r="UTK215" s="15"/>
      <c r="UTL215" s="15"/>
      <c r="UTM215" s="15"/>
      <c r="UTN215" s="15"/>
      <c r="UTO215" s="15"/>
      <c r="UTP215" s="15"/>
      <c r="UTQ215" s="15"/>
      <c r="UTR215" s="15"/>
      <c r="UTS215" s="15"/>
      <c r="UTT215" s="15"/>
      <c r="UTU215" s="15"/>
      <c r="UTV215" s="15"/>
      <c r="UTW215" s="15"/>
      <c r="UTX215" s="15"/>
      <c r="UTY215" s="15"/>
      <c r="UTZ215" s="15"/>
      <c r="UUA215" s="15"/>
      <c r="UUB215" s="15"/>
      <c r="UUC215" s="15"/>
      <c r="UUD215" s="15"/>
      <c r="UUE215" s="15"/>
      <c r="UUF215" s="15"/>
      <c r="UUG215" s="15"/>
      <c r="UUH215" s="15"/>
      <c r="UUI215" s="15"/>
      <c r="UUJ215" s="15"/>
      <c r="UUK215" s="15"/>
      <c r="UUL215" s="15"/>
      <c r="UUM215" s="15"/>
      <c r="UUN215" s="15"/>
      <c r="UUO215" s="15"/>
      <c r="UUP215" s="15"/>
      <c r="UUQ215" s="15"/>
      <c r="UUR215" s="15"/>
      <c r="UUS215" s="15"/>
      <c r="UUT215" s="15"/>
      <c r="UUU215" s="15"/>
      <c r="UUV215" s="15"/>
      <c r="UUW215" s="15"/>
      <c r="UUX215" s="15"/>
      <c r="UUY215" s="15"/>
      <c r="UUZ215" s="15"/>
      <c r="UVA215" s="15"/>
      <c r="UVB215" s="15"/>
      <c r="UVC215" s="15"/>
      <c r="UVD215" s="15"/>
      <c r="UVE215" s="15"/>
      <c r="UVF215" s="15"/>
      <c r="UVG215" s="15"/>
      <c r="UVH215" s="15"/>
      <c r="UVI215" s="15"/>
      <c r="UVJ215" s="15"/>
      <c r="UVK215" s="15"/>
      <c r="UVL215" s="15"/>
      <c r="UVM215" s="15"/>
      <c r="UVN215" s="15"/>
      <c r="UVO215" s="15"/>
      <c r="UVP215" s="15"/>
      <c r="UVQ215" s="15"/>
      <c r="UVR215" s="15"/>
      <c r="UVS215" s="15"/>
      <c r="UVT215" s="15"/>
      <c r="UVU215" s="15"/>
      <c r="UVV215" s="15"/>
      <c r="UVW215" s="15"/>
      <c r="UVX215" s="15"/>
      <c r="UVY215" s="15"/>
      <c r="UVZ215" s="15"/>
      <c r="UWA215" s="15"/>
      <c r="UWB215" s="15"/>
      <c r="UWC215" s="15"/>
      <c r="UWD215" s="15"/>
      <c r="UWE215" s="15"/>
      <c r="UWF215" s="15"/>
      <c r="UWG215" s="15"/>
      <c r="UWH215" s="15"/>
      <c r="UWI215" s="15"/>
      <c r="UWJ215" s="15"/>
      <c r="UWK215" s="15"/>
      <c r="UWL215" s="15"/>
      <c r="UWM215" s="15"/>
      <c r="UWN215" s="15"/>
      <c r="UWO215" s="15"/>
      <c r="UWP215" s="15"/>
      <c r="UWQ215" s="15"/>
      <c r="UWR215" s="15"/>
      <c r="UWS215" s="15"/>
      <c r="UWT215" s="15"/>
      <c r="UWU215" s="15"/>
      <c r="UWV215" s="15"/>
      <c r="UWW215" s="15"/>
      <c r="UWX215" s="15"/>
      <c r="UWY215" s="15"/>
      <c r="UWZ215" s="15"/>
      <c r="UXA215" s="15"/>
      <c r="UXB215" s="15"/>
      <c r="UXC215" s="15"/>
      <c r="UXD215" s="15"/>
      <c r="UXE215" s="15"/>
      <c r="UXF215" s="15"/>
      <c r="UXG215" s="15"/>
      <c r="UXH215" s="15"/>
      <c r="UXI215" s="15"/>
      <c r="UXJ215" s="15"/>
      <c r="UXK215" s="15"/>
      <c r="UXL215" s="15"/>
      <c r="UXM215" s="15"/>
      <c r="UXN215" s="15"/>
      <c r="UXO215" s="15"/>
      <c r="UXP215" s="15"/>
      <c r="UXQ215" s="15"/>
      <c r="UXR215" s="15"/>
      <c r="UXS215" s="15"/>
      <c r="UXT215" s="15"/>
      <c r="UXU215" s="15"/>
      <c r="UXV215" s="15"/>
      <c r="UXW215" s="15"/>
      <c r="UXX215" s="15"/>
      <c r="UXY215" s="15"/>
      <c r="UXZ215" s="15"/>
      <c r="UYA215" s="15"/>
      <c r="UYB215" s="15"/>
      <c r="UYC215" s="15"/>
      <c r="UYD215" s="15"/>
      <c r="UYE215" s="15"/>
      <c r="UYF215" s="15"/>
      <c r="UYG215" s="15"/>
      <c r="UYH215" s="15"/>
      <c r="UYI215" s="15"/>
      <c r="UYJ215" s="15"/>
      <c r="UYK215" s="15"/>
      <c r="UYL215" s="15"/>
      <c r="UYM215" s="15"/>
      <c r="UYN215" s="15"/>
      <c r="UYO215" s="15"/>
      <c r="UYP215" s="15"/>
      <c r="UYQ215" s="15"/>
      <c r="UYR215" s="15"/>
      <c r="UYS215" s="15"/>
      <c r="UYT215" s="15"/>
      <c r="UYU215" s="15"/>
      <c r="UYV215" s="15"/>
      <c r="UYW215" s="15"/>
      <c r="UYX215" s="15"/>
      <c r="UYY215" s="15"/>
      <c r="UYZ215" s="15"/>
      <c r="UZA215" s="15"/>
      <c r="UZB215" s="15"/>
      <c r="UZC215" s="15"/>
      <c r="UZD215" s="15"/>
      <c r="UZE215" s="15"/>
      <c r="UZF215" s="15"/>
      <c r="UZG215" s="15"/>
      <c r="UZH215" s="15"/>
      <c r="UZI215" s="15"/>
      <c r="UZJ215" s="15"/>
      <c r="UZK215" s="15"/>
      <c r="UZL215" s="15"/>
      <c r="UZM215" s="15"/>
      <c r="UZN215" s="15"/>
      <c r="UZO215" s="15"/>
      <c r="UZP215" s="15"/>
      <c r="UZQ215" s="15"/>
      <c r="UZR215" s="15"/>
      <c r="UZS215" s="15"/>
      <c r="UZT215" s="15"/>
      <c r="UZU215" s="15"/>
      <c r="UZV215" s="15"/>
      <c r="UZW215" s="15"/>
      <c r="UZX215" s="15"/>
      <c r="UZY215" s="15"/>
      <c r="UZZ215" s="15"/>
      <c r="VAA215" s="15"/>
      <c r="VAB215" s="15"/>
      <c r="VAC215" s="15"/>
      <c r="VAD215" s="15"/>
      <c r="VAE215" s="15"/>
      <c r="VAF215" s="15"/>
      <c r="VAG215" s="15"/>
      <c r="VAH215" s="15"/>
      <c r="VAI215" s="15"/>
      <c r="VAJ215" s="15"/>
      <c r="VAK215" s="15"/>
      <c r="VAL215" s="15"/>
      <c r="VAM215" s="15"/>
      <c r="VAN215" s="15"/>
      <c r="VAO215" s="15"/>
      <c r="VAP215" s="15"/>
      <c r="VAQ215" s="15"/>
      <c r="VAR215" s="15"/>
      <c r="VAS215" s="15"/>
      <c r="VAT215" s="15"/>
      <c r="VAU215" s="15"/>
      <c r="VAV215" s="15"/>
      <c r="VAW215" s="15"/>
      <c r="VAX215" s="15"/>
      <c r="VAY215" s="15"/>
      <c r="VAZ215" s="15"/>
      <c r="VBA215" s="15"/>
      <c r="VBB215" s="15"/>
      <c r="VBC215" s="15"/>
      <c r="VBD215" s="15"/>
      <c r="VBE215" s="15"/>
      <c r="VBF215" s="15"/>
      <c r="VBG215" s="15"/>
      <c r="VBH215" s="15"/>
      <c r="VBI215" s="15"/>
      <c r="VBJ215" s="15"/>
      <c r="VBK215" s="15"/>
      <c r="VBL215" s="15"/>
      <c r="VBM215" s="15"/>
      <c r="VBN215" s="15"/>
      <c r="VBO215" s="15"/>
      <c r="VBP215" s="15"/>
      <c r="VBQ215" s="15"/>
      <c r="VBR215" s="15"/>
      <c r="VBS215" s="15"/>
      <c r="VBT215" s="15"/>
      <c r="VBU215" s="15"/>
      <c r="VBV215" s="15"/>
      <c r="VBW215" s="15"/>
      <c r="VBX215" s="15"/>
      <c r="VBY215" s="15"/>
      <c r="VBZ215" s="15"/>
      <c r="VCA215" s="15"/>
      <c r="VCB215" s="15"/>
      <c r="VCC215" s="15"/>
      <c r="VCD215" s="15"/>
      <c r="VCE215" s="15"/>
      <c r="VCF215" s="15"/>
      <c r="VCG215" s="15"/>
      <c r="VCH215" s="15"/>
      <c r="VCI215" s="15"/>
      <c r="VCJ215" s="15"/>
      <c r="VCK215" s="15"/>
      <c r="VCL215" s="15"/>
      <c r="VCM215" s="15"/>
      <c r="VCN215" s="15"/>
      <c r="VCO215" s="15"/>
      <c r="VCP215" s="15"/>
      <c r="VCQ215" s="15"/>
      <c r="VCR215" s="15"/>
      <c r="VCS215" s="15"/>
      <c r="VCT215" s="15"/>
      <c r="VCU215" s="15"/>
      <c r="VCV215" s="15"/>
      <c r="VCW215" s="15"/>
      <c r="VCX215" s="15"/>
      <c r="VCY215" s="15"/>
      <c r="VCZ215" s="15"/>
      <c r="VDA215" s="15"/>
      <c r="VDB215" s="15"/>
      <c r="VDC215" s="15"/>
      <c r="VDD215" s="15"/>
      <c r="VDE215" s="15"/>
      <c r="VDF215" s="15"/>
      <c r="VDG215" s="15"/>
      <c r="VDH215" s="15"/>
      <c r="VDI215" s="15"/>
      <c r="VDJ215" s="15"/>
      <c r="VDK215" s="15"/>
      <c r="VDL215" s="15"/>
      <c r="VDM215" s="15"/>
      <c r="VDN215" s="15"/>
      <c r="VDO215" s="15"/>
      <c r="VDP215" s="15"/>
      <c r="VDQ215" s="15"/>
      <c r="VDR215" s="15"/>
      <c r="VDS215" s="15"/>
      <c r="VDT215" s="15"/>
      <c r="VDU215" s="15"/>
      <c r="VDV215" s="15"/>
      <c r="VDW215" s="15"/>
      <c r="VDX215" s="15"/>
      <c r="VDY215" s="15"/>
      <c r="VDZ215" s="15"/>
      <c r="VEA215" s="15"/>
      <c r="VEB215" s="15"/>
      <c r="VEC215" s="15"/>
      <c r="VED215" s="15"/>
      <c r="VEE215" s="15"/>
      <c r="VEF215" s="15"/>
      <c r="VEG215" s="15"/>
      <c r="VEH215" s="15"/>
      <c r="VEI215" s="15"/>
      <c r="VEJ215" s="15"/>
      <c r="VEK215" s="15"/>
      <c r="VEL215" s="15"/>
      <c r="VEM215" s="15"/>
      <c r="VEN215" s="15"/>
      <c r="VEO215" s="15"/>
      <c r="VEP215" s="15"/>
      <c r="VEQ215" s="15"/>
      <c r="VER215" s="15"/>
      <c r="VES215" s="15"/>
      <c r="VET215" s="15"/>
      <c r="VEU215" s="15"/>
      <c r="VEV215" s="15"/>
      <c r="VEW215" s="15"/>
      <c r="VEX215" s="15"/>
      <c r="VEY215" s="15"/>
      <c r="VEZ215" s="15"/>
      <c r="VFA215" s="15"/>
      <c r="VFB215" s="15"/>
      <c r="VFC215" s="15"/>
      <c r="VFD215" s="15"/>
      <c r="VFE215" s="15"/>
      <c r="VFF215" s="15"/>
      <c r="VFG215" s="15"/>
      <c r="VFH215" s="15"/>
      <c r="VFI215" s="15"/>
      <c r="VFJ215" s="15"/>
      <c r="VFK215" s="15"/>
      <c r="VFL215" s="15"/>
      <c r="VFM215" s="15"/>
      <c r="VFN215" s="15"/>
      <c r="VFO215" s="15"/>
      <c r="VFP215" s="15"/>
      <c r="VFQ215" s="15"/>
      <c r="VFR215" s="15"/>
      <c r="VFS215" s="15"/>
      <c r="VFT215" s="15"/>
      <c r="VFU215" s="15"/>
      <c r="VFV215" s="15"/>
      <c r="VFW215" s="15"/>
      <c r="VFX215" s="15"/>
      <c r="VFY215" s="15"/>
      <c r="VFZ215" s="15"/>
      <c r="VGA215" s="15"/>
      <c r="VGB215" s="15"/>
      <c r="VGC215" s="15"/>
      <c r="VGD215" s="15"/>
      <c r="VGE215" s="15"/>
      <c r="VGF215" s="15"/>
      <c r="VGG215" s="15"/>
      <c r="VGH215" s="15"/>
      <c r="VGI215" s="15"/>
      <c r="VGJ215" s="15"/>
      <c r="VGK215" s="15"/>
      <c r="VGL215" s="15"/>
      <c r="VGM215" s="15"/>
      <c r="VGN215" s="15"/>
      <c r="VGO215" s="15"/>
      <c r="VGP215" s="15"/>
      <c r="VGQ215" s="15"/>
      <c r="VGR215" s="15"/>
      <c r="VGS215" s="15"/>
      <c r="VGT215" s="15"/>
      <c r="VGU215" s="15"/>
      <c r="VGV215" s="15"/>
      <c r="VGW215" s="15"/>
      <c r="VGX215" s="15"/>
      <c r="VGY215" s="15"/>
      <c r="VGZ215" s="15"/>
      <c r="VHA215" s="15"/>
      <c r="VHB215" s="15"/>
      <c r="VHC215" s="15"/>
      <c r="VHD215" s="15"/>
      <c r="VHE215" s="15"/>
      <c r="VHF215" s="15"/>
      <c r="VHG215" s="15"/>
      <c r="VHH215" s="15"/>
      <c r="VHI215" s="15"/>
      <c r="VHJ215" s="15"/>
      <c r="VHK215" s="15"/>
      <c r="VHL215" s="15"/>
      <c r="VHM215" s="15"/>
      <c r="VHN215" s="15"/>
      <c r="VHO215" s="15"/>
      <c r="VHP215" s="15"/>
      <c r="VHQ215" s="15"/>
      <c r="VHR215" s="15"/>
      <c r="VHS215" s="15"/>
      <c r="VHT215" s="15"/>
      <c r="VHU215" s="15"/>
      <c r="VHV215" s="15"/>
      <c r="VHW215" s="15"/>
      <c r="VHX215" s="15"/>
      <c r="VHY215" s="15"/>
      <c r="VHZ215" s="15"/>
      <c r="VIA215" s="15"/>
      <c r="VIB215" s="15"/>
      <c r="VIC215" s="15"/>
      <c r="VID215" s="15"/>
      <c r="VIE215" s="15"/>
      <c r="VIF215" s="15"/>
      <c r="VIG215" s="15"/>
      <c r="VIH215" s="15"/>
      <c r="VII215" s="15"/>
      <c r="VIJ215" s="15"/>
      <c r="VIK215" s="15"/>
      <c r="VIL215" s="15"/>
      <c r="VIM215" s="15"/>
      <c r="VIN215" s="15"/>
      <c r="VIO215" s="15"/>
      <c r="VIP215" s="15"/>
      <c r="VIQ215" s="15"/>
      <c r="VIR215" s="15"/>
      <c r="VIS215" s="15"/>
      <c r="VIT215" s="15"/>
      <c r="VIU215" s="15"/>
      <c r="VIV215" s="15"/>
      <c r="VIW215" s="15"/>
      <c r="VIX215" s="15"/>
      <c r="VIY215" s="15"/>
      <c r="VIZ215" s="15"/>
      <c r="VJA215" s="15"/>
      <c r="VJB215" s="15"/>
      <c r="VJC215" s="15"/>
      <c r="VJD215" s="15"/>
      <c r="VJE215" s="15"/>
      <c r="VJF215" s="15"/>
      <c r="VJG215" s="15"/>
      <c r="VJH215" s="15"/>
      <c r="VJI215" s="15"/>
      <c r="VJJ215" s="15"/>
      <c r="VJK215" s="15"/>
      <c r="VJL215" s="15"/>
      <c r="VJM215" s="15"/>
      <c r="VJN215" s="15"/>
      <c r="VJO215" s="15"/>
      <c r="VJP215" s="15"/>
      <c r="VJQ215" s="15"/>
      <c r="VJR215" s="15"/>
      <c r="VJS215" s="15"/>
      <c r="VJT215" s="15"/>
      <c r="VJU215" s="15"/>
      <c r="VJV215" s="15"/>
      <c r="VJW215" s="15"/>
      <c r="VJX215" s="15"/>
      <c r="VJY215" s="15"/>
      <c r="VJZ215" s="15"/>
      <c r="VKA215" s="15"/>
      <c r="VKB215" s="15"/>
      <c r="VKC215" s="15"/>
      <c r="VKD215" s="15"/>
      <c r="VKE215" s="15"/>
      <c r="VKF215" s="15"/>
      <c r="VKG215" s="15"/>
      <c r="VKH215" s="15"/>
      <c r="VKI215" s="15"/>
      <c r="VKJ215" s="15"/>
      <c r="VKK215" s="15"/>
      <c r="VKL215" s="15"/>
      <c r="VKM215" s="15"/>
      <c r="VKN215" s="15"/>
      <c r="VKO215" s="15"/>
      <c r="VKP215" s="15"/>
      <c r="VKQ215" s="15"/>
      <c r="VKR215" s="15"/>
      <c r="VKS215" s="15"/>
      <c r="VKT215" s="15"/>
      <c r="VKU215" s="15"/>
      <c r="VKV215" s="15"/>
      <c r="VKW215" s="15"/>
      <c r="VKX215" s="15"/>
      <c r="VKY215" s="15"/>
      <c r="VKZ215" s="15"/>
      <c r="VLA215" s="15"/>
      <c r="VLB215" s="15"/>
      <c r="VLC215" s="15"/>
      <c r="VLD215" s="15"/>
      <c r="VLE215" s="15"/>
      <c r="VLF215" s="15"/>
      <c r="VLG215" s="15"/>
      <c r="VLH215" s="15"/>
      <c r="VLI215" s="15"/>
      <c r="VLJ215" s="15"/>
      <c r="VLK215" s="15"/>
      <c r="VLL215" s="15"/>
      <c r="VLM215" s="15"/>
      <c r="VLN215" s="15"/>
      <c r="VLO215" s="15"/>
      <c r="VLP215" s="15"/>
      <c r="VLQ215" s="15"/>
      <c r="VLR215" s="15"/>
      <c r="VLS215" s="15"/>
      <c r="VLT215" s="15"/>
      <c r="VLU215" s="15"/>
      <c r="VLV215" s="15"/>
      <c r="VLW215" s="15"/>
      <c r="VLX215" s="15"/>
      <c r="VLY215" s="15"/>
      <c r="VLZ215" s="15"/>
      <c r="VMA215" s="15"/>
      <c r="VMB215" s="15"/>
      <c r="VMC215" s="15"/>
      <c r="VMD215" s="15"/>
      <c r="VME215" s="15"/>
      <c r="VMF215" s="15"/>
      <c r="VMG215" s="15"/>
      <c r="VMH215" s="15"/>
      <c r="VMI215" s="15"/>
      <c r="VMJ215" s="15"/>
      <c r="VMK215" s="15"/>
      <c r="VML215" s="15"/>
      <c r="VMM215" s="15"/>
      <c r="VMN215" s="15"/>
      <c r="VMO215" s="15"/>
      <c r="VMP215" s="15"/>
      <c r="VMQ215" s="15"/>
      <c r="VMR215" s="15"/>
      <c r="VMS215" s="15"/>
      <c r="VMT215" s="15"/>
      <c r="VMU215" s="15"/>
      <c r="VMV215" s="15"/>
      <c r="VMW215" s="15"/>
      <c r="VMX215" s="15"/>
      <c r="VMY215" s="15"/>
      <c r="VMZ215" s="15"/>
      <c r="VNA215" s="15"/>
      <c r="VNB215" s="15"/>
      <c r="VNC215" s="15"/>
      <c r="VND215" s="15"/>
      <c r="VNE215" s="15"/>
      <c r="VNF215" s="15"/>
      <c r="VNG215" s="15"/>
      <c r="VNH215" s="15"/>
      <c r="VNI215" s="15"/>
      <c r="VNJ215" s="15"/>
      <c r="VNK215" s="15"/>
      <c r="VNL215" s="15"/>
      <c r="VNM215" s="15"/>
      <c r="VNN215" s="15"/>
      <c r="VNO215" s="15"/>
      <c r="VNP215" s="15"/>
      <c r="VNQ215" s="15"/>
      <c r="VNR215" s="15"/>
      <c r="VNS215" s="15"/>
      <c r="VNT215" s="15"/>
      <c r="VNU215" s="15"/>
      <c r="VNV215" s="15"/>
      <c r="VNW215" s="15"/>
      <c r="VNX215" s="15"/>
      <c r="VNY215" s="15"/>
      <c r="VNZ215" s="15"/>
      <c r="VOA215" s="15"/>
      <c r="VOB215" s="15"/>
      <c r="VOC215" s="15"/>
      <c r="VOD215" s="15"/>
      <c r="VOE215" s="15"/>
      <c r="VOF215" s="15"/>
      <c r="VOG215" s="15"/>
      <c r="VOH215" s="15"/>
      <c r="VOI215" s="15"/>
      <c r="VOJ215" s="15"/>
      <c r="VOK215" s="15"/>
      <c r="VOL215" s="15"/>
      <c r="VOM215" s="15"/>
      <c r="VON215" s="15"/>
      <c r="VOO215" s="15"/>
      <c r="VOP215" s="15"/>
      <c r="VOQ215" s="15"/>
      <c r="VOR215" s="15"/>
      <c r="VOS215" s="15"/>
      <c r="VOT215" s="15"/>
      <c r="VOU215" s="15"/>
      <c r="VOV215" s="15"/>
      <c r="VOW215" s="15"/>
      <c r="VOX215" s="15"/>
      <c r="VOY215" s="15"/>
      <c r="VOZ215" s="15"/>
      <c r="VPA215" s="15"/>
      <c r="VPB215" s="15"/>
      <c r="VPC215" s="15"/>
      <c r="VPD215" s="15"/>
      <c r="VPE215" s="15"/>
      <c r="VPF215" s="15"/>
      <c r="VPG215" s="15"/>
      <c r="VPH215" s="15"/>
      <c r="VPI215" s="15"/>
      <c r="VPJ215" s="15"/>
      <c r="VPK215" s="15"/>
      <c r="VPL215" s="15"/>
      <c r="VPM215" s="15"/>
      <c r="VPN215" s="15"/>
      <c r="VPO215" s="15"/>
      <c r="VPP215" s="15"/>
      <c r="VPQ215" s="15"/>
      <c r="VPR215" s="15"/>
      <c r="VPS215" s="15"/>
      <c r="VPT215" s="15"/>
      <c r="VPU215" s="15"/>
      <c r="VPV215" s="15"/>
      <c r="VPW215" s="15"/>
      <c r="VPX215" s="15"/>
      <c r="VPY215" s="15"/>
      <c r="VPZ215" s="15"/>
      <c r="VQA215" s="15"/>
      <c r="VQB215" s="15"/>
      <c r="VQC215" s="15"/>
      <c r="VQD215" s="15"/>
      <c r="VQE215" s="15"/>
      <c r="VQF215" s="15"/>
      <c r="VQG215" s="15"/>
      <c r="VQH215" s="15"/>
      <c r="VQI215" s="15"/>
      <c r="VQJ215" s="15"/>
      <c r="VQK215" s="15"/>
      <c r="VQL215" s="15"/>
      <c r="VQM215" s="15"/>
      <c r="VQN215" s="15"/>
      <c r="VQO215" s="15"/>
      <c r="VQP215" s="15"/>
      <c r="VQQ215" s="15"/>
      <c r="VQR215" s="15"/>
      <c r="VQS215" s="15"/>
      <c r="VQT215" s="15"/>
      <c r="VQU215" s="15"/>
      <c r="VQV215" s="15"/>
      <c r="VQW215" s="15"/>
      <c r="VQX215" s="15"/>
      <c r="VQY215" s="15"/>
      <c r="VQZ215" s="15"/>
      <c r="VRA215" s="15"/>
      <c r="VRB215" s="15"/>
      <c r="VRC215" s="15"/>
      <c r="VRD215" s="15"/>
      <c r="VRE215" s="15"/>
      <c r="VRF215" s="15"/>
      <c r="VRG215" s="15"/>
      <c r="VRH215" s="15"/>
      <c r="VRI215" s="15"/>
      <c r="VRJ215" s="15"/>
      <c r="VRK215" s="15"/>
      <c r="VRL215" s="15"/>
      <c r="VRM215" s="15"/>
      <c r="VRN215" s="15"/>
      <c r="VRO215" s="15"/>
      <c r="VRP215" s="15"/>
      <c r="VRQ215" s="15"/>
      <c r="VRR215" s="15"/>
      <c r="VRS215" s="15"/>
      <c r="VRT215" s="15"/>
      <c r="VRU215" s="15"/>
      <c r="VRV215" s="15"/>
      <c r="VRW215" s="15"/>
      <c r="VRX215" s="15"/>
      <c r="VRY215" s="15"/>
      <c r="VRZ215" s="15"/>
      <c r="VSA215" s="15"/>
      <c r="VSB215" s="15"/>
      <c r="VSC215" s="15"/>
      <c r="VSD215" s="15"/>
      <c r="VSE215" s="15"/>
      <c r="VSF215" s="15"/>
      <c r="VSG215" s="15"/>
      <c r="VSH215" s="15"/>
      <c r="VSI215" s="15"/>
      <c r="VSJ215" s="15"/>
      <c r="VSK215" s="15"/>
      <c r="VSL215" s="15"/>
      <c r="VSM215" s="15"/>
      <c r="VSN215" s="15"/>
      <c r="VSO215" s="15"/>
      <c r="VSP215" s="15"/>
      <c r="VSQ215" s="15"/>
      <c r="VSR215" s="15"/>
      <c r="VSS215" s="15"/>
      <c r="VST215" s="15"/>
      <c r="VSU215" s="15"/>
      <c r="VSV215" s="15"/>
      <c r="VSW215" s="15"/>
      <c r="VSX215" s="15"/>
      <c r="VSY215" s="15"/>
      <c r="VSZ215" s="15"/>
      <c r="VTA215" s="15"/>
      <c r="VTB215" s="15"/>
      <c r="VTC215" s="15"/>
      <c r="VTD215" s="15"/>
      <c r="VTE215" s="15"/>
      <c r="VTF215" s="15"/>
      <c r="VTG215" s="15"/>
      <c r="VTH215" s="15"/>
      <c r="VTI215" s="15"/>
      <c r="VTJ215" s="15"/>
      <c r="VTK215" s="15"/>
      <c r="VTL215" s="15"/>
      <c r="VTM215" s="15"/>
      <c r="VTN215" s="15"/>
      <c r="VTO215" s="15"/>
      <c r="VTP215" s="15"/>
      <c r="VTQ215" s="15"/>
      <c r="VTR215" s="15"/>
      <c r="VTS215" s="15"/>
      <c r="VTT215" s="15"/>
      <c r="VTU215" s="15"/>
      <c r="VTV215" s="15"/>
      <c r="VTW215" s="15"/>
      <c r="VTX215" s="15"/>
      <c r="VTY215" s="15"/>
      <c r="VTZ215" s="15"/>
      <c r="VUA215" s="15"/>
      <c r="VUB215" s="15"/>
      <c r="VUC215" s="15"/>
      <c r="VUD215" s="15"/>
      <c r="VUE215" s="15"/>
      <c r="VUF215" s="15"/>
      <c r="VUG215" s="15"/>
      <c r="VUH215" s="15"/>
      <c r="VUI215" s="15"/>
      <c r="VUJ215" s="15"/>
      <c r="VUK215" s="15"/>
      <c r="VUL215" s="15"/>
      <c r="VUM215" s="15"/>
      <c r="VUN215" s="15"/>
      <c r="VUO215" s="15"/>
      <c r="VUP215" s="15"/>
      <c r="VUQ215" s="15"/>
      <c r="VUR215" s="15"/>
      <c r="VUS215" s="15"/>
      <c r="VUT215" s="15"/>
      <c r="VUU215" s="15"/>
      <c r="VUV215" s="15"/>
      <c r="VUW215" s="15"/>
      <c r="VUX215" s="15"/>
      <c r="VUY215" s="15"/>
      <c r="VUZ215" s="15"/>
      <c r="VVA215" s="15"/>
      <c r="VVB215" s="15"/>
      <c r="VVC215" s="15"/>
      <c r="VVD215" s="15"/>
      <c r="VVE215" s="15"/>
      <c r="VVF215" s="15"/>
      <c r="VVG215" s="15"/>
      <c r="VVH215" s="15"/>
      <c r="VVI215" s="15"/>
      <c r="VVJ215" s="15"/>
      <c r="VVK215" s="15"/>
      <c r="VVL215" s="15"/>
      <c r="VVM215" s="15"/>
      <c r="VVN215" s="15"/>
      <c r="VVO215" s="15"/>
      <c r="VVP215" s="15"/>
      <c r="VVQ215" s="15"/>
      <c r="VVR215" s="15"/>
      <c r="VVS215" s="15"/>
      <c r="VVT215" s="15"/>
      <c r="VVU215" s="15"/>
      <c r="VVV215" s="15"/>
      <c r="VVW215" s="15"/>
      <c r="VVX215" s="15"/>
      <c r="VVY215" s="15"/>
      <c r="VVZ215" s="15"/>
      <c r="VWA215" s="15"/>
      <c r="VWB215" s="15"/>
      <c r="VWC215" s="15"/>
      <c r="VWD215" s="15"/>
      <c r="VWE215" s="15"/>
      <c r="VWF215" s="15"/>
      <c r="VWG215" s="15"/>
      <c r="VWH215" s="15"/>
      <c r="VWI215" s="15"/>
      <c r="VWJ215" s="15"/>
      <c r="VWK215" s="15"/>
      <c r="VWL215" s="15"/>
      <c r="VWM215" s="15"/>
      <c r="VWN215" s="15"/>
      <c r="VWO215" s="15"/>
      <c r="VWP215" s="15"/>
      <c r="VWQ215" s="15"/>
      <c r="VWR215" s="15"/>
      <c r="VWS215" s="15"/>
      <c r="VWT215" s="15"/>
      <c r="VWU215" s="15"/>
      <c r="VWV215" s="15"/>
      <c r="VWW215" s="15"/>
      <c r="VWX215" s="15"/>
      <c r="VWY215" s="15"/>
      <c r="VWZ215" s="15"/>
      <c r="VXA215" s="15"/>
      <c r="VXB215" s="15"/>
      <c r="VXC215" s="15"/>
      <c r="VXD215" s="15"/>
      <c r="VXE215" s="15"/>
      <c r="VXF215" s="15"/>
      <c r="VXG215" s="15"/>
      <c r="VXH215" s="15"/>
      <c r="VXI215" s="15"/>
      <c r="VXJ215" s="15"/>
      <c r="VXK215" s="15"/>
      <c r="VXL215" s="15"/>
      <c r="VXM215" s="15"/>
      <c r="VXN215" s="15"/>
      <c r="VXO215" s="15"/>
      <c r="VXP215" s="15"/>
      <c r="VXQ215" s="15"/>
      <c r="VXR215" s="15"/>
      <c r="VXS215" s="15"/>
      <c r="VXT215" s="15"/>
      <c r="VXU215" s="15"/>
      <c r="VXV215" s="15"/>
      <c r="VXW215" s="15"/>
      <c r="VXX215" s="15"/>
      <c r="VXY215" s="15"/>
      <c r="VXZ215" s="15"/>
      <c r="VYA215" s="15"/>
      <c r="VYB215" s="15"/>
      <c r="VYC215" s="15"/>
      <c r="VYD215" s="15"/>
      <c r="VYE215" s="15"/>
      <c r="VYF215" s="15"/>
      <c r="VYG215" s="15"/>
      <c r="VYH215" s="15"/>
      <c r="VYI215" s="15"/>
      <c r="VYJ215" s="15"/>
      <c r="VYK215" s="15"/>
      <c r="VYL215" s="15"/>
      <c r="VYM215" s="15"/>
      <c r="VYN215" s="15"/>
      <c r="VYO215" s="15"/>
      <c r="VYP215" s="15"/>
      <c r="VYQ215" s="15"/>
      <c r="VYR215" s="15"/>
      <c r="VYS215" s="15"/>
      <c r="VYT215" s="15"/>
      <c r="VYU215" s="15"/>
      <c r="VYV215" s="15"/>
      <c r="VYW215" s="15"/>
      <c r="VYX215" s="15"/>
      <c r="VYY215" s="15"/>
      <c r="VYZ215" s="15"/>
      <c r="VZA215" s="15"/>
      <c r="VZB215" s="15"/>
      <c r="VZC215" s="15"/>
      <c r="VZD215" s="15"/>
      <c r="VZE215" s="15"/>
      <c r="VZF215" s="15"/>
      <c r="VZG215" s="15"/>
      <c r="VZH215" s="15"/>
      <c r="VZI215" s="15"/>
      <c r="VZJ215" s="15"/>
      <c r="VZK215" s="15"/>
      <c r="VZL215" s="15"/>
      <c r="VZM215" s="15"/>
      <c r="VZN215" s="15"/>
      <c r="VZO215" s="15"/>
      <c r="VZP215" s="15"/>
      <c r="VZQ215" s="15"/>
      <c r="VZR215" s="15"/>
      <c r="VZS215" s="15"/>
      <c r="VZT215" s="15"/>
      <c r="VZU215" s="15"/>
      <c r="VZV215" s="15"/>
      <c r="VZW215" s="15"/>
      <c r="VZX215" s="15"/>
      <c r="VZY215" s="15"/>
      <c r="VZZ215" s="15"/>
      <c r="WAA215" s="15"/>
      <c r="WAB215" s="15"/>
      <c r="WAC215" s="15"/>
      <c r="WAD215" s="15"/>
      <c r="WAE215" s="15"/>
      <c r="WAF215" s="15"/>
      <c r="WAG215" s="15"/>
      <c r="WAH215" s="15"/>
      <c r="WAI215" s="15"/>
      <c r="WAJ215" s="15"/>
      <c r="WAK215" s="15"/>
      <c r="WAL215" s="15"/>
      <c r="WAM215" s="15"/>
      <c r="WAN215" s="15"/>
      <c r="WAO215" s="15"/>
      <c r="WAP215" s="15"/>
      <c r="WAQ215" s="15"/>
      <c r="WAR215" s="15"/>
      <c r="WAS215" s="15"/>
      <c r="WAT215" s="15"/>
      <c r="WAU215" s="15"/>
      <c r="WAV215" s="15"/>
      <c r="WAW215" s="15"/>
      <c r="WAX215" s="15"/>
      <c r="WAY215" s="15"/>
      <c r="WAZ215" s="15"/>
      <c r="WBA215" s="15"/>
      <c r="WBB215" s="15"/>
      <c r="WBC215" s="15"/>
      <c r="WBD215" s="15"/>
      <c r="WBE215" s="15"/>
      <c r="WBF215" s="15"/>
      <c r="WBG215" s="15"/>
      <c r="WBH215" s="15"/>
      <c r="WBI215" s="15"/>
      <c r="WBJ215" s="15"/>
      <c r="WBK215" s="15"/>
      <c r="WBL215" s="15"/>
      <c r="WBM215" s="15"/>
      <c r="WBN215" s="15"/>
      <c r="WBO215" s="15"/>
      <c r="WBP215" s="15"/>
      <c r="WBQ215" s="15"/>
      <c r="WBR215" s="15"/>
      <c r="WBS215" s="15"/>
      <c r="WBT215" s="15"/>
      <c r="WBU215" s="15"/>
      <c r="WBV215" s="15"/>
      <c r="WBW215" s="15"/>
      <c r="WBX215" s="15"/>
      <c r="WBY215" s="15"/>
      <c r="WBZ215" s="15"/>
      <c r="WCA215" s="15"/>
      <c r="WCB215" s="15"/>
      <c r="WCC215" s="15"/>
      <c r="WCD215" s="15"/>
      <c r="WCE215" s="15"/>
      <c r="WCF215" s="15"/>
      <c r="WCG215" s="15"/>
      <c r="WCH215" s="15"/>
      <c r="WCI215" s="15"/>
      <c r="WCJ215" s="15"/>
      <c r="WCK215" s="15"/>
      <c r="WCL215" s="15"/>
      <c r="WCM215" s="15"/>
      <c r="WCN215" s="15"/>
      <c r="WCO215" s="15"/>
      <c r="WCP215" s="15"/>
      <c r="WCQ215" s="15"/>
      <c r="WCR215" s="15"/>
      <c r="WCS215" s="15"/>
      <c r="WCT215" s="15"/>
      <c r="WCU215" s="15"/>
      <c r="WCV215" s="15"/>
      <c r="WCW215" s="15"/>
      <c r="WCX215" s="15"/>
      <c r="WCY215" s="15"/>
      <c r="WCZ215" s="15"/>
      <c r="WDA215" s="15"/>
      <c r="WDB215" s="15"/>
      <c r="WDC215" s="15"/>
      <c r="WDD215" s="15"/>
      <c r="WDE215" s="15"/>
      <c r="WDF215" s="15"/>
      <c r="WDG215" s="15"/>
      <c r="WDH215" s="15"/>
      <c r="WDI215" s="15"/>
      <c r="WDJ215" s="15"/>
      <c r="WDK215" s="15"/>
      <c r="WDL215" s="15"/>
      <c r="WDM215" s="15"/>
      <c r="WDN215" s="15"/>
      <c r="WDO215" s="15"/>
      <c r="WDP215" s="15"/>
      <c r="WDQ215" s="15"/>
      <c r="WDR215" s="15"/>
      <c r="WDS215" s="15"/>
      <c r="WDT215" s="15"/>
      <c r="WDU215" s="15"/>
      <c r="WDV215" s="15"/>
      <c r="WDW215" s="15"/>
      <c r="WDX215" s="15"/>
      <c r="WDY215" s="15"/>
      <c r="WDZ215" s="15"/>
      <c r="WEA215" s="15"/>
      <c r="WEB215" s="15"/>
      <c r="WEC215" s="15"/>
      <c r="WED215" s="15"/>
      <c r="WEE215" s="15"/>
      <c r="WEF215" s="15"/>
      <c r="WEG215" s="15"/>
      <c r="WEH215" s="15"/>
      <c r="WEI215" s="15"/>
      <c r="WEJ215" s="15"/>
      <c r="WEK215" s="15"/>
      <c r="WEL215" s="15"/>
      <c r="WEM215" s="15"/>
      <c r="WEN215" s="15"/>
      <c r="WEO215" s="15"/>
      <c r="WEP215" s="15"/>
      <c r="WEQ215" s="15"/>
      <c r="WER215" s="15"/>
      <c r="WES215" s="15"/>
      <c r="WET215" s="15"/>
      <c r="WEU215" s="15"/>
      <c r="WEV215" s="15"/>
      <c r="WEW215" s="15"/>
      <c r="WEX215" s="15"/>
      <c r="WEY215" s="15"/>
      <c r="WEZ215" s="15"/>
      <c r="WFA215" s="15"/>
      <c r="WFB215" s="15"/>
      <c r="WFC215" s="15"/>
      <c r="WFD215" s="15"/>
      <c r="WFE215" s="15"/>
      <c r="WFF215" s="15"/>
      <c r="WFG215" s="15"/>
      <c r="WFH215" s="15"/>
      <c r="WFI215" s="15"/>
      <c r="WFJ215" s="15"/>
      <c r="WFK215" s="15"/>
      <c r="WFL215" s="15"/>
      <c r="WFM215" s="15"/>
      <c r="WFN215" s="15"/>
      <c r="WFO215" s="15"/>
      <c r="WFP215" s="15"/>
      <c r="WFQ215" s="15"/>
      <c r="WFR215" s="15"/>
      <c r="WFS215" s="15"/>
      <c r="WFT215" s="15"/>
      <c r="WFU215" s="15"/>
      <c r="WFV215" s="15"/>
      <c r="WFW215" s="15"/>
      <c r="WFX215" s="15"/>
      <c r="WFY215" s="15"/>
      <c r="WFZ215" s="15"/>
      <c r="WGA215" s="15"/>
      <c r="WGB215" s="15"/>
      <c r="WGC215" s="15"/>
      <c r="WGD215" s="15"/>
      <c r="WGE215" s="15"/>
      <c r="WGF215" s="15"/>
      <c r="WGG215" s="15"/>
      <c r="WGH215" s="15"/>
      <c r="WGI215" s="15"/>
      <c r="WGJ215" s="15"/>
      <c r="WGK215" s="15"/>
      <c r="WGL215" s="15"/>
      <c r="WGM215" s="15"/>
      <c r="WGN215" s="15"/>
      <c r="WGO215" s="15"/>
      <c r="WGP215" s="15"/>
      <c r="WGQ215" s="15"/>
      <c r="WGR215" s="15"/>
      <c r="WGS215" s="15"/>
      <c r="WGT215" s="15"/>
      <c r="WGU215" s="15"/>
      <c r="WGV215" s="15"/>
      <c r="WGW215" s="15"/>
      <c r="WGX215" s="15"/>
      <c r="WGY215" s="15"/>
      <c r="WGZ215" s="15"/>
      <c r="WHA215" s="15"/>
      <c r="WHB215" s="15"/>
      <c r="WHC215" s="15"/>
      <c r="WHD215" s="15"/>
      <c r="WHE215" s="15"/>
      <c r="WHF215" s="15"/>
      <c r="WHG215" s="15"/>
      <c r="WHH215" s="15"/>
      <c r="WHI215" s="15"/>
      <c r="WHJ215" s="15"/>
      <c r="WHK215" s="15"/>
      <c r="WHL215" s="15"/>
      <c r="WHM215" s="15"/>
      <c r="WHN215" s="15"/>
      <c r="WHO215" s="15"/>
      <c r="WHP215" s="15"/>
      <c r="WHQ215" s="15"/>
      <c r="WHR215" s="15"/>
      <c r="WHS215" s="15"/>
      <c r="WHT215" s="15"/>
      <c r="WHU215" s="15"/>
      <c r="WHV215" s="15"/>
      <c r="WHW215" s="15"/>
      <c r="WHX215" s="15"/>
      <c r="WHY215" s="15"/>
      <c r="WHZ215" s="15"/>
      <c r="WIA215" s="15"/>
      <c r="WIB215" s="15"/>
      <c r="WIC215" s="15"/>
      <c r="WID215" s="15"/>
      <c r="WIE215" s="15"/>
      <c r="WIF215" s="15"/>
      <c r="WIG215" s="15"/>
      <c r="WIH215" s="15"/>
      <c r="WII215" s="15"/>
      <c r="WIJ215" s="15"/>
      <c r="WIK215" s="15"/>
      <c r="WIL215" s="15"/>
      <c r="WIM215" s="15"/>
      <c r="WIN215" s="15"/>
      <c r="WIO215" s="15"/>
      <c r="WIP215" s="15"/>
      <c r="WIQ215" s="15"/>
      <c r="WIR215" s="15"/>
      <c r="WIS215" s="15"/>
      <c r="WIT215" s="15"/>
      <c r="WIU215" s="15"/>
      <c r="WIV215" s="15"/>
      <c r="WIW215" s="15"/>
      <c r="WIX215" s="15"/>
      <c r="WIY215" s="15"/>
      <c r="WIZ215" s="15"/>
      <c r="WJA215" s="15"/>
      <c r="WJB215" s="15"/>
      <c r="WJC215" s="15"/>
      <c r="WJD215" s="15"/>
      <c r="WJE215" s="15"/>
      <c r="WJF215" s="15"/>
      <c r="WJG215" s="15"/>
      <c r="WJH215" s="15"/>
      <c r="WJI215" s="15"/>
      <c r="WJJ215" s="15"/>
      <c r="WJK215" s="15"/>
      <c r="WJL215" s="15"/>
      <c r="WJM215" s="15"/>
      <c r="WJN215" s="15"/>
      <c r="WJO215" s="15"/>
      <c r="WJP215" s="15"/>
      <c r="WJQ215" s="15"/>
      <c r="WJR215" s="15"/>
      <c r="WJS215" s="15"/>
      <c r="WJT215" s="15"/>
      <c r="WJU215" s="15"/>
      <c r="WJV215" s="15"/>
      <c r="WJW215" s="15"/>
      <c r="WJX215" s="15"/>
      <c r="WJY215" s="15"/>
      <c r="WJZ215" s="15"/>
      <c r="WKA215" s="15"/>
      <c r="WKB215" s="15"/>
      <c r="WKC215" s="15"/>
      <c r="WKD215" s="15"/>
      <c r="WKE215" s="15"/>
      <c r="WKF215" s="15"/>
      <c r="WKG215" s="15"/>
      <c r="WKH215" s="15"/>
      <c r="WKI215" s="15"/>
      <c r="WKJ215" s="15"/>
      <c r="WKK215" s="15"/>
      <c r="WKL215" s="15"/>
      <c r="WKM215" s="15"/>
      <c r="WKN215" s="15"/>
      <c r="WKO215" s="15"/>
      <c r="WKP215" s="15"/>
      <c r="WKQ215" s="15"/>
      <c r="WKR215" s="15"/>
      <c r="WKS215" s="15"/>
      <c r="WKT215" s="15"/>
      <c r="WKU215" s="15"/>
      <c r="WKV215" s="15"/>
      <c r="WKW215" s="15"/>
      <c r="WKX215" s="15"/>
      <c r="WKY215" s="15"/>
      <c r="WKZ215" s="15"/>
      <c r="WLA215" s="15"/>
      <c r="WLB215" s="15"/>
      <c r="WLC215" s="15"/>
      <c r="WLD215" s="15"/>
      <c r="WLE215" s="15"/>
      <c r="WLF215" s="15"/>
      <c r="WLG215" s="15"/>
      <c r="WLH215" s="15"/>
      <c r="WLI215" s="15"/>
      <c r="WLJ215" s="15"/>
      <c r="WLK215" s="15"/>
      <c r="WLL215" s="15"/>
      <c r="WLM215" s="15"/>
      <c r="WLN215" s="15"/>
      <c r="WLO215" s="15"/>
      <c r="WLP215" s="15"/>
      <c r="WLQ215" s="15"/>
      <c r="WLR215" s="15"/>
      <c r="WLS215" s="15"/>
      <c r="WLT215" s="15"/>
      <c r="WLU215" s="15"/>
      <c r="WLV215" s="15"/>
      <c r="WLW215" s="15"/>
      <c r="WLX215" s="15"/>
      <c r="WLY215" s="15"/>
      <c r="WLZ215" s="15"/>
      <c r="WMA215" s="15"/>
      <c r="WMB215" s="15"/>
      <c r="WMC215" s="15"/>
      <c r="WMD215" s="15"/>
      <c r="WME215" s="15"/>
      <c r="WMF215" s="15"/>
      <c r="WMG215" s="15"/>
      <c r="WMH215" s="15"/>
      <c r="WMI215" s="15"/>
      <c r="WMJ215" s="15"/>
      <c r="WMK215" s="15"/>
      <c r="WML215" s="15"/>
      <c r="WMM215" s="15"/>
      <c r="WMN215" s="15"/>
      <c r="WMO215" s="15"/>
      <c r="WMP215" s="15"/>
      <c r="WMQ215" s="15"/>
      <c r="WMR215" s="15"/>
      <c r="WMS215" s="15"/>
      <c r="WMT215" s="15"/>
      <c r="WMU215" s="15"/>
      <c r="WMV215" s="15"/>
      <c r="WMW215" s="15"/>
      <c r="WMX215" s="15"/>
      <c r="WMY215" s="15"/>
      <c r="WMZ215" s="15"/>
      <c r="WNA215" s="15"/>
      <c r="WNB215" s="15"/>
      <c r="WNC215" s="15"/>
      <c r="WND215" s="15"/>
      <c r="WNE215" s="15"/>
      <c r="WNF215" s="15"/>
      <c r="WNG215" s="15"/>
      <c r="WNH215" s="15"/>
      <c r="WNI215" s="15"/>
      <c r="WNJ215" s="15"/>
      <c r="WNK215" s="15"/>
      <c r="WNL215" s="15"/>
      <c r="WNM215" s="15"/>
      <c r="WNN215" s="15"/>
      <c r="WNO215" s="15"/>
      <c r="WNP215" s="15"/>
      <c r="WNQ215" s="15"/>
      <c r="WNR215" s="15"/>
      <c r="WNS215" s="15"/>
      <c r="WNT215" s="15"/>
      <c r="WNU215" s="15"/>
      <c r="WNV215" s="15"/>
      <c r="WNW215" s="15"/>
      <c r="WNX215" s="15"/>
      <c r="WNY215" s="15"/>
      <c r="WNZ215" s="15"/>
      <c r="WOA215" s="15"/>
      <c r="WOB215" s="15"/>
      <c r="WOC215" s="15"/>
      <c r="WOD215" s="15"/>
      <c r="WOE215" s="15"/>
      <c r="WOF215" s="15"/>
      <c r="WOG215" s="15"/>
      <c r="WOH215" s="15"/>
      <c r="WOI215" s="15"/>
      <c r="WOJ215" s="15"/>
      <c r="WOK215" s="15"/>
      <c r="WOL215" s="15"/>
      <c r="WOM215" s="15"/>
      <c r="WON215" s="15"/>
      <c r="WOO215" s="15"/>
      <c r="WOP215" s="15"/>
      <c r="WOQ215" s="15"/>
      <c r="WOR215" s="15"/>
      <c r="WOS215" s="15"/>
      <c r="WOT215" s="15"/>
      <c r="WOU215" s="15"/>
      <c r="WOV215" s="15"/>
      <c r="WOW215" s="15"/>
      <c r="WOX215" s="15"/>
      <c r="WOY215" s="15"/>
      <c r="WOZ215" s="15"/>
      <c r="WPA215" s="15"/>
      <c r="WPB215" s="15"/>
      <c r="WPC215" s="15"/>
      <c r="WPD215" s="15"/>
      <c r="WPE215" s="15"/>
      <c r="WPF215" s="15"/>
      <c r="WPG215" s="15"/>
      <c r="WPH215" s="15"/>
      <c r="WPI215" s="15"/>
      <c r="WPJ215" s="15"/>
      <c r="WPK215" s="15"/>
      <c r="WPL215" s="15"/>
      <c r="WPM215" s="15"/>
      <c r="WPN215" s="15"/>
      <c r="WPO215" s="15"/>
      <c r="WPP215" s="15"/>
      <c r="WPQ215" s="15"/>
      <c r="WPR215" s="15"/>
      <c r="WPS215" s="15"/>
      <c r="WPT215" s="15"/>
      <c r="WPU215" s="15"/>
      <c r="WPV215" s="15"/>
      <c r="WPW215" s="15"/>
      <c r="WPX215" s="15"/>
      <c r="WPY215" s="15"/>
      <c r="WPZ215" s="15"/>
      <c r="WQA215" s="15"/>
      <c r="WQB215" s="15"/>
      <c r="WQC215" s="15"/>
      <c r="WQD215" s="15"/>
      <c r="WQE215" s="15"/>
      <c r="WQF215" s="15"/>
      <c r="WQG215" s="15"/>
      <c r="WQH215" s="15"/>
      <c r="WQI215" s="15"/>
      <c r="WQJ215" s="15"/>
      <c r="WQK215" s="15"/>
      <c r="WQL215" s="15"/>
      <c r="WQM215" s="15"/>
      <c r="WQN215" s="15"/>
      <c r="WQO215" s="15"/>
      <c r="WQP215" s="15"/>
      <c r="WQQ215" s="15"/>
      <c r="WQR215" s="15"/>
      <c r="WQS215" s="15"/>
      <c r="WQT215" s="15"/>
      <c r="WQU215" s="15"/>
      <c r="WQV215" s="15"/>
      <c r="WQW215" s="15"/>
      <c r="WQX215" s="15"/>
      <c r="WQY215" s="15"/>
      <c r="WQZ215" s="15"/>
      <c r="WRA215" s="15"/>
      <c r="WRB215" s="15"/>
      <c r="WRC215" s="15"/>
      <c r="WRD215" s="15"/>
      <c r="WRE215" s="15"/>
      <c r="WRF215" s="15"/>
      <c r="WRG215" s="15"/>
      <c r="WRH215" s="15"/>
      <c r="WRI215" s="15"/>
      <c r="WRJ215" s="15"/>
      <c r="WRK215" s="15"/>
      <c r="WRL215" s="15"/>
      <c r="WRM215" s="15"/>
      <c r="WRN215" s="15"/>
      <c r="WRO215" s="15"/>
      <c r="WRP215" s="15"/>
      <c r="WRQ215" s="15"/>
      <c r="WRR215" s="15"/>
      <c r="WRS215" s="15"/>
      <c r="WRT215" s="15"/>
      <c r="WRU215" s="15"/>
      <c r="WRV215" s="15"/>
      <c r="WRW215" s="15"/>
      <c r="WRX215" s="15"/>
      <c r="WRY215" s="15"/>
      <c r="WRZ215" s="15"/>
      <c r="WSA215" s="15"/>
      <c r="WSB215" s="15"/>
      <c r="WSC215" s="15"/>
      <c r="WSD215" s="15"/>
      <c r="WSE215" s="15"/>
      <c r="WSF215" s="15"/>
      <c r="WSG215" s="15"/>
      <c r="WSH215" s="15"/>
      <c r="WSI215" s="15"/>
      <c r="WSJ215" s="15"/>
      <c r="WSK215" s="15"/>
      <c r="WSL215" s="15"/>
      <c r="WSM215" s="15"/>
      <c r="WSN215" s="15"/>
      <c r="WSO215" s="15"/>
      <c r="WSP215" s="15"/>
      <c r="WSQ215" s="15"/>
      <c r="WSR215" s="15"/>
      <c r="WSS215" s="15"/>
      <c r="WST215" s="15"/>
      <c r="WSU215" s="15"/>
      <c r="WSV215" s="15"/>
      <c r="WSW215" s="15"/>
      <c r="WSX215" s="15"/>
      <c r="WSY215" s="15"/>
      <c r="WSZ215" s="15"/>
      <c r="WTA215" s="15"/>
      <c r="WTB215" s="15"/>
      <c r="WTC215" s="15"/>
      <c r="WTD215" s="15"/>
      <c r="WTE215" s="15"/>
      <c r="WTF215" s="15"/>
      <c r="WTG215" s="15"/>
      <c r="WTH215" s="15"/>
      <c r="WTI215" s="15"/>
      <c r="WTJ215" s="15"/>
      <c r="WTK215" s="15"/>
      <c r="WTL215" s="15"/>
      <c r="WTM215" s="15"/>
      <c r="WTN215" s="15"/>
      <c r="WTO215" s="15"/>
      <c r="WTP215" s="15"/>
      <c r="WTQ215" s="15"/>
      <c r="WTR215" s="15"/>
      <c r="WTS215" s="15"/>
      <c r="WTT215" s="15"/>
      <c r="WTU215" s="15"/>
      <c r="WTV215" s="15"/>
      <c r="WTW215" s="15"/>
      <c r="WTX215" s="15"/>
      <c r="WTY215" s="15"/>
      <c r="WTZ215" s="15"/>
      <c r="WUA215" s="15"/>
      <c r="WUB215" s="15"/>
      <c r="WUC215" s="15"/>
      <c r="WUD215" s="15"/>
      <c r="WUE215" s="15"/>
      <c r="WUF215" s="15"/>
      <c r="WUG215" s="15"/>
      <c r="WUH215" s="15"/>
      <c r="WUI215" s="15"/>
      <c r="WUJ215" s="15"/>
      <c r="WUK215" s="15"/>
      <c r="WUL215" s="15"/>
      <c r="WUM215" s="15"/>
      <c r="WUN215" s="15"/>
      <c r="WUO215" s="15"/>
      <c r="WUP215" s="15"/>
      <c r="WUQ215" s="15"/>
      <c r="WUR215" s="15"/>
      <c r="WUS215" s="15"/>
      <c r="WUT215" s="15"/>
      <c r="WUU215" s="15"/>
      <c r="WUV215" s="15"/>
      <c r="WUW215" s="15"/>
      <c r="WUX215" s="15"/>
      <c r="WUY215" s="15"/>
      <c r="WUZ215" s="15"/>
      <c r="WVA215" s="15"/>
      <c r="WVB215" s="15"/>
      <c r="WVC215" s="15"/>
      <c r="WVD215" s="15"/>
      <c r="WVE215" s="15"/>
      <c r="WVF215" s="15"/>
      <c r="WVG215" s="15"/>
      <c r="WVH215" s="15"/>
      <c r="WVI215" s="15"/>
      <c r="WVJ215" s="15"/>
      <c r="WVK215" s="15"/>
      <c r="WVL215" s="15"/>
      <c r="WVM215" s="15"/>
      <c r="WVN215" s="15"/>
      <c r="WVO215" s="15"/>
      <c r="WVP215" s="15"/>
      <c r="WVQ215" s="15"/>
      <c r="WVR215" s="15"/>
      <c r="WVS215" s="15"/>
      <c r="WVT215" s="15"/>
      <c r="WVU215" s="15"/>
      <c r="WVV215" s="15"/>
      <c r="WVW215" s="15"/>
      <c r="WVX215" s="15"/>
      <c r="WVY215" s="15"/>
      <c r="WVZ215" s="15"/>
      <c r="WWA215" s="15"/>
      <c r="WWB215" s="15"/>
      <c r="WWC215" s="15"/>
      <c r="WWD215" s="15"/>
      <c r="WWE215" s="15"/>
      <c r="WWF215" s="15"/>
      <c r="WWG215" s="15"/>
      <c r="WWH215" s="15"/>
      <c r="WWI215" s="15"/>
      <c r="WWJ215" s="15"/>
      <c r="WWK215" s="15"/>
      <c r="WWL215" s="15"/>
      <c r="WWM215" s="15"/>
      <c r="WWN215" s="15"/>
      <c r="WWO215" s="15"/>
      <c r="WWP215" s="15"/>
      <c r="WWQ215" s="15"/>
      <c r="WWR215" s="15"/>
      <c r="WWS215" s="15"/>
      <c r="WWT215" s="15"/>
      <c r="WWU215" s="15"/>
      <c r="WWV215" s="15"/>
      <c r="WWW215" s="15"/>
      <c r="WWX215" s="15"/>
      <c r="WWY215" s="15"/>
      <c r="WWZ215" s="15"/>
      <c r="WXA215" s="15"/>
      <c r="WXB215" s="15"/>
      <c r="WXC215" s="15"/>
      <c r="WXD215" s="15"/>
      <c r="WXE215" s="15"/>
      <c r="WXF215" s="15"/>
      <c r="WXG215" s="15"/>
      <c r="WXH215" s="15"/>
      <c r="WXI215" s="15"/>
      <c r="WXJ215" s="15"/>
      <c r="WXK215" s="15"/>
      <c r="WXL215" s="15"/>
      <c r="WXM215" s="15"/>
      <c r="WXN215" s="15"/>
      <c r="WXO215" s="15"/>
      <c r="WXP215" s="15"/>
      <c r="WXQ215" s="15"/>
      <c r="WXR215" s="15"/>
      <c r="WXS215" s="15"/>
      <c r="WXT215" s="15"/>
      <c r="WXU215" s="15"/>
      <c r="WXV215" s="15"/>
      <c r="WXW215" s="15"/>
      <c r="WXX215" s="15"/>
      <c r="WXY215" s="15"/>
      <c r="WXZ215" s="15"/>
      <c r="WYA215" s="15"/>
      <c r="WYB215" s="15"/>
      <c r="WYC215" s="15"/>
      <c r="WYD215" s="15"/>
      <c r="WYE215" s="15"/>
      <c r="WYF215" s="15"/>
      <c r="WYG215" s="15"/>
      <c r="WYH215" s="15"/>
      <c r="WYI215" s="15"/>
      <c r="WYJ215" s="15"/>
      <c r="WYK215" s="15"/>
      <c r="WYL215" s="15"/>
      <c r="WYM215" s="15"/>
      <c r="WYN215" s="15"/>
      <c r="WYO215" s="15"/>
      <c r="WYP215" s="15"/>
      <c r="WYQ215" s="15"/>
      <c r="WYR215" s="15"/>
      <c r="WYS215" s="15"/>
      <c r="WYT215" s="15"/>
      <c r="WYU215" s="15"/>
      <c r="WYV215" s="15"/>
      <c r="WYW215" s="15"/>
      <c r="WYX215" s="15"/>
      <c r="WYY215" s="15"/>
      <c r="WYZ215" s="15"/>
      <c r="WZA215" s="15"/>
      <c r="WZB215" s="15"/>
      <c r="WZC215" s="15"/>
      <c r="WZD215" s="15"/>
      <c r="WZE215" s="15"/>
      <c r="WZF215" s="15"/>
      <c r="WZG215" s="15"/>
      <c r="WZH215" s="15"/>
      <c r="WZI215" s="15"/>
      <c r="WZJ215" s="15"/>
      <c r="WZK215" s="15"/>
      <c r="WZL215" s="15"/>
      <c r="WZM215" s="15"/>
      <c r="WZN215" s="15"/>
      <c r="WZO215" s="15"/>
      <c r="WZP215" s="15"/>
      <c r="WZQ215" s="15"/>
      <c r="WZR215" s="15"/>
      <c r="WZS215" s="15"/>
      <c r="WZT215" s="15"/>
      <c r="WZU215" s="15"/>
      <c r="WZV215" s="15"/>
      <c r="WZW215" s="15"/>
      <c r="WZX215" s="15"/>
      <c r="WZY215" s="15"/>
      <c r="WZZ215" s="15"/>
      <c r="XAA215" s="15"/>
      <c r="XAB215" s="15"/>
      <c r="XAC215" s="15"/>
      <c r="XAD215" s="15"/>
      <c r="XAE215" s="15"/>
      <c r="XAF215" s="15"/>
      <c r="XAG215" s="15"/>
      <c r="XAH215" s="15"/>
      <c r="XAI215" s="15"/>
      <c r="XAJ215" s="15"/>
      <c r="XAK215" s="15"/>
      <c r="XAL215" s="15"/>
      <c r="XAM215" s="15"/>
      <c r="XAN215" s="15"/>
      <c r="XAO215" s="15"/>
      <c r="XAP215" s="15"/>
      <c r="XAQ215" s="15"/>
      <c r="XAR215" s="15"/>
      <c r="XAS215" s="15"/>
      <c r="XAT215" s="15"/>
      <c r="XAU215" s="15"/>
      <c r="XAV215" s="15"/>
      <c r="XAW215" s="15"/>
      <c r="XAX215" s="15"/>
      <c r="XAY215" s="15"/>
      <c r="XAZ215" s="15"/>
      <c r="XBA215" s="15"/>
      <c r="XBB215" s="15"/>
      <c r="XBC215" s="15"/>
      <c r="XBD215" s="15"/>
      <c r="XBE215" s="15"/>
      <c r="XBF215" s="15"/>
      <c r="XBG215" s="15"/>
      <c r="XBH215" s="15"/>
      <c r="XBI215" s="15"/>
      <c r="XBJ215" s="15"/>
      <c r="XBK215" s="15"/>
      <c r="XBL215" s="15"/>
      <c r="XBM215" s="15"/>
      <c r="XBN215" s="15"/>
      <c r="XBO215" s="15"/>
      <c r="XBP215" s="15"/>
      <c r="XBQ215" s="15"/>
      <c r="XBR215" s="15"/>
      <c r="XBS215" s="15"/>
      <c r="XBT215" s="15"/>
      <c r="XBU215" s="15"/>
      <c r="XBV215" s="15"/>
      <c r="XBW215" s="15"/>
      <c r="XBX215" s="15"/>
      <c r="XBY215" s="15"/>
      <c r="XBZ215" s="15"/>
      <c r="XCA215" s="15"/>
      <c r="XCB215" s="15"/>
      <c r="XCC215" s="15"/>
      <c r="XCD215" s="15"/>
      <c r="XCE215" s="15"/>
      <c r="XCF215" s="15"/>
      <c r="XCG215" s="15"/>
      <c r="XCH215" s="15"/>
      <c r="XCI215" s="15"/>
      <c r="XCJ215" s="15"/>
      <c r="XCK215" s="15"/>
      <c r="XCL215" s="15"/>
      <c r="XCM215" s="15"/>
      <c r="XCN215" s="15"/>
      <c r="XCO215" s="15"/>
      <c r="XCP215" s="15"/>
      <c r="XCQ215" s="15"/>
      <c r="XCR215" s="15"/>
      <c r="XCS215" s="15"/>
      <c r="XCT215" s="15"/>
      <c r="XCU215" s="15"/>
      <c r="XCV215" s="15"/>
      <c r="XCW215" s="15"/>
      <c r="XCX215" s="15"/>
      <c r="XCY215" s="15"/>
      <c r="XCZ215" s="15"/>
      <c r="XDA215" s="15"/>
      <c r="XDB215" s="15"/>
      <c r="XDC215" s="15"/>
      <c r="XDD215" s="15"/>
      <c r="XDE215" s="15"/>
      <c r="XDF215" s="15"/>
      <c r="XDG215" s="15"/>
      <c r="XDH215" s="15"/>
      <c r="XDI215" s="15"/>
      <c r="XDJ215" s="15"/>
      <c r="XDK215" s="15"/>
      <c r="XDL215" s="15"/>
      <c r="XDM215" s="15"/>
      <c r="XDN215" s="15"/>
      <c r="XDO215" s="15"/>
      <c r="XDP215" s="15"/>
      <c r="XDQ215" s="15"/>
      <c r="XDR215" s="15"/>
      <c r="XDS215" s="15"/>
      <c r="XDT215" s="15"/>
      <c r="XDU215" s="15"/>
      <c r="XDV215" s="15"/>
      <c r="XDW215" s="15"/>
      <c r="XDX215" s="15"/>
      <c r="XDY215" s="15"/>
      <c r="XDZ215" s="15"/>
      <c r="XEA215" s="15"/>
      <c r="XEB215" s="15"/>
      <c r="XEC215" s="15"/>
      <c r="XED215" s="15"/>
      <c r="XEE215" s="15"/>
      <c r="XEF215" s="15"/>
      <c r="XEG215" s="15"/>
      <c r="XEH215" s="15"/>
      <c r="XEI215" s="15"/>
      <c r="XEJ215" s="15"/>
      <c r="XEK215" s="15"/>
      <c r="XEL215" s="15"/>
      <c r="XEM215" s="15"/>
      <c r="XEN215" s="15"/>
      <c r="XEO215" s="15"/>
      <c r="XEP215" s="15"/>
      <c r="XEQ215" s="15"/>
      <c r="XER215" s="15"/>
      <c r="XES215" s="15"/>
      <c r="XET215" s="15"/>
      <c r="XEU215" s="15"/>
      <c r="XEV215" s="15"/>
      <c r="XEW215" s="15"/>
      <c r="XEX215" s="15"/>
      <c r="XEY215" s="15"/>
      <c r="XEZ215" s="15"/>
      <c r="XFA215" s="15"/>
      <c r="XFB215" s="15"/>
      <c r="XFC215" s="15"/>
    </row>
    <row r="216" spans="1:16383" ht="12.75" customHeight="1" x14ac:dyDescent="0.2">
      <c r="A216" s="76"/>
      <c r="B216" s="81" t="s">
        <v>350</v>
      </c>
      <c r="C216" s="82" t="s">
        <v>650</v>
      </c>
      <c r="D216" s="88">
        <v>0</v>
      </c>
      <c r="E216" s="85">
        <v>2.2000000000000002</v>
      </c>
      <c r="F216" s="78"/>
      <c r="G216" s="15">
        <f t="shared" si="3"/>
        <v>0</v>
      </c>
      <c r="H216" s="15">
        <v>0</v>
      </c>
      <c r="I216" s="15">
        <v>0</v>
      </c>
      <c r="J216" s="15">
        <v>0</v>
      </c>
      <c r="K216" s="15"/>
      <c r="L216" s="15">
        <v>0</v>
      </c>
      <c r="M216" s="15">
        <v>0</v>
      </c>
      <c r="N216" s="15">
        <v>0</v>
      </c>
      <c r="O216" s="15">
        <v>0</v>
      </c>
      <c r="P216" s="15"/>
      <c r="Q216" s="15">
        <v>0</v>
      </c>
      <c r="R216" s="15">
        <v>0</v>
      </c>
      <c r="S216" s="15">
        <v>0</v>
      </c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  <c r="BZ216" s="15"/>
      <c r="CA216" s="15"/>
      <c r="CB216" s="15"/>
      <c r="CC216" s="15"/>
      <c r="CD216" s="15"/>
      <c r="CE216" s="15"/>
      <c r="CF216" s="15"/>
      <c r="CG216" s="15"/>
      <c r="CH216" s="15"/>
      <c r="CI216" s="15"/>
      <c r="CJ216" s="15"/>
      <c r="CK216" s="15"/>
      <c r="CL216" s="15"/>
      <c r="CM216" s="15"/>
      <c r="CN216" s="15"/>
      <c r="CO216" s="15"/>
      <c r="CP216" s="15"/>
      <c r="CQ216" s="15"/>
      <c r="CR216" s="15"/>
      <c r="CS216" s="15"/>
      <c r="CT216" s="15"/>
      <c r="CU216" s="15"/>
      <c r="CV216" s="15"/>
      <c r="CW216" s="15"/>
      <c r="CX216" s="15"/>
      <c r="CY216" s="15"/>
      <c r="CZ216" s="15"/>
      <c r="DA216" s="15"/>
      <c r="DB216" s="15"/>
      <c r="DC216" s="15"/>
      <c r="DD216" s="15"/>
      <c r="DE216" s="15"/>
      <c r="DF216" s="15"/>
      <c r="DG216" s="15"/>
      <c r="DH216" s="15"/>
      <c r="DI216" s="15"/>
      <c r="DJ216" s="15"/>
      <c r="DK216" s="15"/>
      <c r="DL216" s="15"/>
      <c r="DM216" s="15"/>
      <c r="DN216" s="15"/>
      <c r="DO216" s="15"/>
      <c r="DP216" s="15"/>
      <c r="DQ216" s="15"/>
      <c r="DR216" s="15"/>
      <c r="DS216" s="15"/>
      <c r="DT216" s="15"/>
      <c r="DU216" s="15"/>
      <c r="DV216" s="15"/>
      <c r="DW216" s="15"/>
      <c r="DX216" s="15"/>
      <c r="DY216" s="15"/>
      <c r="DZ216" s="15"/>
      <c r="EA216" s="15"/>
      <c r="EB216" s="15"/>
      <c r="EC216" s="15"/>
      <c r="ED216" s="15"/>
      <c r="EE216" s="15"/>
      <c r="EF216" s="15"/>
      <c r="EG216" s="15"/>
      <c r="EH216" s="15"/>
      <c r="EI216" s="15"/>
      <c r="EJ216" s="15"/>
      <c r="EK216" s="15"/>
      <c r="EL216" s="15"/>
      <c r="EM216" s="15"/>
      <c r="EN216" s="15"/>
      <c r="EO216" s="15"/>
      <c r="EP216" s="15"/>
      <c r="EQ216" s="15"/>
      <c r="ER216" s="15"/>
      <c r="ES216" s="15"/>
      <c r="ET216" s="15"/>
      <c r="EU216" s="15"/>
      <c r="EV216" s="15"/>
      <c r="EW216" s="15"/>
      <c r="EX216" s="15"/>
      <c r="EY216" s="15"/>
      <c r="EZ216" s="15"/>
      <c r="FA216" s="15"/>
      <c r="FB216" s="15"/>
      <c r="FC216" s="15"/>
      <c r="FD216" s="15"/>
      <c r="FE216" s="15"/>
      <c r="FF216" s="15"/>
      <c r="FG216" s="15"/>
      <c r="FH216" s="15"/>
      <c r="FI216" s="15"/>
      <c r="FJ216" s="15"/>
      <c r="FK216" s="15"/>
      <c r="FL216" s="15"/>
      <c r="FM216" s="15"/>
      <c r="FN216" s="15"/>
      <c r="FO216" s="15"/>
      <c r="FP216" s="15"/>
      <c r="FQ216" s="15"/>
      <c r="FR216" s="15"/>
      <c r="FS216" s="15"/>
      <c r="FT216" s="15"/>
      <c r="FU216" s="15"/>
      <c r="FV216" s="15"/>
      <c r="FW216" s="15"/>
      <c r="FX216" s="15"/>
      <c r="FY216" s="15"/>
      <c r="FZ216" s="15"/>
      <c r="GA216" s="15"/>
      <c r="GB216" s="15"/>
      <c r="GC216" s="15"/>
      <c r="GD216" s="15"/>
      <c r="GE216" s="15"/>
      <c r="GF216" s="15"/>
      <c r="GG216" s="15"/>
      <c r="GH216" s="15"/>
      <c r="GI216" s="15"/>
      <c r="GJ216" s="15"/>
      <c r="GK216" s="15"/>
      <c r="GL216" s="15"/>
      <c r="GM216" s="15"/>
      <c r="GN216" s="15"/>
      <c r="GO216" s="15"/>
      <c r="GP216" s="15"/>
      <c r="GQ216" s="15"/>
      <c r="GR216" s="15"/>
      <c r="GS216" s="15"/>
      <c r="GT216" s="15"/>
      <c r="GU216" s="15"/>
      <c r="GV216" s="15"/>
      <c r="GW216" s="15"/>
      <c r="GX216" s="15"/>
      <c r="GY216" s="15"/>
      <c r="GZ216" s="15"/>
      <c r="HA216" s="15"/>
      <c r="HB216" s="15"/>
      <c r="HC216" s="15"/>
      <c r="HD216" s="15"/>
      <c r="HE216" s="15"/>
      <c r="HF216" s="15"/>
      <c r="HG216" s="15"/>
      <c r="HH216" s="15"/>
      <c r="HI216" s="15"/>
      <c r="HJ216" s="15"/>
      <c r="HK216" s="15"/>
      <c r="HL216" s="15"/>
      <c r="HM216" s="15"/>
      <c r="HN216" s="15"/>
      <c r="HO216" s="15"/>
      <c r="HP216" s="15"/>
      <c r="HQ216" s="15"/>
      <c r="HR216" s="15"/>
      <c r="HS216" s="15"/>
      <c r="HT216" s="15"/>
      <c r="HU216" s="15"/>
      <c r="HV216" s="15"/>
      <c r="HW216" s="15"/>
      <c r="HX216" s="15"/>
      <c r="HY216" s="15"/>
      <c r="HZ216" s="15"/>
      <c r="IA216" s="15"/>
      <c r="IB216" s="15"/>
      <c r="IC216" s="15"/>
      <c r="ID216" s="15"/>
      <c r="IE216" s="15"/>
      <c r="IF216" s="15"/>
      <c r="IG216" s="15"/>
      <c r="IH216" s="15"/>
      <c r="II216" s="15"/>
      <c r="IJ216" s="15"/>
      <c r="IK216" s="15"/>
      <c r="IL216" s="15"/>
      <c r="IM216" s="15"/>
      <c r="IN216" s="15"/>
      <c r="IO216" s="15"/>
      <c r="IP216" s="15"/>
      <c r="IQ216" s="15"/>
      <c r="IR216" s="15"/>
      <c r="IS216" s="15"/>
      <c r="IT216" s="15"/>
      <c r="IU216" s="15"/>
      <c r="IV216" s="15"/>
      <c r="IW216" s="15"/>
      <c r="IX216" s="15"/>
      <c r="IY216" s="15"/>
      <c r="IZ216" s="15"/>
      <c r="JA216" s="15"/>
      <c r="JB216" s="15"/>
      <c r="JC216" s="15"/>
      <c r="JD216" s="15"/>
      <c r="JE216" s="15"/>
      <c r="JF216" s="15"/>
      <c r="JG216" s="15"/>
      <c r="JH216" s="15"/>
      <c r="JI216" s="15"/>
      <c r="JJ216" s="15"/>
      <c r="JK216" s="15"/>
      <c r="JL216" s="15"/>
      <c r="JM216" s="15"/>
      <c r="JN216" s="15"/>
      <c r="JO216" s="15"/>
      <c r="JP216" s="15"/>
      <c r="JQ216" s="15"/>
      <c r="JR216" s="15"/>
      <c r="JS216" s="15"/>
      <c r="JT216" s="15"/>
      <c r="JU216" s="15"/>
      <c r="JV216" s="15"/>
      <c r="JW216" s="15"/>
      <c r="JX216" s="15"/>
      <c r="JY216" s="15"/>
      <c r="JZ216" s="15"/>
      <c r="KA216" s="15"/>
      <c r="KB216" s="15"/>
      <c r="KC216" s="15"/>
      <c r="KD216" s="15"/>
      <c r="KE216" s="15"/>
      <c r="KF216" s="15"/>
      <c r="KG216" s="15"/>
      <c r="KH216" s="15"/>
      <c r="KI216" s="15"/>
      <c r="KJ216" s="15"/>
      <c r="KK216" s="15"/>
      <c r="KL216" s="15"/>
      <c r="KM216" s="15"/>
      <c r="KN216" s="15"/>
      <c r="KO216" s="15"/>
      <c r="KP216" s="15"/>
      <c r="KQ216" s="15"/>
      <c r="KR216" s="15"/>
      <c r="KS216" s="15"/>
      <c r="KT216" s="15"/>
      <c r="KU216" s="15"/>
      <c r="KV216" s="15"/>
      <c r="KW216" s="15"/>
      <c r="KX216" s="15"/>
      <c r="KY216" s="15"/>
      <c r="KZ216" s="15"/>
      <c r="LA216" s="15"/>
      <c r="LB216" s="15"/>
      <c r="LC216" s="15"/>
      <c r="LD216" s="15"/>
      <c r="LE216" s="15"/>
      <c r="LF216" s="15"/>
      <c r="LG216" s="15"/>
      <c r="LH216" s="15"/>
      <c r="LI216" s="15"/>
      <c r="LJ216" s="15"/>
      <c r="LK216" s="15"/>
      <c r="LL216" s="15"/>
      <c r="LM216" s="15"/>
      <c r="LN216" s="15"/>
      <c r="LO216" s="15"/>
      <c r="LP216" s="15"/>
      <c r="LQ216" s="15"/>
      <c r="LR216" s="15"/>
      <c r="LS216" s="15"/>
      <c r="LT216" s="15"/>
      <c r="LU216" s="15"/>
      <c r="LV216" s="15"/>
      <c r="LW216" s="15"/>
      <c r="LX216" s="15"/>
      <c r="LY216" s="15"/>
      <c r="LZ216" s="15"/>
      <c r="MA216" s="15"/>
      <c r="MB216" s="15"/>
      <c r="MC216" s="15"/>
      <c r="MD216" s="15"/>
      <c r="ME216" s="15"/>
      <c r="MF216" s="15"/>
      <c r="MG216" s="15"/>
      <c r="MH216" s="15"/>
      <c r="MI216" s="15"/>
      <c r="MJ216" s="15"/>
      <c r="MK216" s="15"/>
      <c r="ML216" s="15"/>
      <c r="MM216" s="15"/>
      <c r="MN216" s="15"/>
      <c r="MO216" s="15"/>
      <c r="MP216" s="15"/>
      <c r="MQ216" s="15"/>
      <c r="MR216" s="15"/>
      <c r="MS216" s="15"/>
      <c r="MT216" s="15"/>
      <c r="MU216" s="15"/>
      <c r="MV216" s="15"/>
      <c r="MW216" s="15"/>
      <c r="MX216" s="15"/>
      <c r="MY216" s="15"/>
      <c r="MZ216" s="15"/>
      <c r="NA216" s="15"/>
      <c r="NB216" s="15"/>
      <c r="NC216" s="15"/>
      <c r="ND216" s="15"/>
      <c r="NE216" s="15"/>
      <c r="NF216" s="15"/>
      <c r="NG216" s="15"/>
      <c r="NH216" s="15"/>
      <c r="NI216" s="15"/>
      <c r="NJ216" s="15"/>
      <c r="NK216" s="15"/>
      <c r="NL216" s="15"/>
      <c r="NM216" s="15"/>
      <c r="NN216" s="15"/>
      <c r="NO216" s="15"/>
      <c r="NP216" s="15"/>
      <c r="NQ216" s="15"/>
      <c r="NR216" s="15"/>
      <c r="NS216" s="15"/>
      <c r="NT216" s="15"/>
      <c r="NU216" s="15"/>
      <c r="NV216" s="15"/>
      <c r="NW216" s="15"/>
      <c r="NX216" s="15"/>
      <c r="NY216" s="15"/>
      <c r="NZ216" s="15"/>
      <c r="OA216" s="15"/>
      <c r="OB216" s="15"/>
      <c r="OC216" s="15"/>
      <c r="OD216" s="15"/>
      <c r="OE216" s="15"/>
      <c r="OF216" s="15"/>
      <c r="OG216" s="15"/>
      <c r="OH216" s="15"/>
      <c r="OI216" s="15"/>
      <c r="OJ216" s="15"/>
      <c r="OK216" s="15"/>
      <c r="OL216" s="15"/>
      <c r="OM216" s="15"/>
      <c r="ON216" s="15"/>
      <c r="OO216" s="15"/>
      <c r="OP216" s="15"/>
      <c r="OQ216" s="15"/>
      <c r="OR216" s="15"/>
      <c r="OS216" s="15"/>
      <c r="OT216" s="15"/>
      <c r="OU216" s="15"/>
      <c r="OV216" s="15"/>
      <c r="OW216" s="15"/>
      <c r="OX216" s="15"/>
      <c r="OY216" s="15"/>
      <c r="OZ216" s="15"/>
      <c r="PA216" s="15"/>
      <c r="PB216" s="15"/>
      <c r="PC216" s="15"/>
      <c r="PD216" s="15"/>
      <c r="PE216" s="15"/>
      <c r="PF216" s="15"/>
      <c r="PG216" s="15"/>
      <c r="PH216" s="15"/>
      <c r="PI216" s="15"/>
      <c r="PJ216" s="15"/>
      <c r="PK216" s="15"/>
      <c r="PL216" s="15"/>
      <c r="PM216" s="15"/>
      <c r="PN216" s="15"/>
      <c r="PO216" s="15"/>
      <c r="PP216" s="15"/>
      <c r="PQ216" s="15"/>
      <c r="PR216" s="15"/>
      <c r="PS216" s="15"/>
      <c r="PT216" s="15"/>
      <c r="PU216" s="15"/>
      <c r="PV216" s="15"/>
      <c r="PW216" s="15"/>
      <c r="PX216" s="15"/>
      <c r="PY216" s="15"/>
      <c r="PZ216" s="15"/>
      <c r="QA216" s="15"/>
      <c r="QB216" s="15"/>
      <c r="QC216" s="15"/>
      <c r="QD216" s="15"/>
      <c r="QE216" s="15"/>
      <c r="QF216" s="15"/>
      <c r="QG216" s="15"/>
      <c r="QH216" s="15"/>
      <c r="QI216" s="15"/>
      <c r="QJ216" s="15"/>
      <c r="QK216" s="15"/>
      <c r="QL216" s="15"/>
      <c r="QM216" s="15"/>
      <c r="QN216" s="15"/>
      <c r="QO216" s="15"/>
      <c r="QP216" s="15"/>
      <c r="QQ216" s="15"/>
      <c r="QR216" s="15"/>
      <c r="QS216" s="15"/>
      <c r="QT216" s="15"/>
      <c r="QU216" s="15"/>
      <c r="QV216" s="15"/>
      <c r="QW216" s="15"/>
      <c r="QX216" s="15"/>
      <c r="QY216" s="15"/>
      <c r="QZ216" s="15"/>
      <c r="RA216" s="15"/>
      <c r="RB216" s="15"/>
      <c r="RC216" s="15"/>
      <c r="RD216" s="15"/>
      <c r="RE216" s="15"/>
      <c r="RF216" s="15"/>
      <c r="RG216" s="15"/>
      <c r="RH216" s="15"/>
      <c r="RI216" s="15"/>
      <c r="RJ216" s="15"/>
      <c r="RK216" s="15"/>
      <c r="RL216" s="15"/>
      <c r="RM216" s="15"/>
      <c r="RN216" s="15"/>
      <c r="RO216" s="15"/>
      <c r="RP216" s="15"/>
      <c r="RQ216" s="15"/>
      <c r="RR216" s="15"/>
      <c r="RS216" s="15"/>
      <c r="RT216" s="15"/>
      <c r="RU216" s="15"/>
      <c r="RV216" s="15"/>
      <c r="RW216" s="15"/>
      <c r="RX216" s="15"/>
      <c r="RY216" s="15"/>
      <c r="RZ216" s="15"/>
      <c r="SA216" s="15"/>
      <c r="SB216" s="15"/>
      <c r="SC216" s="15"/>
      <c r="SD216" s="15"/>
      <c r="SE216" s="15"/>
      <c r="SF216" s="15"/>
      <c r="SG216" s="15"/>
      <c r="SH216" s="15"/>
      <c r="SI216" s="15"/>
      <c r="SJ216" s="15"/>
      <c r="SK216" s="15"/>
      <c r="SL216" s="15"/>
      <c r="SM216" s="15"/>
      <c r="SN216" s="15"/>
      <c r="SO216" s="15"/>
      <c r="SP216" s="15"/>
      <c r="SQ216" s="15"/>
      <c r="SR216" s="15"/>
      <c r="SS216" s="15"/>
      <c r="ST216" s="15"/>
      <c r="SU216" s="15"/>
      <c r="SV216" s="15"/>
      <c r="SW216" s="15"/>
      <c r="SX216" s="15"/>
      <c r="SY216" s="15"/>
      <c r="SZ216" s="15"/>
      <c r="TA216" s="15"/>
      <c r="TB216" s="15"/>
      <c r="TC216" s="15"/>
      <c r="TD216" s="15"/>
      <c r="TE216" s="15"/>
      <c r="TF216" s="15"/>
      <c r="TG216" s="15"/>
      <c r="TH216" s="15"/>
      <c r="TI216" s="15"/>
      <c r="TJ216" s="15"/>
      <c r="TK216" s="15"/>
      <c r="TL216" s="15"/>
      <c r="TM216" s="15"/>
      <c r="TN216" s="15"/>
      <c r="TO216" s="15"/>
      <c r="TP216" s="15"/>
      <c r="TQ216" s="15"/>
      <c r="TR216" s="15"/>
      <c r="TS216" s="15"/>
      <c r="TT216" s="15"/>
      <c r="TU216" s="15"/>
      <c r="TV216" s="15"/>
      <c r="TW216" s="15"/>
      <c r="TX216" s="15"/>
      <c r="TY216" s="15"/>
      <c r="TZ216" s="15"/>
      <c r="UA216" s="15"/>
      <c r="UB216" s="15"/>
      <c r="UC216" s="15"/>
      <c r="UD216" s="15"/>
      <c r="UE216" s="15"/>
      <c r="UF216" s="15"/>
      <c r="UG216" s="15"/>
      <c r="UH216" s="15"/>
      <c r="UI216" s="15"/>
      <c r="UJ216" s="15"/>
      <c r="UK216" s="15"/>
      <c r="UL216" s="15"/>
      <c r="UM216" s="15"/>
      <c r="UN216" s="15"/>
      <c r="UO216" s="15"/>
      <c r="UP216" s="15"/>
      <c r="UQ216" s="15"/>
      <c r="UR216" s="15"/>
      <c r="US216" s="15"/>
      <c r="UT216" s="15"/>
      <c r="UU216" s="15"/>
      <c r="UV216" s="15"/>
      <c r="UW216" s="15"/>
      <c r="UX216" s="15"/>
      <c r="UY216" s="15"/>
      <c r="UZ216" s="15"/>
      <c r="VA216" s="15"/>
      <c r="VB216" s="15"/>
      <c r="VC216" s="15"/>
      <c r="VD216" s="15"/>
      <c r="VE216" s="15"/>
      <c r="VF216" s="15"/>
      <c r="VG216" s="15"/>
      <c r="VH216" s="15"/>
      <c r="VI216" s="15"/>
      <c r="VJ216" s="15"/>
      <c r="VK216" s="15"/>
      <c r="VL216" s="15"/>
      <c r="VM216" s="15"/>
      <c r="VN216" s="15"/>
      <c r="VO216" s="15"/>
      <c r="VP216" s="15"/>
      <c r="VQ216" s="15"/>
      <c r="VR216" s="15"/>
      <c r="VS216" s="15"/>
      <c r="VT216" s="15"/>
      <c r="VU216" s="15"/>
      <c r="VV216" s="15"/>
      <c r="VW216" s="15"/>
      <c r="VX216" s="15"/>
      <c r="VY216" s="15"/>
      <c r="VZ216" s="15"/>
      <c r="WA216" s="15"/>
      <c r="WB216" s="15"/>
      <c r="WC216" s="15"/>
      <c r="WD216" s="15"/>
      <c r="WE216" s="15"/>
      <c r="WF216" s="15"/>
      <c r="WG216" s="15"/>
      <c r="WH216" s="15"/>
      <c r="WI216" s="15"/>
      <c r="WJ216" s="15"/>
      <c r="WK216" s="15"/>
      <c r="WL216" s="15"/>
      <c r="WM216" s="15"/>
      <c r="WN216" s="15"/>
      <c r="WO216" s="15"/>
      <c r="WP216" s="15"/>
      <c r="WQ216" s="15"/>
      <c r="WR216" s="15"/>
      <c r="WS216" s="15"/>
      <c r="WT216" s="15"/>
      <c r="WU216" s="15"/>
      <c r="WV216" s="15"/>
      <c r="WW216" s="15"/>
      <c r="WX216" s="15"/>
      <c r="WY216" s="15"/>
      <c r="WZ216" s="15"/>
      <c r="XA216" s="15"/>
      <c r="XB216" s="15"/>
      <c r="XC216" s="15"/>
      <c r="XD216" s="15"/>
      <c r="XE216" s="15"/>
      <c r="XF216" s="15"/>
      <c r="XG216" s="15"/>
      <c r="XH216" s="15"/>
      <c r="XI216" s="15"/>
      <c r="XJ216" s="15"/>
      <c r="XK216" s="15"/>
      <c r="XL216" s="15"/>
      <c r="XM216" s="15"/>
      <c r="XN216" s="15"/>
      <c r="XO216" s="15"/>
      <c r="XP216" s="15"/>
      <c r="XQ216" s="15"/>
      <c r="XR216" s="15"/>
      <c r="XS216" s="15"/>
      <c r="XT216" s="15"/>
      <c r="XU216" s="15"/>
      <c r="XV216" s="15"/>
      <c r="XW216" s="15"/>
      <c r="XX216" s="15"/>
      <c r="XY216" s="15"/>
      <c r="XZ216" s="15"/>
      <c r="YA216" s="15"/>
      <c r="YB216" s="15"/>
      <c r="YC216" s="15"/>
      <c r="YD216" s="15"/>
      <c r="YE216" s="15"/>
      <c r="YF216" s="15"/>
      <c r="YG216" s="15"/>
      <c r="YH216" s="15"/>
      <c r="YI216" s="15"/>
      <c r="YJ216" s="15"/>
      <c r="YK216" s="15"/>
      <c r="YL216" s="15"/>
      <c r="YM216" s="15"/>
      <c r="YN216" s="15"/>
      <c r="YO216" s="15"/>
      <c r="YP216" s="15"/>
      <c r="YQ216" s="15"/>
      <c r="YR216" s="15"/>
      <c r="YS216" s="15"/>
      <c r="YT216" s="15"/>
      <c r="YU216" s="15"/>
      <c r="YV216" s="15"/>
      <c r="YW216" s="15"/>
      <c r="YX216" s="15"/>
      <c r="YY216" s="15"/>
      <c r="YZ216" s="15"/>
      <c r="ZA216" s="15"/>
      <c r="ZB216" s="15"/>
      <c r="ZC216" s="15"/>
      <c r="ZD216" s="15"/>
      <c r="ZE216" s="15"/>
      <c r="ZF216" s="15"/>
      <c r="ZG216" s="15"/>
      <c r="ZH216" s="15"/>
      <c r="ZI216" s="15"/>
      <c r="ZJ216" s="15"/>
      <c r="ZK216" s="15"/>
      <c r="ZL216" s="15"/>
      <c r="ZM216" s="15"/>
      <c r="ZN216" s="15"/>
      <c r="ZO216" s="15"/>
      <c r="ZP216" s="15"/>
      <c r="ZQ216" s="15"/>
      <c r="ZR216" s="15"/>
      <c r="ZS216" s="15"/>
      <c r="ZT216" s="15"/>
      <c r="ZU216" s="15"/>
      <c r="ZV216" s="15"/>
      <c r="ZW216" s="15"/>
      <c r="ZX216" s="15"/>
      <c r="ZY216" s="15"/>
      <c r="ZZ216" s="15"/>
      <c r="AAA216" s="15"/>
      <c r="AAB216" s="15"/>
      <c r="AAC216" s="15"/>
      <c r="AAD216" s="15"/>
      <c r="AAE216" s="15"/>
      <c r="AAF216" s="15"/>
      <c r="AAG216" s="15"/>
      <c r="AAH216" s="15"/>
      <c r="AAI216" s="15"/>
      <c r="AAJ216" s="15"/>
      <c r="AAK216" s="15"/>
      <c r="AAL216" s="15"/>
      <c r="AAM216" s="15"/>
      <c r="AAN216" s="15"/>
      <c r="AAO216" s="15"/>
      <c r="AAP216" s="15"/>
      <c r="AAQ216" s="15"/>
      <c r="AAR216" s="15"/>
      <c r="AAS216" s="15"/>
      <c r="AAT216" s="15"/>
      <c r="AAU216" s="15"/>
      <c r="AAV216" s="15"/>
      <c r="AAW216" s="15"/>
      <c r="AAX216" s="15"/>
      <c r="AAY216" s="15"/>
      <c r="AAZ216" s="15"/>
      <c r="ABA216" s="15"/>
      <c r="ABB216" s="15"/>
      <c r="ABC216" s="15"/>
      <c r="ABD216" s="15"/>
      <c r="ABE216" s="15"/>
      <c r="ABF216" s="15"/>
      <c r="ABG216" s="15"/>
      <c r="ABH216" s="15"/>
      <c r="ABI216" s="15"/>
      <c r="ABJ216" s="15"/>
      <c r="ABK216" s="15"/>
      <c r="ABL216" s="15"/>
      <c r="ABM216" s="15"/>
      <c r="ABN216" s="15"/>
      <c r="ABO216" s="15"/>
      <c r="ABP216" s="15"/>
      <c r="ABQ216" s="15"/>
      <c r="ABR216" s="15"/>
      <c r="ABS216" s="15"/>
      <c r="ABT216" s="15"/>
      <c r="ABU216" s="15"/>
      <c r="ABV216" s="15"/>
      <c r="ABW216" s="15"/>
      <c r="ABX216" s="15"/>
      <c r="ABY216" s="15"/>
      <c r="ABZ216" s="15"/>
      <c r="ACA216" s="15"/>
      <c r="ACB216" s="15"/>
      <c r="ACC216" s="15"/>
      <c r="ACD216" s="15"/>
      <c r="ACE216" s="15"/>
      <c r="ACF216" s="15"/>
      <c r="ACG216" s="15"/>
      <c r="ACH216" s="15"/>
      <c r="ACI216" s="15"/>
      <c r="ACJ216" s="15"/>
      <c r="ACK216" s="15"/>
      <c r="ACL216" s="15"/>
      <c r="ACM216" s="15"/>
      <c r="ACN216" s="15"/>
      <c r="ACO216" s="15"/>
      <c r="ACP216" s="15"/>
      <c r="ACQ216" s="15"/>
      <c r="ACR216" s="15"/>
      <c r="ACS216" s="15"/>
      <c r="ACT216" s="15"/>
      <c r="ACU216" s="15"/>
      <c r="ACV216" s="15"/>
      <c r="ACW216" s="15"/>
      <c r="ACX216" s="15"/>
      <c r="ACY216" s="15"/>
      <c r="ACZ216" s="15"/>
      <c r="ADA216" s="15"/>
      <c r="ADB216" s="15"/>
      <c r="ADC216" s="15"/>
      <c r="ADD216" s="15"/>
      <c r="ADE216" s="15"/>
      <c r="ADF216" s="15"/>
      <c r="ADG216" s="15"/>
      <c r="ADH216" s="15"/>
      <c r="ADI216" s="15"/>
      <c r="ADJ216" s="15"/>
      <c r="ADK216" s="15"/>
      <c r="ADL216" s="15"/>
      <c r="ADM216" s="15"/>
      <c r="ADN216" s="15"/>
      <c r="ADO216" s="15"/>
      <c r="ADP216" s="15"/>
      <c r="ADQ216" s="15"/>
      <c r="ADR216" s="15"/>
      <c r="ADS216" s="15"/>
      <c r="ADT216" s="15"/>
      <c r="ADU216" s="15"/>
      <c r="ADV216" s="15"/>
      <c r="ADW216" s="15"/>
      <c r="ADX216" s="15"/>
      <c r="ADY216" s="15"/>
      <c r="ADZ216" s="15"/>
      <c r="AEA216" s="15"/>
      <c r="AEB216" s="15"/>
      <c r="AEC216" s="15"/>
      <c r="AED216" s="15"/>
      <c r="AEE216" s="15"/>
      <c r="AEF216" s="15"/>
      <c r="AEG216" s="15"/>
      <c r="AEH216" s="15"/>
      <c r="AEI216" s="15"/>
      <c r="AEJ216" s="15"/>
      <c r="AEK216" s="15"/>
      <c r="AEL216" s="15"/>
      <c r="AEM216" s="15"/>
      <c r="AEN216" s="15"/>
      <c r="AEO216" s="15"/>
      <c r="AEP216" s="15"/>
      <c r="AEQ216" s="15"/>
      <c r="AER216" s="15"/>
      <c r="AES216" s="15"/>
      <c r="AET216" s="15"/>
      <c r="AEU216" s="15"/>
      <c r="AEV216" s="15"/>
      <c r="AEW216" s="15"/>
      <c r="AEX216" s="15"/>
      <c r="AEY216" s="15"/>
      <c r="AEZ216" s="15"/>
      <c r="AFA216" s="15"/>
      <c r="AFB216" s="15"/>
      <c r="AFC216" s="15"/>
      <c r="AFD216" s="15"/>
      <c r="AFE216" s="15"/>
      <c r="AFF216" s="15"/>
      <c r="AFG216" s="15"/>
      <c r="AFH216" s="15"/>
      <c r="AFI216" s="15"/>
      <c r="AFJ216" s="15"/>
      <c r="AFK216" s="15"/>
      <c r="AFL216" s="15"/>
      <c r="AFM216" s="15"/>
      <c r="AFN216" s="15"/>
      <c r="AFO216" s="15"/>
      <c r="AFP216" s="15"/>
      <c r="AFQ216" s="15"/>
      <c r="AFR216" s="15"/>
      <c r="AFS216" s="15"/>
      <c r="AFT216" s="15"/>
      <c r="AFU216" s="15"/>
      <c r="AFV216" s="15"/>
      <c r="AFW216" s="15"/>
      <c r="AFX216" s="15"/>
      <c r="AFY216" s="15"/>
      <c r="AFZ216" s="15"/>
      <c r="AGA216" s="15"/>
      <c r="AGB216" s="15"/>
      <c r="AGC216" s="15"/>
      <c r="AGD216" s="15"/>
      <c r="AGE216" s="15"/>
      <c r="AGF216" s="15"/>
      <c r="AGG216" s="15"/>
      <c r="AGH216" s="15"/>
      <c r="AGI216" s="15"/>
      <c r="AGJ216" s="15"/>
      <c r="AGK216" s="15"/>
      <c r="AGL216" s="15"/>
      <c r="AGM216" s="15"/>
      <c r="AGN216" s="15"/>
      <c r="AGO216" s="15"/>
      <c r="AGP216" s="15"/>
      <c r="AGQ216" s="15"/>
      <c r="AGR216" s="15"/>
      <c r="AGS216" s="15"/>
      <c r="AGT216" s="15"/>
      <c r="AGU216" s="15"/>
      <c r="AGV216" s="15"/>
      <c r="AGW216" s="15"/>
      <c r="AGX216" s="15"/>
      <c r="AGY216" s="15"/>
      <c r="AGZ216" s="15"/>
      <c r="AHA216" s="15"/>
      <c r="AHB216" s="15"/>
      <c r="AHC216" s="15"/>
      <c r="AHD216" s="15"/>
      <c r="AHE216" s="15"/>
      <c r="AHF216" s="15"/>
      <c r="AHG216" s="15"/>
      <c r="AHH216" s="15"/>
      <c r="AHI216" s="15"/>
      <c r="AHJ216" s="15"/>
      <c r="AHK216" s="15"/>
      <c r="AHL216" s="15"/>
      <c r="AHM216" s="15"/>
      <c r="AHN216" s="15"/>
      <c r="AHO216" s="15"/>
      <c r="AHP216" s="15"/>
      <c r="AHQ216" s="15"/>
      <c r="AHR216" s="15"/>
      <c r="AHS216" s="15"/>
      <c r="AHT216" s="15"/>
      <c r="AHU216" s="15"/>
      <c r="AHV216" s="15"/>
      <c r="AHW216" s="15"/>
      <c r="AHX216" s="15"/>
      <c r="AHY216" s="15"/>
      <c r="AHZ216" s="15"/>
      <c r="AIA216" s="15"/>
      <c r="AIB216" s="15"/>
      <c r="AIC216" s="15"/>
      <c r="AID216" s="15"/>
      <c r="AIE216" s="15"/>
      <c r="AIF216" s="15"/>
      <c r="AIG216" s="15"/>
      <c r="AIH216" s="15"/>
      <c r="AII216" s="15"/>
      <c r="AIJ216" s="15"/>
      <c r="AIK216" s="15"/>
      <c r="AIL216" s="15"/>
      <c r="AIM216" s="15"/>
      <c r="AIN216" s="15"/>
      <c r="AIO216" s="15"/>
      <c r="AIP216" s="15"/>
      <c r="AIQ216" s="15"/>
      <c r="AIR216" s="15"/>
      <c r="AIS216" s="15"/>
      <c r="AIT216" s="15"/>
      <c r="AIU216" s="15"/>
      <c r="AIV216" s="15"/>
      <c r="AIW216" s="15"/>
      <c r="AIX216" s="15"/>
      <c r="AIY216" s="15"/>
      <c r="AIZ216" s="15"/>
      <c r="AJA216" s="15"/>
      <c r="AJB216" s="15"/>
      <c r="AJC216" s="15"/>
      <c r="AJD216" s="15"/>
      <c r="AJE216" s="15"/>
      <c r="AJF216" s="15"/>
      <c r="AJG216" s="15"/>
      <c r="AJH216" s="15"/>
      <c r="AJI216" s="15"/>
      <c r="AJJ216" s="15"/>
      <c r="AJK216" s="15"/>
      <c r="AJL216" s="15"/>
      <c r="AJM216" s="15"/>
      <c r="AJN216" s="15"/>
      <c r="AJO216" s="15"/>
      <c r="AJP216" s="15"/>
      <c r="AJQ216" s="15"/>
      <c r="AJR216" s="15"/>
      <c r="AJS216" s="15"/>
      <c r="AJT216" s="15"/>
      <c r="AJU216" s="15"/>
      <c r="AJV216" s="15"/>
      <c r="AJW216" s="15"/>
      <c r="AJX216" s="15"/>
      <c r="AJY216" s="15"/>
      <c r="AJZ216" s="15"/>
      <c r="AKA216" s="15"/>
      <c r="AKB216" s="15"/>
      <c r="AKC216" s="15"/>
      <c r="AKD216" s="15"/>
      <c r="AKE216" s="15"/>
      <c r="AKF216" s="15"/>
      <c r="AKG216" s="15"/>
      <c r="AKH216" s="15"/>
      <c r="AKI216" s="15"/>
      <c r="AKJ216" s="15"/>
      <c r="AKK216" s="15"/>
      <c r="AKL216" s="15"/>
      <c r="AKM216" s="15"/>
      <c r="AKN216" s="15"/>
      <c r="AKO216" s="15"/>
      <c r="AKP216" s="15"/>
      <c r="AKQ216" s="15"/>
      <c r="AKR216" s="15"/>
      <c r="AKS216" s="15"/>
      <c r="AKT216" s="15"/>
      <c r="AKU216" s="15"/>
      <c r="AKV216" s="15"/>
      <c r="AKW216" s="15"/>
      <c r="AKX216" s="15"/>
      <c r="AKY216" s="15"/>
      <c r="AKZ216" s="15"/>
      <c r="ALA216" s="15"/>
      <c r="ALB216" s="15"/>
      <c r="ALC216" s="15"/>
      <c r="ALD216" s="15"/>
      <c r="ALE216" s="15"/>
      <c r="ALF216" s="15"/>
      <c r="ALG216" s="15"/>
      <c r="ALH216" s="15"/>
      <c r="ALI216" s="15"/>
      <c r="ALJ216" s="15"/>
      <c r="ALK216" s="15"/>
      <c r="ALL216" s="15"/>
      <c r="ALM216" s="15"/>
      <c r="ALN216" s="15"/>
      <c r="ALO216" s="15"/>
      <c r="ALP216" s="15"/>
      <c r="ALQ216" s="15"/>
      <c r="ALR216" s="15"/>
      <c r="ALS216" s="15"/>
      <c r="ALT216" s="15"/>
      <c r="ALU216" s="15"/>
      <c r="ALV216" s="15"/>
      <c r="ALW216" s="15"/>
      <c r="ALX216" s="15"/>
      <c r="ALY216" s="15"/>
      <c r="ALZ216" s="15"/>
      <c r="AMA216" s="15"/>
      <c r="AMB216" s="15"/>
      <c r="AMC216" s="15"/>
      <c r="AMD216" s="15"/>
      <c r="AME216" s="15"/>
      <c r="AMF216" s="15"/>
      <c r="AMG216" s="15"/>
      <c r="AMH216" s="15"/>
      <c r="AMI216" s="15"/>
      <c r="AMJ216" s="15"/>
      <c r="AMK216" s="15"/>
      <c r="AML216" s="15"/>
      <c r="AMM216" s="15"/>
      <c r="AMN216" s="15"/>
      <c r="AMO216" s="15"/>
      <c r="AMP216" s="15"/>
      <c r="AMQ216" s="15"/>
      <c r="AMR216" s="15"/>
      <c r="AMS216" s="15"/>
      <c r="AMT216" s="15"/>
      <c r="AMU216" s="15"/>
      <c r="AMV216" s="15"/>
      <c r="AMW216" s="15"/>
      <c r="AMX216" s="15"/>
      <c r="AMY216" s="15"/>
      <c r="AMZ216" s="15"/>
      <c r="ANA216" s="15"/>
      <c r="ANB216" s="15"/>
      <c r="ANC216" s="15"/>
      <c r="AND216" s="15"/>
      <c r="ANE216" s="15"/>
      <c r="ANF216" s="15"/>
      <c r="ANG216" s="15"/>
      <c r="ANH216" s="15"/>
      <c r="ANI216" s="15"/>
      <c r="ANJ216" s="15"/>
      <c r="ANK216" s="15"/>
      <c r="ANL216" s="15"/>
      <c r="ANM216" s="15"/>
      <c r="ANN216" s="15"/>
      <c r="ANO216" s="15"/>
      <c r="ANP216" s="15"/>
      <c r="ANQ216" s="15"/>
      <c r="ANR216" s="15"/>
      <c r="ANS216" s="15"/>
      <c r="ANT216" s="15"/>
      <c r="ANU216" s="15"/>
      <c r="ANV216" s="15"/>
      <c r="ANW216" s="15"/>
      <c r="ANX216" s="15"/>
      <c r="ANY216" s="15"/>
      <c r="ANZ216" s="15"/>
      <c r="AOA216" s="15"/>
      <c r="AOB216" s="15"/>
      <c r="AOC216" s="15"/>
      <c r="AOD216" s="15"/>
      <c r="AOE216" s="15"/>
      <c r="AOF216" s="15"/>
      <c r="AOG216" s="15"/>
      <c r="AOH216" s="15"/>
      <c r="AOI216" s="15"/>
      <c r="AOJ216" s="15"/>
      <c r="AOK216" s="15"/>
      <c r="AOL216" s="15"/>
      <c r="AOM216" s="15"/>
      <c r="AON216" s="15"/>
      <c r="AOO216" s="15"/>
      <c r="AOP216" s="15"/>
      <c r="AOQ216" s="15"/>
      <c r="AOR216" s="15"/>
      <c r="AOS216" s="15"/>
      <c r="AOT216" s="15"/>
      <c r="AOU216" s="15"/>
      <c r="AOV216" s="15"/>
      <c r="AOW216" s="15"/>
      <c r="AOX216" s="15"/>
      <c r="AOY216" s="15"/>
      <c r="AOZ216" s="15"/>
      <c r="APA216" s="15"/>
      <c r="APB216" s="15"/>
      <c r="APC216" s="15"/>
      <c r="APD216" s="15"/>
      <c r="APE216" s="15"/>
      <c r="APF216" s="15"/>
      <c r="APG216" s="15"/>
      <c r="APH216" s="15"/>
      <c r="API216" s="15"/>
      <c r="APJ216" s="15"/>
      <c r="APK216" s="15"/>
      <c r="APL216" s="15"/>
      <c r="APM216" s="15"/>
      <c r="APN216" s="15"/>
      <c r="APO216" s="15"/>
      <c r="APP216" s="15"/>
      <c r="APQ216" s="15"/>
      <c r="APR216" s="15"/>
      <c r="APS216" s="15"/>
      <c r="APT216" s="15"/>
      <c r="APU216" s="15"/>
      <c r="APV216" s="15"/>
      <c r="APW216" s="15"/>
      <c r="APX216" s="15"/>
      <c r="APY216" s="15"/>
      <c r="APZ216" s="15"/>
      <c r="AQA216" s="15"/>
      <c r="AQB216" s="15"/>
      <c r="AQC216" s="15"/>
      <c r="AQD216" s="15"/>
      <c r="AQE216" s="15"/>
      <c r="AQF216" s="15"/>
      <c r="AQG216" s="15"/>
      <c r="AQH216" s="15"/>
      <c r="AQI216" s="15"/>
      <c r="AQJ216" s="15"/>
      <c r="AQK216" s="15"/>
      <c r="AQL216" s="15"/>
      <c r="AQM216" s="15"/>
      <c r="AQN216" s="15"/>
      <c r="AQO216" s="15"/>
      <c r="AQP216" s="15"/>
      <c r="AQQ216" s="15"/>
      <c r="AQR216" s="15"/>
      <c r="AQS216" s="15"/>
      <c r="AQT216" s="15"/>
      <c r="AQU216" s="15"/>
      <c r="AQV216" s="15"/>
      <c r="AQW216" s="15"/>
      <c r="AQX216" s="15"/>
      <c r="AQY216" s="15"/>
      <c r="AQZ216" s="15"/>
      <c r="ARA216" s="15"/>
      <c r="ARB216" s="15"/>
      <c r="ARC216" s="15"/>
      <c r="ARD216" s="15"/>
      <c r="ARE216" s="15"/>
      <c r="ARF216" s="15"/>
      <c r="ARG216" s="15"/>
      <c r="ARH216" s="15"/>
      <c r="ARI216" s="15"/>
      <c r="ARJ216" s="15"/>
      <c r="ARK216" s="15"/>
      <c r="ARL216" s="15"/>
      <c r="ARM216" s="15"/>
      <c r="ARN216" s="15"/>
      <c r="ARO216" s="15"/>
      <c r="ARP216" s="15"/>
      <c r="ARQ216" s="15"/>
      <c r="ARR216" s="15"/>
      <c r="ARS216" s="15"/>
      <c r="ART216" s="15"/>
      <c r="ARU216" s="15"/>
      <c r="ARV216" s="15"/>
      <c r="ARW216" s="15"/>
      <c r="ARX216" s="15"/>
      <c r="ARY216" s="15"/>
      <c r="ARZ216" s="15"/>
      <c r="ASA216" s="15"/>
      <c r="ASB216" s="15"/>
      <c r="ASC216" s="15"/>
      <c r="ASD216" s="15"/>
      <c r="ASE216" s="15"/>
      <c r="ASF216" s="15"/>
      <c r="ASG216" s="15"/>
      <c r="ASH216" s="15"/>
      <c r="ASI216" s="15"/>
      <c r="ASJ216" s="15"/>
      <c r="ASK216" s="15"/>
      <c r="ASL216" s="15"/>
      <c r="ASM216" s="15"/>
      <c r="ASN216" s="15"/>
      <c r="ASO216" s="15"/>
      <c r="ASP216" s="15"/>
      <c r="ASQ216" s="15"/>
      <c r="ASR216" s="15"/>
      <c r="ASS216" s="15"/>
      <c r="AST216" s="15"/>
      <c r="ASU216" s="15"/>
      <c r="ASV216" s="15"/>
      <c r="ASW216" s="15"/>
      <c r="ASX216" s="15"/>
      <c r="ASY216" s="15"/>
      <c r="ASZ216" s="15"/>
      <c r="ATA216" s="15"/>
      <c r="ATB216" s="15"/>
      <c r="ATC216" s="15"/>
      <c r="ATD216" s="15"/>
      <c r="ATE216" s="15"/>
      <c r="ATF216" s="15"/>
      <c r="ATG216" s="15"/>
      <c r="ATH216" s="15"/>
      <c r="ATI216" s="15"/>
      <c r="ATJ216" s="15"/>
      <c r="ATK216" s="15"/>
      <c r="ATL216" s="15"/>
      <c r="ATM216" s="15"/>
      <c r="ATN216" s="15"/>
      <c r="ATO216" s="15"/>
      <c r="ATP216" s="15"/>
      <c r="ATQ216" s="15"/>
      <c r="ATR216" s="15"/>
      <c r="ATS216" s="15"/>
      <c r="ATT216" s="15"/>
      <c r="ATU216" s="15"/>
      <c r="ATV216" s="15"/>
      <c r="ATW216" s="15"/>
      <c r="ATX216" s="15"/>
      <c r="ATY216" s="15"/>
      <c r="ATZ216" s="15"/>
      <c r="AUA216" s="15"/>
      <c r="AUB216" s="15"/>
      <c r="AUC216" s="15"/>
      <c r="AUD216" s="15"/>
      <c r="AUE216" s="15"/>
      <c r="AUF216" s="15"/>
      <c r="AUG216" s="15"/>
      <c r="AUH216" s="15"/>
      <c r="AUI216" s="15"/>
      <c r="AUJ216" s="15"/>
      <c r="AUK216" s="15"/>
      <c r="AUL216" s="15"/>
      <c r="AUM216" s="15"/>
      <c r="AUN216" s="15"/>
      <c r="AUO216" s="15"/>
      <c r="AUP216" s="15"/>
      <c r="AUQ216" s="15"/>
      <c r="AUR216" s="15"/>
      <c r="AUS216" s="15"/>
      <c r="AUT216" s="15"/>
      <c r="AUU216" s="15"/>
      <c r="AUV216" s="15"/>
      <c r="AUW216" s="15"/>
      <c r="AUX216" s="15"/>
      <c r="AUY216" s="15"/>
      <c r="AUZ216" s="15"/>
      <c r="AVA216" s="15"/>
      <c r="AVB216" s="15"/>
      <c r="AVC216" s="15"/>
      <c r="AVD216" s="15"/>
      <c r="AVE216" s="15"/>
      <c r="AVF216" s="15"/>
      <c r="AVG216" s="15"/>
      <c r="AVH216" s="15"/>
      <c r="AVI216" s="15"/>
      <c r="AVJ216" s="15"/>
      <c r="AVK216" s="15"/>
      <c r="AVL216" s="15"/>
      <c r="AVM216" s="15"/>
      <c r="AVN216" s="15"/>
      <c r="AVO216" s="15"/>
      <c r="AVP216" s="15"/>
      <c r="AVQ216" s="15"/>
      <c r="AVR216" s="15"/>
      <c r="AVS216" s="15"/>
      <c r="AVT216" s="15"/>
      <c r="AVU216" s="15"/>
      <c r="AVV216" s="15"/>
      <c r="AVW216" s="15"/>
      <c r="AVX216" s="15"/>
      <c r="AVY216" s="15"/>
      <c r="AVZ216" s="15"/>
      <c r="AWA216" s="15"/>
      <c r="AWB216" s="15"/>
      <c r="AWC216" s="15"/>
      <c r="AWD216" s="15"/>
      <c r="AWE216" s="15"/>
      <c r="AWF216" s="15"/>
      <c r="AWG216" s="15"/>
      <c r="AWH216" s="15"/>
      <c r="AWI216" s="15"/>
      <c r="AWJ216" s="15"/>
      <c r="AWK216" s="15"/>
      <c r="AWL216" s="15"/>
      <c r="AWM216" s="15"/>
      <c r="AWN216" s="15"/>
      <c r="AWO216" s="15"/>
      <c r="AWP216" s="15"/>
      <c r="AWQ216" s="15"/>
      <c r="AWR216" s="15"/>
      <c r="AWS216" s="15"/>
      <c r="AWT216" s="15"/>
      <c r="AWU216" s="15"/>
      <c r="AWV216" s="15"/>
      <c r="AWW216" s="15"/>
      <c r="AWX216" s="15"/>
      <c r="AWY216" s="15"/>
      <c r="AWZ216" s="15"/>
      <c r="AXA216" s="15"/>
      <c r="AXB216" s="15"/>
      <c r="AXC216" s="15"/>
      <c r="AXD216" s="15"/>
      <c r="AXE216" s="15"/>
      <c r="AXF216" s="15"/>
      <c r="AXG216" s="15"/>
      <c r="AXH216" s="15"/>
      <c r="AXI216" s="15"/>
      <c r="AXJ216" s="15"/>
      <c r="AXK216" s="15"/>
      <c r="AXL216" s="15"/>
      <c r="AXM216" s="15"/>
      <c r="AXN216" s="15"/>
      <c r="AXO216" s="15"/>
      <c r="AXP216" s="15"/>
      <c r="AXQ216" s="15"/>
      <c r="AXR216" s="15"/>
      <c r="AXS216" s="15"/>
      <c r="AXT216" s="15"/>
      <c r="AXU216" s="15"/>
      <c r="AXV216" s="15"/>
      <c r="AXW216" s="15"/>
      <c r="AXX216" s="15"/>
      <c r="AXY216" s="15"/>
      <c r="AXZ216" s="15"/>
      <c r="AYA216" s="15"/>
      <c r="AYB216" s="15"/>
      <c r="AYC216" s="15"/>
      <c r="AYD216" s="15"/>
      <c r="AYE216" s="15"/>
      <c r="AYF216" s="15"/>
      <c r="AYG216" s="15"/>
      <c r="AYH216" s="15"/>
      <c r="AYI216" s="15"/>
      <c r="AYJ216" s="15"/>
      <c r="AYK216" s="15"/>
      <c r="AYL216" s="15"/>
      <c r="AYM216" s="15"/>
      <c r="AYN216" s="15"/>
      <c r="AYO216" s="15"/>
      <c r="AYP216" s="15"/>
      <c r="AYQ216" s="15"/>
      <c r="AYR216" s="15"/>
      <c r="AYS216" s="15"/>
      <c r="AYT216" s="15"/>
      <c r="AYU216" s="15"/>
      <c r="AYV216" s="15"/>
      <c r="AYW216" s="15"/>
      <c r="AYX216" s="15"/>
      <c r="AYY216" s="15"/>
      <c r="AYZ216" s="15"/>
      <c r="AZA216" s="15"/>
      <c r="AZB216" s="15"/>
      <c r="AZC216" s="15"/>
      <c r="AZD216" s="15"/>
      <c r="AZE216" s="15"/>
      <c r="AZF216" s="15"/>
      <c r="AZG216" s="15"/>
      <c r="AZH216" s="15"/>
      <c r="AZI216" s="15"/>
      <c r="AZJ216" s="15"/>
      <c r="AZK216" s="15"/>
      <c r="AZL216" s="15"/>
      <c r="AZM216" s="15"/>
      <c r="AZN216" s="15"/>
      <c r="AZO216" s="15"/>
      <c r="AZP216" s="15"/>
      <c r="AZQ216" s="15"/>
      <c r="AZR216" s="15"/>
      <c r="AZS216" s="15"/>
      <c r="AZT216" s="15"/>
      <c r="AZU216" s="15"/>
      <c r="AZV216" s="15"/>
      <c r="AZW216" s="15"/>
      <c r="AZX216" s="15"/>
      <c r="AZY216" s="15"/>
      <c r="AZZ216" s="15"/>
      <c r="BAA216" s="15"/>
      <c r="BAB216" s="15"/>
      <c r="BAC216" s="15"/>
      <c r="BAD216" s="15"/>
      <c r="BAE216" s="15"/>
      <c r="BAF216" s="15"/>
      <c r="BAG216" s="15"/>
      <c r="BAH216" s="15"/>
      <c r="BAI216" s="15"/>
      <c r="BAJ216" s="15"/>
      <c r="BAK216" s="15"/>
      <c r="BAL216" s="15"/>
      <c r="BAM216" s="15"/>
      <c r="BAN216" s="15"/>
      <c r="BAO216" s="15"/>
      <c r="BAP216" s="15"/>
      <c r="BAQ216" s="15"/>
      <c r="BAR216" s="15"/>
      <c r="BAS216" s="15"/>
      <c r="BAT216" s="15"/>
      <c r="BAU216" s="15"/>
      <c r="BAV216" s="15"/>
      <c r="BAW216" s="15"/>
      <c r="BAX216" s="15"/>
      <c r="BAY216" s="15"/>
      <c r="BAZ216" s="15"/>
      <c r="BBA216" s="15"/>
      <c r="BBB216" s="15"/>
      <c r="BBC216" s="15"/>
      <c r="BBD216" s="15"/>
      <c r="BBE216" s="15"/>
      <c r="BBF216" s="15"/>
      <c r="BBG216" s="15"/>
      <c r="BBH216" s="15"/>
      <c r="BBI216" s="15"/>
      <c r="BBJ216" s="15"/>
      <c r="BBK216" s="15"/>
      <c r="BBL216" s="15"/>
      <c r="BBM216" s="15"/>
      <c r="BBN216" s="15"/>
      <c r="BBO216" s="15"/>
      <c r="BBP216" s="15"/>
      <c r="BBQ216" s="15"/>
      <c r="BBR216" s="15"/>
      <c r="BBS216" s="15"/>
      <c r="BBT216" s="15"/>
      <c r="BBU216" s="15"/>
      <c r="BBV216" s="15"/>
      <c r="BBW216" s="15"/>
      <c r="BBX216" s="15"/>
      <c r="BBY216" s="15"/>
      <c r="BBZ216" s="15"/>
      <c r="BCA216" s="15"/>
      <c r="BCB216" s="15"/>
      <c r="BCC216" s="15"/>
      <c r="BCD216" s="15"/>
      <c r="BCE216" s="15"/>
      <c r="BCF216" s="15"/>
      <c r="BCG216" s="15"/>
      <c r="BCH216" s="15"/>
      <c r="BCI216" s="15"/>
      <c r="BCJ216" s="15"/>
      <c r="BCK216" s="15"/>
      <c r="BCL216" s="15"/>
      <c r="BCM216" s="15"/>
      <c r="BCN216" s="15"/>
      <c r="BCO216" s="15"/>
      <c r="BCP216" s="15"/>
      <c r="BCQ216" s="15"/>
      <c r="BCR216" s="15"/>
      <c r="BCS216" s="15"/>
      <c r="BCT216" s="15"/>
      <c r="BCU216" s="15"/>
      <c r="BCV216" s="15"/>
      <c r="BCW216" s="15"/>
      <c r="BCX216" s="15"/>
      <c r="BCY216" s="15"/>
      <c r="BCZ216" s="15"/>
      <c r="BDA216" s="15"/>
      <c r="BDB216" s="15"/>
      <c r="BDC216" s="15"/>
      <c r="BDD216" s="15"/>
      <c r="BDE216" s="15"/>
      <c r="BDF216" s="15"/>
      <c r="BDG216" s="15"/>
      <c r="BDH216" s="15"/>
      <c r="BDI216" s="15"/>
      <c r="BDJ216" s="15"/>
      <c r="BDK216" s="15"/>
      <c r="BDL216" s="15"/>
      <c r="BDM216" s="15"/>
      <c r="BDN216" s="15"/>
      <c r="BDO216" s="15"/>
      <c r="BDP216" s="15"/>
      <c r="BDQ216" s="15"/>
      <c r="BDR216" s="15"/>
      <c r="BDS216" s="15"/>
      <c r="BDT216" s="15"/>
      <c r="BDU216" s="15"/>
      <c r="BDV216" s="15"/>
      <c r="BDW216" s="15"/>
      <c r="BDX216" s="15"/>
      <c r="BDY216" s="15"/>
      <c r="BDZ216" s="15"/>
      <c r="BEA216" s="15"/>
      <c r="BEB216" s="15"/>
      <c r="BEC216" s="15"/>
      <c r="BED216" s="15"/>
      <c r="BEE216" s="15"/>
      <c r="BEF216" s="15"/>
      <c r="BEG216" s="15"/>
      <c r="BEH216" s="15"/>
      <c r="BEI216" s="15"/>
      <c r="BEJ216" s="15"/>
      <c r="BEK216" s="15"/>
      <c r="BEL216" s="15"/>
      <c r="BEM216" s="15"/>
      <c r="BEN216" s="15"/>
      <c r="BEO216" s="15"/>
      <c r="BEP216" s="15"/>
      <c r="BEQ216" s="15"/>
      <c r="BER216" s="15"/>
      <c r="BES216" s="15"/>
      <c r="BET216" s="15"/>
      <c r="BEU216" s="15"/>
      <c r="BEV216" s="15"/>
      <c r="BEW216" s="15"/>
      <c r="BEX216" s="15"/>
      <c r="BEY216" s="15"/>
      <c r="BEZ216" s="15"/>
      <c r="BFA216" s="15"/>
      <c r="BFB216" s="15"/>
      <c r="BFC216" s="15"/>
      <c r="BFD216" s="15"/>
      <c r="BFE216" s="15"/>
      <c r="BFF216" s="15"/>
      <c r="BFG216" s="15"/>
      <c r="BFH216" s="15"/>
      <c r="BFI216" s="15"/>
      <c r="BFJ216" s="15"/>
      <c r="BFK216" s="15"/>
      <c r="BFL216" s="15"/>
      <c r="BFM216" s="15"/>
      <c r="BFN216" s="15"/>
      <c r="BFO216" s="15"/>
      <c r="BFP216" s="15"/>
      <c r="BFQ216" s="15"/>
      <c r="BFR216" s="15"/>
      <c r="BFS216" s="15"/>
      <c r="BFT216" s="15"/>
      <c r="BFU216" s="15"/>
      <c r="BFV216" s="15"/>
      <c r="BFW216" s="15"/>
      <c r="BFX216" s="15"/>
      <c r="BFY216" s="15"/>
      <c r="BFZ216" s="15"/>
      <c r="BGA216" s="15"/>
      <c r="BGB216" s="15"/>
      <c r="BGC216" s="15"/>
      <c r="BGD216" s="15"/>
      <c r="BGE216" s="15"/>
      <c r="BGF216" s="15"/>
      <c r="BGG216" s="15"/>
      <c r="BGH216" s="15"/>
      <c r="BGI216" s="15"/>
      <c r="BGJ216" s="15"/>
      <c r="BGK216" s="15"/>
      <c r="BGL216" s="15"/>
      <c r="BGM216" s="15"/>
      <c r="BGN216" s="15"/>
      <c r="BGO216" s="15"/>
      <c r="BGP216" s="15"/>
      <c r="BGQ216" s="15"/>
      <c r="BGR216" s="15"/>
      <c r="BGS216" s="15"/>
      <c r="BGT216" s="15"/>
      <c r="BGU216" s="15"/>
      <c r="BGV216" s="15"/>
      <c r="BGW216" s="15"/>
      <c r="BGX216" s="15"/>
      <c r="BGY216" s="15"/>
      <c r="BGZ216" s="15"/>
      <c r="BHA216" s="15"/>
      <c r="BHB216" s="15"/>
      <c r="BHC216" s="15"/>
      <c r="BHD216" s="15"/>
      <c r="BHE216" s="15"/>
      <c r="BHF216" s="15"/>
      <c r="BHG216" s="15"/>
      <c r="BHH216" s="15"/>
      <c r="BHI216" s="15"/>
      <c r="BHJ216" s="15"/>
      <c r="BHK216" s="15"/>
      <c r="BHL216" s="15"/>
      <c r="BHM216" s="15"/>
      <c r="BHN216" s="15"/>
      <c r="BHO216" s="15"/>
      <c r="BHP216" s="15"/>
      <c r="BHQ216" s="15"/>
      <c r="BHR216" s="15"/>
      <c r="BHS216" s="15"/>
      <c r="BHT216" s="15"/>
      <c r="BHU216" s="15"/>
      <c r="BHV216" s="15"/>
      <c r="BHW216" s="15"/>
      <c r="BHX216" s="15"/>
      <c r="BHY216" s="15"/>
      <c r="BHZ216" s="15"/>
      <c r="BIA216" s="15"/>
      <c r="BIB216" s="15"/>
      <c r="BIC216" s="15"/>
      <c r="BID216" s="15"/>
      <c r="BIE216" s="15"/>
      <c r="BIF216" s="15"/>
      <c r="BIG216" s="15"/>
      <c r="BIH216" s="15"/>
      <c r="BII216" s="15"/>
      <c r="BIJ216" s="15"/>
      <c r="BIK216" s="15"/>
      <c r="BIL216" s="15"/>
      <c r="BIM216" s="15"/>
      <c r="BIN216" s="15"/>
      <c r="BIO216" s="15"/>
      <c r="BIP216" s="15"/>
      <c r="BIQ216" s="15"/>
      <c r="BIR216" s="15"/>
      <c r="BIS216" s="15"/>
      <c r="BIT216" s="15"/>
      <c r="BIU216" s="15"/>
      <c r="BIV216" s="15"/>
      <c r="BIW216" s="15"/>
      <c r="BIX216" s="15"/>
      <c r="BIY216" s="15"/>
      <c r="BIZ216" s="15"/>
      <c r="BJA216" s="15"/>
      <c r="BJB216" s="15"/>
      <c r="BJC216" s="15"/>
      <c r="BJD216" s="15"/>
      <c r="BJE216" s="15"/>
      <c r="BJF216" s="15"/>
      <c r="BJG216" s="15"/>
      <c r="BJH216" s="15"/>
      <c r="BJI216" s="15"/>
      <c r="BJJ216" s="15"/>
      <c r="BJK216" s="15"/>
      <c r="BJL216" s="15"/>
      <c r="BJM216" s="15"/>
      <c r="BJN216" s="15"/>
      <c r="BJO216" s="15"/>
      <c r="BJP216" s="15"/>
      <c r="BJQ216" s="15"/>
      <c r="BJR216" s="15"/>
      <c r="BJS216" s="15"/>
      <c r="BJT216" s="15"/>
      <c r="BJU216" s="15"/>
      <c r="BJV216" s="15"/>
      <c r="BJW216" s="15"/>
      <c r="BJX216" s="15"/>
      <c r="BJY216" s="15"/>
      <c r="BJZ216" s="15"/>
      <c r="BKA216" s="15"/>
      <c r="BKB216" s="15"/>
      <c r="BKC216" s="15"/>
      <c r="BKD216" s="15"/>
      <c r="BKE216" s="15"/>
      <c r="BKF216" s="15"/>
      <c r="BKG216" s="15"/>
      <c r="BKH216" s="15"/>
      <c r="BKI216" s="15"/>
      <c r="BKJ216" s="15"/>
      <c r="BKK216" s="15"/>
      <c r="BKL216" s="15"/>
      <c r="BKM216" s="15"/>
      <c r="BKN216" s="15"/>
      <c r="BKO216" s="15"/>
      <c r="BKP216" s="15"/>
      <c r="BKQ216" s="15"/>
      <c r="BKR216" s="15"/>
      <c r="BKS216" s="15"/>
      <c r="BKT216" s="15"/>
      <c r="BKU216" s="15"/>
      <c r="BKV216" s="15"/>
      <c r="BKW216" s="15"/>
      <c r="BKX216" s="15"/>
      <c r="BKY216" s="15"/>
      <c r="BKZ216" s="15"/>
      <c r="BLA216" s="15"/>
      <c r="BLB216" s="15"/>
      <c r="BLC216" s="15"/>
      <c r="BLD216" s="15"/>
      <c r="BLE216" s="15"/>
      <c r="BLF216" s="15"/>
      <c r="BLG216" s="15"/>
      <c r="BLH216" s="15"/>
      <c r="BLI216" s="15"/>
      <c r="BLJ216" s="15"/>
      <c r="BLK216" s="15"/>
      <c r="BLL216" s="15"/>
      <c r="BLM216" s="15"/>
      <c r="BLN216" s="15"/>
      <c r="BLO216" s="15"/>
      <c r="BLP216" s="15"/>
      <c r="BLQ216" s="15"/>
      <c r="BLR216" s="15"/>
      <c r="BLS216" s="15"/>
      <c r="BLT216" s="15"/>
      <c r="BLU216" s="15"/>
      <c r="BLV216" s="15"/>
      <c r="BLW216" s="15"/>
      <c r="BLX216" s="15"/>
      <c r="BLY216" s="15"/>
      <c r="BLZ216" s="15"/>
      <c r="BMA216" s="15"/>
      <c r="BMB216" s="15"/>
      <c r="BMC216" s="15"/>
      <c r="BMD216" s="15"/>
      <c r="BME216" s="15"/>
      <c r="BMF216" s="15"/>
      <c r="BMG216" s="15"/>
      <c r="BMH216" s="15"/>
      <c r="BMI216" s="15"/>
      <c r="BMJ216" s="15"/>
      <c r="BMK216" s="15"/>
      <c r="BML216" s="15"/>
      <c r="BMM216" s="15"/>
      <c r="BMN216" s="15"/>
      <c r="BMO216" s="15"/>
      <c r="BMP216" s="15"/>
      <c r="BMQ216" s="15"/>
      <c r="BMR216" s="15"/>
      <c r="BMS216" s="15"/>
      <c r="BMT216" s="15"/>
      <c r="BMU216" s="15"/>
      <c r="BMV216" s="15"/>
      <c r="BMW216" s="15"/>
      <c r="BMX216" s="15"/>
      <c r="BMY216" s="15"/>
      <c r="BMZ216" s="15"/>
      <c r="BNA216" s="15"/>
      <c r="BNB216" s="15"/>
      <c r="BNC216" s="15"/>
      <c r="BND216" s="15"/>
      <c r="BNE216" s="15"/>
      <c r="BNF216" s="15"/>
      <c r="BNG216" s="15"/>
      <c r="BNH216" s="15"/>
      <c r="BNI216" s="15"/>
      <c r="BNJ216" s="15"/>
      <c r="BNK216" s="15"/>
      <c r="BNL216" s="15"/>
      <c r="BNM216" s="15"/>
      <c r="BNN216" s="15"/>
      <c r="BNO216" s="15"/>
      <c r="BNP216" s="15"/>
      <c r="BNQ216" s="15"/>
      <c r="BNR216" s="15"/>
      <c r="BNS216" s="15"/>
      <c r="BNT216" s="15"/>
      <c r="BNU216" s="15"/>
      <c r="BNV216" s="15"/>
      <c r="BNW216" s="15"/>
      <c r="BNX216" s="15"/>
      <c r="BNY216" s="15"/>
      <c r="BNZ216" s="15"/>
      <c r="BOA216" s="15"/>
      <c r="BOB216" s="15"/>
      <c r="BOC216" s="15"/>
      <c r="BOD216" s="15"/>
      <c r="BOE216" s="15"/>
      <c r="BOF216" s="15"/>
      <c r="BOG216" s="15"/>
      <c r="BOH216" s="15"/>
      <c r="BOI216" s="15"/>
      <c r="BOJ216" s="15"/>
      <c r="BOK216" s="15"/>
      <c r="BOL216" s="15"/>
      <c r="BOM216" s="15"/>
      <c r="BON216" s="15"/>
      <c r="BOO216" s="15"/>
      <c r="BOP216" s="15"/>
      <c r="BOQ216" s="15"/>
      <c r="BOR216" s="15"/>
      <c r="BOS216" s="15"/>
      <c r="BOT216" s="15"/>
      <c r="BOU216" s="15"/>
      <c r="BOV216" s="15"/>
      <c r="BOW216" s="15"/>
      <c r="BOX216" s="15"/>
      <c r="BOY216" s="15"/>
      <c r="BOZ216" s="15"/>
      <c r="BPA216" s="15"/>
      <c r="BPB216" s="15"/>
      <c r="BPC216" s="15"/>
      <c r="BPD216" s="15"/>
      <c r="BPE216" s="15"/>
      <c r="BPF216" s="15"/>
      <c r="BPG216" s="15"/>
      <c r="BPH216" s="15"/>
      <c r="BPI216" s="15"/>
      <c r="BPJ216" s="15"/>
      <c r="BPK216" s="15"/>
      <c r="BPL216" s="15"/>
      <c r="BPM216" s="15"/>
      <c r="BPN216" s="15"/>
      <c r="BPO216" s="15"/>
      <c r="BPP216" s="15"/>
      <c r="BPQ216" s="15"/>
      <c r="BPR216" s="15"/>
      <c r="BPS216" s="15"/>
      <c r="BPT216" s="15"/>
      <c r="BPU216" s="15"/>
      <c r="BPV216" s="15"/>
      <c r="BPW216" s="15"/>
      <c r="BPX216" s="15"/>
      <c r="BPY216" s="15"/>
      <c r="BPZ216" s="15"/>
      <c r="BQA216" s="15"/>
      <c r="BQB216" s="15"/>
      <c r="BQC216" s="15"/>
      <c r="BQD216" s="15"/>
      <c r="BQE216" s="15"/>
      <c r="BQF216" s="15"/>
      <c r="BQG216" s="15"/>
      <c r="BQH216" s="15"/>
      <c r="BQI216" s="15"/>
      <c r="BQJ216" s="15"/>
      <c r="BQK216" s="15"/>
      <c r="BQL216" s="15"/>
      <c r="BQM216" s="15"/>
      <c r="BQN216" s="15"/>
      <c r="BQO216" s="15"/>
      <c r="BQP216" s="15"/>
      <c r="BQQ216" s="15"/>
      <c r="BQR216" s="15"/>
      <c r="BQS216" s="15"/>
      <c r="BQT216" s="15"/>
      <c r="BQU216" s="15"/>
      <c r="BQV216" s="15"/>
      <c r="BQW216" s="15"/>
      <c r="BQX216" s="15"/>
      <c r="BQY216" s="15"/>
      <c r="BQZ216" s="15"/>
      <c r="BRA216" s="15"/>
      <c r="BRB216" s="15"/>
      <c r="BRC216" s="15"/>
      <c r="BRD216" s="15"/>
      <c r="BRE216" s="15"/>
      <c r="BRF216" s="15"/>
      <c r="BRG216" s="15"/>
      <c r="BRH216" s="15"/>
      <c r="BRI216" s="15"/>
      <c r="BRJ216" s="15"/>
      <c r="BRK216" s="15"/>
      <c r="BRL216" s="15"/>
      <c r="BRM216" s="15"/>
      <c r="BRN216" s="15"/>
      <c r="BRO216" s="15"/>
      <c r="BRP216" s="15"/>
      <c r="BRQ216" s="15"/>
      <c r="BRR216" s="15"/>
      <c r="BRS216" s="15"/>
      <c r="BRT216" s="15"/>
      <c r="BRU216" s="15"/>
      <c r="BRV216" s="15"/>
      <c r="BRW216" s="15"/>
      <c r="BRX216" s="15"/>
      <c r="BRY216" s="15"/>
      <c r="BRZ216" s="15"/>
      <c r="BSA216" s="15"/>
      <c r="BSB216" s="15"/>
      <c r="BSC216" s="15"/>
      <c r="BSD216" s="15"/>
      <c r="BSE216" s="15"/>
      <c r="BSF216" s="15"/>
      <c r="BSG216" s="15"/>
      <c r="BSH216" s="15"/>
      <c r="BSI216" s="15"/>
      <c r="BSJ216" s="15"/>
      <c r="BSK216" s="15"/>
      <c r="BSL216" s="15"/>
      <c r="BSM216" s="15"/>
      <c r="BSN216" s="15"/>
      <c r="BSO216" s="15"/>
      <c r="BSP216" s="15"/>
      <c r="BSQ216" s="15"/>
      <c r="BSR216" s="15"/>
      <c r="BSS216" s="15"/>
      <c r="BST216" s="15"/>
      <c r="BSU216" s="15"/>
      <c r="BSV216" s="15"/>
      <c r="BSW216" s="15"/>
      <c r="BSX216" s="15"/>
      <c r="BSY216" s="15"/>
      <c r="BSZ216" s="15"/>
      <c r="BTA216" s="15"/>
      <c r="BTB216" s="15"/>
      <c r="BTC216" s="15"/>
      <c r="BTD216" s="15"/>
      <c r="BTE216" s="15"/>
      <c r="BTF216" s="15"/>
      <c r="BTG216" s="15"/>
      <c r="BTH216" s="15"/>
      <c r="BTI216" s="15"/>
      <c r="BTJ216" s="15"/>
      <c r="BTK216" s="15"/>
      <c r="BTL216" s="15"/>
      <c r="BTM216" s="15"/>
      <c r="BTN216" s="15"/>
      <c r="BTO216" s="15"/>
      <c r="BTP216" s="15"/>
      <c r="BTQ216" s="15"/>
      <c r="BTR216" s="15"/>
      <c r="BTS216" s="15"/>
      <c r="BTT216" s="15"/>
      <c r="BTU216" s="15"/>
      <c r="BTV216" s="15"/>
      <c r="BTW216" s="15"/>
      <c r="BTX216" s="15"/>
      <c r="BTY216" s="15"/>
      <c r="BTZ216" s="15"/>
      <c r="BUA216" s="15"/>
      <c r="BUB216" s="15"/>
      <c r="BUC216" s="15"/>
      <c r="BUD216" s="15"/>
      <c r="BUE216" s="15"/>
      <c r="BUF216" s="15"/>
      <c r="BUG216" s="15"/>
      <c r="BUH216" s="15"/>
      <c r="BUI216" s="15"/>
      <c r="BUJ216" s="15"/>
      <c r="BUK216" s="15"/>
      <c r="BUL216" s="15"/>
      <c r="BUM216" s="15"/>
      <c r="BUN216" s="15"/>
      <c r="BUO216" s="15"/>
      <c r="BUP216" s="15"/>
      <c r="BUQ216" s="15"/>
      <c r="BUR216" s="15"/>
      <c r="BUS216" s="15"/>
      <c r="BUT216" s="15"/>
      <c r="BUU216" s="15"/>
      <c r="BUV216" s="15"/>
      <c r="BUW216" s="15"/>
      <c r="BUX216" s="15"/>
      <c r="BUY216" s="15"/>
      <c r="BUZ216" s="15"/>
      <c r="BVA216" s="15"/>
      <c r="BVB216" s="15"/>
      <c r="BVC216" s="15"/>
      <c r="BVD216" s="15"/>
      <c r="BVE216" s="15"/>
      <c r="BVF216" s="15"/>
      <c r="BVG216" s="15"/>
      <c r="BVH216" s="15"/>
      <c r="BVI216" s="15"/>
      <c r="BVJ216" s="15"/>
      <c r="BVK216" s="15"/>
      <c r="BVL216" s="15"/>
      <c r="BVM216" s="15"/>
      <c r="BVN216" s="15"/>
      <c r="BVO216" s="15"/>
      <c r="BVP216" s="15"/>
      <c r="BVQ216" s="15"/>
      <c r="BVR216" s="15"/>
      <c r="BVS216" s="15"/>
      <c r="BVT216" s="15"/>
      <c r="BVU216" s="15"/>
      <c r="BVV216" s="15"/>
      <c r="BVW216" s="15"/>
      <c r="BVX216" s="15"/>
      <c r="BVY216" s="15"/>
      <c r="BVZ216" s="15"/>
      <c r="BWA216" s="15"/>
      <c r="BWB216" s="15"/>
      <c r="BWC216" s="15"/>
      <c r="BWD216" s="15"/>
      <c r="BWE216" s="15"/>
      <c r="BWF216" s="15"/>
      <c r="BWG216" s="15"/>
      <c r="BWH216" s="15"/>
      <c r="BWI216" s="15"/>
      <c r="BWJ216" s="15"/>
      <c r="BWK216" s="15"/>
      <c r="BWL216" s="15"/>
      <c r="BWM216" s="15"/>
      <c r="BWN216" s="15"/>
      <c r="BWO216" s="15"/>
      <c r="BWP216" s="15"/>
      <c r="BWQ216" s="15"/>
      <c r="BWR216" s="15"/>
      <c r="BWS216" s="15"/>
      <c r="BWT216" s="15"/>
      <c r="BWU216" s="15"/>
      <c r="BWV216" s="15"/>
      <c r="BWW216" s="15"/>
      <c r="BWX216" s="15"/>
      <c r="BWY216" s="15"/>
      <c r="BWZ216" s="15"/>
      <c r="BXA216" s="15"/>
      <c r="BXB216" s="15"/>
      <c r="BXC216" s="15"/>
      <c r="BXD216" s="15"/>
      <c r="BXE216" s="15"/>
      <c r="BXF216" s="15"/>
      <c r="BXG216" s="15"/>
      <c r="BXH216" s="15"/>
      <c r="BXI216" s="15"/>
      <c r="BXJ216" s="15"/>
      <c r="BXK216" s="15"/>
      <c r="BXL216" s="15"/>
      <c r="BXM216" s="15"/>
      <c r="BXN216" s="15"/>
      <c r="BXO216" s="15"/>
      <c r="BXP216" s="15"/>
      <c r="BXQ216" s="15"/>
      <c r="BXR216" s="15"/>
      <c r="BXS216" s="15"/>
      <c r="BXT216" s="15"/>
      <c r="BXU216" s="15"/>
      <c r="BXV216" s="15"/>
      <c r="BXW216" s="15"/>
      <c r="BXX216" s="15"/>
      <c r="BXY216" s="15"/>
      <c r="BXZ216" s="15"/>
      <c r="BYA216" s="15"/>
      <c r="BYB216" s="15"/>
      <c r="BYC216" s="15"/>
      <c r="BYD216" s="15"/>
      <c r="BYE216" s="15"/>
      <c r="BYF216" s="15"/>
      <c r="BYG216" s="15"/>
      <c r="BYH216" s="15"/>
      <c r="BYI216" s="15"/>
      <c r="BYJ216" s="15"/>
      <c r="BYK216" s="15"/>
      <c r="BYL216" s="15"/>
      <c r="BYM216" s="15"/>
      <c r="BYN216" s="15"/>
      <c r="BYO216" s="15"/>
      <c r="BYP216" s="15"/>
      <c r="BYQ216" s="15"/>
      <c r="BYR216" s="15"/>
      <c r="BYS216" s="15"/>
      <c r="BYT216" s="15"/>
      <c r="BYU216" s="15"/>
      <c r="BYV216" s="15"/>
      <c r="BYW216" s="15"/>
      <c r="BYX216" s="15"/>
      <c r="BYY216" s="15"/>
      <c r="BYZ216" s="15"/>
      <c r="BZA216" s="15"/>
      <c r="BZB216" s="15"/>
      <c r="BZC216" s="15"/>
      <c r="BZD216" s="15"/>
      <c r="BZE216" s="15"/>
      <c r="BZF216" s="15"/>
      <c r="BZG216" s="15"/>
      <c r="BZH216" s="15"/>
      <c r="BZI216" s="15"/>
      <c r="BZJ216" s="15"/>
      <c r="BZK216" s="15"/>
      <c r="BZL216" s="15"/>
      <c r="BZM216" s="15"/>
      <c r="BZN216" s="15"/>
      <c r="BZO216" s="15"/>
      <c r="BZP216" s="15"/>
      <c r="BZQ216" s="15"/>
      <c r="BZR216" s="15"/>
      <c r="BZS216" s="15"/>
      <c r="BZT216" s="15"/>
      <c r="BZU216" s="15"/>
      <c r="BZV216" s="15"/>
      <c r="BZW216" s="15"/>
      <c r="BZX216" s="15"/>
      <c r="BZY216" s="15"/>
      <c r="BZZ216" s="15"/>
      <c r="CAA216" s="15"/>
      <c r="CAB216" s="15"/>
      <c r="CAC216" s="15"/>
      <c r="CAD216" s="15"/>
      <c r="CAE216" s="15"/>
      <c r="CAF216" s="15"/>
      <c r="CAG216" s="15"/>
      <c r="CAH216" s="15"/>
      <c r="CAI216" s="15"/>
      <c r="CAJ216" s="15"/>
      <c r="CAK216" s="15"/>
      <c r="CAL216" s="15"/>
      <c r="CAM216" s="15"/>
      <c r="CAN216" s="15"/>
      <c r="CAO216" s="15"/>
      <c r="CAP216" s="15"/>
      <c r="CAQ216" s="15"/>
      <c r="CAR216" s="15"/>
      <c r="CAS216" s="15"/>
      <c r="CAT216" s="15"/>
      <c r="CAU216" s="15"/>
      <c r="CAV216" s="15"/>
      <c r="CAW216" s="15"/>
      <c r="CAX216" s="15"/>
      <c r="CAY216" s="15"/>
      <c r="CAZ216" s="15"/>
      <c r="CBA216" s="15"/>
      <c r="CBB216" s="15"/>
      <c r="CBC216" s="15"/>
      <c r="CBD216" s="15"/>
      <c r="CBE216" s="15"/>
      <c r="CBF216" s="15"/>
      <c r="CBG216" s="15"/>
      <c r="CBH216" s="15"/>
      <c r="CBI216" s="15"/>
      <c r="CBJ216" s="15"/>
      <c r="CBK216" s="15"/>
      <c r="CBL216" s="15"/>
      <c r="CBM216" s="15"/>
      <c r="CBN216" s="15"/>
      <c r="CBO216" s="15"/>
      <c r="CBP216" s="15"/>
      <c r="CBQ216" s="15"/>
      <c r="CBR216" s="15"/>
      <c r="CBS216" s="15"/>
      <c r="CBT216" s="15"/>
      <c r="CBU216" s="15"/>
      <c r="CBV216" s="15"/>
      <c r="CBW216" s="15"/>
      <c r="CBX216" s="15"/>
      <c r="CBY216" s="15"/>
      <c r="CBZ216" s="15"/>
      <c r="CCA216" s="15"/>
      <c r="CCB216" s="15"/>
      <c r="CCC216" s="15"/>
      <c r="CCD216" s="15"/>
      <c r="CCE216" s="15"/>
      <c r="CCF216" s="15"/>
      <c r="CCG216" s="15"/>
      <c r="CCH216" s="15"/>
      <c r="CCI216" s="15"/>
      <c r="CCJ216" s="15"/>
      <c r="CCK216" s="15"/>
      <c r="CCL216" s="15"/>
      <c r="CCM216" s="15"/>
      <c r="CCN216" s="15"/>
      <c r="CCO216" s="15"/>
      <c r="CCP216" s="15"/>
      <c r="CCQ216" s="15"/>
      <c r="CCR216" s="15"/>
      <c r="CCS216" s="15"/>
      <c r="CCT216" s="15"/>
      <c r="CCU216" s="15"/>
      <c r="CCV216" s="15"/>
      <c r="CCW216" s="15"/>
      <c r="CCX216" s="15"/>
      <c r="CCY216" s="15"/>
      <c r="CCZ216" s="15"/>
      <c r="CDA216" s="15"/>
      <c r="CDB216" s="15"/>
      <c r="CDC216" s="15"/>
      <c r="CDD216" s="15"/>
      <c r="CDE216" s="15"/>
      <c r="CDF216" s="15"/>
      <c r="CDG216" s="15"/>
      <c r="CDH216" s="15"/>
      <c r="CDI216" s="15"/>
      <c r="CDJ216" s="15"/>
      <c r="CDK216" s="15"/>
      <c r="CDL216" s="15"/>
      <c r="CDM216" s="15"/>
      <c r="CDN216" s="15"/>
      <c r="CDO216" s="15"/>
      <c r="CDP216" s="15"/>
      <c r="CDQ216" s="15"/>
      <c r="CDR216" s="15"/>
      <c r="CDS216" s="15"/>
      <c r="CDT216" s="15"/>
      <c r="CDU216" s="15"/>
      <c r="CDV216" s="15"/>
      <c r="CDW216" s="15"/>
      <c r="CDX216" s="15"/>
      <c r="CDY216" s="15"/>
      <c r="CDZ216" s="15"/>
      <c r="CEA216" s="15"/>
      <c r="CEB216" s="15"/>
      <c r="CEC216" s="15"/>
      <c r="CED216" s="15"/>
      <c r="CEE216" s="15"/>
      <c r="CEF216" s="15"/>
      <c r="CEG216" s="15"/>
      <c r="CEH216" s="15"/>
      <c r="CEI216" s="15"/>
      <c r="CEJ216" s="15"/>
      <c r="CEK216" s="15"/>
      <c r="CEL216" s="15"/>
      <c r="CEM216" s="15"/>
      <c r="CEN216" s="15"/>
      <c r="CEO216" s="15"/>
      <c r="CEP216" s="15"/>
      <c r="CEQ216" s="15"/>
      <c r="CER216" s="15"/>
      <c r="CES216" s="15"/>
      <c r="CET216" s="15"/>
      <c r="CEU216" s="15"/>
      <c r="CEV216" s="15"/>
      <c r="CEW216" s="15"/>
      <c r="CEX216" s="15"/>
      <c r="CEY216" s="15"/>
      <c r="CEZ216" s="15"/>
      <c r="CFA216" s="15"/>
      <c r="CFB216" s="15"/>
      <c r="CFC216" s="15"/>
      <c r="CFD216" s="15"/>
      <c r="CFE216" s="15"/>
      <c r="CFF216" s="15"/>
      <c r="CFG216" s="15"/>
      <c r="CFH216" s="15"/>
      <c r="CFI216" s="15"/>
      <c r="CFJ216" s="15"/>
      <c r="CFK216" s="15"/>
      <c r="CFL216" s="15"/>
      <c r="CFM216" s="15"/>
      <c r="CFN216" s="15"/>
      <c r="CFO216" s="15"/>
      <c r="CFP216" s="15"/>
      <c r="CFQ216" s="15"/>
      <c r="CFR216" s="15"/>
      <c r="CFS216" s="15"/>
      <c r="CFT216" s="15"/>
      <c r="CFU216" s="15"/>
      <c r="CFV216" s="15"/>
      <c r="CFW216" s="15"/>
      <c r="CFX216" s="15"/>
      <c r="CFY216" s="15"/>
      <c r="CFZ216" s="15"/>
      <c r="CGA216" s="15"/>
      <c r="CGB216" s="15"/>
      <c r="CGC216" s="15"/>
      <c r="CGD216" s="15"/>
      <c r="CGE216" s="15"/>
      <c r="CGF216" s="15"/>
      <c r="CGG216" s="15"/>
      <c r="CGH216" s="15"/>
      <c r="CGI216" s="15"/>
      <c r="CGJ216" s="15"/>
      <c r="CGK216" s="15"/>
      <c r="CGL216" s="15"/>
      <c r="CGM216" s="15"/>
      <c r="CGN216" s="15"/>
      <c r="CGO216" s="15"/>
      <c r="CGP216" s="15"/>
      <c r="CGQ216" s="15"/>
      <c r="CGR216" s="15"/>
      <c r="CGS216" s="15"/>
      <c r="CGT216" s="15"/>
      <c r="CGU216" s="15"/>
      <c r="CGV216" s="15"/>
      <c r="CGW216" s="15"/>
      <c r="CGX216" s="15"/>
      <c r="CGY216" s="15"/>
      <c r="CGZ216" s="15"/>
      <c r="CHA216" s="15"/>
      <c r="CHB216" s="15"/>
      <c r="CHC216" s="15"/>
      <c r="CHD216" s="15"/>
      <c r="CHE216" s="15"/>
      <c r="CHF216" s="15"/>
      <c r="CHG216" s="15"/>
      <c r="CHH216" s="15"/>
      <c r="CHI216" s="15"/>
      <c r="CHJ216" s="15"/>
      <c r="CHK216" s="15"/>
      <c r="CHL216" s="15"/>
      <c r="CHM216" s="15"/>
      <c r="CHN216" s="15"/>
      <c r="CHO216" s="15"/>
      <c r="CHP216" s="15"/>
      <c r="CHQ216" s="15"/>
      <c r="CHR216" s="15"/>
      <c r="CHS216" s="15"/>
      <c r="CHT216" s="15"/>
      <c r="CHU216" s="15"/>
      <c r="CHV216" s="15"/>
      <c r="CHW216" s="15"/>
      <c r="CHX216" s="15"/>
      <c r="CHY216" s="15"/>
      <c r="CHZ216" s="15"/>
      <c r="CIA216" s="15"/>
      <c r="CIB216" s="15"/>
      <c r="CIC216" s="15"/>
      <c r="CID216" s="15"/>
      <c r="CIE216" s="15"/>
      <c r="CIF216" s="15"/>
      <c r="CIG216" s="15"/>
      <c r="CIH216" s="15"/>
      <c r="CII216" s="15"/>
      <c r="CIJ216" s="15"/>
      <c r="CIK216" s="15"/>
      <c r="CIL216" s="15"/>
      <c r="CIM216" s="15"/>
      <c r="CIN216" s="15"/>
      <c r="CIO216" s="15"/>
      <c r="CIP216" s="15"/>
      <c r="CIQ216" s="15"/>
      <c r="CIR216" s="15"/>
      <c r="CIS216" s="15"/>
      <c r="CIT216" s="15"/>
      <c r="CIU216" s="15"/>
      <c r="CIV216" s="15"/>
      <c r="CIW216" s="15"/>
      <c r="CIX216" s="15"/>
      <c r="CIY216" s="15"/>
      <c r="CIZ216" s="15"/>
      <c r="CJA216" s="15"/>
      <c r="CJB216" s="15"/>
      <c r="CJC216" s="15"/>
      <c r="CJD216" s="15"/>
      <c r="CJE216" s="15"/>
      <c r="CJF216" s="15"/>
      <c r="CJG216" s="15"/>
      <c r="CJH216" s="15"/>
      <c r="CJI216" s="15"/>
      <c r="CJJ216" s="15"/>
      <c r="CJK216" s="15"/>
      <c r="CJL216" s="15"/>
      <c r="CJM216" s="15"/>
      <c r="CJN216" s="15"/>
      <c r="CJO216" s="15"/>
      <c r="CJP216" s="15"/>
      <c r="CJQ216" s="15"/>
      <c r="CJR216" s="15"/>
      <c r="CJS216" s="15"/>
      <c r="CJT216" s="15"/>
      <c r="CJU216" s="15"/>
      <c r="CJV216" s="15"/>
      <c r="CJW216" s="15"/>
      <c r="CJX216" s="15"/>
      <c r="CJY216" s="15"/>
      <c r="CJZ216" s="15"/>
      <c r="CKA216" s="15"/>
      <c r="CKB216" s="15"/>
      <c r="CKC216" s="15"/>
      <c r="CKD216" s="15"/>
      <c r="CKE216" s="15"/>
      <c r="CKF216" s="15"/>
      <c r="CKG216" s="15"/>
      <c r="CKH216" s="15"/>
      <c r="CKI216" s="15"/>
      <c r="CKJ216" s="15"/>
      <c r="CKK216" s="15"/>
      <c r="CKL216" s="15"/>
      <c r="CKM216" s="15"/>
      <c r="CKN216" s="15"/>
      <c r="CKO216" s="15"/>
      <c r="CKP216" s="15"/>
      <c r="CKQ216" s="15"/>
      <c r="CKR216" s="15"/>
      <c r="CKS216" s="15"/>
      <c r="CKT216" s="15"/>
      <c r="CKU216" s="15"/>
      <c r="CKV216" s="15"/>
      <c r="CKW216" s="15"/>
      <c r="CKX216" s="15"/>
      <c r="CKY216" s="15"/>
      <c r="CKZ216" s="15"/>
      <c r="CLA216" s="15"/>
      <c r="CLB216" s="15"/>
      <c r="CLC216" s="15"/>
      <c r="CLD216" s="15"/>
      <c r="CLE216" s="15"/>
      <c r="CLF216" s="15"/>
      <c r="CLG216" s="15"/>
      <c r="CLH216" s="15"/>
      <c r="CLI216" s="15"/>
      <c r="CLJ216" s="15"/>
      <c r="CLK216" s="15"/>
      <c r="CLL216" s="15"/>
      <c r="CLM216" s="15"/>
      <c r="CLN216" s="15"/>
      <c r="CLO216" s="15"/>
      <c r="CLP216" s="15"/>
      <c r="CLQ216" s="15"/>
      <c r="CLR216" s="15"/>
      <c r="CLS216" s="15"/>
      <c r="CLT216" s="15"/>
      <c r="CLU216" s="15"/>
      <c r="CLV216" s="15"/>
      <c r="CLW216" s="15"/>
      <c r="CLX216" s="15"/>
      <c r="CLY216" s="15"/>
      <c r="CLZ216" s="15"/>
      <c r="CMA216" s="15"/>
      <c r="CMB216" s="15"/>
      <c r="CMC216" s="15"/>
      <c r="CMD216" s="15"/>
      <c r="CME216" s="15"/>
      <c r="CMF216" s="15"/>
      <c r="CMG216" s="15"/>
      <c r="CMH216" s="15"/>
      <c r="CMI216" s="15"/>
      <c r="CMJ216" s="15"/>
      <c r="CMK216" s="15"/>
      <c r="CML216" s="15"/>
      <c r="CMM216" s="15"/>
      <c r="CMN216" s="15"/>
      <c r="CMO216" s="15"/>
      <c r="CMP216" s="15"/>
      <c r="CMQ216" s="15"/>
      <c r="CMR216" s="15"/>
      <c r="CMS216" s="15"/>
      <c r="CMT216" s="15"/>
      <c r="CMU216" s="15"/>
      <c r="CMV216" s="15"/>
      <c r="CMW216" s="15"/>
      <c r="CMX216" s="15"/>
      <c r="CMY216" s="15"/>
      <c r="CMZ216" s="15"/>
      <c r="CNA216" s="15"/>
      <c r="CNB216" s="15"/>
      <c r="CNC216" s="15"/>
      <c r="CND216" s="15"/>
      <c r="CNE216" s="15"/>
      <c r="CNF216" s="15"/>
      <c r="CNG216" s="15"/>
      <c r="CNH216" s="15"/>
      <c r="CNI216" s="15"/>
      <c r="CNJ216" s="15"/>
      <c r="CNK216" s="15"/>
      <c r="CNL216" s="15"/>
      <c r="CNM216" s="15"/>
      <c r="CNN216" s="15"/>
      <c r="CNO216" s="15"/>
      <c r="CNP216" s="15"/>
      <c r="CNQ216" s="15"/>
      <c r="CNR216" s="15"/>
      <c r="CNS216" s="15"/>
      <c r="CNT216" s="15"/>
      <c r="CNU216" s="15"/>
      <c r="CNV216" s="15"/>
      <c r="CNW216" s="15"/>
      <c r="CNX216" s="15"/>
      <c r="CNY216" s="15"/>
      <c r="CNZ216" s="15"/>
      <c r="COA216" s="15"/>
      <c r="COB216" s="15"/>
      <c r="COC216" s="15"/>
      <c r="COD216" s="15"/>
      <c r="COE216" s="15"/>
      <c r="COF216" s="15"/>
      <c r="COG216" s="15"/>
      <c r="COH216" s="15"/>
      <c r="COI216" s="15"/>
      <c r="COJ216" s="15"/>
      <c r="COK216" s="15"/>
      <c r="COL216" s="15"/>
      <c r="COM216" s="15"/>
      <c r="CON216" s="15"/>
      <c r="COO216" s="15"/>
      <c r="COP216" s="15"/>
      <c r="COQ216" s="15"/>
      <c r="COR216" s="15"/>
      <c r="COS216" s="15"/>
      <c r="COT216" s="15"/>
      <c r="COU216" s="15"/>
      <c r="COV216" s="15"/>
      <c r="COW216" s="15"/>
      <c r="COX216" s="15"/>
      <c r="COY216" s="15"/>
      <c r="COZ216" s="15"/>
      <c r="CPA216" s="15"/>
      <c r="CPB216" s="15"/>
      <c r="CPC216" s="15"/>
      <c r="CPD216" s="15"/>
      <c r="CPE216" s="15"/>
      <c r="CPF216" s="15"/>
      <c r="CPG216" s="15"/>
      <c r="CPH216" s="15"/>
      <c r="CPI216" s="15"/>
      <c r="CPJ216" s="15"/>
      <c r="CPK216" s="15"/>
      <c r="CPL216" s="15"/>
      <c r="CPM216" s="15"/>
      <c r="CPN216" s="15"/>
      <c r="CPO216" s="15"/>
      <c r="CPP216" s="15"/>
      <c r="CPQ216" s="15"/>
      <c r="CPR216" s="15"/>
      <c r="CPS216" s="15"/>
      <c r="CPT216" s="15"/>
      <c r="CPU216" s="15"/>
      <c r="CPV216" s="15"/>
      <c r="CPW216" s="15"/>
      <c r="CPX216" s="15"/>
      <c r="CPY216" s="15"/>
      <c r="CPZ216" s="15"/>
      <c r="CQA216" s="15"/>
      <c r="CQB216" s="15"/>
      <c r="CQC216" s="15"/>
      <c r="CQD216" s="15"/>
      <c r="CQE216" s="15"/>
      <c r="CQF216" s="15"/>
      <c r="CQG216" s="15"/>
      <c r="CQH216" s="15"/>
      <c r="CQI216" s="15"/>
      <c r="CQJ216" s="15"/>
      <c r="CQK216" s="15"/>
      <c r="CQL216" s="15"/>
      <c r="CQM216" s="15"/>
      <c r="CQN216" s="15"/>
      <c r="CQO216" s="15"/>
      <c r="CQP216" s="15"/>
      <c r="CQQ216" s="15"/>
      <c r="CQR216" s="15"/>
      <c r="CQS216" s="15"/>
      <c r="CQT216" s="15"/>
      <c r="CQU216" s="15"/>
      <c r="CQV216" s="15"/>
      <c r="CQW216" s="15"/>
      <c r="CQX216" s="15"/>
      <c r="CQY216" s="15"/>
      <c r="CQZ216" s="15"/>
      <c r="CRA216" s="15"/>
      <c r="CRB216" s="15"/>
      <c r="CRC216" s="15"/>
      <c r="CRD216" s="15"/>
      <c r="CRE216" s="15"/>
      <c r="CRF216" s="15"/>
      <c r="CRG216" s="15"/>
      <c r="CRH216" s="15"/>
      <c r="CRI216" s="15"/>
      <c r="CRJ216" s="15"/>
      <c r="CRK216" s="15"/>
      <c r="CRL216" s="15"/>
      <c r="CRM216" s="15"/>
      <c r="CRN216" s="15"/>
      <c r="CRO216" s="15"/>
      <c r="CRP216" s="15"/>
      <c r="CRQ216" s="15"/>
      <c r="CRR216" s="15"/>
      <c r="CRS216" s="15"/>
      <c r="CRT216" s="15"/>
      <c r="CRU216" s="15"/>
      <c r="CRV216" s="15"/>
      <c r="CRW216" s="15"/>
      <c r="CRX216" s="15"/>
      <c r="CRY216" s="15"/>
      <c r="CRZ216" s="15"/>
      <c r="CSA216" s="15"/>
      <c r="CSB216" s="15"/>
      <c r="CSC216" s="15"/>
      <c r="CSD216" s="15"/>
      <c r="CSE216" s="15"/>
      <c r="CSF216" s="15"/>
      <c r="CSG216" s="15"/>
      <c r="CSH216" s="15"/>
      <c r="CSI216" s="15"/>
      <c r="CSJ216" s="15"/>
      <c r="CSK216" s="15"/>
      <c r="CSL216" s="15"/>
      <c r="CSM216" s="15"/>
      <c r="CSN216" s="15"/>
      <c r="CSO216" s="15"/>
      <c r="CSP216" s="15"/>
      <c r="CSQ216" s="15"/>
      <c r="CSR216" s="15"/>
      <c r="CSS216" s="15"/>
      <c r="CST216" s="15"/>
      <c r="CSU216" s="15"/>
      <c r="CSV216" s="15"/>
      <c r="CSW216" s="15"/>
      <c r="CSX216" s="15"/>
      <c r="CSY216" s="15"/>
      <c r="CSZ216" s="15"/>
      <c r="CTA216" s="15"/>
      <c r="CTB216" s="15"/>
      <c r="CTC216" s="15"/>
      <c r="CTD216" s="15"/>
      <c r="CTE216" s="15"/>
      <c r="CTF216" s="15"/>
      <c r="CTG216" s="15"/>
      <c r="CTH216" s="15"/>
      <c r="CTI216" s="15"/>
      <c r="CTJ216" s="15"/>
      <c r="CTK216" s="15"/>
      <c r="CTL216" s="15"/>
      <c r="CTM216" s="15"/>
      <c r="CTN216" s="15"/>
      <c r="CTO216" s="15"/>
      <c r="CTP216" s="15"/>
      <c r="CTQ216" s="15"/>
      <c r="CTR216" s="15"/>
      <c r="CTS216" s="15"/>
      <c r="CTT216" s="15"/>
      <c r="CTU216" s="15"/>
      <c r="CTV216" s="15"/>
      <c r="CTW216" s="15"/>
      <c r="CTX216" s="15"/>
      <c r="CTY216" s="15"/>
      <c r="CTZ216" s="15"/>
      <c r="CUA216" s="15"/>
      <c r="CUB216" s="15"/>
      <c r="CUC216" s="15"/>
      <c r="CUD216" s="15"/>
      <c r="CUE216" s="15"/>
      <c r="CUF216" s="15"/>
      <c r="CUG216" s="15"/>
      <c r="CUH216" s="15"/>
      <c r="CUI216" s="15"/>
      <c r="CUJ216" s="15"/>
      <c r="CUK216" s="15"/>
      <c r="CUL216" s="15"/>
      <c r="CUM216" s="15"/>
      <c r="CUN216" s="15"/>
      <c r="CUO216" s="15"/>
      <c r="CUP216" s="15"/>
      <c r="CUQ216" s="15"/>
      <c r="CUR216" s="15"/>
      <c r="CUS216" s="15"/>
      <c r="CUT216" s="15"/>
      <c r="CUU216" s="15"/>
      <c r="CUV216" s="15"/>
      <c r="CUW216" s="15"/>
      <c r="CUX216" s="15"/>
      <c r="CUY216" s="15"/>
      <c r="CUZ216" s="15"/>
      <c r="CVA216" s="15"/>
      <c r="CVB216" s="15"/>
      <c r="CVC216" s="15"/>
      <c r="CVD216" s="15"/>
      <c r="CVE216" s="15"/>
      <c r="CVF216" s="15"/>
      <c r="CVG216" s="15"/>
      <c r="CVH216" s="15"/>
      <c r="CVI216" s="15"/>
      <c r="CVJ216" s="15"/>
      <c r="CVK216" s="15"/>
      <c r="CVL216" s="15"/>
      <c r="CVM216" s="15"/>
      <c r="CVN216" s="15"/>
      <c r="CVO216" s="15"/>
      <c r="CVP216" s="15"/>
      <c r="CVQ216" s="15"/>
      <c r="CVR216" s="15"/>
      <c r="CVS216" s="15"/>
      <c r="CVT216" s="15"/>
      <c r="CVU216" s="15"/>
      <c r="CVV216" s="15"/>
      <c r="CVW216" s="15"/>
      <c r="CVX216" s="15"/>
      <c r="CVY216" s="15"/>
      <c r="CVZ216" s="15"/>
      <c r="CWA216" s="15"/>
      <c r="CWB216" s="15"/>
      <c r="CWC216" s="15"/>
      <c r="CWD216" s="15"/>
      <c r="CWE216" s="15"/>
      <c r="CWF216" s="15"/>
      <c r="CWG216" s="15"/>
      <c r="CWH216" s="15"/>
      <c r="CWI216" s="15"/>
      <c r="CWJ216" s="15"/>
      <c r="CWK216" s="15"/>
      <c r="CWL216" s="15"/>
      <c r="CWM216" s="15"/>
      <c r="CWN216" s="15"/>
      <c r="CWO216" s="15"/>
      <c r="CWP216" s="15"/>
      <c r="CWQ216" s="15"/>
      <c r="CWR216" s="15"/>
      <c r="CWS216" s="15"/>
      <c r="CWT216" s="15"/>
      <c r="CWU216" s="15"/>
      <c r="CWV216" s="15"/>
      <c r="CWW216" s="15"/>
      <c r="CWX216" s="15"/>
      <c r="CWY216" s="15"/>
      <c r="CWZ216" s="15"/>
      <c r="CXA216" s="15"/>
      <c r="CXB216" s="15"/>
      <c r="CXC216" s="15"/>
      <c r="CXD216" s="15"/>
      <c r="CXE216" s="15"/>
      <c r="CXF216" s="15"/>
      <c r="CXG216" s="15"/>
      <c r="CXH216" s="15"/>
      <c r="CXI216" s="15"/>
      <c r="CXJ216" s="15"/>
      <c r="CXK216" s="15"/>
      <c r="CXL216" s="15"/>
      <c r="CXM216" s="15"/>
      <c r="CXN216" s="15"/>
      <c r="CXO216" s="15"/>
      <c r="CXP216" s="15"/>
      <c r="CXQ216" s="15"/>
      <c r="CXR216" s="15"/>
      <c r="CXS216" s="15"/>
      <c r="CXT216" s="15"/>
      <c r="CXU216" s="15"/>
      <c r="CXV216" s="15"/>
      <c r="CXW216" s="15"/>
      <c r="CXX216" s="15"/>
      <c r="CXY216" s="15"/>
      <c r="CXZ216" s="15"/>
      <c r="CYA216" s="15"/>
      <c r="CYB216" s="15"/>
      <c r="CYC216" s="15"/>
      <c r="CYD216" s="15"/>
      <c r="CYE216" s="15"/>
      <c r="CYF216" s="15"/>
      <c r="CYG216" s="15"/>
      <c r="CYH216" s="15"/>
      <c r="CYI216" s="15"/>
      <c r="CYJ216" s="15"/>
      <c r="CYK216" s="15"/>
      <c r="CYL216" s="15"/>
      <c r="CYM216" s="15"/>
      <c r="CYN216" s="15"/>
      <c r="CYO216" s="15"/>
      <c r="CYP216" s="15"/>
      <c r="CYQ216" s="15"/>
      <c r="CYR216" s="15"/>
      <c r="CYS216" s="15"/>
      <c r="CYT216" s="15"/>
      <c r="CYU216" s="15"/>
      <c r="CYV216" s="15"/>
      <c r="CYW216" s="15"/>
      <c r="CYX216" s="15"/>
      <c r="CYY216" s="15"/>
      <c r="CYZ216" s="15"/>
      <c r="CZA216" s="15"/>
      <c r="CZB216" s="15"/>
      <c r="CZC216" s="15"/>
      <c r="CZD216" s="15"/>
      <c r="CZE216" s="15"/>
      <c r="CZF216" s="15"/>
      <c r="CZG216" s="15"/>
      <c r="CZH216" s="15"/>
      <c r="CZI216" s="15"/>
      <c r="CZJ216" s="15"/>
      <c r="CZK216" s="15"/>
      <c r="CZL216" s="15"/>
      <c r="CZM216" s="15"/>
      <c r="CZN216" s="15"/>
      <c r="CZO216" s="15"/>
      <c r="CZP216" s="15"/>
      <c r="CZQ216" s="15"/>
      <c r="CZR216" s="15"/>
      <c r="CZS216" s="15"/>
      <c r="CZT216" s="15"/>
      <c r="CZU216" s="15"/>
      <c r="CZV216" s="15"/>
      <c r="CZW216" s="15"/>
      <c r="CZX216" s="15"/>
      <c r="CZY216" s="15"/>
      <c r="CZZ216" s="15"/>
      <c r="DAA216" s="15"/>
      <c r="DAB216" s="15"/>
      <c r="DAC216" s="15"/>
      <c r="DAD216" s="15"/>
      <c r="DAE216" s="15"/>
      <c r="DAF216" s="15"/>
      <c r="DAG216" s="15"/>
      <c r="DAH216" s="15"/>
      <c r="DAI216" s="15"/>
      <c r="DAJ216" s="15"/>
      <c r="DAK216" s="15"/>
      <c r="DAL216" s="15"/>
      <c r="DAM216" s="15"/>
      <c r="DAN216" s="15"/>
      <c r="DAO216" s="15"/>
      <c r="DAP216" s="15"/>
      <c r="DAQ216" s="15"/>
      <c r="DAR216" s="15"/>
      <c r="DAS216" s="15"/>
      <c r="DAT216" s="15"/>
      <c r="DAU216" s="15"/>
      <c r="DAV216" s="15"/>
      <c r="DAW216" s="15"/>
      <c r="DAX216" s="15"/>
      <c r="DAY216" s="15"/>
      <c r="DAZ216" s="15"/>
      <c r="DBA216" s="15"/>
      <c r="DBB216" s="15"/>
      <c r="DBC216" s="15"/>
      <c r="DBD216" s="15"/>
      <c r="DBE216" s="15"/>
      <c r="DBF216" s="15"/>
      <c r="DBG216" s="15"/>
      <c r="DBH216" s="15"/>
      <c r="DBI216" s="15"/>
      <c r="DBJ216" s="15"/>
      <c r="DBK216" s="15"/>
      <c r="DBL216" s="15"/>
      <c r="DBM216" s="15"/>
      <c r="DBN216" s="15"/>
      <c r="DBO216" s="15"/>
      <c r="DBP216" s="15"/>
      <c r="DBQ216" s="15"/>
      <c r="DBR216" s="15"/>
      <c r="DBS216" s="15"/>
      <c r="DBT216" s="15"/>
      <c r="DBU216" s="15"/>
      <c r="DBV216" s="15"/>
      <c r="DBW216" s="15"/>
      <c r="DBX216" s="15"/>
      <c r="DBY216" s="15"/>
      <c r="DBZ216" s="15"/>
      <c r="DCA216" s="15"/>
      <c r="DCB216" s="15"/>
      <c r="DCC216" s="15"/>
      <c r="DCD216" s="15"/>
      <c r="DCE216" s="15"/>
      <c r="DCF216" s="15"/>
      <c r="DCG216" s="15"/>
      <c r="DCH216" s="15"/>
      <c r="DCI216" s="15"/>
      <c r="DCJ216" s="15"/>
      <c r="DCK216" s="15"/>
      <c r="DCL216" s="15"/>
      <c r="DCM216" s="15"/>
      <c r="DCN216" s="15"/>
      <c r="DCO216" s="15"/>
      <c r="DCP216" s="15"/>
      <c r="DCQ216" s="15"/>
      <c r="DCR216" s="15"/>
      <c r="DCS216" s="15"/>
      <c r="DCT216" s="15"/>
      <c r="DCU216" s="15"/>
      <c r="DCV216" s="15"/>
      <c r="DCW216" s="15"/>
      <c r="DCX216" s="15"/>
      <c r="DCY216" s="15"/>
      <c r="DCZ216" s="15"/>
      <c r="DDA216" s="15"/>
      <c r="DDB216" s="15"/>
      <c r="DDC216" s="15"/>
      <c r="DDD216" s="15"/>
      <c r="DDE216" s="15"/>
      <c r="DDF216" s="15"/>
      <c r="DDG216" s="15"/>
      <c r="DDH216" s="15"/>
      <c r="DDI216" s="15"/>
      <c r="DDJ216" s="15"/>
      <c r="DDK216" s="15"/>
      <c r="DDL216" s="15"/>
      <c r="DDM216" s="15"/>
      <c r="DDN216" s="15"/>
      <c r="DDO216" s="15"/>
      <c r="DDP216" s="15"/>
      <c r="DDQ216" s="15"/>
      <c r="DDR216" s="15"/>
      <c r="DDS216" s="15"/>
      <c r="DDT216" s="15"/>
      <c r="DDU216" s="15"/>
      <c r="DDV216" s="15"/>
      <c r="DDW216" s="15"/>
      <c r="DDX216" s="15"/>
      <c r="DDY216" s="15"/>
      <c r="DDZ216" s="15"/>
      <c r="DEA216" s="15"/>
      <c r="DEB216" s="15"/>
      <c r="DEC216" s="15"/>
      <c r="DED216" s="15"/>
      <c r="DEE216" s="15"/>
      <c r="DEF216" s="15"/>
      <c r="DEG216" s="15"/>
      <c r="DEH216" s="15"/>
      <c r="DEI216" s="15"/>
      <c r="DEJ216" s="15"/>
      <c r="DEK216" s="15"/>
      <c r="DEL216" s="15"/>
      <c r="DEM216" s="15"/>
      <c r="DEN216" s="15"/>
      <c r="DEO216" s="15"/>
      <c r="DEP216" s="15"/>
      <c r="DEQ216" s="15"/>
      <c r="DER216" s="15"/>
      <c r="DES216" s="15"/>
      <c r="DET216" s="15"/>
      <c r="DEU216" s="15"/>
      <c r="DEV216" s="15"/>
      <c r="DEW216" s="15"/>
      <c r="DEX216" s="15"/>
      <c r="DEY216" s="15"/>
      <c r="DEZ216" s="15"/>
      <c r="DFA216" s="15"/>
      <c r="DFB216" s="15"/>
      <c r="DFC216" s="15"/>
      <c r="DFD216" s="15"/>
      <c r="DFE216" s="15"/>
      <c r="DFF216" s="15"/>
      <c r="DFG216" s="15"/>
      <c r="DFH216" s="15"/>
      <c r="DFI216" s="15"/>
      <c r="DFJ216" s="15"/>
      <c r="DFK216" s="15"/>
      <c r="DFL216" s="15"/>
      <c r="DFM216" s="15"/>
      <c r="DFN216" s="15"/>
      <c r="DFO216" s="15"/>
      <c r="DFP216" s="15"/>
      <c r="DFQ216" s="15"/>
      <c r="DFR216" s="15"/>
      <c r="DFS216" s="15"/>
      <c r="DFT216" s="15"/>
      <c r="DFU216" s="15"/>
      <c r="DFV216" s="15"/>
      <c r="DFW216" s="15"/>
      <c r="DFX216" s="15"/>
      <c r="DFY216" s="15"/>
      <c r="DFZ216" s="15"/>
      <c r="DGA216" s="15"/>
      <c r="DGB216" s="15"/>
      <c r="DGC216" s="15"/>
      <c r="DGD216" s="15"/>
      <c r="DGE216" s="15"/>
      <c r="DGF216" s="15"/>
      <c r="DGG216" s="15"/>
      <c r="DGH216" s="15"/>
      <c r="DGI216" s="15"/>
      <c r="DGJ216" s="15"/>
      <c r="DGK216" s="15"/>
      <c r="DGL216" s="15"/>
      <c r="DGM216" s="15"/>
      <c r="DGN216" s="15"/>
      <c r="DGO216" s="15"/>
      <c r="DGP216" s="15"/>
      <c r="DGQ216" s="15"/>
      <c r="DGR216" s="15"/>
      <c r="DGS216" s="15"/>
      <c r="DGT216" s="15"/>
      <c r="DGU216" s="15"/>
      <c r="DGV216" s="15"/>
      <c r="DGW216" s="15"/>
      <c r="DGX216" s="15"/>
      <c r="DGY216" s="15"/>
      <c r="DGZ216" s="15"/>
      <c r="DHA216" s="15"/>
      <c r="DHB216" s="15"/>
      <c r="DHC216" s="15"/>
      <c r="DHD216" s="15"/>
      <c r="DHE216" s="15"/>
      <c r="DHF216" s="15"/>
      <c r="DHG216" s="15"/>
      <c r="DHH216" s="15"/>
      <c r="DHI216" s="15"/>
      <c r="DHJ216" s="15"/>
      <c r="DHK216" s="15"/>
      <c r="DHL216" s="15"/>
      <c r="DHM216" s="15"/>
      <c r="DHN216" s="15"/>
      <c r="DHO216" s="15"/>
      <c r="DHP216" s="15"/>
      <c r="DHQ216" s="15"/>
      <c r="DHR216" s="15"/>
      <c r="DHS216" s="15"/>
      <c r="DHT216" s="15"/>
      <c r="DHU216" s="15"/>
      <c r="DHV216" s="15"/>
      <c r="DHW216" s="15"/>
      <c r="DHX216" s="15"/>
      <c r="DHY216" s="15"/>
      <c r="DHZ216" s="15"/>
      <c r="DIA216" s="15"/>
      <c r="DIB216" s="15"/>
      <c r="DIC216" s="15"/>
      <c r="DID216" s="15"/>
      <c r="DIE216" s="15"/>
      <c r="DIF216" s="15"/>
      <c r="DIG216" s="15"/>
      <c r="DIH216" s="15"/>
      <c r="DII216" s="15"/>
      <c r="DIJ216" s="15"/>
      <c r="DIK216" s="15"/>
      <c r="DIL216" s="15"/>
      <c r="DIM216" s="15"/>
      <c r="DIN216" s="15"/>
      <c r="DIO216" s="15"/>
      <c r="DIP216" s="15"/>
      <c r="DIQ216" s="15"/>
      <c r="DIR216" s="15"/>
      <c r="DIS216" s="15"/>
      <c r="DIT216" s="15"/>
      <c r="DIU216" s="15"/>
      <c r="DIV216" s="15"/>
      <c r="DIW216" s="15"/>
      <c r="DIX216" s="15"/>
      <c r="DIY216" s="15"/>
      <c r="DIZ216" s="15"/>
      <c r="DJA216" s="15"/>
      <c r="DJB216" s="15"/>
      <c r="DJC216" s="15"/>
      <c r="DJD216" s="15"/>
      <c r="DJE216" s="15"/>
      <c r="DJF216" s="15"/>
      <c r="DJG216" s="15"/>
      <c r="DJH216" s="15"/>
      <c r="DJI216" s="15"/>
      <c r="DJJ216" s="15"/>
      <c r="DJK216" s="15"/>
      <c r="DJL216" s="15"/>
      <c r="DJM216" s="15"/>
      <c r="DJN216" s="15"/>
      <c r="DJO216" s="15"/>
      <c r="DJP216" s="15"/>
      <c r="DJQ216" s="15"/>
      <c r="DJR216" s="15"/>
      <c r="DJS216" s="15"/>
      <c r="DJT216" s="15"/>
      <c r="DJU216" s="15"/>
      <c r="DJV216" s="15"/>
      <c r="DJW216" s="15"/>
      <c r="DJX216" s="15"/>
      <c r="DJY216" s="15"/>
      <c r="DJZ216" s="15"/>
      <c r="DKA216" s="15"/>
      <c r="DKB216" s="15"/>
      <c r="DKC216" s="15"/>
      <c r="DKD216" s="15"/>
      <c r="DKE216" s="15"/>
      <c r="DKF216" s="15"/>
      <c r="DKG216" s="15"/>
      <c r="DKH216" s="15"/>
      <c r="DKI216" s="15"/>
      <c r="DKJ216" s="15"/>
      <c r="DKK216" s="15"/>
      <c r="DKL216" s="15"/>
      <c r="DKM216" s="15"/>
      <c r="DKN216" s="15"/>
      <c r="DKO216" s="15"/>
      <c r="DKP216" s="15"/>
      <c r="DKQ216" s="15"/>
      <c r="DKR216" s="15"/>
      <c r="DKS216" s="15"/>
      <c r="DKT216" s="15"/>
      <c r="DKU216" s="15"/>
      <c r="DKV216" s="15"/>
      <c r="DKW216" s="15"/>
      <c r="DKX216" s="15"/>
      <c r="DKY216" s="15"/>
      <c r="DKZ216" s="15"/>
      <c r="DLA216" s="15"/>
      <c r="DLB216" s="15"/>
      <c r="DLC216" s="15"/>
      <c r="DLD216" s="15"/>
      <c r="DLE216" s="15"/>
      <c r="DLF216" s="15"/>
      <c r="DLG216" s="15"/>
      <c r="DLH216" s="15"/>
      <c r="DLI216" s="15"/>
      <c r="DLJ216" s="15"/>
      <c r="DLK216" s="15"/>
      <c r="DLL216" s="15"/>
      <c r="DLM216" s="15"/>
      <c r="DLN216" s="15"/>
      <c r="DLO216" s="15"/>
      <c r="DLP216" s="15"/>
      <c r="DLQ216" s="15"/>
      <c r="DLR216" s="15"/>
      <c r="DLS216" s="15"/>
      <c r="DLT216" s="15"/>
      <c r="DLU216" s="15"/>
      <c r="DLV216" s="15"/>
      <c r="DLW216" s="15"/>
      <c r="DLX216" s="15"/>
      <c r="DLY216" s="15"/>
      <c r="DLZ216" s="15"/>
      <c r="DMA216" s="15"/>
      <c r="DMB216" s="15"/>
      <c r="DMC216" s="15"/>
      <c r="DMD216" s="15"/>
      <c r="DME216" s="15"/>
      <c r="DMF216" s="15"/>
      <c r="DMG216" s="15"/>
      <c r="DMH216" s="15"/>
      <c r="DMI216" s="15"/>
      <c r="DMJ216" s="15"/>
      <c r="DMK216" s="15"/>
      <c r="DML216" s="15"/>
      <c r="DMM216" s="15"/>
      <c r="DMN216" s="15"/>
      <c r="DMO216" s="15"/>
      <c r="DMP216" s="15"/>
      <c r="DMQ216" s="15"/>
      <c r="DMR216" s="15"/>
      <c r="DMS216" s="15"/>
      <c r="DMT216" s="15"/>
      <c r="DMU216" s="15"/>
      <c r="DMV216" s="15"/>
      <c r="DMW216" s="15"/>
      <c r="DMX216" s="15"/>
      <c r="DMY216" s="15"/>
      <c r="DMZ216" s="15"/>
      <c r="DNA216" s="15"/>
      <c r="DNB216" s="15"/>
      <c r="DNC216" s="15"/>
      <c r="DND216" s="15"/>
      <c r="DNE216" s="15"/>
      <c r="DNF216" s="15"/>
      <c r="DNG216" s="15"/>
      <c r="DNH216" s="15"/>
      <c r="DNI216" s="15"/>
      <c r="DNJ216" s="15"/>
      <c r="DNK216" s="15"/>
      <c r="DNL216" s="15"/>
      <c r="DNM216" s="15"/>
      <c r="DNN216" s="15"/>
      <c r="DNO216" s="15"/>
      <c r="DNP216" s="15"/>
      <c r="DNQ216" s="15"/>
      <c r="DNR216" s="15"/>
      <c r="DNS216" s="15"/>
      <c r="DNT216" s="15"/>
      <c r="DNU216" s="15"/>
      <c r="DNV216" s="15"/>
      <c r="DNW216" s="15"/>
      <c r="DNX216" s="15"/>
      <c r="DNY216" s="15"/>
      <c r="DNZ216" s="15"/>
      <c r="DOA216" s="15"/>
      <c r="DOB216" s="15"/>
      <c r="DOC216" s="15"/>
      <c r="DOD216" s="15"/>
      <c r="DOE216" s="15"/>
      <c r="DOF216" s="15"/>
      <c r="DOG216" s="15"/>
      <c r="DOH216" s="15"/>
      <c r="DOI216" s="15"/>
      <c r="DOJ216" s="15"/>
      <c r="DOK216" s="15"/>
      <c r="DOL216" s="15"/>
      <c r="DOM216" s="15"/>
      <c r="DON216" s="15"/>
      <c r="DOO216" s="15"/>
      <c r="DOP216" s="15"/>
      <c r="DOQ216" s="15"/>
      <c r="DOR216" s="15"/>
      <c r="DOS216" s="15"/>
      <c r="DOT216" s="15"/>
      <c r="DOU216" s="15"/>
      <c r="DOV216" s="15"/>
      <c r="DOW216" s="15"/>
      <c r="DOX216" s="15"/>
      <c r="DOY216" s="15"/>
      <c r="DOZ216" s="15"/>
      <c r="DPA216" s="15"/>
      <c r="DPB216" s="15"/>
      <c r="DPC216" s="15"/>
      <c r="DPD216" s="15"/>
      <c r="DPE216" s="15"/>
      <c r="DPF216" s="15"/>
      <c r="DPG216" s="15"/>
      <c r="DPH216" s="15"/>
      <c r="DPI216" s="15"/>
      <c r="DPJ216" s="15"/>
      <c r="DPK216" s="15"/>
      <c r="DPL216" s="15"/>
      <c r="DPM216" s="15"/>
      <c r="DPN216" s="15"/>
      <c r="DPO216" s="15"/>
      <c r="DPP216" s="15"/>
      <c r="DPQ216" s="15"/>
      <c r="DPR216" s="15"/>
      <c r="DPS216" s="15"/>
      <c r="DPT216" s="15"/>
      <c r="DPU216" s="15"/>
      <c r="DPV216" s="15"/>
      <c r="DPW216" s="15"/>
      <c r="DPX216" s="15"/>
      <c r="DPY216" s="15"/>
      <c r="DPZ216" s="15"/>
      <c r="DQA216" s="15"/>
      <c r="DQB216" s="15"/>
      <c r="DQC216" s="15"/>
      <c r="DQD216" s="15"/>
      <c r="DQE216" s="15"/>
      <c r="DQF216" s="15"/>
      <c r="DQG216" s="15"/>
      <c r="DQH216" s="15"/>
      <c r="DQI216" s="15"/>
      <c r="DQJ216" s="15"/>
      <c r="DQK216" s="15"/>
      <c r="DQL216" s="15"/>
      <c r="DQM216" s="15"/>
      <c r="DQN216" s="15"/>
      <c r="DQO216" s="15"/>
      <c r="DQP216" s="15"/>
      <c r="DQQ216" s="15"/>
      <c r="DQR216" s="15"/>
      <c r="DQS216" s="15"/>
      <c r="DQT216" s="15"/>
      <c r="DQU216" s="15"/>
      <c r="DQV216" s="15"/>
      <c r="DQW216" s="15"/>
      <c r="DQX216" s="15"/>
      <c r="DQY216" s="15"/>
      <c r="DQZ216" s="15"/>
      <c r="DRA216" s="15"/>
      <c r="DRB216" s="15"/>
      <c r="DRC216" s="15"/>
      <c r="DRD216" s="15"/>
      <c r="DRE216" s="15"/>
      <c r="DRF216" s="15"/>
      <c r="DRG216" s="15"/>
      <c r="DRH216" s="15"/>
      <c r="DRI216" s="15"/>
      <c r="DRJ216" s="15"/>
      <c r="DRK216" s="15"/>
      <c r="DRL216" s="15"/>
      <c r="DRM216" s="15"/>
      <c r="DRN216" s="15"/>
      <c r="DRO216" s="15"/>
      <c r="DRP216" s="15"/>
      <c r="DRQ216" s="15"/>
      <c r="DRR216" s="15"/>
      <c r="DRS216" s="15"/>
      <c r="DRT216" s="15"/>
      <c r="DRU216" s="15"/>
      <c r="DRV216" s="15"/>
      <c r="DRW216" s="15"/>
      <c r="DRX216" s="15"/>
      <c r="DRY216" s="15"/>
      <c r="DRZ216" s="15"/>
      <c r="DSA216" s="15"/>
      <c r="DSB216" s="15"/>
      <c r="DSC216" s="15"/>
      <c r="DSD216" s="15"/>
      <c r="DSE216" s="15"/>
      <c r="DSF216" s="15"/>
      <c r="DSG216" s="15"/>
      <c r="DSH216" s="15"/>
      <c r="DSI216" s="15"/>
      <c r="DSJ216" s="15"/>
      <c r="DSK216" s="15"/>
      <c r="DSL216" s="15"/>
      <c r="DSM216" s="15"/>
      <c r="DSN216" s="15"/>
      <c r="DSO216" s="15"/>
      <c r="DSP216" s="15"/>
      <c r="DSQ216" s="15"/>
      <c r="DSR216" s="15"/>
      <c r="DSS216" s="15"/>
      <c r="DST216" s="15"/>
      <c r="DSU216" s="15"/>
      <c r="DSV216" s="15"/>
      <c r="DSW216" s="15"/>
      <c r="DSX216" s="15"/>
      <c r="DSY216" s="15"/>
      <c r="DSZ216" s="15"/>
      <c r="DTA216" s="15"/>
      <c r="DTB216" s="15"/>
      <c r="DTC216" s="15"/>
      <c r="DTD216" s="15"/>
      <c r="DTE216" s="15"/>
      <c r="DTF216" s="15"/>
      <c r="DTG216" s="15"/>
      <c r="DTH216" s="15"/>
      <c r="DTI216" s="15"/>
      <c r="DTJ216" s="15"/>
      <c r="DTK216" s="15"/>
      <c r="DTL216" s="15"/>
      <c r="DTM216" s="15"/>
      <c r="DTN216" s="15"/>
      <c r="DTO216" s="15"/>
      <c r="DTP216" s="15"/>
      <c r="DTQ216" s="15"/>
      <c r="DTR216" s="15"/>
      <c r="DTS216" s="15"/>
      <c r="DTT216" s="15"/>
      <c r="DTU216" s="15"/>
      <c r="DTV216" s="15"/>
      <c r="DTW216" s="15"/>
      <c r="DTX216" s="15"/>
      <c r="DTY216" s="15"/>
      <c r="DTZ216" s="15"/>
      <c r="DUA216" s="15"/>
      <c r="DUB216" s="15"/>
      <c r="DUC216" s="15"/>
      <c r="DUD216" s="15"/>
      <c r="DUE216" s="15"/>
      <c r="DUF216" s="15"/>
      <c r="DUG216" s="15"/>
      <c r="DUH216" s="15"/>
      <c r="DUI216" s="15"/>
      <c r="DUJ216" s="15"/>
      <c r="DUK216" s="15"/>
      <c r="DUL216" s="15"/>
      <c r="DUM216" s="15"/>
      <c r="DUN216" s="15"/>
      <c r="DUO216" s="15"/>
      <c r="DUP216" s="15"/>
      <c r="DUQ216" s="15"/>
      <c r="DUR216" s="15"/>
      <c r="DUS216" s="15"/>
      <c r="DUT216" s="15"/>
      <c r="DUU216" s="15"/>
      <c r="DUV216" s="15"/>
      <c r="DUW216" s="15"/>
      <c r="DUX216" s="15"/>
      <c r="DUY216" s="15"/>
      <c r="DUZ216" s="15"/>
      <c r="DVA216" s="15"/>
      <c r="DVB216" s="15"/>
      <c r="DVC216" s="15"/>
      <c r="DVD216" s="15"/>
      <c r="DVE216" s="15"/>
      <c r="DVF216" s="15"/>
      <c r="DVG216" s="15"/>
      <c r="DVH216" s="15"/>
      <c r="DVI216" s="15"/>
      <c r="DVJ216" s="15"/>
      <c r="DVK216" s="15"/>
      <c r="DVL216" s="15"/>
      <c r="DVM216" s="15"/>
      <c r="DVN216" s="15"/>
      <c r="DVO216" s="15"/>
      <c r="DVP216" s="15"/>
      <c r="DVQ216" s="15"/>
      <c r="DVR216" s="15"/>
      <c r="DVS216" s="15"/>
      <c r="DVT216" s="15"/>
      <c r="DVU216" s="15"/>
      <c r="DVV216" s="15"/>
      <c r="DVW216" s="15"/>
      <c r="DVX216" s="15"/>
      <c r="DVY216" s="15"/>
      <c r="DVZ216" s="15"/>
      <c r="DWA216" s="15"/>
      <c r="DWB216" s="15"/>
      <c r="DWC216" s="15"/>
      <c r="DWD216" s="15"/>
      <c r="DWE216" s="15"/>
      <c r="DWF216" s="15"/>
      <c r="DWG216" s="15"/>
      <c r="DWH216" s="15"/>
      <c r="DWI216" s="15"/>
      <c r="DWJ216" s="15"/>
      <c r="DWK216" s="15"/>
      <c r="DWL216" s="15"/>
      <c r="DWM216" s="15"/>
      <c r="DWN216" s="15"/>
      <c r="DWO216" s="15"/>
      <c r="DWP216" s="15"/>
      <c r="DWQ216" s="15"/>
      <c r="DWR216" s="15"/>
      <c r="DWS216" s="15"/>
      <c r="DWT216" s="15"/>
      <c r="DWU216" s="15"/>
      <c r="DWV216" s="15"/>
      <c r="DWW216" s="15"/>
      <c r="DWX216" s="15"/>
      <c r="DWY216" s="15"/>
      <c r="DWZ216" s="15"/>
      <c r="DXA216" s="15"/>
      <c r="DXB216" s="15"/>
      <c r="DXC216" s="15"/>
      <c r="DXD216" s="15"/>
      <c r="DXE216" s="15"/>
      <c r="DXF216" s="15"/>
      <c r="DXG216" s="15"/>
      <c r="DXH216" s="15"/>
      <c r="DXI216" s="15"/>
      <c r="DXJ216" s="15"/>
      <c r="DXK216" s="15"/>
      <c r="DXL216" s="15"/>
      <c r="DXM216" s="15"/>
      <c r="DXN216" s="15"/>
      <c r="DXO216" s="15"/>
      <c r="DXP216" s="15"/>
      <c r="DXQ216" s="15"/>
      <c r="DXR216" s="15"/>
      <c r="DXS216" s="15"/>
      <c r="DXT216" s="15"/>
      <c r="DXU216" s="15"/>
      <c r="DXV216" s="15"/>
      <c r="DXW216" s="15"/>
      <c r="DXX216" s="15"/>
      <c r="DXY216" s="15"/>
      <c r="DXZ216" s="15"/>
      <c r="DYA216" s="15"/>
      <c r="DYB216" s="15"/>
      <c r="DYC216" s="15"/>
      <c r="DYD216" s="15"/>
      <c r="DYE216" s="15"/>
      <c r="DYF216" s="15"/>
      <c r="DYG216" s="15"/>
      <c r="DYH216" s="15"/>
      <c r="DYI216" s="15"/>
      <c r="DYJ216" s="15"/>
      <c r="DYK216" s="15"/>
      <c r="DYL216" s="15"/>
      <c r="DYM216" s="15"/>
      <c r="DYN216" s="15"/>
      <c r="DYO216" s="15"/>
      <c r="DYP216" s="15"/>
      <c r="DYQ216" s="15"/>
      <c r="DYR216" s="15"/>
      <c r="DYS216" s="15"/>
      <c r="DYT216" s="15"/>
      <c r="DYU216" s="15"/>
      <c r="DYV216" s="15"/>
      <c r="DYW216" s="15"/>
      <c r="DYX216" s="15"/>
      <c r="DYY216" s="15"/>
      <c r="DYZ216" s="15"/>
      <c r="DZA216" s="15"/>
      <c r="DZB216" s="15"/>
      <c r="DZC216" s="15"/>
      <c r="DZD216" s="15"/>
      <c r="DZE216" s="15"/>
      <c r="DZF216" s="15"/>
      <c r="DZG216" s="15"/>
      <c r="DZH216" s="15"/>
      <c r="DZI216" s="15"/>
      <c r="DZJ216" s="15"/>
      <c r="DZK216" s="15"/>
      <c r="DZL216" s="15"/>
      <c r="DZM216" s="15"/>
      <c r="DZN216" s="15"/>
      <c r="DZO216" s="15"/>
      <c r="DZP216" s="15"/>
      <c r="DZQ216" s="15"/>
      <c r="DZR216" s="15"/>
      <c r="DZS216" s="15"/>
      <c r="DZT216" s="15"/>
      <c r="DZU216" s="15"/>
      <c r="DZV216" s="15"/>
      <c r="DZW216" s="15"/>
      <c r="DZX216" s="15"/>
      <c r="DZY216" s="15"/>
      <c r="DZZ216" s="15"/>
      <c r="EAA216" s="15"/>
      <c r="EAB216" s="15"/>
      <c r="EAC216" s="15"/>
      <c r="EAD216" s="15"/>
      <c r="EAE216" s="15"/>
      <c r="EAF216" s="15"/>
      <c r="EAG216" s="15"/>
      <c r="EAH216" s="15"/>
      <c r="EAI216" s="15"/>
      <c r="EAJ216" s="15"/>
      <c r="EAK216" s="15"/>
      <c r="EAL216" s="15"/>
      <c r="EAM216" s="15"/>
      <c r="EAN216" s="15"/>
      <c r="EAO216" s="15"/>
      <c r="EAP216" s="15"/>
      <c r="EAQ216" s="15"/>
      <c r="EAR216" s="15"/>
      <c r="EAS216" s="15"/>
      <c r="EAT216" s="15"/>
      <c r="EAU216" s="15"/>
      <c r="EAV216" s="15"/>
      <c r="EAW216" s="15"/>
      <c r="EAX216" s="15"/>
      <c r="EAY216" s="15"/>
      <c r="EAZ216" s="15"/>
      <c r="EBA216" s="15"/>
      <c r="EBB216" s="15"/>
      <c r="EBC216" s="15"/>
      <c r="EBD216" s="15"/>
      <c r="EBE216" s="15"/>
      <c r="EBF216" s="15"/>
      <c r="EBG216" s="15"/>
      <c r="EBH216" s="15"/>
      <c r="EBI216" s="15"/>
      <c r="EBJ216" s="15"/>
      <c r="EBK216" s="15"/>
      <c r="EBL216" s="15"/>
      <c r="EBM216" s="15"/>
      <c r="EBN216" s="15"/>
      <c r="EBO216" s="15"/>
      <c r="EBP216" s="15"/>
      <c r="EBQ216" s="15"/>
      <c r="EBR216" s="15"/>
      <c r="EBS216" s="15"/>
      <c r="EBT216" s="15"/>
      <c r="EBU216" s="15"/>
      <c r="EBV216" s="15"/>
      <c r="EBW216" s="15"/>
      <c r="EBX216" s="15"/>
      <c r="EBY216" s="15"/>
      <c r="EBZ216" s="15"/>
      <c r="ECA216" s="15"/>
      <c r="ECB216" s="15"/>
      <c r="ECC216" s="15"/>
      <c r="ECD216" s="15"/>
      <c r="ECE216" s="15"/>
      <c r="ECF216" s="15"/>
      <c r="ECG216" s="15"/>
      <c r="ECH216" s="15"/>
      <c r="ECI216" s="15"/>
      <c r="ECJ216" s="15"/>
      <c r="ECK216" s="15"/>
      <c r="ECL216" s="15"/>
      <c r="ECM216" s="15"/>
      <c r="ECN216" s="15"/>
      <c r="ECO216" s="15"/>
      <c r="ECP216" s="15"/>
      <c r="ECQ216" s="15"/>
      <c r="ECR216" s="15"/>
      <c r="ECS216" s="15"/>
      <c r="ECT216" s="15"/>
      <c r="ECU216" s="15"/>
      <c r="ECV216" s="15"/>
      <c r="ECW216" s="15"/>
      <c r="ECX216" s="15"/>
      <c r="ECY216" s="15"/>
      <c r="ECZ216" s="15"/>
      <c r="EDA216" s="15"/>
      <c r="EDB216" s="15"/>
      <c r="EDC216" s="15"/>
      <c r="EDD216" s="15"/>
      <c r="EDE216" s="15"/>
      <c r="EDF216" s="15"/>
      <c r="EDG216" s="15"/>
      <c r="EDH216" s="15"/>
      <c r="EDI216" s="15"/>
      <c r="EDJ216" s="15"/>
      <c r="EDK216" s="15"/>
      <c r="EDL216" s="15"/>
      <c r="EDM216" s="15"/>
      <c r="EDN216" s="15"/>
      <c r="EDO216" s="15"/>
      <c r="EDP216" s="15"/>
      <c r="EDQ216" s="15"/>
      <c r="EDR216" s="15"/>
      <c r="EDS216" s="15"/>
      <c r="EDT216" s="15"/>
      <c r="EDU216" s="15"/>
      <c r="EDV216" s="15"/>
      <c r="EDW216" s="15"/>
      <c r="EDX216" s="15"/>
      <c r="EDY216" s="15"/>
      <c r="EDZ216" s="15"/>
      <c r="EEA216" s="15"/>
      <c r="EEB216" s="15"/>
      <c r="EEC216" s="15"/>
      <c r="EED216" s="15"/>
      <c r="EEE216" s="15"/>
      <c r="EEF216" s="15"/>
      <c r="EEG216" s="15"/>
      <c r="EEH216" s="15"/>
      <c r="EEI216" s="15"/>
      <c r="EEJ216" s="15"/>
      <c r="EEK216" s="15"/>
      <c r="EEL216" s="15"/>
      <c r="EEM216" s="15"/>
      <c r="EEN216" s="15"/>
      <c r="EEO216" s="15"/>
      <c r="EEP216" s="15"/>
      <c r="EEQ216" s="15"/>
      <c r="EER216" s="15"/>
      <c r="EES216" s="15"/>
      <c r="EET216" s="15"/>
      <c r="EEU216" s="15"/>
      <c r="EEV216" s="15"/>
      <c r="EEW216" s="15"/>
      <c r="EEX216" s="15"/>
      <c r="EEY216" s="15"/>
      <c r="EEZ216" s="15"/>
      <c r="EFA216" s="15"/>
      <c r="EFB216" s="15"/>
      <c r="EFC216" s="15"/>
      <c r="EFD216" s="15"/>
      <c r="EFE216" s="15"/>
      <c r="EFF216" s="15"/>
      <c r="EFG216" s="15"/>
      <c r="EFH216" s="15"/>
      <c r="EFI216" s="15"/>
      <c r="EFJ216" s="15"/>
      <c r="EFK216" s="15"/>
      <c r="EFL216" s="15"/>
      <c r="EFM216" s="15"/>
      <c r="EFN216" s="15"/>
      <c r="EFO216" s="15"/>
      <c r="EFP216" s="15"/>
      <c r="EFQ216" s="15"/>
      <c r="EFR216" s="15"/>
      <c r="EFS216" s="15"/>
      <c r="EFT216" s="15"/>
      <c r="EFU216" s="15"/>
      <c r="EFV216" s="15"/>
      <c r="EFW216" s="15"/>
      <c r="EFX216" s="15"/>
      <c r="EFY216" s="15"/>
      <c r="EFZ216" s="15"/>
      <c r="EGA216" s="15"/>
      <c r="EGB216" s="15"/>
      <c r="EGC216" s="15"/>
      <c r="EGD216" s="15"/>
      <c r="EGE216" s="15"/>
      <c r="EGF216" s="15"/>
      <c r="EGG216" s="15"/>
      <c r="EGH216" s="15"/>
      <c r="EGI216" s="15"/>
      <c r="EGJ216" s="15"/>
      <c r="EGK216" s="15"/>
      <c r="EGL216" s="15"/>
      <c r="EGM216" s="15"/>
      <c r="EGN216" s="15"/>
      <c r="EGO216" s="15"/>
      <c r="EGP216" s="15"/>
      <c r="EGQ216" s="15"/>
      <c r="EGR216" s="15"/>
      <c r="EGS216" s="15"/>
      <c r="EGT216" s="15"/>
      <c r="EGU216" s="15"/>
      <c r="EGV216" s="15"/>
      <c r="EGW216" s="15"/>
      <c r="EGX216" s="15"/>
      <c r="EGY216" s="15"/>
      <c r="EGZ216" s="15"/>
      <c r="EHA216" s="15"/>
      <c r="EHB216" s="15"/>
      <c r="EHC216" s="15"/>
      <c r="EHD216" s="15"/>
      <c r="EHE216" s="15"/>
      <c r="EHF216" s="15"/>
      <c r="EHG216" s="15"/>
      <c r="EHH216" s="15"/>
      <c r="EHI216" s="15"/>
      <c r="EHJ216" s="15"/>
      <c r="EHK216" s="15"/>
      <c r="EHL216" s="15"/>
      <c r="EHM216" s="15"/>
      <c r="EHN216" s="15"/>
      <c r="EHO216" s="15"/>
      <c r="EHP216" s="15"/>
      <c r="EHQ216" s="15"/>
      <c r="EHR216" s="15"/>
      <c r="EHS216" s="15"/>
      <c r="EHT216" s="15"/>
      <c r="EHU216" s="15"/>
      <c r="EHV216" s="15"/>
      <c r="EHW216" s="15"/>
      <c r="EHX216" s="15"/>
      <c r="EHY216" s="15"/>
      <c r="EHZ216" s="15"/>
      <c r="EIA216" s="15"/>
      <c r="EIB216" s="15"/>
      <c r="EIC216" s="15"/>
      <c r="EID216" s="15"/>
      <c r="EIE216" s="15"/>
      <c r="EIF216" s="15"/>
      <c r="EIG216" s="15"/>
      <c r="EIH216" s="15"/>
      <c r="EII216" s="15"/>
      <c r="EIJ216" s="15"/>
      <c r="EIK216" s="15"/>
      <c r="EIL216" s="15"/>
      <c r="EIM216" s="15"/>
      <c r="EIN216" s="15"/>
      <c r="EIO216" s="15"/>
      <c r="EIP216" s="15"/>
      <c r="EIQ216" s="15"/>
      <c r="EIR216" s="15"/>
      <c r="EIS216" s="15"/>
      <c r="EIT216" s="15"/>
      <c r="EIU216" s="15"/>
      <c r="EIV216" s="15"/>
      <c r="EIW216" s="15"/>
      <c r="EIX216" s="15"/>
      <c r="EIY216" s="15"/>
      <c r="EIZ216" s="15"/>
      <c r="EJA216" s="15"/>
      <c r="EJB216" s="15"/>
      <c r="EJC216" s="15"/>
      <c r="EJD216" s="15"/>
      <c r="EJE216" s="15"/>
      <c r="EJF216" s="15"/>
      <c r="EJG216" s="15"/>
      <c r="EJH216" s="15"/>
      <c r="EJI216" s="15"/>
      <c r="EJJ216" s="15"/>
      <c r="EJK216" s="15"/>
      <c r="EJL216" s="15"/>
      <c r="EJM216" s="15"/>
      <c r="EJN216" s="15"/>
      <c r="EJO216" s="15"/>
      <c r="EJP216" s="15"/>
      <c r="EJQ216" s="15"/>
      <c r="EJR216" s="15"/>
      <c r="EJS216" s="15"/>
      <c r="EJT216" s="15"/>
      <c r="EJU216" s="15"/>
      <c r="EJV216" s="15"/>
      <c r="EJW216" s="15"/>
      <c r="EJX216" s="15"/>
      <c r="EJY216" s="15"/>
      <c r="EJZ216" s="15"/>
      <c r="EKA216" s="15"/>
      <c r="EKB216" s="15"/>
      <c r="EKC216" s="15"/>
      <c r="EKD216" s="15"/>
      <c r="EKE216" s="15"/>
      <c r="EKF216" s="15"/>
      <c r="EKG216" s="15"/>
      <c r="EKH216" s="15"/>
      <c r="EKI216" s="15"/>
      <c r="EKJ216" s="15"/>
      <c r="EKK216" s="15"/>
      <c r="EKL216" s="15"/>
      <c r="EKM216" s="15"/>
      <c r="EKN216" s="15"/>
      <c r="EKO216" s="15"/>
      <c r="EKP216" s="15"/>
      <c r="EKQ216" s="15"/>
      <c r="EKR216" s="15"/>
      <c r="EKS216" s="15"/>
      <c r="EKT216" s="15"/>
      <c r="EKU216" s="15"/>
      <c r="EKV216" s="15"/>
      <c r="EKW216" s="15"/>
      <c r="EKX216" s="15"/>
      <c r="EKY216" s="15"/>
      <c r="EKZ216" s="15"/>
      <c r="ELA216" s="15"/>
      <c r="ELB216" s="15"/>
      <c r="ELC216" s="15"/>
      <c r="ELD216" s="15"/>
      <c r="ELE216" s="15"/>
      <c r="ELF216" s="15"/>
      <c r="ELG216" s="15"/>
      <c r="ELH216" s="15"/>
      <c r="ELI216" s="15"/>
      <c r="ELJ216" s="15"/>
      <c r="ELK216" s="15"/>
      <c r="ELL216" s="15"/>
      <c r="ELM216" s="15"/>
      <c r="ELN216" s="15"/>
      <c r="ELO216" s="15"/>
      <c r="ELP216" s="15"/>
      <c r="ELQ216" s="15"/>
      <c r="ELR216" s="15"/>
      <c r="ELS216" s="15"/>
      <c r="ELT216" s="15"/>
      <c r="ELU216" s="15"/>
      <c r="ELV216" s="15"/>
      <c r="ELW216" s="15"/>
      <c r="ELX216" s="15"/>
      <c r="ELY216" s="15"/>
      <c r="ELZ216" s="15"/>
      <c r="EMA216" s="15"/>
      <c r="EMB216" s="15"/>
      <c r="EMC216" s="15"/>
      <c r="EMD216" s="15"/>
      <c r="EME216" s="15"/>
      <c r="EMF216" s="15"/>
      <c r="EMG216" s="15"/>
      <c r="EMH216" s="15"/>
      <c r="EMI216" s="15"/>
      <c r="EMJ216" s="15"/>
      <c r="EMK216" s="15"/>
      <c r="EML216" s="15"/>
      <c r="EMM216" s="15"/>
      <c r="EMN216" s="15"/>
      <c r="EMO216" s="15"/>
      <c r="EMP216" s="15"/>
      <c r="EMQ216" s="15"/>
      <c r="EMR216" s="15"/>
      <c r="EMS216" s="15"/>
      <c r="EMT216" s="15"/>
      <c r="EMU216" s="15"/>
      <c r="EMV216" s="15"/>
      <c r="EMW216" s="15"/>
      <c r="EMX216" s="15"/>
      <c r="EMY216" s="15"/>
      <c r="EMZ216" s="15"/>
      <c r="ENA216" s="15"/>
      <c r="ENB216" s="15"/>
      <c r="ENC216" s="15"/>
      <c r="END216" s="15"/>
      <c r="ENE216" s="15"/>
      <c r="ENF216" s="15"/>
      <c r="ENG216" s="15"/>
      <c r="ENH216" s="15"/>
      <c r="ENI216" s="15"/>
      <c r="ENJ216" s="15"/>
      <c r="ENK216" s="15"/>
      <c r="ENL216" s="15"/>
      <c r="ENM216" s="15"/>
      <c r="ENN216" s="15"/>
      <c r="ENO216" s="15"/>
      <c r="ENP216" s="15"/>
      <c r="ENQ216" s="15"/>
      <c r="ENR216" s="15"/>
      <c r="ENS216" s="15"/>
      <c r="ENT216" s="15"/>
      <c r="ENU216" s="15"/>
      <c r="ENV216" s="15"/>
      <c r="ENW216" s="15"/>
      <c r="ENX216" s="15"/>
      <c r="ENY216" s="15"/>
      <c r="ENZ216" s="15"/>
      <c r="EOA216" s="15"/>
      <c r="EOB216" s="15"/>
      <c r="EOC216" s="15"/>
      <c r="EOD216" s="15"/>
      <c r="EOE216" s="15"/>
      <c r="EOF216" s="15"/>
      <c r="EOG216" s="15"/>
      <c r="EOH216" s="15"/>
      <c r="EOI216" s="15"/>
      <c r="EOJ216" s="15"/>
      <c r="EOK216" s="15"/>
      <c r="EOL216" s="15"/>
      <c r="EOM216" s="15"/>
      <c r="EON216" s="15"/>
      <c r="EOO216" s="15"/>
      <c r="EOP216" s="15"/>
      <c r="EOQ216" s="15"/>
      <c r="EOR216" s="15"/>
      <c r="EOS216" s="15"/>
      <c r="EOT216" s="15"/>
      <c r="EOU216" s="15"/>
      <c r="EOV216" s="15"/>
      <c r="EOW216" s="15"/>
      <c r="EOX216" s="15"/>
      <c r="EOY216" s="15"/>
      <c r="EOZ216" s="15"/>
      <c r="EPA216" s="15"/>
      <c r="EPB216" s="15"/>
      <c r="EPC216" s="15"/>
      <c r="EPD216" s="15"/>
      <c r="EPE216" s="15"/>
      <c r="EPF216" s="15"/>
      <c r="EPG216" s="15"/>
      <c r="EPH216" s="15"/>
      <c r="EPI216" s="15"/>
      <c r="EPJ216" s="15"/>
      <c r="EPK216" s="15"/>
      <c r="EPL216" s="15"/>
      <c r="EPM216" s="15"/>
      <c r="EPN216" s="15"/>
      <c r="EPO216" s="15"/>
      <c r="EPP216" s="15"/>
      <c r="EPQ216" s="15"/>
      <c r="EPR216" s="15"/>
      <c r="EPS216" s="15"/>
      <c r="EPT216" s="15"/>
      <c r="EPU216" s="15"/>
      <c r="EPV216" s="15"/>
      <c r="EPW216" s="15"/>
      <c r="EPX216" s="15"/>
      <c r="EPY216" s="15"/>
      <c r="EPZ216" s="15"/>
      <c r="EQA216" s="15"/>
      <c r="EQB216" s="15"/>
      <c r="EQC216" s="15"/>
      <c r="EQD216" s="15"/>
      <c r="EQE216" s="15"/>
      <c r="EQF216" s="15"/>
      <c r="EQG216" s="15"/>
      <c r="EQH216" s="15"/>
      <c r="EQI216" s="15"/>
      <c r="EQJ216" s="15"/>
      <c r="EQK216" s="15"/>
      <c r="EQL216" s="15"/>
      <c r="EQM216" s="15"/>
      <c r="EQN216" s="15"/>
      <c r="EQO216" s="15"/>
      <c r="EQP216" s="15"/>
      <c r="EQQ216" s="15"/>
      <c r="EQR216" s="15"/>
      <c r="EQS216" s="15"/>
      <c r="EQT216" s="15"/>
      <c r="EQU216" s="15"/>
      <c r="EQV216" s="15"/>
      <c r="EQW216" s="15"/>
      <c r="EQX216" s="15"/>
      <c r="EQY216" s="15"/>
      <c r="EQZ216" s="15"/>
      <c r="ERA216" s="15"/>
      <c r="ERB216" s="15"/>
      <c r="ERC216" s="15"/>
      <c r="ERD216" s="15"/>
      <c r="ERE216" s="15"/>
      <c r="ERF216" s="15"/>
      <c r="ERG216" s="15"/>
      <c r="ERH216" s="15"/>
      <c r="ERI216" s="15"/>
      <c r="ERJ216" s="15"/>
      <c r="ERK216" s="15"/>
      <c r="ERL216" s="15"/>
      <c r="ERM216" s="15"/>
      <c r="ERN216" s="15"/>
      <c r="ERO216" s="15"/>
      <c r="ERP216" s="15"/>
      <c r="ERQ216" s="15"/>
      <c r="ERR216" s="15"/>
      <c r="ERS216" s="15"/>
      <c r="ERT216" s="15"/>
      <c r="ERU216" s="15"/>
      <c r="ERV216" s="15"/>
      <c r="ERW216" s="15"/>
      <c r="ERX216" s="15"/>
      <c r="ERY216" s="15"/>
      <c r="ERZ216" s="15"/>
      <c r="ESA216" s="15"/>
      <c r="ESB216" s="15"/>
      <c r="ESC216" s="15"/>
      <c r="ESD216" s="15"/>
      <c r="ESE216" s="15"/>
      <c r="ESF216" s="15"/>
      <c r="ESG216" s="15"/>
      <c r="ESH216" s="15"/>
      <c r="ESI216" s="15"/>
      <c r="ESJ216" s="15"/>
      <c r="ESK216" s="15"/>
      <c r="ESL216" s="15"/>
      <c r="ESM216" s="15"/>
      <c r="ESN216" s="15"/>
      <c r="ESO216" s="15"/>
      <c r="ESP216" s="15"/>
      <c r="ESQ216" s="15"/>
      <c r="ESR216" s="15"/>
      <c r="ESS216" s="15"/>
      <c r="EST216" s="15"/>
      <c r="ESU216" s="15"/>
      <c r="ESV216" s="15"/>
      <c r="ESW216" s="15"/>
      <c r="ESX216" s="15"/>
      <c r="ESY216" s="15"/>
      <c r="ESZ216" s="15"/>
      <c r="ETA216" s="15"/>
      <c r="ETB216" s="15"/>
      <c r="ETC216" s="15"/>
      <c r="ETD216" s="15"/>
      <c r="ETE216" s="15"/>
      <c r="ETF216" s="15"/>
      <c r="ETG216" s="15"/>
      <c r="ETH216" s="15"/>
      <c r="ETI216" s="15"/>
      <c r="ETJ216" s="15"/>
      <c r="ETK216" s="15"/>
      <c r="ETL216" s="15"/>
      <c r="ETM216" s="15"/>
      <c r="ETN216" s="15"/>
      <c r="ETO216" s="15"/>
      <c r="ETP216" s="15"/>
      <c r="ETQ216" s="15"/>
      <c r="ETR216" s="15"/>
      <c r="ETS216" s="15"/>
      <c r="ETT216" s="15"/>
      <c r="ETU216" s="15"/>
      <c r="ETV216" s="15"/>
      <c r="ETW216" s="15"/>
      <c r="ETX216" s="15"/>
      <c r="ETY216" s="15"/>
      <c r="ETZ216" s="15"/>
      <c r="EUA216" s="15"/>
      <c r="EUB216" s="15"/>
      <c r="EUC216" s="15"/>
      <c r="EUD216" s="15"/>
      <c r="EUE216" s="15"/>
      <c r="EUF216" s="15"/>
      <c r="EUG216" s="15"/>
      <c r="EUH216" s="15"/>
      <c r="EUI216" s="15"/>
      <c r="EUJ216" s="15"/>
      <c r="EUK216" s="15"/>
      <c r="EUL216" s="15"/>
      <c r="EUM216" s="15"/>
      <c r="EUN216" s="15"/>
      <c r="EUO216" s="15"/>
      <c r="EUP216" s="15"/>
      <c r="EUQ216" s="15"/>
      <c r="EUR216" s="15"/>
      <c r="EUS216" s="15"/>
      <c r="EUT216" s="15"/>
      <c r="EUU216" s="15"/>
      <c r="EUV216" s="15"/>
      <c r="EUW216" s="15"/>
      <c r="EUX216" s="15"/>
      <c r="EUY216" s="15"/>
      <c r="EUZ216" s="15"/>
      <c r="EVA216" s="15"/>
      <c r="EVB216" s="15"/>
      <c r="EVC216" s="15"/>
      <c r="EVD216" s="15"/>
      <c r="EVE216" s="15"/>
      <c r="EVF216" s="15"/>
      <c r="EVG216" s="15"/>
      <c r="EVH216" s="15"/>
      <c r="EVI216" s="15"/>
      <c r="EVJ216" s="15"/>
      <c r="EVK216" s="15"/>
      <c r="EVL216" s="15"/>
      <c r="EVM216" s="15"/>
      <c r="EVN216" s="15"/>
      <c r="EVO216" s="15"/>
      <c r="EVP216" s="15"/>
      <c r="EVQ216" s="15"/>
      <c r="EVR216" s="15"/>
      <c r="EVS216" s="15"/>
      <c r="EVT216" s="15"/>
      <c r="EVU216" s="15"/>
      <c r="EVV216" s="15"/>
      <c r="EVW216" s="15"/>
      <c r="EVX216" s="15"/>
      <c r="EVY216" s="15"/>
      <c r="EVZ216" s="15"/>
      <c r="EWA216" s="15"/>
      <c r="EWB216" s="15"/>
      <c r="EWC216" s="15"/>
      <c r="EWD216" s="15"/>
      <c r="EWE216" s="15"/>
      <c r="EWF216" s="15"/>
      <c r="EWG216" s="15"/>
      <c r="EWH216" s="15"/>
      <c r="EWI216" s="15"/>
      <c r="EWJ216" s="15"/>
      <c r="EWK216" s="15"/>
      <c r="EWL216" s="15"/>
      <c r="EWM216" s="15"/>
      <c r="EWN216" s="15"/>
      <c r="EWO216" s="15"/>
      <c r="EWP216" s="15"/>
      <c r="EWQ216" s="15"/>
      <c r="EWR216" s="15"/>
      <c r="EWS216" s="15"/>
      <c r="EWT216" s="15"/>
      <c r="EWU216" s="15"/>
      <c r="EWV216" s="15"/>
      <c r="EWW216" s="15"/>
      <c r="EWX216" s="15"/>
      <c r="EWY216" s="15"/>
      <c r="EWZ216" s="15"/>
      <c r="EXA216" s="15"/>
      <c r="EXB216" s="15"/>
      <c r="EXC216" s="15"/>
      <c r="EXD216" s="15"/>
      <c r="EXE216" s="15"/>
      <c r="EXF216" s="15"/>
      <c r="EXG216" s="15"/>
      <c r="EXH216" s="15"/>
      <c r="EXI216" s="15"/>
      <c r="EXJ216" s="15"/>
      <c r="EXK216" s="15"/>
      <c r="EXL216" s="15"/>
      <c r="EXM216" s="15"/>
      <c r="EXN216" s="15"/>
      <c r="EXO216" s="15"/>
      <c r="EXP216" s="15"/>
      <c r="EXQ216" s="15"/>
      <c r="EXR216" s="15"/>
      <c r="EXS216" s="15"/>
      <c r="EXT216" s="15"/>
      <c r="EXU216" s="15"/>
      <c r="EXV216" s="15"/>
      <c r="EXW216" s="15"/>
      <c r="EXX216" s="15"/>
      <c r="EXY216" s="15"/>
      <c r="EXZ216" s="15"/>
      <c r="EYA216" s="15"/>
      <c r="EYB216" s="15"/>
      <c r="EYC216" s="15"/>
      <c r="EYD216" s="15"/>
      <c r="EYE216" s="15"/>
      <c r="EYF216" s="15"/>
      <c r="EYG216" s="15"/>
      <c r="EYH216" s="15"/>
      <c r="EYI216" s="15"/>
      <c r="EYJ216" s="15"/>
      <c r="EYK216" s="15"/>
      <c r="EYL216" s="15"/>
      <c r="EYM216" s="15"/>
      <c r="EYN216" s="15"/>
      <c r="EYO216" s="15"/>
      <c r="EYP216" s="15"/>
      <c r="EYQ216" s="15"/>
      <c r="EYR216" s="15"/>
      <c r="EYS216" s="15"/>
      <c r="EYT216" s="15"/>
      <c r="EYU216" s="15"/>
      <c r="EYV216" s="15"/>
      <c r="EYW216" s="15"/>
      <c r="EYX216" s="15"/>
      <c r="EYY216" s="15"/>
      <c r="EYZ216" s="15"/>
      <c r="EZA216" s="15"/>
      <c r="EZB216" s="15"/>
      <c r="EZC216" s="15"/>
      <c r="EZD216" s="15"/>
      <c r="EZE216" s="15"/>
      <c r="EZF216" s="15"/>
      <c r="EZG216" s="15"/>
      <c r="EZH216" s="15"/>
      <c r="EZI216" s="15"/>
      <c r="EZJ216" s="15"/>
      <c r="EZK216" s="15"/>
      <c r="EZL216" s="15"/>
      <c r="EZM216" s="15"/>
      <c r="EZN216" s="15"/>
      <c r="EZO216" s="15"/>
      <c r="EZP216" s="15"/>
      <c r="EZQ216" s="15"/>
      <c r="EZR216" s="15"/>
      <c r="EZS216" s="15"/>
      <c r="EZT216" s="15"/>
      <c r="EZU216" s="15"/>
      <c r="EZV216" s="15"/>
      <c r="EZW216" s="15"/>
      <c r="EZX216" s="15"/>
      <c r="EZY216" s="15"/>
      <c r="EZZ216" s="15"/>
      <c r="FAA216" s="15"/>
      <c r="FAB216" s="15"/>
      <c r="FAC216" s="15"/>
      <c r="FAD216" s="15"/>
      <c r="FAE216" s="15"/>
      <c r="FAF216" s="15"/>
      <c r="FAG216" s="15"/>
      <c r="FAH216" s="15"/>
      <c r="FAI216" s="15"/>
      <c r="FAJ216" s="15"/>
      <c r="FAK216" s="15"/>
      <c r="FAL216" s="15"/>
      <c r="FAM216" s="15"/>
      <c r="FAN216" s="15"/>
      <c r="FAO216" s="15"/>
      <c r="FAP216" s="15"/>
      <c r="FAQ216" s="15"/>
      <c r="FAR216" s="15"/>
      <c r="FAS216" s="15"/>
      <c r="FAT216" s="15"/>
      <c r="FAU216" s="15"/>
      <c r="FAV216" s="15"/>
      <c r="FAW216" s="15"/>
      <c r="FAX216" s="15"/>
      <c r="FAY216" s="15"/>
      <c r="FAZ216" s="15"/>
      <c r="FBA216" s="15"/>
      <c r="FBB216" s="15"/>
      <c r="FBC216" s="15"/>
      <c r="FBD216" s="15"/>
      <c r="FBE216" s="15"/>
      <c r="FBF216" s="15"/>
      <c r="FBG216" s="15"/>
      <c r="FBH216" s="15"/>
      <c r="FBI216" s="15"/>
      <c r="FBJ216" s="15"/>
      <c r="FBK216" s="15"/>
      <c r="FBL216" s="15"/>
      <c r="FBM216" s="15"/>
      <c r="FBN216" s="15"/>
      <c r="FBO216" s="15"/>
      <c r="FBP216" s="15"/>
      <c r="FBQ216" s="15"/>
      <c r="FBR216" s="15"/>
      <c r="FBS216" s="15"/>
      <c r="FBT216" s="15"/>
      <c r="FBU216" s="15"/>
      <c r="FBV216" s="15"/>
      <c r="FBW216" s="15"/>
      <c r="FBX216" s="15"/>
      <c r="FBY216" s="15"/>
      <c r="FBZ216" s="15"/>
      <c r="FCA216" s="15"/>
      <c r="FCB216" s="15"/>
      <c r="FCC216" s="15"/>
      <c r="FCD216" s="15"/>
      <c r="FCE216" s="15"/>
      <c r="FCF216" s="15"/>
      <c r="FCG216" s="15"/>
      <c r="FCH216" s="15"/>
      <c r="FCI216" s="15"/>
      <c r="FCJ216" s="15"/>
      <c r="FCK216" s="15"/>
      <c r="FCL216" s="15"/>
      <c r="FCM216" s="15"/>
      <c r="FCN216" s="15"/>
      <c r="FCO216" s="15"/>
      <c r="FCP216" s="15"/>
      <c r="FCQ216" s="15"/>
      <c r="FCR216" s="15"/>
      <c r="FCS216" s="15"/>
      <c r="FCT216" s="15"/>
      <c r="FCU216" s="15"/>
      <c r="FCV216" s="15"/>
      <c r="FCW216" s="15"/>
      <c r="FCX216" s="15"/>
      <c r="FCY216" s="15"/>
      <c r="FCZ216" s="15"/>
      <c r="FDA216" s="15"/>
      <c r="FDB216" s="15"/>
      <c r="FDC216" s="15"/>
      <c r="FDD216" s="15"/>
      <c r="FDE216" s="15"/>
      <c r="FDF216" s="15"/>
      <c r="FDG216" s="15"/>
      <c r="FDH216" s="15"/>
      <c r="FDI216" s="15"/>
      <c r="FDJ216" s="15"/>
      <c r="FDK216" s="15"/>
      <c r="FDL216" s="15"/>
      <c r="FDM216" s="15"/>
      <c r="FDN216" s="15"/>
      <c r="FDO216" s="15"/>
      <c r="FDP216" s="15"/>
      <c r="FDQ216" s="15"/>
      <c r="FDR216" s="15"/>
      <c r="FDS216" s="15"/>
      <c r="FDT216" s="15"/>
      <c r="FDU216" s="15"/>
      <c r="FDV216" s="15"/>
      <c r="FDW216" s="15"/>
      <c r="FDX216" s="15"/>
      <c r="FDY216" s="15"/>
      <c r="FDZ216" s="15"/>
      <c r="FEA216" s="15"/>
      <c r="FEB216" s="15"/>
      <c r="FEC216" s="15"/>
      <c r="FED216" s="15"/>
      <c r="FEE216" s="15"/>
      <c r="FEF216" s="15"/>
      <c r="FEG216" s="15"/>
      <c r="FEH216" s="15"/>
      <c r="FEI216" s="15"/>
      <c r="FEJ216" s="15"/>
      <c r="FEK216" s="15"/>
      <c r="FEL216" s="15"/>
      <c r="FEM216" s="15"/>
      <c r="FEN216" s="15"/>
      <c r="FEO216" s="15"/>
      <c r="FEP216" s="15"/>
      <c r="FEQ216" s="15"/>
      <c r="FER216" s="15"/>
      <c r="FES216" s="15"/>
      <c r="FET216" s="15"/>
      <c r="FEU216" s="15"/>
      <c r="FEV216" s="15"/>
      <c r="FEW216" s="15"/>
      <c r="FEX216" s="15"/>
      <c r="FEY216" s="15"/>
      <c r="FEZ216" s="15"/>
      <c r="FFA216" s="15"/>
      <c r="FFB216" s="15"/>
      <c r="FFC216" s="15"/>
      <c r="FFD216" s="15"/>
      <c r="FFE216" s="15"/>
      <c r="FFF216" s="15"/>
      <c r="FFG216" s="15"/>
      <c r="FFH216" s="15"/>
      <c r="FFI216" s="15"/>
      <c r="FFJ216" s="15"/>
      <c r="FFK216" s="15"/>
      <c r="FFL216" s="15"/>
      <c r="FFM216" s="15"/>
      <c r="FFN216" s="15"/>
      <c r="FFO216" s="15"/>
      <c r="FFP216" s="15"/>
      <c r="FFQ216" s="15"/>
      <c r="FFR216" s="15"/>
      <c r="FFS216" s="15"/>
      <c r="FFT216" s="15"/>
      <c r="FFU216" s="15"/>
      <c r="FFV216" s="15"/>
      <c r="FFW216" s="15"/>
      <c r="FFX216" s="15"/>
      <c r="FFY216" s="15"/>
      <c r="FFZ216" s="15"/>
      <c r="FGA216" s="15"/>
      <c r="FGB216" s="15"/>
      <c r="FGC216" s="15"/>
      <c r="FGD216" s="15"/>
      <c r="FGE216" s="15"/>
      <c r="FGF216" s="15"/>
      <c r="FGG216" s="15"/>
      <c r="FGH216" s="15"/>
      <c r="FGI216" s="15"/>
      <c r="FGJ216" s="15"/>
      <c r="FGK216" s="15"/>
      <c r="FGL216" s="15"/>
      <c r="FGM216" s="15"/>
      <c r="FGN216" s="15"/>
      <c r="FGO216" s="15"/>
      <c r="FGP216" s="15"/>
      <c r="FGQ216" s="15"/>
      <c r="FGR216" s="15"/>
      <c r="FGS216" s="15"/>
      <c r="FGT216" s="15"/>
      <c r="FGU216" s="15"/>
      <c r="FGV216" s="15"/>
      <c r="FGW216" s="15"/>
      <c r="FGX216" s="15"/>
      <c r="FGY216" s="15"/>
      <c r="FGZ216" s="15"/>
      <c r="FHA216" s="15"/>
      <c r="FHB216" s="15"/>
      <c r="FHC216" s="15"/>
      <c r="FHD216" s="15"/>
      <c r="FHE216" s="15"/>
      <c r="FHF216" s="15"/>
      <c r="FHG216" s="15"/>
      <c r="FHH216" s="15"/>
      <c r="FHI216" s="15"/>
      <c r="FHJ216" s="15"/>
      <c r="FHK216" s="15"/>
      <c r="FHL216" s="15"/>
      <c r="FHM216" s="15"/>
      <c r="FHN216" s="15"/>
      <c r="FHO216" s="15"/>
      <c r="FHP216" s="15"/>
      <c r="FHQ216" s="15"/>
      <c r="FHR216" s="15"/>
      <c r="FHS216" s="15"/>
      <c r="FHT216" s="15"/>
      <c r="FHU216" s="15"/>
      <c r="FHV216" s="15"/>
      <c r="FHW216" s="15"/>
      <c r="FHX216" s="15"/>
      <c r="FHY216" s="15"/>
      <c r="FHZ216" s="15"/>
      <c r="FIA216" s="15"/>
      <c r="FIB216" s="15"/>
      <c r="FIC216" s="15"/>
      <c r="FID216" s="15"/>
      <c r="FIE216" s="15"/>
      <c r="FIF216" s="15"/>
      <c r="FIG216" s="15"/>
      <c r="FIH216" s="15"/>
      <c r="FII216" s="15"/>
      <c r="FIJ216" s="15"/>
      <c r="FIK216" s="15"/>
      <c r="FIL216" s="15"/>
      <c r="FIM216" s="15"/>
      <c r="FIN216" s="15"/>
      <c r="FIO216" s="15"/>
      <c r="FIP216" s="15"/>
      <c r="FIQ216" s="15"/>
      <c r="FIR216" s="15"/>
      <c r="FIS216" s="15"/>
      <c r="FIT216" s="15"/>
      <c r="FIU216" s="15"/>
      <c r="FIV216" s="15"/>
      <c r="FIW216" s="15"/>
      <c r="FIX216" s="15"/>
      <c r="FIY216" s="15"/>
      <c r="FIZ216" s="15"/>
      <c r="FJA216" s="15"/>
      <c r="FJB216" s="15"/>
      <c r="FJC216" s="15"/>
      <c r="FJD216" s="15"/>
      <c r="FJE216" s="15"/>
      <c r="FJF216" s="15"/>
      <c r="FJG216" s="15"/>
      <c r="FJH216" s="15"/>
      <c r="FJI216" s="15"/>
      <c r="FJJ216" s="15"/>
      <c r="FJK216" s="15"/>
      <c r="FJL216" s="15"/>
      <c r="FJM216" s="15"/>
      <c r="FJN216" s="15"/>
      <c r="FJO216" s="15"/>
      <c r="FJP216" s="15"/>
      <c r="FJQ216" s="15"/>
      <c r="FJR216" s="15"/>
      <c r="FJS216" s="15"/>
      <c r="FJT216" s="15"/>
      <c r="FJU216" s="15"/>
      <c r="FJV216" s="15"/>
      <c r="FJW216" s="15"/>
      <c r="FJX216" s="15"/>
      <c r="FJY216" s="15"/>
      <c r="FJZ216" s="15"/>
      <c r="FKA216" s="15"/>
      <c r="FKB216" s="15"/>
      <c r="FKC216" s="15"/>
      <c r="FKD216" s="15"/>
      <c r="FKE216" s="15"/>
      <c r="FKF216" s="15"/>
      <c r="FKG216" s="15"/>
      <c r="FKH216" s="15"/>
      <c r="FKI216" s="15"/>
      <c r="FKJ216" s="15"/>
      <c r="FKK216" s="15"/>
      <c r="FKL216" s="15"/>
      <c r="FKM216" s="15"/>
      <c r="FKN216" s="15"/>
      <c r="FKO216" s="15"/>
      <c r="FKP216" s="15"/>
      <c r="FKQ216" s="15"/>
      <c r="FKR216" s="15"/>
      <c r="FKS216" s="15"/>
      <c r="FKT216" s="15"/>
      <c r="FKU216" s="15"/>
      <c r="FKV216" s="15"/>
      <c r="FKW216" s="15"/>
      <c r="FKX216" s="15"/>
      <c r="FKY216" s="15"/>
      <c r="FKZ216" s="15"/>
      <c r="FLA216" s="15"/>
      <c r="FLB216" s="15"/>
      <c r="FLC216" s="15"/>
      <c r="FLD216" s="15"/>
      <c r="FLE216" s="15"/>
      <c r="FLF216" s="15"/>
      <c r="FLG216" s="15"/>
      <c r="FLH216" s="15"/>
      <c r="FLI216" s="15"/>
      <c r="FLJ216" s="15"/>
      <c r="FLK216" s="15"/>
      <c r="FLL216" s="15"/>
      <c r="FLM216" s="15"/>
      <c r="FLN216" s="15"/>
      <c r="FLO216" s="15"/>
      <c r="FLP216" s="15"/>
      <c r="FLQ216" s="15"/>
      <c r="FLR216" s="15"/>
      <c r="FLS216" s="15"/>
      <c r="FLT216" s="15"/>
      <c r="FLU216" s="15"/>
      <c r="FLV216" s="15"/>
      <c r="FLW216" s="15"/>
      <c r="FLX216" s="15"/>
      <c r="FLY216" s="15"/>
      <c r="FLZ216" s="15"/>
      <c r="FMA216" s="15"/>
      <c r="FMB216" s="15"/>
      <c r="FMC216" s="15"/>
      <c r="FMD216" s="15"/>
      <c r="FME216" s="15"/>
      <c r="FMF216" s="15"/>
      <c r="FMG216" s="15"/>
      <c r="FMH216" s="15"/>
      <c r="FMI216" s="15"/>
      <c r="FMJ216" s="15"/>
      <c r="FMK216" s="15"/>
      <c r="FML216" s="15"/>
      <c r="FMM216" s="15"/>
      <c r="FMN216" s="15"/>
      <c r="FMO216" s="15"/>
      <c r="FMP216" s="15"/>
      <c r="FMQ216" s="15"/>
      <c r="FMR216" s="15"/>
      <c r="FMS216" s="15"/>
      <c r="FMT216" s="15"/>
      <c r="FMU216" s="15"/>
      <c r="FMV216" s="15"/>
      <c r="FMW216" s="15"/>
      <c r="FMX216" s="15"/>
      <c r="FMY216" s="15"/>
      <c r="FMZ216" s="15"/>
      <c r="FNA216" s="15"/>
      <c r="FNB216" s="15"/>
      <c r="FNC216" s="15"/>
      <c r="FND216" s="15"/>
      <c r="FNE216" s="15"/>
      <c r="FNF216" s="15"/>
      <c r="FNG216" s="15"/>
      <c r="FNH216" s="15"/>
      <c r="FNI216" s="15"/>
      <c r="FNJ216" s="15"/>
      <c r="FNK216" s="15"/>
      <c r="FNL216" s="15"/>
      <c r="FNM216" s="15"/>
      <c r="FNN216" s="15"/>
      <c r="FNO216" s="15"/>
      <c r="FNP216" s="15"/>
      <c r="FNQ216" s="15"/>
      <c r="FNR216" s="15"/>
      <c r="FNS216" s="15"/>
      <c r="FNT216" s="15"/>
      <c r="FNU216" s="15"/>
      <c r="FNV216" s="15"/>
      <c r="FNW216" s="15"/>
      <c r="FNX216" s="15"/>
      <c r="FNY216" s="15"/>
      <c r="FNZ216" s="15"/>
      <c r="FOA216" s="15"/>
      <c r="FOB216" s="15"/>
      <c r="FOC216" s="15"/>
      <c r="FOD216" s="15"/>
      <c r="FOE216" s="15"/>
      <c r="FOF216" s="15"/>
      <c r="FOG216" s="15"/>
      <c r="FOH216" s="15"/>
      <c r="FOI216" s="15"/>
      <c r="FOJ216" s="15"/>
      <c r="FOK216" s="15"/>
      <c r="FOL216" s="15"/>
      <c r="FOM216" s="15"/>
      <c r="FON216" s="15"/>
      <c r="FOO216" s="15"/>
      <c r="FOP216" s="15"/>
      <c r="FOQ216" s="15"/>
      <c r="FOR216" s="15"/>
      <c r="FOS216" s="15"/>
      <c r="FOT216" s="15"/>
      <c r="FOU216" s="15"/>
      <c r="FOV216" s="15"/>
      <c r="FOW216" s="15"/>
      <c r="FOX216" s="15"/>
      <c r="FOY216" s="15"/>
      <c r="FOZ216" s="15"/>
      <c r="FPA216" s="15"/>
      <c r="FPB216" s="15"/>
      <c r="FPC216" s="15"/>
      <c r="FPD216" s="15"/>
      <c r="FPE216" s="15"/>
      <c r="FPF216" s="15"/>
      <c r="FPG216" s="15"/>
      <c r="FPH216" s="15"/>
      <c r="FPI216" s="15"/>
      <c r="FPJ216" s="15"/>
      <c r="FPK216" s="15"/>
      <c r="FPL216" s="15"/>
      <c r="FPM216" s="15"/>
      <c r="FPN216" s="15"/>
      <c r="FPO216" s="15"/>
      <c r="FPP216" s="15"/>
      <c r="FPQ216" s="15"/>
      <c r="FPR216" s="15"/>
      <c r="FPS216" s="15"/>
      <c r="FPT216" s="15"/>
      <c r="FPU216" s="15"/>
      <c r="FPV216" s="15"/>
      <c r="FPW216" s="15"/>
      <c r="FPX216" s="15"/>
      <c r="FPY216" s="15"/>
      <c r="FPZ216" s="15"/>
      <c r="FQA216" s="15"/>
      <c r="FQB216" s="15"/>
      <c r="FQC216" s="15"/>
      <c r="FQD216" s="15"/>
      <c r="FQE216" s="15"/>
      <c r="FQF216" s="15"/>
      <c r="FQG216" s="15"/>
      <c r="FQH216" s="15"/>
      <c r="FQI216" s="15"/>
      <c r="FQJ216" s="15"/>
      <c r="FQK216" s="15"/>
      <c r="FQL216" s="15"/>
      <c r="FQM216" s="15"/>
      <c r="FQN216" s="15"/>
      <c r="FQO216" s="15"/>
      <c r="FQP216" s="15"/>
      <c r="FQQ216" s="15"/>
      <c r="FQR216" s="15"/>
      <c r="FQS216" s="15"/>
      <c r="FQT216" s="15"/>
      <c r="FQU216" s="15"/>
      <c r="FQV216" s="15"/>
      <c r="FQW216" s="15"/>
      <c r="FQX216" s="15"/>
      <c r="FQY216" s="15"/>
      <c r="FQZ216" s="15"/>
      <c r="FRA216" s="15"/>
      <c r="FRB216" s="15"/>
      <c r="FRC216" s="15"/>
      <c r="FRD216" s="15"/>
      <c r="FRE216" s="15"/>
      <c r="FRF216" s="15"/>
      <c r="FRG216" s="15"/>
      <c r="FRH216" s="15"/>
      <c r="FRI216" s="15"/>
      <c r="FRJ216" s="15"/>
      <c r="FRK216" s="15"/>
      <c r="FRL216" s="15"/>
      <c r="FRM216" s="15"/>
      <c r="FRN216" s="15"/>
      <c r="FRO216" s="15"/>
      <c r="FRP216" s="15"/>
      <c r="FRQ216" s="15"/>
      <c r="FRR216" s="15"/>
      <c r="FRS216" s="15"/>
      <c r="FRT216" s="15"/>
      <c r="FRU216" s="15"/>
      <c r="FRV216" s="15"/>
      <c r="FRW216" s="15"/>
      <c r="FRX216" s="15"/>
      <c r="FRY216" s="15"/>
      <c r="FRZ216" s="15"/>
      <c r="FSA216" s="15"/>
      <c r="FSB216" s="15"/>
      <c r="FSC216" s="15"/>
      <c r="FSD216" s="15"/>
      <c r="FSE216" s="15"/>
      <c r="FSF216" s="15"/>
      <c r="FSG216" s="15"/>
      <c r="FSH216" s="15"/>
      <c r="FSI216" s="15"/>
      <c r="FSJ216" s="15"/>
      <c r="FSK216" s="15"/>
      <c r="FSL216" s="15"/>
      <c r="FSM216" s="15"/>
      <c r="FSN216" s="15"/>
      <c r="FSO216" s="15"/>
      <c r="FSP216" s="15"/>
      <c r="FSQ216" s="15"/>
      <c r="FSR216" s="15"/>
      <c r="FSS216" s="15"/>
      <c r="FST216" s="15"/>
      <c r="FSU216" s="15"/>
      <c r="FSV216" s="15"/>
      <c r="FSW216" s="15"/>
      <c r="FSX216" s="15"/>
      <c r="FSY216" s="15"/>
      <c r="FSZ216" s="15"/>
      <c r="FTA216" s="15"/>
      <c r="FTB216" s="15"/>
      <c r="FTC216" s="15"/>
      <c r="FTD216" s="15"/>
      <c r="FTE216" s="15"/>
      <c r="FTF216" s="15"/>
      <c r="FTG216" s="15"/>
      <c r="FTH216" s="15"/>
      <c r="FTI216" s="15"/>
      <c r="FTJ216" s="15"/>
      <c r="FTK216" s="15"/>
      <c r="FTL216" s="15"/>
      <c r="FTM216" s="15"/>
      <c r="FTN216" s="15"/>
      <c r="FTO216" s="15"/>
      <c r="FTP216" s="15"/>
      <c r="FTQ216" s="15"/>
      <c r="FTR216" s="15"/>
      <c r="FTS216" s="15"/>
      <c r="FTT216" s="15"/>
      <c r="FTU216" s="15"/>
      <c r="FTV216" s="15"/>
      <c r="FTW216" s="15"/>
      <c r="FTX216" s="15"/>
      <c r="FTY216" s="15"/>
      <c r="FTZ216" s="15"/>
      <c r="FUA216" s="15"/>
      <c r="FUB216" s="15"/>
      <c r="FUC216" s="15"/>
      <c r="FUD216" s="15"/>
      <c r="FUE216" s="15"/>
      <c r="FUF216" s="15"/>
      <c r="FUG216" s="15"/>
      <c r="FUH216" s="15"/>
      <c r="FUI216" s="15"/>
      <c r="FUJ216" s="15"/>
      <c r="FUK216" s="15"/>
      <c r="FUL216" s="15"/>
      <c r="FUM216" s="15"/>
      <c r="FUN216" s="15"/>
      <c r="FUO216" s="15"/>
      <c r="FUP216" s="15"/>
      <c r="FUQ216" s="15"/>
      <c r="FUR216" s="15"/>
      <c r="FUS216" s="15"/>
      <c r="FUT216" s="15"/>
      <c r="FUU216" s="15"/>
      <c r="FUV216" s="15"/>
      <c r="FUW216" s="15"/>
      <c r="FUX216" s="15"/>
      <c r="FUY216" s="15"/>
      <c r="FUZ216" s="15"/>
      <c r="FVA216" s="15"/>
      <c r="FVB216" s="15"/>
      <c r="FVC216" s="15"/>
      <c r="FVD216" s="15"/>
      <c r="FVE216" s="15"/>
      <c r="FVF216" s="15"/>
      <c r="FVG216" s="15"/>
      <c r="FVH216" s="15"/>
      <c r="FVI216" s="15"/>
      <c r="FVJ216" s="15"/>
      <c r="FVK216" s="15"/>
      <c r="FVL216" s="15"/>
      <c r="FVM216" s="15"/>
      <c r="FVN216" s="15"/>
      <c r="FVO216" s="15"/>
      <c r="FVP216" s="15"/>
      <c r="FVQ216" s="15"/>
      <c r="FVR216" s="15"/>
      <c r="FVS216" s="15"/>
      <c r="FVT216" s="15"/>
      <c r="FVU216" s="15"/>
      <c r="FVV216" s="15"/>
      <c r="FVW216" s="15"/>
      <c r="FVX216" s="15"/>
      <c r="FVY216" s="15"/>
      <c r="FVZ216" s="15"/>
      <c r="FWA216" s="15"/>
      <c r="FWB216" s="15"/>
      <c r="FWC216" s="15"/>
      <c r="FWD216" s="15"/>
      <c r="FWE216" s="15"/>
      <c r="FWF216" s="15"/>
      <c r="FWG216" s="15"/>
      <c r="FWH216" s="15"/>
      <c r="FWI216" s="15"/>
      <c r="FWJ216" s="15"/>
      <c r="FWK216" s="15"/>
      <c r="FWL216" s="15"/>
      <c r="FWM216" s="15"/>
      <c r="FWN216" s="15"/>
      <c r="FWO216" s="15"/>
      <c r="FWP216" s="15"/>
      <c r="FWQ216" s="15"/>
      <c r="FWR216" s="15"/>
      <c r="FWS216" s="15"/>
      <c r="FWT216" s="15"/>
      <c r="FWU216" s="15"/>
      <c r="FWV216" s="15"/>
      <c r="FWW216" s="15"/>
      <c r="FWX216" s="15"/>
      <c r="FWY216" s="15"/>
      <c r="FWZ216" s="15"/>
      <c r="FXA216" s="15"/>
      <c r="FXB216" s="15"/>
      <c r="FXC216" s="15"/>
      <c r="FXD216" s="15"/>
      <c r="FXE216" s="15"/>
      <c r="FXF216" s="15"/>
      <c r="FXG216" s="15"/>
      <c r="FXH216" s="15"/>
      <c r="FXI216" s="15"/>
      <c r="FXJ216" s="15"/>
      <c r="FXK216" s="15"/>
      <c r="FXL216" s="15"/>
      <c r="FXM216" s="15"/>
      <c r="FXN216" s="15"/>
      <c r="FXO216" s="15"/>
      <c r="FXP216" s="15"/>
      <c r="FXQ216" s="15"/>
      <c r="FXR216" s="15"/>
      <c r="FXS216" s="15"/>
      <c r="FXT216" s="15"/>
      <c r="FXU216" s="15"/>
      <c r="FXV216" s="15"/>
      <c r="FXW216" s="15"/>
      <c r="FXX216" s="15"/>
      <c r="FXY216" s="15"/>
      <c r="FXZ216" s="15"/>
      <c r="FYA216" s="15"/>
      <c r="FYB216" s="15"/>
      <c r="FYC216" s="15"/>
      <c r="FYD216" s="15"/>
      <c r="FYE216" s="15"/>
      <c r="FYF216" s="15"/>
      <c r="FYG216" s="15"/>
      <c r="FYH216" s="15"/>
      <c r="FYI216" s="15"/>
      <c r="FYJ216" s="15"/>
      <c r="FYK216" s="15"/>
      <c r="FYL216" s="15"/>
      <c r="FYM216" s="15"/>
      <c r="FYN216" s="15"/>
      <c r="FYO216" s="15"/>
      <c r="FYP216" s="15"/>
      <c r="FYQ216" s="15"/>
      <c r="FYR216" s="15"/>
      <c r="FYS216" s="15"/>
      <c r="FYT216" s="15"/>
      <c r="FYU216" s="15"/>
      <c r="FYV216" s="15"/>
      <c r="FYW216" s="15"/>
      <c r="FYX216" s="15"/>
      <c r="FYY216" s="15"/>
      <c r="FYZ216" s="15"/>
      <c r="FZA216" s="15"/>
      <c r="FZB216" s="15"/>
      <c r="FZC216" s="15"/>
      <c r="FZD216" s="15"/>
      <c r="FZE216" s="15"/>
      <c r="FZF216" s="15"/>
      <c r="FZG216" s="15"/>
      <c r="FZH216" s="15"/>
      <c r="FZI216" s="15"/>
      <c r="FZJ216" s="15"/>
      <c r="FZK216" s="15"/>
      <c r="FZL216" s="15"/>
      <c r="FZM216" s="15"/>
      <c r="FZN216" s="15"/>
      <c r="FZO216" s="15"/>
      <c r="FZP216" s="15"/>
      <c r="FZQ216" s="15"/>
      <c r="FZR216" s="15"/>
      <c r="FZS216" s="15"/>
      <c r="FZT216" s="15"/>
      <c r="FZU216" s="15"/>
      <c r="FZV216" s="15"/>
      <c r="FZW216" s="15"/>
      <c r="FZX216" s="15"/>
      <c r="FZY216" s="15"/>
      <c r="FZZ216" s="15"/>
      <c r="GAA216" s="15"/>
      <c r="GAB216" s="15"/>
      <c r="GAC216" s="15"/>
      <c r="GAD216" s="15"/>
      <c r="GAE216" s="15"/>
      <c r="GAF216" s="15"/>
      <c r="GAG216" s="15"/>
      <c r="GAH216" s="15"/>
      <c r="GAI216" s="15"/>
      <c r="GAJ216" s="15"/>
      <c r="GAK216" s="15"/>
      <c r="GAL216" s="15"/>
      <c r="GAM216" s="15"/>
      <c r="GAN216" s="15"/>
      <c r="GAO216" s="15"/>
      <c r="GAP216" s="15"/>
      <c r="GAQ216" s="15"/>
      <c r="GAR216" s="15"/>
      <c r="GAS216" s="15"/>
      <c r="GAT216" s="15"/>
      <c r="GAU216" s="15"/>
      <c r="GAV216" s="15"/>
      <c r="GAW216" s="15"/>
      <c r="GAX216" s="15"/>
      <c r="GAY216" s="15"/>
      <c r="GAZ216" s="15"/>
      <c r="GBA216" s="15"/>
      <c r="GBB216" s="15"/>
      <c r="GBC216" s="15"/>
      <c r="GBD216" s="15"/>
      <c r="GBE216" s="15"/>
      <c r="GBF216" s="15"/>
      <c r="GBG216" s="15"/>
      <c r="GBH216" s="15"/>
      <c r="GBI216" s="15"/>
      <c r="GBJ216" s="15"/>
      <c r="GBK216" s="15"/>
      <c r="GBL216" s="15"/>
      <c r="GBM216" s="15"/>
      <c r="GBN216" s="15"/>
      <c r="GBO216" s="15"/>
      <c r="GBP216" s="15"/>
      <c r="GBQ216" s="15"/>
      <c r="GBR216" s="15"/>
      <c r="GBS216" s="15"/>
      <c r="GBT216" s="15"/>
      <c r="GBU216" s="15"/>
      <c r="GBV216" s="15"/>
      <c r="GBW216" s="15"/>
      <c r="GBX216" s="15"/>
      <c r="GBY216" s="15"/>
      <c r="GBZ216" s="15"/>
      <c r="GCA216" s="15"/>
      <c r="GCB216" s="15"/>
      <c r="GCC216" s="15"/>
      <c r="GCD216" s="15"/>
      <c r="GCE216" s="15"/>
      <c r="GCF216" s="15"/>
      <c r="GCG216" s="15"/>
      <c r="GCH216" s="15"/>
      <c r="GCI216" s="15"/>
      <c r="GCJ216" s="15"/>
      <c r="GCK216" s="15"/>
      <c r="GCL216" s="15"/>
      <c r="GCM216" s="15"/>
      <c r="GCN216" s="15"/>
      <c r="GCO216" s="15"/>
      <c r="GCP216" s="15"/>
      <c r="GCQ216" s="15"/>
      <c r="GCR216" s="15"/>
      <c r="GCS216" s="15"/>
      <c r="GCT216" s="15"/>
      <c r="GCU216" s="15"/>
      <c r="GCV216" s="15"/>
      <c r="GCW216" s="15"/>
      <c r="GCX216" s="15"/>
      <c r="GCY216" s="15"/>
      <c r="GCZ216" s="15"/>
      <c r="GDA216" s="15"/>
      <c r="GDB216" s="15"/>
      <c r="GDC216" s="15"/>
      <c r="GDD216" s="15"/>
      <c r="GDE216" s="15"/>
      <c r="GDF216" s="15"/>
      <c r="GDG216" s="15"/>
      <c r="GDH216" s="15"/>
      <c r="GDI216" s="15"/>
      <c r="GDJ216" s="15"/>
      <c r="GDK216" s="15"/>
      <c r="GDL216" s="15"/>
      <c r="GDM216" s="15"/>
      <c r="GDN216" s="15"/>
      <c r="GDO216" s="15"/>
      <c r="GDP216" s="15"/>
      <c r="GDQ216" s="15"/>
      <c r="GDR216" s="15"/>
      <c r="GDS216" s="15"/>
      <c r="GDT216" s="15"/>
      <c r="GDU216" s="15"/>
      <c r="GDV216" s="15"/>
      <c r="GDW216" s="15"/>
      <c r="GDX216" s="15"/>
      <c r="GDY216" s="15"/>
      <c r="GDZ216" s="15"/>
      <c r="GEA216" s="15"/>
      <c r="GEB216" s="15"/>
      <c r="GEC216" s="15"/>
      <c r="GED216" s="15"/>
      <c r="GEE216" s="15"/>
      <c r="GEF216" s="15"/>
      <c r="GEG216" s="15"/>
      <c r="GEH216" s="15"/>
      <c r="GEI216" s="15"/>
      <c r="GEJ216" s="15"/>
      <c r="GEK216" s="15"/>
      <c r="GEL216" s="15"/>
      <c r="GEM216" s="15"/>
      <c r="GEN216" s="15"/>
      <c r="GEO216" s="15"/>
      <c r="GEP216" s="15"/>
      <c r="GEQ216" s="15"/>
      <c r="GER216" s="15"/>
      <c r="GES216" s="15"/>
      <c r="GET216" s="15"/>
      <c r="GEU216" s="15"/>
      <c r="GEV216" s="15"/>
      <c r="GEW216" s="15"/>
      <c r="GEX216" s="15"/>
      <c r="GEY216" s="15"/>
      <c r="GEZ216" s="15"/>
      <c r="GFA216" s="15"/>
      <c r="GFB216" s="15"/>
      <c r="GFC216" s="15"/>
      <c r="GFD216" s="15"/>
      <c r="GFE216" s="15"/>
      <c r="GFF216" s="15"/>
      <c r="GFG216" s="15"/>
      <c r="GFH216" s="15"/>
      <c r="GFI216" s="15"/>
      <c r="GFJ216" s="15"/>
      <c r="GFK216" s="15"/>
      <c r="GFL216" s="15"/>
      <c r="GFM216" s="15"/>
      <c r="GFN216" s="15"/>
      <c r="GFO216" s="15"/>
      <c r="GFP216" s="15"/>
      <c r="GFQ216" s="15"/>
      <c r="GFR216" s="15"/>
      <c r="GFS216" s="15"/>
      <c r="GFT216" s="15"/>
      <c r="GFU216" s="15"/>
      <c r="GFV216" s="15"/>
      <c r="GFW216" s="15"/>
      <c r="GFX216" s="15"/>
      <c r="GFY216" s="15"/>
      <c r="GFZ216" s="15"/>
      <c r="GGA216" s="15"/>
      <c r="GGB216" s="15"/>
      <c r="GGC216" s="15"/>
      <c r="GGD216" s="15"/>
      <c r="GGE216" s="15"/>
      <c r="GGF216" s="15"/>
      <c r="GGG216" s="15"/>
      <c r="GGH216" s="15"/>
      <c r="GGI216" s="15"/>
      <c r="GGJ216" s="15"/>
      <c r="GGK216" s="15"/>
      <c r="GGL216" s="15"/>
      <c r="GGM216" s="15"/>
      <c r="GGN216" s="15"/>
      <c r="GGO216" s="15"/>
      <c r="GGP216" s="15"/>
      <c r="GGQ216" s="15"/>
      <c r="GGR216" s="15"/>
      <c r="GGS216" s="15"/>
      <c r="GGT216" s="15"/>
      <c r="GGU216" s="15"/>
      <c r="GGV216" s="15"/>
      <c r="GGW216" s="15"/>
      <c r="GGX216" s="15"/>
      <c r="GGY216" s="15"/>
      <c r="GGZ216" s="15"/>
      <c r="GHA216" s="15"/>
      <c r="GHB216" s="15"/>
      <c r="GHC216" s="15"/>
      <c r="GHD216" s="15"/>
      <c r="GHE216" s="15"/>
      <c r="GHF216" s="15"/>
      <c r="GHG216" s="15"/>
      <c r="GHH216" s="15"/>
      <c r="GHI216" s="15"/>
      <c r="GHJ216" s="15"/>
      <c r="GHK216" s="15"/>
      <c r="GHL216" s="15"/>
      <c r="GHM216" s="15"/>
      <c r="GHN216" s="15"/>
      <c r="GHO216" s="15"/>
      <c r="GHP216" s="15"/>
      <c r="GHQ216" s="15"/>
      <c r="GHR216" s="15"/>
      <c r="GHS216" s="15"/>
      <c r="GHT216" s="15"/>
      <c r="GHU216" s="15"/>
      <c r="GHV216" s="15"/>
      <c r="GHW216" s="15"/>
      <c r="GHX216" s="15"/>
      <c r="GHY216" s="15"/>
      <c r="GHZ216" s="15"/>
      <c r="GIA216" s="15"/>
      <c r="GIB216" s="15"/>
      <c r="GIC216" s="15"/>
      <c r="GID216" s="15"/>
      <c r="GIE216" s="15"/>
      <c r="GIF216" s="15"/>
      <c r="GIG216" s="15"/>
      <c r="GIH216" s="15"/>
      <c r="GII216" s="15"/>
      <c r="GIJ216" s="15"/>
      <c r="GIK216" s="15"/>
      <c r="GIL216" s="15"/>
      <c r="GIM216" s="15"/>
      <c r="GIN216" s="15"/>
      <c r="GIO216" s="15"/>
      <c r="GIP216" s="15"/>
      <c r="GIQ216" s="15"/>
      <c r="GIR216" s="15"/>
      <c r="GIS216" s="15"/>
      <c r="GIT216" s="15"/>
      <c r="GIU216" s="15"/>
      <c r="GIV216" s="15"/>
      <c r="GIW216" s="15"/>
      <c r="GIX216" s="15"/>
      <c r="GIY216" s="15"/>
      <c r="GIZ216" s="15"/>
      <c r="GJA216" s="15"/>
      <c r="GJB216" s="15"/>
      <c r="GJC216" s="15"/>
      <c r="GJD216" s="15"/>
      <c r="GJE216" s="15"/>
      <c r="GJF216" s="15"/>
      <c r="GJG216" s="15"/>
      <c r="GJH216" s="15"/>
      <c r="GJI216" s="15"/>
      <c r="GJJ216" s="15"/>
      <c r="GJK216" s="15"/>
      <c r="GJL216" s="15"/>
      <c r="GJM216" s="15"/>
      <c r="GJN216" s="15"/>
      <c r="GJO216" s="15"/>
      <c r="GJP216" s="15"/>
      <c r="GJQ216" s="15"/>
      <c r="GJR216" s="15"/>
      <c r="GJS216" s="15"/>
      <c r="GJT216" s="15"/>
      <c r="GJU216" s="15"/>
      <c r="GJV216" s="15"/>
      <c r="GJW216" s="15"/>
      <c r="GJX216" s="15"/>
      <c r="GJY216" s="15"/>
      <c r="GJZ216" s="15"/>
      <c r="GKA216" s="15"/>
      <c r="GKB216" s="15"/>
      <c r="GKC216" s="15"/>
      <c r="GKD216" s="15"/>
      <c r="GKE216" s="15"/>
      <c r="GKF216" s="15"/>
      <c r="GKG216" s="15"/>
      <c r="GKH216" s="15"/>
      <c r="GKI216" s="15"/>
      <c r="GKJ216" s="15"/>
      <c r="GKK216" s="15"/>
      <c r="GKL216" s="15"/>
      <c r="GKM216" s="15"/>
      <c r="GKN216" s="15"/>
      <c r="GKO216" s="15"/>
      <c r="GKP216" s="15"/>
      <c r="GKQ216" s="15"/>
      <c r="GKR216" s="15"/>
      <c r="GKS216" s="15"/>
      <c r="GKT216" s="15"/>
      <c r="GKU216" s="15"/>
      <c r="GKV216" s="15"/>
      <c r="GKW216" s="15"/>
      <c r="GKX216" s="15"/>
      <c r="GKY216" s="15"/>
      <c r="GKZ216" s="15"/>
      <c r="GLA216" s="15"/>
      <c r="GLB216" s="15"/>
      <c r="GLC216" s="15"/>
      <c r="GLD216" s="15"/>
      <c r="GLE216" s="15"/>
      <c r="GLF216" s="15"/>
      <c r="GLG216" s="15"/>
      <c r="GLH216" s="15"/>
      <c r="GLI216" s="15"/>
      <c r="GLJ216" s="15"/>
      <c r="GLK216" s="15"/>
      <c r="GLL216" s="15"/>
      <c r="GLM216" s="15"/>
      <c r="GLN216" s="15"/>
      <c r="GLO216" s="15"/>
      <c r="GLP216" s="15"/>
      <c r="GLQ216" s="15"/>
      <c r="GLR216" s="15"/>
      <c r="GLS216" s="15"/>
      <c r="GLT216" s="15"/>
      <c r="GLU216" s="15"/>
      <c r="GLV216" s="15"/>
      <c r="GLW216" s="15"/>
      <c r="GLX216" s="15"/>
      <c r="GLY216" s="15"/>
      <c r="GLZ216" s="15"/>
      <c r="GMA216" s="15"/>
      <c r="GMB216" s="15"/>
      <c r="GMC216" s="15"/>
      <c r="GMD216" s="15"/>
      <c r="GME216" s="15"/>
      <c r="GMF216" s="15"/>
      <c r="GMG216" s="15"/>
      <c r="GMH216" s="15"/>
      <c r="GMI216" s="15"/>
      <c r="GMJ216" s="15"/>
      <c r="GMK216" s="15"/>
      <c r="GML216" s="15"/>
      <c r="GMM216" s="15"/>
      <c r="GMN216" s="15"/>
      <c r="GMO216" s="15"/>
      <c r="GMP216" s="15"/>
      <c r="GMQ216" s="15"/>
      <c r="GMR216" s="15"/>
      <c r="GMS216" s="15"/>
      <c r="GMT216" s="15"/>
      <c r="GMU216" s="15"/>
      <c r="GMV216" s="15"/>
      <c r="GMW216" s="15"/>
      <c r="GMX216" s="15"/>
      <c r="GMY216" s="15"/>
      <c r="GMZ216" s="15"/>
      <c r="GNA216" s="15"/>
      <c r="GNB216" s="15"/>
      <c r="GNC216" s="15"/>
      <c r="GND216" s="15"/>
      <c r="GNE216" s="15"/>
      <c r="GNF216" s="15"/>
      <c r="GNG216" s="15"/>
      <c r="GNH216" s="15"/>
      <c r="GNI216" s="15"/>
      <c r="GNJ216" s="15"/>
      <c r="GNK216" s="15"/>
      <c r="GNL216" s="15"/>
      <c r="GNM216" s="15"/>
      <c r="GNN216" s="15"/>
      <c r="GNO216" s="15"/>
      <c r="GNP216" s="15"/>
      <c r="GNQ216" s="15"/>
      <c r="GNR216" s="15"/>
      <c r="GNS216" s="15"/>
      <c r="GNT216" s="15"/>
      <c r="GNU216" s="15"/>
      <c r="GNV216" s="15"/>
      <c r="GNW216" s="15"/>
      <c r="GNX216" s="15"/>
      <c r="GNY216" s="15"/>
      <c r="GNZ216" s="15"/>
      <c r="GOA216" s="15"/>
      <c r="GOB216" s="15"/>
      <c r="GOC216" s="15"/>
      <c r="GOD216" s="15"/>
      <c r="GOE216" s="15"/>
      <c r="GOF216" s="15"/>
      <c r="GOG216" s="15"/>
      <c r="GOH216" s="15"/>
      <c r="GOI216" s="15"/>
      <c r="GOJ216" s="15"/>
      <c r="GOK216" s="15"/>
      <c r="GOL216" s="15"/>
      <c r="GOM216" s="15"/>
      <c r="GON216" s="15"/>
      <c r="GOO216" s="15"/>
      <c r="GOP216" s="15"/>
      <c r="GOQ216" s="15"/>
      <c r="GOR216" s="15"/>
      <c r="GOS216" s="15"/>
      <c r="GOT216" s="15"/>
      <c r="GOU216" s="15"/>
      <c r="GOV216" s="15"/>
      <c r="GOW216" s="15"/>
      <c r="GOX216" s="15"/>
      <c r="GOY216" s="15"/>
      <c r="GOZ216" s="15"/>
      <c r="GPA216" s="15"/>
      <c r="GPB216" s="15"/>
      <c r="GPC216" s="15"/>
      <c r="GPD216" s="15"/>
      <c r="GPE216" s="15"/>
      <c r="GPF216" s="15"/>
      <c r="GPG216" s="15"/>
      <c r="GPH216" s="15"/>
      <c r="GPI216" s="15"/>
      <c r="GPJ216" s="15"/>
      <c r="GPK216" s="15"/>
      <c r="GPL216" s="15"/>
      <c r="GPM216" s="15"/>
      <c r="GPN216" s="15"/>
      <c r="GPO216" s="15"/>
      <c r="GPP216" s="15"/>
      <c r="GPQ216" s="15"/>
      <c r="GPR216" s="15"/>
      <c r="GPS216" s="15"/>
      <c r="GPT216" s="15"/>
      <c r="GPU216" s="15"/>
      <c r="GPV216" s="15"/>
      <c r="GPW216" s="15"/>
      <c r="GPX216" s="15"/>
      <c r="GPY216" s="15"/>
      <c r="GPZ216" s="15"/>
      <c r="GQA216" s="15"/>
      <c r="GQB216" s="15"/>
      <c r="GQC216" s="15"/>
      <c r="GQD216" s="15"/>
      <c r="GQE216" s="15"/>
      <c r="GQF216" s="15"/>
      <c r="GQG216" s="15"/>
      <c r="GQH216" s="15"/>
      <c r="GQI216" s="15"/>
      <c r="GQJ216" s="15"/>
      <c r="GQK216" s="15"/>
      <c r="GQL216" s="15"/>
      <c r="GQM216" s="15"/>
      <c r="GQN216" s="15"/>
      <c r="GQO216" s="15"/>
      <c r="GQP216" s="15"/>
      <c r="GQQ216" s="15"/>
      <c r="GQR216" s="15"/>
      <c r="GQS216" s="15"/>
      <c r="GQT216" s="15"/>
      <c r="GQU216" s="15"/>
      <c r="GQV216" s="15"/>
      <c r="GQW216" s="15"/>
      <c r="GQX216" s="15"/>
      <c r="GQY216" s="15"/>
      <c r="GQZ216" s="15"/>
      <c r="GRA216" s="15"/>
      <c r="GRB216" s="15"/>
      <c r="GRC216" s="15"/>
      <c r="GRD216" s="15"/>
      <c r="GRE216" s="15"/>
      <c r="GRF216" s="15"/>
      <c r="GRG216" s="15"/>
      <c r="GRH216" s="15"/>
      <c r="GRI216" s="15"/>
      <c r="GRJ216" s="15"/>
      <c r="GRK216" s="15"/>
      <c r="GRL216" s="15"/>
      <c r="GRM216" s="15"/>
      <c r="GRN216" s="15"/>
      <c r="GRO216" s="15"/>
      <c r="GRP216" s="15"/>
      <c r="GRQ216" s="15"/>
      <c r="GRR216" s="15"/>
      <c r="GRS216" s="15"/>
      <c r="GRT216" s="15"/>
      <c r="GRU216" s="15"/>
      <c r="GRV216" s="15"/>
      <c r="GRW216" s="15"/>
      <c r="GRX216" s="15"/>
      <c r="GRY216" s="15"/>
      <c r="GRZ216" s="15"/>
      <c r="GSA216" s="15"/>
      <c r="GSB216" s="15"/>
      <c r="GSC216" s="15"/>
      <c r="GSD216" s="15"/>
      <c r="GSE216" s="15"/>
      <c r="GSF216" s="15"/>
      <c r="GSG216" s="15"/>
      <c r="GSH216" s="15"/>
      <c r="GSI216" s="15"/>
      <c r="GSJ216" s="15"/>
      <c r="GSK216" s="15"/>
      <c r="GSL216" s="15"/>
      <c r="GSM216" s="15"/>
      <c r="GSN216" s="15"/>
      <c r="GSO216" s="15"/>
      <c r="GSP216" s="15"/>
      <c r="GSQ216" s="15"/>
      <c r="GSR216" s="15"/>
      <c r="GSS216" s="15"/>
      <c r="GST216" s="15"/>
      <c r="GSU216" s="15"/>
      <c r="GSV216" s="15"/>
      <c r="GSW216" s="15"/>
      <c r="GSX216" s="15"/>
      <c r="GSY216" s="15"/>
      <c r="GSZ216" s="15"/>
      <c r="GTA216" s="15"/>
      <c r="GTB216" s="15"/>
      <c r="GTC216" s="15"/>
      <c r="GTD216" s="15"/>
      <c r="GTE216" s="15"/>
      <c r="GTF216" s="15"/>
      <c r="GTG216" s="15"/>
      <c r="GTH216" s="15"/>
      <c r="GTI216" s="15"/>
      <c r="GTJ216" s="15"/>
      <c r="GTK216" s="15"/>
      <c r="GTL216" s="15"/>
      <c r="GTM216" s="15"/>
      <c r="GTN216" s="15"/>
      <c r="GTO216" s="15"/>
      <c r="GTP216" s="15"/>
      <c r="GTQ216" s="15"/>
      <c r="GTR216" s="15"/>
      <c r="GTS216" s="15"/>
      <c r="GTT216" s="15"/>
      <c r="GTU216" s="15"/>
      <c r="GTV216" s="15"/>
      <c r="GTW216" s="15"/>
      <c r="GTX216" s="15"/>
      <c r="GTY216" s="15"/>
      <c r="GTZ216" s="15"/>
      <c r="GUA216" s="15"/>
      <c r="GUB216" s="15"/>
      <c r="GUC216" s="15"/>
      <c r="GUD216" s="15"/>
      <c r="GUE216" s="15"/>
      <c r="GUF216" s="15"/>
      <c r="GUG216" s="15"/>
      <c r="GUH216" s="15"/>
      <c r="GUI216" s="15"/>
      <c r="GUJ216" s="15"/>
      <c r="GUK216" s="15"/>
      <c r="GUL216" s="15"/>
      <c r="GUM216" s="15"/>
      <c r="GUN216" s="15"/>
      <c r="GUO216" s="15"/>
      <c r="GUP216" s="15"/>
      <c r="GUQ216" s="15"/>
      <c r="GUR216" s="15"/>
      <c r="GUS216" s="15"/>
      <c r="GUT216" s="15"/>
      <c r="GUU216" s="15"/>
      <c r="GUV216" s="15"/>
      <c r="GUW216" s="15"/>
      <c r="GUX216" s="15"/>
      <c r="GUY216" s="15"/>
      <c r="GUZ216" s="15"/>
      <c r="GVA216" s="15"/>
      <c r="GVB216" s="15"/>
      <c r="GVC216" s="15"/>
      <c r="GVD216" s="15"/>
      <c r="GVE216" s="15"/>
      <c r="GVF216" s="15"/>
      <c r="GVG216" s="15"/>
      <c r="GVH216" s="15"/>
      <c r="GVI216" s="15"/>
      <c r="GVJ216" s="15"/>
      <c r="GVK216" s="15"/>
      <c r="GVL216" s="15"/>
      <c r="GVM216" s="15"/>
      <c r="GVN216" s="15"/>
      <c r="GVO216" s="15"/>
      <c r="GVP216" s="15"/>
      <c r="GVQ216" s="15"/>
      <c r="GVR216" s="15"/>
      <c r="GVS216" s="15"/>
      <c r="GVT216" s="15"/>
      <c r="GVU216" s="15"/>
      <c r="GVV216" s="15"/>
      <c r="GVW216" s="15"/>
      <c r="GVX216" s="15"/>
      <c r="GVY216" s="15"/>
      <c r="GVZ216" s="15"/>
      <c r="GWA216" s="15"/>
      <c r="GWB216" s="15"/>
      <c r="GWC216" s="15"/>
      <c r="GWD216" s="15"/>
      <c r="GWE216" s="15"/>
      <c r="GWF216" s="15"/>
      <c r="GWG216" s="15"/>
      <c r="GWH216" s="15"/>
      <c r="GWI216" s="15"/>
      <c r="GWJ216" s="15"/>
      <c r="GWK216" s="15"/>
      <c r="GWL216" s="15"/>
      <c r="GWM216" s="15"/>
      <c r="GWN216" s="15"/>
      <c r="GWO216" s="15"/>
      <c r="GWP216" s="15"/>
      <c r="GWQ216" s="15"/>
      <c r="GWR216" s="15"/>
      <c r="GWS216" s="15"/>
      <c r="GWT216" s="15"/>
      <c r="GWU216" s="15"/>
      <c r="GWV216" s="15"/>
      <c r="GWW216" s="15"/>
      <c r="GWX216" s="15"/>
      <c r="GWY216" s="15"/>
      <c r="GWZ216" s="15"/>
      <c r="GXA216" s="15"/>
      <c r="GXB216" s="15"/>
      <c r="GXC216" s="15"/>
      <c r="GXD216" s="15"/>
      <c r="GXE216" s="15"/>
      <c r="GXF216" s="15"/>
      <c r="GXG216" s="15"/>
      <c r="GXH216" s="15"/>
      <c r="GXI216" s="15"/>
      <c r="GXJ216" s="15"/>
      <c r="GXK216" s="15"/>
      <c r="GXL216" s="15"/>
      <c r="GXM216" s="15"/>
      <c r="GXN216" s="15"/>
      <c r="GXO216" s="15"/>
      <c r="GXP216" s="15"/>
      <c r="GXQ216" s="15"/>
      <c r="GXR216" s="15"/>
      <c r="GXS216" s="15"/>
      <c r="GXT216" s="15"/>
      <c r="GXU216" s="15"/>
      <c r="GXV216" s="15"/>
      <c r="GXW216" s="15"/>
      <c r="GXX216" s="15"/>
      <c r="GXY216" s="15"/>
      <c r="GXZ216" s="15"/>
      <c r="GYA216" s="15"/>
      <c r="GYB216" s="15"/>
      <c r="GYC216" s="15"/>
      <c r="GYD216" s="15"/>
      <c r="GYE216" s="15"/>
      <c r="GYF216" s="15"/>
      <c r="GYG216" s="15"/>
      <c r="GYH216" s="15"/>
      <c r="GYI216" s="15"/>
      <c r="GYJ216" s="15"/>
      <c r="GYK216" s="15"/>
      <c r="GYL216" s="15"/>
      <c r="GYM216" s="15"/>
      <c r="GYN216" s="15"/>
      <c r="GYO216" s="15"/>
      <c r="GYP216" s="15"/>
      <c r="GYQ216" s="15"/>
      <c r="GYR216" s="15"/>
      <c r="GYS216" s="15"/>
      <c r="GYT216" s="15"/>
      <c r="GYU216" s="15"/>
      <c r="GYV216" s="15"/>
      <c r="GYW216" s="15"/>
      <c r="GYX216" s="15"/>
      <c r="GYY216" s="15"/>
      <c r="GYZ216" s="15"/>
      <c r="GZA216" s="15"/>
      <c r="GZB216" s="15"/>
      <c r="GZC216" s="15"/>
      <c r="GZD216" s="15"/>
      <c r="GZE216" s="15"/>
      <c r="GZF216" s="15"/>
      <c r="GZG216" s="15"/>
      <c r="GZH216" s="15"/>
      <c r="GZI216" s="15"/>
      <c r="GZJ216" s="15"/>
      <c r="GZK216" s="15"/>
      <c r="GZL216" s="15"/>
      <c r="GZM216" s="15"/>
      <c r="GZN216" s="15"/>
      <c r="GZO216" s="15"/>
      <c r="GZP216" s="15"/>
      <c r="GZQ216" s="15"/>
      <c r="GZR216" s="15"/>
      <c r="GZS216" s="15"/>
      <c r="GZT216" s="15"/>
      <c r="GZU216" s="15"/>
      <c r="GZV216" s="15"/>
      <c r="GZW216" s="15"/>
      <c r="GZX216" s="15"/>
      <c r="GZY216" s="15"/>
      <c r="GZZ216" s="15"/>
      <c r="HAA216" s="15"/>
      <c r="HAB216" s="15"/>
      <c r="HAC216" s="15"/>
      <c r="HAD216" s="15"/>
      <c r="HAE216" s="15"/>
      <c r="HAF216" s="15"/>
      <c r="HAG216" s="15"/>
      <c r="HAH216" s="15"/>
      <c r="HAI216" s="15"/>
      <c r="HAJ216" s="15"/>
      <c r="HAK216" s="15"/>
      <c r="HAL216" s="15"/>
      <c r="HAM216" s="15"/>
      <c r="HAN216" s="15"/>
      <c r="HAO216" s="15"/>
      <c r="HAP216" s="15"/>
      <c r="HAQ216" s="15"/>
      <c r="HAR216" s="15"/>
      <c r="HAS216" s="15"/>
      <c r="HAT216" s="15"/>
      <c r="HAU216" s="15"/>
      <c r="HAV216" s="15"/>
      <c r="HAW216" s="15"/>
      <c r="HAX216" s="15"/>
      <c r="HAY216" s="15"/>
      <c r="HAZ216" s="15"/>
      <c r="HBA216" s="15"/>
      <c r="HBB216" s="15"/>
      <c r="HBC216" s="15"/>
      <c r="HBD216" s="15"/>
      <c r="HBE216" s="15"/>
      <c r="HBF216" s="15"/>
      <c r="HBG216" s="15"/>
      <c r="HBH216" s="15"/>
      <c r="HBI216" s="15"/>
      <c r="HBJ216" s="15"/>
      <c r="HBK216" s="15"/>
      <c r="HBL216" s="15"/>
      <c r="HBM216" s="15"/>
      <c r="HBN216" s="15"/>
      <c r="HBO216" s="15"/>
      <c r="HBP216" s="15"/>
      <c r="HBQ216" s="15"/>
      <c r="HBR216" s="15"/>
      <c r="HBS216" s="15"/>
      <c r="HBT216" s="15"/>
      <c r="HBU216" s="15"/>
      <c r="HBV216" s="15"/>
      <c r="HBW216" s="15"/>
      <c r="HBX216" s="15"/>
      <c r="HBY216" s="15"/>
      <c r="HBZ216" s="15"/>
      <c r="HCA216" s="15"/>
      <c r="HCB216" s="15"/>
      <c r="HCC216" s="15"/>
      <c r="HCD216" s="15"/>
      <c r="HCE216" s="15"/>
      <c r="HCF216" s="15"/>
      <c r="HCG216" s="15"/>
      <c r="HCH216" s="15"/>
      <c r="HCI216" s="15"/>
      <c r="HCJ216" s="15"/>
      <c r="HCK216" s="15"/>
      <c r="HCL216" s="15"/>
      <c r="HCM216" s="15"/>
      <c r="HCN216" s="15"/>
      <c r="HCO216" s="15"/>
      <c r="HCP216" s="15"/>
      <c r="HCQ216" s="15"/>
      <c r="HCR216" s="15"/>
      <c r="HCS216" s="15"/>
      <c r="HCT216" s="15"/>
      <c r="HCU216" s="15"/>
      <c r="HCV216" s="15"/>
      <c r="HCW216" s="15"/>
      <c r="HCX216" s="15"/>
      <c r="HCY216" s="15"/>
      <c r="HCZ216" s="15"/>
      <c r="HDA216" s="15"/>
      <c r="HDB216" s="15"/>
      <c r="HDC216" s="15"/>
      <c r="HDD216" s="15"/>
      <c r="HDE216" s="15"/>
      <c r="HDF216" s="15"/>
      <c r="HDG216" s="15"/>
      <c r="HDH216" s="15"/>
      <c r="HDI216" s="15"/>
      <c r="HDJ216" s="15"/>
      <c r="HDK216" s="15"/>
      <c r="HDL216" s="15"/>
      <c r="HDM216" s="15"/>
      <c r="HDN216" s="15"/>
      <c r="HDO216" s="15"/>
      <c r="HDP216" s="15"/>
      <c r="HDQ216" s="15"/>
      <c r="HDR216" s="15"/>
      <c r="HDS216" s="15"/>
      <c r="HDT216" s="15"/>
      <c r="HDU216" s="15"/>
      <c r="HDV216" s="15"/>
      <c r="HDW216" s="15"/>
      <c r="HDX216" s="15"/>
      <c r="HDY216" s="15"/>
      <c r="HDZ216" s="15"/>
      <c r="HEA216" s="15"/>
      <c r="HEB216" s="15"/>
      <c r="HEC216" s="15"/>
      <c r="HED216" s="15"/>
      <c r="HEE216" s="15"/>
      <c r="HEF216" s="15"/>
      <c r="HEG216" s="15"/>
      <c r="HEH216" s="15"/>
      <c r="HEI216" s="15"/>
      <c r="HEJ216" s="15"/>
      <c r="HEK216" s="15"/>
      <c r="HEL216" s="15"/>
      <c r="HEM216" s="15"/>
      <c r="HEN216" s="15"/>
      <c r="HEO216" s="15"/>
      <c r="HEP216" s="15"/>
      <c r="HEQ216" s="15"/>
      <c r="HER216" s="15"/>
      <c r="HES216" s="15"/>
      <c r="HET216" s="15"/>
      <c r="HEU216" s="15"/>
      <c r="HEV216" s="15"/>
      <c r="HEW216" s="15"/>
      <c r="HEX216" s="15"/>
      <c r="HEY216" s="15"/>
      <c r="HEZ216" s="15"/>
      <c r="HFA216" s="15"/>
      <c r="HFB216" s="15"/>
      <c r="HFC216" s="15"/>
      <c r="HFD216" s="15"/>
      <c r="HFE216" s="15"/>
      <c r="HFF216" s="15"/>
      <c r="HFG216" s="15"/>
      <c r="HFH216" s="15"/>
      <c r="HFI216" s="15"/>
      <c r="HFJ216" s="15"/>
      <c r="HFK216" s="15"/>
      <c r="HFL216" s="15"/>
      <c r="HFM216" s="15"/>
      <c r="HFN216" s="15"/>
      <c r="HFO216" s="15"/>
      <c r="HFP216" s="15"/>
      <c r="HFQ216" s="15"/>
      <c r="HFR216" s="15"/>
      <c r="HFS216" s="15"/>
      <c r="HFT216" s="15"/>
      <c r="HFU216" s="15"/>
      <c r="HFV216" s="15"/>
      <c r="HFW216" s="15"/>
      <c r="HFX216" s="15"/>
      <c r="HFY216" s="15"/>
      <c r="HFZ216" s="15"/>
      <c r="HGA216" s="15"/>
      <c r="HGB216" s="15"/>
      <c r="HGC216" s="15"/>
      <c r="HGD216" s="15"/>
      <c r="HGE216" s="15"/>
      <c r="HGF216" s="15"/>
      <c r="HGG216" s="15"/>
      <c r="HGH216" s="15"/>
      <c r="HGI216" s="15"/>
      <c r="HGJ216" s="15"/>
      <c r="HGK216" s="15"/>
      <c r="HGL216" s="15"/>
      <c r="HGM216" s="15"/>
      <c r="HGN216" s="15"/>
      <c r="HGO216" s="15"/>
      <c r="HGP216" s="15"/>
      <c r="HGQ216" s="15"/>
      <c r="HGR216" s="15"/>
      <c r="HGS216" s="15"/>
      <c r="HGT216" s="15"/>
      <c r="HGU216" s="15"/>
      <c r="HGV216" s="15"/>
      <c r="HGW216" s="15"/>
      <c r="HGX216" s="15"/>
      <c r="HGY216" s="15"/>
      <c r="HGZ216" s="15"/>
      <c r="HHA216" s="15"/>
      <c r="HHB216" s="15"/>
      <c r="HHC216" s="15"/>
      <c r="HHD216" s="15"/>
      <c r="HHE216" s="15"/>
      <c r="HHF216" s="15"/>
      <c r="HHG216" s="15"/>
      <c r="HHH216" s="15"/>
      <c r="HHI216" s="15"/>
      <c r="HHJ216" s="15"/>
      <c r="HHK216" s="15"/>
      <c r="HHL216" s="15"/>
      <c r="HHM216" s="15"/>
      <c r="HHN216" s="15"/>
      <c r="HHO216" s="15"/>
      <c r="HHP216" s="15"/>
      <c r="HHQ216" s="15"/>
      <c r="HHR216" s="15"/>
      <c r="HHS216" s="15"/>
      <c r="HHT216" s="15"/>
      <c r="HHU216" s="15"/>
      <c r="HHV216" s="15"/>
      <c r="HHW216" s="15"/>
      <c r="HHX216" s="15"/>
      <c r="HHY216" s="15"/>
      <c r="HHZ216" s="15"/>
      <c r="HIA216" s="15"/>
      <c r="HIB216" s="15"/>
      <c r="HIC216" s="15"/>
      <c r="HID216" s="15"/>
      <c r="HIE216" s="15"/>
      <c r="HIF216" s="15"/>
      <c r="HIG216" s="15"/>
      <c r="HIH216" s="15"/>
      <c r="HII216" s="15"/>
      <c r="HIJ216" s="15"/>
      <c r="HIK216" s="15"/>
      <c r="HIL216" s="15"/>
      <c r="HIM216" s="15"/>
      <c r="HIN216" s="15"/>
      <c r="HIO216" s="15"/>
      <c r="HIP216" s="15"/>
      <c r="HIQ216" s="15"/>
      <c r="HIR216" s="15"/>
      <c r="HIS216" s="15"/>
      <c r="HIT216" s="15"/>
      <c r="HIU216" s="15"/>
      <c r="HIV216" s="15"/>
      <c r="HIW216" s="15"/>
      <c r="HIX216" s="15"/>
      <c r="HIY216" s="15"/>
      <c r="HIZ216" s="15"/>
      <c r="HJA216" s="15"/>
      <c r="HJB216" s="15"/>
      <c r="HJC216" s="15"/>
      <c r="HJD216" s="15"/>
      <c r="HJE216" s="15"/>
      <c r="HJF216" s="15"/>
      <c r="HJG216" s="15"/>
      <c r="HJH216" s="15"/>
      <c r="HJI216" s="15"/>
      <c r="HJJ216" s="15"/>
      <c r="HJK216" s="15"/>
      <c r="HJL216" s="15"/>
      <c r="HJM216" s="15"/>
      <c r="HJN216" s="15"/>
      <c r="HJO216" s="15"/>
      <c r="HJP216" s="15"/>
      <c r="HJQ216" s="15"/>
      <c r="HJR216" s="15"/>
      <c r="HJS216" s="15"/>
      <c r="HJT216" s="15"/>
      <c r="HJU216" s="15"/>
      <c r="HJV216" s="15"/>
      <c r="HJW216" s="15"/>
      <c r="HJX216" s="15"/>
      <c r="HJY216" s="15"/>
      <c r="HJZ216" s="15"/>
      <c r="HKA216" s="15"/>
      <c r="HKB216" s="15"/>
      <c r="HKC216" s="15"/>
      <c r="HKD216" s="15"/>
      <c r="HKE216" s="15"/>
      <c r="HKF216" s="15"/>
      <c r="HKG216" s="15"/>
      <c r="HKH216" s="15"/>
      <c r="HKI216" s="15"/>
      <c r="HKJ216" s="15"/>
      <c r="HKK216" s="15"/>
      <c r="HKL216" s="15"/>
      <c r="HKM216" s="15"/>
      <c r="HKN216" s="15"/>
      <c r="HKO216" s="15"/>
      <c r="HKP216" s="15"/>
      <c r="HKQ216" s="15"/>
      <c r="HKR216" s="15"/>
      <c r="HKS216" s="15"/>
      <c r="HKT216" s="15"/>
      <c r="HKU216" s="15"/>
      <c r="HKV216" s="15"/>
      <c r="HKW216" s="15"/>
      <c r="HKX216" s="15"/>
      <c r="HKY216" s="15"/>
      <c r="HKZ216" s="15"/>
      <c r="HLA216" s="15"/>
      <c r="HLB216" s="15"/>
      <c r="HLC216" s="15"/>
      <c r="HLD216" s="15"/>
      <c r="HLE216" s="15"/>
      <c r="HLF216" s="15"/>
      <c r="HLG216" s="15"/>
      <c r="HLH216" s="15"/>
      <c r="HLI216" s="15"/>
      <c r="HLJ216" s="15"/>
      <c r="HLK216" s="15"/>
      <c r="HLL216" s="15"/>
      <c r="HLM216" s="15"/>
      <c r="HLN216" s="15"/>
      <c r="HLO216" s="15"/>
      <c r="HLP216" s="15"/>
      <c r="HLQ216" s="15"/>
      <c r="HLR216" s="15"/>
      <c r="HLS216" s="15"/>
      <c r="HLT216" s="15"/>
      <c r="HLU216" s="15"/>
      <c r="HLV216" s="15"/>
      <c r="HLW216" s="15"/>
      <c r="HLX216" s="15"/>
      <c r="HLY216" s="15"/>
      <c r="HLZ216" s="15"/>
      <c r="HMA216" s="15"/>
      <c r="HMB216" s="15"/>
      <c r="HMC216" s="15"/>
      <c r="HMD216" s="15"/>
      <c r="HME216" s="15"/>
      <c r="HMF216" s="15"/>
      <c r="HMG216" s="15"/>
      <c r="HMH216" s="15"/>
      <c r="HMI216" s="15"/>
      <c r="HMJ216" s="15"/>
      <c r="HMK216" s="15"/>
      <c r="HML216" s="15"/>
      <c r="HMM216" s="15"/>
      <c r="HMN216" s="15"/>
      <c r="HMO216" s="15"/>
      <c r="HMP216" s="15"/>
      <c r="HMQ216" s="15"/>
      <c r="HMR216" s="15"/>
      <c r="HMS216" s="15"/>
      <c r="HMT216" s="15"/>
      <c r="HMU216" s="15"/>
      <c r="HMV216" s="15"/>
      <c r="HMW216" s="15"/>
      <c r="HMX216" s="15"/>
      <c r="HMY216" s="15"/>
      <c r="HMZ216" s="15"/>
      <c r="HNA216" s="15"/>
      <c r="HNB216" s="15"/>
      <c r="HNC216" s="15"/>
      <c r="HND216" s="15"/>
      <c r="HNE216" s="15"/>
      <c r="HNF216" s="15"/>
      <c r="HNG216" s="15"/>
      <c r="HNH216" s="15"/>
      <c r="HNI216" s="15"/>
      <c r="HNJ216" s="15"/>
      <c r="HNK216" s="15"/>
      <c r="HNL216" s="15"/>
      <c r="HNM216" s="15"/>
      <c r="HNN216" s="15"/>
      <c r="HNO216" s="15"/>
      <c r="HNP216" s="15"/>
      <c r="HNQ216" s="15"/>
      <c r="HNR216" s="15"/>
      <c r="HNS216" s="15"/>
      <c r="HNT216" s="15"/>
      <c r="HNU216" s="15"/>
      <c r="HNV216" s="15"/>
      <c r="HNW216" s="15"/>
      <c r="HNX216" s="15"/>
      <c r="HNY216" s="15"/>
      <c r="HNZ216" s="15"/>
      <c r="HOA216" s="15"/>
      <c r="HOB216" s="15"/>
      <c r="HOC216" s="15"/>
      <c r="HOD216" s="15"/>
      <c r="HOE216" s="15"/>
      <c r="HOF216" s="15"/>
      <c r="HOG216" s="15"/>
      <c r="HOH216" s="15"/>
      <c r="HOI216" s="15"/>
      <c r="HOJ216" s="15"/>
      <c r="HOK216" s="15"/>
      <c r="HOL216" s="15"/>
      <c r="HOM216" s="15"/>
      <c r="HON216" s="15"/>
      <c r="HOO216" s="15"/>
      <c r="HOP216" s="15"/>
      <c r="HOQ216" s="15"/>
      <c r="HOR216" s="15"/>
      <c r="HOS216" s="15"/>
      <c r="HOT216" s="15"/>
      <c r="HOU216" s="15"/>
      <c r="HOV216" s="15"/>
      <c r="HOW216" s="15"/>
      <c r="HOX216" s="15"/>
      <c r="HOY216" s="15"/>
      <c r="HOZ216" s="15"/>
      <c r="HPA216" s="15"/>
      <c r="HPB216" s="15"/>
      <c r="HPC216" s="15"/>
      <c r="HPD216" s="15"/>
      <c r="HPE216" s="15"/>
      <c r="HPF216" s="15"/>
      <c r="HPG216" s="15"/>
      <c r="HPH216" s="15"/>
      <c r="HPI216" s="15"/>
      <c r="HPJ216" s="15"/>
      <c r="HPK216" s="15"/>
      <c r="HPL216" s="15"/>
      <c r="HPM216" s="15"/>
      <c r="HPN216" s="15"/>
      <c r="HPO216" s="15"/>
      <c r="HPP216" s="15"/>
      <c r="HPQ216" s="15"/>
      <c r="HPR216" s="15"/>
      <c r="HPS216" s="15"/>
      <c r="HPT216" s="15"/>
      <c r="HPU216" s="15"/>
      <c r="HPV216" s="15"/>
      <c r="HPW216" s="15"/>
      <c r="HPX216" s="15"/>
      <c r="HPY216" s="15"/>
      <c r="HPZ216" s="15"/>
      <c r="HQA216" s="15"/>
      <c r="HQB216" s="15"/>
      <c r="HQC216" s="15"/>
      <c r="HQD216" s="15"/>
      <c r="HQE216" s="15"/>
      <c r="HQF216" s="15"/>
      <c r="HQG216" s="15"/>
      <c r="HQH216" s="15"/>
      <c r="HQI216" s="15"/>
      <c r="HQJ216" s="15"/>
      <c r="HQK216" s="15"/>
      <c r="HQL216" s="15"/>
      <c r="HQM216" s="15"/>
      <c r="HQN216" s="15"/>
      <c r="HQO216" s="15"/>
      <c r="HQP216" s="15"/>
      <c r="HQQ216" s="15"/>
      <c r="HQR216" s="15"/>
      <c r="HQS216" s="15"/>
      <c r="HQT216" s="15"/>
      <c r="HQU216" s="15"/>
      <c r="HQV216" s="15"/>
      <c r="HQW216" s="15"/>
      <c r="HQX216" s="15"/>
      <c r="HQY216" s="15"/>
      <c r="HQZ216" s="15"/>
      <c r="HRA216" s="15"/>
      <c r="HRB216" s="15"/>
      <c r="HRC216" s="15"/>
      <c r="HRD216" s="15"/>
      <c r="HRE216" s="15"/>
      <c r="HRF216" s="15"/>
      <c r="HRG216" s="15"/>
      <c r="HRH216" s="15"/>
      <c r="HRI216" s="15"/>
      <c r="HRJ216" s="15"/>
      <c r="HRK216" s="15"/>
      <c r="HRL216" s="15"/>
      <c r="HRM216" s="15"/>
      <c r="HRN216" s="15"/>
      <c r="HRO216" s="15"/>
      <c r="HRP216" s="15"/>
      <c r="HRQ216" s="15"/>
      <c r="HRR216" s="15"/>
      <c r="HRS216" s="15"/>
      <c r="HRT216" s="15"/>
      <c r="HRU216" s="15"/>
      <c r="HRV216" s="15"/>
      <c r="HRW216" s="15"/>
      <c r="HRX216" s="15"/>
      <c r="HRY216" s="15"/>
      <c r="HRZ216" s="15"/>
      <c r="HSA216" s="15"/>
      <c r="HSB216" s="15"/>
      <c r="HSC216" s="15"/>
      <c r="HSD216" s="15"/>
      <c r="HSE216" s="15"/>
      <c r="HSF216" s="15"/>
      <c r="HSG216" s="15"/>
      <c r="HSH216" s="15"/>
      <c r="HSI216" s="15"/>
      <c r="HSJ216" s="15"/>
      <c r="HSK216" s="15"/>
      <c r="HSL216" s="15"/>
      <c r="HSM216" s="15"/>
      <c r="HSN216" s="15"/>
      <c r="HSO216" s="15"/>
      <c r="HSP216" s="15"/>
      <c r="HSQ216" s="15"/>
      <c r="HSR216" s="15"/>
      <c r="HSS216" s="15"/>
      <c r="HST216" s="15"/>
      <c r="HSU216" s="15"/>
      <c r="HSV216" s="15"/>
      <c r="HSW216" s="15"/>
      <c r="HSX216" s="15"/>
      <c r="HSY216" s="15"/>
      <c r="HSZ216" s="15"/>
      <c r="HTA216" s="15"/>
      <c r="HTB216" s="15"/>
      <c r="HTC216" s="15"/>
      <c r="HTD216" s="15"/>
      <c r="HTE216" s="15"/>
      <c r="HTF216" s="15"/>
      <c r="HTG216" s="15"/>
      <c r="HTH216" s="15"/>
      <c r="HTI216" s="15"/>
      <c r="HTJ216" s="15"/>
      <c r="HTK216" s="15"/>
      <c r="HTL216" s="15"/>
      <c r="HTM216" s="15"/>
      <c r="HTN216" s="15"/>
      <c r="HTO216" s="15"/>
      <c r="HTP216" s="15"/>
      <c r="HTQ216" s="15"/>
      <c r="HTR216" s="15"/>
      <c r="HTS216" s="15"/>
      <c r="HTT216" s="15"/>
      <c r="HTU216" s="15"/>
      <c r="HTV216" s="15"/>
      <c r="HTW216" s="15"/>
      <c r="HTX216" s="15"/>
      <c r="HTY216" s="15"/>
      <c r="HTZ216" s="15"/>
      <c r="HUA216" s="15"/>
      <c r="HUB216" s="15"/>
      <c r="HUC216" s="15"/>
      <c r="HUD216" s="15"/>
      <c r="HUE216" s="15"/>
      <c r="HUF216" s="15"/>
      <c r="HUG216" s="15"/>
      <c r="HUH216" s="15"/>
      <c r="HUI216" s="15"/>
      <c r="HUJ216" s="15"/>
      <c r="HUK216" s="15"/>
      <c r="HUL216" s="15"/>
      <c r="HUM216" s="15"/>
      <c r="HUN216" s="15"/>
      <c r="HUO216" s="15"/>
      <c r="HUP216" s="15"/>
      <c r="HUQ216" s="15"/>
      <c r="HUR216" s="15"/>
      <c r="HUS216" s="15"/>
      <c r="HUT216" s="15"/>
      <c r="HUU216" s="15"/>
      <c r="HUV216" s="15"/>
      <c r="HUW216" s="15"/>
      <c r="HUX216" s="15"/>
      <c r="HUY216" s="15"/>
      <c r="HUZ216" s="15"/>
      <c r="HVA216" s="15"/>
      <c r="HVB216" s="15"/>
      <c r="HVC216" s="15"/>
      <c r="HVD216" s="15"/>
      <c r="HVE216" s="15"/>
      <c r="HVF216" s="15"/>
      <c r="HVG216" s="15"/>
      <c r="HVH216" s="15"/>
      <c r="HVI216" s="15"/>
      <c r="HVJ216" s="15"/>
      <c r="HVK216" s="15"/>
      <c r="HVL216" s="15"/>
      <c r="HVM216" s="15"/>
      <c r="HVN216" s="15"/>
      <c r="HVO216" s="15"/>
      <c r="HVP216" s="15"/>
      <c r="HVQ216" s="15"/>
      <c r="HVR216" s="15"/>
      <c r="HVS216" s="15"/>
      <c r="HVT216" s="15"/>
      <c r="HVU216" s="15"/>
      <c r="HVV216" s="15"/>
      <c r="HVW216" s="15"/>
      <c r="HVX216" s="15"/>
      <c r="HVY216" s="15"/>
      <c r="HVZ216" s="15"/>
      <c r="HWA216" s="15"/>
      <c r="HWB216" s="15"/>
      <c r="HWC216" s="15"/>
      <c r="HWD216" s="15"/>
      <c r="HWE216" s="15"/>
      <c r="HWF216" s="15"/>
      <c r="HWG216" s="15"/>
      <c r="HWH216" s="15"/>
      <c r="HWI216" s="15"/>
      <c r="HWJ216" s="15"/>
      <c r="HWK216" s="15"/>
      <c r="HWL216" s="15"/>
      <c r="HWM216" s="15"/>
      <c r="HWN216" s="15"/>
      <c r="HWO216" s="15"/>
      <c r="HWP216" s="15"/>
      <c r="HWQ216" s="15"/>
      <c r="HWR216" s="15"/>
      <c r="HWS216" s="15"/>
      <c r="HWT216" s="15"/>
      <c r="HWU216" s="15"/>
      <c r="HWV216" s="15"/>
      <c r="HWW216" s="15"/>
      <c r="HWX216" s="15"/>
      <c r="HWY216" s="15"/>
      <c r="HWZ216" s="15"/>
      <c r="HXA216" s="15"/>
      <c r="HXB216" s="15"/>
      <c r="HXC216" s="15"/>
      <c r="HXD216" s="15"/>
      <c r="HXE216" s="15"/>
      <c r="HXF216" s="15"/>
      <c r="HXG216" s="15"/>
      <c r="HXH216" s="15"/>
      <c r="HXI216" s="15"/>
      <c r="HXJ216" s="15"/>
      <c r="HXK216" s="15"/>
      <c r="HXL216" s="15"/>
      <c r="HXM216" s="15"/>
      <c r="HXN216" s="15"/>
      <c r="HXO216" s="15"/>
      <c r="HXP216" s="15"/>
      <c r="HXQ216" s="15"/>
      <c r="HXR216" s="15"/>
      <c r="HXS216" s="15"/>
      <c r="HXT216" s="15"/>
      <c r="HXU216" s="15"/>
      <c r="HXV216" s="15"/>
      <c r="HXW216" s="15"/>
      <c r="HXX216" s="15"/>
      <c r="HXY216" s="15"/>
      <c r="HXZ216" s="15"/>
      <c r="HYA216" s="15"/>
      <c r="HYB216" s="15"/>
      <c r="HYC216" s="15"/>
      <c r="HYD216" s="15"/>
      <c r="HYE216" s="15"/>
      <c r="HYF216" s="15"/>
      <c r="HYG216" s="15"/>
      <c r="HYH216" s="15"/>
      <c r="HYI216" s="15"/>
      <c r="HYJ216" s="15"/>
      <c r="HYK216" s="15"/>
      <c r="HYL216" s="15"/>
      <c r="HYM216" s="15"/>
      <c r="HYN216" s="15"/>
      <c r="HYO216" s="15"/>
      <c r="HYP216" s="15"/>
      <c r="HYQ216" s="15"/>
      <c r="HYR216" s="15"/>
      <c r="HYS216" s="15"/>
      <c r="HYT216" s="15"/>
      <c r="HYU216" s="15"/>
      <c r="HYV216" s="15"/>
      <c r="HYW216" s="15"/>
      <c r="HYX216" s="15"/>
      <c r="HYY216" s="15"/>
      <c r="HYZ216" s="15"/>
      <c r="HZA216" s="15"/>
      <c r="HZB216" s="15"/>
      <c r="HZC216" s="15"/>
      <c r="HZD216" s="15"/>
      <c r="HZE216" s="15"/>
      <c r="HZF216" s="15"/>
      <c r="HZG216" s="15"/>
      <c r="HZH216" s="15"/>
      <c r="HZI216" s="15"/>
      <c r="HZJ216" s="15"/>
      <c r="HZK216" s="15"/>
      <c r="HZL216" s="15"/>
      <c r="HZM216" s="15"/>
      <c r="HZN216" s="15"/>
      <c r="HZO216" s="15"/>
      <c r="HZP216" s="15"/>
      <c r="HZQ216" s="15"/>
      <c r="HZR216" s="15"/>
      <c r="HZS216" s="15"/>
      <c r="HZT216" s="15"/>
      <c r="HZU216" s="15"/>
      <c r="HZV216" s="15"/>
      <c r="HZW216" s="15"/>
      <c r="HZX216" s="15"/>
      <c r="HZY216" s="15"/>
      <c r="HZZ216" s="15"/>
      <c r="IAA216" s="15"/>
      <c r="IAB216" s="15"/>
      <c r="IAC216" s="15"/>
      <c r="IAD216" s="15"/>
      <c r="IAE216" s="15"/>
      <c r="IAF216" s="15"/>
      <c r="IAG216" s="15"/>
      <c r="IAH216" s="15"/>
      <c r="IAI216" s="15"/>
      <c r="IAJ216" s="15"/>
      <c r="IAK216" s="15"/>
      <c r="IAL216" s="15"/>
      <c r="IAM216" s="15"/>
      <c r="IAN216" s="15"/>
      <c r="IAO216" s="15"/>
      <c r="IAP216" s="15"/>
      <c r="IAQ216" s="15"/>
      <c r="IAR216" s="15"/>
      <c r="IAS216" s="15"/>
      <c r="IAT216" s="15"/>
      <c r="IAU216" s="15"/>
      <c r="IAV216" s="15"/>
      <c r="IAW216" s="15"/>
      <c r="IAX216" s="15"/>
      <c r="IAY216" s="15"/>
      <c r="IAZ216" s="15"/>
      <c r="IBA216" s="15"/>
      <c r="IBB216" s="15"/>
      <c r="IBC216" s="15"/>
      <c r="IBD216" s="15"/>
      <c r="IBE216" s="15"/>
      <c r="IBF216" s="15"/>
      <c r="IBG216" s="15"/>
      <c r="IBH216" s="15"/>
      <c r="IBI216" s="15"/>
      <c r="IBJ216" s="15"/>
      <c r="IBK216" s="15"/>
      <c r="IBL216" s="15"/>
      <c r="IBM216" s="15"/>
      <c r="IBN216" s="15"/>
      <c r="IBO216" s="15"/>
      <c r="IBP216" s="15"/>
      <c r="IBQ216" s="15"/>
      <c r="IBR216" s="15"/>
      <c r="IBS216" s="15"/>
      <c r="IBT216" s="15"/>
      <c r="IBU216" s="15"/>
      <c r="IBV216" s="15"/>
      <c r="IBW216" s="15"/>
      <c r="IBX216" s="15"/>
      <c r="IBY216" s="15"/>
      <c r="IBZ216" s="15"/>
      <c r="ICA216" s="15"/>
      <c r="ICB216" s="15"/>
      <c r="ICC216" s="15"/>
      <c r="ICD216" s="15"/>
      <c r="ICE216" s="15"/>
      <c r="ICF216" s="15"/>
      <c r="ICG216" s="15"/>
      <c r="ICH216" s="15"/>
      <c r="ICI216" s="15"/>
      <c r="ICJ216" s="15"/>
      <c r="ICK216" s="15"/>
      <c r="ICL216" s="15"/>
      <c r="ICM216" s="15"/>
      <c r="ICN216" s="15"/>
      <c r="ICO216" s="15"/>
      <c r="ICP216" s="15"/>
      <c r="ICQ216" s="15"/>
      <c r="ICR216" s="15"/>
      <c r="ICS216" s="15"/>
      <c r="ICT216" s="15"/>
      <c r="ICU216" s="15"/>
      <c r="ICV216" s="15"/>
      <c r="ICW216" s="15"/>
      <c r="ICX216" s="15"/>
      <c r="ICY216" s="15"/>
      <c r="ICZ216" s="15"/>
      <c r="IDA216" s="15"/>
      <c r="IDB216" s="15"/>
      <c r="IDC216" s="15"/>
      <c r="IDD216" s="15"/>
      <c r="IDE216" s="15"/>
      <c r="IDF216" s="15"/>
      <c r="IDG216" s="15"/>
      <c r="IDH216" s="15"/>
      <c r="IDI216" s="15"/>
      <c r="IDJ216" s="15"/>
      <c r="IDK216" s="15"/>
      <c r="IDL216" s="15"/>
      <c r="IDM216" s="15"/>
      <c r="IDN216" s="15"/>
      <c r="IDO216" s="15"/>
      <c r="IDP216" s="15"/>
      <c r="IDQ216" s="15"/>
      <c r="IDR216" s="15"/>
      <c r="IDS216" s="15"/>
      <c r="IDT216" s="15"/>
      <c r="IDU216" s="15"/>
      <c r="IDV216" s="15"/>
      <c r="IDW216" s="15"/>
      <c r="IDX216" s="15"/>
      <c r="IDY216" s="15"/>
      <c r="IDZ216" s="15"/>
      <c r="IEA216" s="15"/>
      <c r="IEB216" s="15"/>
      <c r="IEC216" s="15"/>
      <c r="IED216" s="15"/>
      <c r="IEE216" s="15"/>
      <c r="IEF216" s="15"/>
      <c r="IEG216" s="15"/>
      <c r="IEH216" s="15"/>
      <c r="IEI216" s="15"/>
      <c r="IEJ216" s="15"/>
      <c r="IEK216" s="15"/>
      <c r="IEL216" s="15"/>
      <c r="IEM216" s="15"/>
      <c r="IEN216" s="15"/>
      <c r="IEO216" s="15"/>
      <c r="IEP216" s="15"/>
      <c r="IEQ216" s="15"/>
      <c r="IER216" s="15"/>
      <c r="IES216" s="15"/>
      <c r="IET216" s="15"/>
      <c r="IEU216" s="15"/>
      <c r="IEV216" s="15"/>
      <c r="IEW216" s="15"/>
      <c r="IEX216" s="15"/>
      <c r="IEY216" s="15"/>
      <c r="IEZ216" s="15"/>
      <c r="IFA216" s="15"/>
      <c r="IFB216" s="15"/>
      <c r="IFC216" s="15"/>
      <c r="IFD216" s="15"/>
      <c r="IFE216" s="15"/>
      <c r="IFF216" s="15"/>
      <c r="IFG216" s="15"/>
      <c r="IFH216" s="15"/>
      <c r="IFI216" s="15"/>
      <c r="IFJ216" s="15"/>
      <c r="IFK216" s="15"/>
      <c r="IFL216" s="15"/>
      <c r="IFM216" s="15"/>
      <c r="IFN216" s="15"/>
      <c r="IFO216" s="15"/>
      <c r="IFP216" s="15"/>
      <c r="IFQ216" s="15"/>
      <c r="IFR216" s="15"/>
      <c r="IFS216" s="15"/>
      <c r="IFT216" s="15"/>
      <c r="IFU216" s="15"/>
      <c r="IFV216" s="15"/>
      <c r="IFW216" s="15"/>
      <c r="IFX216" s="15"/>
      <c r="IFY216" s="15"/>
      <c r="IFZ216" s="15"/>
      <c r="IGA216" s="15"/>
      <c r="IGB216" s="15"/>
      <c r="IGC216" s="15"/>
      <c r="IGD216" s="15"/>
      <c r="IGE216" s="15"/>
      <c r="IGF216" s="15"/>
      <c r="IGG216" s="15"/>
      <c r="IGH216" s="15"/>
      <c r="IGI216" s="15"/>
      <c r="IGJ216" s="15"/>
      <c r="IGK216" s="15"/>
      <c r="IGL216" s="15"/>
      <c r="IGM216" s="15"/>
      <c r="IGN216" s="15"/>
      <c r="IGO216" s="15"/>
      <c r="IGP216" s="15"/>
      <c r="IGQ216" s="15"/>
      <c r="IGR216" s="15"/>
      <c r="IGS216" s="15"/>
      <c r="IGT216" s="15"/>
      <c r="IGU216" s="15"/>
      <c r="IGV216" s="15"/>
      <c r="IGW216" s="15"/>
      <c r="IGX216" s="15"/>
      <c r="IGY216" s="15"/>
      <c r="IGZ216" s="15"/>
      <c r="IHA216" s="15"/>
      <c r="IHB216" s="15"/>
      <c r="IHC216" s="15"/>
      <c r="IHD216" s="15"/>
      <c r="IHE216" s="15"/>
      <c r="IHF216" s="15"/>
      <c r="IHG216" s="15"/>
      <c r="IHH216" s="15"/>
      <c r="IHI216" s="15"/>
      <c r="IHJ216" s="15"/>
      <c r="IHK216" s="15"/>
      <c r="IHL216" s="15"/>
      <c r="IHM216" s="15"/>
      <c r="IHN216" s="15"/>
      <c r="IHO216" s="15"/>
      <c r="IHP216" s="15"/>
      <c r="IHQ216" s="15"/>
      <c r="IHR216" s="15"/>
      <c r="IHS216" s="15"/>
      <c r="IHT216" s="15"/>
      <c r="IHU216" s="15"/>
      <c r="IHV216" s="15"/>
      <c r="IHW216" s="15"/>
      <c r="IHX216" s="15"/>
      <c r="IHY216" s="15"/>
      <c r="IHZ216" s="15"/>
      <c r="IIA216" s="15"/>
      <c r="IIB216" s="15"/>
      <c r="IIC216" s="15"/>
      <c r="IID216" s="15"/>
      <c r="IIE216" s="15"/>
      <c r="IIF216" s="15"/>
      <c r="IIG216" s="15"/>
      <c r="IIH216" s="15"/>
      <c r="III216" s="15"/>
      <c r="IIJ216" s="15"/>
      <c r="IIK216" s="15"/>
      <c r="IIL216" s="15"/>
      <c r="IIM216" s="15"/>
      <c r="IIN216" s="15"/>
      <c r="IIO216" s="15"/>
      <c r="IIP216" s="15"/>
      <c r="IIQ216" s="15"/>
      <c r="IIR216" s="15"/>
      <c r="IIS216" s="15"/>
      <c r="IIT216" s="15"/>
      <c r="IIU216" s="15"/>
      <c r="IIV216" s="15"/>
      <c r="IIW216" s="15"/>
      <c r="IIX216" s="15"/>
      <c r="IIY216" s="15"/>
      <c r="IIZ216" s="15"/>
      <c r="IJA216" s="15"/>
      <c r="IJB216" s="15"/>
      <c r="IJC216" s="15"/>
      <c r="IJD216" s="15"/>
      <c r="IJE216" s="15"/>
      <c r="IJF216" s="15"/>
      <c r="IJG216" s="15"/>
      <c r="IJH216" s="15"/>
      <c r="IJI216" s="15"/>
      <c r="IJJ216" s="15"/>
      <c r="IJK216" s="15"/>
      <c r="IJL216" s="15"/>
      <c r="IJM216" s="15"/>
      <c r="IJN216" s="15"/>
      <c r="IJO216" s="15"/>
      <c r="IJP216" s="15"/>
      <c r="IJQ216" s="15"/>
      <c r="IJR216" s="15"/>
      <c r="IJS216" s="15"/>
      <c r="IJT216" s="15"/>
      <c r="IJU216" s="15"/>
      <c r="IJV216" s="15"/>
      <c r="IJW216" s="15"/>
      <c r="IJX216" s="15"/>
      <c r="IJY216" s="15"/>
      <c r="IJZ216" s="15"/>
      <c r="IKA216" s="15"/>
      <c r="IKB216" s="15"/>
      <c r="IKC216" s="15"/>
      <c r="IKD216" s="15"/>
      <c r="IKE216" s="15"/>
      <c r="IKF216" s="15"/>
      <c r="IKG216" s="15"/>
      <c r="IKH216" s="15"/>
      <c r="IKI216" s="15"/>
      <c r="IKJ216" s="15"/>
      <c r="IKK216" s="15"/>
      <c r="IKL216" s="15"/>
      <c r="IKM216" s="15"/>
      <c r="IKN216" s="15"/>
      <c r="IKO216" s="15"/>
      <c r="IKP216" s="15"/>
      <c r="IKQ216" s="15"/>
      <c r="IKR216" s="15"/>
      <c r="IKS216" s="15"/>
      <c r="IKT216" s="15"/>
      <c r="IKU216" s="15"/>
      <c r="IKV216" s="15"/>
      <c r="IKW216" s="15"/>
      <c r="IKX216" s="15"/>
      <c r="IKY216" s="15"/>
      <c r="IKZ216" s="15"/>
      <c r="ILA216" s="15"/>
      <c r="ILB216" s="15"/>
      <c r="ILC216" s="15"/>
      <c r="ILD216" s="15"/>
      <c r="ILE216" s="15"/>
      <c r="ILF216" s="15"/>
      <c r="ILG216" s="15"/>
      <c r="ILH216" s="15"/>
      <c r="ILI216" s="15"/>
      <c r="ILJ216" s="15"/>
      <c r="ILK216" s="15"/>
      <c r="ILL216" s="15"/>
      <c r="ILM216" s="15"/>
      <c r="ILN216" s="15"/>
      <c r="ILO216" s="15"/>
      <c r="ILP216" s="15"/>
      <c r="ILQ216" s="15"/>
      <c r="ILR216" s="15"/>
      <c r="ILS216" s="15"/>
      <c r="ILT216" s="15"/>
      <c r="ILU216" s="15"/>
      <c r="ILV216" s="15"/>
      <c r="ILW216" s="15"/>
      <c r="ILX216" s="15"/>
      <c r="ILY216" s="15"/>
      <c r="ILZ216" s="15"/>
      <c r="IMA216" s="15"/>
      <c r="IMB216" s="15"/>
      <c r="IMC216" s="15"/>
      <c r="IMD216" s="15"/>
      <c r="IME216" s="15"/>
      <c r="IMF216" s="15"/>
      <c r="IMG216" s="15"/>
      <c r="IMH216" s="15"/>
      <c r="IMI216" s="15"/>
      <c r="IMJ216" s="15"/>
      <c r="IMK216" s="15"/>
      <c r="IML216" s="15"/>
      <c r="IMM216" s="15"/>
      <c r="IMN216" s="15"/>
      <c r="IMO216" s="15"/>
      <c r="IMP216" s="15"/>
      <c r="IMQ216" s="15"/>
      <c r="IMR216" s="15"/>
      <c r="IMS216" s="15"/>
      <c r="IMT216" s="15"/>
      <c r="IMU216" s="15"/>
      <c r="IMV216" s="15"/>
      <c r="IMW216" s="15"/>
      <c r="IMX216" s="15"/>
      <c r="IMY216" s="15"/>
      <c r="IMZ216" s="15"/>
      <c r="INA216" s="15"/>
      <c r="INB216" s="15"/>
      <c r="INC216" s="15"/>
      <c r="IND216" s="15"/>
      <c r="INE216" s="15"/>
      <c r="INF216" s="15"/>
      <c r="ING216" s="15"/>
      <c r="INH216" s="15"/>
      <c r="INI216" s="15"/>
      <c r="INJ216" s="15"/>
      <c r="INK216" s="15"/>
      <c r="INL216" s="15"/>
      <c r="INM216" s="15"/>
      <c r="INN216" s="15"/>
      <c r="INO216" s="15"/>
      <c r="INP216" s="15"/>
      <c r="INQ216" s="15"/>
      <c r="INR216" s="15"/>
      <c r="INS216" s="15"/>
      <c r="INT216" s="15"/>
      <c r="INU216" s="15"/>
      <c r="INV216" s="15"/>
      <c r="INW216" s="15"/>
      <c r="INX216" s="15"/>
      <c r="INY216" s="15"/>
      <c r="INZ216" s="15"/>
      <c r="IOA216" s="15"/>
      <c r="IOB216" s="15"/>
      <c r="IOC216" s="15"/>
      <c r="IOD216" s="15"/>
      <c r="IOE216" s="15"/>
      <c r="IOF216" s="15"/>
      <c r="IOG216" s="15"/>
      <c r="IOH216" s="15"/>
      <c r="IOI216" s="15"/>
      <c r="IOJ216" s="15"/>
      <c r="IOK216" s="15"/>
      <c r="IOL216" s="15"/>
      <c r="IOM216" s="15"/>
      <c r="ION216" s="15"/>
      <c r="IOO216" s="15"/>
      <c r="IOP216" s="15"/>
      <c r="IOQ216" s="15"/>
      <c r="IOR216" s="15"/>
      <c r="IOS216" s="15"/>
      <c r="IOT216" s="15"/>
      <c r="IOU216" s="15"/>
      <c r="IOV216" s="15"/>
      <c r="IOW216" s="15"/>
      <c r="IOX216" s="15"/>
      <c r="IOY216" s="15"/>
      <c r="IOZ216" s="15"/>
      <c r="IPA216" s="15"/>
      <c r="IPB216" s="15"/>
      <c r="IPC216" s="15"/>
      <c r="IPD216" s="15"/>
      <c r="IPE216" s="15"/>
      <c r="IPF216" s="15"/>
      <c r="IPG216" s="15"/>
      <c r="IPH216" s="15"/>
      <c r="IPI216" s="15"/>
      <c r="IPJ216" s="15"/>
      <c r="IPK216" s="15"/>
      <c r="IPL216" s="15"/>
      <c r="IPM216" s="15"/>
      <c r="IPN216" s="15"/>
      <c r="IPO216" s="15"/>
      <c r="IPP216" s="15"/>
      <c r="IPQ216" s="15"/>
      <c r="IPR216" s="15"/>
      <c r="IPS216" s="15"/>
      <c r="IPT216" s="15"/>
      <c r="IPU216" s="15"/>
      <c r="IPV216" s="15"/>
      <c r="IPW216" s="15"/>
      <c r="IPX216" s="15"/>
      <c r="IPY216" s="15"/>
      <c r="IPZ216" s="15"/>
      <c r="IQA216" s="15"/>
      <c r="IQB216" s="15"/>
      <c r="IQC216" s="15"/>
      <c r="IQD216" s="15"/>
      <c r="IQE216" s="15"/>
      <c r="IQF216" s="15"/>
      <c r="IQG216" s="15"/>
      <c r="IQH216" s="15"/>
      <c r="IQI216" s="15"/>
      <c r="IQJ216" s="15"/>
      <c r="IQK216" s="15"/>
      <c r="IQL216" s="15"/>
      <c r="IQM216" s="15"/>
      <c r="IQN216" s="15"/>
      <c r="IQO216" s="15"/>
      <c r="IQP216" s="15"/>
      <c r="IQQ216" s="15"/>
      <c r="IQR216" s="15"/>
      <c r="IQS216" s="15"/>
      <c r="IQT216" s="15"/>
      <c r="IQU216" s="15"/>
      <c r="IQV216" s="15"/>
      <c r="IQW216" s="15"/>
      <c r="IQX216" s="15"/>
      <c r="IQY216" s="15"/>
      <c r="IQZ216" s="15"/>
      <c r="IRA216" s="15"/>
      <c r="IRB216" s="15"/>
      <c r="IRC216" s="15"/>
      <c r="IRD216" s="15"/>
      <c r="IRE216" s="15"/>
      <c r="IRF216" s="15"/>
      <c r="IRG216" s="15"/>
      <c r="IRH216" s="15"/>
      <c r="IRI216" s="15"/>
      <c r="IRJ216" s="15"/>
      <c r="IRK216" s="15"/>
      <c r="IRL216" s="15"/>
      <c r="IRM216" s="15"/>
      <c r="IRN216" s="15"/>
      <c r="IRO216" s="15"/>
      <c r="IRP216" s="15"/>
      <c r="IRQ216" s="15"/>
      <c r="IRR216" s="15"/>
      <c r="IRS216" s="15"/>
      <c r="IRT216" s="15"/>
      <c r="IRU216" s="15"/>
      <c r="IRV216" s="15"/>
      <c r="IRW216" s="15"/>
      <c r="IRX216" s="15"/>
      <c r="IRY216" s="15"/>
      <c r="IRZ216" s="15"/>
      <c r="ISA216" s="15"/>
      <c r="ISB216" s="15"/>
      <c r="ISC216" s="15"/>
      <c r="ISD216" s="15"/>
      <c r="ISE216" s="15"/>
      <c r="ISF216" s="15"/>
      <c r="ISG216" s="15"/>
      <c r="ISH216" s="15"/>
      <c r="ISI216" s="15"/>
      <c r="ISJ216" s="15"/>
      <c r="ISK216" s="15"/>
      <c r="ISL216" s="15"/>
      <c r="ISM216" s="15"/>
      <c r="ISN216" s="15"/>
      <c r="ISO216" s="15"/>
      <c r="ISP216" s="15"/>
      <c r="ISQ216" s="15"/>
      <c r="ISR216" s="15"/>
      <c r="ISS216" s="15"/>
      <c r="IST216" s="15"/>
      <c r="ISU216" s="15"/>
      <c r="ISV216" s="15"/>
      <c r="ISW216" s="15"/>
      <c r="ISX216" s="15"/>
      <c r="ISY216" s="15"/>
      <c r="ISZ216" s="15"/>
      <c r="ITA216" s="15"/>
      <c r="ITB216" s="15"/>
      <c r="ITC216" s="15"/>
      <c r="ITD216" s="15"/>
      <c r="ITE216" s="15"/>
      <c r="ITF216" s="15"/>
      <c r="ITG216" s="15"/>
      <c r="ITH216" s="15"/>
      <c r="ITI216" s="15"/>
      <c r="ITJ216" s="15"/>
      <c r="ITK216" s="15"/>
      <c r="ITL216" s="15"/>
      <c r="ITM216" s="15"/>
      <c r="ITN216" s="15"/>
      <c r="ITO216" s="15"/>
      <c r="ITP216" s="15"/>
      <c r="ITQ216" s="15"/>
      <c r="ITR216" s="15"/>
      <c r="ITS216" s="15"/>
      <c r="ITT216" s="15"/>
      <c r="ITU216" s="15"/>
      <c r="ITV216" s="15"/>
      <c r="ITW216" s="15"/>
      <c r="ITX216" s="15"/>
      <c r="ITY216" s="15"/>
      <c r="ITZ216" s="15"/>
      <c r="IUA216" s="15"/>
      <c r="IUB216" s="15"/>
      <c r="IUC216" s="15"/>
      <c r="IUD216" s="15"/>
      <c r="IUE216" s="15"/>
      <c r="IUF216" s="15"/>
      <c r="IUG216" s="15"/>
      <c r="IUH216" s="15"/>
      <c r="IUI216" s="15"/>
      <c r="IUJ216" s="15"/>
      <c r="IUK216" s="15"/>
      <c r="IUL216" s="15"/>
      <c r="IUM216" s="15"/>
      <c r="IUN216" s="15"/>
      <c r="IUO216" s="15"/>
      <c r="IUP216" s="15"/>
      <c r="IUQ216" s="15"/>
      <c r="IUR216" s="15"/>
      <c r="IUS216" s="15"/>
      <c r="IUT216" s="15"/>
      <c r="IUU216" s="15"/>
      <c r="IUV216" s="15"/>
      <c r="IUW216" s="15"/>
      <c r="IUX216" s="15"/>
      <c r="IUY216" s="15"/>
      <c r="IUZ216" s="15"/>
      <c r="IVA216" s="15"/>
      <c r="IVB216" s="15"/>
      <c r="IVC216" s="15"/>
      <c r="IVD216" s="15"/>
      <c r="IVE216" s="15"/>
      <c r="IVF216" s="15"/>
      <c r="IVG216" s="15"/>
      <c r="IVH216" s="15"/>
      <c r="IVI216" s="15"/>
      <c r="IVJ216" s="15"/>
      <c r="IVK216" s="15"/>
      <c r="IVL216" s="15"/>
      <c r="IVM216" s="15"/>
      <c r="IVN216" s="15"/>
      <c r="IVO216" s="15"/>
      <c r="IVP216" s="15"/>
      <c r="IVQ216" s="15"/>
      <c r="IVR216" s="15"/>
      <c r="IVS216" s="15"/>
      <c r="IVT216" s="15"/>
      <c r="IVU216" s="15"/>
      <c r="IVV216" s="15"/>
      <c r="IVW216" s="15"/>
      <c r="IVX216" s="15"/>
      <c r="IVY216" s="15"/>
      <c r="IVZ216" s="15"/>
      <c r="IWA216" s="15"/>
      <c r="IWB216" s="15"/>
      <c r="IWC216" s="15"/>
      <c r="IWD216" s="15"/>
      <c r="IWE216" s="15"/>
      <c r="IWF216" s="15"/>
      <c r="IWG216" s="15"/>
      <c r="IWH216" s="15"/>
      <c r="IWI216" s="15"/>
      <c r="IWJ216" s="15"/>
      <c r="IWK216" s="15"/>
      <c r="IWL216" s="15"/>
      <c r="IWM216" s="15"/>
      <c r="IWN216" s="15"/>
      <c r="IWO216" s="15"/>
      <c r="IWP216" s="15"/>
      <c r="IWQ216" s="15"/>
      <c r="IWR216" s="15"/>
      <c r="IWS216" s="15"/>
      <c r="IWT216" s="15"/>
      <c r="IWU216" s="15"/>
      <c r="IWV216" s="15"/>
      <c r="IWW216" s="15"/>
      <c r="IWX216" s="15"/>
      <c r="IWY216" s="15"/>
      <c r="IWZ216" s="15"/>
      <c r="IXA216" s="15"/>
      <c r="IXB216" s="15"/>
      <c r="IXC216" s="15"/>
      <c r="IXD216" s="15"/>
      <c r="IXE216" s="15"/>
      <c r="IXF216" s="15"/>
      <c r="IXG216" s="15"/>
      <c r="IXH216" s="15"/>
      <c r="IXI216" s="15"/>
      <c r="IXJ216" s="15"/>
      <c r="IXK216" s="15"/>
      <c r="IXL216" s="15"/>
      <c r="IXM216" s="15"/>
      <c r="IXN216" s="15"/>
      <c r="IXO216" s="15"/>
      <c r="IXP216" s="15"/>
      <c r="IXQ216" s="15"/>
      <c r="IXR216" s="15"/>
      <c r="IXS216" s="15"/>
      <c r="IXT216" s="15"/>
      <c r="IXU216" s="15"/>
      <c r="IXV216" s="15"/>
      <c r="IXW216" s="15"/>
      <c r="IXX216" s="15"/>
      <c r="IXY216" s="15"/>
      <c r="IXZ216" s="15"/>
      <c r="IYA216" s="15"/>
      <c r="IYB216" s="15"/>
      <c r="IYC216" s="15"/>
      <c r="IYD216" s="15"/>
      <c r="IYE216" s="15"/>
      <c r="IYF216" s="15"/>
      <c r="IYG216" s="15"/>
      <c r="IYH216" s="15"/>
      <c r="IYI216" s="15"/>
      <c r="IYJ216" s="15"/>
      <c r="IYK216" s="15"/>
      <c r="IYL216" s="15"/>
      <c r="IYM216" s="15"/>
      <c r="IYN216" s="15"/>
      <c r="IYO216" s="15"/>
      <c r="IYP216" s="15"/>
      <c r="IYQ216" s="15"/>
      <c r="IYR216" s="15"/>
      <c r="IYS216" s="15"/>
      <c r="IYT216" s="15"/>
      <c r="IYU216" s="15"/>
      <c r="IYV216" s="15"/>
      <c r="IYW216" s="15"/>
      <c r="IYX216" s="15"/>
      <c r="IYY216" s="15"/>
      <c r="IYZ216" s="15"/>
      <c r="IZA216" s="15"/>
      <c r="IZB216" s="15"/>
      <c r="IZC216" s="15"/>
      <c r="IZD216" s="15"/>
      <c r="IZE216" s="15"/>
      <c r="IZF216" s="15"/>
      <c r="IZG216" s="15"/>
      <c r="IZH216" s="15"/>
      <c r="IZI216" s="15"/>
      <c r="IZJ216" s="15"/>
      <c r="IZK216" s="15"/>
      <c r="IZL216" s="15"/>
      <c r="IZM216" s="15"/>
      <c r="IZN216" s="15"/>
      <c r="IZO216" s="15"/>
      <c r="IZP216" s="15"/>
      <c r="IZQ216" s="15"/>
      <c r="IZR216" s="15"/>
      <c r="IZS216" s="15"/>
      <c r="IZT216" s="15"/>
      <c r="IZU216" s="15"/>
      <c r="IZV216" s="15"/>
      <c r="IZW216" s="15"/>
      <c r="IZX216" s="15"/>
      <c r="IZY216" s="15"/>
      <c r="IZZ216" s="15"/>
      <c r="JAA216" s="15"/>
      <c r="JAB216" s="15"/>
      <c r="JAC216" s="15"/>
      <c r="JAD216" s="15"/>
      <c r="JAE216" s="15"/>
      <c r="JAF216" s="15"/>
      <c r="JAG216" s="15"/>
      <c r="JAH216" s="15"/>
      <c r="JAI216" s="15"/>
      <c r="JAJ216" s="15"/>
      <c r="JAK216" s="15"/>
      <c r="JAL216" s="15"/>
      <c r="JAM216" s="15"/>
      <c r="JAN216" s="15"/>
      <c r="JAO216" s="15"/>
      <c r="JAP216" s="15"/>
      <c r="JAQ216" s="15"/>
      <c r="JAR216" s="15"/>
      <c r="JAS216" s="15"/>
      <c r="JAT216" s="15"/>
      <c r="JAU216" s="15"/>
      <c r="JAV216" s="15"/>
      <c r="JAW216" s="15"/>
      <c r="JAX216" s="15"/>
      <c r="JAY216" s="15"/>
      <c r="JAZ216" s="15"/>
      <c r="JBA216" s="15"/>
      <c r="JBB216" s="15"/>
      <c r="JBC216" s="15"/>
      <c r="JBD216" s="15"/>
      <c r="JBE216" s="15"/>
      <c r="JBF216" s="15"/>
      <c r="JBG216" s="15"/>
      <c r="JBH216" s="15"/>
      <c r="JBI216" s="15"/>
      <c r="JBJ216" s="15"/>
      <c r="JBK216" s="15"/>
      <c r="JBL216" s="15"/>
      <c r="JBM216" s="15"/>
      <c r="JBN216" s="15"/>
      <c r="JBO216" s="15"/>
      <c r="JBP216" s="15"/>
      <c r="JBQ216" s="15"/>
      <c r="JBR216" s="15"/>
      <c r="JBS216" s="15"/>
      <c r="JBT216" s="15"/>
      <c r="JBU216" s="15"/>
      <c r="JBV216" s="15"/>
      <c r="JBW216" s="15"/>
      <c r="JBX216" s="15"/>
      <c r="JBY216" s="15"/>
      <c r="JBZ216" s="15"/>
      <c r="JCA216" s="15"/>
      <c r="JCB216" s="15"/>
      <c r="JCC216" s="15"/>
      <c r="JCD216" s="15"/>
      <c r="JCE216" s="15"/>
      <c r="JCF216" s="15"/>
      <c r="JCG216" s="15"/>
      <c r="JCH216" s="15"/>
      <c r="JCI216" s="15"/>
      <c r="JCJ216" s="15"/>
      <c r="JCK216" s="15"/>
      <c r="JCL216" s="15"/>
      <c r="JCM216" s="15"/>
      <c r="JCN216" s="15"/>
      <c r="JCO216" s="15"/>
      <c r="JCP216" s="15"/>
      <c r="JCQ216" s="15"/>
      <c r="JCR216" s="15"/>
      <c r="JCS216" s="15"/>
      <c r="JCT216" s="15"/>
      <c r="JCU216" s="15"/>
      <c r="JCV216" s="15"/>
      <c r="JCW216" s="15"/>
      <c r="JCX216" s="15"/>
      <c r="JCY216" s="15"/>
      <c r="JCZ216" s="15"/>
      <c r="JDA216" s="15"/>
      <c r="JDB216" s="15"/>
      <c r="JDC216" s="15"/>
      <c r="JDD216" s="15"/>
      <c r="JDE216" s="15"/>
      <c r="JDF216" s="15"/>
      <c r="JDG216" s="15"/>
      <c r="JDH216" s="15"/>
      <c r="JDI216" s="15"/>
      <c r="JDJ216" s="15"/>
      <c r="JDK216" s="15"/>
      <c r="JDL216" s="15"/>
      <c r="JDM216" s="15"/>
      <c r="JDN216" s="15"/>
      <c r="JDO216" s="15"/>
      <c r="JDP216" s="15"/>
      <c r="JDQ216" s="15"/>
      <c r="JDR216" s="15"/>
      <c r="JDS216" s="15"/>
      <c r="JDT216" s="15"/>
      <c r="JDU216" s="15"/>
      <c r="JDV216" s="15"/>
      <c r="JDW216" s="15"/>
      <c r="JDX216" s="15"/>
      <c r="JDY216" s="15"/>
      <c r="JDZ216" s="15"/>
      <c r="JEA216" s="15"/>
      <c r="JEB216" s="15"/>
      <c r="JEC216" s="15"/>
      <c r="JED216" s="15"/>
      <c r="JEE216" s="15"/>
      <c r="JEF216" s="15"/>
      <c r="JEG216" s="15"/>
      <c r="JEH216" s="15"/>
      <c r="JEI216" s="15"/>
      <c r="JEJ216" s="15"/>
      <c r="JEK216" s="15"/>
      <c r="JEL216" s="15"/>
      <c r="JEM216" s="15"/>
      <c r="JEN216" s="15"/>
      <c r="JEO216" s="15"/>
      <c r="JEP216" s="15"/>
      <c r="JEQ216" s="15"/>
      <c r="JER216" s="15"/>
      <c r="JES216" s="15"/>
      <c r="JET216" s="15"/>
      <c r="JEU216" s="15"/>
      <c r="JEV216" s="15"/>
      <c r="JEW216" s="15"/>
      <c r="JEX216" s="15"/>
      <c r="JEY216" s="15"/>
      <c r="JEZ216" s="15"/>
      <c r="JFA216" s="15"/>
      <c r="JFB216" s="15"/>
      <c r="JFC216" s="15"/>
      <c r="JFD216" s="15"/>
      <c r="JFE216" s="15"/>
      <c r="JFF216" s="15"/>
      <c r="JFG216" s="15"/>
      <c r="JFH216" s="15"/>
      <c r="JFI216" s="15"/>
      <c r="JFJ216" s="15"/>
      <c r="JFK216" s="15"/>
      <c r="JFL216" s="15"/>
      <c r="JFM216" s="15"/>
      <c r="JFN216" s="15"/>
      <c r="JFO216" s="15"/>
      <c r="JFP216" s="15"/>
      <c r="JFQ216" s="15"/>
      <c r="JFR216" s="15"/>
      <c r="JFS216" s="15"/>
      <c r="JFT216" s="15"/>
      <c r="JFU216" s="15"/>
      <c r="JFV216" s="15"/>
      <c r="JFW216" s="15"/>
      <c r="JFX216" s="15"/>
      <c r="JFY216" s="15"/>
      <c r="JFZ216" s="15"/>
      <c r="JGA216" s="15"/>
      <c r="JGB216" s="15"/>
      <c r="JGC216" s="15"/>
      <c r="JGD216" s="15"/>
      <c r="JGE216" s="15"/>
      <c r="JGF216" s="15"/>
      <c r="JGG216" s="15"/>
      <c r="JGH216" s="15"/>
      <c r="JGI216" s="15"/>
      <c r="JGJ216" s="15"/>
      <c r="JGK216" s="15"/>
      <c r="JGL216" s="15"/>
      <c r="JGM216" s="15"/>
      <c r="JGN216" s="15"/>
      <c r="JGO216" s="15"/>
      <c r="JGP216" s="15"/>
      <c r="JGQ216" s="15"/>
      <c r="JGR216" s="15"/>
      <c r="JGS216" s="15"/>
      <c r="JGT216" s="15"/>
      <c r="JGU216" s="15"/>
      <c r="JGV216" s="15"/>
      <c r="JGW216" s="15"/>
      <c r="JGX216" s="15"/>
      <c r="JGY216" s="15"/>
      <c r="JGZ216" s="15"/>
      <c r="JHA216" s="15"/>
      <c r="JHB216" s="15"/>
      <c r="JHC216" s="15"/>
      <c r="JHD216" s="15"/>
      <c r="JHE216" s="15"/>
      <c r="JHF216" s="15"/>
      <c r="JHG216" s="15"/>
      <c r="JHH216" s="15"/>
      <c r="JHI216" s="15"/>
      <c r="JHJ216" s="15"/>
      <c r="JHK216" s="15"/>
      <c r="JHL216" s="15"/>
      <c r="JHM216" s="15"/>
      <c r="JHN216" s="15"/>
      <c r="JHO216" s="15"/>
      <c r="JHP216" s="15"/>
      <c r="JHQ216" s="15"/>
      <c r="JHR216" s="15"/>
      <c r="JHS216" s="15"/>
      <c r="JHT216" s="15"/>
      <c r="JHU216" s="15"/>
      <c r="JHV216" s="15"/>
      <c r="JHW216" s="15"/>
      <c r="JHX216" s="15"/>
      <c r="JHY216" s="15"/>
      <c r="JHZ216" s="15"/>
      <c r="JIA216" s="15"/>
      <c r="JIB216" s="15"/>
      <c r="JIC216" s="15"/>
      <c r="JID216" s="15"/>
      <c r="JIE216" s="15"/>
      <c r="JIF216" s="15"/>
      <c r="JIG216" s="15"/>
      <c r="JIH216" s="15"/>
      <c r="JII216" s="15"/>
      <c r="JIJ216" s="15"/>
      <c r="JIK216" s="15"/>
      <c r="JIL216" s="15"/>
      <c r="JIM216" s="15"/>
      <c r="JIN216" s="15"/>
      <c r="JIO216" s="15"/>
      <c r="JIP216" s="15"/>
      <c r="JIQ216" s="15"/>
      <c r="JIR216" s="15"/>
      <c r="JIS216" s="15"/>
      <c r="JIT216" s="15"/>
      <c r="JIU216" s="15"/>
      <c r="JIV216" s="15"/>
      <c r="JIW216" s="15"/>
      <c r="JIX216" s="15"/>
      <c r="JIY216" s="15"/>
      <c r="JIZ216" s="15"/>
      <c r="JJA216" s="15"/>
      <c r="JJB216" s="15"/>
      <c r="JJC216" s="15"/>
      <c r="JJD216" s="15"/>
      <c r="JJE216" s="15"/>
      <c r="JJF216" s="15"/>
      <c r="JJG216" s="15"/>
      <c r="JJH216" s="15"/>
      <c r="JJI216" s="15"/>
      <c r="JJJ216" s="15"/>
      <c r="JJK216" s="15"/>
      <c r="JJL216" s="15"/>
      <c r="JJM216" s="15"/>
      <c r="JJN216" s="15"/>
      <c r="JJO216" s="15"/>
      <c r="JJP216" s="15"/>
      <c r="JJQ216" s="15"/>
      <c r="JJR216" s="15"/>
      <c r="JJS216" s="15"/>
      <c r="JJT216" s="15"/>
      <c r="JJU216" s="15"/>
      <c r="JJV216" s="15"/>
      <c r="JJW216" s="15"/>
      <c r="JJX216" s="15"/>
      <c r="JJY216" s="15"/>
      <c r="JJZ216" s="15"/>
      <c r="JKA216" s="15"/>
      <c r="JKB216" s="15"/>
      <c r="JKC216" s="15"/>
      <c r="JKD216" s="15"/>
      <c r="JKE216" s="15"/>
      <c r="JKF216" s="15"/>
      <c r="JKG216" s="15"/>
      <c r="JKH216" s="15"/>
      <c r="JKI216" s="15"/>
      <c r="JKJ216" s="15"/>
      <c r="JKK216" s="15"/>
      <c r="JKL216" s="15"/>
      <c r="JKM216" s="15"/>
      <c r="JKN216" s="15"/>
      <c r="JKO216" s="15"/>
      <c r="JKP216" s="15"/>
      <c r="JKQ216" s="15"/>
      <c r="JKR216" s="15"/>
      <c r="JKS216" s="15"/>
      <c r="JKT216" s="15"/>
      <c r="JKU216" s="15"/>
      <c r="JKV216" s="15"/>
      <c r="JKW216" s="15"/>
      <c r="JKX216" s="15"/>
      <c r="JKY216" s="15"/>
      <c r="JKZ216" s="15"/>
      <c r="JLA216" s="15"/>
      <c r="JLB216" s="15"/>
      <c r="JLC216" s="15"/>
      <c r="JLD216" s="15"/>
      <c r="JLE216" s="15"/>
      <c r="JLF216" s="15"/>
      <c r="JLG216" s="15"/>
      <c r="JLH216" s="15"/>
      <c r="JLI216" s="15"/>
      <c r="JLJ216" s="15"/>
      <c r="JLK216" s="15"/>
      <c r="JLL216" s="15"/>
      <c r="JLM216" s="15"/>
      <c r="JLN216" s="15"/>
      <c r="JLO216" s="15"/>
      <c r="JLP216" s="15"/>
      <c r="JLQ216" s="15"/>
      <c r="JLR216" s="15"/>
      <c r="JLS216" s="15"/>
      <c r="JLT216" s="15"/>
      <c r="JLU216" s="15"/>
      <c r="JLV216" s="15"/>
      <c r="JLW216" s="15"/>
      <c r="JLX216" s="15"/>
      <c r="JLY216" s="15"/>
      <c r="JLZ216" s="15"/>
      <c r="JMA216" s="15"/>
      <c r="JMB216" s="15"/>
      <c r="JMC216" s="15"/>
      <c r="JMD216" s="15"/>
      <c r="JME216" s="15"/>
      <c r="JMF216" s="15"/>
      <c r="JMG216" s="15"/>
      <c r="JMH216" s="15"/>
      <c r="JMI216" s="15"/>
      <c r="JMJ216" s="15"/>
      <c r="JMK216" s="15"/>
      <c r="JML216" s="15"/>
      <c r="JMM216" s="15"/>
      <c r="JMN216" s="15"/>
      <c r="JMO216" s="15"/>
      <c r="JMP216" s="15"/>
      <c r="JMQ216" s="15"/>
      <c r="JMR216" s="15"/>
      <c r="JMS216" s="15"/>
      <c r="JMT216" s="15"/>
      <c r="JMU216" s="15"/>
      <c r="JMV216" s="15"/>
      <c r="JMW216" s="15"/>
      <c r="JMX216" s="15"/>
      <c r="JMY216" s="15"/>
      <c r="JMZ216" s="15"/>
      <c r="JNA216" s="15"/>
      <c r="JNB216" s="15"/>
      <c r="JNC216" s="15"/>
      <c r="JND216" s="15"/>
      <c r="JNE216" s="15"/>
      <c r="JNF216" s="15"/>
      <c r="JNG216" s="15"/>
      <c r="JNH216" s="15"/>
      <c r="JNI216" s="15"/>
      <c r="JNJ216" s="15"/>
      <c r="JNK216" s="15"/>
      <c r="JNL216" s="15"/>
      <c r="JNM216" s="15"/>
      <c r="JNN216" s="15"/>
      <c r="JNO216" s="15"/>
      <c r="JNP216" s="15"/>
      <c r="JNQ216" s="15"/>
      <c r="JNR216" s="15"/>
      <c r="JNS216" s="15"/>
      <c r="JNT216" s="15"/>
      <c r="JNU216" s="15"/>
      <c r="JNV216" s="15"/>
      <c r="JNW216" s="15"/>
      <c r="JNX216" s="15"/>
      <c r="JNY216" s="15"/>
      <c r="JNZ216" s="15"/>
      <c r="JOA216" s="15"/>
      <c r="JOB216" s="15"/>
      <c r="JOC216" s="15"/>
      <c r="JOD216" s="15"/>
      <c r="JOE216" s="15"/>
      <c r="JOF216" s="15"/>
      <c r="JOG216" s="15"/>
      <c r="JOH216" s="15"/>
      <c r="JOI216" s="15"/>
      <c r="JOJ216" s="15"/>
      <c r="JOK216" s="15"/>
      <c r="JOL216" s="15"/>
      <c r="JOM216" s="15"/>
      <c r="JON216" s="15"/>
      <c r="JOO216" s="15"/>
      <c r="JOP216" s="15"/>
      <c r="JOQ216" s="15"/>
      <c r="JOR216" s="15"/>
      <c r="JOS216" s="15"/>
      <c r="JOT216" s="15"/>
      <c r="JOU216" s="15"/>
      <c r="JOV216" s="15"/>
      <c r="JOW216" s="15"/>
      <c r="JOX216" s="15"/>
      <c r="JOY216" s="15"/>
      <c r="JOZ216" s="15"/>
      <c r="JPA216" s="15"/>
      <c r="JPB216" s="15"/>
      <c r="JPC216" s="15"/>
      <c r="JPD216" s="15"/>
      <c r="JPE216" s="15"/>
      <c r="JPF216" s="15"/>
      <c r="JPG216" s="15"/>
      <c r="JPH216" s="15"/>
      <c r="JPI216" s="15"/>
      <c r="JPJ216" s="15"/>
      <c r="JPK216" s="15"/>
      <c r="JPL216" s="15"/>
      <c r="JPM216" s="15"/>
      <c r="JPN216" s="15"/>
      <c r="JPO216" s="15"/>
      <c r="JPP216" s="15"/>
      <c r="JPQ216" s="15"/>
      <c r="JPR216" s="15"/>
      <c r="JPS216" s="15"/>
      <c r="JPT216" s="15"/>
      <c r="JPU216" s="15"/>
      <c r="JPV216" s="15"/>
      <c r="JPW216" s="15"/>
      <c r="JPX216" s="15"/>
      <c r="JPY216" s="15"/>
      <c r="JPZ216" s="15"/>
      <c r="JQA216" s="15"/>
      <c r="JQB216" s="15"/>
      <c r="JQC216" s="15"/>
      <c r="JQD216" s="15"/>
      <c r="JQE216" s="15"/>
      <c r="JQF216" s="15"/>
      <c r="JQG216" s="15"/>
      <c r="JQH216" s="15"/>
      <c r="JQI216" s="15"/>
      <c r="JQJ216" s="15"/>
      <c r="JQK216" s="15"/>
      <c r="JQL216" s="15"/>
      <c r="JQM216" s="15"/>
      <c r="JQN216" s="15"/>
      <c r="JQO216" s="15"/>
      <c r="JQP216" s="15"/>
      <c r="JQQ216" s="15"/>
      <c r="JQR216" s="15"/>
      <c r="JQS216" s="15"/>
      <c r="JQT216" s="15"/>
      <c r="JQU216" s="15"/>
      <c r="JQV216" s="15"/>
      <c r="JQW216" s="15"/>
      <c r="JQX216" s="15"/>
      <c r="JQY216" s="15"/>
      <c r="JQZ216" s="15"/>
      <c r="JRA216" s="15"/>
      <c r="JRB216" s="15"/>
      <c r="JRC216" s="15"/>
      <c r="JRD216" s="15"/>
      <c r="JRE216" s="15"/>
      <c r="JRF216" s="15"/>
      <c r="JRG216" s="15"/>
      <c r="JRH216" s="15"/>
      <c r="JRI216" s="15"/>
      <c r="JRJ216" s="15"/>
      <c r="JRK216" s="15"/>
      <c r="JRL216" s="15"/>
      <c r="JRM216" s="15"/>
      <c r="JRN216" s="15"/>
      <c r="JRO216" s="15"/>
      <c r="JRP216" s="15"/>
      <c r="JRQ216" s="15"/>
      <c r="JRR216" s="15"/>
      <c r="JRS216" s="15"/>
      <c r="JRT216" s="15"/>
      <c r="JRU216" s="15"/>
      <c r="JRV216" s="15"/>
      <c r="JRW216" s="15"/>
      <c r="JRX216" s="15"/>
      <c r="JRY216" s="15"/>
      <c r="JRZ216" s="15"/>
      <c r="JSA216" s="15"/>
      <c r="JSB216" s="15"/>
      <c r="JSC216" s="15"/>
      <c r="JSD216" s="15"/>
      <c r="JSE216" s="15"/>
      <c r="JSF216" s="15"/>
      <c r="JSG216" s="15"/>
      <c r="JSH216" s="15"/>
      <c r="JSI216" s="15"/>
      <c r="JSJ216" s="15"/>
      <c r="JSK216" s="15"/>
      <c r="JSL216" s="15"/>
      <c r="JSM216" s="15"/>
      <c r="JSN216" s="15"/>
      <c r="JSO216" s="15"/>
      <c r="JSP216" s="15"/>
      <c r="JSQ216" s="15"/>
      <c r="JSR216" s="15"/>
      <c r="JSS216" s="15"/>
      <c r="JST216" s="15"/>
      <c r="JSU216" s="15"/>
      <c r="JSV216" s="15"/>
      <c r="JSW216" s="15"/>
      <c r="JSX216" s="15"/>
      <c r="JSY216" s="15"/>
      <c r="JSZ216" s="15"/>
      <c r="JTA216" s="15"/>
      <c r="JTB216" s="15"/>
      <c r="JTC216" s="15"/>
      <c r="JTD216" s="15"/>
      <c r="JTE216" s="15"/>
      <c r="JTF216" s="15"/>
      <c r="JTG216" s="15"/>
      <c r="JTH216" s="15"/>
      <c r="JTI216" s="15"/>
      <c r="JTJ216" s="15"/>
      <c r="JTK216" s="15"/>
      <c r="JTL216" s="15"/>
      <c r="JTM216" s="15"/>
      <c r="JTN216" s="15"/>
      <c r="JTO216" s="15"/>
      <c r="JTP216" s="15"/>
      <c r="JTQ216" s="15"/>
      <c r="JTR216" s="15"/>
      <c r="JTS216" s="15"/>
      <c r="JTT216" s="15"/>
      <c r="JTU216" s="15"/>
      <c r="JTV216" s="15"/>
      <c r="JTW216" s="15"/>
      <c r="JTX216" s="15"/>
      <c r="JTY216" s="15"/>
      <c r="JTZ216" s="15"/>
      <c r="JUA216" s="15"/>
      <c r="JUB216" s="15"/>
      <c r="JUC216" s="15"/>
      <c r="JUD216" s="15"/>
      <c r="JUE216" s="15"/>
      <c r="JUF216" s="15"/>
      <c r="JUG216" s="15"/>
      <c r="JUH216" s="15"/>
      <c r="JUI216" s="15"/>
      <c r="JUJ216" s="15"/>
      <c r="JUK216" s="15"/>
      <c r="JUL216" s="15"/>
      <c r="JUM216" s="15"/>
      <c r="JUN216" s="15"/>
      <c r="JUO216" s="15"/>
      <c r="JUP216" s="15"/>
      <c r="JUQ216" s="15"/>
      <c r="JUR216" s="15"/>
      <c r="JUS216" s="15"/>
      <c r="JUT216" s="15"/>
      <c r="JUU216" s="15"/>
      <c r="JUV216" s="15"/>
      <c r="JUW216" s="15"/>
      <c r="JUX216" s="15"/>
      <c r="JUY216" s="15"/>
      <c r="JUZ216" s="15"/>
      <c r="JVA216" s="15"/>
      <c r="JVB216" s="15"/>
      <c r="JVC216" s="15"/>
      <c r="JVD216" s="15"/>
      <c r="JVE216" s="15"/>
      <c r="JVF216" s="15"/>
      <c r="JVG216" s="15"/>
      <c r="JVH216" s="15"/>
      <c r="JVI216" s="15"/>
      <c r="JVJ216" s="15"/>
      <c r="JVK216" s="15"/>
      <c r="JVL216" s="15"/>
      <c r="JVM216" s="15"/>
      <c r="JVN216" s="15"/>
      <c r="JVO216" s="15"/>
      <c r="JVP216" s="15"/>
      <c r="JVQ216" s="15"/>
      <c r="JVR216" s="15"/>
      <c r="JVS216" s="15"/>
      <c r="JVT216" s="15"/>
      <c r="JVU216" s="15"/>
      <c r="JVV216" s="15"/>
      <c r="JVW216" s="15"/>
      <c r="JVX216" s="15"/>
      <c r="JVY216" s="15"/>
      <c r="JVZ216" s="15"/>
      <c r="JWA216" s="15"/>
      <c r="JWB216" s="15"/>
      <c r="JWC216" s="15"/>
      <c r="JWD216" s="15"/>
      <c r="JWE216" s="15"/>
      <c r="JWF216" s="15"/>
      <c r="JWG216" s="15"/>
      <c r="JWH216" s="15"/>
      <c r="JWI216" s="15"/>
      <c r="JWJ216" s="15"/>
      <c r="JWK216" s="15"/>
      <c r="JWL216" s="15"/>
      <c r="JWM216" s="15"/>
      <c r="JWN216" s="15"/>
      <c r="JWO216" s="15"/>
      <c r="JWP216" s="15"/>
      <c r="JWQ216" s="15"/>
      <c r="JWR216" s="15"/>
      <c r="JWS216" s="15"/>
      <c r="JWT216" s="15"/>
      <c r="JWU216" s="15"/>
      <c r="JWV216" s="15"/>
      <c r="JWW216" s="15"/>
      <c r="JWX216" s="15"/>
      <c r="JWY216" s="15"/>
      <c r="JWZ216" s="15"/>
      <c r="JXA216" s="15"/>
      <c r="JXB216" s="15"/>
      <c r="JXC216" s="15"/>
      <c r="JXD216" s="15"/>
      <c r="JXE216" s="15"/>
      <c r="JXF216" s="15"/>
      <c r="JXG216" s="15"/>
      <c r="JXH216" s="15"/>
      <c r="JXI216" s="15"/>
      <c r="JXJ216" s="15"/>
      <c r="JXK216" s="15"/>
      <c r="JXL216" s="15"/>
      <c r="JXM216" s="15"/>
      <c r="JXN216" s="15"/>
      <c r="JXO216" s="15"/>
      <c r="JXP216" s="15"/>
      <c r="JXQ216" s="15"/>
      <c r="JXR216" s="15"/>
      <c r="JXS216" s="15"/>
      <c r="JXT216" s="15"/>
      <c r="JXU216" s="15"/>
      <c r="JXV216" s="15"/>
      <c r="JXW216" s="15"/>
      <c r="JXX216" s="15"/>
      <c r="JXY216" s="15"/>
      <c r="JXZ216" s="15"/>
      <c r="JYA216" s="15"/>
      <c r="JYB216" s="15"/>
      <c r="JYC216" s="15"/>
      <c r="JYD216" s="15"/>
      <c r="JYE216" s="15"/>
      <c r="JYF216" s="15"/>
      <c r="JYG216" s="15"/>
      <c r="JYH216" s="15"/>
      <c r="JYI216" s="15"/>
      <c r="JYJ216" s="15"/>
      <c r="JYK216" s="15"/>
      <c r="JYL216" s="15"/>
      <c r="JYM216" s="15"/>
      <c r="JYN216" s="15"/>
      <c r="JYO216" s="15"/>
      <c r="JYP216" s="15"/>
      <c r="JYQ216" s="15"/>
      <c r="JYR216" s="15"/>
      <c r="JYS216" s="15"/>
      <c r="JYT216" s="15"/>
      <c r="JYU216" s="15"/>
      <c r="JYV216" s="15"/>
      <c r="JYW216" s="15"/>
      <c r="JYX216" s="15"/>
      <c r="JYY216" s="15"/>
      <c r="JYZ216" s="15"/>
      <c r="JZA216" s="15"/>
      <c r="JZB216" s="15"/>
      <c r="JZC216" s="15"/>
      <c r="JZD216" s="15"/>
      <c r="JZE216" s="15"/>
      <c r="JZF216" s="15"/>
      <c r="JZG216" s="15"/>
      <c r="JZH216" s="15"/>
      <c r="JZI216" s="15"/>
      <c r="JZJ216" s="15"/>
      <c r="JZK216" s="15"/>
      <c r="JZL216" s="15"/>
      <c r="JZM216" s="15"/>
      <c r="JZN216" s="15"/>
      <c r="JZO216" s="15"/>
      <c r="JZP216" s="15"/>
      <c r="JZQ216" s="15"/>
      <c r="JZR216" s="15"/>
      <c r="JZS216" s="15"/>
      <c r="JZT216" s="15"/>
      <c r="JZU216" s="15"/>
      <c r="JZV216" s="15"/>
      <c r="JZW216" s="15"/>
      <c r="JZX216" s="15"/>
      <c r="JZY216" s="15"/>
      <c r="JZZ216" s="15"/>
      <c r="KAA216" s="15"/>
      <c r="KAB216" s="15"/>
      <c r="KAC216" s="15"/>
      <c r="KAD216" s="15"/>
      <c r="KAE216" s="15"/>
      <c r="KAF216" s="15"/>
      <c r="KAG216" s="15"/>
      <c r="KAH216" s="15"/>
      <c r="KAI216" s="15"/>
      <c r="KAJ216" s="15"/>
      <c r="KAK216" s="15"/>
      <c r="KAL216" s="15"/>
      <c r="KAM216" s="15"/>
      <c r="KAN216" s="15"/>
      <c r="KAO216" s="15"/>
      <c r="KAP216" s="15"/>
      <c r="KAQ216" s="15"/>
      <c r="KAR216" s="15"/>
      <c r="KAS216" s="15"/>
      <c r="KAT216" s="15"/>
      <c r="KAU216" s="15"/>
      <c r="KAV216" s="15"/>
      <c r="KAW216" s="15"/>
      <c r="KAX216" s="15"/>
      <c r="KAY216" s="15"/>
      <c r="KAZ216" s="15"/>
      <c r="KBA216" s="15"/>
      <c r="KBB216" s="15"/>
      <c r="KBC216" s="15"/>
      <c r="KBD216" s="15"/>
      <c r="KBE216" s="15"/>
      <c r="KBF216" s="15"/>
      <c r="KBG216" s="15"/>
      <c r="KBH216" s="15"/>
      <c r="KBI216" s="15"/>
      <c r="KBJ216" s="15"/>
      <c r="KBK216" s="15"/>
      <c r="KBL216" s="15"/>
      <c r="KBM216" s="15"/>
      <c r="KBN216" s="15"/>
      <c r="KBO216" s="15"/>
      <c r="KBP216" s="15"/>
      <c r="KBQ216" s="15"/>
      <c r="KBR216" s="15"/>
      <c r="KBS216" s="15"/>
      <c r="KBT216" s="15"/>
      <c r="KBU216" s="15"/>
      <c r="KBV216" s="15"/>
      <c r="KBW216" s="15"/>
      <c r="KBX216" s="15"/>
      <c r="KBY216" s="15"/>
      <c r="KBZ216" s="15"/>
      <c r="KCA216" s="15"/>
      <c r="KCB216" s="15"/>
      <c r="KCC216" s="15"/>
      <c r="KCD216" s="15"/>
      <c r="KCE216" s="15"/>
      <c r="KCF216" s="15"/>
      <c r="KCG216" s="15"/>
      <c r="KCH216" s="15"/>
      <c r="KCI216" s="15"/>
      <c r="KCJ216" s="15"/>
      <c r="KCK216" s="15"/>
      <c r="KCL216" s="15"/>
      <c r="KCM216" s="15"/>
      <c r="KCN216" s="15"/>
      <c r="KCO216" s="15"/>
      <c r="KCP216" s="15"/>
      <c r="KCQ216" s="15"/>
      <c r="KCR216" s="15"/>
      <c r="KCS216" s="15"/>
      <c r="KCT216" s="15"/>
      <c r="KCU216" s="15"/>
      <c r="KCV216" s="15"/>
      <c r="KCW216" s="15"/>
      <c r="KCX216" s="15"/>
      <c r="KCY216" s="15"/>
      <c r="KCZ216" s="15"/>
      <c r="KDA216" s="15"/>
      <c r="KDB216" s="15"/>
      <c r="KDC216" s="15"/>
      <c r="KDD216" s="15"/>
      <c r="KDE216" s="15"/>
      <c r="KDF216" s="15"/>
      <c r="KDG216" s="15"/>
      <c r="KDH216" s="15"/>
      <c r="KDI216" s="15"/>
      <c r="KDJ216" s="15"/>
      <c r="KDK216" s="15"/>
      <c r="KDL216" s="15"/>
      <c r="KDM216" s="15"/>
      <c r="KDN216" s="15"/>
      <c r="KDO216" s="15"/>
      <c r="KDP216" s="15"/>
      <c r="KDQ216" s="15"/>
      <c r="KDR216" s="15"/>
      <c r="KDS216" s="15"/>
      <c r="KDT216" s="15"/>
      <c r="KDU216" s="15"/>
      <c r="KDV216" s="15"/>
      <c r="KDW216" s="15"/>
      <c r="KDX216" s="15"/>
      <c r="KDY216" s="15"/>
      <c r="KDZ216" s="15"/>
      <c r="KEA216" s="15"/>
      <c r="KEB216" s="15"/>
      <c r="KEC216" s="15"/>
      <c r="KED216" s="15"/>
      <c r="KEE216" s="15"/>
      <c r="KEF216" s="15"/>
      <c r="KEG216" s="15"/>
      <c r="KEH216" s="15"/>
      <c r="KEI216" s="15"/>
      <c r="KEJ216" s="15"/>
      <c r="KEK216" s="15"/>
      <c r="KEL216" s="15"/>
      <c r="KEM216" s="15"/>
      <c r="KEN216" s="15"/>
      <c r="KEO216" s="15"/>
      <c r="KEP216" s="15"/>
      <c r="KEQ216" s="15"/>
      <c r="KER216" s="15"/>
      <c r="KES216" s="15"/>
      <c r="KET216" s="15"/>
      <c r="KEU216" s="15"/>
      <c r="KEV216" s="15"/>
      <c r="KEW216" s="15"/>
      <c r="KEX216" s="15"/>
      <c r="KEY216" s="15"/>
      <c r="KEZ216" s="15"/>
      <c r="KFA216" s="15"/>
      <c r="KFB216" s="15"/>
      <c r="KFC216" s="15"/>
      <c r="KFD216" s="15"/>
      <c r="KFE216" s="15"/>
      <c r="KFF216" s="15"/>
      <c r="KFG216" s="15"/>
      <c r="KFH216" s="15"/>
      <c r="KFI216" s="15"/>
      <c r="KFJ216" s="15"/>
      <c r="KFK216" s="15"/>
      <c r="KFL216" s="15"/>
      <c r="KFM216" s="15"/>
      <c r="KFN216" s="15"/>
      <c r="KFO216" s="15"/>
      <c r="KFP216" s="15"/>
      <c r="KFQ216" s="15"/>
      <c r="KFR216" s="15"/>
      <c r="KFS216" s="15"/>
      <c r="KFT216" s="15"/>
      <c r="KFU216" s="15"/>
      <c r="KFV216" s="15"/>
      <c r="KFW216" s="15"/>
      <c r="KFX216" s="15"/>
      <c r="KFY216" s="15"/>
      <c r="KFZ216" s="15"/>
      <c r="KGA216" s="15"/>
      <c r="KGB216" s="15"/>
      <c r="KGC216" s="15"/>
      <c r="KGD216" s="15"/>
      <c r="KGE216" s="15"/>
      <c r="KGF216" s="15"/>
      <c r="KGG216" s="15"/>
      <c r="KGH216" s="15"/>
      <c r="KGI216" s="15"/>
      <c r="KGJ216" s="15"/>
      <c r="KGK216" s="15"/>
      <c r="KGL216" s="15"/>
      <c r="KGM216" s="15"/>
      <c r="KGN216" s="15"/>
      <c r="KGO216" s="15"/>
      <c r="KGP216" s="15"/>
      <c r="KGQ216" s="15"/>
      <c r="KGR216" s="15"/>
      <c r="KGS216" s="15"/>
      <c r="KGT216" s="15"/>
      <c r="KGU216" s="15"/>
      <c r="KGV216" s="15"/>
      <c r="KGW216" s="15"/>
      <c r="KGX216" s="15"/>
      <c r="KGY216" s="15"/>
      <c r="KGZ216" s="15"/>
      <c r="KHA216" s="15"/>
      <c r="KHB216" s="15"/>
      <c r="KHC216" s="15"/>
      <c r="KHD216" s="15"/>
      <c r="KHE216" s="15"/>
      <c r="KHF216" s="15"/>
      <c r="KHG216" s="15"/>
      <c r="KHH216" s="15"/>
      <c r="KHI216" s="15"/>
      <c r="KHJ216" s="15"/>
      <c r="KHK216" s="15"/>
      <c r="KHL216" s="15"/>
      <c r="KHM216" s="15"/>
      <c r="KHN216" s="15"/>
      <c r="KHO216" s="15"/>
      <c r="KHP216" s="15"/>
      <c r="KHQ216" s="15"/>
      <c r="KHR216" s="15"/>
      <c r="KHS216" s="15"/>
      <c r="KHT216" s="15"/>
      <c r="KHU216" s="15"/>
      <c r="KHV216" s="15"/>
      <c r="KHW216" s="15"/>
      <c r="KHX216" s="15"/>
      <c r="KHY216" s="15"/>
      <c r="KHZ216" s="15"/>
      <c r="KIA216" s="15"/>
      <c r="KIB216" s="15"/>
      <c r="KIC216" s="15"/>
      <c r="KID216" s="15"/>
      <c r="KIE216" s="15"/>
      <c r="KIF216" s="15"/>
      <c r="KIG216" s="15"/>
      <c r="KIH216" s="15"/>
      <c r="KII216" s="15"/>
      <c r="KIJ216" s="15"/>
      <c r="KIK216" s="15"/>
      <c r="KIL216" s="15"/>
      <c r="KIM216" s="15"/>
      <c r="KIN216" s="15"/>
      <c r="KIO216" s="15"/>
      <c r="KIP216" s="15"/>
      <c r="KIQ216" s="15"/>
      <c r="KIR216" s="15"/>
      <c r="KIS216" s="15"/>
      <c r="KIT216" s="15"/>
      <c r="KIU216" s="15"/>
      <c r="KIV216" s="15"/>
      <c r="KIW216" s="15"/>
      <c r="KIX216" s="15"/>
      <c r="KIY216" s="15"/>
      <c r="KIZ216" s="15"/>
      <c r="KJA216" s="15"/>
      <c r="KJB216" s="15"/>
      <c r="KJC216" s="15"/>
      <c r="KJD216" s="15"/>
      <c r="KJE216" s="15"/>
      <c r="KJF216" s="15"/>
      <c r="KJG216" s="15"/>
      <c r="KJH216" s="15"/>
      <c r="KJI216" s="15"/>
      <c r="KJJ216" s="15"/>
      <c r="KJK216" s="15"/>
      <c r="KJL216" s="15"/>
      <c r="KJM216" s="15"/>
      <c r="KJN216" s="15"/>
      <c r="KJO216" s="15"/>
      <c r="KJP216" s="15"/>
      <c r="KJQ216" s="15"/>
      <c r="KJR216" s="15"/>
      <c r="KJS216" s="15"/>
      <c r="KJT216" s="15"/>
      <c r="KJU216" s="15"/>
      <c r="KJV216" s="15"/>
      <c r="KJW216" s="15"/>
      <c r="KJX216" s="15"/>
      <c r="KJY216" s="15"/>
      <c r="KJZ216" s="15"/>
      <c r="KKA216" s="15"/>
      <c r="KKB216" s="15"/>
      <c r="KKC216" s="15"/>
      <c r="KKD216" s="15"/>
      <c r="KKE216" s="15"/>
      <c r="KKF216" s="15"/>
      <c r="KKG216" s="15"/>
      <c r="KKH216" s="15"/>
      <c r="KKI216" s="15"/>
      <c r="KKJ216" s="15"/>
      <c r="KKK216" s="15"/>
      <c r="KKL216" s="15"/>
      <c r="KKM216" s="15"/>
      <c r="KKN216" s="15"/>
      <c r="KKO216" s="15"/>
      <c r="KKP216" s="15"/>
      <c r="KKQ216" s="15"/>
      <c r="KKR216" s="15"/>
      <c r="KKS216" s="15"/>
      <c r="KKT216" s="15"/>
      <c r="KKU216" s="15"/>
      <c r="KKV216" s="15"/>
      <c r="KKW216" s="15"/>
      <c r="KKX216" s="15"/>
      <c r="KKY216" s="15"/>
      <c r="KKZ216" s="15"/>
      <c r="KLA216" s="15"/>
      <c r="KLB216" s="15"/>
      <c r="KLC216" s="15"/>
      <c r="KLD216" s="15"/>
      <c r="KLE216" s="15"/>
      <c r="KLF216" s="15"/>
      <c r="KLG216" s="15"/>
      <c r="KLH216" s="15"/>
      <c r="KLI216" s="15"/>
      <c r="KLJ216" s="15"/>
      <c r="KLK216" s="15"/>
      <c r="KLL216" s="15"/>
      <c r="KLM216" s="15"/>
      <c r="KLN216" s="15"/>
      <c r="KLO216" s="15"/>
      <c r="KLP216" s="15"/>
      <c r="KLQ216" s="15"/>
      <c r="KLR216" s="15"/>
      <c r="KLS216" s="15"/>
      <c r="KLT216" s="15"/>
      <c r="KLU216" s="15"/>
      <c r="KLV216" s="15"/>
      <c r="KLW216" s="15"/>
      <c r="KLX216" s="15"/>
      <c r="KLY216" s="15"/>
      <c r="KLZ216" s="15"/>
      <c r="KMA216" s="15"/>
      <c r="KMB216" s="15"/>
      <c r="KMC216" s="15"/>
      <c r="KMD216" s="15"/>
      <c r="KME216" s="15"/>
      <c r="KMF216" s="15"/>
      <c r="KMG216" s="15"/>
      <c r="KMH216" s="15"/>
      <c r="KMI216" s="15"/>
      <c r="KMJ216" s="15"/>
      <c r="KMK216" s="15"/>
      <c r="KML216" s="15"/>
      <c r="KMM216" s="15"/>
      <c r="KMN216" s="15"/>
      <c r="KMO216" s="15"/>
      <c r="KMP216" s="15"/>
      <c r="KMQ216" s="15"/>
      <c r="KMR216" s="15"/>
      <c r="KMS216" s="15"/>
      <c r="KMT216" s="15"/>
      <c r="KMU216" s="15"/>
      <c r="KMV216" s="15"/>
      <c r="KMW216" s="15"/>
      <c r="KMX216" s="15"/>
      <c r="KMY216" s="15"/>
      <c r="KMZ216" s="15"/>
      <c r="KNA216" s="15"/>
      <c r="KNB216" s="15"/>
      <c r="KNC216" s="15"/>
      <c r="KND216" s="15"/>
      <c r="KNE216" s="15"/>
      <c r="KNF216" s="15"/>
      <c r="KNG216" s="15"/>
      <c r="KNH216" s="15"/>
      <c r="KNI216" s="15"/>
      <c r="KNJ216" s="15"/>
      <c r="KNK216" s="15"/>
      <c r="KNL216" s="15"/>
      <c r="KNM216" s="15"/>
      <c r="KNN216" s="15"/>
      <c r="KNO216" s="15"/>
      <c r="KNP216" s="15"/>
      <c r="KNQ216" s="15"/>
      <c r="KNR216" s="15"/>
      <c r="KNS216" s="15"/>
      <c r="KNT216" s="15"/>
      <c r="KNU216" s="15"/>
      <c r="KNV216" s="15"/>
      <c r="KNW216" s="15"/>
      <c r="KNX216" s="15"/>
      <c r="KNY216" s="15"/>
      <c r="KNZ216" s="15"/>
      <c r="KOA216" s="15"/>
      <c r="KOB216" s="15"/>
      <c r="KOC216" s="15"/>
      <c r="KOD216" s="15"/>
      <c r="KOE216" s="15"/>
      <c r="KOF216" s="15"/>
      <c r="KOG216" s="15"/>
      <c r="KOH216" s="15"/>
      <c r="KOI216" s="15"/>
      <c r="KOJ216" s="15"/>
      <c r="KOK216" s="15"/>
      <c r="KOL216" s="15"/>
      <c r="KOM216" s="15"/>
      <c r="KON216" s="15"/>
      <c r="KOO216" s="15"/>
      <c r="KOP216" s="15"/>
      <c r="KOQ216" s="15"/>
      <c r="KOR216" s="15"/>
      <c r="KOS216" s="15"/>
      <c r="KOT216" s="15"/>
      <c r="KOU216" s="15"/>
      <c r="KOV216" s="15"/>
      <c r="KOW216" s="15"/>
      <c r="KOX216" s="15"/>
      <c r="KOY216" s="15"/>
      <c r="KOZ216" s="15"/>
      <c r="KPA216" s="15"/>
      <c r="KPB216" s="15"/>
      <c r="KPC216" s="15"/>
      <c r="KPD216" s="15"/>
      <c r="KPE216" s="15"/>
      <c r="KPF216" s="15"/>
      <c r="KPG216" s="15"/>
      <c r="KPH216" s="15"/>
      <c r="KPI216" s="15"/>
      <c r="KPJ216" s="15"/>
      <c r="KPK216" s="15"/>
      <c r="KPL216" s="15"/>
      <c r="KPM216" s="15"/>
      <c r="KPN216" s="15"/>
      <c r="KPO216" s="15"/>
      <c r="KPP216" s="15"/>
      <c r="KPQ216" s="15"/>
      <c r="KPR216" s="15"/>
      <c r="KPS216" s="15"/>
      <c r="KPT216" s="15"/>
      <c r="KPU216" s="15"/>
      <c r="KPV216" s="15"/>
      <c r="KPW216" s="15"/>
      <c r="KPX216" s="15"/>
      <c r="KPY216" s="15"/>
      <c r="KPZ216" s="15"/>
      <c r="KQA216" s="15"/>
      <c r="KQB216" s="15"/>
      <c r="KQC216" s="15"/>
      <c r="KQD216" s="15"/>
      <c r="KQE216" s="15"/>
      <c r="KQF216" s="15"/>
      <c r="KQG216" s="15"/>
      <c r="KQH216" s="15"/>
      <c r="KQI216" s="15"/>
      <c r="KQJ216" s="15"/>
      <c r="KQK216" s="15"/>
      <c r="KQL216" s="15"/>
      <c r="KQM216" s="15"/>
      <c r="KQN216" s="15"/>
      <c r="KQO216" s="15"/>
      <c r="KQP216" s="15"/>
      <c r="KQQ216" s="15"/>
      <c r="KQR216" s="15"/>
      <c r="KQS216" s="15"/>
      <c r="KQT216" s="15"/>
      <c r="KQU216" s="15"/>
      <c r="KQV216" s="15"/>
      <c r="KQW216" s="15"/>
      <c r="KQX216" s="15"/>
      <c r="KQY216" s="15"/>
      <c r="KQZ216" s="15"/>
      <c r="KRA216" s="15"/>
      <c r="KRB216" s="15"/>
      <c r="KRC216" s="15"/>
      <c r="KRD216" s="15"/>
      <c r="KRE216" s="15"/>
      <c r="KRF216" s="15"/>
      <c r="KRG216" s="15"/>
      <c r="KRH216" s="15"/>
      <c r="KRI216" s="15"/>
      <c r="KRJ216" s="15"/>
      <c r="KRK216" s="15"/>
      <c r="KRL216" s="15"/>
      <c r="KRM216" s="15"/>
      <c r="KRN216" s="15"/>
      <c r="KRO216" s="15"/>
      <c r="KRP216" s="15"/>
      <c r="KRQ216" s="15"/>
      <c r="KRR216" s="15"/>
      <c r="KRS216" s="15"/>
      <c r="KRT216" s="15"/>
      <c r="KRU216" s="15"/>
      <c r="KRV216" s="15"/>
      <c r="KRW216" s="15"/>
      <c r="KRX216" s="15"/>
      <c r="KRY216" s="15"/>
      <c r="KRZ216" s="15"/>
      <c r="KSA216" s="15"/>
      <c r="KSB216" s="15"/>
      <c r="KSC216" s="15"/>
      <c r="KSD216" s="15"/>
      <c r="KSE216" s="15"/>
      <c r="KSF216" s="15"/>
      <c r="KSG216" s="15"/>
      <c r="KSH216" s="15"/>
      <c r="KSI216" s="15"/>
      <c r="KSJ216" s="15"/>
      <c r="KSK216" s="15"/>
      <c r="KSL216" s="15"/>
      <c r="KSM216" s="15"/>
      <c r="KSN216" s="15"/>
      <c r="KSO216" s="15"/>
      <c r="KSP216" s="15"/>
      <c r="KSQ216" s="15"/>
      <c r="KSR216" s="15"/>
      <c r="KSS216" s="15"/>
      <c r="KST216" s="15"/>
      <c r="KSU216" s="15"/>
      <c r="KSV216" s="15"/>
      <c r="KSW216" s="15"/>
      <c r="KSX216" s="15"/>
      <c r="KSY216" s="15"/>
      <c r="KSZ216" s="15"/>
      <c r="KTA216" s="15"/>
      <c r="KTB216" s="15"/>
      <c r="KTC216" s="15"/>
      <c r="KTD216" s="15"/>
      <c r="KTE216" s="15"/>
      <c r="KTF216" s="15"/>
      <c r="KTG216" s="15"/>
      <c r="KTH216" s="15"/>
      <c r="KTI216" s="15"/>
      <c r="KTJ216" s="15"/>
      <c r="KTK216" s="15"/>
      <c r="KTL216" s="15"/>
      <c r="KTM216" s="15"/>
      <c r="KTN216" s="15"/>
      <c r="KTO216" s="15"/>
      <c r="KTP216" s="15"/>
      <c r="KTQ216" s="15"/>
      <c r="KTR216" s="15"/>
      <c r="KTS216" s="15"/>
      <c r="KTT216" s="15"/>
      <c r="KTU216" s="15"/>
      <c r="KTV216" s="15"/>
      <c r="KTW216" s="15"/>
      <c r="KTX216" s="15"/>
      <c r="KTY216" s="15"/>
      <c r="KTZ216" s="15"/>
      <c r="KUA216" s="15"/>
      <c r="KUB216" s="15"/>
      <c r="KUC216" s="15"/>
      <c r="KUD216" s="15"/>
      <c r="KUE216" s="15"/>
      <c r="KUF216" s="15"/>
      <c r="KUG216" s="15"/>
      <c r="KUH216" s="15"/>
      <c r="KUI216" s="15"/>
      <c r="KUJ216" s="15"/>
      <c r="KUK216" s="15"/>
      <c r="KUL216" s="15"/>
      <c r="KUM216" s="15"/>
      <c r="KUN216" s="15"/>
      <c r="KUO216" s="15"/>
      <c r="KUP216" s="15"/>
      <c r="KUQ216" s="15"/>
      <c r="KUR216" s="15"/>
      <c r="KUS216" s="15"/>
      <c r="KUT216" s="15"/>
      <c r="KUU216" s="15"/>
      <c r="KUV216" s="15"/>
      <c r="KUW216" s="15"/>
      <c r="KUX216" s="15"/>
      <c r="KUY216" s="15"/>
      <c r="KUZ216" s="15"/>
      <c r="KVA216" s="15"/>
      <c r="KVB216" s="15"/>
      <c r="KVC216" s="15"/>
      <c r="KVD216" s="15"/>
      <c r="KVE216" s="15"/>
      <c r="KVF216" s="15"/>
      <c r="KVG216" s="15"/>
      <c r="KVH216" s="15"/>
      <c r="KVI216" s="15"/>
      <c r="KVJ216" s="15"/>
      <c r="KVK216" s="15"/>
      <c r="KVL216" s="15"/>
      <c r="KVM216" s="15"/>
      <c r="KVN216" s="15"/>
      <c r="KVO216" s="15"/>
      <c r="KVP216" s="15"/>
      <c r="KVQ216" s="15"/>
      <c r="KVR216" s="15"/>
      <c r="KVS216" s="15"/>
      <c r="KVT216" s="15"/>
      <c r="KVU216" s="15"/>
      <c r="KVV216" s="15"/>
      <c r="KVW216" s="15"/>
      <c r="KVX216" s="15"/>
      <c r="KVY216" s="15"/>
      <c r="KVZ216" s="15"/>
      <c r="KWA216" s="15"/>
      <c r="KWB216" s="15"/>
      <c r="KWC216" s="15"/>
      <c r="KWD216" s="15"/>
      <c r="KWE216" s="15"/>
      <c r="KWF216" s="15"/>
      <c r="KWG216" s="15"/>
      <c r="KWH216" s="15"/>
      <c r="KWI216" s="15"/>
      <c r="KWJ216" s="15"/>
      <c r="KWK216" s="15"/>
      <c r="KWL216" s="15"/>
      <c r="KWM216" s="15"/>
      <c r="KWN216" s="15"/>
      <c r="KWO216" s="15"/>
      <c r="KWP216" s="15"/>
      <c r="KWQ216" s="15"/>
      <c r="KWR216" s="15"/>
      <c r="KWS216" s="15"/>
      <c r="KWT216" s="15"/>
      <c r="KWU216" s="15"/>
      <c r="KWV216" s="15"/>
      <c r="KWW216" s="15"/>
      <c r="KWX216" s="15"/>
      <c r="KWY216" s="15"/>
      <c r="KWZ216" s="15"/>
      <c r="KXA216" s="15"/>
      <c r="KXB216" s="15"/>
      <c r="KXC216" s="15"/>
      <c r="KXD216" s="15"/>
      <c r="KXE216" s="15"/>
      <c r="KXF216" s="15"/>
      <c r="KXG216" s="15"/>
      <c r="KXH216" s="15"/>
      <c r="KXI216" s="15"/>
      <c r="KXJ216" s="15"/>
      <c r="KXK216" s="15"/>
      <c r="KXL216" s="15"/>
      <c r="KXM216" s="15"/>
      <c r="KXN216" s="15"/>
      <c r="KXO216" s="15"/>
      <c r="KXP216" s="15"/>
      <c r="KXQ216" s="15"/>
      <c r="KXR216" s="15"/>
      <c r="KXS216" s="15"/>
      <c r="KXT216" s="15"/>
      <c r="KXU216" s="15"/>
      <c r="KXV216" s="15"/>
      <c r="KXW216" s="15"/>
      <c r="KXX216" s="15"/>
      <c r="KXY216" s="15"/>
      <c r="KXZ216" s="15"/>
      <c r="KYA216" s="15"/>
      <c r="KYB216" s="15"/>
      <c r="KYC216" s="15"/>
      <c r="KYD216" s="15"/>
      <c r="KYE216" s="15"/>
      <c r="KYF216" s="15"/>
      <c r="KYG216" s="15"/>
      <c r="KYH216" s="15"/>
      <c r="KYI216" s="15"/>
      <c r="KYJ216" s="15"/>
      <c r="KYK216" s="15"/>
      <c r="KYL216" s="15"/>
      <c r="KYM216" s="15"/>
      <c r="KYN216" s="15"/>
      <c r="KYO216" s="15"/>
      <c r="KYP216" s="15"/>
      <c r="KYQ216" s="15"/>
      <c r="KYR216" s="15"/>
      <c r="KYS216" s="15"/>
      <c r="KYT216" s="15"/>
      <c r="KYU216" s="15"/>
      <c r="KYV216" s="15"/>
      <c r="KYW216" s="15"/>
      <c r="KYX216" s="15"/>
      <c r="KYY216" s="15"/>
      <c r="KYZ216" s="15"/>
      <c r="KZA216" s="15"/>
      <c r="KZB216" s="15"/>
      <c r="KZC216" s="15"/>
      <c r="KZD216" s="15"/>
      <c r="KZE216" s="15"/>
      <c r="KZF216" s="15"/>
      <c r="KZG216" s="15"/>
      <c r="KZH216" s="15"/>
      <c r="KZI216" s="15"/>
      <c r="KZJ216" s="15"/>
      <c r="KZK216" s="15"/>
      <c r="KZL216" s="15"/>
      <c r="KZM216" s="15"/>
      <c r="KZN216" s="15"/>
      <c r="KZO216" s="15"/>
      <c r="KZP216" s="15"/>
      <c r="KZQ216" s="15"/>
      <c r="KZR216" s="15"/>
      <c r="KZS216" s="15"/>
      <c r="KZT216" s="15"/>
      <c r="KZU216" s="15"/>
      <c r="KZV216" s="15"/>
      <c r="KZW216" s="15"/>
      <c r="KZX216" s="15"/>
      <c r="KZY216" s="15"/>
      <c r="KZZ216" s="15"/>
      <c r="LAA216" s="15"/>
      <c r="LAB216" s="15"/>
      <c r="LAC216" s="15"/>
      <c r="LAD216" s="15"/>
      <c r="LAE216" s="15"/>
      <c r="LAF216" s="15"/>
      <c r="LAG216" s="15"/>
      <c r="LAH216" s="15"/>
      <c r="LAI216" s="15"/>
      <c r="LAJ216" s="15"/>
      <c r="LAK216" s="15"/>
      <c r="LAL216" s="15"/>
      <c r="LAM216" s="15"/>
      <c r="LAN216" s="15"/>
      <c r="LAO216" s="15"/>
      <c r="LAP216" s="15"/>
      <c r="LAQ216" s="15"/>
      <c r="LAR216" s="15"/>
      <c r="LAS216" s="15"/>
      <c r="LAT216" s="15"/>
      <c r="LAU216" s="15"/>
      <c r="LAV216" s="15"/>
      <c r="LAW216" s="15"/>
      <c r="LAX216" s="15"/>
      <c r="LAY216" s="15"/>
      <c r="LAZ216" s="15"/>
      <c r="LBA216" s="15"/>
      <c r="LBB216" s="15"/>
      <c r="LBC216" s="15"/>
      <c r="LBD216" s="15"/>
      <c r="LBE216" s="15"/>
      <c r="LBF216" s="15"/>
      <c r="LBG216" s="15"/>
      <c r="LBH216" s="15"/>
      <c r="LBI216" s="15"/>
      <c r="LBJ216" s="15"/>
      <c r="LBK216" s="15"/>
      <c r="LBL216" s="15"/>
      <c r="LBM216" s="15"/>
      <c r="LBN216" s="15"/>
      <c r="LBO216" s="15"/>
      <c r="LBP216" s="15"/>
      <c r="LBQ216" s="15"/>
      <c r="LBR216" s="15"/>
      <c r="LBS216" s="15"/>
      <c r="LBT216" s="15"/>
      <c r="LBU216" s="15"/>
      <c r="LBV216" s="15"/>
      <c r="LBW216" s="15"/>
      <c r="LBX216" s="15"/>
      <c r="LBY216" s="15"/>
      <c r="LBZ216" s="15"/>
      <c r="LCA216" s="15"/>
      <c r="LCB216" s="15"/>
      <c r="LCC216" s="15"/>
      <c r="LCD216" s="15"/>
      <c r="LCE216" s="15"/>
      <c r="LCF216" s="15"/>
      <c r="LCG216" s="15"/>
      <c r="LCH216" s="15"/>
      <c r="LCI216" s="15"/>
      <c r="LCJ216" s="15"/>
      <c r="LCK216" s="15"/>
      <c r="LCL216" s="15"/>
      <c r="LCM216" s="15"/>
      <c r="LCN216" s="15"/>
      <c r="LCO216" s="15"/>
      <c r="LCP216" s="15"/>
      <c r="LCQ216" s="15"/>
      <c r="LCR216" s="15"/>
      <c r="LCS216" s="15"/>
      <c r="LCT216" s="15"/>
      <c r="LCU216" s="15"/>
      <c r="LCV216" s="15"/>
      <c r="LCW216" s="15"/>
      <c r="LCX216" s="15"/>
      <c r="LCY216" s="15"/>
      <c r="LCZ216" s="15"/>
      <c r="LDA216" s="15"/>
      <c r="LDB216" s="15"/>
      <c r="LDC216" s="15"/>
      <c r="LDD216" s="15"/>
      <c r="LDE216" s="15"/>
      <c r="LDF216" s="15"/>
      <c r="LDG216" s="15"/>
      <c r="LDH216" s="15"/>
      <c r="LDI216" s="15"/>
      <c r="LDJ216" s="15"/>
      <c r="LDK216" s="15"/>
      <c r="LDL216" s="15"/>
      <c r="LDM216" s="15"/>
      <c r="LDN216" s="15"/>
      <c r="LDO216" s="15"/>
      <c r="LDP216" s="15"/>
      <c r="LDQ216" s="15"/>
      <c r="LDR216" s="15"/>
      <c r="LDS216" s="15"/>
      <c r="LDT216" s="15"/>
      <c r="LDU216" s="15"/>
      <c r="LDV216" s="15"/>
      <c r="LDW216" s="15"/>
      <c r="LDX216" s="15"/>
      <c r="LDY216" s="15"/>
      <c r="LDZ216" s="15"/>
      <c r="LEA216" s="15"/>
      <c r="LEB216" s="15"/>
      <c r="LEC216" s="15"/>
      <c r="LED216" s="15"/>
      <c r="LEE216" s="15"/>
      <c r="LEF216" s="15"/>
      <c r="LEG216" s="15"/>
      <c r="LEH216" s="15"/>
      <c r="LEI216" s="15"/>
      <c r="LEJ216" s="15"/>
      <c r="LEK216" s="15"/>
      <c r="LEL216" s="15"/>
      <c r="LEM216" s="15"/>
      <c r="LEN216" s="15"/>
      <c r="LEO216" s="15"/>
      <c r="LEP216" s="15"/>
      <c r="LEQ216" s="15"/>
      <c r="LER216" s="15"/>
      <c r="LES216" s="15"/>
      <c r="LET216" s="15"/>
      <c r="LEU216" s="15"/>
      <c r="LEV216" s="15"/>
      <c r="LEW216" s="15"/>
      <c r="LEX216" s="15"/>
      <c r="LEY216" s="15"/>
      <c r="LEZ216" s="15"/>
      <c r="LFA216" s="15"/>
      <c r="LFB216" s="15"/>
      <c r="LFC216" s="15"/>
      <c r="LFD216" s="15"/>
      <c r="LFE216" s="15"/>
      <c r="LFF216" s="15"/>
      <c r="LFG216" s="15"/>
      <c r="LFH216" s="15"/>
      <c r="LFI216" s="15"/>
      <c r="LFJ216" s="15"/>
      <c r="LFK216" s="15"/>
      <c r="LFL216" s="15"/>
      <c r="LFM216" s="15"/>
      <c r="LFN216" s="15"/>
      <c r="LFO216" s="15"/>
      <c r="LFP216" s="15"/>
      <c r="LFQ216" s="15"/>
      <c r="LFR216" s="15"/>
      <c r="LFS216" s="15"/>
      <c r="LFT216" s="15"/>
      <c r="LFU216" s="15"/>
      <c r="LFV216" s="15"/>
      <c r="LFW216" s="15"/>
      <c r="LFX216" s="15"/>
      <c r="LFY216" s="15"/>
      <c r="LFZ216" s="15"/>
      <c r="LGA216" s="15"/>
      <c r="LGB216" s="15"/>
      <c r="LGC216" s="15"/>
      <c r="LGD216" s="15"/>
      <c r="LGE216" s="15"/>
      <c r="LGF216" s="15"/>
      <c r="LGG216" s="15"/>
      <c r="LGH216" s="15"/>
      <c r="LGI216" s="15"/>
      <c r="LGJ216" s="15"/>
      <c r="LGK216" s="15"/>
      <c r="LGL216" s="15"/>
      <c r="LGM216" s="15"/>
      <c r="LGN216" s="15"/>
      <c r="LGO216" s="15"/>
      <c r="LGP216" s="15"/>
      <c r="LGQ216" s="15"/>
      <c r="LGR216" s="15"/>
      <c r="LGS216" s="15"/>
      <c r="LGT216" s="15"/>
      <c r="LGU216" s="15"/>
      <c r="LGV216" s="15"/>
      <c r="LGW216" s="15"/>
      <c r="LGX216" s="15"/>
      <c r="LGY216" s="15"/>
      <c r="LGZ216" s="15"/>
      <c r="LHA216" s="15"/>
      <c r="LHB216" s="15"/>
      <c r="LHC216" s="15"/>
      <c r="LHD216" s="15"/>
      <c r="LHE216" s="15"/>
      <c r="LHF216" s="15"/>
      <c r="LHG216" s="15"/>
      <c r="LHH216" s="15"/>
      <c r="LHI216" s="15"/>
      <c r="LHJ216" s="15"/>
      <c r="LHK216" s="15"/>
      <c r="LHL216" s="15"/>
      <c r="LHM216" s="15"/>
      <c r="LHN216" s="15"/>
      <c r="LHO216" s="15"/>
      <c r="LHP216" s="15"/>
      <c r="LHQ216" s="15"/>
      <c r="LHR216" s="15"/>
      <c r="LHS216" s="15"/>
      <c r="LHT216" s="15"/>
      <c r="LHU216" s="15"/>
      <c r="LHV216" s="15"/>
      <c r="LHW216" s="15"/>
      <c r="LHX216" s="15"/>
      <c r="LHY216" s="15"/>
      <c r="LHZ216" s="15"/>
      <c r="LIA216" s="15"/>
      <c r="LIB216" s="15"/>
      <c r="LIC216" s="15"/>
      <c r="LID216" s="15"/>
      <c r="LIE216" s="15"/>
      <c r="LIF216" s="15"/>
      <c r="LIG216" s="15"/>
      <c r="LIH216" s="15"/>
      <c r="LII216" s="15"/>
      <c r="LIJ216" s="15"/>
      <c r="LIK216" s="15"/>
      <c r="LIL216" s="15"/>
      <c r="LIM216" s="15"/>
      <c r="LIN216" s="15"/>
      <c r="LIO216" s="15"/>
      <c r="LIP216" s="15"/>
      <c r="LIQ216" s="15"/>
      <c r="LIR216" s="15"/>
      <c r="LIS216" s="15"/>
      <c r="LIT216" s="15"/>
      <c r="LIU216" s="15"/>
      <c r="LIV216" s="15"/>
      <c r="LIW216" s="15"/>
      <c r="LIX216" s="15"/>
      <c r="LIY216" s="15"/>
      <c r="LIZ216" s="15"/>
      <c r="LJA216" s="15"/>
      <c r="LJB216" s="15"/>
      <c r="LJC216" s="15"/>
      <c r="LJD216" s="15"/>
      <c r="LJE216" s="15"/>
      <c r="LJF216" s="15"/>
      <c r="LJG216" s="15"/>
      <c r="LJH216" s="15"/>
      <c r="LJI216" s="15"/>
      <c r="LJJ216" s="15"/>
      <c r="LJK216" s="15"/>
      <c r="LJL216" s="15"/>
      <c r="LJM216" s="15"/>
      <c r="LJN216" s="15"/>
      <c r="LJO216" s="15"/>
      <c r="LJP216" s="15"/>
      <c r="LJQ216" s="15"/>
      <c r="LJR216" s="15"/>
      <c r="LJS216" s="15"/>
      <c r="LJT216" s="15"/>
      <c r="LJU216" s="15"/>
      <c r="LJV216" s="15"/>
      <c r="LJW216" s="15"/>
      <c r="LJX216" s="15"/>
      <c r="LJY216" s="15"/>
      <c r="LJZ216" s="15"/>
      <c r="LKA216" s="15"/>
      <c r="LKB216" s="15"/>
      <c r="LKC216" s="15"/>
      <c r="LKD216" s="15"/>
      <c r="LKE216" s="15"/>
      <c r="LKF216" s="15"/>
      <c r="LKG216" s="15"/>
      <c r="LKH216" s="15"/>
      <c r="LKI216" s="15"/>
      <c r="LKJ216" s="15"/>
      <c r="LKK216" s="15"/>
      <c r="LKL216" s="15"/>
      <c r="LKM216" s="15"/>
      <c r="LKN216" s="15"/>
      <c r="LKO216" s="15"/>
      <c r="LKP216" s="15"/>
      <c r="LKQ216" s="15"/>
      <c r="LKR216" s="15"/>
      <c r="LKS216" s="15"/>
      <c r="LKT216" s="15"/>
      <c r="LKU216" s="15"/>
      <c r="LKV216" s="15"/>
      <c r="LKW216" s="15"/>
      <c r="LKX216" s="15"/>
      <c r="LKY216" s="15"/>
      <c r="LKZ216" s="15"/>
      <c r="LLA216" s="15"/>
      <c r="LLB216" s="15"/>
      <c r="LLC216" s="15"/>
      <c r="LLD216" s="15"/>
      <c r="LLE216" s="15"/>
      <c r="LLF216" s="15"/>
      <c r="LLG216" s="15"/>
      <c r="LLH216" s="15"/>
      <c r="LLI216" s="15"/>
      <c r="LLJ216" s="15"/>
      <c r="LLK216" s="15"/>
      <c r="LLL216" s="15"/>
      <c r="LLM216" s="15"/>
      <c r="LLN216" s="15"/>
      <c r="LLO216" s="15"/>
      <c r="LLP216" s="15"/>
      <c r="LLQ216" s="15"/>
      <c r="LLR216" s="15"/>
      <c r="LLS216" s="15"/>
      <c r="LLT216" s="15"/>
      <c r="LLU216" s="15"/>
      <c r="LLV216" s="15"/>
      <c r="LLW216" s="15"/>
      <c r="LLX216" s="15"/>
      <c r="LLY216" s="15"/>
      <c r="LLZ216" s="15"/>
      <c r="LMA216" s="15"/>
      <c r="LMB216" s="15"/>
      <c r="LMC216" s="15"/>
      <c r="LMD216" s="15"/>
      <c r="LME216" s="15"/>
      <c r="LMF216" s="15"/>
      <c r="LMG216" s="15"/>
      <c r="LMH216" s="15"/>
      <c r="LMI216" s="15"/>
      <c r="LMJ216" s="15"/>
      <c r="LMK216" s="15"/>
      <c r="LML216" s="15"/>
      <c r="LMM216" s="15"/>
      <c r="LMN216" s="15"/>
      <c r="LMO216" s="15"/>
      <c r="LMP216" s="15"/>
      <c r="LMQ216" s="15"/>
      <c r="LMR216" s="15"/>
      <c r="LMS216" s="15"/>
      <c r="LMT216" s="15"/>
      <c r="LMU216" s="15"/>
      <c r="LMV216" s="15"/>
      <c r="LMW216" s="15"/>
      <c r="LMX216" s="15"/>
      <c r="LMY216" s="15"/>
      <c r="LMZ216" s="15"/>
      <c r="LNA216" s="15"/>
      <c r="LNB216" s="15"/>
      <c r="LNC216" s="15"/>
      <c r="LND216" s="15"/>
      <c r="LNE216" s="15"/>
      <c r="LNF216" s="15"/>
      <c r="LNG216" s="15"/>
      <c r="LNH216" s="15"/>
      <c r="LNI216" s="15"/>
      <c r="LNJ216" s="15"/>
      <c r="LNK216" s="15"/>
      <c r="LNL216" s="15"/>
      <c r="LNM216" s="15"/>
      <c r="LNN216" s="15"/>
      <c r="LNO216" s="15"/>
      <c r="LNP216" s="15"/>
      <c r="LNQ216" s="15"/>
      <c r="LNR216" s="15"/>
      <c r="LNS216" s="15"/>
      <c r="LNT216" s="15"/>
      <c r="LNU216" s="15"/>
      <c r="LNV216" s="15"/>
      <c r="LNW216" s="15"/>
      <c r="LNX216" s="15"/>
      <c r="LNY216" s="15"/>
      <c r="LNZ216" s="15"/>
      <c r="LOA216" s="15"/>
      <c r="LOB216" s="15"/>
      <c r="LOC216" s="15"/>
      <c r="LOD216" s="15"/>
      <c r="LOE216" s="15"/>
      <c r="LOF216" s="15"/>
      <c r="LOG216" s="15"/>
      <c r="LOH216" s="15"/>
      <c r="LOI216" s="15"/>
      <c r="LOJ216" s="15"/>
      <c r="LOK216" s="15"/>
      <c r="LOL216" s="15"/>
      <c r="LOM216" s="15"/>
      <c r="LON216" s="15"/>
      <c r="LOO216" s="15"/>
      <c r="LOP216" s="15"/>
      <c r="LOQ216" s="15"/>
      <c r="LOR216" s="15"/>
      <c r="LOS216" s="15"/>
      <c r="LOT216" s="15"/>
      <c r="LOU216" s="15"/>
      <c r="LOV216" s="15"/>
      <c r="LOW216" s="15"/>
      <c r="LOX216" s="15"/>
      <c r="LOY216" s="15"/>
      <c r="LOZ216" s="15"/>
      <c r="LPA216" s="15"/>
      <c r="LPB216" s="15"/>
      <c r="LPC216" s="15"/>
      <c r="LPD216" s="15"/>
      <c r="LPE216" s="15"/>
      <c r="LPF216" s="15"/>
      <c r="LPG216" s="15"/>
      <c r="LPH216" s="15"/>
      <c r="LPI216" s="15"/>
      <c r="LPJ216" s="15"/>
      <c r="LPK216" s="15"/>
      <c r="LPL216" s="15"/>
      <c r="LPM216" s="15"/>
      <c r="LPN216" s="15"/>
      <c r="LPO216" s="15"/>
      <c r="LPP216" s="15"/>
      <c r="LPQ216" s="15"/>
      <c r="LPR216" s="15"/>
      <c r="LPS216" s="15"/>
      <c r="LPT216" s="15"/>
      <c r="LPU216" s="15"/>
      <c r="LPV216" s="15"/>
      <c r="LPW216" s="15"/>
      <c r="LPX216" s="15"/>
      <c r="LPY216" s="15"/>
      <c r="LPZ216" s="15"/>
      <c r="LQA216" s="15"/>
      <c r="LQB216" s="15"/>
      <c r="LQC216" s="15"/>
      <c r="LQD216" s="15"/>
      <c r="LQE216" s="15"/>
      <c r="LQF216" s="15"/>
      <c r="LQG216" s="15"/>
      <c r="LQH216" s="15"/>
      <c r="LQI216" s="15"/>
      <c r="LQJ216" s="15"/>
      <c r="LQK216" s="15"/>
      <c r="LQL216" s="15"/>
      <c r="LQM216" s="15"/>
      <c r="LQN216" s="15"/>
      <c r="LQO216" s="15"/>
      <c r="LQP216" s="15"/>
      <c r="LQQ216" s="15"/>
      <c r="LQR216" s="15"/>
      <c r="LQS216" s="15"/>
      <c r="LQT216" s="15"/>
      <c r="LQU216" s="15"/>
      <c r="LQV216" s="15"/>
      <c r="LQW216" s="15"/>
      <c r="LQX216" s="15"/>
      <c r="LQY216" s="15"/>
      <c r="LQZ216" s="15"/>
      <c r="LRA216" s="15"/>
      <c r="LRB216" s="15"/>
      <c r="LRC216" s="15"/>
      <c r="LRD216" s="15"/>
      <c r="LRE216" s="15"/>
      <c r="LRF216" s="15"/>
      <c r="LRG216" s="15"/>
      <c r="LRH216" s="15"/>
      <c r="LRI216" s="15"/>
      <c r="LRJ216" s="15"/>
      <c r="LRK216" s="15"/>
      <c r="LRL216" s="15"/>
      <c r="LRM216" s="15"/>
      <c r="LRN216" s="15"/>
      <c r="LRO216" s="15"/>
      <c r="LRP216" s="15"/>
      <c r="LRQ216" s="15"/>
      <c r="LRR216" s="15"/>
      <c r="LRS216" s="15"/>
      <c r="LRT216" s="15"/>
      <c r="LRU216" s="15"/>
      <c r="LRV216" s="15"/>
      <c r="LRW216" s="15"/>
      <c r="LRX216" s="15"/>
      <c r="LRY216" s="15"/>
      <c r="LRZ216" s="15"/>
      <c r="LSA216" s="15"/>
      <c r="LSB216" s="15"/>
      <c r="LSC216" s="15"/>
      <c r="LSD216" s="15"/>
      <c r="LSE216" s="15"/>
      <c r="LSF216" s="15"/>
      <c r="LSG216" s="15"/>
      <c r="LSH216" s="15"/>
      <c r="LSI216" s="15"/>
      <c r="LSJ216" s="15"/>
      <c r="LSK216" s="15"/>
      <c r="LSL216" s="15"/>
      <c r="LSM216" s="15"/>
      <c r="LSN216" s="15"/>
      <c r="LSO216" s="15"/>
      <c r="LSP216" s="15"/>
      <c r="LSQ216" s="15"/>
      <c r="LSR216" s="15"/>
      <c r="LSS216" s="15"/>
      <c r="LST216" s="15"/>
      <c r="LSU216" s="15"/>
      <c r="LSV216" s="15"/>
      <c r="LSW216" s="15"/>
      <c r="LSX216" s="15"/>
      <c r="LSY216" s="15"/>
      <c r="LSZ216" s="15"/>
      <c r="LTA216" s="15"/>
      <c r="LTB216" s="15"/>
      <c r="LTC216" s="15"/>
      <c r="LTD216" s="15"/>
      <c r="LTE216" s="15"/>
      <c r="LTF216" s="15"/>
      <c r="LTG216" s="15"/>
      <c r="LTH216" s="15"/>
      <c r="LTI216" s="15"/>
      <c r="LTJ216" s="15"/>
      <c r="LTK216" s="15"/>
      <c r="LTL216" s="15"/>
      <c r="LTM216" s="15"/>
      <c r="LTN216" s="15"/>
      <c r="LTO216" s="15"/>
      <c r="LTP216" s="15"/>
      <c r="LTQ216" s="15"/>
      <c r="LTR216" s="15"/>
      <c r="LTS216" s="15"/>
      <c r="LTT216" s="15"/>
      <c r="LTU216" s="15"/>
      <c r="LTV216" s="15"/>
      <c r="LTW216" s="15"/>
      <c r="LTX216" s="15"/>
      <c r="LTY216" s="15"/>
      <c r="LTZ216" s="15"/>
      <c r="LUA216" s="15"/>
      <c r="LUB216" s="15"/>
      <c r="LUC216" s="15"/>
      <c r="LUD216" s="15"/>
      <c r="LUE216" s="15"/>
      <c r="LUF216" s="15"/>
      <c r="LUG216" s="15"/>
      <c r="LUH216" s="15"/>
      <c r="LUI216" s="15"/>
      <c r="LUJ216" s="15"/>
      <c r="LUK216" s="15"/>
      <c r="LUL216" s="15"/>
      <c r="LUM216" s="15"/>
      <c r="LUN216" s="15"/>
      <c r="LUO216" s="15"/>
      <c r="LUP216" s="15"/>
      <c r="LUQ216" s="15"/>
      <c r="LUR216" s="15"/>
      <c r="LUS216" s="15"/>
      <c r="LUT216" s="15"/>
      <c r="LUU216" s="15"/>
      <c r="LUV216" s="15"/>
      <c r="LUW216" s="15"/>
      <c r="LUX216" s="15"/>
      <c r="LUY216" s="15"/>
      <c r="LUZ216" s="15"/>
      <c r="LVA216" s="15"/>
      <c r="LVB216" s="15"/>
      <c r="LVC216" s="15"/>
      <c r="LVD216" s="15"/>
      <c r="LVE216" s="15"/>
      <c r="LVF216" s="15"/>
      <c r="LVG216" s="15"/>
      <c r="LVH216" s="15"/>
      <c r="LVI216" s="15"/>
      <c r="LVJ216" s="15"/>
      <c r="LVK216" s="15"/>
      <c r="LVL216" s="15"/>
      <c r="LVM216" s="15"/>
      <c r="LVN216" s="15"/>
      <c r="LVO216" s="15"/>
      <c r="LVP216" s="15"/>
      <c r="LVQ216" s="15"/>
      <c r="LVR216" s="15"/>
      <c r="LVS216" s="15"/>
      <c r="LVT216" s="15"/>
      <c r="LVU216" s="15"/>
      <c r="LVV216" s="15"/>
      <c r="LVW216" s="15"/>
      <c r="LVX216" s="15"/>
      <c r="LVY216" s="15"/>
      <c r="LVZ216" s="15"/>
      <c r="LWA216" s="15"/>
      <c r="LWB216" s="15"/>
      <c r="LWC216" s="15"/>
      <c r="LWD216" s="15"/>
      <c r="LWE216" s="15"/>
      <c r="LWF216" s="15"/>
      <c r="LWG216" s="15"/>
      <c r="LWH216" s="15"/>
      <c r="LWI216" s="15"/>
      <c r="LWJ216" s="15"/>
      <c r="LWK216" s="15"/>
      <c r="LWL216" s="15"/>
      <c r="LWM216" s="15"/>
      <c r="LWN216" s="15"/>
      <c r="LWO216" s="15"/>
      <c r="LWP216" s="15"/>
      <c r="LWQ216" s="15"/>
      <c r="LWR216" s="15"/>
      <c r="LWS216" s="15"/>
      <c r="LWT216" s="15"/>
      <c r="LWU216" s="15"/>
      <c r="LWV216" s="15"/>
      <c r="LWW216" s="15"/>
      <c r="LWX216" s="15"/>
      <c r="LWY216" s="15"/>
      <c r="LWZ216" s="15"/>
      <c r="LXA216" s="15"/>
      <c r="LXB216" s="15"/>
      <c r="LXC216" s="15"/>
      <c r="LXD216" s="15"/>
      <c r="LXE216" s="15"/>
      <c r="LXF216" s="15"/>
      <c r="LXG216" s="15"/>
      <c r="LXH216" s="15"/>
      <c r="LXI216" s="15"/>
      <c r="LXJ216" s="15"/>
      <c r="LXK216" s="15"/>
      <c r="LXL216" s="15"/>
      <c r="LXM216" s="15"/>
      <c r="LXN216" s="15"/>
      <c r="LXO216" s="15"/>
      <c r="LXP216" s="15"/>
      <c r="LXQ216" s="15"/>
      <c r="LXR216" s="15"/>
      <c r="LXS216" s="15"/>
      <c r="LXT216" s="15"/>
      <c r="LXU216" s="15"/>
      <c r="LXV216" s="15"/>
      <c r="LXW216" s="15"/>
      <c r="LXX216" s="15"/>
      <c r="LXY216" s="15"/>
      <c r="LXZ216" s="15"/>
      <c r="LYA216" s="15"/>
      <c r="LYB216" s="15"/>
      <c r="LYC216" s="15"/>
      <c r="LYD216" s="15"/>
      <c r="LYE216" s="15"/>
      <c r="LYF216" s="15"/>
      <c r="LYG216" s="15"/>
      <c r="LYH216" s="15"/>
      <c r="LYI216" s="15"/>
      <c r="LYJ216" s="15"/>
      <c r="LYK216" s="15"/>
      <c r="LYL216" s="15"/>
      <c r="LYM216" s="15"/>
      <c r="LYN216" s="15"/>
      <c r="LYO216" s="15"/>
      <c r="LYP216" s="15"/>
      <c r="LYQ216" s="15"/>
      <c r="LYR216" s="15"/>
      <c r="LYS216" s="15"/>
      <c r="LYT216" s="15"/>
      <c r="LYU216" s="15"/>
      <c r="LYV216" s="15"/>
      <c r="LYW216" s="15"/>
      <c r="LYX216" s="15"/>
      <c r="LYY216" s="15"/>
      <c r="LYZ216" s="15"/>
      <c r="LZA216" s="15"/>
      <c r="LZB216" s="15"/>
      <c r="LZC216" s="15"/>
      <c r="LZD216" s="15"/>
      <c r="LZE216" s="15"/>
      <c r="LZF216" s="15"/>
      <c r="LZG216" s="15"/>
      <c r="LZH216" s="15"/>
      <c r="LZI216" s="15"/>
      <c r="LZJ216" s="15"/>
      <c r="LZK216" s="15"/>
      <c r="LZL216" s="15"/>
      <c r="LZM216" s="15"/>
      <c r="LZN216" s="15"/>
      <c r="LZO216" s="15"/>
      <c r="LZP216" s="15"/>
      <c r="LZQ216" s="15"/>
      <c r="LZR216" s="15"/>
      <c r="LZS216" s="15"/>
      <c r="LZT216" s="15"/>
      <c r="LZU216" s="15"/>
      <c r="LZV216" s="15"/>
      <c r="LZW216" s="15"/>
      <c r="LZX216" s="15"/>
      <c r="LZY216" s="15"/>
      <c r="LZZ216" s="15"/>
      <c r="MAA216" s="15"/>
      <c r="MAB216" s="15"/>
      <c r="MAC216" s="15"/>
      <c r="MAD216" s="15"/>
      <c r="MAE216" s="15"/>
      <c r="MAF216" s="15"/>
      <c r="MAG216" s="15"/>
      <c r="MAH216" s="15"/>
      <c r="MAI216" s="15"/>
      <c r="MAJ216" s="15"/>
      <c r="MAK216" s="15"/>
      <c r="MAL216" s="15"/>
      <c r="MAM216" s="15"/>
      <c r="MAN216" s="15"/>
      <c r="MAO216" s="15"/>
      <c r="MAP216" s="15"/>
      <c r="MAQ216" s="15"/>
      <c r="MAR216" s="15"/>
      <c r="MAS216" s="15"/>
      <c r="MAT216" s="15"/>
      <c r="MAU216" s="15"/>
      <c r="MAV216" s="15"/>
      <c r="MAW216" s="15"/>
      <c r="MAX216" s="15"/>
      <c r="MAY216" s="15"/>
      <c r="MAZ216" s="15"/>
      <c r="MBA216" s="15"/>
      <c r="MBB216" s="15"/>
      <c r="MBC216" s="15"/>
      <c r="MBD216" s="15"/>
      <c r="MBE216" s="15"/>
      <c r="MBF216" s="15"/>
      <c r="MBG216" s="15"/>
      <c r="MBH216" s="15"/>
      <c r="MBI216" s="15"/>
      <c r="MBJ216" s="15"/>
      <c r="MBK216" s="15"/>
      <c r="MBL216" s="15"/>
      <c r="MBM216" s="15"/>
      <c r="MBN216" s="15"/>
      <c r="MBO216" s="15"/>
      <c r="MBP216" s="15"/>
      <c r="MBQ216" s="15"/>
      <c r="MBR216" s="15"/>
      <c r="MBS216" s="15"/>
      <c r="MBT216" s="15"/>
      <c r="MBU216" s="15"/>
      <c r="MBV216" s="15"/>
      <c r="MBW216" s="15"/>
      <c r="MBX216" s="15"/>
      <c r="MBY216" s="15"/>
      <c r="MBZ216" s="15"/>
      <c r="MCA216" s="15"/>
      <c r="MCB216" s="15"/>
      <c r="MCC216" s="15"/>
      <c r="MCD216" s="15"/>
      <c r="MCE216" s="15"/>
      <c r="MCF216" s="15"/>
      <c r="MCG216" s="15"/>
      <c r="MCH216" s="15"/>
      <c r="MCI216" s="15"/>
      <c r="MCJ216" s="15"/>
      <c r="MCK216" s="15"/>
      <c r="MCL216" s="15"/>
      <c r="MCM216" s="15"/>
      <c r="MCN216" s="15"/>
      <c r="MCO216" s="15"/>
      <c r="MCP216" s="15"/>
      <c r="MCQ216" s="15"/>
      <c r="MCR216" s="15"/>
      <c r="MCS216" s="15"/>
      <c r="MCT216" s="15"/>
      <c r="MCU216" s="15"/>
      <c r="MCV216" s="15"/>
      <c r="MCW216" s="15"/>
      <c r="MCX216" s="15"/>
      <c r="MCY216" s="15"/>
      <c r="MCZ216" s="15"/>
      <c r="MDA216" s="15"/>
      <c r="MDB216" s="15"/>
      <c r="MDC216" s="15"/>
      <c r="MDD216" s="15"/>
      <c r="MDE216" s="15"/>
      <c r="MDF216" s="15"/>
      <c r="MDG216" s="15"/>
      <c r="MDH216" s="15"/>
      <c r="MDI216" s="15"/>
      <c r="MDJ216" s="15"/>
      <c r="MDK216" s="15"/>
      <c r="MDL216" s="15"/>
      <c r="MDM216" s="15"/>
      <c r="MDN216" s="15"/>
      <c r="MDO216" s="15"/>
      <c r="MDP216" s="15"/>
      <c r="MDQ216" s="15"/>
      <c r="MDR216" s="15"/>
      <c r="MDS216" s="15"/>
      <c r="MDT216" s="15"/>
      <c r="MDU216" s="15"/>
      <c r="MDV216" s="15"/>
      <c r="MDW216" s="15"/>
      <c r="MDX216" s="15"/>
      <c r="MDY216" s="15"/>
      <c r="MDZ216" s="15"/>
      <c r="MEA216" s="15"/>
      <c r="MEB216" s="15"/>
      <c r="MEC216" s="15"/>
      <c r="MED216" s="15"/>
      <c r="MEE216" s="15"/>
      <c r="MEF216" s="15"/>
      <c r="MEG216" s="15"/>
      <c r="MEH216" s="15"/>
      <c r="MEI216" s="15"/>
      <c r="MEJ216" s="15"/>
      <c r="MEK216" s="15"/>
      <c r="MEL216" s="15"/>
      <c r="MEM216" s="15"/>
      <c r="MEN216" s="15"/>
      <c r="MEO216" s="15"/>
      <c r="MEP216" s="15"/>
      <c r="MEQ216" s="15"/>
      <c r="MER216" s="15"/>
      <c r="MES216" s="15"/>
      <c r="MET216" s="15"/>
      <c r="MEU216" s="15"/>
      <c r="MEV216" s="15"/>
      <c r="MEW216" s="15"/>
      <c r="MEX216" s="15"/>
      <c r="MEY216" s="15"/>
      <c r="MEZ216" s="15"/>
      <c r="MFA216" s="15"/>
      <c r="MFB216" s="15"/>
      <c r="MFC216" s="15"/>
      <c r="MFD216" s="15"/>
      <c r="MFE216" s="15"/>
      <c r="MFF216" s="15"/>
      <c r="MFG216" s="15"/>
      <c r="MFH216" s="15"/>
      <c r="MFI216" s="15"/>
      <c r="MFJ216" s="15"/>
      <c r="MFK216" s="15"/>
      <c r="MFL216" s="15"/>
      <c r="MFM216" s="15"/>
      <c r="MFN216" s="15"/>
      <c r="MFO216" s="15"/>
      <c r="MFP216" s="15"/>
      <c r="MFQ216" s="15"/>
      <c r="MFR216" s="15"/>
      <c r="MFS216" s="15"/>
      <c r="MFT216" s="15"/>
      <c r="MFU216" s="15"/>
      <c r="MFV216" s="15"/>
      <c r="MFW216" s="15"/>
      <c r="MFX216" s="15"/>
      <c r="MFY216" s="15"/>
      <c r="MFZ216" s="15"/>
      <c r="MGA216" s="15"/>
      <c r="MGB216" s="15"/>
      <c r="MGC216" s="15"/>
      <c r="MGD216" s="15"/>
      <c r="MGE216" s="15"/>
      <c r="MGF216" s="15"/>
      <c r="MGG216" s="15"/>
      <c r="MGH216" s="15"/>
      <c r="MGI216" s="15"/>
      <c r="MGJ216" s="15"/>
      <c r="MGK216" s="15"/>
      <c r="MGL216" s="15"/>
      <c r="MGM216" s="15"/>
      <c r="MGN216" s="15"/>
      <c r="MGO216" s="15"/>
      <c r="MGP216" s="15"/>
      <c r="MGQ216" s="15"/>
      <c r="MGR216" s="15"/>
      <c r="MGS216" s="15"/>
      <c r="MGT216" s="15"/>
      <c r="MGU216" s="15"/>
      <c r="MGV216" s="15"/>
      <c r="MGW216" s="15"/>
      <c r="MGX216" s="15"/>
      <c r="MGY216" s="15"/>
      <c r="MGZ216" s="15"/>
      <c r="MHA216" s="15"/>
      <c r="MHB216" s="15"/>
      <c r="MHC216" s="15"/>
      <c r="MHD216" s="15"/>
      <c r="MHE216" s="15"/>
      <c r="MHF216" s="15"/>
      <c r="MHG216" s="15"/>
      <c r="MHH216" s="15"/>
      <c r="MHI216" s="15"/>
      <c r="MHJ216" s="15"/>
      <c r="MHK216" s="15"/>
      <c r="MHL216" s="15"/>
      <c r="MHM216" s="15"/>
      <c r="MHN216" s="15"/>
      <c r="MHO216" s="15"/>
      <c r="MHP216" s="15"/>
      <c r="MHQ216" s="15"/>
      <c r="MHR216" s="15"/>
      <c r="MHS216" s="15"/>
      <c r="MHT216" s="15"/>
      <c r="MHU216" s="15"/>
      <c r="MHV216" s="15"/>
      <c r="MHW216" s="15"/>
      <c r="MHX216" s="15"/>
      <c r="MHY216" s="15"/>
      <c r="MHZ216" s="15"/>
      <c r="MIA216" s="15"/>
      <c r="MIB216" s="15"/>
      <c r="MIC216" s="15"/>
      <c r="MID216" s="15"/>
      <c r="MIE216" s="15"/>
      <c r="MIF216" s="15"/>
      <c r="MIG216" s="15"/>
      <c r="MIH216" s="15"/>
      <c r="MII216" s="15"/>
      <c r="MIJ216" s="15"/>
      <c r="MIK216" s="15"/>
      <c r="MIL216" s="15"/>
      <c r="MIM216" s="15"/>
      <c r="MIN216" s="15"/>
      <c r="MIO216" s="15"/>
      <c r="MIP216" s="15"/>
      <c r="MIQ216" s="15"/>
      <c r="MIR216" s="15"/>
      <c r="MIS216" s="15"/>
      <c r="MIT216" s="15"/>
      <c r="MIU216" s="15"/>
      <c r="MIV216" s="15"/>
      <c r="MIW216" s="15"/>
      <c r="MIX216" s="15"/>
      <c r="MIY216" s="15"/>
      <c r="MIZ216" s="15"/>
      <c r="MJA216" s="15"/>
      <c r="MJB216" s="15"/>
      <c r="MJC216" s="15"/>
      <c r="MJD216" s="15"/>
      <c r="MJE216" s="15"/>
      <c r="MJF216" s="15"/>
      <c r="MJG216" s="15"/>
      <c r="MJH216" s="15"/>
      <c r="MJI216" s="15"/>
      <c r="MJJ216" s="15"/>
      <c r="MJK216" s="15"/>
      <c r="MJL216" s="15"/>
      <c r="MJM216" s="15"/>
      <c r="MJN216" s="15"/>
      <c r="MJO216" s="15"/>
      <c r="MJP216" s="15"/>
      <c r="MJQ216" s="15"/>
      <c r="MJR216" s="15"/>
      <c r="MJS216" s="15"/>
      <c r="MJT216" s="15"/>
      <c r="MJU216" s="15"/>
      <c r="MJV216" s="15"/>
      <c r="MJW216" s="15"/>
      <c r="MJX216" s="15"/>
      <c r="MJY216" s="15"/>
      <c r="MJZ216" s="15"/>
      <c r="MKA216" s="15"/>
      <c r="MKB216" s="15"/>
      <c r="MKC216" s="15"/>
      <c r="MKD216" s="15"/>
      <c r="MKE216" s="15"/>
      <c r="MKF216" s="15"/>
      <c r="MKG216" s="15"/>
      <c r="MKH216" s="15"/>
      <c r="MKI216" s="15"/>
      <c r="MKJ216" s="15"/>
      <c r="MKK216" s="15"/>
      <c r="MKL216" s="15"/>
      <c r="MKM216" s="15"/>
      <c r="MKN216" s="15"/>
      <c r="MKO216" s="15"/>
      <c r="MKP216" s="15"/>
      <c r="MKQ216" s="15"/>
      <c r="MKR216" s="15"/>
      <c r="MKS216" s="15"/>
      <c r="MKT216" s="15"/>
      <c r="MKU216" s="15"/>
      <c r="MKV216" s="15"/>
      <c r="MKW216" s="15"/>
      <c r="MKX216" s="15"/>
      <c r="MKY216" s="15"/>
      <c r="MKZ216" s="15"/>
      <c r="MLA216" s="15"/>
      <c r="MLB216" s="15"/>
      <c r="MLC216" s="15"/>
      <c r="MLD216" s="15"/>
      <c r="MLE216" s="15"/>
      <c r="MLF216" s="15"/>
      <c r="MLG216" s="15"/>
      <c r="MLH216" s="15"/>
      <c r="MLI216" s="15"/>
      <c r="MLJ216" s="15"/>
      <c r="MLK216" s="15"/>
      <c r="MLL216" s="15"/>
      <c r="MLM216" s="15"/>
      <c r="MLN216" s="15"/>
      <c r="MLO216" s="15"/>
      <c r="MLP216" s="15"/>
      <c r="MLQ216" s="15"/>
      <c r="MLR216" s="15"/>
      <c r="MLS216" s="15"/>
      <c r="MLT216" s="15"/>
      <c r="MLU216" s="15"/>
      <c r="MLV216" s="15"/>
      <c r="MLW216" s="15"/>
      <c r="MLX216" s="15"/>
      <c r="MLY216" s="15"/>
      <c r="MLZ216" s="15"/>
      <c r="MMA216" s="15"/>
      <c r="MMB216" s="15"/>
      <c r="MMC216" s="15"/>
      <c r="MMD216" s="15"/>
      <c r="MME216" s="15"/>
      <c r="MMF216" s="15"/>
      <c r="MMG216" s="15"/>
      <c r="MMH216" s="15"/>
      <c r="MMI216" s="15"/>
      <c r="MMJ216" s="15"/>
      <c r="MMK216" s="15"/>
      <c r="MML216" s="15"/>
      <c r="MMM216" s="15"/>
      <c r="MMN216" s="15"/>
      <c r="MMO216" s="15"/>
      <c r="MMP216" s="15"/>
      <c r="MMQ216" s="15"/>
      <c r="MMR216" s="15"/>
      <c r="MMS216" s="15"/>
      <c r="MMT216" s="15"/>
      <c r="MMU216" s="15"/>
      <c r="MMV216" s="15"/>
      <c r="MMW216" s="15"/>
      <c r="MMX216" s="15"/>
      <c r="MMY216" s="15"/>
      <c r="MMZ216" s="15"/>
      <c r="MNA216" s="15"/>
      <c r="MNB216" s="15"/>
      <c r="MNC216" s="15"/>
      <c r="MND216" s="15"/>
      <c r="MNE216" s="15"/>
      <c r="MNF216" s="15"/>
      <c r="MNG216" s="15"/>
      <c r="MNH216" s="15"/>
      <c r="MNI216" s="15"/>
      <c r="MNJ216" s="15"/>
      <c r="MNK216" s="15"/>
      <c r="MNL216" s="15"/>
      <c r="MNM216" s="15"/>
      <c r="MNN216" s="15"/>
      <c r="MNO216" s="15"/>
      <c r="MNP216" s="15"/>
      <c r="MNQ216" s="15"/>
      <c r="MNR216" s="15"/>
      <c r="MNS216" s="15"/>
      <c r="MNT216" s="15"/>
      <c r="MNU216" s="15"/>
      <c r="MNV216" s="15"/>
      <c r="MNW216" s="15"/>
      <c r="MNX216" s="15"/>
      <c r="MNY216" s="15"/>
      <c r="MNZ216" s="15"/>
      <c r="MOA216" s="15"/>
      <c r="MOB216" s="15"/>
      <c r="MOC216" s="15"/>
      <c r="MOD216" s="15"/>
      <c r="MOE216" s="15"/>
      <c r="MOF216" s="15"/>
      <c r="MOG216" s="15"/>
      <c r="MOH216" s="15"/>
      <c r="MOI216" s="15"/>
      <c r="MOJ216" s="15"/>
      <c r="MOK216" s="15"/>
      <c r="MOL216" s="15"/>
      <c r="MOM216" s="15"/>
      <c r="MON216" s="15"/>
      <c r="MOO216" s="15"/>
      <c r="MOP216" s="15"/>
      <c r="MOQ216" s="15"/>
      <c r="MOR216" s="15"/>
      <c r="MOS216" s="15"/>
      <c r="MOT216" s="15"/>
      <c r="MOU216" s="15"/>
      <c r="MOV216" s="15"/>
      <c r="MOW216" s="15"/>
      <c r="MOX216" s="15"/>
      <c r="MOY216" s="15"/>
      <c r="MOZ216" s="15"/>
      <c r="MPA216" s="15"/>
      <c r="MPB216" s="15"/>
      <c r="MPC216" s="15"/>
      <c r="MPD216" s="15"/>
      <c r="MPE216" s="15"/>
      <c r="MPF216" s="15"/>
      <c r="MPG216" s="15"/>
      <c r="MPH216" s="15"/>
      <c r="MPI216" s="15"/>
      <c r="MPJ216" s="15"/>
      <c r="MPK216" s="15"/>
      <c r="MPL216" s="15"/>
      <c r="MPM216" s="15"/>
      <c r="MPN216" s="15"/>
      <c r="MPO216" s="15"/>
      <c r="MPP216" s="15"/>
      <c r="MPQ216" s="15"/>
      <c r="MPR216" s="15"/>
      <c r="MPS216" s="15"/>
      <c r="MPT216" s="15"/>
      <c r="MPU216" s="15"/>
      <c r="MPV216" s="15"/>
      <c r="MPW216" s="15"/>
      <c r="MPX216" s="15"/>
      <c r="MPY216" s="15"/>
      <c r="MPZ216" s="15"/>
      <c r="MQA216" s="15"/>
      <c r="MQB216" s="15"/>
      <c r="MQC216" s="15"/>
      <c r="MQD216" s="15"/>
      <c r="MQE216" s="15"/>
      <c r="MQF216" s="15"/>
      <c r="MQG216" s="15"/>
      <c r="MQH216" s="15"/>
      <c r="MQI216" s="15"/>
      <c r="MQJ216" s="15"/>
      <c r="MQK216" s="15"/>
      <c r="MQL216" s="15"/>
      <c r="MQM216" s="15"/>
      <c r="MQN216" s="15"/>
      <c r="MQO216" s="15"/>
      <c r="MQP216" s="15"/>
      <c r="MQQ216" s="15"/>
      <c r="MQR216" s="15"/>
      <c r="MQS216" s="15"/>
      <c r="MQT216" s="15"/>
      <c r="MQU216" s="15"/>
      <c r="MQV216" s="15"/>
      <c r="MQW216" s="15"/>
      <c r="MQX216" s="15"/>
      <c r="MQY216" s="15"/>
      <c r="MQZ216" s="15"/>
      <c r="MRA216" s="15"/>
      <c r="MRB216" s="15"/>
      <c r="MRC216" s="15"/>
      <c r="MRD216" s="15"/>
      <c r="MRE216" s="15"/>
      <c r="MRF216" s="15"/>
      <c r="MRG216" s="15"/>
      <c r="MRH216" s="15"/>
      <c r="MRI216" s="15"/>
      <c r="MRJ216" s="15"/>
      <c r="MRK216" s="15"/>
      <c r="MRL216" s="15"/>
      <c r="MRM216" s="15"/>
      <c r="MRN216" s="15"/>
      <c r="MRO216" s="15"/>
      <c r="MRP216" s="15"/>
      <c r="MRQ216" s="15"/>
      <c r="MRR216" s="15"/>
      <c r="MRS216" s="15"/>
      <c r="MRT216" s="15"/>
      <c r="MRU216" s="15"/>
      <c r="MRV216" s="15"/>
      <c r="MRW216" s="15"/>
      <c r="MRX216" s="15"/>
      <c r="MRY216" s="15"/>
      <c r="MRZ216" s="15"/>
      <c r="MSA216" s="15"/>
      <c r="MSB216" s="15"/>
      <c r="MSC216" s="15"/>
      <c r="MSD216" s="15"/>
      <c r="MSE216" s="15"/>
      <c r="MSF216" s="15"/>
      <c r="MSG216" s="15"/>
      <c r="MSH216" s="15"/>
      <c r="MSI216" s="15"/>
      <c r="MSJ216" s="15"/>
      <c r="MSK216" s="15"/>
      <c r="MSL216" s="15"/>
      <c r="MSM216" s="15"/>
      <c r="MSN216" s="15"/>
      <c r="MSO216" s="15"/>
      <c r="MSP216" s="15"/>
      <c r="MSQ216" s="15"/>
      <c r="MSR216" s="15"/>
      <c r="MSS216" s="15"/>
      <c r="MST216" s="15"/>
      <c r="MSU216" s="15"/>
      <c r="MSV216" s="15"/>
      <c r="MSW216" s="15"/>
      <c r="MSX216" s="15"/>
      <c r="MSY216" s="15"/>
      <c r="MSZ216" s="15"/>
      <c r="MTA216" s="15"/>
      <c r="MTB216" s="15"/>
      <c r="MTC216" s="15"/>
      <c r="MTD216" s="15"/>
      <c r="MTE216" s="15"/>
      <c r="MTF216" s="15"/>
      <c r="MTG216" s="15"/>
      <c r="MTH216" s="15"/>
      <c r="MTI216" s="15"/>
      <c r="MTJ216" s="15"/>
      <c r="MTK216" s="15"/>
      <c r="MTL216" s="15"/>
      <c r="MTM216" s="15"/>
      <c r="MTN216" s="15"/>
      <c r="MTO216" s="15"/>
      <c r="MTP216" s="15"/>
      <c r="MTQ216" s="15"/>
      <c r="MTR216" s="15"/>
      <c r="MTS216" s="15"/>
      <c r="MTT216" s="15"/>
      <c r="MTU216" s="15"/>
      <c r="MTV216" s="15"/>
      <c r="MTW216" s="15"/>
      <c r="MTX216" s="15"/>
      <c r="MTY216" s="15"/>
      <c r="MTZ216" s="15"/>
      <c r="MUA216" s="15"/>
      <c r="MUB216" s="15"/>
      <c r="MUC216" s="15"/>
      <c r="MUD216" s="15"/>
      <c r="MUE216" s="15"/>
      <c r="MUF216" s="15"/>
      <c r="MUG216" s="15"/>
      <c r="MUH216" s="15"/>
      <c r="MUI216" s="15"/>
      <c r="MUJ216" s="15"/>
      <c r="MUK216" s="15"/>
      <c r="MUL216" s="15"/>
      <c r="MUM216" s="15"/>
      <c r="MUN216" s="15"/>
      <c r="MUO216" s="15"/>
      <c r="MUP216" s="15"/>
      <c r="MUQ216" s="15"/>
      <c r="MUR216" s="15"/>
      <c r="MUS216" s="15"/>
      <c r="MUT216" s="15"/>
      <c r="MUU216" s="15"/>
      <c r="MUV216" s="15"/>
      <c r="MUW216" s="15"/>
      <c r="MUX216" s="15"/>
      <c r="MUY216" s="15"/>
      <c r="MUZ216" s="15"/>
      <c r="MVA216" s="15"/>
      <c r="MVB216" s="15"/>
      <c r="MVC216" s="15"/>
      <c r="MVD216" s="15"/>
      <c r="MVE216" s="15"/>
      <c r="MVF216" s="15"/>
      <c r="MVG216" s="15"/>
      <c r="MVH216" s="15"/>
      <c r="MVI216" s="15"/>
      <c r="MVJ216" s="15"/>
      <c r="MVK216" s="15"/>
      <c r="MVL216" s="15"/>
      <c r="MVM216" s="15"/>
      <c r="MVN216" s="15"/>
      <c r="MVO216" s="15"/>
      <c r="MVP216" s="15"/>
      <c r="MVQ216" s="15"/>
      <c r="MVR216" s="15"/>
      <c r="MVS216" s="15"/>
      <c r="MVT216" s="15"/>
      <c r="MVU216" s="15"/>
      <c r="MVV216" s="15"/>
      <c r="MVW216" s="15"/>
      <c r="MVX216" s="15"/>
      <c r="MVY216" s="15"/>
      <c r="MVZ216" s="15"/>
      <c r="MWA216" s="15"/>
      <c r="MWB216" s="15"/>
      <c r="MWC216" s="15"/>
      <c r="MWD216" s="15"/>
      <c r="MWE216" s="15"/>
      <c r="MWF216" s="15"/>
      <c r="MWG216" s="15"/>
      <c r="MWH216" s="15"/>
      <c r="MWI216" s="15"/>
      <c r="MWJ216" s="15"/>
      <c r="MWK216" s="15"/>
      <c r="MWL216" s="15"/>
      <c r="MWM216" s="15"/>
      <c r="MWN216" s="15"/>
      <c r="MWO216" s="15"/>
      <c r="MWP216" s="15"/>
      <c r="MWQ216" s="15"/>
      <c r="MWR216" s="15"/>
      <c r="MWS216" s="15"/>
      <c r="MWT216" s="15"/>
      <c r="MWU216" s="15"/>
      <c r="MWV216" s="15"/>
      <c r="MWW216" s="15"/>
      <c r="MWX216" s="15"/>
      <c r="MWY216" s="15"/>
      <c r="MWZ216" s="15"/>
      <c r="MXA216" s="15"/>
      <c r="MXB216" s="15"/>
      <c r="MXC216" s="15"/>
      <c r="MXD216" s="15"/>
      <c r="MXE216" s="15"/>
      <c r="MXF216" s="15"/>
      <c r="MXG216" s="15"/>
      <c r="MXH216" s="15"/>
      <c r="MXI216" s="15"/>
      <c r="MXJ216" s="15"/>
      <c r="MXK216" s="15"/>
      <c r="MXL216" s="15"/>
      <c r="MXM216" s="15"/>
      <c r="MXN216" s="15"/>
      <c r="MXO216" s="15"/>
      <c r="MXP216" s="15"/>
      <c r="MXQ216" s="15"/>
      <c r="MXR216" s="15"/>
      <c r="MXS216" s="15"/>
      <c r="MXT216" s="15"/>
      <c r="MXU216" s="15"/>
      <c r="MXV216" s="15"/>
      <c r="MXW216" s="15"/>
      <c r="MXX216" s="15"/>
      <c r="MXY216" s="15"/>
      <c r="MXZ216" s="15"/>
      <c r="MYA216" s="15"/>
      <c r="MYB216" s="15"/>
      <c r="MYC216" s="15"/>
      <c r="MYD216" s="15"/>
      <c r="MYE216" s="15"/>
      <c r="MYF216" s="15"/>
      <c r="MYG216" s="15"/>
      <c r="MYH216" s="15"/>
      <c r="MYI216" s="15"/>
      <c r="MYJ216" s="15"/>
      <c r="MYK216" s="15"/>
      <c r="MYL216" s="15"/>
      <c r="MYM216" s="15"/>
      <c r="MYN216" s="15"/>
      <c r="MYO216" s="15"/>
      <c r="MYP216" s="15"/>
      <c r="MYQ216" s="15"/>
      <c r="MYR216" s="15"/>
      <c r="MYS216" s="15"/>
      <c r="MYT216" s="15"/>
      <c r="MYU216" s="15"/>
      <c r="MYV216" s="15"/>
      <c r="MYW216" s="15"/>
      <c r="MYX216" s="15"/>
      <c r="MYY216" s="15"/>
      <c r="MYZ216" s="15"/>
      <c r="MZA216" s="15"/>
      <c r="MZB216" s="15"/>
      <c r="MZC216" s="15"/>
      <c r="MZD216" s="15"/>
      <c r="MZE216" s="15"/>
      <c r="MZF216" s="15"/>
      <c r="MZG216" s="15"/>
      <c r="MZH216" s="15"/>
      <c r="MZI216" s="15"/>
      <c r="MZJ216" s="15"/>
      <c r="MZK216" s="15"/>
      <c r="MZL216" s="15"/>
      <c r="MZM216" s="15"/>
      <c r="MZN216" s="15"/>
      <c r="MZO216" s="15"/>
      <c r="MZP216" s="15"/>
      <c r="MZQ216" s="15"/>
      <c r="MZR216" s="15"/>
      <c r="MZS216" s="15"/>
      <c r="MZT216" s="15"/>
      <c r="MZU216" s="15"/>
      <c r="MZV216" s="15"/>
      <c r="MZW216" s="15"/>
      <c r="MZX216" s="15"/>
      <c r="MZY216" s="15"/>
      <c r="MZZ216" s="15"/>
      <c r="NAA216" s="15"/>
      <c r="NAB216" s="15"/>
      <c r="NAC216" s="15"/>
      <c r="NAD216" s="15"/>
      <c r="NAE216" s="15"/>
      <c r="NAF216" s="15"/>
      <c r="NAG216" s="15"/>
      <c r="NAH216" s="15"/>
      <c r="NAI216" s="15"/>
      <c r="NAJ216" s="15"/>
      <c r="NAK216" s="15"/>
      <c r="NAL216" s="15"/>
      <c r="NAM216" s="15"/>
      <c r="NAN216" s="15"/>
      <c r="NAO216" s="15"/>
      <c r="NAP216" s="15"/>
      <c r="NAQ216" s="15"/>
      <c r="NAR216" s="15"/>
      <c r="NAS216" s="15"/>
      <c r="NAT216" s="15"/>
      <c r="NAU216" s="15"/>
      <c r="NAV216" s="15"/>
      <c r="NAW216" s="15"/>
      <c r="NAX216" s="15"/>
      <c r="NAY216" s="15"/>
      <c r="NAZ216" s="15"/>
      <c r="NBA216" s="15"/>
      <c r="NBB216" s="15"/>
      <c r="NBC216" s="15"/>
      <c r="NBD216" s="15"/>
      <c r="NBE216" s="15"/>
      <c r="NBF216" s="15"/>
      <c r="NBG216" s="15"/>
      <c r="NBH216" s="15"/>
      <c r="NBI216" s="15"/>
      <c r="NBJ216" s="15"/>
      <c r="NBK216" s="15"/>
      <c r="NBL216" s="15"/>
      <c r="NBM216" s="15"/>
      <c r="NBN216" s="15"/>
      <c r="NBO216" s="15"/>
      <c r="NBP216" s="15"/>
      <c r="NBQ216" s="15"/>
      <c r="NBR216" s="15"/>
      <c r="NBS216" s="15"/>
      <c r="NBT216" s="15"/>
      <c r="NBU216" s="15"/>
      <c r="NBV216" s="15"/>
      <c r="NBW216" s="15"/>
      <c r="NBX216" s="15"/>
      <c r="NBY216" s="15"/>
      <c r="NBZ216" s="15"/>
      <c r="NCA216" s="15"/>
      <c r="NCB216" s="15"/>
      <c r="NCC216" s="15"/>
      <c r="NCD216" s="15"/>
      <c r="NCE216" s="15"/>
      <c r="NCF216" s="15"/>
      <c r="NCG216" s="15"/>
      <c r="NCH216" s="15"/>
      <c r="NCI216" s="15"/>
      <c r="NCJ216" s="15"/>
      <c r="NCK216" s="15"/>
      <c r="NCL216" s="15"/>
      <c r="NCM216" s="15"/>
      <c r="NCN216" s="15"/>
      <c r="NCO216" s="15"/>
      <c r="NCP216" s="15"/>
      <c r="NCQ216" s="15"/>
      <c r="NCR216" s="15"/>
      <c r="NCS216" s="15"/>
      <c r="NCT216" s="15"/>
      <c r="NCU216" s="15"/>
      <c r="NCV216" s="15"/>
      <c r="NCW216" s="15"/>
      <c r="NCX216" s="15"/>
      <c r="NCY216" s="15"/>
      <c r="NCZ216" s="15"/>
      <c r="NDA216" s="15"/>
      <c r="NDB216" s="15"/>
      <c r="NDC216" s="15"/>
      <c r="NDD216" s="15"/>
      <c r="NDE216" s="15"/>
      <c r="NDF216" s="15"/>
      <c r="NDG216" s="15"/>
      <c r="NDH216" s="15"/>
      <c r="NDI216" s="15"/>
      <c r="NDJ216" s="15"/>
      <c r="NDK216" s="15"/>
      <c r="NDL216" s="15"/>
      <c r="NDM216" s="15"/>
      <c r="NDN216" s="15"/>
      <c r="NDO216" s="15"/>
      <c r="NDP216" s="15"/>
      <c r="NDQ216" s="15"/>
      <c r="NDR216" s="15"/>
      <c r="NDS216" s="15"/>
      <c r="NDT216" s="15"/>
      <c r="NDU216" s="15"/>
      <c r="NDV216" s="15"/>
      <c r="NDW216" s="15"/>
      <c r="NDX216" s="15"/>
      <c r="NDY216" s="15"/>
      <c r="NDZ216" s="15"/>
      <c r="NEA216" s="15"/>
      <c r="NEB216" s="15"/>
      <c r="NEC216" s="15"/>
      <c r="NED216" s="15"/>
      <c r="NEE216" s="15"/>
      <c r="NEF216" s="15"/>
      <c r="NEG216" s="15"/>
      <c r="NEH216" s="15"/>
      <c r="NEI216" s="15"/>
      <c r="NEJ216" s="15"/>
      <c r="NEK216" s="15"/>
      <c r="NEL216" s="15"/>
      <c r="NEM216" s="15"/>
      <c r="NEN216" s="15"/>
      <c r="NEO216" s="15"/>
      <c r="NEP216" s="15"/>
      <c r="NEQ216" s="15"/>
      <c r="NER216" s="15"/>
      <c r="NES216" s="15"/>
      <c r="NET216" s="15"/>
      <c r="NEU216" s="15"/>
      <c r="NEV216" s="15"/>
      <c r="NEW216" s="15"/>
      <c r="NEX216" s="15"/>
      <c r="NEY216" s="15"/>
      <c r="NEZ216" s="15"/>
      <c r="NFA216" s="15"/>
      <c r="NFB216" s="15"/>
      <c r="NFC216" s="15"/>
      <c r="NFD216" s="15"/>
      <c r="NFE216" s="15"/>
      <c r="NFF216" s="15"/>
      <c r="NFG216" s="15"/>
      <c r="NFH216" s="15"/>
      <c r="NFI216" s="15"/>
      <c r="NFJ216" s="15"/>
      <c r="NFK216" s="15"/>
      <c r="NFL216" s="15"/>
      <c r="NFM216" s="15"/>
      <c r="NFN216" s="15"/>
      <c r="NFO216" s="15"/>
      <c r="NFP216" s="15"/>
      <c r="NFQ216" s="15"/>
      <c r="NFR216" s="15"/>
      <c r="NFS216" s="15"/>
      <c r="NFT216" s="15"/>
      <c r="NFU216" s="15"/>
      <c r="NFV216" s="15"/>
      <c r="NFW216" s="15"/>
      <c r="NFX216" s="15"/>
      <c r="NFY216" s="15"/>
      <c r="NFZ216" s="15"/>
      <c r="NGA216" s="15"/>
      <c r="NGB216" s="15"/>
      <c r="NGC216" s="15"/>
      <c r="NGD216" s="15"/>
      <c r="NGE216" s="15"/>
      <c r="NGF216" s="15"/>
      <c r="NGG216" s="15"/>
      <c r="NGH216" s="15"/>
      <c r="NGI216" s="15"/>
      <c r="NGJ216" s="15"/>
      <c r="NGK216" s="15"/>
      <c r="NGL216" s="15"/>
      <c r="NGM216" s="15"/>
      <c r="NGN216" s="15"/>
      <c r="NGO216" s="15"/>
      <c r="NGP216" s="15"/>
      <c r="NGQ216" s="15"/>
      <c r="NGR216" s="15"/>
      <c r="NGS216" s="15"/>
      <c r="NGT216" s="15"/>
      <c r="NGU216" s="15"/>
      <c r="NGV216" s="15"/>
      <c r="NGW216" s="15"/>
      <c r="NGX216" s="15"/>
      <c r="NGY216" s="15"/>
      <c r="NGZ216" s="15"/>
      <c r="NHA216" s="15"/>
      <c r="NHB216" s="15"/>
      <c r="NHC216" s="15"/>
      <c r="NHD216" s="15"/>
      <c r="NHE216" s="15"/>
      <c r="NHF216" s="15"/>
      <c r="NHG216" s="15"/>
      <c r="NHH216" s="15"/>
      <c r="NHI216" s="15"/>
      <c r="NHJ216" s="15"/>
      <c r="NHK216" s="15"/>
      <c r="NHL216" s="15"/>
      <c r="NHM216" s="15"/>
      <c r="NHN216" s="15"/>
      <c r="NHO216" s="15"/>
      <c r="NHP216" s="15"/>
      <c r="NHQ216" s="15"/>
      <c r="NHR216" s="15"/>
      <c r="NHS216" s="15"/>
      <c r="NHT216" s="15"/>
      <c r="NHU216" s="15"/>
      <c r="NHV216" s="15"/>
      <c r="NHW216" s="15"/>
      <c r="NHX216" s="15"/>
      <c r="NHY216" s="15"/>
      <c r="NHZ216" s="15"/>
      <c r="NIA216" s="15"/>
      <c r="NIB216" s="15"/>
      <c r="NIC216" s="15"/>
      <c r="NID216" s="15"/>
      <c r="NIE216" s="15"/>
      <c r="NIF216" s="15"/>
      <c r="NIG216" s="15"/>
      <c r="NIH216" s="15"/>
      <c r="NII216" s="15"/>
      <c r="NIJ216" s="15"/>
      <c r="NIK216" s="15"/>
      <c r="NIL216" s="15"/>
      <c r="NIM216" s="15"/>
      <c r="NIN216" s="15"/>
      <c r="NIO216" s="15"/>
      <c r="NIP216" s="15"/>
      <c r="NIQ216" s="15"/>
      <c r="NIR216" s="15"/>
      <c r="NIS216" s="15"/>
      <c r="NIT216" s="15"/>
      <c r="NIU216" s="15"/>
      <c r="NIV216" s="15"/>
      <c r="NIW216" s="15"/>
      <c r="NIX216" s="15"/>
      <c r="NIY216" s="15"/>
      <c r="NIZ216" s="15"/>
      <c r="NJA216" s="15"/>
      <c r="NJB216" s="15"/>
      <c r="NJC216" s="15"/>
      <c r="NJD216" s="15"/>
      <c r="NJE216" s="15"/>
      <c r="NJF216" s="15"/>
      <c r="NJG216" s="15"/>
      <c r="NJH216" s="15"/>
      <c r="NJI216" s="15"/>
      <c r="NJJ216" s="15"/>
      <c r="NJK216" s="15"/>
      <c r="NJL216" s="15"/>
      <c r="NJM216" s="15"/>
      <c r="NJN216" s="15"/>
      <c r="NJO216" s="15"/>
      <c r="NJP216" s="15"/>
      <c r="NJQ216" s="15"/>
      <c r="NJR216" s="15"/>
      <c r="NJS216" s="15"/>
      <c r="NJT216" s="15"/>
      <c r="NJU216" s="15"/>
      <c r="NJV216" s="15"/>
      <c r="NJW216" s="15"/>
      <c r="NJX216" s="15"/>
      <c r="NJY216" s="15"/>
      <c r="NJZ216" s="15"/>
      <c r="NKA216" s="15"/>
      <c r="NKB216" s="15"/>
      <c r="NKC216" s="15"/>
      <c r="NKD216" s="15"/>
      <c r="NKE216" s="15"/>
      <c r="NKF216" s="15"/>
      <c r="NKG216" s="15"/>
      <c r="NKH216" s="15"/>
      <c r="NKI216" s="15"/>
      <c r="NKJ216" s="15"/>
      <c r="NKK216" s="15"/>
      <c r="NKL216" s="15"/>
      <c r="NKM216" s="15"/>
      <c r="NKN216" s="15"/>
      <c r="NKO216" s="15"/>
      <c r="NKP216" s="15"/>
      <c r="NKQ216" s="15"/>
      <c r="NKR216" s="15"/>
      <c r="NKS216" s="15"/>
      <c r="NKT216" s="15"/>
      <c r="NKU216" s="15"/>
      <c r="NKV216" s="15"/>
      <c r="NKW216" s="15"/>
      <c r="NKX216" s="15"/>
      <c r="NKY216" s="15"/>
      <c r="NKZ216" s="15"/>
      <c r="NLA216" s="15"/>
      <c r="NLB216" s="15"/>
      <c r="NLC216" s="15"/>
      <c r="NLD216" s="15"/>
      <c r="NLE216" s="15"/>
      <c r="NLF216" s="15"/>
      <c r="NLG216" s="15"/>
      <c r="NLH216" s="15"/>
      <c r="NLI216" s="15"/>
      <c r="NLJ216" s="15"/>
      <c r="NLK216" s="15"/>
      <c r="NLL216" s="15"/>
      <c r="NLM216" s="15"/>
      <c r="NLN216" s="15"/>
      <c r="NLO216" s="15"/>
      <c r="NLP216" s="15"/>
      <c r="NLQ216" s="15"/>
      <c r="NLR216" s="15"/>
      <c r="NLS216" s="15"/>
      <c r="NLT216" s="15"/>
      <c r="NLU216" s="15"/>
      <c r="NLV216" s="15"/>
      <c r="NLW216" s="15"/>
      <c r="NLX216" s="15"/>
      <c r="NLY216" s="15"/>
      <c r="NLZ216" s="15"/>
      <c r="NMA216" s="15"/>
      <c r="NMB216" s="15"/>
      <c r="NMC216" s="15"/>
      <c r="NMD216" s="15"/>
      <c r="NME216" s="15"/>
      <c r="NMF216" s="15"/>
      <c r="NMG216" s="15"/>
      <c r="NMH216" s="15"/>
      <c r="NMI216" s="15"/>
      <c r="NMJ216" s="15"/>
      <c r="NMK216" s="15"/>
      <c r="NML216" s="15"/>
      <c r="NMM216" s="15"/>
      <c r="NMN216" s="15"/>
      <c r="NMO216" s="15"/>
      <c r="NMP216" s="15"/>
      <c r="NMQ216" s="15"/>
      <c r="NMR216" s="15"/>
      <c r="NMS216" s="15"/>
      <c r="NMT216" s="15"/>
      <c r="NMU216" s="15"/>
      <c r="NMV216" s="15"/>
      <c r="NMW216" s="15"/>
      <c r="NMX216" s="15"/>
      <c r="NMY216" s="15"/>
      <c r="NMZ216" s="15"/>
      <c r="NNA216" s="15"/>
      <c r="NNB216" s="15"/>
      <c r="NNC216" s="15"/>
      <c r="NND216" s="15"/>
      <c r="NNE216" s="15"/>
      <c r="NNF216" s="15"/>
      <c r="NNG216" s="15"/>
      <c r="NNH216" s="15"/>
      <c r="NNI216" s="15"/>
      <c r="NNJ216" s="15"/>
      <c r="NNK216" s="15"/>
      <c r="NNL216" s="15"/>
      <c r="NNM216" s="15"/>
      <c r="NNN216" s="15"/>
      <c r="NNO216" s="15"/>
      <c r="NNP216" s="15"/>
      <c r="NNQ216" s="15"/>
      <c r="NNR216" s="15"/>
      <c r="NNS216" s="15"/>
      <c r="NNT216" s="15"/>
      <c r="NNU216" s="15"/>
      <c r="NNV216" s="15"/>
      <c r="NNW216" s="15"/>
      <c r="NNX216" s="15"/>
      <c r="NNY216" s="15"/>
      <c r="NNZ216" s="15"/>
      <c r="NOA216" s="15"/>
      <c r="NOB216" s="15"/>
      <c r="NOC216" s="15"/>
      <c r="NOD216" s="15"/>
      <c r="NOE216" s="15"/>
      <c r="NOF216" s="15"/>
      <c r="NOG216" s="15"/>
      <c r="NOH216" s="15"/>
      <c r="NOI216" s="15"/>
      <c r="NOJ216" s="15"/>
      <c r="NOK216" s="15"/>
      <c r="NOL216" s="15"/>
      <c r="NOM216" s="15"/>
      <c r="NON216" s="15"/>
      <c r="NOO216" s="15"/>
      <c r="NOP216" s="15"/>
      <c r="NOQ216" s="15"/>
      <c r="NOR216" s="15"/>
      <c r="NOS216" s="15"/>
      <c r="NOT216" s="15"/>
      <c r="NOU216" s="15"/>
      <c r="NOV216" s="15"/>
      <c r="NOW216" s="15"/>
      <c r="NOX216" s="15"/>
      <c r="NOY216" s="15"/>
      <c r="NOZ216" s="15"/>
      <c r="NPA216" s="15"/>
      <c r="NPB216" s="15"/>
      <c r="NPC216" s="15"/>
      <c r="NPD216" s="15"/>
      <c r="NPE216" s="15"/>
      <c r="NPF216" s="15"/>
      <c r="NPG216" s="15"/>
      <c r="NPH216" s="15"/>
      <c r="NPI216" s="15"/>
      <c r="NPJ216" s="15"/>
      <c r="NPK216" s="15"/>
      <c r="NPL216" s="15"/>
      <c r="NPM216" s="15"/>
      <c r="NPN216" s="15"/>
      <c r="NPO216" s="15"/>
      <c r="NPP216" s="15"/>
      <c r="NPQ216" s="15"/>
      <c r="NPR216" s="15"/>
      <c r="NPS216" s="15"/>
      <c r="NPT216" s="15"/>
      <c r="NPU216" s="15"/>
      <c r="NPV216" s="15"/>
      <c r="NPW216" s="15"/>
      <c r="NPX216" s="15"/>
      <c r="NPY216" s="15"/>
      <c r="NPZ216" s="15"/>
      <c r="NQA216" s="15"/>
      <c r="NQB216" s="15"/>
      <c r="NQC216" s="15"/>
      <c r="NQD216" s="15"/>
      <c r="NQE216" s="15"/>
      <c r="NQF216" s="15"/>
      <c r="NQG216" s="15"/>
      <c r="NQH216" s="15"/>
      <c r="NQI216" s="15"/>
      <c r="NQJ216" s="15"/>
      <c r="NQK216" s="15"/>
      <c r="NQL216" s="15"/>
      <c r="NQM216" s="15"/>
      <c r="NQN216" s="15"/>
      <c r="NQO216" s="15"/>
      <c r="NQP216" s="15"/>
      <c r="NQQ216" s="15"/>
      <c r="NQR216" s="15"/>
      <c r="NQS216" s="15"/>
      <c r="NQT216" s="15"/>
      <c r="NQU216" s="15"/>
      <c r="NQV216" s="15"/>
      <c r="NQW216" s="15"/>
      <c r="NQX216" s="15"/>
      <c r="NQY216" s="15"/>
      <c r="NQZ216" s="15"/>
      <c r="NRA216" s="15"/>
      <c r="NRB216" s="15"/>
      <c r="NRC216" s="15"/>
      <c r="NRD216" s="15"/>
      <c r="NRE216" s="15"/>
      <c r="NRF216" s="15"/>
      <c r="NRG216" s="15"/>
      <c r="NRH216" s="15"/>
      <c r="NRI216" s="15"/>
      <c r="NRJ216" s="15"/>
      <c r="NRK216" s="15"/>
      <c r="NRL216" s="15"/>
      <c r="NRM216" s="15"/>
      <c r="NRN216" s="15"/>
      <c r="NRO216" s="15"/>
      <c r="NRP216" s="15"/>
      <c r="NRQ216" s="15"/>
      <c r="NRR216" s="15"/>
      <c r="NRS216" s="15"/>
      <c r="NRT216" s="15"/>
      <c r="NRU216" s="15"/>
      <c r="NRV216" s="15"/>
      <c r="NRW216" s="15"/>
      <c r="NRX216" s="15"/>
      <c r="NRY216" s="15"/>
      <c r="NRZ216" s="15"/>
      <c r="NSA216" s="15"/>
      <c r="NSB216" s="15"/>
      <c r="NSC216" s="15"/>
      <c r="NSD216" s="15"/>
      <c r="NSE216" s="15"/>
      <c r="NSF216" s="15"/>
      <c r="NSG216" s="15"/>
      <c r="NSH216" s="15"/>
      <c r="NSI216" s="15"/>
      <c r="NSJ216" s="15"/>
      <c r="NSK216" s="15"/>
      <c r="NSL216" s="15"/>
      <c r="NSM216" s="15"/>
      <c r="NSN216" s="15"/>
      <c r="NSO216" s="15"/>
      <c r="NSP216" s="15"/>
      <c r="NSQ216" s="15"/>
      <c r="NSR216" s="15"/>
      <c r="NSS216" s="15"/>
      <c r="NST216" s="15"/>
      <c r="NSU216" s="15"/>
      <c r="NSV216" s="15"/>
      <c r="NSW216" s="15"/>
      <c r="NSX216" s="15"/>
      <c r="NSY216" s="15"/>
      <c r="NSZ216" s="15"/>
      <c r="NTA216" s="15"/>
      <c r="NTB216" s="15"/>
      <c r="NTC216" s="15"/>
      <c r="NTD216" s="15"/>
      <c r="NTE216" s="15"/>
      <c r="NTF216" s="15"/>
      <c r="NTG216" s="15"/>
      <c r="NTH216" s="15"/>
      <c r="NTI216" s="15"/>
      <c r="NTJ216" s="15"/>
      <c r="NTK216" s="15"/>
      <c r="NTL216" s="15"/>
      <c r="NTM216" s="15"/>
      <c r="NTN216" s="15"/>
      <c r="NTO216" s="15"/>
      <c r="NTP216" s="15"/>
      <c r="NTQ216" s="15"/>
      <c r="NTR216" s="15"/>
      <c r="NTS216" s="15"/>
      <c r="NTT216" s="15"/>
      <c r="NTU216" s="15"/>
      <c r="NTV216" s="15"/>
      <c r="NTW216" s="15"/>
      <c r="NTX216" s="15"/>
      <c r="NTY216" s="15"/>
      <c r="NTZ216" s="15"/>
      <c r="NUA216" s="15"/>
      <c r="NUB216" s="15"/>
      <c r="NUC216" s="15"/>
      <c r="NUD216" s="15"/>
      <c r="NUE216" s="15"/>
      <c r="NUF216" s="15"/>
      <c r="NUG216" s="15"/>
      <c r="NUH216" s="15"/>
      <c r="NUI216" s="15"/>
      <c r="NUJ216" s="15"/>
      <c r="NUK216" s="15"/>
      <c r="NUL216" s="15"/>
      <c r="NUM216" s="15"/>
      <c r="NUN216" s="15"/>
      <c r="NUO216" s="15"/>
      <c r="NUP216" s="15"/>
      <c r="NUQ216" s="15"/>
      <c r="NUR216" s="15"/>
      <c r="NUS216" s="15"/>
      <c r="NUT216" s="15"/>
      <c r="NUU216" s="15"/>
      <c r="NUV216" s="15"/>
      <c r="NUW216" s="15"/>
      <c r="NUX216" s="15"/>
      <c r="NUY216" s="15"/>
      <c r="NUZ216" s="15"/>
      <c r="NVA216" s="15"/>
      <c r="NVB216" s="15"/>
      <c r="NVC216" s="15"/>
      <c r="NVD216" s="15"/>
      <c r="NVE216" s="15"/>
      <c r="NVF216" s="15"/>
      <c r="NVG216" s="15"/>
      <c r="NVH216" s="15"/>
      <c r="NVI216" s="15"/>
      <c r="NVJ216" s="15"/>
      <c r="NVK216" s="15"/>
      <c r="NVL216" s="15"/>
      <c r="NVM216" s="15"/>
      <c r="NVN216" s="15"/>
      <c r="NVO216" s="15"/>
      <c r="NVP216" s="15"/>
      <c r="NVQ216" s="15"/>
      <c r="NVR216" s="15"/>
      <c r="NVS216" s="15"/>
      <c r="NVT216" s="15"/>
      <c r="NVU216" s="15"/>
      <c r="NVV216" s="15"/>
      <c r="NVW216" s="15"/>
      <c r="NVX216" s="15"/>
      <c r="NVY216" s="15"/>
      <c r="NVZ216" s="15"/>
      <c r="NWA216" s="15"/>
      <c r="NWB216" s="15"/>
      <c r="NWC216" s="15"/>
      <c r="NWD216" s="15"/>
      <c r="NWE216" s="15"/>
      <c r="NWF216" s="15"/>
      <c r="NWG216" s="15"/>
      <c r="NWH216" s="15"/>
      <c r="NWI216" s="15"/>
      <c r="NWJ216" s="15"/>
      <c r="NWK216" s="15"/>
      <c r="NWL216" s="15"/>
      <c r="NWM216" s="15"/>
      <c r="NWN216" s="15"/>
      <c r="NWO216" s="15"/>
      <c r="NWP216" s="15"/>
      <c r="NWQ216" s="15"/>
      <c r="NWR216" s="15"/>
      <c r="NWS216" s="15"/>
      <c r="NWT216" s="15"/>
      <c r="NWU216" s="15"/>
      <c r="NWV216" s="15"/>
      <c r="NWW216" s="15"/>
      <c r="NWX216" s="15"/>
      <c r="NWY216" s="15"/>
      <c r="NWZ216" s="15"/>
      <c r="NXA216" s="15"/>
      <c r="NXB216" s="15"/>
      <c r="NXC216" s="15"/>
      <c r="NXD216" s="15"/>
      <c r="NXE216" s="15"/>
      <c r="NXF216" s="15"/>
      <c r="NXG216" s="15"/>
      <c r="NXH216" s="15"/>
      <c r="NXI216" s="15"/>
      <c r="NXJ216" s="15"/>
      <c r="NXK216" s="15"/>
      <c r="NXL216" s="15"/>
      <c r="NXM216" s="15"/>
      <c r="NXN216" s="15"/>
      <c r="NXO216" s="15"/>
      <c r="NXP216" s="15"/>
      <c r="NXQ216" s="15"/>
      <c r="NXR216" s="15"/>
      <c r="NXS216" s="15"/>
      <c r="NXT216" s="15"/>
      <c r="NXU216" s="15"/>
      <c r="NXV216" s="15"/>
      <c r="NXW216" s="15"/>
      <c r="NXX216" s="15"/>
      <c r="NXY216" s="15"/>
      <c r="NXZ216" s="15"/>
      <c r="NYA216" s="15"/>
      <c r="NYB216" s="15"/>
      <c r="NYC216" s="15"/>
      <c r="NYD216" s="15"/>
      <c r="NYE216" s="15"/>
      <c r="NYF216" s="15"/>
      <c r="NYG216" s="15"/>
      <c r="NYH216" s="15"/>
      <c r="NYI216" s="15"/>
      <c r="NYJ216" s="15"/>
      <c r="NYK216" s="15"/>
      <c r="NYL216" s="15"/>
      <c r="NYM216" s="15"/>
      <c r="NYN216" s="15"/>
      <c r="NYO216" s="15"/>
      <c r="NYP216" s="15"/>
      <c r="NYQ216" s="15"/>
      <c r="NYR216" s="15"/>
      <c r="NYS216" s="15"/>
      <c r="NYT216" s="15"/>
      <c r="NYU216" s="15"/>
      <c r="NYV216" s="15"/>
      <c r="NYW216" s="15"/>
      <c r="NYX216" s="15"/>
      <c r="NYY216" s="15"/>
      <c r="NYZ216" s="15"/>
      <c r="NZA216" s="15"/>
      <c r="NZB216" s="15"/>
      <c r="NZC216" s="15"/>
      <c r="NZD216" s="15"/>
      <c r="NZE216" s="15"/>
      <c r="NZF216" s="15"/>
      <c r="NZG216" s="15"/>
      <c r="NZH216" s="15"/>
      <c r="NZI216" s="15"/>
      <c r="NZJ216" s="15"/>
      <c r="NZK216" s="15"/>
      <c r="NZL216" s="15"/>
      <c r="NZM216" s="15"/>
      <c r="NZN216" s="15"/>
      <c r="NZO216" s="15"/>
      <c r="NZP216" s="15"/>
      <c r="NZQ216" s="15"/>
      <c r="NZR216" s="15"/>
      <c r="NZS216" s="15"/>
      <c r="NZT216" s="15"/>
      <c r="NZU216" s="15"/>
      <c r="NZV216" s="15"/>
      <c r="NZW216" s="15"/>
      <c r="NZX216" s="15"/>
      <c r="NZY216" s="15"/>
      <c r="NZZ216" s="15"/>
      <c r="OAA216" s="15"/>
      <c r="OAB216" s="15"/>
      <c r="OAC216" s="15"/>
      <c r="OAD216" s="15"/>
      <c r="OAE216" s="15"/>
      <c r="OAF216" s="15"/>
      <c r="OAG216" s="15"/>
      <c r="OAH216" s="15"/>
      <c r="OAI216" s="15"/>
      <c r="OAJ216" s="15"/>
      <c r="OAK216" s="15"/>
      <c r="OAL216" s="15"/>
      <c r="OAM216" s="15"/>
      <c r="OAN216" s="15"/>
      <c r="OAO216" s="15"/>
      <c r="OAP216" s="15"/>
      <c r="OAQ216" s="15"/>
      <c r="OAR216" s="15"/>
      <c r="OAS216" s="15"/>
      <c r="OAT216" s="15"/>
      <c r="OAU216" s="15"/>
      <c r="OAV216" s="15"/>
      <c r="OAW216" s="15"/>
      <c r="OAX216" s="15"/>
      <c r="OAY216" s="15"/>
      <c r="OAZ216" s="15"/>
      <c r="OBA216" s="15"/>
      <c r="OBB216" s="15"/>
      <c r="OBC216" s="15"/>
      <c r="OBD216" s="15"/>
      <c r="OBE216" s="15"/>
      <c r="OBF216" s="15"/>
      <c r="OBG216" s="15"/>
      <c r="OBH216" s="15"/>
      <c r="OBI216" s="15"/>
      <c r="OBJ216" s="15"/>
      <c r="OBK216" s="15"/>
      <c r="OBL216" s="15"/>
      <c r="OBM216" s="15"/>
      <c r="OBN216" s="15"/>
      <c r="OBO216" s="15"/>
      <c r="OBP216" s="15"/>
      <c r="OBQ216" s="15"/>
      <c r="OBR216" s="15"/>
      <c r="OBS216" s="15"/>
      <c r="OBT216" s="15"/>
      <c r="OBU216" s="15"/>
      <c r="OBV216" s="15"/>
      <c r="OBW216" s="15"/>
      <c r="OBX216" s="15"/>
      <c r="OBY216" s="15"/>
      <c r="OBZ216" s="15"/>
      <c r="OCA216" s="15"/>
      <c r="OCB216" s="15"/>
      <c r="OCC216" s="15"/>
      <c r="OCD216" s="15"/>
      <c r="OCE216" s="15"/>
      <c r="OCF216" s="15"/>
      <c r="OCG216" s="15"/>
      <c r="OCH216" s="15"/>
      <c r="OCI216" s="15"/>
      <c r="OCJ216" s="15"/>
      <c r="OCK216" s="15"/>
      <c r="OCL216" s="15"/>
      <c r="OCM216" s="15"/>
      <c r="OCN216" s="15"/>
      <c r="OCO216" s="15"/>
      <c r="OCP216" s="15"/>
      <c r="OCQ216" s="15"/>
      <c r="OCR216" s="15"/>
      <c r="OCS216" s="15"/>
      <c r="OCT216" s="15"/>
      <c r="OCU216" s="15"/>
      <c r="OCV216" s="15"/>
      <c r="OCW216" s="15"/>
      <c r="OCX216" s="15"/>
      <c r="OCY216" s="15"/>
      <c r="OCZ216" s="15"/>
      <c r="ODA216" s="15"/>
      <c r="ODB216" s="15"/>
      <c r="ODC216" s="15"/>
      <c r="ODD216" s="15"/>
      <c r="ODE216" s="15"/>
      <c r="ODF216" s="15"/>
      <c r="ODG216" s="15"/>
      <c r="ODH216" s="15"/>
      <c r="ODI216" s="15"/>
      <c r="ODJ216" s="15"/>
      <c r="ODK216" s="15"/>
      <c r="ODL216" s="15"/>
      <c r="ODM216" s="15"/>
      <c r="ODN216" s="15"/>
      <c r="ODO216" s="15"/>
      <c r="ODP216" s="15"/>
      <c r="ODQ216" s="15"/>
      <c r="ODR216" s="15"/>
      <c r="ODS216" s="15"/>
      <c r="ODT216" s="15"/>
      <c r="ODU216" s="15"/>
      <c r="ODV216" s="15"/>
      <c r="ODW216" s="15"/>
      <c r="ODX216" s="15"/>
      <c r="ODY216" s="15"/>
      <c r="ODZ216" s="15"/>
      <c r="OEA216" s="15"/>
      <c r="OEB216" s="15"/>
      <c r="OEC216" s="15"/>
      <c r="OED216" s="15"/>
      <c r="OEE216" s="15"/>
      <c r="OEF216" s="15"/>
      <c r="OEG216" s="15"/>
      <c r="OEH216" s="15"/>
      <c r="OEI216" s="15"/>
      <c r="OEJ216" s="15"/>
      <c r="OEK216" s="15"/>
      <c r="OEL216" s="15"/>
      <c r="OEM216" s="15"/>
      <c r="OEN216" s="15"/>
      <c r="OEO216" s="15"/>
      <c r="OEP216" s="15"/>
      <c r="OEQ216" s="15"/>
      <c r="OER216" s="15"/>
      <c r="OES216" s="15"/>
      <c r="OET216" s="15"/>
      <c r="OEU216" s="15"/>
      <c r="OEV216" s="15"/>
      <c r="OEW216" s="15"/>
      <c r="OEX216" s="15"/>
      <c r="OEY216" s="15"/>
      <c r="OEZ216" s="15"/>
      <c r="OFA216" s="15"/>
      <c r="OFB216" s="15"/>
      <c r="OFC216" s="15"/>
      <c r="OFD216" s="15"/>
      <c r="OFE216" s="15"/>
      <c r="OFF216" s="15"/>
      <c r="OFG216" s="15"/>
      <c r="OFH216" s="15"/>
      <c r="OFI216" s="15"/>
      <c r="OFJ216" s="15"/>
      <c r="OFK216" s="15"/>
      <c r="OFL216" s="15"/>
      <c r="OFM216" s="15"/>
      <c r="OFN216" s="15"/>
      <c r="OFO216" s="15"/>
      <c r="OFP216" s="15"/>
      <c r="OFQ216" s="15"/>
      <c r="OFR216" s="15"/>
      <c r="OFS216" s="15"/>
      <c r="OFT216" s="15"/>
      <c r="OFU216" s="15"/>
      <c r="OFV216" s="15"/>
      <c r="OFW216" s="15"/>
      <c r="OFX216" s="15"/>
      <c r="OFY216" s="15"/>
      <c r="OFZ216" s="15"/>
      <c r="OGA216" s="15"/>
      <c r="OGB216" s="15"/>
      <c r="OGC216" s="15"/>
      <c r="OGD216" s="15"/>
      <c r="OGE216" s="15"/>
      <c r="OGF216" s="15"/>
      <c r="OGG216" s="15"/>
      <c r="OGH216" s="15"/>
      <c r="OGI216" s="15"/>
      <c r="OGJ216" s="15"/>
      <c r="OGK216" s="15"/>
      <c r="OGL216" s="15"/>
      <c r="OGM216" s="15"/>
      <c r="OGN216" s="15"/>
      <c r="OGO216" s="15"/>
      <c r="OGP216" s="15"/>
      <c r="OGQ216" s="15"/>
      <c r="OGR216" s="15"/>
      <c r="OGS216" s="15"/>
      <c r="OGT216" s="15"/>
      <c r="OGU216" s="15"/>
      <c r="OGV216" s="15"/>
      <c r="OGW216" s="15"/>
      <c r="OGX216" s="15"/>
      <c r="OGY216" s="15"/>
      <c r="OGZ216" s="15"/>
      <c r="OHA216" s="15"/>
      <c r="OHB216" s="15"/>
      <c r="OHC216" s="15"/>
      <c r="OHD216" s="15"/>
      <c r="OHE216" s="15"/>
      <c r="OHF216" s="15"/>
      <c r="OHG216" s="15"/>
      <c r="OHH216" s="15"/>
      <c r="OHI216" s="15"/>
      <c r="OHJ216" s="15"/>
      <c r="OHK216" s="15"/>
      <c r="OHL216" s="15"/>
      <c r="OHM216" s="15"/>
      <c r="OHN216" s="15"/>
      <c r="OHO216" s="15"/>
      <c r="OHP216" s="15"/>
      <c r="OHQ216" s="15"/>
      <c r="OHR216" s="15"/>
      <c r="OHS216" s="15"/>
      <c r="OHT216" s="15"/>
      <c r="OHU216" s="15"/>
      <c r="OHV216" s="15"/>
      <c r="OHW216" s="15"/>
      <c r="OHX216" s="15"/>
      <c r="OHY216" s="15"/>
      <c r="OHZ216" s="15"/>
      <c r="OIA216" s="15"/>
      <c r="OIB216" s="15"/>
      <c r="OIC216" s="15"/>
      <c r="OID216" s="15"/>
      <c r="OIE216" s="15"/>
      <c r="OIF216" s="15"/>
      <c r="OIG216" s="15"/>
      <c r="OIH216" s="15"/>
      <c r="OII216" s="15"/>
      <c r="OIJ216" s="15"/>
      <c r="OIK216" s="15"/>
      <c r="OIL216" s="15"/>
      <c r="OIM216" s="15"/>
      <c r="OIN216" s="15"/>
      <c r="OIO216" s="15"/>
      <c r="OIP216" s="15"/>
      <c r="OIQ216" s="15"/>
      <c r="OIR216" s="15"/>
      <c r="OIS216" s="15"/>
      <c r="OIT216" s="15"/>
      <c r="OIU216" s="15"/>
      <c r="OIV216" s="15"/>
      <c r="OIW216" s="15"/>
      <c r="OIX216" s="15"/>
      <c r="OIY216" s="15"/>
      <c r="OIZ216" s="15"/>
      <c r="OJA216" s="15"/>
      <c r="OJB216" s="15"/>
      <c r="OJC216" s="15"/>
      <c r="OJD216" s="15"/>
      <c r="OJE216" s="15"/>
      <c r="OJF216" s="15"/>
      <c r="OJG216" s="15"/>
      <c r="OJH216" s="15"/>
      <c r="OJI216" s="15"/>
      <c r="OJJ216" s="15"/>
      <c r="OJK216" s="15"/>
      <c r="OJL216" s="15"/>
      <c r="OJM216" s="15"/>
      <c r="OJN216" s="15"/>
      <c r="OJO216" s="15"/>
      <c r="OJP216" s="15"/>
      <c r="OJQ216" s="15"/>
      <c r="OJR216" s="15"/>
      <c r="OJS216" s="15"/>
      <c r="OJT216" s="15"/>
      <c r="OJU216" s="15"/>
      <c r="OJV216" s="15"/>
      <c r="OJW216" s="15"/>
      <c r="OJX216" s="15"/>
      <c r="OJY216" s="15"/>
      <c r="OJZ216" s="15"/>
      <c r="OKA216" s="15"/>
      <c r="OKB216" s="15"/>
      <c r="OKC216" s="15"/>
      <c r="OKD216" s="15"/>
      <c r="OKE216" s="15"/>
      <c r="OKF216" s="15"/>
      <c r="OKG216" s="15"/>
      <c r="OKH216" s="15"/>
      <c r="OKI216" s="15"/>
      <c r="OKJ216" s="15"/>
      <c r="OKK216" s="15"/>
      <c r="OKL216" s="15"/>
      <c r="OKM216" s="15"/>
      <c r="OKN216" s="15"/>
      <c r="OKO216" s="15"/>
      <c r="OKP216" s="15"/>
      <c r="OKQ216" s="15"/>
      <c r="OKR216" s="15"/>
      <c r="OKS216" s="15"/>
      <c r="OKT216" s="15"/>
      <c r="OKU216" s="15"/>
      <c r="OKV216" s="15"/>
      <c r="OKW216" s="15"/>
      <c r="OKX216" s="15"/>
      <c r="OKY216" s="15"/>
      <c r="OKZ216" s="15"/>
      <c r="OLA216" s="15"/>
      <c r="OLB216" s="15"/>
      <c r="OLC216" s="15"/>
      <c r="OLD216" s="15"/>
      <c r="OLE216" s="15"/>
      <c r="OLF216" s="15"/>
      <c r="OLG216" s="15"/>
      <c r="OLH216" s="15"/>
      <c r="OLI216" s="15"/>
      <c r="OLJ216" s="15"/>
      <c r="OLK216" s="15"/>
      <c r="OLL216" s="15"/>
      <c r="OLM216" s="15"/>
      <c r="OLN216" s="15"/>
      <c r="OLO216" s="15"/>
      <c r="OLP216" s="15"/>
      <c r="OLQ216" s="15"/>
      <c r="OLR216" s="15"/>
      <c r="OLS216" s="15"/>
      <c r="OLT216" s="15"/>
      <c r="OLU216" s="15"/>
      <c r="OLV216" s="15"/>
      <c r="OLW216" s="15"/>
      <c r="OLX216" s="15"/>
      <c r="OLY216" s="15"/>
      <c r="OLZ216" s="15"/>
      <c r="OMA216" s="15"/>
      <c r="OMB216" s="15"/>
      <c r="OMC216" s="15"/>
      <c r="OMD216" s="15"/>
      <c r="OME216" s="15"/>
      <c r="OMF216" s="15"/>
      <c r="OMG216" s="15"/>
      <c r="OMH216" s="15"/>
      <c r="OMI216" s="15"/>
      <c r="OMJ216" s="15"/>
      <c r="OMK216" s="15"/>
      <c r="OML216" s="15"/>
      <c r="OMM216" s="15"/>
      <c r="OMN216" s="15"/>
      <c r="OMO216" s="15"/>
      <c r="OMP216" s="15"/>
      <c r="OMQ216" s="15"/>
      <c r="OMR216" s="15"/>
      <c r="OMS216" s="15"/>
      <c r="OMT216" s="15"/>
      <c r="OMU216" s="15"/>
      <c r="OMV216" s="15"/>
      <c r="OMW216" s="15"/>
      <c r="OMX216" s="15"/>
      <c r="OMY216" s="15"/>
      <c r="OMZ216" s="15"/>
      <c r="ONA216" s="15"/>
      <c r="ONB216" s="15"/>
      <c r="ONC216" s="15"/>
      <c r="OND216" s="15"/>
      <c r="ONE216" s="15"/>
      <c r="ONF216" s="15"/>
      <c r="ONG216" s="15"/>
      <c r="ONH216" s="15"/>
      <c r="ONI216" s="15"/>
      <c r="ONJ216" s="15"/>
      <c r="ONK216" s="15"/>
      <c r="ONL216" s="15"/>
      <c r="ONM216" s="15"/>
      <c r="ONN216" s="15"/>
      <c r="ONO216" s="15"/>
      <c r="ONP216" s="15"/>
      <c r="ONQ216" s="15"/>
      <c r="ONR216" s="15"/>
      <c r="ONS216" s="15"/>
      <c r="ONT216" s="15"/>
      <c r="ONU216" s="15"/>
      <c r="ONV216" s="15"/>
      <c r="ONW216" s="15"/>
      <c r="ONX216" s="15"/>
      <c r="ONY216" s="15"/>
      <c r="ONZ216" s="15"/>
      <c r="OOA216" s="15"/>
      <c r="OOB216" s="15"/>
      <c r="OOC216" s="15"/>
      <c r="OOD216" s="15"/>
      <c r="OOE216" s="15"/>
      <c r="OOF216" s="15"/>
      <c r="OOG216" s="15"/>
      <c r="OOH216" s="15"/>
      <c r="OOI216" s="15"/>
      <c r="OOJ216" s="15"/>
      <c r="OOK216" s="15"/>
      <c r="OOL216" s="15"/>
      <c r="OOM216" s="15"/>
      <c r="OON216" s="15"/>
      <c r="OOO216" s="15"/>
      <c r="OOP216" s="15"/>
      <c r="OOQ216" s="15"/>
      <c r="OOR216" s="15"/>
      <c r="OOS216" s="15"/>
      <c r="OOT216" s="15"/>
      <c r="OOU216" s="15"/>
      <c r="OOV216" s="15"/>
      <c r="OOW216" s="15"/>
      <c r="OOX216" s="15"/>
      <c r="OOY216" s="15"/>
      <c r="OOZ216" s="15"/>
      <c r="OPA216" s="15"/>
      <c r="OPB216" s="15"/>
      <c r="OPC216" s="15"/>
      <c r="OPD216" s="15"/>
      <c r="OPE216" s="15"/>
      <c r="OPF216" s="15"/>
      <c r="OPG216" s="15"/>
      <c r="OPH216" s="15"/>
      <c r="OPI216" s="15"/>
      <c r="OPJ216" s="15"/>
      <c r="OPK216" s="15"/>
      <c r="OPL216" s="15"/>
      <c r="OPM216" s="15"/>
      <c r="OPN216" s="15"/>
      <c r="OPO216" s="15"/>
      <c r="OPP216" s="15"/>
      <c r="OPQ216" s="15"/>
      <c r="OPR216" s="15"/>
      <c r="OPS216" s="15"/>
      <c r="OPT216" s="15"/>
      <c r="OPU216" s="15"/>
      <c r="OPV216" s="15"/>
      <c r="OPW216" s="15"/>
      <c r="OPX216" s="15"/>
      <c r="OPY216" s="15"/>
      <c r="OPZ216" s="15"/>
      <c r="OQA216" s="15"/>
      <c r="OQB216" s="15"/>
      <c r="OQC216" s="15"/>
      <c r="OQD216" s="15"/>
      <c r="OQE216" s="15"/>
      <c r="OQF216" s="15"/>
      <c r="OQG216" s="15"/>
      <c r="OQH216" s="15"/>
      <c r="OQI216" s="15"/>
      <c r="OQJ216" s="15"/>
      <c r="OQK216" s="15"/>
      <c r="OQL216" s="15"/>
      <c r="OQM216" s="15"/>
      <c r="OQN216" s="15"/>
      <c r="OQO216" s="15"/>
      <c r="OQP216" s="15"/>
      <c r="OQQ216" s="15"/>
      <c r="OQR216" s="15"/>
      <c r="OQS216" s="15"/>
      <c r="OQT216" s="15"/>
      <c r="OQU216" s="15"/>
      <c r="OQV216" s="15"/>
      <c r="OQW216" s="15"/>
      <c r="OQX216" s="15"/>
      <c r="OQY216" s="15"/>
      <c r="OQZ216" s="15"/>
      <c r="ORA216" s="15"/>
      <c r="ORB216" s="15"/>
      <c r="ORC216" s="15"/>
      <c r="ORD216" s="15"/>
      <c r="ORE216" s="15"/>
      <c r="ORF216" s="15"/>
      <c r="ORG216" s="15"/>
      <c r="ORH216" s="15"/>
      <c r="ORI216" s="15"/>
      <c r="ORJ216" s="15"/>
      <c r="ORK216" s="15"/>
      <c r="ORL216" s="15"/>
      <c r="ORM216" s="15"/>
      <c r="ORN216" s="15"/>
      <c r="ORO216" s="15"/>
      <c r="ORP216" s="15"/>
      <c r="ORQ216" s="15"/>
      <c r="ORR216" s="15"/>
      <c r="ORS216" s="15"/>
      <c r="ORT216" s="15"/>
      <c r="ORU216" s="15"/>
      <c r="ORV216" s="15"/>
      <c r="ORW216" s="15"/>
      <c r="ORX216" s="15"/>
      <c r="ORY216" s="15"/>
      <c r="ORZ216" s="15"/>
      <c r="OSA216" s="15"/>
      <c r="OSB216" s="15"/>
      <c r="OSC216" s="15"/>
      <c r="OSD216" s="15"/>
      <c r="OSE216" s="15"/>
      <c r="OSF216" s="15"/>
      <c r="OSG216" s="15"/>
      <c r="OSH216" s="15"/>
      <c r="OSI216" s="15"/>
      <c r="OSJ216" s="15"/>
      <c r="OSK216" s="15"/>
      <c r="OSL216" s="15"/>
      <c r="OSM216" s="15"/>
      <c r="OSN216" s="15"/>
      <c r="OSO216" s="15"/>
      <c r="OSP216" s="15"/>
      <c r="OSQ216" s="15"/>
      <c r="OSR216" s="15"/>
      <c r="OSS216" s="15"/>
      <c r="OST216" s="15"/>
      <c r="OSU216" s="15"/>
      <c r="OSV216" s="15"/>
      <c r="OSW216" s="15"/>
      <c r="OSX216" s="15"/>
      <c r="OSY216" s="15"/>
      <c r="OSZ216" s="15"/>
      <c r="OTA216" s="15"/>
      <c r="OTB216" s="15"/>
      <c r="OTC216" s="15"/>
      <c r="OTD216" s="15"/>
      <c r="OTE216" s="15"/>
      <c r="OTF216" s="15"/>
      <c r="OTG216" s="15"/>
      <c r="OTH216" s="15"/>
      <c r="OTI216" s="15"/>
      <c r="OTJ216" s="15"/>
      <c r="OTK216" s="15"/>
      <c r="OTL216" s="15"/>
      <c r="OTM216" s="15"/>
      <c r="OTN216" s="15"/>
      <c r="OTO216" s="15"/>
      <c r="OTP216" s="15"/>
      <c r="OTQ216" s="15"/>
      <c r="OTR216" s="15"/>
      <c r="OTS216" s="15"/>
      <c r="OTT216" s="15"/>
      <c r="OTU216" s="15"/>
      <c r="OTV216" s="15"/>
      <c r="OTW216" s="15"/>
      <c r="OTX216" s="15"/>
      <c r="OTY216" s="15"/>
      <c r="OTZ216" s="15"/>
      <c r="OUA216" s="15"/>
      <c r="OUB216" s="15"/>
      <c r="OUC216" s="15"/>
      <c r="OUD216" s="15"/>
      <c r="OUE216" s="15"/>
      <c r="OUF216" s="15"/>
      <c r="OUG216" s="15"/>
      <c r="OUH216" s="15"/>
      <c r="OUI216" s="15"/>
      <c r="OUJ216" s="15"/>
      <c r="OUK216" s="15"/>
      <c r="OUL216" s="15"/>
      <c r="OUM216" s="15"/>
      <c r="OUN216" s="15"/>
      <c r="OUO216" s="15"/>
      <c r="OUP216" s="15"/>
      <c r="OUQ216" s="15"/>
      <c r="OUR216" s="15"/>
      <c r="OUS216" s="15"/>
      <c r="OUT216" s="15"/>
      <c r="OUU216" s="15"/>
      <c r="OUV216" s="15"/>
      <c r="OUW216" s="15"/>
      <c r="OUX216" s="15"/>
      <c r="OUY216" s="15"/>
      <c r="OUZ216" s="15"/>
      <c r="OVA216" s="15"/>
      <c r="OVB216" s="15"/>
      <c r="OVC216" s="15"/>
      <c r="OVD216" s="15"/>
      <c r="OVE216" s="15"/>
      <c r="OVF216" s="15"/>
      <c r="OVG216" s="15"/>
      <c r="OVH216" s="15"/>
      <c r="OVI216" s="15"/>
      <c r="OVJ216" s="15"/>
      <c r="OVK216" s="15"/>
      <c r="OVL216" s="15"/>
      <c r="OVM216" s="15"/>
      <c r="OVN216" s="15"/>
      <c r="OVO216" s="15"/>
      <c r="OVP216" s="15"/>
      <c r="OVQ216" s="15"/>
      <c r="OVR216" s="15"/>
      <c r="OVS216" s="15"/>
      <c r="OVT216" s="15"/>
      <c r="OVU216" s="15"/>
      <c r="OVV216" s="15"/>
      <c r="OVW216" s="15"/>
      <c r="OVX216" s="15"/>
      <c r="OVY216" s="15"/>
      <c r="OVZ216" s="15"/>
      <c r="OWA216" s="15"/>
      <c r="OWB216" s="15"/>
      <c r="OWC216" s="15"/>
      <c r="OWD216" s="15"/>
      <c r="OWE216" s="15"/>
      <c r="OWF216" s="15"/>
      <c r="OWG216" s="15"/>
      <c r="OWH216" s="15"/>
      <c r="OWI216" s="15"/>
      <c r="OWJ216" s="15"/>
      <c r="OWK216" s="15"/>
      <c r="OWL216" s="15"/>
      <c r="OWM216" s="15"/>
      <c r="OWN216" s="15"/>
      <c r="OWO216" s="15"/>
      <c r="OWP216" s="15"/>
      <c r="OWQ216" s="15"/>
      <c r="OWR216" s="15"/>
      <c r="OWS216" s="15"/>
      <c r="OWT216" s="15"/>
      <c r="OWU216" s="15"/>
      <c r="OWV216" s="15"/>
      <c r="OWW216" s="15"/>
      <c r="OWX216" s="15"/>
      <c r="OWY216" s="15"/>
      <c r="OWZ216" s="15"/>
      <c r="OXA216" s="15"/>
      <c r="OXB216" s="15"/>
      <c r="OXC216" s="15"/>
      <c r="OXD216" s="15"/>
      <c r="OXE216" s="15"/>
      <c r="OXF216" s="15"/>
      <c r="OXG216" s="15"/>
      <c r="OXH216" s="15"/>
      <c r="OXI216" s="15"/>
      <c r="OXJ216" s="15"/>
      <c r="OXK216" s="15"/>
      <c r="OXL216" s="15"/>
      <c r="OXM216" s="15"/>
      <c r="OXN216" s="15"/>
      <c r="OXO216" s="15"/>
      <c r="OXP216" s="15"/>
      <c r="OXQ216" s="15"/>
      <c r="OXR216" s="15"/>
      <c r="OXS216" s="15"/>
      <c r="OXT216" s="15"/>
      <c r="OXU216" s="15"/>
      <c r="OXV216" s="15"/>
      <c r="OXW216" s="15"/>
      <c r="OXX216" s="15"/>
      <c r="OXY216" s="15"/>
      <c r="OXZ216" s="15"/>
      <c r="OYA216" s="15"/>
      <c r="OYB216" s="15"/>
      <c r="OYC216" s="15"/>
      <c r="OYD216" s="15"/>
      <c r="OYE216" s="15"/>
      <c r="OYF216" s="15"/>
      <c r="OYG216" s="15"/>
      <c r="OYH216" s="15"/>
      <c r="OYI216" s="15"/>
      <c r="OYJ216" s="15"/>
      <c r="OYK216" s="15"/>
      <c r="OYL216" s="15"/>
      <c r="OYM216" s="15"/>
      <c r="OYN216" s="15"/>
      <c r="OYO216" s="15"/>
      <c r="OYP216" s="15"/>
      <c r="OYQ216" s="15"/>
      <c r="OYR216" s="15"/>
      <c r="OYS216" s="15"/>
      <c r="OYT216" s="15"/>
      <c r="OYU216" s="15"/>
      <c r="OYV216" s="15"/>
      <c r="OYW216" s="15"/>
      <c r="OYX216" s="15"/>
      <c r="OYY216" s="15"/>
      <c r="OYZ216" s="15"/>
      <c r="OZA216" s="15"/>
      <c r="OZB216" s="15"/>
      <c r="OZC216" s="15"/>
      <c r="OZD216" s="15"/>
      <c r="OZE216" s="15"/>
      <c r="OZF216" s="15"/>
      <c r="OZG216" s="15"/>
      <c r="OZH216" s="15"/>
      <c r="OZI216" s="15"/>
      <c r="OZJ216" s="15"/>
      <c r="OZK216" s="15"/>
      <c r="OZL216" s="15"/>
      <c r="OZM216" s="15"/>
      <c r="OZN216" s="15"/>
      <c r="OZO216" s="15"/>
      <c r="OZP216" s="15"/>
      <c r="OZQ216" s="15"/>
      <c r="OZR216" s="15"/>
      <c r="OZS216" s="15"/>
      <c r="OZT216" s="15"/>
      <c r="OZU216" s="15"/>
      <c r="OZV216" s="15"/>
      <c r="OZW216" s="15"/>
      <c r="OZX216" s="15"/>
      <c r="OZY216" s="15"/>
      <c r="OZZ216" s="15"/>
      <c r="PAA216" s="15"/>
      <c r="PAB216" s="15"/>
      <c r="PAC216" s="15"/>
      <c r="PAD216" s="15"/>
      <c r="PAE216" s="15"/>
      <c r="PAF216" s="15"/>
      <c r="PAG216" s="15"/>
      <c r="PAH216" s="15"/>
      <c r="PAI216" s="15"/>
      <c r="PAJ216" s="15"/>
      <c r="PAK216" s="15"/>
      <c r="PAL216" s="15"/>
      <c r="PAM216" s="15"/>
      <c r="PAN216" s="15"/>
      <c r="PAO216" s="15"/>
      <c r="PAP216" s="15"/>
      <c r="PAQ216" s="15"/>
      <c r="PAR216" s="15"/>
      <c r="PAS216" s="15"/>
      <c r="PAT216" s="15"/>
      <c r="PAU216" s="15"/>
      <c r="PAV216" s="15"/>
      <c r="PAW216" s="15"/>
      <c r="PAX216" s="15"/>
      <c r="PAY216" s="15"/>
      <c r="PAZ216" s="15"/>
      <c r="PBA216" s="15"/>
      <c r="PBB216" s="15"/>
      <c r="PBC216" s="15"/>
      <c r="PBD216" s="15"/>
      <c r="PBE216" s="15"/>
      <c r="PBF216" s="15"/>
      <c r="PBG216" s="15"/>
      <c r="PBH216" s="15"/>
      <c r="PBI216" s="15"/>
      <c r="PBJ216" s="15"/>
      <c r="PBK216" s="15"/>
      <c r="PBL216" s="15"/>
      <c r="PBM216" s="15"/>
      <c r="PBN216" s="15"/>
      <c r="PBO216" s="15"/>
      <c r="PBP216" s="15"/>
      <c r="PBQ216" s="15"/>
      <c r="PBR216" s="15"/>
      <c r="PBS216" s="15"/>
      <c r="PBT216" s="15"/>
      <c r="PBU216" s="15"/>
      <c r="PBV216" s="15"/>
      <c r="PBW216" s="15"/>
      <c r="PBX216" s="15"/>
      <c r="PBY216" s="15"/>
      <c r="PBZ216" s="15"/>
      <c r="PCA216" s="15"/>
      <c r="PCB216" s="15"/>
      <c r="PCC216" s="15"/>
      <c r="PCD216" s="15"/>
      <c r="PCE216" s="15"/>
      <c r="PCF216" s="15"/>
      <c r="PCG216" s="15"/>
      <c r="PCH216" s="15"/>
      <c r="PCI216" s="15"/>
      <c r="PCJ216" s="15"/>
      <c r="PCK216" s="15"/>
      <c r="PCL216" s="15"/>
      <c r="PCM216" s="15"/>
      <c r="PCN216" s="15"/>
      <c r="PCO216" s="15"/>
      <c r="PCP216" s="15"/>
      <c r="PCQ216" s="15"/>
      <c r="PCR216" s="15"/>
      <c r="PCS216" s="15"/>
      <c r="PCT216" s="15"/>
      <c r="PCU216" s="15"/>
      <c r="PCV216" s="15"/>
      <c r="PCW216" s="15"/>
      <c r="PCX216" s="15"/>
      <c r="PCY216" s="15"/>
      <c r="PCZ216" s="15"/>
      <c r="PDA216" s="15"/>
      <c r="PDB216" s="15"/>
      <c r="PDC216" s="15"/>
      <c r="PDD216" s="15"/>
      <c r="PDE216" s="15"/>
      <c r="PDF216" s="15"/>
      <c r="PDG216" s="15"/>
      <c r="PDH216" s="15"/>
      <c r="PDI216" s="15"/>
      <c r="PDJ216" s="15"/>
      <c r="PDK216" s="15"/>
      <c r="PDL216" s="15"/>
      <c r="PDM216" s="15"/>
      <c r="PDN216" s="15"/>
      <c r="PDO216" s="15"/>
      <c r="PDP216" s="15"/>
      <c r="PDQ216" s="15"/>
      <c r="PDR216" s="15"/>
      <c r="PDS216" s="15"/>
      <c r="PDT216" s="15"/>
      <c r="PDU216" s="15"/>
      <c r="PDV216" s="15"/>
      <c r="PDW216" s="15"/>
      <c r="PDX216" s="15"/>
      <c r="PDY216" s="15"/>
      <c r="PDZ216" s="15"/>
      <c r="PEA216" s="15"/>
      <c r="PEB216" s="15"/>
      <c r="PEC216" s="15"/>
      <c r="PED216" s="15"/>
      <c r="PEE216" s="15"/>
      <c r="PEF216" s="15"/>
      <c r="PEG216" s="15"/>
      <c r="PEH216" s="15"/>
      <c r="PEI216" s="15"/>
      <c r="PEJ216" s="15"/>
      <c r="PEK216" s="15"/>
      <c r="PEL216" s="15"/>
      <c r="PEM216" s="15"/>
      <c r="PEN216" s="15"/>
      <c r="PEO216" s="15"/>
      <c r="PEP216" s="15"/>
      <c r="PEQ216" s="15"/>
      <c r="PER216" s="15"/>
      <c r="PES216" s="15"/>
      <c r="PET216" s="15"/>
      <c r="PEU216" s="15"/>
      <c r="PEV216" s="15"/>
      <c r="PEW216" s="15"/>
      <c r="PEX216" s="15"/>
      <c r="PEY216" s="15"/>
      <c r="PEZ216" s="15"/>
      <c r="PFA216" s="15"/>
      <c r="PFB216" s="15"/>
      <c r="PFC216" s="15"/>
      <c r="PFD216" s="15"/>
      <c r="PFE216" s="15"/>
      <c r="PFF216" s="15"/>
      <c r="PFG216" s="15"/>
      <c r="PFH216" s="15"/>
      <c r="PFI216" s="15"/>
      <c r="PFJ216" s="15"/>
      <c r="PFK216" s="15"/>
      <c r="PFL216" s="15"/>
      <c r="PFM216" s="15"/>
      <c r="PFN216" s="15"/>
      <c r="PFO216" s="15"/>
      <c r="PFP216" s="15"/>
      <c r="PFQ216" s="15"/>
      <c r="PFR216" s="15"/>
      <c r="PFS216" s="15"/>
      <c r="PFT216" s="15"/>
      <c r="PFU216" s="15"/>
      <c r="PFV216" s="15"/>
      <c r="PFW216" s="15"/>
      <c r="PFX216" s="15"/>
      <c r="PFY216" s="15"/>
      <c r="PFZ216" s="15"/>
      <c r="PGA216" s="15"/>
      <c r="PGB216" s="15"/>
      <c r="PGC216" s="15"/>
      <c r="PGD216" s="15"/>
      <c r="PGE216" s="15"/>
      <c r="PGF216" s="15"/>
      <c r="PGG216" s="15"/>
      <c r="PGH216" s="15"/>
      <c r="PGI216" s="15"/>
      <c r="PGJ216" s="15"/>
      <c r="PGK216" s="15"/>
      <c r="PGL216" s="15"/>
      <c r="PGM216" s="15"/>
      <c r="PGN216" s="15"/>
      <c r="PGO216" s="15"/>
      <c r="PGP216" s="15"/>
      <c r="PGQ216" s="15"/>
      <c r="PGR216" s="15"/>
      <c r="PGS216" s="15"/>
      <c r="PGT216" s="15"/>
      <c r="PGU216" s="15"/>
      <c r="PGV216" s="15"/>
      <c r="PGW216" s="15"/>
      <c r="PGX216" s="15"/>
      <c r="PGY216" s="15"/>
      <c r="PGZ216" s="15"/>
      <c r="PHA216" s="15"/>
      <c r="PHB216" s="15"/>
      <c r="PHC216" s="15"/>
      <c r="PHD216" s="15"/>
      <c r="PHE216" s="15"/>
      <c r="PHF216" s="15"/>
      <c r="PHG216" s="15"/>
      <c r="PHH216" s="15"/>
      <c r="PHI216" s="15"/>
      <c r="PHJ216" s="15"/>
      <c r="PHK216" s="15"/>
      <c r="PHL216" s="15"/>
      <c r="PHM216" s="15"/>
      <c r="PHN216" s="15"/>
      <c r="PHO216" s="15"/>
      <c r="PHP216" s="15"/>
      <c r="PHQ216" s="15"/>
      <c r="PHR216" s="15"/>
      <c r="PHS216" s="15"/>
      <c r="PHT216" s="15"/>
      <c r="PHU216" s="15"/>
      <c r="PHV216" s="15"/>
      <c r="PHW216" s="15"/>
      <c r="PHX216" s="15"/>
      <c r="PHY216" s="15"/>
      <c r="PHZ216" s="15"/>
      <c r="PIA216" s="15"/>
      <c r="PIB216" s="15"/>
      <c r="PIC216" s="15"/>
      <c r="PID216" s="15"/>
      <c r="PIE216" s="15"/>
      <c r="PIF216" s="15"/>
      <c r="PIG216" s="15"/>
      <c r="PIH216" s="15"/>
      <c r="PII216" s="15"/>
      <c r="PIJ216" s="15"/>
      <c r="PIK216" s="15"/>
      <c r="PIL216" s="15"/>
      <c r="PIM216" s="15"/>
      <c r="PIN216" s="15"/>
      <c r="PIO216" s="15"/>
      <c r="PIP216" s="15"/>
      <c r="PIQ216" s="15"/>
      <c r="PIR216" s="15"/>
      <c r="PIS216" s="15"/>
      <c r="PIT216" s="15"/>
      <c r="PIU216" s="15"/>
      <c r="PIV216" s="15"/>
      <c r="PIW216" s="15"/>
      <c r="PIX216" s="15"/>
      <c r="PIY216" s="15"/>
      <c r="PIZ216" s="15"/>
      <c r="PJA216" s="15"/>
      <c r="PJB216" s="15"/>
      <c r="PJC216" s="15"/>
      <c r="PJD216" s="15"/>
      <c r="PJE216" s="15"/>
      <c r="PJF216" s="15"/>
      <c r="PJG216" s="15"/>
      <c r="PJH216" s="15"/>
      <c r="PJI216" s="15"/>
      <c r="PJJ216" s="15"/>
      <c r="PJK216" s="15"/>
      <c r="PJL216" s="15"/>
      <c r="PJM216" s="15"/>
      <c r="PJN216" s="15"/>
      <c r="PJO216" s="15"/>
      <c r="PJP216" s="15"/>
      <c r="PJQ216" s="15"/>
      <c r="PJR216" s="15"/>
      <c r="PJS216" s="15"/>
      <c r="PJT216" s="15"/>
      <c r="PJU216" s="15"/>
      <c r="PJV216" s="15"/>
      <c r="PJW216" s="15"/>
      <c r="PJX216" s="15"/>
      <c r="PJY216" s="15"/>
      <c r="PJZ216" s="15"/>
      <c r="PKA216" s="15"/>
      <c r="PKB216" s="15"/>
      <c r="PKC216" s="15"/>
      <c r="PKD216" s="15"/>
      <c r="PKE216" s="15"/>
      <c r="PKF216" s="15"/>
      <c r="PKG216" s="15"/>
      <c r="PKH216" s="15"/>
      <c r="PKI216" s="15"/>
      <c r="PKJ216" s="15"/>
      <c r="PKK216" s="15"/>
      <c r="PKL216" s="15"/>
      <c r="PKM216" s="15"/>
      <c r="PKN216" s="15"/>
      <c r="PKO216" s="15"/>
      <c r="PKP216" s="15"/>
      <c r="PKQ216" s="15"/>
      <c r="PKR216" s="15"/>
      <c r="PKS216" s="15"/>
      <c r="PKT216" s="15"/>
      <c r="PKU216" s="15"/>
      <c r="PKV216" s="15"/>
      <c r="PKW216" s="15"/>
      <c r="PKX216" s="15"/>
      <c r="PKY216" s="15"/>
      <c r="PKZ216" s="15"/>
      <c r="PLA216" s="15"/>
      <c r="PLB216" s="15"/>
      <c r="PLC216" s="15"/>
      <c r="PLD216" s="15"/>
      <c r="PLE216" s="15"/>
      <c r="PLF216" s="15"/>
      <c r="PLG216" s="15"/>
      <c r="PLH216" s="15"/>
      <c r="PLI216" s="15"/>
      <c r="PLJ216" s="15"/>
      <c r="PLK216" s="15"/>
      <c r="PLL216" s="15"/>
      <c r="PLM216" s="15"/>
      <c r="PLN216" s="15"/>
      <c r="PLO216" s="15"/>
      <c r="PLP216" s="15"/>
      <c r="PLQ216" s="15"/>
      <c r="PLR216" s="15"/>
      <c r="PLS216" s="15"/>
      <c r="PLT216" s="15"/>
      <c r="PLU216" s="15"/>
      <c r="PLV216" s="15"/>
      <c r="PLW216" s="15"/>
      <c r="PLX216" s="15"/>
      <c r="PLY216" s="15"/>
      <c r="PLZ216" s="15"/>
      <c r="PMA216" s="15"/>
      <c r="PMB216" s="15"/>
      <c r="PMC216" s="15"/>
      <c r="PMD216" s="15"/>
      <c r="PME216" s="15"/>
      <c r="PMF216" s="15"/>
      <c r="PMG216" s="15"/>
      <c r="PMH216" s="15"/>
      <c r="PMI216" s="15"/>
      <c r="PMJ216" s="15"/>
      <c r="PMK216" s="15"/>
      <c r="PML216" s="15"/>
      <c r="PMM216" s="15"/>
      <c r="PMN216" s="15"/>
      <c r="PMO216" s="15"/>
      <c r="PMP216" s="15"/>
      <c r="PMQ216" s="15"/>
      <c r="PMR216" s="15"/>
      <c r="PMS216" s="15"/>
      <c r="PMT216" s="15"/>
      <c r="PMU216" s="15"/>
      <c r="PMV216" s="15"/>
      <c r="PMW216" s="15"/>
      <c r="PMX216" s="15"/>
      <c r="PMY216" s="15"/>
      <c r="PMZ216" s="15"/>
      <c r="PNA216" s="15"/>
      <c r="PNB216" s="15"/>
      <c r="PNC216" s="15"/>
      <c r="PND216" s="15"/>
      <c r="PNE216" s="15"/>
      <c r="PNF216" s="15"/>
      <c r="PNG216" s="15"/>
      <c r="PNH216" s="15"/>
      <c r="PNI216" s="15"/>
      <c r="PNJ216" s="15"/>
      <c r="PNK216" s="15"/>
      <c r="PNL216" s="15"/>
      <c r="PNM216" s="15"/>
      <c r="PNN216" s="15"/>
      <c r="PNO216" s="15"/>
      <c r="PNP216" s="15"/>
      <c r="PNQ216" s="15"/>
      <c r="PNR216" s="15"/>
      <c r="PNS216" s="15"/>
      <c r="PNT216" s="15"/>
      <c r="PNU216" s="15"/>
      <c r="PNV216" s="15"/>
      <c r="PNW216" s="15"/>
      <c r="PNX216" s="15"/>
      <c r="PNY216" s="15"/>
      <c r="PNZ216" s="15"/>
      <c r="POA216" s="15"/>
      <c r="POB216" s="15"/>
      <c r="POC216" s="15"/>
      <c r="POD216" s="15"/>
      <c r="POE216" s="15"/>
      <c r="POF216" s="15"/>
      <c r="POG216" s="15"/>
      <c r="POH216" s="15"/>
      <c r="POI216" s="15"/>
      <c r="POJ216" s="15"/>
      <c r="POK216" s="15"/>
      <c r="POL216" s="15"/>
      <c r="POM216" s="15"/>
      <c r="PON216" s="15"/>
      <c r="POO216" s="15"/>
      <c r="POP216" s="15"/>
      <c r="POQ216" s="15"/>
      <c r="POR216" s="15"/>
      <c r="POS216" s="15"/>
      <c r="POT216" s="15"/>
      <c r="POU216" s="15"/>
      <c r="POV216" s="15"/>
      <c r="POW216" s="15"/>
      <c r="POX216" s="15"/>
      <c r="POY216" s="15"/>
      <c r="POZ216" s="15"/>
      <c r="PPA216" s="15"/>
      <c r="PPB216" s="15"/>
      <c r="PPC216" s="15"/>
      <c r="PPD216" s="15"/>
      <c r="PPE216" s="15"/>
      <c r="PPF216" s="15"/>
      <c r="PPG216" s="15"/>
      <c r="PPH216" s="15"/>
      <c r="PPI216" s="15"/>
      <c r="PPJ216" s="15"/>
      <c r="PPK216" s="15"/>
      <c r="PPL216" s="15"/>
      <c r="PPM216" s="15"/>
      <c r="PPN216" s="15"/>
      <c r="PPO216" s="15"/>
      <c r="PPP216" s="15"/>
      <c r="PPQ216" s="15"/>
      <c r="PPR216" s="15"/>
      <c r="PPS216" s="15"/>
      <c r="PPT216" s="15"/>
      <c r="PPU216" s="15"/>
      <c r="PPV216" s="15"/>
      <c r="PPW216" s="15"/>
      <c r="PPX216" s="15"/>
      <c r="PPY216" s="15"/>
      <c r="PPZ216" s="15"/>
      <c r="PQA216" s="15"/>
      <c r="PQB216" s="15"/>
      <c r="PQC216" s="15"/>
      <c r="PQD216" s="15"/>
      <c r="PQE216" s="15"/>
      <c r="PQF216" s="15"/>
      <c r="PQG216" s="15"/>
      <c r="PQH216" s="15"/>
      <c r="PQI216" s="15"/>
      <c r="PQJ216" s="15"/>
      <c r="PQK216" s="15"/>
      <c r="PQL216" s="15"/>
      <c r="PQM216" s="15"/>
      <c r="PQN216" s="15"/>
      <c r="PQO216" s="15"/>
      <c r="PQP216" s="15"/>
      <c r="PQQ216" s="15"/>
      <c r="PQR216" s="15"/>
      <c r="PQS216" s="15"/>
      <c r="PQT216" s="15"/>
      <c r="PQU216" s="15"/>
      <c r="PQV216" s="15"/>
      <c r="PQW216" s="15"/>
      <c r="PQX216" s="15"/>
      <c r="PQY216" s="15"/>
      <c r="PQZ216" s="15"/>
      <c r="PRA216" s="15"/>
      <c r="PRB216" s="15"/>
      <c r="PRC216" s="15"/>
      <c r="PRD216" s="15"/>
      <c r="PRE216" s="15"/>
      <c r="PRF216" s="15"/>
      <c r="PRG216" s="15"/>
      <c r="PRH216" s="15"/>
      <c r="PRI216" s="15"/>
      <c r="PRJ216" s="15"/>
      <c r="PRK216" s="15"/>
      <c r="PRL216" s="15"/>
      <c r="PRM216" s="15"/>
      <c r="PRN216" s="15"/>
      <c r="PRO216" s="15"/>
      <c r="PRP216" s="15"/>
      <c r="PRQ216" s="15"/>
      <c r="PRR216" s="15"/>
      <c r="PRS216" s="15"/>
      <c r="PRT216" s="15"/>
      <c r="PRU216" s="15"/>
      <c r="PRV216" s="15"/>
      <c r="PRW216" s="15"/>
      <c r="PRX216" s="15"/>
      <c r="PRY216" s="15"/>
      <c r="PRZ216" s="15"/>
      <c r="PSA216" s="15"/>
      <c r="PSB216" s="15"/>
      <c r="PSC216" s="15"/>
      <c r="PSD216" s="15"/>
      <c r="PSE216" s="15"/>
      <c r="PSF216" s="15"/>
      <c r="PSG216" s="15"/>
      <c r="PSH216" s="15"/>
      <c r="PSI216" s="15"/>
      <c r="PSJ216" s="15"/>
      <c r="PSK216" s="15"/>
      <c r="PSL216" s="15"/>
      <c r="PSM216" s="15"/>
      <c r="PSN216" s="15"/>
      <c r="PSO216" s="15"/>
      <c r="PSP216" s="15"/>
      <c r="PSQ216" s="15"/>
      <c r="PSR216" s="15"/>
      <c r="PSS216" s="15"/>
      <c r="PST216" s="15"/>
      <c r="PSU216" s="15"/>
      <c r="PSV216" s="15"/>
      <c r="PSW216" s="15"/>
      <c r="PSX216" s="15"/>
      <c r="PSY216" s="15"/>
      <c r="PSZ216" s="15"/>
      <c r="PTA216" s="15"/>
      <c r="PTB216" s="15"/>
      <c r="PTC216" s="15"/>
      <c r="PTD216" s="15"/>
      <c r="PTE216" s="15"/>
      <c r="PTF216" s="15"/>
      <c r="PTG216" s="15"/>
      <c r="PTH216" s="15"/>
      <c r="PTI216" s="15"/>
      <c r="PTJ216" s="15"/>
      <c r="PTK216" s="15"/>
      <c r="PTL216" s="15"/>
      <c r="PTM216" s="15"/>
      <c r="PTN216" s="15"/>
      <c r="PTO216" s="15"/>
      <c r="PTP216" s="15"/>
      <c r="PTQ216" s="15"/>
      <c r="PTR216" s="15"/>
      <c r="PTS216" s="15"/>
      <c r="PTT216" s="15"/>
      <c r="PTU216" s="15"/>
      <c r="PTV216" s="15"/>
      <c r="PTW216" s="15"/>
      <c r="PTX216" s="15"/>
      <c r="PTY216" s="15"/>
      <c r="PTZ216" s="15"/>
      <c r="PUA216" s="15"/>
      <c r="PUB216" s="15"/>
      <c r="PUC216" s="15"/>
      <c r="PUD216" s="15"/>
      <c r="PUE216" s="15"/>
      <c r="PUF216" s="15"/>
      <c r="PUG216" s="15"/>
      <c r="PUH216" s="15"/>
      <c r="PUI216" s="15"/>
      <c r="PUJ216" s="15"/>
      <c r="PUK216" s="15"/>
      <c r="PUL216" s="15"/>
      <c r="PUM216" s="15"/>
      <c r="PUN216" s="15"/>
      <c r="PUO216" s="15"/>
      <c r="PUP216" s="15"/>
      <c r="PUQ216" s="15"/>
      <c r="PUR216" s="15"/>
      <c r="PUS216" s="15"/>
      <c r="PUT216" s="15"/>
      <c r="PUU216" s="15"/>
      <c r="PUV216" s="15"/>
      <c r="PUW216" s="15"/>
      <c r="PUX216" s="15"/>
      <c r="PUY216" s="15"/>
      <c r="PUZ216" s="15"/>
      <c r="PVA216" s="15"/>
      <c r="PVB216" s="15"/>
      <c r="PVC216" s="15"/>
      <c r="PVD216" s="15"/>
      <c r="PVE216" s="15"/>
      <c r="PVF216" s="15"/>
      <c r="PVG216" s="15"/>
      <c r="PVH216" s="15"/>
      <c r="PVI216" s="15"/>
      <c r="PVJ216" s="15"/>
      <c r="PVK216" s="15"/>
      <c r="PVL216" s="15"/>
      <c r="PVM216" s="15"/>
      <c r="PVN216" s="15"/>
      <c r="PVO216" s="15"/>
      <c r="PVP216" s="15"/>
      <c r="PVQ216" s="15"/>
      <c r="PVR216" s="15"/>
      <c r="PVS216" s="15"/>
      <c r="PVT216" s="15"/>
      <c r="PVU216" s="15"/>
      <c r="PVV216" s="15"/>
      <c r="PVW216" s="15"/>
      <c r="PVX216" s="15"/>
      <c r="PVY216" s="15"/>
      <c r="PVZ216" s="15"/>
      <c r="PWA216" s="15"/>
      <c r="PWB216" s="15"/>
      <c r="PWC216" s="15"/>
      <c r="PWD216" s="15"/>
      <c r="PWE216" s="15"/>
      <c r="PWF216" s="15"/>
      <c r="PWG216" s="15"/>
      <c r="PWH216" s="15"/>
      <c r="PWI216" s="15"/>
      <c r="PWJ216" s="15"/>
      <c r="PWK216" s="15"/>
      <c r="PWL216" s="15"/>
      <c r="PWM216" s="15"/>
      <c r="PWN216" s="15"/>
      <c r="PWO216" s="15"/>
      <c r="PWP216" s="15"/>
      <c r="PWQ216" s="15"/>
      <c r="PWR216" s="15"/>
      <c r="PWS216" s="15"/>
      <c r="PWT216" s="15"/>
      <c r="PWU216" s="15"/>
      <c r="PWV216" s="15"/>
      <c r="PWW216" s="15"/>
      <c r="PWX216" s="15"/>
      <c r="PWY216" s="15"/>
      <c r="PWZ216" s="15"/>
      <c r="PXA216" s="15"/>
      <c r="PXB216" s="15"/>
      <c r="PXC216" s="15"/>
      <c r="PXD216" s="15"/>
      <c r="PXE216" s="15"/>
      <c r="PXF216" s="15"/>
      <c r="PXG216" s="15"/>
      <c r="PXH216" s="15"/>
      <c r="PXI216" s="15"/>
      <c r="PXJ216" s="15"/>
      <c r="PXK216" s="15"/>
      <c r="PXL216" s="15"/>
      <c r="PXM216" s="15"/>
      <c r="PXN216" s="15"/>
      <c r="PXO216" s="15"/>
      <c r="PXP216" s="15"/>
      <c r="PXQ216" s="15"/>
      <c r="PXR216" s="15"/>
      <c r="PXS216" s="15"/>
      <c r="PXT216" s="15"/>
      <c r="PXU216" s="15"/>
      <c r="PXV216" s="15"/>
      <c r="PXW216" s="15"/>
      <c r="PXX216" s="15"/>
      <c r="PXY216" s="15"/>
      <c r="PXZ216" s="15"/>
      <c r="PYA216" s="15"/>
      <c r="PYB216" s="15"/>
      <c r="PYC216" s="15"/>
      <c r="PYD216" s="15"/>
      <c r="PYE216" s="15"/>
      <c r="PYF216" s="15"/>
      <c r="PYG216" s="15"/>
      <c r="PYH216" s="15"/>
      <c r="PYI216" s="15"/>
      <c r="PYJ216" s="15"/>
      <c r="PYK216" s="15"/>
      <c r="PYL216" s="15"/>
      <c r="PYM216" s="15"/>
      <c r="PYN216" s="15"/>
      <c r="PYO216" s="15"/>
      <c r="PYP216" s="15"/>
      <c r="PYQ216" s="15"/>
      <c r="PYR216" s="15"/>
      <c r="PYS216" s="15"/>
      <c r="PYT216" s="15"/>
      <c r="PYU216" s="15"/>
      <c r="PYV216" s="15"/>
      <c r="PYW216" s="15"/>
      <c r="PYX216" s="15"/>
      <c r="PYY216" s="15"/>
      <c r="PYZ216" s="15"/>
      <c r="PZA216" s="15"/>
      <c r="PZB216" s="15"/>
      <c r="PZC216" s="15"/>
      <c r="PZD216" s="15"/>
      <c r="PZE216" s="15"/>
      <c r="PZF216" s="15"/>
      <c r="PZG216" s="15"/>
      <c r="PZH216" s="15"/>
      <c r="PZI216" s="15"/>
      <c r="PZJ216" s="15"/>
      <c r="PZK216" s="15"/>
      <c r="PZL216" s="15"/>
      <c r="PZM216" s="15"/>
      <c r="PZN216" s="15"/>
      <c r="PZO216" s="15"/>
      <c r="PZP216" s="15"/>
      <c r="PZQ216" s="15"/>
      <c r="PZR216" s="15"/>
      <c r="PZS216" s="15"/>
      <c r="PZT216" s="15"/>
      <c r="PZU216" s="15"/>
      <c r="PZV216" s="15"/>
      <c r="PZW216" s="15"/>
      <c r="PZX216" s="15"/>
      <c r="PZY216" s="15"/>
      <c r="PZZ216" s="15"/>
      <c r="QAA216" s="15"/>
      <c r="QAB216" s="15"/>
      <c r="QAC216" s="15"/>
      <c r="QAD216" s="15"/>
      <c r="QAE216" s="15"/>
      <c r="QAF216" s="15"/>
      <c r="QAG216" s="15"/>
      <c r="QAH216" s="15"/>
      <c r="QAI216" s="15"/>
      <c r="QAJ216" s="15"/>
      <c r="QAK216" s="15"/>
      <c r="QAL216" s="15"/>
      <c r="QAM216" s="15"/>
      <c r="QAN216" s="15"/>
      <c r="QAO216" s="15"/>
      <c r="QAP216" s="15"/>
      <c r="QAQ216" s="15"/>
      <c r="QAR216" s="15"/>
      <c r="QAS216" s="15"/>
      <c r="QAT216" s="15"/>
      <c r="QAU216" s="15"/>
      <c r="QAV216" s="15"/>
      <c r="QAW216" s="15"/>
      <c r="QAX216" s="15"/>
      <c r="QAY216" s="15"/>
      <c r="QAZ216" s="15"/>
      <c r="QBA216" s="15"/>
      <c r="QBB216" s="15"/>
      <c r="QBC216" s="15"/>
      <c r="QBD216" s="15"/>
      <c r="QBE216" s="15"/>
      <c r="QBF216" s="15"/>
      <c r="QBG216" s="15"/>
      <c r="QBH216" s="15"/>
      <c r="QBI216" s="15"/>
      <c r="QBJ216" s="15"/>
      <c r="QBK216" s="15"/>
      <c r="QBL216" s="15"/>
      <c r="QBM216" s="15"/>
      <c r="QBN216" s="15"/>
      <c r="QBO216" s="15"/>
      <c r="QBP216" s="15"/>
      <c r="QBQ216" s="15"/>
      <c r="QBR216" s="15"/>
      <c r="QBS216" s="15"/>
      <c r="QBT216" s="15"/>
      <c r="QBU216" s="15"/>
      <c r="QBV216" s="15"/>
      <c r="QBW216" s="15"/>
      <c r="QBX216" s="15"/>
      <c r="QBY216" s="15"/>
      <c r="QBZ216" s="15"/>
      <c r="QCA216" s="15"/>
      <c r="QCB216" s="15"/>
      <c r="QCC216" s="15"/>
      <c r="QCD216" s="15"/>
      <c r="QCE216" s="15"/>
      <c r="QCF216" s="15"/>
      <c r="QCG216" s="15"/>
      <c r="QCH216" s="15"/>
      <c r="QCI216" s="15"/>
      <c r="QCJ216" s="15"/>
      <c r="QCK216" s="15"/>
      <c r="QCL216" s="15"/>
      <c r="QCM216" s="15"/>
      <c r="QCN216" s="15"/>
      <c r="QCO216" s="15"/>
      <c r="QCP216" s="15"/>
      <c r="QCQ216" s="15"/>
      <c r="QCR216" s="15"/>
      <c r="QCS216" s="15"/>
      <c r="QCT216" s="15"/>
      <c r="QCU216" s="15"/>
      <c r="QCV216" s="15"/>
      <c r="QCW216" s="15"/>
      <c r="QCX216" s="15"/>
      <c r="QCY216" s="15"/>
      <c r="QCZ216" s="15"/>
      <c r="QDA216" s="15"/>
      <c r="QDB216" s="15"/>
      <c r="QDC216" s="15"/>
      <c r="QDD216" s="15"/>
      <c r="QDE216" s="15"/>
      <c r="QDF216" s="15"/>
      <c r="QDG216" s="15"/>
      <c r="QDH216" s="15"/>
      <c r="QDI216" s="15"/>
      <c r="QDJ216" s="15"/>
      <c r="QDK216" s="15"/>
      <c r="QDL216" s="15"/>
      <c r="QDM216" s="15"/>
      <c r="QDN216" s="15"/>
      <c r="QDO216" s="15"/>
      <c r="QDP216" s="15"/>
      <c r="QDQ216" s="15"/>
      <c r="QDR216" s="15"/>
      <c r="QDS216" s="15"/>
      <c r="QDT216" s="15"/>
      <c r="QDU216" s="15"/>
      <c r="QDV216" s="15"/>
      <c r="QDW216" s="15"/>
      <c r="QDX216" s="15"/>
      <c r="QDY216" s="15"/>
      <c r="QDZ216" s="15"/>
      <c r="QEA216" s="15"/>
      <c r="QEB216" s="15"/>
      <c r="QEC216" s="15"/>
      <c r="QED216" s="15"/>
      <c r="QEE216" s="15"/>
      <c r="QEF216" s="15"/>
      <c r="QEG216" s="15"/>
      <c r="QEH216" s="15"/>
      <c r="QEI216" s="15"/>
      <c r="QEJ216" s="15"/>
      <c r="QEK216" s="15"/>
      <c r="QEL216" s="15"/>
      <c r="QEM216" s="15"/>
      <c r="QEN216" s="15"/>
      <c r="QEO216" s="15"/>
      <c r="QEP216" s="15"/>
      <c r="QEQ216" s="15"/>
      <c r="QER216" s="15"/>
      <c r="QES216" s="15"/>
      <c r="QET216" s="15"/>
      <c r="QEU216" s="15"/>
      <c r="QEV216" s="15"/>
      <c r="QEW216" s="15"/>
      <c r="QEX216" s="15"/>
      <c r="QEY216" s="15"/>
      <c r="QEZ216" s="15"/>
      <c r="QFA216" s="15"/>
      <c r="QFB216" s="15"/>
      <c r="QFC216" s="15"/>
      <c r="QFD216" s="15"/>
      <c r="QFE216" s="15"/>
      <c r="QFF216" s="15"/>
      <c r="QFG216" s="15"/>
      <c r="QFH216" s="15"/>
      <c r="QFI216" s="15"/>
      <c r="QFJ216" s="15"/>
      <c r="QFK216" s="15"/>
      <c r="QFL216" s="15"/>
      <c r="QFM216" s="15"/>
      <c r="QFN216" s="15"/>
      <c r="QFO216" s="15"/>
      <c r="QFP216" s="15"/>
      <c r="QFQ216" s="15"/>
      <c r="QFR216" s="15"/>
      <c r="QFS216" s="15"/>
      <c r="QFT216" s="15"/>
      <c r="QFU216" s="15"/>
      <c r="QFV216" s="15"/>
      <c r="QFW216" s="15"/>
      <c r="QFX216" s="15"/>
      <c r="QFY216" s="15"/>
      <c r="QFZ216" s="15"/>
      <c r="QGA216" s="15"/>
      <c r="QGB216" s="15"/>
      <c r="QGC216" s="15"/>
      <c r="QGD216" s="15"/>
      <c r="QGE216" s="15"/>
      <c r="QGF216" s="15"/>
      <c r="QGG216" s="15"/>
      <c r="QGH216" s="15"/>
      <c r="QGI216" s="15"/>
      <c r="QGJ216" s="15"/>
      <c r="QGK216" s="15"/>
      <c r="QGL216" s="15"/>
      <c r="QGM216" s="15"/>
      <c r="QGN216" s="15"/>
      <c r="QGO216" s="15"/>
      <c r="QGP216" s="15"/>
      <c r="QGQ216" s="15"/>
      <c r="QGR216" s="15"/>
      <c r="QGS216" s="15"/>
      <c r="QGT216" s="15"/>
      <c r="QGU216" s="15"/>
      <c r="QGV216" s="15"/>
      <c r="QGW216" s="15"/>
      <c r="QGX216" s="15"/>
      <c r="QGY216" s="15"/>
      <c r="QGZ216" s="15"/>
      <c r="QHA216" s="15"/>
      <c r="QHB216" s="15"/>
      <c r="QHC216" s="15"/>
      <c r="QHD216" s="15"/>
      <c r="QHE216" s="15"/>
      <c r="QHF216" s="15"/>
      <c r="QHG216" s="15"/>
      <c r="QHH216" s="15"/>
      <c r="QHI216" s="15"/>
      <c r="QHJ216" s="15"/>
      <c r="QHK216" s="15"/>
      <c r="QHL216" s="15"/>
      <c r="QHM216" s="15"/>
      <c r="QHN216" s="15"/>
      <c r="QHO216" s="15"/>
      <c r="QHP216" s="15"/>
      <c r="QHQ216" s="15"/>
      <c r="QHR216" s="15"/>
      <c r="QHS216" s="15"/>
      <c r="QHT216" s="15"/>
      <c r="QHU216" s="15"/>
      <c r="QHV216" s="15"/>
      <c r="QHW216" s="15"/>
      <c r="QHX216" s="15"/>
      <c r="QHY216" s="15"/>
      <c r="QHZ216" s="15"/>
      <c r="QIA216" s="15"/>
      <c r="QIB216" s="15"/>
      <c r="QIC216" s="15"/>
      <c r="QID216" s="15"/>
      <c r="QIE216" s="15"/>
      <c r="QIF216" s="15"/>
      <c r="QIG216" s="15"/>
      <c r="QIH216" s="15"/>
      <c r="QII216" s="15"/>
      <c r="QIJ216" s="15"/>
      <c r="QIK216" s="15"/>
      <c r="QIL216" s="15"/>
      <c r="QIM216" s="15"/>
      <c r="QIN216" s="15"/>
      <c r="QIO216" s="15"/>
      <c r="QIP216" s="15"/>
      <c r="QIQ216" s="15"/>
      <c r="QIR216" s="15"/>
      <c r="QIS216" s="15"/>
      <c r="QIT216" s="15"/>
      <c r="QIU216" s="15"/>
      <c r="QIV216" s="15"/>
      <c r="QIW216" s="15"/>
      <c r="QIX216" s="15"/>
      <c r="QIY216" s="15"/>
      <c r="QIZ216" s="15"/>
      <c r="QJA216" s="15"/>
      <c r="QJB216" s="15"/>
      <c r="QJC216" s="15"/>
      <c r="QJD216" s="15"/>
      <c r="QJE216" s="15"/>
      <c r="QJF216" s="15"/>
      <c r="QJG216" s="15"/>
      <c r="QJH216" s="15"/>
      <c r="QJI216" s="15"/>
      <c r="QJJ216" s="15"/>
      <c r="QJK216" s="15"/>
      <c r="QJL216" s="15"/>
      <c r="QJM216" s="15"/>
      <c r="QJN216" s="15"/>
      <c r="QJO216" s="15"/>
      <c r="QJP216" s="15"/>
      <c r="QJQ216" s="15"/>
      <c r="QJR216" s="15"/>
      <c r="QJS216" s="15"/>
      <c r="QJT216" s="15"/>
      <c r="QJU216" s="15"/>
      <c r="QJV216" s="15"/>
      <c r="QJW216" s="15"/>
      <c r="QJX216" s="15"/>
      <c r="QJY216" s="15"/>
      <c r="QJZ216" s="15"/>
      <c r="QKA216" s="15"/>
      <c r="QKB216" s="15"/>
      <c r="QKC216" s="15"/>
      <c r="QKD216" s="15"/>
      <c r="QKE216" s="15"/>
      <c r="QKF216" s="15"/>
      <c r="QKG216" s="15"/>
      <c r="QKH216" s="15"/>
      <c r="QKI216" s="15"/>
      <c r="QKJ216" s="15"/>
      <c r="QKK216" s="15"/>
      <c r="QKL216" s="15"/>
      <c r="QKM216" s="15"/>
      <c r="QKN216" s="15"/>
      <c r="QKO216" s="15"/>
      <c r="QKP216" s="15"/>
      <c r="QKQ216" s="15"/>
      <c r="QKR216" s="15"/>
      <c r="QKS216" s="15"/>
      <c r="QKT216" s="15"/>
      <c r="QKU216" s="15"/>
      <c r="QKV216" s="15"/>
      <c r="QKW216" s="15"/>
      <c r="QKX216" s="15"/>
      <c r="QKY216" s="15"/>
      <c r="QKZ216" s="15"/>
      <c r="QLA216" s="15"/>
      <c r="QLB216" s="15"/>
      <c r="QLC216" s="15"/>
      <c r="QLD216" s="15"/>
      <c r="QLE216" s="15"/>
      <c r="QLF216" s="15"/>
      <c r="QLG216" s="15"/>
      <c r="QLH216" s="15"/>
      <c r="QLI216" s="15"/>
      <c r="QLJ216" s="15"/>
      <c r="QLK216" s="15"/>
      <c r="QLL216" s="15"/>
      <c r="QLM216" s="15"/>
      <c r="QLN216" s="15"/>
      <c r="QLO216" s="15"/>
      <c r="QLP216" s="15"/>
      <c r="QLQ216" s="15"/>
      <c r="QLR216" s="15"/>
      <c r="QLS216" s="15"/>
      <c r="QLT216" s="15"/>
      <c r="QLU216" s="15"/>
      <c r="QLV216" s="15"/>
      <c r="QLW216" s="15"/>
      <c r="QLX216" s="15"/>
      <c r="QLY216" s="15"/>
      <c r="QLZ216" s="15"/>
      <c r="QMA216" s="15"/>
      <c r="QMB216" s="15"/>
      <c r="QMC216" s="15"/>
      <c r="QMD216" s="15"/>
      <c r="QME216" s="15"/>
      <c r="QMF216" s="15"/>
      <c r="QMG216" s="15"/>
      <c r="QMH216" s="15"/>
      <c r="QMI216" s="15"/>
      <c r="QMJ216" s="15"/>
      <c r="QMK216" s="15"/>
      <c r="QML216" s="15"/>
      <c r="QMM216" s="15"/>
      <c r="QMN216" s="15"/>
      <c r="QMO216" s="15"/>
      <c r="QMP216" s="15"/>
      <c r="QMQ216" s="15"/>
      <c r="QMR216" s="15"/>
      <c r="QMS216" s="15"/>
      <c r="QMT216" s="15"/>
      <c r="QMU216" s="15"/>
      <c r="QMV216" s="15"/>
      <c r="QMW216" s="15"/>
      <c r="QMX216" s="15"/>
      <c r="QMY216" s="15"/>
      <c r="QMZ216" s="15"/>
      <c r="QNA216" s="15"/>
      <c r="QNB216" s="15"/>
      <c r="QNC216" s="15"/>
      <c r="QND216" s="15"/>
      <c r="QNE216" s="15"/>
      <c r="QNF216" s="15"/>
      <c r="QNG216" s="15"/>
      <c r="QNH216" s="15"/>
      <c r="QNI216" s="15"/>
      <c r="QNJ216" s="15"/>
      <c r="QNK216" s="15"/>
      <c r="QNL216" s="15"/>
      <c r="QNM216" s="15"/>
      <c r="QNN216" s="15"/>
      <c r="QNO216" s="15"/>
      <c r="QNP216" s="15"/>
      <c r="QNQ216" s="15"/>
      <c r="QNR216" s="15"/>
      <c r="QNS216" s="15"/>
      <c r="QNT216" s="15"/>
      <c r="QNU216" s="15"/>
      <c r="QNV216" s="15"/>
      <c r="QNW216" s="15"/>
      <c r="QNX216" s="15"/>
      <c r="QNY216" s="15"/>
      <c r="QNZ216" s="15"/>
      <c r="QOA216" s="15"/>
      <c r="QOB216" s="15"/>
      <c r="QOC216" s="15"/>
      <c r="QOD216" s="15"/>
      <c r="QOE216" s="15"/>
      <c r="QOF216" s="15"/>
      <c r="QOG216" s="15"/>
      <c r="QOH216" s="15"/>
      <c r="QOI216" s="15"/>
      <c r="QOJ216" s="15"/>
      <c r="QOK216" s="15"/>
      <c r="QOL216" s="15"/>
      <c r="QOM216" s="15"/>
      <c r="QON216" s="15"/>
      <c r="QOO216" s="15"/>
      <c r="QOP216" s="15"/>
      <c r="QOQ216" s="15"/>
      <c r="QOR216" s="15"/>
      <c r="QOS216" s="15"/>
      <c r="QOT216" s="15"/>
      <c r="QOU216" s="15"/>
      <c r="QOV216" s="15"/>
      <c r="QOW216" s="15"/>
      <c r="QOX216" s="15"/>
      <c r="QOY216" s="15"/>
      <c r="QOZ216" s="15"/>
      <c r="QPA216" s="15"/>
      <c r="QPB216" s="15"/>
      <c r="QPC216" s="15"/>
      <c r="QPD216" s="15"/>
      <c r="QPE216" s="15"/>
      <c r="QPF216" s="15"/>
      <c r="QPG216" s="15"/>
      <c r="QPH216" s="15"/>
      <c r="QPI216" s="15"/>
      <c r="QPJ216" s="15"/>
      <c r="QPK216" s="15"/>
      <c r="QPL216" s="15"/>
      <c r="QPM216" s="15"/>
      <c r="QPN216" s="15"/>
      <c r="QPO216" s="15"/>
      <c r="QPP216" s="15"/>
      <c r="QPQ216" s="15"/>
      <c r="QPR216" s="15"/>
      <c r="QPS216" s="15"/>
      <c r="QPT216" s="15"/>
      <c r="QPU216" s="15"/>
      <c r="QPV216" s="15"/>
      <c r="QPW216" s="15"/>
      <c r="QPX216" s="15"/>
      <c r="QPY216" s="15"/>
      <c r="QPZ216" s="15"/>
      <c r="QQA216" s="15"/>
      <c r="QQB216" s="15"/>
      <c r="QQC216" s="15"/>
      <c r="QQD216" s="15"/>
      <c r="QQE216" s="15"/>
      <c r="QQF216" s="15"/>
      <c r="QQG216" s="15"/>
      <c r="QQH216" s="15"/>
      <c r="QQI216" s="15"/>
      <c r="QQJ216" s="15"/>
      <c r="QQK216" s="15"/>
      <c r="QQL216" s="15"/>
      <c r="QQM216" s="15"/>
      <c r="QQN216" s="15"/>
      <c r="QQO216" s="15"/>
      <c r="QQP216" s="15"/>
      <c r="QQQ216" s="15"/>
      <c r="QQR216" s="15"/>
      <c r="QQS216" s="15"/>
      <c r="QQT216" s="15"/>
      <c r="QQU216" s="15"/>
      <c r="QQV216" s="15"/>
      <c r="QQW216" s="15"/>
      <c r="QQX216" s="15"/>
      <c r="QQY216" s="15"/>
      <c r="QQZ216" s="15"/>
      <c r="QRA216" s="15"/>
      <c r="QRB216" s="15"/>
      <c r="QRC216" s="15"/>
      <c r="QRD216" s="15"/>
      <c r="QRE216" s="15"/>
      <c r="QRF216" s="15"/>
      <c r="QRG216" s="15"/>
      <c r="QRH216" s="15"/>
      <c r="QRI216" s="15"/>
      <c r="QRJ216" s="15"/>
      <c r="QRK216" s="15"/>
      <c r="QRL216" s="15"/>
      <c r="QRM216" s="15"/>
      <c r="QRN216" s="15"/>
      <c r="QRO216" s="15"/>
      <c r="QRP216" s="15"/>
      <c r="QRQ216" s="15"/>
      <c r="QRR216" s="15"/>
      <c r="QRS216" s="15"/>
      <c r="QRT216" s="15"/>
      <c r="QRU216" s="15"/>
      <c r="QRV216" s="15"/>
      <c r="QRW216" s="15"/>
      <c r="QRX216" s="15"/>
      <c r="QRY216" s="15"/>
      <c r="QRZ216" s="15"/>
      <c r="QSA216" s="15"/>
      <c r="QSB216" s="15"/>
      <c r="QSC216" s="15"/>
      <c r="QSD216" s="15"/>
      <c r="QSE216" s="15"/>
      <c r="QSF216" s="15"/>
      <c r="QSG216" s="15"/>
      <c r="QSH216" s="15"/>
      <c r="QSI216" s="15"/>
      <c r="QSJ216" s="15"/>
      <c r="QSK216" s="15"/>
      <c r="QSL216" s="15"/>
      <c r="QSM216" s="15"/>
      <c r="QSN216" s="15"/>
      <c r="QSO216" s="15"/>
      <c r="QSP216" s="15"/>
      <c r="QSQ216" s="15"/>
      <c r="QSR216" s="15"/>
      <c r="QSS216" s="15"/>
      <c r="QST216" s="15"/>
      <c r="QSU216" s="15"/>
      <c r="QSV216" s="15"/>
      <c r="QSW216" s="15"/>
      <c r="QSX216" s="15"/>
      <c r="QSY216" s="15"/>
      <c r="QSZ216" s="15"/>
      <c r="QTA216" s="15"/>
      <c r="QTB216" s="15"/>
      <c r="QTC216" s="15"/>
      <c r="QTD216" s="15"/>
      <c r="QTE216" s="15"/>
      <c r="QTF216" s="15"/>
      <c r="QTG216" s="15"/>
      <c r="QTH216" s="15"/>
      <c r="QTI216" s="15"/>
      <c r="QTJ216" s="15"/>
      <c r="QTK216" s="15"/>
      <c r="QTL216" s="15"/>
      <c r="QTM216" s="15"/>
      <c r="QTN216" s="15"/>
      <c r="QTO216" s="15"/>
      <c r="QTP216" s="15"/>
      <c r="QTQ216" s="15"/>
      <c r="QTR216" s="15"/>
      <c r="QTS216" s="15"/>
      <c r="QTT216" s="15"/>
      <c r="QTU216" s="15"/>
      <c r="QTV216" s="15"/>
      <c r="QTW216" s="15"/>
      <c r="QTX216" s="15"/>
      <c r="QTY216" s="15"/>
      <c r="QTZ216" s="15"/>
      <c r="QUA216" s="15"/>
      <c r="QUB216" s="15"/>
      <c r="QUC216" s="15"/>
      <c r="QUD216" s="15"/>
      <c r="QUE216" s="15"/>
      <c r="QUF216" s="15"/>
      <c r="QUG216" s="15"/>
      <c r="QUH216" s="15"/>
      <c r="QUI216" s="15"/>
      <c r="QUJ216" s="15"/>
      <c r="QUK216" s="15"/>
      <c r="QUL216" s="15"/>
      <c r="QUM216" s="15"/>
      <c r="QUN216" s="15"/>
      <c r="QUO216" s="15"/>
      <c r="QUP216" s="15"/>
      <c r="QUQ216" s="15"/>
      <c r="QUR216" s="15"/>
      <c r="QUS216" s="15"/>
      <c r="QUT216" s="15"/>
      <c r="QUU216" s="15"/>
      <c r="QUV216" s="15"/>
      <c r="QUW216" s="15"/>
      <c r="QUX216" s="15"/>
      <c r="QUY216" s="15"/>
      <c r="QUZ216" s="15"/>
      <c r="QVA216" s="15"/>
      <c r="QVB216" s="15"/>
      <c r="QVC216" s="15"/>
      <c r="QVD216" s="15"/>
      <c r="QVE216" s="15"/>
      <c r="QVF216" s="15"/>
      <c r="QVG216" s="15"/>
      <c r="QVH216" s="15"/>
      <c r="QVI216" s="15"/>
      <c r="QVJ216" s="15"/>
      <c r="QVK216" s="15"/>
      <c r="QVL216" s="15"/>
      <c r="QVM216" s="15"/>
      <c r="QVN216" s="15"/>
      <c r="QVO216" s="15"/>
      <c r="QVP216" s="15"/>
      <c r="QVQ216" s="15"/>
      <c r="QVR216" s="15"/>
      <c r="QVS216" s="15"/>
      <c r="QVT216" s="15"/>
      <c r="QVU216" s="15"/>
      <c r="QVV216" s="15"/>
      <c r="QVW216" s="15"/>
      <c r="QVX216" s="15"/>
      <c r="QVY216" s="15"/>
      <c r="QVZ216" s="15"/>
      <c r="QWA216" s="15"/>
      <c r="QWB216" s="15"/>
      <c r="QWC216" s="15"/>
      <c r="QWD216" s="15"/>
      <c r="QWE216" s="15"/>
      <c r="QWF216" s="15"/>
      <c r="QWG216" s="15"/>
      <c r="QWH216" s="15"/>
      <c r="QWI216" s="15"/>
      <c r="QWJ216" s="15"/>
      <c r="QWK216" s="15"/>
      <c r="QWL216" s="15"/>
      <c r="QWM216" s="15"/>
      <c r="QWN216" s="15"/>
      <c r="QWO216" s="15"/>
      <c r="QWP216" s="15"/>
      <c r="QWQ216" s="15"/>
      <c r="QWR216" s="15"/>
      <c r="QWS216" s="15"/>
      <c r="QWT216" s="15"/>
      <c r="QWU216" s="15"/>
      <c r="QWV216" s="15"/>
      <c r="QWW216" s="15"/>
      <c r="QWX216" s="15"/>
      <c r="QWY216" s="15"/>
      <c r="QWZ216" s="15"/>
      <c r="QXA216" s="15"/>
      <c r="QXB216" s="15"/>
      <c r="QXC216" s="15"/>
      <c r="QXD216" s="15"/>
      <c r="QXE216" s="15"/>
      <c r="QXF216" s="15"/>
      <c r="QXG216" s="15"/>
      <c r="QXH216" s="15"/>
      <c r="QXI216" s="15"/>
      <c r="QXJ216" s="15"/>
      <c r="QXK216" s="15"/>
      <c r="QXL216" s="15"/>
      <c r="QXM216" s="15"/>
      <c r="QXN216" s="15"/>
      <c r="QXO216" s="15"/>
      <c r="QXP216" s="15"/>
      <c r="QXQ216" s="15"/>
      <c r="QXR216" s="15"/>
      <c r="QXS216" s="15"/>
      <c r="QXT216" s="15"/>
      <c r="QXU216" s="15"/>
      <c r="QXV216" s="15"/>
      <c r="QXW216" s="15"/>
      <c r="QXX216" s="15"/>
      <c r="QXY216" s="15"/>
      <c r="QXZ216" s="15"/>
      <c r="QYA216" s="15"/>
      <c r="QYB216" s="15"/>
      <c r="QYC216" s="15"/>
      <c r="QYD216" s="15"/>
      <c r="QYE216" s="15"/>
      <c r="QYF216" s="15"/>
      <c r="QYG216" s="15"/>
      <c r="QYH216" s="15"/>
      <c r="QYI216" s="15"/>
      <c r="QYJ216" s="15"/>
      <c r="QYK216" s="15"/>
      <c r="QYL216" s="15"/>
      <c r="QYM216" s="15"/>
      <c r="QYN216" s="15"/>
      <c r="QYO216" s="15"/>
      <c r="QYP216" s="15"/>
      <c r="QYQ216" s="15"/>
      <c r="QYR216" s="15"/>
      <c r="QYS216" s="15"/>
      <c r="QYT216" s="15"/>
      <c r="QYU216" s="15"/>
      <c r="QYV216" s="15"/>
      <c r="QYW216" s="15"/>
      <c r="QYX216" s="15"/>
      <c r="QYY216" s="15"/>
      <c r="QYZ216" s="15"/>
      <c r="QZA216" s="15"/>
      <c r="QZB216" s="15"/>
      <c r="QZC216" s="15"/>
      <c r="QZD216" s="15"/>
      <c r="QZE216" s="15"/>
      <c r="QZF216" s="15"/>
      <c r="QZG216" s="15"/>
      <c r="QZH216" s="15"/>
      <c r="QZI216" s="15"/>
      <c r="QZJ216" s="15"/>
      <c r="QZK216" s="15"/>
      <c r="QZL216" s="15"/>
      <c r="QZM216" s="15"/>
      <c r="QZN216" s="15"/>
      <c r="QZO216" s="15"/>
      <c r="QZP216" s="15"/>
      <c r="QZQ216" s="15"/>
      <c r="QZR216" s="15"/>
      <c r="QZS216" s="15"/>
      <c r="QZT216" s="15"/>
      <c r="QZU216" s="15"/>
      <c r="QZV216" s="15"/>
      <c r="QZW216" s="15"/>
      <c r="QZX216" s="15"/>
      <c r="QZY216" s="15"/>
      <c r="QZZ216" s="15"/>
      <c r="RAA216" s="15"/>
      <c r="RAB216" s="15"/>
      <c r="RAC216" s="15"/>
      <c r="RAD216" s="15"/>
      <c r="RAE216" s="15"/>
      <c r="RAF216" s="15"/>
      <c r="RAG216" s="15"/>
      <c r="RAH216" s="15"/>
      <c r="RAI216" s="15"/>
      <c r="RAJ216" s="15"/>
      <c r="RAK216" s="15"/>
      <c r="RAL216" s="15"/>
      <c r="RAM216" s="15"/>
      <c r="RAN216" s="15"/>
      <c r="RAO216" s="15"/>
      <c r="RAP216" s="15"/>
      <c r="RAQ216" s="15"/>
      <c r="RAR216" s="15"/>
      <c r="RAS216" s="15"/>
      <c r="RAT216" s="15"/>
      <c r="RAU216" s="15"/>
      <c r="RAV216" s="15"/>
      <c r="RAW216" s="15"/>
      <c r="RAX216" s="15"/>
      <c r="RAY216" s="15"/>
      <c r="RAZ216" s="15"/>
      <c r="RBA216" s="15"/>
      <c r="RBB216" s="15"/>
      <c r="RBC216" s="15"/>
      <c r="RBD216" s="15"/>
      <c r="RBE216" s="15"/>
      <c r="RBF216" s="15"/>
      <c r="RBG216" s="15"/>
      <c r="RBH216" s="15"/>
      <c r="RBI216" s="15"/>
      <c r="RBJ216" s="15"/>
      <c r="RBK216" s="15"/>
      <c r="RBL216" s="15"/>
      <c r="RBM216" s="15"/>
      <c r="RBN216" s="15"/>
      <c r="RBO216" s="15"/>
      <c r="RBP216" s="15"/>
      <c r="RBQ216" s="15"/>
      <c r="RBR216" s="15"/>
      <c r="RBS216" s="15"/>
      <c r="RBT216" s="15"/>
      <c r="RBU216" s="15"/>
      <c r="RBV216" s="15"/>
      <c r="RBW216" s="15"/>
      <c r="RBX216" s="15"/>
      <c r="RBY216" s="15"/>
      <c r="RBZ216" s="15"/>
      <c r="RCA216" s="15"/>
      <c r="RCB216" s="15"/>
      <c r="RCC216" s="15"/>
      <c r="RCD216" s="15"/>
      <c r="RCE216" s="15"/>
      <c r="RCF216" s="15"/>
      <c r="RCG216" s="15"/>
      <c r="RCH216" s="15"/>
      <c r="RCI216" s="15"/>
      <c r="RCJ216" s="15"/>
      <c r="RCK216" s="15"/>
      <c r="RCL216" s="15"/>
      <c r="RCM216" s="15"/>
      <c r="RCN216" s="15"/>
      <c r="RCO216" s="15"/>
      <c r="RCP216" s="15"/>
      <c r="RCQ216" s="15"/>
      <c r="RCR216" s="15"/>
      <c r="RCS216" s="15"/>
      <c r="RCT216" s="15"/>
      <c r="RCU216" s="15"/>
      <c r="RCV216" s="15"/>
      <c r="RCW216" s="15"/>
      <c r="RCX216" s="15"/>
      <c r="RCY216" s="15"/>
      <c r="RCZ216" s="15"/>
      <c r="RDA216" s="15"/>
      <c r="RDB216" s="15"/>
      <c r="RDC216" s="15"/>
      <c r="RDD216" s="15"/>
      <c r="RDE216" s="15"/>
      <c r="RDF216" s="15"/>
      <c r="RDG216" s="15"/>
      <c r="RDH216" s="15"/>
      <c r="RDI216" s="15"/>
      <c r="RDJ216" s="15"/>
      <c r="RDK216" s="15"/>
      <c r="RDL216" s="15"/>
      <c r="RDM216" s="15"/>
      <c r="RDN216" s="15"/>
      <c r="RDO216" s="15"/>
      <c r="RDP216" s="15"/>
      <c r="RDQ216" s="15"/>
      <c r="RDR216" s="15"/>
      <c r="RDS216" s="15"/>
      <c r="RDT216" s="15"/>
      <c r="RDU216" s="15"/>
      <c r="RDV216" s="15"/>
      <c r="RDW216" s="15"/>
      <c r="RDX216" s="15"/>
      <c r="RDY216" s="15"/>
      <c r="RDZ216" s="15"/>
      <c r="REA216" s="15"/>
      <c r="REB216" s="15"/>
      <c r="REC216" s="15"/>
      <c r="RED216" s="15"/>
      <c r="REE216" s="15"/>
      <c r="REF216" s="15"/>
      <c r="REG216" s="15"/>
      <c r="REH216" s="15"/>
      <c r="REI216" s="15"/>
      <c r="REJ216" s="15"/>
      <c r="REK216" s="15"/>
      <c r="REL216" s="15"/>
      <c r="REM216" s="15"/>
      <c r="REN216" s="15"/>
      <c r="REO216" s="15"/>
      <c r="REP216" s="15"/>
      <c r="REQ216" s="15"/>
      <c r="RER216" s="15"/>
      <c r="RES216" s="15"/>
      <c r="RET216" s="15"/>
      <c r="REU216" s="15"/>
      <c r="REV216" s="15"/>
      <c r="REW216" s="15"/>
      <c r="REX216" s="15"/>
      <c r="REY216" s="15"/>
      <c r="REZ216" s="15"/>
      <c r="RFA216" s="15"/>
      <c r="RFB216" s="15"/>
      <c r="RFC216" s="15"/>
      <c r="RFD216" s="15"/>
      <c r="RFE216" s="15"/>
      <c r="RFF216" s="15"/>
      <c r="RFG216" s="15"/>
      <c r="RFH216" s="15"/>
      <c r="RFI216" s="15"/>
      <c r="RFJ216" s="15"/>
      <c r="RFK216" s="15"/>
      <c r="RFL216" s="15"/>
      <c r="RFM216" s="15"/>
      <c r="RFN216" s="15"/>
      <c r="RFO216" s="15"/>
      <c r="RFP216" s="15"/>
      <c r="RFQ216" s="15"/>
      <c r="RFR216" s="15"/>
      <c r="RFS216" s="15"/>
      <c r="RFT216" s="15"/>
      <c r="RFU216" s="15"/>
      <c r="RFV216" s="15"/>
      <c r="RFW216" s="15"/>
      <c r="RFX216" s="15"/>
      <c r="RFY216" s="15"/>
      <c r="RFZ216" s="15"/>
      <c r="RGA216" s="15"/>
      <c r="RGB216" s="15"/>
      <c r="RGC216" s="15"/>
      <c r="RGD216" s="15"/>
      <c r="RGE216" s="15"/>
      <c r="RGF216" s="15"/>
      <c r="RGG216" s="15"/>
      <c r="RGH216" s="15"/>
      <c r="RGI216" s="15"/>
      <c r="RGJ216" s="15"/>
      <c r="RGK216" s="15"/>
      <c r="RGL216" s="15"/>
      <c r="RGM216" s="15"/>
      <c r="RGN216" s="15"/>
      <c r="RGO216" s="15"/>
      <c r="RGP216" s="15"/>
      <c r="RGQ216" s="15"/>
      <c r="RGR216" s="15"/>
      <c r="RGS216" s="15"/>
      <c r="RGT216" s="15"/>
      <c r="RGU216" s="15"/>
      <c r="RGV216" s="15"/>
      <c r="RGW216" s="15"/>
      <c r="RGX216" s="15"/>
      <c r="RGY216" s="15"/>
      <c r="RGZ216" s="15"/>
      <c r="RHA216" s="15"/>
      <c r="RHB216" s="15"/>
      <c r="RHC216" s="15"/>
      <c r="RHD216" s="15"/>
      <c r="RHE216" s="15"/>
      <c r="RHF216" s="15"/>
      <c r="RHG216" s="15"/>
      <c r="RHH216" s="15"/>
      <c r="RHI216" s="15"/>
      <c r="RHJ216" s="15"/>
      <c r="RHK216" s="15"/>
      <c r="RHL216" s="15"/>
      <c r="RHM216" s="15"/>
      <c r="RHN216" s="15"/>
      <c r="RHO216" s="15"/>
      <c r="RHP216" s="15"/>
      <c r="RHQ216" s="15"/>
      <c r="RHR216" s="15"/>
      <c r="RHS216" s="15"/>
      <c r="RHT216" s="15"/>
      <c r="RHU216" s="15"/>
      <c r="RHV216" s="15"/>
      <c r="RHW216" s="15"/>
      <c r="RHX216" s="15"/>
      <c r="RHY216" s="15"/>
      <c r="RHZ216" s="15"/>
      <c r="RIA216" s="15"/>
      <c r="RIB216" s="15"/>
      <c r="RIC216" s="15"/>
      <c r="RID216" s="15"/>
      <c r="RIE216" s="15"/>
      <c r="RIF216" s="15"/>
      <c r="RIG216" s="15"/>
      <c r="RIH216" s="15"/>
      <c r="RII216" s="15"/>
      <c r="RIJ216" s="15"/>
      <c r="RIK216" s="15"/>
      <c r="RIL216" s="15"/>
      <c r="RIM216" s="15"/>
      <c r="RIN216" s="15"/>
      <c r="RIO216" s="15"/>
      <c r="RIP216" s="15"/>
      <c r="RIQ216" s="15"/>
      <c r="RIR216" s="15"/>
      <c r="RIS216" s="15"/>
      <c r="RIT216" s="15"/>
      <c r="RIU216" s="15"/>
      <c r="RIV216" s="15"/>
      <c r="RIW216" s="15"/>
      <c r="RIX216" s="15"/>
      <c r="RIY216" s="15"/>
      <c r="RIZ216" s="15"/>
      <c r="RJA216" s="15"/>
      <c r="RJB216" s="15"/>
      <c r="RJC216" s="15"/>
      <c r="RJD216" s="15"/>
      <c r="RJE216" s="15"/>
      <c r="RJF216" s="15"/>
      <c r="RJG216" s="15"/>
      <c r="RJH216" s="15"/>
      <c r="RJI216" s="15"/>
      <c r="RJJ216" s="15"/>
      <c r="RJK216" s="15"/>
      <c r="RJL216" s="15"/>
      <c r="RJM216" s="15"/>
      <c r="RJN216" s="15"/>
      <c r="RJO216" s="15"/>
      <c r="RJP216" s="15"/>
      <c r="RJQ216" s="15"/>
      <c r="RJR216" s="15"/>
      <c r="RJS216" s="15"/>
      <c r="RJT216" s="15"/>
      <c r="RJU216" s="15"/>
      <c r="RJV216" s="15"/>
      <c r="RJW216" s="15"/>
      <c r="RJX216" s="15"/>
      <c r="RJY216" s="15"/>
      <c r="RJZ216" s="15"/>
      <c r="RKA216" s="15"/>
      <c r="RKB216" s="15"/>
      <c r="RKC216" s="15"/>
      <c r="RKD216" s="15"/>
      <c r="RKE216" s="15"/>
      <c r="RKF216" s="15"/>
      <c r="RKG216" s="15"/>
      <c r="RKH216" s="15"/>
      <c r="RKI216" s="15"/>
      <c r="RKJ216" s="15"/>
      <c r="RKK216" s="15"/>
      <c r="RKL216" s="15"/>
      <c r="RKM216" s="15"/>
      <c r="RKN216" s="15"/>
      <c r="RKO216" s="15"/>
      <c r="RKP216" s="15"/>
      <c r="RKQ216" s="15"/>
      <c r="RKR216" s="15"/>
      <c r="RKS216" s="15"/>
      <c r="RKT216" s="15"/>
      <c r="RKU216" s="15"/>
      <c r="RKV216" s="15"/>
      <c r="RKW216" s="15"/>
      <c r="RKX216" s="15"/>
      <c r="RKY216" s="15"/>
      <c r="RKZ216" s="15"/>
      <c r="RLA216" s="15"/>
      <c r="RLB216" s="15"/>
      <c r="RLC216" s="15"/>
      <c r="RLD216" s="15"/>
      <c r="RLE216" s="15"/>
      <c r="RLF216" s="15"/>
      <c r="RLG216" s="15"/>
      <c r="RLH216" s="15"/>
      <c r="RLI216" s="15"/>
      <c r="RLJ216" s="15"/>
      <c r="RLK216" s="15"/>
      <c r="RLL216" s="15"/>
      <c r="RLM216" s="15"/>
      <c r="RLN216" s="15"/>
      <c r="RLO216" s="15"/>
      <c r="RLP216" s="15"/>
      <c r="RLQ216" s="15"/>
      <c r="RLR216" s="15"/>
      <c r="RLS216" s="15"/>
      <c r="RLT216" s="15"/>
      <c r="RLU216" s="15"/>
      <c r="RLV216" s="15"/>
      <c r="RLW216" s="15"/>
      <c r="RLX216" s="15"/>
      <c r="RLY216" s="15"/>
      <c r="RLZ216" s="15"/>
      <c r="RMA216" s="15"/>
      <c r="RMB216" s="15"/>
      <c r="RMC216" s="15"/>
      <c r="RMD216" s="15"/>
      <c r="RME216" s="15"/>
      <c r="RMF216" s="15"/>
      <c r="RMG216" s="15"/>
      <c r="RMH216" s="15"/>
      <c r="RMI216" s="15"/>
      <c r="RMJ216" s="15"/>
      <c r="RMK216" s="15"/>
      <c r="RML216" s="15"/>
      <c r="RMM216" s="15"/>
      <c r="RMN216" s="15"/>
      <c r="RMO216" s="15"/>
      <c r="RMP216" s="15"/>
      <c r="RMQ216" s="15"/>
      <c r="RMR216" s="15"/>
      <c r="RMS216" s="15"/>
      <c r="RMT216" s="15"/>
      <c r="RMU216" s="15"/>
      <c r="RMV216" s="15"/>
      <c r="RMW216" s="15"/>
      <c r="RMX216" s="15"/>
      <c r="RMY216" s="15"/>
      <c r="RMZ216" s="15"/>
      <c r="RNA216" s="15"/>
      <c r="RNB216" s="15"/>
      <c r="RNC216" s="15"/>
      <c r="RND216" s="15"/>
      <c r="RNE216" s="15"/>
      <c r="RNF216" s="15"/>
      <c r="RNG216" s="15"/>
      <c r="RNH216" s="15"/>
      <c r="RNI216" s="15"/>
      <c r="RNJ216" s="15"/>
      <c r="RNK216" s="15"/>
      <c r="RNL216" s="15"/>
      <c r="RNM216" s="15"/>
      <c r="RNN216" s="15"/>
      <c r="RNO216" s="15"/>
      <c r="RNP216" s="15"/>
      <c r="RNQ216" s="15"/>
      <c r="RNR216" s="15"/>
      <c r="RNS216" s="15"/>
      <c r="RNT216" s="15"/>
      <c r="RNU216" s="15"/>
      <c r="RNV216" s="15"/>
      <c r="RNW216" s="15"/>
      <c r="RNX216" s="15"/>
      <c r="RNY216" s="15"/>
      <c r="RNZ216" s="15"/>
      <c r="ROA216" s="15"/>
      <c r="ROB216" s="15"/>
      <c r="ROC216" s="15"/>
      <c r="ROD216" s="15"/>
      <c r="ROE216" s="15"/>
      <c r="ROF216" s="15"/>
      <c r="ROG216" s="15"/>
      <c r="ROH216" s="15"/>
      <c r="ROI216" s="15"/>
      <c r="ROJ216" s="15"/>
      <c r="ROK216" s="15"/>
      <c r="ROL216" s="15"/>
      <c r="ROM216" s="15"/>
      <c r="RON216" s="15"/>
      <c r="ROO216" s="15"/>
      <c r="ROP216" s="15"/>
      <c r="ROQ216" s="15"/>
      <c r="ROR216" s="15"/>
      <c r="ROS216" s="15"/>
      <c r="ROT216" s="15"/>
      <c r="ROU216" s="15"/>
      <c r="ROV216" s="15"/>
      <c r="ROW216" s="15"/>
      <c r="ROX216" s="15"/>
      <c r="ROY216" s="15"/>
      <c r="ROZ216" s="15"/>
      <c r="RPA216" s="15"/>
      <c r="RPB216" s="15"/>
      <c r="RPC216" s="15"/>
      <c r="RPD216" s="15"/>
      <c r="RPE216" s="15"/>
      <c r="RPF216" s="15"/>
      <c r="RPG216" s="15"/>
      <c r="RPH216" s="15"/>
      <c r="RPI216" s="15"/>
      <c r="RPJ216" s="15"/>
      <c r="RPK216" s="15"/>
      <c r="RPL216" s="15"/>
      <c r="RPM216" s="15"/>
      <c r="RPN216" s="15"/>
      <c r="RPO216" s="15"/>
      <c r="RPP216" s="15"/>
      <c r="RPQ216" s="15"/>
      <c r="RPR216" s="15"/>
      <c r="RPS216" s="15"/>
      <c r="RPT216" s="15"/>
      <c r="RPU216" s="15"/>
      <c r="RPV216" s="15"/>
      <c r="RPW216" s="15"/>
      <c r="RPX216" s="15"/>
      <c r="RPY216" s="15"/>
      <c r="RPZ216" s="15"/>
      <c r="RQA216" s="15"/>
      <c r="RQB216" s="15"/>
      <c r="RQC216" s="15"/>
      <c r="RQD216" s="15"/>
      <c r="RQE216" s="15"/>
      <c r="RQF216" s="15"/>
      <c r="RQG216" s="15"/>
      <c r="RQH216" s="15"/>
      <c r="RQI216" s="15"/>
      <c r="RQJ216" s="15"/>
      <c r="RQK216" s="15"/>
      <c r="RQL216" s="15"/>
      <c r="RQM216" s="15"/>
      <c r="RQN216" s="15"/>
      <c r="RQO216" s="15"/>
      <c r="RQP216" s="15"/>
      <c r="RQQ216" s="15"/>
      <c r="RQR216" s="15"/>
      <c r="RQS216" s="15"/>
      <c r="RQT216" s="15"/>
      <c r="RQU216" s="15"/>
      <c r="RQV216" s="15"/>
      <c r="RQW216" s="15"/>
      <c r="RQX216" s="15"/>
      <c r="RQY216" s="15"/>
      <c r="RQZ216" s="15"/>
      <c r="RRA216" s="15"/>
      <c r="RRB216" s="15"/>
      <c r="RRC216" s="15"/>
      <c r="RRD216" s="15"/>
      <c r="RRE216" s="15"/>
      <c r="RRF216" s="15"/>
      <c r="RRG216" s="15"/>
      <c r="RRH216" s="15"/>
      <c r="RRI216" s="15"/>
      <c r="RRJ216" s="15"/>
      <c r="RRK216" s="15"/>
      <c r="RRL216" s="15"/>
      <c r="RRM216" s="15"/>
      <c r="RRN216" s="15"/>
      <c r="RRO216" s="15"/>
      <c r="RRP216" s="15"/>
      <c r="RRQ216" s="15"/>
      <c r="RRR216" s="15"/>
      <c r="RRS216" s="15"/>
      <c r="RRT216" s="15"/>
      <c r="RRU216" s="15"/>
      <c r="RRV216" s="15"/>
      <c r="RRW216" s="15"/>
      <c r="RRX216" s="15"/>
      <c r="RRY216" s="15"/>
      <c r="RRZ216" s="15"/>
      <c r="RSA216" s="15"/>
      <c r="RSB216" s="15"/>
      <c r="RSC216" s="15"/>
      <c r="RSD216" s="15"/>
      <c r="RSE216" s="15"/>
      <c r="RSF216" s="15"/>
      <c r="RSG216" s="15"/>
      <c r="RSH216" s="15"/>
      <c r="RSI216" s="15"/>
      <c r="RSJ216" s="15"/>
      <c r="RSK216" s="15"/>
      <c r="RSL216" s="15"/>
      <c r="RSM216" s="15"/>
      <c r="RSN216" s="15"/>
      <c r="RSO216" s="15"/>
      <c r="RSP216" s="15"/>
      <c r="RSQ216" s="15"/>
      <c r="RSR216" s="15"/>
      <c r="RSS216" s="15"/>
      <c r="RST216" s="15"/>
      <c r="RSU216" s="15"/>
      <c r="RSV216" s="15"/>
      <c r="RSW216" s="15"/>
      <c r="RSX216" s="15"/>
      <c r="RSY216" s="15"/>
      <c r="RSZ216" s="15"/>
      <c r="RTA216" s="15"/>
      <c r="RTB216" s="15"/>
      <c r="RTC216" s="15"/>
      <c r="RTD216" s="15"/>
      <c r="RTE216" s="15"/>
      <c r="RTF216" s="15"/>
      <c r="RTG216" s="15"/>
      <c r="RTH216" s="15"/>
      <c r="RTI216" s="15"/>
      <c r="RTJ216" s="15"/>
      <c r="RTK216" s="15"/>
      <c r="RTL216" s="15"/>
      <c r="RTM216" s="15"/>
      <c r="RTN216" s="15"/>
      <c r="RTO216" s="15"/>
      <c r="RTP216" s="15"/>
      <c r="RTQ216" s="15"/>
      <c r="RTR216" s="15"/>
      <c r="RTS216" s="15"/>
      <c r="RTT216" s="15"/>
      <c r="RTU216" s="15"/>
      <c r="RTV216" s="15"/>
      <c r="RTW216" s="15"/>
      <c r="RTX216" s="15"/>
      <c r="RTY216" s="15"/>
      <c r="RTZ216" s="15"/>
      <c r="RUA216" s="15"/>
      <c r="RUB216" s="15"/>
      <c r="RUC216" s="15"/>
      <c r="RUD216" s="15"/>
      <c r="RUE216" s="15"/>
      <c r="RUF216" s="15"/>
      <c r="RUG216" s="15"/>
      <c r="RUH216" s="15"/>
      <c r="RUI216" s="15"/>
      <c r="RUJ216" s="15"/>
      <c r="RUK216" s="15"/>
      <c r="RUL216" s="15"/>
      <c r="RUM216" s="15"/>
      <c r="RUN216" s="15"/>
      <c r="RUO216" s="15"/>
      <c r="RUP216" s="15"/>
      <c r="RUQ216" s="15"/>
      <c r="RUR216" s="15"/>
      <c r="RUS216" s="15"/>
      <c r="RUT216" s="15"/>
      <c r="RUU216" s="15"/>
      <c r="RUV216" s="15"/>
      <c r="RUW216" s="15"/>
      <c r="RUX216" s="15"/>
      <c r="RUY216" s="15"/>
      <c r="RUZ216" s="15"/>
      <c r="RVA216" s="15"/>
      <c r="RVB216" s="15"/>
      <c r="RVC216" s="15"/>
      <c r="RVD216" s="15"/>
      <c r="RVE216" s="15"/>
      <c r="RVF216" s="15"/>
      <c r="RVG216" s="15"/>
      <c r="RVH216" s="15"/>
      <c r="RVI216" s="15"/>
      <c r="RVJ216" s="15"/>
      <c r="RVK216" s="15"/>
      <c r="RVL216" s="15"/>
      <c r="RVM216" s="15"/>
      <c r="RVN216" s="15"/>
      <c r="RVO216" s="15"/>
      <c r="RVP216" s="15"/>
      <c r="RVQ216" s="15"/>
      <c r="RVR216" s="15"/>
      <c r="RVS216" s="15"/>
      <c r="RVT216" s="15"/>
      <c r="RVU216" s="15"/>
      <c r="RVV216" s="15"/>
      <c r="RVW216" s="15"/>
      <c r="RVX216" s="15"/>
      <c r="RVY216" s="15"/>
      <c r="RVZ216" s="15"/>
      <c r="RWA216" s="15"/>
      <c r="RWB216" s="15"/>
      <c r="RWC216" s="15"/>
      <c r="RWD216" s="15"/>
      <c r="RWE216" s="15"/>
      <c r="RWF216" s="15"/>
      <c r="RWG216" s="15"/>
      <c r="RWH216" s="15"/>
      <c r="RWI216" s="15"/>
      <c r="RWJ216" s="15"/>
      <c r="RWK216" s="15"/>
      <c r="RWL216" s="15"/>
      <c r="RWM216" s="15"/>
      <c r="RWN216" s="15"/>
      <c r="RWO216" s="15"/>
      <c r="RWP216" s="15"/>
      <c r="RWQ216" s="15"/>
      <c r="RWR216" s="15"/>
      <c r="RWS216" s="15"/>
      <c r="RWT216" s="15"/>
      <c r="RWU216" s="15"/>
      <c r="RWV216" s="15"/>
      <c r="RWW216" s="15"/>
      <c r="RWX216" s="15"/>
      <c r="RWY216" s="15"/>
      <c r="RWZ216" s="15"/>
      <c r="RXA216" s="15"/>
      <c r="RXB216" s="15"/>
      <c r="RXC216" s="15"/>
      <c r="RXD216" s="15"/>
      <c r="RXE216" s="15"/>
      <c r="RXF216" s="15"/>
      <c r="RXG216" s="15"/>
      <c r="RXH216" s="15"/>
      <c r="RXI216" s="15"/>
      <c r="RXJ216" s="15"/>
      <c r="RXK216" s="15"/>
      <c r="RXL216" s="15"/>
      <c r="RXM216" s="15"/>
      <c r="RXN216" s="15"/>
      <c r="RXO216" s="15"/>
      <c r="RXP216" s="15"/>
      <c r="RXQ216" s="15"/>
      <c r="RXR216" s="15"/>
      <c r="RXS216" s="15"/>
      <c r="RXT216" s="15"/>
      <c r="RXU216" s="15"/>
      <c r="RXV216" s="15"/>
      <c r="RXW216" s="15"/>
      <c r="RXX216" s="15"/>
      <c r="RXY216" s="15"/>
      <c r="RXZ216" s="15"/>
      <c r="RYA216" s="15"/>
      <c r="RYB216" s="15"/>
      <c r="RYC216" s="15"/>
      <c r="RYD216" s="15"/>
      <c r="RYE216" s="15"/>
      <c r="RYF216" s="15"/>
      <c r="RYG216" s="15"/>
      <c r="RYH216" s="15"/>
      <c r="RYI216" s="15"/>
      <c r="RYJ216" s="15"/>
      <c r="RYK216" s="15"/>
      <c r="RYL216" s="15"/>
      <c r="RYM216" s="15"/>
      <c r="RYN216" s="15"/>
      <c r="RYO216" s="15"/>
      <c r="RYP216" s="15"/>
      <c r="RYQ216" s="15"/>
      <c r="RYR216" s="15"/>
      <c r="RYS216" s="15"/>
      <c r="RYT216" s="15"/>
      <c r="RYU216" s="15"/>
      <c r="RYV216" s="15"/>
      <c r="RYW216" s="15"/>
      <c r="RYX216" s="15"/>
      <c r="RYY216" s="15"/>
      <c r="RYZ216" s="15"/>
      <c r="RZA216" s="15"/>
      <c r="RZB216" s="15"/>
      <c r="RZC216" s="15"/>
      <c r="RZD216" s="15"/>
      <c r="RZE216" s="15"/>
      <c r="RZF216" s="15"/>
      <c r="RZG216" s="15"/>
      <c r="RZH216" s="15"/>
      <c r="RZI216" s="15"/>
      <c r="RZJ216" s="15"/>
      <c r="RZK216" s="15"/>
      <c r="RZL216" s="15"/>
      <c r="RZM216" s="15"/>
      <c r="RZN216" s="15"/>
      <c r="RZO216" s="15"/>
      <c r="RZP216" s="15"/>
      <c r="RZQ216" s="15"/>
      <c r="RZR216" s="15"/>
      <c r="RZS216" s="15"/>
      <c r="RZT216" s="15"/>
      <c r="RZU216" s="15"/>
      <c r="RZV216" s="15"/>
      <c r="RZW216" s="15"/>
      <c r="RZX216" s="15"/>
      <c r="RZY216" s="15"/>
      <c r="RZZ216" s="15"/>
      <c r="SAA216" s="15"/>
      <c r="SAB216" s="15"/>
      <c r="SAC216" s="15"/>
      <c r="SAD216" s="15"/>
      <c r="SAE216" s="15"/>
      <c r="SAF216" s="15"/>
      <c r="SAG216" s="15"/>
      <c r="SAH216" s="15"/>
      <c r="SAI216" s="15"/>
      <c r="SAJ216" s="15"/>
      <c r="SAK216" s="15"/>
      <c r="SAL216" s="15"/>
      <c r="SAM216" s="15"/>
      <c r="SAN216" s="15"/>
      <c r="SAO216" s="15"/>
      <c r="SAP216" s="15"/>
      <c r="SAQ216" s="15"/>
      <c r="SAR216" s="15"/>
      <c r="SAS216" s="15"/>
      <c r="SAT216" s="15"/>
      <c r="SAU216" s="15"/>
      <c r="SAV216" s="15"/>
      <c r="SAW216" s="15"/>
      <c r="SAX216" s="15"/>
      <c r="SAY216" s="15"/>
      <c r="SAZ216" s="15"/>
      <c r="SBA216" s="15"/>
      <c r="SBB216" s="15"/>
      <c r="SBC216" s="15"/>
      <c r="SBD216" s="15"/>
      <c r="SBE216" s="15"/>
      <c r="SBF216" s="15"/>
      <c r="SBG216" s="15"/>
      <c r="SBH216" s="15"/>
      <c r="SBI216" s="15"/>
      <c r="SBJ216" s="15"/>
      <c r="SBK216" s="15"/>
      <c r="SBL216" s="15"/>
      <c r="SBM216" s="15"/>
      <c r="SBN216" s="15"/>
      <c r="SBO216" s="15"/>
      <c r="SBP216" s="15"/>
      <c r="SBQ216" s="15"/>
      <c r="SBR216" s="15"/>
      <c r="SBS216" s="15"/>
      <c r="SBT216" s="15"/>
      <c r="SBU216" s="15"/>
      <c r="SBV216" s="15"/>
      <c r="SBW216" s="15"/>
      <c r="SBX216" s="15"/>
      <c r="SBY216" s="15"/>
      <c r="SBZ216" s="15"/>
      <c r="SCA216" s="15"/>
      <c r="SCB216" s="15"/>
      <c r="SCC216" s="15"/>
      <c r="SCD216" s="15"/>
      <c r="SCE216" s="15"/>
      <c r="SCF216" s="15"/>
      <c r="SCG216" s="15"/>
      <c r="SCH216" s="15"/>
      <c r="SCI216" s="15"/>
      <c r="SCJ216" s="15"/>
      <c r="SCK216" s="15"/>
      <c r="SCL216" s="15"/>
      <c r="SCM216" s="15"/>
      <c r="SCN216" s="15"/>
      <c r="SCO216" s="15"/>
      <c r="SCP216" s="15"/>
      <c r="SCQ216" s="15"/>
      <c r="SCR216" s="15"/>
      <c r="SCS216" s="15"/>
      <c r="SCT216" s="15"/>
      <c r="SCU216" s="15"/>
      <c r="SCV216" s="15"/>
      <c r="SCW216" s="15"/>
      <c r="SCX216" s="15"/>
      <c r="SCY216" s="15"/>
      <c r="SCZ216" s="15"/>
      <c r="SDA216" s="15"/>
      <c r="SDB216" s="15"/>
      <c r="SDC216" s="15"/>
      <c r="SDD216" s="15"/>
      <c r="SDE216" s="15"/>
      <c r="SDF216" s="15"/>
      <c r="SDG216" s="15"/>
      <c r="SDH216" s="15"/>
      <c r="SDI216" s="15"/>
      <c r="SDJ216" s="15"/>
      <c r="SDK216" s="15"/>
      <c r="SDL216" s="15"/>
      <c r="SDM216" s="15"/>
      <c r="SDN216" s="15"/>
      <c r="SDO216" s="15"/>
      <c r="SDP216" s="15"/>
      <c r="SDQ216" s="15"/>
      <c r="SDR216" s="15"/>
      <c r="SDS216" s="15"/>
      <c r="SDT216" s="15"/>
      <c r="SDU216" s="15"/>
      <c r="SDV216" s="15"/>
      <c r="SDW216" s="15"/>
      <c r="SDX216" s="15"/>
      <c r="SDY216" s="15"/>
      <c r="SDZ216" s="15"/>
      <c r="SEA216" s="15"/>
      <c r="SEB216" s="15"/>
      <c r="SEC216" s="15"/>
      <c r="SED216" s="15"/>
      <c r="SEE216" s="15"/>
      <c r="SEF216" s="15"/>
      <c r="SEG216" s="15"/>
      <c r="SEH216" s="15"/>
      <c r="SEI216" s="15"/>
      <c r="SEJ216" s="15"/>
      <c r="SEK216" s="15"/>
      <c r="SEL216" s="15"/>
      <c r="SEM216" s="15"/>
      <c r="SEN216" s="15"/>
      <c r="SEO216" s="15"/>
      <c r="SEP216" s="15"/>
      <c r="SEQ216" s="15"/>
      <c r="SER216" s="15"/>
      <c r="SES216" s="15"/>
      <c r="SET216" s="15"/>
      <c r="SEU216" s="15"/>
      <c r="SEV216" s="15"/>
      <c r="SEW216" s="15"/>
      <c r="SEX216" s="15"/>
      <c r="SEY216" s="15"/>
      <c r="SEZ216" s="15"/>
      <c r="SFA216" s="15"/>
      <c r="SFB216" s="15"/>
      <c r="SFC216" s="15"/>
      <c r="SFD216" s="15"/>
      <c r="SFE216" s="15"/>
      <c r="SFF216" s="15"/>
      <c r="SFG216" s="15"/>
      <c r="SFH216" s="15"/>
      <c r="SFI216" s="15"/>
      <c r="SFJ216" s="15"/>
      <c r="SFK216" s="15"/>
      <c r="SFL216" s="15"/>
      <c r="SFM216" s="15"/>
      <c r="SFN216" s="15"/>
      <c r="SFO216" s="15"/>
      <c r="SFP216" s="15"/>
      <c r="SFQ216" s="15"/>
      <c r="SFR216" s="15"/>
      <c r="SFS216" s="15"/>
      <c r="SFT216" s="15"/>
      <c r="SFU216" s="15"/>
      <c r="SFV216" s="15"/>
      <c r="SFW216" s="15"/>
      <c r="SFX216" s="15"/>
      <c r="SFY216" s="15"/>
      <c r="SFZ216" s="15"/>
      <c r="SGA216" s="15"/>
      <c r="SGB216" s="15"/>
      <c r="SGC216" s="15"/>
      <c r="SGD216" s="15"/>
      <c r="SGE216" s="15"/>
      <c r="SGF216" s="15"/>
      <c r="SGG216" s="15"/>
      <c r="SGH216" s="15"/>
      <c r="SGI216" s="15"/>
      <c r="SGJ216" s="15"/>
      <c r="SGK216" s="15"/>
      <c r="SGL216" s="15"/>
      <c r="SGM216" s="15"/>
      <c r="SGN216" s="15"/>
      <c r="SGO216" s="15"/>
      <c r="SGP216" s="15"/>
      <c r="SGQ216" s="15"/>
      <c r="SGR216" s="15"/>
      <c r="SGS216" s="15"/>
      <c r="SGT216" s="15"/>
      <c r="SGU216" s="15"/>
      <c r="SGV216" s="15"/>
      <c r="SGW216" s="15"/>
      <c r="SGX216" s="15"/>
      <c r="SGY216" s="15"/>
      <c r="SGZ216" s="15"/>
      <c r="SHA216" s="15"/>
      <c r="SHB216" s="15"/>
      <c r="SHC216" s="15"/>
      <c r="SHD216" s="15"/>
      <c r="SHE216" s="15"/>
      <c r="SHF216" s="15"/>
      <c r="SHG216" s="15"/>
      <c r="SHH216" s="15"/>
      <c r="SHI216" s="15"/>
      <c r="SHJ216" s="15"/>
      <c r="SHK216" s="15"/>
      <c r="SHL216" s="15"/>
      <c r="SHM216" s="15"/>
      <c r="SHN216" s="15"/>
      <c r="SHO216" s="15"/>
      <c r="SHP216" s="15"/>
      <c r="SHQ216" s="15"/>
      <c r="SHR216" s="15"/>
      <c r="SHS216" s="15"/>
      <c r="SHT216" s="15"/>
      <c r="SHU216" s="15"/>
      <c r="SHV216" s="15"/>
      <c r="SHW216" s="15"/>
      <c r="SHX216" s="15"/>
      <c r="SHY216" s="15"/>
      <c r="SHZ216" s="15"/>
      <c r="SIA216" s="15"/>
      <c r="SIB216" s="15"/>
      <c r="SIC216" s="15"/>
      <c r="SID216" s="15"/>
      <c r="SIE216" s="15"/>
      <c r="SIF216" s="15"/>
      <c r="SIG216" s="15"/>
      <c r="SIH216" s="15"/>
      <c r="SII216" s="15"/>
      <c r="SIJ216" s="15"/>
      <c r="SIK216" s="15"/>
      <c r="SIL216" s="15"/>
      <c r="SIM216" s="15"/>
      <c r="SIN216" s="15"/>
      <c r="SIO216" s="15"/>
      <c r="SIP216" s="15"/>
      <c r="SIQ216" s="15"/>
      <c r="SIR216" s="15"/>
      <c r="SIS216" s="15"/>
      <c r="SIT216" s="15"/>
      <c r="SIU216" s="15"/>
      <c r="SIV216" s="15"/>
      <c r="SIW216" s="15"/>
      <c r="SIX216" s="15"/>
      <c r="SIY216" s="15"/>
      <c r="SIZ216" s="15"/>
      <c r="SJA216" s="15"/>
      <c r="SJB216" s="15"/>
      <c r="SJC216" s="15"/>
      <c r="SJD216" s="15"/>
      <c r="SJE216" s="15"/>
      <c r="SJF216" s="15"/>
      <c r="SJG216" s="15"/>
      <c r="SJH216" s="15"/>
      <c r="SJI216" s="15"/>
      <c r="SJJ216" s="15"/>
      <c r="SJK216" s="15"/>
      <c r="SJL216" s="15"/>
      <c r="SJM216" s="15"/>
      <c r="SJN216" s="15"/>
      <c r="SJO216" s="15"/>
      <c r="SJP216" s="15"/>
      <c r="SJQ216" s="15"/>
      <c r="SJR216" s="15"/>
      <c r="SJS216" s="15"/>
      <c r="SJT216" s="15"/>
      <c r="SJU216" s="15"/>
      <c r="SJV216" s="15"/>
      <c r="SJW216" s="15"/>
      <c r="SJX216" s="15"/>
      <c r="SJY216" s="15"/>
      <c r="SJZ216" s="15"/>
      <c r="SKA216" s="15"/>
      <c r="SKB216" s="15"/>
      <c r="SKC216" s="15"/>
      <c r="SKD216" s="15"/>
      <c r="SKE216" s="15"/>
      <c r="SKF216" s="15"/>
      <c r="SKG216" s="15"/>
      <c r="SKH216" s="15"/>
      <c r="SKI216" s="15"/>
      <c r="SKJ216" s="15"/>
      <c r="SKK216" s="15"/>
      <c r="SKL216" s="15"/>
      <c r="SKM216" s="15"/>
      <c r="SKN216" s="15"/>
      <c r="SKO216" s="15"/>
      <c r="SKP216" s="15"/>
      <c r="SKQ216" s="15"/>
      <c r="SKR216" s="15"/>
      <c r="SKS216" s="15"/>
      <c r="SKT216" s="15"/>
      <c r="SKU216" s="15"/>
      <c r="SKV216" s="15"/>
      <c r="SKW216" s="15"/>
      <c r="SKX216" s="15"/>
      <c r="SKY216" s="15"/>
      <c r="SKZ216" s="15"/>
      <c r="SLA216" s="15"/>
      <c r="SLB216" s="15"/>
      <c r="SLC216" s="15"/>
      <c r="SLD216" s="15"/>
      <c r="SLE216" s="15"/>
      <c r="SLF216" s="15"/>
      <c r="SLG216" s="15"/>
      <c r="SLH216" s="15"/>
      <c r="SLI216" s="15"/>
      <c r="SLJ216" s="15"/>
      <c r="SLK216" s="15"/>
      <c r="SLL216" s="15"/>
      <c r="SLM216" s="15"/>
      <c r="SLN216" s="15"/>
      <c r="SLO216" s="15"/>
      <c r="SLP216" s="15"/>
      <c r="SLQ216" s="15"/>
      <c r="SLR216" s="15"/>
      <c r="SLS216" s="15"/>
      <c r="SLT216" s="15"/>
      <c r="SLU216" s="15"/>
      <c r="SLV216" s="15"/>
      <c r="SLW216" s="15"/>
      <c r="SLX216" s="15"/>
      <c r="SLY216" s="15"/>
      <c r="SLZ216" s="15"/>
      <c r="SMA216" s="15"/>
      <c r="SMB216" s="15"/>
      <c r="SMC216" s="15"/>
      <c r="SMD216" s="15"/>
      <c r="SME216" s="15"/>
      <c r="SMF216" s="15"/>
      <c r="SMG216" s="15"/>
      <c r="SMH216" s="15"/>
      <c r="SMI216" s="15"/>
      <c r="SMJ216" s="15"/>
      <c r="SMK216" s="15"/>
      <c r="SML216" s="15"/>
      <c r="SMM216" s="15"/>
      <c r="SMN216" s="15"/>
      <c r="SMO216" s="15"/>
      <c r="SMP216" s="15"/>
      <c r="SMQ216" s="15"/>
      <c r="SMR216" s="15"/>
      <c r="SMS216" s="15"/>
      <c r="SMT216" s="15"/>
      <c r="SMU216" s="15"/>
      <c r="SMV216" s="15"/>
      <c r="SMW216" s="15"/>
      <c r="SMX216" s="15"/>
      <c r="SMY216" s="15"/>
      <c r="SMZ216" s="15"/>
      <c r="SNA216" s="15"/>
      <c r="SNB216" s="15"/>
      <c r="SNC216" s="15"/>
      <c r="SND216" s="15"/>
      <c r="SNE216" s="15"/>
      <c r="SNF216" s="15"/>
      <c r="SNG216" s="15"/>
      <c r="SNH216" s="15"/>
      <c r="SNI216" s="15"/>
      <c r="SNJ216" s="15"/>
      <c r="SNK216" s="15"/>
      <c r="SNL216" s="15"/>
      <c r="SNM216" s="15"/>
      <c r="SNN216" s="15"/>
      <c r="SNO216" s="15"/>
      <c r="SNP216" s="15"/>
      <c r="SNQ216" s="15"/>
      <c r="SNR216" s="15"/>
      <c r="SNS216" s="15"/>
      <c r="SNT216" s="15"/>
      <c r="SNU216" s="15"/>
      <c r="SNV216" s="15"/>
      <c r="SNW216" s="15"/>
      <c r="SNX216" s="15"/>
      <c r="SNY216" s="15"/>
      <c r="SNZ216" s="15"/>
      <c r="SOA216" s="15"/>
      <c r="SOB216" s="15"/>
      <c r="SOC216" s="15"/>
      <c r="SOD216" s="15"/>
      <c r="SOE216" s="15"/>
      <c r="SOF216" s="15"/>
      <c r="SOG216" s="15"/>
      <c r="SOH216" s="15"/>
      <c r="SOI216" s="15"/>
      <c r="SOJ216" s="15"/>
      <c r="SOK216" s="15"/>
      <c r="SOL216" s="15"/>
      <c r="SOM216" s="15"/>
      <c r="SON216" s="15"/>
      <c r="SOO216" s="15"/>
      <c r="SOP216" s="15"/>
      <c r="SOQ216" s="15"/>
      <c r="SOR216" s="15"/>
      <c r="SOS216" s="15"/>
      <c r="SOT216" s="15"/>
      <c r="SOU216" s="15"/>
      <c r="SOV216" s="15"/>
      <c r="SOW216" s="15"/>
      <c r="SOX216" s="15"/>
      <c r="SOY216" s="15"/>
      <c r="SOZ216" s="15"/>
      <c r="SPA216" s="15"/>
      <c r="SPB216" s="15"/>
      <c r="SPC216" s="15"/>
      <c r="SPD216" s="15"/>
      <c r="SPE216" s="15"/>
      <c r="SPF216" s="15"/>
      <c r="SPG216" s="15"/>
      <c r="SPH216" s="15"/>
      <c r="SPI216" s="15"/>
      <c r="SPJ216" s="15"/>
      <c r="SPK216" s="15"/>
      <c r="SPL216" s="15"/>
      <c r="SPM216" s="15"/>
      <c r="SPN216" s="15"/>
      <c r="SPO216" s="15"/>
      <c r="SPP216" s="15"/>
      <c r="SPQ216" s="15"/>
      <c r="SPR216" s="15"/>
      <c r="SPS216" s="15"/>
      <c r="SPT216" s="15"/>
      <c r="SPU216" s="15"/>
      <c r="SPV216" s="15"/>
      <c r="SPW216" s="15"/>
      <c r="SPX216" s="15"/>
      <c r="SPY216" s="15"/>
      <c r="SPZ216" s="15"/>
      <c r="SQA216" s="15"/>
      <c r="SQB216" s="15"/>
      <c r="SQC216" s="15"/>
      <c r="SQD216" s="15"/>
      <c r="SQE216" s="15"/>
      <c r="SQF216" s="15"/>
      <c r="SQG216" s="15"/>
      <c r="SQH216" s="15"/>
      <c r="SQI216" s="15"/>
      <c r="SQJ216" s="15"/>
      <c r="SQK216" s="15"/>
      <c r="SQL216" s="15"/>
      <c r="SQM216" s="15"/>
      <c r="SQN216" s="15"/>
      <c r="SQO216" s="15"/>
      <c r="SQP216" s="15"/>
      <c r="SQQ216" s="15"/>
      <c r="SQR216" s="15"/>
      <c r="SQS216" s="15"/>
      <c r="SQT216" s="15"/>
      <c r="SQU216" s="15"/>
      <c r="SQV216" s="15"/>
      <c r="SQW216" s="15"/>
      <c r="SQX216" s="15"/>
      <c r="SQY216" s="15"/>
      <c r="SQZ216" s="15"/>
      <c r="SRA216" s="15"/>
      <c r="SRB216" s="15"/>
      <c r="SRC216" s="15"/>
      <c r="SRD216" s="15"/>
      <c r="SRE216" s="15"/>
      <c r="SRF216" s="15"/>
      <c r="SRG216" s="15"/>
      <c r="SRH216" s="15"/>
      <c r="SRI216" s="15"/>
      <c r="SRJ216" s="15"/>
      <c r="SRK216" s="15"/>
      <c r="SRL216" s="15"/>
      <c r="SRM216" s="15"/>
      <c r="SRN216" s="15"/>
      <c r="SRO216" s="15"/>
      <c r="SRP216" s="15"/>
      <c r="SRQ216" s="15"/>
      <c r="SRR216" s="15"/>
      <c r="SRS216" s="15"/>
      <c r="SRT216" s="15"/>
      <c r="SRU216" s="15"/>
      <c r="SRV216" s="15"/>
      <c r="SRW216" s="15"/>
      <c r="SRX216" s="15"/>
      <c r="SRY216" s="15"/>
      <c r="SRZ216" s="15"/>
      <c r="SSA216" s="15"/>
      <c r="SSB216" s="15"/>
      <c r="SSC216" s="15"/>
      <c r="SSD216" s="15"/>
      <c r="SSE216" s="15"/>
      <c r="SSF216" s="15"/>
      <c r="SSG216" s="15"/>
      <c r="SSH216" s="15"/>
      <c r="SSI216" s="15"/>
      <c r="SSJ216" s="15"/>
      <c r="SSK216" s="15"/>
      <c r="SSL216" s="15"/>
      <c r="SSM216" s="15"/>
      <c r="SSN216" s="15"/>
      <c r="SSO216" s="15"/>
      <c r="SSP216" s="15"/>
      <c r="SSQ216" s="15"/>
      <c r="SSR216" s="15"/>
      <c r="SSS216" s="15"/>
      <c r="SST216" s="15"/>
      <c r="SSU216" s="15"/>
      <c r="SSV216" s="15"/>
      <c r="SSW216" s="15"/>
      <c r="SSX216" s="15"/>
      <c r="SSY216" s="15"/>
      <c r="SSZ216" s="15"/>
      <c r="STA216" s="15"/>
      <c r="STB216" s="15"/>
      <c r="STC216" s="15"/>
      <c r="STD216" s="15"/>
      <c r="STE216" s="15"/>
      <c r="STF216" s="15"/>
      <c r="STG216" s="15"/>
      <c r="STH216" s="15"/>
      <c r="STI216" s="15"/>
      <c r="STJ216" s="15"/>
      <c r="STK216" s="15"/>
      <c r="STL216" s="15"/>
      <c r="STM216" s="15"/>
      <c r="STN216" s="15"/>
      <c r="STO216" s="15"/>
      <c r="STP216" s="15"/>
      <c r="STQ216" s="15"/>
      <c r="STR216" s="15"/>
      <c r="STS216" s="15"/>
      <c r="STT216" s="15"/>
      <c r="STU216" s="15"/>
      <c r="STV216" s="15"/>
      <c r="STW216" s="15"/>
      <c r="STX216" s="15"/>
      <c r="STY216" s="15"/>
      <c r="STZ216" s="15"/>
      <c r="SUA216" s="15"/>
      <c r="SUB216" s="15"/>
      <c r="SUC216" s="15"/>
      <c r="SUD216" s="15"/>
      <c r="SUE216" s="15"/>
      <c r="SUF216" s="15"/>
      <c r="SUG216" s="15"/>
      <c r="SUH216" s="15"/>
      <c r="SUI216" s="15"/>
      <c r="SUJ216" s="15"/>
      <c r="SUK216" s="15"/>
      <c r="SUL216" s="15"/>
      <c r="SUM216" s="15"/>
      <c r="SUN216" s="15"/>
      <c r="SUO216" s="15"/>
      <c r="SUP216" s="15"/>
      <c r="SUQ216" s="15"/>
      <c r="SUR216" s="15"/>
      <c r="SUS216" s="15"/>
      <c r="SUT216" s="15"/>
      <c r="SUU216" s="15"/>
      <c r="SUV216" s="15"/>
      <c r="SUW216" s="15"/>
      <c r="SUX216" s="15"/>
      <c r="SUY216" s="15"/>
      <c r="SUZ216" s="15"/>
      <c r="SVA216" s="15"/>
      <c r="SVB216" s="15"/>
      <c r="SVC216" s="15"/>
      <c r="SVD216" s="15"/>
      <c r="SVE216" s="15"/>
      <c r="SVF216" s="15"/>
      <c r="SVG216" s="15"/>
      <c r="SVH216" s="15"/>
      <c r="SVI216" s="15"/>
      <c r="SVJ216" s="15"/>
      <c r="SVK216" s="15"/>
      <c r="SVL216" s="15"/>
      <c r="SVM216" s="15"/>
      <c r="SVN216" s="15"/>
      <c r="SVO216" s="15"/>
      <c r="SVP216" s="15"/>
      <c r="SVQ216" s="15"/>
      <c r="SVR216" s="15"/>
      <c r="SVS216" s="15"/>
      <c r="SVT216" s="15"/>
      <c r="SVU216" s="15"/>
      <c r="SVV216" s="15"/>
      <c r="SVW216" s="15"/>
      <c r="SVX216" s="15"/>
      <c r="SVY216" s="15"/>
      <c r="SVZ216" s="15"/>
      <c r="SWA216" s="15"/>
      <c r="SWB216" s="15"/>
      <c r="SWC216" s="15"/>
      <c r="SWD216" s="15"/>
      <c r="SWE216" s="15"/>
      <c r="SWF216" s="15"/>
      <c r="SWG216" s="15"/>
      <c r="SWH216" s="15"/>
      <c r="SWI216" s="15"/>
      <c r="SWJ216" s="15"/>
      <c r="SWK216" s="15"/>
      <c r="SWL216" s="15"/>
      <c r="SWM216" s="15"/>
      <c r="SWN216" s="15"/>
      <c r="SWO216" s="15"/>
      <c r="SWP216" s="15"/>
      <c r="SWQ216" s="15"/>
      <c r="SWR216" s="15"/>
      <c r="SWS216" s="15"/>
      <c r="SWT216" s="15"/>
      <c r="SWU216" s="15"/>
      <c r="SWV216" s="15"/>
      <c r="SWW216" s="15"/>
      <c r="SWX216" s="15"/>
      <c r="SWY216" s="15"/>
      <c r="SWZ216" s="15"/>
      <c r="SXA216" s="15"/>
      <c r="SXB216" s="15"/>
      <c r="SXC216" s="15"/>
      <c r="SXD216" s="15"/>
      <c r="SXE216" s="15"/>
      <c r="SXF216" s="15"/>
      <c r="SXG216" s="15"/>
      <c r="SXH216" s="15"/>
      <c r="SXI216" s="15"/>
      <c r="SXJ216" s="15"/>
      <c r="SXK216" s="15"/>
      <c r="SXL216" s="15"/>
      <c r="SXM216" s="15"/>
      <c r="SXN216" s="15"/>
      <c r="SXO216" s="15"/>
      <c r="SXP216" s="15"/>
      <c r="SXQ216" s="15"/>
      <c r="SXR216" s="15"/>
      <c r="SXS216" s="15"/>
      <c r="SXT216" s="15"/>
      <c r="SXU216" s="15"/>
      <c r="SXV216" s="15"/>
      <c r="SXW216" s="15"/>
      <c r="SXX216" s="15"/>
      <c r="SXY216" s="15"/>
      <c r="SXZ216" s="15"/>
      <c r="SYA216" s="15"/>
      <c r="SYB216" s="15"/>
      <c r="SYC216" s="15"/>
      <c r="SYD216" s="15"/>
      <c r="SYE216" s="15"/>
      <c r="SYF216" s="15"/>
      <c r="SYG216" s="15"/>
      <c r="SYH216" s="15"/>
      <c r="SYI216" s="15"/>
      <c r="SYJ216" s="15"/>
      <c r="SYK216" s="15"/>
      <c r="SYL216" s="15"/>
      <c r="SYM216" s="15"/>
      <c r="SYN216" s="15"/>
      <c r="SYO216" s="15"/>
      <c r="SYP216" s="15"/>
      <c r="SYQ216" s="15"/>
      <c r="SYR216" s="15"/>
      <c r="SYS216" s="15"/>
      <c r="SYT216" s="15"/>
      <c r="SYU216" s="15"/>
      <c r="SYV216" s="15"/>
      <c r="SYW216" s="15"/>
      <c r="SYX216" s="15"/>
      <c r="SYY216" s="15"/>
      <c r="SYZ216" s="15"/>
      <c r="SZA216" s="15"/>
      <c r="SZB216" s="15"/>
      <c r="SZC216" s="15"/>
      <c r="SZD216" s="15"/>
      <c r="SZE216" s="15"/>
      <c r="SZF216" s="15"/>
      <c r="SZG216" s="15"/>
      <c r="SZH216" s="15"/>
      <c r="SZI216" s="15"/>
      <c r="SZJ216" s="15"/>
      <c r="SZK216" s="15"/>
      <c r="SZL216" s="15"/>
      <c r="SZM216" s="15"/>
      <c r="SZN216" s="15"/>
      <c r="SZO216" s="15"/>
      <c r="SZP216" s="15"/>
      <c r="SZQ216" s="15"/>
      <c r="SZR216" s="15"/>
      <c r="SZS216" s="15"/>
      <c r="SZT216" s="15"/>
      <c r="SZU216" s="15"/>
      <c r="SZV216" s="15"/>
      <c r="SZW216" s="15"/>
      <c r="SZX216" s="15"/>
      <c r="SZY216" s="15"/>
      <c r="SZZ216" s="15"/>
      <c r="TAA216" s="15"/>
      <c r="TAB216" s="15"/>
      <c r="TAC216" s="15"/>
      <c r="TAD216" s="15"/>
      <c r="TAE216" s="15"/>
      <c r="TAF216" s="15"/>
      <c r="TAG216" s="15"/>
      <c r="TAH216" s="15"/>
      <c r="TAI216" s="15"/>
      <c r="TAJ216" s="15"/>
      <c r="TAK216" s="15"/>
      <c r="TAL216" s="15"/>
      <c r="TAM216" s="15"/>
      <c r="TAN216" s="15"/>
      <c r="TAO216" s="15"/>
      <c r="TAP216" s="15"/>
      <c r="TAQ216" s="15"/>
      <c r="TAR216" s="15"/>
      <c r="TAS216" s="15"/>
      <c r="TAT216" s="15"/>
      <c r="TAU216" s="15"/>
      <c r="TAV216" s="15"/>
      <c r="TAW216" s="15"/>
      <c r="TAX216" s="15"/>
      <c r="TAY216" s="15"/>
      <c r="TAZ216" s="15"/>
      <c r="TBA216" s="15"/>
      <c r="TBB216" s="15"/>
      <c r="TBC216" s="15"/>
      <c r="TBD216" s="15"/>
      <c r="TBE216" s="15"/>
      <c r="TBF216" s="15"/>
      <c r="TBG216" s="15"/>
      <c r="TBH216" s="15"/>
      <c r="TBI216" s="15"/>
      <c r="TBJ216" s="15"/>
      <c r="TBK216" s="15"/>
      <c r="TBL216" s="15"/>
      <c r="TBM216" s="15"/>
      <c r="TBN216" s="15"/>
      <c r="TBO216" s="15"/>
      <c r="TBP216" s="15"/>
      <c r="TBQ216" s="15"/>
      <c r="TBR216" s="15"/>
      <c r="TBS216" s="15"/>
      <c r="TBT216" s="15"/>
      <c r="TBU216" s="15"/>
      <c r="TBV216" s="15"/>
      <c r="TBW216" s="15"/>
      <c r="TBX216" s="15"/>
      <c r="TBY216" s="15"/>
      <c r="TBZ216" s="15"/>
      <c r="TCA216" s="15"/>
      <c r="TCB216" s="15"/>
      <c r="TCC216" s="15"/>
      <c r="TCD216" s="15"/>
      <c r="TCE216" s="15"/>
      <c r="TCF216" s="15"/>
      <c r="TCG216" s="15"/>
      <c r="TCH216" s="15"/>
      <c r="TCI216" s="15"/>
      <c r="TCJ216" s="15"/>
      <c r="TCK216" s="15"/>
      <c r="TCL216" s="15"/>
      <c r="TCM216" s="15"/>
      <c r="TCN216" s="15"/>
      <c r="TCO216" s="15"/>
      <c r="TCP216" s="15"/>
      <c r="TCQ216" s="15"/>
      <c r="TCR216" s="15"/>
      <c r="TCS216" s="15"/>
      <c r="TCT216" s="15"/>
      <c r="TCU216" s="15"/>
      <c r="TCV216" s="15"/>
      <c r="TCW216" s="15"/>
      <c r="TCX216" s="15"/>
      <c r="TCY216" s="15"/>
      <c r="TCZ216" s="15"/>
      <c r="TDA216" s="15"/>
      <c r="TDB216" s="15"/>
      <c r="TDC216" s="15"/>
      <c r="TDD216" s="15"/>
      <c r="TDE216" s="15"/>
      <c r="TDF216" s="15"/>
      <c r="TDG216" s="15"/>
      <c r="TDH216" s="15"/>
      <c r="TDI216" s="15"/>
      <c r="TDJ216" s="15"/>
      <c r="TDK216" s="15"/>
      <c r="TDL216" s="15"/>
      <c r="TDM216" s="15"/>
      <c r="TDN216" s="15"/>
      <c r="TDO216" s="15"/>
      <c r="TDP216" s="15"/>
      <c r="TDQ216" s="15"/>
      <c r="TDR216" s="15"/>
      <c r="TDS216" s="15"/>
      <c r="TDT216" s="15"/>
      <c r="TDU216" s="15"/>
      <c r="TDV216" s="15"/>
      <c r="TDW216" s="15"/>
      <c r="TDX216" s="15"/>
      <c r="TDY216" s="15"/>
      <c r="TDZ216" s="15"/>
      <c r="TEA216" s="15"/>
      <c r="TEB216" s="15"/>
      <c r="TEC216" s="15"/>
      <c r="TED216" s="15"/>
      <c r="TEE216" s="15"/>
      <c r="TEF216" s="15"/>
      <c r="TEG216" s="15"/>
      <c r="TEH216" s="15"/>
      <c r="TEI216" s="15"/>
      <c r="TEJ216" s="15"/>
      <c r="TEK216" s="15"/>
      <c r="TEL216" s="15"/>
      <c r="TEM216" s="15"/>
      <c r="TEN216" s="15"/>
      <c r="TEO216" s="15"/>
      <c r="TEP216" s="15"/>
      <c r="TEQ216" s="15"/>
      <c r="TER216" s="15"/>
      <c r="TES216" s="15"/>
      <c r="TET216" s="15"/>
      <c r="TEU216" s="15"/>
      <c r="TEV216" s="15"/>
      <c r="TEW216" s="15"/>
      <c r="TEX216" s="15"/>
      <c r="TEY216" s="15"/>
      <c r="TEZ216" s="15"/>
      <c r="TFA216" s="15"/>
      <c r="TFB216" s="15"/>
      <c r="TFC216" s="15"/>
      <c r="TFD216" s="15"/>
      <c r="TFE216" s="15"/>
      <c r="TFF216" s="15"/>
      <c r="TFG216" s="15"/>
      <c r="TFH216" s="15"/>
      <c r="TFI216" s="15"/>
      <c r="TFJ216" s="15"/>
      <c r="TFK216" s="15"/>
      <c r="TFL216" s="15"/>
      <c r="TFM216" s="15"/>
      <c r="TFN216" s="15"/>
      <c r="TFO216" s="15"/>
      <c r="TFP216" s="15"/>
      <c r="TFQ216" s="15"/>
      <c r="TFR216" s="15"/>
      <c r="TFS216" s="15"/>
      <c r="TFT216" s="15"/>
      <c r="TFU216" s="15"/>
      <c r="TFV216" s="15"/>
      <c r="TFW216" s="15"/>
      <c r="TFX216" s="15"/>
      <c r="TFY216" s="15"/>
      <c r="TFZ216" s="15"/>
      <c r="TGA216" s="15"/>
      <c r="TGB216" s="15"/>
      <c r="TGC216" s="15"/>
      <c r="TGD216" s="15"/>
      <c r="TGE216" s="15"/>
      <c r="TGF216" s="15"/>
      <c r="TGG216" s="15"/>
      <c r="TGH216" s="15"/>
      <c r="TGI216" s="15"/>
      <c r="TGJ216" s="15"/>
      <c r="TGK216" s="15"/>
      <c r="TGL216" s="15"/>
      <c r="TGM216" s="15"/>
      <c r="TGN216" s="15"/>
      <c r="TGO216" s="15"/>
      <c r="TGP216" s="15"/>
      <c r="TGQ216" s="15"/>
      <c r="TGR216" s="15"/>
      <c r="TGS216" s="15"/>
      <c r="TGT216" s="15"/>
      <c r="TGU216" s="15"/>
      <c r="TGV216" s="15"/>
      <c r="TGW216" s="15"/>
      <c r="TGX216" s="15"/>
      <c r="TGY216" s="15"/>
      <c r="TGZ216" s="15"/>
      <c r="THA216" s="15"/>
      <c r="THB216" s="15"/>
      <c r="THC216" s="15"/>
      <c r="THD216" s="15"/>
      <c r="THE216" s="15"/>
      <c r="THF216" s="15"/>
      <c r="THG216" s="15"/>
      <c r="THH216" s="15"/>
      <c r="THI216" s="15"/>
      <c r="THJ216" s="15"/>
      <c r="THK216" s="15"/>
      <c r="THL216" s="15"/>
      <c r="THM216" s="15"/>
      <c r="THN216" s="15"/>
      <c r="THO216" s="15"/>
      <c r="THP216" s="15"/>
      <c r="THQ216" s="15"/>
      <c r="THR216" s="15"/>
      <c r="THS216" s="15"/>
      <c r="THT216" s="15"/>
      <c r="THU216" s="15"/>
      <c r="THV216" s="15"/>
      <c r="THW216" s="15"/>
      <c r="THX216" s="15"/>
      <c r="THY216" s="15"/>
      <c r="THZ216" s="15"/>
      <c r="TIA216" s="15"/>
      <c r="TIB216" s="15"/>
      <c r="TIC216" s="15"/>
      <c r="TID216" s="15"/>
      <c r="TIE216" s="15"/>
      <c r="TIF216" s="15"/>
      <c r="TIG216" s="15"/>
      <c r="TIH216" s="15"/>
      <c r="TII216" s="15"/>
      <c r="TIJ216" s="15"/>
      <c r="TIK216" s="15"/>
      <c r="TIL216" s="15"/>
      <c r="TIM216" s="15"/>
      <c r="TIN216" s="15"/>
      <c r="TIO216" s="15"/>
      <c r="TIP216" s="15"/>
      <c r="TIQ216" s="15"/>
      <c r="TIR216" s="15"/>
      <c r="TIS216" s="15"/>
      <c r="TIT216" s="15"/>
      <c r="TIU216" s="15"/>
      <c r="TIV216" s="15"/>
      <c r="TIW216" s="15"/>
      <c r="TIX216" s="15"/>
      <c r="TIY216" s="15"/>
      <c r="TIZ216" s="15"/>
      <c r="TJA216" s="15"/>
      <c r="TJB216" s="15"/>
      <c r="TJC216" s="15"/>
      <c r="TJD216" s="15"/>
      <c r="TJE216" s="15"/>
      <c r="TJF216" s="15"/>
      <c r="TJG216" s="15"/>
      <c r="TJH216" s="15"/>
      <c r="TJI216" s="15"/>
      <c r="TJJ216" s="15"/>
      <c r="TJK216" s="15"/>
      <c r="TJL216" s="15"/>
      <c r="TJM216" s="15"/>
      <c r="TJN216" s="15"/>
      <c r="TJO216" s="15"/>
      <c r="TJP216" s="15"/>
      <c r="TJQ216" s="15"/>
      <c r="TJR216" s="15"/>
      <c r="TJS216" s="15"/>
      <c r="TJT216" s="15"/>
      <c r="TJU216" s="15"/>
      <c r="TJV216" s="15"/>
      <c r="TJW216" s="15"/>
      <c r="TJX216" s="15"/>
      <c r="TJY216" s="15"/>
      <c r="TJZ216" s="15"/>
      <c r="TKA216" s="15"/>
      <c r="TKB216" s="15"/>
      <c r="TKC216" s="15"/>
      <c r="TKD216" s="15"/>
      <c r="TKE216" s="15"/>
      <c r="TKF216" s="15"/>
      <c r="TKG216" s="15"/>
      <c r="TKH216" s="15"/>
      <c r="TKI216" s="15"/>
      <c r="TKJ216" s="15"/>
      <c r="TKK216" s="15"/>
      <c r="TKL216" s="15"/>
      <c r="TKM216" s="15"/>
      <c r="TKN216" s="15"/>
      <c r="TKO216" s="15"/>
      <c r="TKP216" s="15"/>
      <c r="TKQ216" s="15"/>
      <c r="TKR216" s="15"/>
      <c r="TKS216" s="15"/>
      <c r="TKT216" s="15"/>
      <c r="TKU216" s="15"/>
      <c r="TKV216" s="15"/>
      <c r="TKW216" s="15"/>
      <c r="TKX216" s="15"/>
      <c r="TKY216" s="15"/>
      <c r="TKZ216" s="15"/>
      <c r="TLA216" s="15"/>
      <c r="TLB216" s="15"/>
      <c r="TLC216" s="15"/>
      <c r="TLD216" s="15"/>
      <c r="TLE216" s="15"/>
      <c r="TLF216" s="15"/>
      <c r="TLG216" s="15"/>
      <c r="TLH216" s="15"/>
      <c r="TLI216" s="15"/>
      <c r="TLJ216" s="15"/>
      <c r="TLK216" s="15"/>
      <c r="TLL216" s="15"/>
      <c r="TLM216" s="15"/>
      <c r="TLN216" s="15"/>
      <c r="TLO216" s="15"/>
      <c r="TLP216" s="15"/>
      <c r="TLQ216" s="15"/>
      <c r="TLR216" s="15"/>
      <c r="TLS216" s="15"/>
      <c r="TLT216" s="15"/>
      <c r="TLU216" s="15"/>
      <c r="TLV216" s="15"/>
      <c r="TLW216" s="15"/>
      <c r="TLX216" s="15"/>
      <c r="TLY216" s="15"/>
      <c r="TLZ216" s="15"/>
      <c r="TMA216" s="15"/>
      <c r="TMB216" s="15"/>
      <c r="TMC216" s="15"/>
      <c r="TMD216" s="15"/>
      <c r="TME216" s="15"/>
      <c r="TMF216" s="15"/>
      <c r="TMG216" s="15"/>
      <c r="TMH216" s="15"/>
      <c r="TMI216" s="15"/>
      <c r="TMJ216" s="15"/>
      <c r="TMK216" s="15"/>
      <c r="TML216" s="15"/>
      <c r="TMM216" s="15"/>
      <c r="TMN216" s="15"/>
      <c r="TMO216" s="15"/>
      <c r="TMP216" s="15"/>
      <c r="TMQ216" s="15"/>
      <c r="TMR216" s="15"/>
      <c r="TMS216" s="15"/>
      <c r="TMT216" s="15"/>
      <c r="TMU216" s="15"/>
      <c r="TMV216" s="15"/>
      <c r="TMW216" s="15"/>
      <c r="TMX216" s="15"/>
      <c r="TMY216" s="15"/>
      <c r="TMZ216" s="15"/>
      <c r="TNA216" s="15"/>
      <c r="TNB216" s="15"/>
      <c r="TNC216" s="15"/>
      <c r="TND216" s="15"/>
      <c r="TNE216" s="15"/>
      <c r="TNF216" s="15"/>
      <c r="TNG216" s="15"/>
      <c r="TNH216" s="15"/>
      <c r="TNI216" s="15"/>
      <c r="TNJ216" s="15"/>
      <c r="TNK216" s="15"/>
      <c r="TNL216" s="15"/>
      <c r="TNM216" s="15"/>
      <c r="TNN216" s="15"/>
      <c r="TNO216" s="15"/>
      <c r="TNP216" s="15"/>
      <c r="TNQ216" s="15"/>
      <c r="TNR216" s="15"/>
      <c r="TNS216" s="15"/>
      <c r="TNT216" s="15"/>
      <c r="TNU216" s="15"/>
      <c r="TNV216" s="15"/>
      <c r="TNW216" s="15"/>
      <c r="TNX216" s="15"/>
      <c r="TNY216" s="15"/>
      <c r="TNZ216" s="15"/>
      <c r="TOA216" s="15"/>
      <c r="TOB216" s="15"/>
      <c r="TOC216" s="15"/>
      <c r="TOD216" s="15"/>
      <c r="TOE216" s="15"/>
      <c r="TOF216" s="15"/>
      <c r="TOG216" s="15"/>
      <c r="TOH216" s="15"/>
      <c r="TOI216" s="15"/>
      <c r="TOJ216" s="15"/>
      <c r="TOK216" s="15"/>
      <c r="TOL216" s="15"/>
      <c r="TOM216" s="15"/>
      <c r="TON216" s="15"/>
      <c r="TOO216" s="15"/>
      <c r="TOP216" s="15"/>
      <c r="TOQ216" s="15"/>
      <c r="TOR216" s="15"/>
      <c r="TOS216" s="15"/>
      <c r="TOT216" s="15"/>
      <c r="TOU216" s="15"/>
      <c r="TOV216" s="15"/>
      <c r="TOW216" s="15"/>
      <c r="TOX216" s="15"/>
      <c r="TOY216" s="15"/>
      <c r="TOZ216" s="15"/>
      <c r="TPA216" s="15"/>
      <c r="TPB216" s="15"/>
      <c r="TPC216" s="15"/>
      <c r="TPD216" s="15"/>
      <c r="TPE216" s="15"/>
      <c r="TPF216" s="15"/>
      <c r="TPG216" s="15"/>
      <c r="TPH216" s="15"/>
      <c r="TPI216" s="15"/>
      <c r="TPJ216" s="15"/>
      <c r="TPK216" s="15"/>
      <c r="TPL216" s="15"/>
      <c r="TPM216" s="15"/>
      <c r="TPN216" s="15"/>
      <c r="TPO216" s="15"/>
      <c r="TPP216" s="15"/>
      <c r="TPQ216" s="15"/>
      <c r="TPR216" s="15"/>
      <c r="TPS216" s="15"/>
      <c r="TPT216" s="15"/>
      <c r="TPU216" s="15"/>
      <c r="TPV216" s="15"/>
      <c r="TPW216" s="15"/>
      <c r="TPX216" s="15"/>
      <c r="TPY216" s="15"/>
      <c r="TPZ216" s="15"/>
      <c r="TQA216" s="15"/>
      <c r="TQB216" s="15"/>
      <c r="TQC216" s="15"/>
      <c r="TQD216" s="15"/>
      <c r="TQE216" s="15"/>
      <c r="TQF216" s="15"/>
      <c r="TQG216" s="15"/>
      <c r="TQH216" s="15"/>
      <c r="TQI216" s="15"/>
      <c r="TQJ216" s="15"/>
      <c r="TQK216" s="15"/>
      <c r="TQL216" s="15"/>
      <c r="TQM216" s="15"/>
      <c r="TQN216" s="15"/>
      <c r="TQO216" s="15"/>
      <c r="TQP216" s="15"/>
      <c r="TQQ216" s="15"/>
      <c r="TQR216" s="15"/>
      <c r="TQS216" s="15"/>
      <c r="TQT216" s="15"/>
      <c r="TQU216" s="15"/>
      <c r="TQV216" s="15"/>
      <c r="TQW216" s="15"/>
      <c r="TQX216" s="15"/>
      <c r="TQY216" s="15"/>
      <c r="TQZ216" s="15"/>
      <c r="TRA216" s="15"/>
      <c r="TRB216" s="15"/>
      <c r="TRC216" s="15"/>
      <c r="TRD216" s="15"/>
      <c r="TRE216" s="15"/>
      <c r="TRF216" s="15"/>
      <c r="TRG216" s="15"/>
      <c r="TRH216" s="15"/>
      <c r="TRI216" s="15"/>
      <c r="TRJ216" s="15"/>
      <c r="TRK216" s="15"/>
      <c r="TRL216" s="15"/>
      <c r="TRM216" s="15"/>
      <c r="TRN216" s="15"/>
      <c r="TRO216" s="15"/>
      <c r="TRP216" s="15"/>
      <c r="TRQ216" s="15"/>
      <c r="TRR216" s="15"/>
      <c r="TRS216" s="15"/>
      <c r="TRT216" s="15"/>
      <c r="TRU216" s="15"/>
      <c r="TRV216" s="15"/>
      <c r="TRW216" s="15"/>
      <c r="TRX216" s="15"/>
      <c r="TRY216" s="15"/>
      <c r="TRZ216" s="15"/>
      <c r="TSA216" s="15"/>
      <c r="TSB216" s="15"/>
      <c r="TSC216" s="15"/>
      <c r="TSD216" s="15"/>
      <c r="TSE216" s="15"/>
      <c r="TSF216" s="15"/>
      <c r="TSG216" s="15"/>
      <c r="TSH216" s="15"/>
      <c r="TSI216" s="15"/>
      <c r="TSJ216" s="15"/>
      <c r="TSK216" s="15"/>
      <c r="TSL216" s="15"/>
      <c r="TSM216" s="15"/>
      <c r="TSN216" s="15"/>
      <c r="TSO216" s="15"/>
      <c r="TSP216" s="15"/>
      <c r="TSQ216" s="15"/>
      <c r="TSR216" s="15"/>
      <c r="TSS216" s="15"/>
      <c r="TST216" s="15"/>
      <c r="TSU216" s="15"/>
      <c r="TSV216" s="15"/>
      <c r="TSW216" s="15"/>
      <c r="TSX216" s="15"/>
      <c r="TSY216" s="15"/>
      <c r="TSZ216" s="15"/>
      <c r="TTA216" s="15"/>
      <c r="TTB216" s="15"/>
      <c r="TTC216" s="15"/>
      <c r="TTD216" s="15"/>
      <c r="TTE216" s="15"/>
      <c r="TTF216" s="15"/>
      <c r="TTG216" s="15"/>
      <c r="TTH216" s="15"/>
      <c r="TTI216" s="15"/>
      <c r="TTJ216" s="15"/>
      <c r="TTK216" s="15"/>
      <c r="TTL216" s="15"/>
      <c r="TTM216" s="15"/>
      <c r="TTN216" s="15"/>
      <c r="TTO216" s="15"/>
      <c r="TTP216" s="15"/>
      <c r="TTQ216" s="15"/>
      <c r="TTR216" s="15"/>
      <c r="TTS216" s="15"/>
      <c r="TTT216" s="15"/>
      <c r="TTU216" s="15"/>
      <c r="TTV216" s="15"/>
      <c r="TTW216" s="15"/>
      <c r="TTX216" s="15"/>
      <c r="TTY216" s="15"/>
      <c r="TTZ216" s="15"/>
      <c r="TUA216" s="15"/>
      <c r="TUB216" s="15"/>
      <c r="TUC216" s="15"/>
      <c r="TUD216" s="15"/>
      <c r="TUE216" s="15"/>
      <c r="TUF216" s="15"/>
      <c r="TUG216" s="15"/>
      <c r="TUH216" s="15"/>
      <c r="TUI216" s="15"/>
      <c r="TUJ216" s="15"/>
      <c r="TUK216" s="15"/>
      <c r="TUL216" s="15"/>
      <c r="TUM216" s="15"/>
      <c r="TUN216" s="15"/>
      <c r="TUO216" s="15"/>
      <c r="TUP216" s="15"/>
      <c r="TUQ216" s="15"/>
      <c r="TUR216" s="15"/>
      <c r="TUS216" s="15"/>
      <c r="TUT216" s="15"/>
      <c r="TUU216" s="15"/>
      <c r="TUV216" s="15"/>
      <c r="TUW216" s="15"/>
      <c r="TUX216" s="15"/>
      <c r="TUY216" s="15"/>
      <c r="TUZ216" s="15"/>
      <c r="TVA216" s="15"/>
      <c r="TVB216" s="15"/>
      <c r="TVC216" s="15"/>
      <c r="TVD216" s="15"/>
      <c r="TVE216" s="15"/>
      <c r="TVF216" s="15"/>
      <c r="TVG216" s="15"/>
      <c r="TVH216" s="15"/>
      <c r="TVI216" s="15"/>
      <c r="TVJ216" s="15"/>
      <c r="TVK216" s="15"/>
      <c r="TVL216" s="15"/>
      <c r="TVM216" s="15"/>
      <c r="TVN216" s="15"/>
      <c r="TVO216" s="15"/>
      <c r="TVP216" s="15"/>
      <c r="TVQ216" s="15"/>
      <c r="TVR216" s="15"/>
      <c r="TVS216" s="15"/>
      <c r="TVT216" s="15"/>
      <c r="TVU216" s="15"/>
      <c r="TVV216" s="15"/>
      <c r="TVW216" s="15"/>
      <c r="TVX216" s="15"/>
      <c r="TVY216" s="15"/>
      <c r="TVZ216" s="15"/>
      <c r="TWA216" s="15"/>
      <c r="TWB216" s="15"/>
      <c r="TWC216" s="15"/>
      <c r="TWD216" s="15"/>
      <c r="TWE216" s="15"/>
      <c r="TWF216" s="15"/>
      <c r="TWG216" s="15"/>
      <c r="TWH216" s="15"/>
      <c r="TWI216" s="15"/>
      <c r="TWJ216" s="15"/>
      <c r="TWK216" s="15"/>
      <c r="TWL216" s="15"/>
      <c r="TWM216" s="15"/>
      <c r="TWN216" s="15"/>
      <c r="TWO216" s="15"/>
      <c r="TWP216" s="15"/>
      <c r="TWQ216" s="15"/>
      <c r="TWR216" s="15"/>
      <c r="TWS216" s="15"/>
      <c r="TWT216" s="15"/>
      <c r="TWU216" s="15"/>
      <c r="TWV216" s="15"/>
      <c r="TWW216" s="15"/>
      <c r="TWX216" s="15"/>
      <c r="TWY216" s="15"/>
      <c r="TWZ216" s="15"/>
      <c r="TXA216" s="15"/>
      <c r="TXB216" s="15"/>
      <c r="TXC216" s="15"/>
      <c r="TXD216" s="15"/>
      <c r="TXE216" s="15"/>
      <c r="TXF216" s="15"/>
      <c r="TXG216" s="15"/>
      <c r="TXH216" s="15"/>
      <c r="TXI216" s="15"/>
      <c r="TXJ216" s="15"/>
      <c r="TXK216" s="15"/>
      <c r="TXL216" s="15"/>
      <c r="TXM216" s="15"/>
      <c r="TXN216" s="15"/>
      <c r="TXO216" s="15"/>
      <c r="TXP216" s="15"/>
      <c r="TXQ216" s="15"/>
      <c r="TXR216" s="15"/>
      <c r="TXS216" s="15"/>
      <c r="TXT216" s="15"/>
      <c r="TXU216" s="15"/>
      <c r="TXV216" s="15"/>
      <c r="TXW216" s="15"/>
      <c r="TXX216" s="15"/>
      <c r="TXY216" s="15"/>
      <c r="TXZ216" s="15"/>
      <c r="TYA216" s="15"/>
      <c r="TYB216" s="15"/>
      <c r="TYC216" s="15"/>
      <c r="TYD216" s="15"/>
      <c r="TYE216" s="15"/>
      <c r="TYF216" s="15"/>
      <c r="TYG216" s="15"/>
      <c r="TYH216" s="15"/>
      <c r="TYI216" s="15"/>
      <c r="TYJ216" s="15"/>
      <c r="TYK216" s="15"/>
      <c r="TYL216" s="15"/>
      <c r="TYM216" s="15"/>
      <c r="TYN216" s="15"/>
      <c r="TYO216" s="15"/>
      <c r="TYP216" s="15"/>
      <c r="TYQ216" s="15"/>
      <c r="TYR216" s="15"/>
      <c r="TYS216" s="15"/>
      <c r="TYT216" s="15"/>
      <c r="TYU216" s="15"/>
      <c r="TYV216" s="15"/>
      <c r="TYW216" s="15"/>
      <c r="TYX216" s="15"/>
      <c r="TYY216" s="15"/>
      <c r="TYZ216" s="15"/>
      <c r="TZA216" s="15"/>
      <c r="TZB216" s="15"/>
      <c r="TZC216" s="15"/>
      <c r="TZD216" s="15"/>
      <c r="TZE216" s="15"/>
      <c r="TZF216" s="15"/>
      <c r="TZG216" s="15"/>
      <c r="TZH216" s="15"/>
      <c r="TZI216" s="15"/>
      <c r="TZJ216" s="15"/>
      <c r="TZK216" s="15"/>
      <c r="TZL216" s="15"/>
      <c r="TZM216" s="15"/>
      <c r="TZN216" s="15"/>
      <c r="TZO216" s="15"/>
      <c r="TZP216" s="15"/>
      <c r="TZQ216" s="15"/>
      <c r="TZR216" s="15"/>
      <c r="TZS216" s="15"/>
      <c r="TZT216" s="15"/>
      <c r="TZU216" s="15"/>
      <c r="TZV216" s="15"/>
      <c r="TZW216" s="15"/>
      <c r="TZX216" s="15"/>
      <c r="TZY216" s="15"/>
      <c r="TZZ216" s="15"/>
      <c r="UAA216" s="15"/>
      <c r="UAB216" s="15"/>
      <c r="UAC216" s="15"/>
      <c r="UAD216" s="15"/>
      <c r="UAE216" s="15"/>
      <c r="UAF216" s="15"/>
      <c r="UAG216" s="15"/>
      <c r="UAH216" s="15"/>
      <c r="UAI216" s="15"/>
      <c r="UAJ216" s="15"/>
      <c r="UAK216" s="15"/>
      <c r="UAL216" s="15"/>
      <c r="UAM216" s="15"/>
      <c r="UAN216" s="15"/>
      <c r="UAO216" s="15"/>
      <c r="UAP216" s="15"/>
      <c r="UAQ216" s="15"/>
      <c r="UAR216" s="15"/>
      <c r="UAS216" s="15"/>
      <c r="UAT216" s="15"/>
      <c r="UAU216" s="15"/>
      <c r="UAV216" s="15"/>
      <c r="UAW216" s="15"/>
      <c r="UAX216" s="15"/>
      <c r="UAY216" s="15"/>
      <c r="UAZ216" s="15"/>
      <c r="UBA216" s="15"/>
      <c r="UBB216" s="15"/>
      <c r="UBC216" s="15"/>
      <c r="UBD216" s="15"/>
      <c r="UBE216" s="15"/>
      <c r="UBF216" s="15"/>
      <c r="UBG216" s="15"/>
      <c r="UBH216" s="15"/>
      <c r="UBI216" s="15"/>
      <c r="UBJ216" s="15"/>
      <c r="UBK216" s="15"/>
      <c r="UBL216" s="15"/>
      <c r="UBM216" s="15"/>
      <c r="UBN216" s="15"/>
      <c r="UBO216" s="15"/>
      <c r="UBP216" s="15"/>
      <c r="UBQ216" s="15"/>
      <c r="UBR216" s="15"/>
      <c r="UBS216" s="15"/>
      <c r="UBT216" s="15"/>
      <c r="UBU216" s="15"/>
      <c r="UBV216" s="15"/>
      <c r="UBW216" s="15"/>
      <c r="UBX216" s="15"/>
      <c r="UBY216" s="15"/>
      <c r="UBZ216" s="15"/>
      <c r="UCA216" s="15"/>
      <c r="UCB216" s="15"/>
      <c r="UCC216" s="15"/>
      <c r="UCD216" s="15"/>
      <c r="UCE216" s="15"/>
      <c r="UCF216" s="15"/>
      <c r="UCG216" s="15"/>
      <c r="UCH216" s="15"/>
      <c r="UCI216" s="15"/>
      <c r="UCJ216" s="15"/>
      <c r="UCK216" s="15"/>
      <c r="UCL216" s="15"/>
      <c r="UCM216" s="15"/>
      <c r="UCN216" s="15"/>
      <c r="UCO216" s="15"/>
      <c r="UCP216" s="15"/>
      <c r="UCQ216" s="15"/>
      <c r="UCR216" s="15"/>
      <c r="UCS216" s="15"/>
      <c r="UCT216" s="15"/>
      <c r="UCU216" s="15"/>
      <c r="UCV216" s="15"/>
      <c r="UCW216" s="15"/>
      <c r="UCX216" s="15"/>
      <c r="UCY216" s="15"/>
      <c r="UCZ216" s="15"/>
      <c r="UDA216" s="15"/>
      <c r="UDB216" s="15"/>
      <c r="UDC216" s="15"/>
      <c r="UDD216" s="15"/>
      <c r="UDE216" s="15"/>
      <c r="UDF216" s="15"/>
      <c r="UDG216" s="15"/>
      <c r="UDH216" s="15"/>
      <c r="UDI216" s="15"/>
      <c r="UDJ216" s="15"/>
      <c r="UDK216" s="15"/>
      <c r="UDL216" s="15"/>
      <c r="UDM216" s="15"/>
      <c r="UDN216" s="15"/>
      <c r="UDO216" s="15"/>
      <c r="UDP216" s="15"/>
      <c r="UDQ216" s="15"/>
      <c r="UDR216" s="15"/>
      <c r="UDS216" s="15"/>
      <c r="UDT216" s="15"/>
      <c r="UDU216" s="15"/>
      <c r="UDV216" s="15"/>
      <c r="UDW216" s="15"/>
      <c r="UDX216" s="15"/>
      <c r="UDY216" s="15"/>
      <c r="UDZ216" s="15"/>
      <c r="UEA216" s="15"/>
      <c r="UEB216" s="15"/>
      <c r="UEC216" s="15"/>
      <c r="UED216" s="15"/>
      <c r="UEE216" s="15"/>
      <c r="UEF216" s="15"/>
      <c r="UEG216" s="15"/>
      <c r="UEH216" s="15"/>
      <c r="UEI216" s="15"/>
      <c r="UEJ216" s="15"/>
      <c r="UEK216" s="15"/>
      <c r="UEL216" s="15"/>
      <c r="UEM216" s="15"/>
      <c r="UEN216" s="15"/>
      <c r="UEO216" s="15"/>
      <c r="UEP216" s="15"/>
      <c r="UEQ216" s="15"/>
      <c r="UER216" s="15"/>
      <c r="UES216" s="15"/>
      <c r="UET216" s="15"/>
      <c r="UEU216" s="15"/>
      <c r="UEV216" s="15"/>
      <c r="UEW216" s="15"/>
      <c r="UEX216" s="15"/>
      <c r="UEY216" s="15"/>
      <c r="UEZ216" s="15"/>
      <c r="UFA216" s="15"/>
      <c r="UFB216" s="15"/>
      <c r="UFC216" s="15"/>
      <c r="UFD216" s="15"/>
      <c r="UFE216" s="15"/>
      <c r="UFF216" s="15"/>
      <c r="UFG216" s="15"/>
      <c r="UFH216" s="15"/>
      <c r="UFI216" s="15"/>
      <c r="UFJ216" s="15"/>
      <c r="UFK216" s="15"/>
      <c r="UFL216" s="15"/>
      <c r="UFM216" s="15"/>
      <c r="UFN216" s="15"/>
      <c r="UFO216" s="15"/>
      <c r="UFP216" s="15"/>
      <c r="UFQ216" s="15"/>
      <c r="UFR216" s="15"/>
      <c r="UFS216" s="15"/>
      <c r="UFT216" s="15"/>
      <c r="UFU216" s="15"/>
      <c r="UFV216" s="15"/>
      <c r="UFW216" s="15"/>
      <c r="UFX216" s="15"/>
      <c r="UFY216" s="15"/>
      <c r="UFZ216" s="15"/>
      <c r="UGA216" s="15"/>
      <c r="UGB216" s="15"/>
      <c r="UGC216" s="15"/>
      <c r="UGD216" s="15"/>
      <c r="UGE216" s="15"/>
      <c r="UGF216" s="15"/>
      <c r="UGG216" s="15"/>
      <c r="UGH216" s="15"/>
      <c r="UGI216" s="15"/>
      <c r="UGJ216" s="15"/>
      <c r="UGK216" s="15"/>
      <c r="UGL216" s="15"/>
      <c r="UGM216" s="15"/>
      <c r="UGN216" s="15"/>
      <c r="UGO216" s="15"/>
      <c r="UGP216" s="15"/>
      <c r="UGQ216" s="15"/>
      <c r="UGR216" s="15"/>
      <c r="UGS216" s="15"/>
      <c r="UGT216" s="15"/>
      <c r="UGU216" s="15"/>
      <c r="UGV216" s="15"/>
      <c r="UGW216" s="15"/>
      <c r="UGX216" s="15"/>
      <c r="UGY216" s="15"/>
      <c r="UGZ216" s="15"/>
      <c r="UHA216" s="15"/>
      <c r="UHB216" s="15"/>
      <c r="UHC216" s="15"/>
      <c r="UHD216" s="15"/>
      <c r="UHE216" s="15"/>
      <c r="UHF216" s="15"/>
      <c r="UHG216" s="15"/>
      <c r="UHH216" s="15"/>
      <c r="UHI216" s="15"/>
      <c r="UHJ216" s="15"/>
      <c r="UHK216" s="15"/>
      <c r="UHL216" s="15"/>
      <c r="UHM216" s="15"/>
      <c r="UHN216" s="15"/>
      <c r="UHO216" s="15"/>
      <c r="UHP216" s="15"/>
      <c r="UHQ216" s="15"/>
      <c r="UHR216" s="15"/>
      <c r="UHS216" s="15"/>
      <c r="UHT216" s="15"/>
      <c r="UHU216" s="15"/>
      <c r="UHV216" s="15"/>
      <c r="UHW216" s="15"/>
      <c r="UHX216" s="15"/>
      <c r="UHY216" s="15"/>
      <c r="UHZ216" s="15"/>
      <c r="UIA216" s="15"/>
      <c r="UIB216" s="15"/>
      <c r="UIC216" s="15"/>
      <c r="UID216" s="15"/>
      <c r="UIE216" s="15"/>
      <c r="UIF216" s="15"/>
      <c r="UIG216" s="15"/>
      <c r="UIH216" s="15"/>
      <c r="UII216" s="15"/>
      <c r="UIJ216" s="15"/>
      <c r="UIK216" s="15"/>
      <c r="UIL216" s="15"/>
      <c r="UIM216" s="15"/>
      <c r="UIN216" s="15"/>
      <c r="UIO216" s="15"/>
      <c r="UIP216" s="15"/>
      <c r="UIQ216" s="15"/>
      <c r="UIR216" s="15"/>
      <c r="UIS216" s="15"/>
      <c r="UIT216" s="15"/>
      <c r="UIU216" s="15"/>
      <c r="UIV216" s="15"/>
      <c r="UIW216" s="15"/>
      <c r="UIX216" s="15"/>
      <c r="UIY216" s="15"/>
      <c r="UIZ216" s="15"/>
      <c r="UJA216" s="15"/>
      <c r="UJB216" s="15"/>
      <c r="UJC216" s="15"/>
      <c r="UJD216" s="15"/>
      <c r="UJE216" s="15"/>
      <c r="UJF216" s="15"/>
      <c r="UJG216" s="15"/>
      <c r="UJH216" s="15"/>
      <c r="UJI216" s="15"/>
      <c r="UJJ216" s="15"/>
      <c r="UJK216" s="15"/>
      <c r="UJL216" s="15"/>
      <c r="UJM216" s="15"/>
      <c r="UJN216" s="15"/>
      <c r="UJO216" s="15"/>
      <c r="UJP216" s="15"/>
      <c r="UJQ216" s="15"/>
      <c r="UJR216" s="15"/>
      <c r="UJS216" s="15"/>
      <c r="UJT216" s="15"/>
      <c r="UJU216" s="15"/>
      <c r="UJV216" s="15"/>
      <c r="UJW216" s="15"/>
      <c r="UJX216" s="15"/>
      <c r="UJY216" s="15"/>
      <c r="UJZ216" s="15"/>
      <c r="UKA216" s="15"/>
      <c r="UKB216" s="15"/>
      <c r="UKC216" s="15"/>
      <c r="UKD216" s="15"/>
      <c r="UKE216" s="15"/>
      <c r="UKF216" s="15"/>
      <c r="UKG216" s="15"/>
      <c r="UKH216" s="15"/>
      <c r="UKI216" s="15"/>
      <c r="UKJ216" s="15"/>
      <c r="UKK216" s="15"/>
      <c r="UKL216" s="15"/>
      <c r="UKM216" s="15"/>
      <c r="UKN216" s="15"/>
      <c r="UKO216" s="15"/>
      <c r="UKP216" s="15"/>
      <c r="UKQ216" s="15"/>
      <c r="UKR216" s="15"/>
      <c r="UKS216" s="15"/>
      <c r="UKT216" s="15"/>
      <c r="UKU216" s="15"/>
      <c r="UKV216" s="15"/>
      <c r="UKW216" s="15"/>
      <c r="UKX216" s="15"/>
      <c r="UKY216" s="15"/>
      <c r="UKZ216" s="15"/>
      <c r="ULA216" s="15"/>
      <c r="ULB216" s="15"/>
      <c r="ULC216" s="15"/>
      <c r="ULD216" s="15"/>
      <c r="ULE216" s="15"/>
      <c r="ULF216" s="15"/>
      <c r="ULG216" s="15"/>
      <c r="ULH216" s="15"/>
      <c r="ULI216" s="15"/>
      <c r="ULJ216" s="15"/>
      <c r="ULK216" s="15"/>
      <c r="ULL216" s="15"/>
      <c r="ULM216" s="15"/>
      <c r="ULN216" s="15"/>
      <c r="ULO216" s="15"/>
      <c r="ULP216" s="15"/>
      <c r="ULQ216" s="15"/>
      <c r="ULR216" s="15"/>
      <c r="ULS216" s="15"/>
      <c r="ULT216" s="15"/>
      <c r="ULU216" s="15"/>
      <c r="ULV216" s="15"/>
      <c r="ULW216" s="15"/>
      <c r="ULX216" s="15"/>
      <c r="ULY216" s="15"/>
      <c r="ULZ216" s="15"/>
      <c r="UMA216" s="15"/>
      <c r="UMB216" s="15"/>
      <c r="UMC216" s="15"/>
      <c r="UMD216" s="15"/>
      <c r="UME216" s="15"/>
      <c r="UMF216" s="15"/>
      <c r="UMG216" s="15"/>
      <c r="UMH216" s="15"/>
      <c r="UMI216" s="15"/>
      <c r="UMJ216" s="15"/>
      <c r="UMK216" s="15"/>
      <c r="UML216" s="15"/>
      <c r="UMM216" s="15"/>
      <c r="UMN216" s="15"/>
      <c r="UMO216" s="15"/>
      <c r="UMP216" s="15"/>
      <c r="UMQ216" s="15"/>
      <c r="UMR216" s="15"/>
      <c r="UMS216" s="15"/>
      <c r="UMT216" s="15"/>
      <c r="UMU216" s="15"/>
      <c r="UMV216" s="15"/>
      <c r="UMW216" s="15"/>
      <c r="UMX216" s="15"/>
      <c r="UMY216" s="15"/>
      <c r="UMZ216" s="15"/>
      <c r="UNA216" s="15"/>
      <c r="UNB216" s="15"/>
      <c r="UNC216" s="15"/>
      <c r="UND216" s="15"/>
      <c r="UNE216" s="15"/>
      <c r="UNF216" s="15"/>
      <c r="UNG216" s="15"/>
      <c r="UNH216" s="15"/>
      <c r="UNI216" s="15"/>
      <c r="UNJ216" s="15"/>
      <c r="UNK216" s="15"/>
      <c r="UNL216" s="15"/>
      <c r="UNM216" s="15"/>
      <c r="UNN216" s="15"/>
      <c r="UNO216" s="15"/>
      <c r="UNP216" s="15"/>
      <c r="UNQ216" s="15"/>
      <c r="UNR216" s="15"/>
      <c r="UNS216" s="15"/>
      <c r="UNT216" s="15"/>
      <c r="UNU216" s="15"/>
      <c r="UNV216" s="15"/>
      <c r="UNW216" s="15"/>
      <c r="UNX216" s="15"/>
      <c r="UNY216" s="15"/>
      <c r="UNZ216" s="15"/>
      <c r="UOA216" s="15"/>
      <c r="UOB216" s="15"/>
      <c r="UOC216" s="15"/>
      <c r="UOD216" s="15"/>
      <c r="UOE216" s="15"/>
      <c r="UOF216" s="15"/>
      <c r="UOG216" s="15"/>
      <c r="UOH216" s="15"/>
      <c r="UOI216" s="15"/>
      <c r="UOJ216" s="15"/>
      <c r="UOK216" s="15"/>
      <c r="UOL216" s="15"/>
      <c r="UOM216" s="15"/>
      <c r="UON216" s="15"/>
      <c r="UOO216" s="15"/>
      <c r="UOP216" s="15"/>
      <c r="UOQ216" s="15"/>
      <c r="UOR216" s="15"/>
      <c r="UOS216" s="15"/>
      <c r="UOT216" s="15"/>
      <c r="UOU216" s="15"/>
      <c r="UOV216" s="15"/>
      <c r="UOW216" s="15"/>
      <c r="UOX216" s="15"/>
      <c r="UOY216" s="15"/>
      <c r="UOZ216" s="15"/>
      <c r="UPA216" s="15"/>
      <c r="UPB216" s="15"/>
      <c r="UPC216" s="15"/>
      <c r="UPD216" s="15"/>
      <c r="UPE216" s="15"/>
      <c r="UPF216" s="15"/>
      <c r="UPG216" s="15"/>
      <c r="UPH216" s="15"/>
      <c r="UPI216" s="15"/>
      <c r="UPJ216" s="15"/>
      <c r="UPK216" s="15"/>
      <c r="UPL216" s="15"/>
      <c r="UPM216" s="15"/>
      <c r="UPN216" s="15"/>
      <c r="UPO216" s="15"/>
      <c r="UPP216" s="15"/>
      <c r="UPQ216" s="15"/>
      <c r="UPR216" s="15"/>
      <c r="UPS216" s="15"/>
      <c r="UPT216" s="15"/>
      <c r="UPU216" s="15"/>
      <c r="UPV216" s="15"/>
      <c r="UPW216" s="15"/>
      <c r="UPX216" s="15"/>
      <c r="UPY216" s="15"/>
      <c r="UPZ216" s="15"/>
      <c r="UQA216" s="15"/>
      <c r="UQB216" s="15"/>
      <c r="UQC216" s="15"/>
      <c r="UQD216" s="15"/>
      <c r="UQE216" s="15"/>
      <c r="UQF216" s="15"/>
      <c r="UQG216" s="15"/>
      <c r="UQH216" s="15"/>
      <c r="UQI216" s="15"/>
      <c r="UQJ216" s="15"/>
      <c r="UQK216" s="15"/>
      <c r="UQL216" s="15"/>
      <c r="UQM216" s="15"/>
      <c r="UQN216" s="15"/>
      <c r="UQO216" s="15"/>
      <c r="UQP216" s="15"/>
      <c r="UQQ216" s="15"/>
      <c r="UQR216" s="15"/>
      <c r="UQS216" s="15"/>
      <c r="UQT216" s="15"/>
      <c r="UQU216" s="15"/>
      <c r="UQV216" s="15"/>
      <c r="UQW216" s="15"/>
      <c r="UQX216" s="15"/>
      <c r="UQY216" s="15"/>
      <c r="UQZ216" s="15"/>
      <c r="URA216" s="15"/>
      <c r="URB216" s="15"/>
      <c r="URC216" s="15"/>
      <c r="URD216" s="15"/>
      <c r="URE216" s="15"/>
      <c r="URF216" s="15"/>
      <c r="URG216" s="15"/>
      <c r="URH216" s="15"/>
      <c r="URI216" s="15"/>
      <c r="URJ216" s="15"/>
      <c r="URK216" s="15"/>
      <c r="URL216" s="15"/>
      <c r="URM216" s="15"/>
      <c r="URN216" s="15"/>
      <c r="URO216" s="15"/>
      <c r="URP216" s="15"/>
      <c r="URQ216" s="15"/>
      <c r="URR216" s="15"/>
      <c r="URS216" s="15"/>
      <c r="URT216" s="15"/>
      <c r="URU216" s="15"/>
      <c r="URV216" s="15"/>
      <c r="URW216" s="15"/>
      <c r="URX216" s="15"/>
      <c r="URY216" s="15"/>
      <c r="URZ216" s="15"/>
      <c r="USA216" s="15"/>
      <c r="USB216" s="15"/>
      <c r="USC216" s="15"/>
      <c r="USD216" s="15"/>
      <c r="USE216" s="15"/>
      <c r="USF216" s="15"/>
      <c r="USG216" s="15"/>
      <c r="USH216" s="15"/>
      <c r="USI216" s="15"/>
      <c r="USJ216" s="15"/>
      <c r="USK216" s="15"/>
      <c r="USL216" s="15"/>
      <c r="USM216" s="15"/>
      <c r="USN216" s="15"/>
      <c r="USO216" s="15"/>
      <c r="USP216" s="15"/>
      <c r="USQ216" s="15"/>
      <c r="USR216" s="15"/>
      <c r="USS216" s="15"/>
      <c r="UST216" s="15"/>
      <c r="USU216" s="15"/>
      <c r="USV216" s="15"/>
      <c r="USW216" s="15"/>
      <c r="USX216" s="15"/>
      <c r="USY216" s="15"/>
      <c r="USZ216" s="15"/>
      <c r="UTA216" s="15"/>
      <c r="UTB216" s="15"/>
      <c r="UTC216" s="15"/>
      <c r="UTD216" s="15"/>
      <c r="UTE216" s="15"/>
      <c r="UTF216" s="15"/>
      <c r="UTG216" s="15"/>
      <c r="UTH216" s="15"/>
      <c r="UTI216" s="15"/>
      <c r="UTJ216" s="15"/>
      <c r="UTK216" s="15"/>
      <c r="UTL216" s="15"/>
      <c r="UTM216" s="15"/>
      <c r="UTN216" s="15"/>
      <c r="UTO216" s="15"/>
      <c r="UTP216" s="15"/>
      <c r="UTQ216" s="15"/>
      <c r="UTR216" s="15"/>
      <c r="UTS216" s="15"/>
      <c r="UTT216" s="15"/>
      <c r="UTU216" s="15"/>
      <c r="UTV216" s="15"/>
      <c r="UTW216" s="15"/>
      <c r="UTX216" s="15"/>
      <c r="UTY216" s="15"/>
      <c r="UTZ216" s="15"/>
      <c r="UUA216" s="15"/>
      <c r="UUB216" s="15"/>
      <c r="UUC216" s="15"/>
      <c r="UUD216" s="15"/>
      <c r="UUE216" s="15"/>
      <c r="UUF216" s="15"/>
      <c r="UUG216" s="15"/>
      <c r="UUH216" s="15"/>
      <c r="UUI216" s="15"/>
      <c r="UUJ216" s="15"/>
      <c r="UUK216" s="15"/>
      <c r="UUL216" s="15"/>
      <c r="UUM216" s="15"/>
      <c r="UUN216" s="15"/>
      <c r="UUO216" s="15"/>
      <c r="UUP216" s="15"/>
      <c r="UUQ216" s="15"/>
      <c r="UUR216" s="15"/>
      <c r="UUS216" s="15"/>
      <c r="UUT216" s="15"/>
      <c r="UUU216" s="15"/>
      <c r="UUV216" s="15"/>
      <c r="UUW216" s="15"/>
      <c r="UUX216" s="15"/>
      <c r="UUY216" s="15"/>
      <c r="UUZ216" s="15"/>
      <c r="UVA216" s="15"/>
      <c r="UVB216" s="15"/>
      <c r="UVC216" s="15"/>
      <c r="UVD216" s="15"/>
      <c r="UVE216" s="15"/>
      <c r="UVF216" s="15"/>
      <c r="UVG216" s="15"/>
      <c r="UVH216" s="15"/>
      <c r="UVI216" s="15"/>
      <c r="UVJ216" s="15"/>
      <c r="UVK216" s="15"/>
      <c r="UVL216" s="15"/>
      <c r="UVM216" s="15"/>
      <c r="UVN216" s="15"/>
      <c r="UVO216" s="15"/>
      <c r="UVP216" s="15"/>
      <c r="UVQ216" s="15"/>
      <c r="UVR216" s="15"/>
      <c r="UVS216" s="15"/>
      <c r="UVT216" s="15"/>
      <c r="UVU216" s="15"/>
      <c r="UVV216" s="15"/>
      <c r="UVW216" s="15"/>
      <c r="UVX216" s="15"/>
      <c r="UVY216" s="15"/>
      <c r="UVZ216" s="15"/>
      <c r="UWA216" s="15"/>
      <c r="UWB216" s="15"/>
      <c r="UWC216" s="15"/>
      <c r="UWD216" s="15"/>
      <c r="UWE216" s="15"/>
      <c r="UWF216" s="15"/>
      <c r="UWG216" s="15"/>
      <c r="UWH216" s="15"/>
      <c r="UWI216" s="15"/>
      <c r="UWJ216" s="15"/>
      <c r="UWK216" s="15"/>
      <c r="UWL216" s="15"/>
      <c r="UWM216" s="15"/>
      <c r="UWN216" s="15"/>
      <c r="UWO216" s="15"/>
      <c r="UWP216" s="15"/>
      <c r="UWQ216" s="15"/>
      <c r="UWR216" s="15"/>
      <c r="UWS216" s="15"/>
      <c r="UWT216" s="15"/>
      <c r="UWU216" s="15"/>
      <c r="UWV216" s="15"/>
      <c r="UWW216" s="15"/>
      <c r="UWX216" s="15"/>
      <c r="UWY216" s="15"/>
      <c r="UWZ216" s="15"/>
      <c r="UXA216" s="15"/>
      <c r="UXB216" s="15"/>
      <c r="UXC216" s="15"/>
      <c r="UXD216" s="15"/>
      <c r="UXE216" s="15"/>
      <c r="UXF216" s="15"/>
      <c r="UXG216" s="15"/>
      <c r="UXH216" s="15"/>
      <c r="UXI216" s="15"/>
      <c r="UXJ216" s="15"/>
      <c r="UXK216" s="15"/>
      <c r="UXL216" s="15"/>
      <c r="UXM216" s="15"/>
      <c r="UXN216" s="15"/>
      <c r="UXO216" s="15"/>
      <c r="UXP216" s="15"/>
      <c r="UXQ216" s="15"/>
      <c r="UXR216" s="15"/>
      <c r="UXS216" s="15"/>
      <c r="UXT216" s="15"/>
      <c r="UXU216" s="15"/>
      <c r="UXV216" s="15"/>
      <c r="UXW216" s="15"/>
      <c r="UXX216" s="15"/>
      <c r="UXY216" s="15"/>
      <c r="UXZ216" s="15"/>
      <c r="UYA216" s="15"/>
      <c r="UYB216" s="15"/>
      <c r="UYC216" s="15"/>
      <c r="UYD216" s="15"/>
      <c r="UYE216" s="15"/>
      <c r="UYF216" s="15"/>
      <c r="UYG216" s="15"/>
      <c r="UYH216" s="15"/>
      <c r="UYI216" s="15"/>
      <c r="UYJ216" s="15"/>
      <c r="UYK216" s="15"/>
      <c r="UYL216" s="15"/>
      <c r="UYM216" s="15"/>
      <c r="UYN216" s="15"/>
      <c r="UYO216" s="15"/>
      <c r="UYP216" s="15"/>
      <c r="UYQ216" s="15"/>
      <c r="UYR216" s="15"/>
      <c r="UYS216" s="15"/>
      <c r="UYT216" s="15"/>
      <c r="UYU216" s="15"/>
      <c r="UYV216" s="15"/>
      <c r="UYW216" s="15"/>
      <c r="UYX216" s="15"/>
      <c r="UYY216" s="15"/>
      <c r="UYZ216" s="15"/>
      <c r="UZA216" s="15"/>
      <c r="UZB216" s="15"/>
      <c r="UZC216" s="15"/>
      <c r="UZD216" s="15"/>
      <c r="UZE216" s="15"/>
      <c r="UZF216" s="15"/>
      <c r="UZG216" s="15"/>
      <c r="UZH216" s="15"/>
      <c r="UZI216" s="15"/>
      <c r="UZJ216" s="15"/>
      <c r="UZK216" s="15"/>
      <c r="UZL216" s="15"/>
      <c r="UZM216" s="15"/>
      <c r="UZN216" s="15"/>
      <c r="UZO216" s="15"/>
      <c r="UZP216" s="15"/>
      <c r="UZQ216" s="15"/>
      <c r="UZR216" s="15"/>
      <c r="UZS216" s="15"/>
      <c r="UZT216" s="15"/>
      <c r="UZU216" s="15"/>
      <c r="UZV216" s="15"/>
      <c r="UZW216" s="15"/>
      <c r="UZX216" s="15"/>
      <c r="UZY216" s="15"/>
      <c r="UZZ216" s="15"/>
      <c r="VAA216" s="15"/>
      <c r="VAB216" s="15"/>
      <c r="VAC216" s="15"/>
      <c r="VAD216" s="15"/>
      <c r="VAE216" s="15"/>
      <c r="VAF216" s="15"/>
      <c r="VAG216" s="15"/>
      <c r="VAH216" s="15"/>
      <c r="VAI216" s="15"/>
      <c r="VAJ216" s="15"/>
      <c r="VAK216" s="15"/>
      <c r="VAL216" s="15"/>
      <c r="VAM216" s="15"/>
      <c r="VAN216" s="15"/>
      <c r="VAO216" s="15"/>
      <c r="VAP216" s="15"/>
      <c r="VAQ216" s="15"/>
      <c r="VAR216" s="15"/>
      <c r="VAS216" s="15"/>
      <c r="VAT216" s="15"/>
      <c r="VAU216" s="15"/>
      <c r="VAV216" s="15"/>
      <c r="VAW216" s="15"/>
      <c r="VAX216" s="15"/>
      <c r="VAY216" s="15"/>
      <c r="VAZ216" s="15"/>
      <c r="VBA216" s="15"/>
      <c r="VBB216" s="15"/>
      <c r="VBC216" s="15"/>
      <c r="VBD216" s="15"/>
      <c r="VBE216" s="15"/>
      <c r="VBF216" s="15"/>
      <c r="VBG216" s="15"/>
      <c r="VBH216" s="15"/>
      <c r="VBI216" s="15"/>
      <c r="VBJ216" s="15"/>
      <c r="VBK216" s="15"/>
      <c r="VBL216" s="15"/>
      <c r="VBM216" s="15"/>
      <c r="VBN216" s="15"/>
      <c r="VBO216" s="15"/>
      <c r="VBP216" s="15"/>
      <c r="VBQ216" s="15"/>
      <c r="VBR216" s="15"/>
      <c r="VBS216" s="15"/>
      <c r="VBT216" s="15"/>
      <c r="VBU216" s="15"/>
      <c r="VBV216" s="15"/>
      <c r="VBW216" s="15"/>
      <c r="VBX216" s="15"/>
      <c r="VBY216" s="15"/>
      <c r="VBZ216" s="15"/>
      <c r="VCA216" s="15"/>
      <c r="VCB216" s="15"/>
      <c r="VCC216" s="15"/>
      <c r="VCD216" s="15"/>
      <c r="VCE216" s="15"/>
      <c r="VCF216" s="15"/>
      <c r="VCG216" s="15"/>
      <c r="VCH216" s="15"/>
      <c r="VCI216" s="15"/>
      <c r="VCJ216" s="15"/>
      <c r="VCK216" s="15"/>
      <c r="VCL216" s="15"/>
      <c r="VCM216" s="15"/>
      <c r="VCN216" s="15"/>
      <c r="VCO216" s="15"/>
      <c r="VCP216" s="15"/>
      <c r="VCQ216" s="15"/>
      <c r="VCR216" s="15"/>
      <c r="VCS216" s="15"/>
      <c r="VCT216" s="15"/>
      <c r="VCU216" s="15"/>
      <c r="VCV216" s="15"/>
      <c r="VCW216" s="15"/>
      <c r="VCX216" s="15"/>
      <c r="VCY216" s="15"/>
      <c r="VCZ216" s="15"/>
      <c r="VDA216" s="15"/>
      <c r="VDB216" s="15"/>
      <c r="VDC216" s="15"/>
      <c r="VDD216" s="15"/>
      <c r="VDE216" s="15"/>
      <c r="VDF216" s="15"/>
      <c r="VDG216" s="15"/>
      <c r="VDH216" s="15"/>
      <c r="VDI216" s="15"/>
      <c r="VDJ216" s="15"/>
      <c r="VDK216" s="15"/>
      <c r="VDL216" s="15"/>
      <c r="VDM216" s="15"/>
      <c r="VDN216" s="15"/>
      <c r="VDO216" s="15"/>
      <c r="VDP216" s="15"/>
      <c r="VDQ216" s="15"/>
      <c r="VDR216" s="15"/>
      <c r="VDS216" s="15"/>
      <c r="VDT216" s="15"/>
      <c r="VDU216" s="15"/>
      <c r="VDV216" s="15"/>
      <c r="VDW216" s="15"/>
      <c r="VDX216" s="15"/>
      <c r="VDY216" s="15"/>
      <c r="VDZ216" s="15"/>
      <c r="VEA216" s="15"/>
      <c r="VEB216" s="15"/>
      <c r="VEC216" s="15"/>
      <c r="VED216" s="15"/>
      <c r="VEE216" s="15"/>
      <c r="VEF216" s="15"/>
      <c r="VEG216" s="15"/>
      <c r="VEH216" s="15"/>
      <c r="VEI216" s="15"/>
      <c r="VEJ216" s="15"/>
      <c r="VEK216" s="15"/>
      <c r="VEL216" s="15"/>
      <c r="VEM216" s="15"/>
      <c r="VEN216" s="15"/>
      <c r="VEO216" s="15"/>
      <c r="VEP216" s="15"/>
      <c r="VEQ216" s="15"/>
      <c r="VER216" s="15"/>
      <c r="VES216" s="15"/>
      <c r="VET216" s="15"/>
      <c r="VEU216" s="15"/>
      <c r="VEV216" s="15"/>
      <c r="VEW216" s="15"/>
      <c r="VEX216" s="15"/>
      <c r="VEY216" s="15"/>
      <c r="VEZ216" s="15"/>
      <c r="VFA216" s="15"/>
      <c r="VFB216" s="15"/>
      <c r="VFC216" s="15"/>
      <c r="VFD216" s="15"/>
      <c r="VFE216" s="15"/>
      <c r="VFF216" s="15"/>
      <c r="VFG216" s="15"/>
      <c r="VFH216" s="15"/>
      <c r="VFI216" s="15"/>
      <c r="VFJ216" s="15"/>
      <c r="VFK216" s="15"/>
      <c r="VFL216" s="15"/>
      <c r="VFM216" s="15"/>
      <c r="VFN216" s="15"/>
      <c r="VFO216" s="15"/>
      <c r="VFP216" s="15"/>
      <c r="VFQ216" s="15"/>
      <c r="VFR216" s="15"/>
      <c r="VFS216" s="15"/>
      <c r="VFT216" s="15"/>
      <c r="VFU216" s="15"/>
      <c r="VFV216" s="15"/>
      <c r="VFW216" s="15"/>
      <c r="VFX216" s="15"/>
      <c r="VFY216" s="15"/>
      <c r="VFZ216" s="15"/>
      <c r="VGA216" s="15"/>
      <c r="VGB216" s="15"/>
      <c r="VGC216" s="15"/>
      <c r="VGD216" s="15"/>
      <c r="VGE216" s="15"/>
      <c r="VGF216" s="15"/>
      <c r="VGG216" s="15"/>
      <c r="VGH216" s="15"/>
      <c r="VGI216" s="15"/>
      <c r="VGJ216" s="15"/>
      <c r="VGK216" s="15"/>
      <c r="VGL216" s="15"/>
      <c r="VGM216" s="15"/>
      <c r="VGN216" s="15"/>
      <c r="VGO216" s="15"/>
      <c r="VGP216" s="15"/>
      <c r="VGQ216" s="15"/>
      <c r="VGR216" s="15"/>
      <c r="VGS216" s="15"/>
      <c r="VGT216" s="15"/>
      <c r="VGU216" s="15"/>
      <c r="VGV216" s="15"/>
      <c r="VGW216" s="15"/>
      <c r="VGX216" s="15"/>
      <c r="VGY216" s="15"/>
      <c r="VGZ216" s="15"/>
      <c r="VHA216" s="15"/>
      <c r="VHB216" s="15"/>
      <c r="VHC216" s="15"/>
      <c r="VHD216" s="15"/>
      <c r="VHE216" s="15"/>
      <c r="VHF216" s="15"/>
      <c r="VHG216" s="15"/>
      <c r="VHH216" s="15"/>
      <c r="VHI216" s="15"/>
      <c r="VHJ216" s="15"/>
      <c r="VHK216" s="15"/>
      <c r="VHL216" s="15"/>
      <c r="VHM216" s="15"/>
      <c r="VHN216" s="15"/>
      <c r="VHO216" s="15"/>
      <c r="VHP216" s="15"/>
      <c r="VHQ216" s="15"/>
      <c r="VHR216" s="15"/>
      <c r="VHS216" s="15"/>
      <c r="VHT216" s="15"/>
      <c r="VHU216" s="15"/>
      <c r="VHV216" s="15"/>
      <c r="VHW216" s="15"/>
      <c r="VHX216" s="15"/>
      <c r="VHY216" s="15"/>
      <c r="VHZ216" s="15"/>
      <c r="VIA216" s="15"/>
      <c r="VIB216" s="15"/>
      <c r="VIC216" s="15"/>
      <c r="VID216" s="15"/>
      <c r="VIE216" s="15"/>
      <c r="VIF216" s="15"/>
      <c r="VIG216" s="15"/>
      <c r="VIH216" s="15"/>
      <c r="VII216" s="15"/>
      <c r="VIJ216" s="15"/>
      <c r="VIK216" s="15"/>
      <c r="VIL216" s="15"/>
      <c r="VIM216" s="15"/>
      <c r="VIN216" s="15"/>
      <c r="VIO216" s="15"/>
      <c r="VIP216" s="15"/>
      <c r="VIQ216" s="15"/>
      <c r="VIR216" s="15"/>
      <c r="VIS216" s="15"/>
      <c r="VIT216" s="15"/>
      <c r="VIU216" s="15"/>
      <c r="VIV216" s="15"/>
      <c r="VIW216" s="15"/>
      <c r="VIX216" s="15"/>
      <c r="VIY216" s="15"/>
      <c r="VIZ216" s="15"/>
      <c r="VJA216" s="15"/>
      <c r="VJB216" s="15"/>
      <c r="VJC216" s="15"/>
      <c r="VJD216" s="15"/>
      <c r="VJE216" s="15"/>
      <c r="VJF216" s="15"/>
      <c r="VJG216" s="15"/>
      <c r="VJH216" s="15"/>
      <c r="VJI216" s="15"/>
      <c r="VJJ216" s="15"/>
      <c r="VJK216" s="15"/>
      <c r="VJL216" s="15"/>
      <c r="VJM216" s="15"/>
      <c r="VJN216" s="15"/>
      <c r="VJO216" s="15"/>
      <c r="VJP216" s="15"/>
      <c r="VJQ216" s="15"/>
      <c r="VJR216" s="15"/>
      <c r="VJS216" s="15"/>
      <c r="VJT216" s="15"/>
      <c r="VJU216" s="15"/>
      <c r="VJV216" s="15"/>
      <c r="VJW216" s="15"/>
      <c r="VJX216" s="15"/>
      <c r="VJY216" s="15"/>
      <c r="VJZ216" s="15"/>
      <c r="VKA216" s="15"/>
      <c r="VKB216" s="15"/>
      <c r="VKC216" s="15"/>
      <c r="VKD216" s="15"/>
      <c r="VKE216" s="15"/>
      <c r="VKF216" s="15"/>
      <c r="VKG216" s="15"/>
      <c r="VKH216" s="15"/>
      <c r="VKI216" s="15"/>
      <c r="VKJ216" s="15"/>
      <c r="VKK216" s="15"/>
      <c r="VKL216" s="15"/>
      <c r="VKM216" s="15"/>
      <c r="VKN216" s="15"/>
      <c r="VKO216" s="15"/>
      <c r="VKP216" s="15"/>
      <c r="VKQ216" s="15"/>
      <c r="VKR216" s="15"/>
      <c r="VKS216" s="15"/>
      <c r="VKT216" s="15"/>
      <c r="VKU216" s="15"/>
      <c r="VKV216" s="15"/>
      <c r="VKW216" s="15"/>
      <c r="VKX216" s="15"/>
      <c r="VKY216" s="15"/>
      <c r="VKZ216" s="15"/>
      <c r="VLA216" s="15"/>
      <c r="VLB216" s="15"/>
      <c r="VLC216" s="15"/>
      <c r="VLD216" s="15"/>
      <c r="VLE216" s="15"/>
      <c r="VLF216" s="15"/>
      <c r="VLG216" s="15"/>
      <c r="VLH216" s="15"/>
      <c r="VLI216" s="15"/>
      <c r="VLJ216" s="15"/>
      <c r="VLK216" s="15"/>
      <c r="VLL216" s="15"/>
      <c r="VLM216" s="15"/>
      <c r="VLN216" s="15"/>
      <c r="VLO216" s="15"/>
      <c r="VLP216" s="15"/>
      <c r="VLQ216" s="15"/>
      <c r="VLR216" s="15"/>
      <c r="VLS216" s="15"/>
      <c r="VLT216" s="15"/>
      <c r="VLU216" s="15"/>
      <c r="VLV216" s="15"/>
      <c r="VLW216" s="15"/>
      <c r="VLX216" s="15"/>
      <c r="VLY216" s="15"/>
      <c r="VLZ216" s="15"/>
      <c r="VMA216" s="15"/>
      <c r="VMB216" s="15"/>
      <c r="VMC216" s="15"/>
      <c r="VMD216" s="15"/>
      <c r="VME216" s="15"/>
      <c r="VMF216" s="15"/>
      <c r="VMG216" s="15"/>
      <c r="VMH216" s="15"/>
      <c r="VMI216" s="15"/>
      <c r="VMJ216" s="15"/>
      <c r="VMK216" s="15"/>
      <c r="VML216" s="15"/>
      <c r="VMM216" s="15"/>
      <c r="VMN216" s="15"/>
      <c r="VMO216" s="15"/>
      <c r="VMP216" s="15"/>
      <c r="VMQ216" s="15"/>
      <c r="VMR216" s="15"/>
      <c r="VMS216" s="15"/>
      <c r="VMT216" s="15"/>
      <c r="VMU216" s="15"/>
      <c r="VMV216" s="15"/>
      <c r="VMW216" s="15"/>
      <c r="VMX216" s="15"/>
      <c r="VMY216" s="15"/>
      <c r="VMZ216" s="15"/>
      <c r="VNA216" s="15"/>
      <c r="VNB216" s="15"/>
      <c r="VNC216" s="15"/>
      <c r="VND216" s="15"/>
      <c r="VNE216" s="15"/>
      <c r="VNF216" s="15"/>
      <c r="VNG216" s="15"/>
      <c r="VNH216" s="15"/>
      <c r="VNI216" s="15"/>
      <c r="VNJ216" s="15"/>
      <c r="VNK216" s="15"/>
      <c r="VNL216" s="15"/>
      <c r="VNM216" s="15"/>
      <c r="VNN216" s="15"/>
      <c r="VNO216" s="15"/>
      <c r="VNP216" s="15"/>
      <c r="VNQ216" s="15"/>
      <c r="VNR216" s="15"/>
      <c r="VNS216" s="15"/>
      <c r="VNT216" s="15"/>
      <c r="VNU216" s="15"/>
      <c r="VNV216" s="15"/>
      <c r="VNW216" s="15"/>
      <c r="VNX216" s="15"/>
      <c r="VNY216" s="15"/>
      <c r="VNZ216" s="15"/>
      <c r="VOA216" s="15"/>
      <c r="VOB216" s="15"/>
      <c r="VOC216" s="15"/>
      <c r="VOD216" s="15"/>
      <c r="VOE216" s="15"/>
      <c r="VOF216" s="15"/>
      <c r="VOG216" s="15"/>
      <c r="VOH216" s="15"/>
      <c r="VOI216" s="15"/>
      <c r="VOJ216" s="15"/>
      <c r="VOK216" s="15"/>
      <c r="VOL216" s="15"/>
      <c r="VOM216" s="15"/>
      <c r="VON216" s="15"/>
      <c r="VOO216" s="15"/>
      <c r="VOP216" s="15"/>
      <c r="VOQ216" s="15"/>
      <c r="VOR216" s="15"/>
      <c r="VOS216" s="15"/>
      <c r="VOT216" s="15"/>
      <c r="VOU216" s="15"/>
      <c r="VOV216" s="15"/>
      <c r="VOW216" s="15"/>
      <c r="VOX216" s="15"/>
      <c r="VOY216" s="15"/>
      <c r="VOZ216" s="15"/>
      <c r="VPA216" s="15"/>
      <c r="VPB216" s="15"/>
      <c r="VPC216" s="15"/>
      <c r="VPD216" s="15"/>
      <c r="VPE216" s="15"/>
      <c r="VPF216" s="15"/>
      <c r="VPG216" s="15"/>
      <c r="VPH216" s="15"/>
      <c r="VPI216" s="15"/>
      <c r="VPJ216" s="15"/>
      <c r="VPK216" s="15"/>
      <c r="VPL216" s="15"/>
      <c r="VPM216" s="15"/>
      <c r="VPN216" s="15"/>
      <c r="VPO216" s="15"/>
      <c r="VPP216" s="15"/>
      <c r="VPQ216" s="15"/>
      <c r="VPR216" s="15"/>
      <c r="VPS216" s="15"/>
      <c r="VPT216" s="15"/>
      <c r="VPU216" s="15"/>
      <c r="VPV216" s="15"/>
      <c r="VPW216" s="15"/>
      <c r="VPX216" s="15"/>
      <c r="VPY216" s="15"/>
      <c r="VPZ216" s="15"/>
      <c r="VQA216" s="15"/>
      <c r="VQB216" s="15"/>
      <c r="VQC216" s="15"/>
      <c r="VQD216" s="15"/>
      <c r="VQE216" s="15"/>
      <c r="VQF216" s="15"/>
      <c r="VQG216" s="15"/>
      <c r="VQH216" s="15"/>
      <c r="VQI216" s="15"/>
      <c r="VQJ216" s="15"/>
      <c r="VQK216" s="15"/>
      <c r="VQL216" s="15"/>
      <c r="VQM216" s="15"/>
      <c r="VQN216" s="15"/>
      <c r="VQO216" s="15"/>
      <c r="VQP216" s="15"/>
      <c r="VQQ216" s="15"/>
      <c r="VQR216" s="15"/>
      <c r="VQS216" s="15"/>
      <c r="VQT216" s="15"/>
      <c r="VQU216" s="15"/>
      <c r="VQV216" s="15"/>
      <c r="VQW216" s="15"/>
      <c r="VQX216" s="15"/>
      <c r="VQY216" s="15"/>
      <c r="VQZ216" s="15"/>
      <c r="VRA216" s="15"/>
      <c r="VRB216" s="15"/>
      <c r="VRC216" s="15"/>
      <c r="VRD216" s="15"/>
      <c r="VRE216" s="15"/>
      <c r="VRF216" s="15"/>
      <c r="VRG216" s="15"/>
      <c r="VRH216" s="15"/>
      <c r="VRI216" s="15"/>
      <c r="VRJ216" s="15"/>
      <c r="VRK216" s="15"/>
      <c r="VRL216" s="15"/>
      <c r="VRM216" s="15"/>
      <c r="VRN216" s="15"/>
      <c r="VRO216" s="15"/>
      <c r="VRP216" s="15"/>
      <c r="VRQ216" s="15"/>
      <c r="VRR216" s="15"/>
      <c r="VRS216" s="15"/>
      <c r="VRT216" s="15"/>
      <c r="VRU216" s="15"/>
      <c r="VRV216" s="15"/>
      <c r="VRW216" s="15"/>
      <c r="VRX216" s="15"/>
      <c r="VRY216" s="15"/>
      <c r="VRZ216" s="15"/>
      <c r="VSA216" s="15"/>
      <c r="VSB216" s="15"/>
      <c r="VSC216" s="15"/>
      <c r="VSD216" s="15"/>
      <c r="VSE216" s="15"/>
      <c r="VSF216" s="15"/>
      <c r="VSG216" s="15"/>
      <c r="VSH216" s="15"/>
      <c r="VSI216" s="15"/>
      <c r="VSJ216" s="15"/>
      <c r="VSK216" s="15"/>
      <c r="VSL216" s="15"/>
      <c r="VSM216" s="15"/>
      <c r="VSN216" s="15"/>
      <c r="VSO216" s="15"/>
      <c r="VSP216" s="15"/>
      <c r="VSQ216" s="15"/>
      <c r="VSR216" s="15"/>
      <c r="VSS216" s="15"/>
      <c r="VST216" s="15"/>
      <c r="VSU216" s="15"/>
      <c r="VSV216" s="15"/>
      <c r="VSW216" s="15"/>
      <c r="VSX216" s="15"/>
      <c r="VSY216" s="15"/>
      <c r="VSZ216" s="15"/>
      <c r="VTA216" s="15"/>
      <c r="VTB216" s="15"/>
      <c r="VTC216" s="15"/>
      <c r="VTD216" s="15"/>
      <c r="VTE216" s="15"/>
      <c r="VTF216" s="15"/>
      <c r="VTG216" s="15"/>
      <c r="VTH216" s="15"/>
      <c r="VTI216" s="15"/>
      <c r="VTJ216" s="15"/>
      <c r="VTK216" s="15"/>
      <c r="VTL216" s="15"/>
      <c r="VTM216" s="15"/>
      <c r="VTN216" s="15"/>
      <c r="VTO216" s="15"/>
      <c r="VTP216" s="15"/>
      <c r="VTQ216" s="15"/>
      <c r="VTR216" s="15"/>
      <c r="VTS216" s="15"/>
      <c r="VTT216" s="15"/>
      <c r="VTU216" s="15"/>
      <c r="VTV216" s="15"/>
      <c r="VTW216" s="15"/>
      <c r="VTX216" s="15"/>
      <c r="VTY216" s="15"/>
      <c r="VTZ216" s="15"/>
      <c r="VUA216" s="15"/>
      <c r="VUB216" s="15"/>
      <c r="VUC216" s="15"/>
      <c r="VUD216" s="15"/>
      <c r="VUE216" s="15"/>
      <c r="VUF216" s="15"/>
      <c r="VUG216" s="15"/>
      <c r="VUH216" s="15"/>
      <c r="VUI216" s="15"/>
      <c r="VUJ216" s="15"/>
      <c r="VUK216" s="15"/>
      <c r="VUL216" s="15"/>
      <c r="VUM216" s="15"/>
      <c r="VUN216" s="15"/>
      <c r="VUO216" s="15"/>
      <c r="VUP216" s="15"/>
      <c r="VUQ216" s="15"/>
      <c r="VUR216" s="15"/>
      <c r="VUS216" s="15"/>
      <c r="VUT216" s="15"/>
      <c r="VUU216" s="15"/>
      <c r="VUV216" s="15"/>
      <c r="VUW216" s="15"/>
      <c r="VUX216" s="15"/>
      <c r="VUY216" s="15"/>
      <c r="VUZ216" s="15"/>
      <c r="VVA216" s="15"/>
      <c r="VVB216" s="15"/>
      <c r="VVC216" s="15"/>
      <c r="VVD216" s="15"/>
      <c r="VVE216" s="15"/>
      <c r="VVF216" s="15"/>
      <c r="VVG216" s="15"/>
      <c r="VVH216" s="15"/>
      <c r="VVI216" s="15"/>
      <c r="VVJ216" s="15"/>
      <c r="VVK216" s="15"/>
      <c r="VVL216" s="15"/>
      <c r="VVM216" s="15"/>
      <c r="VVN216" s="15"/>
      <c r="VVO216" s="15"/>
      <c r="VVP216" s="15"/>
      <c r="VVQ216" s="15"/>
      <c r="VVR216" s="15"/>
      <c r="VVS216" s="15"/>
      <c r="VVT216" s="15"/>
      <c r="VVU216" s="15"/>
      <c r="VVV216" s="15"/>
      <c r="VVW216" s="15"/>
      <c r="VVX216" s="15"/>
      <c r="VVY216" s="15"/>
      <c r="VVZ216" s="15"/>
      <c r="VWA216" s="15"/>
      <c r="VWB216" s="15"/>
      <c r="VWC216" s="15"/>
      <c r="VWD216" s="15"/>
      <c r="VWE216" s="15"/>
      <c r="VWF216" s="15"/>
      <c r="VWG216" s="15"/>
      <c r="VWH216" s="15"/>
      <c r="VWI216" s="15"/>
      <c r="VWJ216" s="15"/>
      <c r="VWK216" s="15"/>
      <c r="VWL216" s="15"/>
      <c r="VWM216" s="15"/>
      <c r="VWN216" s="15"/>
      <c r="VWO216" s="15"/>
      <c r="VWP216" s="15"/>
      <c r="VWQ216" s="15"/>
      <c r="VWR216" s="15"/>
      <c r="VWS216" s="15"/>
      <c r="VWT216" s="15"/>
      <c r="VWU216" s="15"/>
      <c r="VWV216" s="15"/>
      <c r="VWW216" s="15"/>
      <c r="VWX216" s="15"/>
      <c r="VWY216" s="15"/>
      <c r="VWZ216" s="15"/>
      <c r="VXA216" s="15"/>
      <c r="VXB216" s="15"/>
      <c r="VXC216" s="15"/>
      <c r="VXD216" s="15"/>
      <c r="VXE216" s="15"/>
      <c r="VXF216" s="15"/>
      <c r="VXG216" s="15"/>
      <c r="VXH216" s="15"/>
      <c r="VXI216" s="15"/>
      <c r="VXJ216" s="15"/>
      <c r="VXK216" s="15"/>
      <c r="VXL216" s="15"/>
      <c r="VXM216" s="15"/>
      <c r="VXN216" s="15"/>
      <c r="VXO216" s="15"/>
      <c r="VXP216" s="15"/>
      <c r="VXQ216" s="15"/>
      <c r="VXR216" s="15"/>
      <c r="VXS216" s="15"/>
      <c r="VXT216" s="15"/>
      <c r="VXU216" s="15"/>
      <c r="VXV216" s="15"/>
      <c r="VXW216" s="15"/>
      <c r="VXX216" s="15"/>
      <c r="VXY216" s="15"/>
      <c r="VXZ216" s="15"/>
      <c r="VYA216" s="15"/>
      <c r="VYB216" s="15"/>
      <c r="VYC216" s="15"/>
      <c r="VYD216" s="15"/>
      <c r="VYE216" s="15"/>
      <c r="VYF216" s="15"/>
      <c r="VYG216" s="15"/>
      <c r="VYH216" s="15"/>
      <c r="VYI216" s="15"/>
      <c r="VYJ216" s="15"/>
      <c r="VYK216" s="15"/>
      <c r="VYL216" s="15"/>
      <c r="VYM216" s="15"/>
      <c r="VYN216" s="15"/>
      <c r="VYO216" s="15"/>
      <c r="VYP216" s="15"/>
      <c r="VYQ216" s="15"/>
      <c r="VYR216" s="15"/>
      <c r="VYS216" s="15"/>
      <c r="VYT216" s="15"/>
      <c r="VYU216" s="15"/>
      <c r="VYV216" s="15"/>
      <c r="VYW216" s="15"/>
      <c r="VYX216" s="15"/>
      <c r="VYY216" s="15"/>
      <c r="VYZ216" s="15"/>
      <c r="VZA216" s="15"/>
      <c r="VZB216" s="15"/>
      <c r="VZC216" s="15"/>
      <c r="VZD216" s="15"/>
      <c r="VZE216" s="15"/>
      <c r="VZF216" s="15"/>
      <c r="VZG216" s="15"/>
      <c r="VZH216" s="15"/>
      <c r="VZI216" s="15"/>
      <c r="VZJ216" s="15"/>
      <c r="VZK216" s="15"/>
      <c r="VZL216" s="15"/>
      <c r="VZM216" s="15"/>
      <c r="VZN216" s="15"/>
      <c r="VZO216" s="15"/>
      <c r="VZP216" s="15"/>
      <c r="VZQ216" s="15"/>
      <c r="VZR216" s="15"/>
      <c r="VZS216" s="15"/>
      <c r="VZT216" s="15"/>
      <c r="VZU216" s="15"/>
      <c r="VZV216" s="15"/>
      <c r="VZW216" s="15"/>
      <c r="VZX216" s="15"/>
      <c r="VZY216" s="15"/>
      <c r="VZZ216" s="15"/>
      <c r="WAA216" s="15"/>
      <c r="WAB216" s="15"/>
      <c r="WAC216" s="15"/>
      <c r="WAD216" s="15"/>
      <c r="WAE216" s="15"/>
      <c r="WAF216" s="15"/>
      <c r="WAG216" s="15"/>
      <c r="WAH216" s="15"/>
      <c r="WAI216" s="15"/>
      <c r="WAJ216" s="15"/>
      <c r="WAK216" s="15"/>
      <c r="WAL216" s="15"/>
      <c r="WAM216" s="15"/>
      <c r="WAN216" s="15"/>
      <c r="WAO216" s="15"/>
      <c r="WAP216" s="15"/>
      <c r="WAQ216" s="15"/>
      <c r="WAR216" s="15"/>
      <c r="WAS216" s="15"/>
      <c r="WAT216" s="15"/>
      <c r="WAU216" s="15"/>
      <c r="WAV216" s="15"/>
      <c r="WAW216" s="15"/>
      <c r="WAX216" s="15"/>
      <c r="WAY216" s="15"/>
      <c r="WAZ216" s="15"/>
      <c r="WBA216" s="15"/>
      <c r="WBB216" s="15"/>
      <c r="WBC216" s="15"/>
      <c r="WBD216" s="15"/>
      <c r="WBE216" s="15"/>
      <c r="WBF216" s="15"/>
      <c r="WBG216" s="15"/>
      <c r="WBH216" s="15"/>
      <c r="WBI216" s="15"/>
      <c r="WBJ216" s="15"/>
      <c r="WBK216" s="15"/>
      <c r="WBL216" s="15"/>
      <c r="WBM216" s="15"/>
      <c r="WBN216" s="15"/>
      <c r="WBO216" s="15"/>
      <c r="WBP216" s="15"/>
      <c r="WBQ216" s="15"/>
      <c r="WBR216" s="15"/>
      <c r="WBS216" s="15"/>
      <c r="WBT216" s="15"/>
      <c r="WBU216" s="15"/>
      <c r="WBV216" s="15"/>
      <c r="WBW216" s="15"/>
      <c r="WBX216" s="15"/>
      <c r="WBY216" s="15"/>
      <c r="WBZ216" s="15"/>
      <c r="WCA216" s="15"/>
      <c r="WCB216" s="15"/>
      <c r="WCC216" s="15"/>
      <c r="WCD216" s="15"/>
      <c r="WCE216" s="15"/>
      <c r="WCF216" s="15"/>
      <c r="WCG216" s="15"/>
      <c r="WCH216" s="15"/>
      <c r="WCI216" s="15"/>
      <c r="WCJ216" s="15"/>
      <c r="WCK216" s="15"/>
      <c r="WCL216" s="15"/>
      <c r="WCM216" s="15"/>
      <c r="WCN216" s="15"/>
      <c r="WCO216" s="15"/>
      <c r="WCP216" s="15"/>
      <c r="WCQ216" s="15"/>
      <c r="WCR216" s="15"/>
      <c r="WCS216" s="15"/>
      <c r="WCT216" s="15"/>
      <c r="WCU216" s="15"/>
      <c r="WCV216" s="15"/>
      <c r="WCW216" s="15"/>
      <c r="WCX216" s="15"/>
      <c r="WCY216" s="15"/>
      <c r="WCZ216" s="15"/>
      <c r="WDA216" s="15"/>
      <c r="WDB216" s="15"/>
      <c r="WDC216" s="15"/>
      <c r="WDD216" s="15"/>
      <c r="WDE216" s="15"/>
      <c r="WDF216" s="15"/>
      <c r="WDG216" s="15"/>
      <c r="WDH216" s="15"/>
      <c r="WDI216" s="15"/>
      <c r="WDJ216" s="15"/>
      <c r="WDK216" s="15"/>
      <c r="WDL216" s="15"/>
      <c r="WDM216" s="15"/>
      <c r="WDN216" s="15"/>
      <c r="WDO216" s="15"/>
      <c r="WDP216" s="15"/>
      <c r="WDQ216" s="15"/>
      <c r="WDR216" s="15"/>
      <c r="WDS216" s="15"/>
      <c r="WDT216" s="15"/>
      <c r="WDU216" s="15"/>
      <c r="WDV216" s="15"/>
      <c r="WDW216" s="15"/>
      <c r="WDX216" s="15"/>
      <c r="WDY216" s="15"/>
      <c r="WDZ216" s="15"/>
      <c r="WEA216" s="15"/>
      <c r="WEB216" s="15"/>
      <c r="WEC216" s="15"/>
      <c r="WED216" s="15"/>
      <c r="WEE216" s="15"/>
      <c r="WEF216" s="15"/>
      <c r="WEG216" s="15"/>
      <c r="WEH216" s="15"/>
      <c r="WEI216" s="15"/>
      <c r="WEJ216" s="15"/>
      <c r="WEK216" s="15"/>
      <c r="WEL216" s="15"/>
      <c r="WEM216" s="15"/>
      <c r="WEN216" s="15"/>
      <c r="WEO216" s="15"/>
      <c r="WEP216" s="15"/>
      <c r="WEQ216" s="15"/>
      <c r="WER216" s="15"/>
      <c r="WES216" s="15"/>
      <c r="WET216" s="15"/>
      <c r="WEU216" s="15"/>
      <c r="WEV216" s="15"/>
      <c r="WEW216" s="15"/>
      <c r="WEX216" s="15"/>
      <c r="WEY216" s="15"/>
      <c r="WEZ216" s="15"/>
      <c r="WFA216" s="15"/>
      <c r="WFB216" s="15"/>
      <c r="WFC216" s="15"/>
      <c r="WFD216" s="15"/>
      <c r="WFE216" s="15"/>
      <c r="WFF216" s="15"/>
      <c r="WFG216" s="15"/>
      <c r="WFH216" s="15"/>
      <c r="WFI216" s="15"/>
      <c r="WFJ216" s="15"/>
      <c r="WFK216" s="15"/>
      <c r="WFL216" s="15"/>
      <c r="WFM216" s="15"/>
      <c r="WFN216" s="15"/>
      <c r="WFO216" s="15"/>
      <c r="WFP216" s="15"/>
      <c r="WFQ216" s="15"/>
      <c r="WFR216" s="15"/>
      <c r="WFS216" s="15"/>
      <c r="WFT216" s="15"/>
      <c r="WFU216" s="15"/>
      <c r="WFV216" s="15"/>
      <c r="WFW216" s="15"/>
      <c r="WFX216" s="15"/>
      <c r="WFY216" s="15"/>
      <c r="WFZ216" s="15"/>
      <c r="WGA216" s="15"/>
      <c r="WGB216" s="15"/>
      <c r="WGC216" s="15"/>
      <c r="WGD216" s="15"/>
      <c r="WGE216" s="15"/>
      <c r="WGF216" s="15"/>
      <c r="WGG216" s="15"/>
      <c r="WGH216" s="15"/>
      <c r="WGI216" s="15"/>
      <c r="WGJ216" s="15"/>
      <c r="WGK216" s="15"/>
      <c r="WGL216" s="15"/>
      <c r="WGM216" s="15"/>
      <c r="WGN216" s="15"/>
      <c r="WGO216" s="15"/>
      <c r="WGP216" s="15"/>
      <c r="WGQ216" s="15"/>
      <c r="WGR216" s="15"/>
      <c r="WGS216" s="15"/>
      <c r="WGT216" s="15"/>
      <c r="WGU216" s="15"/>
      <c r="WGV216" s="15"/>
      <c r="WGW216" s="15"/>
      <c r="WGX216" s="15"/>
      <c r="WGY216" s="15"/>
      <c r="WGZ216" s="15"/>
      <c r="WHA216" s="15"/>
      <c r="WHB216" s="15"/>
      <c r="WHC216" s="15"/>
      <c r="WHD216" s="15"/>
      <c r="WHE216" s="15"/>
      <c r="WHF216" s="15"/>
      <c r="WHG216" s="15"/>
      <c r="WHH216" s="15"/>
      <c r="WHI216" s="15"/>
      <c r="WHJ216" s="15"/>
      <c r="WHK216" s="15"/>
      <c r="WHL216" s="15"/>
      <c r="WHM216" s="15"/>
      <c r="WHN216" s="15"/>
      <c r="WHO216" s="15"/>
      <c r="WHP216" s="15"/>
      <c r="WHQ216" s="15"/>
      <c r="WHR216" s="15"/>
      <c r="WHS216" s="15"/>
      <c r="WHT216" s="15"/>
      <c r="WHU216" s="15"/>
      <c r="WHV216" s="15"/>
      <c r="WHW216" s="15"/>
      <c r="WHX216" s="15"/>
      <c r="WHY216" s="15"/>
      <c r="WHZ216" s="15"/>
      <c r="WIA216" s="15"/>
      <c r="WIB216" s="15"/>
      <c r="WIC216" s="15"/>
      <c r="WID216" s="15"/>
      <c r="WIE216" s="15"/>
      <c r="WIF216" s="15"/>
      <c r="WIG216" s="15"/>
      <c r="WIH216" s="15"/>
      <c r="WII216" s="15"/>
      <c r="WIJ216" s="15"/>
      <c r="WIK216" s="15"/>
      <c r="WIL216" s="15"/>
      <c r="WIM216" s="15"/>
      <c r="WIN216" s="15"/>
      <c r="WIO216" s="15"/>
      <c r="WIP216" s="15"/>
      <c r="WIQ216" s="15"/>
      <c r="WIR216" s="15"/>
      <c r="WIS216" s="15"/>
      <c r="WIT216" s="15"/>
      <c r="WIU216" s="15"/>
      <c r="WIV216" s="15"/>
      <c r="WIW216" s="15"/>
      <c r="WIX216" s="15"/>
      <c r="WIY216" s="15"/>
      <c r="WIZ216" s="15"/>
      <c r="WJA216" s="15"/>
      <c r="WJB216" s="15"/>
      <c r="WJC216" s="15"/>
      <c r="WJD216" s="15"/>
      <c r="WJE216" s="15"/>
      <c r="WJF216" s="15"/>
      <c r="WJG216" s="15"/>
      <c r="WJH216" s="15"/>
      <c r="WJI216" s="15"/>
      <c r="WJJ216" s="15"/>
      <c r="WJK216" s="15"/>
      <c r="WJL216" s="15"/>
      <c r="WJM216" s="15"/>
      <c r="WJN216" s="15"/>
      <c r="WJO216" s="15"/>
      <c r="WJP216" s="15"/>
      <c r="WJQ216" s="15"/>
      <c r="WJR216" s="15"/>
      <c r="WJS216" s="15"/>
      <c r="WJT216" s="15"/>
      <c r="WJU216" s="15"/>
      <c r="WJV216" s="15"/>
      <c r="WJW216" s="15"/>
      <c r="WJX216" s="15"/>
      <c r="WJY216" s="15"/>
      <c r="WJZ216" s="15"/>
      <c r="WKA216" s="15"/>
      <c r="WKB216" s="15"/>
      <c r="WKC216" s="15"/>
      <c r="WKD216" s="15"/>
      <c r="WKE216" s="15"/>
      <c r="WKF216" s="15"/>
      <c r="WKG216" s="15"/>
      <c r="WKH216" s="15"/>
      <c r="WKI216" s="15"/>
      <c r="WKJ216" s="15"/>
      <c r="WKK216" s="15"/>
      <c r="WKL216" s="15"/>
      <c r="WKM216" s="15"/>
      <c r="WKN216" s="15"/>
      <c r="WKO216" s="15"/>
      <c r="WKP216" s="15"/>
      <c r="WKQ216" s="15"/>
      <c r="WKR216" s="15"/>
      <c r="WKS216" s="15"/>
      <c r="WKT216" s="15"/>
      <c r="WKU216" s="15"/>
      <c r="WKV216" s="15"/>
      <c r="WKW216" s="15"/>
      <c r="WKX216" s="15"/>
      <c r="WKY216" s="15"/>
      <c r="WKZ216" s="15"/>
      <c r="WLA216" s="15"/>
      <c r="WLB216" s="15"/>
      <c r="WLC216" s="15"/>
      <c r="WLD216" s="15"/>
      <c r="WLE216" s="15"/>
      <c r="WLF216" s="15"/>
      <c r="WLG216" s="15"/>
      <c r="WLH216" s="15"/>
      <c r="WLI216" s="15"/>
      <c r="WLJ216" s="15"/>
      <c r="WLK216" s="15"/>
      <c r="WLL216" s="15"/>
      <c r="WLM216" s="15"/>
      <c r="WLN216" s="15"/>
      <c r="WLO216" s="15"/>
      <c r="WLP216" s="15"/>
      <c r="WLQ216" s="15"/>
      <c r="WLR216" s="15"/>
      <c r="WLS216" s="15"/>
      <c r="WLT216" s="15"/>
      <c r="WLU216" s="15"/>
      <c r="WLV216" s="15"/>
      <c r="WLW216" s="15"/>
      <c r="WLX216" s="15"/>
      <c r="WLY216" s="15"/>
      <c r="WLZ216" s="15"/>
      <c r="WMA216" s="15"/>
      <c r="WMB216" s="15"/>
      <c r="WMC216" s="15"/>
      <c r="WMD216" s="15"/>
      <c r="WME216" s="15"/>
      <c r="WMF216" s="15"/>
      <c r="WMG216" s="15"/>
      <c r="WMH216" s="15"/>
      <c r="WMI216" s="15"/>
      <c r="WMJ216" s="15"/>
      <c r="WMK216" s="15"/>
      <c r="WML216" s="15"/>
      <c r="WMM216" s="15"/>
      <c r="WMN216" s="15"/>
      <c r="WMO216" s="15"/>
      <c r="WMP216" s="15"/>
      <c r="WMQ216" s="15"/>
      <c r="WMR216" s="15"/>
      <c r="WMS216" s="15"/>
      <c r="WMT216" s="15"/>
      <c r="WMU216" s="15"/>
      <c r="WMV216" s="15"/>
      <c r="WMW216" s="15"/>
      <c r="WMX216" s="15"/>
      <c r="WMY216" s="15"/>
      <c r="WMZ216" s="15"/>
      <c r="WNA216" s="15"/>
      <c r="WNB216" s="15"/>
      <c r="WNC216" s="15"/>
      <c r="WND216" s="15"/>
      <c r="WNE216" s="15"/>
      <c r="WNF216" s="15"/>
      <c r="WNG216" s="15"/>
      <c r="WNH216" s="15"/>
      <c r="WNI216" s="15"/>
      <c r="WNJ216" s="15"/>
      <c r="WNK216" s="15"/>
      <c r="WNL216" s="15"/>
      <c r="WNM216" s="15"/>
      <c r="WNN216" s="15"/>
      <c r="WNO216" s="15"/>
      <c r="WNP216" s="15"/>
      <c r="WNQ216" s="15"/>
      <c r="WNR216" s="15"/>
      <c r="WNS216" s="15"/>
      <c r="WNT216" s="15"/>
      <c r="WNU216" s="15"/>
      <c r="WNV216" s="15"/>
      <c r="WNW216" s="15"/>
      <c r="WNX216" s="15"/>
      <c r="WNY216" s="15"/>
      <c r="WNZ216" s="15"/>
      <c r="WOA216" s="15"/>
      <c r="WOB216" s="15"/>
      <c r="WOC216" s="15"/>
      <c r="WOD216" s="15"/>
      <c r="WOE216" s="15"/>
      <c r="WOF216" s="15"/>
      <c r="WOG216" s="15"/>
      <c r="WOH216" s="15"/>
      <c r="WOI216" s="15"/>
      <c r="WOJ216" s="15"/>
      <c r="WOK216" s="15"/>
      <c r="WOL216" s="15"/>
      <c r="WOM216" s="15"/>
      <c r="WON216" s="15"/>
      <c r="WOO216" s="15"/>
      <c r="WOP216" s="15"/>
      <c r="WOQ216" s="15"/>
      <c r="WOR216" s="15"/>
      <c r="WOS216" s="15"/>
      <c r="WOT216" s="15"/>
      <c r="WOU216" s="15"/>
      <c r="WOV216" s="15"/>
      <c r="WOW216" s="15"/>
      <c r="WOX216" s="15"/>
      <c r="WOY216" s="15"/>
      <c r="WOZ216" s="15"/>
      <c r="WPA216" s="15"/>
      <c r="WPB216" s="15"/>
      <c r="WPC216" s="15"/>
      <c r="WPD216" s="15"/>
      <c r="WPE216" s="15"/>
      <c r="WPF216" s="15"/>
      <c r="WPG216" s="15"/>
      <c r="WPH216" s="15"/>
      <c r="WPI216" s="15"/>
      <c r="WPJ216" s="15"/>
      <c r="WPK216" s="15"/>
      <c r="WPL216" s="15"/>
      <c r="WPM216" s="15"/>
      <c r="WPN216" s="15"/>
      <c r="WPO216" s="15"/>
      <c r="WPP216" s="15"/>
      <c r="WPQ216" s="15"/>
      <c r="WPR216" s="15"/>
      <c r="WPS216" s="15"/>
      <c r="WPT216" s="15"/>
      <c r="WPU216" s="15"/>
      <c r="WPV216" s="15"/>
      <c r="WPW216" s="15"/>
      <c r="WPX216" s="15"/>
      <c r="WPY216" s="15"/>
      <c r="WPZ216" s="15"/>
      <c r="WQA216" s="15"/>
      <c r="WQB216" s="15"/>
      <c r="WQC216" s="15"/>
      <c r="WQD216" s="15"/>
      <c r="WQE216" s="15"/>
      <c r="WQF216" s="15"/>
      <c r="WQG216" s="15"/>
      <c r="WQH216" s="15"/>
      <c r="WQI216" s="15"/>
      <c r="WQJ216" s="15"/>
      <c r="WQK216" s="15"/>
      <c r="WQL216" s="15"/>
      <c r="WQM216" s="15"/>
      <c r="WQN216" s="15"/>
      <c r="WQO216" s="15"/>
      <c r="WQP216" s="15"/>
      <c r="WQQ216" s="15"/>
      <c r="WQR216" s="15"/>
      <c r="WQS216" s="15"/>
      <c r="WQT216" s="15"/>
      <c r="WQU216" s="15"/>
      <c r="WQV216" s="15"/>
      <c r="WQW216" s="15"/>
      <c r="WQX216" s="15"/>
      <c r="WQY216" s="15"/>
      <c r="WQZ216" s="15"/>
      <c r="WRA216" s="15"/>
      <c r="WRB216" s="15"/>
      <c r="WRC216" s="15"/>
      <c r="WRD216" s="15"/>
      <c r="WRE216" s="15"/>
      <c r="WRF216" s="15"/>
      <c r="WRG216" s="15"/>
      <c r="WRH216" s="15"/>
      <c r="WRI216" s="15"/>
      <c r="WRJ216" s="15"/>
      <c r="WRK216" s="15"/>
      <c r="WRL216" s="15"/>
      <c r="WRM216" s="15"/>
      <c r="WRN216" s="15"/>
      <c r="WRO216" s="15"/>
      <c r="WRP216" s="15"/>
      <c r="WRQ216" s="15"/>
      <c r="WRR216" s="15"/>
      <c r="WRS216" s="15"/>
      <c r="WRT216" s="15"/>
      <c r="WRU216" s="15"/>
      <c r="WRV216" s="15"/>
      <c r="WRW216" s="15"/>
      <c r="WRX216" s="15"/>
      <c r="WRY216" s="15"/>
      <c r="WRZ216" s="15"/>
      <c r="WSA216" s="15"/>
      <c r="WSB216" s="15"/>
      <c r="WSC216" s="15"/>
      <c r="WSD216" s="15"/>
      <c r="WSE216" s="15"/>
      <c r="WSF216" s="15"/>
      <c r="WSG216" s="15"/>
      <c r="WSH216" s="15"/>
      <c r="WSI216" s="15"/>
      <c r="WSJ216" s="15"/>
      <c r="WSK216" s="15"/>
      <c r="WSL216" s="15"/>
      <c r="WSM216" s="15"/>
      <c r="WSN216" s="15"/>
      <c r="WSO216" s="15"/>
      <c r="WSP216" s="15"/>
      <c r="WSQ216" s="15"/>
      <c r="WSR216" s="15"/>
      <c r="WSS216" s="15"/>
      <c r="WST216" s="15"/>
      <c r="WSU216" s="15"/>
      <c r="WSV216" s="15"/>
      <c r="WSW216" s="15"/>
      <c r="WSX216" s="15"/>
      <c r="WSY216" s="15"/>
      <c r="WSZ216" s="15"/>
      <c r="WTA216" s="15"/>
      <c r="WTB216" s="15"/>
      <c r="WTC216" s="15"/>
      <c r="WTD216" s="15"/>
      <c r="WTE216" s="15"/>
      <c r="WTF216" s="15"/>
      <c r="WTG216" s="15"/>
      <c r="WTH216" s="15"/>
      <c r="WTI216" s="15"/>
      <c r="WTJ216" s="15"/>
      <c r="WTK216" s="15"/>
      <c r="WTL216" s="15"/>
      <c r="WTM216" s="15"/>
      <c r="WTN216" s="15"/>
      <c r="WTO216" s="15"/>
      <c r="WTP216" s="15"/>
      <c r="WTQ216" s="15"/>
      <c r="WTR216" s="15"/>
      <c r="WTS216" s="15"/>
      <c r="WTT216" s="15"/>
      <c r="WTU216" s="15"/>
      <c r="WTV216" s="15"/>
      <c r="WTW216" s="15"/>
      <c r="WTX216" s="15"/>
      <c r="WTY216" s="15"/>
      <c r="WTZ216" s="15"/>
      <c r="WUA216" s="15"/>
      <c r="WUB216" s="15"/>
      <c r="WUC216" s="15"/>
      <c r="WUD216" s="15"/>
      <c r="WUE216" s="15"/>
      <c r="WUF216" s="15"/>
      <c r="WUG216" s="15"/>
      <c r="WUH216" s="15"/>
      <c r="WUI216" s="15"/>
      <c r="WUJ216" s="15"/>
      <c r="WUK216" s="15"/>
      <c r="WUL216" s="15"/>
      <c r="WUM216" s="15"/>
      <c r="WUN216" s="15"/>
      <c r="WUO216" s="15"/>
      <c r="WUP216" s="15"/>
      <c r="WUQ216" s="15"/>
      <c r="WUR216" s="15"/>
      <c r="WUS216" s="15"/>
      <c r="WUT216" s="15"/>
      <c r="WUU216" s="15"/>
      <c r="WUV216" s="15"/>
      <c r="WUW216" s="15"/>
      <c r="WUX216" s="15"/>
      <c r="WUY216" s="15"/>
      <c r="WUZ216" s="15"/>
      <c r="WVA216" s="15"/>
      <c r="WVB216" s="15"/>
      <c r="WVC216" s="15"/>
      <c r="WVD216" s="15"/>
      <c r="WVE216" s="15"/>
      <c r="WVF216" s="15"/>
      <c r="WVG216" s="15"/>
      <c r="WVH216" s="15"/>
      <c r="WVI216" s="15"/>
      <c r="WVJ216" s="15"/>
      <c r="WVK216" s="15"/>
      <c r="WVL216" s="15"/>
      <c r="WVM216" s="15"/>
      <c r="WVN216" s="15"/>
      <c r="WVO216" s="15"/>
      <c r="WVP216" s="15"/>
      <c r="WVQ216" s="15"/>
      <c r="WVR216" s="15"/>
      <c r="WVS216" s="15"/>
      <c r="WVT216" s="15"/>
      <c r="WVU216" s="15"/>
      <c r="WVV216" s="15"/>
      <c r="WVW216" s="15"/>
      <c r="WVX216" s="15"/>
      <c r="WVY216" s="15"/>
      <c r="WVZ216" s="15"/>
      <c r="WWA216" s="15"/>
      <c r="WWB216" s="15"/>
      <c r="WWC216" s="15"/>
      <c r="WWD216" s="15"/>
      <c r="WWE216" s="15"/>
      <c r="WWF216" s="15"/>
      <c r="WWG216" s="15"/>
      <c r="WWH216" s="15"/>
      <c r="WWI216" s="15"/>
      <c r="WWJ216" s="15"/>
      <c r="WWK216" s="15"/>
      <c r="WWL216" s="15"/>
      <c r="WWM216" s="15"/>
      <c r="WWN216" s="15"/>
      <c r="WWO216" s="15"/>
      <c r="WWP216" s="15"/>
      <c r="WWQ216" s="15"/>
      <c r="WWR216" s="15"/>
      <c r="WWS216" s="15"/>
      <c r="WWT216" s="15"/>
      <c r="WWU216" s="15"/>
      <c r="WWV216" s="15"/>
      <c r="WWW216" s="15"/>
      <c r="WWX216" s="15"/>
      <c r="WWY216" s="15"/>
      <c r="WWZ216" s="15"/>
      <c r="WXA216" s="15"/>
      <c r="WXB216" s="15"/>
      <c r="WXC216" s="15"/>
      <c r="WXD216" s="15"/>
      <c r="WXE216" s="15"/>
      <c r="WXF216" s="15"/>
      <c r="WXG216" s="15"/>
      <c r="WXH216" s="15"/>
      <c r="WXI216" s="15"/>
      <c r="WXJ216" s="15"/>
      <c r="WXK216" s="15"/>
      <c r="WXL216" s="15"/>
      <c r="WXM216" s="15"/>
      <c r="WXN216" s="15"/>
      <c r="WXO216" s="15"/>
      <c r="WXP216" s="15"/>
      <c r="WXQ216" s="15"/>
      <c r="WXR216" s="15"/>
      <c r="WXS216" s="15"/>
      <c r="WXT216" s="15"/>
      <c r="WXU216" s="15"/>
      <c r="WXV216" s="15"/>
      <c r="WXW216" s="15"/>
      <c r="WXX216" s="15"/>
      <c r="WXY216" s="15"/>
      <c r="WXZ216" s="15"/>
      <c r="WYA216" s="15"/>
      <c r="WYB216" s="15"/>
      <c r="WYC216" s="15"/>
      <c r="WYD216" s="15"/>
      <c r="WYE216" s="15"/>
      <c r="WYF216" s="15"/>
      <c r="WYG216" s="15"/>
      <c r="WYH216" s="15"/>
      <c r="WYI216" s="15"/>
      <c r="WYJ216" s="15"/>
      <c r="WYK216" s="15"/>
      <c r="WYL216" s="15"/>
      <c r="WYM216" s="15"/>
      <c r="WYN216" s="15"/>
      <c r="WYO216" s="15"/>
      <c r="WYP216" s="15"/>
      <c r="WYQ216" s="15"/>
      <c r="WYR216" s="15"/>
      <c r="WYS216" s="15"/>
      <c r="WYT216" s="15"/>
      <c r="WYU216" s="15"/>
      <c r="WYV216" s="15"/>
      <c r="WYW216" s="15"/>
      <c r="WYX216" s="15"/>
      <c r="WYY216" s="15"/>
      <c r="WYZ216" s="15"/>
      <c r="WZA216" s="15"/>
      <c r="WZB216" s="15"/>
      <c r="WZC216" s="15"/>
      <c r="WZD216" s="15"/>
      <c r="WZE216" s="15"/>
      <c r="WZF216" s="15"/>
      <c r="WZG216" s="15"/>
      <c r="WZH216" s="15"/>
      <c r="WZI216" s="15"/>
      <c r="WZJ216" s="15"/>
      <c r="WZK216" s="15"/>
      <c r="WZL216" s="15"/>
      <c r="WZM216" s="15"/>
      <c r="WZN216" s="15"/>
      <c r="WZO216" s="15"/>
      <c r="WZP216" s="15"/>
      <c r="WZQ216" s="15"/>
      <c r="WZR216" s="15"/>
      <c r="WZS216" s="15"/>
      <c r="WZT216" s="15"/>
      <c r="WZU216" s="15"/>
      <c r="WZV216" s="15"/>
      <c r="WZW216" s="15"/>
      <c r="WZX216" s="15"/>
      <c r="WZY216" s="15"/>
      <c r="WZZ216" s="15"/>
      <c r="XAA216" s="15"/>
      <c r="XAB216" s="15"/>
      <c r="XAC216" s="15"/>
      <c r="XAD216" s="15"/>
      <c r="XAE216" s="15"/>
      <c r="XAF216" s="15"/>
      <c r="XAG216" s="15"/>
      <c r="XAH216" s="15"/>
      <c r="XAI216" s="15"/>
      <c r="XAJ216" s="15"/>
      <c r="XAK216" s="15"/>
      <c r="XAL216" s="15"/>
      <c r="XAM216" s="15"/>
      <c r="XAN216" s="15"/>
      <c r="XAO216" s="15"/>
      <c r="XAP216" s="15"/>
      <c r="XAQ216" s="15"/>
      <c r="XAR216" s="15"/>
      <c r="XAS216" s="15"/>
      <c r="XAT216" s="15"/>
      <c r="XAU216" s="15"/>
      <c r="XAV216" s="15"/>
      <c r="XAW216" s="15"/>
      <c r="XAX216" s="15"/>
      <c r="XAY216" s="15"/>
      <c r="XAZ216" s="15"/>
      <c r="XBA216" s="15"/>
      <c r="XBB216" s="15"/>
      <c r="XBC216" s="15"/>
      <c r="XBD216" s="15"/>
      <c r="XBE216" s="15"/>
      <c r="XBF216" s="15"/>
      <c r="XBG216" s="15"/>
      <c r="XBH216" s="15"/>
      <c r="XBI216" s="15"/>
      <c r="XBJ216" s="15"/>
      <c r="XBK216" s="15"/>
      <c r="XBL216" s="15"/>
      <c r="XBM216" s="15"/>
      <c r="XBN216" s="15"/>
      <c r="XBO216" s="15"/>
      <c r="XBP216" s="15"/>
      <c r="XBQ216" s="15"/>
      <c r="XBR216" s="15"/>
      <c r="XBS216" s="15"/>
      <c r="XBT216" s="15"/>
      <c r="XBU216" s="15"/>
      <c r="XBV216" s="15"/>
      <c r="XBW216" s="15"/>
      <c r="XBX216" s="15"/>
      <c r="XBY216" s="15"/>
      <c r="XBZ216" s="15"/>
      <c r="XCA216" s="15"/>
      <c r="XCB216" s="15"/>
      <c r="XCC216" s="15"/>
      <c r="XCD216" s="15"/>
      <c r="XCE216" s="15"/>
      <c r="XCF216" s="15"/>
      <c r="XCG216" s="15"/>
      <c r="XCH216" s="15"/>
      <c r="XCI216" s="15"/>
      <c r="XCJ216" s="15"/>
      <c r="XCK216" s="15"/>
      <c r="XCL216" s="15"/>
      <c r="XCM216" s="15"/>
      <c r="XCN216" s="15"/>
      <c r="XCO216" s="15"/>
      <c r="XCP216" s="15"/>
      <c r="XCQ216" s="15"/>
      <c r="XCR216" s="15"/>
      <c r="XCS216" s="15"/>
      <c r="XCT216" s="15"/>
      <c r="XCU216" s="15"/>
      <c r="XCV216" s="15"/>
      <c r="XCW216" s="15"/>
      <c r="XCX216" s="15"/>
      <c r="XCY216" s="15"/>
      <c r="XCZ216" s="15"/>
      <c r="XDA216" s="15"/>
      <c r="XDB216" s="15"/>
      <c r="XDC216" s="15"/>
      <c r="XDD216" s="15"/>
      <c r="XDE216" s="15"/>
      <c r="XDF216" s="15"/>
      <c r="XDG216" s="15"/>
      <c r="XDH216" s="15"/>
      <c r="XDI216" s="15"/>
      <c r="XDJ216" s="15"/>
      <c r="XDK216" s="15"/>
      <c r="XDL216" s="15"/>
      <c r="XDM216" s="15"/>
      <c r="XDN216" s="15"/>
      <c r="XDO216" s="15"/>
      <c r="XDP216" s="15"/>
      <c r="XDQ216" s="15"/>
      <c r="XDR216" s="15"/>
      <c r="XDS216" s="15"/>
      <c r="XDT216" s="15"/>
      <c r="XDU216" s="15"/>
      <c r="XDV216" s="15"/>
      <c r="XDW216" s="15"/>
      <c r="XDX216" s="15"/>
      <c r="XDY216" s="15"/>
      <c r="XDZ216" s="15"/>
      <c r="XEA216" s="15"/>
      <c r="XEB216" s="15"/>
      <c r="XEC216" s="15"/>
      <c r="XED216" s="15"/>
      <c r="XEE216" s="15"/>
      <c r="XEF216" s="15"/>
      <c r="XEG216" s="15"/>
      <c r="XEH216" s="15"/>
      <c r="XEI216" s="15"/>
      <c r="XEJ216" s="15"/>
      <c r="XEK216" s="15"/>
      <c r="XEL216" s="15"/>
      <c r="XEM216" s="15"/>
      <c r="XEN216" s="15"/>
      <c r="XEO216" s="15"/>
      <c r="XEP216" s="15"/>
      <c r="XEQ216" s="15"/>
      <c r="XER216" s="15"/>
      <c r="XES216" s="15"/>
      <c r="XET216" s="15"/>
      <c r="XEU216" s="15"/>
      <c r="XEV216" s="15"/>
      <c r="XEW216" s="15"/>
      <c r="XEX216" s="15"/>
      <c r="XEY216" s="15"/>
      <c r="XEZ216" s="15"/>
      <c r="XFA216" s="15"/>
      <c r="XFB216" s="15"/>
      <c r="XFC216" s="15"/>
    </row>
    <row r="217" spans="1:16383" ht="12.75" customHeight="1" x14ac:dyDescent="0.2">
      <c r="A217" s="76"/>
      <c r="B217" s="81" t="s">
        <v>355</v>
      </c>
      <c r="C217" s="82" t="s">
        <v>653</v>
      </c>
      <c r="D217" s="88">
        <v>18</v>
      </c>
      <c r="E217" s="85">
        <v>2.2000000000000002</v>
      </c>
      <c r="F217" s="78"/>
      <c r="G217" s="15">
        <f t="shared" si="3"/>
        <v>5</v>
      </c>
      <c r="H217" s="15">
        <v>0</v>
      </c>
      <c r="I217" s="15">
        <v>0</v>
      </c>
      <c r="J217" s="15">
        <v>0</v>
      </c>
      <c r="K217" s="15"/>
      <c r="L217" s="15">
        <v>-1</v>
      </c>
      <c r="M217" s="15">
        <v>0</v>
      </c>
      <c r="N217" s="15">
        <v>0</v>
      </c>
      <c r="O217" s="15">
        <v>0</v>
      </c>
      <c r="P217" s="15"/>
      <c r="Q217" s="15">
        <v>3</v>
      </c>
      <c r="R217" s="15">
        <v>3</v>
      </c>
      <c r="S217" s="15">
        <v>0</v>
      </c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  <c r="BZ217" s="15"/>
      <c r="CA217" s="15"/>
      <c r="CB217" s="15"/>
      <c r="CC217" s="15"/>
      <c r="CD217" s="15"/>
      <c r="CE217" s="15"/>
      <c r="CF217" s="15"/>
      <c r="CG217" s="15"/>
      <c r="CH217" s="15"/>
      <c r="CI217" s="15"/>
      <c r="CJ217" s="15"/>
      <c r="CK217" s="15"/>
      <c r="CL217" s="15"/>
      <c r="CM217" s="15"/>
      <c r="CN217" s="15"/>
      <c r="CO217" s="15"/>
      <c r="CP217" s="15"/>
      <c r="CQ217" s="15"/>
      <c r="CR217" s="15"/>
      <c r="CS217" s="15"/>
      <c r="CT217" s="15"/>
      <c r="CU217" s="15"/>
      <c r="CV217" s="15"/>
      <c r="CW217" s="15"/>
      <c r="CX217" s="15"/>
      <c r="CY217" s="15"/>
      <c r="CZ217" s="15"/>
      <c r="DA217" s="15"/>
      <c r="DB217" s="15"/>
      <c r="DC217" s="15"/>
      <c r="DD217" s="15"/>
      <c r="DE217" s="15"/>
      <c r="DF217" s="15"/>
      <c r="DG217" s="15"/>
      <c r="DH217" s="15"/>
      <c r="DI217" s="15"/>
      <c r="DJ217" s="15"/>
      <c r="DK217" s="15"/>
      <c r="DL217" s="15"/>
      <c r="DM217" s="15"/>
      <c r="DN217" s="15"/>
      <c r="DO217" s="15"/>
      <c r="DP217" s="15"/>
      <c r="DQ217" s="15"/>
      <c r="DR217" s="15"/>
      <c r="DS217" s="15"/>
      <c r="DT217" s="15"/>
      <c r="DU217" s="15"/>
      <c r="DV217" s="15"/>
      <c r="DW217" s="15"/>
      <c r="DX217" s="15"/>
      <c r="DY217" s="15"/>
      <c r="DZ217" s="15"/>
      <c r="EA217" s="15"/>
      <c r="EB217" s="15"/>
      <c r="EC217" s="15"/>
      <c r="ED217" s="15"/>
      <c r="EE217" s="15"/>
      <c r="EF217" s="15"/>
      <c r="EG217" s="15"/>
      <c r="EH217" s="15"/>
      <c r="EI217" s="15"/>
      <c r="EJ217" s="15"/>
      <c r="EK217" s="15"/>
      <c r="EL217" s="15"/>
      <c r="EM217" s="15"/>
      <c r="EN217" s="15"/>
      <c r="EO217" s="15"/>
      <c r="EP217" s="15"/>
      <c r="EQ217" s="15"/>
      <c r="ER217" s="15"/>
      <c r="ES217" s="15"/>
      <c r="ET217" s="15"/>
      <c r="EU217" s="15"/>
      <c r="EV217" s="15"/>
      <c r="EW217" s="15"/>
      <c r="EX217" s="15"/>
      <c r="EY217" s="15"/>
      <c r="EZ217" s="15"/>
      <c r="FA217" s="15"/>
      <c r="FB217" s="15"/>
      <c r="FC217" s="15"/>
      <c r="FD217" s="15"/>
      <c r="FE217" s="15"/>
      <c r="FF217" s="15"/>
      <c r="FG217" s="15"/>
      <c r="FH217" s="15"/>
      <c r="FI217" s="15"/>
      <c r="FJ217" s="15"/>
      <c r="FK217" s="15"/>
      <c r="FL217" s="15"/>
      <c r="FM217" s="15"/>
      <c r="FN217" s="15"/>
      <c r="FO217" s="15"/>
      <c r="FP217" s="15"/>
      <c r="FQ217" s="15"/>
      <c r="FR217" s="15"/>
      <c r="FS217" s="15"/>
      <c r="FT217" s="15"/>
      <c r="FU217" s="15"/>
      <c r="FV217" s="15"/>
      <c r="FW217" s="15"/>
      <c r="FX217" s="15"/>
      <c r="FY217" s="15"/>
      <c r="FZ217" s="15"/>
      <c r="GA217" s="15"/>
      <c r="GB217" s="15"/>
      <c r="GC217" s="15"/>
      <c r="GD217" s="15"/>
      <c r="GE217" s="15"/>
      <c r="GF217" s="15"/>
      <c r="GG217" s="15"/>
      <c r="GH217" s="15"/>
      <c r="GI217" s="15"/>
      <c r="GJ217" s="15"/>
      <c r="GK217" s="15"/>
      <c r="GL217" s="15"/>
      <c r="GM217" s="15"/>
      <c r="GN217" s="15"/>
      <c r="GO217" s="15"/>
      <c r="GP217" s="15"/>
      <c r="GQ217" s="15"/>
      <c r="GR217" s="15"/>
      <c r="GS217" s="15"/>
      <c r="GT217" s="15"/>
      <c r="GU217" s="15"/>
      <c r="GV217" s="15"/>
      <c r="GW217" s="15"/>
      <c r="GX217" s="15"/>
      <c r="GY217" s="15"/>
      <c r="GZ217" s="15"/>
      <c r="HA217" s="15"/>
      <c r="HB217" s="15"/>
      <c r="HC217" s="15"/>
      <c r="HD217" s="15"/>
      <c r="HE217" s="15"/>
      <c r="HF217" s="15"/>
      <c r="HG217" s="15"/>
      <c r="HH217" s="15"/>
      <c r="HI217" s="15"/>
      <c r="HJ217" s="15"/>
      <c r="HK217" s="15"/>
      <c r="HL217" s="15"/>
      <c r="HM217" s="15"/>
      <c r="HN217" s="15"/>
      <c r="HO217" s="15"/>
      <c r="HP217" s="15"/>
      <c r="HQ217" s="15"/>
      <c r="HR217" s="15"/>
      <c r="HS217" s="15"/>
      <c r="HT217" s="15"/>
      <c r="HU217" s="15"/>
      <c r="HV217" s="15"/>
      <c r="HW217" s="15"/>
      <c r="HX217" s="15"/>
      <c r="HY217" s="15"/>
      <c r="HZ217" s="15"/>
      <c r="IA217" s="15"/>
      <c r="IB217" s="15"/>
      <c r="IC217" s="15"/>
      <c r="ID217" s="15"/>
      <c r="IE217" s="15"/>
      <c r="IF217" s="15"/>
      <c r="IG217" s="15"/>
      <c r="IH217" s="15"/>
      <c r="II217" s="15"/>
      <c r="IJ217" s="15"/>
      <c r="IK217" s="15"/>
      <c r="IL217" s="15"/>
      <c r="IM217" s="15"/>
      <c r="IN217" s="15"/>
      <c r="IO217" s="15"/>
      <c r="IP217" s="15"/>
      <c r="IQ217" s="15"/>
      <c r="IR217" s="15"/>
      <c r="IS217" s="15"/>
      <c r="IT217" s="15"/>
      <c r="IU217" s="15"/>
      <c r="IV217" s="15"/>
      <c r="IW217" s="15"/>
      <c r="IX217" s="15"/>
      <c r="IY217" s="15"/>
      <c r="IZ217" s="15"/>
      <c r="JA217" s="15"/>
      <c r="JB217" s="15"/>
      <c r="JC217" s="15"/>
      <c r="JD217" s="15"/>
      <c r="JE217" s="15"/>
      <c r="JF217" s="15"/>
      <c r="JG217" s="15"/>
      <c r="JH217" s="15"/>
      <c r="JI217" s="15"/>
      <c r="JJ217" s="15"/>
      <c r="JK217" s="15"/>
      <c r="JL217" s="15"/>
      <c r="JM217" s="15"/>
      <c r="JN217" s="15"/>
      <c r="JO217" s="15"/>
      <c r="JP217" s="15"/>
      <c r="JQ217" s="15"/>
      <c r="JR217" s="15"/>
      <c r="JS217" s="15"/>
      <c r="JT217" s="15"/>
      <c r="JU217" s="15"/>
      <c r="JV217" s="15"/>
      <c r="JW217" s="15"/>
      <c r="JX217" s="15"/>
      <c r="JY217" s="15"/>
      <c r="JZ217" s="15"/>
      <c r="KA217" s="15"/>
      <c r="KB217" s="15"/>
      <c r="KC217" s="15"/>
      <c r="KD217" s="15"/>
      <c r="KE217" s="15"/>
      <c r="KF217" s="15"/>
      <c r="KG217" s="15"/>
      <c r="KH217" s="15"/>
      <c r="KI217" s="15"/>
      <c r="KJ217" s="15"/>
      <c r="KK217" s="15"/>
      <c r="KL217" s="15"/>
      <c r="KM217" s="15"/>
      <c r="KN217" s="15"/>
      <c r="KO217" s="15"/>
      <c r="KP217" s="15"/>
      <c r="KQ217" s="15"/>
      <c r="KR217" s="15"/>
      <c r="KS217" s="15"/>
      <c r="KT217" s="15"/>
      <c r="KU217" s="15"/>
      <c r="KV217" s="15"/>
      <c r="KW217" s="15"/>
      <c r="KX217" s="15"/>
      <c r="KY217" s="15"/>
      <c r="KZ217" s="15"/>
      <c r="LA217" s="15"/>
      <c r="LB217" s="15"/>
      <c r="LC217" s="15"/>
      <c r="LD217" s="15"/>
      <c r="LE217" s="15"/>
      <c r="LF217" s="15"/>
      <c r="LG217" s="15"/>
      <c r="LH217" s="15"/>
      <c r="LI217" s="15"/>
      <c r="LJ217" s="15"/>
      <c r="LK217" s="15"/>
      <c r="LL217" s="15"/>
      <c r="LM217" s="15"/>
      <c r="LN217" s="15"/>
      <c r="LO217" s="15"/>
      <c r="LP217" s="15"/>
      <c r="LQ217" s="15"/>
      <c r="LR217" s="15"/>
      <c r="LS217" s="15"/>
      <c r="LT217" s="15"/>
      <c r="LU217" s="15"/>
      <c r="LV217" s="15"/>
      <c r="LW217" s="15"/>
      <c r="LX217" s="15"/>
      <c r="LY217" s="15"/>
      <c r="LZ217" s="15"/>
      <c r="MA217" s="15"/>
      <c r="MB217" s="15"/>
      <c r="MC217" s="15"/>
      <c r="MD217" s="15"/>
      <c r="ME217" s="15"/>
      <c r="MF217" s="15"/>
      <c r="MG217" s="15"/>
      <c r="MH217" s="15"/>
      <c r="MI217" s="15"/>
      <c r="MJ217" s="15"/>
      <c r="MK217" s="15"/>
      <c r="ML217" s="15"/>
      <c r="MM217" s="15"/>
      <c r="MN217" s="15"/>
      <c r="MO217" s="15"/>
      <c r="MP217" s="15"/>
      <c r="MQ217" s="15"/>
      <c r="MR217" s="15"/>
      <c r="MS217" s="15"/>
      <c r="MT217" s="15"/>
      <c r="MU217" s="15"/>
      <c r="MV217" s="15"/>
      <c r="MW217" s="15"/>
      <c r="MX217" s="15"/>
      <c r="MY217" s="15"/>
      <c r="MZ217" s="15"/>
      <c r="NA217" s="15"/>
      <c r="NB217" s="15"/>
      <c r="NC217" s="15"/>
      <c r="ND217" s="15"/>
      <c r="NE217" s="15"/>
      <c r="NF217" s="15"/>
      <c r="NG217" s="15"/>
      <c r="NH217" s="15"/>
      <c r="NI217" s="15"/>
      <c r="NJ217" s="15"/>
      <c r="NK217" s="15"/>
      <c r="NL217" s="15"/>
      <c r="NM217" s="15"/>
      <c r="NN217" s="15"/>
      <c r="NO217" s="15"/>
      <c r="NP217" s="15"/>
      <c r="NQ217" s="15"/>
      <c r="NR217" s="15"/>
      <c r="NS217" s="15"/>
      <c r="NT217" s="15"/>
      <c r="NU217" s="15"/>
      <c r="NV217" s="15"/>
      <c r="NW217" s="15"/>
      <c r="NX217" s="15"/>
      <c r="NY217" s="15"/>
      <c r="NZ217" s="15"/>
      <c r="OA217" s="15"/>
      <c r="OB217" s="15"/>
      <c r="OC217" s="15"/>
      <c r="OD217" s="15"/>
      <c r="OE217" s="15"/>
      <c r="OF217" s="15"/>
      <c r="OG217" s="15"/>
      <c r="OH217" s="15"/>
      <c r="OI217" s="15"/>
      <c r="OJ217" s="15"/>
      <c r="OK217" s="15"/>
      <c r="OL217" s="15"/>
      <c r="OM217" s="15"/>
      <c r="ON217" s="15"/>
      <c r="OO217" s="15"/>
      <c r="OP217" s="15"/>
      <c r="OQ217" s="15"/>
      <c r="OR217" s="15"/>
      <c r="OS217" s="15"/>
      <c r="OT217" s="15"/>
      <c r="OU217" s="15"/>
      <c r="OV217" s="15"/>
      <c r="OW217" s="15"/>
      <c r="OX217" s="15"/>
      <c r="OY217" s="15"/>
      <c r="OZ217" s="15"/>
      <c r="PA217" s="15"/>
      <c r="PB217" s="15"/>
      <c r="PC217" s="15"/>
      <c r="PD217" s="15"/>
      <c r="PE217" s="15"/>
      <c r="PF217" s="15"/>
      <c r="PG217" s="15"/>
      <c r="PH217" s="15"/>
      <c r="PI217" s="15"/>
      <c r="PJ217" s="15"/>
      <c r="PK217" s="15"/>
      <c r="PL217" s="15"/>
      <c r="PM217" s="15"/>
      <c r="PN217" s="15"/>
      <c r="PO217" s="15"/>
      <c r="PP217" s="15"/>
      <c r="PQ217" s="15"/>
      <c r="PR217" s="15"/>
      <c r="PS217" s="15"/>
      <c r="PT217" s="15"/>
      <c r="PU217" s="15"/>
      <c r="PV217" s="15"/>
      <c r="PW217" s="15"/>
      <c r="PX217" s="15"/>
      <c r="PY217" s="15"/>
      <c r="PZ217" s="15"/>
      <c r="QA217" s="15"/>
      <c r="QB217" s="15"/>
      <c r="QC217" s="15"/>
      <c r="QD217" s="15"/>
      <c r="QE217" s="15"/>
      <c r="QF217" s="15"/>
      <c r="QG217" s="15"/>
      <c r="QH217" s="15"/>
      <c r="QI217" s="15"/>
      <c r="QJ217" s="15"/>
      <c r="QK217" s="15"/>
      <c r="QL217" s="15"/>
      <c r="QM217" s="15"/>
      <c r="QN217" s="15"/>
      <c r="QO217" s="15"/>
      <c r="QP217" s="15"/>
      <c r="QQ217" s="15"/>
      <c r="QR217" s="15"/>
      <c r="QS217" s="15"/>
      <c r="QT217" s="15"/>
      <c r="QU217" s="15"/>
      <c r="QV217" s="15"/>
      <c r="QW217" s="15"/>
      <c r="QX217" s="15"/>
      <c r="QY217" s="15"/>
      <c r="QZ217" s="15"/>
      <c r="RA217" s="15"/>
      <c r="RB217" s="15"/>
      <c r="RC217" s="15"/>
      <c r="RD217" s="15"/>
      <c r="RE217" s="15"/>
      <c r="RF217" s="15"/>
      <c r="RG217" s="15"/>
      <c r="RH217" s="15"/>
      <c r="RI217" s="15"/>
      <c r="RJ217" s="15"/>
      <c r="RK217" s="15"/>
      <c r="RL217" s="15"/>
      <c r="RM217" s="15"/>
      <c r="RN217" s="15"/>
      <c r="RO217" s="15"/>
      <c r="RP217" s="15"/>
      <c r="RQ217" s="15"/>
      <c r="RR217" s="15"/>
      <c r="RS217" s="15"/>
      <c r="RT217" s="15"/>
      <c r="RU217" s="15"/>
      <c r="RV217" s="15"/>
      <c r="RW217" s="15"/>
      <c r="RX217" s="15"/>
      <c r="RY217" s="15"/>
      <c r="RZ217" s="15"/>
      <c r="SA217" s="15"/>
      <c r="SB217" s="15"/>
      <c r="SC217" s="15"/>
      <c r="SD217" s="15"/>
      <c r="SE217" s="15"/>
      <c r="SF217" s="15"/>
      <c r="SG217" s="15"/>
      <c r="SH217" s="15"/>
      <c r="SI217" s="15"/>
      <c r="SJ217" s="15"/>
      <c r="SK217" s="15"/>
      <c r="SL217" s="15"/>
      <c r="SM217" s="15"/>
      <c r="SN217" s="15"/>
      <c r="SO217" s="15"/>
      <c r="SP217" s="15"/>
      <c r="SQ217" s="15"/>
      <c r="SR217" s="15"/>
      <c r="SS217" s="15"/>
      <c r="ST217" s="15"/>
      <c r="SU217" s="15"/>
      <c r="SV217" s="15"/>
      <c r="SW217" s="15"/>
      <c r="SX217" s="15"/>
      <c r="SY217" s="15"/>
      <c r="SZ217" s="15"/>
      <c r="TA217" s="15"/>
      <c r="TB217" s="15"/>
      <c r="TC217" s="15"/>
      <c r="TD217" s="15"/>
      <c r="TE217" s="15"/>
      <c r="TF217" s="15"/>
      <c r="TG217" s="15"/>
      <c r="TH217" s="15"/>
      <c r="TI217" s="15"/>
      <c r="TJ217" s="15"/>
      <c r="TK217" s="15"/>
      <c r="TL217" s="15"/>
      <c r="TM217" s="15"/>
      <c r="TN217" s="15"/>
      <c r="TO217" s="15"/>
      <c r="TP217" s="15"/>
      <c r="TQ217" s="15"/>
      <c r="TR217" s="15"/>
      <c r="TS217" s="15"/>
      <c r="TT217" s="15"/>
      <c r="TU217" s="15"/>
      <c r="TV217" s="15"/>
      <c r="TW217" s="15"/>
      <c r="TX217" s="15"/>
      <c r="TY217" s="15"/>
      <c r="TZ217" s="15"/>
      <c r="UA217" s="15"/>
      <c r="UB217" s="15"/>
      <c r="UC217" s="15"/>
      <c r="UD217" s="15"/>
      <c r="UE217" s="15"/>
      <c r="UF217" s="15"/>
      <c r="UG217" s="15"/>
      <c r="UH217" s="15"/>
      <c r="UI217" s="15"/>
      <c r="UJ217" s="15"/>
      <c r="UK217" s="15"/>
      <c r="UL217" s="15"/>
      <c r="UM217" s="15"/>
      <c r="UN217" s="15"/>
      <c r="UO217" s="15"/>
      <c r="UP217" s="15"/>
      <c r="UQ217" s="15"/>
      <c r="UR217" s="15"/>
      <c r="US217" s="15"/>
      <c r="UT217" s="15"/>
      <c r="UU217" s="15"/>
      <c r="UV217" s="15"/>
      <c r="UW217" s="15"/>
      <c r="UX217" s="15"/>
      <c r="UY217" s="15"/>
      <c r="UZ217" s="15"/>
      <c r="VA217" s="15"/>
      <c r="VB217" s="15"/>
      <c r="VC217" s="15"/>
      <c r="VD217" s="15"/>
      <c r="VE217" s="15"/>
      <c r="VF217" s="15"/>
      <c r="VG217" s="15"/>
      <c r="VH217" s="15"/>
      <c r="VI217" s="15"/>
      <c r="VJ217" s="15"/>
      <c r="VK217" s="15"/>
      <c r="VL217" s="15"/>
      <c r="VM217" s="15"/>
      <c r="VN217" s="15"/>
      <c r="VO217" s="15"/>
      <c r="VP217" s="15"/>
      <c r="VQ217" s="15"/>
      <c r="VR217" s="15"/>
      <c r="VS217" s="15"/>
      <c r="VT217" s="15"/>
      <c r="VU217" s="15"/>
      <c r="VV217" s="15"/>
      <c r="VW217" s="15"/>
      <c r="VX217" s="15"/>
      <c r="VY217" s="15"/>
      <c r="VZ217" s="15"/>
      <c r="WA217" s="15"/>
      <c r="WB217" s="15"/>
      <c r="WC217" s="15"/>
      <c r="WD217" s="15"/>
      <c r="WE217" s="15"/>
      <c r="WF217" s="15"/>
      <c r="WG217" s="15"/>
      <c r="WH217" s="15"/>
      <c r="WI217" s="15"/>
      <c r="WJ217" s="15"/>
      <c r="WK217" s="15"/>
      <c r="WL217" s="15"/>
      <c r="WM217" s="15"/>
      <c r="WN217" s="15"/>
      <c r="WO217" s="15"/>
      <c r="WP217" s="15"/>
      <c r="WQ217" s="15"/>
      <c r="WR217" s="15"/>
      <c r="WS217" s="15"/>
      <c r="WT217" s="15"/>
      <c r="WU217" s="15"/>
      <c r="WV217" s="15"/>
      <c r="WW217" s="15"/>
      <c r="WX217" s="15"/>
      <c r="WY217" s="15"/>
      <c r="WZ217" s="15"/>
      <c r="XA217" s="15"/>
      <c r="XB217" s="15"/>
      <c r="XC217" s="15"/>
      <c r="XD217" s="15"/>
      <c r="XE217" s="15"/>
      <c r="XF217" s="15"/>
      <c r="XG217" s="15"/>
      <c r="XH217" s="15"/>
      <c r="XI217" s="15"/>
      <c r="XJ217" s="15"/>
      <c r="XK217" s="15"/>
      <c r="XL217" s="15"/>
      <c r="XM217" s="15"/>
      <c r="XN217" s="15"/>
      <c r="XO217" s="15"/>
      <c r="XP217" s="15"/>
      <c r="XQ217" s="15"/>
      <c r="XR217" s="15"/>
      <c r="XS217" s="15"/>
      <c r="XT217" s="15"/>
      <c r="XU217" s="15"/>
      <c r="XV217" s="15"/>
      <c r="XW217" s="15"/>
      <c r="XX217" s="15"/>
      <c r="XY217" s="15"/>
      <c r="XZ217" s="15"/>
      <c r="YA217" s="15"/>
      <c r="YB217" s="15"/>
      <c r="YC217" s="15"/>
      <c r="YD217" s="15"/>
      <c r="YE217" s="15"/>
      <c r="YF217" s="15"/>
      <c r="YG217" s="15"/>
      <c r="YH217" s="15"/>
      <c r="YI217" s="15"/>
      <c r="YJ217" s="15"/>
      <c r="YK217" s="15"/>
      <c r="YL217" s="15"/>
      <c r="YM217" s="15"/>
      <c r="YN217" s="15"/>
      <c r="YO217" s="15"/>
      <c r="YP217" s="15"/>
      <c r="YQ217" s="15"/>
      <c r="YR217" s="15"/>
      <c r="YS217" s="15"/>
      <c r="YT217" s="15"/>
      <c r="YU217" s="15"/>
      <c r="YV217" s="15"/>
      <c r="YW217" s="15"/>
      <c r="YX217" s="15"/>
      <c r="YY217" s="15"/>
      <c r="YZ217" s="15"/>
      <c r="ZA217" s="15"/>
      <c r="ZB217" s="15"/>
      <c r="ZC217" s="15"/>
      <c r="ZD217" s="15"/>
      <c r="ZE217" s="15"/>
      <c r="ZF217" s="15"/>
      <c r="ZG217" s="15"/>
      <c r="ZH217" s="15"/>
      <c r="ZI217" s="15"/>
      <c r="ZJ217" s="15"/>
      <c r="ZK217" s="15"/>
      <c r="ZL217" s="15"/>
      <c r="ZM217" s="15"/>
      <c r="ZN217" s="15"/>
      <c r="ZO217" s="15"/>
      <c r="ZP217" s="15"/>
      <c r="ZQ217" s="15"/>
      <c r="ZR217" s="15"/>
      <c r="ZS217" s="15"/>
      <c r="ZT217" s="15"/>
      <c r="ZU217" s="15"/>
      <c r="ZV217" s="15"/>
      <c r="ZW217" s="15"/>
      <c r="ZX217" s="15"/>
      <c r="ZY217" s="15"/>
      <c r="ZZ217" s="15"/>
      <c r="AAA217" s="15"/>
      <c r="AAB217" s="15"/>
      <c r="AAC217" s="15"/>
      <c r="AAD217" s="15"/>
      <c r="AAE217" s="15"/>
      <c r="AAF217" s="15"/>
      <c r="AAG217" s="15"/>
      <c r="AAH217" s="15"/>
      <c r="AAI217" s="15"/>
      <c r="AAJ217" s="15"/>
      <c r="AAK217" s="15"/>
      <c r="AAL217" s="15"/>
      <c r="AAM217" s="15"/>
      <c r="AAN217" s="15"/>
      <c r="AAO217" s="15"/>
      <c r="AAP217" s="15"/>
      <c r="AAQ217" s="15"/>
      <c r="AAR217" s="15"/>
      <c r="AAS217" s="15"/>
      <c r="AAT217" s="15"/>
      <c r="AAU217" s="15"/>
      <c r="AAV217" s="15"/>
      <c r="AAW217" s="15"/>
      <c r="AAX217" s="15"/>
      <c r="AAY217" s="15"/>
      <c r="AAZ217" s="15"/>
      <c r="ABA217" s="15"/>
      <c r="ABB217" s="15"/>
      <c r="ABC217" s="15"/>
      <c r="ABD217" s="15"/>
      <c r="ABE217" s="15"/>
      <c r="ABF217" s="15"/>
      <c r="ABG217" s="15"/>
      <c r="ABH217" s="15"/>
      <c r="ABI217" s="15"/>
      <c r="ABJ217" s="15"/>
      <c r="ABK217" s="15"/>
      <c r="ABL217" s="15"/>
      <c r="ABM217" s="15"/>
      <c r="ABN217" s="15"/>
      <c r="ABO217" s="15"/>
      <c r="ABP217" s="15"/>
      <c r="ABQ217" s="15"/>
      <c r="ABR217" s="15"/>
      <c r="ABS217" s="15"/>
      <c r="ABT217" s="15"/>
      <c r="ABU217" s="15"/>
      <c r="ABV217" s="15"/>
      <c r="ABW217" s="15"/>
      <c r="ABX217" s="15"/>
      <c r="ABY217" s="15"/>
      <c r="ABZ217" s="15"/>
      <c r="ACA217" s="15"/>
      <c r="ACB217" s="15"/>
      <c r="ACC217" s="15"/>
      <c r="ACD217" s="15"/>
      <c r="ACE217" s="15"/>
      <c r="ACF217" s="15"/>
      <c r="ACG217" s="15"/>
      <c r="ACH217" s="15"/>
      <c r="ACI217" s="15"/>
      <c r="ACJ217" s="15"/>
      <c r="ACK217" s="15"/>
      <c r="ACL217" s="15"/>
      <c r="ACM217" s="15"/>
      <c r="ACN217" s="15"/>
      <c r="ACO217" s="15"/>
      <c r="ACP217" s="15"/>
      <c r="ACQ217" s="15"/>
      <c r="ACR217" s="15"/>
      <c r="ACS217" s="15"/>
      <c r="ACT217" s="15"/>
      <c r="ACU217" s="15"/>
      <c r="ACV217" s="15"/>
      <c r="ACW217" s="15"/>
      <c r="ACX217" s="15"/>
      <c r="ACY217" s="15"/>
      <c r="ACZ217" s="15"/>
      <c r="ADA217" s="15"/>
      <c r="ADB217" s="15"/>
      <c r="ADC217" s="15"/>
      <c r="ADD217" s="15"/>
      <c r="ADE217" s="15"/>
      <c r="ADF217" s="15"/>
      <c r="ADG217" s="15"/>
      <c r="ADH217" s="15"/>
      <c r="ADI217" s="15"/>
      <c r="ADJ217" s="15"/>
      <c r="ADK217" s="15"/>
      <c r="ADL217" s="15"/>
      <c r="ADM217" s="15"/>
      <c r="ADN217" s="15"/>
      <c r="ADO217" s="15"/>
      <c r="ADP217" s="15"/>
      <c r="ADQ217" s="15"/>
      <c r="ADR217" s="15"/>
      <c r="ADS217" s="15"/>
      <c r="ADT217" s="15"/>
      <c r="ADU217" s="15"/>
      <c r="ADV217" s="15"/>
      <c r="ADW217" s="15"/>
      <c r="ADX217" s="15"/>
      <c r="ADY217" s="15"/>
      <c r="ADZ217" s="15"/>
      <c r="AEA217" s="15"/>
      <c r="AEB217" s="15"/>
      <c r="AEC217" s="15"/>
      <c r="AED217" s="15"/>
      <c r="AEE217" s="15"/>
      <c r="AEF217" s="15"/>
      <c r="AEG217" s="15"/>
      <c r="AEH217" s="15"/>
      <c r="AEI217" s="15"/>
      <c r="AEJ217" s="15"/>
      <c r="AEK217" s="15"/>
      <c r="AEL217" s="15"/>
      <c r="AEM217" s="15"/>
      <c r="AEN217" s="15"/>
      <c r="AEO217" s="15"/>
      <c r="AEP217" s="15"/>
      <c r="AEQ217" s="15"/>
      <c r="AER217" s="15"/>
      <c r="AES217" s="15"/>
      <c r="AET217" s="15"/>
      <c r="AEU217" s="15"/>
      <c r="AEV217" s="15"/>
      <c r="AEW217" s="15"/>
      <c r="AEX217" s="15"/>
      <c r="AEY217" s="15"/>
      <c r="AEZ217" s="15"/>
      <c r="AFA217" s="15"/>
      <c r="AFB217" s="15"/>
      <c r="AFC217" s="15"/>
      <c r="AFD217" s="15"/>
      <c r="AFE217" s="15"/>
      <c r="AFF217" s="15"/>
      <c r="AFG217" s="15"/>
      <c r="AFH217" s="15"/>
      <c r="AFI217" s="15"/>
      <c r="AFJ217" s="15"/>
      <c r="AFK217" s="15"/>
      <c r="AFL217" s="15"/>
      <c r="AFM217" s="15"/>
      <c r="AFN217" s="15"/>
      <c r="AFO217" s="15"/>
      <c r="AFP217" s="15"/>
      <c r="AFQ217" s="15"/>
      <c r="AFR217" s="15"/>
      <c r="AFS217" s="15"/>
      <c r="AFT217" s="15"/>
      <c r="AFU217" s="15"/>
      <c r="AFV217" s="15"/>
      <c r="AFW217" s="15"/>
      <c r="AFX217" s="15"/>
      <c r="AFY217" s="15"/>
      <c r="AFZ217" s="15"/>
      <c r="AGA217" s="15"/>
      <c r="AGB217" s="15"/>
      <c r="AGC217" s="15"/>
      <c r="AGD217" s="15"/>
      <c r="AGE217" s="15"/>
      <c r="AGF217" s="15"/>
      <c r="AGG217" s="15"/>
      <c r="AGH217" s="15"/>
      <c r="AGI217" s="15"/>
      <c r="AGJ217" s="15"/>
      <c r="AGK217" s="15"/>
      <c r="AGL217" s="15"/>
      <c r="AGM217" s="15"/>
      <c r="AGN217" s="15"/>
      <c r="AGO217" s="15"/>
      <c r="AGP217" s="15"/>
      <c r="AGQ217" s="15"/>
      <c r="AGR217" s="15"/>
      <c r="AGS217" s="15"/>
      <c r="AGT217" s="15"/>
      <c r="AGU217" s="15"/>
      <c r="AGV217" s="15"/>
      <c r="AGW217" s="15"/>
      <c r="AGX217" s="15"/>
      <c r="AGY217" s="15"/>
      <c r="AGZ217" s="15"/>
      <c r="AHA217" s="15"/>
      <c r="AHB217" s="15"/>
      <c r="AHC217" s="15"/>
      <c r="AHD217" s="15"/>
      <c r="AHE217" s="15"/>
      <c r="AHF217" s="15"/>
      <c r="AHG217" s="15"/>
      <c r="AHH217" s="15"/>
      <c r="AHI217" s="15"/>
      <c r="AHJ217" s="15"/>
      <c r="AHK217" s="15"/>
      <c r="AHL217" s="15"/>
      <c r="AHM217" s="15"/>
      <c r="AHN217" s="15"/>
      <c r="AHO217" s="15"/>
      <c r="AHP217" s="15"/>
      <c r="AHQ217" s="15"/>
      <c r="AHR217" s="15"/>
      <c r="AHS217" s="15"/>
      <c r="AHT217" s="15"/>
      <c r="AHU217" s="15"/>
      <c r="AHV217" s="15"/>
      <c r="AHW217" s="15"/>
      <c r="AHX217" s="15"/>
      <c r="AHY217" s="15"/>
      <c r="AHZ217" s="15"/>
      <c r="AIA217" s="15"/>
      <c r="AIB217" s="15"/>
      <c r="AIC217" s="15"/>
      <c r="AID217" s="15"/>
      <c r="AIE217" s="15"/>
      <c r="AIF217" s="15"/>
      <c r="AIG217" s="15"/>
      <c r="AIH217" s="15"/>
      <c r="AII217" s="15"/>
      <c r="AIJ217" s="15"/>
      <c r="AIK217" s="15"/>
      <c r="AIL217" s="15"/>
      <c r="AIM217" s="15"/>
      <c r="AIN217" s="15"/>
      <c r="AIO217" s="15"/>
      <c r="AIP217" s="15"/>
      <c r="AIQ217" s="15"/>
      <c r="AIR217" s="15"/>
      <c r="AIS217" s="15"/>
      <c r="AIT217" s="15"/>
      <c r="AIU217" s="15"/>
      <c r="AIV217" s="15"/>
      <c r="AIW217" s="15"/>
      <c r="AIX217" s="15"/>
      <c r="AIY217" s="15"/>
      <c r="AIZ217" s="15"/>
      <c r="AJA217" s="15"/>
      <c r="AJB217" s="15"/>
      <c r="AJC217" s="15"/>
      <c r="AJD217" s="15"/>
      <c r="AJE217" s="15"/>
      <c r="AJF217" s="15"/>
      <c r="AJG217" s="15"/>
      <c r="AJH217" s="15"/>
      <c r="AJI217" s="15"/>
      <c r="AJJ217" s="15"/>
      <c r="AJK217" s="15"/>
      <c r="AJL217" s="15"/>
      <c r="AJM217" s="15"/>
      <c r="AJN217" s="15"/>
      <c r="AJO217" s="15"/>
      <c r="AJP217" s="15"/>
      <c r="AJQ217" s="15"/>
      <c r="AJR217" s="15"/>
      <c r="AJS217" s="15"/>
      <c r="AJT217" s="15"/>
      <c r="AJU217" s="15"/>
      <c r="AJV217" s="15"/>
      <c r="AJW217" s="15"/>
      <c r="AJX217" s="15"/>
      <c r="AJY217" s="15"/>
      <c r="AJZ217" s="15"/>
      <c r="AKA217" s="15"/>
      <c r="AKB217" s="15"/>
      <c r="AKC217" s="15"/>
      <c r="AKD217" s="15"/>
      <c r="AKE217" s="15"/>
      <c r="AKF217" s="15"/>
      <c r="AKG217" s="15"/>
      <c r="AKH217" s="15"/>
      <c r="AKI217" s="15"/>
      <c r="AKJ217" s="15"/>
      <c r="AKK217" s="15"/>
      <c r="AKL217" s="15"/>
      <c r="AKM217" s="15"/>
      <c r="AKN217" s="15"/>
      <c r="AKO217" s="15"/>
      <c r="AKP217" s="15"/>
      <c r="AKQ217" s="15"/>
      <c r="AKR217" s="15"/>
      <c r="AKS217" s="15"/>
      <c r="AKT217" s="15"/>
      <c r="AKU217" s="15"/>
      <c r="AKV217" s="15"/>
      <c r="AKW217" s="15"/>
      <c r="AKX217" s="15"/>
      <c r="AKY217" s="15"/>
      <c r="AKZ217" s="15"/>
      <c r="ALA217" s="15"/>
      <c r="ALB217" s="15"/>
      <c r="ALC217" s="15"/>
      <c r="ALD217" s="15"/>
      <c r="ALE217" s="15"/>
      <c r="ALF217" s="15"/>
      <c r="ALG217" s="15"/>
      <c r="ALH217" s="15"/>
      <c r="ALI217" s="15"/>
      <c r="ALJ217" s="15"/>
      <c r="ALK217" s="15"/>
      <c r="ALL217" s="15"/>
      <c r="ALM217" s="15"/>
      <c r="ALN217" s="15"/>
      <c r="ALO217" s="15"/>
      <c r="ALP217" s="15"/>
      <c r="ALQ217" s="15"/>
      <c r="ALR217" s="15"/>
      <c r="ALS217" s="15"/>
      <c r="ALT217" s="15"/>
      <c r="ALU217" s="15"/>
      <c r="ALV217" s="15"/>
      <c r="ALW217" s="15"/>
      <c r="ALX217" s="15"/>
      <c r="ALY217" s="15"/>
      <c r="ALZ217" s="15"/>
      <c r="AMA217" s="15"/>
      <c r="AMB217" s="15"/>
      <c r="AMC217" s="15"/>
      <c r="AMD217" s="15"/>
      <c r="AME217" s="15"/>
      <c r="AMF217" s="15"/>
      <c r="AMG217" s="15"/>
      <c r="AMH217" s="15"/>
      <c r="AMI217" s="15"/>
      <c r="AMJ217" s="15"/>
      <c r="AMK217" s="15"/>
      <c r="AML217" s="15"/>
      <c r="AMM217" s="15"/>
      <c r="AMN217" s="15"/>
      <c r="AMO217" s="15"/>
      <c r="AMP217" s="15"/>
      <c r="AMQ217" s="15"/>
      <c r="AMR217" s="15"/>
      <c r="AMS217" s="15"/>
      <c r="AMT217" s="15"/>
      <c r="AMU217" s="15"/>
      <c r="AMV217" s="15"/>
      <c r="AMW217" s="15"/>
      <c r="AMX217" s="15"/>
      <c r="AMY217" s="15"/>
      <c r="AMZ217" s="15"/>
      <c r="ANA217" s="15"/>
      <c r="ANB217" s="15"/>
      <c r="ANC217" s="15"/>
      <c r="AND217" s="15"/>
      <c r="ANE217" s="15"/>
      <c r="ANF217" s="15"/>
      <c r="ANG217" s="15"/>
      <c r="ANH217" s="15"/>
      <c r="ANI217" s="15"/>
      <c r="ANJ217" s="15"/>
      <c r="ANK217" s="15"/>
      <c r="ANL217" s="15"/>
      <c r="ANM217" s="15"/>
      <c r="ANN217" s="15"/>
      <c r="ANO217" s="15"/>
      <c r="ANP217" s="15"/>
      <c r="ANQ217" s="15"/>
      <c r="ANR217" s="15"/>
      <c r="ANS217" s="15"/>
      <c r="ANT217" s="15"/>
      <c r="ANU217" s="15"/>
      <c r="ANV217" s="15"/>
      <c r="ANW217" s="15"/>
      <c r="ANX217" s="15"/>
      <c r="ANY217" s="15"/>
      <c r="ANZ217" s="15"/>
      <c r="AOA217" s="15"/>
      <c r="AOB217" s="15"/>
      <c r="AOC217" s="15"/>
      <c r="AOD217" s="15"/>
      <c r="AOE217" s="15"/>
      <c r="AOF217" s="15"/>
      <c r="AOG217" s="15"/>
      <c r="AOH217" s="15"/>
      <c r="AOI217" s="15"/>
      <c r="AOJ217" s="15"/>
      <c r="AOK217" s="15"/>
      <c r="AOL217" s="15"/>
      <c r="AOM217" s="15"/>
      <c r="AON217" s="15"/>
      <c r="AOO217" s="15"/>
      <c r="AOP217" s="15"/>
      <c r="AOQ217" s="15"/>
      <c r="AOR217" s="15"/>
      <c r="AOS217" s="15"/>
      <c r="AOT217" s="15"/>
      <c r="AOU217" s="15"/>
      <c r="AOV217" s="15"/>
      <c r="AOW217" s="15"/>
      <c r="AOX217" s="15"/>
      <c r="AOY217" s="15"/>
      <c r="AOZ217" s="15"/>
      <c r="APA217" s="15"/>
      <c r="APB217" s="15"/>
      <c r="APC217" s="15"/>
      <c r="APD217" s="15"/>
      <c r="APE217" s="15"/>
      <c r="APF217" s="15"/>
      <c r="APG217" s="15"/>
      <c r="APH217" s="15"/>
      <c r="API217" s="15"/>
      <c r="APJ217" s="15"/>
      <c r="APK217" s="15"/>
      <c r="APL217" s="15"/>
      <c r="APM217" s="15"/>
      <c r="APN217" s="15"/>
      <c r="APO217" s="15"/>
      <c r="APP217" s="15"/>
      <c r="APQ217" s="15"/>
      <c r="APR217" s="15"/>
      <c r="APS217" s="15"/>
      <c r="APT217" s="15"/>
      <c r="APU217" s="15"/>
      <c r="APV217" s="15"/>
      <c r="APW217" s="15"/>
      <c r="APX217" s="15"/>
      <c r="APY217" s="15"/>
      <c r="APZ217" s="15"/>
      <c r="AQA217" s="15"/>
      <c r="AQB217" s="15"/>
      <c r="AQC217" s="15"/>
      <c r="AQD217" s="15"/>
      <c r="AQE217" s="15"/>
      <c r="AQF217" s="15"/>
      <c r="AQG217" s="15"/>
      <c r="AQH217" s="15"/>
      <c r="AQI217" s="15"/>
      <c r="AQJ217" s="15"/>
      <c r="AQK217" s="15"/>
      <c r="AQL217" s="15"/>
      <c r="AQM217" s="15"/>
      <c r="AQN217" s="15"/>
      <c r="AQO217" s="15"/>
      <c r="AQP217" s="15"/>
      <c r="AQQ217" s="15"/>
      <c r="AQR217" s="15"/>
      <c r="AQS217" s="15"/>
      <c r="AQT217" s="15"/>
      <c r="AQU217" s="15"/>
      <c r="AQV217" s="15"/>
      <c r="AQW217" s="15"/>
      <c r="AQX217" s="15"/>
      <c r="AQY217" s="15"/>
      <c r="AQZ217" s="15"/>
      <c r="ARA217" s="15"/>
      <c r="ARB217" s="15"/>
      <c r="ARC217" s="15"/>
      <c r="ARD217" s="15"/>
      <c r="ARE217" s="15"/>
      <c r="ARF217" s="15"/>
      <c r="ARG217" s="15"/>
      <c r="ARH217" s="15"/>
      <c r="ARI217" s="15"/>
      <c r="ARJ217" s="15"/>
      <c r="ARK217" s="15"/>
      <c r="ARL217" s="15"/>
      <c r="ARM217" s="15"/>
      <c r="ARN217" s="15"/>
      <c r="ARO217" s="15"/>
      <c r="ARP217" s="15"/>
      <c r="ARQ217" s="15"/>
      <c r="ARR217" s="15"/>
      <c r="ARS217" s="15"/>
      <c r="ART217" s="15"/>
      <c r="ARU217" s="15"/>
      <c r="ARV217" s="15"/>
      <c r="ARW217" s="15"/>
      <c r="ARX217" s="15"/>
      <c r="ARY217" s="15"/>
      <c r="ARZ217" s="15"/>
      <c r="ASA217" s="15"/>
      <c r="ASB217" s="15"/>
      <c r="ASC217" s="15"/>
      <c r="ASD217" s="15"/>
      <c r="ASE217" s="15"/>
      <c r="ASF217" s="15"/>
      <c r="ASG217" s="15"/>
      <c r="ASH217" s="15"/>
      <c r="ASI217" s="15"/>
      <c r="ASJ217" s="15"/>
      <c r="ASK217" s="15"/>
      <c r="ASL217" s="15"/>
      <c r="ASM217" s="15"/>
      <c r="ASN217" s="15"/>
      <c r="ASO217" s="15"/>
      <c r="ASP217" s="15"/>
      <c r="ASQ217" s="15"/>
      <c r="ASR217" s="15"/>
      <c r="ASS217" s="15"/>
      <c r="AST217" s="15"/>
      <c r="ASU217" s="15"/>
      <c r="ASV217" s="15"/>
      <c r="ASW217" s="15"/>
      <c r="ASX217" s="15"/>
      <c r="ASY217" s="15"/>
      <c r="ASZ217" s="15"/>
      <c r="ATA217" s="15"/>
      <c r="ATB217" s="15"/>
      <c r="ATC217" s="15"/>
      <c r="ATD217" s="15"/>
      <c r="ATE217" s="15"/>
      <c r="ATF217" s="15"/>
      <c r="ATG217" s="15"/>
      <c r="ATH217" s="15"/>
      <c r="ATI217" s="15"/>
      <c r="ATJ217" s="15"/>
      <c r="ATK217" s="15"/>
      <c r="ATL217" s="15"/>
      <c r="ATM217" s="15"/>
      <c r="ATN217" s="15"/>
      <c r="ATO217" s="15"/>
      <c r="ATP217" s="15"/>
      <c r="ATQ217" s="15"/>
      <c r="ATR217" s="15"/>
      <c r="ATS217" s="15"/>
      <c r="ATT217" s="15"/>
      <c r="ATU217" s="15"/>
      <c r="ATV217" s="15"/>
      <c r="ATW217" s="15"/>
      <c r="ATX217" s="15"/>
      <c r="ATY217" s="15"/>
      <c r="ATZ217" s="15"/>
      <c r="AUA217" s="15"/>
      <c r="AUB217" s="15"/>
      <c r="AUC217" s="15"/>
      <c r="AUD217" s="15"/>
      <c r="AUE217" s="15"/>
      <c r="AUF217" s="15"/>
      <c r="AUG217" s="15"/>
      <c r="AUH217" s="15"/>
      <c r="AUI217" s="15"/>
      <c r="AUJ217" s="15"/>
      <c r="AUK217" s="15"/>
      <c r="AUL217" s="15"/>
      <c r="AUM217" s="15"/>
      <c r="AUN217" s="15"/>
      <c r="AUO217" s="15"/>
      <c r="AUP217" s="15"/>
      <c r="AUQ217" s="15"/>
      <c r="AUR217" s="15"/>
      <c r="AUS217" s="15"/>
      <c r="AUT217" s="15"/>
      <c r="AUU217" s="15"/>
      <c r="AUV217" s="15"/>
      <c r="AUW217" s="15"/>
      <c r="AUX217" s="15"/>
      <c r="AUY217" s="15"/>
      <c r="AUZ217" s="15"/>
      <c r="AVA217" s="15"/>
      <c r="AVB217" s="15"/>
      <c r="AVC217" s="15"/>
      <c r="AVD217" s="15"/>
      <c r="AVE217" s="15"/>
      <c r="AVF217" s="15"/>
      <c r="AVG217" s="15"/>
      <c r="AVH217" s="15"/>
      <c r="AVI217" s="15"/>
      <c r="AVJ217" s="15"/>
      <c r="AVK217" s="15"/>
      <c r="AVL217" s="15"/>
      <c r="AVM217" s="15"/>
      <c r="AVN217" s="15"/>
      <c r="AVO217" s="15"/>
      <c r="AVP217" s="15"/>
      <c r="AVQ217" s="15"/>
      <c r="AVR217" s="15"/>
      <c r="AVS217" s="15"/>
      <c r="AVT217" s="15"/>
      <c r="AVU217" s="15"/>
      <c r="AVV217" s="15"/>
      <c r="AVW217" s="15"/>
      <c r="AVX217" s="15"/>
      <c r="AVY217" s="15"/>
      <c r="AVZ217" s="15"/>
      <c r="AWA217" s="15"/>
      <c r="AWB217" s="15"/>
      <c r="AWC217" s="15"/>
      <c r="AWD217" s="15"/>
      <c r="AWE217" s="15"/>
      <c r="AWF217" s="15"/>
      <c r="AWG217" s="15"/>
      <c r="AWH217" s="15"/>
      <c r="AWI217" s="15"/>
      <c r="AWJ217" s="15"/>
      <c r="AWK217" s="15"/>
      <c r="AWL217" s="15"/>
      <c r="AWM217" s="15"/>
      <c r="AWN217" s="15"/>
      <c r="AWO217" s="15"/>
      <c r="AWP217" s="15"/>
      <c r="AWQ217" s="15"/>
      <c r="AWR217" s="15"/>
      <c r="AWS217" s="15"/>
      <c r="AWT217" s="15"/>
      <c r="AWU217" s="15"/>
      <c r="AWV217" s="15"/>
      <c r="AWW217" s="15"/>
      <c r="AWX217" s="15"/>
      <c r="AWY217" s="15"/>
      <c r="AWZ217" s="15"/>
      <c r="AXA217" s="15"/>
      <c r="AXB217" s="15"/>
      <c r="AXC217" s="15"/>
      <c r="AXD217" s="15"/>
      <c r="AXE217" s="15"/>
      <c r="AXF217" s="15"/>
      <c r="AXG217" s="15"/>
      <c r="AXH217" s="15"/>
      <c r="AXI217" s="15"/>
      <c r="AXJ217" s="15"/>
      <c r="AXK217" s="15"/>
      <c r="AXL217" s="15"/>
      <c r="AXM217" s="15"/>
      <c r="AXN217" s="15"/>
      <c r="AXO217" s="15"/>
      <c r="AXP217" s="15"/>
      <c r="AXQ217" s="15"/>
      <c r="AXR217" s="15"/>
      <c r="AXS217" s="15"/>
      <c r="AXT217" s="15"/>
      <c r="AXU217" s="15"/>
      <c r="AXV217" s="15"/>
      <c r="AXW217" s="15"/>
      <c r="AXX217" s="15"/>
      <c r="AXY217" s="15"/>
      <c r="AXZ217" s="15"/>
      <c r="AYA217" s="15"/>
      <c r="AYB217" s="15"/>
      <c r="AYC217" s="15"/>
      <c r="AYD217" s="15"/>
      <c r="AYE217" s="15"/>
      <c r="AYF217" s="15"/>
      <c r="AYG217" s="15"/>
      <c r="AYH217" s="15"/>
      <c r="AYI217" s="15"/>
      <c r="AYJ217" s="15"/>
      <c r="AYK217" s="15"/>
      <c r="AYL217" s="15"/>
      <c r="AYM217" s="15"/>
      <c r="AYN217" s="15"/>
      <c r="AYO217" s="15"/>
      <c r="AYP217" s="15"/>
      <c r="AYQ217" s="15"/>
      <c r="AYR217" s="15"/>
      <c r="AYS217" s="15"/>
      <c r="AYT217" s="15"/>
      <c r="AYU217" s="15"/>
      <c r="AYV217" s="15"/>
      <c r="AYW217" s="15"/>
      <c r="AYX217" s="15"/>
      <c r="AYY217" s="15"/>
      <c r="AYZ217" s="15"/>
      <c r="AZA217" s="15"/>
      <c r="AZB217" s="15"/>
      <c r="AZC217" s="15"/>
      <c r="AZD217" s="15"/>
      <c r="AZE217" s="15"/>
      <c r="AZF217" s="15"/>
      <c r="AZG217" s="15"/>
      <c r="AZH217" s="15"/>
      <c r="AZI217" s="15"/>
      <c r="AZJ217" s="15"/>
      <c r="AZK217" s="15"/>
      <c r="AZL217" s="15"/>
      <c r="AZM217" s="15"/>
      <c r="AZN217" s="15"/>
      <c r="AZO217" s="15"/>
      <c r="AZP217" s="15"/>
      <c r="AZQ217" s="15"/>
      <c r="AZR217" s="15"/>
      <c r="AZS217" s="15"/>
      <c r="AZT217" s="15"/>
      <c r="AZU217" s="15"/>
      <c r="AZV217" s="15"/>
      <c r="AZW217" s="15"/>
      <c r="AZX217" s="15"/>
      <c r="AZY217" s="15"/>
      <c r="AZZ217" s="15"/>
      <c r="BAA217" s="15"/>
      <c r="BAB217" s="15"/>
      <c r="BAC217" s="15"/>
      <c r="BAD217" s="15"/>
      <c r="BAE217" s="15"/>
      <c r="BAF217" s="15"/>
      <c r="BAG217" s="15"/>
      <c r="BAH217" s="15"/>
      <c r="BAI217" s="15"/>
      <c r="BAJ217" s="15"/>
      <c r="BAK217" s="15"/>
      <c r="BAL217" s="15"/>
      <c r="BAM217" s="15"/>
      <c r="BAN217" s="15"/>
      <c r="BAO217" s="15"/>
      <c r="BAP217" s="15"/>
      <c r="BAQ217" s="15"/>
      <c r="BAR217" s="15"/>
      <c r="BAS217" s="15"/>
      <c r="BAT217" s="15"/>
      <c r="BAU217" s="15"/>
      <c r="BAV217" s="15"/>
      <c r="BAW217" s="15"/>
      <c r="BAX217" s="15"/>
      <c r="BAY217" s="15"/>
      <c r="BAZ217" s="15"/>
      <c r="BBA217" s="15"/>
      <c r="BBB217" s="15"/>
      <c r="BBC217" s="15"/>
      <c r="BBD217" s="15"/>
      <c r="BBE217" s="15"/>
      <c r="BBF217" s="15"/>
      <c r="BBG217" s="15"/>
      <c r="BBH217" s="15"/>
      <c r="BBI217" s="15"/>
      <c r="BBJ217" s="15"/>
      <c r="BBK217" s="15"/>
      <c r="BBL217" s="15"/>
      <c r="BBM217" s="15"/>
      <c r="BBN217" s="15"/>
      <c r="BBO217" s="15"/>
      <c r="BBP217" s="15"/>
      <c r="BBQ217" s="15"/>
      <c r="BBR217" s="15"/>
      <c r="BBS217" s="15"/>
      <c r="BBT217" s="15"/>
      <c r="BBU217" s="15"/>
      <c r="BBV217" s="15"/>
      <c r="BBW217" s="15"/>
      <c r="BBX217" s="15"/>
      <c r="BBY217" s="15"/>
      <c r="BBZ217" s="15"/>
      <c r="BCA217" s="15"/>
      <c r="BCB217" s="15"/>
      <c r="BCC217" s="15"/>
      <c r="BCD217" s="15"/>
      <c r="BCE217" s="15"/>
      <c r="BCF217" s="15"/>
      <c r="BCG217" s="15"/>
      <c r="BCH217" s="15"/>
      <c r="BCI217" s="15"/>
      <c r="BCJ217" s="15"/>
      <c r="BCK217" s="15"/>
      <c r="BCL217" s="15"/>
      <c r="BCM217" s="15"/>
      <c r="BCN217" s="15"/>
      <c r="BCO217" s="15"/>
      <c r="BCP217" s="15"/>
      <c r="BCQ217" s="15"/>
      <c r="BCR217" s="15"/>
      <c r="BCS217" s="15"/>
      <c r="BCT217" s="15"/>
      <c r="BCU217" s="15"/>
      <c r="BCV217" s="15"/>
      <c r="BCW217" s="15"/>
      <c r="BCX217" s="15"/>
      <c r="BCY217" s="15"/>
      <c r="BCZ217" s="15"/>
      <c r="BDA217" s="15"/>
      <c r="BDB217" s="15"/>
      <c r="BDC217" s="15"/>
      <c r="BDD217" s="15"/>
      <c r="BDE217" s="15"/>
      <c r="BDF217" s="15"/>
      <c r="BDG217" s="15"/>
      <c r="BDH217" s="15"/>
      <c r="BDI217" s="15"/>
      <c r="BDJ217" s="15"/>
      <c r="BDK217" s="15"/>
      <c r="BDL217" s="15"/>
      <c r="BDM217" s="15"/>
      <c r="BDN217" s="15"/>
      <c r="BDO217" s="15"/>
      <c r="BDP217" s="15"/>
      <c r="BDQ217" s="15"/>
      <c r="BDR217" s="15"/>
      <c r="BDS217" s="15"/>
      <c r="BDT217" s="15"/>
      <c r="BDU217" s="15"/>
      <c r="BDV217" s="15"/>
      <c r="BDW217" s="15"/>
      <c r="BDX217" s="15"/>
      <c r="BDY217" s="15"/>
      <c r="BDZ217" s="15"/>
      <c r="BEA217" s="15"/>
      <c r="BEB217" s="15"/>
      <c r="BEC217" s="15"/>
      <c r="BED217" s="15"/>
      <c r="BEE217" s="15"/>
      <c r="BEF217" s="15"/>
      <c r="BEG217" s="15"/>
      <c r="BEH217" s="15"/>
      <c r="BEI217" s="15"/>
      <c r="BEJ217" s="15"/>
      <c r="BEK217" s="15"/>
      <c r="BEL217" s="15"/>
      <c r="BEM217" s="15"/>
      <c r="BEN217" s="15"/>
      <c r="BEO217" s="15"/>
      <c r="BEP217" s="15"/>
      <c r="BEQ217" s="15"/>
      <c r="BER217" s="15"/>
      <c r="BES217" s="15"/>
      <c r="BET217" s="15"/>
      <c r="BEU217" s="15"/>
      <c r="BEV217" s="15"/>
      <c r="BEW217" s="15"/>
      <c r="BEX217" s="15"/>
      <c r="BEY217" s="15"/>
      <c r="BEZ217" s="15"/>
      <c r="BFA217" s="15"/>
      <c r="BFB217" s="15"/>
      <c r="BFC217" s="15"/>
      <c r="BFD217" s="15"/>
      <c r="BFE217" s="15"/>
      <c r="BFF217" s="15"/>
      <c r="BFG217" s="15"/>
      <c r="BFH217" s="15"/>
      <c r="BFI217" s="15"/>
      <c r="BFJ217" s="15"/>
      <c r="BFK217" s="15"/>
      <c r="BFL217" s="15"/>
      <c r="BFM217" s="15"/>
      <c r="BFN217" s="15"/>
      <c r="BFO217" s="15"/>
      <c r="BFP217" s="15"/>
      <c r="BFQ217" s="15"/>
      <c r="BFR217" s="15"/>
      <c r="BFS217" s="15"/>
      <c r="BFT217" s="15"/>
      <c r="BFU217" s="15"/>
      <c r="BFV217" s="15"/>
      <c r="BFW217" s="15"/>
      <c r="BFX217" s="15"/>
      <c r="BFY217" s="15"/>
      <c r="BFZ217" s="15"/>
      <c r="BGA217" s="15"/>
      <c r="BGB217" s="15"/>
      <c r="BGC217" s="15"/>
      <c r="BGD217" s="15"/>
      <c r="BGE217" s="15"/>
      <c r="BGF217" s="15"/>
      <c r="BGG217" s="15"/>
      <c r="BGH217" s="15"/>
      <c r="BGI217" s="15"/>
      <c r="BGJ217" s="15"/>
      <c r="BGK217" s="15"/>
      <c r="BGL217" s="15"/>
      <c r="BGM217" s="15"/>
      <c r="BGN217" s="15"/>
      <c r="BGO217" s="15"/>
      <c r="BGP217" s="15"/>
      <c r="BGQ217" s="15"/>
      <c r="BGR217" s="15"/>
      <c r="BGS217" s="15"/>
      <c r="BGT217" s="15"/>
      <c r="BGU217" s="15"/>
      <c r="BGV217" s="15"/>
      <c r="BGW217" s="15"/>
      <c r="BGX217" s="15"/>
      <c r="BGY217" s="15"/>
      <c r="BGZ217" s="15"/>
      <c r="BHA217" s="15"/>
      <c r="BHB217" s="15"/>
      <c r="BHC217" s="15"/>
      <c r="BHD217" s="15"/>
      <c r="BHE217" s="15"/>
      <c r="BHF217" s="15"/>
      <c r="BHG217" s="15"/>
      <c r="BHH217" s="15"/>
      <c r="BHI217" s="15"/>
      <c r="BHJ217" s="15"/>
      <c r="BHK217" s="15"/>
      <c r="BHL217" s="15"/>
      <c r="BHM217" s="15"/>
      <c r="BHN217" s="15"/>
      <c r="BHO217" s="15"/>
      <c r="BHP217" s="15"/>
      <c r="BHQ217" s="15"/>
      <c r="BHR217" s="15"/>
      <c r="BHS217" s="15"/>
      <c r="BHT217" s="15"/>
      <c r="BHU217" s="15"/>
      <c r="BHV217" s="15"/>
      <c r="BHW217" s="15"/>
      <c r="BHX217" s="15"/>
      <c r="BHY217" s="15"/>
      <c r="BHZ217" s="15"/>
      <c r="BIA217" s="15"/>
      <c r="BIB217" s="15"/>
      <c r="BIC217" s="15"/>
      <c r="BID217" s="15"/>
      <c r="BIE217" s="15"/>
      <c r="BIF217" s="15"/>
      <c r="BIG217" s="15"/>
      <c r="BIH217" s="15"/>
      <c r="BII217" s="15"/>
      <c r="BIJ217" s="15"/>
      <c r="BIK217" s="15"/>
      <c r="BIL217" s="15"/>
      <c r="BIM217" s="15"/>
      <c r="BIN217" s="15"/>
      <c r="BIO217" s="15"/>
      <c r="BIP217" s="15"/>
      <c r="BIQ217" s="15"/>
      <c r="BIR217" s="15"/>
      <c r="BIS217" s="15"/>
      <c r="BIT217" s="15"/>
      <c r="BIU217" s="15"/>
      <c r="BIV217" s="15"/>
      <c r="BIW217" s="15"/>
      <c r="BIX217" s="15"/>
      <c r="BIY217" s="15"/>
      <c r="BIZ217" s="15"/>
      <c r="BJA217" s="15"/>
      <c r="BJB217" s="15"/>
      <c r="BJC217" s="15"/>
      <c r="BJD217" s="15"/>
      <c r="BJE217" s="15"/>
      <c r="BJF217" s="15"/>
      <c r="BJG217" s="15"/>
      <c r="BJH217" s="15"/>
      <c r="BJI217" s="15"/>
      <c r="BJJ217" s="15"/>
      <c r="BJK217" s="15"/>
      <c r="BJL217" s="15"/>
      <c r="BJM217" s="15"/>
      <c r="BJN217" s="15"/>
      <c r="BJO217" s="15"/>
      <c r="BJP217" s="15"/>
      <c r="BJQ217" s="15"/>
      <c r="BJR217" s="15"/>
      <c r="BJS217" s="15"/>
      <c r="BJT217" s="15"/>
      <c r="BJU217" s="15"/>
      <c r="BJV217" s="15"/>
      <c r="BJW217" s="15"/>
      <c r="BJX217" s="15"/>
      <c r="BJY217" s="15"/>
      <c r="BJZ217" s="15"/>
      <c r="BKA217" s="15"/>
      <c r="BKB217" s="15"/>
      <c r="BKC217" s="15"/>
      <c r="BKD217" s="15"/>
      <c r="BKE217" s="15"/>
      <c r="BKF217" s="15"/>
      <c r="BKG217" s="15"/>
      <c r="BKH217" s="15"/>
      <c r="BKI217" s="15"/>
      <c r="BKJ217" s="15"/>
      <c r="BKK217" s="15"/>
      <c r="BKL217" s="15"/>
      <c r="BKM217" s="15"/>
      <c r="BKN217" s="15"/>
      <c r="BKO217" s="15"/>
      <c r="BKP217" s="15"/>
      <c r="BKQ217" s="15"/>
      <c r="BKR217" s="15"/>
      <c r="BKS217" s="15"/>
      <c r="BKT217" s="15"/>
      <c r="BKU217" s="15"/>
      <c r="BKV217" s="15"/>
      <c r="BKW217" s="15"/>
      <c r="BKX217" s="15"/>
      <c r="BKY217" s="15"/>
      <c r="BKZ217" s="15"/>
      <c r="BLA217" s="15"/>
      <c r="BLB217" s="15"/>
      <c r="BLC217" s="15"/>
      <c r="BLD217" s="15"/>
      <c r="BLE217" s="15"/>
      <c r="BLF217" s="15"/>
      <c r="BLG217" s="15"/>
      <c r="BLH217" s="15"/>
      <c r="BLI217" s="15"/>
      <c r="BLJ217" s="15"/>
      <c r="BLK217" s="15"/>
      <c r="BLL217" s="15"/>
      <c r="BLM217" s="15"/>
      <c r="BLN217" s="15"/>
      <c r="BLO217" s="15"/>
      <c r="BLP217" s="15"/>
      <c r="BLQ217" s="15"/>
      <c r="BLR217" s="15"/>
      <c r="BLS217" s="15"/>
      <c r="BLT217" s="15"/>
      <c r="BLU217" s="15"/>
      <c r="BLV217" s="15"/>
      <c r="BLW217" s="15"/>
      <c r="BLX217" s="15"/>
      <c r="BLY217" s="15"/>
      <c r="BLZ217" s="15"/>
      <c r="BMA217" s="15"/>
      <c r="BMB217" s="15"/>
      <c r="BMC217" s="15"/>
      <c r="BMD217" s="15"/>
      <c r="BME217" s="15"/>
      <c r="BMF217" s="15"/>
      <c r="BMG217" s="15"/>
      <c r="BMH217" s="15"/>
      <c r="BMI217" s="15"/>
      <c r="BMJ217" s="15"/>
      <c r="BMK217" s="15"/>
      <c r="BML217" s="15"/>
      <c r="BMM217" s="15"/>
      <c r="BMN217" s="15"/>
      <c r="BMO217" s="15"/>
      <c r="BMP217" s="15"/>
      <c r="BMQ217" s="15"/>
      <c r="BMR217" s="15"/>
      <c r="BMS217" s="15"/>
      <c r="BMT217" s="15"/>
      <c r="BMU217" s="15"/>
      <c r="BMV217" s="15"/>
      <c r="BMW217" s="15"/>
      <c r="BMX217" s="15"/>
      <c r="BMY217" s="15"/>
      <c r="BMZ217" s="15"/>
      <c r="BNA217" s="15"/>
      <c r="BNB217" s="15"/>
      <c r="BNC217" s="15"/>
      <c r="BND217" s="15"/>
      <c r="BNE217" s="15"/>
      <c r="BNF217" s="15"/>
      <c r="BNG217" s="15"/>
      <c r="BNH217" s="15"/>
      <c r="BNI217" s="15"/>
      <c r="BNJ217" s="15"/>
      <c r="BNK217" s="15"/>
      <c r="BNL217" s="15"/>
      <c r="BNM217" s="15"/>
      <c r="BNN217" s="15"/>
      <c r="BNO217" s="15"/>
      <c r="BNP217" s="15"/>
      <c r="BNQ217" s="15"/>
      <c r="BNR217" s="15"/>
      <c r="BNS217" s="15"/>
      <c r="BNT217" s="15"/>
      <c r="BNU217" s="15"/>
      <c r="BNV217" s="15"/>
      <c r="BNW217" s="15"/>
      <c r="BNX217" s="15"/>
      <c r="BNY217" s="15"/>
      <c r="BNZ217" s="15"/>
      <c r="BOA217" s="15"/>
      <c r="BOB217" s="15"/>
      <c r="BOC217" s="15"/>
      <c r="BOD217" s="15"/>
      <c r="BOE217" s="15"/>
      <c r="BOF217" s="15"/>
      <c r="BOG217" s="15"/>
      <c r="BOH217" s="15"/>
      <c r="BOI217" s="15"/>
      <c r="BOJ217" s="15"/>
      <c r="BOK217" s="15"/>
      <c r="BOL217" s="15"/>
      <c r="BOM217" s="15"/>
      <c r="BON217" s="15"/>
      <c r="BOO217" s="15"/>
      <c r="BOP217" s="15"/>
      <c r="BOQ217" s="15"/>
      <c r="BOR217" s="15"/>
      <c r="BOS217" s="15"/>
      <c r="BOT217" s="15"/>
      <c r="BOU217" s="15"/>
      <c r="BOV217" s="15"/>
      <c r="BOW217" s="15"/>
      <c r="BOX217" s="15"/>
      <c r="BOY217" s="15"/>
      <c r="BOZ217" s="15"/>
      <c r="BPA217" s="15"/>
      <c r="BPB217" s="15"/>
      <c r="BPC217" s="15"/>
      <c r="BPD217" s="15"/>
      <c r="BPE217" s="15"/>
      <c r="BPF217" s="15"/>
      <c r="BPG217" s="15"/>
      <c r="BPH217" s="15"/>
      <c r="BPI217" s="15"/>
      <c r="BPJ217" s="15"/>
      <c r="BPK217" s="15"/>
      <c r="BPL217" s="15"/>
      <c r="BPM217" s="15"/>
      <c r="BPN217" s="15"/>
      <c r="BPO217" s="15"/>
      <c r="BPP217" s="15"/>
      <c r="BPQ217" s="15"/>
      <c r="BPR217" s="15"/>
      <c r="BPS217" s="15"/>
      <c r="BPT217" s="15"/>
      <c r="BPU217" s="15"/>
      <c r="BPV217" s="15"/>
      <c r="BPW217" s="15"/>
      <c r="BPX217" s="15"/>
      <c r="BPY217" s="15"/>
      <c r="BPZ217" s="15"/>
      <c r="BQA217" s="15"/>
      <c r="BQB217" s="15"/>
      <c r="BQC217" s="15"/>
      <c r="BQD217" s="15"/>
      <c r="BQE217" s="15"/>
      <c r="BQF217" s="15"/>
      <c r="BQG217" s="15"/>
      <c r="BQH217" s="15"/>
      <c r="BQI217" s="15"/>
      <c r="BQJ217" s="15"/>
      <c r="BQK217" s="15"/>
      <c r="BQL217" s="15"/>
      <c r="BQM217" s="15"/>
      <c r="BQN217" s="15"/>
      <c r="BQO217" s="15"/>
      <c r="BQP217" s="15"/>
      <c r="BQQ217" s="15"/>
      <c r="BQR217" s="15"/>
      <c r="BQS217" s="15"/>
      <c r="BQT217" s="15"/>
      <c r="BQU217" s="15"/>
      <c r="BQV217" s="15"/>
      <c r="BQW217" s="15"/>
      <c r="BQX217" s="15"/>
      <c r="BQY217" s="15"/>
      <c r="BQZ217" s="15"/>
      <c r="BRA217" s="15"/>
      <c r="BRB217" s="15"/>
      <c r="BRC217" s="15"/>
      <c r="BRD217" s="15"/>
      <c r="BRE217" s="15"/>
      <c r="BRF217" s="15"/>
      <c r="BRG217" s="15"/>
      <c r="BRH217" s="15"/>
      <c r="BRI217" s="15"/>
      <c r="BRJ217" s="15"/>
      <c r="BRK217" s="15"/>
      <c r="BRL217" s="15"/>
      <c r="BRM217" s="15"/>
      <c r="BRN217" s="15"/>
      <c r="BRO217" s="15"/>
      <c r="BRP217" s="15"/>
      <c r="BRQ217" s="15"/>
      <c r="BRR217" s="15"/>
      <c r="BRS217" s="15"/>
      <c r="BRT217" s="15"/>
      <c r="BRU217" s="15"/>
      <c r="BRV217" s="15"/>
      <c r="BRW217" s="15"/>
      <c r="BRX217" s="15"/>
      <c r="BRY217" s="15"/>
      <c r="BRZ217" s="15"/>
      <c r="BSA217" s="15"/>
      <c r="BSB217" s="15"/>
      <c r="BSC217" s="15"/>
      <c r="BSD217" s="15"/>
      <c r="BSE217" s="15"/>
      <c r="BSF217" s="15"/>
      <c r="BSG217" s="15"/>
      <c r="BSH217" s="15"/>
      <c r="BSI217" s="15"/>
      <c r="BSJ217" s="15"/>
      <c r="BSK217" s="15"/>
      <c r="BSL217" s="15"/>
      <c r="BSM217" s="15"/>
      <c r="BSN217" s="15"/>
      <c r="BSO217" s="15"/>
      <c r="BSP217" s="15"/>
      <c r="BSQ217" s="15"/>
      <c r="BSR217" s="15"/>
      <c r="BSS217" s="15"/>
      <c r="BST217" s="15"/>
      <c r="BSU217" s="15"/>
      <c r="BSV217" s="15"/>
      <c r="BSW217" s="15"/>
      <c r="BSX217" s="15"/>
      <c r="BSY217" s="15"/>
      <c r="BSZ217" s="15"/>
      <c r="BTA217" s="15"/>
      <c r="BTB217" s="15"/>
      <c r="BTC217" s="15"/>
      <c r="BTD217" s="15"/>
      <c r="BTE217" s="15"/>
      <c r="BTF217" s="15"/>
      <c r="BTG217" s="15"/>
      <c r="BTH217" s="15"/>
      <c r="BTI217" s="15"/>
      <c r="BTJ217" s="15"/>
      <c r="BTK217" s="15"/>
      <c r="BTL217" s="15"/>
      <c r="BTM217" s="15"/>
      <c r="BTN217" s="15"/>
      <c r="BTO217" s="15"/>
      <c r="BTP217" s="15"/>
      <c r="BTQ217" s="15"/>
      <c r="BTR217" s="15"/>
      <c r="BTS217" s="15"/>
      <c r="BTT217" s="15"/>
      <c r="BTU217" s="15"/>
      <c r="BTV217" s="15"/>
      <c r="BTW217" s="15"/>
      <c r="BTX217" s="15"/>
      <c r="BTY217" s="15"/>
      <c r="BTZ217" s="15"/>
      <c r="BUA217" s="15"/>
      <c r="BUB217" s="15"/>
      <c r="BUC217" s="15"/>
      <c r="BUD217" s="15"/>
      <c r="BUE217" s="15"/>
      <c r="BUF217" s="15"/>
      <c r="BUG217" s="15"/>
      <c r="BUH217" s="15"/>
      <c r="BUI217" s="15"/>
      <c r="BUJ217" s="15"/>
      <c r="BUK217" s="15"/>
      <c r="BUL217" s="15"/>
      <c r="BUM217" s="15"/>
      <c r="BUN217" s="15"/>
      <c r="BUO217" s="15"/>
      <c r="BUP217" s="15"/>
      <c r="BUQ217" s="15"/>
      <c r="BUR217" s="15"/>
      <c r="BUS217" s="15"/>
      <c r="BUT217" s="15"/>
      <c r="BUU217" s="15"/>
      <c r="BUV217" s="15"/>
      <c r="BUW217" s="15"/>
      <c r="BUX217" s="15"/>
      <c r="BUY217" s="15"/>
      <c r="BUZ217" s="15"/>
      <c r="BVA217" s="15"/>
      <c r="BVB217" s="15"/>
      <c r="BVC217" s="15"/>
      <c r="BVD217" s="15"/>
      <c r="BVE217" s="15"/>
      <c r="BVF217" s="15"/>
      <c r="BVG217" s="15"/>
      <c r="BVH217" s="15"/>
      <c r="BVI217" s="15"/>
      <c r="BVJ217" s="15"/>
      <c r="BVK217" s="15"/>
      <c r="BVL217" s="15"/>
      <c r="BVM217" s="15"/>
      <c r="BVN217" s="15"/>
      <c r="BVO217" s="15"/>
      <c r="BVP217" s="15"/>
      <c r="BVQ217" s="15"/>
      <c r="BVR217" s="15"/>
      <c r="BVS217" s="15"/>
      <c r="BVT217" s="15"/>
      <c r="BVU217" s="15"/>
      <c r="BVV217" s="15"/>
      <c r="BVW217" s="15"/>
      <c r="BVX217" s="15"/>
      <c r="BVY217" s="15"/>
      <c r="BVZ217" s="15"/>
      <c r="BWA217" s="15"/>
      <c r="BWB217" s="15"/>
      <c r="BWC217" s="15"/>
      <c r="BWD217" s="15"/>
      <c r="BWE217" s="15"/>
      <c r="BWF217" s="15"/>
      <c r="BWG217" s="15"/>
      <c r="BWH217" s="15"/>
      <c r="BWI217" s="15"/>
      <c r="BWJ217" s="15"/>
      <c r="BWK217" s="15"/>
      <c r="BWL217" s="15"/>
      <c r="BWM217" s="15"/>
      <c r="BWN217" s="15"/>
      <c r="BWO217" s="15"/>
      <c r="BWP217" s="15"/>
      <c r="BWQ217" s="15"/>
      <c r="BWR217" s="15"/>
      <c r="BWS217" s="15"/>
      <c r="BWT217" s="15"/>
      <c r="BWU217" s="15"/>
      <c r="BWV217" s="15"/>
      <c r="BWW217" s="15"/>
      <c r="BWX217" s="15"/>
      <c r="BWY217" s="15"/>
      <c r="BWZ217" s="15"/>
      <c r="BXA217" s="15"/>
      <c r="BXB217" s="15"/>
      <c r="BXC217" s="15"/>
      <c r="BXD217" s="15"/>
      <c r="BXE217" s="15"/>
      <c r="BXF217" s="15"/>
      <c r="BXG217" s="15"/>
      <c r="BXH217" s="15"/>
      <c r="BXI217" s="15"/>
      <c r="BXJ217" s="15"/>
      <c r="BXK217" s="15"/>
      <c r="BXL217" s="15"/>
      <c r="BXM217" s="15"/>
      <c r="BXN217" s="15"/>
      <c r="BXO217" s="15"/>
      <c r="BXP217" s="15"/>
      <c r="BXQ217" s="15"/>
      <c r="BXR217" s="15"/>
      <c r="BXS217" s="15"/>
      <c r="BXT217" s="15"/>
      <c r="BXU217" s="15"/>
      <c r="BXV217" s="15"/>
      <c r="BXW217" s="15"/>
      <c r="BXX217" s="15"/>
      <c r="BXY217" s="15"/>
      <c r="BXZ217" s="15"/>
      <c r="BYA217" s="15"/>
      <c r="BYB217" s="15"/>
      <c r="BYC217" s="15"/>
      <c r="BYD217" s="15"/>
      <c r="BYE217" s="15"/>
      <c r="BYF217" s="15"/>
      <c r="BYG217" s="15"/>
      <c r="BYH217" s="15"/>
      <c r="BYI217" s="15"/>
      <c r="BYJ217" s="15"/>
      <c r="BYK217" s="15"/>
      <c r="BYL217" s="15"/>
      <c r="BYM217" s="15"/>
      <c r="BYN217" s="15"/>
      <c r="BYO217" s="15"/>
      <c r="BYP217" s="15"/>
      <c r="BYQ217" s="15"/>
      <c r="BYR217" s="15"/>
      <c r="BYS217" s="15"/>
      <c r="BYT217" s="15"/>
      <c r="BYU217" s="15"/>
      <c r="BYV217" s="15"/>
      <c r="BYW217" s="15"/>
      <c r="BYX217" s="15"/>
      <c r="BYY217" s="15"/>
      <c r="BYZ217" s="15"/>
      <c r="BZA217" s="15"/>
      <c r="BZB217" s="15"/>
      <c r="BZC217" s="15"/>
      <c r="BZD217" s="15"/>
      <c r="BZE217" s="15"/>
      <c r="BZF217" s="15"/>
      <c r="BZG217" s="15"/>
      <c r="BZH217" s="15"/>
      <c r="BZI217" s="15"/>
      <c r="BZJ217" s="15"/>
      <c r="BZK217" s="15"/>
      <c r="BZL217" s="15"/>
      <c r="BZM217" s="15"/>
      <c r="BZN217" s="15"/>
      <c r="BZO217" s="15"/>
      <c r="BZP217" s="15"/>
      <c r="BZQ217" s="15"/>
      <c r="BZR217" s="15"/>
      <c r="BZS217" s="15"/>
      <c r="BZT217" s="15"/>
      <c r="BZU217" s="15"/>
      <c r="BZV217" s="15"/>
      <c r="BZW217" s="15"/>
      <c r="BZX217" s="15"/>
      <c r="BZY217" s="15"/>
      <c r="BZZ217" s="15"/>
      <c r="CAA217" s="15"/>
      <c r="CAB217" s="15"/>
      <c r="CAC217" s="15"/>
      <c r="CAD217" s="15"/>
      <c r="CAE217" s="15"/>
      <c r="CAF217" s="15"/>
      <c r="CAG217" s="15"/>
      <c r="CAH217" s="15"/>
      <c r="CAI217" s="15"/>
      <c r="CAJ217" s="15"/>
      <c r="CAK217" s="15"/>
      <c r="CAL217" s="15"/>
      <c r="CAM217" s="15"/>
      <c r="CAN217" s="15"/>
      <c r="CAO217" s="15"/>
      <c r="CAP217" s="15"/>
      <c r="CAQ217" s="15"/>
      <c r="CAR217" s="15"/>
      <c r="CAS217" s="15"/>
      <c r="CAT217" s="15"/>
      <c r="CAU217" s="15"/>
      <c r="CAV217" s="15"/>
      <c r="CAW217" s="15"/>
      <c r="CAX217" s="15"/>
      <c r="CAY217" s="15"/>
      <c r="CAZ217" s="15"/>
      <c r="CBA217" s="15"/>
      <c r="CBB217" s="15"/>
      <c r="CBC217" s="15"/>
      <c r="CBD217" s="15"/>
      <c r="CBE217" s="15"/>
      <c r="CBF217" s="15"/>
      <c r="CBG217" s="15"/>
      <c r="CBH217" s="15"/>
      <c r="CBI217" s="15"/>
      <c r="CBJ217" s="15"/>
      <c r="CBK217" s="15"/>
      <c r="CBL217" s="15"/>
      <c r="CBM217" s="15"/>
      <c r="CBN217" s="15"/>
      <c r="CBO217" s="15"/>
      <c r="CBP217" s="15"/>
      <c r="CBQ217" s="15"/>
      <c r="CBR217" s="15"/>
      <c r="CBS217" s="15"/>
      <c r="CBT217" s="15"/>
      <c r="CBU217" s="15"/>
      <c r="CBV217" s="15"/>
      <c r="CBW217" s="15"/>
      <c r="CBX217" s="15"/>
      <c r="CBY217" s="15"/>
      <c r="CBZ217" s="15"/>
      <c r="CCA217" s="15"/>
      <c r="CCB217" s="15"/>
      <c r="CCC217" s="15"/>
      <c r="CCD217" s="15"/>
      <c r="CCE217" s="15"/>
      <c r="CCF217" s="15"/>
      <c r="CCG217" s="15"/>
      <c r="CCH217" s="15"/>
      <c r="CCI217" s="15"/>
      <c r="CCJ217" s="15"/>
      <c r="CCK217" s="15"/>
      <c r="CCL217" s="15"/>
      <c r="CCM217" s="15"/>
      <c r="CCN217" s="15"/>
      <c r="CCO217" s="15"/>
      <c r="CCP217" s="15"/>
      <c r="CCQ217" s="15"/>
      <c r="CCR217" s="15"/>
      <c r="CCS217" s="15"/>
      <c r="CCT217" s="15"/>
      <c r="CCU217" s="15"/>
      <c r="CCV217" s="15"/>
      <c r="CCW217" s="15"/>
      <c r="CCX217" s="15"/>
      <c r="CCY217" s="15"/>
      <c r="CCZ217" s="15"/>
      <c r="CDA217" s="15"/>
      <c r="CDB217" s="15"/>
      <c r="CDC217" s="15"/>
      <c r="CDD217" s="15"/>
      <c r="CDE217" s="15"/>
      <c r="CDF217" s="15"/>
      <c r="CDG217" s="15"/>
      <c r="CDH217" s="15"/>
      <c r="CDI217" s="15"/>
      <c r="CDJ217" s="15"/>
      <c r="CDK217" s="15"/>
      <c r="CDL217" s="15"/>
      <c r="CDM217" s="15"/>
      <c r="CDN217" s="15"/>
      <c r="CDO217" s="15"/>
      <c r="CDP217" s="15"/>
      <c r="CDQ217" s="15"/>
      <c r="CDR217" s="15"/>
      <c r="CDS217" s="15"/>
      <c r="CDT217" s="15"/>
      <c r="CDU217" s="15"/>
      <c r="CDV217" s="15"/>
      <c r="CDW217" s="15"/>
      <c r="CDX217" s="15"/>
      <c r="CDY217" s="15"/>
      <c r="CDZ217" s="15"/>
      <c r="CEA217" s="15"/>
      <c r="CEB217" s="15"/>
      <c r="CEC217" s="15"/>
      <c r="CED217" s="15"/>
      <c r="CEE217" s="15"/>
      <c r="CEF217" s="15"/>
      <c r="CEG217" s="15"/>
      <c r="CEH217" s="15"/>
      <c r="CEI217" s="15"/>
      <c r="CEJ217" s="15"/>
      <c r="CEK217" s="15"/>
      <c r="CEL217" s="15"/>
      <c r="CEM217" s="15"/>
      <c r="CEN217" s="15"/>
      <c r="CEO217" s="15"/>
      <c r="CEP217" s="15"/>
      <c r="CEQ217" s="15"/>
      <c r="CER217" s="15"/>
      <c r="CES217" s="15"/>
      <c r="CET217" s="15"/>
      <c r="CEU217" s="15"/>
      <c r="CEV217" s="15"/>
      <c r="CEW217" s="15"/>
      <c r="CEX217" s="15"/>
      <c r="CEY217" s="15"/>
      <c r="CEZ217" s="15"/>
      <c r="CFA217" s="15"/>
      <c r="CFB217" s="15"/>
      <c r="CFC217" s="15"/>
      <c r="CFD217" s="15"/>
      <c r="CFE217" s="15"/>
      <c r="CFF217" s="15"/>
      <c r="CFG217" s="15"/>
      <c r="CFH217" s="15"/>
      <c r="CFI217" s="15"/>
      <c r="CFJ217" s="15"/>
      <c r="CFK217" s="15"/>
      <c r="CFL217" s="15"/>
      <c r="CFM217" s="15"/>
      <c r="CFN217" s="15"/>
      <c r="CFO217" s="15"/>
      <c r="CFP217" s="15"/>
      <c r="CFQ217" s="15"/>
      <c r="CFR217" s="15"/>
      <c r="CFS217" s="15"/>
      <c r="CFT217" s="15"/>
      <c r="CFU217" s="15"/>
      <c r="CFV217" s="15"/>
      <c r="CFW217" s="15"/>
      <c r="CFX217" s="15"/>
      <c r="CFY217" s="15"/>
      <c r="CFZ217" s="15"/>
      <c r="CGA217" s="15"/>
      <c r="CGB217" s="15"/>
      <c r="CGC217" s="15"/>
      <c r="CGD217" s="15"/>
      <c r="CGE217" s="15"/>
      <c r="CGF217" s="15"/>
      <c r="CGG217" s="15"/>
      <c r="CGH217" s="15"/>
      <c r="CGI217" s="15"/>
      <c r="CGJ217" s="15"/>
      <c r="CGK217" s="15"/>
      <c r="CGL217" s="15"/>
      <c r="CGM217" s="15"/>
      <c r="CGN217" s="15"/>
      <c r="CGO217" s="15"/>
      <c r="CGP217" s="15"/>
      <c r="CGQ217" s="15"/>
      <c r="CGR217" s="15"/>
      <c r="CGS217" s="15"/>
      <c r="CGT217" s="15"/>
      <c r="CGU217" s="15"/>
      <c r="CGV217" s="15"/>
      <c r="CGW217" s="15"/>
      <c r="CGX217" s="15"/>
      <c r="CGY217" s="15"/>
      <c r="CGZ217" s="15"/>
      <c r="CHA217" s="15"/>
      <c r="CHB217" s="15"/>
      <c r="CHC217" s="15"/>
      <c r="CHD217" s="15"/>
      <c r="CHE217" s="15"/>
      <c r="CHF217" s="15"/>
      <c r="CHG217" s="15"/>
      <c r="CHH217" s="15"/>
      <c r="CHI217" s="15"/>
      <c r="CHJ217" s="15"/>
      <c r="CHK217" s="15"/>
      <c r="CHL217" s="15"/>
      <c r="CHM217" s="15"/>
      <c r="CHN217" s="15"/>
      <c r="CHO217" s="15"/>
      <c r="CHP217" s="15"/>
      <c r="CHQ217" s="15"/>
      <c r="CHR217" s="15"/>
      <c r="CHS217" s="15"/>
      <c r="CHT217" s="15"/>
      <c r="CHU217" s="15"/>
      <c r="CHV217" s="15"/>
      <c r="CHW217" s="15"/>
      <c r="CHX217" s="15"/>
      <c r="CHY217" s="15"/>
      <c r="CHZ217" s="15"/>
      <c r="CIA217" s="15"/>
      <c r="CIB217" s="15"/>
      <c r="CIC217" s="15"/>
      <c r="CID217" s="15"/>
      <c r="CIE217" s="15"/>
      <c r="CIF217" s="15"/>
      <c r="CIG217" s="15"/>
      <c r="CIH217" s="15"/>
      <c r="CII217" s="15"/>
      <c r="CIJ217" s="15"/>
      <c r="CIK217" s="15"/>
      <c r="CIL217" s="15"/>
      <c r="CIM217" s="15"/>
      <c r="CIN217" s="15"/>
      <c r="CIO217" s="15"/>
      <c r="CIP217" s="15"/>
      <c r="CIQ217" s="15"/>
      <c r="CIR217" s="15"/>
      <c r="CIS217" s="15"/>
      <c r="CIT217" s="15"/>
      <c r="CIU217" s="15"/>
      <c r="CIV217" s="15"/>
      <c r="CIW217" s="15"/>
      <c r="CIX217" s="15"/>
      <c r="CIY217" s="15"/>
      <c r="CIZ217" s="15"/>
      <c r="CJA217" s="15"/>
      <c r="CJB217" s="15"/>
      <c r="CJC217" s="15"/>
      <c r="CJD217" s="15"/>
      <c r="CJE217" s="15"/>
      <c r="CJF217" s="15"/>
      <c r="CJG217" s="15"/>
      <c r="CJH217" s="15"/>
      <c r="CJI217" s="15"/>
      <c r="CJJ217" s="15"/>
      <c r="CJK217" s="15"/>
      <c r="CJL217" s="15"/>
      <c r="CJM217" s="15"/>
      <c r="CJN217" s="15"/>
      <c r="CJO217" s="15"/>
      <c r="CJP217" s="15"/>
      <c r="CJQ217" s="15"/>
      <c r="CJR217" s="15"/>
      <c r="CJS217" s="15"/>
      <c r="CJT217" s="15"/>
      <c r="CJU217" s="15"/>
      <c r="CJV217" s="15"/>
      <c r="CJW217" s="15"/>
      <c r="CJX217" s="15"/>
      <c r="CJY217" s="15"/>
      <c r="CJZ217" s="15"/>
      <c r="CKA217" s="15"/>
      <c r="CKB217" s="15"/>
      <c r="CKC217" s="15"/>
      <c r="CKD217" s="15"/>
      <c r="CKE217" s="15"/>
      <c r="CKF217" s="15"/>
      <c r="CKG217" s="15"/>
      <c r="CKH217" s="15"/>
      <c r="CKI217" s="15"/>
      <c r="CKJ217" s="15"/>
      <c r="CKK217" s="15"/>
      <c r="CKL217" s="15"/>
      <c r="CKM217" s="15"/>
      <c r="CKN217" s="15"/>
      <c r="CKO217" s="15"/>
      <c r="CKP217" s="15"/>
      <c r="CKQ217" s="15"/>
      <c r="CKR217" s="15"/>
      <c r="CKS217" s="15"/>
      <c r="CKT217" s="15"/>
      <c r="CKU217" s="15"/>
      <c r="CKV217" s="15"/>
      <c r="CKW217" s="15"/>
      <c r="CKX217" s="15"/>
      <c r="CKY217" s="15"/>
      <c r="CKZ217" s="15"/>
      <c r="CLA217" s="15"/>
      <c r="CLB217" s="15"/>
      <c r="CLC217" s="15"/>
      <c r="CLD217" s="15"/>
      <c r="CLE217" s="15"/>
      <c r="CLF217" s="15"/>
      <c r="CLG217" s="15"/>
      <c r="CLH217" s="15"/>
      <c r="CLI217" s="15"/>
      <c r="CLJ217" s="15"/>
      <c r="CLK217" s="15"/>
      <c r="CLL217" s="15"/>
      <c r="CLM217" s="15"/>
      <c r="CLN217" s="15"/>
      <c r="CLO217" s="15"/>
      <c r="CLP217" s="15"/>
      <c r="CLQ217" s="15"/>
      <c r="CLR217" s="15"/>
      <c r="CLS217" s="15"/>
      <c r="CLT217" s="15"/>
      <c r="CLU217" s="15"/>
      <c r="CLV217" s="15"/>
      <c r="CLW217" s="15"/>
      <c r="CLX217" s="15"/>
      <c r="CLY217" s="15"/>
      <c r="CLZ217" s="15"/>
      <c r="CMA217" s="15"/>
      <c r="CMB217" s="15"/>
      <c r="CMC217" s="15"/>
      <c r="CMD217" s="15"/>
      <c r="CME217" s="15"/>
      <c r="CMF217" s="15"/>
      <c r="CMG217" s="15"/>
      <c r="CMH217" s="15"/>
      <c r="CMI217" s="15"/>
      <c r="CMJ217" s="15"/>
      <c r="CMK217" s="15"/>
      <c r="CML217" s="15"/>
      <c r="CMM217" s="15"/>
      <c r="CMN217" s="15"/>
      <c r="CMO217" s="15"/>
      <c r="CMP217" s="15"/>
      <c r="CMQ217" s="15"/>
      <c r="CMR217" s="15"/>
      <c r="CMS217" s="15"/>
      <c r="CMT217" s="15"/>
      <c r="CMU217" s="15"/>
      <c r="CMV217" s="15"/>
      <c r="CMW217" s="15"/>
      <c r="CMX217" s="15"/>
      <c r="CMY217" s="15"/>
      <c r="CMZ217" s="15"/>
      <c r="CNA217" s="15"/>
      <c r="CNB217" s="15"/>
      <c r="CNC217" s="15"/>
      <c r="CND217" s="15"/>
      <c r="CNE217" s="15"/>
      <c r="CNF217" s="15"/>
      <c r="CNG217" s="15"/>
      <c r="CNH217" s="15"/>
      <c r="CNI217" s="15"/>
      <c r="CNJ217" s="15"/>
      <c r="CNK217" s="15"/>
      <c r="CNL217" s="15"/>
      <c r="CNM217" s="15"/>
      <c r="CNN217" s="15"/>
      <c r="CNO217" s="15"/>
      <c r="CNP217" s="15"/>
      <c r="CNQ217" s="15"/>
      <c r="CNR217" s="15"/>
      <c r="CNS217" s="15"/>
      <c r="CNT217" s="15"/>
      <c r="CNU217" s="15"/>
      <c r="CNV217" s="15"/>
      <c r="CNW217" s="15"/>
      <c r="CNX217" s="15"/>
      <c r="CNY217" s="15"/>
      <c r="CNZ217" s="15"/>
      <c r="COA217" s="15"/>
      <c r="COB217" s="15"/>
      <c r="COC217" s="15"/>
      <c r="COD217" s="15"/>
      <c r="COE217" s="15"/>
      <c r="COF217" s="15"/>
      <c r="COG217" s="15"/>
      <c r="COH217" s="15"/>
      <c r="COI217" s="15"/>
      <c r="COJ217" s="15"/>
      <c r="COK217" s="15"/>
      <c r="COL217" s="15"/>
      <c r="COM217" s="15"/>
      <c r="CON217" s="15"/>
      <c r="COO217" s="15"/>
      <c r="COP217" s="15"/>
      <c r="COQ217" s="15"/>
      <c r="COR217" s="15"/>
      <c r="COS217" s="15"/>
      <c r="COT217" s="15"/>
      <c r="COU217" s="15"/>
      <c r="COV217" s="15"/>
      <c r="COW217" s="15"/>
      <c r="COX217" s="15"/>
      <c r="COY217" s="15"/>
      <c r="COZ217" s="15"/>
      <c r="CPA217" s="15"/>
      <c r="CPB217" s="15"/>
      <c r="CPC217" s="15"/>
      <c r="CPD217" s="15"/>
      <c r="CPE217" s="15"/>
      <c r="CPF217" s="15"/>
      <c r="CPG217" s="15"/>
      <c r="CPH217" s="15"/>
      <c r="CPI217" s="15"/>
      <c r="CPJ217" s="15"/>
      <c r="CPK217" s="15"/>
      <c r="CPL217" s="15"/>
      <c r="CPM217" s="15"/>
      <c r="CPN217" s="15"/>
      <c r="CPO217" s="15"/>
      <c r="CPP217" s="15"/>
      <c r="CPQ217" s="15"/>
      <c r="CPR217" s="15"/>
      <c r="CPS217" s="15"/>
      <c r="CPT217" s="15"/>
      <c r="CPU217" s="15"/>
      <c r="CPV217" s="15"/>
      <c r="CPW217" s="15"/>
      <c r="CPX217" s="15"/>
      <c r="CPY217" s="15"/>
      <c r="CPZ217" s="15"/>
      <c r="CQA217" s="15"/>
      <c r="CQB217" s="15"/>
      <c r="CQC217" s="15"/>
      <c r="CQD217" s="15"/>
      <c r="CQE217" s="15"/>
      <c r="CQF217" s="15"/>
      <c r="CQG217" s="15"/>
      <c r="CQH217" s="15"/>
      <c r="CQI217" s="15"/>
      <c r="CQJ217" s="15"/>
      <c r="CQK217" s="15"/>
      <c r="CQL217" s="15"/>
      <c r="CQM217" s="15"/>
      <c r="CQN217" s="15"/>
      <c r="CQO217" s="15"/>
      <c r="CQP217" s="15"/>
      <c r="CQQ217" s="15"/>
      <c r="CQR217" s="15"/>
      <c r="CQS217" s="15"/>
      <c r="CQT217" s="15"/>
      <c r="CQU217" s="15"/>
      <c r="CQV217" s="15"/>
      <c r="CQW217" s="15"/>
      <c r="CQX217" s="15"/>
      <c r="CQY217" s="15"/>
      <c r="CQZ217" s="15"/>
      <c r="CRA217" s="15"/>
      <c r="CRB217" s="15"/>
      <c r="CRC217" s="15"/>
      <c r="CRD217" s="15"/>
      <c r="CRE217" s="15"/>
      <c r="CRF217" s="15"/>
      <c r="CRG217" s="15"/>
      <c r="CRH217" s="15"/>
      <c r="CRI217" s="15"/>
      <c r="CRJ217" s="15"/>
      <c r="CRK217" s="15"/>
      <c r="CRL217" s="15"/>
      <c r="CRM217" s="15"/>
      <c r="CRN217" s="15"/>
      <c r="CRO217" s="15"/>
      <c r="CRP217" s="15"/>
      <c r="CRQ217" s="15"/>
      <c r="CRR217" s="15"/>
      <c r="CRS217" s="15"/>
      <c r="CRT217" s="15"/>
      <c r="CRU217" s="15"/>
      <c r="CRV217" s="15"/>
      <c r="CRW217" s="15"/>
      <c r="CRX217" s="15"/>
      <c r="CRY217" s="15"/>
      <c r="CRZ217" s="15"/>
      <c r="CSA217" s="15"/>
      <c r="CSB217" s="15"/>
      <c r="CSC217" s="15"/>
      <c r="CSD217" s="15"/>
      <c r="CSE217" s="15"/>
      <c r="CSF217" s="15"/>
      <c r="CSG217" s="15"/>
      <c r="CSH217" s="15"/>
      <c r="CSI217" s="15"/>
      <c r="CSJ217" s="15"/>
      <c r="CSK217" s="15"/>
      <c r="CSL217" s="15"/>
      <c r="CSM217" s="15"/>
      <c r="CSN217" s="15"/>
      <c r="CSO217" s="15"/>
      <c r="CSP217" s="15"/>
      <c r="CSQ217" s="15"/>
      <c r="CSR217" s="15"/>
      <c r="CSS217" s="15"/>
      <c r="CST217" s="15"/>
      <c r="CSU217" s="15"/>
      <c r="CSV217" s="15"/>
      <c r="CSW217" s="15"/>
      <c r="CSX217" s="15"/>
      <c r="CSY217" s="15"/>
      <c r="CSZ217" s="15"/>
      <c r="CTA217" s="15"/>
      <c r="CTB217" s="15"/>
      <c r="CTC217" s="15"/>
      <c r="CTD217" s="15"/>
      <c r="CTE217" s="15"/>
      <c r="CTF217" s="15"/>
      <c r="CTG217" s="15"/>
      <c r="CTH217" s="15"/>
      <c r="CTI217" s="15"/>
      <c r="CTJ217" s="15"/>
      <c r="CTK217" s="15"/>
      <c r="CTL217" s="15"/>
      <c r="CTM217" s="15"/>
      <c r="CTN217" s="15"/>
      <c r="CTO217" s="15"/>
      <c r="CTP217" s="15"/>
      <c r="CTQ217" s="15"/>
      <c r="CTR217" s="15"/>
      <c r="CTS217" s="15"/>
      <c r="CTT217" s="15"/>
      <c r="CTU217" s="15"/>
      <c r="CTV217" s="15"/>
      <c r="CTW217" s="15"/>
      <c r="CTX217" s="15"/>
      <c r="CTY217" s="15"/>
      <c r="CTZ217" s="15"/>
      <c r="CUA217" s="15"/>
      <c r="CUB217" s="15"/>
      <c r="CUC217" s="15"/>
      <c r="CUD217" s="15"/>
      <c r="CUE217" s="15"/>
      <c r="CUF217" s="15"/>
      <c r="CUG217" s="15"/>
      <c r="CUH217" s="15"/>
      <c r="CUI217" s="15"/>
      <c r="CUJ217" s="15"/>
      <c r="CUK217" s="15"/>
      <c r="CUL217" s="15"/>
      <c r="CUM217" s="15"/>
      <c r="CUN217" s="15"/>
      <c r="CUO217" s="15"/>
      <c r="CUP217" s="15"/>
      <c r="CUQ217" s="15"/>
      <c r="CUR217" s="15"/>
      <c r="CUS217" s="15"/>
      <c r="CUT217" s="15"/>
      <c r="CUU217" s="15"/>
      <c r="CUV217" s="15"/>
      <c r="CUW217" s="15"/>
      <c r="CUX217" s="15"/>
      <c r="CUY217" s="15"/>
      <c r="CUZ217" s="15"/>
      <c r="CVA217" s="15"/>
      <c r="CVB217" s="15"/>
      <c r="CVC217" s="15"/>
      <c r="CVD217" s="15"/>
      <c r="CVE217" s="15"/>
      <c r="CVF217" s="15"/>
      <c r="CVG217" s="15"/>
      <c r="CVH217" s="15"/>
      <c r="CVI217" s="15"/>
      <c r="CVJ217" s="15"/>
      <c r="CVK217" s="15"/>
      <c r="CVL217" s="15"/>
      <c r="CVM217" s="15"/>
      <c r="CVN217" s="15"/>
      <c r="CVO217" s="15"/>
      <c r="CVP217" s="15"/>
      <c r="CVQ217" s="15"/>
      <c r="CVR217" s="15"/>
      <c r="CVS217" s="15"/>
      <c r="CVT217" s="15"/>
      <c r="CVU217" s="15"/>
      <c r="CVV217" s="15"/>
      <c r="CVW217" s="15"/>
      <c r="CVX217" s="15"/>
      <c r="CVY217" s="15"/>
      <c r="CVZ217" s="15"/>
      <c r="CWA217" s="15"/>
      <c r="CWB217" s="15"/>
      <c r="CWC217" s="15"/>
      <c r="CWD217" s="15"/>
      <c r="CWE217" s="15"/>
      <c r="CWF217" s="15"/>
      <c r="CWG217" s="15"/>
      <c r="CWH217" s="15"/>
      <c r="CWI217" s="15"/>
      <c r="CWJ217" s="15"/>
      <c r="CWK217" s="15"/>
      <c r="CWL217" s="15"/>
      <c r="CWM217" s="15"/>
      <c r="CWN217" s="15"/>
      <c r="CWO217" s="15"/>
      <c r="CWP217" s="15"/>
      <c r="CWQ217" s="15"/>
      <c r="CWR217" s="15"/>
      <c r="CWS217" s="15"/>
      <c r="CWT217" s="15"/>
      <c r="CWU217" s="15"/>
      <c r="CWV217" s="15"/>
      <c r="CWW217" s="15"/>
      <c r="CWX217" s="15"/>
      <c r="CWY217" s="15"/>
      <c r="CWZ217" s="15"/>
      <c r="CXA217" s="15"/>
      <c r="CXB217" s="15"/>
      <c r="CXC217" s="15"/>
      <c r="CXD217" s="15"/>
      <c r="CXE217" s="15"/>
      <c r="CXF217" s="15"/>
      <c r="CXG217" s="15"/>
      <c r="CXH217" s="15"/>
      <c r="CXI217" s="15"/>
      <c r="CXJ217" s="15"/>
      <c r="CXK217" s="15"/>
      <c r="CXL217" s="15"/>
      <c r="CXM217" s="15"/>
      <c r="CXN217" s="15"/>
      <c r="CXO217" s="15"/>
      <c r="CXP217" s="15"/>
      <c r="CXQ217" s="15"/>
      <c r="CXR217" s="15"/>
      <c r="CXS217" s="15"/>
      <c r="CXT217" s="15"/>
      <c r="CXU217" s="15"/>
      <c r="CXV217" s="15"/>
      <c r="CXW217" s="15"/>
      <c r="CXX217" s="15"/>
      <c r="CXY217" s="15"/>
      <c r="CXZ217" s="15"/>
      <c r="CYA217" s="15"/>
      <c r="CYB217" s="15"/>
      <c r="CYC217" s="15"/>
      <c r="CYD217" s="15"/>
      <c r="CYE217" s="15"/>
      <c r="CYF217" s="15"/>
      <c r="CYG217" s="15"/>
      <c r="CYH217" s="15"/>
      <c r="CYI217" s="15"/>
      <c r="CYJ217" s="15"/>
      <c r="CYK217" s="15"/>
      <c r="CYL217" s="15"/>
      <c r="CYM217" s="15"/>
      <c r="CYN217" s="15"/>
      <c r="CYO217" s="15"/>
      <c r="CYP217" s="15"/>
      <c r="CYQ217" s="15"/>
      <c r="CYR217" s="15"/>
      <c r="CYS217" s="15"/>
      <c r="CYT217" s="15"/>
      <c r="CYU217" s="15"/>
      <c r="CYV217" s="15"/>
      <c r="CYW217" s="15"/>
      <c r="CYX217" s="15"/>
      <c r="CYY217" s="15"/>
      <c r="CYZ217" s="15"/>
      <c r="CZA217" s="15"/>
      <c r="CZB217" s="15"/>
      <c r="CZC217" s="15"/>
      <c r="CZD217" s="15"/>
      <c r="CZE217" s="15"/>
      <c r="CZF217" s="15"/>
      <c r="CZG217" s="15"/>
      <c r="CZH217" s="15"/>
      <c r="CZI217" s="15"/>
      <c r="CZJ217" s="15"/>
      <c r="CZK217" s="15"/>
      <c r="CZL217" s="15"/>
      <c r="CZM217" s="15"/>
      <c r="CZN217" s="15"/>
      <c r="CZO217" s="15"/>
      <c r="CZP217" s="15"/>
      <c r="CZQ217" s="15"/>
      <c r="CZR217" s="15"/>
      <c r="CZS217" s="15"/>
      <c r="CZT217" s="15"/>
      <c r="CZU217" s="15"/>
      <c r="CZV217" s="15"/>
      <c r="CZW217" s="15"/>
      <c r="CZX217" s="15"/>
      <c r="CZY217" s="15"/>
      <c r="CZZ217" s="15"/>
      <c r="DAA217" s="15"/>
      <c r="DAB217" s="15"/>
      <c r="DAC217" s="15"/>
      <c r="DAD217" s="15"/>
      <c r="DAE217" s="15"/>
      <c r="DAF217" s="15"/>
      <c r="DAG217" s="15"/>
      <c r="DAH217" s="15"/>
      <c r="DAI217" s="15"/>
      <c r="DAJ217" s="15"/>
      <c r="DAK217" s="15"/>
      <c r="DAL217" s="15"/>
      <c r="DAM217" s="15"/>
      <c r="DAN217" s="15"/>
      <c r="DAO217" s="15"/>
      <c r="DAP217" s="15"/>
      <c r="DAQ217" s="15"/>
      <c r="DAR217" s="15"/>
      <c r="DAS217" s="15"/>
      <c r="DAT217" s="15"/>
      <c r="DAU217" s="15"/>
      <c r="DAV217" s="15"/>
      <c r="DAW217" s="15"/>
      <c r="DAX217" s="15"/>
      <c r="DAY217" s="15"/>
      <c r="DAZ217" s="15"/>
      <c r="DBA217" s="15"/>
      <c r="DBB217" s="15"/>
      <c r="DBC217" s="15"/>
      <c r="DBD217" s="15"/>
      <c r="DBE217" s="15"/>
      <c r="DBF217" s="15"/>
      <c r="DBG217" s="15"/>
      <c r="DBH217" s="15"/>
      <c r="DBI217" s="15"/>
      <c r="DBJ217" s="15"/>
      <c r="DBK217" s="15"/>
      <c r="DBL217" s="15"/>
      <c r="DBM217" s="15"/>
      <c r="DBN217" s="15"/>
      <c r="DBO217" s="15"/>
      <c r="DBP217" s="15"/>
      <c r="DBQ217" s="15"/>
      <c r="DBR217" s="15"/>
      <c r="DBS217" s="15"/>
      <c r="DBT217" s="15"/>
      <c r="DBU217" s="15"/>
      <c r="DBV217" s="15"/>
      <c r="DBW217" s="15"/>
      <c r="DBX217" s="15"/>
      <c r="DBY217" s="15"/>
      <c r="DBZ217" s="15"/>
      <c r="DCA217" s="15"/>
      <c r="DCB217" s="15"/>
      <c r="DCC217" s="15"/>
      <c r="DCD217" s="15"/>
      <c r="DCE217" s="15"/>
      <c r="DCF217" s="15"/>
      <c r="DCG217" s="15"/>
      <c r="DCH217" s="15"/>
      <c r="DCI217" s="15"/>
      <c r="DCJ217" s="15"/>
      <c r="DCK217" s="15"/>
      <c r="DCL217" s="15"/>
      <c r="DCM217" s="15"/>
      <c r="DCN217" s="15"/>
      <c r="DCO217" s="15"/>
      <c r="DCP217" s="15"/>
      <c r="DCQ217" s="15"/>
      <c r="DCR217" s="15"/>
      <c r="DCS217" s="15"/>
      <c r="DCT217" s="15"/>
      <c r="DCU217" s="15"/>
      <c r="DCV217" s="15"/>
      <c r="DCW217" s="15"/>
      <c r="DCX217" s="15"/>
      <c r="DCY217" s="15"/>
      <c r="DCZ217" s="15"/>
      <c r="DDA217" s="15"/>
      <c r="DDB217" s="15"/>
      <c r="DDC217" s="15"/>
      <c r="DDD217" s="15"/>
      <c r="DDE217" s="15"/>
      <c r="DDF217" s="15"/>
      <c r="DDG217" s="15"/>
      <c r="DDH217" s="15"/>
      <c r="DDI217" s="15"/>
      <c r="DDJ217" s="15"/>
      <c r="DDK217" s="15"/>
      <c r="DDL217" s="15"/>
      <c r="DDM217" s="15"/>
      <c r="DDN217" s="15"/>
      <c r="DDO217" s="15"/>
      <c r="DDP217" s="15"/>
      <c r="DDQ217" s="15"/>
      <c r="DDR217" s="15"/>
      <c r="DDS217" s="15"/>
      <c r="DDT217" s="15"/>
      <c r="DDU217" s="15"/>
      <c r="DDV217" s="15"/>
      <c r="DDW217" s="15"/>
      <c r="DDX217" s="15"/>
      <c r="DDY217" s="15"/>
      <c r="DDZ217" s="15"/>
      <c r="DEA217" s="15"/>
      <c r="DEB217" s="15"/>
      <c r="DEC217" s="15"/>
      <c r="DED217" s="15"/>
      <c r="DEE217" s="15"/>
      <c r="DEF217" s="15"/>
      <c r="DEG217" s="15"/>
      <c r="DEH217" s="15"/>
      <c r="DEI217" s="15"/>
      <c r="DEJ217" s="15"/>
      <c r="DEK217" s="15"/>
      <c r="DEL217" s="15"/>
      <c r="DEM217" s="15"/>
      <c r="DEN217" s="15"/>
      <c r="DEO217" s="15"/>
      <c r="DEP217" s="15"/>
      <c r="DEQ217" s="15"/>
      <c r="DER217" s="15"/>
      <c r="DES217" s="15"/>
      <c r="DET217" s="15"/>
      <c r="DEU217" s="15"/>
      <c r="DEV217" s="15"/>
      <c r="DEW217" s="15"/>
      <c r="DEX217" s="15"/>
      <c r="DEY217" s="15"/>
      <c r="DEZ217" s="15"/>
      <c r="DFA217" s="15"/>
      <c r="DFB217" s="15"/>
      <c r="DFC217" s="15"/>
      <c r="DFD217" s="15"/>
      <c r="DFE217" s="15"/>
      <c r="DFF217" s="15"/>
      <c r="DFG217" s="15"/>
      <c r="DFH217" s="15"/>
      <c r="DFI217" s="15"/>
      <c r="DFJ217" s="15"/>
      <c r="DFK217" s="15"/>
      <c r="DFL217" s="15"/>
      <c r="DFM217" s="15"/>
      <c r="DFN217" s="15"/>
      <c r="DFO217" s="15"/>
      <c r="DFP217" s="15"/>
      <c r="DFQ217" s="15"/>
      <c r="DFR217" s="15"/>
      <c r="DFS217" s="15"/>
      <c r="DFT217" s="15"/>
      <c r="DFU217" s="15"/>
      <c r="DFV217" s="15"/>
      <c r="DFW217" s="15"/>
      <c r="DFX217" s="15"/>
      <c r="DFY217" s="15"/>
      <c r="DFZ217" s="15"/>
      <c r="DGA217" s="15"/>
      <c r="DGB217" s="15"/>
      <c r="DGC217" s="15"/>
      <c r="DGD217" s="15"/>
      <c r="DGE217" s="15"/>
      <c r="DGF217" s="15"/>
      <c r="DGG217" s="15"/>
      <c r="DGH217" s="15"/>
      <c r="DGI217" s="15"/>
      <c r="DGJ217" s="15"/>
      <c r="DGK217" s="15"/>
      <c r="DGL217" s="15"/>
      <c r="DGM217" s="15"/>
      <c r="DGN217" s="15"/>
      <c r="DGO217" s="15"/>
      <c r="DGP217" s="15"/>
      <c r="DGQ217" s="15"/>
      <c r="DGR217" s="15"/>
      <c r="DGS217" s="15"/>
      <c r="DGT217" s="15"/>
      <c r="DGU217" s="15"/>
      <c r="DGV217" s="15"/>
      <c r="DGW217" s="15"/>
      <c r="DGX217" s="15"/>
      <c r="DGY217" s="15"/>
      <c r="DGZ217" s="15"/>
      <c r="DHA217" s="15"/>
      <c r="DHB217" s="15"/>
      <c r="DHC217" s="15"/>
      <c r="DHD217" s="15"/>
      <c r="DHE217" s="15"/>
      <c r="DHF217" s="15"/>
      <c r="DHG217" s="15"/>
      <c r="DHH217" s="15"/>
      <c r="DHI217" s="15"/>
      <c r="DHJ217" s="15"/>
      <c r="DHK217" s="15"/>
      <c r="DHL217" s="15"/>
      <c r="DHM217" s="15"/>
      <c r="DHN217" s="15"/>
      <c r="DHO217" s="15"/>
      <c r="DHP217" s="15"/>
      <c r="DHQ217" s="15"/>
      <c r="DHR217" s="15"/>
      <c r="DHS217" s="15"/>
      <c r="DHT217" s="15"/>
      <c r="DHU217" s="15"/>
      <c r="DHV217" s="15"/>
      <c r="DHW217" s="15"/>
      <c r="DHX217" s="15"/>
      <c r="DHY217" s="15"/>
      <c r="DHZ217" s="15"/>
      <c r="DIA217" s="15"/>
      <c r="DIB217" s="15"/>
      <c r="DIC217" s="15"/>
      <c r="DID217" s="15"/>
      <c r="DIE217" s="15"/>
      <c r="DIF217" s="15"/>
      <c r="DIG217" s="15"/>
      <c r="DIH217" s="15"/>
      <c r="DII217" s="15"/>
      <c r="DIJ217" s="15"/>
      <c r="DIK217" s="15"/>
      <c r="DIL217" s="15"/>
      <c r="DIM217" s="15"/>
      <c r="DIN217" s="15"/>
      <c r="DIO217" s="15"/>
      <c r="DIP217" s="15"/>
      <c r="DIQ217" s="15"/>
      <c r="DIR217" s="15"/>
      <c r="DIS217" s="15"/>
      <c r="DIT217" s="15"/>
      <c r="DIU217" s="15"/>
      <c r="DIV217" s="15"/>
      <c r="DIW217" s="15"/>
      <c r="DIX217" s="15"/>
      <c r="DIY217" s="15"/>
      <c r="DIZ217" s="15"/>
      <c r="DJA217" s="15"/>
      <c r="DJB217" s="15"/>
      <c r="DJC217" s="15"/>
      <c r="DJD217" s="15"/>
      <c r="DJE217" s="15"/>
      <c r="DJF217" s="15"/>
      <c r="DJG217" s="15"/>
      <c r="DJH217" s="15"/>
      <c r="DJI217" s="15"/>
      <c r="DJJ217" s="15"/>
      <c r="DJK217" s="15"/>
      <c r="DJL217" s="15"/>
      <c r="DJM217" s="15"/>
      <c r="DJN217" s="15"/>
      <c r="DJO217" s="15"/>
      <c r="DJP217" s="15"/>
      <c r="DJQ217" s="15"/>
      <c r="DJR217" s="15"/>
      <c r="DJS217" s="15"/>
      <c r="DJT217" s="15"/>
      <c r="DJU217" s="15"/>
      <c r="DJV217" s="15"/>
      <c r="DJW217" s="15"/>
      <c r="DJX217" s="15"/>
      <c r="DJY217" s="15"/>
      <c r="DJZ217" s="15"/>
      <c r="DKA217" s="15"/>
      <c r="DKB217" s="15"/>
      <c r="DKC217" s="15"/>
      <c r="DKD217" s="15"/>
      <c r="DKE217" s="15"/>
      <c r="DKF217" s="15"/>
      <c r="DKG217" s="15"/>
      <c r="DKH217" s="15"/>
      <c r="DKI217" s="15"/>
      <c r="DKJ217" s="15"/>
      <c r="DKK217" s="15"/>
      <c r="DKL217" s="15"/>
      <c r="DKM217" s="15"/>
      <c r="DKN217" s="15"/>
      <c r="DKO217" s="15"/>
      <c r="DKP217" s="15"/>
      <c r="DKQ217" s="15"/>
      <c r="DKR217" s="15"/>
      <c r="DKS217" s="15"/>
      <c r="DKT217" s="15"/>
      <c r="DKU217" s="15"/>
      <c r="DKV217" s="15"/>
      <c r="DKW217" s="15"/>
      <c r="DKX217" s="15"/>
      <c r="DKY217" s="15"/>
      <c r="DKZ217" s="15"/>
      <c r="DLA217" s="15"/>
      <c r="DLB217" s="15"/>
      <c r="DLC217" s="15"/>
      <c r="DLD217" s="15"/>
      <c r="DLE217" s="15"/>
      <c r="DLF217" s="15"/>
      <c r="DLG217" s="15"/>
      <c r="DLH217" s="15"/>
      <c r="DLI217" s="15"/>
      <c r="DLJ217" s="15"/>
      <c r="DLK217" s="15"/>
      <c r="DLL217" s="15"/>
      <c r="DLM217" s="15"/>
      <c r="DLN217" s="15"/>
      <c r="DLO217" s="15"/>
      <c r="DLP217" s="15"/>
      <c r="DLQ217" s="15"/>
      <c r="DLR217" s="15"/>
      <c r="DLS217" s="15"/>
      <c r="DLT217" s="15"/>
      <c r="DLU217" s="15"/>
      <c r="DLV217" s="15"/>
      <c r="DLW217" s="15"/>
      <c r="DLX217" s="15"/>
      <c r="DLY217" s="15"/>
      <c r="DLZ217" s="15"/>
      <c r="DMA217" s="15"/>
      <c r="DMB217" s="15"/>
      <c r="DMC217" s="15"/>
      <c r="DMD217" s="15"/>
      <c r="DME217" s="15"/>
      <c r="DMF217" s="15"/>
      <c r="DMG217" s="15"/>
      <c r="DMH217" s="15"/>
      <c r="DMI217" s="15"/>
      <c r="DMJ217" s="15"/>
      <c r="DMK217" s="15"/>
      <c r="DML217" s="15"/>
      <c r="DMM217" s="15"/>
      <c r="DMN217" s="15"/>
      <c r="DMO217" s="15"/>
      <c r="DMP217" s="15"/>
      <c r="DMQ217" s="15"/>
      <c r="DMR217" s="15"/>
      <c r="DMS217" s="15"/>
      <c r="DMT217" s="15"/>
      <c r="DMU217" s="15"/>
      <c r="DMV217" s="15"/>
      <c r="DMW217" s="15"/>
      <c r="DMX217" s="15"/>
      <c r="DMY217" s="15"/>
      <c r="DMZ217" s="15"/>
      <c r="DNA217" s="15"/>
      <c r="DNB217" s="15"/>
      <c r="DNC217" s="15"/>
      <c r="DND217" s="15"/>
      <c r="DNE217" s="15"/>
      <c r="DNF217" s="15"/>
      <c r="DNG217" s="15"/>
      <c r="DNH217" s="15"/>
      <c r="DNI217" s="15"/>
      <c r="DNJ217" s="15"/>
      <c r="DNK217" s="15"/>
      <c r="DNL217" s="15"/>
      <c r="DNM217" s="15"/>
      <c r="DNN217" s="15"/>
      <c r="DNO217" s="15"/>
      <c r="DNP217" s="15"/>
      <c r="DNQ217" s="15"/>
      <c r="DNR217" s="15"/>
      <c r="DNS217" s="15"/>
      <c r="DNT217" s="15"/>
      <c r="DNU217" s="15"/>
      <c r="DNV217" s="15"/>
      <c r="DNW217" s="15"/>
      <c r="DNX217" s="15"/>
      <c r="DNY217" s="15"/>
      <c r="DNZ217" s="15"/>
      <c r="DOA217" s="15"/>
      <c r="DOB217" s="15"/>
      <c r="DOC217" s="15"/>
      <c r="DOD217" s="15"/>
      <c r="DOE217" s="15"/>
      <c r="DOF217" s="15"/>
      <c r="DOG217" s="15"/>
      <c r="DOH217" s="15"/>
      <c r="DOI217" s="15"/>
      <c r="DOJ217" s="15"/>
      <c r="DOK217" s="15"/>
      <c r="DOL217" s="15"/>
      <c r="DOM217" s="15"/>
      <c r="DON217" s="15"/>
      <c r="DOO217" s="15"/>
      <c r="DOP217" s="15"/>
      <c r="DOQ217" s="15"/>
      <c r="DOR217" s="15"/>
      <c r="DOS217" s="15"/>
      <c r="DOT217" s="15"/>
      <c r="DOU217" s="15"/>
      <c r="DOV217" s="15"/>
      <c r="DOW217" s="15"/>
      <c r="DOX217" s="15"/>
      <c r="DOY217" s="15"/>
      <c r="DOZ217" s="15"/>
      <c r="DPA217" s="15"/>
      <c r="DPB217" s="15"/>
      <c r="DPC217" s="15"/>
      <c r="DPD217" s="15"/>
      <c r="DPE217" s="15"/>
      <c r="DPF217" s="15"/>
      <c r="DPG217" s="15"/>
      <c r="DPH217" s="15"/>
      <c r="DPI217" s="15"/>
      <c r="DPJ217" s="15"/>
      <c r="DPK217" s="15"/>
      <c r="DPL217" s="15"/>
      <c r="DPM217" s="15"/>
      <c r="DPN217" s="15"/>
      <c r="DPO217" s="15"/>
      <c r="DPP217" s="15"/>
      <c r="DPQ217" s="15"/>
      <c r="DPR217" s="15"/>
      <c r="DPS217" s="15"/>
      <c r="DPT217" s="15"/>
      <c r="DPU217" s="15"/>
      <c r="DPV217" s="15"/>
      <c r="DPW217" s="15"/>
      <c r="DPX217" s="15"/>
      <c r="DPY217" s="15"/>
      <c r="DPZ217" s="15"/>
      <c r="DQA217" s="15"/>
      <c r="DQB217" s="15"/>
      <c r="DQC217" s="15"/>
      <c r="DQD217" s="15"/>
      <c r="DQE217" s="15"/>
      <c r="DQF217" s="15"/>
      <c r="DQG217" s="15"/>
      <c r="DQH217" s="15"/>
      <c r="DQI217" s="15"/>
      <c r="DQJ217" s="15"/>
      <c r="DQK217" s="15"/>
      <c r="DQL217" s="15"/>
      <c r="DQM217" s="15"/>
      <c r="DQN217" s="15"/>
      <c r="DQO217" s="15"/>
      <c r="DQP217" s="15"/>
      <c r="DQQ217" s="15"/>
      <c r="DQR217" s="15"/>
      <c r="DQS217" s="15"/>
      <c r="DQT217" s="15"/>
      <c r="DQU217" s="15"/>
      <c r="DQV217" s="15"/>
      <c r="DQW217" s="15"/>
      <c r="DQX217" s="15"/>
      <c r="DQY217" s="15"/>
      <c r="DQZ217" s="15"/>
      <c r="DRA217" s="15"/>
      <c r="DRB217" s="15"/>
      <c r="DRC217" s="15"/>
      <c r="DRD217" s="15"/>
      <c r="DRE217" s="15"/>
      <c r="DRF217" s="15"/>
      <c r="DRG217" s="15"/>
      <c r="DRH217" s="15"/>
      <c r="DRI217" s="15"/>
      <c r="DRJ217" s="15"/>
      <c r="DRK217" s="15"/>
      <c r="DRL217" s="15"/>
      <c r="DRM217" s="15"/>
      <c r="DRN217" s="15"/>
      <c r="DRO217" s="15"/>
      <c r="DRP217" s="15"/>
      <c r="DRQ217" s="15"/>
      <c r="DRR217" s="15"/>
      <c r="DRS217" s="15"/>
      <c r="DRT217" s="15"/>
      <c r="DRU217" s="15"/>
      <c r="DRV217" s="15"/>
      <c r="DRW217" s="15"/>
      <c r="DRX217" s="15"/>
      <c r="DRY217" s="15"/>
      <c r="DRZ217" s="15"/>
      <c r="DSA217" s="15"/>
      <c r="DSB217" s="15"/>
      <c r="DSC217" s="15"/>
      <c r="DSD217" s="15"/>
      <c r="DSE217" s="15"/>
      <c r="DSF217" s="15"/>
      <c r="DSG217" s="15"/>
      <c r="DSH217" s="15"/>
      <c r="DSI217" s="15"/>
      <c r="DSJ217" s="15"/>
      <c r="DSK217" s="15"/>
      <c r="DSL217" s="15"/>
      <c r="DSM217" s="15"/>
      <c r="DSN217" s="15"/>
      <c r="DSO217" s="15"/>
      <c r="DSP217" s="15"/>
      <c r="DSQ217" s="15"/>
      <c r="DSR217" s="15"/>
      <c r="DSS217" s="15"/>
      <c r="DST217" s="15"/>
      <c r="DSU217" s="15"/>
      <c r="DSV217" s="15"/>
      <c r="DSW217" s="15"/>
      <c r="DSX217" s="15"/>
      <c r="DSY217" s="15"/>
      <c r="DSZ217" s="15"/>
      <c r="DTA217" s="15"/>
      <c r="DTB217" s="15"/>
      <c r="DTC217" s="15"/>
      <c r="DTD217" s="15"/>
      <c r="DTE217" s="15"/>
      <c r="DTF217" s="15"/>
      <c r="DTG217" s="15"/>
      <c r="DTH217" s="15"/>
      <c r="DTI217" s="15"/>
      <c r="DTJ217" s="15"/>
      <c r="DTK217" s="15"/>
      <c r="DTL217" s="15"/>
      <c r="DTM217" s="15"/>
      <c r="DTN217" s="15"/>
      <c r="DTO217" s="15"/>
      <c r="DTP217" s="15"/>
      <c r="DTQ217" s="15"/>
      <c r="DTR217" s="15"/>
      <c r="DTS217" s="15"/>
      <c r="DTT217" s="15"/>
      <c r="DTU217" s="15"/>
      <c r="DTV217" s="15"/>
      <c r="DTW217" s="15"/>
      <c r="DTX217" s="15"/>
      <c r="DTY217" s="15"/>
      <c r="DTZ217" s="15"/>
      <c r="DUA217" s="15"/>
      <c r="DUB217" s="15"/>
      <c r="DUC217" s="15"/>
      <c r="DUD217" s="15"/>
      <c r="DUE217" s="15"/>
      <c r="DUF217" s="15"/>
      <c r="DUG217" s="15"/>
      <c r="DUH217" s="15"/>
      <c r="DUI217" s="15"/>
      <c r="DUJ217" s="15"/>
      <c r="DUK217" s="15"/>
      <c r="DUL217" s="15"/>
      <c r="DUM217" s="15"/>
      <c r="DUN217" s="15"/>
      <c r="DUO217" s="15"/>
      <c r="DUP217" s="15"/>
      <c r="DUQ217" s="15"/>
      <c r="DUR217" s="15"/>
      <c r="DUS217" s="15"/>
      <c r="DUT217" s="15"/>
      <c r="DUU217" s="15"/>
      <c r="DUV217" s="15"/>
      <c r="DUW217" s="15"/>
      <c r="DUX217" s="15"/>
      <c r="DUY217" s="15"/>
      <c r="DUZ217" s="15"/>
      <c r="DVA217" s="15"/>
      <c r="DVB217" s="15"/>
      <c r="DVC217" s="15"/>
      <c r="DVD217" s="15"/>
      <c r="DVE217" s="15"/>
      <c r="DVF217" s="15"/>
      <c r="DVG217" s="15"/>
      <c r="DVH217" s="15"/>
      <c r="DVI217" s="15"/>
      <c r="DVJ217" s="15"/>
      <c r="DVK217" s="15"/>
      <c r="DVL217" s="15"/>
      <c r="DVM217" s="15"/>
      <c r="DVN217" s="15"/>
      <c r="DVO217" s="15"/>
      <c r="DVP217" s="15"/>
      <c r="DVQ217" s="15"/>
      <c r="DVR217" s="15"/>
      <c r="DVS217" s="15"/>
      <c r="DVT217" s="15"/>
      <c r="DVU217" s="15"/>
      <c r="DVV217" s="15"/>
      <c r="DVW217" s="15"/>
      <c r="DVX217" s="15"/>
      <c r="DVY217" s="15"/>
      <c r="DVZ217" s="15"/>
      <c r="DWA217" s="15"/>
      <c r="DWB217" s="15"/>
      <c r="DWC217" s="15"/>
      <c r="DWD217" s="15"/>
      <c r="DWE217" s="15"/>
      <c r="DWF217" s="15"/>
      <c r="DWG217" s="15"/>
      <c r="DWH217" s="15"/>
      <c r="DWI217" s="15"/>
      <c r="DWJ217" s="15"/>
      <c r="DWK217" s="15"/>
      <c r="DWL217" s="15"/>
      <c r="DWM217" s="15"/>
      <c r="DWN217" s="15"/>
      <c r="DWO217" s="15"/>
      <c r="DWP217" s="15"/>
      <c r="DWQ217" s="15"/>
      <c r="DWR217" s="15"/>
      <c r="DWS217" s="15"/>
      <c r="DWT217" s="15"/>
      <c r="DWU217" s="15"/>
      <c r="DWV217" s="15"/>
      <c r="DWW217" s="15"/>
      <c r="DWX217" s="15"/>
      <c r="DWY217" s="15"/>
      <c r="DWZ217" s="15"/>
      <c r="DXA217" s="15"/>
      <c r="DXB217" s="15"/>
      <c r="DXC217" s="15"/>
      <c r="DXD217" s="15"/>
      <c r="DXE217" s="15"/>
      <c r="DXF217" s="15"/>
      <c r="DXG217" s="15"/>
      <c r="DXH217" s="15"/>
      <c r="DXI217" s="15"/>
      <c r="DXJ217" s="15"/>
      <c r="DXK217" s="15"/>
      <c r="DXL217" s="15"/>
      <c r="DXM217" s="15"/>
      <c r="DXN217" s="15"/>
      <c r="DXO217" s="15"/>
      <c r="DXP217" s="15"/>
      <c r="DXQ217" s="15"/>
      <c r="DXR217" s="15"/>
      <c r="DXS217" s="15"/>
      <c r="DXT217" s="15"/>
      <c r="DXU217" s="15"/>
      <c r="DXV217" s="15"/>
      <c r="DXW217" s="15"/>
      <c r="DXX217" s="15"/>
      <c r="DXY217" s="15"/>
      <c r="DXZ217" s="15"/>
      <c r="DYA217" s="15"/>
      <c r="DYB217" s="15"/>
      <c r="DYC217" s="15"/>
      <c r="DYD217" s="15"/>
      <c r="DYE217" s="15"/>
      <c r="DYF217" s="15"/>
      <c r="DYG217" s="15"/>
      <c r="DYH217" s="15"/>
      <c r="DYI217" s="15"/>
      <c r="DYJ217" s="15"/>
      <c r="DYK217" s="15"/>
      <c r="DYL217" s="15"/>
      <c r="DYM217" s="15"/>
      <c r="DYN217" s="15"/>
      <c r="DYO217" s="15"/>
      <c r="DYP217" s="15"/>
      <c r="DYQ217" s="15"/>
      <c r="DYR217" s="15"/>
      <c r="DYS217" s="15"/>
      <c r="DYT217" s="15"/>
      <c r="DYU217" s="15"/>
      <c r="DYV217" s="15"/>
      <c r="DYW217" s="15"/>
      <c r="DYX217" s="15"/>
      <c r="DYY217" s="15"/>
      <c r="DYZ217" s="15"/>
      <c r="DZA217" s="15"/>
      <c r="DZB217" s="15"/>
      <c r="DZC217" s="15"/>
      <c r="DZD217" s="15"/>
      <c r="DZE217" s="15"/>
      <c r="DZF217" s="15"/>
      <c r="DZG217" s="15"/>
      <c r="DZH217" s="15"/>
      <c r="DZI217" s="15"/>
      <c r="DZJ217" s="15"/>
      <c r="DZK217" s="15"/>
      <c r="DZL217" s="15"/>
      <c r="DZM217" s="15"/>
      <c r="DZN217" s="15"/>
      <c r="DZO217" s="15"/>
      <c r="DZP217" s="15"/>
      <c r="DZQ217" s="15"/>
      <c r="DZR217" s="15"/>
      <c r="DZS217" s="15"/>
      <c r="DZT217" s="15"/>
      <c r="DZU217" s="15"/>
      <c r="DZV217" s="15"/>
      <c r="DZW217" s="15"/>
      <c r="DZX217" s="15"/>
      <c r="DZY217" s="15"/>
      <c r="DZZ217" s="15"/>
      <c r="EAA217" s="15"/>
      <c r="EAB217" s="15"/>
      <c r="EAC217" s="15"/>
      <c r="EAD217" s="15"/>
      <c r="EAE217" s="15"/>
      <c r="EAF217" s="15"/>
      <c r="EAG217" s="15"/>
      <c r="EAH217" s="15"/>
      <c r="EAI217" s="15"/>
      <c r="EAJ217" s="15"/>
      <c r="EAK217" s="15"/>
      <c r="EAL217" s="15"/>
      <c r="EAM217" s="15"/>
      <c r="EAN217" s="15"/>
      <c r="EAO217" s="15"/>
      <c r="EAP217" s="15"/>
      <c r="EAQ217" s="15"/>
      <c r="EAR217" s="15"/>
      <c r="EAS217" s="15"/>
      <c r="EAT217" s="15"/>
      <c r="EAU217" s="15"/>
      <c r="EAV217" s="15"/>
      <c r="EAW217" s="15"/>
      <c r="EAX217" s="15"/>
      <c r="EAY217" s="15"/>
      <c r="EAZ217" s="15"/>
      <c r="EBA217" s="15"/>
      <c r="EBB217" s="15"/>
      <c r="EBC217" s="15"/>
      <c r="EBD217" s="15"/>
      <c r="EBE217" s="15"/>
      <c r="EBF217" s="15"/>
      <c r="EBG217" s="15"/>
      <c r="EBH217" s="15"/>
      <c r="EBI217" s="15"/>
      <c r="EBJ217" s="15"/>
      <c r="EBK217" s="15"/>
      <c r="EBL217" s="15"/>
      <c r="EBM217" s="15"/>
      <c r="EBN217" s="15"/>
      <c r="EBO217" s="15"/>
      <c r="EBP217" s="15"/>
      <c r="EBQ217" s="15"/>
      <c r="EBR217" s="15"/>
      <c r="EBS217" s="15"/>
      <c r="EBT217" s="15"/>
      <c r="EBU217" s="15"/>
      <c r="EBV217" s="15"/>
      <c r="EBW217" s="15"/>
      <c r="EBX217" s="15"/>
      <c r="EBY217" s="15"/>
      <c r="EBZ217" s="15"/>
      <c r="ECA217" s="15"/>
      <c r="ECB217" s="15"/>
      <c r="ECC217" s="15"/>
      <c r="ECD217" s="15"/>
      <c r="ECE217" s="15"/>
      <c r="ECF217" s="15"/>
      <c r="ECG217" s="15"/>
      <c r="ECH217" s="15"/>
      <c r="ECI217" s="15"/>
      <c r="ECJ217" s="15"/>
      <c r="ECK217" s="15"/>
      <c r="ECL217" s="15"/>
      <c r="ECM217" s="15"/>
      <c r="ECN217" s="15"/>
      <c r="ECO217" s="15"/>
      <c r="ECP217" s="15"/>
      <c r="ECQ217" s="15"/>
      <c r="ECR217" s="15"/>
      <c r="ECS217" s="15"/>
      <c r="ECT217" s="15"/>
      <c r="ECU217" s="15"/>
      <c r="ECV217" s="15"/>
      <c r="ECW217" s="15"/>
      <c r="ECX217" s="15"/>
      <c r="ECY217" s="15"/>
      <c r="ECZ217" s="15"/>
      <c r="EDA217" s="15"/>
      <c r="EDB217" s="15"/>
      <c r="EDC217" s="15"/>
      <c r="EDD217" s="15"/>
      <c r="EDE217" s="15"/>
      <c r="EDF217" s="15"/>
      <c r="EDG217" s="15"/>
      <c r="EDH217" s="15"/>
      <c r="EDI217" s="15"/>
      <c r="EDJ217" s="15"/>
      <c r="EDK217" s="15"/>
      <c r="EDL217" s="15"/>
      <c r="EDM217" s="15"/>
      <c r="EDN217" s="15"/>
      <c r="EDO217" s="15"/>
      <c r="EDP217" s="15"/>
      <c r="EDQ217" s="15"/>
      <c r="EDR217" s="15"/>
      <c r="EDS217" s="15"/>
      <c r="EDT217" s="15"/>
      <c r="EDU217" s="15"/>
      <c r="EDV217" s="15"/>
      <c r="EDW217" s="15"/>
      <c r="EDX217" s="15"/>
      <c r="EDY217" s="15"/>
      <c r="EDZ217" s="15"/>
      <c r="EEA217" s="15"/>
      <c r="EEB217" s="15"/>
      <c r="EEC217" s="15"/>
      <c r="EED217" s="15"/>
      <c r="EEE217" s="15"/>
      <c r="EEF217" s="15"/>
      <c r="EEG217" s="15"/>
      <c r="EEH217" s="15"/>
      <c r="EEI217" s="15"/>
      <c r="EEJ217" s="15"/>
      <c r="EEK217" s="15"/>
      <c r="EEL217" s="15"/>
      <c r="EEM217" s="15"/>
      <c r="EEN217" s="15"/>
      <c r="EEO217" s="15"/>
      <c r="EEP217" s="15"/>
      <c r="EEQ217" s="15"/>
      <c r="EER217" s="15"/>
      <c r="EES217" s="15"/>
      <c r="EET217" s="15"/>
      <c r="EEU217" s="15"/>
      <c r="EEV217" s="15"/>
      <c r="EEW217" s="15"/>
      <c r="EEX217" s="15"/>
      <c r="EEY217" s="15"/>
      <c r="EEZ217" s="15"/>
      <c r="EFA217" s="15"/>
      <c r="EFB217" s="15"/>
      <c r="EFC217" s="15"/>
      <c r="EFD217" s="15"/>
      <c r="EFE217" s="15"/>
      <c r="EFF217" s="15"/>
      <c r="EFG217" s="15"/>
      <c r="EFH217" s="15"/>
      <c r="EFI217" s="15"/>
      <c r="EFJ217" s="15"/>
      <c r="EFK217" s="15"/>
      <c r="EFL217" s="15"/>
      <c r="EFM217" s="15"/>
      <c r="EFN217" s="15"/>
      <c r="EFO217" s="15"/>
      <c r="EFP217" s="15"/>
      <c r="EFQ217" s="15"/>
      <c r="EFR217" s="15"/>
      <c r="EFS217" s="15"/>
      <c r="EFT217" s="15"/>
      <c r="EFU217" s="15"/>
      <c r="EFV217" s="15"/>
      <c r="EFW217" s="15"/>
      <c r="EFX217" s="15"/>
      <c r="EFY217" s="15"/>
      <c r="EFZ217" s="15"/>
      <c r="EGA217" s="15"/>
      <c r="EGB217" s="15"/>
      <c r="EGC217" s="15"/>
      <c r="EGD217" s="15"/>
      <c r="EGE217" s="15"/>
      <c r="EGF217" s="15"/>
      <c r="EGG217" s="15"/>
      <c r="EGH217" s="15"/>
      <c r="EGI217" s="15"/>
      <c r="EGJ217" s="15"/>
      <c r="EGK217" s="15"/>
      <c r="EGL217" s="15"/>
      <c r="EGM217" s="15"/>
      <c r="EGN217" s="15"/>
      <c r="EGO217" s="15"/>
      <c r="EGP217" s="15"/>
      <c r="EGQ217" s="15"/>
      <c r="EGR217" s="15"/>
      <c r="EGS217" s="15"/>
      <c r="EGT217" s="15"/>
      <c r="EGU217" s="15"/>
      <c r="EGV217" s="15"/>
      <c r="EGW217" s="15"/>
      <c r="EGX217" s="15"/>
      <c r="EGY217" s="15"/>
      <c r="EGZ217" s="15"/>
      <c r="EHA217" s="15"/>
      <c r="EHB217" s="15"/>
      <c r="EHC217" s="15"/>
      <c r="EHD217" s="15"/>
      <c r="EHE217" s="15"/>
      <c r="EHF217" s="15"/>
      <c r="EHG217" s="15"/>
      <c r="EHH217" s="15"/>
      <c r="EHI217" s="15"/>
      <c r="EHJ217" s="15"/>
      <c r="EHK217" s="15"/>
      <c r="EHL217" s="15"/>
      <c r="EHM217" s="15"/>
      <c r="EHN217" s="15"/>
      <c r="EHO217" s="15"/>
      <c r="EHP217" s="15"/>
      <c r="EHQ217" s="15"/>
      <c r="EHR217" s="15"/>
      <c r="EHS217" s="15"/>
      <c r="EHT217" s="15"/>
      <c r="EHU217" s="15"/>
      <c r="EHV217" s="15"/>
      <c r="EHW217" s="15"/>
      <c r="EHX217" s="15"/>
      <c r="EHY217" s="15"/>
      <c r="EHZ217" s="15"/>
      <c r="EIA217" s="15"/>
      <c r="EIB217" s="15"/>
      <c r="EIC217" s="15"/>
      <c r="EID217" s="15"/>
      <c r="EIE217" s="15"/>
      <c r="EIF217" s="15"/>
      <c r="EIG217" s="15"/>
      <c r="EIH217" s="15"/>
      <c r="EII217" s="15"/>
      <c r="EIJ217" s="15"/>
      <c r="EIK217" s="15"/>
      <c r="EIL217" s="15"/>
      <c r="EIM217" s="15"/>
      <c r="EIN217" s="15"/>
      <c r="EIO217" s="15"/>
      <c r="EIP217" s="15"/>
      <c r="EIQ217" s="15"/>
      <c r="EIR217" s="15"/>
      <c r="EIS217" s="15"/>
      <c r="EIT217" s="15"/>
      <c r="EIU217" s="15"/>
      <c r="EIV217" s="15"/>
      <c r="EIW217" s="15"/>
      <c r="EIX217" s="15"/>
      <c r="EIY217" s="15"/>
      <c r="EIZ217" s="15"/>
      <c r="EJA217" s="15"/>
      <c r="EJB217" s="15"/>
      <c r="EJC217" s="15"/>
      <c r="EJD217" s="15"/>
      <c r="EJE217" s="15"/>
      <c r="EJF217" s="15"/>
      <c r="EJG217" s="15"/>
      <c r="EJH217" s="15"/>
      <c r="EJI217" s="15"/>
      <c r="EJJ217" s="15"/>
      <c r="EJK217" s="15"/>
      <c r="EJL217" s="15"/>
      <c r="EJM217" s="15"/>
      <c r="EJN217" s="15"/>
      <c r="EJO217" s="15"/>
      <c r="EJP217" s="15"/>
      <c r="EJQ217" s="15"/>
      <c r="EJR217" s="15"/>
      <c r="EJS217" s="15"/>
      <c r="EJT217" s="15"/>
      <c r="EJU217" s="15"/>
      <c r="EJV217" s="15"/>
      <c r="EJW217" s="15"/>
      <c r="EJX217" s="15"/>
      <c r="EJY217" s="15"/>
      <c r="EJZ217" s="15"/>
      <c r="EKA217" s="15"/>
      <c r="EKB217" s="15"/>
      <c r="EKC217" s="15"/>
      <c r="EKD217" s="15"/>
      <c r="EKE217" s="15"/>
      <c r="EKF217" s="15"/>
      <c r="EKG217" s="15"/>
      <c r="EKH217" s="15"/>
      <c r="EKI217" s="15"/>
      <c r="EKJ217" s="15"/>
      <c r="EKK217" s="15"/>
      <c r="EKL217" s="15"/>
      <c r="EKM217" s="15"/>
      <c r="EKN217" s="15"/>
      <c r="EKO217" s="15"/>
      <c r="EKP217" s="15"/>
      <c r="EKQ217" s="15"/>
      <c r="EKR217" s="15"/>
      <c r="EKS217" s="15"/>
      <c r="EKT217" s="15"/>
      <c r="EKU217" s="15"/>
      <c r="EKV217" s="15"/>
      <c r="EKW217" s="15"/>
      <c r="EKX217" s="15"/>
      <c r="EKY217" s="15"/>
      <c r="EKZ217" s="15"/>
      <c r="ELA217" s="15"/>
      <c r="ELB217" s="15"/>
      <c r="ELC217" s="15"/>
      <c r="ELD217" s="15"/>
      <c r="ELE217" s="15"/>
      <c r="ELF217" s="15"/>
      <c r="ELG217" s="15"/>
      <c r="ELH217" s="15"/>
      <c r="ELI217" s="15"/>
      <c r="ELJ217" s="15"/>
      <c r="ELK217" s="15"/>
      <c r="ELL217" s="15"/>
      <c r="ELM217" s="15"/>
      <c r="ELN217" s="15"/>
      <c r="ELO217" s="15"/>
      <c r="ELP217" s="15"/>
      <c r="ELQ217" s="15"/>
      <c r="ELR217" s="15"/>
      <c r="ELS217" s="15"/>
      <c r="ELT217" s="15"/>
      <c r="ELU217" s="15"/>
      <c r="ELV217" s="15"/>
      <c r="ELW217" s="15"/>
      <c r="ELX217" s="15"/>
      <c r="ELY217" s="15"/>
      <c r="ELZ217" s="15"/>
      <c r="EMA217" s="15"/>
      <c r="EMB217" s="15"/>
      <c r="EMC217" s="15"/>
      <c r="EMD217" s="15"/>
      <c r="EME217" s="15"/>
      <c r="EMF217" s="15"/>
      <c r="EMG217" s="15"/>
      <c r="EMH217" s="15"/>
      <c r="EMI217" s="15"/>
      <c r="EMJ217" s="15"/>
      <c r="EMK217" s="15"/>
      <c r="EML217" s="15"/>
      <c r="EMM217" s="15"/>
      <c r="EMN217" s="15"/>
      <c r="EMO217" s="15"/>
      <c r="EMP217" s="15"/>
      <c r="EMQ217" s="15"/>
      <c r="EMR217" s="15"/>
      <c r="EMS217" s="15"/>
      <c r="EMT217" s="15"/>
      <c r="EMU217" s="15"/>
      <c r="EMV217" s="15"/>
      <c r="EMW217" s="15"/>
      <c r="EMX217" s="15"/>
      <c r="EMY217" s="15"/>
      <c r="EMZ217" s="15"/>
      <c r="ENA217" s="15"/>
      <c r="ENB217" s="15"/>
      <c r="ENC217" s="15"/>
      <c r="END217" s="15"/>
      <c r="ENE217" s="15"/>
      <c r="ENF217" s="15"/>
      <c r="ENG217" s="15"/>
      <c r="ENH217" s="15"/>
      <c r="ENI217" s="15"/>
      <c r="ENJ217" s="15"/>
      <c r="ENK217" s="15"/>
      <c r="ENL217" s="15"/>
      <c r="ENM217" s="15"/>
      <c r="ENN217" s="15"/>
      <c r="ENO217" s="15"/>
      <c r="ENP217" s="15"/>
      <c r="ENQ217" s="15"/>
      <c r="ENR217" s="15"/>
      <c r="ENS217" s="15"/>
      <c r="ENT217" s="15"/>
      <c r="ENU217" s="15"/>
      <c r="ENV217" s="15"/>
      <c r="ENW217" s="15"/>
      <c r="ENX217" s="15"/>
      <c r="ENY217" s="15"/>
      <c r="ENZ217" s="15"/>
      <c r="EOA217" s="15"/>
      <c r="EOB217" s="15"/>
      <c r="EOC217" s="15"/>
      <c r="EOD217" s="15"/>
      <c r="EOE217" s="15"/>
      <c r="EOF217" s="15"/>
      <c r="EOG217" s="15"/>
      <c r="EOH217" s="15"/>
      <c r="EOI217" s="15"/>
      <c r="EOJ217" s="15"/>
      <c r="EOK217" s="15"/>
      <c r="EOL217" s="15"/>
      <c r="EOM217" s="15"/>
      <c r="EON217" s="15"/>
      <c r="EOO217" s="15"/>
      <c r="EOP217" s="15"/>
      <c r="EOQ217" s="15"/>
      <c r="EOR217" s="15"/>
      <c r="EOS217" s="15"/>
      <c r="EOT217" s="15"/>
      <c r="EOU217" s="15"/>
      <c r="EOV217" s="15"/>
      <c r="EOW217" s="15"/>
      <c r="EOX217" s="15"/>
      <c r="EOY217" s="15"/>
      <c r="EOZ217" s="15"/>
      <c r="EPA217" s="15"/>
      <c r="EPB217" s="15"/>
      <c r="EPC217" s="15"/>
      <c r="EPD217" s="15"/>
      <c r="EPE217" s="15"/>
      <c r="EPF217" s="15"/>
      <c r="EPG217" s="15"/>
      <c r="EPH217" s="15"/>
      <c r="EPI217" s="15"/>
      <c r="EPJ217" s="15"/>
      <c r="EPK217" s="15"/>
      <c r="EPL217" s="15"/>
      <c r="EPM217" s="15"/>
      <c r="EPN217" s="15"/>
      <c r="EPO217" s="15"/>
      <c r="EPP217" s="15"/>
      <c r="EPQ217" s="15"/>
      <c r="EPR217" s="15"/>
      <c r="EPS217" s="15"/>
      <c r="EPT217" s="15"/>
      <c r="EPU217" s="15"/>
      <c r="EPV217" s="15"/>
      <c r="EPW217" s="15"/>
      <c r="EPX217" s="15"/>
      <c r="EPY217" s="15"/>
      <c r="EPZ217" s="15"/>
      <c r="EQA217" s="15"/>
      <c r="EQB217" s="15"/>
      <c r="EQC217" s="15"/>
      <c r="EQD217" s="15"/>
      <c r="EQE217" s="15"/>
      <c r="EQF217" s="15"/>
      <c r="EQG217" s="15"/>
      <c r="EQH217" s="15"/>
      <c r="EQI217" s="15"/>
      <c r="EQJ217" s="15"/>
      <c r="EQK217" s="15"/>
      <c r="EQL217" s="15"/>
      <c r="EQM217" s="15"/>
      <c r="EQN217" s="15"/>
      <c r="EQO217" s="15"/>
      <c r="EQP217" s="15"/>
      <c r="EQQ217" s="15"/>
      <c r="EQR217" s="15"/>
      <c r="EQS217" s="15"/>
      <c r="EQT217" s="15"/>
      <c r="EQU217" s="15"/>
      <c r="EQV217" s="15"/>
      <c r="EQW217" s="15"/>
      <c r="EQX217" s="15"/>
      <c r="EQY217" s="15"/>
      <c r="EQZ217" s="15"/>
      <c r="ERA217" s="15"/>
      <c r="ERB217" s="15"/>
      <c r="ERC217" s="15"/>
      <c r="ERD217" s="15"/>
      <c r="ERE217" s="15"/>
      <c r="ERF217" s="15"/>
      <c r="ERG217" s="15"/>
      <c r="ERH217" s="15"/>
      <c r="ERI217" s="15"/>
      <c r="ERJ217" s="15"/>
      <c r="ERK217" s="15"/>
      <c r="ERL217" s="15"/>
      <c r="ERM217" s="15"/>
      <c r="ERN217" s="15"/>
      <c r="ERO217" s="15"/>
      <c r="ERP217" s="15"/>
      <c r="ERQ217" s="15"/>
      <c r="ERR217" s="15"/>
      <c r="ERS217" s="15"/>
      <c r="ERT217" s="15"/>
      <c r="ERU217" s="15"/>
      <c r="ERV217" s="15"/>
      <c r="ERW217" s="15"/>
      <c r="ERX217" s="15"/>
      <c r="ERY217" s="15"/>
      <c r="ERZ217" s="15"/>
      <c r="ESA217" s="15"/>
      <c r="ESB217" s="15"/>
      <c r="ESC217" s="15"/>
      <c r="ESD217" s="15"/>
      <c r="ESE217" s="15"/>
      <c r="ESF217" s="15"/>
      <c r="ESG217" s="15"/>
      <c r="ESH217" s="15"/>
      <c r="ESI217" s="15"/>
      <c r="ESJ217" s="15"/>
      <c r="ESK217" s="15"/>
      <c r="ESL217" s="15"/>
      <c r="ESM217" s="15"/>
      <c r="ESN217" s="15"/>
      <c r="ESO217" s="15"/>
      <c r="ESP217" s="15"/>
      <c r="ESQ217" s="15"/>
      <c r="ESR217" s="15"/>
      <c r="ESS217" s="15"/>
      <c r="EST217" s="15"/>
      <c r="ESU217" s="15"/>
      <c r="ESV217" s="15"/>
      <c r="ESW217" s="15"/>
      <c r="ESX217" s="15"/>
      <c r="ESY217" s="15"/>
      <c r="ESZ217" s="15"/>
      <c r="ETA217" s="15"/>
      <c r="ETB217" s="15"/>
      <c r="ETC217" s="15"/>
      <c r="ETD217" s="15"/>
      <c r="ETE217" s="15"/>
      <c r="ETF217" s="15"/>
      <c r="ETG217" s="15"/>
      <c r="ETH217" s="15"/>
      <c r="ETI217" s="15"/>
      <c r="ETJ217" s="15"/>
      <c r="ETK217" s="15"/>
      <c r="ETL217" s="15"/>
      <c r="ETM217" s="15"/>
      <c r="ETN217" s="15"/>
      <c r="ETO217" s="15"/>
      <c r="ETP217" s="15"/>
      <c r="ETQ217" s="15"/>
      <c r="ETR217" s="15"/>
      <c r="ETS217" s="15"/>
      <c r="ETT217" s="15"/>
      <c r="ETU217" s="15"/>
      <c r="ETV217" s="15"/>
      <c r="ETW217" s="15"/>
      <c r="ETX217" s="15"/>
      <c r="ETY217" s="15"/>
      <c r="ETZ217" s="15"/>
      <c r="EUA217" s="15"/>
      <c r="EUB217" s="15"/>
      <c r="EUC217" s="15"/>
      <c r="EUD217" s="15"/>
      <c r="EUE217" s="15"/>
      <c r="EUF217" s="15"/>
      <c r="EUG217" s="15"/>
      <c r="EUH217" s="15"/>
      <c r="EUI217" s="15"/>
      <c r="EUJ217" s="15"/>
      <c r="EUK217" s="15"/>
      <c r="EUL217" s="15"/>
      <c r="EUM217" s="15"/>
      <c r="EUN217" s="15"/>
      <c r="EUO217" s="15"/>
      <c r="EUP217" s="15"/>
      <c r="EUQ217" s="15"/>
      <c r="EUR217" s="15"/>
      <c r="EUS217" s="15"/>
      <c r="EUT217" s="15"/>
      <c r="EUU217" s="15"/>
      <c r="EUV217" s="15"/>
      <c r="EUW217" s="15"/>
      <c r="EUX217" s="15"/>
      <c r="EUY217" s="15"/>
      <c r="EUZ217" s="15"/>
      <c r="EVA217" s="15"/>
      <c r="EVB217" s="15"/>
      <c r="EVC217" s="15"/>
      <c r="EVD217" s="15"/>
      <c r="EVE217" s="15"/>
      <c r="EVF217" s="15"/>
      <c r="EVG217" s="15"/>
      <c r="EVH217" s="15"/>
      <c r="EVI217" s="15"/>
      <c r="EVJ217" s="15"/>
      <c r="EVK217" s="15"/>
      <c r="EVL217" s="15"/>
      <c r="EVM217" s="15"/>
      <c r="EVN217" s="15"/>
      <c r="EVO217" s="15"/>
      <c r="EVP217" s="15"/>
      <c r="EVQ217" s="15"/>
      <c r="EVR217" s="15"/>
      <c r="EVS217" s="15"/>
      <c r="EVT217" s="15"/>
      <c r="EVU217" s="15"/>
      <c r="EVV217" s="15"/>
      <c r="EVW217" s="15"/>
      <c r="EVX217" s="15"/>
      <c r="EVY217" s="15"/>
      <c r="EVZ217" s="15"/>
      <c r="EWA217" s="15"/>
      <c r="EWB217" s="15"/>
      <c r="EWC217" s="15"/>
      <c r="EWD217" s="15"/>
      <c r="EWE217" s="15"/>
      <c r="EWF217" s="15"/>
      <c r="EWG217" s="15"/>
      <c r="EWH217" s="15"/>
      <c r="EWI217" s="15"/>
      <c r="EWJ217" s="15"/>
      <c r="EWK217" s="15"/>
      <c r="EWL217" s="15"/>
      <c r="EWM217" s="15"/>
      <c r="EWN217" s="15"/>
      <c r="EWO217" s="15"/>
      <c r="EWP217" s="15"/>
      <c r="EWQ217" s="15"/>
      <c r="EWR217" s="15"/>
      <c r="EWS217" s="15"/>
      <c r="EWT217" s="15"/>
      <c r="EWU217" s="15"/>
      <c r="EWV217" s="15"/>
      <c r="EWW217" s="15"/>
      <c r="EWX217" s="15"/>
      <c r="EWY217" s="15"/>
      <c r="EWZ217" s="15"/>
      <c r="EXA217" s="15"/>
      <c r="EXB217" s="15"/>
      <c r="EXC217" s="15"/>
      <c r="EXD217" s="15"/>
      <c r="EXE217" s="15"/>
      <c r="EXF217" s="15"/>
      <c r="EXG217" s="15"/>
      <c r="EXH217" s="15"/>
      <c r="EXI217" s="15"/>
      <c r="EXJ217" s="15"/>
      <c r="EXK217" s="15"/>
      <c r="EXL217" s="15"/>
      <c r="EXM217" s="15"/>
      <c r="EXN217" s="15"/>
      <c r="EXO217" s="15"/>
      <c r="EXP217" s="15"/>
      <c r="EXQ217" s="15"/>
      <c r="EXR217" s="15"/>
      <c r="EXS217" s="15"/>
      <c r="EXT217" s="15"/>
      <c r="EXU217" s="15"/>
      <c r="EXV217" s="15"/>
      <c r="EXW217" s="15"/>
      <c r="EXX217" s="15"/>
      <c r="EXY217" s="15"/>
      <c r="EXZ217" s="15"/>
      <c r="EYA217" s="15"/>
      <c r="EYB217" s="15"/>
      <c r="EYC217" s="15"/>
      <c r="EYD217" s="15"/>
      <c r="EYE217" s="15"/>
      <c r="EYF217" s="15"/>
      <c r="EYG217" s="15"/>
      <c r="EYH217" s="15"/>
      <c r="EYI217" s="15"/>
      <c r="EYJ217" s="15"/>
      <c r="EYK217" s="15"/>
      <c r="EYL217" s="15"/>
      <c r="EYM217" s="15"/>
      <c r="EYN217" s="15"/>
      <c r="EYO217" s="15"/>
      <c r="EYP217" s="15"/>
      <c r="EYQ217" s="15"/>
      <c r="EYR217" s="15"/>
      <c r="EYS217" s="15"/>
      <c r="EYT217" s="15"/>
      <c r="EYU217" s="15"/>
      <c r="EYV217" s="15"/>
      <c r="EYW217" s="15"/>
      <c r="EYX217" s="15"/>
      <c r="EYY217" s="15"/>
      <c r="EYZ217" s="15"/>
      <c r="EZA217" s="15"/>
      <c r="EZB217" s="15"/>
      <c r="EZC217" s="15"/>
      <c r="EZD217" s="15"/>
      <c r="EZE217" s="15"/>
      <c r="EZF217" s="15"/>
      <c r="EZG217" s="15"/>
      <c r="EZH217" s="15"/>
      <c r="EZI217" s="15"/>
      <c r="EZJ217" s="15"/>
      <c r="EZK217" s="15"/>
      <c r="EZL217" s="15"/>
      <c r="EZM217" s="15"/>
      <c r="EZN217" s="15"/>
      <c r="EZO217" s="15"/>
      <c r="EZP217" s="15"/>
      <c r="EZQ217" s="15"/>
      <c r="EZR217" s="15"/>
      <c r="EZS217" s="15"/>
      <c r="EZT217" s="15"/>
      <c r="EZU217" s="15"/>
      <c r="EZV217" s="15"/>
      <c r="EZW217" s="15"/>
      <c r="EZX217" s="15"/>
      <c r="EZY217" s="15"/>
      <c r="EZZ217" s="15"/>
      <c r="FAA217" s="15"/>
      <c r="FAB217" s="15"/>
      <c r="FAC217" s="15"/>
      <c r="FAD217" s="15"/>
      <c r="FAE217" s="15"/>
      <c r="FAF217" s="15"/>
      <c r="FAG217" s="15"/>
      <c r="FAH217" s="15"/>
      <c r="FAI217" s="15"/>
      <c r="FAJ217" s="15"/>
      <c r="FAK217" s="15"/>
      <c r="FAL217" s="15"/>
      <c r="FAM217" s="15"/>
      <c r="FAN217" s="15"/>
      <c r="FAO217" s="15"/>
      <c r="FAP217" s="15"/>
      <c r="FAQ217" s="15"/>
      <c r="FAR217" s="15"/>
      <c r="FAS217" s="15"/>
      <c r="FAT217" s="15"/>
      <c r="FAU217" s="15"/>
      <c r="FAV217" s="15"/>
      <c r="FAW217" s="15"/>
      <c r="FAX217" s="15"/>
      <c r="FAY217" s="15"/>
      <c r="FAZ217" s="15"/>
      <c r="FBA217" s="15"/>
      <c r="FBB217" s="15"/>
      <c r="FBC217" s="15"/>
      <c r="FBD217" s="15"/>
      <c r="FBE217" s="15"/>
      <c r="FBF217" s="15"/>
      <c r="FBG217" s="15"/>
      <c r="FBH217" s="15"/>
      <c r="FBI217" s="15"/>
      <c r="FBJ217" s="15"/>
      <c r="FBK217" s="15"/>
      <c r="FBL217" s="15"/>
      <c r="FBM217" s="15"/>
      <c r="FBN217" s="15"/>
      <c r="FBO217" s="15"/>
      <c r="FBP217" s="15"/>
      <c r="FBQ217" s="15"/>
      <c r="FBR217" s="15"/>
      <c r="FBS217" s="15"/>
      <c r="FBT217" s="15"/>
      <c r="FBU217" s="15"/>
      <c r="FBV217" s="15"/>
      <c r="FBW217" s="15"/>
      <c r="FBX217" s="15"/>
      <c r="FBY217" s="15"/>
      <c r="FBZ217" s="15"/>
      <c r="FCA217" s="15"/>
      <c r="FCB217" s="15"/>
      <c r="FCC217" s="15"/>
      <c r="FCD217" s="15"/>
      <c r="FCE217" s="15"/>
      <c r="FCF217" s="15"/>
      <c r="FCG217" s="15"/>
      <c r="FCH217" s="15"/>
      <c r="FCI217" s="15"/>
      <c r="FCJ217" s="15"/>
      <c r="FCK217" s="15"/>
      <c r="FCL217" s="15"/>
      <c r="FCM217" s="15"/>
      <c r="FCN217" s="15"/>
      <c r="FCO217" s="15"/>
      <c r="FCP217" s="15"/>
      <c r="FCQ217" s="15"/>
      <c r="FCR217" s="15"/>
      <c r="FCS217" s="15"/>
      <c r="FCT217" s="15"/>
      <c r="FCU217" s="15"/>
      <c r="FCV217" s="15"/>
      <c r="FCW217" s="15"/>
      <c r="FCX217" s="15"/>
      <c r="FCY217" s="15"/>
      <c r="FCZ217" s="15"/>
      <c r="FDA217" s="15"/>
      <c r="FDB217" s="15"/>
      <c r="FDC217" s="15"/>
      <c r="FDD217" s="15"/>
      <c r="FDE217" s="15"/>
      <c r="FDF217" s="15"/>
      <c r="FDG217" s="15"/>
      <c r="FDH217" s="15"/>
      <c r="FDI217" s="15"/>
      <c r="FDJ217" s="15"/>
      <c r="FDK217" s="15"/>
      <c r="FDL217" s="15"/>
      <c r="FDM217" s="15"/>
      <c r="FDN217" s="15"/>
      <c r="FDO217" s="15"/>
      <c r="FDP217" s="15"/>
      <c r="FDQ217" s="15"/>
      <c r="FDR217" s="15"/>
      <c r="FDS217" s="15"/>
      <c r="FDT217" s="15"/>
      <c r="FDU217" s="15"/>
      <c r="FDV217" s="15"/>
      <c r="FDW217" s="15"/>
      <c r="FDX217" s="15"/>
      <c r="FDY217" s="15"/>
      <c r="FDZ217" s="15"/>
      <c r="FEA217" s="15"/>
      <c r="FEB217" s="15"/>
      <c r="FEC217" s="15"/>
      <c r="FED217" s="15"/>
      <c r="FEE217" s="15"/>
      <c r="FEF217" s="15"/>
      <c r="FEG217" s="15"/>
      <c r="FEH217" s="15"/>
      <c r="FEI217" s="15"/>
      <c r="FEJ217" s="15"/>
      <c r="FEK217" s="15"/>
      <c r="FEL217" s="15"/>
      <c r="FEM217" s="15"/>
      <c r="FEN217" s="15"/>
      <c r="FEO217" s="15"/>
      <c r="FEP217" s="15"/>
      <c r="FEQ217" s="15"/>
      <c r="FER217" s="15"/>
      <c r="FES217" s="15"/>
      <c r="FET217" s="15"/>
      <c r="FEU217" s="15"/>
      <c r="FEV217" s="15"/>
      <c r="FEW217" s="15"/>
      <c r="FEX217" s="15"/>
      <c r="FEY217" s="15"/>
      <c r="FEZ217" s="15"/>
      <c r="FFA217" s="15"/>
      <c r="FFB217" s="15"/>
      <c r="FFC217" s="15"/>
      <c r="FFD217" s="15"/>
      <c r="FFE217" s="15"/>
      <c r="FFF217" s="15"/>
      <c r="FFG217" s="15"/>
      <c r="FFH217" s="15"/>
      <c r="FFI217" s="15"/>
      <c r="FFJ217" s="15"/>
      <c r="FFK217" s="15"/>
      <c r="FFL217" s="15"/>
      <c r="FFM217" s="15"/>
      <c r="FFN217" s="15"/>
      <c r="FFO217" s="15"/>
      <c r="FFP217" s="15"/>
      <c r="FFQ217" s="15"/>
      <c r="FFR217" s="15"/>
      <c r="FFS217" s="15"/>
      <c r="FFT217" s="15"/>
      <c r="FFU217" s="15"/>
      <c r="FFV217" s="15"/>
      <c r="FFW217" s="15"/>
      <c r="FFX217" s="15"/>
      <c r="FFY217" s="15"/>
      <c r="FFZ217" s="15"/>
      <c r="FGA217" s="15"/>
      <c r="FGB217" s="15"/>
      <c r="FGC217" s="15"/>
      <c r="FGD217" s="15"/>
      <c r="FGE217" s="15"/>
      <c r="FGF217" s="15"/>
      <c r="FGG217" s="15"/>
      <c r="FGH217" s="15"/>
      <c r="FGI217" s="15"/>
      <c r="FGJ217" s="15"/>
      <c r="FGK217" s="15"/>
      <c r="FGL217" s="15"/>
      <c r="FGM217" s="15"/>
      <c r="FGN217" s="15"/>
      <c r="FGO217" s="15"/>
      <c r="FGP217" s="15"/>
      <c r="FGQ217" s="15"/>
      <c r="FGR217" s="15"/>
      <c r="FGS217" s="15"/>
      <c r="FGT217" s="15"/>
      <c r="FGU217" s="15"/>
      <c r="FGV217" s="15"/>
      <c r="FGW217" s="15"/>
      <c r="FGX217" s="15"/>
      <c r="FGY217" s="15"/>
      <c r="FGZ217" s="15"/>
      <c r="FHA217" s="15"/>
      <c r="FHB217" s="15"/>
      <c r="FHC217" s="15"/>
      <c r="FHD217" s="15"/>
      <c r="FHE217" s="15"/>
      <c r="FHF217" s="15"/>
      <c r="FHG217" s="15"/>
      <c r="FHH217" s="15"/>
      <c r="FHI217" s="15"/>
      <c r="FHJ217" s="15"/>
      <c r="FHK217" s="15"/>
      <c r="FHL217" s="15"/>
      <c r="FHM217" s="15"/>
      <c r="FHN217" s="15"/>
      <c r="FHO217" s="15"/>
      <c r="FHP217" s="15"/>
      <c r="FHQ217" s="15"/>
      <c r="FHR217" s="15"/>
      <c r="FHS217" s="15"/>
      <c r="FHT217" s="15"/>
      <c r="FHU217" s="15"/>
      <c r="FHV217" s="15"/>
      <c r="FHW217" s="15"/>
      <c r="FHX217" s="15"/>
      <c r="FHY217" s="15"/>
      <c r="FHZ217" s="15"/>
      <c r="FIA217" s="15"/>
      <c r="FIB217" s="15"/>
      <c r="FIC217" s="15"/>
      <c r="FID217" s="15"/>
      <c r="FIE217" s="15"/>
      <c r="FIF217" s="15"/>
      <c r="FIG217" s="15"/>
      <c r="FIH217" s="15"/>
      <c r="FII217" s="15"/>
      <c r="FIJ217" s="15"/>
      <c r="FIK217" s="15"/>
      <c r="FIL217" s="15"/>
      <c r="FIM217" s="15"/>
      <c r="FIN217" s="15"/>
      <c r="FIO217" s="15"/>
      <c r="FIP217" s="15"/>
      <c r="FIQ217" s="15"/>
      <c r="FIR217" s="15"/>
      <c r="FIS217" s="15"/>
      <c r="FIT217" s="15"/>
      <c r="FIU217" s="15"/>
      <c r="FIV217" s="15"/>
      <c r="FIW217" s="15"/>
      <c r="FIX217" s="15"/>
      <c r="FIY217" s="15"/>
      <c r="FIZ217" s="15"/>
      <c r="FJA217" s="15"/>
      <c r="FJB217" s="15"/>
      <c r="FJC217" s="15"/>
      <c r="FJD217" s="15"/>
      <c r="FJE217" s="15"/>
      <c r="FJF217" s="15"/>
      <c r="FJG217" s="15"/>
      <c r="FJH217" s="15"/>
      <c r="FJI217" s="15"/>
      <c r="FJJ217" s="15"/>
      <c r="FJK217" s="15"/>
      <c r="FJL217" s="15"/>
      <c r="FJM217" s="15"/>
      <c r="FJN217" s="15"/>
      <c r="FJO217" s="15"/>
      <c r="FJP217" s="15"/>
      <c r="FJQ217" s="15"/>
      <c r="FJR217" s="15"/>
      <c r="FJS217" s="15"/>
      <c r="FJT217" s="15"/>
      <c r="FJU217" s="15"/>
      <c r="FJV217" s="15"/>
      <c r="FJW217" s="15"/>
      <c r="FJX217" s="15"/>
      <c r="FJY217" s="15"/>
      <c r="FJZ217" s="15"/>
      <c r="FKA217" s="15"/>
      <c r="FKB217" s="15"/>
      <c r="FKC217" s="15"/>
      <c r="FKD217" s="15"/>
      <c r="FKE217" s="15"/>
      <c r="FKF217" s="15"/>
      <c r="FKG217" s="15"/>
      <c r="FKH217" s="15"/>
      <c r="FKI217" s="15"/>
      <c r="FKJ217" s="15"/>
      <c r="FKK217" s="15"/>
      <c r="FKL217" s="15"/>
      <c r="FKM217" s="15"/>
      <c r="FKN217" s="15"/>
      <c r="FKO217" s="15"/>
      <c r="FKP217" s="15"/>
      <c r="FKQ217" s="15"/>
      <c r="FKR217" s="15"/>
      <c r="FKS217" s="15"/>
      <c r="FKT217" s="15"/>
      <c r="FKU217" s="15"/>
      <c r="FKV217" s="15"/>
      <c r="FKW217" s="15"/>
      <c r="FKX217" s="15"/>
      <c r="FKY217" s="15"/>
      <c r="FKZ217" s="15"/>
      <c r="FLA217" s="15"/>
      <c r="FLB217" s="15"/>
      <c r="FLC217" s="15"/>
      <c r="FLD217" s="15"/>
      <c r="FLE217" s="15"/>
      <c r="FLF217" s="15"/>
      <c r="FLG217" s="15"/>
      <c r="FLH217" s="15"/>
      <c r="FLI217" s="15"/>
      <c r="FLJ217" s="15"/>
      <c r="FLK217" s="15"/>
      <c r="FLL217" s="15"/>
      <c r="FLM217" s="15"/>
      <c r="FLN217" s="15"/>
      <c r="FLO217" s="15"/>
      <c r="FLP217" s="15"/>
      <c r="FLQ217" s="15"/>
      <c r="FLR217" s="15"/>
      <c r="FLS217" s="15"/>
      <c r="FLT217" s="15"/>
      <c r="FLU217" s="15"/>
      <c r="FLV217" s="15"/>
      <c r="FLW217" s="15"/>
      <c r="FLX217" s="15"/>
      <c r="FLY217" s="15"/>
      <c r="FLZ217" s="15"/>
      <c r="FMA217" s="15"/>
      <c r="FMB217" s="15"/>
      <c r="FMC217" s="15"/>
      <c r="FMD217" s="15"/>
      <c r="FME217" s="15"/>
      <c r="FMF217" s="15"/>
      <c r="FMG217" s="15"/>
      <c r="FMH217" s="15"/>
      <c r="FMI217" s="15"/>
      <c r="FMJ217" s="15"/>
      <c r="FMK217" s="15"/>
      <c r="FML217" s="15"/>
      <c r="FMM217" s="15"/>
      <c r="FMN217" s="15"/>
      <c r="FMO217" s="15"/>
      <c r="FMP217" s="15"/>
      <c r="FMQ217" s="15"/>
      <c r="FMR217" s="15"/>
      <c r="FMS217" s="15"/>
      <c r="FMT217" s="15"/>
      <c r="FMU217" s="15"/>
      <c r="FMV217" s="15"/>
      <c r="FMW217" s="15"/>
      <c r="FMX217" s="15"/>
      <c r="FMY217" s="15"/>
      <c r="FMZ217" s="15"/>
      <c r="FNA217" s="15"/>
      <c r="FNB217" s="15"/>
      <c r="FNC217" s="15"/>
      <c r="FND217" s="15"/>
      <c r="FNE217" s="15"/>
      <c r="FNF217" s="15"/>
      <c r="FNG217" s="15"/>
      <c r="FNH217" s="15"/>
      <c r="FNI217" s="15"/>
      <c r="FNJ217" s="15"/>
      <c r="FNK217" s="15"/>
      <c r="FNL217" s="15"/>
      <c r="FNM217" s="15"/>
      <c r="FNN217" s="15"/>
      <c r="FNO217" s="15"/>
      <c r="FNP217" s="15"/>
      <c r="FNQ217" s="15"/>
      <c r="FNR217" s="15"/>
      <c r="FNS217" s="15"/>
      <c r="FNT217" s="15"/>
      <c r="FNU217" s="15"/>
      <c r="FNV217" s="15"/>
      <c r="FNW217" s="15"/>
      <c r="FNX217" s="15"/>
      <c r="FNY217" s="15"/>
      <c r="FNZ217" s="15"/>
      <c r="FOA217" s="15"/>
      <c r="FOB217" s="15"/>
      <c r="FOC217" s="15"/>
      <c r="FOD217" s="15"/>
      <c r="FOE217" s="15"/>
      <c r="FOF217" s="15"/>
      <c r="FOG217" s="15"/>
      <c r="FOH217" s="15"/>
      <c r="FOI217" s="15"/>
      <c r="FOJ217" s="15"/>
      <c r="FOK217" s="15"/>
      <c r="FOL217" s="15"/>
      <c r="FOM217" s="15"/>
      <c r="FON217" s="15"/>
      <c r="FOO217" s="15"/>
      <c r="FOP217" s="15"/>
      <c r="FOQ217" s="15"/>
      <c r="FOR217" s="15"/>
      <c r="FOS217" s="15"/>
      <c r="FOT217" s="15"/>
      <c r="FOU217" s="15"/>
      <c r="FOV217" s="15"/>
      <c r="FOW217" s="15"/>
      <c r="FOX217" s="15"/>
      <c r="FOY217" s="15"/>
      <c r="FOZ217" s="15"/>
      <c r="FPA217" s="15"/>
      <c r="FPB217" s="15"/>
      <c r="FPC217" s="15"/>
      <c r="FPD217" s="15"/>
      <c r="FPE217" s="15"/>
      <c r="FPF217" s="15"/>
      <c r="FPG217" s="15"/>
      <c r="FPH217" s="15"/>
      <c r="FPI217" s="15"/>
      <c r="FPJ217" s="15"/>
      <c r="FPK217" s="15"/>
      <c r="FPL217" s="15"/>
      <c r="FPM217" s="15"/>
      <c r="FPN217" s="15"/>
      <c r="FPO217" s="15"/>
      <c r="FPP217" s="15"/>
      <c r="FPQ217" s="15"/>
      <c r="FPR217" s="15"/>
      <c r="FPS217" s="15"/>
      <c r="FPT217" s="15"/>
      <c r="FPU217" s="15"/>
      <c r="FPV217" s="15"/>
      <c r="FPW217" s="15"/>
      <c r="FPX217" s="15"/>
      <c r="FPY217" s="15"/>
      <c r="FPZ217" s="15"/>
      <c r="FQA217" s="15"/>
      <c r="FQB217" s="15"/>
      <c r="FQC217" s="15"/>
      <c r="FQD217" s="15"/>
      <c r="FQE217" s="15"/>
      <c r="FQF217" s="15"/>
      <c r="FQG217" s="15"/>
      <c r="FQH217" s="15"/>
      <c r="FQI217" s="15"/>
      <c r="FQJ217" s="15"/>
      <c r="FQK217" s="15"/>
      <c r="FQL217" s="15"/>
      <c r="FQM217" s="15"/>
      <c r="FQN217" s="15"/>
      <c r="FQO217" s="15"/>
      <c r="FQP217" s="15"/>
      <c r="FQQ217" s="15"/>
      <c r="FQR217" s="15"/>
      <c r="FQS217" s="15"/>
      <c r="FQT217" s="15"/>
      <c r="FQU217" s="15"/>
      <c r="FQV217" s="15"/>
      <c r="FQW217" s="15"/>
      <c r="FQX217" s="15"/>
      <c r="FQY217" s="15"/>
      <c r="FQZ217" s="15"/>
      <c r="FRA217" s="15"/>
      <c r="FRB217" s="15"/>
      <c r="FRC217" s="15"/>
      <c r="FRD217" s="15"/>
      <c r="FRE217" s="15"/>
      <c r="FRF217" s="15"/>
      <c r="FRG217" s="15"/>
      <c r="FRH217" s="15"/>
      <c r="FRI217" s="15"/>
      <c r="FRJ217" s="15"/>
      <c r="FRK217" s="15"/>
      <c r="FRL217" s="15"/>
      <c r="FRM217" s="15"/>
      <c r="FRN217" s="15"/>
      <c r="FRO217" s="15"/>
      <c r="FRP217" s="15"/>
      <c r="FRQ217" s="15"/>
      <c r="FRR217" s="15"/>
      <c r="FRS217" s="15"/>
      <c r="FRT217" s="15"/>
      <c r="FRU217" s="15"/>
      <c r="FRV217" s="15"/>
      <c r="FRW217" s="15"/>
      <c r="FRX217" s="15"/>
      <c r="FRY217" s="15"/>
      <c r="FRZ217" s="15"/>
      <c r="FSA217" s="15"/>
      <c r="FSB217" s="15"/>
      <c r="FSC217" s="15"/>
      <c r="FSD217" s="15"/>
      <c r="FSE217" s="15"/>
      <c r="FSF217" s="15"/>
      <c r="FSG217" s="15"/>
      <c r="FSH217" s="15"/>
      <c r="FSI217" s="15"/>
      <c r="FSJ217" s="15"/>
      <c r="FSK217" s="15"/>
      <c r="FSL217" s="15"/>
      <c r="FSM217" s="15"/>
      <c r="FSN217" s="15"/>
      <c r="FSO217" s="15"/>
      <c r="FSP217" s="15"/>
      <c r="FSQ217" s="15"/>
      <c r="FSR217" s="15"/>
      <c r="FSS217" s="15"/>
      <c r="FST217" s="15"/>
      <c r="FSU217" s="15"/>
      <c r="FSV217" s="15"/>
      <c r="FSW217" s="15"/>
      <c r="FSX217" s="15"/>
      <c r="FSY217" s="15"/>
      <c r="FSZ217" s="15"/>
      <c r="FTA217" s="15"/>
      <c r="FTB217" s="15"/>
      <c r="FTC217" s="15"/>
      <c r="FTD217" s="15"/>
      <c r="FTE217" s="15"/>
      <c r="FTF217" s="15"/>
      <c r="FTG217" s="15"/>
      <c r="FTH217" s="15"/>
      <c r="FTI217" s="15"/>
      <c r="FTJ217" s="15"/>
      <c r="FTK217" s="15"/>
      <c r="FTL217" s="15"/>
      <c r="FTM217" s="15"/>
      <c r="FTN217" s="15"/>
      <c r="FTO217" s="15"/>
      <c r="FTP217" s="15"/>
      <c r="FTQ217" s="15"/>
      <c r="FTR217" s="15"/>
      <c r="FTS217" s="15"/>
      <c r="FTT217" s="15"/>
      <c r="FTU217" s="15"/>
      <c r="FTV217" s="15"/>
      <c r="FTW217" s="15"/>
      <c r="FTX217" s="15"/>
      <c r="FTY217" s="15"/>
      <c r="FTZ217" s="15"/>
      <c r="FUA217" s="15"/>
      <c r="FUB217" s="15"/>
      <c r="FUC217" s="15"/>
      <c r="FUD217" s="15"/>
      <c r="FUE217" s="15"/>
      <c r="FUF217" s="15"/>
      <c r="FUG217" s="15"/>
      <c r="FUH217" s="15"/>
      <c r="FUI217" s="15"/>
      <c r="FUJ217" s="15"/>
      <c r="FUK217" s="15"/>
      <c r="FUL217" s="15"/>
      <c r="FUM217" s="15"/>
      <c r="FUN217" s="15"/>
      <c r="FUO217" s="15"/>
      <c r="FUP217" s="15"/>
      <c r="FUQ217" s="15"/>
      <c r="FUR217" s="15"/>
      <c r="FUS217" s="15"/>
      <c r="FUT217" s="15"/>
      <c r="FUU217" s="15"/>
      <c r="FUV217" s="15"/>
      <c r="FUW217" s="15"/>
      <c r="FUX217" s="15"/>
      <c r="FUY217" s="15"/>
      <c r="FUZ217" s="15"/>
      <c r="FVA217" s="15"/>
      <c r="FVB217" s="15"/>
      <c r="FVC217" s="15"/>
      <c r="FVD217" s="15"/>
      <c r="FVE217" s="15"/>
      <c r="FVF217" s="15"/>
      <c r="FVG217" s="15"/>
      <c r="FVH217" s="15"/>
      <c r="FVI217" s="15"/>
      <c r="FVJ217" s="15"/>
      <c r="FVK217" s="15"/>
      <c r="FVL217" s="15"/>
      <c r="FVM217" s="15"/>
      <c r="FVN217" s="15"/>
      <c r="FVO217" s="15"/>
      <c r="FVP217" s="15"/>
      <c r="FVQ217" s="15"/>
      <c r="FVR217" s="15"/>
      <c r="FVS217" s="15"/>
      <c r="FVT217" s="15"/>
      <c r="FVU217" s="15"/>
      <c r="FVV217" s="15"/>
      <c r="FVW217" s="15"/>
      <c r="FVX217" s="15"/>
      <c r="FVY217" s="15"/>
      <c r="FVZ217" s="15"/>
      <c r="FWA217" s="15"/>
      <c r="FWB217" s="15"/>
      <c r="FWC217" s="15"/>
      <c r="FWD217" s="15"/>
      <c r="FWE217" s="15"/>
      <c r="FWF217" s="15"/>
      <c r="FWG217" s="15"/>
      <c r="FWH217" s="15"/>
      <c r="FWI217" s="15"/>
      <c r="FWJ217" s="15"/>
      <c r="FWK217" s="15"/>
      <c r="FWL217" s="15"/>
      <c r="FWM217" s="15"/>
      <c r="FWN217" s="15"/>
      <c r="FWO217" s="15"/>
      <c r="FWP217" s="15"/>
      <c r="FWQ217" s="15"/>
      <c r="FWR217" s="15"/>
      <c r="FWS217" s="15"/>
      <c r="FWT217" s="15"/>
      <c r="FWU217" s="15"/>
      <c r="FWV217" s="15"/>
      <c r="FWW217" s="15"/>
      <c r="FWX217" s="15"/>
      <c r="FWY217" s="15"/>
      <c r="FWZ217" s="15"/>
      <c r="FXA217" s="15"/>
      <c r="FXB217" s="15"/>
      <c r="FXC217" s="15"/>
      <c r="FXD217" s="15"/>
      <c r="FXE217" s="15"/>
      <c r="FXF217" s="15"/>
      <c r="FXG217" s="15"/>
      <c r="FXH217" s="15"/>
      <c r="FXI217" s="15"/>
      <c r="FXJ217" s="15"/>
      <c r="FXK217" s="15"/>
      <c r="FXL217" s="15"/>
      <c r="FXM217" s="15"/>
      <c r="FXN217" s="15"/>
      <c r="FXO217" s="15"/>
      <c r="FXP217" s="15"/>
      <c r="FXQ217" s="15"/>
      <c r="FXR217" s="15"/>
      <c r="FXS217" s="15"/>
      <c r="FXT217" s="15"/>
      <c r="FXU217" s="15"/>
      <c r="FXV217" s="15"/>
      <c r="FXW217" s="15"/>
      <c r="FXX217" s="15"/>
      <c r="FXY217" s="15"/>
      <c r="FXZ217" s="15"/>
      <c r="FYA217" s="15"/>
      <c r="FYB217" s="15"/>
      <c r="FYC217" s="15"/>
      <c r="FYD217" s="15"/>
      <c r="FYE217" s="15"/>
      <c r="FYF217" s="15"/>
      <c r="FYG217" s="15"/>
      <c r="FYH217" s="15"/>
      <c r="FYI217" s="15"/>
      <c r="FYJ217" s="15"/>
      <c r="FYK217" s="15"/>
      <c r="FYL217" s="15"/>
      <c r="FYM217" s="15"/>
      <c r="FYN217" s="15"/>
      <c r="FYO217" s="15"/>
      <c r="FYP217" s="15"/>
      <c r="FYQ217" s="15"/>
      <c r="FYR217" s="15"/>
      <c r="FYS217" s="15"/>
      <c r="FYT217" s="15"/>
      <c r="FYU217" s="15"/>
      <c r="FYV217" s="15"/>
      <c r="FYW217" s="15"/>
      <c r="FYX217" s="15"/>
      <c r="FYY217" s="15"/>
      <c r="FYZ217" s="15"/>
      <c r="FZA217" s="15"/>
      <c r="FZB217" s="15"/>
      <c r="FZC217" s="15"/>
      <c r="FZD217" s="15"/>
      <c r="FZE217" s="15"/>
      <c r="FZF217" s="15"/>
      <c r="FZG217" s="15"/>
      <c r="FZH217" s="15"/>
      <c r="FZI217" s="15"/>
      <c r="FZJ217" s="15"/>
      <c r="FZK217" s="15"/>
      <c r="FZL217" s="15"/>
      <c r="FZM217" s="15"/>
      <c r="FZN217" s="15"/>
      <c r="FZO217" s="15"/>
      <c r="FZP217" s="15"/>
      <c r="FZQ217" s="15"/>
      <c r="FZR217" s="15"/>
      <c r="FZS217" s="15"/>
      <c r="FZT217" s="15"/>
      <c r="FZU217" s="15"/>
      <c r="FZV217" s="15"/>
      <c r="FZW217" s="15"/>
      <c r="FZX217" s="15"/>
      <c r="FZY217" s="15"/>
      <c r="FZZ217" s="15"/>
      <c r="GAA217" s="15"/>
      <c r="GAB217" s="15"/>
      <c r="GAC217" s="15"/>
      <c r="GAD217" s="15"/>
      <c r="GAE217" s="15"/>
      <c r="GAF217" s="15"/>
      <c r="GAG217" s="15"/>
      <c r="GAH217" s="15"/>
      <c r="GAI217" s="15"/>
      <c r="GAJ217" s="15"/>
      <c r="GAK217" s="15"/>
      <c r="GAL217" s="15"/>
      <c r="GAM217" s="15"/>
      <c r="GAN217" s="15"/>
      <c r="GAO217" s="15"/>
      <c r="GAP217" s="15"/>
      <c r="GAQ217" s="15"/>
      <c r="GAR217" s="15"/>
      <c r="GAS217" s="15"/>
      <c r="GAT217" s="15"/>
      <c r="GAU217" s="15"/>
      <c r="GAV217" s="15"/>
      <c r="GAW217" s="15"/>
      <c r="GAX217" s="15"/>
      <c r="GAY217" s="15"/>
      <c r="GAZ217" s="15"/>
      <c r="GBA217" s="15"/>
      <c r="GBB217" s="15"/>
      <c r="GBC217" s="15"/>
      <c r="GBD217" s="15"/>
      <c r="GBE217" s="15"/>
      <c r="GBF217" s="15"/>
      <c r="GBG217" s="15"/>
      <c r="GBH217" s="15"/>
      <c r="GBI217" s="15"/>
      <c r="GBJ217" s="15"/>
      <c r="GBK217" s="15"/>
      <c r="GBL217" s="15"/>
      <c r="GBM217" s="15"/>
      <c r="GBN217" s="15"/>
      <c r="GBO217" s="15"/>
      <c r="GBP217" s="15"/>
      <c r="GBQ217" s="15"/>
      <c r="GBR217" s="15"/>
      <c r="GBS217" s="15"/>
      <c r="GBT217" s="15"/>
      <c r="GBU217" s="15"/>
      <c r="GBV217" s="15"/>
      <c r="GBW217" s="15"/>
      <c r="GBX217" s="15"/>
      <c r="GBY217" s="15"/>
      <c r="GBZ217" s="15"/>
      <c r="GCA217" s="15"/>
      <c r="GCB217" s="15"/>
      <c r="GCC217" s="15"/>
      <c r="GCD217" s="15"/>
      <c r="GCE217" s="15"/>
      <c r="GCF217" s="15"/>
      <c r="GCG217" s="15"/>
      <c r="GCH217" s="15"/>
      <c r="GCI217" s="15"/>
      <c r="GCJ217" s="15"/>
      <c r="GCK217" s="15"/>
      <c r="GCL217" s="15"/>
      <c r="GCM217" s="15"/>
      <c r="GCN217" s="15"/>
      <c r="GCO217" s="15"/>
      <c r="GCP217" s="15"/>
      <c r="GCQ217" s="15"/>
      <c r="GCR217" s="15"/>
      <c r="GCS217" s="15"/>
      <c r="GCT217" s="15"/>
      <c r="GCU217" s="15"/>
      <c r="GCV217" s="15"/>
      <c r="GCW217" s="15"/>
      <c r="GCX217" s="15"/>
      <c r="GCY217" s="15"/>
      <c r="GCZ217" s="15"/>
      <c r="GDA217" s="15"/>
      <c r="GDB217" s="15"/>
      <c r="GDC217" s="15"/>
      <c r="GDD217" s="15"/>
      <c r="GDE217" s="15"/>
      <c r="GDF217" s="15"/>
      <c r="GDG217" s="15"/>
      <c r="GDH217" s="15"/>
      <c r="GDI217" s="15"/>
      <c r="GDJ217" s="15"/>
      <c r="GDK217" s="15"/>
      <c r="GDL217" s="15"/>
      <c r="GDM217" s="15"/>
      <c r="GDN217" s="15"/>
      <c r="GDO217" s="15"/>
      <c r="GDP217" s="15"/>
      <c r="GDQ217" s="15"/>
      <c r="GDR217" s="15"/>
      <c r="GDS217" s="15"/>
      <c r="GDT217" s="15"/>
      <c r="GDU217" s="15"/>
      <c r="GDV217" s="15"/>
      <c r="GDW217" s="15"/>
      <c r="GDX217" s="15"/>
      <c r="GDY217" s="15"/>
      <c r="GDZ217" s="15"/>
      <c r="GEA217" s="15"/>
      <c r="GEB217" s="15"/>
      <c r="GEC217" s="15"/>
      <c r="GED217" s="15"/>
      <c r="GEE217" s="15"/>
      <c r="GEF217" s="15"/>
      <c r="GEG217" s="15"/>
      <c r="GEH217" s="15"/>
      <c r="GEI217" s="15"/>
      <c r="GEJ217" s="15"/>
      <c r="GEK217" s="15"/>
      <c r="GEL217" s="15"/>
      <c r="GEM217" s="15"/>
      <c r="GEN217" s="15"/>
      <c r="GEO217" s="15"/>
      <c r="GEP217" s="15"/>
      <c r="GEQ217" s="15"/>
      <c r="GER217" s="15"/>
      <c r="GES217" s="15"/>
      <c r="GET217" s="15"/>
      <c r="GEU217" s="15"/>
      <c r="GEV217" s="15"/>
      <c r="GEW217" s="15"/>
      <c r="GEX217" s="15"/>
      <c r="GEY217" s="15"/>
      <c r="GEZ217" s="15"/>
      <c r="GFA217" s="15"/>
      <c r="GFB217" s="15"/>
      <c r="GFC217" s="15"/>
      <c r="GFD217" s="15"/>
      <c r="GFE217" s="15"/>
      <c r="GFF217" s="15"/>
      <c r="GFG217" s="15"/>
      <c r="GFH217" s="15"/>
      <c r="GFI217" s="15"/>
      <c r="GFJ217" s="15"/>
      <c r="GFK217" s="15"/>
      <c r="GFL217" s="15"/>
      <c r="GFM217" s="15"/>
      <c r="GFN217" s="15"/>
      <c r="GFO217" s="15"/>
      <c r="GFP217" s="15"/>
      <c r="GFQ217" s="15"/>
      <c r="GFR217" s="15"/>
      <c r="GFS217" s="15"/>
      <c r="GFT217" s="15"/>
      <c r="GFU217" s="15"/>
      <c r="GFV217" s="15"/>
      <c r="GFW217" s="15"/>
      <c r="GFX217" s="15"/>
      <c r="GFY217" s="15"/>
      <c r="GFZ217" s="15"/>
      <c r="GGA217" s="15"/>
      <c r="GGB217" s="15"/>
      <c r="GGC217" s="15"/>
      <c r="GGD217" s="15"/>
      <c r="GGE217" s="15"/>
      <c r="GGF217" s="15"/>
      <c r="GGG217" s="15"/>
      <c r="GGH217" s="15"/>
      <c r="GGI217" s="15"/>
      <c r="GGJ217" s="15"/>
      <c r="GGK217" s="15"/>
      <c r="GGL217" s="15"/>
      <c r="GGM217" s="15"/>
      <c r="GGN217" s="15"/>
      <c r="GGO217" s="15"/>
      <c r="GGP217" s="15"/>
      <c r="GGQ217" s="15"/>
      <c r="GGR217" s="15"/>
      <c r="GGS217" s="15"/>
      <c r="GGT217" s="15"/>
      <c r="GGU217" s="15"/>
      <c r="GGV217" s="15"/>
      <c r="GGW217" s="15"/>
      <c r="GGX217" s="15"/>
      <c r="GGY217" s="15"/>
      <c r="GGZ217" s="15"/>
      <c r="GHA217" s="15"/>
      <c r="GHB217" s="15"/>
      <c r="GHC217" s="15"/>
      <c r="GHD217" s="15"/>
      <c r="GHE217" s="15"/>
      <c r="GHF217" s="15"/>
      <c r="GHG217" s="15"/>
      <c r="GHH217" s="15"/>
      <c r="GHI217" s="15"/>
      <c r="GHJ217" s="15"/>
      <c r="GHK217" s="15"/>
      <c r="GHL217" s="15"/>
      <c r="GHM217" s="15"/>
      <c r="GHN217" s="15"/>
      <c r="GHO217" s="15"/>
      <c r="GHP217" s="15"/>
      <c r="GHQ217" s="15"/>
      <c r="GHR217" s="15"/>
      <c r="GHS217" s="15"/>
      <c r="GHT217" s="15"/>
      <c r="GHU217" s="15"/>
      <c r="GHV217" s="15"/>
      <c r="GHW217" s="15"/>
      <c r="GHX217" s="15"/>
      <c r="GHY217" s="15"/>
      <c r="GHZ217" s="15"/>
      <c r="GIA217" s="15"/>
      <c r="GIB217" s="15"/>
      <c r="GIC217" s="15"/>
      <c r="GID217" s="15"/>
      <c r="GIE217" s="15"/>
      <c r="GIF217" s="15"/>
      <c r="GIG217" s="15"/>
      <c r="GIH217" s="15"/>
      <c r="GII217" s="15"/>
      <c r="GIJ217" s="15"/>
      <c r="GIK217" s="15"/>
      <c r="GIL217" s="15"/>
      <c r="GIM217" s="15"/>
      <c r="GIN217" s="15"/>
      <c r="GIO217" s="15"/>
      <c r="GIP217" s="15"/>
      <c r="GIQ217" s="15"/>
      <c r="GIR217" s="15"/>
      <c r="GIS217" s="15"/>
      <c r="GIT217" s="15"/>
      <c r="GIU217" s="15"/>
      <c r="GIV217" s="15"/>
      <c r="GIW217" s="15"/>
      <c r="GIX217" s="15"/>
      <c r="GIY217" s="15"/>
      <c r="GIZ217" s="15"/>
      <c r="GJA217" s="15"/>
      <c r="GJB217" s="15"/>
      <c r="GJC217" s="15"/>
      <c r="GJD217" s="15"/>
      <c r="GJE217" s="15"/>
      <c r="GJF217" s="15"/>
      <c r="GJG217" s="15"/>
      <c r="GJH217" s="15"/>
      <c r="GJI217" s="15"/>
      <c r="GJJ217" s="15"/>
      <c r="GJK217" s="15"/>
      <c r="GJL217" s="15"/>
      <c r="GJM217" s="15"/>
      <c r="GJN217" s="15"/>
      <c r="GJO217" s="15"/>
      <c r="GJP217" s="15"/>
      <c r="GJQ217" s="15"/>
      <c r="GJR217" s="15"/>
      <c r="GJS217" s="15"/>
      <c r="GJT217" s="15"/>
      <c r="GJU217" s="15"/>
      <c r="GJV217" s="15"/>
      <c r="GJW217" s="15"/>
      <c r="GJX217" s="15"/>
      <c r="GJY217" s="15"/>
      <c r="GJZ217" s="15"/>
      <c r="GKA217" s="15"/>
      <c r="GKB217" s="15"/>
      <c r="GKC217" s="15"/>
      <c r="GKD217" s="15"/>
      <c r="GKE217" s="15"/>
      <c r="GKF217" s="15"/>
      <c r="GKG217" s="15"/>
      <c r="GKH217" s="15"/>
      <c r="GKI217" s="15"/>
      <c r="GKJ217" s="15"/>
      <c r="GKK217" s="15"/>
      <c r="GKL217" s="15"/>
      <c r="GKM217" s="15"/>
      <c r="GKN217" s="15"/>
      <c r="GKO217" s="15"/>
      <c r="GKP217" s="15"/>
      <c r="GKQ217" s="15"/>
      <c r="GKR217" s="15"/>
      <c r="GKS217" s="15"/>
      <c r="GKT217" s="15"/>
      <c r="GKU217" s="15"/>
      <c r="GKV217" s="15"/>
      <c r="GKW217" s="15"/>
      <c r="GKX217" s="15"/>
      <c r="GKY217" s="15"/>
      <c r="GKZ217" s="15"/>
      <c r="GLA217" s="15"/>
      <c r="GLB217" s="15"/>
      <c r="GLC217" s="15"/>
      <c r="GLD217" s="15"/>
      <c r="GLE217" s="15"/>
      <c r="GLF217" s="15"/>
      <c r="GLG217" s="15"/>
      <c r="GLH217" s="15"/>
      <c r="GLI217" s="15"/>
      <c r="GLJ217" s="15"/>
      <c r="GLK217" s="15"/>
      <c r="GLL217" s="15"/>
      <c r="GLM217" s="15"/>
      <c r="GLN217" s="15"/>
      <c r="GLO217" s="15"/>
      <c r="GLP217" s="15"/>
      <c r="GLQ217" s="15"/>
      <c r="GLR217" s="15"/>
      <c r="GLS217" s="15"/>
      <c r="GLT217" s="15"/>
      <c r="GLU217" s="15"/>
      <c r="GLV217" s="15"/>
      <c r="GLW217" s="15"/>
      <c r="GLX217" s="15"/>
      <c r="GLY217" s="15"/>
      <c r="GLZ217" s="15"/>
      <c r="GMA217" s="15"/>
      <c r="GMB217" s="15"/>
      <c r="GMC217" s="15"/>
      <c r="GMD217" s="15"/>
      <c r="GME217" s="15"/>
      <c r="GMF217" s="15"/>
      <c r="GMG217" s="15"/>
      <c r="GMH217" s="15"/>
      <c r="GMI217" s="15"/>
      <c r="GMJ217" s="15"/>
      <c r="GMK217" s="15"/>
      <c r="GML217" s="15"/>
      <c r="GMM217" s="15"/>
      <c r="GMN217" s="15"/>
      <c r="GMO217" s="15"/>
      <c r="GMP217" s="15"/>
      <c r="GMQ217" s="15"/>
      <c r="GMR217" s="15"/>
      <c r="GMS217" s="15"/>
      <c r="GMT217" s="15"/>
      <c r="GMU217" s="15"/>
      <c r="GMV217" s="15"/>
      <c r="GMW217" s="15"/>
      <c r="GMX217" s="15"/>
      <c r="GMY217" s="15"/>
      <c r="GMZ217" s="15"/>
      <c r="GNA217" s="15"/>
      <c r="GNB217" s="15"/>
      <c r="GNC217" s="15"/>
      <c r="GND217" s="15"/>
      <c r="GNE217" s="15"/>
      <c r="GNF217" s="15"/>
      <c r="GNG217" s="15"/>
      <c r="GNH217" s="15"/>
      <c r="GNI217" s="15"/>
      <c r="GNJ217" s="15"/>
      <c r="GNK217" s="15"/>
      <c r="GNL217" s="15"/>
      <c r="GNM217" s="15"/>
      <c r="GNN217" s="15"/>
      <c r="GNO217" s="15"/>
      <c r="GNP217" s="15"/>
      <c r="GNQ217" s="15"/>
      <c r="GNR217" s="15"/>
      <c r="GNS217" s="15"/>
      <c r="GNT217" s="15"/>
      <c r="GNU217" s="15"/>
      <c r="GNV217" s="15"/>
      <c r="GNW217" s="15"/>
      <c r="GNX217" s="15"/>
      <c r="GNY217" s="15"/>
      <c r="GNZ217" s="15"/>
      <c r="GOA217" s="15"/>
      <c r="GOB217" s="15"/>
      <c r="GOC217" s="15"/>
      <c r="GOD217" s="15"/>
      <c r="GOE217" s="15"/>
      <c r="GOF217" s="15"/>
      <c r="GOG217" s="15"/>
      <c r="GOH217" s="15"/>
      <c r="GOI217" s="15"/>
      <c r="GOJ217" s="15"/>
      <c r="GOK217" s="15"/>
      <c r="GOL217" s="15"/>
      <c r="GOM217" s="15"/>
      <c r="GON217" s="15"/>
      <c r="GOO217" s="15"/>
      <c r="GOP217" s="15"/>
      <c r="GOQ217" s="15"/>
      <c r="GOR217" s="15"/>
      <c r="GOS217" s="15"/>
      <c r="GOT217" s="15"/>
      <c r="GOU217" s="15"/>
      <c r="GOV217" s="15"/>
      <c r="GOW217" s="15"/>
      <c r="GOX217" s="15"/>
      <c r="GOY217" s="15"/>
      <c r="GOZ217" s="15"/>
      <c r="GPA217" s="15"/>
      <c r="GPB217" s="15"/>
      <c r="GPC217" s="15"/>
      <c r="GPD217" s="15"/>
      <c r="GPE217" s="15"/>
      <c r="GPF217" s="15"/>
      <c r="GPG217" s="15"/>
      <c r="GPH217" s="15"/>
      <c r="GPI217" s="15"/>
      <c r="GPJ217" s="15"/>
      <c r="GPK217" s="15"/>
      <c r="GPL217" s="15"/>
      <c r="GPM217" s="15"/>
      <c r="GPN217" s="15"/>
      <c r="GPO217" s="15"/>
      <c r="GPP217" s="15"/>
      <c r="GPQ217" s="15"/>
      <c r="GPR217" s="15"/>
      <c r="GPS217" s="15"/>
      <c r="GPT217" s="15"/>
      <c r="GPU217" s="15"/>
      <c r="GPV217" s="15"/>
      <c r="GPW217" s="15"/>
      <c r="GPX217" s="15"/>
      <c r="GPY217" s="15"/>
      <c r="GPZ217" s="15"/>
      <c r="GQA217" s="15"/>
      <c r="GQB217" s="15"/>
      <c r="GQC217" s="15"/>
      <c r="GQD217" s="15"/>
      <c r="GQE217" s="15"/>
      <c r="GQF217" s="15"/>
      <c r="GQG217" s="15"/>
      <c r="GQH217" s="15"/>
      <c r="GQI217" s="15"/>
      <c r="GQJ217" s="15"/>
      <c r="GQK217" s="15"/>
      <c r="GQL217" s="15"/>
      <c r="GQM217" s="15"/>
      <c r="GQN217" s="15"/>
      <c r="GQO217" s="15"/>
      <c r="GQP217" s="15"/>
      <c r="GQQ217" s="15"/>
      <c r="GQR217" s="15"/>
      <c r="GQS217" s="15"/>
      <c r="GQT217" s="15"/>
      <c r="GQU217" s="15"/>
      <c r="GQV217" s="15"/>
      <c r="GQW217" s="15"/>
      <c r="GQX217" s="15"/>
      <c r="GQY217" s="15"/>
      <c r="GQZ217" s="15"/>
      <c r="GRA217" s="15"/>
      <c r="GRB217" s="15"/>
      <c r="GRC217" s="15"/>
      <c r="GRD217" s="15"/>
      <c r="GRE217" s="15"/>
      <c r="GRF217" s="15"/>
      <c r="GRG217" s="15"/>
      <c r="GRH217" s="15"/>
      <c r="GRI217" s="15"/>
      <c r="GRJ217" s="15"/>
      <c r="GRK217" s="15"/>
      <c r="GRL217" s="15"/>
      <c r="GRM217" s="15"/>
      <c r="GRN217" s="15"/>
      <c r="GRO217" s="15"/>
      <c r="GRP217" s="15"/>
      <c r="GRQ217" s="15"/>
      <c r="GRR217" s="15"/>
      <c r="GRS217" s="15"/>
      <c r="GRT217" s="15"/>
      <c r="GRU217" s="15"/>
      <c r="GRV217" s="15"/>
      <c r="GRW217" s="15"/>
      <c r="GRX217" s="15"/>
      <c r="GRY217" s="15"/>
      <c r="GRZ217" s="15"/>
      <c r="GSA217" s="15"/>
      <c r="GSB217" s="15"/>
      <c r="GSC217" s="15"/>
      <c r="GSD217" s="15"/>
      <c r="GSE217" s="15"/>
      <c r="GSF217" s="15"/>
      <c r="GSG217" s="15"/>
      <c r="GSH217" s="15"/>
      <c r="GSI217" s="15"/>
      <c r="GSJ217" s="15"/>
      <c r="GSK217" s="15"/>
      <c r="GSL217" s="15"/>
      <c r="GSM217" s="15"/>
      <c r="GSN217" s="15"/>
      <c r="GSO217" s="15"/>
      <c r="GSP217" s="15"/>
      <c r="GSQ217" s="15"/>
      <c r="GSR217" s="15"/>
      <c r="GSS217" s="15"/>
      <c r="GST217" s="15"/>
      <c r="GSU217" s="15"/>
      <c r="GSV217" s="15"/>
      <c r="GSW217" s="15"/>
      <c r="GSX217" s="15"/>
      <c r="GSY217" s="15"/>
      <c r="GSZ217" s="15"/>
      <c r="GTA217" s="15"/>
      <c r="GTB217" s="15"/>
      <c r="GTC217" s="15"/>
      <c r="GTD217" s="15"/>
      <c r="GTE217" s="15"/>
      <c r="GTF217" s="15"/>
      <c r="GTG217" s="15"/>
      <c r="GTH217" s="15"/>
      <c r="GTI217" s="15"/>
      <c r="GTJ217" s="15"/>
      <c r="GTK217" s="15"/>
      <c r="GTL217" s="15"/>
      <c r="GTM217" s="15"/>
      <c r="GTN217" s="15"/>
      <c r="GTO217" s="15"/>
      <c r="GTP217" s="15"/>
      <c r="GTQ217" s="15"/>
      <c r="GTR217" s="15"/>
      <c r="GTS217" s="15"/>
      <c r="GTT217" s="15"/>
      <c r="GTU217" s="15"/>
      <c r="GTV217" s="15"/>
      <c r="GTW217" s="15"/>
      <c r="GTX217" s="15"/>
      <c r="GTY217" s="15"/>
      <c r="GTZ217" s="15"/>
      <c r="GUA217" s="15"/>
      <c r="GUB217" s="15"/>
      <c r="GUC217" s="15"/>
      <c r="GUD217" s="15"/>
      <c r="GUE217" s="15"/>
      <c r="GUF217" s="15"/>
      <c r="GUG217" s="15"/>
      <c r="GUH217" s="15"/>
      <c r="GUI217" s="15"/>
      <c r="GUJ217" s="15"/>
      <c r="GUK217" s="15"/>
      <c r="GUL217" s="15"/>
      <c r="GUM217" s="15"/>
      <c r="GUN217" s="15"/>
      <c r="GUO217" s="15"/>
      <c r="GUP217" s="15"/>
      <c r="GUQ217" s="15"/>
      <c r="GUR217" s="15"/>
      <c r="GUS217" s="15"/>
      <c r="GUT217" s="15"/>
      <c r="GUU217" s="15"/>
      <c r="GUV217" s="15"/>
      <c r="GUW217" s="15"/>
      <c r="GUX217" s="15"/>
      <c r="GUY217" s="15"/>
      <c r="GUZ217" s="15"/>
      <c r="GVA217" s="15"/>
      <c r="GVB217" s="15"/>
      <c r="GVC217" s="15"/>
      <c r="GVD217" s="15"/>
      <c r="GVE217" s="15"/>
      <c r="GVF217" s="15"/>
      <c r="GVG217" s="15"/>
      <c r="GVH217" s="15"/>
      <c r="GVI217" s="15"/>
      <c r="GVJ217" s="15"/>
      <c r="GVK217" s="15"/>
      <c r="GVL217" s="15"/>
      <c r="GVM217" s="15"/>
      <c r="GVN217" s="15"/>
      <c r="GVO217" s="15"/>
      <c r="GVP217" s="15"/>
      <c r="GVQ217" s="15"/>
      <c r="GVR217" s="15"/>
      <c r="GVS217" s="15"/>
      <c r="GVT217" s="15"/>
      <c r="GVU217" s="15"/>
      <c r="GVV217" s="15"/>
      <c r="GVW217" s="15"/>
      <c r="GVX217" s="15"/>
      <c r="GVY217" s="15"/>
      <c r="GVZ217" s="15"/>
      <c r="GWA217" s="15"/>
      <c r="GWB217" s="15"/>
      <c r="GWC217" s="15"/>
      <c r="GWD217" s="15"/>
      <c r="GWE217" s="15"/>
      <c r="GWF217" s="15"/>
      <c r="GWG217" s="15"/>
      <c r="GWH217" s="15"/>
      <c r="GWI217" s="15"/>
      <c r="GWJ217" s="15"/>
      <c r="GWK217" s="15"/>
      <c r="GWL217" s="15"/>
      <c r="GWM217" s="15"/>
      <c r="GWN217" s="15"/>
      <c r="GWO217" s="15"/>
      <c r="GWP217" s="15"/>
      <c r="GWQ217" s="15"/>
      <c r="GWR217" s="15"/>
      <c r="GWS217" s="15"/>
      <c r="GWT217" s="15"/>
      <c r="GWU217" s="15"/>
      <c r="GWV217" s="15"/>
      <c r="GWW217" s="15"/>
      <c r="GWX217" s="15"/>
      <c r="GWY217" s="15"/>
      <c r="GWZ217" s="15"/>
      <c r="GXA217" s="15"/>
      <c r="GXB217" s="15"/>
      <c r="GXC217" s="15"/>
      <c r="GXD217" s="15"/>
      <c r="GXE217" s="15"/>
      <c r="GXF217" s="15"/>
      <c r="GXG217" s="15"/>
      <c r="GXH217" s="15"/>
      <c r="GXI217" s="15"/>
      <c r="GXJ217" s="15"/>
      <c r="GXK217" s="15"/>
      <c r="GXL217" s="15"/>
      <c r="GXM217" s="15"/>
      <c r="GXN217" s="15"/>
      <c r="GXO217" s="15"/>
      <c r="GXP217" s="15"/>
      <c r="GXQ217" s="15"/>
      <c r="GXR217" s="15"/>
      <c r="GXS217" s="15"/>
      <c r="GXT217" s="15"/>
      <c r="GXU217" s="15"/>
      <c r="GXV217" s="15"/>
      <c r="GXW217" s="15"/>
      <c r="GXX217" s="15"/>
      <c r="GXY217" s="15"/>
      <c r="GXZ217" s="15"/>
      <c r="GYA217" s="15"/>
      <c r="GYB217" s="15"/>
      <c r="GYC217" s="15"/>
      <c r="GYD217" s="15"/>
      <c r="GYE217" s="15"/>
      <c r="GYF217" s="15"/>
      <c r="GYG217" s="15"/>
      <c r="GYH217" s="15"/>
      <c r="GYI217" s="15"/>
      <c r="GYJ217" s="15"/>
      <c r="GYK217" s="15"/>
      <c r="GYL217" s="15"/>
      <c r="GYM217" s="15"/>
      <c r="GYN217" s="15"/>
      <c r="GYO217" s="15"/>
      <c r="GYP217" s="15"/>
      <c r="GYQ217" s="15"/>
      <c r="GYR217" s="15"/>
      <c r="GYS217" s="15"/>
      <c r="GYT217" s="15"/>
      <c r="GYU217" s="15"/>
      <c r="GYV217" s="15"/>
      <c r="GYW217" s="15"/>
      <c r="GYX217" s="15"/>
      <c r="GYY217" s="15"/>
      <c r="GYZ217" s="15"/>
      <c r="GZA217" s="15"/>
      <c r="GZB217" s="15"/>
      <c r="GZC217" s="15"/>
      <c r="GZD217" s="15"/>
      <c r="GZE217" s="15"/>
      <c r="GZF217" s="15"/>
      <c r="GZG217" s="15"/>
      <c r="GZH217" s="15"/>
      <c r="GZI217" s="15"/>
      <c r="GZJ217" s="15"/>
      <c r="GZK217" s="15"/>
      <c r="GZL217" s="15"/>
      <c r="GZM217" s="15"/>
      <c r="GZN217" s="15"/>
      <c r="GZO217" s="15"/>
      <c r="GZP217" s="15"/>
      <c r="GZQ217" s="15"/>
      <c r="GZR217" s="15"/>
      <c r="GZS217" s="15"/>
      <c r="GZT217" s="15"/>
      <c r="GZU217" s="15"/>
      <c r="GZV217" s="15"/>
      <c r="GZW217" s="15"/>
      <c r="GZX217" s="15"/>
      <c r="GZY217" s="15"/>
      <c r="GZZ217" s="15"/>
      <c r="HAA217" s="15"/>
      <c r="HAB217" s="15"/>
      <c r="HAC217" s="15"/>
      <c r="HAD217" s="15"/>
      <c r="HAE217" s="15"/>
      <c r="HAF217" s="15"/>
      <c r="HAG217" s="15"/>
      <c r="HAH217" s="15"/>
      <c r="HAI217" s="15"/>
      <c r="HAJ217" s="15"/>
      <c r="HAK217" s="15"/>
      <c r="HAL217" s="15"/>
      <c r="HAM217" s="15"/>
      <c r="HAN217" s="15"/>
      <c r="HAO217" s="15"/>
      <c r="HAP217" s="15"/>
      <c r="HAQ217" s="15"/>
      <c r="HAR217" s="15"/>
      <c r="HAS217" s="15"/>
      <c r="HAT217" s="15"/>
      <c r="HAU217" s="15"/>
      <c r="HAV217" s="15"/>
      <c r="HAW217" s="15"/>
      <c r="HAX217" s="15"/>
      <c r="HAY217" s="15"/>
      <c r="HAZ217" s="15"/>
      <c r="HBA217" s="15"/>
      <c r="HBB217" s="15"/>
      <c r="HBC217" s="15"/>
      <c r="HBD217" s="15"/>
      <c r="HBE217" s="15"/>
      <c r="HBF217" s="15"/>
      <c r="HBG217" s="15"/>
      <c r="HBH217" s="15"/>
      <c r="HBI217" s="15"/>
      <c r="HBJ217" s="15"/>
      <c r="HBK217" s="15"/>
      <c r="HBL217" s="15"/>
      <c r="HBM217" s="15"/>
      <c r="HBN217" s="15"/>
      <c r="HBO217" s="15"/>
      <c r="HBP217" s="15"/>
      <c r="HBQ217" s="15"/>
      <c r="HBR217" s="15"/>
      <c r="HBS217" s="15"/>
      <c r="HBT217" s="15"/>
      <c r="HBU217" s="15"/>
      <c r="HBV217" s="15"/>
      <c r="HBW217" s="15"/>
      <c r="HBX217" s="15"/>
      <c r="HBY217" s="15"/>
      <c r="HBZ217" s="15"/>
      <c r="HCA217" s="15"/>
      <c r="HCB217" s="15"/>
      <c r="HCC217" s="15"/>
      <c r="HCD217" s="15"/>
      <c r="HCE217" s="15"/>
      <c r="HCF217" s="15"/>
      <c r="HCG217" s="15"/>
      <c r="HCH217" s="15"/>
      <c r="HCI217" s="15"/>
      <c r="HCJ217" s="15"/>
      <c r="HCK217" s="15"/>
      <c r="HCL217" s="15"/>
      <c r="HCM217" s="15"/>
      <c r="HCN217" s="15"/>
      <c r="HCO217" s="15"/>
      <c r="HCP217" s="15"/>
      <c r="HCQ217" s="15"/>
      <c r="HCR217" s="15"/>
      <c r="HCS217" s="15"/>
      <c r="HCT217" s="15"/>
      <c r="HCU217" s="15"/>
      <c r="HCV217" s="15"/>
      <c r="HCW217" s="15"/>
      <c r="HCX217" s="15"/>
      <c r="HCY217" s="15"/>
      <c r="HCZ217" s="15"/>
      <c r="HDA217" s="15"/>
      <c r="HDB217" s="15"/>
      <c r="HDC217" s="15"/>
      <c r="HDD217" s="15"/>
      <c r="HDE217" s="15"/>
      <c r="HDF217" s="15"/>
      <c r="HDG217" s="15"/>
      <c r="HDH217" s="15"/>
      <c r="HDI217" s="15"/>
      <c r="HDJ217" s="15"/>
      <c r="HDK217" s="15"/>
      <c r="HDL217" s="15"/>
      <c r="HDM217" s="15"/>
      <c r="HDN217" s="15"/>
      <c r="HDO217" s="15"/>
      <c r="HDP217" s="15"/>
      <c r="HDQ217" s="15"/>
      <c r="HDR217" s="15"/>
      <c r="HDS217" s="15"/>
      <c r="HDT217" s="15"/>
      <c r="HDU217" s="15"/>
      <c r="HDV217" s="15"/>
      <c r="HDW217" s="15"/>
      <c r="HDX217" s="15"/>
      <c r="HDY217" s="15"/>
      <c r="HDZ217" s="15"/>
      <c r="HEA217" s="15"/>
      <c r="HEB217" s="15"/>
      <c r="HEC217" s="15"/>
      <c r="HED217" s="15"/>
      <c r="HEE217" s="15"/>
      <c r="HEF217" s="15"/>
      <c r="HEG217" s="15"/>
      <c r="HEH217" s="15"/>
      <c r="HEI217" s="15"/>
      <c r="HEJ217" s="15"/>
      <c r="HEK217" s="15"/>
      <c r="HEL217" s="15"/>
      <c r="HEM217" s="15"/>
      <c r="HEN217" s="15"/>
      <c r="HEO217" s="15"/>
      <c r="HEP217" s="15"/>
      <c r="HEQ217" s="15"/>
      <c r="HER217" s="15"/>
      <c r="HES217" s="15"/>
      <c r="HET217" s="15"/>
      <c r="HEU217" s="15"/>
      <c r="HEV217" s="15"/>
      <c r="HEW217" s="15"/>
      <c r="HEX217" s="15"/>
      <c r="HEY217" s="15"/>
      <c r="HEZ217" s="15"/>
      <c r="HFA217" s="15"/>
      <c r="HFB217" s="15"/>
      <c r="HFC217" s="15"/>
      <c r="HFD217" s="15"/>
      <c r="HFE217" s="15"/>
      <c r="HFF217" s="15"/>
      <c r="HFG217" s="15"/>
      <c r="HFH217" s="15"/>
      <c r="HFI217" s="15"/>
      <c r="HFJ217" s="15"/>
      <c r="HFK217" s="15"/>
      <c r="HFL217" s="15"/>
      <c r="HFM217" s="15"/>
      <c r="HFN217" s="15"/>
      <c r="HFO217" s="15"/>
      <c r="HFP217" s="15"/>
      <c r="HFQ217" s="15"/>
      <c r="HFR217" s="15"/>
      <c r="HFS217" s="15"/>
      <c r="HFT217" s="15"/>
      <c r="HFU217" s="15"/>
      <c r="HFV217" s="15"/>
      <c r="HFW217" s="15"/>
      <c r="HFX217" s="15"/>
      <c r="HFY217" s="15"/>
      <c r="HFZ217" s="15"/>
      <c r="HGA217" s="15"/>
      <c r="HGB217" s="15"/>
      <c r="HGC217" s="15"/>
      <c r="HGD217" s="15"/>
      <c r="HGE217" s="15"/>
      <c r="HGF217" s="15"/>
      <c r="HGG217" s="15"/>
      <c r="HGH217" s="15"/>
      <c r="HGI217" s="15"/>
      <c r="HGJ217" s="15"/>
      <c r="HGK217" s="15"/>
      <c r="HGL217" s="15"/>
      <c r="HGM217" s="15"/>
      <c r="HGN217" s="15"/>
      <c r="HGO217" s="15"/>
      <c r="HGP217" s="15"/>
      <c r="HGQ217" s="15"/>
      <c r="HGR217" s="15"/>
      <c r="HGS217" s="15"/>
      <c r="HGT217" s="15"/>
      <c r="HGU217" s="15"/>
      <c r="HGV217" s="15"/>
      <c r="HGW217" s="15"/>
      <c r="HGX217" s="15"/>
      <c r="HGY217" s="15"/>
      <c r="HGZ217" s="15"/>
      <c r="HHA217" s="15"/>
      <c r="HHB217" s="15"/>
      <c r="HHC217" s="15"/>
      <c r="HHD217" s="15"/>
      <c r="HHE217" s="15"/>
      <c r="HHF217" s="15"/>
      <c r="HHG217" s="15"/>
      <c r="HHH217" s="15"/>
      <c r="HHI217" s="15"/>
      <c r="HHJ217" s="15"/>
      <c r="HHK217" s="15"/>
      <c r="HHL217" s="15"/>
      <c r="HHM217" s="15"/>
      <c r="HHN217" s="15"/>
      <c r="HHO217" s="15"/>
      <c r="HHP217" s="15"/>
      <c r="HHQ217" s="15"/>
      <c r="HHR217" s="15"/>
      <c r="HHS217" s="15"/>
      <c r="HHT217" s="15"/>
      <c r="HHU217" s="15"/>
      <c r="HHV217" s="15"/>
      <c r="HHW217" s="15"/>
      <c r="HHX217" s="15"/>
      <c r="HHY217" s="15"/>
      <c r="HHZ217" s="15"/>
      <c r="HIA217" s="15"/>
      <c r="HIB217" s="15"/>
      <c r="HIC217" s="15"/>
      <c r="HID217" s="15"/>
      <c r="HIE217" s="15"/>
      <c r="HIF217" s="15"/>
      <c r="HIG217" s="15"/>
      <c r="HIH217" s="15"/>
      <c r="HII217" s="15"/>
      <c r="HIJ217" s="15"/>
      <c r="HIK217" s="15"/>
      <c r="HIL217" s="15"/>
      <c r="HIM217" s="15"/>
      <c r="HIN217" s="15"/>
      <c r="HIO217" s="15"/>
      <c r="HIP217" s="15"/>
      <c r="HIQ217" s="15"/>
      <c r="HIR217" s="15"/>
      <c r="HIS217" s="15"/>
      <c r="HIT217" s="15"/>
      <c r="HIU217" s="15"/>
      <c r="HIV217" s="15"/>
      <c r="HIW217" s="15"/>
      <c r="HIX217" s="15"/>
      <c r="HIY217" s="15"/>
      <c r="HIZ217" s="15"/>
      <c r="HJA217" s="15"/>
      <c r="HJB217" s="15"/>
      <c r="HJC217" s="15"/>
      <c r="HJD217" s="15"/>
      <c r="HJE217" s="15"/>
      <c r="HJF217" s="15"/>
      <c r="HJG217" s="15"/>
      <c r="HJH217" s="15"/>
      <c r="HJI217" s="15"/>
      <c r="HJJ217" s="15"/>
      <c r="HJK217" s="15"/>
      <c r="HJL217" s="15"/>
      <c r="HJM217" s="15"/>
      <c r="HJN217" s="15"/>
      <c r="HJO217" s="15"/>
      <c r="HJP217" s="15"/>
      <c r="HJQ217" s="15"/>
      <c r="HJR217" s="15"/>
      <c r="HJS217" s="15"/>
      <c r="HJT217" s="15"/>
      <c r="HJU217" s="15"/>
      <c r="HJV217" s="15"/>
      <c r="HJW217" s="15"/>
      <c r="HJX217" s="15"/>
      <c r="HJY217" s="15"/>
      <c r="HJZ217" s="15"/>
      <c r="HKA217" s="15"/>
      <c r="HKB217" s="15"/>
      <c r="HKC217" s="15"/>
      <c r="HKD217" s="15"/>
      <c r="HKE217" s="15"/>
      <c r="HKF217" s="15"/>
      <c r="HKG217" s="15"/>
      <c r="HKH217" s="15"/>
      <c r="HKI217" s="15"/>
      <c r="HKJ217" s="15"/>
      <c r="HKK217" s="15"/>
      <c r="HKL217" s="15"/>
      <c r="HKM217" s="15"/>
      <c r="HKN217" s="15"/>
      <c r="HKO217" s="15"/>
      <c r="HKP217" s="15"/>
      <c r="HKQ217" s="15"/>
      <c r="HKR217" s="15"/>
      <c r="HKS217" s="15"/>
      <c r="HKT217" s="15"/>
      <c r="HKU217" s="15"/>
      <c r="HKV217" s="15"/>
      <c r="HKW217" s="15"/>
      <c r="HKX217" s="15"/>
      <c r="HKY217" s="15"/>
      <c r="HKZ217" s="15"/>
      <c r="HLA217" s="15"/>
      <c r="HLB217" s="15"/>
      <c r="HLC217" s="15"/>
      <c r="HLD217" s="15"/>
      <c r="HLE217" s="15"/>
      <c r="HLF217" s="15"/>
      <c r="HLG217" s="15"/>
      <c r="HLH217" s="15"/>
      <c r="HLI217" s="15"/>
      <c r="HLJ217" s="15"/>
      <c r="HLK217" s="15"/>
      <c r="HLL217" s="15"/>
      <c r="HLM217" s="15"/>
      <c r="HLN217" s="15"/>
      <c r="HLO217" s="15"/>
      <c r="HLP217" s="15"/>
      <c r="HLQ217" s="15"/>
      <c r="HLR217" s="15"/>
      <c r="HLS217" s="15"/>
      <c r="HLT217" s="15"/>
      <c r="HLU217" s="15"/>
      <c r="HLV217" s="15"/>
      <c r="HLW217" s="15"/>
      <c r="HLX217" s="15"/>
      <c r="HLY217" s="15"/>
      <c r="HLZ217" s="15"/>
      <c r="HMA217" s="15"/>
      <c r="HMB217" s="15"/>
      <c r="HMC217" s="15"/>
      <c r="HMD217" s="15"/>
      <c r="HME217" s="15"/>
      <c r="HMF217" s="15"/>
      <c r="HMG217" s="15"/>
      <c r="HMH217" s="15"/>
      <c r="HMI217" s="15"/>
      <c r="HMJ217" s="15"/>
      <c r="HMK217" s="15"/>
      <c r="HML217" s="15"/>
      <c r="HMM217" s="15"/>
      <c r="HMN217" s="15"/>
      <c r="HMO217" s="15"/>
      <c r="HMP217" s="15"/>
      <c r="HMQ217" s="15"/>
      <c r="HMR217" s="15"/>
      <c r="HMS217" s="15"/>
      <c r="HMT217" s="15"/>
      <c r="HMU217" s="15"/>
      <c r="HMV217" s="15"/>
      <c r="HMW217" s="15"/>
      <c r="HMX217" s="15"/>
      <c r="HMY217" s="15"/>
      <c r="HMZ217" s="15"/>
      <c r="HNA217" s="15"/>
      <c r="HNB217" s="15"/>
      <c r="HNC217" s="15"/>
      <c r="HND217" s="15"/>
      <c r="HNE217" s="15"/>
      <c r="HNF217" s="15"/>
      <c r="HNG217" s="15"/>
      <c r="HNH217" s="15"/>
      <c r="HNI217" s="15"/>
      <c r="HNJ217" s="15"/>
      <c r="HNK217" s="15"/>
      <c r="HNL217" s="15"/>
      <c r="HNM217" s="15"/>
      <c r="HNN217" s="15"/>
      <c r="HNO217" s="15"/>
      <c r="HNP217" s="15"/>
      <c r="HNQ217" s="15"/>
      <c r="HNR217" s="15"/>
      <c r="HNS217" s="15"/>
      <c r="HNT217" s="15"/>
      <c r="HNU217" s="15"/>
      <c r="HNV217" s="15"/>
      <c r="HNW217" s="15"/>
      <c r="HNX217" s="15"/>
      <c r="HNY217" s="15"/>
      <c r="HNZ217" s="15"/>
      <c r="HOA217" s="15"/>
      <c r="HOB217" s="15"/>
      <c r="HOC217" s="15"/>
      <c r="HOD217" s="15"/>
      <c r="HOE217" s="15"/>
      <c r="HOF217" s="15"/>
      <c r="HOG217" s="15"/>
      <c r="HOH217" s="15"/>
      <c r="HOI217" s="15"/>
      <c r="HOJ217" s="15"/>
      <c r="HOK217" s="15"/>
      <c r="HOL217" s="15"/>
      <c r="HOM217" s="15"/>
      <c r="HON217" s="15"/>
      <c r="HOO217" s="15"/>
      <c r="HOP217" s="15"/>
      <c r="HOQ217" s="15"/>
      <c r="HOR217" s="15"/>
      <c r="HOS217" s="15"/>
      <c r="HOT217" s="15"/>
      <c r="HOU217" s="15"/>
      <c r="HOV217" s="15"/>
      <c r="HOW217" s="15"/>
      <c r="HOX217" s="15"/>
      <c r="HOY217" s="15"/>
      <c r="HOZ217" s="15"/>
      <c r="HPA217" s="15"/>
      <c r="HPB217" s="15"/>
      <c r="HPC217" s="15"/>
      <c r="HPD217" s="15"/>
      <c r="HPE217" s="15"/>
      <c r="HPF217" s="15"/>
      <c r="HPG217" s="15"/>
      <c r="HPH217" s="15"/>
      <c r="HPI217" s="15"/>
      <c r="HPJ217" s="15"/>
      <c r="HPK217" s="15"/>
      <c r="HPL217" s="15"/>
      <c r="HPM217" s="15"/>
      <c r="HPN217" s="15"/>
      <c r="HPO217" s="15"/>
      <c r="HPP217" s="15"/>
      <c r="HPQ217" s="15"/>
      <c r="HPR217" s="15"/>
      <c r="HPS217" s="15"/>
      <c r="HPT217" s="15"/>
      <c r="HPU217" s="15"/>
      <c r="HPV217" s="15"/>
      <c r="HPW217" s="15"/>
      <c r="HPX217" s="15"/>
      <c r="HPY217" s="15"/>
      <c r="HPZ217" s="15"/>
      <c r="HQA217" s="15"/>
      <c r="HQB217" s="15"/>
      <c r="HQC217" s="15"/>
      <c r="HQD217" s="15"/>
      <c r="HQE217" s="15"/>
      <c r="HQF217" s="15"/>
      <c r="HQG217" s="15"/>
      <c r="HQH217" s="15"/>
      <c r="HQI217" s="15"/>
      <c r="HQJ217" s="15"/>
      <c r="HQK217" s="15"/>
      <c r="HQL217" s="15"/>
      <c r="HQM217" s="15"/>
      <c r="HQN217" s="15"/>
      <c r="HQO217" s="15"/>
      <c r="HQP217" s="15"/>
      <c r="HQQ217" s="15"/>
      <c r="HQR217" s="15"/>
      <c r="HQS217" s="15"/>
      <c r="HQT217" s="15"/>
      <c r="HQU217" s="15"/>
      <c r="HQV217" s="15"/>
      <c r="HQW217" s="15"/>
      <c r="HQX217" s="15"/>
      <c r="HQY217" s="15"/>
      <c r="HQZ217" s="15"/>
      <c r="HRA217" s="15"/>
      <c r="HRB217" s="15"/>
      <c r="HRC217" s="15"/>
      <c r="HRD217" s="15"/>
      <c r="HRE217" s="15"/>
      <c r="HRF217" s="15"/>
      <c r="HRG217" s="15"/>
      <c r="HRH217" s="15"/>
      <c r="HRI217" s="15"/>
      <c r="HRJ217" s="15"/>
      <c r="HRK217" s="15"/>
      <c r="HRL217" s="15"/>
      <c r="HRM217" s="15"/>
      <c r="HRN217" s="15"/>
      <c r="HRO217" s="15"/>
      <c r="HRP217" s="15"/>
      <c r="HRQ217" s="15"/>
      <c r="HRR217" s="15"/>
      <c r="HRS217" s="15"/>
      <c r="HRT217" s="15"/>
      <c r="HRU217" s="15"/>
      <c r="HRV217" s="15"/>
      <c r="HRW217" s="15"/>
      <c r="HRX217" s="15"/>
      <c r="HRY217" s="15"/>
      <c r="HRZ217" s="15"/>
      <c r="HSA217" s="15"/>
      <c r="HSB217" s="15"/>
      <c r="HSC217" s="15"/>
      <c r="HSD217" s="15"/>
      <c r="HSE217" s="15"/>
      <c r="HSF217" s="15"/>
      <c r="HSG217" s="15"/>
      <c r="HSH217" s="15"/>
      <c r="HSI217" s="15"/>
      <c r="HSJ217" s="15"/>
      <c r="HSK217" s="15"/>
      <c r="HSL217" s="15"/>
      <c r="HSM217" s="15"/>
      <c r="HSN217" s="15"/>
      <c r="HSO217" s="15"/>
      <c r="HSP217" s="15"/>
      <c r="HSQ217" s="15"/>
      <c r="HSR217" s="15"/>
      <c r="HSS217" s="15"/>
      <c r="HST217" s="15"/>
      <c r="HSU217" s="15"/>
      <c r="HSV217" s="15"/>
      <c r="HSW217" s="15"/>
      <c r="HSX217" s="15"/>
      <c r="HSY217" s="15"/>
      <c r="HSZ217" s="15"/>
      <c r="HTA217" s="15"/>
      <c r="HTB217" s="15"/>
      <c r="HTC217" s="15"/>
      <c r="HTD217" s="15"/>
      <c r="HTE217" s="15"/>
      <c r="HTF217" s="15"/>
      <c r="HTG217" s="15"/>
      <c r="HTH217" s="15"/>
      <c r="HTI217" s="15"/>
      <c r="HTJ217" s="15"/>
      <c r="HTK217" s="15"/>
      <c r="HTL217" s="15"/>
      <c r="HTM217" s="15"/>
      <c r="HTN217" s="15"/>
      <c r="HTO217" s="15"/>
      <c r="HTP217" s="15"/>
      <c r="HTQ217" s="15"/>
      <c r="HTR217" s="15"/>
      <c r="HTS217" s="15"/>
      <c r="HTT217" s="15"/>
      <c r="HTU217" s="15"/>
      <c r="HTV217" s="15"/>
      <c r="HTW217" s="15"/>
      <c r="HTX217" s="15"/>
      <c r="HTY217" s="15"/>
      <c r="HTZ217" s="15"/>
      <c r="HUA217" s="15"/>
      <c r="HUB217" s="15"/>
      <c r="HUC217" s="15"/>
      <c r="HUD217" s="15"/>
      <c r="HUE217" s="15"/>
      <c r="HUF217" s="15"/>
      <c r="HUG217" s="15"/>
      <c r="HUH217" s="15"/>
      <c r="HUI217" s="15"/>
      <c r="HUJ217" s="15"/>
      <c r="HUK217" s="15"/>
      <c r="HUL217" s="15"/>
      <c r="HUM217" s="15"/>
      <c r="HUN217" s="15"/>
      <c r="HUO217" s="15"/>
      <c r="HUP217" s="15"/>
      <c r="HUQ217" s="15"/>
      <c r="HUR217" s="15"/>
      <c r="HUS217" s="15"/>
      <c r="HUT217" s="15"/>
      <c r="HUU217" s="15"/>
      <c r="HUV217" s="15"/>
      <c r="HUW217" s="15"/>
      <c r="HUX217" s="15"/>
      <c r="HUY217" s="15"/>
      <c r="HUZ217" s="15"/>
      <c r="HVA217" s="15"/>
      <c r="HVB217" s="15"/>
      <c r="HVC217" s="15"/>
      <c r="HVD217" s="15"/>
      <c r="HVE217" s="15"/>
      <c r="HVF217" s="15"/>
      <c r="HVG217" s="15"/>
      <c r="HVH217" s="15"/>
      <c r="HVI217" s="15"/>
      <c r="HVJ217" s="15"/>
      <c r="HVK217" s="15"/>
      <c r="HVL217" s="15"/>
      <c r="HVM217" s="15"/>
      <c r="HVN217" s="15"/>
      <c r="HVO217" s="15"/>
      <c r="HVP217" s="15"/>
      <c r="HVQ217" s="15"/>
      <c r="HVR217" s="15"/>
      <c r="HVS217" s="15"/>
      <c r="HVT217" s="15"/>
      <c r="HVU217" s="15"/>
      <c r="HVV217" s="15"/>
      <c r="HVW217" s="15"/>
      <c r="HVX217" s="15"/>
      <c r="HVY217" s="15"/>
      <c r="HVZ217" s="15"/>
      <c r="HWA217" s="15"/>
      <c r="HWB217" s="15"/>
      <c r="HWC217" s="15"/>
      <c r="HWD217" s="15"/>
      <c r="HWE217" s="15"/>
      <c r="HWF217" s="15"/>
      <c r="HWG217" s="15"/>
      <c r="HWH217" s="15"/>
      <c r="HWI217" s="15"/>
      <c r="HWJ217" s="15"/>
      <c r="HWK217" s="15"/>
      <c r="HWL217" s="15"/>
      <c r="HWM217" s="15"/>
      <c r="HWN217" s="15"/>
      <c r="HWO217" s="15"/>
      <c r="HWP217" s="15"/>
      <c r="HWQ217" s="15"/>
      <c r="HWR217" s="15"/>
      <c r="HWS217" s="15"/>
      <c r="HWT217" s="15"/>
      <c r="HWU217" s="15"/>
      <c r="HWV217" s="15"/>
      <c r="HWW217" s="15"/>
      <c r="HWX217" s="15"/>
      <c r="HWY217" s="15"/>
      <c r="HWZ217" s="15"/>
      <c r="HXA217" s="15"/>
      <c r="HXB217" s="15"/>
      <c r="HXC217" s="15"/>
      <c r="HXD217" s="15"/>
      <c r="HXE217" s="15"/>
      <c r="HXF217" s="15"/>
      <c r="HXG217" s="15"/>
      <c r="HXH217" s="15"/>
      <c r="HXI217" s="15"/>
      <c r="HXJ217" s="15"/>
      <c r="HXK217" s="15"/>
      <c r="HXL217" s="15"/>
      <c r="HXM217" s="15"/>
      <c r="HXN217" s="15"/>
      <c r="HXO217" s="15"/>
      <c r="HXP217" s="15"/>
      <c r="HXQ217" s="15"/>
      <c r="HXR217" s="15"/>
      <c r="HXS217" s="15"/>
      <c r="HXT217" s="15"/>
      <c r="HXU217" s="15"/>
      <c r="HXV217" s="15"/>
      <c r="HXW217" s="15"/>
      <c r="HXX217" s="15"/>
      <c r="HXY217" s="15"/>
      <c r="HXZ217" s="15"/>
      <c r="HYA217" s="15"/>
      <c r="HYB217" s="15"/>
      <c r="HYC217" s="15"/>
      <c r="HYD217" s="15"/>
      <c r="HYE217" s="15"/>
      <c r="HYF217" s="15"/>
      <c r="HYG217" s="15"/>
      <c r="HYH217" s="15"/>
      <c r="HYI217" s="15"/>
      <c r="HYJ217" s="15"/>
      <c r="HYK217" s="15"/>
      <c r="HYL217" s="15"/>
      <c r="HYM217" s="15"/>
      <c r="HYN217" s="15"/>
      <c r="HYO217" s="15"/>
      <c r="HYP217" s="15"/>
      <c r="HYQ217" s="15"/>
      <c r="HYR217" s="15"/>
      <c r="HYS217" s="15"/>
      <c r="HYT217" s="15"/>
      <c r="HYU217" s="15"/>
      <c r="HYV217" s="15"/>
      <c r="HYW217" s="15"/>
      <c r="HYX217" s="15"/>
      <c r="HYY217" s="15"/>
      <c r="HYZ217" s="15"/>
      <c r="HZA217" s="15"/>
      <c r="HZB217" s="15"/>
      <c r="HZC217" s="15"/>
      <c r="HZD217" s="15"/>
      <c r="HZE217" s="15"/>
      <c r="HZF217" s="15"/>
      <c r="HZG217" s="15"/>
      <c r="HZH217" s="15"/>
      <c r="HZI217" s="15"/>
      <c r="HZJ217" s="15"/>
      <c r="HZK217" s="15"/>
      <c r="HZL217" s="15"/>
      <c r="HZM217" s="15"/>
      <c r="HZN217" s="15"/>
      <c r="HZO217" s="15"/>
      <c r="HZP217" s="15"/>
      <c r="HZQ217" s="15"/>
      <c r="HZR217" s="15"/>
      <c r="HZS217" s="15"/>
      <c r="HZT217" s="15"/>
      <c r="HZU217" s="15"/>
      <c r="HZV217" s="15"/>
      <c r="HZW217" s="15"/>
      <c r="HZX217" s="15"/>
      <c r="HZY217" s="15"/>
      <c r="HZZ217" s="15"/>
      <c r="IAA217" s="15"/>
      <c r="IAB217" s="15"/>
      <c r="IAC217" s="15"/>
      <c r="IAD217" s="15"/>
      <c r="IAE217" s="15"/>
      <c r="IAF217" s="15"/>
      <c r="IAG217" s="15"/>
      <c r="IAH217" s="15"/>
      <c r="IAI217" s="15"/>
      <c r="IAJ217" s="15"/>
      <c r="IAK217" s="15"/>
      <c r="IAL217" s="15"/>
      <c r="IAM217" s="15"/>
      <c r="IAN217" s="15"/>
      <c r="IAO217" s="15"/>
      <c r="IAP217" s="15"/>
      <c r="IAQ217" s="15"/>
      <c r="IAR217" s="15"/>
      <c r="IAS217" s="15"/>
      <c r="IAT217" s="15"/>
      <c r="IAU217" s="15"/>
      <c r="IAV217" s="15"/>
      <c r="IAW217" s="15"/>
      <c r="IAX217" s="15"/>
      <c r="IAY217" s="15"/>
      <c r="IAZ217" s="15"/>
      <c r="IBA217" s="15"/>
      <c r="IBB217" s="15"/>
      <c r="IBC217" s="15"/>
      <c r="IBD217" s="15"/>
      <c r="IBE217" s="15"/>
      <c r="IBF217" s="15"/>
      <c r="IBG217" s="15"/>
      <c r="IBH217" s="15"/>
      <c r="IBI217" s="15"/>
      <c r="IBJ217" s="15"/>
      <c r="IBK217" s="15"/>
      <c r="IBL217" s="15"/>
      <c r="IBM217" s="15"/>
      <c r="IBN217" s="15"/>
      <c r="IBO217" s="15"/>
      <c r="IBP217" s="15"/>
      <c r="IBQ217" s="15"/>
      <c r="IBR217" s="15"/>
      <c r="IBS217" s="15"/>
      <c r="IBT217" s="15"/>
      <c r="IBU217" s="15"/>
      <c r="IBV217" s="15"/>
      <c r="IBW217" s="15"/>
      <c r="IBX217" s="15"/>
      <c r="IBY217" s="15"/>
      <c r="IBZ217" s="15"/>
      <c r="ICA217" s="15"/>
      <c r="ICB217" s="15"/>
      <c r="ICC217" s="15"/>
      <c r="ICD217" s="15"/>
      <c r="ICE217" s="15"/>
      <c r="ICF217" s="15"/>
      <c r="ICG217" s="15"/>
      <c r="ICH217" s="15"/>
      <c r="ICI217" s="15"/>
      <c r="ICJ217" s="15"/>
      <c r="ICK217" s="15"/>
      <c r="ICL217" s="15"/>
      <c r="ICM217" s="15"/>
      <c r="ICN217" s="15"/>
      <c r="ICO217" s="15"/>
      <c r="ICP217" s="15"/>
      <c r="ICQ217" s="15"/>
      <c r="ICR217" s="15"/>
      <c r="ICS217" s="15"/>
      <c r="ICT217" s="15"/>
      <c r="ICU217" s="15"/>
      <c r="ICV217" s="15"/>
      <c r="ICW217" s="15"/>
      <c r="ICX217" s="15"/>
      <c r="ICY217" s="15"/>
      <c r="ICZ217" s="15"/>
      <c r="IDA217" s="15"/>
      <c r="IDB217" s="15"/>
      <c r="IDC217" s="15"/>
      <c r="IDD217" s="15"/>
      <c r="IDE217" s="15"/>
      <c r="IDF217" s="15"/>
      <c r="IDG217" s="15"/>
      <c r="IDH217" s="15"/>
      <c r="IDI217" s="15"/>
      <c r="IDJ217" s="15"/>
      <c r="IDK217" s="15"/>
      <c r="IDL217" s="15"/>
      <c r="IDM217" s="15"/>
      <c r="IDN217" s="15"/>
      <c r="IDO217" s="15"/>
      <c r="IDP217" s="15"/>
      <c r="IDQ217" s="15"/>
      <c r="IDR217" s="15"/>
      <c r="IDS217" s="15"/>
      <c r="IDT217" s="15"/>
      <c r="IDU217" s="15"/>
      <c r="IDV217" s="15"/>
      <c r="IDW217" s="15"/>
      <c r="IDX217" s="15"/>
      <c r="IDY217" s="15"/>
      <c r="IDZ217" s="15"/>
      <c r="IEA217" s="15"/>
      <c r="IEB217" s="15"/>
      <c r="IEC217" s="15"/>
      <c r="IED217" s="15"/>
      <c r="IEE217" s="15"/>
      <c r="IEF217" s="15"/>
      <c r="IEG217" s="15"/>
      <c r="IEH217" s="15"/>
      <c r="IEI217" s="15"/>
      <c r="IEJ217" s="15"/>
      <c r="IEK217" s="15"/>
      <c r="IEL217" s="15"/>
      <c r="IEM217" s="15"/>
      <c r="IEN217" s="15"/>
      <c r="IEO217" s="15"/>
      <c r="IEP217" s="15"/>
      <c r="IEQ217" s="15"/>
      <c r="IER217" s="15"/>
      <c r="IES217" s="15"/>
      <c r="IET217" s="15"/>
      <c r="IEU217" s="15"/>
      <c r="IEV217" s="15"/>
      <c r="IEW217" s="15"/>
      <c r="IEX217" s="15"/>
      <c r="IEY217" s="15"/>
      <c r="IEZ217" s="15"/>
      <c r="IFA217" s="15"/>
      <c r="IFB217" s="15"/>
      <c r="IFC217" s="15"/>
      <c r="IFD217" s="15"/>
      <c r="IFE217" s="15"/>
      <c r="IFF217" s="15"/>
      <c r="IFG217" s="15"/>
      <c r="IFH217" s="15"/>
      <c r="IFI217" s="15"/>
      <c r="IFJ217" s="15"/>
      <c r="IFK217" s="15"/>
      <c r="IFL217" s="15"/>
      <c r="IFM217" s="15"/>
      <c r="IFN217" s="15"/>
      <c r="IFO217" s="15"/>
      <c r="IFP217" s="15"/>
      <c r="IFQ217" s="15"/>
      <c r="IFR217" s="15"/>
      <c r="IFS217" s="15"/>
      <c r="IFT217" s="15"/>
      <c r="IFU217" s="15"/>
      <c r="IFV217" s="15"/>
      <c r="IFW217" s="15"/>
      <c r="IFX217" s="15"/>
      <c r="IFY217" s="15"/>
      <c r="IFZ217" s="15"/>
      <c r="IGA217" s="15"/>
      <c r="IGB217" s="15"/>
      <c r="IGC217" s="15"/>
      <c r="IGD217" s="15"/>
      <c r="IGE217" s="15"/>
      <c r="IGF217" s="15"/>
      <c r="IGG217" s="15"/>
      <c r="IGH217" s="15"/>
      <c r="IGI217" s="15"/>
      <c r="IGJ217" s="15"/>
      <c r="IGK217" s="15"/>
      <c r="IGL217" s="15"/>
      <c r="IGM217" s="15"/>
      <c r="IGN217" s="15"/>
      <c r="IGO217" s="15"/>
      <c r="IGP217" s="15"/>
      <c r="IGQ217" s="15"/>
      <c r="IGR217" s="15"/>
      <c r="IGS217" s="15"/>
      <c r="IGT217" s="15"/>
      <c r="IGU217" s="15"/>
      <c r="IGV217" s="15"/>
      <c r="IGW217" s="15"/>
      <c r="IGX217" s="15"/>
      <c r="IGY217" s="15"/>
      <c r="IGZ217" s="15"/>
      <c r="IHA217" s="15"/>
      <c r="IHB217" s="15"/>
      <c r="IHC217" s="15"/>
      <c r="IHD217" s="15"/>
      <c r="IHE217" s="15"/>
      <c r="IHF217" s="15"/>
      <c r="IHG217" s="15"/>
      <c r="IHH217" s="15"/>
      <c r="IHI217" s="15"/>
      <c r="IHJ217" s="15"/>
      <c r="IHK217" s="15"/>
      <c r="IHL217" s="15"/>
      <c r="IHM217" s="15"/>
      <c r="IHN217" s="15"/>
      <c r="IHO217" s="15"/>
      <c r="IHP217" s="15"/>
      <c r="IHQ217" s="15"/>
      <c r="IHR217" s="15"/>
      <c r="IHS217" s="15"/>
      <c r="IHT217" s="15"/>
      <c r="IHU217" s="15"/>
      <c r="IHV217" s="15"/>
      <c r="IHW217" s="15"/>
      <c r="IHX217" s="15"/>
      <c r="IHY217" s="15"/>
      <c r="IHZ217" s="15"/>
      <c r="IIA217" s="15"/>
      <c r="IIB217" s="15"/>
      <c r="IIC217" s="15"/>
      <c r="IID217" s="15"/>
      <c r="IIE217" s="15"/>
      <c r="IIF217" s="15"/>
      <c r="IIG217" s="15"/>
      <c r="IIH217" s="15"/>
      <c r="III217" s="15"/>
      <c r="IIJ217" s="15"/>
      <c r="IIK217" s="15"/>
      <c r="IIL217" s="15"/>
      <c r="IIM217" s="15"/>
      <c r="IIN217" s="15"/>
      <c r="IIO217" s="15"/>
      <c r="IIP217" s="15"/>
      <c r="IIQ217" s="15"/>
      <c r="IIR217" s="15"/>
      <c r="IIS217" s="15"/>
      <c r="IIT217" s="15"/>
      <c r="IIU217" s="15"/>
      <c r="IIV217" s="15"/>
      <c r="IIW217" s="15"/>
      <c r="IIX217" s="15"/>
      <c r="IIY217" s="15"/>
      <c r="IIZ217" s="15"/>
      <c r="IJA217" s="15"/>
      <c r="IJB217" s="15"/>
      <c r="IJC217" s="15"/>
      <c r="IJD217" s="15"/>
      <c r="IJE217" s="15"/>
      <c r="IJF217" s="15"/>
      <c r="IJG217" s="15"/>
      <c r="IJH217" s="15"/>
      <c r="IJI217" s="15"/>
      <c r="IJJ217" s="15"/>
      <c r="IJK217" s="15"/>
      <c r="IJL217" s="15"/>
      <c r="IJM217" s="15"/>
      <c r="IJN217" s="15"/>
      <c r="IJO217" s="15"/>
      <c r="IJP217" s="15"/>
      <c r="IJQ217" s="15"/>
      <c r="IJR217" s="15"/>
      <c r="IJS217" s="15"/>
      <c r="IJT217" s="15"/>
      <c r="IJU217" s="15"/>
      <c r="IJV217" s="15"/>
      <c r="IJW217" s="15"/>
      <c r="IJX217" s="15"/>
      <c r="IJY217" s="15"/>
      <c r="IJZ217" s="15"/>
      <c r="IKA217" s="15"/>
      <c r="IKB217" s="15"/>
      <c r="IKC217" s="15"/>
      <c r="IKD217" s="15"/>
      <c r="IKE217" s="15"/>
      <c r="IKF217" s="15"/>
      <c r="IKG217" s="15"/>
      <c r="IKH217" s="15"/>
      <c r="IKI217" s="15"/>
      <c r="IKJ217" s="15"/>
      <c r="IKK217" s="15"/>
      <c r="IKL217" s="15"/>
      <c r="IKM217" s="15"/>
      <c r="IKN217" s="15"/>
      <c r="IKO217" s="15"/>
      <c r="IKP217" s="15"/>
      <c r="IKQ217" s="15"/>
      <c r="IKR217" s="15"/>
      <c r="IKS217" s="15"/>
      <c r="IKT217" s="15"/>
      <c r="IKU217" s="15"/>
      <c r="IKV217" s="15"/>
      <c r="IKW217" s="15"/>
      <c r="IKX217" s="15"/>
      <c r="IKY217" s="15"/>
      <c r="IKZ217" s="15"/>
      <c r="ILA217" s="15"/>
      <c r="ILB217" s="15"/>
      <c r="ILC217" s="15"/>
      <c r="ILD217" s="15"/>
      <c r="ILE217" s="15"/>
      <c r="ILF217" s="15"/>
      <c r="ILG217" s="15"/>
      <c r="ILH217" s="15"/>
      <c r="ILI217" s="15"/>
      <c r="ILJ217" s="15"/>
      <c r="ILK217" s="15"/>
      <c r="ILL217" s="15"/>
      <c r="ILM217" s="15"/>
      <c r="ILN217" s="15"/>
      <c r="ILO217" s="15"/>
      <c r="ILP217" s="15"/>
      <c r="ILQ217" s="15"/>
      <c r="ILR217" s="15"/>
      <c r="ILS217" s="15"/>
      <c r="ILT217" s="15"/>
      <c r="ILU217" s="15"/>
      <c r="ILV217" s="15"/>
      <c r="ILW217" s="15"/>
      <c r="ILX217" s="15"/>
      <c r="ILY217" s="15"/>
      <c r="ILZ217" s="15"/>
      <c r="IMA217" s="15"/>
      <c r="IMB217" s="15"/>
      <c r="IMC217" s="15"/>
      <c r="IMD217" s="15"/>
      <c r="IME217" s="15"/>
      <c r="IMF217" s="15"/>
      <c r="IMG217" s="15"/>
      <c r="IMH217" s="15"/>
      <c r="IMI217" s="15"/>
      <c r="IMJ217" s="15"/>
      <c r="IMK217" s="15"/>
      <c r="IML217" s="15"/>
      <c r="IMM217" s="15"/>
      <c r="IMN217" s="15"/>
      <c r="IMO217" s="15"/>
      <c r="IMP217" s="15"/>
      <c r="IMQ217" s="15"/>
      <c r="IMR217" s="15"/>
      <c r="IMS217" s="15"/>
      <c r="IMT217" s="15"/>
      <c r="IMU217" s="15"/>
      <c r="IMV217" s="15"/>
      <c r="IMW217" s="15"/>
      <c r="IMX217" s="15"/>
      <c r="IMY217" s="15"/>
      <c r="IMZ217" s="15"/>
      <c r="INA217" s="15"/>
      <c r="INB217" s="15"/>
      <c r="INC217" s="15"/>
      <c r="IND217" s="15"/>
      <c r="INE217" s="15"/>
      <c r="INF217" s="15"/>
      <c r="ING217" s="15"/>
      <c r="INH217" s="15"/>
      <c r="INI217" s="15"/>
      <c r="INJ217" s="15"/>
      <c r="INK217" s="15"/>
      <c r="INL217" s="15"/>
      <c r="INM217" s="15"/>
      <c r="INN217" s="15"/>
      <c r="INO217" s="15"/>
      <c r="INP217" s="15"/>
      <c r="INQ217" s="15"/>
      <c r="INR217" s="15"/>
      <c r="INS217" s="15"/>
      <c r="INT217" s="15"/>
      <c r="INU217" s="15"/>
      <c r="INV217" s="15"/>
      <c r="INW217" s="15"/>
      <c r="INX217" s="15"/>
      <c r="INY217" s="15"/>
      <c r="INZ217" s="15"/>
      <c r="IOA217" s="15"/>
      <c r="IOB217" s="15"/>
      <c r="IOC217" s="15"/>
      <c r="IOD217" s="15"/>
      <c r="IOE217" s="15"/>
      <c r="IOF217" s="15"/>
      <c r="IOG217" s="15"/>
      <c r="IOH217" s="15"/>
      <c r="IOI217" s="15"/>
      <c r="IOJ217" s="15"/>
      <c r="IOK217" s="15"/>
      <c r="IOL217" s="15"/>
      <c r="IOM217" s="15"/>
      <c r="ION217" s="15"/>
      <c r="IOO217" s="15"/>
      <c r="IOP217" s="15"/>
      <c r="IOQ217" s="15"/>
      <c r="IOR217" s="15"/>
      <c r="IOS217" s="15"/>
      <c r="IOT217" s="15"/>
      <c r="IOU217" s="15"/>
      <c r="IOV217" s="15"/>
      <c r="IOW217" s="15"/>
      <c r="IOX217" s="15"/>
      <c r="IOY217" s="15"/>
      <c r="IOZ217" s="15"/>
      <c r="IPA217" s="15"/>
      <c r="IPB217" s="15"/>
      <c r="IPC217" s="15"/>
      <c r="IPD217" s="15"/>
      <c r="IPE217" s="15"/>
      <c r="IPF217" s="15"/>
      <c r="IPG217" s="15"/>
      <c r="IPH217" s="15"/>
      <c r="IPI217" s="15"/>
      <c r="IPJ217" s="15"/>
      <c r="IPK217" s="15"/>
      <c r="IPL217" s="15"/>
      <c r="IPM217" s="15"/>
      <c r="IPN217" s="15"/>
      <c r="IPO217" s="15"/>
      <c r="IPP217" s="15"/>
      <c r="IPQ217" s="15"/>
      <c r="IPR217" s="15"/>
      <c r="IPS217" s="15"/>
      <c r="IPT217" s="15"/>
      <c r="IPU217" s="15"/>
      <c r="IPV217" s="15"/>
      <c r="IPW217" s="15"/>
      <c r="IPX217" s="15"/>
      <c r="IPY217" s="15"/>
      <c r="IPZ217" s="15"/>
      <c r="IQA217" s="15"/>
      <c r="IQB217" s="15"/>
      <c r="IQC217" s="15"/>
      <c r="IQD217" s="15"/>
      <c r="IQE217" s="15"/>
      <c r="IQF217" s="15"/>
      <c r="IQG217" s="15"/>
      <c r="IQH217" s="15"/>
      <c r="IQI217" s="15"/>
      <c r="IQJ217" s="15"/>
      <c r="IQK217" s="15"/>
      <c r="IQL217" s="15"/>
      <c r="IQM217" s="15"/>
      <c r="IQN217" s="15"/>
      <c r="IQO217" s="15"/>
      <c r="IQP217" s="15"/>
      <c r="IQQ217" s="15"/>
      <c r="IQR217" s="15"/>
      <c r="IQS217" s="15"/>
      <c r="IQT217" s="15"/>
      <c r="IQU217" s="15"/>
      <c r="IQV217" s="15"/>
      <c r="IQW217" s="15"/>
      <c r="IQX217" s="15"/>
      <c r="IQY217" s="15"/>
      <c r="IQZ217" s="15"/>
      <c r="IRA217" s="15"/>
      <c r="IRB217" s="15"/>
      <c r="IRC217" s="15"/>
      <c r="IRD217" s="15"/>
      <c r="IRE217" s="15"/>
      <c r="IRF217" s="15"/>
      <c r="IRG217" s="15"/>
      <c r="IRH217" s="15"/>
      <c r="IRI217" s="15"/>
      <c r="IRJ217" s="15"/>
      <c r="IRK217" s="15"/>
      <c r="IRL217" s="15"/>
      <c r="IRM217" s="15"/>
      <c r="IRN217" s="15"/>
      <c r="IRO217" s="15"/>
      <c r="IRP217" s="15"/>
      <c r="IRQ217" s="15"/>
      <c r="IRR217" s="15"/>
      <c r="IRS217" s="15"/>
      <c r="IRT217" s="15"/>
      <c r="IRU217" s="15"/>
      <c r="IRV217" s="15"/>
      <c r="IRW217" s="15"/>
      <c r="IRX217" s="15"/>
      <c r="IRY217" s="15"/>
      <c r="IRZ217" s="15"/>
      <c r="ISA217" s="15"/>
      <c r="ISB217" s="15"/>
      <c r="ISC217" s="15"/>
      <c r="ISD217" s="15"/>
      <c r="ISE217" s="15"/>
      <c r="ISF217" s="15"/>
      <c r="ISG217" s="15"/>
      <c r="ISH217" s="15"/>
      <c r="ISI217" s="15"/>
      <c r="ISJ217" s="15"/>
      <c r="ISK217" s="15"/>
      <c r="ISL217" s="15"/>
      <c r="ISM217" s="15"/>
      <c r="ISN217" s="15"/>
      <c r="ISO217" s="15"/>
      <c r="ISP217" s="15"/>
      <c r="ISQ217" s="15"/>
      <c r="ISR217" s="15"/>
      <c r="ISS217" s="15"/>
      <c r="IST217" s="15"/>
      <c r="ISU217" s="15"/>
      <c r="ISV217" s="15"/>
      <c r="ISW217" s="15"/>
      <c r="ISX217" s="15"/>
      <c r="ISY217" s="15"/>
      <c r="ISZ217" s="15"/>
      <c r="ITA217" s="15"/>
      <c r="ITB217" s="15"/>
      <c r="ITC217" s="15"/>
      <c r="ITD217" s="15"/>
      <c r="ITE217" s="15"/>
      <c r="ITF217" s="15"/>
      <c r="ITG217" s="15"/>
      <c r="ITH217" s="15"/>
      <c r="ITI217" s="15"/>
      <c r="ITJ217" s="15"/>
      <c r="ITK217" s="15"/>
      <c r="ITL217" s="15"/>
      <c r="ITM217" s="15"/>
      <c r="ITN217" s="15"/>
      <c r="ITO217" s="15"/>
      <c r="ITP217" s="15"/>
      <c r="ITQ217" s="15"/>
      <c r="ITR217" s="15"/>
      <c r="ITS217" s="15"/>
      <c r="ITT217" s="15"/>
      <c r="ITU217" s="15"/>
      <c r="ITV217" s="15"/>
      <c r="ITW217" s="15"/>
      <c r="ITX217" s="15"/>
      <c r="ITY217" s="15"/>
      <c r="ITZ217" s="15"/>
      <c r="IUA217" s="15"/>
      <c r="IUB217" s="15"/>
      <c r="IUC217" s="15"/>
      <c r="IUD217" s="15"/>
      <c r="IUE217" s="15"/>
      <c r="IUF217" s="15"/>
      <c r="IUG217" s="15"/>
      <c r="IUH217" s="15"/>
      <c r="IUI217" s="15"/>
      <c r="IUJ217" s="15"/>
      <c r="IUK217" s="15"/>
      <c r="IUL217" s="15"/>
      <c r="IUM217" s="15"/>
      <c r="IUN217" s="15"/>
      <c r="IUO217" s="15"/>
      <c r="IUP217" s="15"/>
      <c r="IUQ217" s="15"/>
      <c r="IUR217" s="15"/>
      <c r="IUS217" s="15"/>
      <c r="IUT217" s="15"/>
      <c r="IUU217" s="15"/>
      <c r="IUV217" s="15"/>
      <c r="IUW217" s="15"/>
      <c r="IUX217" s="15"/>
      <c r="IUY217" s="15"/>
      <c r="IUZ217" s="15"/>
      <c r="IVA217" s="15"/>
      <c r="IVB217" s="15"/>
      <c r="IVC217" s="15"/>
      <c r="IVD217" s="15"/>
      <c r="IVE217" s="15"/>
      <c r="IVF217" s="15"/>
      <c r="IVG217" s="15"/>
      <c r="IVH217" s="15"/>
      <c r="IVI217" s="15"/>
      <c r="IVJ217" s="15"/>
      <c r="IVK217" s="15"/>
      <c r="IVL217" s="15"/>
      <c r="IVM217" s="15"/>
      <c r="IVN217" s="15"/>
      <c r="IVO217" s="15"/>
      <c r="IVP217" s="15"/>
      <c r="IVQ217" s="15"/>
      <c r="IVR217" s="15"/>
      <c r="IVS217" s="15"/>
      <c r="IVT217" s="15"/>
      <c r="IVU217" s="15"/>
      <c r="IVV217" s="15"/>
      <c r="IVW217" s="15"/>
      <c r="IVX217" s="15"/>
      <c r="IVY217" s="15"/>
      <c r="IVZ217" s="15"/>
      <c r="IWA217" s="15"/>
      <c r="IWB217" s="15"/>
      <c r="IWC217" s="15"/>
      <c r="IWD217" s="15"/>
      <c r="IWE217" s="15"/>
      <c r="IWF217" s="15"/>
      <c r="IWG217" s="15"/>
      <c r="IWH217" s="15"/>
      <c r="IWI217" s="15"/>
      <c r="IWJ217" s="15"/>
      <c r="IWK217" s="15"/>
      <c r="IWL217" s="15"/>
      <c r="IWM217" s="15"/>
      <c r="IWN217" s="15"/>
      <c r="IWO217" s="15"/>
      <c r="IWP217" s="15"/>
      <c r="IWQ217" s="15"/>
      <c r="IWR217" s="15"/>
      <c r="IWS217" s="15"/>
      <c r="IWT217" s="15"/>
      <c r="IWU217" s="15"/>
      <c r="IWV217" s="15"/>
      <c r="IWW217" s="15"/>
      <c r="IWX217" s="15"/>
      <c r="IWY217" s="15"/>
      <c r="IWZ217" s="15"/>
      <c r="IXA217" s="15"/>
      <c r="IXB217" s="15"/>
      <c r="IXC217" s="15"/>
      <c r="IXD217" s="15"/>
      <c r="IXE217" s="15"/>
      <c r="IXF217" s="15"/>
      <c r="IXG217" s="15"/>
      <c r="IXH217" s="15"/>
      <c r="IXI217" s="15"/>
      <c r="IXJ217" s="15"/>
      <c r="IXK217" s="15"/>
      <c r="IXL217" s="15"/>
      <c r="IXM217" s="15"/>
      <c r="IXN217" s="15"/>
      <c r="IXO217" s="15"/>
      <c r="IXP217" s="15"/>
      <c r="IXQ217" s="15"/>
      <c r="IXR217" s="15"/>
      <c r="IXS217" s="15"/>
      <c r="IXT217" s="15"/>
      <c r="IXU217" s="15"/>
      <c r="IXV217" s="15"/>
      <c r="IXW217" s="15"/>
      <c r="IXX217" s="15"/>
      <c r="IXY217" s="15"/>
      <c r="IXZ217" s="15"/>
      <c r="IYA217" s="15"/>
      <c r="IYB217" s="15"/>
      <c r="IYC217" s="15"/>
      <c r="IYD217" s="15"/>
      <c r="IYE217" s="15"/>
      <c r="IYF217" s="15"/>
      <c r="IYG217" s="15"/>
      <c r="IYH217" s="15"/>
      <c r="IYI217" s="15"/>
      <c r="IYJ217" s="15"/>
      <c r="IYK217" s="15"/>
      <c r="IYL217" s="15"/>
      <c r="IYM217" s="15"/>
      <c r="IYN217" s="15"/>
      <c r="IYO217" s="15"/>
      <c r="IYP217" s="15"/>
      <c r="IYQ217" s="15"/>
      <c r="IYR217" s="15"/>
      <c r="IYS217" s="15"/>
      <c r="IYT217" s="15"/>
      <c r="IYU217" s="15"/>
      <c r="IYV217" s="15"/>
      <c r="IYW217" s="15"/>
      <c r="IYX217" s="15"/>
      <c r="IYY217" s="15"/>
      <c r="IYZ217" s="15"/>
      <c r="IZA217" s="15"/>
      <c r="IZB217" s="15"/>
      <c r="IZC217" s="15"/>
      <c r="IZD217" s="15"/>
      <c r="IZE217" s="15"/>
      <c r="IZF217" s="15"/>
      <c r="IZG217" s="15"/>
      <c r="IZH217" s="15"/>
      <c r="IZI217" s="15"/>
      <c r="IZJ217" s="15"/>
      <c r="IZK217" s="15"/>
      <c r="IZL217" s="15"/>
      <c r="IZM217" s="15"/>
      <c r="IZN217" s="15"/>
      <c r="IZO217" s="15"/>
      <c r="IZP217" s="15"/>
      <c r="IZQ217" s="15"/>
      <c r="IZR217" s="15"/>
      <c r="IZS217" s="15"/>
      <c r="IZT217" s="15"/>
      <c r="IZU217" s="15"/>
      <c r="IZV217" s="15"/>
      <c r="IZW217" s="15"/>
      <c r="IZX217" s="15"/>
      <c r="IZY217" s="15"/>
      <c r="IZZ217" s="15"/>
      <c r="JAA217" s="15"/>
      <c r="JAB217" s="15"/>
      <c r="JAC217" s="15"/>
      <c r="JAD217" s="15"/>
      <c r="JAE217" s="15"/>
      <c r="JAF217" s="15"/>
      <c r="JAG217" s="15"/>
      <c r="JAH217" s="15"/>
      <c r="JAI217" s="15"/>
      <c r="JAJ217" s="15"/>
      <c r="JAK217" s="15"/>
      <c r="JAL217" s="15"/>
      <c r="JAM217" s="15"/>
      <c r="JAN217" s="15"/>
      <c r="JAO217" s="15"/>
      <c r="JAP217" s="15"/>
      <c r="JAQ217" s="15"/>
      <c r="JAR217" s="15"/>
      <c r="JAS217" s="15"/>
      <c r="JAT217" s="15"/>
      <c r="JAU217" s="15"/>
      <c r="JAV217" s="15"/>
      <c r="JAW217" s="15"/>
      <c r="JAX217" s="15"/>
      <c r="JAY217" s="15"/>
      <c r="JAZ217" s="15"/>
      <c r="JBA217" s="15"/>
      <c r="JBB217" s="15"/>
      <c r="JBC217" s="15"/>
      <c r="JBD217" s="15"/>
      <c r="JBE217" s="15"/>
      <c r="JBF217" s="15"/>
      <c r="JBG217" s="15"/>
      <c r="JBH217" s="15"/>
      <c r="JBI217" s="15"/>
      <c r="JBJ217" s="15"/>
      <c r="JBK217" s="15"/>
      <c r="JBL217" s="15"/>
      <c r="JBM217" s="15"/>
      <c r="JBN217" s="15"/>
      <c r="JBO217" s="15"/>
      <c r="JBP217" s="15"/>
      <c r="JBQ217" s="15"/>
      <c r="JBR217" s="15"/>
      <c r="JBS217" s="15"/>
      <c r="JBT217" s="15"/>
      <c r="JBU217" s="15"/>
      <c r="JBV217" s="15"/>
      <c r="JBW217" s="15"/>
      <c r="JBX217" s="15"/>
      <c r="JBY217" s="15"/>
      <c r="JBZ217" s="15"/>
      <c r="JCA217" s="15"/>
      <c r="JCB217" s="15"/>
      <c r="JCC217" s="15"/>
      <c r="JCD217" s="15"/>
      <c r="JCE217" s="15"/>
      <c r="JCF217" s="15"/>
      <c r="JCG217" s="15"/>
      <c r="JCH217" s="15"/>
      <c r="JCI217" s="15"/>
      <c r="JCJ217" s="15"/>
      <c r="JCK217" s="15"/>
      <c r="JCL217" s="15"/>
      <c r="JCM217" s="15"/>
      <c r="JCN217" s="15"/>
      <c r="JCO217" s="15"/>
      <c r="JCP217" s="15"/>
      <c r="JCQ217" s="15"/>
      <c r="JCR217" s="15"/>
      <c r="JCS217" s="15"/>
      <c r="JCT217" s="15"/>
      <c r="JCU217" s="15"/>
      <c r="JCV217" s="15"/>
      <c r="JCW217" s="15"/>
      <c r="JCX217" s="15"/>
      <c r="JCY217" s="15"/>
      <c r="JCZ217" s="15"/>
      <c r="JDA217" s="15"/>
      <c r="JDB217" s="15"/>
      <c r="JDC217" s="15"/>
      <c r="JDD217" s="15"/>
      <c r="JDE217" s="15"/>
      <c r="JDF217" s="15"/>
      <c r="JDG217" s="15"/>
      <c r="JDH217" s="15"/>
      <c r="JDI217" s="15"/>
      <c r="JDJ217" s="15"/>
      <c r="JDK217" s="15"/>
      <c r="JDL217" s="15"/>
      <c r="JDM217" s="15"/>
      <c r="JDN217" s="15"/>
      <c r="JDO217" s="15"/>
      <c r="JDP217" s="15"/>
      <c r="JDQ217" s="15"/>
      <c r="JDR217" s="15"/>
      <c r="JDS217" s="15"/>
      <c r="JDT217" s="15"/>
      <c r="JDU217" s="15"/>
      <c r="JDV217" s="15"/>
      <c r="JDW217" s="15"/>
      <c r="JDX217" s="15"/>
      <c r="JDY217" s="15"/>
      <c r="JDZ217" s="15"/>
      <c r="JEA217" s="15"/>
      <c r="JEB217" s="15"/>
      <c r="JEC217" s="15"/>
      <c r="JED217" s="15"/>
      <c r="JEE217" s="15"/>
      <c r="JEF217" s="15"/>
      <c r="JEG217" s="15"/>
      <c r="JEH217" s="15"/>
      <c r="JEI217" s="15"/>
      <c r="JEJ217" s="15"/>
      <c r="JEK217" s="15"/>
      <c r="JEL217" s="15"/>
      <c r="JEM217" s="15"/>
      <c r="JEN217" s="15"/>
      <c r="JEO217" s="15"/>
      <c r="JEP217" s="15"/>
      <c r="JEQ217" s="15"/>
      <c r="JER217" s="15"/>
      <c r="JES217" s="15"/>
      <c r="JET217" s="15"/>
      <c r="JEU217" s="15"/>
      <c r="JEV217" s="15"/>
      <c r="JEW217" s="15"/>
      <c r="JEX217" s="15"/>
      <c r="JEY217" s="15"/>
      <c r="JEZ217" s="15"/>
      <c r="JFA217" s="15"/>
      <c r="JFB217" s="15"/>
      <c r="JFC217" s="15"/>
      <c r="JFD217" s="15"/>
      <c r="JFE217" s="15"/>
      <c r="JFF217" s="15"/>
      <c r="JFG217" s="15"/>
      <c r="JFH217" s="15"/>
      <c r="JFI217" s="15"/>
      <c r="JFJ217" s="15"/>
      <c r="JFK217" s="15"/>
      <c r="JFL217" s="15"/>
      <c r="JFM217" s="15"/>
      <c r="JFN217" s="15"/>
      <c r="JFO217" s="15"/>
      <c r="JFP217" s="15"/>
      <c r="JFQ217" s="15"/>
      <c r="JFR217" s="15"/>
      <c r="JFS217" s="15"/>
      <c r="JFT217" s="15"/>
      <c r="JFU217" s="15"/>
      <c r="JFV217" s="15"/>
      <c r="JFW217" s="15"/>
      <c r="JFX217" s="15"/>
      <c r="JFY217" s="15"/>
      <c r="JFZ217" s="15"/>
      <c r="JGA217" s="15"/>
      <c r="JGB217" s="15"/>
      <c r="JGC217" s="15"/>
      <c r="JGD217" s="15"/>
      <c r="JGE217" s="15"/>
      <c r="JGF217" s="15"/>
      <c r="JGG217" s="15"/>
      <c r="JGH217" s="15"/>
      <c r="JGI217" s="15"/>
      <c r="JGJ217" s="15"/>
      <c r="JGK217" s="15"/>
      <c r="JGL217" s="15"/>
      <c r="JGM217" s="15"/>
      <c r="JGN217" s="15"/>
      <c r="JGO217" s="15"/>
      <c r="JGP217" s="15"/>
      <c r="JGQ217" s="15"/>
      <c r="JGR217" s="15"/>
      <c r="JGS217" s="15"/>
      <c r="JGT217" s="15"/>
      <c r="JGU217" s="15"/>
      <c r="JGV217" s="15"/>
      <c r="JGW217" s="15"/>
      <c r="JGX217" s="15"/>
      <c r="JGY217" s="15"/>
      <c r="JGZ217" s="15"/>
      <c r="JHA217" s="15"/>
      <c r="JHB217" s="15"/>
      <c r="JHC217" s="15"/>
      <c r="JHD217" s="15"/>
      <c r="JHE217" s="15"/>
      <c r="JHF217" s="15"/>
      <c r="JHG217" s="15"/>
      <c r="JHH217" s="15"/>
      <c r="JHI217" s="15"/>
      <c r="JHJ217" s="15"/>
      <c r="JHK217" s="15"/>
      <c r="JHL217" s="15"/>
      <c r="JHM217" s="15"/>
      <c r="JHN217" s="15"/>
      <c r="JHO217" s="15"/>
      <c r="JHP217" s="15"/>
      <c r="JHQ217" s="15"/>
      <c r="JHR217" s="15"/>
      <c r="JHS217" s="15"/>
      <c r="JHT217" s="15"/>
      <c r="JHU217" s="15"/>
      <c r="JHV217" s="15"/>
      <c r="JHW217" s="15"/>
      <c r="JHX217" s="15"/>
      <c r="JHY217" s="15"/>
      <c r="JHZ217" s="15"/>
      <c r="JIA217" s="15"/>
      <c r="JIB217" s="15"/>
      <c r="JIC217" s="15"/>
      <c r="JID217" s="15"/>
      <c r="JIE217" s="15"/>
      <c r="JIF217" s="15"/>
      <c r="JIG217" s="15"/>
      <c r="JIH217" s="15"/>
      <c r="JII217" s="15"/>
      <c r="JIJ217" s="15"/>
      <c r="JIK217" s="15"/>
      <c r="JIL217" s="15"/>
      <c r="JIM217" s="15"/>
      <c r="JIN217" s="15"/>
      <c r="JIO217" s="15"/>
      <c r="JIP217" s="15"/>
      <c r="JIQ217" s="15"/>
      <c r="JIR217" s="15"/>
      <c r="JIS217" s="15"/>
      <c r="JIT217" s="15"/>
      <c r="JIU217" s="15"/>
      <c r="JIV217" s="15"/>
      <c r="JIW217" s="15"/>
      <c r="JIX217" s="15"/>
      <c r="JIY217" s="15"/>
      <c r="JIZ217" s="15"/>
      <c r="JJA217" s="15"/>
      <c r="JJB217" s="15"/>
      <c r="JJC217" s="15"/>
      <c r="JJD217" s="15"/>
      <c r="JJE217" s="15"/>
      <c r="JJF217" s="15"/>
      <c r="JJG217" s="15"/>
      <c r="JJH217" s="15"/>
      <c r="JJI217" s="15"/>
      <c r="JJJ217" s="15"/>
      <c r="JJK217" s="15"/>
      <c r="JJL217" s="15"/>
      <c r="JJM217" s="15"/>
      <c r="JJN217" s="15"/>
      <c r="JJO217" s="15"/>
      <c r="JJP217" s="15"/>
      <c r="JJQ217" s="15"/>
      <c r="JJR217" s="15"/>
      <c r="JJS217" s="15"/>
      <c r="JJT217" s="15"/>
      <c r="JJU217" s="15"/>
      <c r="JJV217" s="15"/>
      <c r="JJW217" s="15"/>
      <c r="JJX217" s="15"/>
      <c r="JJY217" s="15"/>
      <c r="JJZ217" s="15"/>
      <c r="JKA217" s="15"/>
      <c r="JKB217" s="15"/>
      <c r="JKC217" s="15"/>
      <c r="JKD217" s="15"/>
      <c r="JKE217" s="15"/>
      <c r="JKF217" s="15"/>
      <c r="JKG217" s="15"/>
      <c r="JKH217" s="15"/>
      <c r="JKI217" s="15"/>
      <c r="JKJ217" s="15"/>
      <c r="JKK217" s="15"/>
      <c r="JKL217" s="15"/>
      <c r="JKM217" s="15"/>
      <c r="JKN217" s="15"/>
      <c r="JKO217" s="15"/>
      <c r="JKP217" s="15"/>
      <c r="JKQ217" s="15"/>
      <c r="JKR217" s="15"/>
      <c r="JKS217" s="15"/>
      <c r="JKT217" s="15"/>
      <c r="JKU217" s="15"/>
      <c r="JKV217" s="15"/>
      <c r="JKW217" s="15"/>
      <c r="JKX217" s="15"/>
      <c r="JKY217" s="15"/>
      <c r="JKZ217" s="15"/>
      <c r="JLA217" s="15"/>
      <c r="JLB217" s="15"/>
      <c r="JLC217" s="15"/>
      <c r="JLD217" s="15"/>
      <c r="JLE217" s="15"/>
      <c r="JLF217" s="15"/>
      <c r="JLG217" s="15"/>
      <c r="JLH217" s="15"/>
      <c r="JLI217" s="15"/>
      <c r="JLJ217" s="15"/>
      <c r="JLK217" s="15"/>
      <c r="JLL217" s="15"/>
      <c r="JLM217" s="15"/>
      <c r="JLN217" s="15"/>
      <c r="JLO217" s="15"/>
      <c r="JLP217" s="15"/>
      <c r="JLQ217" s="15"/>
      <c r="JLR217" s="15"/>
      <c r="JLS217" s="15"/>
      <c r="JLT217" s="15"/>
      <c r="JLU217" s="15"/>
      <c r="JLV217" s="15"/>
      <c r="JLW217" s="15"/>
      <c r="JLX217" s="15"/>
      <c r="JLY217" s="15"/>
      <c r="JLZ217" s="15"/>
      <c r="JMA217" s="15"/>
      <c r="JMB217" s="15"/>
      <c r="JMC217" s="15"/>
      <c r="JMD217" s="15"/>
      <c r="JME217" s="15"/>
      <c r="JMF217" s="15"/>
      <c r="JMG217" s="15"/>
      <c r="JMH217" s="15"/>
      <c r="JMI217" s="15"/>
      <c r="JMJ217" s="15"/>
      <c r="JMK217" s="15"/>
      <c r="JML217" s="15"/>
      <c r="JMM217" s="15"/>
      <c r="JMN217" s="15"/>
      <c r="JMO217" s="15"/>
      <c r="JMP217" s="15"/>
      <c r="JMQ217" s="15"/>
      <c r="JMR217" s="15"/>
      <c r="JMS217" s="15"/>
      <c r="JMT217" s="15"/>
      <c r="JMU217" s="15"/>
      <c r="JMV217" s="15"/>
      <c r="JMW217" s="15"/>
      <c r="JMX217" s="15"/>
      <c r="JMY217" s="15"/>
      <c r="JMZ217" s="15"/>
      <c r="JNA217" s="15"/>
      <c r="JNB217" s="15"/>
      <c r="JNC217" s="15"/>
      <c r="JND217" s="15"/>
      <c r="JNE217" s="15"/>
      <c r="JNF217" s="15"/>
      <c r="JNG217" s="15"/>
      <c r="JNH217" s="15"/>
      <c r="JNI217" s="15"/>
      <c r="JNJ217" s="15"/>
      <c r="JNK217" s="15"/>
      <c r="JNL217" s="15"/>
      <c r="JNM217" s="15"/>
      <c r="JNN217" s="15"/>
      <c r="JNO217" s="15"/>
      <c r="JNP217" s="15"/>
      <c r="JNQ217" s="15"/>
      <c r="JNR217" s="15"/>
      <c r="JNS217" s="15"/>
      <c r="JNT217" s="15"/>
      <c r="JNU217" s="15"/>
      <c r="JNV217" s="15"/>
      <c r="JNW217" s="15"/>
      <c r="JNX217" s="15"/>
      <c r="JNY217" s="15"/>
      <c r="JNZ217" s="15"/>
      <c r="JOA217" s="15"/>
      <c r="JOB217" s="15"/>
      <c r="JOC217" s="15"/>
      <c r="JOD217" s="15"/>
      <c r="JOE217" s="15"/>
      <c r="JOF217" s="15"/>
      <c r="JOG217" s="15"/>
      <c r="JOH217" s="15"/>
      <c r="JOI217" s="15"/>
      <c r="JOJ217" s="15"/>
      <c r="JOK217" s="15"/>
      <c r="JOL217" s="15"/>
      <c r="JOM217" s="15"/>
      <c r="JON217" s="15"/>
      <c r="JOO217" s="15"/>
      <c r="JOP217" s="15"/>
      <c r="JOQ217" s="15"/>
      <c r="JOR217" s="15"/>
      <c r="JOS217" s="15"/>
      <c r="JOT217" s="15"/>
      <c r="JOU217" s="15"/>
      <c r="JOV217" s="15"/>
      <c r="JOW217" s="15"/>
      <c r="JOX217" s="15"/>
      <c r="JOY217" s="15"/>
      <c r="JOZ217" s="15"/>
      <c r="JPA217" s="15"/>
      <c r="JPB217" s="15"/>
      <c r="JPC217" s="15"/>
      <c r="JPD217" s="15"/>
      <c r="JPE217" s="15"/>
      <c r="JPF217" s="15"/>
      <c r="JPG217" s="15"/>
      <c r="JPH217" s="15"/>
      <c r="JPI217" s="15"/>
      <c r="JPJ217" s="15"/>
      <c r="JPK217" s="15"/>
      <c r="JPL217" s="15"/>
      <c r="JPM217" s="15"/>
      <c r="JPN217" s="15"/>
      <c r="JPO217" s="15"/>
      <c r="JPP217" s="15"/>
      <c r="JPQ217" s="15"/>
      <c r="JPR217" s="15"/>
      <c r="JPS217" s="15"/>
      <c r="JPT217" s="15"/>
      <c r="JPU217" s="15"/>
      <c r="JPV217" s="15"/>
      <c r="JPW217" s="15"/>
      <c r="JPX217" s="15"/>
      <c r="JPY217" s="15"/>
      <c r="JPZ217" s="15"/>
      <c r="JQA217" s="15"/>
      <c r="JQB217" s="15"/>
      <c r="JQC217" s="15"/>
      <c r="JQD217" s="15"/>
      <c r="JQE217" s="15"/>
      <c r="JQF217" s="15"/>
      <c r="JQG217" s="15"/>
      <c r="JQH217" s="15"/>
      <c r="JQI217" s="15"/>
      <c r="JQJ217" s="15"/>
      <c r="JQK217" s="15"/>
      <c r="JQL217" s="15"/>
      <c r="JQM217" s="15"/>
      <c r="JQN217" s="15"/>
      <c r="JQO217" s="15"/>
      <c r="JQP217" s="15"/>
      <c r="JQQ217" s="15"/>
      <c r="JQR217" s="15"/>
      <c r="JQS217" s="15"/>
      <c r="JQT217" s="15"/>
      <c r="JQU217" s="15"/>
      <c r="JQV217" s="15"/>
      <c r="JQW217" s="15"/>
      <c r="JQX217" s="15"/>
      <c r="JQY217" s="15"/>
      <c r="JQZ217" s="15"/>
      <c r="JRA217" s="15"/>
      <c r="JRB217" s="15"/>
      <c r="JRC217" s="15"/>
      <c r="JRD217" s="15"/>
      <c r="JRE217" s="15"/>
      <c r="JRF217" s="15"/>
      <c r="JRG217" s="15"/>
      <c r="JRH217" s="15"/>
      <c r="JRI217" s="15"/>
      <c r="JRJ217" s="15"/>
      <c r="JRK217" s="15"/>
      <c r="JRL217" s="15"/>
      <c r="JRM217" s="15"/>
      <c r="JRN217" s="15"/>
      <c r="JRO217" s="15"/>
      <c r="JRP217" s="15"/>
      <c r="JRQ217" s="15"/>
      <c r="JRR217" s="15"/>
      <c r="JRS217" s="15"/>
      <c r="JRT217" s="15"/>
      <c r="JRU217" s="15"/>
      <c r="JRV217" s="15"/>
      <c r="JRW217" s="15"/>
      <c r="JRX217" s="15"/>
      <c r="JRY217" s="15"/>
      <c r="JRZ217" s="15"/>
      <c r="JSA217" s="15"/>
      <c r="JSB217" s="15"/>
      <c r="JSC217" s="15"/>
      <c r="JSD217" s="15"/>
      <c r="JSE217" s="15"/>
      <c r="JSF217" s="15"/>
      <c r="JSG217" s="15"/>
      <c r="JSH217" s="15"/>
      <c r="JSI217" s="15"/>
      <c r="JSJ217" s="15"/>
      <c r="JSK217" s="15"/>
      <c r="JSL217" s="15"/>
      <c r="JSM217" s="15"/>
      <c r="JSN217" s="15"/>
      <c r="JSO217" s="15"/>
      <c r="JSP217" s="15"/>
      <c r="JSQ217" s="15"/>
      <c r="JSR217" s="15"/>
      <c r="JSS217" s="15"/>
      <c r="JST217" s="15"/>
      <c r="JSU217" s="15"/>
      <c r="JSV217" s="15"/>
      <c r="JSW217" s="15"/>
      <c r="JSX217" s="15"/>
      <c r="JSY217" s="15"/>
      <c r="JSZ217" s="15"/>
      <c r="JTA217" s="15"/>
      <c r="JTB217" s="15"/>
      <c r="JTC217" s="15"/>
      <c r="JTD217" s="15"/>
      <c r="JTE217" s="15"/>
      <c r="JTF217" s="15"/>
      <c r="JTG217" s="15"/>
      <c r="JTH217" s="15"/>
      <c r="JTI217" s="15"/>
      <c r="JTJ217" s="15"/>
      <c r="JTK217" s="15"/>
      <c r="JTL217" s="15"/>
      <c r="JTM217" s="15"/>
      <c r="JTN217" s="15"/>
      <c r="JTO217" s="15"/>
      <c r="JTP217" s="15"/>
      <c r="JTQ217" s="15"/>
      <c r="JTR217" s="15"/>
      <c r="JTS217" s="15"/>
      <c r="JTT217" s="15"/>
      <c r="JTU217" s="15"/>
      <c r="JTV217" s="15"/>
      <c r="JTW217" s="15"/>
      <c r="JTX217" s="15"/>
      <c r="JTY217" s="15"/>
      <c r="JTZ217" s="15"/>
      <c r="JUA217" s="15"/>
      <c r="JUB217" s="15"/>
      <c r="JUC217" s="15"/>
      <c r="JUD217" s="15"/>
      <c r="JUE217" s="15"/>
      <c r="JUF217" s="15"/>
      <c r="JUG217" s="15"/>
      <c r="JUH217" s="15"/>
      <c r="JUI217" s="15"/>
      <c r="JUJ217" s="15"/>
      <c r="JUK217" s="15"/>
      <c r="JUL217" s="15"/>
      <c r="JUM217" s="15"/>
      <c r="JUN217" s="15"/>
      <c r="JUO217" s="15"/>
      <c r="JUP217" s="15"/>
      <c r="JUQ217" s="15"/>
      <c r="JUR217" s="15"/>
      <c r="JUS217" s="15"/>
      <c r="JUT217" s="15"/>
      <c r="JUU217" s="15"/>
      <c r="JUV217" s="15"/>
      <c r="JUW217" s="15"/>
      <c r="JUX217" s="15"/>
      <c r="JUY217" s="15"/>
      <c r="JUZ217" s="15"/>
      <c r="JVA217" s="15"/>
      <c r="JVB217" s="15"/>
      <c r="JVC217" s="15"/>
      <c r="JVD217" s="15"/>
      <c r="JVE217" s="15"/>
      <c r="JVF217" s="15"/>
      <c r="JVG217" s="15"/>
      <c r="JVH217" s="15"/>
      <c r="JVI217" s="15"/>
      <c r="JVJ217" s="15"/>
      <c r="JVK217" s="15"/>
      <c r="JVL217" s="15"/>
      <c r="JVM217" s="15"/>
      <c r="JVN217" s="15"/>
      <c r="JVO217" s="15"/>
      <c r="JVP217" s="15"/>
      <c r="JVQ217" s="15"/>
      <c r="JVR217" s="15"/>
      <c r="JVS217" s="15"/>
      <c r="JVT217" s="15"/>
      <c r="JVU217" s="15"/>
      <c r="JVV217" s="15"/>
      <c r="JVW217" s="15"/>
      <c r="JVX217" s="15"/>
      <c r="JVY217" s="15"/>
      <c r="JVZ217" s="15"/>
      <c r="JWA217" s="15"/>
      <c r="JWB217" s="15"/>
      <c r="JWC217" s="15"/>
      <c r="JWD217" s="15"/>
      <c r="JWE217" s="15"/>
      <c r="JWF217" s="15"/>
      <c r="JWG217" s="15"/>
      <c r="JWH217" s="15"/>
      <c r="JWI217" s="15"/>
      <c r="JWJ217" s="15"/>
      <c r="JWK217" s="15"/>
      <c r="JWL217" s="15"/>
      <c r="JWM217" s="15"/>
      <c r="JWN217" s="15"/>
      <c r="JWO217" s="15"/>
      <c r="JWP217" s="15"/>
      <c r="JWQ217" s="15"/>
      <c r="JWR217" s="15"/>
      <c r="JWS217" s="15"/>
      <c r="JWT217" s="15"/>
      <c r="JWU217" s="15"/>
      <c r="JWV217" s="15"/>
      <c r="JWW217" s="15"/>
      <c r="JWX217" s="15"/>
      <c r="JWY217" s="15"/>
      <c r="JWZ217" s="15"/>
      <c r="JXA217" s="15"/>
      <c r="JXB217" s="15"/>
      <c r="JXC217" s="15"/>
      <c r="JXD217" s="15"/>
      <c r="JXE217" s="15"/>
      <c r="JXF217" s="15"/>
      <c r="JXG217" s="15"/>
      <c r="JXH217" s="15"/>
      <c r="JXI217" s="15"/>
      <c r="JXJ217" s="15"/>
      <c r="JXK217" s="15"/>
      <c r="JXL217" s="15"/>
      <c r="JXM217" s="15"/>
      <c r="JXN217" s="15"/>
      <c r="JXO217" s="15"/>
      <c r="JXP217" s="15"/>
      <c r="JXQ217" s="15"/>
      <c r="JXR217" s="15"/>
      <c r="JXS217" s="15"/>
      <c r="JXT217" s="15"/>
      <c r="JXU217" s="15"/>
      <c r="JXV217" s="15"/>
      <c r="JXW217" s="15"/>
      <c r="JXX217" s="15"/>
      <c r="JXY217" s="15"/>
      <c r="JXZ217" s="15"/>
      <c r="JYA217" s="15"/>
      <c r="JYB217" s="15"/>
      <c r="JYC217" s="15"/>
      <c r="JYD217" s="15"/>
      <c r="JYE217" s="15"/>
      <c r="JYF217" s="15"/>
      <c r="JYG217" s="15"/>
      <c r="JYH217" s="15"/>
      <c r="JYI217" s="15"/>
      <c r="JYJ217" s="15"/>
      <c r="JYK217" s="15"/>
      <c r="JYL217" s="15"/>
      <c r="JYM217" s="15"/>
      <c r="JYN217" s="15"/>
      <c r="JYO217" s="15"/>
      <c r="JYP217" s="15"/>
      <c r="JYQ217" s="15"/>
      <c r="JYR217" s="15"/>
      <c r="JYS217" s="15"/>
      <c r="JYT217" s="15"/>
      <c r="JYU217" s="15"/>
      <c r="JYV217" s="15"/>
      <c r="JYW217" s="15"/>
      <c r="JYX217" s="15"/>
      <c r="JYY217" s="15"/>
      <c r="JYZ217" s="15"/>
      <c r="JZA217" s="15"/>
      <c r="JZB217" s="15"/>
      <c r="JZC217" s="15"/>
      <c r="JZD217" s="15"/>
      <c r="JZE217" s="15"/>
      <c r="JZF217" s="15"/>
      <c r="JZG217" s="15"/>
      <c r="JZH217" s="15"/>
      <c r="JZI217" s="15"/>
      <c r="JZJ217" s="15"/>
      <c r="JZK217" s="15"/>
      <c r="JZL217" s="15"/>
      <c r="JZM217" s="15"/>
      <c r="JZN217" s="15"/>
      <c r="JZO217" s="15"/>
      <c r="JZP217" s="15"/>
      <c r="JZQ217" s="15"/>
      <c r="JZR217" s="15"/>
      <c r="JZS217" s="15"/>
      <c r="JZT217" s="15"/>
      <c r="JZU217" s="15"/>
      <c r="JZV217" s="15"/>
      <c r="JZW217" s="15"/>
      <c r="JZX217" s="15"/>
      <c r="JZY217" s="15"/>
      <c r="JZZ217" s="15"/>
      <c r="KAA217" s="15"/>
      <c r="KAB217" s="15"/>
      <c r="KAC217" s="15"/>
      <c r="KAD217" s="15"/>
      <c r="KAE217" s="15"/>
      <c r="KAF217" s="15"/>
      <c r="KAG217" s="15"/>
      <c r="KAH217" s="15"/>
      <c r="KAI217" s="15"/>
      <c r="KAJ217" s="15"/>
      <c r="KAK217" s="15"/>
      <c r="KAL217" s="15"/>
      <c r="KAM217" s="15"/>
      <c r="KAN217" s="15"/>
      <c r="KAO217" s="15"/>
      <c r="KAP217" s="15"/>
      <c r="KAQ217" s="15"/>
      <c r="KAR217" s="15"/>
      <c r="KAS217" s="15"/>
      <c r="KAT217" s="15"/>
      <c r="KAU217" s="15"/>
      <c r="KAV217" s="15"/>
      <c r="KAW217" s="15"/>
      <c r="KAX217" s="15"/>
      <c r="KAY217" s="15"/>
      <c r="KAZ217" s="15"/>
      <c r="KBA217" s="15"/>
      <c r="KBB217" s="15"/>
      <c r="KBC217" s="15"/>
      <c r="KBD217" s="15"/>
      <c r="KBE217" s="15"/>
      <c r="KBF217" s="15"/>
      <c r="KBG217" s="15"/>
      <c r="KBH217" s="15"/>
      <c r="KBI217" s="15"/>
      <c r="KBJ217" s="15"/>
      <c r="KBK217" s="15"/>
      <c r="KBL217" s="15"/>
      <c r="KBM217" s="15"/>
      <c r="KBN217" s="15"/>
      <c r="KBO217" s="15"/>
      <c r="KBP217" s="15"/>
      <c r="KBQ217" s="15"/>
      <c r="KBR217" s="15"/>
      <c r="KBS217" s="15"/>
      <c r="KBT217" s="15"/>
      <c r="KBU217" s="15"/>
      <c r="KBV217" s="15"/>
      <c r="KBW217" s="15"/>
      <c r="KBX217" s="15"/>
      <c r="KBY217" s="15"/>
      <c r="KBZ217" s="15"/>
      <c r="KCA217" s="15"/>
      <c r="KCB217" s="15"/>
      <c r="KCC217" s="15"/>
      <c r="KCD217" s="15"/>
      <c r="KCE217" s="15"/>
      <c r="KCF217" s="15"/>
      <c r="KCG217" s="15"/>
      <c r="KCH217" s="15"/>
      <c r="KCI217" s="15"/>
      <c r="KCJ217" s="15"/>
      <c r="KCK217" s="15"/>
      <c r="KCL217" s="15"/>
      <c r="KCM217" s="15"/>
      <c r="KCN217" s="15"/>
      <c r="KCO217" s="15"/>
      <c r="KCP217" s="15"/>
      <c r="KCQ217" s="15"/>
      <c r="KCR217" s="15"/>
      <c r="KCS217" s="15"/>
      <c r="KCT217" s="15"/>
      <c r="KCU217" s="15"/>
      <c r="KCV217" s="15"/>
      <c r="KCW217" s="15"/>
      <c r="KCX217" s="15"/>
      <c r="KCY217" s="15"/>
      <c r="KCZ217" s="15"/>
      <c r="KDA217" s="15"/>
      <c r="KDB217" s="15"/>
      <c r="KDC217" s="15"/>
      <c r="KDD217" s="15"/>
      <c r="KDE217" s="15"/>
      <c r="KDF217" s="15"/>
      <c r="KDG217" s="15"/>
      <c r="KDH217" s="15"/>
      <c r="KDI217" s="15"/>
      <c r="KDJ217" s="15"/>
      <c r="KDK217" s="15"/>
      <c r="KDL217" s="15"/>
      <c r="KDM217" s="15"/>
      <c r="KDN217" s="15"/>
      <c r="KDO217" s="15"/>
      <c r="KDP217" s="15"/>
      <c r="KDQ217" s="15"/>
      <c r="KDR217" s="15"/>
      <c r="KDS217" s="15"/>
      <c r="KDT217" s="15"/>
      <c r="KDU217" s="15"/>
      <c r="KDV217" s="15"/>
      <c r="KDW217" s="15"/>
      <c r="KDX217" s="15"/>
      <c r="KDY217" s="15"/>
      <c r="KDZ217" s="15"/>
      <c r="KEA217" s="15"/>
      <c r="KEB217" s="15"/>
      <c r="KEC217" s="15"/>
      <c r="KED217" s="15"/>
      <c r="KEE217" s="15"/>
      <c r="KEF217" s="15"/>
      <c r="KEG217" s="15"/>
      <c r="KEH217" s="15"/>
      <c r="KEI217" s="15"/>
      <c r="KEJ217" s="15"/>
      <c r="KEK217" s="15"/>
      <c r="KEL217" s="15"/>
      <c r="KEM217" s="15"/>
      <c r="KEN217" s="15"/>
      <c r="KEO217" s="15"/>
      <c r="KEP217" s="15"/>
      <c r="KEQ217" s="15"/>
      <c r="KER217" s="15"/>
      <c r="KES217" s="15"/>
      <c r="KET217" s="15"/>
      <c r="KEU217" s="15"/>
      <c r="KEV217" s="15"/>
      <c r="KEW217" s="15"/>
      <c r="KEX217" s="15"/>
      <c r="KEY217" s="15"/>
      <c r="KEZ217" s="15"/>
      <c r="KFA217" s="15"/>
      <c r="KFB217" s="15"/>
      <c r="KFC217" s="15"/>
      <c r="KFD217" s="15"/>
      <c r="KFE217" s="15"/>
      <c r="KFF217" s="15"/>
      <c r="KFG217" s="15"/>
      <c r="KFH217" s="15"/>
      <c r="KFI217" s="15"/>
      <c r="KFJ217" s="15"/>
      <c r="KFK217" s="15"/>
      <c r="KFL217" s="15"/>
      <c r="KFM217" s="15"/>
      <c r="KFN217" s="15"/>
      <c r="KFO217" s="15"/>
      <c r="KFP217" s="15"/>
      <c r="KFQ217" s="15"/>
      <c r="KFR217" s="15"/>
      <c r="KFS217" s="15"/>
      <c r="KFT217" s="15"/>
      <c r="KFU217" s="15"/>
      <c r="KFV217" s="15"/>
      <c r="KFW217" s="15"/>
      <c r="KFX217" s="15"/>
      <c r="KFY217" s="15"/>
      <c r="KFZ217" s="15"/>
      <c r="KGA217" s="15"/>
      <c r="KGB217" s="15"/>
      <c r="KGC217" s="15"/>
      <c r="KGD217" s="15"/>
      <c r="KGE217" s="15"/>
      <c r="KGF217" s="15"/>
      <c r="KGG217" s="15"/>
      <c r="KGH217" s="15"/>
      <c r="KGI217" s="15"/>
      <c r="KGJ217" s="15"/>
      <c r="KGK217" s="15"/>
      <c r="KGL217" s="15"/>
      <c r="KGM217" s="15"/>
      <c r="KGN217" s="15"/>
      <c r="KGO217" s="15"/>
      <c r="KGP217" s="15"/>
      <c r="KGQ217" s="15"/>
      <c r="KGR217" s="15"/>
      <c r="KGS217" s="15"/>
      <c r="KGT217" s="15"/>
      <c r="KGU217" s="15"/>
      <c r="KGV217" s="15"/>
      <c r="KGW217" s="15"/>
      <c r="KGX217" s="15"/>
      <c r="KGY217" s="15"/>
      <c r="KGZ217" s="15"/>
      <c r="KHA217" s="15"/>
      <c r="KHB217" s="15"/>
      <c r="KHC217" s="15"/>
      <c r="KHD217" s="15"/>
      <c r="KHE217" s="15"/>
      <c r="KHF217" s="15"/>
      <c r="KHG217" s="15"/>
      <c r="KHH217" s="15"/>
      <c r="KHI217" s="15"/>
      <c r="KHJ217" s="15"/>
      <c r="KHK217" s="15"/>
      <c r="KHL217" s="15"/>
      <c r="KHM217" s="15"/>
      <c r="KHN217" s="15"/>
      <c r="KHO217" s="15"/>
      <c r="KHP217" s="15"/>
      <c r="KHQ217" s="15"/>
      <c r="KHR217" s="15"/>
      <c r="KHS217" s="15"/>
      <c r="KHT217" s="15"/>
      <c r="KHU217" s="15"/>
      <c r="KHV217" s="15"/>
      <c r="KHW217" s="15"/>
      <c r="KHX217" s="15"/>
      <c r="KHY217" s="15"/>
      <c r="KHZ217" s="15"/>
      <c r="KIA217" s="15"/>
      <c r="KIB217" s="15"/>
      <c r="KIC217" s="15"/>
      <c r="KID217" s="15"/>
      <c r="KIE217" s="15"/>
      <c r="KIF217" s="15"/>
      <c r="KIG217" s="15"/>
      <c r="KIH217" s="15"/>
      <c r="KII217" s="15"/>
      <c r="KIJ217" s="15"/>
      <c r="KIK217" s="15"/>
      <c r="KIL217" s="15"/>
      <c r="KIM217" s="15"/>
      <c r="KIN217" s="15"/>
      <c r="KIO217" s="15"/>
      <c r="KIP217" s="15"/>
      <c r="KIQ217" s="15"/>
      <c r="KIR217" s="15"/>
      <c r="KIS217" s="15"/>
      <c r="KIT217" s="15"/>
      <c r="KIU217" s="15"/>
      <c r="KIV217" s="15"/>
      <c r="KIW217" s="15"/>
      <c r="KIX217" s="15"/>
      <c r="KIY217" s="15"/>
      <c r="KIZ217" s="15"/>
      <c r="KJA217" s="15"/>
      <c r="KJB217" s="15"/>
      <c r="KJC217" s="15"/>
      <c r="KJD217" s="15"/>
      <c r="KJE217" s="15"/>
      <c r="KJF217" s="15"/>
      <c r="KJG217" s="15"/>
      <c r="KJH217" s="15"/>
      <c r="KJI217" s="15"/>
      <c r="KJJ217" s="15"/>
      <c r="KJK217" s="15"/>
      <c r="KJL217" s="15"/>
      <c r="KJM217" s="15"/>
      <c r="KJN217" s="15"/>
      <c r="KJO217" s="15"/>
      <c r="KJP217" s="15"/>
      <c r="KJQ217" s="15"/>
      <c r="KJR217" s="15"/>
      <c r="KJS217" s="15"/>
      <c r="KJT217" s="15"/>
      <c r="KJU217" s="15"/>
      <c r="KJV217" s="15"/>
      <c r="KJW217" s="15"/>
      <c r="KJX217" s="15"/>
      <c r="KJY217" s="15"/>
      <c r="KJZ217" s="15"/>
      <c r="KKA217" s="15"/>
      <c r="KKB217" s="15"/>
      <c r="KKC217" s="15"/>
      <c r="KKD217" s="15"/>
      <c r="KKE217" s="15"/>
      <c r="KKF217" s="15"/>
      <c r="KKG217" s="15"/>
      <c r="KKH217" s="15"/>
      <c r="KKI217" s="15"/>
      <c r="KKJ217" s="15"/>
      <c r="KKK217" s="15"/>
      <c r="KKL217" s="15"/>
      <c r="KKM217" s="15"/>
      <c r="KKN217" s="15"/>
      <c r="KKO217" s="15"/>
      <c r="KKP217" s="15"/>
      <c r="KKQ217" s="15"/>
      <c r="KKR217" s="15"/>
      <c r="KKS217" s="15"/>
      <c r="KKT217" s="15"/>
      <c r="KKU217" s="15"/>
      <c r="KKV217" s="15"/>
      <c r="KKW217" s="15"/>
      <c r="KKX217" s="15"/>
      <c r="KKY217" s="15"/>
      <c r="KKZ217" s="15"/>
      <c r="KLA217" s="15"/>
      <c r="KLB217" s="15"/>
      <c r="KLC217" s="15"/>
      <c r="KLD217" s="15"/>
      <c r="KLE217" s="15"/>
      <c r="KLF217" s="15"/>
      <c r="KLG217" s="15"/>
      <c r="KLH217" s="15"/>
      <c r="KLI217" s="15"/>
      <c r="KLJ217" s="15"/>
      <c r="KLK217" s="15"/>
      <c r="KLL217" s="15"/>
      <c r="KLM217" s="15"/>
      <c r="KLN217" s="15"/>
      <c r="KLO217" s="15"/>
      <c r="KLP217" s="15"/>
      <c r="KLQ217" s="15"/>
      <c r="KLR217" s="15"/>
      <c r="KLS217" s="15"/>
      <c r="KLT217" s="15"/>
      <c r="KLU217" s="15"/>
      <c r="KLV217" s="15"/>
      <c r="KLW217" s="15"/>
      <c r="KLX217" s="15"/>
      <c r="KLY217" s="15"/>
      <c r="KLZ217" s="15"/>
      <c r="KMA217" s="15"/>
      <c r="KMB217" s="15"/>
      <c r="KMC217" s="15"/>
      <c r="KMD217" s="15"/>
      <c r="KME217" s="15"/>
      <c r="KMF217" s="15"/>
      <c r="KMG217" s="15"/>
      <c r="KMH217" s="15"/>
      <c r="KMI217" s="15"/>
      <c r="KMJ217" s="15"/>
      <c r="KMK217" s="15"/>
      <c r="KML217" s="15"/>
      <c r="KMM217" s="15"/>
      <c r="KMN217" s="15"/>
      <c r="KMO217" s="15"/>
      <c r="KMP217" s="15"/>
      <c r="KMQ217" s="15"/>
      <c r="KMR217" s="15"/>
      <c r="KMS217" s="15"/>
      <c r="KMT217" s="15"/>
      <c r="KMU217" s="15"/>
      <c r="KMV217" s="15"/>
      <c r="KMW217" s="15"/>
      <c r="KMX217" s="15"/>
      <c r="KMY217" s="15"/>
      <c r="KMZ217" s="15"/>
      <c r="KNA217" s="15"/>
      <c r="KNB217" s="15"/>
      <c r="KNC217" s="15"/>
      <c r="KND217" s="15"/>
      <c r="KNE217" s="15"/>
      <c r="KNF217" s="15"/>
      <c r="KNG217" s="15"/>
      <c r="KNH217" s="15"/>
      <c r="KNI217" s="15"/>
      <c r="KNJ217" s="15"/>
      <c r="KNK217" s="15"/>
      <c r="KNL217" s="15"/>
      <c r="KNM217" s="15"/>
      <c r="KNN217" s="15"/>
      <c r="KNO217" s="15"/>
      <c r="KNP217" s="15"/>
      <c r="KNQ217" s="15"/>
      <c r="KNR217" s="15"/>
      <c r="KNS217" s="15"/>
      <c r="KNT217" s="15"/>
      <c r="KNU217" s="15"/>
      <c r="KNV217" s="15"/>
      <c r="KNW217" s="15"/>
      <c r="KNX217" s="15"/>
      <c r="KNY217" s="15"/>
      <c r="KNZ217" s="15"/>
      <c r="KOA217" s="15"/>
      <c r="KOB217" s="15"/>
      <c r="KOC217" s="15"/>
      <c r="KOD217" s="15"/>
      <c r="KOE217" s="15"/>
      <c r="KOF217" s="15"/>
      <c r="KOG217" s="15"/>
      <c r="KOH217" s="15"/>
      <c r="KOI217" s="15"/>
      <c r="KOJ217" s="15"/>
      <c r="KOK217" s="15"/>
      <c r="KOL217" s="15"/>
      <c r="KOM217" s="15"/>
      <c r="KON217" s="15"/>
      <c r="KOO217" s="15"/>
      <c r="KOP217" s="15"/>
      <c r="KOQ217" s="15"/>
      <c r="KOR217" s="15"/>
      <c r="KOS217" s="15"/>
      <c r="KOT217" s="15"/>
      <c r="KOU217" s="15"/>
      <c r="KOV217" s="15"/>
      <c r="KOW217" s="15"/>
      <c r="KOX217" s="15"/>
      <c r="KOY217" s="15"/>
      <c r="KOZ217" s="15"/>
      <c r="KPA217" s="15"/>
      <c r="KPB217" s="15"/>
      <c r="KPC217" s="15"/>
      <c r="KPD217" s="15"/>
      <c r="KPE217" s="15"/>
      <c r="KPF217" s="15"/>
      <c r="KPG217" s="15"/>
      <c r="KPH217" s="15"/>
      <c r="KPI217" s="15"/>
      <c r="KPJ217" s="15"/>
      <c r="KPK217" s="15"/>
      <c r="KPL217" s="15"/>
      <c r="KPM217" s="15"/>
      <c r="KPN217" s="15"/>
      <c r="KPO217" s="15"/>
      <c r="KPP217" s="15"/>
      <c r="KPQ217" s="15"/>
      <c r="KPR217" s="15"/>
      <c r="KPS217" s="15"/>
      <c r="KPT217" s="15"/>
      <c r="KPU217" s="15"/>
      <c r="KPV217" s="15"/>
      <c r="KPW217" s="15"/>
      <c r="KPX217" s="15"/>
      <c r="KPY217" s="15"/>
      <c r="KPZ217" s="15"/>
      <c r="KQA217" s="15"/>
      <c r="KQB217" s="15"/>
      <c r="KQC217" s="15"/>
      <c r="KQD217" s="15"/>
      <c r="KQE217" s="15"/>
      <c r="KQF217" s="15"/>
      <c r="KQG217" s="15"/>
      <c r="KQH217" s="15"/>
      <c r="KQI217" s="15"/>
      <c r="KQJ217" s="15"/>
      <c r="KQK217" s="15"/>
      <c r="KQL217" s="15"/>
      <c r="KQM217" s="15"/>
      <c r="KQN217" s="15"/>
      <c r="KQO217" s="15"/>
      <c r="KQP217" s="15"/>
      <c r="KQQ217" s="15"/>
      <c r="KQR217" s="15"/>
      <c r="KQS217" s="15"/>
      <c r="KQT217" s="15"/>
      <c r="KQU217" s="15"/>
      <c r="KQV217" s="15"/>
      <c r="KQW217" s="15"/>
      <c r="KQX217" s="15"/>
      <c r="KQY217" s="15"/>
      <c r="KQZ217" s="15"/>
      <c r="KRA217" s="15"/>
      <c r="KRB217" s="15"/>
      <c r="KRC217" s="15"/>
      <c r="KRD217" s="15"/>
      <c r="KRE217" s="15"/>
      <c r="KRF217" s="15"/>
      <c r="KRG217" s="15"/>
      <c r="KRH217" s="15"/>
      <c r="KRI217" s="15"/>
      <c r="KRJ217" s="15"/>
      <c r="KRK217" s="15"/>
      <c r="KRL217" s="15"/>
      <c r="KRM217" s="15"/>
      <c r="KRN217" s="15"/>
      <c r="KRO217" s="15"/>
      <c r="KRP217" s="15"/>
      <c r="KRQ217" s="15"/>
      <c r="KRR217" s="15"/>
      <c r="KRS217" s="15"/>
      <c r="KRT217" s="15"/>
      <c r="KRU217" s="15"/>
      <c r="KRV217" s="15"/>
      <c r="KRW217" s="15"/>
      <c r="KRX217" s="15"/>
      <c r="KRY217" s="15"/>
      <c r="KRZ217" s="15"/>
      <c r="KSA217" s="15"/>
      <c r="KSB217" s="15"/>
      <c r="KSC217" s="15"/>
      <c r="KSD217" s="15"/>
      <c r="KSE217" s="15"/>
      <c r="KSF217" s="15"/>
      <c r="KSG217" s="15"/>
      <c r="KSH217" s="15"/>
      <c r="KSI217" s="15"/>
      <c r="KSJ217" s="15"/>
      <c r="KSK217" s="15"/>
      <c r="KSL217" s="15"/>
      <c r="KSM217" s="15"/>
      <c r="KSN217" s="15"/>
      <c r="KSO217" s="15"/>
      <c r="KSP217" s="15"/>
      <c r="KSQ217" s="15"/>
      <c r="KSR217" s="15"/>
      <c r="KSS217" s="15"/>
      <c r="KST217" s="15"/>
      <c r="KSU217" s="15"/>
      <c r="KSV217" s="15"/>
      <c r="KSW217" s="15"/>
      <c r="KSX217" s="15"/>
      <c r="KSY217" s="15"/>
      <c r="KSZ217" s="15"/>
      <c r="KTA217" s="15"/>
      <c r="KTB217" s="15"/>
      <c r="KTC217" s="15"/>
      <c r="KTD217" s="15"/>
      <c r="KTE217" s="15"/>
      <c r="KTF217" s="15"/>
      <c r="KTG217" s="15"/>
      <c r="KTH217" s="15"/>
      <c r="KTI217" s="15"/>
      <c r="KTJ217" s="15"/>
      <c r="KTK217" s="15"/>
      <c r="KTL217" s="15"/>
      <c r="KTM217" s="15"/>
      <c r="KTN217" s="15"/>
      <c r="KTO217" s="15"/>
      <c r="KTP217" s="15"/>
      <c r="KTQ217" s="15"/>
      <c r="KTR217" s="15"/>
      <c r="KTS217" s="15"/>
      <c r="KTT217" s="15"/>
      <c r="KTU217" s="15"/>
      <c r="KTV217" s="15"/>
      <c r="KTW217" s="15"/>
      <c r="KTX217" s="15"/>
      <c r="KTY217" s="15"/>
      <c r="KTZ217" s="15"/>
      <c r="KUA217" s="15"/>
      <c r="KUB217" s="15"/>
      <c r="KUC217" s="15"/>
      <c r="KUD217" s="15"/>
      <c r="KUE217" s="15"/>
      <c r="KUF217" s="15"/>
      <c r="KUG217" s="15"/>
      <c r="KUH217" s="15"/>
      <c r="KUI217" s="15"/>
      <c r="KUJ217" s="15"/>
      <c r="KUK217" s="15"/>
      <c r="KUL217" s="15"/>
      <c r="KUM217" s="15"/>
      <c r="KUN217" s="15"/>
      <c r="KUO217" s="15"/>
      <c r="KUP217" s="15"/>
      <c r="KUQ217" s="15"/>
      <c r="KUR217" s="15"/>
      <c r="KUS217" s="15"/>
      <c r="KUT217" s="15"/>
      <c r="KUU217" s="15"/>
      <c r="KUV217" s="15"/>
      <c r="KUW217" s="15"/>
      <c r="KUX217" s="15"/>
      <c r="KUY217" s="15"/>
      <c r="KUZ217" s="15"/>
      <c r="KVA217" s="15"/>
      <c r="KVB217" s="15"/>
      <c r="KVC217" s="15"/>
      <c r="KVD217" s="15"/>
      <c r="KVE217" s="15"/>
      <c r="KVF217" s="15"/>
      <c r="KVG217" s="15"/>
      <c r="KVH217" s="15"/>
      <c r="KVI217" s="15"/>
      <c r="KVJ217" s="15"/>
      <c r="KVK217" s="15"/>
      <c r="KVL217" s="15"/>
      <c r="KVM217" s="15"/>
      <c r="KVN217" s="15"/>
      <c r="KVO217" s="15"/>
      <c r="KVP217" s="15"/>
      <c r="KVQ217" s="15"/>
      <c r="KVR217" s="15"/>
      <c r="KVS217" s="15"/>
      <c r="KVT217" s="15"/>
      <c r="KVU217" s="15"/>
      <c r="KVV217" s="15"/>
      <c r="KVW217" s="15"/>
      <c r="KVX217" s="15"/>
      <c r="KVY217" s="15"/>
      <c r="KVZ217" s="15"/>
      <c r="KWA217" s="15"/>
      <c r="KWB217" s="15"/>
      <c r="KWC217" s="15"/>
      <c r="KWD217" s="15"/>
      <c r="KWE217" s="15"/>
      <c r="KWF217" s="15"/>
      <c r="KWG217" s="15"/>
      <c r="KWH217" s="15"/>
      <c r="KWI217" s="15"/>
      <c r="KWJ217" s="15"/>
      <c r="KWK217" s="15"/>
      <c r="KWL217" s="15"/>
      <c r="KWM217" s="15"/>
      <c r="KWN217" s="15"/>
      <c r="KWO217" s="15"/>
      <c r="KWP217" s="15"/>
      <c r="KWQ217" s="15"/>
      <c r="KWR217" s="15"/>
      <c r="KWS217" s="15"/>
      <c r="KWT217" s="15"/>
      <c r="KWU217" s="15"/>
      <c r="KWV217" s="15"/>
      <c r="KWW217" s="15"/>
      <c r="KWX217" s="15"/>
      <c r="KWY217" s="15"/>
      <c r="KWZ217" s="15"/>
      <c r="KXA217" s="15"/>
      <c r="KXB217" s="15"/>
      <c r="KXC217" s="15"/>
      <c r="KXD217" s="15"/>
      <c r="KXE217" s="15"/>
      <c r="KXF217" s="15"/>
      <c r="KXG217" s="15"/>
      <c r="KXH217" s="15"/>
      <c r="KXI217" s="15"/>
      <c r="KXJ217" s="15"/>
      <c r="KXK217" s="15"/>
      <c r="KXL217" s="15"/>
      <c r="KXM217" s="15"/>
      <c r="KXN217" s="15"/>
      <c r="KXO217" s="15"/>
      <c r="KXP217" s="15"/>
      <c r="KXQ217" s="15"/>
      <c r="KXR217" s="15"/>
      <c r="KXS217" s="15"/>
      <c r="KXT217" s="15"/>
      <c r="KXU217" s="15"/>
      <c r="KXV217" s="15"/>
      <c r="KXW217" s="15"/>
      <c r="KXX217" s="15"/>
      <c r="KXY217" s="15"/>
      <c r="KXZ217" s="15"/>
      <c r="KYA217" s="15"/>
      <c r="KYB217" s="15"/>
      <c r="KYC217" s="15"/>
      <c r="KYD217" s="15"/>
      <c r="KYE217" s="15"/>
      <c r="KYF217" s="15"/>
      <c r="KYG217" s="15"/>
      <c r="KYH217" s="15"/>
      <c r="KYI217" s="15"/>
      <c r="KYJ217" s="15"/>
      <c r="KYK217" s="15"/>
      <c r="KYL217" s="15"/>
      <c r="KYM217" s="15"/>
      <c r="KYN217" s="15"/>
      <c r="KYO217" s="15"/>
      <c r="KYP217" s="15"/>
      <c r="KYQ217" s="15"/>
      <c r="KYR217" s="15"/>
      <c r="KYS217" s="15"/>
      <c r="KYT217" s="15"/>
      <c r="KYU217" s="15"/>
      <c r="KYV217" s="15"/>
      <c r="KYW217" s="15"/>
      <c r="KYX217" s="15"/>
      <c r="KYY217" s="15"/>
      <c r="KYZ217" s="15"/>
      <c r="KZA217" s="15"/>
      <c r="KZB217" s="15"/>
      <c r="KZC217" s="15"/>
      <c r="KZD217" s="15"/>
      <c r="KZE217" s="15"/>
      <c r="KZF217" s="15"/>
      <c r="KZG217" s="15"/>
      <c r="KZH217" s="15"/>
      <c r="KZI217" s="15"/>
      <c r="KZJ217" s="15"/>
      <c r="KZK217" s="15"/>
      <c r="KZL217" s="15"/>
      <c r="KZM217" s="15"/>
      <c r="KZN217" s="15"/>
      <c r="KZO217" s="15"/>
      <c r="KZP217" s="15"/>
      <c r="KZQ217" s="15"/>
      <c r="KZR217" s="15"/>
      <c r="KZS217" s="15"/>
      <c r="KZT217" s="15"/>
      <c r="KZU217" s="15"/>
      <c r="KZV217" s="15"/>
      <c r="KZW217" s="15"/>
      <c r="KZX217" s="15"/>
      <c r="KZY217" s="15"/>
      <c r="KZZ217" s="15"/>
      <c r="LAA217" s="15"/>
      <c r="LAB217" s="15"/>
      <c r="LAC217" s="15"/>
      <c r="LAD217" s="15"/>
      <c r="LAE217" s="15"/>
      <c r="LAF217" s="15"/>
      <c r="LAG217" s="15"/>
      <c r="LAH217" s="15"/>
      <c r="LAI217" s="15"/>
      <c r="LAJ217" s="15"/>
      <c r="LAK217" s="15"/>
      <c r="LAL217" s="15"/>
      <c r="LAM217" s="15"/>
      <c r="LAN217" s="15"/>
      <c r="LAO217" s="15"/>
      <c r="LAP217" s="15"/>
      <c r="LAQ217" s="15"/>
      <c r="LAR217" s="15"/>
      <c r="LAS217" s="15"/>
      <c r="LAT217" s="15"/>
      <c r="LAU217" s="15"/>
      <c r="LAV217" s="15"/>
      <c r="LAW217" s="15"/>
      <c r="LAX217" s="15"/>
      <c r="LAY217" s="15"/>
      <c r="LAZ217" s="15"/>
      <c r="LBA217" s="15"/>
      <c r="LBB217" s="15"/>
      <c r="LBC217" s="15"/>
      <c r="LBD217" s="15"/>
      <c r="LBE217" s="15"/>
      <c r="LBF217" s="15"/>
      <c r="LBG217" s="15"/>
      <c r="LBH217" s="15"/>
      <c r="LBI217" s="15"/>
      <c r="LBJ217" s="15"/>
      <c r="LBK217" s="15"/>
      <c r="LBL217" s="15"/>
      <c r="LBM217" s="15"/>
      <c r="LBN217" s="15"/>
      <c r="LBO217" s="15"/>
      <c r="LBP217" s="15"/>
      <c r="LBQ217" s="15"/>
      <c r="LBR217" s="15"/>
      <c r="LBS217" s="15"/>
      <c r="LBT217" s="15"/>
      <c r="LBU217" s="15"/>
      <c r="LBV217" s="15"/>
      <c r="LBW217" s="15"/>
      <c r="LBX217" s="15"/>
      <c r="LBY217" s="15"/>
      <c r="LBZ217" s="15"/>
      <c r="LCA217" s="15"/>
      <c r="LCB217" s="15"/>
      <c r="LCC217" s="15"/>
      <c r="LCD217" s="15"/>
      <c r="LCE217" s="15"/>
      <c r="LCF217" s="15"/>
      <c r="LCG217" s="15"/>
      <c r="LCH217" s="15"/>
      <c r="LCI217" s="15"/>
      <c r="LCJ217" s="15"/>
      <c r="LCK217" s="15"/>
      <c r="LCL217" s="15"/>
      <c r="LCM217" s="15"/>
      <c r="LCN217" s="15"/>
      <c r="LCO217" s="15"/>
      <c r="LCP217" s="15"/>
      <c r="LCQ217" s="15"/>
      <c r="LCR217" s="15"/>
      <c r="LCS217" s="15"/>
      <c r="LCT217" s="15"/>
      <c r="LCU217" s="15"/>
      <c r="LCV217" s="15"/>
      <c r="LCW217" s="15"/>
      <c r="LCX217" s="15"/>
      <c r="LCY217" s="15"/>
      <c r="LCZ217" s="15"/>
      <c r="LDA217" s="15"/>
      <c r="LDB217" s="15"/>
      <c r="LDC217" s="15"/>
      <c r="LDD217" s="15"/>
      <c r="LDE217" s="15"/>
      <c r="LDF217" s="15"/>
      <c r="LDG217" s="15"/>
      <c r="LDH217" s="15"/>
      <c r="LDI217" s="15"/>
      <c r="LDJ217" s="15"/>
      <c r="LDK217" s="15"/>
      <c r="LDL217" s="15"/>
      <c r="LDM217" s="15"/>
      <c r="LDN217" s="15"/>
      <c r="LDO217" s="15"/>
      <c r="LDP217" s="15"/>
      <c r="LDQ217" s="15"/>
      <c r="LDR217" s="15"/>
      <c r="LDS217" s="15"/>
      <c r="LDT217" s="15"/>
      <c r="LDU217" s="15"/>
      <c r="LDV217" s="15"/>
      <c r="LDW217" s="15"/>
      <c r="LDX217" s="15"/>
      <c r="LDY217" s="15"/>
      <c r="LDZ217" s="15"/>
      <c r="LEA217" s="15"/>
      <c r="LEB217" s="15"/>
      <c r="LEC217" s="15"/>
      <c r="LED217" s="15"/>
      <c r="LEE217" s="15"/>
      <c r="LEF217" s="15"/>
      <c r="LEG217" s="15"/>
      <c r="LEH217" s="15"/>
      <c r="LEI217" s="15"/>
      <c r="LEJ217" s="15"/>
      <c r="LEK217" s="15"/>
      <c r="LEL217" s="15"/>
      <c r="LEM217" s="15"/>
      <c r="LEN217" s="15"/>
      <c r="LEO217" s="15"/>
      <c r="LEP217" s="15"/>
      <c r="LEQ217" s="15"/>
      <c r="LER217" s="15"/>
      <c r="LES217" s="15"/>
      <c r="LET217" s="15"/>
      <c r="LEU217" s="15"/>
      <c r="LEV217" s="15"/>
      <c r="LEW217" s="15"/>
      <c r="LEX217" s="15"/>
      <c r="LEY217" s="15"/>
      <c r="LEZ217" s="15"/>
      <c r="LFA217" s="15"/>
      <c r="LFB217" s="15"/>
      <c r="LFC217" s="15"/>
      <c r="LFD217" s="15"/>
      <c r="LFE217" s="15"/>
      <c r="LFF217" s="15"/>
      <c r="LFG217" s="15"/>
      <c r="LFH217" s="15"/>
      <c r="LFI217" s="15"/>
      <c r="LFJ217" s="15"/>
      <c r="LFK217" s="15"/>
      <c r="LFL217" s="15"/>
      <c r="LFM217" s="15"/>
      <c r="LFN217" s="15"/>
      <c r="LFO217" s="15"/>
      <c r="LFP217" s="15"/>
      <c r="LFQ217" s="15"/>
      <c r="LFR217" s="15"/>
      <c r="LFS217" s="15"/>
      <c r="LFT217" s="15"/>
      <c r="LFU217" s="15"/>
      <c r="LFV217" s="15"/>
      <c r="LFW217" s="15"/>
      <c r="LFX217" s="15"/>
      <c r="LFY217" s="15"/>
      <c r="LFZ217" s="15"/>
      <c r="LGA217" s="15"/>
      <c r="LGB217" s="15"/>
      <c r="LGC217" s="15"/>
      <c r="LGD217" s="15"/>
      <c r="LGE217" s="15"/>
      <c r="LGF217" s="15"/>
      <c r="LGG217" s="15"/>
      <c r="LGH217" s="15"/>
      <c r="LGI217" s="15"/>
      <c r="LGJ217" s="15"/>
      <c r="LGK217" s="15"/>
      <c r="LGL217" s="15"/>
      <c r="LGM217" s="15"/>
      <c r="LGN217" s="15"/>
      <c r="LGO217" s="15"/>
      <c r="LGP217" s="15"/>
      <c r="LGQ217" s="15"/>
      <c r="LGR217" s="15"/>
      <c r="LGS217" s="15"/>
      <c r="LGT217" s="15"/>
      <c r="LGU217" s="15"/>
      <c r="LGV217" s="15"/>
      <c r="LGW217" s="15"/>
      <c r="LGX217" s="15"/>
      <c r="LGY217" s="15"/>
      <c r="LGZ217" s="15"/>
      <c r="LHA217" s="15"/>
      <c r="LHB217" s="15"/>
      <c r="LHC217" s="15"/>
      <c r="LHD217" s="15"/>
      <c r="LHE217" s="15"/>
      <c r="LHF217" s="15"/>
      <c r="LHG217" s="15"/>
      <c r="LHH217" s="15"/>
      <c r="LHI217" s="15"/>
      <c r="LHJ217" s="15"/>
      <c r="LHK217" s="15"/>
      <c r="LHL217" s="15"/>
      <c r="LHM217" s="15"/>
      <c r="LHN217" s="15"/>
      <c r="LHO217" s="15"/>
      <c r="LHP217" s="15"/>
      <c r="LHQ217" s="15"/>
      <c r="LHR217" s="15"/>
      <c r="LHS217" s="15"/>
      <c r="LHT217" s="15"/>
      <c r="LHU217" s="15"/>
      <c r="LHV217" s="15"/>
      <c r="LHW217" s="15"/>
      <c r="LHX217" s="15"/>
      <c r="LHY217" s="15"/>
      <c r="LHZ217" s="15"/>
      <c r="LIA217" s="15"/>
      <c r="LIB217" s="15"/>
      <c r="LIC217" s="15"/>
      <c r="LID217" s="15"/>
      <c r="LIE217" s="15"/>
      <c r="LIF217" s="15"/>
      <c r="LIG217" s="15"/>
      <c r="LIH217" s="15"/>
      <c r="LII217" s="15"/>
      <c r="LIJ217" s="15"/>
      <c r="LIK217" s="15"/>
      <c r="LIL217" s="15"/>
      <c r="LIM217" s="15"/>
      <c r="LIN217" s="15"/>
      <c r="LIO217" s="15"/>
      <c r="LIP217" s="15"/>
      <c r="LIQ217" s="15"/>
      <c r="LIR217" s="15"/>
      <c r="LIS217" s="15"/>
      <c r="LIT217" s="15"/>
      <c r="LIU217" s="15"/>
      <c r="LIV217" s="15"/>
      <c r="LIW217" s="15"/>
      <c r="LIX217" s="15"/>
      <c r="LIY217" s="15"/>
      <c r="LIZ217" s="15"/>
      <c r="LJA217" s="15"/>
      <c r="LJB217" s="15"/>
      <c r="LJC217" s="15"/>
      <c r="LJD217" s="15"/>
      <c r="LJE217" s="15"/>
      <c r="LJF217" s="15"/>
      <c r="LJG217" s="15"/>
      <c r="LJH217" s="15"/>
      <c r="LJI217" s="15"/>
      <c r="LJJ217" s="15"/>
      <c r="LJK217" s="15"/>
      <c r="LJL217" s="15"/>
      <c r="LJM217" s="15"/>
      <c r="LJN217" s="15"/>
      <c r="LJO217" s="15"/>
      <c r="LJP217" s="15"/>
      <c r="LJQ217" s="15"/>
      <c r="LJR217" s="15"/>
      <c r="LJS217" s="15"/>
      <c r="LJT217" s="15"/>
      <c r="LJU217" s="15"/>
      <c r="LJV217" s="15"/>
      <c r="LJW217" s="15"/>
      <c r="LJX217" s="15"/>
      <c r="LJY217" s="15"/>
      <c r="LJZ217" s="15"/>
      <c r="LKA217" s="15"/>
      <c r="LKB217" s="15"/>
      <c r="LKC217" s="15"/>
      <c r="LKD217" s="15"/>
      <c r="LKE217" s="15"/>
      <c r="LKF217" s="15"/>
      <c r="LKG217" s="15"/>
      <c r="LKH217" s="15"/>
      <c r="LKI217" s="15"/>
      <c r="LKJ217" s="15"/>
      <c r="LKK217" s="15"/>
      <c r="LKL217" s="15"/>
      <c r="LKM217" s="15"/>
      <c r="LKN217" s="15"/>
      <c r="LKO217" s="15"/>
      <c r="LKP217" s="15"/>
      <c r="LKQ217" s="15"/>
      <c r="LKR217" s="15"/>
      <c r="LKS217" s="15"/>
      <c r="LKT217" s="15"/>
      <c r="LKU217" s="15"/>
      <c r="LKV217" s="15"/>
      <c r="LKW217" s="15"/>
      <c r="LKX217" s="15"/>
      <c r="LKY217" s="15"/>
      <c r="LKZ217" s="15"/>
      <c r="LLA217" s="15"/>
      <c r="LLB217" s="15"/>
      <c r="LLC217" s="15"/>
      <c r="LLD217" s="15"/>
      <c r="LLE217" s="15"/>
      <c r="LLF217" s="15"/>
      <c r="LLG217" s="15"/>
      <c r="LLH217" s="15"/>
      <c r="LLI217" s="15"/>
      <c r="LLJ217" s="15"/>
      <c r="LLK217" s="15"/>
      <c r="LLL217" s="15"/>
      <c r="LLM217" s="15"/>
      <c r="LLN217" s="15"/>
      <c r="LLO217" s="15"/>
      <c r="LLP217" s="15"/>
      <c r="LLQ217" s="15"/>
      <c r="LLR217" s="15"/>
      <c r="LLS217" s="15"/>
      <c r="LLT217" s="15"/>
      <c r="LLU217" s="15"/>
      <c r="LLV217" s="15"/>
      <c r="LLW217" s="15"/>
      <c r="LLX217" s="15"/>
      <c r="LLY217" s="15"/>
      <c r="LLZ217" s="15"/>
      <c r="LMA217" s="15"/>
      <c r="LMB217" s="15"/>
      <c r="LMC217" s="15"/>
      <c r="LMD217" s="15"/>
      <c r="LME217" s="15"/>
      <c r="LMF217" s="15"/>
      <c r="LMG217" s="15"/>
      <c r="LMH217" s="15"/>
      <c r="LMI217" s="15"/>
      <c r="LMJ217" s="15"/>
      <c r="LMK217" s="15"/>
      <c r="LML217" s="15"/>
      <c r="LMM217" s="15"/>
      <c r="LMN217" s="15"/>
      <c r="LMO217" s="15"/>
      <c r="LMP217" s="15"/>
      <c r="LMQ217" s="15"/>
      <c r="LMR217" s="15"/>
      <c r="LMS217" s="15"/>
      <c r="LMT217" s="15"/>
      <c r="LMU217" s="15"/>
      <c r="LMV217" s="15"/>
      <c r="LMW217" s="15"/>
      <c r="LMX217" s="15"/>
      <c r="LMY217" s="15"/>
      <c r="LMZ217" s="15"/>
      <c r="LNA217" s="15"/>
      <c r="LNB217" s="15"/>
      <c r="LNC217" s="15"/>
      <c r="LND217" s="15"/>
      <c r="LNE217" s="15"/>
      <c r="LNF217" s="15"/>
      <c r="LNG217" s="15"/>
      <c r="LNH217" s="15"/>
      <c r="LNI217" s="15"/>
      <c r="LNJ217" s="15"/>
      <c r="LNK217" s="15"/>
      <c r="LNL217" s="15"/>
      <c r="LNM217" s="15"/>
      <c r="LNN217" s="15"/>
      <c r="LNO217" s="15"/>
      <c r="LNP217" s="15"/>
      <c r="LNQ217" s="15"/>
      <c r="LNR217" s="15"/>
      <c r="LNS217" s="15"/>
      <c r="LNT217" s="15"/>
      <c r="LNU217" s="15"/>
      <c r="LNV217" s="15"/>
      <c r="LNW217" s="15"/>
      <c r="LNX217" s="15"/>
      <c r="LNY217" s="15"/>
      <c r="LNZ217" s="15"/>
      <c r="LOA217" s="15"/>
      <c r="LOB217" s="15"/>
      <c r="LOC217" s="15"/>
      <c r="LOD217" s="15"/>
      <c r="LOE217" s="15"/>
      <c r="LOF217" s="15"/>
      <c r="LOG217" s="15"/>
      <c r="LOH217" s="15"/>
      <c r="LOI217" s="15"/>
      <c r="LOJ217" s="15"/>
      <c r="LOK217" s="15"/>
      <c r="LOL217" s="15"/>
      <c r="LOM217" s="15"/>
      <c r="LON217" s="15"/>
      <c r="LOO217" s="15"/>
      <c r="LOP217" s="15"/>
      <c r="LOQ217" s="15"/>
      <c r="LOR217" s="15"/>
      <c r="LOS217" s="15"/>
      <c r="LOT217" s="15"/>
      <c r="LOU217" s="15"/>
      <c r="LOV217" s="15"/>
      <c r="LOW217" s="15"/>
      <c r="LOX217" s="15"/>
      <c r="LOY217" s="15"/>
      <c r="LOZ217" s="15"/>
      <c r="LPA217" s="15"/>
      <c r="LPB217" s="15"/>
      <c r="LPC217" s="15"/>
      <c r="LPD217" s="15"/>
      <c r="LPE217" s="15"/>
      <c r="LPF217" s="15"/>
      <c r="LPG217" s="15"/>
      <c r="LPH217" s="15"/>
      <c r="LPI217" s="15"/>
      <c r="LPJ217" s="15"/>
      <c r="LPK217" s="15"/>
      <c r="LPL217" s="15"/>
      <c r="LPM217" s="15"/>
      <c r="LPN217" s="15"/>
      <c r="LPO217" s="15"/>
      <c r="LPP217" s="15"/>
      <c r="LPQ217" s="15"/>
      <c r="LPR217" s="15"/>
      <c r="LPS217" s="15"/>
      <c r="LPT217" s="15"/>
      <c r="LPU217" s="15"/>
      <c r="LPV217" s="15"/>
      <c r="LPW217" s="15"/>
      <c r="LPX217" s="15"/>
      <c r="LPY217" s="15"/>
      <c r="LPZ217" s="15"/>
      <c r="LQA217" s="15"/>
      <c r="LQB217" s="15"/>
      <c r="LQC217" s="15"/>
      <c r="LQD217" s="15"/>
      <c r="LQE217" s="15"/>
      <c r="LQF217" s="15"/>
      <c r="LQG217" s="15"/>
      <c r="LQH217" s="15"/>
      <c r="LQI217" s="15"/>
      <c r="LQJ217" s="15"/>
      <c r="LQK217" s="15"/>
      <c r="LQL217" s="15"/>
      <c r="LQM217" s="15"/>
      <c r="LQN217" s="15"/>
      <c r="LQO217" s="15"/>
      <c r="LQP217" s="15"/>
      <c r="LQQ217" s="15"/>
      <c r="LQR217" s="15"/>
      <c r="LQS217" s="15"/>
      <c r="LQT217" s="15"/>
      <c r="LQU217" s="15"/>
      <c r="LQV217" s="15"/>
      <c r="LQW217" s="15"/>
      <c r="LQX217" s="15"/>
      <c r="LQY217" s="15"/>
      <c r="LQZ217" s="15"/>
      <c r="LRA217" s="15"/>
      <c r="LRB217" s="15"/>
      <c r="LRC217" s="15"/>
      <c r="LRD217" s="15"/>
      <c r="LRE217" s="15"/>
      <c r="LRF217" s="15"/>
      <c r="LRG217" s="15"/>
      <c r="LRH217" s="15"/>
      <c r="LRI217" s="15"/>
      <c r="LRJ217" s="15"/>
      <c r="LRK217" s="15"/>
      <c r="LRL217" s="15"/>
      <c r="LRM217" s="15"/>
      <c r="LRN217" s="15"/>
      <c r="LRO217" s="15"/>
      <c r="LRP217" s="15"/>
      <c r="LRQ217" s="15"/>
      <c r="LRR217" s="15"/>
      <c r="LRS217" s="15"/>
      <c r="LRT217" s="15"/>
      <c r="LRU217" s="15"/>
      <c r="LRV217" s="15"/>
      <c r="LRW217" s="15"/>
      <c r="LRX217" s="15"/>
      <c r="LRY217" s="15"/>
      <c r="LRZ217" s="15"/>
      <c r="LSA217" s="15"/>
      <c r="LSB217" s="15"/>
      <c r="LSC217" s="15"/>
      <c r="LSD217" s="15"/>
      <c r="LSE217" s="15"/>
      <c r="LSF217" s="15"/>
      <c r="LSG217" s="15"/>
      <c r="LSH217" s="15"/>
      <c r="LSI217" s="15"/>
      <c r="LSJ217" s="15"/>
      <c r="LSK217" s="15"/>
      <c r="LSL217" s="15"/>
      <c r="LSM217" s="15"/>
      <c r="LSN217" s="15"/>
      <c r="LSO217" s="15"/>
      <c r="LSP217" s="15"/>
      <c r="LSQ217" s="15"/>
      <c r="LSR217" s="15"/>
      <c r="LSS217" s="15"/>
      <c r="LST217" s="15"/>
      <c r="LSU217" s="15"/>
      <c r="LSV217" s="15"/>
      <c r="LSW217" s="15"/>
      <c r="LSX217" s="15"/>
      <c r="LSY217" s="15"/>
      <c r="LSZ217" s="15"/>
      <c r="LTA217" s="15"/>
      <c r="LTB217" s="15"/>
      <c r="LTC217" s="15"/>
      <c r="LTD217" s="15"/>
      <c r="LTE217" s="15"/>
      <c r="LTF217" s="15"/>
      <c r="LTG217" s="15"/>
      <c r="LTH217" s="15"/>
      <c r="LTI217" s="15"/>
      <c r="LTJ217" s="15"/>
      <c r="LTK217" s="15"/>
      <c r="LTL217" s="15"/>
      <c r="LTM217" s="15"/>
      <c r="LTN217" s="15"/>
      <c r="LTO217" s="15"/>
      <c r="LTP217" s="15"/>
      <c r="LTQ217" s="15"/>
      <c r="LTR217" s="15"/>
      <c r="LTS217" s="15"/>
      <c r="LTT217" s="15"/>
      <c r="LTU217" s="15"/>
      <c r="LTV217" s="15"/>
      <c r="LTW217" s="15"/>
      <c r="LTX217" s="15"/>
      <c r="LTY217" s="15"/>
      <c r="LTZ217" s="15"/>
      <c r="LUA217" s="15"/>
      <c r="LUB217" s="15"/>
      <c r="LUC217" s="15"/>
      <c r="LUD217" s="15"/>
      <c r="LUE217" s="15"/>
      <c r="LUF217" s="15"/>
      <c r="LUG217" s="15"/>
      <c r="LUH217" s="15"/>
      <c r="LUI217" s="15"/>
      <c r="LUJ217" s="15"/>
      <c r="LUK217" s="15"/>
      <c r="LUL217" s="15"/>
      <c r="LUM217" s="15"/>
      <c r="LUN217" s="15"/>
      <c r="LUO217" s="15"/>
      <c r="LUP217" s="15"/>
      <c r="LUQ217" s="15"/>
      <c r="LUR217" s="15"/>
      <c r="LUS217" s="15"/>
      <c r="LUT217" s="15"/>
      <c r="LUU217" s="15"/>
      <c r="LUV217" s="15"/>
      <c r="LUW217" s="15"/>
      <c r="LUX217" s="15"/>
      <c r="LUY217" s="15"/>
      <c r="LUZ217" s="15"/>
      <c r="LVA217" s="15"/>
      <c r="LVB217" s="15"/>
      <c r="LVC217" s="15"/>
      <c r="LVD217" s="15"/>
      <c r="LVE217" s="15"/>
      <c r="LVF217" s="15"/>
      <c r="LVG217" s="15"/>
      <c r="LVH217" s="15"/>
      <c r="LVI217" s="15"/>
      <c r="LVJ217" s="15"/>
      <c r="LVK217" s="15"/>
      <c r="LVL217" s="15"/>
      <c r="LVM217" s="15"/>
      <c r="LVN217" s="15"/>
      <c r="LVO217" s="15"/>
      <c r="LVP217" s="15"/>
      <c r="LVQ217" s="15"/>
      <c r="LVR217" s="15"/>
      <c r="LVS217" s="15"/>
      <c r="LVT217" s="15"/>
      <c r="LVU217" s="15"/>
      <c r="LVV217" s="15"/>
      <c r="LVW217" s="15"/>
      <c r="LVX217" s="15"/>
      <c r="LVY217" s="15"/>
      <c r="LVZ217" s="15"/>
      <c r="LWA217" s="15"/>
      <c r="LWB217" s="15"/>
      <c r="LWC217" s="15"/>
      <c r="LWD217" s="15"/>
      <c r="LWE217" s="15"/>
      <c r="LWF217" s="15"/>
      <c r="LWG217" s="15"/>
      <c r="LWH217" s="15"/>
      <c r="LWI217" s="15"/>
      <c r="LWJ217" s="15"/>
      <c r="LWK217" s="15"/>
      <c r="LWL217" s="15"/>
      <c r="LWM217" s="15"/>
      <c r="LWN217" s="15"/>
      <c r="LWO217" s="15"/>
      <c r="LWP217" s="15"/>
      <c r="LWQ217" s="15"/>
      <c r="LWR217" s="15"/>
      <c r="LWS217" s="15"/>
      <c r="LWT217" s="15"/>
      <c r="LWU217" s="15"/>
      <c r="LWV217" s="15"/>
      <c r="LWW217" s="15"/>
      <c r="LWX217" s="15"/>
      <c r="LWY217" s="15"/>
      <c r="LWZ217" s="15"/>
      <c r="LXA217" s="15"/>
      <c r="LXB217" s="15"/>
      <c r="LXC217" s="15"/>
      <c r="LXD217" s="15"/>
      <c r="LXE217" s="15"/>
      <c r="LXF217" s="15"/>
      <c r="LXG217" s="15"/>
      <c r="LXH217" s="15"/>
      <c r="LXI217" s="15"/>
      <c r="LXJ217" s="15"/>
      <c r="LXK217" s="15"/>
      <c r="LXL217" s="15"/>
      <c r="LXM217" s="15"/>
      <c r="LXN217" s="15"/>
      <c r="LXO217" s="15"/>
      <c r="LXP217" s="15"/>
      <c r="LXQ217" s="15"/>
      <c r="LXR217" s="15"/>
      <c r="LXS217" s="15"/>
      <c r="LXT217" s="15"/>
      <c r="LXU217" s="15"/>
      <c r="LXV217" s="15"/>
      <c r="LXW217" s="15"/>
      <c r="LXX217" s="15"/>
      <c r="LXY217" s="15"/>
      <c r="LXZ217" s="15"/>
      <c r="LYA217" s="15"/>
      <c r="LYB217" s="15"/>
      <c r="LYC217" s="15"/>
      <c r="LYD217" s="15"/>
      <c r="LYE217" s="15"/>
      <c r="LYF217" s="15"/>
      <c r="LYG217" s="15"/>
      <c r="LYH217" s="15"/>
      <c r="LYI217" s="15"/>
      <c r="LYJ217" s="15"/>
      <c r="LYK217" s="15"/>
      <c r="LYL217" s="15"/>
      <c r="LYM217" s="15"/>
      <c r="LYN217" s="15"/>
      <c r="LYO217" s="15"/>
      <c r="LYP217" s="15"/>
      <c r="LYQ217" s="15"/>
      <c r="LYR217" s="15"/>
      <c r="LYS217" s="15"/>
      <c r="LYT217" s="15"/>
      <c r="LYU217" s="15"/>
      <c r="LYV217" s="15"/>
      <c r="LYW217" s="15"/>
      <c r="LYX217" s="15"/>
      <c r="LYY217" s="15"/>
      <c r="LYZ217" s="15"/>
      <c r="LZA217" s="15"/>
      <c r="LZB217" s="15"/>
      <c r="LZC217" s="15"/>
      <c r="LZD217" s="15"/>
      <c r="LZE217" s="15"/>
      <c r="LZF217" s="15"/>
      <c r="LZG217" s="15"/>
      <c r="LZH217" s="15"/>
      <c r="LZI217" s="15"/>
      <c r="LZJ217" s="15"/>
      <c r="LZK217" s="15"/>
      <c r="LZL217" s="15"/>
      <c r="LZM217" s="15"/>
      <c r="LZN217" s="15"/>
      <c r="LZO217" s="15"/>
      <c r="LZP217" s="15"/>
      <c r="LZQ217" s="15"/>
      <c r="LZR217" s="15"/>
      <c r="LZS217" s="15"/>
      <c r="LZT217" s="15"/>
      <c r="LZU217" s="15"/>
      <c r="LZV217" s="15"/>
      <c r="LZW217" s="15"/>
      <c r="LZX217" s="15"/>
      <c r="LZY217" s="15"/>
      <c r="LZZ217" s="15"/>
      <c r="MAA217" s="15"/>
      <c r="MAB217" s="15"/>
      <c r="MAC217" s="15"/>
      <c r="MAD217" s="15"/>
      <c r="MAE217" s="15"/>
      <c r="MAF217" s="15"/>
      <c r="MAG217" s="15"/>
      <c r="MAH217" s="15"/>
      <c r="MAI217" s="15"/>
      <c r="MAJ217" s="15"/>
      <c r="MAK217" s="15"/>
      <c r="MAL217" s="15"/>
      <c r="MAM217" s="15"/>
      <c r="MAN217" s="15"/>
      <c r="MAO217" s="15"/>
      <c r="MAP217" s="15"/>
      <c r="MAQ217" s="15"/>
      <c r="MAR217" s="15"/>
      <c r="MAS217" s="15"/>
      <c r="MAT217" s="15"/>
      <c r="MAU217" s="15"/>
      <c r="MAV217" s="15"/>
      <c r="MAW217" s="15"/>
      <c r="MAX217" s="15"/>
      <c r="MAY217" s="15"/>
      <c r="MAZ217" s="15"/>
      <c r="MBA217" s="15"/>
      <c r="MBB217" s="15"/>
      <c r="MBC217" s="15"/>
      <c r="MBD217" s="15"/>
      <c r="MBE217" s="15"/>
      <c r="MBF217" s="15"/>
      <c r="MBG217" s="15"/>
      <c r="MBH217" s="15"/>
      <c r="MBI217" s="15"/>
      <c r="MBJ217" s="15"/>
      <c r="MBK217" s="15"/>
      <c r="MBL217" s="15"/>
      <c r="MBM217" s="15"/>
      <c r="MBN217" s="15"/>
      <c r="MBO217" s="15"/>
      <c r="MBP217" s="15"/>
      <c r="MBQ217" s="15"/>
      <c r="MBR217" s="15"/>
      <c r="MBS217" s="15"/>
      <c r="MBT217" s="15"/>
      <c r="MBU217" s="15"/>
      <c r="MBV217" s="15"/>
      <c r="MBW217" s="15"/>
      <c r="MBX217" s="15"/>
      <c r="MBY217" s="15"/>
      <c r="MBZ217" s="15"/>
      <c r="MCA217" s="15"/>
      <c r="MCB217" s="15"/>
      <c r="MCC217" s="15"/>
      <c r="MCD217" s="15"/>
      <c r="MCE217" s="15"/>
      <c r="MCF217" s="15"/>
      <c r="MCG217" s="15"/>
      <c r="MCH217" s="15"/>
      <c r="MCI217" s="15"/>
      <c r="MCJ217" s="15"/>
      <c r="MCK217" s="15"/>
      <c r="MCL217" s="15"/>
      <c r="MCM217" s="15"/>
      <c r="MCN217" s="15"/>
      <c r="MCO217" s="15"/>
      <c r="MCP217" s="15"/>
      <c r="MCQ217" s="15"/>
      <c r="MCR217" s="15"/>
      <c r="MCS217" s="15"/>
      <c r="MCT217" s="15"/>
      <c r="MCU217" s="15"/>
      <c r="MCV217" s="15"/>
      <c r="MCW217" s="15"/>
      <c r="MCX217" s="15"/>
      <c r="MCY217" s="15"/>
      <c r="MCZ217" s="15"/>
      <c r="MDA217" s="15"/>
      <c r="MDB217" s="15"/>
      <c r="MDC217" s="15"/>
      <c r="MDD217" s="15"/>
      <c r="MDE217" s="15"/>
      <c r="MDF217" s="15"/>
      <c r="MDG217" s="15"/>
      <c r="MDH217" s="15"/>
      <c r="MDI217" s="15"/>
      <c r="MDJ217" s="15"/>
      <c r="MDK217" s="15"/>
      <c r="MDL217" s="15"/>
      <c r="MDM217" s="15"/>
      <c r="MDN217" s="15"/>
      <c r="MDO217" s="15"/>
      <c r="MDP217" s="15"/>
      <c r="MDQ217" s="15"/>
      <c r="MDR217" s="15"/>
      <c r="MDS217" s="15"/>
      <c r="MDT217" s="15"/>
      <c r="MDU217" s="15"/>
      <c r="MDV217" s="15"/>
      <c r="MDW217" s="15"/>
      <c r="MDX217" s="15"/>
      <c r="MDY217" s="15"/>
      <c r="MDZ217" s="15"/>
      <c r="MEA217" s="15"/>
      <c r="MEB217" s="15"/>
      <c r="MEC217" s="15"/>
      <c r="MED217" s="15"/>
      <c r="MEE217" s="15"/>
      <c r="MEF217" s="15"/>
      <c r="MEG217" s="15"/>
      <c r="MEH217" s="15"/>
      <c r="MEI217" s="15"/>
      <c r="MEJ217" s="15"/>
      <c r="MEK217" s="15"/>
      <c r="MEL217" s="15"/>
      <c r="MEM217" s="15"/>
      <c r="MEN217" s="15"/>
      <c r="MEO217" s="15"/>
      <c r="MEP217" s="15"/>
      <c r="MEQ217" s="15"/>
      <c r="MER217" s="15"/>
      <c r="MES217" s="15"/>
      <c r="MET217" s="15"/>
      <c r="MEU217" s="15"/>
      <c r="MEV217" s="15"/>
      <c r="MEW217" s="15"/>
      <c r="MEX217" s="15"/>
      <c r="MEY217" s="15"/>
      <c r="MEZ217" s="15"/>
      <c r="MFA217" s="15"/>
      <c r="MFB217" s="15"/>
      <c r="MFC217" s="15"/>
      <c r="MFD217" s="15"/>
      <c r="MFE217" s="15"/>
      <c r="MFF217" s="15"/>
      <c r="MFG217" s="15"/>
      <c r="MFH217" s="15"/>
      <c r="MFI217" s="15"/>
      <c r="MFJ217" s="15"/>
      <c r="MFK217" s="15"/>
      <c r="MFL217" s="15"/>
      <c r="MFM217" s="15"/>
      <c r="MFN217" s="15"/>
      <c r="MFO217" s="15"/>
      <c r="MFP217" s="15"/>
      <c r="MFQ217" s="15"/>
      <c r="MFR217" s="15"/>
      <c r="MFS217" s="15"/>
      <c r="MFT217" s="15"/>
      <c r="MFU217" s="15"/>
      <c r="MFV217" s="15"/>
      <c r="MFW217" s="15"/>
      <c r="MFX217" s="15"/>
      <c r="MFY217" s="15"/>
      <c r="MFZ217" s="15"/>
      <c r="MGA217" s="15"/>
      <c r="MGB217" s="15"/>
      <c r="MGC217" s="15"/>
      <c r="MGD217" s="15"/>
      <c r="MGE217" s="15"/>
      <c r="MGF217" s="15"/>
      <c r="MGG217" s="15"/>
      <c r="MGH217" s="15"/>
      <c r="MGI217" s="15"/>
      <c r="MGJ217" s="15"/>
      <c r="MGK217" s="15"/>
      <c r="MGL217" s="15"/>
      <c r="MGM217" s="15"/>
      <c r="MGN217" s="15"/>
      <c r="MGO217" s="15"/>
      <c r="MGP217" s="15"/>
      <c r="MGQ217" s="15"/>
      <c r="MGR217" s="15"/>
      <c r="MGS217" s="15"/>
      <c r="MGT217" s="15"/>
      <c r="MGU217" s="15"/>
      <c r="MGV217" s="15"/>
      <c r="MGW217" s="15"/>
      <c r="MGX217" s="15"/>
      <c r="MGY217" s="15"/>
      <c r="MGZ217" s="15"/>
      <c r="MHA217" s="15"/>
      <c r="MHB217" s="15"/>
      <c r="MHC217" s="15"/>
      <c r="MHD217" s="15"/>
      <c r="MHE217" s="15"/>
      <c r="MHF217" s="15"/>
      <c r="MHG217" s="15"/>
      <c r="MHH217" s="15"/>
      <c r="MHI217" s="15"/>
      <c r="MHJ217" s="15"/>
      <c r="MHK217" s="15"/>
      <c r="MHL217" s="15"/>
      <c r="MHM217" s="15"/>
      <c r="MHN217" s="15"/>
      <c r="MHO217" s="15"/>
      <c r="MHP217" s="15"/>
      <c r="MHQ217" s="15"/>
      <c r="MHR217" s="15"/>
      <c r="MHS217" s="15"/>
      <c r="MHT217" s="15"/>
      <c r="MHU217" s="15"/>
      <c r="MHV217" s="15"/>
      <c r="MHW217" s="15"/>
      <c r="MHX217" s="15"/>
      <c r="MHY217" s="15"/>
      <c r="MHZ217" s="15"/>
      <c r="MIA217" s="15"/>
      <c r="MIB217" s="15"/>
      <c r="MIC217" s="15"/>
      <c r="MID217" s="15"/>
      <c r="MIE217" s="15"/>
      <c r="MIF217" s="15"/>
      <c r="MIG217" s="15"/>
      <c r="MIH217" s="15"/>
      <c r="MII217" s="15"/>
      <c r="MIJ217" s="15"/>
      <c r="MIK217" s="15"/>
      <c r="MIL217" s="15"/>
      <c r="MIM217" s="15"/>
      <c r="MIN217" s="15"/>
      <c r="MIO217" s="15"/>
      <c r="MIP217" s="15"/>
      <c r="MIQ217" s="15"/>
      <c r="MIR217" s="15"/>
      <c r="MIS217" s="15"/>
      <c r="MIT217" s="15"/>
      <c r="MIU217" s="15"/>
      <c r="MIV217" s="15"/>
      <c r="MIW217" s="15"/>
      <c r="MIX217" s="15"/>
      <c r="MIY217" s="15"/>
      <c r="MIZ217" s="15"/>
      <c r="MJA217" s="15"/>
      <c r="MJB217" s="15"/>
      <c r="MJC217" s="15"/>
      <c r="MJD217" s="15"/>
      <c r="MJE217" s="15"/>
      <c r="MJF217" s="15"/>
      <c r="MJG217" s="15"/>
      <c r="MJH217" s="15"/>
      <c r="MJI217" s="15"/>
      <c r="MJJ217" s="15"/>
      <c r="MJK217" s="15"/>
      <c r="MJL217" s="15"/>
      <c r="MJM217" s="15"/>
      <c r="MJN217" s="15"/>
      <c r="MJO217" s="15"/>
      <c r="MJP217" s="15"/>
      <c r="MJQ217" s="15"/>
      <c r="MJR217" s="15"/>
      <c r="MJS217" s="15"/>
      <c r="MJT217" s="15"/>
      <c r="MJU217" s="15"/>
      <c r="MJV217" s="15"/>
      <c r="MJW217" s="15"/>
      <c r="MJX217" s="15"/>
      <c r="MJY217" s="15"/>
      <c r="MJZ217" s="15"/>
      <c r="MKA217" s="15"/>
      <c r="MKB217" s="15"/>
      <c r="MKC217" s="15"/>
      <c r="MKD217" s="15"/>
      <c r="MKE217" s="15"/>
      <c r="MKF217" s="15"/>
      <c r="MKG217" s="15"/>
      <c r="MKH217" s="15"/>
      <c r="MKI217" s="15"/>
      <c r="MKJ217" s="15"/>
      <c r="MKK217" s="15"/>
      <c r="MKL217" s="15"/>
      <c r="MKM217" s="15"/>
      <c r="MKN217" s="15"/>
      <c r="MKO217" s="15"/>
      <c r="MKP217" s="15"/>
      <c r="MKQ217" s="15"/>
      <c r="MKR217" s="15"/>
      <c r="MKS217" s="15"/>
      <c r="MKT217" s="15"/>
      <c r="MKU217" s="15"/>
      <c r="MKV217" s="15"/>
      <c r="MKW217" s="15"/>
      <c r="MKX217" s="15"/>
      <c r="MKY217" s="15"/>
      <c r="MKZ217" s="15"/>
      <c r="MLA217" s="15"/>
      <c r="MLB217" s="15"/>
      <c r="MLC217" s="15"/>
      <c r="MLD217" s="15"/>
      <c r="MLE217" s="15"/>
      <c r="MLF217" s="15"/>
      <c r="MLG217" s="15"/>
      <c r="MLH217" s="15"/>
      <c r="MLI217" s="15"/>
      <c r="MLJ217" s="15"/>
      <c r="MLK217" s="15"/>
      <c r="MLL217" s="15"/>
      <c r="MLM217" s="15"/>
      <c r="MLN217" s="15"/>
      <c r="MLO217" s="15"/>
      <c r="MLP217" s="15"/>
      <c r="MLQ217" s="15"/>
      <c r="MLR217" s="15"/>
      <c r="MLS217" s="15"/>
      <c r="MLT217" s="15"/>
      <c r="MLU217" s="15"/>
      <c r="MLV217" s="15"/>
      <c r="MLW217" s="15"/>
      <c r="MLX217" s="15"/>
      <c r="MLY217" s="15"/>
      <c r="MLZ217" s="15"/>
      <c r="MMA217" s="15"/>
      <c r="MMB217" s="15"/>
      <c r="MMC217" s="15"/>
      <c r="MMD217" s="15"/>
      <c r="MME217" s="15"/>
      <c r="MMF217" s="15"/>
      <c r="MMG217" s="15"/>
      <c r="MMH217" s="15"/>
      <c r="MMI217" s="15"/>
      <c r="MMJ217" s="15"/>
      <c r="MMK217" s="15"/>
      <c r="MML217" s="15"/>
      <c r="MMM217" s="15"/>
      <c r="MMN217" s="15"/>
      <c r="MMO217" s="15"/>
      <c r="MMP217" s="15"/>
      <c r="MMQ217" s="15"/>
      <c r="MMR217" s="15"/>
      <c r="MMS217" s="15"/>
      <c r="MMT217" s="15"/>
      <c r="MMU217" s="15"/>
      <c r="MMV217" s="15"/>
      <c r="MMW217" s="15"/>
      <c r="MMX217" s="15"/>
      <c r="MMY217" s="15"/>
      <c r="MMZ217" s="15"/>
      <c r="MNA217" s="15"/>
      <c r="MNB217" s="15"/>
      <c r="MNC217" s="15"/>
      <c r="MND217" s="15"/>
      <c r="MNE217" s="15"/>
      <c r="MNF217" s="15"/>
      <c r="MNG217" s="15"/>
      <c r="MNH217" s="15"/>
      <c r="MNI217" s="15"/>
      <c r="MNJ217" s="15"/>
      <c r="MNK217" s="15"/>
      <c r="MNL217" s="15"/>
      <c r="MNM217" s="15"/>
      <c r="MNN217" s="15"/>
      <c r="MNO217" s="15"/>
      <c r="MNP217" s="15"/>
      <c r="MNQ217" s="15"/>
      <c r="MNR217" s="15"/>
      <c r="MNS217" s="15"/>
      <c r="MNT217" s="15"/>
      <c r="MNU217" s="15"/>
      <c r="MNV217" s="15"/>
      <c r="MNW217" s="15"/>
      <c r="MNX217" s="15"/>
      <c r="MNY217" s="15"/>
      <c r="MNZ217" s="15"/>
      <c r="MOA217" s="15"/>
      <c r="MOB217" s="15"/>
      <c r="MOC217" s="15"/>
      <c r="MOD217" s="15"/>
      <c r="MOE217" s="15"/>
      <c r="MOF217" s="15"/>
      <c r="MOG217" s="15"/>
      <c r="MOH217" s="15"/>
      <c r="MOI217" s="15"/>
      <c r="MOJ217" s="15"/>
      <c r="MOK217" s="15"/>
      <c r="MOL217" s="15"/>
      <c r="MOM217" s="15"/>
      <c r="MON217" s="15"/>
      <c r="MOO217" s="15"/>
      <c r="MOP217" s="15"/>
      <c r="MOQ217" s="15"/>
      <c r="MOR217" s="15"/>
      <c r="MOS217" s="15"/>
      <c r="MOT217" s="15"/>
      <c r="MOU217" s="15"/>
      <c r="MOV217" s="15"/>
      <c r="MOW217" s="15"/>
      <c r="MOX217" s="15"/>
      <c r="MOY217" s="15"/>
      <c r="MOZ217" s="15"/>
      <c r="MPA217" s="15"/>
      <c r="MPB217" s="15"/>
      <c r="MPC217" s="15"/>
      <c r="MPD217" s="15"/>
      <c r="MPE217" s="15"/>
      <c r="MPF217" s="15"/>
      <c r="MPG217" s="15"/>
      <c r="MPH217" s="15"/>
      <c r="MPI217" s="15"/>
      <c r="MPJ217" s="15"/>
      <c r="MPK217" s="15"/>
      <c r="MPL217" s="15"/>
      <c r="MPM217" s="15"/>
      <c r="MPN217" s="15"/>
      <c r="MPO217" s="15"/>
      <c r="MPP217" s="15"/>
      <c r="MPQ217" s="15"/>
      <c r="MPR217" s="15"/>
      <c r="MPS217" s="15"/>
      <c r="MPT217" s="15"/>
      <c r="MPU217" s="15"/>
      <c r="MPV217" s="15"/>
      <c r="MPW217" s="15"/>
      <c r="MPX217" s="15"/>
      <c r="MPY217" s="15"/>
      <c r="MPZ217" s="15"/>
      <c r="MQA217" s="15"/>
      <c r="MQB217" s="15"/>
      <c r="MQC217" s="15"/>
      <c r="MQD217" s="15"/>
      <c r="MQE217" s="15"/>
      <c r="MQF217" s="15"/>
      <c r="MQG217" s="15"/>
      <c r="MQH217" s="15"/>
      <c r="MQI217" s="15"/>
      <c r="MQJ217" s="15"/>
      <c r="MQK217" s="15"/>
      <c r="MQL217" s="15"/>
      <c r="MQM217" s="15"/>
      <c r="MQN217" s="15"/>
      <c r="MQO217" s="15"/>
      <c r="MQP217" s="15"/>
      <c r="MQQ217" s="15"/>
      <c r="MQR217" s="15"/>
      <c r="MQS217" s="15"/>
      <c r="MQT217" s="15"/>
      <c r="MQU217" s="15"/>
      <c r="MQV217" s="15"/>
      <c r="MQW217" s="15"/>
      <c r="MQX217" s="15"/>
      <c r="MQY217" s="15"/>
      <c r="MQZ217" s="15"/>
      <c r="MRA217" s="15"/>
      <c r="MRB217" s="15"/>
      <c r="MRC217" s="15"/>
      <c r="MRD217" s="15"/>
      <c r="MRE217" s="15"/>
      <c r="MRF217" s="15"/>
      <c r="MRG217" s="15"/>
      <c r="MRH217" s="15"/>
      <c r="MRI217" s="15"/>
      <c r="MRJ217" s="15"/>
      <c r="MRK217" s="15"/>
      <c r="MRL217" s="15"/>
      <c r="MRM217" s="15"/>
      <c r="MRN217" s="15"/>
      <c r="MRO217" s="15"/>
      <c r="MRP217" s="15"/>
      <c r="MRQ217" s="15"/>
      <c r="MRR217" s="15"/>
      <c r="MRS217" s="15"/>
      <c r="MRT217" s="15"/>
      <c r="MRU217" s="15"/>
      <c r="MRV217" s="15"/>
      <c r="MRW217" s="15"/>
      <c r="MRX217" s="15"/>
      <c r="MRY217" s="15"/>
      <c r="MRZ217" s="15"/>
      <c r="MSA217" s="15"/>
      <c r="MSB217" s="15"/>
      <c r="MSC217" s="15"/>
      <c r="MSD217" s="15"/>
      <c r="MSE217" s="15"/>
      <c r="MSF217" s="15"/>
      <c r="MSG217" s="15"/>
      <c r="MSH217" s="15"/>
      <c r="MSI217" s="15"/>
      <c r="MSJ217" s="15"/>
      <c r="MSK217" s="15"/>
      <c r="MSL217" s="15"/>
      <c r="MSM217" s="15"/>
      <c r="MSN217" s="15"/>
      <c r="MSO217" s="15"/>
      <c r="MSP217" s="15"/>
      <c r="MSQ217" s="15"/>
      <c r="MSR217" s="15"/>
      <c r="MSS217" s="15"/>
      <c r="MST217" s="15"/>
      <c r="MSU217" s="15"/>
      <c r="MSV217" s="15"/>
      <c r="MSW217" s="15"/>
      <c r="MSX217" s="15"/>
      <c r="MSY217" s="15"/>
      <c r="MSZ217" s="15"/>
      <c r="MTA217" s="15"/>
      <c r="MTB217" s="15"/>
      <c r="MTC217" s="15"/>
      <c r="MTD217" s="15"/>
      <c r="MTE217" s="15"/>
      <c r="MTF217" s="15"/>
      <c r="MTG217" s="15"/>
      <c r="MTH217" s="15"/>
      <c r="MTI217" s="15"/>
      <c r="MTJ217" s="15"/>
      <c r="MTK217" s="15"/>
      <c r="MTL217" s="15"/>
      <c r="MTM217" s="15"/>
      <c r="MTN217" s="15"/>
      <c r="MTO217" s="15"/>
      <c r="MTP217" s="15"/>
      <c r="MTQ217" s="15"/>
      <c r="MTR217" s="15"/>
      <c r="MTS217" s="15"/>
      <c r="MTT217" s="15"/>
      <c r="MTU217" s="15"/>
      <c r="MTV217" s="15"/>
      <c r="MTW217" s="15"/>
      <c r="MTX217" s="15"/>
      <c r="MTY217" s="15"/>
      <c r="MTZ217" s="15"/>
      <c r="MUA217" s="15"/>
      <c r="MUB217" s="15"/>
      <c r="MUC217" s="15"/>
      <c r="MUD217" s="15"/>
      <c r="MUE217" s="15"/>
      <c r="MUF217" s="15"/>
      <c r="MUG217" s="15"/>
      <c r="MUH217" s="15"/>
      <c r="MUI217" s="15"/>
      <c r="MUJ217" s="15"/>
      <c r="MUK217" s="15"/>
      <c r="MUL217" s="15"/>
      <c r="MUM217" s="15"/>
      <c r="MUN217" s="15"/>
      <c r="MUO217" s="15"/>
      <c r="MUP217" s="15"/>
      <c r="MUQ217" s="15"/>
      <c r="MUR217" s="15"/>
      <c r="MUS217" s="15"/>
      <c r="MUT217" s="15"/>
      <c r="MUU217" s="15"/>
      <c r="MUV217" s="15"/>
      <c r="MUW217" s="15"/>
      <c r="MUX217" s="15"/>
      <c r="MUY217" s="15"/>
      <c r="MUZ217" s="15"/>
      <c r="MVA217" s="15"/>
      <c r="MVB217" s="15"/>
      <c r="MVC217" s="15"/>
      <c r="MVD217" s="15"/>
      <c r="MVE217" s="15"/>
      <c r="MVF217" s="15"/>
      <c r="MVG217" s="15"/>
      <c r="MVH217" s="15"/>
      <c r="MVI217" s="15"/>
      <c r="MVJ217" s="15"/>
      <c r="MVK217" s="15"/>
      <c r="MVL217" s="15"/>
      <c r="MVM217" s="15"/>
      <c r="MVN217" s="15"/>
      <c r="MVO217" s="15"/>
      <c r="MVP217" s="15"/>
      <c r="MVQ217" s="15"/>
      <c r="MVR217" s="15"/>
      <c r="MVS217" s="15"/>
      <c r="MVT217" s="15"/>
      <c r="MVU217" s="15"/>
      <c r="MVV217" s="15"/>
      <c r="MVW217" s="15"/>
      <c r="MVX217" s="15"/>
      <c r="MVY217" s="15"/>
      <c r="MVZ217" s="15"/>
      <c r="MWA217" s="15"/>
      <c r="MWB217" s="15"/>
      <c r="MWC217" s="15"/>
      <c r="MWD217" s="15"/>
      <c r="MWE217" s="15"/>
      <c r="MWF217" s="15"/>
      <c r="MWG217" s="15"/>
      <c r="MWH217" s="15"/>
      <c r="MWI217" s="15"/>
      <c r="MWJ217" s="15"/>
      <c r="MWK217" s="15"/>
      <c r="MWL217" s="15"/>
      <c r="MWM217" s="15"/>
      <c r="MWN217" s="15"/>
      <c r="MWO217" s="15"/>
      <c r="MWP217" s="15"/>
      <c r="MWQ217" s="15"/>
      <c r="MWR217" s="15"/>
      <c r="MWS217" s="15"/>
      <c r="MWT217" s="15"/>
      <c r="MWU217" s="15"/>
      <c r="MWV217" s="15"/>
      <c r="MWW217" s="15"/>
      <c r="MWX217" s="15"/>
      <c r="MWY217" s="15"/>
      <c r="MWZ217" s="15"/>
      <c r="MXA217" s="15"/>
      <c r="MXB217" s="15"/>
      <c r="MXC217" s="15"/>
      <c r="MXD217" s="15"/>
      <c r="MXE217" s="15"/>
      <c r="MXF217" s="15"/>
      <c r="MXG217" s="15"/>
      <c r="MXH217" s="15"/>
      <c r="MXI217" s="15"/>
      <c r="MXJ217" s="15"/>
      <c r="MXK217" s="15"/>
      <c r="MXL217" s="15"/>
      <c r="MXM217" s="15"/>
      <c r="MXN217" s="15"/>
      <c r="MXO217" s="15"/>
      <c r="MXP217" s="15"/>
      <c r="MXQ217" s="15"/>
      <c r="MXR217" s="15"/>
      <c r="MXS217" s="15"/>
      <c r="MXT217" s="15"/>
      <c r="MXU217" s="15"/>
      <c r="MXV217" s="15"/>
      <c r="MXW217" s="15"/>
      <c r="MXX217" s="15"/>
      <c r="MXY217" s="15"/>
      <c r="MXZ217" s="15"/>
      <c r="MYA217" s="15"/>
      <c r="MYB217" s="15"/>
      <c r="MYC217" s="15"/>
      <c r="MYD217" s="15"/>
      <c r="MYE217" s="15"/>
      <c r="MYF217" s="15"/>
      <c r="MYG217" s="15"/>
      <c r="MYH217" s="15"/>
      <c r="MYI217" s="15"/>
      <c r="MYJ217" s="15"/>
      <c r="MYK217" s="15"/>
      <c r="MYL217" s="15"/>
      <c r="MYM217" s="15"/>
      <c r="MYN217" s="15"/>
      <c r="MYO217" s="15"/>
      <c r="MYP217" s="15"/>
      <c r="MYQ217" s="15"/>
      <c r="MYR217" s="15"/>
      <c r="MYS217" s="15"/>
      <c r="MYT217" s="15"/>
      <c r="MYU217" s="15"/>
      <c r="MYV217" s="15"/>
      <c r="MYW217" s="15"/>
      <c r="MYX217" s="15"/>
      <c r="MYY217" s="15"/>
      <c r="MYZ217" s="15"/>
      <c r="MZA217" s="15"/>
      <c r="MZB217" s="15"/>
      <c r="MZC217" s="15"/>
      <c r="MZD217" s="15"/>
      <c r="MZE217" s="15"/>
      <c r="MZF217" s="15"/>
      <c r="MZG217" s="15"/>
      <c r="MZH217" s="15"/>
      <c r="MZI217" s="15"/>
      <c r="MZJ217" s="15"/>
      <c r="MZK217" s="15"/>
      <c r="MZL217" s="15"/>
      <c r="MZM217" s="15"/>
      <c r="MZN217" s="15"/>
      <c r="MZO217" s="15"/>
      <c r="MZP217" s="15"/>
      <c r="MZQ217" s="15"/>
      <c r="MZR217" s="15"/>
      <c r="MZS217" s="15"/>
      <c r="MZT217" s="15"/>
      <c r="MZU217" s="15"/>
      <c r="MZV217" s="15"/>
      <c r="MZW217" s="15"/>
      <c r="MZX217" s="15"/>
      <c r="MZY217" s="15"/>
      <c r="MZZ217" s="15"/>
      <c r="NAA217" s="15"/>
      <c r="NAB217" s="15"/>
      <c r="NAC217" s="15"/>
      <c r="NAD217" s="15"/>
      <c r="NAE217" s="15"/>
      <c r="NAF217" s="15"/>
      <c r="NAG217" s="15"/>
      <c r="NAH217" s="15"/>
      <c r="NAI217" s="15"/>
      <c r="NAJ217" s="15"/>
      <c r="NAK217" s="15"/>
      <c r="NAL217" s="15"/>
      <c r="NAM217" s="15"/>
      <c r="NAN217" s="15"/>
      <c r="NAO217" s="15"/>
      <c r="NAP217" s="15"/>
      <c r="NAQ217" s="15"/>
      <c r="NAR217" s="15"/>
      <c r="NAS217" s="15"/>
      <c r="NAT217" s="15"/>
      <c r="NAU217" s="15"/>
      <c r="NAV217" s="15"/>
      <c r="NAW217" s="15"/>
      <c r="NAX217" s="15"/>
      <c r="NAY217" s="15"/>
      <c r="NAZ217" s="15"/>
      <c r="NBA217" s="15"/>
      <c r="NBB217" s="15"/>
      <c r="NBC217" s="15"/>
      <c r="NBD217" s="15"/>
      <c r="NBE217" s="15"/>
      <c r="NBF217" s="15"/>
      <c r="NBG217" s="15"/>
      <c r="NBH217" s="15"/>
      <c r="NBI217" s="15"/>
      <c r="NBJ217" s="15"/>
      <c r="NBK217" s="15"/>
      <c r="NBL217" s="15"/>
      <c r="NBM217" s="15"/>
      <c r="NBN217" s="15"/>
      <c r="NBO217" s="15"/>
      <c r="NBP217" s="15"/>
      <c r="NBQ217" s="15"/>
      <c r="NBR217" s="15"/>
      <c r="NBS217" s="15"/>
      <c r="NBT217" s="15"/>
      <c r="NBU217" s="15"/>
      <c r="NBV217" s="15"/>
      <c r="NBW217" s="15"/>
      <c r="NBX217" s="15"/>
      <c r="NBY217" s="15"/>
      <c r="NBZ217" s="15"/>
      <c r="NCA217" s="15"/>
      <c r="NCB217" s="15"/>
      <c r="NCC217" s="15"/>
      <c r="NCD217" s="15"/>
      <c r="NCE217" s="15"/>
      <c r="NCF217" s="15"/>
      <c r="NCG217" s="15"/>
      <c r="NCH217" s="15"/>
      <c r="NCI217" s="15"/>
      <c r="NCJ217" s="15"/>
      <c r="NCK217" s="15"/>
      <c r="NCL217" s="15"/>
      <c r="NCM217" s="15"/>
      <c r="NCN217" s="15"/>
      <c r="NCO217" s="15"/>
      <c r="NCP217" s="15"/>
      <c r="NCQ217" s="15"/>
      <c r="NCR217" s="15"/>
      <c r="NCS217" s="15"/>
      <c r="NCT217" s="15"/>
      <c r="NCU217" s="15"/>
      <c r="NCV217" s="15"/>
      <c r="NCW217" s="15"/>
      <c r="NCX217" s="15"/>
      <c r="NCY217" s="15"/>
      <c r="NCZ217" s="15"/>
      <c r="NDA217" s="15"/>
      <c r="NDB217" s="15"/>
      <c r="NDC217" s="15"/>
      <c r="NDD217" s="15"/>
      <c r="NDE217" s="15"/>
      <c r="NDF217" s="15"/>
      <c r="NDG217" s="15"/>
      <c r="NDH217" s="15"/>
      <c r="NDI217" s="15"/>
      <c r="NDJ217" s="15"/>
      <c r="NDK217" s="15"/>
      <c r="NDL217" s="15"/>
      <c r="NDM217" s="15"/>
      <c r="NDN217" s="15"/>
      <c r="NDO217" s="15"/>
      <c r="NDP217" s="15"/>
      <c r="NDQ217" s="15"/>
      <c r="NDR217" s="15"/>
      <c r="NDS217" s="15"/>
      <c r="NDT217" s="15"/>
      <c r="NDU217" s="15"/>
      <c r="NDV217" s="15"/>
      <c r="NDW217" s="15"/>
      <c r="NDX217" s="15"/>
      <c r="NDY217" s="15"/>
      <c r="NDZ217" s="15"/>
      <c r="NEA217" s="15"/>
      <c r="NEB217" s="15"/>
      <c r="NEC217" s="15"/>
      <c r="NED217" s="15"/>
      <c r="NEE217" s="15"/>
      <c r="NEF217" s="15"/>
      <c r="NEG217" s="15"/>
      <c r="NEH217" s="15"/>
      <c r="NEI217" s="15"/>
      <c r="NEJ217" s="15"/>
      <c r="NEK217" s="15"/>
      <c r="NEL217" s="15"/>
      <c r="NEM217" s="15"/>
      <c r="NEN217" s="15"/>
      <c r="NEO217" s="15"/>
      <c r="NEP217" s="15"/>
      <c r="NEQ217" s="15"/>
      <c r="NER217" s="15"/>
      <c r="NES217" s="15"/>
      <c r="NET217" s="15"/>
      <c r="NEU217" s="15"/>
      <c r="NEV217" s="15"/>
      <c r="NEW217" s="15"/>
      <c r="NEX217" s="15"/>
      <c r="NEY217" s="15"/>
      <c r="NEZ217" s="15"/>
      <c r="NFA217" s="15"/>
      <c r="NFB217" s="15"/>
      <c r="NFC217" s="15"/>
      <c r="NFD217" s="15"/>
      <c r="NFE217" s="15"/>
      <c r="NFF217" s="15"/>
      <c r="NFG217" s="15"/>
      <c r="NFH217" s="15"/>
      <c r="NFI217" s="15"/>
      <c r="NFJ217" s="15"/>
      <c r="NFK217" s="15"/>
      <c r="NFL217" s="15"/>
      <c r="NFM217" s="15"/>
      <c r="NFN217" s="15"/>
      <c r="NFO217" s="15"/>
      <c r="NFP217" s="15"/>
      <c r="NFQ217" s="15"/>
      <c r="NFR217" s="15"/>
      <c r="NFS217" s="15"/>
      <c r="NFT217" s="15"/>
      <c r="NFU217" s="15"/>
      <c r="NFV217" s="15"/>
      <c r="NFW217" s="15"/>
      <c r="NFX217" s="15"/>
      <c r="NFY217" s="15"/>
      <c r="NFZ217" s="15"/>
      <c r="NGA217" s="15"/>
      <c r="NGB217" s="15"/>
      <c r="NGC217" s="15"/>
      <c r="NGD217" s="15"/>
      <c r="NGE217" s="15"/>
      <c r="NGF217" s="15"/>
      <c r="NGG217" s="15"/>
      <c r="NGH217" s="15"/>
      <c r="NGI217" s="15"/>
      <c r="NGJ217" s="15"/>
      <c r="NGK217" s="15"/>
      <c r="NGL217" s="15"/>
      <c r="NGM217" s="15"/>
      <c r="NGN217" s="15"/>
      <c r="NGO217" s="15"/>
      <c r="NGP217" s="15"/>
      <c r="NGQ217" s="15"/>
      <c r="NGR217" s="15"/>
      <c r="NGS217" s="15"/>
      <c r="NGT217" s="15"/>
      <c r="NGU217" s="15"/>
      <c r="NGV217" s="15"/>
      <c r="NGW217" s="15"/>
      <c r="NGX217" s="15"/>
      <c r="NGY217" s="15"/>
      <c r="NGZ217" s="15"/>
      <c r="NHA217" s="15"/>
      <c r="NHB217" s="15"/>
      <c r="NHC217" s="15"/>
      <c r="NHD217" s="15"/>
      <c r="NHE217" s="15"/>
      <c r="NHF217" s="15"/>
      <c r="NHG217" s="15"/>
      <c r="NHH217" s="15"/>
      <c r="NHI217" s="15"/>
      <c r="NHJ217" s="15"/>
      <c r="NHK217" s="15"/>
      <c r="NHL217" s="15"/>
      <c r="NHM217" s="15"/>
      <c r="NHN217" s="15"/>
      <c r="NHO217" s="15"/>
      <c r="NHP217" s="15"/>
      <c r="NHQ217" s="15"/>
      <c r="NHR217" s="15"/>
      <c r="NHS217" s="15"/>
      <c r="NHT217" s="15"/>
      <c r="NHU217" s="15"/>
      <c r="NHV217" s="15"/>
      <c r="NHW217" s="15"/>
      <c r="NHX217" s="15"/>
      <c r="NHY217" s="15"/>
      <c r="NHZ217" s="15"/>
      <c r="NIA217" s="15"/>
      <c r="NIB217" s="15"/>
      <c r="NIC217" s="15"/>
      <c r="NID217" s="15"/>
      <c r="NIE217" s="15"/>
      <c r="NIF217" s="15"/>
      <c r="NIG217" s="15"/>
      <c r="NIH217" s="15"/>
      <c r="NII217" s="15"/>
      <c r="NIJ217" s="15"/>
      <c r="NIK217" s="15"/>
      <c r="NIL217" s="15"/>
      <c r="NIM217" s="15"/>
      <c r="NIN217" s="15"/>
      <c r="NIO217" s="15"/>
      <c r="NIP217" s="15"/>
      <c r="NIQ217" s="15"/>
      <c r="NIR217" s="15"/>
      <c r="NIS217" s="15"/>
      <c r="NIT217" s="15"/>
      <c r="NIU217" s="15"/>
      <c r="NIV217" s="15"/>
      <c r="NIW217" s="15"/>
      <c r="NIX217" s="15"/>
      <c r="NIY217" s="15"/>
      <c r="NIZ217" s="15"/>
      <c r="NJA217" s="15"/>
      <c r="NJB217" s="15"/>
      <c r="NJC217" s="15"/>
      <c r="NJD217" s="15"/>
      <c r="NJE217" s="15"/>
      <c r="NJF217" s="15"/>
      <c r="NJG217" s="15"/>
      <c r="NJH217" s="15"/>
      <c r="NJI217" s="15"/>
      <c r="NJJ217" s="15"/>
      <c r="NJK217" s="15"/>
      <c r="NJL217" s="15"/>
      <c r="NJM217" s="15"/>
      <c r="NJN217" s="15"/>
      <c r="NJO217" s="15"/>
      <c r="NJP217" s="15"/>
      <c r="NJQ217" s="15"/>
      <c r="NJR217" s="15"/>
      <c r="NJS217" s="15"/>
      <c r="NJT217" s="15"/>
      <c r="NJU217" s="15"/>
      <c r="NJV217" s="15"/>
      <c r="NJW217" s="15"/>
      <c r="NJX217" s="15"/>
      <c r="NJY217" s="15"/>
      <c r="NJZ217" s="15"/>
      <c r="NKA217" s="15"/>
      <c r="NKB217" s="15"/>
      <c r="NKC217" s="15"/>
      <c r="NKD217" s="15"/>
      <c r="NKE217" s="15"/>
      <c r="NKF217" s="15"/>
      <c r="NKG217" s="15"/>
      <c r="NKH217" s="15"/>
      <c r="NKI217" s="15"/>
      <c r="NKJ217" s="15"/>
      <c r="NKK217" s="15"/>
      <c r="NKL217" s="15"/>
      <c r="NKM217" s="15"/>
      <c r="NKN217" s="15"/>
      <c r="NKO217" s="15"/>
      <c r="NKP217" s="15"/>
      <c r="NKQ217" s="15"/>
      <c r="NKR217" s="15"/>
      <c r="NKS217" s="15"/>
      <c r="NKT217" s="15"/>
      <c r="NKU217" s="15"/>
      <c r="NKV217" s="15"/>
      <c r="NKW217" s="15"/>
      <c r="NKX217" s="15"/>
      <c r="NKY217" s="15"/>
      <c r="NKZ217" s="15"/>
      <c r="NLA217" s="15"/>
      <c r="NLB217" s="15"/>
      <c r="NLC217" s="15"/>
      <c r="NLD217" s="15"/>
      <c r="NLE217" s="15"/>
      <c r="NLF217" s="15"/>
      <c r="NLG217" s="15"/>
      <c r="NLH217" s="15"/>
      <c r="NLI217" s="15"/>
      <c r="NLJ217" s="15"/>
      <c r="NLK217" s="15"/>
      <c r="NLL217" s="15"/>
      <c r="NLM217" s="15"/>
      <c r="NLN217" s="15"/>
      <c r="NLO217" s="15"/>
      <c r="NLP217" s="15"/>
      <c r="NLQ217" s="15"/>
      <c r="NLR217" s="15"/>
      <c r="NLS217" s="15"/>
      <c r="NLT217" s="15"/>
      <c r="NLU217" s="15"/>
      <c r="NLV217" s="15"/>
      <c r="NLW217" s="15"/>
      <c r="NLX217" s="15"/>
      <c r="NLY217" s="15"/>
      <c r="NLZ217" s="15"/>
      <c r="NMA217" s="15"/>
      <c r="NMB217" s="15"/>
      <c r="NMC217" s="15"/>
      <c r="NMD217" s="15"/>
      <c r="NME217" s="15"/>
      <c r="NMF217" s="15"/>
      <c r="NMG217" s="15"/>
      <c r="NMH217" s="15"/>
      <c r="NMI217" s="15"/>
      <c r="NMJ217" s="15"/>
      <c r="NMK217" s="15"/>
      <c r="NML217" s="15"/>
      <c r="NMM217" s="15"/>
      <c r="NMN217" s="15"/>
      <c r="NMO217" s="15"/>
      <c r="NMP217" s="15"/>
      <c r="NMQ217" s="15"/>
      <c r="NMR217" s="15"/>
      <c r="NMS217" s="15"/>
      <c r="NMT217" s="15"/>
      <c r="NMU217" s="15"/>
      <c r="NMV217" s="15"/>
      <c r="NMW217" s="15"/>
      <c r="NMX217" s="15"/>
      <c r="NMY217" s="15"/>
      <c r="NMZ217" s="15"/>
      <c r="NNA217" s="15"/>
      <c r="NNB217" s="15"/>
      <c r="NNC217" s="15"/>
      <c r="NND217" s="15"/>
      <c r="NNE217" s="15"/>
      <c r="NNF217" s="15"/>
      <c r="NNG217" s="15"/>
      <c r="NNH217" s="15"/>
      <c r="NNI217" s="15"/>
      <c r="NNJ217" s="15"/>
      <c r="NNK217" s="15"/>
      <c r="NNL217" s="15"/>
      <c r="NNM217" s="15"/>
      <c r="NNN217" s="15"/>
      <c r="NNO217" s="15"/>
      <c r="NNP217" s="15"/>
      <c r="NNQ217" s="15"/>
      <c r="NNR217" s="15"/>
      <c r="NNS217" s="15"/>
      <c r="NNT217" s="15"/>
      <c r="NNU217" s="15"/>
      <c r="NNV217" s="15"/>
      <c r="NNW217" s="15"/>
      <c r="NNX217" s="15"/>
      <c r="NNY217" s="15"/>
      <c r="NNZ217" s="15"/>
      <c r="NOA217" s="15"/>
      <c r="NOB217" s="15"/>
      <c r="NOC217" s="15"/>
      <c r="NOD217" s="15"/>
      <c r="NOE217" s="15"/>
      <c r="NOF217" s="15"/>
      <c r="NOG217" s="15"/>
      <c r="NOH217" s="15"/>
      <c r="NOI217" s="15"/>
      <c r="NOJ217" s="15"/>
      <c r="NOK217" s="15"/>
      <c r="NOL217" s="15"/>
      <c r="NOM217" s="15"/>
      <c r="NON217" s="15"/>
      <c r="NOO217" s="15"/>
      <c r="NOP217" s="15"/>
      <c r="NOQ217" s="15"/>
      <c r="NOR217" s="15"/>
      <c r="NOS217" s="15"/>
      <c r="NOT217" s="15"/>
      <c r="NOU217" s="15"/>
      <c r="NOV217" s="15"/>
      <c r="NOW217" s="15"/>
      <c r="NOX217" s="15"/>
      <c r="NOY217" s="15"/>
      <c r="NOZ217" s="15"/>
      <c r="NPA217" s="15"/>
      <c r="NPB217" s="15"/>
      <c r="NPC217" s="15"/>
      <c r="NPD217" s="15"/>
      <c r="NPE217" s="15"/>
      <c r="NPF217" s="15"/>
      <c r="NPG217" s="15"/>
      <c r="NPH217" s="15"/>
      <c r="NPI217" s="15"/>
      <c r="NPJ217" s="15"/>
      <c r="NPK217" s="15"/>
      <c r="NPL217" s="15"/>
      <c r="NPM217" s="15"/>
      <c r="NPN217" s="15"/>
      <c r="NPO217" s="15"/>
      <c r="NPP217" s="15"/>
      <c r="NPQ217" s="15"/>
      <c r="NPR217" s="15"/>
      <c r="NPS217" s="15"/>
      <c r="NPT217" s="15"/>
      <c r="NPU217" s="15"/>
      <c r="NPV217" s="15"/>
      <c r="NPW217" s="15"/>
      <c r="NPX217" s="15"/>
      <c r="NPY217" s="15"/>
      <c r="NPZ217" s="15"/>
      <c r="NQA217" s="15"/>
      <c r="NQB217" s="15"/>
      <c r="NQC217" s="15"/>
      <c r="NQD217" s="15"/>
      <c r="NQE217" s="15"/>
      <c r="NQF217" s="15"/>
      <c r="NQG217" s="15"/>
      <c r="NQH217" s="15"/>
      <c r="NQI217" s="15"/>
      <c r="NQJ217" s="15"/>
      <c r="NQK217" s="15"/>
      <c r="NQL217" s="15"/>
      <c r="NQM217" s="15"/>
      <c r="NQN217" s="15"/>
      <c r="NQO217" s="15"/>
      <c r="NQP217" s="15"/>
      <c r="NQQ217" s="15"/>
      <c r="NQR217" s="15"/>
      <c r="NQS217" s="15"/>
      <c r="NQT217" s="15"/>
      <c r="NQU217" s="15"/>
      <c r="NQV217" s="15"/>
      <c r="NQW217" s="15"/>
      <c r="NQX217" s="15"/>
      <c r="NQY217" s="15"/>
      <c r="NQZ217" s="15"/>
      <c r="NRA217" s="15"/>
      <c r="NRB217" s="15"/>
      <c r="NRC217" s="15"/>
      <c r="NRD217" s="15"/>
      <c r="NRE217" s="15"/>
      <c r="NRF217" s="15"/>
      <c r="NRG217" s="15"/>
      <c r="NRH217" s="15"/>
      <c r="NRI217" s="15"/>
      <c r="NRJ217" s="15"/>
      <c r="NRK217" s="15"/>
      <c r="NRL217" s="15"/>
      <c r="NRM217" s="15"/>
      <c r="NRN217" s="15"/>
      <c r="NRO217" s="15"/>
      <c r="NRP217" s="15"/>
      <c r="NRQ217" s="15"/>
      <c r="NRR217" s="15"/>
      <c r="NRS217" s="15"/>
      <c r="NRT217" s="15"/>
      <c r="NRU217" s="15"/>
      <c r="NRV217" s="15"/>
      <c r="NRW217" s="15"/>
      <c r="NRX217" s="15"/>
      <c r="NRY217" s="15"/>
      <c r="NRZ217" s="15"/>
      <c r="NSA217" s="15"/>
      <c r="NSB217" s="15"/>
      <c r="NSC217" s="15"/>
      <c r="NSD217" s="15"/>
      <c r="NSE217" s="15"/>
      <c r="NSF217" s="15"/>
      <c r="NSG217" s="15"/>
      <c r="NSH217" s="15"/>
      <c r="NSI217" s="15"/>
      <c r="NSJ217" s="15"/>
      <c r="NSK217" s="15"/>
      <c r="NSL217" s="15"/>
      <c r="NSM217" s="15"/>
      <c r="NSN217" s="15"/>
      <c r="NSO217" s="15"/>
      <c r="NSP217" s="15"/>
      <c r="NSQ217" s="15"/>
      <c r="NSR217" s="15"/>
      <c r="NSS217" s="15"/>
      <c r="NST217" s="15"/>
      <c r="NSU217" s="15"/>
      <c r="NSV217" s="15"/>
      <c r="NSW217" s="15"/>
      <c r="NSX217" s="15"/>
      <c r="NSY217" s="15"/>
      <c r="NSZ217" s="15"/>
      <c r="NTA217" s="15"/>
      <c r="NTB217" s="15"/>
      <c r="NTC217" s="15"/>
      <c r="NTD217" s="15"/>
      <c r="NTE217" s="15"/>
      <c r="NTF217" s="15"/>
      <c r="NTG217" s="15"/>
      <c r="NTH217" s="15"/>
      <c r="NTI217" s="15"/>
      <c r="NTJ217" s="15"/>
      <c r="NTK217" s="15"/>
      <c r="NTL217" s="15"/>
      <c r="NTM217" s="15"/>
      <c r="NTN217" s="15"/>
      <c r="NTO217" s="15"/>
      <c r="NTP217" s="15"/>
      <c r="NTQ217" s="15"/>
      <c r="NTR217" s="15"/>
      <c r="NTS217" s="15"/>
      <c r="NTT217" s="15"/>
      <c r="NTU217" s="15"/>
      <c r="NTV217" s="15"/>
      <c r="NTW217" s="15"/>
      <c r="NTX217" s="15"/>
      <c r="NTY217" s="15"/>
      <c r="NTZ217" s="15"/>
      <c r="NUA217" s="15"/>
      <c r="NUB217" s="15"/>
      <c r="NUC217" s="15"/>
      <c r="NUD217" s="15"/>
      <c r="NUE217" s="15"/>
      <c r="NUF217" s="15"/>
      <c r="NUG217" s="15"/>
      <c r="NUH217" s="15"/>
      <c r="NUI217" s="15"/>
      <c r="NUJ217" s="15"/>
      <c r="NUK217" s="15"/>
      <c r="NUL217" s="15"/>
      <c r="NUM217" s="15"/>
      <c r="NUN217" s="15"/>
      <c r="NUO217" s="15"/>
      <c r="NUP217" s="15"/>
      <c r="NUQ217" s="15"/>
      <c r="NUR217" s="15"/>
      <c r="NUS217" s="15"/>
      <c r="NUT217" s="15"/>
      <c r="NUU217" s="15"/>
      <c r="NUV217" s="15"/>
      <c r="NUW217" s="15"/>
      <c r="NUX217" s="15"/>
      <c r="NUY217" s="15"/>
      <c r="NUZ217" s="15"/>
      <c r="NVA217" s="15"/>
      <c r="NVB217" s="15"/>
      <c r="NVC217" s="15"/>
      <c r="NVD217" s="15"/>
      <c r="NVE217" s="15"/>
      <c r="NVF217" s="15"/>
      <c r="NVG217" s="15"/>
      <c r="NVH217" s="15"/>
      <c r="NVI217" s="15"/>
      <c r="NVJ217" s="15"/>
      <c r="NVK217" s="15"/>
      <c r="NVL217" s="15"/>
      <c r="NVM217" s="15"/>
      <c r="NVN217" s="15"/>
      <c r="NVO217" s="15"/>
      <c r="NVP217" s="15"/>
      <c r="NVQ217" s="15"/>
      <c r="NVR217" s="15"/>
      <c r="NVS217" s="15"/>
      <c r="NVT217" s="15"/>
      <c r="NVU217" s="15"/>
      <c r="NVV217" s="15"/>
      <c r="NVW217" s="15"/>
      <c r="NVX217" s="15"/>
      <c r="NVY217" s="15"/>
      <c r="NVZ217" s="15"/>
      <c r="NWA217" s="15"/>
      <c r="NWB217" s="15"/>
      <c r="NWC217" s="15"/>
      <c r="NWD217" s="15"/>
      <c r="NWE217" s="15"/>
      <c r="NWF217" s="15"/>
      <c r="NWG217" s="15"/>
      <c r="NWH217" s="15"/>
      <c r="NWI217" s="15"/>
      <c r="NWJ217" s="15"/>
      <c r="NWK217" s="15"/>
      <c r="NWL217" s="15"/>
      <c r="NWM217" s="15"/>
      <c r="NWN217" s="15"/>
      <c r="NWO217" s="15"/>
      <c r="NWP217" s="15"/>
      <c r="NWQ217" s="15"/>
      <c r="NWR217" s="15"/>
      <c r="NWS217" s="15"/>
      <c r="NWT217" s="15"/>
      <c r="NWU217" s="15"/>
      <c r="NWV217" s="15"/>
      <c r="NWW217" s="15"/>
      <c r="NWX217" s="15"/>
      <c r="NWY217" s="15"/>
      <c r="NWZ217" s="15"/>
      <c r="NXA217" s="15"/>
      <c r="NXB217" s="15"/>
      <c r="NXC217" s="15"/>
      <c r="NXD217" s="15"/>
      <c r="NXE217" s="15"/>
      <c r="NXF217" s="15"/>
      <c r="NXG217" s="15"/>
      <c r="NXH217" s="15"/>
      <c r="NXI217" s="15"/>
      <c r="NXJ217" s="15"/>
      <c r="NXK217" s="15"/>
      <c r="NXL217" s="15"/>
      <c r="NXM217" s="15"/>
      <c r="NXN217" s="15"/>
      <c r="NXO217" s="15"/>
      <c r="NXP217" s="15"/>
      <c r="NXQ217" s="15"/>
      <c r="NXR217" s="15"/>
      <c r="NXS217" s="15"/>
      <c r="NXT217" s="15"/>
      <c r="NXU217" s="15"/>
      <c r="NXV217" s="15"/>
      <c r="NXW217" s="15"/>
      <c r="NXX217" s="15"/>
      <c r="NXY217" s="15"/>
      <c r="NXZ217" s="15"/>
      <c r="NYA217" s="15"/>
      <c r="NYB217" s="15"/>
      <c r="NYC217" s="15"/>
      <c r="NYD217" s="15"/>
      <c r="NYE217" s="15"/>
      <c r="NYF217" s="15"/>
      <c r="NYG217" s="15"/>
      <c r="NYH217" s="15"/>
      <c r="NYI217" s="15"/>
      <c r="NYJ217" s="15"/>
      <c r="NYK217" s="15"/>
      <c r="NYL217" s="15"/>
      <c r="NYM217" s="15"/>
      <c r="NYN217" s="15"/>
      <c r="NYO217" s="15"/>
      <c r="NYP217" s="15"/>
      <c r="NYQ217" s="15"/>
      <c r="NYR217" s="15"/>
      <c r="NYS217" s="15"/>
      <c r="NYT217" s="15"/>
      <c r="NYU217" s="15"/>
      <c r="NYV217" s="15"/>
      <c r="NYW217" s="15"/>
      <c r="NYX217" s="15"/>
      <c r="NYY217" s="15"/>
      <c r="NYZ217" s="15"/>
      <c r="NZA217" s="15"/>
      <c r="NZB217" s="15"/>
      <c r="NZC217" s="15"/>
      <c r="NZD217" s="15"/>
      <c r="NZE217" s="15"/>
      <c r="NZF217" s="15"/>
      <c r="NZG217" s="15"/>
      <c r="NZH217" s="15"/>
      <c r="NZI217" s="15"/>
      <c r="NZJ217" s="15"/>
      <c r="NZK217" s="15"/>
      <c r="NZL217" s="15"/>
      <c r="NZM217" s="15"/>
      <c r="NZN217" s="15"/>
      <c r="NZO217" s="15"/>
      <c r="NZP217" s="15"/>
      <c r="NZQ217" s="15"/>
      <c r="NZR217" s="15"/>
      <c r="NZS217" s="15"/>
      <c r="NZT217" s="15"/>
      <c r="NZU217" s="15"/>
      <c r="NZV217" s="15"/>
      <c r="NZW217" s="15"/>
      <c r="NZX217" s="15"/>
      <c r="NZY217" s="15"/>
      <c r="NZZ217" s="15"/>
      <c r="OAA217" s="15"/>
      <c r="OAB217" s="15"/>
      <c r="OAC217" s="15"/>
      <c r="OAD217" s="15"/>
      <c r="OAE217" s="15"/>
      <c r="OAF217" s="15"/>
      <c r="OAG217" s="15"/>
      <c r="OAH217" s="15"/>
      <c r="OAI217" s="15"/>
      <c r="OAJ217" s="15"/>
      <c r="OAK217" s="15"/>
      <c r="OAL217" s="15"/>
      <c r="OAM217" s="15"/>
      <c r="OAN217" s="15"/>
      <c r="OAO217" s="15"/>
      <c r="OAP217" s="15"/>
      <c r="OAQ217" s="15"/>
      <c r="OAR217" s="15"/>
      <c r="OAS217" s="15"/>
      <c r="OAT217" s="15"/>
      <c r="OAU217" s="15"/>
      <c r="OAV217" s="15"/>
      <c r="OAW217" s="15"/>
      <c r="OAX217" s="15"/>
      <c r="OAY217" s="15"/>
      <c r="OAZ217" s="15"/>
      <c r="OBA217" s="15"/>
      <c r="OBB217" s="15"/>
      <c r="OBC217" s="15"/>
      <c r="OBD217" s="15"/>
      <c r="OBE217" s="15"/>
      <c r="OBF217" s="15"/>
      <c r="OBG217" s="15"/>
      <c r="OBH217" s="15"/>
      <c r="OBI217" s="15"/>
      <c r="OBJ217" s="15"/>
      <c r="OBK217" s="15"/>
      <c r="OBL217" s="15"/>
      <c r="OBM217" s="15"/>
      <c r="OBN217" s="15"/>
      <c r="OBO217" s="15"/>
      <c r="OBP217" s="15"/>
      <c r="OBQ217" s="15"/>
      <c r="OBR217" s="15"/>
      <c r="OBS217" s="15"/>
      <c r="OBT217" s="15"/>
      <c r="OBU217" s="15"/>
      <c r="OBV217" s="15"/>
      <c r="OBW217" s="15"/>
      <c r="OBX217" s="15"/>
      <c r="OBY217" s="15"/>
      <c r="OBZ217" s="15"/>
      <c r="OCA217" s="15"/>
      <c r="OCB217" s="15"/>
      <c r="OCC217" s="15"/>
      <c r="OCD217" s="15"/>
      <c r="OCE217" s="15"/>
      <c r="OCF217" s="15"/>
      <c r="OCG217" s="15"/>
      <c r="OCH217" s="15"/>
      <c r="OCI217" s="15"/>
      <c r="OCJ217" s="15"/>
      <c r="OCK217" s="15"/>
      <c r="OCL217" s="15"/>
      <c r="OCM217" s="15"/>
      <c r="OCN217" s="15"/>
      <c r="OCO217" s="15"/>
      <c r="OCP217" s="15"/>
      <c r="OCQ217" s="15"/>
      <c r="OCR217" s="15"/>
      <c r="OCS217" s="15"/>
      <c r="OCT217" s="15"/>
      <c r="OCU217" s="15"/>
      <c r="OCV217" s="15"/>
      <c r="OCW217" s="15"/>
      <c r="OCX217" s="15"/>
      <c r="OCY217" s="15"/>
      <c r="OCZ217" s="15"/>
      <c r="ODA217" s="15"/>
      <c r="ODB217" s="15"/>
      <c r="ODC217" s="15"/>
      <c r="ODD217" s="15"/>
      <c r="ODE217" s="15"/>
      <c r="ODF217" s="15"/>
      <c r="ODG217" s="15"/>
      <c r="ODH217" s="15"/>
      <c r="ODI217" s="15"/>
      <c r="ODJ217" s="15"/>
      <c r="ODK217" s="15"/>
      <c r="ODL217" s="15"/>
      <c r="ODM217" s="15"/>
      <c r="ODN217" s="15"/>
      <c r="ODO217" s="15"/>
      <c r="ODP217" s="15"/>
      <c r="ODQ217" s="15"/>
      <c r="ODR217" s="15"/>
      <c r="ODS217" s="15"/>
      <c r="ODT217" s="15"/>
      <c r="ODU217" s="15"/>
      <c r="ODV217" s="15"/>
      <c r="ODW217" s="15"/>
      <c r="ODX217" s="15"/>
      <c r="ODY217" s="15"/>
      <c r="ODZ217" s="15"/>
      <c r="OEA217" s="15"/>
      <c r="OEB217" s="15"/>
      <c r="OEC217" s="15"/>
      <c r="OED217" s="15"/>
      <c r="OEE217" s="15"/>
      <c r="OEF217" s="15"/>
      <c r="OEG217" s="15"/>
      <c r="OEH217" s="15"/>
      <c r="OEI217" s="15"/>
      <c r="OEJ217" s="15"/>
      <c r="OEK217" s="15"/>
      <c r="OEL217" s="15"/>
      <c r="OEM217" s="15"/>
      <c r="OEN217" s="15"/>
      <c r="OEO217" s="15"/>
      <c r="OEP217" s="15"/>
      <c r="OEQ217" s="15"/>
      <c r="OER217" s="15"/>
      <c r="OES217" s="15"/>
      <c r="OET217" s="15"/>
      <c r="OEU217" s="15"/>
      <c r="OEV217" s="15"/>
      <c r="OEW217" s="15"/>
      <c r="OEX217" s="15"/>
      <c r="OEY217" s="15"/>
      <c r="OEZ217" s="15"/>
      <c r="OFA217" s="15"/>
      <c r="OFB217" s="15"/>
      <c r="OFC217" s="15"/>
      <c r="OFD217" s="15"/>
      <c r="OFE217" s="15"/>
      <c r="OFF217" s="15"/>
      <c r="OFG217" s="15"/>
      <c r="OFH217" s="15"/>
      <c r="OFI217" s="15"/>
      <c r="OFJ217" s="15"/>
      <c r="OFK217" s="15"/>
      <c r="OFL217" s="15"/>
      <c r="OFM217" s="15"/>
      <c r="OFN217" s="15"/>
      <c r="OFO217" s="15"/>
      <c r="OFP217" s="15"/>
      <c r="OFQ217" s="15"/>
      <c r="OFR217" s="15"/>
      <c r="OFS217" s="15"/>
      <c r="OFT217" s="15"/>
      <c r="OFU217" s="15"/>
      <c r="OFV217" s="15"/>
      <c r="OFW217" s="15"/>
      <c r="OFX217" s="15"/>
      <c r="OFY217" s="15"/>
      <c r="OFZ217" s="15"/>
      <c r="OGA217" s="15"/>
      <c r="OGB217" s="15"/>
      <c r="OGC217" s="15"/>
      <c r="OGD217" s="15"/>
      <c r="OGE217" s="15"/>
      <c r="OGF217" s="15"/>
      <c r="OGG217" s="15"/>
      <c r="OGH217" s="15"/>
      <c r="OGI217" s="15"/>
      <c r="OGJ217" s="15"/>
      <c r="OGK217" s="15"/>
      <c r="OGL217" s="15"/>
      <c r="OGM217" s="15"/>
      <c r="OGN217" s="15"/>
      <c r="OGO217" s="15"/>
      <c r="OGP217" s="15"/>
      <c r="OGQ217" s="15"/>
      <c r="OGR217" s="15"/>
      <c r="OGS217" s="15"/>
      <c r="OGT217" s="15"/>
      <c r="OGU217" s="15"/>
      <c r="OGV217" s="15"/>
      <c r="OGW217" s="15"/>
      <c r="OGX217" s="15"/>
      <c r="OGY217" s="15"/>
      <c r="OGZ217" s="15"/>
      <c r="OHA217" s="15"/>
      <c r="OHB217" s="15"/>
      <c r="OHC217" s="15"/>
      <c r="OHD217" s="15"/>
      <c r="OHE217" s="15"/>
      <c r="OHF217" s="15"/>
      <c r="OHG217" s="15"/>
      <c r="OHH217" s="15"/>
      <c r="OHI217" s="15"/>
      <c r="OHJ217" s="15"/>
      <c r="OHK217" s="15"/>
      <c r="OHL217" s="15"/>
      <c r="OHM217" s="15"/>
      <c r="OHN217" s="15"/>
      <c r="OHO217" s="15"/>
      <c r="OHP217" s="15"/>
      <c r="OHQ217" s="15"/>
      <c r="OHR217" s="15"/>
      <c r="OHS217" s="15"/>
      <c r="OHT217" s="15"/>
      <c r="OHU217" s="15"/>
      <c r="OHV217" s="15"/>
      <c r="OHW217" s="15"/>
      <c r="OHX217" s="15"/>
      <c r="OHY217" s="15"/>
      <c r="OHZ217" s="15"/>
      <c r="OIA217" s="15"/>
      <c r="OIB217" s="15"/>
      <c r="OIC217" s="15"/>
      <c r="OID217" s="15"/>
      <c r="OIE217" s="15"/>
      <c r="OIF217" s="15"/>
      <c r="OIG217" s="15"/>
      <c r="OIH217" s="15"/>
      <c r="OII217" s="15"/>
      <c r="OIJ217" s="15"/>
      <c r="OIK217" s="15"/>
      <c r="OIL217" s="15"/>
      <c r="OIM217" s="15"/>
      <c r="OIN217" s="15"/>
      <c r="OIO217" s="15"/>
      <c r="OIP217" s="15"/>
      <c r="OIQ217" s="15"/>
      <c r="OIR217" s="15"/>
      <c r="OIS217" s="15"/>
      <c r="OIT217" s="15"/>
      <c r="OIU217" s="15"/>
      <c r="OIV217" s="15"/>
      <c r="OIW217" s="15"/>
      <c r="OIX217" s="15"/>
      <c r="OIY217" s="15"/>
      <c r="OIZ217" s="15"/>
      <c r="OJA217" s="15"/>
      <c r="OJB217" s="15"/>
      <c r="OJC217" s="15"/>
      <c r="OJD217" s="15"/>
      <c r="OJE217" s="15"/>
      <c r="OJF217" s="15"/>
      <c r="OJG217" s="15"/>
      <c r="OJH217" s="15"/>
      <c r="OJI217" s="15"/>
      <c r="OJJ217" s="15"/>
      <c r="OJK217" s="15"/>
      <c r="OJL217" s="15"/>
      <c r="OJM217" s="15"/>
      <c r="OJN217" s="15"/>
      <c r="OJO217" s="15"/>
      <c r="OJP217" s="15"/>
      <c r="OJQ217" s="15"/>
      <c r="OJR217" s="15"/>
      <c r="OJS217" s="15"/>
      <c r="OJT217" s="15"/>
      <c r="OJU217" s="15"/>
      <c r="OJV217" s="15"/>
      <c r="OJW217" s="15"/>
      <c r="OJX217" s="15"/>
      <c r="OJY217" s="15"/>
      <c r="OJZ217" s="15"/>
      <c r="OKA217" s="15"/>
      <c r="OKB217" s="15"/>
      <c r="OKC217" s="15"/>
      <c r="OKD217" s="15"/>
      <c r="OKE217" s="15"/>
      <c r="OKF217" s="15"/>
      <c r="OKG217" s="15"/>
      <c r="OKH217" s="15"/>
      <c r="OKI217" s="15"/>
      <c r="OKJ217" s="15"/>
      <c r="OKK217" s="15"/>
      <c r="OKL217" s="15"/>
      <c r="OKM217" s="15"/>
      <c r="OKN217" s="15"/>
      <c r="OKO217" s="15"/>
      <c r="OKP217" s="15"/>
      <c r="OKQ217" s="15"/>
      <c r="OKR217" s="15"/>
      <c r="OKS217" s="15"/>
      <c r="OKT217" s="15"/>
      <c r="OKU217" s="15"/>
      <c r="OKV217" s="15"/>
      <c r="OKW217" s="15"/>
      <c r="OKX217" s="15"/>
      <c r="OKY217" s="15"/>
      <c r="OKZ217" s="15"/>
      <c r="OLA217" s="15"/>
      <c r="OLB217" s="15"/>
      <c r="OLC217" s="15"/>
      <c r="OLD217" s="15"/>
      <c r="OLE217" s="15"/>
      <c r="OLF217" s="15"/>
      <c r="OLG217" s="15"/>
      <c r="OLH217" s="15"/>
      <c r="OLI217" s="15"/>
      <c r="OLJ217" s="15"/>
      <c r="OLK217" s="15"/>
      <c r="OLL217" s="15"/>
      <c r="OLM217" s="15"/>
      <c r="OLN217" s="15"/>
      <c r="OLO217" s="15"/>
      <c r="OLP217" s="15"/>
      <c r="OLQ217" s="15"/>
      <c r="OLR217" s="15"/>
      <c r="OLS217" s="15"/>
      <c r="OLT217" s="15"/>
      <c r="OLU217" s="15"/>
      <c r="OLV217" s="15"/>
      <c r="OLW217" s="15"/>
      <c r="OLX217" s="15"/>
      <c r="OLY217" s="15"/>
      <c r="OLZ217" s="15"/>
      <c r="OMA217" s="15"/>
      <c r="OMB217" s="15"/>
      <c r="OMC217" s="15"/>
      <c r="OMD217" s="15"/>
      <c r="OME217" s="15"/>
      <c r="OMF217" s="15"/>
      <c r="OMG217" s="15"/>
      <c r="OMH217" s="15"/>
      <c r="OMI217" s="15"/>
      <c r="OMJ217" s="15"/>
      <c r="OMK217" s="15"/>
      <c r="OML217" s="15"/>
      <c r="OMM217" s="15"/>
      <c r="OMN217" s="15"/>
      <c r="OMO217" s="15"/>
      <c r="OMP217" s="15"/>
      <c r="OMQ217" s="15"/>
      <c r="OMR217" s="15"/>
      <c r="OMS217" s="15"/>
      <c r="OMT217" s="15"/>
      <c r="OMU217" s="15"/>
      <c r="OMV217" s="15"/>
      <c r="OMW217" s="15"/>
      <c r="OMX217" s="15"/>
      <c r="OMY217" s="15"/>
      <c r="OMZ217" s="15"/>
      <c r="ONA217" s="15"/>
      <c r="ONB217" s="15"/>
      <c r="ONC217" s="15"/>
      <c r="OND217" s="15"/>
      <c r="ONE217" s="15"/>
      <c r="ONF217" s="15"/>
      <c r="ONG217" s="15"/>
      <c r="ONH217" s="15"/>
      <c r="ONI217" s="15"/>
      <c r="ONJ217" s="15"/>
      <c r="ONK217" s="15"/>
      <c r="ONL217" s="15"/>
      <c r="ONM217" s="15"/>
      <c r="ONN217" s="15"/>
      <c r="ONO217" s="15"/>
      <c r="ONP217" s="15"/>
      <c r="ONQ217" s="15"/>
      <c r="ONR217" s="15"/>
      <c r="ONS217" s="15"/>
      <c r="ONT217" s="15"/>
      <c r="ONU217" s="15"/>
      <c r="ONV217" s="15"/>
      <c r="ONW217" s="15"/>
      <c r="ONX217" s="15"/>
      <c r="ONY217" s="15"/>
      <c r="ONZ217" s="15"/>
      <c r="OOA217" s="15"/>
      <c r="OOB217" s="15"/>
      <c r="OOC217" s="15"/>
      <c r="OOD217" s="15"/>
      <c r="OOE217" s="15"/>
      <c r="OOF217" s="15"/>
      <c r="OOG217" s="15"/>
      <c r="OOH217" s="15"/>
      <c r="OOI217" s="15"/>
      <c r="OOJ217" s="15"/>
      <c r="OOK217" s="15"/>
      <c r="OOL217" s="15"/>
      <c r="OOM217" s="15"/>
      <c r="OON217" s="15"/>
      <c r="OOO217" s="15"/>
      <c r="OOP217" s="15"/>
      <c r="OOQ217" s="15"/>
      <c r="OOR217" s="15"/>
      <c r="OOS217" s="15"/>
      <c r="OOT217" s="15"/>
      <c r="OOU217" s="15"/>
      <c r="OOV217" s="15"/>
      <c r="OOW217" s="15"/>
      <c r="OOX217" s="15"/>
      <c r="OOY217" s="15"/>
      <c r="OOZ217" s="15"/>
      <c r="OPA217" s="15"/>
      <c r="OPB217" s="15"/>
      <c r="OPC217" s="15"/>
      <c r="OPD217" s="15"/>
      <c r="OPE217" s="15"/>
      <c r="OPF217" s="15"/>
      <c r="OPG217" s="15"/>
      <c r="OPH217" s="15"/>
      <c r="OPI217" s="15"/>
      <c r="OPJ217" s="15"/>
      <c r="OPK217" s="15"/>
      <c r="OPL217" s="15"/>
      <c r="OPM217" s="15"/>
      <c r="OPN217" s="15"/>
      <c r="OPO217" s="15"/>
      <c r="OPP217" s="15"/>
      <c r="OPQ217" s="15"/>
      <c r="OPR217" s="15"/>
      <c r="OPS217" s="15"/>
      <c r="OPT217" s="15"/>
      <c r="OPU217" s="15"/>
      <c r="OPV217" s="15"/>
      <c r="OPW217" s="15"/>
      <c r="OPX217" s="15"/>
      <c r="OPY217" s="15"/>
      <c r="OPZ217" s="15"/>
      <c r="OQA217" s="15"/>
      <c r="OQB217" s="15"/>
      <c r="OQC217" s="15"/>
      <c r="OQD217" s="15"/>
      <c r="OQE217" s="15"/>
      <c r="OQF217" s="15"/>
      <c r="OQG217" s="15"/>
      <c r="OQH217" s="15"/>
      <c r="OQI217" s="15"/>
      <c r="OQJ217" s="15"/>
      <c r="OQK217" s="15"/>
      <c r="OQL217" s="15"/>
      <c r="OQM217" s="15"/>
      <c r="OQN217" s="15"/>
      <c r="OQO217" s="15"/>
      <c r="OQP217" s="15"/>
      <c r="OQQ217" s="15"/>
      <c r="OQR217" s="15"/>
      <c r="OQS217" s="15"/>
      <c r="OQT217" s="15"/>
      <c r="OQU217" s="15"/>
      <c r="OQV217" s="15"/>
      <c r="OQW217" s="15"/>
      <c r="OQX217" s="15"/>
      <c r="OQY217" s="15"/>
      <c r="OQZ217" s="15"/>
      <c r="ORA217" s="15"/>
      <c r="ORB217" s="15"/>
      <c r="ORC217" s="15"/>
      <c r="ORD217" s="15"/>
      <c r="ORE217" s="15"/>
      <c r="ORF217" s="15"/>
      <c r="ORG217" s="15"/>
      <c r="ORH217" s="15"/>
      <c r="ORI217" s="15"/>
      <c r="ORJ217" s="15"/>
      <c r="ORK217" s="15"/>
      <c r="ORL217" s="15"/>
      <c r="ORM217" s="15"/>
      <c r="ORN217" s="15"/>
      <c r="ORO217" s="15"/>
      <c r="ORP217" s="15"/>
      <c r="ORQ217" s="15"/>
      <c r="ORR217" s="15"/>
      <c r="ORS217" s="15"/>
      <c r="ORT217" s="15"/>
      <c r="ORU217" s="15"/>
      <c r="ORV217" s="15"/>
      <c r="ORW217" s="15"/>
      <c r="ORX217" s="15"/>
      <c r="ORY217" s="15"/>
      <c r="ORZ217" s="15"/>
      <c r="OSA217" s="15"/>
      <c r="OSB217" s="15"/>
      <c r="OSC217" s="15"/>
      <c r="OSD217" s="15"/>
      <c r="OSE217" s="15"/>
      <c r="OSF217" s="15"/>
      <c r="OSG217" s="15"/>
      <c r="OSH217" s="15"/>
      <c r="OSI217" s="15"/>
      <c r="OSJ217" s="15"/>
      <c r="OSK217" s="15"/>
      <c r="OSL217" s="15"/>
      <c r="OSM217" s="15"/>
      <c r="OSN217" s="15"/>
      <c r="OSO217" s="15"/>
      <c r="OSP217" s="15"/>
      <c r="OSQ217" s="15"/>
      <c r="OSR217" s="15"/>
      <c r="OSS217" s="15"/>
      <c r="OST217" s="15"/>
      <c r="OSU217" s="15"/>
      <c r="OSV217" s="15"/>
      <c r="OSW217" s="15"/>
      <c r="OSX217" s="15"/>
      <c r="OSY217" s="15"/>
      <c r="OSZ217" s="15"/>
      <c r="OTA217" s="15"/>
      <c r="OTB217" s="15"/>
      <c r="OTC217" s="15"/>
      <c r="OTD217" s="15"/>
      <c r="OTE217" s="15"/>
      <c r="OTF217" s="15"/>
      <c r="OTG217" s="15"/>
      <c r="OTH217" s="15"/>
      <c r="OTI217" s="15"/>
      <c r="OTJ217" s="15"/>
      <c r="OTK217" s="15"/>
      <c r="OTL217" s="15"/>
      <c r="OTM217" s="15"/>
      <c r="OTN217" s="15"/>
      <c r="OTO217" s="15"/>
      <c r="OTP217" s="15"/>
      <c r="OTQ217" s="15"/>
      <c r="OTR217" s="15"/>
      <c r="OTS217" s="15"/>
      <c r="OTT217" s="15"/>
      <c r="OTU217" s="15"/>
      <c r="OTV217" s="15"/>
      <c r="OTW217" s="15"/>
      <c r="OTX217" s="15"/>
      <c r="OTY217" s="15"/>
      <c r="OTZ217" s="15"/>
      <c r="OUA217" s="15"/>
      <c r="OUB217" s="15"/>
      <c r="OUC217" s="15"/>
      <c r="OUD217" s="15"/>
      <c r="OUE217" s="15"/>
      <c r="OUF217" s="15"/>
      <c r="OUG217" s="15"/>
      <c r="OUH217" s="15"/>
      <c r="OUI217" s="15"/>
      <c r="OUJ217" s="15"/>
      <c r="OUK217" s="15"/>
      <c r="OUL217" s="15"/>
      <c r="OUM217" s="15"/>
      <c r="OUN217" s="15"/>
      <c r="OUO217" s="15"/>
      <c r="OUP217" s="15"/>
      <c r="OUQ217" s="15"/>
      <c r="OUR217" s="15"/>
      <c r="OUS217" s="15"/>
      <c r="OUT217" s="15"/>
      <c r="OUU217" s="15"/>
      <c r="OUV217" s="15"/>
      <c r="OUW217" s="15"/>
      <c r="OUX217" s="15"/>
      <c r="OUY217" s="15"/>
      <c r="OUZ217" s="15"/>
      <c r="OVA217" s="15"/>
      <c r="OVB217" s="15"/>
      <c r="OVC217" s="15"/>
      <c r="OVD217" s="15"/>
      <c r="OVE217" s="15"/>
      <c r="OVF217" s="15"/>
      <c r="OVG217" s="15"/>
      <c r="OVH217" s="15"/>
      <c r="OVI217" s="15"/>
      <c r="OVJ217" s="15"/>
      <c r="OVK217" s="15"/>
      <c r="OVL217" s="15"/>
      <c r="OVM217" s="15"/>
      <c r="OVN217" s="15"/>
      <c r="OVO217" s="15"/>
      <c r="OVP217" s="15"/>
      <c r="OVQ217" s="15"/>
      <c r="OVR217" s="15"/>
      <c r="OVS217" s="15"/>
      <c r="OVT217" s="15"/>
      <c r="OVU217" s="15"/>
      <c r="OVV217" s="15"/>
      <c r="OVW217" s="15"/>
      <c r="OVX217" s="15"/>
      <c r="OVY217" s="15"/>
      <c r="OVZ217" s="15"/>
      <c r="OWA217" s="15"/>
      <c r="OWB217" s="15"/>
      <c r="OWC217" s="15"/>
      <c r="OWD217" s="15"/>
      <c r="OWE217" s="15"/>
      <c r="OWF217" s="15"/>
      <c r="OWG217" s="15"/>
      <c r="OWH217" s="15"/>
      <c r="OWI217" s="15"/>
      <c r="OWJ217" s="15"/>
      <c r="OWK217" s="15"/>
      <c r="OWL217" s="15"/>
      <c r="OWM217" s="15"/>
      <c r="OWN217" s="15"/>
      <c r="OWO217" s="15"/>
      <c r="OWP217" s="15"/>
      <c r="OWQ217" s="15"/>
      <c r="OWR217" s="15"/>
      <c r="OWS217" s="15"/>
      <c r="OWT217" s="15"/>
      <c r="OWU217" s="15"/>
      <c r="OWV217" s="15"/>
      <c r="OWW217" s="15"/>
      <c r="OWX217" s="15"/>
      <c r="OWY217" s="15"/>
      <c r="OWZ217" s="15"/>
      <c r="OXA217" s="15"/>
      <c r="OXB217" s="15"/>
      <c r="OXC217" s="15"/>
      <c r="OXD217" s="15"/>
      <c r="OXE217" s="15"/>
      <c r="OXF217" s="15"/>
      <c r="OXG217" s="15"/>
      <c r="OXH217" s="15"/>
      <c r="OXI217" s="15"/>
      <c r="OXJ217" s="15"/>
      <c r="OXK217" s="15"/>
      <c r="OXL217" s="15"/>
      <c r="OXM217" s="15"/>
      <c r="OXN217" s="15"/>
      <c r="OXO217" s="15"/>
      <c r="OXP217" s="15"/>
      <c r="OXQ217" s="15"/>
      <c r="OXR217" s="15"/>
      <c r="OXS217" s="15"/>
      <c r="OXT217" s="15"/>
      <c r="OXU217" s="15"/>
      <c r="OXV217" s="15"/>
      <c r="OXW217" s="15"/>
      <c r="OXX217" s="15"/>
      <c r="OXY217" s="15"/>
      <c r="OXZ217" s="15"/>
      <c r="OYA217" s="15"/>
      <c r="OYB217" s="15"/>
      <c r="OYC217" s="15"/>
      <c r="OYD217" s="15"/>
      <c r="OYE217" s="15"/>
      <c r="OYF217" s="15"/>
      <c r="OYG217" s="15"/>
      <c r="OYH217" s="15"/>
      <c r="OYI217" s="15"/>
      <c r="OYJ217" s="15"/>
      <c r="OYK217" s="15"/>
      <c r="OYL217" s="15"/>
      <c r="OYM217" s="15"/>
      <c r="OYN217" s="15"/>
      <c r="OYO217" s="15"/>
      <c r="OYP217" s="15"/>
      <c r="OYQ217" s="15"/>
      <c r="OYR217" s="15"/>
      <c r="OYS217" s="15"/>
      <c r="OYT217" s="15"/>
      <c r="OYU217" s="15"/>
      <c r="OYV217" s="15"/>
      <c r="OYW217" s="15"/>
      <c r="OYX217" s="15"/>
      <c r="OYY217" s="15"/>
      <c r="OYZ217" s="15"/>
      <c r="OZA217" s="15"/>
      <c r="OZB217" s="15"/>
      <c r="OZC217" s="15"/>
      <c r="OZD217" s="15"/>
      <c r="OZE217" s="15"/>
      <c r="OZF217" s="15"/>
      <c r="OZG217" s="15"/>
      <c r="OZH217" s="15"/>
      <c r="OZI217" s="15"/>
      <c r="OZJ217" s="15"/>
      <c r="OZK217" s="15"/>
      <c r="OZL217" s="15"/>
      <c r="OZM217" s="15"/>
      <c r="OZN217" s="15"/>
      <c r="OZO217" s="15"/>
      <c r="OZP217" s="15"/>
      <c r="OZQ217" s="15"/>
      <c r="OZR217" s="15"/>
      <c r="OZS217" s="15"/>
      <c r="OZT217" s="15"/>
      <c r="OZU217" s="15"/>
      <c r="OZV217" s="15"/>
      <c r="OZW217" s="15"/>
      <c r="OZX217" s="15"/>
      <c r="OZY217" s="15"/>
      <c r="OZZ217" s="15"/>
      <c r="PAA217" s="15"/>
      <c r="PAB217" s="15"/>
      <c r="PAC217" s="15"/>
      <c r="PAD217" s="15"/>
      <c r="PAE217" s="15"/>
      <c r="PAF217" s="15"/>
      <c r="PAG217" s="15"/>
      <c r="PAH217" s="15"/>
      <c r="PAI217" s="15"/>
      <c r="PAJ217" s="15"/>
      <c r="PAK217" s="15"/>
      <c r="PAL217" s="15"/>
      <c r="PAM217" s="15"/>
      <c r="PAN217" s="15"/>
      <c r="PAO217" s="15"/>
      <c r="PAP217" s="15"/>
      <c r="PAQ217" s="15"/>
      <c r="PAR217" s="15"/>
      <c r="PAS217" s="15"/>
      <c r="PAT217" s="15"/>
      <c r="PAU217" s="15"/>
      <c r="PAV217" s="15"/>
      <c r="PAW217" s="15"/>
      <c r="PAX217" s="15"/>
      <c r="PAY217" s="15"/>
      <c r="PAZ217" s="15"/>
      <c r="PBA217" s="15"/>
      <c r="PBB217" s="15"/>
      <c r="PBC217" s="15"/>
      <c r="PBD217" s="15"/>
      <c r="PBE217" s="15"/>
      <c r="PBF217" s="15"/>
      <c r="PBG217" s="15"/>
      <c r="PBH217" s="15"/>
      <c r="PBI217" s="15"/>
      <c r="PBJ217" s="15"/>
      <c r="PBK217" s="15"/>
      <c r="PBL217" s="15"/>
      <c r="PBM217" s="15"/>
      <c r="PBN217" s="15"/>
      <c r="PBO217" s="15"/>
      <c r="PBP217" s="15"/>
      <c r="PBQ217" s="15"/>
      <c r="PBR217" s="15"/>
      <c r="PBS217" s="15"/>
      <c r="PBT217" s="15"/>
      <c r="PBU217" s="15"/>
      <c r="PBV217" s="15"/>
      <c r="PBW217" s="15"/>
      <c r="PBX217" s="15"/>
      <c r="PBY217" s="15"/>
      <c r="PBZ217" s="15"/>
      <c r="PCA217" s="15"/>
      <c r="PCB217" s="15"/>
      <c r="PCC217" s="15"/>
      <c r="PCD217" s="15"/>
      <c r="PCE217" s="15"/>
      <c r="PCF217" s="15"/>
      <c r="PCG217" s="15"/>
      <c r="PCH217" s="15"/>
      <c r="PCI217" s="15"/>
      <c r="PCJ217" s="15"/>
      <c r="PCK217" s="15"/>
      <c r="PCL217" s="15"/>
      <c r="PCM217" s="15"/>
      <c r="PCN217" s="15"/>
      <c r="PCO217" s="15"/>
      <c r="PCP217" s="15"/>
      <c r="PCQ217" s="15"/>
      <c r="PCR217" s="15"/>
      <c r="PCS217" s="15"/>
      <c r="PCT217" s="15"/>
      <c r="PCU217" s="15"/>
      <c r="PCV217" s="15"/>
      <c r="PCW217" s="15"/>
      <c r="PCX217" s="15"/>
      <c r="PCY217" s="15"/>
      <c r="PCZ217" s="15"/>
      <c r="PDA217" s="15"/>
      <c r="PDB217" s="15"/>
      <c r="PDC217" s="15"/>
      <c r="PDD217" s="15"/>
      <c r="PDE217" s="15"/>
      <c r="PDF217" s="15"/>
      <c r="PDG217" s="15"/>
      <c r="PDH217" s="15"/>
      <c r="PDI217" s="15"/>
      <c r="PDJ217" s="15"/>
      <c r="PDK217" s="15"/>
      <c r="PDL217" s="15"/>
      <c r="PDM217" s="15"/>
      <c r="PDN217" s="15"/>
      <c r="PDO217" s="15"/>
      <c r="PDP217" s="15"/>
      <c r="PDQ217" s="15"/>
      <c r="PDR217" s="15"/>
      <c r="PDS217" s="15"/>
      <c r="PDT217" s="15"/>
      <c r="PDU217" s="15"/>
      <c r="PDV217" s="15"/>
      <c r="PDW217" s="15"/>
      <c r="PDX217" s="15"/>
      <c r="PDY217" s="15"/>
      <c r="PDZ217" s="15"/>
      <c r="PEA217" s="15"/>
      <c r="PEB217" s="15"/>
      <c r="PEC217" s="15"/>
      <c r="PED217" s="15"/>
      <c r="PEE217" s="15"/>
      <c r="PEF217" s="15"/>
      <c r="PEG217" s="15"/>
      <c r="PEH217" s="15"/>
      <c r="PEI217" s="15"/>
      <c r="PEJ217" s="15"/>
      <c r="PEK217" s="15"/>
      <c r="PEL217" s="15"/>
      <c r="PEM217" s="15"/>
      <c r="PEN217" s="15"/>
      <c r="PEO217" s="15"/>
      <c r="PEP217" s="15"/>
      <c r="PEQ217" s="15"/>
      <c r="PER217" s="15"/>
      <c r="PES217" s="15"/>
      <c r="PET217" s="15"/>
      <c r="PEU217" s="15"/>
      <c r="PEV217" s="15"/>
      <c r="PEW217" s="15"/>
      <c r="PEX217" s="15"/>
      <c r="PEY217" s="15"/>
      <c r="PEZ217" s="15"/>
      <c r="PFA217" s="15"/>
      <c r="PFB217" s="15"/>
      <c r="PFC217" s="15"/>
      <c r="PFD217" s="15"/>
      <c r="PFE217" s="15"/>
      <c r="PFF217" s="15"/>
      <c r="PFG217" s="15"/>
      <c r="PFH217" s="15"/>
      <c r="PFI217" s="15"/>
      <c r="PFJ217" s="15"/>
      <c r="PFK217" s="15"/>
      <c r="PFL217" s="15"/>
      <c r="PFM217" s="15"/>
      <c r="PFN217" s="15"/>
      <c r="PFO217" s="15"/>
      <c r="PFP217" s="15"/>
      <c r="PFQ217" s="15"/>
      <c r="PFR217" s="15"/>
      <c r="PFS217" s="15"/>
      <c r="PFT217" s="15"/>
      <c r="PFU217" s="15"/>
      <c r="PFV217" s="15"/>
      <c r="PFW217" s="15"/>
      <c r="PFX217" s="15"/>
      <c r="PFY217" s="15"/>
      <c r="PFZ217" s="15"/>
      <c r="PGA217" s="15"/>
      <c r="PGB217" s="15"/>
      <c r="PGC217" s="15"/>
      <c r="PGD217" s="15"/>
      <c r="PGE217" s="15"/>
      <c r="PGF217" s="15"/>
      <c r="PGG217" s="15"/>
      <c r="PGH217" s="15"/>
      <c r="PGI217" s="15"/>
      <c r="PGJ217" s="15"/>
      <c r="PGK217" s="15"/>
      <c r="PGL217" s="15"/>
      <c r="PGM217" s="15"/>
      <c r="PGN217" s="15"/>
      <c r="PGO217" s="15"/>
      <c r="PGP217" s="15"/>
      <c r="PGQ217" s="15"/>
      <c r="PGR217" s="15"/>
      <c r="PGS217" s="15"/>
      <c r="PGT217" s="15"/>
      <c r="PGU217" s="15"/>
      <c r="PGV217" s="15"/>
      <c r="PGW217" s="15"/>
      <c r="PGX217" s="15"/>
      <c r="PGY217" s="15"/>
      <c r="PGZ217" s="15"/>
      <c r="PHA217" s="15"/>
      <c r="PHB217" s="15"/>
      <c r="PHC217" s="15"/>
      <c r="PHD217" s="15"/>
      <c r="PHE217" s="15"/>
      <c r="PHF217" s="15"/>
      <c r="PHG217" s="15"/>
      <c r="PHH217" s="15"/>
      <c r="PHI217" s="15"/>
      <c r="PHJ217" s="15"/>
      <c r="PHK217" s="15"/>
      <c r="PHL217" s="15"/>
      <c r="PHM217" s="15"/>
      <c r="PHN217" s="15"/>
      <c r="PHO217" s="15"/>
      <c r="PHP217" s="15"/>
      <c r="PHQ217" s="15"/>
      <c r="PHR217" s="15"/>
      <c r="PHS217" s="15"/>
      <c r="PHT217" s="15"/>
      <c r="PHU217" s="15"/>
      <c r="PHV217" s="15"/>
      <c r="PHW217" s="15"/>
      <c r="PHX217" s="15"/>
      <c r="PHY217" s="15"/>
      <c r="PHZ217" s="15"/>
      <c r="PIA217" s="15"/>
      <c r="PIB217" s="15"/>
      <c r="PIC217" s="15"/>
      <c r="PID217" s="15"/>
      <c r="PIE217" s="15"/>
      <c r="PIF217" s="15"/>
      <c r="PIG217" s="15"/>
      <c r="PIH217" s="15"/>
      <c r="PII217" s="15"/>
      <c r="PIJ217" s="15"/>
      <c r="PIK217" s="15"/>
      <c r="PIL217" s="15"/>
      <c r="PIM217" s="15"/>
      <c r="PIN217" s="15"/>
      <c r="PIO217" s="15"/>
      <c r="PIP217" s="15"/>
      <c r="PIQ217" s="15"/>
      <c r="PIR217" s="15"/>
      <c r="PIS217" s="15"/>
      <c r="PIT217" s="15"/>
      <c r="PIU217" s="15"/>
      <c r="PIV217" s="15"/>
      <c r="PIW217" s="15"/>
      <c r="PIX217" s="15"/>
      <c r="PIY217" s="15"/>
      <c r="PIZ217" s="15"/>
      <c r="PJA217" s="15"/>
      <c r="PJB217" s="15"/>
      <c r="PJC217" s="15"/>
      <c r="PJD217" s="15"/>
      <c r="PJE217" s="15"/>
      <c r="PJF217" s="15"/>
      <c r="PJG217" s="15"/>
      <c r="PJH217" s="15"/>
      <c r="PJI217" s="15"/>
      <c r="PJJ217" s="15"/>
      <c r="PJK217" s="15"/>
      <c r="PJL217" s="15"/>
      <c r="PJM217" s="15"/>
      <c r="PJN217" s="15"/>
      <c r="PJO217" s="15"/>
      <c r="PJP217" s="15"/>
      <c r="PJQ217" s="15"/>
      <c r="PJR217" s="15"/>
      <c r="PJS217" s="15"/>
      <c r="PJT217" s="15"/>
      <c r="PJU217" s="15"/>
      <c r="PJV217" s="15"/>
      <c r="PJW217" s="15"/>
      <c r="PJX217" s="15"/>
      <c r="PJY217" s="15"/>
      <c r="PJZ217" s="15"/>
      <c r="PKA217" s="15"/>
      <c r="PKB217" s="15"/>
      <c r="PKC217" s="15"/>
      <c r="PKD217" s="15"/>
      <c r="PKE217" s="15"/>
      <c r="PKF217" s="15"/>
      <c r="PKG217" s="15"/>
      <c r="PKH217" s="15"/>
      <c r="PKI217" s="15"/>
      <c r="PKJ217" s="15"/>
      <c r="PKK217" s="15"/>
      <c r="PKL217" s="15"/>
      <c r="PKM217" s="15"/>
      <c r="PKN217" s="15"/>
      <c r="PKO217" s="15"/>
      <c r="PKP217" s="15"/>
      <c r="PKQ217" s="15"/>
      <c r="PKR217" s="15"/>
      <c r="PKS217" s="15"/>
      <c r="PKT217" s="15"/>
      <c r="PKU217" s="15"/>
      <c r="PKV217" s="15"/>
      <c r="PKW217" s="15"/>
      <c r="PKX217" s="15"/>
      <c r="PKY217" s="15"/>
      <c r="PKZ217" s="15"/>
      <c r="PLA217" s="15"/>
      <c r="PLB217" s="15"/>
      <c r="PLC217" s="15"/>
      <c r="PLD217" s="15"/>
      <c r="PLE217" s="15"/>
      <c r="PLF217" s="15"/>
      <c r="PLG217" s="15"/>
      <c r="PLH217" s="15"/>
      <c r="PLI217" s="15"/>
      <c r="PLJ217" s="15"/>
      <c r="PLK217" s="15"/>
      <c r="PLL217" s="15"/>
      <c r="PLM217" s="15"/>
      <c r="PLN217" s="15"/>
      <c r="PLO217" s="15"/>
      <c r="PLP217" s="15"/>
      <c r="PLQ217" s="15"/>
      <c r="PLR217" s="15"/>
      <c r="PLS217" s="15"/>
      <c r="PLT217" s="15"/>
      <c r="PLU217" s="15"/>
      <c r="PLV217" s="15"/>
      <c r="PLW217" s="15"/>
      <c r="PLX217" s="15"/>
      <c r="PLY217" s="15"/>
      <c r="PLZ217" s="15"/>
      <c r="PMA217" s="15"/>
      <c r="PMB217" s="15"/>
      <c r="PMC217" s="15"/>
      <c r="PMD217" s="15"/>
      <c r="PME217" s="15"/>
      <c r="PMF217" s="15"/>
      <c r="PMG217" s="15"/>
      <c r="PMH217" s="15"/>
      <c r="PMI217" s="15"/>
      <c r="PMJ217" s="15"/>
      <c r="PMK217" s="15"/>
      <c r="PML217" s="15"/>
      <c r="PMM217" s="15"/>
      <c r="PMN217" s="15"/>
      <c r="PMO217" s="15"/>
      <c r="PMP217" s="15"/>
      <c r="PMQ217" s="15"/>
      <c r="PMR217" s="15"/>
      <c r="PMS217" s="15"/>
      <c r="PMT217" s="15"/>
      <c r="PMU217" s="15"/>
      <c r="PMV217" s="15"/>
      <c r="PMW217" s="15"/>
      <c r="PMX217" s="15"/>
      <c r="PMY217" s="15"/>
      <c r="PMZ217" s="15"/>
      <c r="PNA217" s="15"/>
      <c r="PNB217" s="15"/>
      <c r="PNC217" s="15"/>
      <c r="PND217" s="15"/>
      <c r="PNE217" s="15"/>
      <c r="PNF217" s="15"/>
      <c r="PNG217" s="15"/>
      <c r="PNH217" s="15"/>
      <c r="PNI217" s="15"/>
      <c r="PNJ217" s="15"/>
      <c r="PNK217" s="15"/>
      <c r="PNL217" s="15"/>
      <c r="PNM217" s="15"/>
      <c r="PNN217" s="15"/>
      <c r="PNO217" s="15"/>
      <c r="PNP217" s="15"/>
      <c r="PNQ217" s="15"/>
      <c r="PNR217" s="15"/>
      <c r="PNS217" s="15"/>
      <c r="PNT217" s="15"/>
      <c r="PNU217" s="15"/>
      <c r="PNV217" s="15"/>
      <c r="PNW217" s="15"/>
      <c r="PNX217" s="15"/>
      <c r="PNY217" s="15"/>
      <c r="PNZ217" s="15"/>
      <c r="POA217" s="15"/>
      <c r="POB217" s="15"/>
      <c r="POC217" s="15"/>
      <c r="POD217" s="15"/>
      <c r="POE217" s="15"/>
      <c r="POF217" s="15"/>
      <c r="POG217" s="15"/>
      <c r="POH217" s="15"/>
      <c r="POI217" s="15"/>
      <c r="POJ217" s="15"/>
      <c r="POK217" s="15"/>
      <c r="POL217" s="15"/>
      <c r="POM217" s="15"/>
      <c r="PON217" s="15"/>
      <c r="POO217" s="15"/>
      <c r="POP217" s="15"/>
      <c r="POQ217" s="15"/>
      <c r="POR217" s="15"/>
      <c r="POS217" s="15"/>
      <c r="POT217" s="15"/>
      <c r="POU217" s="15"/>
      <c r="POV217" s="15"/>
      <c r="POW217" s="15"/>
      <c r="POX217" s="15"/>
      <c r="POY217" s="15"/>
      <c r="POZ217" s="15"/>
      <c r="PPA217" s="15"/>
      <c r="PPB217" s="15"/>
      <c r="PPC217" s="15"/>
      <c r="PPD217" s="15"/>
      <c r="PPE217" s="15"/>
      <c r="PPF217" s="15"/>
      <c r="PPG217" s="15"/>
      <c r="PPH217" s="15"/>
      <c r="PPI217" s="15"/>
      <c r="PPJ217" s="15"/>
      <c r="PPK217" s="15"/>
      <c r="PPL217" s="15"/>
      <c r="PPM217" s="15"/>
      <c r="PPN217" s="15"/>
      <c r="PPO217" s="15"/>
      <c r="PPP217" s="15"/>
      <c r="PPQ217" s="15"/>
      <c r="PPR217" s="15"/>
      <c r="PPS217" s="15"/>
      <c r="PPT217" s="15"/>
      <c r="PPU217" s="15"/>
      <c r="PPV217" s="15"/>
      <c r="PPW217" s="15"/>
      <c r="PPX217" s="15"/>
      <c r="PPY217" s="15"/>
      <c r="PPZ217" s="15"/>
      <c r="PQA217" s="15"/>
      <c r="PQB217" s="15"/>
      <c r="PQC217" s="15"/>
      <c r="PQD217" s="15"/>
      <c r="PQE217" s="15"/>
      <c r="PQF217" s="15"/>
      <c r="PQG217" s="15"/>
      <c r="PQH217" s="15"/>
      <c r="PQI217" s="15"/>
      <c r="PQJ217" s="15"/>
      <c r="PQK217" s="15"/>
      <c r="PQL217" s="15"/>
      <c r="PQM217" s="15"/>
      <c r="PQN217" s="15"/>
      <c r="PQO217" s="15"/>
      <c r="PQP217" s="15"/>
      <c r="PQQ217" s="15"/>
      <c r="PQR217" s="15"/>
      <c r="PQS217" s="15"/>
      <c r="PQT217" s="15"/>
      <c r="PQU217" s="15"/>
      <c r="PQV217" s="15"/>
      <c r="PQW217" s="15"/>
      <c r="PQX217" s="15"/>
      <c r="PQY217" s="15"/>
      <c r="PQZ217" s="15"/>
      <c r="PRA217" s="15"/>
      <c r="PRB217" s="15"/>
      <c r="PRC217" s="15"/>
      <c r="PRD217" s="15"/>
      <c r="PRE217" s="15"/>
      <c r="PRF217" s="15"/>
      <c r="PRG217" s="15"/>
      <c r="PRH217" s="15"/>
      <c r="PRI217" s="15"/>
      <c r="PRJ217" s="15"/>
      <c r="PRK217" s="15"/>
      <c r="PRL217" s="15"/>
      <c r="PRM217" s="15"/>
      <c r="PRN217" s="15"/>
      <c r="PRO217" s="15"/>
      <c r="PRP217" s="15"/>
      <c r="PRQ217" s="15"/>
      <c r="PRR217" s="15"/>
      <c r="PRS217" s="15"/>
      <c r="PRT217" s="15"/>
      <c r="PRU217" s="15"/>
      <c r="PRV217" s="15"/>
      <c r="PRW217" s="15"/>
      <c r="PRX217" s="15"/>
      <c r="PRY217" s="15"/>
      <c r="PRZ217" s="15"/>
      <c r="PSA217" s="15"/>
      <c r="PSB217" s="15"/>
      <c r="PSC217" s="15"/>
      <c r="PSD217" s="15"/>
      <c r="PSE217" s="15"/>
      <c r="PSF217" s="15"/>
      <c r="PSG217" s="15"/>
      <c r="PSH217" s="15"/>
      <c r="PSI217" s="15"/>
      <c r="PSJ217" s="15"/>
      <c r="PSK217" s="15"/>
      <c r="PSL217" s="15"/>
      <c r="PSM217" s="15"/>
      <c r="PSN217" s="15"/>
      <c r="PSO217" s="15"/>
      <c r="PSP217" s="15"/>
      <c r="PSQ217" s="15"/>
      <c r="PSR217" s="15"/>
      <c r="PSS217" s="15"/>
      <c r="PST217" s="15"/>
      <c r="PSU217" s="15"/>
      <c r="PSV217" s="15"/>
      <c r="PSW217" s="15"/>
      <c r="PSX217" s="15"/>
      <c r="PSY217" s="15"/>
      <c r="PSZ217" s="15"/>
      <c r="PTA217" s="15"/>
      <c r="PTB217" s="15"/>
      <c r="PTC217" s="15"/>
      <c r="PTD217" s="15"/>
      <c r="PTE217" s="15"/>
      <c r="PTF217" s="15"/>
      <c r="PTG217" s="15"/>
      <c r="PTH217" s="15"/>
      <c r="PTI217" s="15"/>
      <c r="PTJ217" s="15"/>
      <c r="PTK217" s="15"/>
      <c r="PTL217" s="15"/>
      <c r="PTM217" s="15"/>
      <c r="PTN217" s="15"/>
      <c r="PTO217" s="15"/>
      <c r="PTP217" s="15"/>
      <c r="PTQ217" s="15"/>
      <c r="PTR217" s="15"/>
      <c r="PTS217" s="15"/>
      <c r="PTT217" s="15"/>
      <c r="PTU217" s="15"/>
      <c r="PTV217" s="15"/>
      <c r="PTW217" s="15"/>
      <c r="PTX217" s="15"/>
      <c r="PTY217" s="15"/>
      <c r="PTZ217" s="15"/>
      <c r="PUA217" s="15"/>
      <c r="PUB217" s="15"/>
      <c r="PUC217" s="15"/>
      <c r="PUD217" s="15"/>
      <c r="PUE217" s="15"/>
      <c r="PUF217" s="15"/>
      <c r="PUG217" s="15"/>
      <c r="PUH217" s="15"/>
      <c r="PUI217" s="15"/>
      <c r="PUJ217" s="15"/>
      <c r="PUK217" s="15"/>
      <c r="PUL217" s="15"/>
      <c r="PUM217" s="15"/>
      <c r="PUN217" s="15"/>
      <c r="PUO217" s="15"/>
      <c r="PUP217" s="15"/>
      <c r="PUQ217" s="15"/>
      <c r="PUR217" s="15"/>
      <c r="PUS217" s="15"/>
      <c r="PUT217" s="15"/>
      <c r="PUU217" s="15"/>
      <c r="PUV217" s="15"/>
      <c r="PUW217" s="15"/>
      <c r="PUX217" s="15"/>
      <c r="PUY217" s="15"/>
      <c r="PUZ217" s="15"/>
      <c r="PVA217" s="15"/>
      <c r="PVB217" s="15"/>
      <c r="PVC217" s="15"/>
      <c r="PVD217" s="15"/>
      <c r="PVE217" s="15"/>
      <c r="PVF217" s="15"/>
      <c r="PVG217" s="15"/>
      <c r="PVH217" s="15"/>
      <c r="PVI217" s="15"/>
      <c r="PVJ217" s="15"/>
      <c r="PVK217" s="15"/>
      <c r="PVL217" s="15"/>
      <c r="PVM217" s="15"/>
      <c r="PVN217" s="15"/>
      <c r="PVO217" s="15"/>
      <c r="PVP217" s="15"/>
      <c r="PVQ217" s="15"/>
      <c r="PVR217" s="15"/>
      <c r="PVS217" s="15"/>
      <c r="PVT217" s="15"/>
      <c r="PVU217" s="15"/>
      <c r="PVV217" s="15"/>
      <c r="PVW217" s="15"/>
      <c r="PVX217" s="15"/>
      <c r="PVY217" s="15"/>
      <c r="PVZ217" s="15"/>
      <c r="PWA217" s="15"/>
      <c r="PWB217" s="15"/>
      <c r="PWC217" s="15"/>
      <c r="PWD217" s="15"/>
      <c r="PWE217" s="15"/>
      <c r="PWF217" s="15"/>
      <c r="PWG217" s="15"/>
      <c r="PWH217" s="15"/>
      <c r="PWI217" s="15"/>
      <c r="PWJ217" s="15"/>
      <c r="PWK217" s="15"/>
      <c r="PWL217" s="15"/>
      <c r="PWM217" s="15"/>
      <c r="PWN217" s="15"/>
      <c r="PWO217" s="15"/>
      <c r="PWP217" s="15"/>
      <c r="PWQ217" s="15"/>
      <c r="PWR217" s="15"/>
      <c r="PWS217" s="15"/>
      <c r="PWT217" s="15"/>
      <c r="PWU217" s="15"/>
      <c r="PWV217" s="15"/>
      <c r="PWW217" s="15"/>
      <c r="PWX217" s="15"/>
      <c r="PWY217" s="15"/>
      <c r="PWZ217" s="15"/>
      <c r="PXA217" s="15"/>
      <c r="PXB217" s="15"/>
      <c r="PXC217" s="15"/>
      <c r="PXD217" s="15"/>
      <c r="PXE217" s="15"/>
      <c r="PXF217" s="15"/>
      <c r="PXG217" s="15"/>
      <c r="PXH217" s="15"/>
      <c r="PXI217" s="15"/>
      <c r="PXJ217" s="15"/>
      <c r="PXK217" s="15"/>
      <c r="PXL217" s="15"/>
      <c r="PXM217" s="15"/>
      <c r="PXN217" s="15"/>
      <c r="PXO217" s="15"/>
      <c r="PXP217" s="15"/>
      <c r="PXQ217" s="15"/>
      <c r="PXR217" s="15"/>
      <c r="PXS217" s="15"/>
      <c r="PXT217" s="15"/>
      <c r="PXU217" s="15"/>
      <c r="PXV217" s="15"/>
      <c r="PXW217" s="15"/>
      <c r="PXX217" s="15"/>
      <c r="PXY217" s="15"/>
      <c r="PXZ217" s="15"/>
      <c r="PYA217" s="15"/>
      <c r="PYB217" s="15"/>
      <c r="PYC217" s="15"/>
      <c r="PYD217" s="15"/>
      <c r="PYE217" s="15"/>
      <c r="PYF217" s="15"/>
      <c r="PYG217" s="15"/>
      <c r="PYH217" s="15"/>
      <c r="PYI217" s="15"/>
      <c r="PYJ217" s="15"/>
      <c r="PYK217" s="15"/>
      <c r="PYL217" s="15"/>
      <c r="PYM217" s="15"/>
      <c r="PYN217" s="15"/>
      <c r="PYO217" s="15"/>
      <c r="PYP217" s="15"/>
      <c r="PYQ217" s="15"/>
      <c r="PYR217" s="15"/>
      <c r="PYS217" s="15"/>
      <c r="PYT217" s="15"/>
      <c r="PYU217" s="15"/>
      <c r="PYV217" s="15"/>
      <c r="PYW217" s="15"/>
      <c r="PYX217" s="15"/>
      <c r="PYY217" s="15"/>
      <c r="PYZ217" s="15"/>
      <c r="PZA217" s="15"/>
      <c r="PZB217" s="15"/>
      <c r="PZC217" s="15"/>
      <c r="PZD217" s="15"/>
      <c r="PZE217" s="15"/>
      <c r="PZF217" s="15"/>
      <c r="PZG217" s="15"/>
      <c r="PZH217" s="15"/>
      <c r="PZI217" s="15"/>
      <c r="PZJ217" s="15"/>
      <c r="PZK217" s="15"/>
      <c r="PZL217" s="15"/>
      <c r="PZM217" s="15"/>
      <c r="PZN217" s="15"/>
      <c r="PZO217" s="15"/>
      <c r="PZP217" s="15"/>
      <c r="PZQ217" s="15"/>
      <c r="PZR217" s="15"/>
      <c r="PZS217" s="15"/>
      <c r="PZT217" s="15"/>
      <c r="PZU217" s="15"/>
      <c r="PZV217" s="15"/>
      <c r="PZW217" s="15"/>
      <c r="PZX217" s="15"/>
      <c r="PZY217" s="15"/>
      <c r="PZZ217" s="15"/>
      <c r="QAA217" s="15"/>
      <c r="QAB217" s="15"/>
      <c r="QAC217" s="15"/>
      <c r="QAD217" s="15"/>
      <c r="QAE217" s="15"/>
      <c r="QAF217" s="15"/>
      <c r="QAG217" s="15"/>
      <c r="QAH217" s="15"/>
      <c r="QAI217" s="15"/>
      <c r="QAJ217" s="15"/>
      <c r="QAK217" s="15"/>
      <c r="QAL217" s="15"/>
      <c r="QAM217" s="15"/>
      <c r="QAN217" s="15"/>
      <c r="QAO217" s="15"/>
      <c r="QAP217" s="15"/>
      <c r="QAQ217" s="15"/>
      <c r="QAR217" s="15"/>
      <c r="QAS217" s="15"/>
      <c r="QAT217" s="15"/>
      <c r="QAU217" s="15"/>
      <c r="QAV217" s="15"/>
      <c r="QAW217" s="15"/>
      <c r="QAX217" s="15"/>
      <c r="QAY217" s="15"/>
      <c r="QAZ217" s="15"/>
      <c r="QBA217" s="15"/>
      <c r="QBB217" s="15"/>
      <c r="QBC217" s="15"/>
      <c r="QBD217" s="15"/>
      <c r="QBE217" s="15"/>
      <c r="QBF217" s="15"/>
      <c r="QBG217" s="15"/>
      <c r="QBH217" s="15"/>
      <c r="QBI217" s="15"/>
      <c r="QBJ217" s="15"/>
      <c r="QBK217" s="15"/>
      <c r="QBL217" s="15"/>
      <c r="QBM217" s="15"/>
      <c r="QBN217" s="15"/>
      <c r="QBO217" s="15"/>
      <c r="QBP217" s="15"/>
      <c r="QBQ217" s="15"/>
      <c r="QBR217" s="15"/>
      <c r="QBS217" s="15"/>
      <c r="QBT217" s="15"/>
      <c r="QBU217" s="15"/>
      <c r="QBV217" s="15"/>
      <c r="QBW217" s="15"/>
      <c r="QBX217" s="15"/>
      <c r="QBY217" s="15"/>
      <c r="QBZ217" s="15"/>
      <c r="QCA217" s="15"/>
      <c r="QCB217" s="15"/>
      <c r="QCC217" s="15"/>
      <c r="QCD217" s="15"/>
      <c r="QCE217" s="15"/>
      <c r="QCF217" s="15"/>
      <c r="QCG217" s="15"/>
      <c r="QCH217" s="15"/>
      <c r="QCI217" s="15"/>
      <c r="QCJ217" s="15"/>
      <c r="QCK217" s="15"/>
      <c r="QCL217" s="15"/>
      <c r="QCM217" s="15"/>
      <c r="QCN217" s="15"/>
      <c r="QCO217" s="15"/>
      <c r="QCP217" s="15"/>
      <c r="QCQ217" s="15"/>
      <c r="QCR217" s="15"/>
      <c r="QCS217" s="15"/>
      <c r="QCT217" s="15"/>
      <c r="QCU217" s="15"/>
      <c r="QCV217" s="15"/>
      <c r="QCW217" s="15"/>
      <c r="QCX217" s="15"/>
      <c r="QCY217" s="15"/>
      <c r="QCZ217" s="15"/>
      <c r="QDA217" s="15"/>
      <c r="QDB217" s="15"/>
      <c r="QDC217" s="15"/>
      <c r="QDD217" s="15"/>
      <c r="QDE217" s="15"/>
      <c r="QDF217" s="15"/>
      <c r="QDG217" s="15"/>
      <c r="QDH217" s="15"/>
      <c r="QDI217" s="15"/>
      <c r="QDJ217" s="15"/>
      <c r="QDK217" s="15"/>
      <c r="QDL217" s="15"/>
      <c r="QDM217" s="15"/>
      <c r="QDN217" s="15"/>
      <c r="QDO217" s="15"/>
      <c r="QDP217" s="15"/>
      <c r="QDQ217" s="15"/>
      <c r="QDR217" s="15"/>
      <c r="QDS217" s="15"/>
      <c r="QDT217" s="15"/>
      <c r="QDU217" s="15"/>
      <c r="QDV217" s="15"/>
      <c r="QDW217" s="15"/>
      <c r="QDX217" s="15"/>
      <c r="QDY217" s="15"/>
      <c r="QDZ217" s="15"/>
      <c r="QEA217" s="15"/>
      <c r="QEB217" s="15"/>
      <c r="QEC217" s="15"/>
      <c r="QED217" s="15"/>
      <c r="QEE217" s="15"/>
      <c r="QEF217" s="15"/>
      <c r="QEG217" s="15"/>
      <c r="QEH217" s="15"/>
      <c r="QEI217" s="15"/>
      <c r="QEJ217" s="15"/>
      <c r="QEK217" s="15"/>
      <c r="QEL217" s="15"/>
      <c r="QEM217" s="15"/>
      <c r="QEN217" s="15"/>
      <c r="QEO217" s="15"/>
      <c r="QEP217" s="15"/>
      <c r="QEQ217" s="15"/>
      <c r="QER217" s="15"/>
      <c r="QES217" s="15"/>
      <c r="QET217" s="15"/>
      <c r="QEU217" s="15"/>
      <c r="QEV217" s="15"/>
      <c r="QEW217" s="15"/>
      <c r="QEX217" s="15"/>
      <c r="QEY217" s="15"/>
      <c r="QEZ217" s="15"/>
      <c r="QFA217" s="15"/>
      <c r="QFB217" s="15"/>
      <c r="QFC217" s="15"/>
      <c r="QFD217" s="15"/>
      <c r="QFE217" s="15"/>
      <c r="QFF217" s="15"/>
      <c r="QFG217" s="15"/>
      <c r="QFH217" s="15"/>
      <c r="QFI217" s="15"/>
      <c r="QFJ217" s="15"/>
      <c r="QFK217" s="15"/>
      <c r="QFL217" s="15"/>
      <c r="QFM217" s="15"/>
      <c r="QFN217" s="15"/>
      <c r="QFO217" s="15"/>
      <c r="QFP217" s="15"/>
      <c r="QFQ217" s="15"/>
      <c r="QFR217" s="15"/>
      <c r="QFS217" s="15"/>
      <c r="QFT217" s="15"/>
      <c r="QFU217" s="15"/>
      <c r="QFV217" s="15"/>
      <c r="QFW217" s="15"/>
      <c r="QFX217" s="15"/>
      <c r="QFY217" s="15"/>
      <c r="QFZ217" s="15"/>
      <c r="QGA217" s="15"/>
      <c r="QGB217" s="15"/>
      <c r="QGC217" s="15"/>
      <c r="QGD217" s="15"/>
      <c r="QGE217" s="15"/>
      <c r="QGF217" s="15"/>
      <c r="QGG217" s="15"/>
      <c r="QGH217" s="15"/>
      <c r="QGI217" s="15"/>
      <c r="QGJ217" s="15"/>
      <c r="QGK217" s="15"/>
      <c r="QGL217" s="15"/>
      <c r="QGM217" s="15"/>
      <c r="QGN217" s="15"/>
      <c r="QGO217" s="15"/>
      <c r="QGP217" s="15"/>
      <c r="QGQ217" s="15"/>
      <c r="QGR217" s="15"/>
      <c r="QGS217" s="15"/>
      <c r="QGT217" s="15"/>
      <c r="QGU217" s="15"/>
      <c r="QGV217" s="15"/>
      <c r="QGW217" s="15"/>
      <c r="QGX217" s="15"/>
      <c r="QGY217" s="15"/>
      <c r="QGZ217" s="15"/>
      <c r="QHA217" s="15"/>
      <c r="QHB217" s="15"/>
      <c r="QHC217" s="15"/>
      <c r="QHD217" s="15"/>
      <c r="QHE217" s="15"/>
      <c r="QHF217" s="15"/>
      <c r="QHG217" s="15"/>
      <c r="QHH217" s="15"/>
      <c r="QHI217" s="15"/>
      <c r="QHJ217" s="15"/>
      <c r="QHK217" s="15"/>
      <c r="QHL217" s="15"/>
      <c r="QHM217" s="15"/>
      <c r="QHN217" s="15"/>
      <c r="QHO217" s="15"/>
      <c r="QHP217" s="15"/>
      <c r="QHQ217" s="15"/>
      <c r="QHR217" s="15"/>
      <c r="QHS217" s="15"/>
      <c r="QHT217" s="15"/>
      <c r="QHU217" s="15"/>
      <c r="QHV217" s="15"/>
      <c r="QHW217" s="15"/>
      <c r="QHX217" s="15"/>
      <c r="QHY217" s="15"/>
      <c r="QHZ217" s="15"/>
      <c r="QIA217" s="15"/>
      <c r="QIB217" s="15"/>
      <c r="QIC217" s="15"/>
      <c r="QID217" s="15"/>
      <c r="QIE217" s="15"/>
      <c r="QIF217" s="15"/>
      <c r="QIG217" s="15"/>
      <c r="QIH217" s="15"/>
      <c r="QII217" s="15"/>
      <c r="QIJ217" s="15"/>
      <c r="QIK217" s="15"/>
      <c r="QIL217" s="15"/>
      <c r="QIM217" s="15"/>
      <c r="QIN217" s="15"/>
      <c r="QIO217" s="15"/>
      <c r="QIP217" s="15"/>
      <c r="QIQ217" s="15"/>
      <c r="QIR217" s="15"/>
      <c r="QIS217" s="15"/>
      <c r="QIT217" s="15"/>
      <c r="QIU217" s="15"/>
      <c r="QIV217" s="15"/>
      <c r="QIW217" s="15"/>
      <c r="QIX217" s="15"/>
      <c r="QIY217" s="15"/>
      <c r="QIZ217" s="15"/>
      <c r="QJA217" s="15"/>
      <c r="QJB217" s="15"/>
      <c r="QJC217" s="15"/>
      <c r="QJD217" s="15"/>
      <c r="QJE217" s="15"/>
      <c r="QJF217" s="15"/>
      <c r="QJG217" s="15"/>
      <c r="QJH217" s="15"/>
      <c r="QJI217" s="15"/>
      <c r="QJJ217" s="15"/>
      <c r="QJK217" s="15"/>
      <c r="QJL217" s="15"/>
      <c r="QJM217" s="15"/>
      <c r="QJN217" s="15"/>
      <c r="QJO217" s="15"/>
      <c r="QJP217" s="15"/>
      <c r="QJQ217" s="15"/>
      <c r="QJR217" s="15"/>
      <c r="QJS217" s="15"/>
      <c r="QJT217" s="15"/>
      <c r="QJU217" s="15"/>
      <c r="QJV217" s="15"/>
      <c r="QJW217" s="15"/>
      <c r="QJX217" s="15"/>
      <c r="QJY217" s="15"/>
      <c r="QJZ217" s="15"/>
      <c r="QKA217" s="15"/>
      <c r="QKB217" s="15"/>
      <c r="QKC217" s="15"/>
      <c r="QKD217" s="15"/>
      <c r="QKE217" s="15"/>
      <c r="QKF217" s="15"/>
      <c r="QKG217" s="15"/>
      <c r="QKH217" s="15"/>
      <c r="QKI217" s="15"/>
      <c r="QKJ217" s="15"/>
      <c r="QKK217" s="15"/>
      <c r="QKL217" s="15"/>
      <c r="QKM217" s="15"/>
      <c r="QKN217" s="15"/>
      <c r="QKO217" s="15"/>
      <c r="QKP217" s="15"/>
      <c r="QKQ217" s="15"/>
      <c r="QKR217" s="15"/>
      <c r="QKS217" s="15"/>
      <c r="QKT217" s="15"/>
      <c r="QKU217" s="15"/>
      <c r="QKV217" s="15"/>
      <c r="QKW217" s="15"/>
      <c r="QKX217" s="15"/>
      <c r="QKY217" s="15"/>
      <c r="QKZ217" s="15"/>
      <c r="QLA217" s="15"/>
      <c r="QLB217" s="15"/>
      <c r="QLC217" s="15"/>
      <c r="QLD217" s="15"/>
      <c r="QLE217" s="15"/>
      <c r="QLF217" s="15"/>
      <c r="QLG217" s="15"/>
      <c r="QLH217" s="15"/>
      <c r="QLI217" s="15"/>
      <c r="QLJ217" s="15"/>
      <c r="QLK217" s="15"/>
      <c r="QLL217" s="15"/>
      <c r="QLM217" s="15"/>
      <c r="QLN217" s="15"/>
      <c r="QLO217" s="15"/>
      <c r="QLP217" s="15"/>
      <c r="QLQ217" s="15"/>
      <c r="QLR217" s="15"/>
      <c r="QLS217" s="15"/>
      <c r="QLT217" s="15"/>
      <c r="QLU217" s="15"/>
      <c r="QLV217" s="15"/>
      <c r="QLW217" s="15"/>
      <c r="QLX217" s="15"/>
      <c r="QLY217" s="15"/>
      <c r="QLZ217" s="15"/>
      <c r="QMA217" s="15"/>
      <c r="QMB217" s="15"/>
      <c r="QMC217" s="15"/>
      <c r="QMD217" s="15"/>
      <c r="QME217" s="15"/>
      <c r="QMF217" s="15"/>
      <c r="QMG217" s="15"/>
      <c r="QMH217" s="15"/>
      <c r="QMI217" s="15"/>
      <c r="QMJ217" s="15"/>
      <c r="QMK217" s="15"/>
      <c r="QML217" s="15"/>
      <c r="QMM217" s="15"/>
      <c r="QMN217" s="15"/>
      <c r="QMO217" s="15"/>
      <c r="QMP217" s="15"/>
      <c r="QMQ217" s="15"/>
      <c r="QMR217" s="15"/>
      <c r="QMS217" s="15"/>
      <c r="QMT217" s="15"/>
      <c r="QMU217" s="15"/>
      <c r="QMV217" s="15"/>
      <c r="QMW217" s="15"/>
      <c r="QMX217" s="15"/>
      <c r="QMY217" s="15"/>
      <c r="QMZ217" s="15"/>
      <c r="QNA217" s="15"/>
      <c r="QNB217" s="15"/>
      <c r="QNC217" s="15"/>
      <c r="QND217" s="15"/>
      <c r="QNE217" s="15"/>
      <c r="QNF217" s="15"/>
      <c r="QNG217" s="15"/>
      <c r="QNH217" s="15"/>
      <c r="QNI217" s="15"/>
      <c r="QNJ217" s="15"/>
      <c r="QNK217" s="15"/>
      <c r="QNL217" s="15"/>
      <c r="QNM217" s="15"/>
      <c r="QNN217" s="15"/>
      <c r="QNO217" s="15"/>
      <c r="QNP217" s="15"/>
      <c r="QNQ217" s="15"/>
      <c r="QNR217" s="15"/>
      <c r="QNS217" s="15"/>
      <c r="QNT217" s="15"/>
      <c r="QNU217" s="15"/>
      <c r="QNV217" s="15"/>
      <c r="QNW217" s="15"/>
      <c r="QNX217" s="15"/>
      <c r="QNY217" s="15"/>
      <c r="QNZ217" s="15"/>
      <c r="QOA217" s="15"/>
      <c r="QOB217" s="15"/>
      <c r="QOC217" s="15"/>
      <c r="QOD217" s="15"/>
      <c r="QOE217" s="15"/>
      <c r="QOF217" s="15"/>
      <c r="QOG217" s="15"/>
      <c r="QOH217" s="15"/>
      <c r="QOI217" s="15"/>
      <c r="QOJ217" s="15"/>
      <c r="QOK217" s="15"/>
      <c r="QOL217" s="15"/>
      <c r="QOM217" s="15"/>
      <c r="QON217" s="15"/>
      <c r="QOO217" s="15"/>
      <c r="QOP217" s="15"/>
      <c r="QOQ217" s="15"/>
      <c r="QOR217" s="15"/>
      <c r="QOS217" s="15"/>
      <c r="QOT217" s="15"/>
      <c r="QOU217" s="15"/>
      <c r="QOV217" s="15"/>
      <c r="QOW217" s="15"/>
      <c r="QOX217" s="15"/>
      <c r="QOY217" s="15"/>
      <c r="QOZ217" s="15"/>
      <c r="QPA217" s="15"/>
      <c r="QPB217" s="15"/>
      <c r="QPC217" s="15"/>
      <c r="QPD217" s="15"/>
      <c r="QPE217" s="15"/>
      <c r="QPF217" s="15"/>
      <c r="QPG217" s="15"/>
      <c r="QPH217" s="15"/>
      <c r="QPI217" s="15"/>
      <c r="QPJ217" s="15"/>
      <c r="QPK217" s="15"/>
      <c r="QPL217" s="15"/>
      <c r="QPM217" s="15"/>
      <c r="QPN217" s="15"/>
      <c r="QPO217" s="15"/>
      <c r="QPP217" s="15"/>
      <c r="QPQ217" s="15"/>
      <c r="QPR217" s="15"/>
      <c r="QPS217" s="15"/>
      <c r="QPT217" s="15"/>
      <c r="QPU217" s="15"/>
      <c r="QPV217" s="15"/>
      <c r="QPW217" s="15"/>
      <c r="QPX217" s="15"/>
      <c r="QPY217" s="15"/>
      <c r="QPZ217" s="15"/>
      <c r="QQA217" s="15"/>
      <c r="QQB217" s="15"/>
      <c r="QQC217" s="15"/>
      <c r="QQD217" s="15"/>
      <c r="QQE217" s="15"/>
      <c r="QQF217" s="15"/>
      <c r="QQG217" s="15"/>
      <c r="QQH217" s="15"/>
      <c r="QQI217" s="15"/>
      <c r="QQJ217" s="15"/>
      <c r="QQK217" s="15"/>
      <c r="QQL217" s="15"/>
      <c r="QQM217" s="15"/>
      <c r="QQN217" s="15"/>
      <c r="QQO217" s="15"/>
      <c r="QQP217" s="15"/>
      <c r="QQQ217" s="15"/>
      <c r="QQR217" s="15"/>
      <c r="QQS217" s="15"/>
      <c r="QQT217" s="15"/>
      <c r="QQU217" s="15"/>
      <c r="QQV217" s="15"/>
      <c r="QQW217" s="15"/>
      <c r="QQX217" s="15"/>
      <c r="QQY217" s="15"/>
      <c r="QQZ217" s="15"/>
      <c r="QRA217" s="15"/>
      <c r="QRB217" s="15"/>
      <c r="QRC217" s="15"/>
      <c r="QRD217" s="15"/>
      <c r="QRE217" s="15"/>
      <c r="QRF217" s="15"/>
      <c r="QRG217" s="15"/>
      <c r="QRH217" s="15"/>
      <c r="QRI217" s="15"/>
      <c r="QRJ217" s="15"/>
      <c r="QRK217" s="15"/>
      <c r="QRL217" s="15"/>
      <c r="QRM217" s="15"/>
      <c r="QRN217" s="15"/>
      <c r="QRO217" s="15"/>
      <c r="QRP217" s="15"/>
      <c r="QRQ217" s="15"/>
      <c r="QRR217" s="15"/>
      <c r="QRS217" s="15"/>
      <c r="QRT217" s="15"/>
      <c r="QRU217" s="15"/>
      <c r="QRV217" s="15"/>
      <c r="QRW217" s="15"/>
      <c r="QRX217" s="15"/>
      <c r="QRY217" s="15"/>
      <c r="QRZ217" s="15"/>
      <c r="QSA217" s="15"/>
      <c r="QSB217" s="15"/>
      <c r="QSC217" s="15"/>
      <c r="QSD217" s="15"/>
      <c r="QSE217" s="15"/>
      <c r="QSF217" s="15"/>
      <c r="QSG217" s="15"/>
      <c r="QSH217" s="15"/>
      <c r="QSI217" s="15"/>
      <c r="QSJ217" s="15"/>
      <c r="QSK217" s="15"/>
      <c r="QSL217" s="15"/>
      <c r="QSM217" s="15"/>
      <c r="QSN217" s="15"/>
      <c r="QSO217" s="15"/>
      <c r="QSP217" s="15"/>
      <c r="QSQ217" s="15"/>
      <c r="QSR217" s="15"/>
      <c r="QSS217" s="15"/>
      <c r="QST217" s="15"/>
      <c r="QSU217" s="15"/>
      <c r="QSV217" s="15"/>
      <c r="QSW217" s="15"/>
      <c r="QSX217" s="15"/>
      <c r="QSY217" s="15"/>
      <c r="QSZ217" s="15"/>
      <c r="QTA217" s="15"/>
      <c r="QTB217" s="15"/>
      <c r="QTC217" s="15"/>
      <c r="QTD217" s="15"/>
      <c r="QTE217" s="15"/>
      <c r="QTF217" s="15"/>
      <c r="QTG217" s="15"/>
      <c r="QTH217" s="15"/>
      <c r="QTI217" s="15"/>
      <c r="QTJ217" s="15"/>
      <c r="QTK217" s="15"/>
      <c r="QTL217" s="15"/>
      <c r="QTM217" s="15"/>
      <c r="QTN217" s="15"/>
      <c r="QTO217" s="15"/>
      <c r="QTP217" s="15"/>
      <c r="QTQ217" s="15"/>
      <c r="QTR217" s="15"/>
      <c r="QTS217" s="15"/>
      <c r="QTT217" s="15"/>
      <c r="QTU217" s="15"/>
      <c r="QTV217" s="15"/>
      <c r="QTW217" s="15"/>
      <c r="QTX217" s="15"/>
      <c r="QTY217" s="15"/>
      <c r="QTZ217" s="15"/>
      <c r="QUA217" s="15"/>
      <c r="QUB217" s="15"/>
      <c r="QUC217" s="15"/>
      <c r="QUD217" s="15"/>
      <c r="QUE217" s="15"/>
      <c r="QUF217" s="15"/>
      <c r="QUG217" s="15"/>
      <c r="QUH217" s="15"/>
      <c r="QUI217" s="15"/>
      <c r="QUJ217" s="15"/>
      <c r="QUK217" s="15"/>
      <c r="QUL217" s="15"/>
      <c r="QUM217" s="15"/>
      <c r="QUN217" s="15"/>
      <c r="QUO217" s="15"/>
      <c r="QUP217" s="15"/>
      <c r="QUQ217" s="15"/>
      <c r="QUR217" s="15"/>
      <c r="QUS217" s="15"/>
      <c r="QUT217" s="15"/>
      <c r="QUU217" s="15"/>
      <c r="QUV217" s="15"/>
      <c r="QUW217" s="15"/>
      <c r="QUX217" s="15"/>
      <c r="QUY217" s="15"/>
      <c r="QUZ217" s="15"/>
      <c r="QVA217" s="15"/>
      <c r="QVB217" s="15"/>
      <c r="QVC217" s="15"/>
      <c r="QVD217" s="15"/>
      <c r="QVE217" s="15"/>
      <c r="QVF217" s="15"/>
      <c r="QVG217" s="15"/>
      <c r="QVH217" s="15"/>
      <c r="QVI217" s="15"/>
      <c r="QVJ217" s="15"/>
      <c r="QVK217" s="15"/>
      <c r="QVL217" s="15"/>
      <c r="QVM217" s="15"/>
      <c r="QVN217" s="15"/>
      <c r="QVO217" s="15"/>
      <c r="QVP217" s="15"/>
      <c r="QVQ217" s="15"/>
      <c r="QVR217" s="15"/>
      <c r="QVS217" s="15"/>
      <c r="QVT217" s="15"/>
      <c r="QVU217" s="15"/>
      <c r="QVV217" s="15"/>
      <c r="QVW217" s="15"/>
      <c r="QVX217" s="15"/>
      <c r="QVY217" s="15"/>
      <c r="QVZ217" s="15"/>
      <c r="QWA217" s="15"/>
      <c r="QWB217" s="15"/>
      <c r="QWC217" s="15"/>
      <c r="QWD217" s="15"/>
      <c r="QWE217" s="15"/>
      <c r="QWF217" s="15"/>
      <c r="QWG217" s="15"/>
      <c r="QWH217" s="15"/>
      <c r="QWI217" s="15"/>
      <c r="QWJ217" s="15"/>
      <c r="QWK217" s="15"/>
      <c r="QWL217" s="15"/>
      <c r="QWM217" s="15"/>
      <c r="QWN217" s="15"/>
      <c r="QWO217" s="15"/>
      <c r="QWP217" s="15"/>
      <c r="QWQ217" s="15"/>
      <c r="QWR217" s="15"/>
      <c r="QWS217" s="15"/>
      <c r="QWT217" s="15"/>
      <c r="QWU217" s="15"/>
      <c r="QWV217" s="15"/>
      <c r="QWW217" s="15"/>
      <c r="QWX217" s="15"/>
      <c r="QWY217" s="15"/>
      <c r="QWZ217" s="15"/>
      <c r="QXA217" s="15"/>
      <c r="QXB217" s="15"/>
      <c r="QXC217" s="15"/>
      <c r="QXD217" s="15"/>
      <c r="QXE217" s="15"/>
      <c r="QXF217" s="15"/>
      <c r="QXG217" s="15"/>
      <c r="QXH217" s="15"/>
      <c r="QXI217" s="15"/>
      <c r="QXJ217" s="15"/>
      <c r="QXK217" s="15"/>
      <c r="QXL217" s="15"/>
      <c r="QXM217" s="15"/>
      <c r="QXN217" s="15"/>
      <c r="QXO217" s="15"/>
      <c r="QXP217" s="15"/>
      <c r="QXQ217" s="15"/>
      <c r="QXR217" s="15"/>
      <c r="QXS217" s="15"/>
      <c r="QXT217" s="15"/>
      <c r="QXU217" s="15"/>
      <c r="QXV217" s="15"/>
      <c r="QXW217" s="15"/>
      <c r="QXX217" s="15"/>
      <c r="QXY217" s="15"/>
      <c r="QXZ217" s="15"/>
      <c r="QYA217" s="15"/>
      <c r="QYB217" s="15"/>
      <c r="QYC217" s="15"/>
      <c r="QYD217" s="15"/>
      <c r="QYE217" s="15"/>
      <c r="QYF217" s="15"/>
      <c r="QYG217" s="15"/>
      <c r="QYH217" s="15"/>
      <c r="QYI217" s="15"/>
      <c r="QYJ217" s="15"/>
      <c r="QYK217" s="15"/>
      <c r="QYL217" s="15"/>
      <c r="QYM217" s="15"/>
      <c r="QYN217" s="15"/>
      <c r="QYO217" s="15"/>
      <c r="QYP217" s="15"/>
      <c r="QYQ217" s="15"/>
      <c r="QYR217" s="15"/>
      <c r="QYS217" s="15"/>
      <c r="QYT217" s="15"/>
      <c r="QYU217" s="15"/>
      <c r="QYV217" s="15"/>
      <c r="QYW217" s="15"/>
      <c r="QYX217" s="15"/>
      <c r="QYY217" s="15"/>
      <c r="QYZ217" s="15"/>
      <c r="QZA217" s="15"/>
      <c r="QZB217" s="15"/>
      <c r="QZC217" s="15"/>
      <c r="QZD217" s="15"/>
      <c r="QZE217" s="15"/>
      <c r="QZF217" s="15"/>
      <c r="QZG217" s="15"/>
      <c r="QZH217" s="15"/>
      <c r="QZI217" s="15"/>
      <c r="QZJ217" s="15"/>
      <c r="QZK217" s="15"/>
      <c r="QZL217" s="15"/>
      <c r="QZM217" s="15"/>
      <c r="QZN217" s="15"/>
      <c r="QZO217" s="15"/>
      <c r="QZP217" s="15"/>
      <c r="QZQ217" s="15"/>
      <c r="QZR217" s="15"/>
      <c r="QZS217" s="15"/>
      <c r="QZT217" s="15"/>
      <c r="QZU217" s="15"/>
      <c r="QZV217" s="15"/>
      <c r="QZW217" s="15"/>
      <c r="QZX217" s="15"/>
      <c r="QZY217" s="15"/>
      <c r="QZZ217" s="15"/>
      <c r="RAA217" s="15"/>
      <c r="RAB217" s="15"/>
      <c r="RAC217" s="15"/>
      <c r="RAD217" s="15"/>
      <c r="RAE217" s="15"/>
      <c r="RAF217" s="15"/>
      <c r="RAG217" s="15"/>
      <c r="RAH217" s="15"/>
      <c r="RAI217" s="15"/>
      <c r="RAJ217" s="15"/>
      <c r="RAK217" s="15"/>
      <c r="RAL217" s="15"/>
      <c r="RAM217" s="15"/>
      <c r="RAN217" s="15"/>
      <c r="RAO217" s="15"/>
      <c r="RAP217" s="15"/>
      <c r="RAQ217" s="15"/>
      <c r="RAR217" s="15"/>
      <c r="RAS217" s="15"/>
      <c r="RAT217" s="15"/>
      <c r="RAU217" s="15"/>
      <c r="RAV217" s="15"/>
      <c r="RAW217" s="15"/>
      <c r="RAX217" s="15"/>
      <c r="RAY217" s="15"/>
      <c r="RAZ217" s="15"/>
      <c r="RBA217" s="15"/>
      <c r="RBB217" s="15"/>
      <c r="RBC217" s="15"/>
      <c r="RBD217" s="15"/>
      <c r="RBE217" s="15"/>
      <c r="RBF217" s="15"/>
      <c r="RBG217" s="15"/>
      <c r="RBH217" s="15"/>
      <c r="RBI217" s="15"/>
      <c r="RBJ217" s="15"/>
      <c r="RBK217" s="15"/>
      <c r="RBL217" s="15"/>
      <c r="RBM217" s="15"/>
      <c r="RBN217" s="15"/>
      <c r="RBO217" s="15"/>
      <c r="RBP217" s="15"/>
      <c r="RBQ217" s="15"/>
      <c r="RBR217" s="15"/>
      <c r="RBS217" s="15"/>
      <c r="RBT217" s="15"/>
      <c r="RBU217" s="15"/>
      <c r="RBV217" s="15"/>
      <c r="RBW217" s="15"/>
      <c r="RBX217" s="15"/>
      <c r="RBY217" s="15"/>
      <c r="RBZ217" s="15"/>
      <c r="RCA217" s="15"/>
      <c r="RCB217" s="15"/>
      <c r="RCC217" s="15"/>
      <c r="RCD217" s="15"/>
      <c r="RCE217" s="15"/>
      <c r="RCF217" s="15"/>
      <c r="RCG217" s="15"/>
      <c r="RCH217" s="15"/>
      <c r="RCI217" s="15"/>
      <c r="RCJ217" s="15"/>
      <c r="RCK217" s="15"/>
      <c r="RCL217" s="15"/>
      <c r="RCM217" s="15"/>
      <c r="RCN217" s="15"/>
      <c r="RCO217" s="15"/>
      <c r="RCP217" s="15"/>
      <c r="RCQ217" s="15"/>
      <c r="RCR217" s="15"/>
      <c r="RCS217" s="15"/>
      <c r="RCT217" s="15"/>
      <c r="RCU217" s="15"/>
      <c r="RCV217" s="15"/>
      <c r="RCW217" s="15"/>
      <c r="RCX217" s="15"/>
      <c r="RCY217" s="15"/>
      <c r="RCZ217" s="15"/>
      <c r="RDA217" s="15"/>
      <c r="RDB217" s="15"/>
      <c r="RDC217" s="15"/>
      <c r="RDD217" s="15"/>
      <c r="RDE217" s="15"/>
      <c r="RDF217" s="15"/>
      <c r="RDG217" s="15"/>
      <c r="RDH217" s="15"/>
      <c r="RDI217" s="15"/>
      <c r="RDJ217" s="15"/>
      <c r="RDK217" s="15"/>
      <c r="RDL217" s="15"/>
      <c r="RDM217" s="15"/>
      <c r="RDN217" s="15"/>
      <c r="RDO217" s="15"/>
      <c r="RDP217" s="15"/>
      <c r="RDQ217" s="15"/>
      <c r="RDR217" s="15"/>
      <c r="RDS217" s="15"/>
      <c r="RDT217" s="15"/>
      <c r="RDU217" s="15"/>
      <c r="RDV217" s="15"/>
      <c r="RDW217" s="15"/>
      <c r="RDX217" s="15"/>
      <c r="RDY217" s="15"/>
      <c r="RDZ217" s="15"/>
      <c r="REA217" s="15"/>
      <c r="REB217" s="15"/>
      <c r="REC217" s="15"/>
      <c r="RED217" s="15"/>
      <c r="REE217" s="15"/>
      <c r="REF217" s="15"/>
      <c r="REG217" s="15"/>
      <c r="REH217" s="15"/>
      <c r="REI217" s="15"/>
      <c r="REJ217" s="15"/>
      <c r="REK217" s="15"/>
      <c r="REL217" s="15"/>
      <c r="REM217" s="15"/>
      <c r="REN217" s="15"/>
      <c r="REO217" s="15"/>
      <c r="REP217" s="15"/>
      <c r="REQ217" s="15"/>
      <c r="RER217" s="15"/>
      <c r="RES217" s="15"/>
      <c r="RET217" s="15"/>
      <c r="REU217" s="15"/>
      <c r="REV217" s="15"/>
      <c r="REW217" s="15"/>
      <c r="REX217" s="15"/>
      <c r="REY217" s="15"/>
      <c r="REZ217" s="15"/>
      <c r="RFA217" s="15"/>
      <c r="RFB217" s="15"/>
      <c r="RFC217" s="15"/>
      <c r="RFD217" s="15"/>
      <c r="RFE217" s="15"/>
      <c r="RFF217" s="15"/>
      <c r="RFG217" s="15"/>
      <c r="RFH217" s="15"/>
      <c r="RFI217" s="15"/>
      <c r="RFJ217" s="15"/>
      <c r="RFK217" s="15"/>
      <c r="RFL217" s="15"/>
      <c r="RFM217" s="15"/>
      <c r="RFN217" s="15"/>
      <c r="RFO217" s="15"/>
      <c r="RFP217" s="15"/>
      <c r="RFQ217" s="15"/>
      <c r="RFR217" s="15"/>
      <c r="RFS217" s="15"/>
      <c r="RFT217" s="15"/>
      <c r="RFU217" s="15"/>
      <c r="RFV217" s="15"/>
      <c r="RFW217" s="15"/>
      <c r="RFX217" s="15"/>
      <c r="RFY217" s="15"/>
      <c r="RFZ217" s="15"/>
      <c r="RGA217" s="15"/>
      <c r="RGB217" s="15"/>
      <c r="RGC217" s="15"/>
      <c r="RGD217" s="15"/>
      <c r="RGE217" s="15"/>
      <c r="RGF217" s="15"/>
      <c r="RGG217" s="15"/>
      <c r="RGH217" s="15"/>
      <c r="RGI217" s="15"/>
      <c r="RGJ217" s="15"/>
      <c r="RGK217" s="15"/>
      <c r="RGL217" s="15"/>
      <c r="RGM217" s="15"/>
      <c r="RGN217" s="15"/>
      <c r="RGO217" s="15"/>
      <c r="RGP217" s="15"/>
      <c r="RGQ217" s="15"/>
      <c r="RGR217" s="15"/>
      <c r="RGS217" s="15"/>
      <c r="RGT217" s="15"/>
      <c r="RGU217" s="15"/>
      <c r="RGV217" s="15"/>
      <c r="RGW217" s="15"/>
      <c r="RGX217" s="15"/>
      <c r="RGY217" s="15"/>
      <c r="RGZ217" s="15"/>
      <c r="RHA217" s="15"/>
      <c r="RHB217" s="15"/>
      <c r="RHC217" s="15"/>
      <c r="RHD217" s="15"/>
      <c r="RHE217" s="15"/>
      <c r="RHF217" s="15"/>
      <c r="RHG217" s="15"/>
      <c r="RHH217" s="15"/>
      <c r="RHI217" s="15"/>
      <c r="RHJ217" s="15"/>
      <c r="RHK217" s="15"/>
      <c r="RHL217" s="15"/>
      <c r="RHM217" s="15"/>
      <c r="RHN217" s="15"/>
      <c r="RHO217" s="15"/>
      <c r="RHP217" s="15"/>
      <c r="RHQ217" s="15"/>
      <c r="RHR217" s="15"/>
      <c r="RHS217" s="15"/>
      <c r="RHT217" s="15"/>
      <c r="RHU217" s="15"/>
      <c r="RHV217" s="15"/>
      <c r="RHW217" s="15"/>
      <c r="RHX217" s="15"/>
      <c r="RHY217" s="15"/>
      <c r="RHZ217" s="15"/>
      <c r="RIA217" s="15"/>
      <c r="RIB217" s="15"/>
      <c r="RIC217" s="15"/>
      <c r="RID217" s="15"/>
      <c r="RIE217" s="15"/>
      <c r="RIF217" s="15"/>
      <c r="RIG217" s="15"/>
      <c r="RIH217" s="15"/>
      <c r="RII217" s="15"/>
      <c r="RIJ217" s="15"/>
      <c r="RIK217" s="15"/>
      <c r="RIL217" s="15"/>
      <c r="RIM217" s="15"/>
      <c r="RIN217" s="15"/>
      <c r="RIO217" s="15"/>
      <c r="RIP217" s="15"/>
      <c r="RIQ217" s="15"/>
      <c r="RIR217" s="15"/>
      <c r="RIS217" s="15"/>
      <c r="RIT217" s="15"/>
      <c r="RIU217" s="15"/>
      <c r="RIV217" s="15"/>
      <c r="RIW217" s="15"/>
      <c r="RIX217" s="15"/>
      <c r="RIY217" s="15"/>
      <c r="RIZ217" s="15"/>
      <c r="RJA217" s="15"/>
      <c r="RJB217" s="15"/>
      <c r="RJC217" s="15"/>
      <c r="RJD217" s="15"/>
      <c r="RJE217" s="15"/>
      <c r="RJF217" s="15"/>
      <c r="RJG217" s="15"/>
      <c r="RJH217" s="15"/>
      <c r="RJI217" s="15"/>
      <c r="RJJ217" s="15"/>
      <c r="RJK217" s="15"/>
      <c r="RJL217" s="15"/>
      <c r="RJM217" s="15"/>
      <c r="RJN217" s="15"/>
      <c r="RJO217" s="15"/>
      <c r="RJP217" s="15"/>
      <c r="RJQ217" s="15"/>
      <c r="RJR217" s="15"/>
      <c r="RJS217" s="15"/>
      <c r="RJT217" s="15"/>
      <c r="RJU217" s="15"/>
      <c r="RJV217" s="15"/>
      <c r="RJW217" s="15"/>
      <c r="RJX217" s="15"/>
      <c r="RJY217" s="15"/>
      <c r="RJZ217" s="15"/>
      <c r="RKA217" s="15"/>
      <c r="RKB217" s="15"/>
      <c r="RKC217" s="15"/>
      <c r="RKD217" s="15"/>
      <c r="RKE217" s="15"/>
      <c r="RKF217" s="15"/>
      <c r="RKG217" s="15"/>
      <c r="RKH217" s="15"/>
      <c r="RKI217" s="15"/>
      <c r="RKJ217" s="15"/>
      <c r="RKK217" s="15"/>
      <c r="RKL217" s="15"/>
      <c r="RKM217" s="15"/>
      <c r="RKN217" s="15"/>
      <c r="RKO217" s="15"/>
      <c r="RKP217" s="15"/>
      <c r="RKQ217" s="15"/>
      <c r="RKR217" s="15"/>
      <c r="RKS217" s="15"/>
      <c r="RKT217" s="15"/>
      <c r="RKU217" s="15"/>
      <c r="RKV217" s="15"/>
      <c r="RKW217" s="15"/>
      <c r="RKX217" s="15"/>
      <c r="RKY217" s="15"/>
      <c r="RKZ217" s="15"/>
      <c r="RLA217" s="15"/>
      <c r="RLB217" s="15"/>
      <c r="RLC217" s="15"/>
      <c r="RLD217" s="15"/>
      <c r="RLE217" s="15"/>
      <c r="RLF217" s="15"/>
      <c r="RLG217" s="15"/>
      <c r="RLH217" s="15"/>
      <c r="RLI217" s="15"/>
      <c r="RLJ217" s="15"/>
      <c r="RLK217" s="15"/>
      <c r="RLL217" s="15"/>
      <c r="RLM217" s="15"/>
      <c r="RLN217" s="15"/>
      <c r="RLO217" s="15"/>
      <c r="RLP217" s="15"/>
      <c r="RLQ217" s="15"/>
      <c r="RLR217" s="15"/>
      <c r="RLS217" s="15"/>
      <c r="RLT217" s="15"/>
      <c r="RLU217" s="15"/>
      <c r="RLV217" s="15"/>
      <c r="RLW217" s="15"/>
      <c r="RLX217" s="15"/>
      <c r="RLY217" s="15"/>
      <c r="RLZ217" s="15"/>
      <c r="RMA217" s="15"/>
      <c r="RMB217" s="15"/>
      <c r="RMC217" s="15"/>
      <c r="RMD217" s="15"/>
      <c r="RME217" s="15"/>
      <c r="RMF217" s="15"/>
      <c r="RMG217" s="15"/>
      <c r="RMH217" s="15"/>
      <c r="RMI217" s="15"/>
      <c r="RMJ217" s="15"/>
      <c r="RMK217" s="15"/>
      <c r="RML217" s="15"/>
      <c r="RMM217" s="15"/>
      <c r="RMN217" s="15"/>
      <c r="RMO217" s="15"/>
      <c r="RMP217" s="15"/>
      <c r="RMQ217" s="15"/>
      <c r="RMR217" s="15"/>
      <c r="RMS217" s="15"/>
      <c r="RMT217" s="15"/>
      <c r="RMU217" s="15"/>
      <c r="RMV217" s="15"/>
      <c r="RMW217" s="15"/>
      <c r="RMX217" s="15"/>
      <c r="RMY217" s="15"/>
      <c r="RMZ217" s="15"/>
      <c r="RNA217" s="15"/>
      <c r="RNB217" s="15"/>
      <c r="RNC217" s="15"/>
      <c r="RND217" s="15"/>
      <c r="RNE217" s="15"/>
      <c r="RNF217" s="15"/>
      <c r="RNG217" s="15"/>
      <c r="RNH217" s="15"/>
      <c r="RNI217" s="15"/>
      <c r="RNJ217" s="15"/>
      <c r="RNK217" s="15"/>
      <c r="RNL217" s="15"/>
      <c r="RNM217" s="15"/>
      <c r="RNN217" s="15"/>
      <c r="RNO217" s="15"/>
      <c r="RNP217" s="15"/>
      <c r="RNQ217" s="15"/>
      <c r="RNR217" s="15"/>
      <c r="RNS217" s="15"/>
      <c r="RNT217" s="15"/>
      <c r="RNU217" s="15"/>
      <c r="RNV217" s="15"/>
      <c r="RNW217" s="15"/>
      <c r="RNX217" s="15"/>
      <c r="RNY217" s="15"/>
      <c r="RNZ217" s="15"/>
      <c r="ROA217" s="15"/>
      <c r="ROB217" s="15"/>
      <c r="ROC217" s="15"/>
      <c r="ROD217" s="15"/>
      <c r="ROE217" s="15"/>
      <c r="ROF217" s="15"/>
      <c r="ROG217" s="15"/>
      <c r="ROH217" s="15"/>
      <c r="ROI217" s="15"/>
      <c r="ROJ217" s="15"/>
      <c r="ROK217" s="15"/>
      <c r="ROL217" s="15"/>
      <c r="ROM217" s="15"/>
      <c r="RON217" s="15"/>
      <c r="ROO217" s="15"/>
      <c r="ROP217" s="15"/>
      <c r="ROQ217" s="15"/>
      <c r="ROR217" s="15"/>
      <c r="ROS217" s="15"/>
      <c r="ROT217" s="15"/>
      <c r="ROU217" s="15"/>
      <c r="ROV217" s="15"/>
      <c r="ROW217" s="15"/>
      <c r="ROX217" s="15"/>
      <c r="ROY217" s="15"/>
      <c r="ROZ217" s="15"/>
      <c r="RPA217" s="15"/>
      <c r="RPB217" s="15"/>
      <c r="RPC217" s="15"/>
      <c r="RPD217" s="15"/>
      <c r="RPE217" s="15"/>
      <c r="RPF217" s="15"/>
      <c r="RPG217" s="15"/>
      <c r="RPH217" s="15"/>
      <c r="RPI217" s="15"/>
      <c r="RPJ217" s="15"/>
      <c r="RPK217" s="15"/>
      <c r="RPL217" s="15"/>
      <c r="RPM217" s="15"/>
      <c r="RPN217" s="15"/>
      <c r="RPO217" s="15"/>
      <c r="RPP217" s="15"/>
      <c r="RPQ217" s="15"/>
      <c r="RPR217" s="15"/>
      <c r="RPS217" s="15"/>
      <c r="RPT217" s="15"/>
      <c r="RPU217" s="15"/>
      <c r="RPV217" s="15"/>
      <c r="RPW217" s="15"/>
      <c r="RPX217" s="15"/>
      <c r="RPY217" s="15"/>
      <c r="RPZ217" s="15"/>
      <c r="RQA217" s="15"/>
      <c r="RQB217" s="15"/>
      <c r="RQC217" s="15"/>
      <c r="RQD217" s="15"/>
      <c r="RQE217" s="15"/>
      <c r="RQF217" s="15"/>
      <c r="RQG217" s="15"/>
      <c r="RQH217" s="15"/>
      <c r="RQI217" s="15"/>
      <c r="RQJ217" s="15"/>
      <c r="RQK217" s="15"/>
      <c r="RQL217" s="15"/>
      <c r="RQM217" s="15"/>
      <c r="RQN217" s="15"/>
      <c r="RQO217" s="15"/>
      <c r="RQP217" s="15"/>
      <c r="RQQ217" s="15"/>
      <c r="RQR217" s="15"/>
      <c r="RQS217" s="15"/>
      <c r="RQT217" s="15"/>
      <c r="RQU217" s="15"/>
      <c r="RQV217" s="15"/>
      <c r="RQW217" s="15"/>
      <c r="RQX217" s="15"/>
      <c r="RQY217" s="15"/>
      <c r="RQZ217" s="15"/>
      <c r="RRA217" s="15"/>
      <c r="RRB217" s="15"/>
      <c r="RRC217" s="15"/>
      <c r="RRD217" s="15"/>
      <c r="RRE217" s="15"/>
      <c r="RRF217" s="15"/>
      <c r="RRG217" s="15"/>
      <c r="RRH217" s="15"/>
      <c r="RRI217" s="15"/>
      <c r="RRJ217" s="15"/>
      <c r="RRK217" s="15"/>
      <c r="RRL217" s="15"/>
      <c r="RRM217" s="15"/>
      <c r="RRN217" s="15"/>
      <c r="RRO217" s="15"/>
      <c r="RRP217" s="15"/>
      <c r="RRQ217" s="15"/>
      <c r="RRR217" s="15"/>
      <c r="RRS217" s="15"/>
      <c r="RRT217" s="15"/>
      <c r="RRU217" s="15"/>
      <c r="RRV217" s="15"/>
      <c r="RRW217" s="15"/>
      <c r="RRX217" s="15"/>
      <c r="RRY217" s="15"/>
      <c r="RRZ217" s="15"/>
      <c r="RSA217" s="15"/>
      <c r="RSB217" s="15"/>
      <c r="RSC217" s="15"/>
      <c r="RSD217" s="15"/>
      <c r="RSE217" s="15"/>
      <c r="RSF217" s="15"/>
      <c r="RSG217" s="15"/>
      <c r="RSH217" s="15"/>
      <c r="RSI217" s="15"/>
      <c r="RSJ217" s="15"/>
      <c r="RSK217" s="15"/>
      <c r="RSL217" s="15"/>
      <c r="RSM217" s="15"/>
      <c r="RSN217" s="15"/>
      <c r="RSO217" s="15"/>
      <c r="RSP217" s="15"/>
      <c r="RSQ217" s="15"/>
      <c r="RSR217" s="15"/>
      <c r="RSS217" s="15"/>
      <c r="RST217" s="15"/>
      <c r="RSU217" s="15"/>
      <c r="RSV217" s="15"/>
      <c r="RSW217" s="15"/>
      <c r="RSX217" s="15"/>
      <c r="RSY217" s="15"/>
      <c r="RSZ217" s="15"/>
      <c r="RTA217" s="15"/>
      <c r="RTB217" s="15"/>
      <c r="RTC217" s="15"/>
      <c r="RTD217" s="15"/>
      <c r="RTE217" s="15"/>
      <c r="RTF217" s="15"/>
      <c r="RTG217" s="15"/>
      <c r="RTH217" s="15"/>
      <c r="RTI217" s="15"/>
      <c r="RTJ217" s="15"/>
      <c r="RTK217" s="15"/>
      <c r="RTL217" s="15"/>
      <c r="RTM217" s="15"/>
      <c r="RTN217" s="15"/>
      <c r="RTO217" s="15"/>
      <c r="RTP217" s="15"/>
      <c r="RTQ217" s="15"/>
      <c r="RTR217" s="15"/>
      <c r="RTS217" s="15"/>
      <c r="RTT217" s="15"/>
      <c r="RTU217" s="15"/>
      <c r="RTV217" s="15"/>
      <c r="RTW217" s="15"/>
      <c r="RTX217" s="15"/>
      <c r="RTY217" s="15"/>
      <c r="RTZ217" s="15"/>
      <c r="RUA217" s="15"/>
      <c r="RUB217" s="15"/>
      <c r="RUC217" s="15"/>
      <c r="RUD217" s="15"/>
      <c r="RUE217" s="15"/>
      <c r="RUF217" s="15"/>
      <c r="RUG217" s="15"/>
      <c r="RUH217" s="15"/>
      <c r="RUI217" s="15"/>
      <c r="RUJ217" s="15"/>
      <c r="RUK217" s="15"/>
      <c r="RUL217" s="15"/>
      <c r="RUM217" s="15"/>
      <c r="RUN217" s="15"/>
      <c r="RUO217" s="15"/>
      <c r="RUP217" s="15"/>
      <c r="RUQ217" s="15"/>
      <c r="RUR217" s="15"/>
      <c r="RUS217" s="15"/>
      <c r="RUT217" s="15"/>
      <c r="RUU217" s="15"/>
      <c r="RUV217" s="15"/>
      <c r="RUW217" s="15"/>
      <c r="RUX217" s="15"/>
      <c r="RUY217" s="15"/>
      <c r="RUZ217" s="15"/>
      <c r="RVA217" s="15"/>
      <c r="RVB217" s="15"/>
      <c r="RVC217" s="15"/>
      <c r="RVD217" s="15"/>
      <c r="RVE217" s="15"/>
      <c r="RVF217" s="15"/>
      <c r="RVG217" s="15"/>
      <c r="RVH217" s="15"/>
      <c r="RVI217" s="15"/>
      <c r="RVJ217" s="15"/>
      <c r="RVK217" s="15"/>
      <c r="RVL217" s="15"/>
      <c r="RVM217" s="15"/>
      <c r="RVN217" s="15"/>
      <c r="RVO217" s="15"/>
      <c r="RVP217" s="15"/>
      <c r="RVQ217" s="15"/>
      <c r="RVR217" s="15"/>
      <c r="RVS217" s="15"/>
      <c r="RVT217" s="15"/>
      <c r="RVU217" s="15"/>
      <c r="RVV217" s="15"/>
      <c r="RVW217" s="15"/>
      <c r="RVX217" s="15"/>
      <c r="RVY217" s="15"/>
      <c r="RVZ217" s="15"/>
      <c r="RWA217" s="15"/>
      <c r="RWB217" s="15"/>
      <c r="RWC217" s="15"/>
      <c r="RWD217" s="15"/>
      <c r="RWE217" s="15"/>
      <c r="RWF217" s="15"/>
      <c r="RWG217" s="15"/>
      <c r="RWH217" s="15"/>
      <c r="RWI217" s="15"/>
      <c r="RWJ217" s="15"/>
      <c r="RWK217" s="15"/>
      <c r="RWL217" s="15"/>
      <c r="RWM217" s="15"/>
      <c r="RWN217" s="15"/>
      <c r="RWO217" s="15"/>
      <c r="RWP217" s="15"/>
      <c r="RWQ217" s="15"/>
      <c r="RWR217" s="15"/>
      <c r="RWS217" s="15"/>
      <c r="RWT217" s="15"/>
      <c r="RWU217" s="15"/>
      <c r="RWV217" s="15"/>
      <c r="RWW217" s="15"/>
      <c r="RWX217" s="15"/>
      <c r="RWY217" s="15"/>
      <c r="RWZ217" s="15"/>
      <c r="RXA217" s="15"/>
      <c r="RXB217" s="15"/>
      <c r="RXC217" s="15"/>
      <c r="RXD217" s="15"/>
      <c r="RXE217" s="15"/>
      <c r="RXF217" s="15"/>
      <c r="RXG217" s="15"/>
      <c r="RXH217" s="15"/>
      <c r="RXI217" s="15"/>
      <c r="RXJ217" s="15"/>
      <c r="RXK217" s="15"/>
      <c r="RXL217" s="15"/>
      <c r="RXM217" s="15"/>
      <c r="RXN217" s="15"/>
      <c r="RXO217" s="15"/>
      <c r="RXP217" s="15"/>
      <c r="RXQ217" s="15"/>
      <c r="RXR217" s="15"/>
      <c r="RXS217" s="15"/>
      <c r="RXT217" s="15"/>
      <c r="RXU217" s="15"/>
      <c r="RXV217" s="15"/>
      <c r="RXW217" s="15"/>
      <c r="RXX217" s="15"/>
      <c r="RXY217" s="15"/>
      <c r="RXZ217" s="15"/>
      <c r="RYA217" s="15"/>
      <c r="RYB217" s="15"/>
      <c r="RYC217" s="15"/>
      <c r="RYD217" s="15"/>
      <c r="RYE217" s="15"/>
      <c r="RYF217" s="15"/>
      <c r="RYG217" s="15"/>
      <c r="RYH217" s="15"/>
      <c r="RYI217" s="15"/>
      <c r="RYJ217" s="15"/>
      <c r="RYK217" s="15"/>
      <c r="RYL217" s="15"/>
      <c r="RYM217" s="15"/>
      <c r="RYN217" s="15"/>
      <c r="RYO217" s="15"/>
      <c r="RYP217" s="15"/>
      <c r="RYQ217" s="15"/>
      <c r="RYR217" s="15"/>
      <c r="RYS217" s="15"/>
      <c r="RYT217" s="15"/>
      <c r="RYU217" s="15"/>
      <c r="RYV217" s="15"/>
      <c r="RYW217" s="15"/>
      <c r="RYX217" s="15"/>
      <c r="RYY217" s="15"/>
      <c r="RYZ217" s="15"/>
      <c r="RZA217" s="15"/>
      <c r="RZB217" s="15"/>
      <c r="RZC217" s="15"/>
      <c r="RZD217" s="15"/>
      <c r="RZE217" s="15"/>
      <c r="RZF217" s="15"/>
      <c r="RZG217" s="15"/>
      <c r="RZH217" s="15"/>
      <c r="RZI217" s="15"/>
      <c r="RZJ217" s="15"/>
      <c r="RZK217" s="15"/>
      <c r="RZL217" s="15"/>
      <c r="RZM217" s="15"/>
      <c r="RZN217" s="15"/>
      <c r="RZO217" s="15"/>
      <c r="RZP217" s="15"/>
      <c r="RZQ217" s="15"/>
      <c r="RZR217" s="15"/>
      <c r="RZS217" s="15"/>
      <c r="RZT217" s="15"/>
      <c r="RZU217" s="15"/>
      <c r="RZV217" s="15"/>
      <c r="RZW217" s="15"/>
      <c r="RZX217" s="15"/>
      <c r="RZY217" s="15"/>
      <c r="RZZ217" s="15"/>
      <c r="SAA217" s="15"/>
      <c r="SAB217" s="15"/>
      <c r="SAC217" s="15"/>
      <c r="SAD217" s="15"/>
      <c r="SAE217" s="15"/>
      <c r="SAF217" s="15"/>
      <c r="SAG217" s="15"/>
      <c r="SAH217" s="15"/>
      <c r="SAI217" s="15"/>
      <c r="SAJ217" s="15"/>
      <c r="SAK217" s="15"/>
      <c r="SAL217" s="15"/>
      <c r="SAM217" s="15"/>
      <c r="SAN217" s="15"/>
      <c r="SAO217" s="15"/>
      <c r="SAP217" s="15"/>
      <c r="SAQ217" s="15"/>
      <c r="SAR217" s="15"/>
      <c r="SAS217" s="15"/>
      <c r="SAT217" s="15"/>
      <c r="SAU217" s="15"/>
      <c r="SAV217" s="15"/>
      <c r="SAW217" s="15"/>
      <c r="SAX217" s="15"/>
      <c r="SAY217" s="15"/>
      <c r="SAZ217" s="15"/>
      <c r="SBA217" s="15"/>
      <c r="SBB217" s="15"/>
      <c r="SBC217" s="15"/>
      <c r="SBD217" s="15"/>
      <c r="SBE217" s="15"/>
      <c r="SBF217" s="15"/>
      <c r="SBG217" s="15"/>
      <c r="SBH217" s="15"/>
      <c r="SBI217" s="15"/>
      <c r="SBJ217" s="15"/>
      <c r="SBK217" s="15"/>
      <c r="SBL217" s="15"/>
      <c r="SBM217" s="15"/>
      <c r="SBN217" s="15"/>
      <c r="SBO217" s="15"/>
      <c r="SBP217" s="15"/>
      <c r="SBQ217" s="15"/>
      <c r="SBR217" s="15"/>
      <c r="SBS217" s="15"/>
      <c r="SBT217" s="15"/>
      <c r="SBU217" s="15"/>
      <c r="SBV217" s="15"/>
      <c r="SBW217" s="15"/>
      <c r="SBX217" s="15"/>
      <c r="SBY217" s="15"/>
      <c r="SBZ217" s="15"/>
      <c r="SCA217" s="15"/>
      <c r="SCB217" s="15"/>
      <c r="SCC217" s="15"/>
      <c r="SCD217" s="15"/>
      <c r="SCE217" s="15"/>
      <c r="SCF217" s="15"/>
      <c r="SCG217" s="15"/>
      <c r="SCH217" s="15"/>
      <c r="SCI217" s="15"/>
      <c r="SCJ217" s="15"/>
      <c r="SCK217" s="15"/>
      <c r="SCL217" s="15"/>
      <c r="SCM217" s="15"/>
      <c r="SCN217" s="15"/>
      <c r="SCO217" s="15"/>
      <c r="SCP217" s="15"/>
      <c r="SCQ217" s="15"/>
      <c r="SCR217" s="15"/>
      <c r="SCS217" s="15"/>
      <c r="SCT217" s="15"/>
      <c r="SCU217" s="15"/>
      <c r="SCV217" s="15"/>
      <c r="SCW217" s="15"/>
      <c r="SCX217" s="15"/>
      <c r="SCY217" s="15"/>
      <c r="SCZ217" s="15"/>
      <c r="SDA217" s="15"/>
      <c r="SDB217" s="15"/>
      <c r="SDC217" s="15"/>
      <c r="SDD217" s="15"/>
      <c r="SDE217" s="15"/>
      <c r="SDF217" s="15"/>
      <c r="SDG217" s="15"/>
      <c r="SDH217" s="15"/>
      <c r="SDI217" s="15"/>
      <c r="SDJ217" s="15"/>
      <c r="SDK217" s="15"/>
      <c r="SDL217" s="15"/>
      <c r="SDM217" s="15"/>
      <c r="SDN217" s="15"/>
      <c r="SDO217" s="15"/>
      <c r="SDP217" s="15"/>
      <c r="SDQ217" s="15"/>
      <c r="SDR217" s="15"/>
      <c r="SDS217" s="15"/>
      <c r="SDT217" s="15"/>
      <c r="SDU217" s="15"/>
      <c r="SDV217" s="15"/>
      <c r="SDW217" s="15"/>
      <c r="SDX217" s="15"/>
      <c r="SDY217" s="15"/>
      <c r="SDZ217" s="15"/>
      <c r="SEA217" s="15"/>
      <c r="SEB217" s="15"/>
      <c r="SEC217" s="15"/>
      <c r="SED217" s="15"/>
      <c r="SEE217" s="15"/>
      <c r="SEF217" s="15"/>
      <c r="SEG217" s="15"/>
      <c r="SEH217" s="15"/>
      <c r="SEI217" s="15"/>
      <c r="SEJ217" s="15"/>
      <c r="SEK217" s="15"/>
      <c r="SEL217" s="15"/>
      <c r="SEM217" s="15"/>
      <c r="SEN217" s="15"/>
      <c r="SEO217" s="15"/>
      <c r="SEP217" s="15"/>
      <c r="SEQ217" s="15"/>
      <c r="SER217" s="15"/>
      <c r="SES217" s="15"/>
      <c r="SET217" s="15"/>
      <c r="SEU217" s="15"/>
      <c r="SEV217" s="15"/>
      <c r="SEW217" s="15"/>
      <c r="SEX217" s="15"/>
      <c r="SEY217" s="15"/>
      <c r="SEZ217" s="15"/>
      <c r="SFA217" s="15"/>
      <c r="SFB217" s="15"/>
      <c r="SFC217" s="15"/>
      <c r="SFD217" s="15"/>
      <c r="SFE217" s="15"/>
      <c r="SFF217" s="15"/>
      <c r="SFG217" s="15"/>
      <c r="SFH217" s="15"/>
      <c r="SFI217" s="15"/>
      <c r="SFJ217" s="15"/>
      <c r="SFK217" s="15"/>
      <c r="SFL217" s="15"/>
      <c r="SFM217" s="15"/>
      <c r="SFN217" s="15"/>
      <c r="SFO217" s="15"/>
      <c r="SFP217" s="15"/>
      <c r="SFQ217" s="15"/>
      <c r="SFR217" s="15"/>
      <c r="SFS217" s="15"/>
      <c r="SFT217" s="15"/>
      <c r="SFU217" s="15"/>
      <c r="SFV217" s="15"/>
      <c r="SFW217" s="15"/>
      <c r="SFX217" s="15"/>
      <c r="SFY217" s="15"/>
      <c r="SFZ217" s="15"/>
      <c r="SGA217" s="15"/>
      <c r="SGB217" s="15"/>
      <c r="SGC217" s="15"/>
      <c r="SGD217" s="15"/>
      <c r="SGE217" s="15"/>
      <c r="SGF217" s="15"/>
      <c r="SGG217" s="15"/>
      <c r="SGH217" s="15"/>
      <c r="SGI217" s="15"/>
      <c r="SGJ217" s="15"/>
      <c r="SGK217" s="15"/>
      <c r="SGL217" s="15"/>
      <c r="SGM217" s="15"/>
      <c r="SGN217" s="15"/>
      <c r="SGO217" s="15"/>
      <c r="SGP217" s="15"/>
      <c r="SGQ217" s="15"/>
      <c r="SGR217" s="15"/>
      <c r="SGS217" s="15"/>
      <c r="SGT217" s="15"/>
      <c r="SGU217" s="15"/>
      <c r="SGV217" s="15"/>
      <c r="SGW217" s="15"/>
      <c r="SGX217" s="15"/>
      <c r="SGY217" s="15"/>
      <c r="SGZ217" s="15"/>
      <c r="SHA217" s="15"/>
      <c r="SHB217" s="15"/>
      <c r="SHC217" s="15"/>
      <c r="SHD217" s="15"/>
      <c r="SHE217" s="15"/>
      <c r="SHF217" s="15"/>
      <c r="SHG217" s="15"/>
      <c r="SHH217" s="15"/>
      <c r="SHI217" s="15"/>
      <c r="SHJ217" s="15"/>
      <c r="SHK217" s="15"/>
      <c r="SHL217" s="15"/>
      <c r="SHM217" s="15"/>
      <c r="SHN217" s="15"/>
      <c r="SHO217" s="15"/>
      <c r="SHP217" s="15"/>
      <c r="SHQ217" s="15"/>
      <c r="SHR217" s="15"/>
      <c r="SHS217" s="15"/>
      <c r="SHT217" s="15"/>
      <c r="SHU217" s="15"/>
      <c r="SHV217" s="15"/>
      <c r="SHW217" s="15"/>
      <c r="SHX217" s="15"/>
      <c r="SHY217" s="15"/>
      <c r="SHZ217" s="15"/>
      <c r="SIA217" s="15"/>
      <c r="SIB217" s="15"/>
      <c r="SIC217" s="15"/>
      <c r="SID217" s="15"/>
      <c r="SIE217" s="15"/>
      <c r="SIF217" s="15"/>
      <c r="SIG217" s="15"/>
      <c r="SIH217" s="15"/>
      <c r="SII217" s="15"/>
      <c r="SIJ217" s="15"/>
      <c r="SIK217" s="15"/>
      <c r="SIL217" s="15"/>
      <c r="SIM217" s="15"/>
      <c r="SIN217" s="15"/>
      <c r="SIO217" s="15"/>
      <c r="SIP217" s="15"/>
      <c r="SIQ217" s="15"/>
      <c r="SIR217" s="15"/>
      <c r="SIS217" s="15"/>
      <c r="SIT217" s="15"/>
      <c r="SIU217" s="15"/>
      <c r="SIV217" s="15"/>
      <c r="SIW217" s="15"/>
      <c r="SIX217" s="15"/>
      <c r="SIY217" s="15"/>
      <c r="SIZ217" s="15"/>
      <c r="SJA217" s="15"/>
      <c r="SJB217" s="15"/>
      <c r="SJC217" s="15"/>
      <c r="SJD217" s="15"/>
      <c r="SJE217" s="15"/>
      <c r="SJF217" s="15"/>
      <c r="SJG217" s="15"/>
      <c r="SJH217" s="15"/>
      <c r="SJI217" s="15"/>
      <c r="SJJ217" s="15"/>
      <c r="SJK217" s="15"/>
      <c r="SJL217" s="15"/>
      <c r="SJM217" s="15"/>
      <c r="SJN217" s="15"/>
      <c r="SJO217" s="15"/>
      <c r="SJP217" s="15"/>
      <c r="SJQ217" s="15"/>
      <c r="SJR217" s="15"/>
      <c r="SJS217" s="15"/>
      <c r="SJT217" s="15"/>
      <c r="SJU217" s="15"/>
      <c r="SJV217" s="15"/>
      <c r="SJW217" s="15"/>
      <c r="SJX217" s="15"/>
      <c r="SJY217" s="15"/>
      <c r="SJZ217" s="15"/>
      <c r="SKA217" s="15"/>
      <c r="SKB217" s="15"/>
      <c r="SKC217" s="15"/>
      <c r="SKD217" s="15"/>
      <c r="SKE217" s="15"/>
      <c r="SKF217" s="15"/>
      <c r="SKG217" s="15"/>
      <c r="SKH217" s="15"/>
      <c r="SKI217" s="15"/>
      <c r="SKJ217" s="15"/>
      <c r="SKK217" s="15"/>
      <c r="SKL217" s="15"/>
      <c r="SKM217" s="15"/>
      <c r="SKN217" s="15"/>
      <c r="SKO217" s="15"/>
      <c r="SKP217" s="15"/>
      <c r="SKQ217" s="15"/>
      <c r="SKR217" s="15"/>
      <c r="SKS217" s="15"/>
      <c r="SKT217" s="15"/>
      <c r="SKU217" s="15"/>
      <c r="SKV217" s="15"/>
      <c r="SKW217" s="15"/>
      <c r="SKX217" s="15"/>
      <c r="SKY217" s="15"/>
      <c r="SKZ217" s="15"/>
      <c r="SLA217" s="15"/>
      <c r="SLB217" s="15"/>
      <c r="SLC217" s="15"/>
      <c r="SLD217" s="15"/>
      <c r="SLE217" s="15"/>
      <c r="SLF217" s="15"/>
      <c r="SLG217" s="15"/>
      <c r="SLH217" s="15"/>
      <c r="SLI217" s="15"/>
      <c r="SLJ217" s="15"/>
      <c r="SLK217" s="15"/>
      <c r="SLL217" s="15"/>
      <c r="SLM217" s="15"/>
      <c r="SLN217" s="15"/>
      <c r="SLO217" s="15"/>
      <c r="SLP217" s="15"/>
      <c r="SLQ217" s="15"/>
      <c r="SLR217" s="15"/>
      <c r="SLS217" s="15"/>
      <c r="SLT217" s="15"/>
      <c r="SLU217" s="15"/>
      <c r="SLV217" s="15"/>
      <c r="SLW217" s="15"/>
      <c r="SLX217" s="15"/>
      <c r="SLY217" s="15"/>
      <c r="SLZ217" s="15"/>
      <c r="SMA217" s="15"/>
      <c r="SMB217" s="15"/>
      <c r="SMC217" s="15"/>
      <c r="SMD217" s="15"/>
      <c r="SME217" s="15"/>
      <c r="SMF217" s="15"/>
      <c r="SMG217" s="15"/>
      <c r="SMH217" s="15"/>
      <c r="SMI217" s="15"/>
      <c r="SMJ217" s="15"/>
      <c r="SMK217" s="15"/>
      <c r="SML217" s="15"/>
      <c r="SMM217" s="15"/>
      <c r="SMN217" s="15"/>
      <c r="SMO217" s="15"/>
      <c r="SMP217" s="15"/>
      <c r="SMQ217" s="15"/>
      <c r="SMR217" s="15"/>
      <c r="SMS217" s="15"/>
      <c r="SMT217" s="15"/>
      <c r="SMU217" s="15"/>
      <c r="SMV217" s="15"/>
      <c r="SMW217" s="15"/>
      <c r="SMX217" s="15"/>
      <c r="SMY217" s="15"/>
      <c r="SMZ217" s="15"/>
      <c r="SNA217" s="15"/>
      <c r="SNB217" s="15"/>
      <c r="SNC217" s="15"/>
      <c r="SND217" s="15"/>
      <c r="SNE217" s="15"/>
      <c r="SNF217" s="15"/>
      <c r="SNG217" s="15"/>
      <c r="SNH217" s="15"/>
      <c r="SNI217" s="15"/>
      <c r="SNJ217" s="15"/>
      <c r="SNK217" s="15"/>
      <c r="SNL217" s="15"/>
      <c r="SNM217" s="15"/>
      <c r="SNN217" s="15"/>
      <c r="SNO217" s="15"/>
      <c r="SNP217" s="15"/>
      <c r="SNQ217" s="15"/>
      <c r="SNR217" s="15"/>
      <c r="SNS217" s="15"/>
      <c r="SNT217" s="15"/>
      <c r="SNU217" s="15"/>
      <c r="SNV217" s="15"/>
      <c r="SNW217" s="15"/>
      <c r="SNX217" s="15"/>
      <c r="SNY217" s="15"/>
      <c r="SNZ217" s="15"/>
      <c r="SOA217" s="15"/>
      <c r="SOB217" s="15"/>
      <c r="SOC217" s="15"/>
      <c r="SOD217" s="15"/>
      <c r="SOE217" s="15"/>
      <c r="SOF217" s="15"/>
      <c r="SOG217" s="15"/>
      <c r="SOH217" s="15"/>
      <c r="SOI217" s="15"/>
      <c r="SOJ217" s="15"/>
      <c r="SOK217" s="15"/>
      <c r="SOL217" s="15"/>
      <c r="SOM217" s="15"/>
      <c r="SON217" s="15"/>
      <c r="SOO217" s="15"/>
      <c r="SOP217" s="15"/>
      <c r="SOQ217" s="15"/>
      <c r="SOR217" s="15"/>
      <c r="SOS217" s="15"/>
      <c r="SOT217" s="15"/>
      <c r="SOU217" s="15"/>
      <c r="SOV217" s="15"/>
      <c r="SOW217" s="15"/>
      <c r="SOX217" s="15"/>
      <c r="SOY217" s="15"/>
      <c r="SOZ217" s="15"/>
      <c r="SPA217" s="15"/>
      <c r="SPB217" s="15"/>
      <c r="SPC217" s="15"/>
      <c r="SPD217" s="15"/>
      <c r="SPE217" s="15"/>
      <c r="SPF217" s="15"/>
      <c r="SPG217" s="15"/>
      <c r="SPH217" s="15"/>
      <c r="SPI217" s="15"/>
      <c r="SPJ217" s="15"/>
      <c r="SPK217" s="15"/>
      <c r="SPL217" s="15"/>
      <c r="SPM217" s="15"/>
      <c r="SPN217" s="15"/>
      <c r="SPO217" s="15"/>
      <c r="SPP217" s="15"/>
      <c r="SPQ217" s="15"/>
      <c r="SPR217" s="15"/>
      <c r="SPS217" s="15"/>
      <c r="SPT217" s="15"/>
      <c r="SPU217" s="15"/>
      <c r="SPV217" s="15"/>
      <c r="SPW217" s="15"/>
      <c r="SPX217" s="15"/>
      <c r="SPY217" s="15"/>
      <c r="SPZ217" s="15"/>
      <c r="SQA217" s="15"/>
      <c r="SQB217" s="15"/>
      <c r="SQC217" s="15"/>
      <c r="SQD217" s="15"/>
      <c r="SQE217" s="15"/>
      <c r="SQF217" s="15"/>
      <c r="SQG217" s="15"/>
      <c r="SQH217" s="15"/>
      <c r="SQI217" s="15"/>
      <c r="SQJ217" s="15"/>
      <c r="SQK217" s="15"/>
      <c r="SQL217" s="15"/>
      <c r="SQM217" s="15"/>
      <c r="SQN217" s="15"/>
      <c r="SQO217" s="15"/>
      <c r="SQP217" s="15"/>
      <c r="SQQ217" s="15"/>
      <c r="SQR217" s="15"/>
      <c r="SQS217" s="15"/>
      <c r="SQT217" s="15"/>
      <c r="SQU217" s="15"/>
      <c r="SQV217" s="15"/>
      <c r="SQW217" s="15"/>
      <c r="SQX217" s="15"/>
      <c r="SQY217" s="15"/>
      <c r="SQZ217" s="15"/>
      <c r="SRA217" s="15"/>
      <c r="SRB217" s="15"/>
      <c r="SRC217" s="15"/>
      <c r="SRD217" s="15"/>
      <c r="SRE217" s="15"/>
      <c r="SRF217" s="15"/>
      <c r="SRG217" s="15"/>
      <c r="SRH217" s="15"/>
      <c r="SRI217" s="15"/>
      <c r="SRJ217" s="15"/>
      <c r="SRK217" s="15"/>
      <c r="SRL217" s="15"/>
      <c r="SRM217" s="15"/>
      <c r="SRN217" s="15"/>
      <c r="SRO217" s="15"/>
      <c r="SRP217" s="15"/>
      <c r="SRQ217" s="15"/>
      <c r="SRR217" s="15"/>
      <c r="SRS217" s="15"/>
      <c r="SRT217" s="15"/>
      <c r="SRU217" s="15"/>
      <c r="SRV217" s="15"/>
      <c r="SRW217" s="15"/>
      <c r="SRX217" s="15"/>
      <c r="SRY217" s="15"/>
      <c r="SRZ217" s="15"/>
      <c r="SSA217" s="15"/>
      <c r="SSB217" s="15"/>
      <c r="SSC217" s="15"/>
      <c r="SSD217" s="15"/>
      <c r="SSE217" s="15"/>
      <c r="SSF217" s="15"/>
      <c r="SSG217" s="15"/>
      <c r="SSH217" s="15"/>
      <c r="SSI217" s="15"/>
      <c r="SSJ217" s="15"/>
      <c r="SSK217" s="15"/>
      <c r="SSL217" s="15"/>
      <c r="SSM217" s="15"/>
      <c r="SSN217" s="15"/>
      <c r="SSO217" s="15"/>
      <c r="SSP217" s="15"/>
      <c r="SSQ217" s="15"/>
      <c r="SSR217" s="15"/>
      <c r="SSS217" s="15"/>
      <c r="SST217" s="15"/>
      <c r="SSU217" s="15"/>
      <c r="SSV217" s="15"/>
      <c r="SSW217" s="15"/>
      <c r="SSX217" s="15"/>
      <c r="SSY217" s="15"/>
      <c r="SSZ217" s="15"/>
      <c r="STA217" s="15"/>
      <c r="STB217" s="15"/>
      <c r="STC217" s="15"/>
      <c r="STD217" s="15"/>
      <c r="STE217" s="15"/>
      <c r="STF217" s="15"/>
      <c r="STG217" s="15"/>
      <c r="STH217" s="15"/>
      <c r="STI217" s="15"/>
      <c r="STJ217" s="15"/>
      <c r="STK217" s="15"/>
      <c r="STL217" s="15"/>
      <c r="STM217" s="15"/>
      <c r="STN217" s="15"/>
      <c r="STO217" s="15"/>
      <c r="STP217" s="15"/>
      <c r="STQ217" s="15"/>
      <c r="STR217" s="15"/>
      <c r="STS217" s="15"/>
      <c r="STT217" s="15"/>
      <c r="STU217" s="15"/>
      <c r="STV217" s="15"/>
      <c r="STW217" s="15"/>
      <c r="STX217" s="15"/>
      <c r="STY217" s="15"/>
      <c r="STZ217" s="15"/>
      <c r="SUA217" s="15"/>
      <c r="SUB217" s="15"/>
      <c r="SUC217" s="15"/>
      <c r="SUD217" s="15"/>
      <c r="SUE217" s="15"/>
      <c r="SUF217" s="15"/>
      <c r="SUG217" s="15"/>
      <c r="SUH217" s="15"/>
      <c r="SUI217" s="15"/>
      <c r="SUJ217" s="15"/>
      <c r="SUK217" s="15"/>
      <c r="SUL217" s="15"/>
      <c r="SUM217" s="15"/>
      <c r="SUN217" s="15"/>
      <c r="SUO217" s="15"/>
      <c r="SUP217" s="15"/>
      <c r="SUQ217" s="15"/>
      <c r="SUR217" s="15"/>
      <c r="SUS217" s="15"/>
      <c r="SUT217" s="15"/>
      <c r="SUU217" s="15"/>
      <c r="SUV217" s="15"/>
      <c r="SUW217" s="15"/>
      <c r="SUX217" s="15"/>
      <c r="SUY217" s="15"/>
      <c r="SUZ217" s="15"/>
      <c r="SVA217" s="15"/>
      <c r="SVB217" s="15"/>
      <c r="SVC217" s="15"/>
      <c r="SVD217" s="15"/>
      <c r="SVE217" s="15"/>
      <c r="SVF217" s="15"/>
      <c r="SVG217" s="15"/>
      <c r="SVH217" s="15"/>
      <c r="SVI217" s="15"/>
      <c r="SVJ217" s="15"/>
      <c r="SVK217" s="15"/>
      <c r="SVL217" s="15"/>
      <c r="SVM217" s="15"/>
      <c r="SVN217" s="15"/>
      <c r="SVO217" s="15"/>
      <c r="SVP217" s="15"/>
      <c r="SVQ217" s="15"/>
      <c r="SVR217" s="15"/>
      <c r="SVS217" s="15"/>
      <c r="SVT217" s="15"/>
      <c r="SVU217" s="15"/>
      <c r="SVV217" s="15"/>
      <c r="SVW217" s="15"/>
      <c r="SVX217" s="15"/>
      <c r="SVY217" s="15"/>
      <c r="SVZ217" s="15"/>
      <c r="SWA217" s="15"/>
      <c r="SWB217" s="15"/>
      <c r="SWC217" s="15"/>
      <c r="SWD217" s="15"/>
      <c r="SWE217" s="15"/>
      <c r="SWF217" s="15"/>
      <c r="SWG217" s="15"/>
      <c r="SWH217" s="15"/>
      <c r="SWI217" s="15"/>
      <c r="SWJ217" s="15"/>
      <c r="SWK217" s="15"/>
      <c r="SWL217" s="15"/>
      <c r="SWM217" s="15"/>
      <c r="SWN217" s="15"/>
      <c r="SWO217" s="15"/>
      <c r="SWP217" s="15"/>
      <c r="SWQ217" s="15"/>
      <c r="SWR217" s="15"/>
      <c r="SWS217" s="15"/>
      <c r="SWT217" s="15"/>
      <c r="SWU217" s="15"/>
      <c r="SWV217" s="15"/>
      <c r="SWW217" s="15"/>
      <c r="SWX217" s="15"/>
      <c r="SWY217" s="15"/>
      <c r="SWZ217" s="15"/>
      <c r="SXA217" s="15"/>
      <c r="SXB217" s="15"/>
      <c r="SXC217" s="15"/>
      <c r="SXD217" s="15"/>
      <c r="SXE217" s="15"/>
      <c r="SXF217" s="15"/>
      <c r="SXG217" s="15"/>
      <c r="SXH217" s="15"/>
      <c r="SXI217" s="15"/>
      <c r="SXJ217" s="15"/>
      <c r="SXK217" s="15"/>
      <c r="SXL217" s="15"/>
      <c r="SXM217" s="15"/>
      <c r="SXN217" s="15"/>
      <c r="SXO217" s="15"/>
      <c r="SXP217" s="15"/>
      <c r="SXQ217" s="15"/>
      <c r="SXR217" s="15"/>
      <c r="SXS217" s="15"/>
      <c r="SXT217" s="15"/>
      <c r="SXU217" s="15"/>
      <c r="SXV217" s="15"/>
      <c r="SXW217" s="15"/>
      <c r="SXX217" s="15"/>
      <c r="SXY217" s="15"/>
      <c r="SXZ217" s="15"/>
      <c r="SYA217" s="15"/>
      <c r="SYB217" s="15"/>
      <c r="SYC217" s="15"/>
      <c r="SYD217" s="15"/>
      <c r="SYE217" s="15"/>
      <c r="SYF217" s="15"/>
      <c r="SYG217" s="15"/>
      <c r="SYH217" s="15"/>
      <c r="SYI217" s="15"/>
      <c r="SYJ217" s="15"/>
      <c r="SYK217" s="15"/>
      <c r="SYL217" s="15"/>
      <c r="SYM217" s="15"/>
      <c r="SYN217" s="15"/>
      <c r="SYO217" s="15"/>
      <c r="SYP217" s="15"/>
      <c r="SYQ217" s="15"/>
      <c r="SYR217" s="15"/>
      <c r="SYS217" s="15"/>
      <c r="SYT217" s="15"/>
      <c r="SYU217" s="15"/>
      <c r="SYV217" s="15"/>
      <c r="SYW217" s="15"/>
      <c r="SYX217" s="15"/>
      <c r="SYY217" s="15"/>
      <c r="SYZ217" s="15"/>
      <c r="SZA217" s="15"/>
      <c r="SZB217" s="15"/>
      <c r="SZC217" s="15"/>
      <c r="SZD217" s="15"/>
      <c r="SZE217" s="15"/>
      <c r="SZF217" s="15"/>
      <c r="SZG217" s="15"/>
      <c r="SZH217" s="15"/>
      <c r="SZI217" s="15"/>
      <c r="SZJ217" s="15"/>
      <c r="SZK217" s="15"/>
      <c r="SZL217" s="15"/>
      <c r="SZM217" s="15"/>
      <c r="SZN217" s="15"/>
      <c r="SZO217" s="15"/>
      <c r="SZP217" s="15"/>
      <c r="SZQ217" s="15"/>
      <c r="SZR217" s="15"/>
      <c r="SZS217" s="15"/>
      <c r="SZT217" s="15"/>
      <c r="SZU217" s="15"/>
      <c r="SZV217" s="15"/>
      <c r="SZW217" s="15"/>
      <c r="SZX217" s="15"/>
      <c r="SZY217" s="15"/>
      <c r="SZZ217" s="15"/>
      <c r="TAA217" s="15"/>
      <c r="TAB217" s="15"/>
      <c r="TAC217" s="15"/>
      <c r="TAD217" s="15"/>
      <c r="TAE217" s="15"/>
      <c r="TAF217" s="15"/>
      <c r="TAG217" s="15"/>
      <c r="TAH217" s="15"/>
      <c r="TAI217" s="15"/>
      <c r="TAJ217" s="15"/>
      <c r="TAK217" s="15"/>
      <c r="TAL217" s="15"/>
      <c r="TAM217" s="15"/>
      <c r="TAN217" s="15"/>
      <c r="TAO217" s="15"/>
      <c r="TAP217" s="15"/>
      <c r="TAQ217" s="15"/>
      <c r="TAR217" s="15"/>
      <c r="TAS217" s="15"/>
      <c r="TAT217" s="15"/>
      <c r="TAU217" s="15"/>
      <c r="TAV217" s="15"/>
      <c r="TAW217" s="15"/>
      <c r="TAX217" s="15"/>
      <c r="TAY217" s="15"/>
      <c r="TAZ217" s="15"/>
      <c r="TBA217" s="15"/>
      <c r="TBB217" s="15"/>
      <c r="TBC217" s="15"/>
      <c r="TBD217" s="15"/>
      <c r="TBE217" s="15"/>
      <c r="TBF217" s="15"/>
      <c r="TBG217" s="15"/>
      <c r="TBH217" s="15"/>
      <c r="TBI217" s="15"/>
      <c r="TBJ217" s="15"/>
      <c r="TBK217" s="15"/>
      <c r="TBL217" s="15"/>
      <c r="TBM217" s="15"/>
      <c r="TBN217" s="15"/>
      <c r="TBO217" s="15"/>
      <c r="TBP217" s="15"/>
      <c r="TBQ217" s="15"/>
      <c r="TBR217" s="15"/>
      <c r="TBS217" s="15"/>
      <c r="TBT217" s="15"/>
      <c r="TBU217" s="15"/>
      <c r="TBV217" s="15"/>
      <c r="TBW217" s="15"/>
      <c r="TBX217" s="15"/>
      <c r="TBY217" s="15"/>
      <c r="TBZ217" s="15"/>
      <c r="TCA217" s="15"/>
      <c r="TCB217" s="15"/>
      <c r="TCC217" s="15"/>
      <c r="TCD217" s="15"/>
      <c r="TCE217" s="15"/>
      <c r="TCF217" s="15"/>
      <c r="TCG217" s="15"/>
      <c r="TCH217" s="15"/>
      <c r="TCI217" s="15"/>
      <c r="TCJ217" s="15"/>
      <c r="TCK217" s="15"/>
      <c r="TCL217" s="15"/>
      <c r="TCM217" s="15"/>
      <c r="TCN217" s="15"/>
      <c r="TCO217" s="15"/>
      <c r="TCP217" s="15"/>
      <c r="TCQ217" s="15"/>
      <c r="TCR217" s="15"/>
      <c r="TCS217" s="15"/>
      <c r="TCT217" s="15"/>
      <c r="TCU217" s="15"/>
      <c r="TCV217" s="15"/>
      <c r="TCW217" s="15"/>
      <c r="TCX217" s="15"/>
      <c r="TCY217" s="15"/>
      <c r="TCZ217" s="15"/>
      <c r="TDA217" s="15"/>
      <c r="TDB217" s="15"/>
      <c r="TDC217" s="15"/>
      <c r="TDD217" s="15"/>
      <c r="TDE217" s="15"/>
      <c r="TDF217" s="15"/>
      <c r="TDG217" s="15"/>
      <c r="TDH217" s="15"/>
      <c r="TDI217" s="15"/>
      <c r="TDJ217" s="15"/>
      <c r="TDK217" s="15"/>
      <c r="TDL217" s="15"/>
      <c r="TDM217" s="15"/>
      <c r="TDN217" s="15"/>
      <c r="TDO217" s="15"/>
      <c r="TDP217" s="15"/>
      <c r="TDQ217" s="15"/>
      <c r="TDR217" s="15"/>
      <c r="TDS217" s="15"/>
      <c r="TDT217" s="15"/>
      <c r="TDU217" s="15"/>
      <c r="TDV217" s="15"/>
      <c r="TDW217" s="15"/>
      <c r="TDX217" s="15"/>
      <c r="TDY217" s="15"/>
      <c r="TDZ217" s="15"/>
      <c r="TEA217" s="15"/>
      <c r="TEB217" s="15"/>
      <c r="TEC217" s="15"/>
      <c r="TED217" s="15"/>
      <c r="TEE217" s="15"/>
      <c r="TEF217" s="15"/>
      <c r="TEG217" s="15"/>
      <c r="TEH217" s="15"/>
      <c r="TEI217" s="15"/>
      <c r="TEJ217" s="15"/>
      <c r="TEK217" s="15"/>
      <c r="TEL217" s="15"/>
      <c r="TEM217" s="15"/>
      <c r="TEN217" s="15"/>
      <c r="TEO217" s="15"/>
      <c r="TEP217" s="15"/>
      <c r="TEQ217" s="15"/>
      <c r="TER217" s="15"/>
      <c r="TES217" s="15"/>
      <c r="TET217" s="15"/>
      <c r="TEU217" s="15"/>
      <c r="TEV217" s="15"/>
      <c r="TEW217" s="15"/>
      <c r="TEX217" s="15"/>
      <c r="TEY217" s="15"/>
      <c r="TEZ217" s="15"/>
      <c r="TFA217" s="15"/>
      <c r="TFB217" s="15"/>
      <c r="TFC217" s="15"/>
      <c r="TFD217" s="15"/>
      <c r="TFE217" s="15"/>
      <c r="TFF217" s="15"/>
      <c r="TFG217" s="15"/>
      <c r="TFH217" s="15"/>
      <c r="TFI217" s="15"/>
      <c r="TFJ217" s="15"/>
      <c r="TFK217" s="15"/>
      <c r="TFL217" s="15"/>
      <c r="TFM217" s="15"/>
      <c r="TFN217" s="15"/>
      <c r="TFO217" s="15"/>
      <c r="TFP217" s="15"/>
      <c r="TFQ217" s="15"/>
      <c r="TFR217" s="15"/>
      <c r="TFS217" s="15"/>
      <c r="TFT217" s="15"/>
      <c r="TFU217" s="15"/>
      <c r="TFV217" s="15"/>
      <c r="TFW217" s="15"/>
      <c r="TFX217" s="15"/>
      <c r="TFY217" s="15"/>
      <c r="TFZ217" s="15"/>
      <c r="TGA217" s="15"/>
      <c r="TGB217" s="15"/>
      <c r="TGC217" s="15"/>
      <c r="TGD217" s="15"/>
      <c r="TGE217" s="15"/>
      <c r="TGF217" s="15"/>
      <c r="TGG217" s="15"/>
      <c r="TGH217" s="15"/>
      <c r="TGI217" s="15"/>
      <c r="TGJ217" s="15"/>
      <c r="TGK217" s="15"/>
      <c r="TGL217" s="15"/>
      <c r="TGM217" s="15"/>
      <c r="TGN217" s="15"/>
      <c r="TGO217" s="15"/>
      <c r="TGP217" s="15"/>
      <c r="TGQ217" s="15"/>
      <c r="TGR217" s="15"/>
      <c r="TGS217" s="15"/>
      <c r="TGT217" s="15"/>
      <c r="TGU217" s="15"/>
      <c r="TGV217" s="15"/>
      <c r="TGW217" s="15"/>
      <c r="TGX217" s="15"/>
      <c r="TGY217" s="15"/>
      <c r="TGZ217" s="15"/>
      <c r="THA217" s="15"/>
      <c r="THB217" s="15"/>
      <c r="THC217" s="15"/>
      <c r="THD217" s="15"/>
      <c r="THE217" s="15"/>
      <c r="THF217" s="15"/>
      <c r="THG217" s="15"/>
      <c r="THH217" s="15"/>
      <c r="THI217" s="15"/>
      <c r="THJ217" s="15"/>
      <c r="THK217" s="15"/>
      <c r="THL217" s="15"/>
      <c r="THM217" s="15"/>
      <c r="THN217" s="15"/>
      <c r="THO217" s="15"/>
      <c r="THP217" s="15"/>
      <c r="THQ217" s="15"/>
      <c r="THR217" s="15"/>
      <c r="THS217" s="15"/>
      <c r="THT217" s="15"/>
      <c r="THU217" s="15"/>
      <c r="THV217" s="15"/>
      <c r="THW217" s="15"/>
      <c r="THX217" s="15"/>
      <c r="THY217" s="15"/>
      <c r="THZ217" s="15"/>
      <c r="TIA217" s="15"/>
      <c r="TIB217" s="15"/>
      <c r="TIC217" s="15"/>
      <c r="TID217" s="15"/>
      <c r="TIE217" s="15"/>
      <c r="TIF217" s="15"/>
      <c r="TIG217" s="15"/>
      <c r="TIH217" s="15"/>
      <c r="TII217" s="15"/>
      <c r="TIJ217" s="15"/>
      <c r="TIK217" s="15"/>
      <c r="TIL217" s="15"/>
      <c r="TIM217" s="15"/>
      <c r="TIN217" s="15"/>
      <c r="TIO217" s="15"/>
      <c r="TIP217" s="15"/>
      <c r="TIQ217" s="15"/>
      <c r="TIR217" s="15"/>
      <c r="TIS217" s="15"/>
      <c r="TIT217" s="15"/>
      <c r="TIU217" s="15"/>
      <c r="TIV217" s="15"/>
      <c r="TIW217" s="15"/>
      <c r="TIX217" s="15"/>
      <c r="TIY217" s="15"/>
      <c r="TIZ217" s="15"/>
      <c r="TJA217" s="15"/>
      <c r="TJB217" s="15"/>
      <c r="TJC217" s="15"/>
      <c r="TJD217" s="15"/>
      <c r="TJE217" s="15"/>
      <c r="TJF217" s="15"/>
      <c r="TJG217" s="15"/>
      <c r="TJH217" s="15"/>
      <c r="TJI217" s="15"/>
      <c r="TJJ217" s="15"/>
      <c r="TJK217" s="15"/>
      <c r="TJL217" s="15"/>
      <c r="TJM217" s="15"/>
      <c r="TJN217" s="15"/>
      <c r="TJO217" s="15"/>
      <c r="TJP217" s="15"/>
      <c r="TJQ217" s="15"/>
      <c r="TJR217" s="15"/>
      <c r="TJS217" s="15"/>
      <c r="TJT217" s="15"/>
      <c r="TJU217" s="15"/>
      <c r="TJV217" s="15"/>
      <c r="TJW217" s="15"/>
      <c r="TJX217" s="15"/>
      <c r="TJY217" s="15"/>
      <c r="TJZ217" s="15"/>
      <c r="TKA217" s="15"/>
      <c r="TKB217" s="15"/>
      <c r="TKC217" s="15"/>
      <c r="TKD217" s="15"/>
      <c r="TKE217" s="15"/>
      <c r="TKF217" s="15"/>
      <c r="TKG217" s="15"/>
      <c r="TKH217" s="15"/>
      <c r="TKI217" s="15"/>
      <c r="TKJ217" s="15"/>
      <c r="TKK217" s="15"/>
      <c r="TKL217" s="15"/>
      <c r="TKM217" s="15"/>
      <c r="TKN217" s="15"/>
      <c r="TKO217" s="15"/>
      <c r="TKP217" s="15"/>
      <c r="TKQ217" s="15"/>
      <c r="TKR217" s="15"/>
      <c r="TKS217" s="15"/>
      <c r="TKT217" s="15"/>
      <c r="TKU217" s="15"/>
      <c r="TKV217" s="15"/>
      <c r="TKW217" s="15"/>
      <c r="TKX217" s="15"/>
      <c r="TKY217" s="15"/>
      <c r="TKZ217" s="15"/>
      <c r="TLA217" s="15"/>
      <c r="TLB217" s="15"/>
      <c r="TLC217" s="15"/>
      <c r="TLD217" s="15"/>
      <c r="TLE217" s="15"/>
      <c r="TLF217" s="15"/>
      <c r="TLG217" s="15"/>
      <c r="TLH217" s="15"/>
      <c r="TLI217" s="15"/>
      <c r="TLJ217" s="15"/>
      <c r="TLK217" s="15"/>
      <c r="TLL217" s="15"/>
      <c r="TLM217" s="15"/>
      <c r="TLN217" s="15"/>
      <c r="TLO217" s="15"/>
      <c r="TLP217" s="15"/>
      <c r="TLQ217" s="15"/>
      <c r="TLR217" s="15"/>
      <c r="TLS217" s="15"/>
      <c r="TLT217" s="15"/>
      <c r="TLU217" s="15"/>
      <c r="TLV217" s="15"/>
      <c r="TLW217" s="15"/>
      <c r="TLX217" s="15"/>
      <c r="TLY217" s="15"/>
      <c r="TLZ217" s="15"/>
      <c r="TMA217" s="15"/>
      <c r="TMB217" s="15"/>
      <c r="TMC217" s="15"/>
      <c r="TMD217" s="15"/>
      <c r="TME217" s="15"/>
      <c r="TMF217" s="15"/>
      <c r="TMG217" s="15"/>
      <c r="TMH217" s="15"/>
      <c r="TMI217" s="15"/>
      <c r="TMJ217" s="15"/>
      <c r="TMK217" s="15"/>
      <c r="TML217" s="15"/>
      <c r="TMM217" s="15"/>
      <c r="TMN217" s="15"/>
      <c r="TMO217" s="15"/>
      <c r="TMP217" s="15"/>
      <c r="TMQ217" s="15"/>
      <c r="TMR217" s="15"/>
      <c r="TMS217" s="15"/>
      <c r="TMT217" s="15"/>
      <c r="TMU217" s="15"/>
      <c r="TMV217" s="15"/>
      <c r="TMW217" s="15"/>
      <c r="TMX217" s="15"/>
      <c r="TMY217" s="15"/>
      <c r="TMZ217" s="15"/>
      <c r="TNA217" s="15"/>
      <c r="TNB217" s="15"/>
      <c r="TNC217" s="15"/>
      <c r="TND217" s="15"/>
      <c r="TNE217" s="15"/>
      <c r="TNF217" s="15"/>
      <c r="TNG217" s="15"/>
      <c r="TNH217" s="15"/>
      <c r="TNI217" s="15"/>
      <c r="TNJ217" s="15"/>
      <c r="TNK217" s="15"/>
      <c r="TNL217" s="15"/>
      <c r="TNM217" s="15"/>
      <c r="TNN217" s="15"/>
      <c r="TNO217" s="15"/>
      <c r="TNP217" s="15"/>
      <c r="TNQ217" s="15"/>
      <c r="TNR217" s="15"/>
      <c r="TNS217" s="15"/>
      <c r="TNT217" s="15"/>
      <c r="TNU217" s="15"/>
      <c r="TNV217" s="15"/>
      <c r="TNW217" s="15"/>
      <c r="TNX217" s="15"/>
      <c r="TNY217" s="15"/>
      <c r="TNZ217" s="15"/>
      <c r="TOA217" s="15"/>
      <c r="TOB217" s="15"/>
      <c r="TOC217" s="15"/>
      <c r="TOD217" s="15"/>
      <c r="TOE217" s="15"/>
      <c r="TOF217" s="15"/>
      <c r="TOG217" s="15"/>
      <c r="TOH217" s="15"/>
      <c r="TOI217" s="15"/>
      <c r="TOJ217" s="15"/>
      <c r="TOK217" s="15"/>
      <c r="TOL217" s="15"/>
      <c r="TOM217" s="15"/>
      <c r="TON217" s="15"/>
      <c r="TOO217" s="15"/>
      <c r="TOP217" s="15"/>
      <c r="TOQ217" s="15"/>
      <c r="TOR217" s="15"/>
      <c r="TOS217" s="15"/>
      <c r="TOT217" s="15"/>
      <c r="TOU217" s="15"/>
      <c r="TOV217" s="15"/>
      <c r="TOW217" s="15"/>
      <c r="TOX217" s="15"/>
      <c r="TOY217" s="15"/>
      <c r="TOZ217" s="15"/>
      <c r="TPA217" s="15"/>
      <c r="TPB217" s="15"/>
      <c r="TPC217" s="15"/>
      <c r="TPD217" s="15"/>
      <c r="TPE217" s="15"/>
      <c r="TPF217" s="15"/>
      <c r="TPG217" s="15"/>
      <c r="TPH217" s="15"/>
      <c r="TPI217" s="15"/>
      <c r="TPJ217" s="15"/>
      <c r="TPK217" s="15"/>
      <c r="TPL217" s="15"/>
      <c r="TPM217" s="15"/>
      <c r="TPN217" s="15"/>
      <c r="TPO217" s="15"/>
      <c r="TPP217" s="15"/>
      <c r="TPQ217" s="15"/>
      <c r="TPR217" s="15"/>
      <c r="TPS217" s="15"/>
      <c r="TPT217" s="15"/>
      <c r="TPU217" s="15"/>
      <c r="TPV217" s="15"/>
      <c r="TPW217" s="15"/>
      <c r="TPX217" s="15"/>
      <c r="TPY217" s="15"/>
      <c r="TPZ217" s="15"/>
      <c r="TQA217" s="15"/>
      <c r="TQB217" s="15"/>
      <c r="TQC217" s="15"/>
      <c r="TQD217" s="15"/>
      <c r="TQE217" s="15"/>
      <c r="TQF217" s="15"/>
      <c r="TQG217" s="15"/>
      <c r="TQH217" s="15"/>
      <c r="TQI217" s="15"/>
      <c r="TQJ217" s="15"/>
      <c r="TQK217" s="15"/>
      <c r="TQL217" s="15"/>
      <c r="TQM217" s="15"/>
      <c r="TQN217" s="15"/>
      <c r="TQO217" s="15"/>
      <c r="TQP217" s="15"/>
      <c r="TQQ217" s="15"/>
      <c r="TQR217" s="15"/>
      <c r="TQS217" s="15"/>
      <c r="TQT217" s="15"/>
      <c r="TQU217" s="15"/>
      <c r="TQV217" s="15"/>
      <c r="TQW217" s="15"/>
      <c r="TQX217" s="15"/>
      <c r="TQY217" s="15"/>
      <c r="TQZ217" s="15"/>
      <c r="TRA217" s="15"/>
      <c r="TRB217" s="15"/>
      <c r="TRC217" s="15"/>
      <c r="TRD217" s="15"/>
      <c r="TRE217" s="15"/>
      <c r="TRF217" s="15"/>
      <c r="TRG217" s="15"/>
      <c r="TRH217" s="15"/>
      <c r="TRI217" s="15"/>
      <c r="TRJ217" s="15"/>
      <c r="TRK217" s="15"/>
      <c r="TRL217" s="15"/>
      <c r="TRM217" s="15"/>
      <c r="TRN217" s="15"/>
      <c r="TRO217" s="15"/>
      <c r="TRP217" s="15"/>
      <c r="TRQ217" s="15"/>
      <c r="TRR217" s="15"/>
      <c r="TRS217" s="15"/>
      <c r="TRT217" s="15"/>
      <c r="TRU217" s="15"/>
      <c r="TRV217" s="15"/>
      <c r="TRW217" s="15"/>
      <c r="TRX217" s="15"/>
      <c r="TRY217" s="15"/>
      <c r="TRZ217" s="15"/>
      <c r="TSA217" s="15"/>
      <c r="TSB217" s="15"/>
      <c r="TSC217" s="15"/>
      <c r="TSD217" s="15"/>
      <c r="TSE217" s="15"/>
      <c r="TSF217" s="15"/>
      <c r="TSG217" s="15"/>
      <c r="TSH217" s="15"/>
      <c r="TSI217" s="15"/>
      <c r="TSJ217" s="15"/>
      <c r="TSK217" s="15"/>
      <c r="TSL217" s="15"/>
      <c r="TSM217" s="15"/>
      <c r="TSN217" s="15"/>
      <c r="TSO217" s="15"/>
      <c r="TSP217" s="15"/>
      <c r="TSQ217" s="15"/>
      <c r="TSR217" s="15"/>
      <c r="TSS217" s="15"/>
      <c r="TST217" s="15"/>
      <c r="TSU217" s="15"/>
      <c r="TSV217" s="15"/>
      <c r="TSW217" s="15"/>
      <c r="TSX217" s="15"/>
      <c r="TSY217" s="15"/>
      <c r="TSZ217" s="15"/>
      <c r="TTA217" s="15"/>
      <c r="TTB217" s="15"/>
      <c r="TTC217" s="15"/>
      <c r="TTD217" s="15"/>
      <c r="TTE217" s="15"/>
      <c r="TTF217" s="15"/>
      <c r="TTG217" s="15"/>
      <c r="TTH217" s="15"/>
      <c r="TTI217" s="15"/>
      <c r="TTJ217" s="15"/>
      <c r="TTK217" s="15"/>
      <c r="TTL217" s="15"/>
      <c r="TTM217" s="15"/>
      <c r="TTN217" s="15"/>
      <c r="TTO217" s="15"/>
      <c r="TTP217" s="15"/>
      <c r="TTQ217" s="15"/>
      <c r="TTR217" s="15"/>
      <c r="TTS217" s="15"/>
      <c r="TTT217" s="15"/>
      <c r="TTU217" s="15"/>
      <c r="TTV217" s="15"/>
      <c r="TTW217" s="15"/>
      <c r="TTX217" s="15"/>
      <c r="TTY217" s="15"/>
      <c r="TTZ217" s="15"/>
      <c r="TUA217" s="15"/>
      <c r="TUB217" s="15"/>
      <c r="TUC217" s="15"/>
      <c r="TUD217" s="15"/>
      <c r="TUE217" s="15"/>
      <c r="TUF217" s="15"/>
      <c r="TUG217" s="15"/>
      <c r="TUH217" s="15"/>
      <c r="TUI217" s="15"/>
      <c r="TUJ217" s="15"/>
      <c r="TUK217" s="15"/>
      <c r="TUL217" s="15"/>
      <c r="TUM217" s="15"/>
      <c r="TUN217" s="15"/>
      <c r="TUO217" s="15"/>
      <c r="TUP217" s="15"/>
      <c r="TUQ217" s="15"/>
      <c r="TUR217" s="15"/>
      <c r="TUS217" s="15"/>
      <c r="TUT217" s="15"/>
      <c r="TUU217" s="15"/>
      <c r="TUV217" s="15"/>
      <c r="TUW217" s="15"/>
      <c r="TUX217" s="15"/>
      <c r="TUY217" s="15"/>
      <c r="TUZ217" s="15"/>
      <c r="TVA217" s="15"/>
      <c r="TVB217" s="15"/>
      <c r="TVC217" s="15"/>
      <c r="TVD217" s="15"/>
      <c r="TVE217" s="15"/>
      <c r="TVF217" s="15"/>
      <c r="TVG217" s="15"/>
      <c r="TVH217" s="15"/>
      <c r="TVI217" s="15"/>
      <c r="TVJ217" s="15"/>
      <c r="TVK217" s="15"/>
      <c r="TVL217" s="15"/>
      <c r="TVM217" s="15"/>
      <c r="TVN217" s="15"/>
      <c r="TVO217" s="15"/>
      <c r="TVP217" s="15"/>
      <c r="TVQ217" s="15"/>
      <c r="TVR217" s="15"/>
      <c r="TVS217" s="15"/>
      <c r="TVT217" s="15"/>
      <c r="TVU217" s="15"/>
      <c r="TVV217" s="15"/>
      <c r="TVW217" s="15"/>
      <c r="TVX217" s="15"/>
      <c r="TVY217" s="15"/>
      <c r="TVZ217" s="15"/>
      <c r="TWA217" s="15"/>
      <c r="TWB217" s="15"/>
      <c r="TWC217" s="15"/>
      <c r="TWD217" s="15"/>
      <c r="TWE217" s="15"/>
      <c r="TWF217" s="15"/>
      <c r="TWG217" s="15"/>
      <c r="TWH217" s="15"/>
      <c r="TWI217" s="15"/>
      <c r="TWJ217" s="15"/>
      <c r="TWK217" s="15"/>
      <c r="TWL217" s="15"/>
      <c r="TWM217" s="15"/>
      <c r="TWN217" s="15"/>
      <c r="TWO217" s="15"/>
      <c r="TWP217" s="15"/>
      <c r="TWQ217" s="15"/>
      <c r="TWR217" s="15"/>
      <c r="TWS217" s="15"/>
      <c r="TWT217" s="15"/>
      <c r="TWU217" s="15"/>
      <c r="TWV217" s="15"/>
      <c r="TWW217" s="15"/>
      <c r="TWX217" s="15"/>
      <c r="TWY217" s="15"/>
      <c r="TWZ217" s="15"/>
      <c r="TXA217" s="15"/>
      <c r="TXB217" s="15"/>
      <c r="TXC217" s="15"/>
      <c r="TXD217" s="15"/>
      <c r="TXE217" s="15"/>
      <c r="TXF217" s="15"/>
      <c r="TXG217" s="15"/>
      <c r="TXH217" s="15"/>
      <c r="TXI217" s="15"/>
      <c r="TXJ217" s="15"/>
      <c r="TXK217" s="15"/>
      <c r="TXL217" s="15"/>
      <c r="TXM217" s="15"/>
      <c r="TXN217" s="15"/>
      <c r="TXO217" s="15"/>
      <c r="TXP217" s="15"/>
      <c r="TXQ217" s="15"/>
      <c r="TXR217" s="15"/>
      <c r="TXS217" s="15"/>
      <c r="TXT217" s="15"/>
      <c r="TXU217" s="15"/>
      <c r="TXV217" s="15"/>
      <c r="TXW217" s="15"/>
      <c r="TXX217" s="15"/>
      <c r="TXY217" s="15"/>
      <c r="TXZ217" s="15"/>
      <c r="TYA217" s="15"/>
      <c r="TYB217" s="15"/>
      <c r="TYC217" s="15"/>
      <c r="TYD217" s="15"/>
      <c r="TYE217" s="15"/>
      <c r="TYF217" s="15"/>
      <c r="TYG217" s="15"/>
      <c r="TYH217" s="15"/>
      <c r="TYI217" s="15"/>
      <c r="TYJ217" s="15"/>
      <c r="TYK217" s="15"/>
      <c r="TYL217" s="15"/>
      <c r="TYM217" s="15"/>
      <c r="TYN217" s="15"/>
      <c r="TYO217" s="15"/>
      <c r="TYP217" s="15"/>
      <c r="TYQ217" s="15"/>
      <c r="TYR217" s="15"/>
      <c r="TYS217" s="15"/>
      <c r="TYT217" s="15"/>
      <c r="TYU217" s="15"/>
      <c r="TYV217" s="15"/>
      <c r="TYW217" s="15"/>
      <c r="TYX217" s="15"/>
      <c r="TYY217" s="15"/>
      <c r="TYZ217" s="15"/>
      <c r="TZA217" s="15"/>
      <c r="TZB217" s="15"/>
      <c r="TZC217" s="15"/>
      <c r="TZD217" s="15"/>
      <c r="TZE217" s="15"/>
      <c r="TZF217" s="15"/>
      <c r="TZG217" s="15"/>
      <c r="TZH217" s="15"/>
      <c r="TZI217" s="15"/>
      <c r="TZJ217" s="15"/>
      <c r="TZK217" s="15"/>
      <c r="TZL217" s="15"/>
      <c r="TZM217" s="15"/>
      <c r="TZN217" s="15"/>
      <c r="TZO217" s="15"/>
      <c r="TZP217" s="15"/>
      <c r="TZQ217" s="15"/>
      <c r="TZR217" s="15"/>
      <c r="TZS217" s="15"/>
      <c r="TZT217" s="15"/>
      <c r="TZU217" s="15"/>
      <c r="TZV217" s="15"/>
      <c r="TZW217" s="15"/>
      <c r="TZX217" s="15"/>
      <c r="TZY217" s="15"/>
      <c r="TZZ217" s="15"/>
      <c r="UAA217" s="15"/>
      <c r="UAB217" s="15"/>
      <c r="UAC217" s="15"/>
      <c r="UAD217" s="15"/>
      <c r="UAE217" s="15"/>
      <c r="UAF217" s="15"/>
      <c r="UAG217" s="15"/>
      <c r="UAH217" s="15"/>
      <c r="UAI217" s="15"/>
      <c r="UAJ217" s="15"/>
      <c r="UAK217" s="15"/>
      <c r="UAL217" s="15"/>
      <c r="UAM217" s="15"/>
      <c r="UAN217" s="15"/>
      <c r="UAO217" s="15"/>
      <c r="UAP217" s="15"/>
      <c r="UAQ217" s="15"/>
      <c r="UAR217" s="15"/>
      <c r="UAS217" s="15"/>
      <c r="UAT217" s="15"/>
      <c r="UAU217" s="15"/>
      <c r="UAV217" s="15"/>
      <c r="UAW217" s="15"/>
      <c r="UAX217" s="15"/>
      <c r="UAY217" s="15"/>
      <c r="UAZ217" s="15"/>
      <c r="UBA217" s="15"/>
      <c r="UBB217" s="15"/>
      <c r="UBC217" s="15"/>
      <c r="UBD217" s="15"/>
      <c r="UBE217" s="15"/>
      <c r="UBF217" s="15"/>
      <c r="UBG217" s="15"/>
      <c r="UBH217" s="15"/>
      <c r="UBI217" s="15"/>
      <c r="UBJ217" s="15"/>
      <c r="UBK217" s="15"/>
      <c r="UBL217" s="15"/>
      <c r="UBM217" s="15"/>
      <c r="UBN217" s="15"/>
      <c r="UBO217" s="15"/>
      <c r="UBP217" s="15"/>
      <c r="UBQ217" s="15"/>
      <c r="UBR217" s="15"/>
      <c r="UBS217" s="15"/>
      <c r="UBT217" s="15"/>
      <c r="UBU217" s="15"/>
      <c r="UBV217" s="15"/>
      <c r="UBW217" s="15"/>
      <c r="UBX217" s="15"/>
      <c r="UBY217" s="15"/>
      <c r="UBZ217" s="15"/>
      <c r="UCA217" s="15"/>
      <c r="UCB217" s="15"/>
      <c r="UCC217" s="15"/>
      <c r="UCD217" s="15"/>
      <c r="UCE217" s="15"/>
      <c r="UCF217" s="15"/>
      <c r="UCG217" s="15"/>
      <c r="UCH217" s="15"/>
      <c r="UCI217" s="15"/>
      <c r="UCJ217" s="15"/>
      <c r="UCK217" s="15"/>
      <c r="UCL217" s="15"/>
      <c r="UCM217" s="15"/>
      <c r="UCN217" s="15"/>
      <c r="UCO217" s="15"/>
      <c r="UCP217" s="15"/>
      <c r="UCQ217" s="15"/>
      <c r="UCR217" s="15"/>
      <c r="UCS217" s="15"/>
      <c r="UCT217" s="15"/>
      <c r="UCU217" s="15"/>
      <c r="UCV217" s="15"/>
      <c r="UCW217" s="15"/>
      <c r="UCX217" s="15"/>
      <c r="UCY217" s="15"/>
      <c r="UCZ217" s="15"/>
      <c r="UDA217" s="15"/>
      <c r="UDB217" s="15"/>
      <c r="UDC217" s="15"/>
      <c r="UDD217" s="15"/>
      <c r="UDE217" s="15"/>
      <c r="UDF217" s="15"/>
      <c r="UDG217" s="15"/>
      <c r="UDH217" s="15"/>
      <c r="UDI217" s="15"/>
      <c r="UDJ217" s="15"/>
      <c r="UDK217" s="15"/>
      <c r="UDL217" s="15"/>
      <c r="UDM217" s="15"/>
      <c r="UDN217" s="15"/>
      <c r="UDO217" s="15"/>
      <c r="UDP217" s="15"/>
      <c r="UDQ217" s="15"/>
      <c r="UDR217" s="15"/>
      <c r="UDS217" s="15"/>
      <c r="UDT217" s="15"/>
      <c r="UDU217" s="15"/>
      <c r="UDV217" s="15"/>
      <c r="UDW217" s="15"/>
      <c r="UDX217" s="15"/>
      <c r="UDY217" s="15"/>
      <c r="UDZ217" s="15"/>
      <c r="UEA217" s="15"/>
      <c r="UEB217" s="15"/>
      <c r="UEC217" s="15"/>
      <c r="UED217" s="15"/>
      <c r="UEE217" s="15"/>
      <c r="UEF217" s="15"/>
      <c r="UEG217" s="15"/>
      <c r="UEH217" s="15"/>
      <c r="UEI217" s="15"/>
      <c r="UEJ217" s="15"/>
      <c r="UEK217" s="15"/>
      <c r="UEL217" s="15"/>
      <c r="UEM217" s="15"/>
      <c r="UEN217" s="15"/>
      <c r="UEO217" s="15"/>
      <c r="UEP217" s="15"/>
      <c r="UEQ217" s="15"/>
      <c r="UER217" s="15"/>
      <c r="UES217" s="15"/>
      <c r="UET217" s="15"/>
      <c r="UEU217" s="15"/>
      <c r="UEV217" s="15"/>
      <c r="UEW217" s="15"/>
      <c r="UEX217" s="15"/>
      <c r="UEY217" s="15"/>
      <c r="UEZ217" s="15"/>
      <c r="UFA217" s="15"/>
      <c r="UFB217" s="15"/>
      <c r="UFC217" s="15"/>
      <c r="UFD217" s="15"/>
      <c r="UFE217" s="15"/>
      <c r="UFF217" s="15"/>
      <c r="UFG217" s="15"/>
      <c r="UFH217" s="15"/>
      <c r="UFI217" s="15"/>
      <c r="UFJ217" s="15"/>
      <c r="UFK217" s="15"/>
      <c r="UFL217" s="15"/>
      <c r="UFM217" s="15"/>
      <c r="UFN217" s="15"/>
      <c r="UFO217" s="15"/>
      <c r="UFP217" s="15"/>
      <c r="UFQ217" s="15"/>
      <c r="UFR217" s="15"/>
      <c r="UFS217" s="15"/>
      <c r="UFT217" s="15"/>
      <c r="UFU217" s="15"/>
      <c r="UFV217" s="15"/>
      <c r="UFW217" s="15"/>
      <c r="UFX217" s="15"/>
      <c r="UFY217" s="15"/>
      <c r="UFZ217" s="15"/>
      <c r="UGA217" s="15"/>
      <c r="UGB217" s="15"/>
      <c r="UGC217" s="15"/>
      <c r="UGD217" s="15"/>
      <c r="UGE217" s="15"/>
      <c r="UGF217" s="15"/>
      <c r="UGG217" s="15"/>
      <c r="UGH217" s="15"/>
      <c r="UGI217" s="15"/>
      <c r="UGJ217" s="15"/>
      <c r="UGK217" s="15"/>
      <c r="UGL217" s="15"/>
      <c r="UGM217" s="15"/>
      <c r="UGN217" s="15"/>
      <c r="UGO217" s="15"/>
      <c r="UGP217" s="15"/>
      <c r="UGQ217" s="15"/>
      <c r="UGR217" s="15"/>
      <c r="UGS217" s="15"/>
      <c r="UGT217" s="15"/>
      <c r="UGU217" s="15"/>
      <c r="UGV217" s="15"/>
      <c r="UGW217" s="15"/>
      <c r="UGX217" s="15"/>
      <c r="UGY217" s="15"/>
      <c r="UGZ217" s="15"/>
      <c r="UHA217" s="15"/>
      <c r="UHB217" s="15"/>
      <c r="UHC217" s="15"/>
      <c r="UHD217" s="15"/>
      <c r="UHE217" s="15"/>
      <c r="UHF217" s="15"/>
      <c r="UHG217" s="15"/>
      <c r="UHH217" s="15"/>
      <c r="UHI217" s="15"/>
      <c r="UHJ217" s="15"/>
      <c r="UHK217" s="15"/>
      <c r="UHL217" s="15"/>
      <c r="UHM217" s="15"/>
      <c r="UHN217" s="15"/>
      <c r="UHO217" s="15"/>
      <c r="UHP217" s="15"/>
      <c r="UHQ217" s="15"/>
      <c r="UHR217" s="15"/>
      <c r="UHS217" s="15"/>
      <c r="UHT217" s="15"/>
      <c r="UHU217" s="15"/>
      <c r="UHV217" s="15"/>
      <c r="UHW217" s="15"/>
      <c r="UHX217" s="15"/>
      <c r="UHY217" s="15"/>
      <c r="UHZ217" s="15"/>
      <c r="UIA217" s="15"/>
      <c r="UIB217" s="15"/>
      <c r="UIC217" s="15"/>
      <c r="UID217" s="15"/>
      <c r="UIE217" s="15"/>
      <c r="UIF217" s="15"/>
      <c r="UIG217" s="15"/>
      <c r="UIH217" s="15"/>
      <c r="UII217" s="15"/>
      <c r="UIJ217" s="15"/>
      <c r="UIK217" s="15"/>
      <c r="UIL217" s="15"/>
      <c r="UIM217" s="15"/>
      <c r="UIN217" s="15"/>
      <c r="UIO217" s="15"/>
      <c r="UIP217" s="15"/>
      <c r="UIQ217" s="15"/>
      <c r="UIR217" s="15"/>
      <c r="UIS217" s="15"/>
      <c r="UIT217" s="15"/>
      <c r="UIU217" s="15"/>
      <c r="UIV217" s="15"/>
      <c r="UIW217" s="15"/>
      <c r="UIX217" s="15"/>
      <c r="UIY217" s="15"/>
      <c r="UIZ217" s="15"/>
      <c r="UJA217" s="15"/>
      <c r="UJB217" s="15"/>
      <c r="UJC217" s="15"/>
      <c r="UJD217" s="15"/>
      <c r="UJE217" s="15"/>
      <c r="UJF217" s="15"/>
      <c r="UJG217" s="15"/>
      <c r="UJH217" s="15"/>
      <c r="UJI217" s="15"/>
      <c r="UJJ217" s="15"/>
      <c r="UJK217" s="15"/>
      <c r="UJL217" s="15"/>
      <c r="UJM217" s="15"/>
      <c r="UJN217" s="15"/>
      <c r="UJO217" s="15"/>
      <c r="UJP217" s="15"/>
      <c r="UJQ217" s="15"/>
      <c r="UJR217" s="15"/>
      <c r="UJS217" s="15"/>
      <c r="UJT217" s="15"/>
      <c r="UJU217" s="15"/>
      <c r="UJV217" s="15"/>
      <c r="UJW217" s="15"/>
      <c r="UJX217" s="15"/>
      <c r="UJY217" s="15"/>
      <c r="UJZ217" s="15"/>
      <c r="UKA217" s="15"/>
      <c r="UKB217" s="15"/>
      <c r="UKC217" s="15"/>
      <c r="UKD217" s="15"/>
      <c r="UKE217" s="15"/>
      <c r="UKF217" s="15"/>
      <c r="UKG217" s="15"/>
      <c r="UKH217" s="15"/>
      <c r="UKI217" s="15"/>
      <c r="UKJ217" s="15"/>
      <c r="UKK217" s="15"/>
      <c r="UKL217" s="15"/>
      <c r="UKM217" s="15"/>
      <c r="UKN217" s="15"/>
      <c r="UKO217" s="15"/>
      <c r="UKP217" s="15"/>
      <c r="UKQ217" s="15"/>
      <c r="UKR217" s="15"/>
      <c r="UKS217" s="15"/>
      <c r="UKT217" s="15"/>
      <c r="UKU217" s="15"/>
      <c r="UKV217" s="15"/>
      <c r="UKW217" s="15"/>
      <c r="UKX217" s="15"/>
      <c r="UKY217" s="15"/>
      <c r="UKZ217" s="15"/>
      <c r="ULA217" s="15"/>
      <c r="ULB217" s="15"/>
      <c r="ULC217" s="15"/>
      <c r="ULD217" s="15"/>
      <c r="ULE217" s="15"/>
      <c r="ULF217" s="15"/>
      <c r="ULG217" s="15"/>
      <c r="ULH217" s="15"/>
      <c r="ULI217" s="15"/>
      <c r="ULJ217" s="15"/>
      <c r="ULK217" s="15"/>
      <c r="ULL217" s="15"/>
      <c r="ULM217" s="15"/>
      <c r="ULN217" s="15"/>
      <c r="ULO217" s="15"/>
      <c r="ULP217" s="15"/>
      <c r="ULQ217" s="15"/>
      <c r="ULR217" s="15"/>
      <c r="ULS217" s="15"/>
      <c r="ULT217" s="15"/>
      <c r="ULU217" s="15"/>
      <c r="ULV217" s="15"/>
      <c r="ULW217" s="15"/>
      <c r="ULX217" s="15"/>
      <c r="ULY217" s="15"/>
      <c r="ULZ217" s="15"/>
      <c r="UMA217" s="15"/>
      <c r="UMB217" s="15"/>
      <c r="UMC217" s="15"/>
      <c r="UMD217" s="15"/>
      <c r="UME217" s="15"/>
      <c r="UMF217" s="15"/>
      <c r="UMG217" s="15"/>
      <c r="UMH217" s="15"/>
      <c r="UMI217" s="15"/>
      <c r="UMJ217" s="15"/>
      <c r="UMK217" s="15"/>
      <c r="UML217" s="15"/>
      <c r="UMM217" s="15"/>
      <c r="UMN217" s="15"/>
      <c r="UMO217" s="15"/>
      <c r="UMP217" s="15"/>
      <c r="UMQ217" s="15"/>
      <c r="UMR217" s="15"/>
      <c r="UMS217" s="15"/>
      <c r="UMT217" s="15"/>
      <c r="UMU217" s="15"/>
      <c r="UMV217" s="15"/>
      <c r="UMW217" s="15"/>
      <c r="UMX217" s="15"/>
      <c r="UMY217" s="15"/>
      <c r="UMZ217" s="15"/>
      <c r="UNA217" s="15"/>
      <c r="UNB217" s="15"/>
      <c r="UNC217" s="15"/>
      <c r="UND217" s="15"/>
      <c r="UNE217" s="15"/>
      <c r="UNF217" s="15"/>
      <c r="UNG217" s="15"/>
      <c r="UNH217" s="15"/>
      <c r="UNI217" s="15"/>
      <c r="UNJ217" s="15"/>
      <c r="UNK217" s="15"/>
      <c r="UNL217" s="15"/>
      <c r="UNM217" s="15"/>
      <c r="UNN217" s="15"/>
      <c r="UNO217" s="15"/>
      <c r="UNP217" s="15"/>
      <c r="UNQ217" s="15"/>
      <c r="UNR217" s="15"/>
      <c r="UNS217" s="15"/>
      <c r="UNT217" s="15"/>
      <c r="UNU217" s="15"/>
      <c r="UNV217" s="15"/>
      <c r="UNW217" s="15"/>
      <c r="UNX217" s="15"/>
      <c r="UNY217" s="15"/>
      <c r="UNZ217" s="15"/>
      <c r="UOA217" s="15"/>
      <c r="UOB217" s="15"/>
      <c r="UOC217" s="15"/>
      <c r="UOD217" s="15"/>
      <c r="UOE217" s="15"/>
      <c r="UOF217" s="15"/>
      <c r="UOG217" s="15"/>
      <c r="UOH217" s="15"/>
      <c r="UOI217" s="15"/>
      <c r="UOJ217" s="15"/>
      <c r="UOK217" s="15"/>
      <c r="UOL217" s="15"/>
      <c r="UOM217" s="15"/>
      <c r="UON217" s="15"/>
      <c r="UOO217" s="15"/>
      <c r="UOP217" s="15"/>
      <c r="UOQ217" s="15"/>
      <c r="UOR217" s="15"/>
      <c r="UOS217" s="15"/>
      <c r="UOT217" s="15"/>
      <c r="UOU217" s="15"/>
      <c r="UOV217" s="15"/>
      <c r="UOW217" s="15"/>
      <c r="UOX217" s="15"/>
      <c r="UOY217" s="15"/>
      <c r="UOZ217" s="15"/>
      <c r="UPA217" s="15"/>
      <c r="UPB217" s="15"/>
      <c r="UPC217" s="15"/>
      <c r="UPD217" s="15"/>
      <c r="UPE217" s="15"/>
      <c r="UPF217" s="15"/>
      <c r="UPG217" s="15"/>
      <c r="UPH217" s="15"/>
      <c r="UPI217" s="15"/>
      <c r="UPJ217" s="15"/>
      <c r="UPK217" s="15"/>
      <c r="UPL217" s="15"/>
      <c r="UPM217" s="15"/>
      <c r="UPN217" s="15"/>
      <c r="UPO217" s="15"/>
      <c r="UPP217" s="15"/>
      <c r="UPQ217" s="15"/>
      <c r="UPR217" s="15"/>
      <c r="UPS217" s="15"/>
      <c r="UPT217" s="15"/>
      <c r="UPU217" s="15"/>
      <c r="UPV217" s="15"/>
      <c r="UPW217" s="15"/>
      <c r="UPX217" s="15"/>
      <c r="UPY217" s="15"/>
      <c r="UPZ217" s="15"/>
      <c r="UQA217" s="15"/>
      <c r="UQB217" s="15"/>
      <c r="UQC217" s="15"/>
      <c r="UQD217" s="15"/>
      <c r="UQE217" s="15"/>
      <c r="UQF217" s="15"/>
      <c r="UQG217" s="15"/>
      <c r="UQH217" s="15"/>
      <c r="UQI217" s="15"/>
      <c r="UQJ217" s="15"/>
      <c r="UQK217" s="15"/>
      <c r="UQL217" s="15"/>
      <c r="UQM217" s="15"/>
      <c r="UQN217" s="15"/>
      <c r="UQO217" s="15"/>
      <c r="UQP217" s="15"/>
      <c r="UQQ217" s="15"/>
      <c r="UQR217" s="15"/>
      <c r="UQS217" s="15"/>
      <c r="UQT217" s="15"/>
      <c r="UQU217" s="15"/>
      <c r="UQV217" s="15"/>
      <c r="UQW217" s="15"/>
      <c r="UQX217" s="15"/>
      <c r="UQY217" s="15"/>
      <c r="UQZ217" s="15"/>
      <c r="URA217" s="15"/>
      <c r="URB217" s="15"/>
      <c r="URC217" s="15"/>
      <c r="URD217" s="15"/>
      <c r="URE217" s="15"/>
      <c r="URF217" s="15"/>
      <c r="URG217" s="15"/>
      <c r="URH217" s="15"/>
      <c r="URI217" s="15"/>
      <c r="URJ217" s="15"/>
      <c r="URK217" s="15"/>
      <c r="URL217" s="15"/>
      <c r="URM217" s="15"/>
      <c r="URN217" s="15"/>
      <c r="URO217" s="15"/>
      <c r="URP217" s="15"/>
      <c r="URQ217" s="15"/>
      <c r="URR217" s="15"/>
      <c r="URS217" s="15"/>
      <c r="URT217" s="15"/>
      <c r="URU217" s="15"/>
      <c r="URV217" s="15"/>
      <c r="URW217" s="15"/>
      <c r="URX217" s="15"/>
      <c r="URY217" s="15"/>
      <c r="URZ217" s="15"/>
      <c r="USA217" s="15"/>
      <c r="USB217" s="15"/>
      <c r="USC217" s="15"/>
      <c r="USD217" s="15"/>
      <c r="USE217" s="15"/>
      <c r="USF217" s="15"/>
      <c r="USG217" s="15"/>
      <c r="USH217" s="15"/>
      <c r="USI217" s="15"/>
      <c r="USJ217" s="15"/>
      <c r="USK217" s="15"/>
      <c r="USL217" s="15"/>
      <c r="USM217" s="15"/>
      <c r="USN217" s="15"/>
      <c r="USO217" s="15"/>
      <c r="USP217" s="15"/>
      <c r="USQ217" s="15"/>
      <c r="USR217" s="15"/>
      <c r="USS217" s="15"/>
      <c r="UST217" s="15"/>
      <c r="USU217" s="15"/>
      <c r="USV217" s="15"/>
      <c r="USW217" s="15"/>
      <c r="USX217" s="15"/>
      <c r="USY217" s="15"/>
      <c r="USZ217" s="15"/>
      <c r="UTA217" s="15"/>
      <c r="UTB217" s="15"/>
      <c r="UTC217" s="15"/>
      <c r="UTD217" s="15"/>
      <c r="UTE217" s="15"/>
      <c r="UTF217" s="15"/>
      <c r="UTG217" s="15"/>
      <c r="UTH217" s="15"/>
      <c r="UTI217" s="15"/>
      <c r="UTJ217" s="15"/>
      <c r="UTK217" s="15"/>
      <c r="UTL217" s="15"/>
      <c r="UTM217" s="15"/>
      <c r="UTN217" s="15"/>
      <c r="UTO217" s="15"/>
      <c r="UTP217" s="15"/>
      <c r="UTQ217" s="15"/>
      <c r="UTR217" s="15"/>
      <c r="UTS217" s="15"/>
      <c r="UTT217" s="15"/>
      <c r="UTU217" s="15"/>
      <c r="UTV217" s="15"/>
      <c r="UTW217" s="15"/>
      <c r="UTX217" s="15"/>
      <c r="UTY217" s="15"/>
      <c r="UTZ217" s="15"/>
      <c r="UUA217" s="15"/>
      <c r="UUB217" s="15"/>
      <c r="UUC217" s="15"/>
      <c r="UUD217" s="15"/>
      <c r="UUE217" s="15"/>
      <c r="UUF217" s="15"/>
      <c r="UUG217" s="15"/>
      <c r="UUH217" s="15"/>
      <c r="UUI217" s="15"/>
      <c r="UUJ217" s="15"/>
      <c r="UUK217" s="15"/>
      <c r="UUL217" s="15"/>
      <c r="UUM217" s="15"/>
      <c r="UUN217" s="15"/>
      <c r="UUO217" s="15"/>
      <c r="UUP217" s="15"/>
      <c r="UUQ217" s="15"/>
      <c r="UUR217" s="15"/>
      <c r="UUS217" s="15"/>
      <c r="UUT217" s="15"/>
      <c r="UUU217" s="15"/>
      <c r="UUV217" s="15"/>
      <c r="UUW217" s="15"/>
      <c r="UUX217" s="15"/>
      <c r="UUY217" s="15"/>
      <c r="UUZ217" s="15"/>
      <c r="UVA217" s="15"/>
      <c r="UVB217" s="15"/>
      <c r="UVC217" s="15"/>
      <c r="UVD217" s="15"/>
      <c r="UVE217" s="15"/>
      <c r="UVF217" s="15"/>
      <c r="UVG217" s="15"/>
      <c r="UVH217" s="15"/>
      <c r="UVI217" s="15"/>
      <c r="UVJ217" s="15"/>
      <c r="UVK217" s="15"/>
      <c r="UVL217" s="15"/>
      <c r="UVM217" s="15"/>
      <c r="UVN217" s="15"/>
      <c r="UVO217" s="15"/>
      <c r="UVP217" s="15"/>
      <c r="UVQ217" s="15"/>
      <c r="UVR217" s="15"/>
      <c r="UVS217" s="15"/>
      <c r="UVT217" s="15"/>
      <c r="UVU217" s="15"/>
      <c r="UVV217" s="15"/>
      <c r="UVW217" s="15"/>
      <c r="UVX217" s="15"/>
      <c r="UVY217" s="15"/>
      <c r="UVZ217" s="15"/>
      <c r="UWA217" s="15"/>
      <c r="UWB217" s="15"/>
      <c r="UWC217" s="15"/>
      <c r="UWD217" s="15"/>
      <c r="UWE217" s="15"/>
      <c r="UWF217" s="15"/>
      <c r="UWG217" s="15"/>
      <c r="UWH217" s="15"/>
      <c r="UWI217" s="15"/>
      <c r="UWJ217" s="15"/>
      <c r="UWK217" s="15"/>
      <c r="UWL217" s="15"/>
      <c r="UWM217" s="15"/>
      <c r="UWN217" s="15"/>
      <c r="UWO217" s="15"/>
      <c r="UWP217" s="15"/>
      <c r="UWQ217" s="15"/>
      <c r="UWR217" s="15"/>
      <c r="UWS217" s="15"/>
      <c r="UWT217" s="15"/>
      <c r="UWU217" s="15"/>
      <c r="UWV217" s="15"/>
      <c r="UWW217" s="15"/>
      <c r="UWX217" s="15"/>
      <c r="UWY217" s="15"/>
      <c r="UWZ217" s="15"/>
      <c r="UXA217" s="15"/>
      <c r="UXB217" s="15"/>
      <c r="UXC217" s="15"/>
      <c r="UXD217" s="15"/>
      <c r="UXE217" s="15"/>
      <c r="UXF217" s="15"/>
      <c r="UXG217" s="15"/>
      <c r="UXH217" s="15"/>
      <c r="UXI217" s="15"/>
      <c r="UXJ217" s="15"/>
      <c r="UXK217" s="15"/>
      <c r="UXL217" s="15"/>
      <c r="UXM217" s="15"/>
      <c r="UXN217" s="15"/>
      <c r="UXO217" s="15"/>
      <c r="UXP217" s="15"/>
      <c r="UXQ217" s="15"/>
      <c r="UXR217" s="15"/>
      <c r="UXS217" s="15"/>
      <c r="UXT217" s="15"/>
      <c r="UXU217" s="15"/>
      <c r="UXV217" s="15"/>
      <c r="UXW217" s="15"/>
      <c r="UXX217" s="15"/>
      <c r="UXY217" s="15"/>
      <c r="UXZ217" s="15"/>
      <c r="UYA217" s="15"/>
      <c r="UYB217" s="15"/>
      <c r="UYC217" s="15"/>
      <c r="UYD217" s="15"/>
      <c r="UYE217" s="15"/>
      <c r="UYF217" s="15"/>
      <c r="UYG217" s="15"/>
      <c r="UYH217" s="15"/>
      <c r="UYI217" s="15"/>
      <c r="UYJ217" s="15"/>
      <c r="UYK217" s="15"/>
      <c r="UYL217" s="15"/>
      <c r="UYM217" s="15"/>
      <c r="UYN217" s="15"/>
      <c r="UYO217" s="15"/>
      <c r="UYP217" s="15"/>
      <c r="UYQ217" s="15"/>
      <c r="UYR217" s="15"/>
      <c r="UYS217" s="15"/>
      <c r="UYT217" s="15"/>
      <c r="UYU217" s="15"/>
      <c r="UYV217" s="15"/>
      <c r="UYW217" s="15"/>
      <c r="UYX217" s="15"/>
      <c r="UYY217" s="15"/>
      <c r="UYZ217" s="15"/>
      <c r="UZA217" s="15"/>
      <c r="UZB217" s="15"/>
      <c r="UZC217" s="15"/>
      <c r="UZD217" s="15"/>
      <c r="UZE217" s="15"/>
      <c r="UZF217" s="15"/>
      <c r="UZG217" s="15"/>
      <c r="UZH217" s="15"/>
      <c r="UZI217" s="15"/>
      <c r="UZJ217" s="15"/>
      <c r="UZK217" s="15"/>
      <c r="UZL217" s="15"/>
      <c r="UZM217" s="15"/>
      <c r="UZN217" s="15"/>
      <c r="UZO217" s="15"/>
      <c r="UZP217" s="15"/>
      <c r="UZQ217" s="15"/>
      <c r="UZR217" s="15"/>
      <c r="UZS217" s="15"/>
      <c r="UZT217" s="15"/>
      <c r="UZU217" s="15"/>
      <c r="UZV217" s="15"/>
      <c r="UZW217" s="15"/>
      <c r="UZX217" s="15"/>
      <c r="UZY217" s="15"/>
      <c r="UZZ217" s="15"/>
      <c r="VAA217" s="15"/>
      <c r="VAB217" s="15"/>
      <c r="VAC217" s="15"/>
      <c r="VAD217" s="15"/>
      <c r="VAE217" s="15"/>
      <c r="VAF217" s="15"/>
      <c r="VAG217" s="15"/>
      <c r="VAH217" s="15"/>
      <c r="VAI217" s="15"/>
      <c r="VAJ217" s="15"/>
      <c r="VAK217" s="15"/>
      <c r="VAL217" s="15"/>
      <c r="VAM217" s="15"/>
      <c r="VAN217" s="15"/>
      <c r="VAO217" s="15"/>
      <c r="VAP217" s="15"/>
      <c r="VAQ217" s="15"/>
      <c r="VAR217" s="15"/>
      <c r="VAS217" s="15"/>
      <c r="VAT217" s="15"/>
      <c r="VAU217" s="15"/>
      <c r="VAV217" s="15"/>
      <c r="VAW217" s="15"/>
      <c r="VAX217" s="15"/>
      <c r="VAY217" s="15"/>
      <c r="VAZ217" s="15"/>
      <c r="VBA217" s="15"/>
      <c r="VBB217" s="15"/>
      <c r="VBC217" s="15"/>
      <c r="VBD217" s="15"/>
      <c r="VBE217" s="15"/>
      <c r="VBF217" s="15"/>
      <c r="VBG217" s="15"/>
      <c r="VBH217" s="15"/>
      <c r="VBI217" s="15"/>
      <c r="VBJ217" s="15"/>
      <c r="VBK217" s="15"/>
      <c r="VBL217" s="15"/>
      <c r="VBM217" s="15"/>
      <c r="VBN217" s="15"/>
      <c r="VBO217" s="15"/>
      <c r="VBP217" s="15"/>
      <c r="VBQ217" s="15"/>
      <c r="VBR217" s="15"/>
      <c r="VBS217" s="15"/>
      <c r="VBT217" s="15"/>
      <c r="VBU217" s="15"/>
      <c r="VBV217" s="15"/>
      <c r="VBW217" s="15"/>
      <c r="VBX217" s="15"/>
      <c r="VBY217" s="15"/>
      <c r="VBZ217" s="15"/>
      <c r="VCA217" s="15"/>
      <c r="VCB217" s="15"/>
      <c r="VCC217" s="15"/>
      <c r="VCD217" s="15"/>
      <c r="VCE217" s="15"/>
      <c r="VCF217" s="15"/>
      <c r="VCG217" s="15"/>
      <c r="VCH217" s="15"/>
      <c r="VCI217" s="15"/>
      <c r="VCJ217" s="15"/>
      <c r="VCK217" s="15"/>
      <c r="VCL217" s="15"/>
      <c r="VCM217" s="15"/>
      <c r="VCN217" s="15"/>
      <c r="VCO217" s="15"/>
      <c r="VCP217" s="15"/>
      <c r="VCQ217" s="15"/>
      <c r="VCR217" s="15"/>
      <c r="VCS217" s="15"/>
      <c r="VCT217" s="15"/>
      <c r="VCU217" s="15"/>
      <c r="VCV217" s="15"/>
      <c r="VCW217" s="15"/>
      <c r="VCX217" s="15"/>
      <c r="VCY217" s="15"/>
      <c r="VCZ217" s="15"/>
      <c r="VDA217" s="15"/>
      <c r="VDB217" s="15"/>
      <c r="VDC217" s="15"/>
      <c r="VDD217" s="15"/>
      <c r="VDE217" s="15"/>
      <c r="VDF217" s="15"/>
      <c r="VDG217" s="15"/>
      <c r="VDH217" s="15"/>
      <c r="VDI217" s="15"/>
      <c r="VDJ217" s="15"/>
      <c r="VDK217" s="15"/>
      <c r="VDL217" s="15"/>
      <c r="VDM217" s="15"/>
      <c r="VDN217" s="15"/>
      <c r="VDO217" s="15"/>
      <c r="VDP217" s="15"/>
      <c r="VDQ217" s="15"/>
      <c r="VDR217" s="15"/>
      <c r="VDS217" s="15"/>
      <c r="VDT217" s="15"/>
      <c r="VDU217" s="15"/>
      <c r="VDV217" s="15"/>
      <c r="VDW217" s="15"/>
      <c r="VDX217" s="15"/>
      <c r="VDY217" s="15"/>
      <c r="VDZ217" s="15"/>
      <c r="VEA217" s="15"/>
      <c r="VEB217" s="15"/>
      <c r="VEC217" s="15"/>
      <c r="VED217" s="15"/>
      <c r="VEE217" s="15"/>
      <c r="VEF217" s="15"/>
      <c r="VEG217" s="15"/>
      <c r="VEH217" s="15"/>
      <c r="VEI217" s="15"/>
      <c r="VEJ217" s="15"/>
      <c r="VEK217" s="15"/>
      <c r="VEL217" s="15"/>
      <c r="VEM217" s="15"/>
      <c r="VEN217" s="15"/>
      <c r="VEO217" s="15"/>
      <c r="VEP217" s="15"/>
      <c r="VEQ217" s="15"/>
      <c r="VER217" s="15"/>
      <c r="VES217" s="15"/>
      <c r="VET217" s="15"/>
      <c r="VEU217" s="15"/>
      <c r="VEV217" s="15"/>
      <c r="VEW217" s="15"/>
      <c r="VEX217" s="15"/>
      <c r="VEY217" s="15"/>
      <c r="VEZ217" s="15"/>
      <c r="VFA217" s="15"/>
      <c r="VFB217" s="15"/>
      <c r="VFC217" s="15"/>
      <c r="VFD217" s="15"/>
      <c r="VFE217" s="15"/>
      <c r="VFF217" s="15"/>
      <c r="VFG217" s="15"/>
      <c r="VFH217" s="15"/>
      <c r="VFI217" s="15"/>
      <c r="VFJ217" s="15"/>
      <c r="VFK217" s="15"/>
      <c r="VFL217" s="15"/>
      <c r="VFM217" s="15"/>
      <c r="VFN217" s="15"/>
      <c r="VFO217" s="15"/>
      <c r="VFP217" s="15"/>
      <c r="VFQ217" s="15"/>
      <c r="VFR217" s="15"/>
      <c r="VFS217" s="15"/>
      <c r="VFT217" s="15"/>
      <c r="VFU217" s="15"/>
      <c r="VFV217" s="15"/>
      <c r="VFW217" s="15"/>
      <c r="VFX217" s="15"/>
      <c r="VFY217" s="15"/>
      <c r="VFZ217" s="15"/>
      <c r="VGA217" s="15"/>
      <c r="VGB217" s="15"/>
      <c r="VGC217" s="15"/>
      <c r="VGD217" s="15"/>
      <c r="VGE217" s="15"/>
      <c r="VGF217" s="15"/>
      <c r="VGG217" s="15"/>
      <c r="VGH217" s="15"/>
      <c r="VGI217" s="15"/>
      <c r="VGJ217" s="15"/>
      <c r="VGK217" s="15"/>
      <c r="VGL217" s="15"/>
      <c r="VGM217" s="15"/>
      <c r="VGN217" s="15"/>
      <c r="VGO217" s="15"/>
      <c r="VGP217" s="15"/>
      <c r="VGQ217" s="15"/>
      <c r="VGR217" s="15"/>
      <c r="VGS217" s="15"/>
      <c r="VGT217" s="15"/>
      <c r="VGU217" s="15"/>
      <c r="VGV217" s="15"/>
      <c r="VGW217" s="15"/>
      <c r="VGX217" s="15"/>
      <c r="VGY217" s="15"/>
      <c r="VGZ217" s="15"/>
      <c r="VHA217" s="15"/>
      <c r="VHB217" s="15"/>
      <c r="VHC217" s="15"/>
      <c r="VHD217" s="15"/>
      <c r="VHE217" s="15"/>
      <c r="VHF217" s="15"/>
      <c r="VHG217" s="15"/>
      <c r="VHH217" s="15"/>
      <c r="VHI217" s="15"/>
      <c r="VHJ217" s="15"/>
      <c r="VHK217" s="15"/>
      <c r="VHL217" s="15"/>
      <c r="VHM217" s="15"/>
      <c r="VHN217" s="15"/>
      <c r="VHO217" s="15"/>
      <c r="VHP217" s="15"/>
      <c r="VHQ217" s="15"/>
      <c r="VHR217" s="15"/>
      <c r="VHS217" s="15"/>
      <c r="VHT217" s="15"/>
      <c r="VHU217" s="15"/>
      <c r="VHV217" s="15"/>
      <c r="VHW217" s="15"/>
      <c r="VHX217" s="15"/>
      <c r="VHY217" s="15"/>
      <c r="VHZ217" s="15"/>
      <c r="VIA217" s="15"/>
      <c r="VIB217" s="15"/>
      <c r="VIC217" s="15"/>
      <c r="VID217" s="15"/>
      <c r="VIE217" s="15"/>
      <c r="VIF217" s="15"/>
      <c r="VIG217" s="15"/>
      <c r="VIH217" s="15"/>
      <c r="VII217" s="15"/>
      <c r="VIJ217" s="15"/>
      <c r="VIK217" s="15"/>
      <c r="VIL217" s="15"/>
      <c r="VIM217" s="15"/>
      <c r="VIN217" s="15"/>
      <c r="VIO217" s="15"/>
      <c r="VIP217" s="15"/>
      <c r="VIQ217" s="15"/>
      <c r="VIR217" s="15"/>
      <c r="VIS217" s="15"/>
      <c r="VIT217" s="15"/>
      <c r="VIU217" s="15"/>
      <c r="VIV217" s="15"/>
      <c r="VIW217" s="15"/>
      <c r="VIX217" s="15"/>
      <c r="VIY217" s="15"/>
      <c r="VIZ217" s="15"/>
      <c r="VJA217" s="15"/>
      <c r="VJB217" s="15"/>
      <c r="VJC217" s="15"/>
      <c r="VJD217" s="15"/>
      <c r="VJE217" s="15"/>
      <c r="VJF217" s="15"/>
      <c r="VJG217" s="15"/>
      <c r="VJH217" s="15"/>
      <c r="VJI217" s="15"/>
      <c r="VJJ217" s="15"/>
      <c r="VJK217" s="15"/>
      <c r="VJL217" s="15"/>
      <c r="VJM217" s="15"/>
      <c r="VJN217" s="15"/>
      <c r="VJO217" s="15"/>
      <c r="VJP217" s="15"/>
      <c r="VJQ217" s="15"/>
      <c r="VJR217" s="15"/>
      <c r="VJS217" s="15"/>
      <c r="VJT217" s="15"/>
      <c r="VJU217" s="15"/>
      <c r="VJV217" s="15"/>
      <c r="VJW217" s="15"/>
      <c r="VJX217" s="15"/>
      <c r="VJY217" s="15"/>
      <c r="VJZ217" s="15"/>
      <c r="VKA217" s="15"/>
      <c r="VKB217" s="15"/>
      <c r="VKC217" s="15"/>
      <c r="VKD217" s="15"/>
      <c r="VKE217" s="15"/>
      <c r="VKF217" s="15"/>
      <c r="VKG217" s="15"/>
      <c r="VKH217" s="15"/>
      <c r="VKI217" s="15"/>
      <c r="VKJ217" s="15"/>
      <c r="VKK217" s="15"/>
      <c r="VKL217" s="15"/>
      <c r="VKM217" s="15"/>
      <c r="VKN217" s="15"/>
      <c r="VKO217" s="15"/>
      <c r="VKP217" s="15"/>
      <c r="VKQ217" s="15"/>
      <c r="VKR217" s="15"/>
      <c r="VKS217" s="15"/>
      <c r="VKT217" s="15"/>
      <c r="VKU217" s="15"/>
      <c r="VKV217" s="15"/>
      <c r="VKW217" s="15"/>
      <c r="VKX217" s="15"/>
      <c r="VKY217" s="15"/>
      <c r="VKZ217" s="15"/>
      <c r="VLA217" s="15"/>
      <c r="VLB217" s="15"/>
      <c r="VLC217" s="15"/>
      <c r="VLD217" s="15"/>
      <c r="VLE217" s="15"/>
      <c r="VLF217" s="15"/>
      <c r="VLG217" s="15"/>
      <c r="VLH217" s="15"/>
      <c r="VLI217" s="15"/>
      <c r="VLJ217" s="15"/>
      <c r="VLK217" s="15"/>
      <c r="VLL217" s="15"/>
      <c r="VLM217" s="15"/>
      <c r="VLN217" s="15"/>
      <c r="VLO217" s="15"/>
      <c r="VLP217" s="15"/>
      <c r="VLQ217" s="15"/>
      <c r="VLR217" s="15"/>
      <c r="VLS217" s="15"/>
      <c r="VLT217" s="15"/>
      <c r="VLU217" s="15"/>
      <c r="VLV217" s="15"/>
      <c r="VLW217" s="15"/>
      <c r="VLX217" s="15"/>
      <c r="VLY217" s="15"/>
      <c r="VLZ217" s="15"/>
      <c r="VMA217" s="15"/>
      <c r="VMB217" s="15"/>
      <c r="VMC217" s="15"/>
      <c r="VMD217" s="15"/>
      <c r="VME217" s="15"/>
      <c r="VMF217" s="15"/>
      <c r="VMG217" s="15"/>
      <c r="VMH217" s="15"/>
      <c r="VMI217" s="15"/>
      <c r="VMJ217" s="15"/>
      <c r="VMK217" s="15"/>
      <c r="VML217" s="15"/>
      <c r="VMM217" s="15"/>
      <c r="VMN217" s="15"/>
      <c r="VMO217" s="15"/>
      <c r="VMP217" s="15"/>
      <c r="VMQ217" s="15"/>
      <c r="VMR217" s="15"/>
      <c r="VMS217" s="15"/>
      <c r="VMT217" s="15"/>
      <c r="VMU217" s="15"/>
      <c r="VMV217" s="15"/>
      <c r="VMW217" s="15"/>
      <c r="VMX217" s="15"/>
      <c r="VMY217" s="15"/>
      <c r="VMZ217" s="15"/>
      <c r="VNA217" s="15"/>
      <c r="VNB217" s="15"/>
      <c r="VNC217" s="15"/>
      <c r="VND217" s="15"/>
      <c r="VNE217" s="15"/>
      <c r="VNF217" s="15"/>
      <c r="VNG217" s="15"/>
      <c r="VNH217" s="15"/>
      <c r="VNI217" s="15"/>
      <c r="VNJ217" s="15"/>
      <c r="VNK217" s="15"/>
      <c r="VNL217" s="15"/>
      <c r="VNM217" s="15"/>
      <c r="VNN217" s="15"/>
      <c r="VNO217" s="15"/>
      <c r="VNP217" s="15"/>
      <c r="VNQ217" s="15"/>
      <c r="VNR217" s="15"/>
      <c r="VNS217" s="15"/>
      <c r="VNT217" s="15"/>
      <c r="VNU217" s="15"/>
      <c r="VNV217" s="15"/>
      <c r="VNW217" s="15"/>
      <c r="VNX217" s="15"/>
      <c r="VNY217" s="15"/>
      <c r="VNZ217" s="15"/>
      <c r="VOA217" s="15"/>
      <c r="VOB217" s="15"/>
      <c r="VOC217" s="15"/>
      <c r="VOD217" s="15"/>
      <c r="VOE217" s="15"/>
      <c r="VOF217" s="15"/>
      <c r="VOG217" s="15"/>
      <c r="VOH217" s="15"/>
      <c r="VOI217" s="15"/>
      <c r="VOJ217" s="15"/>
      <c r="VOK217" s="15"/>
      <c r="VOL217" s="15"/>
      <c r="VOM217" s="15"/>
      <c r="VON217" s="15"/>
      <c r="VOO217" s="15"/>
      <c r="VOP217" s="15"/>
      <c r="VOQ217" s="15"/>
      <c r="VOR217" s="15"/>
      <c r="VOS217" s="15"/>
      <c r="VOT217" s="15"/>
      <c r="VOU217" s="15"/>
      <c r="VOV217" s="15"/>
      <c r="VOW217" s="15"/>
      <c r="VOX217" s="15"/>
      <c r="VOY217" s="15"/>
      <c r="VOZ217" s="15"/>
      <c r="VPA217" s="15"/>
      <c r="VPB217" s="15"/>
      <c r="VPC217" s="15"/>
      <c r="VPD217" s="15"/>
      <c r="VPE217" s="15"/>
      <c r="VPF217" s="15"/>
      <c r="VPG217" s="15"/>
      <c r="VPH217" s="15"/>
      <c r="VPI217" s="15"/>
      <c r="VPJ217" s="15"/>
      <c r="VPK217" s="15"/>
      <c r="VPL217" s="15"/>
      <c r="VPM217" s="15"/>
      <c r="VPN217" s="15"/>
      <c r="VPO217" s="15"/>
      <c r="VPP217" s="15"/>
      <c r="VPQ217" s="15"/>
      <c r="VPR217" s="15"/>
      <c r="VPS217" s="15"/>
      <c r="VPT217" s="15"/>
      <c r="VPU217" s="15"/>
      <c r="VPV217" s="15"/>
      <c r="VPW217" s="15"/>
      <c r="VPX217" s="15"/>
      <c r="VPY217" s="15"/>
      <c r="VPZ217" s="15"/>
      <c r="VQA217" s="15"/>
      <c r="VQB217" s="15"/>
      <c r="VQC217" s="15"/>
      <c r="VQD217" s="15"/>
      <c r="VQE217" s="15"/>
      <c r="VQF217" s="15"/>
      <c r="VQG217" s="15"/>
      <c r="VQH217" s="15"/>
      <c r="VQI217" s="15"/>
      <c r="VQJ217" s="15"/>
      <c r="VQK217" s="15"/>
      <c r="VQL217" s="15"/>
      <c r="VQM217" s="15"/>
      <c r="VQN217" s="15"/>
      <c r="VQO217" s="15"/>
      <c r="VQP217" s="15"/>
      <c r="VQQ217" s="15"/>
      <c r="VQR217" s="15"/>
      <c r="VQS217" s="15"/>
      <c r="VQT217" s="15"/>
      <c r="VQU217" s="15"/>
      <c r="VQV217" s="15"/>
      <c r="VQW217" s="15"/>
      <c r="VQX217" s="15"/>
      <c r="VQY217" s="15"/>
      <c r="VQZ217" s="15"/>
      <c r="VRA217" s="15"/>
      <c r="VRB217" s="15"/>
      <c r="VRC217" s="15"/>
      <c r="VRD217" s="15"/>
      <c r="VRE217" s="15"/>
      <c r="VRF217" s="15"/>
      <c r="VRG217" s="15"/>
      <c r="VRH217" s="15"/>
      <c r="VRI217" s="15"/>
      <c r="VRJ217" s="15"/>
      <c r="VRK217" s="15"/>
      <c r="VRL217" s="15"/>
      <c r="VRM217" s="15"/>
      <c r="VRN217" s="15"/>
      <c r="VRO217" s="15"/>
      <c r="VRP217" s="15"/>
      <c r="VRQ217" s="15"/>
      <c r="VRR217" s="15"/>
      <c r="VRS217" s="15"/>
      <c r="VRT217" s="15"/>
      <c r="VRU217" s="15"/>
      <c r="VRV217" s="15"/>
      <c r="VRW217" s="15"/>
      <c r="VRX217" s="15"/>
      <c r="VRY217" s="15"/>
      <c r="VRZ217" s="15"/>
      <c r="VSA217" s="15"/>
      <c r="VSB217" s="15"/>
      <c r="VSC217" s="15"/>
      <c r="VSD217" s="15"/>
      <c r="VSE217" s="15"/>
      <c r="VSF217" s="15"/>
      <c r="VSG217" s="15"/>
      <c r="VSH217" s="15"/>
      <c r="VSI217" s="15"/>
      <c r="VSJ217" s="15"/>
      <c r="VSK217" s="15"/>
      <c r="VSL217" s="15"/>
      <c r="VSM217" s="15"/>
      <c r="VSN217" s="15"/>
      <c r="VSO217" s="15"/>
      <c r="VSP217" s="15"/>
      <c r="VSQ217" s="15"/>
      <c r="VSR217" s="15"/>
      <c r="VSS217" s="15"/>
      <c r="VST217" s="15"/>
      <c r="VSU217" s="15"/>
      <c r="VSV217" s="15"/>
      <c r="VSW217" s="15"/>
      <c r="VSX217" s="15"/>
      <c r="VSY217" s="15"/>
      <c r="VSZ217" s="15"/>
      <c r="VTA217" s="15"/>
      <c r="VTB217" s="15"/>
      <c r="VTC217" s="15"/>
      <c r="VTD217" s="15"/>
      <c r="VTE217" s="15"/>
      <c r="VTF217" s="15"/>
      <c r="VTG217" s="15"/>
      <c r="VTH217" s="15"/>
      <c r="VTI217" s="15"/>
      <c r="VTJ217" s="15"/>
      <c r="VTK217" s="15"/>
      <c r="VTL217" s="15"/>
      <c r="VTM217" s="15"/>
      <c r="VTN217" s="15"/>
      <c r="VTO217" s="15"/>
      <c r="VTP217" s="15"/>
      <c r="VTQ217" s="15"/>
      <c r="VTR217" s="15"/>
      <c r="VTS217" s="15"/>
      <c r="VTT217" s="15"/>
      <c r="VTU217" s="15"/>
      <c r="VTV217" s="15"/>
      <c r="VTW217" s="15"/>
      <c r="VTX217" s="15"/>
      <c r="VTY217" s="15"/>
      <c r="VTZ217" s="15"/>
      <c r="VUA217" s="15"/>
      <c r="VUB217" s="15"/>
      <c r="VUC217" s="15"/>
      <c r="VUD217" s="15"/>
      <c r="VUE217" s="15"/>
      <c r="VUF217" s="15"/>
      <c r="VUG217" s="15"/>
      <c r="VUH217" s="15"/>
      <c r="VUI217" s="15"/>
      <c r="VUJ217" s="15"/>
      <c r="VUK217" s="15"/>
      <c r="VUL217" s="15"/>
      <c r="VUM217" s="15"/>
      <c r="VUN217" s="15"/>
      <c r="VUO217" s="15"/>
      <c r="VUP217" s="15"/>
      <c r="VUQ217" s="15"/>
      <c r="VUR217" s="15"/>
      <c r="VUS217" s="15"/>
      <c r="VUT217" s="15"/>
      <c r="VUU217" s="15"/>
      <c r="VUV217" s="15"/>
      <c r="VUW217" s="15"/>
      <c r="VUX217" s="15"/>
      <c r="VUY217" s="15"/>
      <c r="VUZ217" s="15"/>
      <c r="VVA217" s="15"/>
      <c r="VVB217" s="15"/>
      <c r="VVC217" s="15"/>
      <c r="VVD217" s="15"/>
      <c r="VVE217" s="15"/>
      <c r="VVF217" s="15"/>
      <c r="VVG217" s="15"/>
      <c r="VVH217" s="15"/>
      <c r="VVI217" s="15"/>
      <c r="VVJ217" s="15"/>
      <c r="VVK217" s="15"/>
      <c r="VVL217" s="15"/>
      <c r="VVM217" s="15"/>
      <c r="VVN217" s="15"/>
      <c r="VVO217" s="15"/>
      <c r="VVP217" s="15"/>
      <c r="VVQ217" s="15"/>
      <c r="VVR217" s="15"/>
      <c r="VVS217" s="15"/>
      <c r="VVT217" s="15"/>
      <c r="VVU217" s="15"/>
      <c r="VVV217" s="15"/>
      <c r="VVW217" s="15"/>
      <c r="VVX217" s="15"/>
      <c r="VVY217" s="15"/>
      <c r="VVZ217" s="15"/>
      <c r="VWA217" s="15"/>
      <c r="VWB217" s="15"/>
      <c r="VWC217" s="15"/>
      <c r="VWD217" s="15"/>
      <c r="VWE217" s="15"/>
      <c r="VWF217" s="15"/>
      <c r="VWG217" s="15"/>
      <c r="VWH217" s="15"/>
      <c r="VWI217" s="15"/>
      <c r="VWJ217" s="15"/>
      <c r="VWK217" s="15"/>
      <c r="VWL217" s="15"/>
      <c r="VWM217" s="15"/>
      <c r="VWN217" s="15"/>
      <c r="VWO217" s="15"/>
      <c r="VWP217" s="15"/>
      <c r="VWQ217" s="15"/>
      <c r="VWR217" s="15"/>
      <c r="VWS217" s="15"/>
      <c r="VWT217" s="15"/>
      <c r="VWU217" s="15"/>
      <c r="VWV217" s="15"/>
      <c r="VWW217" s="15"/>
      <c r="VWX217" s="15"/>
      <c r="VWY217" s="15"/>
      <c r="VWZ217" s="15"/>
      <c r="VXA217" s="15"/>
      <c r="VXB217" s="15"/>
      <c r="VXC217" s="15"/>
      <c r="VXD217" s="15"/>
      <c r="VXE217" s="15"/>
      <c r="VXF217" s="15"/>
      <c r="VXG217" s="15"/>
      <c r="VXH217" s="15"/>
      <c r="VXI217" s="15"/>
      <c r="VXJ217" s="15"/>
      <c r="VXK217" s="15"/>
      <c r="VXL217" s="15"/>
      <c r="VXM217" s="15"/>
      <c r="VXN217" s="15"/>
      <c r="VXO217" s="15"/>
      <c r="VXP217" s="15"/>
      <c r="VXQ217" s="15"/>
      <c r="VXR217" s="15"/>
      <c r="VXS217" s="15"/>
      <c r="VXT217" s="15"/>
      <c r="VXU217" s="15"/>
      <c r="VXV217" s="15"/>
      <c r="VXW217" s="15"/>
      <c r="VXX217" s="15"/>
      <c r="VXY217" s="15"/>
      <c r="VXZ217" s="15"/>
      <c r="VYA217" s="15"/>
      <c r="VYB217" s="15"/>
      <c r="VYC217" s="15"/>
      <c r="VYD217" s="15"/>
      <c r="VYE217" s="15"/>
      <c r="VYF217" s="15"/>
      <c r="VYG217" s="15"/>
      <c r="VYH217" s="15"/>
      <c r="VYI217" s="15"/>
      <c r="VYJ217" s="15"/>
      <c r="VYK217" s="15"/>
      <c r="VYL217" s="15"/>
      <c r="VYM217" s="15"/>
      <c r="VYN217" s="15"/>
      <c r="VYO217" s="15"/>
      <c r="VYP217" s="15"/>
      <c r="VYQ217" s="15"/>
      <c r="VYR217" s="15"/>
      <c r="VYS217" s="15"/>
      <c r="VYT217" s="15"/>
      <c r="VYU217" s="15"/>
      <c r="VYV217" s="15"/>
      <c r="VYW217" s="15"/>
      <c r="VYX217" s="15"/>
      <c r="VYY217" s="15"/>
      <c r="VYZ217" s="15"/>
      <c r="VZA217" s="15"/>
      <c r="VZB217" s="15"/>
      <c r="VZC217" s="15"/>
      <c r="VZD217" s="15"/>
      <c r="VZE217" s="15"/>
      <c r="VZF217" s="15"/>
      <c r="VZG217" s="15"/>
      <c r="VZH217" s="15"/>
      <c r="VZI217" s="15"/>
      <c r="VZJ217" s="15"/>
      <c r="VZK217" s="15"/>
      <c r="VZL217" s="15"/>
      <c r="VZM217" s="15"/>
      <c r="VZN217" s="15"/>
      <c r="VZO217" s="15"/>
      <c r="VZP217" s="15"/>
      <c r="VZQ217" s="15"/>
      <c r="VZR217" s="15"/>
      <c r="VZS217" s="15"/>
      <c r="VZT217" s="15"/>
      <c r="VZU217" s="15"/>
      <c r="VZV217" s="15"/>
      <c r="VZW217" s="15"/>
      <c r="VZX217" s="15"/>
      <c r="VZY217" s="15"/>
      <c r="VZZ217" s="15"/>
      <c r="WAA217" s="15"/>
      <c r="WAB217" s="15"/>
      <c r="WAC217" s="15"/>
      <c r="WAD217" s="15"/>
      <c r="WAE217" s="15"/>
      <c r="WAF217" s="15"/>
      <c r="WAG217" s="15"/>
      <c r="WAH217" s="15"/>
      <c r="WAI217" s="15"/>
      <c r="WAJ217" s="15"/>
      <c r="WAK217" s="15"/>
      <c r="WAL217" s="15"/>
      <c r="WAM217" s="15"/>
      <c r="WAN217" s="15"/>
      <c r="WAO217" s="15"/>
      <c r="WAP217" s="15"/>
      <c r="WAQ217" s="15"/>
      <c r="WAR217" s="15"/>
      <c r="WAS217" s="15"/>
      <c r="WAT217" s="15"/>
      <c r="WAU217" s="15"/>
      <c r="WAV217" s="15"/>
      <c r="WAW217" s="15"/>
      <c r="WAX217" s="15"/>
      <c r="WAY217" s="15"/>
      <c r="WAZ217" s="15"/>
      <c r="WBA217" s="15"/>
      <c r="WBB217" s="15"/>
      <c r="WBC217" s="15"/>
      <c r="WBD217" s="15"/>
      <c r="WBE217" s="15"/>
      <c r="WBF217" s="15"/>
      <c r="WBG217" s="15"/>
      <c r="WBH217" s="15"/>
      <c r="WBI217" s="15"/>
      <c r="WBJ217" s="15"/>
      <c r="WBK217" s="15"/>
      <c r="WBL217" s="15"/>
      <c r="WBM217" s="15"/>
      <c r="WBN217" s="15"/>
      <c r="WBO217" s="15"/>
      <c r="WBP217" s="15"/>
      <c r="WBQ217" s="15"/>
      <c r="WBR217" s="15"/>
      <c r="WBS217" s="15"/>
      <c r="WBT217" s="15"/>
      <c r="WBU217" s="15"/>
      <c r="WBV217" s="15"/>
      <c r="WBW217" s="15"/>
      <c r="WBX217" s="15"/>
      <c r="WBY217" s="15"/>
      <c r="WBZ217" s="15"/>
      <c r="WCA217" s="15"/>
      <c r="WCB217" s="15"/>
      <c r="WCC217" s="15"/>
      <c r="WCD217" s="15"/>
      <c r="WCE217" s="15"/>
      <c r="WCF217" s="15"/>
      <c r="WCG217" s="15"/>
      <c r="WCH217" s="15"/>
      <c r="WCI217" s="15"/>
      <c r="WCJ217" s="15"/>
      <c r="WCK217" s="15"/>
      <c r="WCL217" s="15"/>
      <c r="WCM217" s="15"/>
      <c r="WCN217" s="15"/>
      <c r="WCO217" s="15"/>
      <c r="WCP217" s="15"/>
      <c r="WCQ217" s="15"/>
      <c r="WCR217" s="15"/>
      <c r="WCS217" s="15"/>
      <c r="WCT217" s="15"/>
      <c r="WCU217" s="15"/>
      <c r="WCV217" s="15"/>
      <c r="WCW217" s="15"/>
      <c r="WCX217" s="15"/>
      <c r="WCY217" s="15"/>
      <c r="WCZ217" s="15"/>
      <c r="WDA217" s="15"/>
      <c r="WDB217" s="15"/>
      <c r="WDC217" s="15"/>
      <c r="WDD217" s="15"/>
      <c r="WDE217" s="15"/>
      <c r="WDF217" s="15"/>
      <c r="WDG217" s="15"/>
      <c r="WDH217" s="15"/>
      <c r="WDI217" s="15"/>
      <c r="WDJ217" s="15"/>
      <c r="WDK217" s="15"/>
      <c r="WDL217" s="15"/>
      <c r="WDM217" s="15"/>
      <c r="WDN217" s="15"/>
      <c r="WDO217" s="15"/>
      <c r="WDP217" s="15"/>
      <c r="WDQ217" s="15"/>
      <c r="WDR217" s="15"/>
      <c r="WDS217" s="15"/>
      <c r="WDT217" s="15"/>
      <c r="WDU217" s="15"/>
      <c r="WDV217" s="15"/>
      <c r="WDW217" s="15"/>
      <c r="WDX217" s="15"/>
      <c r="WDY217" s="15"/>
      <c r="WDZ217" s="15"/>
      <c r="WEA217" s="15"/>
      <c r="WEB217" s="15"/>
      <c r="WEC217" s="15"/>
      <c r="WED217" s="15"/>
      <c r="WEE217" s="15"/>
      <c r="WEF217" s="15"/>
      <c r="WEG217" s="15"/>
      <c r="WEH217" s="15"/>
      <c r="WEI217" s="15"/>
      <c r="WEJ217" s="15"/>
      <c r="WEK217" s="15"/>
      <c r="WEL217" s="15"/>
      <c r="WEM217" s="15"/>
      <c r="WEN217" s="15"/>
      <c r="WEO217" s="15"/>
      <c r="WEP217" s="15"/>
      <c r="WEQ217" s="15"/>
      <c r="WER217" s="15"/>
      <c r="WES217" s="15"/>
      <c r="WET217" s="15"/>
      <c r="WEU217" s="15"/>
      <c r="WEV217" s="15"/>
      <c r="WEW217" s="15"/>
      <c r="WEX217" s="15"/>
      <c r="WEY217" s="15"/>
      <c r="WEZ217" s="15"/>
      <c r="WFA217" s="15"/>
      <c r="WFB217" s="15"/>
      <c r="WFC217" s="15"/>
      <c r="WFD217" s="15"/>
      <c r="WFE217" s="15"/>
      <c r="WFF217" s="15"/>
      <c r="WFG217" s="15"/>
      <c r="WFH217" s="15"/>
      <c r="WFI217" s="15"/>
      <c r="WFJ217" s="15"/>
      <c r="WFK217" s="15"/>
      <c r="WFL217" s="15"/>
      <c r="WFM217" s="15"/>
      <c r="WFN217" s="15"/>
      <c r="WFO217" s="15"/>
      <c r="WFP217" s="15"/>
      <c r="WFQ217" s="15"/>
      <c r="WFR217" s="15"/>
      <c r="WFS217" s="15"/>
      <c r="WFT217" s="15"/>
      <c r="WFU217" s="15"/>
      <c r="WFV217" s="15"/>
      <c r="WFW217" s="15"/>
      <c r="WFX217" s="15"/>
      <c r="WFY217" s="15"/>
      <c r="WFZ217" s="15"/>
      <c r="WGA217" s="15"/>
      <c r="WGB217" s="15"/>
      <c r="WGC217" s="15"/>
      <c r="WGD217" s="15"/>
      <c r="WGE217" s="15"/>
      <c r="WGF217" s="15"/>
      <c r="WGG217" s="15"/>
      <c r="WGH217" s="15"/>
      <c r="WGI217" s="15"/>
      <c r="WGJ217" s="15"/>
      <c r="WGK217" s="15"/>
      <c r="WGL217" s="15"/>
      <c r="WGM217" s="15"/>
      <c r="WGN217" s="15"/>
      <c r="WGO217" s="15"/>
      <c r="WGP217" s="15"/>
      <c r="WGQ217" s="15"/>
      <c r="WGR217" s="15"/>
      <c r="WGS217" s="15"/>
      <c r="WGT217" s="15"/>
      <c r="WGU217" s="15"/>
      <c r="WGV217" s="15"/>
      <c r="WGW217" s="15"/>
      <c r="WGX217" s="15"/>
      <c r="WGY217" s="15"/>
      <c r="WGZ217" s="15"/>
      <c r="WHA217" s="15"/>
      <c r="WHB217" s="15"/>
      <c r="WHC217" s="15"/>
      <c r="WHD217" s="15"/>
      <c r="WHE217" s="15"/>
      <c r="WHF217" s="15"/>
      <c r="WHG217" s="15"/>
      <c r="WHH217" s="15"/>
      <c r="WHI217" s="15"/>
      <c r="WHJ217" s="15"/>
      <c r="WHK217" s="15"/>
      <c r="WHL217" s="15"/>
      <c r="WHM217" s="15"/>
      <c r="WHN217" s="15"/>
      <c r="WHO217" s="15"/>
      <c r="WHP217" s="15"/>
      <c r="WHQ217" s="15"/>
      <c r="WHR217" s="15"/>
      <c r="WHS217" s="15"/>
      <c r="WHT217" s="15"/>
      <c r="WHU217" s="15"/>
      <c r="WHV217" s="15"/>
      <c r="WHW217" s="15"/>
      <c r="WHX217" s="15"/>
      <c r="WHY217" s="15"/>
      <c r="WHZ217" s="15"/>
      <c r="WIA217" s="15"/>
      <c r="WIB217" s="15"/>
      <c r="WIC217" s="15"/>
      <c r="WID217" s="15"/>
      <c r="WIE217" s="15"/>
      <c r="WIF217" s="15"/>
      <c r="WIG217" s="15"/>
      <c r="WIH217" s="15"/>
      <c r="WII217" s="15"/>
      <c r="WIJ217" s="15"/>
      <c r="WIK217" s="15"/>
      <c r="WIL217" s="15"/>
      <c r="WIM217" s="15"/>
      <c r="WIN217" s="15"/>
      <c r="WIO217" s="15"/>
      <c r="WIP217" s="15"/>
      <c r="WIQ217" s="15"/>
      <c r="WIR217" s="15"/>
      <c r="WIS217" s="15"/>
      <c r="WIT217" s="15"/>
      <c r="WIU217" s="15"/>
      <c r="WIV217" s="15"/>
      <c r="WIW217" s="15"/>
      <c r="WIX217" s="15"/>
      <c r="WIY217" s="15"/>
      <c r="WIZ217" s="15"/>
      <c r="WJA217" s="15"/>
      <c r="WJB217" s="15"/>
      <c r="WJC217" s="15"/>
      <c r="WJD217" s="15"/>
      <c r="WJE217" s="15"/>
      <c r="WJF217" s="15"/>
      <c r="WJG217" s="15"/>
      <c r="WJH217" s="15"/>
      <c r="WJI217" s="15"/>
      <c r="WJJ217" s="15"/>
      <c r="WJK217" s="15"/>
      <c r="WJL217" s="15"/>
      <c r="WJM217" s="15"/>
      <c r="WJN217" s="15"/>
      <c r="WJO217" s="15"/>
      <c r="WJP217" s="15"/>
      <c r="WJQ217" s="15"/>
      <c r="WJR217" s="15"/>
      <c r="WJS217" s="15"/>
      <c r="WJT217" s="15"/>
      <c r="WJU217" s="15"/>
      <c r="WJV217" s="15"/>
      <c r="WJW217" s="15"/>
      <c r="WJX217" s="15"/>
      <c r="WJY217" s="15"/>
      <c r="WJZ217" s="15"/>
      <c r="WKA217" s="15"/>
      <c r="WKB217" s="15"/>
      <c r="WKC217" s="15"/>
      <c r="WKD217" s="15"/>
      <c r="WKE217" s="15"/>
      <c r="WKF217" s="15"/>
      <c r="WKG217" s="15"/>
      <c r="WKH217" s="15"/>
      <c r="WKI217" s="15"/>
      <c r="WKJ217" s="15"/>
      <c r="WKK217" s="15"/>
      <c r="WKL217" s="15"/>
      <c r="WKM217" s="15"/>
      <c r="WKN217" s="15"/>
      <c r="WKO217" s="15"/>
      <c r="WKP217" s="15"/>
      <c r="WKQ217" s="15"/>
      <c r="WKR217" s="15"/>
      <c r="WKS217" s="15"/>
      <c r="WKT217" s="15"/>
      <c r="WKU217" s="15"/>
      <c r="WKV217" s="15"/>
      <c r="WKW217" s="15"/>
      <c r="WKX217" s="15"/>
      <c r="WKY217" s="15"/>
      <c r="WKZ217" s="15"/>
      <c r="WLA217" s="15"/>
      <c r="WLB217" s="15"/>
      <c r="WLC217" s="15"/>
      <c r="WLD217" s="15"/>
      <c r="WLE217" s="15"/>
      <c r="WLF217" s="15"/>
      <c r="WLG217" s="15"/>
      <c r="WLH217" s="15"/>
      <c r="WLI217" s="15"/>
      <c r="WLJ217" s="15"/>
      <c r="WLK217" s="15"/>
      <c r="WLL217" s="15"/>
      <c r="WLM217" s="15"/>
      <c r="WLN217" s="15"/>
      <c r="WLO217" s="15"/>
      <c r="WLP217" s="15"/>
      <c r="WLQ217" s="15"/>
      <c r="WLR217" s="15"/>
      <c r="WLS217" s="15"/>
      <c r="WLT217" s="15"/>
      <c r="WLU217" s="15"/>
      <c r="WLV217" s="15"/>
      <c r="WLW217" s="15"/>
      <c r="WLX217" s="15"/>
      <c r="WLY217" s="15"/>
      <c r="WLZ217" s="15"/>
      <c r="WMA217" s="15"/>
      <c r="WMB217" s="15"/>
      <c r="WMC217" s="15"/>
      <c r="WMD217" s="15"/>
      <c r="WME217" s="15"/>
      <c r="WMF217" s="15"/>
      <c r="WMG217" s="15"/>
      <c r="WMH217" s="15"/>
      <c r="WMI217" s="15"/>
      <c r="WMJ217" s="15"/>
      <c r="WMK217" s="15"/>
      <c r="WML217" s="15"/>
      <c r="WMM217" s="15"/>
      <c r="WMN217" s="15"/>
      <c r="WMO217" s="15"/>
      <c r="WMP217" s="15"/>
      <c r="WMQ217" s="15"/>
      <c r="WMR217" s="15"/>
      <c r="WMS217" s="15"/>
      <c r="WMT217" s="15"/>
      <c r="WMU217" s="15"/>
      <c r="WMV217" s="15"/>
      <c r="WMW217" s="15"/>
      <c r="WMX217" s="15"/>
      <c r="WMY217" s="15"/>
      <c r="WMZ217" s="15"/>
      <c r="WNA217" s="15"/>
      <c r="WNB217" s="15"/>
      <c r="WNC217" s="15"/>
      <c r="WND217" s="15"/>
      <c r="WNE217" s="15"/>
      <c r="WNF217" s="15"/>
      <c r="WNG217" s="15"/>
      <c r="WNH217" s="15"/>
      <c r="WNI217" s="15"/>
      <c r="WNJ217" s="15"/>
      <c r="WNK217" s="15"/>
      <c r="WNL217" s="15"/>
      <c r="WNM217" s="15"/>
      <c r="WNN217" s="15"/>
      <c r="WNO217" s="15"/>
      <c r="WNP217" s="15"/>
      <c r="WNQ217" s="15"/>
      <c r="WNR217" s="15"/>
      <c r="WNS217" s="15"/>
      <c r="WNT217" s="15"/>
      <c r="WNU217" s="15"/>
      <c r="WNV217" s="15"/>
      <c r="WNW217" s="15"/>
      <c r="WNX217" s="15"/>
      <c r="WNY217" s="15"/>
      <c r="WNZ217" s="15"/>
      <c r="WOA217" s="15"/>
      <c r="WOB217" s="15"/>
      <c r="WOC217" s="15"/>
      <c r="WOD217" s="15"/>
      <c r="WOE217" s="15"/>
      <c r="WOF217" s="15"/>
      <c r="WOG217" s="15"/>
      <c r="WOH217" s="15"/>
      <c r="WOI217" s="15"/>
      <c r="WOJ217" s="15"/>
      <c r="WOK217" s="15"/>
      <c r="WOL217" s="15"/>
      <c r="WOM217" s="15"/>
      <c r="WON217" s="15"/>
      <c r="WOO217" s="15"/>
      <c r="WOP217" s="15"/>
      <c r="WOQ217" s="15"/>
      <c r="WOR217" s="15"/>
      <c r="WOS217" s="15"/>
      <c r="WOT217" s="15"/>
      <c r="WOU217" s="15"/>
      <c r="WOV217" s="15"/>
      <c r="WOW217" s="15"/>
      <c r="WOX217" s="15"/>
      <c r="WOY217" s="15"/>
      <c r="WOZ217" s="15"/>
      <c r="WPA217" s="15"/>
      <c r="WPB217" s="15"/>
      <c r="WPC217" s="15"/>
      <c r="WPD217" s="15"/>
      <c r="WPE217" s="15"/>
      <c r="WPF217" s="15"/>
      <c r="WPG217" s="15"/>
      <c r="WPH217" s="15"/>
      <c r="WPI217" s="15"/>
      <c r="WPJ217" s="15"/>
      <c r="WPK217" s="15"/>
      <c r="WPL217" s="15"/>
      <c r="WPM217" s="15"/>
      <c r="WPN217" s="15"/>
      <c r="WPO217" s="15"/>
      <c r="WPP217" s="15"/>
      <c r="WPQ217" s="15"/>
      <c r="WPR217" s="15"/>
      <c r="WPS217" s="15"/>
      <c r="WPT217" s="15"/>
      <c r="WPU217" s="15"/>
      <c r="WPV217" s="15"/>
      <c r="WPW217" s="15"/>
      <c r="WPX217" s="15"/>
      <c r="WPY217" s="15"/>
      <c r="WPZ217" s="15"/>
      <c r="WQA217" s="15"/>
      <c r="WQB217" s="15"/>
      <c r="WQC217" s="15"/>
      <c r="WQD217" s="15"/>
      <c r="WQE217" s="15"/>
      <c r="WQF217" s="15"/>
      <c r="WQG217" s="15"/>
      <c r="WQH217" s="15"/>
      <c r="WQI217" s="15"/>
      <c r="WQJ217" s="15"/>
      <c r="WQK217" s="15"/>
      <c r="WQL217" s="15"/>
      <c r="WQM217" s="15"/>
      <c r="WQN217" s="15"/>
      <c r="WQO217" s="15"/>
      <c r="WQP217" s="15"/>
      <c r="WQQ217" s="15"/>
      <c r="WQR217" s="15"/>
      <c r="WQS217" s="15"/>
      <c r="WQT217" s="15"/>
      <c r="WQU217" s="15"/>
      <c r="WQV217" s="15"/>
      <c r="WQW217" s="15"/>
      <c r="WQX217" s="15"/>
      <c r="WQY217" s="15"/>
      <c r="WQZ217" s="15"/>
      <c r="WRA217" s="15"/>
      <c r="WRB217" s="15"/>
      <c r="WRC217" s="15"/>
      <c r="WRD217" s="15"/>
      <c r="WRE217" s="15"/>
      <c r="WRF217" s="15"/>
      <c r="WRG217" s="15"/>
      <c r="WRH217" s="15"/>
      <c r="WRI217" s="15"/>
      <c r="WRJ217" s="15"/>
      <c r="WRK217" s="15"/>
      <c r="WRL217" s="15"/>
      <c r="WRM217" s="15"/>
      <c r="WRN217" s="15"/>
      <c r="WRO217" s="15"/>
      <c r="WRP217" s="15"/>
      <c r="WRQ217" s="15"/>
      <c r="WRR217" s="15"/>
      <c r="WRS217" s="15"/>
      <c r="WRT217" s="15"/>
      <c r="WRU217" s="15"/>
      <c r="WRV217" s="15"/>
      <c r="WRW217" s="15"/>
      <c r="WRX217" s="15"/>
      <c r="WRY217" s="15"/>
      <c r="WRZ217" s="15"/>
      <c r="WSA217" s="15"/>
      <c r="WSB217" s="15"/>
      <c r="WSC217" s="15"/>
      <c r="WSD217" s="15"/>
      <c r="WSE217" s="15"/>
      <c r="WSF217" s="15"/>
      <c r="WSG217" s="15"/>
      <c r="WSH217" s="15"/>
      <c r="WSI217" s="15"/>
      <c r="WSJ217" s="15"/>
      <c r="WSK217" s="15"/>
      <c r="WSL217" s="15"/>
      <c r="WSM217" s="15"/>
      <c r="WSN217" s="15"/>
      <c r="WSO217" s="15"/>
      <c r="WSP217" s="15"/>
      <c r="WSQ217" s="15"/>
      <c r="WSR217" s="15"/>
      <c r="WSS217" s="15"/>
      <c r="WST217" s="15"/>
      <c r="WSU217" s="15"/>
      <c r="WSV217" s="15"/>
      <c r="WSW217" s="15"/>
      <c r="WSX217" s="15"/>
      <c r="WSY217" s="15"/>
      <c r="WSZ217" s="15"/>
      <c r="WTA217" s="15"/>
      <c r="WTB217" s="15"/>
      <c r="WTC217" s="15"/>
      <c r="WTD217" s="15"/>
      <c r="WTE217" s="15"/>
      <c r="WTF217" s="15"/>
      <c r="WTG217" s="15"/>
      <c r="WTH217" s="15"/>
      <c r="WTI217" s="15"/>
      <c r="WTJ217" s="15"/>
      <c r="WTK217" s="15"/>
      <c r="WTL217" s="15"/>
      <c r="WTM217" s="15"/>
      <c r="WTN217" s="15"/>
      <c r="WTO217" s="15"/>
      <c r="WTP217" s="15"/>
      <c r="WTQ217" s="15"/>
      <c r="WTR217" s="15"/>
      <c r="WTS217" s="15"/>
      <c r="WTT217" s="15"/>
      <c r="WTU217" s="15"/>
      <c r="WTV217" s="15"/>
      <c r="WTW217" s="15"/>
      <c r="WTX217" s="15"/>
      <c r="WTY217" s="15"/>
      <c r="WTZ217" s="15"/>
      <c r="WUA217" s="15"/>
      <c r="WUB217" s="15"/>
      <c r="WUC217" s="15"/>
      <c r="WUD217" s="15"/>
      <c r="WUE217" s="15"/>
      <c r="WUF217" s="15"/>
      <c r="WUG217" s="15"/>
      <c r="WUH217" s="15"/>
      <c r="WUI217" s="15"/>
      <c r="WUJ217" s="15"/>
      <c r="WUK217" s="15"/>
      <c r="WUL217" s="15"/>
      <c r="WUM217" s="15"/>
      <c r="WUN217" s="15"/>
      <c r="WUO217" s="15"/>
      <c r="WUP217" s="15"/>
      <c r="WUQ217" s="15"/>
      <c r="WUR217" s="15"/>
      <c r="WUS217" s="15"/>
      <c r="WUT217" s="15"/>
      <c r="WUU217" s="15"/>
      <c r="WUV217" s="15"/>
      <c r="WUW217" s="15"/>
      <c r="WUX217" s="15"/>
      <c r="WUY217" s="15"/>
      <c r="WUZ217" s="15"/>
      <c r="WVA217" s="15"/>
      <c r="WVB217" s="15"/>
      <c r="WVC217" s="15"/>
      <c r="WVD217" s="15"/>
      <c r="WVE217" s="15"/>
      <c r="WVF217" s="15"/>
      <c r="WVG217" s="15"/>
      <c r="WVH217" s="15"/>
      <c r="WVI217" s="15"/>
      <c r="WVJ217" s="15"/>
      <c r="WVK217" s="15"/>
      <c r="WVL217" s="15"/>
      <c r="WVM217" s="15"/>
      <c r="WVN217" s="15"/>
      <c r="WVO217" s="15"/>
      <c r="WVP217" s="15"/>
      <c r="WVQ217" s="15"/>
      <c r="WVR217" s="15"/>
      <c r="WVS217" s="15"/>
      <c r="WVT217" s="15"/>
      <c r="WVU217" s="15"/>
      <c r="WVV217" s="15"/>
      <c r="WVW217" s="15"/>
      <c r="WVX217" s="15"/>
      <c r="WVY217" s="15"/>
      <c r="WVZ217" s="15"/>
      <c r="WWA217" s="15"/>
      <c r="WWB217" s="15"/>
      <c r="WWC217" s="15"/>
      <c r="WWD217" s="15"/>
      <c r="WWE217" s="15"/>
      <c r="WWF217" s="15"/>
      <c r="WWG217" s="15"/>
      <c r="WWH217" s="15"/>
      <c r="WWI217" s="15"/>
      <c r="WWJ217" s="15"/>
      <c r="WWK217" s="15"/>
      <c r="WWL217" s="15"/>
      <c r="WWM217" s="15"/>
      <c r="WWN217" s="15"/>
      <c r="WWO217" s="15"/>
      <c r="WWP217" s="15"/>
      <c r="WWQ217" s="15"/>
      <c r="WWR217" s="15"/>
      <c r="WWS217" s="15"/>
      <c r="WWT217" s="15"/>
      <c r="WWU217" s="15"/>
      <c r="WWV217" s="15"/>
      <c r="WWW217" s="15"/>
      <c r="WWX217" s="15"/>
      <c r="WWY217" s="15"/>
      <c r="WWZ217" s="15"/>
      <c r="WXA217" s="15"/>
      <c r="WXB217" s="15"/>
      <c r="WXC217" s="15"/>
      <c r="WXD217" s="15"/>
      <c r="WXE217" s="15"/>
      <c r="WXF217" s="15"/>
      <c r="WXG217" s="15"/>
      <c r="WXH217" s="15"/>
      <c r="WXI217" s="15"/>
      <c r="WXJ217" s="15"/>
      <c r="WXK217" s="15"/>
      <c r="WXL217" s="15"/>
      <c r="WXM217" s="15"/>
      <c r="WXN217" s="15"/>
      <c r="WXO217" s="15"/>
      <c r="WXP217" s="15"/>
      <c r="WXQ217" s="15"/>
      <c r="WXR217" s="15"/>
      <c r="WXS217" s="15"/>
      <c r="WXT217" s="15"/>
      <c r="WXU217" s="15"/>
      <c r="WXV217" s="15"/>
      <c r="WXW217" s="15"/>
      <c r="WXX217" s="15"/>
      <c r="WXY217" s="15"/>
      <c r="WXZ217" s="15"/>
      <c r="WYA217" s="15"/>
      <c r="WYB217" s="15"/>
      <c r="WYC217" s="15"/>
      <c r="WYD217" s="15"/>
      <c r="WYE217" s="15"/>
      <c r="WYF217" s="15"/>
      <c r="WYG217" s="15"/>
      <c r="WYH217" s="15"/>
      <c r="WYI217" s="15"/>
      <c r="WYJ217" s="15"/>
      <c r="WYK217" s="15"/>
      <c r="WYL217" s="15"/>
      <c r="WYM217" s="15"/>
      <c r="WYN217" s="15"/>
      <c r="WYO217" s="15"/>
      <c r="WYP217" s="15"/>
      <c r="WYQ217" s="15"/>
      <c r="WYR217" s="15"/>
      <c r="WYS217" s="15"/>
      <c r="WYT217" s="15"/>
      <c r="WYU217" s="15"/>
      <c r="WYV217" s="15"/>
      <c r="WYW217" s="15"/>
      <c r="WYX217" s="15"/>
      <c r="WYY217" s="15"/>
      <c r="WYZ217" s="15"/>
      <c r="WZA217" s="15"/>
      <c r="WZB217" s="15"/>
      <c r="WZC217" s="15"/>
      <c r="WZD217" s="15"/>
      <c r="WZE217" s="15"/>
      <c r="WZF217" s="15"/>
      <c r="WZG217" s="15"/>
      <c r="WZH217" s="15"/>
      <c r="WZI217" s="15"/>
      <c r="WZJ217" s="15"/>
      <c r="WZK217" s="15"/>
      <c r="WZL217" s="15"/>
      <c r="WZM217" s="15"/>
      <c r="WZN217" s="15"/>
      <c r="WZO217" s="15"/>
      <c r="WZP217" s="15"/>
      <c r="WZQ217" s="15"/>
      <c r="WZR217" s="15"/>
      <c r="WZS217" s="15"/>
      <c r="WZT217" s="15"/>
      <c r="WZU217" s="15"/>
      <c r="WZV217" s="15"/>
      <c r="WZW217" s="15"/>
      <c r="WZX217" s="15"/>
      <c r="WZY217" s="15"/>
      <c r="WZZ217" s="15"/>
      <c r="XAA217" s="15"/>
      <c r="XAB217" s="15"/>
      <c r="XAC217" s="15"/>
      <c r="XAD217" s="15"/>
      <c r="XAE217" s="15"/>
      <c r="XAF217" s="15"/>
      <c r="XAG217" s="15"/>
      <c r="XAH217" s="15"/>
      <c r="XAI217" s="15"/>
      <c r="XAJ217" s="15"/>
      <c r="XAK217" s="15"/>
      <c r="XAL217" s="15"/>
      <c r="XAM217" s="15"/>
      <c r="XAN217" s="15"/>
      <c r="XAO217" s="15"/>
      <c r="XAP217" s="15"/>
      <c r="XAQ217" s="15"/>
      <c r="XAR217" s="15"/>
      <c r="XAS217" s="15"/>
      <c r="XAT217" s="15"/>
      <c r="XAU217" s="15"/>
      <c r="XAV217" s="15"/>
      <c r="XAW217" s="15"/>
      <c r="XAX217" s="15"/>
      <c r="XAY217" s="15"/>
      <c r="XAZ217" s="15"/>
      <c r="XBA217" s="15"/>
      <c r="XBB217" s="15"/>
      <c r="XBC217" s="15"/>
      <c r="XBD217" s="15"/>
      <c r="XBE217" s="15"/>
      <c r="XBF217" s="15"/>
      <c r="XBG217" s="15"/>
      <c r="XBH217" s="15"/>
      <c r="XBI217" s="15"/>
      <c r="XBJ217" s="15"/>
      <c r="XBK217" s="15"/>
      <c r="XBL217" s="15"/>
      <c r="XBM217" s="15"/>
      <c r="XBN217" s="15"/>
      <c r="XBO217" s="15"/>
      <c r="XBP217" s="15"/>
      <c r="XBQ217" s="15"/>
      <c r="XBR217" s="15"/>
      <c r="XBS217" s="15"/>
      <c r="XBT217" s="15"/>
      <c r="XBU217" s="15"/>
      <c r="XBV217" s="15"/>
      <c r="XBW217" s="15"/>
      <c r="XBX217" s="15"/>
      <c r="XBY217" s="15"/>
      <c r="XBZ217" s="15"/>
      <c r="XCA217" s="15"/>
      <c r="XCB217" s="15"/>
      <c r="XCC217" s="15"/>
      <c r="XCD217" s="15"/>
      <c r="XCE217" s="15"/>
      <c r="XCF217" s="15"/>
      <c r="XCG217" s="15"/>
      <c r="XCH217" s="15"/>
      <c r="XCI217" s="15"/>
      <c r="XCJ217" s="15"/>
      <c r="XCK217" s="15"/>
      <c r="XCL217" s="15"/>
      <c r="XCM217" s="15"/>
      <c r="XCN217" s="15"/>
      <c r="XCO217" s="15"/>
      <c r="XCP217" s="15"/>
      <c r="XCQ217" s="15"/>
      <c r="XCR217" s="15"/>
      <c r="XCS217" s="15"/>
      <c r="XCT217" s="15"/>
      <c r="XCU217" s="15"/>
      <c r="XCV217" s="15"/>
      <c r="XCW217" s="15"/>
      <c r="XCX217" s="15"/>
      <c r="XCY217" s="15"/>
      <c r="XCZ217" s="15"/>
      <c r="XDA217" s="15"/>
      <c r="XDB217" s="15"/>
      <c r="XDC217" s="15"/>
      <c r="XDD217" s="15"/>
      <c r="XDE217" s="15"/>
      <c r="XDF217" s="15"/>
      <c r="XDG217" s="15"/>
      <c r="XDH217" s="15"/>
      <c r="XDI217" s="15"/>
      <c r="XDJ217" s="15"/>
      <c r="XDK217" s="15"/>
      <c r="XDL217" s="15"/>
      <c r="XDM217" s="15"/>
      <c r="XDN217" s="15"/>
      <c r="XDO217" s="15"/>
      <c r="XDP217" s="15"/>
      <c r="XDQ217" s="15"/>
      <c r="XDR217" s="15"/>
      <c r="XDS217" s="15"/>
      <c r="XDT217" s="15"/>
      <c r="XDU217" s="15"/>
      <c r="XDV217" s="15"/>
      <c r="XDW217" s="15"/>
      <c r="XDX217" s="15"/>
      <c r="XDY217" s="15"/>
      <c r="XDZ217" s="15"/>
      <c r="XEA217" s="15"/>
      <c r="XEB217" s="15"/>
      <c r="XEC217" s="15"/>
      <c r="XED217" s="15"/>
      <c r="XEE217" s="15"/>
      <c r="XEF217" s="15"/>
      <c r="XEG217" s="15"/>
      <c r="XEH217" s="15"/>
      <c r="XEI217" s="15"/>
      <c r="XEJ217" s="15"/>
      <c r="XEK217" s="15"/>
      <c r="XEL217" s="15"/>
      <c r="XEM217" s="15"/>
      <c r="XEN217" s="15"/>
      <c r="XEO217" s="15"/>
      <c r="XEP217" s="15"/>
      <c r="XEQ217" s="15"/>
      <c r="XER217" s="15"/>
      <c r="XES217" s="15"/>
      <c r="XET217" s="15"/>
      <c r="XEU217" s="15"/>
      <c r="XEV217" s="15"/>
      <c r="XEW217" s="15"/>
      <c r="XEX217" s="15"/>
      <c r="XEY217" s="15"/>
      <c r="XEZ217" s="15"/>
      <c r="XFA217" s="15"/>
      <c r="XFB217" s="15"/>
      <c r="XFC217" s="15"/>
    </row>
    <row r="218" spans="1:16383" ht="12.75" customHeight="1" x14ac:dyDescent="0.2">
      <c r="A218" s="76"/>
      <c r="B218" s="81" t="s">
        <v>364</v>
      </c>
      <c r="C218" s="82" t="s">
        <v>648</v>
      </c>
      <c r="D218" s="88">
        <v>0</v>
      </c>
      <c r="E218" s="85">
        <v>2.2000000000000002</v>
      </c>
      <c r="F218" s="73"/>
      <c r="G218" s="15">
        <f t="shared" si="3"/>
        <v>0</v>
      </c>
      <c r="H218" s="15">
        <v>0</v>
      </c>
      <c r="I218" s="15">
        <v>0</v>
      </c>
      <c r="J218" s="15">
        <v>0</v>
      </c>
      <c r="K218" s="15"/>
      <c r="L218" s="15">
        <v>0</v>
      </c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  <c r="BZ218" s="15"/>
      <c r="CA218" s="15"/>
      <c r="CB218" s="15"/>
      <c r="CC218" s="15"/>
      <c r="CD218" s="15"/>
      <c r="CE218" s="15"/>
      <c r="CF218" s="15"/>
      <c r="CG218" s="15"/>
      <c r="CH218" s="15"/>
      <c r="CI218" s="15"/>
      <c r="CJ218" s="15"/>
      <c r="CK218" s="15"/>
      <c r="CL218" s="15"/>
      <c r="CM218" s="15"/>
      <c r="CN218" s="15"/>
      <c r="CO218" s="15"/>
      <c r="CP218" s="15"/>
      <c r="CQ218" s="15"/>
      <c r="CR218" s="15"/>
      <c r="CS218" s="15"/>
      <c r="CT218" s="15"/>
      <c r="CU218" s="15"/>
      <c r="CV218" s="15"/>
      <c r="CW218" s="15"/>
      <c r="CX218" s="15"/>
      <c r="CY218" s="15"/>
      <c r="CZ218" s="15"/>
      <c r="DA218" s="15"/>
      <c r="DB218" s="15"/>
      <c r="DC218" s="15"/>
      <c r="DD218" s="15"/>
      <c r="DE218" s="15"/>
      <c r="DF218" s="15"/>
      <c r="DG218" s="15"/>
      <c r="DH218" s="15"/>
      <c r="DI218" s="15"/>
      <c r="DJ218" s="15"/>
      <c r="DK218" s="15"/>
      <c r="DL218" s="15"/>
      <c r="DM218" s="15"/>
      <c r="DN218" s="15"/>
      <c r="DO218" s="15"/>
      <c r="DP218" s="15"/>
      <c r="DQ218" s="15"/>
      <c r="DR218" s="15"/>
      <c r="DS218" s="15"/>
      <c r="DT218" s="15"/>
      <c r="DU218" s="15"/>
      <c r="DV218" s="15"/>
      <c r="DW218" s="15"/>
      <c r="DX218" s="15"/>
      <c r="DY218" s="15"/>
      <c r="DZ218" s="15"/>
      <c r="EA218" s="15"/>
      <c r="EB218" s="15"/>
      <c r="EC218" s="15"/>
      <c r="ED218" s="15"/>
      <c r="EE218" s="15"/>
      <c r="EF218" s="15"/>
      <c r="EG218" s="15"/>
      <c r="EH218" s="15"/>
      <c r="EI218" s="15"/>
      <c r="EJ218" s="15"/>
      <c r="EK218" s="15"/>
      <c r="EL218" s="15"/>
      <c r="EM218" s="15"/>
      <c r="EN218" s="15"/>
      <c r="EO218" s="15"/>
      <c r="EP218" s="15"/>
      <c r="EQ218" s="15"/>
      <c r="ER218" s="15"/>
      <c r="ES218" s="15"/>
      <c r="ET218" s="15"/>
      <c r="EU218" s="15"/>
      <c r="EV218" s="15"/>
      <c r="EW218" s="15"/>
      <c r="EX218" s="15"/>
      <c r="EY218" s="15"/>
      <c r="EZ218" s="15"/>
      <c r="FA218" s="15"/>
      <c r="FB218" s="15"/>
      <c r="FC218" s="15"/>
      <c r="FD218" s="15"/>
      <c r="FE218" s="15"/>
      <c r="FF218" s="15"/>
      <c r="FG218" s="15"/>
      <c r="FH218" s="15"/>
      <c r="FI218" s="15"/>
      <c r="FJ218" s="15"/>
      <c r="FK218" s="15"/>
      <c r="FL218" s="15"/>
      <c r="FM218" s="15"/>
      <c r="FN218" s="15"/>
      <c r="FO218" s="15"/>
      <c r="FP218" s="15"/>
      <c r="FQ218" s="15"/>
      <c r="FR218" s="15"/>
      <c r="FS218" s="15"/>
      <c r="FT218" s="15"/>
      <c r="FU218" s="15"/>
      <c r="FV218" s="15"/>
      <c r="FW218" s="15"/>
      <c r="FX218" s="15"/>
      <c r="FY218" s="15"/>
      <c r="FZ218" s="15"/>
      <c r="GA218" s="15"/>
      <c r="GB218" s="15"/>
      <c r="GC218" s="15"/>
      <c r="GD218" s="15"/>
      <c r="GE218" s="15"/>
      <c r="GF218" s="15"/>
      <c r="GG218" s="15"/>
      <c r="GH218" s="15"/>
      <c r="GI218" s="15"/>
      <c r="GJ218" s="15"/>
      <c r="GK218" s="15"/>
      <c r="GL218" s="15"/>
      <c r="GM218" s="15"/>
      <c r="GN218" s="15"/>
      <c r="GO218" s="15"/>
      <c r="GP218" s="15"/>
      <c r="GQ218" s="15"/>
      <c r="GR218" s="15"/>
      <c r="GS218" s="15"/>
      <c r="GT218" s="15"/>
      <c r="GU218" s="15"/>
      <c r="GV218" s="15"/>
      <c r="GW218" s="15"/>
      <c r="GX218" s="15"/>
      <c r="GY218" s="15"/>
      <c r="GZ218" s="15"/>
      <c r="HA218" s="15"/>
      <c r="HB218" s="15"/>
      <c r="HC218" s="15"/>
      <c r="HD218" s="15"/>
      <c r="HE218" s="15"/>
      <c r="HF218" s="15"/>
      <c r="HG218" s="15"/>
      <c r="HH218" s="15"/>
      <c r="HI218" s="15"/>
      <c r="HJ218" s="15"/>
      <c r="HK218" s="15"/>
      <c r="HL218" s="15"/>
      <c r="HM218" s="15"/>
      <c r="HN218" s="15"/>
      <c r="HO218" s="15"/>
      <c r="HP218" s="15"/>
      <c r="HQ218" s="15"/>
      <c r="HR218" s="15"/>
      <c r="HS218" s="15"/>
      <c r="HT218" s="15"/>
      <c r="HU218" s="15"/>
      <c r="HV218" s="15"/>
      <c r="HW218" s="15"/>
      <c r="HX218" s="15"/>
      <c r="HY218" s="15"/>
      <c r="HZ218" s="15"/>
      <c r="IA218" s="15"/>
      <c r="IB218" s="15"/>
      <c r="IC218" s="15"/>
      <c r="ID218" s="15"/>
      <c r="IE218" s="15"/>
      <c r="IF218" s="15"/>
      <c r="IG218" s="15"/>
      <c r="IH218" s="15"/>
      <c r="II218" s="15"/>
      <c r="IJ218" s="15"/>
      <c r="IK218" s="15"/>
      <c r="IL218" s="15"/>
      <c r="IM218" s="15"/>
      <c r="IN218" s="15"/>
      <c r="IO218" s="15"/>
      <c r="IP218" s="15"/>
      <c r="IQ218" s="15"/>
      <c r="IR218" s="15"/>
      <c r="IS218" s="15"/>
      <c r="IT218" s="15"/>
      <c r="IU218" s="15"/>
      <c r="IV218" s="15"/>
      <c r="IW218" s="15"/>
      <c r="IX218" s="15"/>
      <c r="IY218" s="15"/>
      <c r="IZ218" s="15"/>
      <c r="JA218" s="15"/>
      <c r="JB218" s="15"/>
      <c r="JC218" s="15"/>
      <c r="JD218" s="15"/>
      <c r="JE218" s="15"/>
      <c r="JF218" s="15"/>
      <c r="JG218" s="15"/>
      <c r="JH218" s="15"/>
      <c r="JI218" s="15"/>
      <c r="JJ218" s="15"/>
      <c r="JK218" s="15"/>
      <c r="JL218" s="15"/>
      <c r="JM218" s="15"/>
      <c r="JN218" s="15"/>
      <c r="JO218" s="15"/>
      <c r="JP218" s="15"/>
      <c r="JQ218" s="15"/>
      <c r="JR218" s="15"/>
      <c r="JS218" s="15"/>
      <c r="JT218" s="15"/>
      <c r="JU218" s="15"/>
      <c r="JV218" s="15"/>
      <c r="JW218" s="15"/>
      <c r="JX218" s="15"/>
      <c r="JY218" s="15"/>
      <c r="JZ218" s="15"/>
      <c r="KA218" s="15"/>
      <c r="KB218" s="15"/>
      <c r="KC218" s="15"/>
      <c r="KD218" s="15"/>
      <c r="KE218" s="15"/>
      <c r="KF218" s="15"/>
      <c r="KG218" s="15"/>
      <c r="KH218" s="15"/>
      <c r="KI218" s="15"/>
      <c r="KJ218" s="15"/>
      <c r="KK218" s="15"/>
      <c r="KL218" s="15"/>
      <c r="KM218" s="15"/>
      <c r="KN218" s="15"/>
      <c r="KO218" s="15"/>
      <c r="KP218" s="15"/>
      <c r="KQ218" s="15"/>
      <c r="KR218" s="15"/>
      <c r="KS218" s="15"/>
      <c r="KT218" s="15"/>
      <c r="KU218" s="15"/>
      <c r="KV218" s="15"/>
      <c r="KW218" s="15"/>
      <c r="KX218" s="15"/>
      <c r="KY218" s="15"/>
      <c r="KZ218" s="15"/>
      <c r="LA218" s="15"/>
      <c r="LB218" s="15"/>
      <c r="LC218" s="15"/>
      <c r="LD218" s="15"/>
      <c r="LE218" s="15"/>
      <c r="LF218" s="15"/>
      <c r="LG218" s="15"/>
      <c r="LH218" s="15"/>
      <c r="LI218" s="15"/>
      <c r="LJ218" s="15"/>
      <c r="LK218" s="15"/>
      <c r="LL218" s="15"/>
      <c r="LM218" s="15"/>
      <c r="LN218" s="15"/>
      <c r="LO218" s="15"/>
      <c r="LP218" s="15"/>
      <c r="LQ218" s="15"/>
      <c r="LR218" s="15"/>
      <c r="LS218" s="15"/>
      <c r="LT218" s="15"/>
      <c r="LU218" s="15"/>
      <c r="LV218" s="15"/>
      <c r="LW218" s="15"/>
      <c r="LX218" s="15"/>
      <c r="LY218" s="15"/>
      <c r="LZ218" s="15"/>
      <c r="MA218" s="15"/>
      <c r="MB218" s="15"/>
      <c r="MC218" s="15"/>
      <c r="MD218" s="15"/>
      <c r="ME218" s="15"/>
      <c r="MF218" s="15"/>
      <c r="MG218" s="15"/>
      <c r="MH218" s="15"/>
      <c r="MI218" s="15"/>
      <c r="MJ218" s="15"/>
      <c r="MK218" s="15"/>
      <c r="ML218" s="15"/>
      <c r="MM218" s="15"/>
      <c r="MN218" s="15"/>
      <c r="MO218" s="15"/>
      <c r="MP218" s="15"/>
      <c r="MQ218" s="15"/>
      <c r="MR218" s="15"/>
      <c r="MS218" s="15"/>
      <c r="MT218" s="15"/>
      <c r="MU218" s="15"/>
      <c r="MV218" s="15"/>
      <c r="MW218" s="15"/>
      <c r="MX218" s="15"/>
      <c r="MY218" s="15"/>
      <c r="MZ218" s="15"/>
      <c r="NA218" s="15"/>
      <c r="NB218" s="15"/>
      <c r="NC218" s="15"/>
      <c r="ND218" s="15"/>
      <c r="NE218" s="15"/>
      <c r="NF218" s="15"/>
      <c r="NG218" s="15"/>
      <c r="NH218" s="15"/>
      <c r="NI218" s="15"/>
      <c r="NJ218" s="15"/>
      <c r="NK218" s="15"/>
      <c r="NL218" s="15"/>
      <c r="NM218" s="15"/>
      <c r="NN218" s="15"/>
      <c r="NO218" s="15"/>
      <c r="NP218" s="15"/>
      <c r="NQ218" s="15"/>
      <c r="NR218" s="15"/>
      <c r="NS218" s="15"/>
      <c r="NT218" s="15"/>
      <c r="NU218" s="15"/>
      <c r="NV218" s="15"/>
      <c r="NW218" s="15"/>
      <c r="NX218" s="15"/>
      <c r="NY218" s="15"/>
      <c r="NZ218" s="15"/>
      <c r="OA218" s="15"/>
      <c r="OB218" s="15"/>
      <c r="OC218" s="15"/>
      <c r="OD218" s="15"/>
      <c r="OE218" s="15"/>
      <c r="OF218" s="15"/>
      <c r="OG218" s="15"/>
      <c r="OH218" s="15"/>
      <c r="OI218" s="15"/>
      <c r="OJ218" s="15"/>
      <c r="OK218" s="15"/>
      <c r="OL218" s="15"/>
      <c r="OM218" s="15"/>
      <c r="ON218" s="15"/>
      <c r="OO218" s="15"/>
      <c r="OP218" s="15"/>
      <c r="OQ218" s="15"/>
      <c r="OR218" s="15"/>
      <c r="OS218" s="15"/>
      <c r="OT218" s="15"/>
      <c r="OU218" s="15"/>
      <c r="OV218" s="15"/>
      <c r="OW218" s="15"/>
      <c r="OX218" s="15"/>
      <c r="OY218" s="15"/>
      <c r="OZ218" s="15"/>
      <c r="PA218" s="15"/>
      <c r="PB218" s="15"/>
      <c r="PC218" s="15"/>
      <c r="PD218" s="15"/>
      <c r="PE218" s="15"/>
      <c r="PF218" s="15"/>
      <c r="PG218" s="15"/>
      <c r="PH218" s="15"/>
      <c r="PI218" s="15"/>
      <c r="PJ218" s="15"/>
      <c r="PK218" s="15"/>
      <c r="PL218" s="15"/>
      <c r="PM218" s="15"/>
      <c r="PN218" s="15"/>
      <c r="PO218" s="15"/>
      <c r="PP218" s="15"/>
      <c r="PQ218" s="15"/>
      <c r="PR218" s="15"/>
      <c r="PS218" s="15"/>
      <c r="PT218" s="15"/>
      <c r="PU218" s="15"/>
      <c r="PV218" s="15"/>
      <c r="PW218" s="15"/>
      <c r="PX218" s="15"/>
      <c r="PY218" s="15"/>
      <c r="PZ218" s="15"/>
      <c r="QA218" s="15"/>
      <c r="QB218" s="15"/>
      <c r="QC218" s="15"/>
      <c r="QD218" s="15"/>
      <c r="QE218" s="15"/>
      <c r="QF218" s="15"/>
      <c r="QG218" s="15"/>
      <c r="QH218" s="15"/>
      <c r="QI218" s="15"/>
      <c r="QJ218" s="15"/>
      <c r="QK218" s="15"/>
      <c r="QL218" s="15"/>
      <c r="QM218" s="15"/>
      <c r="QN218" s="15"/>
      <c r="QO218" s="15"/>
      <c r="QP218" s="15"/>
      <c r="QQ218" s="15"/>
      <c r="QR218" s="15"/>
      <c r="QS218" s="15"/>
      <c r="QT218" s="15"/>
      <c r="QU218" s="15"/>
      <c r="QV218" s="15"/>
      <c r="QW218" s="15"/>
      <c r="QX218" s="15"/>
      <c r="QY218" s="15"/>
      <c r="QZ218" s="15"/>
      <c r="RA218" s="15"/>
      <c r="RB218" s="15"/>
      <c r="RC218" s="15"/>
      <c r="RD218" s="15"/>
      <c r="RE218" s="15"/>
      <c r="RF218" s="15"/>
      <c r="RG218" s="15"/>
      <c r="RH218" s="15"/>
      <c r="RI218" s="15"/>
      <c r="RJ218" s="15"/>
      <c r="RK218" s="15"/>
      <c r="RL218" s="15"/>
      <c r="RM218" s="15"/>
      <c r="RN218" s="15"/>
      <c r="RO218" s="15"/>
      <c r="RP218" s="15"/>
      <c r="RQ218" s="15"/>
      <c r="RR218" s="15"/>
      <c r="RS218" s="15"/>
      <c r="RT218" s="15"/>
      <c r="RU218" s="15"/>
      <c r="RV218" s="15"/>
      <c r="RW218" s="15"/>
      <c r="RX218" s="15"/>
      <c r="RY218" s="15"/>
      <c r="RZ218" s="15"/>
      <c r="SA218" s="15"/>
      <c r="SB218" s="15"/>
      <c r="SC218" s="15"/>
      <c r="SD218" s="15"/>
      <c r="SE218" s="15"/>
      <c r="SF218" s="15"/>
      <c r="SG218" s="15"/>
      <c r="SH218" s="15"/>
      <c r="SI218" s="15"/>
      <c r="SJ218" s="15"/>
      <c r="SK218" s="15"/>
      <c r="SL218" s="15"/>
      <c r="SM218" s="15"/>
      <c r="SN218" s="15"/>
      <c r="SO218" s="15"/>
      <c r="SP218" s="15"/>
      <c r="SQ218" s="15"/>
      <c r="SR218" s="15"/>
      <c r="SS218" s="15"/>
      <c r="ST218" s="15"/>
      <c r="SU218" s="15"/>
      <c r="SV218" s="15"/>
      <c r="SW218" s="15"/>
      <c r="SX218" s="15"/>
      <c r="SY218" s="15"/>
      <c r="SZ218" s="15"/>
      <c r="TA218" s="15"/>
      <c r="TB218" s="15"/>
      <c r="TC218" s="15"/>
      <c r="TD218" s="15"/>
      <c r="TE218" s="15"/>
      <c r="TF218" s="15"/>
      <c r="TG218" s="15"/>
      <c r="TH218" s="15"/>
      <c r="TI218" s="15"/>
      <c r="TJ218" s="15"/>
      <c r="TK218" s="15"/>
      <c r="TL218" s="15"/>
      <c r="TM218" s="15"/>
      <c r="TN218" s="15"/>
      <c r="TO218" s="15"/>
      <c r="TP218" s="15"/>
      <c r="TQ218" s="15"/>
      <c r="TR218" s="15"/>
      <c r="TS218" s="15"/>
      <c r="TT218" s="15"/>
      <c r="TU218" s="15"/>
      <c r="TV218" s="15"/>
      <c r="TW218" s="15"/>
      <c r="TX218" s="15"/>
      <c r="TY218" s="15"/>
      <c r="TZ218" s="15"/>
      <c r="UA218" s="15"/>
      <c r="UB218" s="15"/>
      <c r="UC218" s="15"/>
      <c r="UD218" s="15"/>
      <c r="UE218" s="15"/>
      <c r="UF218" s="15"/>
      <c r="UG218" s="15"/>
      <c r="UH218" s="15"/>
      <c r="UI218" s="15"/>
      <c r="UJ218" s="15"/>
      <c r="UK218" s="15"/>
      <c r="UL218" s="15"/>
      <c r="UM218" s="15"/>
      <c r="UN218" s="15"/>
      <c r="UO218" s="15"/>
      <c r="UP218" s="15"/>
      <c r="UQ218" s="15"/>
      <c r="UR218" s="15"/>
      <c r="US218" s="15"/>
      <c r="UT218" s="15"/>
      <c r="UU218" s="15"/>
      <c r="UV218" s="15"/>
      <c r="UW218" s="15"/>
      <c r="UX218" s="15"/>
      <c r="UY218" s="15"/>
      <c r="UZ218" s="15"/>
      <c r="VA218" s="15"/>
      <c r="VB218" s="15"/>
      <c r="VC218" s="15"/>
      <c r="VD218" s="15"/>
      <c r="VE218" s="15"/>
      <c r="VF218" s="15"/>
      <c r="VG218" s="15"/>
      <c r="VH218" s="15"/>
      <c r="VI218" s="15"/>
      <c r="VJ218" s="15"/>
      <c r="VK218" s="15"/>
      <c r="VL218" s="15"/>
      <c r="VM218" s="15"/>
      <c r="VN218" s="15"/>
      <c r="VO218" s="15"/>
      <c r="VP218" s="15"/>
      <c r="VQ218" s="15"/>
      <c r="VR218" s="15"/>
      <c r="VS218" s="15"/>
      <c r="VT218" s="15"/>
      <c r="VU218" s="15"/>
      <c r="VV218" s="15"/>
      <c r="VW218" s="15"/>
      <c r="VX218" s="15"/>
      <c r="VY218" s="15"/>
      <c r="VZ218" s="15"/>
      <c r="WA218" s="15"/>
      <c r="WB218" s="15"/>
      <c r="WC218" s="15"/>
      <c r="WD218" s="15"/>
      <c r="WE218" s="15"/>
      <c r="WF218" s="15"/>
      <c r="WG218" s="15"/>
      <c r="WH218" s="15"/>
      <c r="WI218" s="15"/>
      <c r="WJ218" s="15"/>
      <c r="WK218" s="15"/>
      <c r="WL218" s="15"/>
      <c r="WM218" s="15"/>
      <c r="WN218" s="15"/>
      <c r="WO218" s="15"/>
      <c r="WP218" s="15"/>
      <c r="WQ218" s="15"/>
      <c r="WR218" s="15"/>
      <c r="WS218" s="15"/>
      <c r="WT218" s="15"/>
      <c r="WU218" s="15"/>
      <c r="WV218" s="15"/>
      <c r="WW218" s="15"/>
      <c r="WX218" s="15"/>
      <c r="WY218" s="15"/>
      <c r="WZ218" s="15"/>
      <c r="XA218" s="15"/>
      <c r="XB218" s="15"/>
      <c r="XC218" s="15"/>
      <c r="XD218" s="15"/>
      <c r="XE218" s="15"/>
      <c r="XF218" s="15"/>
      <c r="XG218" s="15"/>
      <c r="XH218" s="15"/>
      <c r="XI218" s="15"/>
      <c r="XJ218" s="15"/>
      <c r="XK218" s="15"/>
      <c r="XL218" s="15"/>
      <c r="XM218" s="15"/>
      <c r="XN218" s="15"/>
      <c r="XO218" s="15"/>
      <c r="XP218" s="15"/>
      <c r="XQ218" s="15"/>
      <c r="XR218" s="15"/>
      <c r="XS218" s="15"/>
      <c r="XT218" s="15"/>
      <c r="XU218" s="15"/>
      <c r="XV218" s="15"/>
      <c r="XW218" s="15"/>
      <c r="XX218" s="15"/>
      <c r="XY218" s="15"/>
      <c r="XZ218" s="15"/>
      <c r="YA218" s="15"/>
      <c r="YB218" s="15"/>
      <c r="YC218" s="15"/>
      <c r="YD218" s="15"/>
      <c r="YE218" s="15"/>
      <c r="YF218" s="15"/>
      <c r="YG218" s="15"/>
      <c r="YH218" s="15"/>
      <c r="YI218" s="15"/>
      <c r="YJ218" s="15"/>
      <c r="YK218" s="15"/>
      <c r="YL218" s="15"/>
      <c r="YM218" s="15"/>
      <c r="YN218" s="15"/>
      <c r="YO218" s="15"/>
      <c r="YP218" s="15"/>
      <c r="YQ218" s="15"/>
      <c r="YR218" s="15"/>
      <c r="YS218" s="15"/>
      <c r="YT218" s="15"/>
      <c r="YU218" s="15"/>
      <c r="YV218" s="15"/>
      <c r="YW218" s="15"/>
      <c r="YX218" s="15"/>
      <c r="YY218" s="15"/>
      <c r="YZ218" s="15"/>
      <c r="ZA218" s="15"/>
      <c r="ZB218" s="15"/>
      <c r="ZC218" s="15"/>
      <c r="ZD218" s="15"/>
      <c r="ZE218" s="15"/>
      <c r="ZF218" s="15"/>
      <c r="ZG218" s="15"/>
      <c r="ZH218" s="15"/>
      <c r="ZI218" s="15"/>
      <c r="ZJ218" s="15"/>
      <c r="ZK218" s="15"/>
      <c r="ZL218" s="15"/>
      <c r="ZM218" s="15"/>
      <c r="ZN218" s="15"/>
      <c r="ZO218" s="15"/>
      <c r="ZP218" s="15"/>
      <c r="ZQ218" s="15"/>
      <c r="ZR218" s="15"/>
      <c r="ZS218" s="15"/>
      <c r="ZT218" s="15"/>
      <c r="ZU218" s="15"/>
      <c r="ZV218" s="15"/>
      <c r="ZW218" s="15"/>
      <c r="ZX218" s="15"/>
      <c r="ZY218" s="15"/>
      <c r="ZZ218" s="15"/>
      <c r="AAA218" s="15"/>
      <c r="AAB218" s="15"/>
      <c r="AAC218" s="15"/>
      <c r="AAD218" s="15"/>
      <c r="AAE218" s="15"/>
      <c r="AAF218" s="15"/>
      <c r="AAG218" s="15"/>
      <c r="AAH218" s="15"/>
      <c r="AAI218" s="15"/>
      <c r="AAJ218" s="15"/>
      <c r="AAK218" s="15"/>
      <c r="AAL218" s="15"/>
      <c r="AAM218" s="15"/>
      <c r="AAN218" s="15"/>
      <c r="AAO218" s="15"/>
      <c r="AAP218" s="15"/>
      <c r="AAQ218" s="15"/>
      <c r="AAR218" s="15"/>
      <c r="AAS218" s="15"/>
      <c r="AAT218" s="15"/>
      <c r="AAU218" s="15"/>
      <c r="AAV218" s="15"/>
      <c r="AAW218" s="15"/>
      <c r="AAX218" s="15"/>
      <c r="AAY218" s="15"/>
      <c r="AAZ218" s="15"/>
      <c r="ABA218" s="15"/>
      <c r="ABB218" s="15"/>
      <c r="ABC218" s="15"/>
      <c r="ABD218" s="15"/>
      <c r="ABE218" s="15"/>
      <c r="ABF218" s="15"/>
      <c r="ABG218" s="15"/>
      <c r="ABH218" s="15"/>
      <c r="ABI218" s="15"/>
      <c r="ABJ218" s="15"/>
      <c r="ABK218" s="15"/>
      <c r="ABL218" s="15"/>
      <c r="ABM218" s="15"/>
      <c r="ABN218" s="15"/>
      <c r="ABO218" s="15"/>
      <c r="ABP218" s="15"/>
      <c r="ABQ218" s="15"/>
      <c r="ABR218" s="15"/>
      <c r="ABS218" s="15"/>
      <c r="ABT218" s="15"/>
      <c r="ABU218" s="15"/>
      <c r="ABV218" s="15"/>
      <c r="ABW218" s="15"/>
      <c r="ABX218" s="15"/>
      <c r="ABY218" s="15"/>
      <c r="ABZ218" s="15"/>
      <c r="ACA218" s="15"/>
      <c r="ACB218" s="15"/>
      <c r="ACC218" s="15"/>
      <c r="ACD218" s="15"/>
      <c r="ACE218" s="15"/>
      <c r="ACF218" s="15"/>
      <c r="ACG218" s="15"/>
      <c r="ACH218" s="15"/>
      <c r="ACI218" s="15"/>
      <c r="ACJ218" s="15"/>
      <c r="ACK218" s="15"/>
      <c r="ACL218" s="15"/>
      <c r="ACM218" s="15"/>
      <c r="ACN218" s="15"/>
      <c r="ACO218" s="15"/>
      <c r="ACP218" s="15"/>
      <c r="ACQ218" s="15"/>
      <c r="ACR218" s="15"/>
      <c r="ACS218" s="15"/>
      <c r="ACT218" s="15"/>
      <c r="ACU218" s="15"/>
      <c r="ACV218" s="15"/>
      <c r="ACW218" s="15"/>
      <c r="ACX218" s="15"/>
      <c r="ACY218" s="15"/>
      <c r="ACZ218" s="15"/>
      <c r="ADA218" s="15"/>
      <c r="ADB218" s="15"/>
      <c r="ADC218" s="15"/>
      <c r="ADD218" s="15"/>
      <c r="ADE218" s="15"/>
      <c r="ADF218" s="15"/>
      <c r="ADG218" s="15"/>
      <c r="ADH218" s="15"/>
      <c r="ADI218" s="15"/>
      <c r="ADJ218" s="15"/>
      <c r="ADK218" s="15"/>
      <c r="ADL218" s="15"/>
      <c r="ADM218" s="15"/>
      <c r="ADN218" s="15"/>
      <c r="ADO218" s="15"/>
      <c r="ADP218" s="15"/>
      <c r="ADQ218" s="15"/>
      <c r="ADR218" s="15"/>
      <c r="ADS218" s="15"/>
      <c r="ADT218" s="15"/>
      <c r="ADU218" s="15"/>
      <c r="ADV218" s="15"/>
      <c r="ADW218" s="15"/>
      <c r="ADX218" s="15"/>
      <c r="ADY218" s="15"/>
      <c r="ADZ218" s="15"/>
      <c r="AEA218" s="15"/>
      <c r="AEB218" s="15"/>
      <c r="AEC218" s="15"/>
      <c r="AED218" s="15"/>
      <c r="AEE218" s="15"/>
      <c r="AEF218" s="15"/>
      <c r="AEG218" s="15"/>
      <c r="AEH218" s="15"/>
      <c r="AEI218" s="15"/>
      <c r="AEJ218" s="15"/>
      <c r="AEK218" s="15"/>
      <c r="AEL218" s="15"/>
      <c r="AEM218" s="15"/>
      <c r="AEN218" s="15"/>
      <c r="AEO218" s="15"/>
      <c r="AEP218" s="15"/>
      <c r="AEQ218" s="15"/>
      <c r="AER218" s="15"/>
      <c r="AES218" s="15"/>
      <c r="AET218" s="15"/>
      <c r="AEU218" s="15"/>
      <c r="AEV218" s="15"/>
      <c r="AEW218" s="15"/>
      <c r="AEX218" s="15"/>
      <c r="AEY218" s="15"/>
      <c r="AEZ218" s="15"/>
      <c r="AFA218" s="15"/>
      <c r="AFB218" s="15"/>
      <c r="AFC218" s="15"/>
      <c r="AFD218" s="15"/>
      <c r="AFE218" s="15"/>
      <c r="AFF218" s="15"/>
      <c r="AFG218" s="15"/>
      <c r="AFH218" s="15"/>
      <c r="AFI218" s="15"/>
      <c r="AFJ218" s="15"/>
      <c r="AFK218" s="15"/>
      <c r="AFL218" s="15"/>
      <c r="AFM218" s="15"/>
      <c r="AFN218" s="15"/>
      <c r="AFO218" s="15"/>
      <c r="AFP218" s="15"/>
      <c r="AFQ218" s="15"/>
      <c r="AFR218" s="15"/>
      <c r="AFS218" s="15"/>
      <c r="AFT218" s="15"/>
      <c r="AFU218" s="15"/>
      <c r="AFV218" s="15"/>
      <c r="AFW218" s="15"/>
      <c r="AFX218" s="15"/>
      <c r="AFY218" s="15"/>
      <c r="AFZ218" s="15"/>
      <c r="AGA218" s="15"/>
      <c r="AGB218" s="15"/>
      <c r="AGC218" s="15"/>
      <c r="AGD218" s="15"/>
      <c r="AGE218" s="15"/>
      <c r="AGF218" s="15"/>
      <c r="AGG218" s="15"/>
      <c r="AGH218" s="15"/>
      <c r="AGI218" s="15"/>
      <c r="AGJ218" s="15"/>
      <c r="AGK218" s="15"/>
      <c r="AGL218" s="15"/>
      <c r="AGM218" s="15"/>
      <c r="AGN218" s="15"/>
      <c r="AGO218" s="15"/>
      <c r="AGP218" s="15"/>
      <c r="AGQ218" s="15"/>
      <c r="AGR218" s="15"/>
      <c r="AGS218" s="15"/>
      <c r="AGT218" s="15"/>
      <c r="AGU218" s="15"/>
      <c r="AGV218" s="15"/>
      <c r="AGW218" s="15"/>
      <c r="AGX218" s="15"/>
      <c r="AGY218" s="15"/>
      <c r="AGZ218" s="15"/>
      <c r="AHA218" s="15"/>
      <c r="AHB218" s="15"/>
      <c r="AHC218" s="15"/>
      <c r="AHD218" s="15"/>
      <c r="AHE218" s="15"/>
      <c r="AHF218" s="15"/>
      <c r="AHG218" s="15"/>
      <c r="AHH218" s="15"/>
      <c r="AHI218" s="15"/>
      <c r="AHJ218" s="15"/>
      <c r="AHK218" s="15"/>
      <c r="AHL218" s="15"/>
      <c r="AHM218" s="15"/>
      <c r="AHN218" s="15"/>
      <c r="AHO218" s="15"/>
      <c r="AHP218" s="15"/>
      <c r="AHQ218" s="15"/>
      <c r="AHR218" s="15"/>
      <c r="AHS218" s="15"/>
      <c r="AHT218" s="15"/>
      <c r="AHU218" s="15"/>
      <c r="AHV218" s="15"/>
      <c r="AHW218" s="15"/>
      <c r="AHX218" s="15"/>
      <c r="AHY218" s="15"/>
      <c r="AHZ218" s="15"/>
      <c r="AIA218" s="15"/>
      <c r="AIB218" s="15"/>
      <c r="AIC218" s="15"/>
      <c r="AID218" s="15"/>
      <c r="AIE218" s="15"/>
      <c r="AIF218" s="15"/>
      <c r="AIG218" s="15"/>
      <c r="AIH218" s="15"/>
      <c r="AII218" s="15"/>
      <c r="AIJ218" s="15"/>
      <c r="AIK218" s="15"/>
      <c r="AIL218" s="15"/>
      <c r="AIM218" s="15"/>
      <c r="AIN218" s="15"/>
      <c r="AIO218" s="15"/>
      <c r="AIP218" s="15"/>
      <c r="AIQ218" s="15"/>
      <c r="AIR218" s="15"/>
      <c r="AIS218" s="15"/>
      <c r="AIT218" s="15"/>
      <c r="AIU218" s="15"/>
      <c r="AIV218" s="15"/>
      <c r="AIW218" s="15"/>
      <c r="AIX218" s="15"/>
      <c r="AIY218" s="15"/>
      <c r="AIZ218" s="15"/>
      <c r="AJA218" s="15"/>
      <c r="AJB218" s="15"/>
      <c r="AJC218" s="15"/>
      <c r="AJD218" s="15"/>
      <c r="AJE218" s="15"/>
      <c r="AJF218" s="15"/>
      <c r="AJG218" s="15"/>
      <c r="AJH218" s="15"/>
      <c r="AJI218" s="15"/>
      <c r="AJJ218" s="15"/>
      <c r="AJK218" s="15"/>
      <c r="AJL218" s="15"/>
      <c r="AJM218" s="15"/>
      <c r="AJN218" s="15"/>
      <c r="AJO218" s="15"/>
      <c r="AJP218" s="15"/>
      <c r="AJQ218" s="15"/>
      <c r="AJR218" s="15"/>
      <c r="AJS218" s="15"/>
      <c r="AJT218" s="15"/>
      <c r="AJU218" s="15"/>
      <c r="AJV218" s="15"/>
      <c r="AJW218" s="15"/>
      <c r="AJX218" s="15"/>
      <c r="AJY218" s="15"/>
      <c r="AJZ218" s="15"/>
      <c r="AKA218" s="15"/>
      <c r="AKB218" s="15"/>
      <c r="AKC218" s="15"/>
      <c r="AKD218" s="15"/>
      <c r="AKE218" s="15"/>
      <c r="AKF218" s="15"/>
      <c r="AKG218" s="15"/>
      <c r="AKH218" s="15"/>
      <c r="AKI218" s="15"/>
      <c r="AKJ218" s="15"/>
      <c r="AKK218" s="15"/>
      <c r="AKL218" s="15"/>
      <c r="AKM218" s="15"/>
      <c r="AKN218" s="15"/>
      <c r="AKO218" s="15"/>
      <c r="AKP218" s="15"/>
      <c r="AKQ218" s="15"/>
      <c r="AKR218" s="15"/>
      <c r="AKS218" s="15"/>
      <c r="AKT218" s="15"/>
      <c r="AKU218" s="15"/>
      <c r="AKV218" s="15"/>
      <c r="AKW218" s="15"/>
      <c r="AKX218" s="15"/>
      <c r="AKY218" s="15"/>
      <c r="AKZ218" s="15"/>
      <c r="ALA218" s="15"/>
      <c r="ALB218" s="15"/>
      <c r="ALC218" s="15"/>
      <c r="ALD218" s="15"/>
      <c r="ALE218" s="15"/>
      <c r="ALF218" s="15"/>
      <c r="ALG218" s="15"/>
      <c r="ALH218" s="15"/>
      <c r="ALI218" s="15"/>
      <c r="ALJ218" s="15"/>
      <c r="ALK218" s="15"/>
      <c r="ALL218" s="15"/>
      <c r="ALM218" s="15"/>
      <c r="ALN218" s="15"/>
      <c r="ALO218" s="15"/>
      <c r="ALP218" s="15"/>
      <c r="ALQ218" s="15"/>
      <c r="ALR218" s="15"/>
      <c r="ALS218" s="15"/>
      <c r="ALT218" s="15"/>
      <c r="ALU218" s="15"/>
      <c r="ALV218" s="15"/>
      <c r="ALW218" s="15"/>
      <c r="ALX218" s="15"/>
      <c r="ALY218" s="15"/>
      <c r="ALZ218" s="15"/>
      <c r="AMA218" s="15"/>
      <c r="AMB218" s="15"/>
      <c r="AMC218" s="15"/>
      <c r="AMD218" s="15"/>
      <c r="AME218" s="15"/>
      <c r="AMF218" s="15"/>
      <c r="AMG218" s="15"/>
      <c r="AMH218" s="15"/>
      <c r="AMI218" s="15"/>
      <c r="AMJ218" s="15"/>
      <c r="AMK218" s="15"/>
      <c r="AML218" s="15"/>
      <c r="AMM218" s="15"/>
      <c r="AMN218" s="15"/>
      <c r="AMO218" s="15"/>
      <c r="AMP218" s="15"/>
      <c r="AMQ218" s="15"/>
      <c r="AMR218" s="15"/>
      <c r="AMS218" s="15"/>
      <c r="AMT218" s="15"/>
      <c r="AMU218" s="15"/>
      <c r="AMV218" s="15"/>
      <c r="AMW218" s="15"/>
      <c r="AMX218" s="15"/>
      <c r="AMY218" s="15"/>
      <c r="AMZ218" s="15"/>
      <c r="ANA218" s="15"/>
      <c r="ANB218" s="15"/>
      <c r="ANC218" s="15"/>
      <c r="AND218" s="15"/>
      <c r="ANE218" s="15"/>
      <c r="ANF218" s="15"/>
      <c r="ANG218" s="15"/>
      <c r="ANH218" s="15"/>
      <c r="ANI218" s="15"/>
      <c r="ANJ218" s="15"/>
      <c r="ANK218" s="15"/>
      <c r="ANL218" s="15"/>
      <c r="ANM218" s="15"/>
      <c r="ANN218" s="15"/>
      <c r="ANO218" s="15"/>
      <c r="ANP218" s="15"/>
      <c r="ANQ218" s="15"/>
      <c r="ANR218" s="15"/>
      <c r="ANS218" s="15"/>
      <c r="ANT218" s="15"/>
      <c r="ANU218" s="15"/>
      <c r="ANV218" s="15"/>
      <c r="ANW218" s="15"/>
      <c r="ANX218" s="15"/>
      <c r="ANY218" s="15"/>
      <c r="ANZ218" s="15"/>
      <c r="AOA218" s="15"/>
      <c r="AOB218" s="15"/>
      <c r="AOC218" s="15"/>
      <c r="AOD218" s="15"/>
      <c r="AOE218" s="15"/>
      <c r="AOF218" s="15"/>
      <c r="AOG218" s="15"/>
      <c r="AOH218" s="15"/>
      <c r="AOI218" s="15"/>
      <c r="AOJ218" s="15"/>
      <c r="AOK218" s="15"/>
      <c r="AOL218" s="15"/>
      <c r="AOM218" s="15"/>
      <c r="AON218" s="15"/>
      <c r="AOO218" s="15"/>
      <c r="AOP218" s="15"/>
      <c r="AOQ218" s="15"/>
      <c r="AOR218" s="15"/>
      <c r="AOS218" s="15"/>
      <c r="AOT218" s="15"/>
      <c r="AOU218" s="15"/>
      <c r="AOV218" s="15"/>
      <c r="AOW218" s="15"/>
      <c r="AOX218" s="15"/>
      <c r="AOY218" s="15"/>
      <c r="AOZ218" s="15"/>
      <c r="APA218" s="15"/>
      <c r="APB218" s="15"/>
      <c r="APC218" s="15"/>
      <c r="APD218" s="15"/>
      <c r="APE218" s="15"/>
      <c r="APF218" s="15"/>
      <c r="APG218" s="15"/>
      <c r="APH218" s="15"/>
      <c r="API218" s="15"/>
      <c r="APJ218" s="15"/>
      <c r="APK218" s="15"/>
      <c r="APL218" s="15"/>
      <c r="APM218" s="15"/>
      <c r="APN218" s="15"/>
      <c r="APO218" s="15"/>
      <c r="APP218" s="15"/>
      <c r="APQ218" s="15"/>
      <c r="APR218" s="15"/>
      <c r="APS218" s="15"/>
      <c r="APT218" s="15"/>
      <c r="APU218" s="15"/>
      <c r="APV218" s="15"/>
      <c r="APW218" s="15"/>
      <c r="APX218" s="15"/>
      <c r="APY218" s="15"/>
      <c r="APZ218" s="15"/>
      <c r="AQA218" s="15"/>
      <c r="AQB218" s="15"/>
      <c r="AQC218" s="15"/>
      <c r="AQD218" s="15"/>
      <c r="AQE218" s="15"/>
      <c r="AQF218" s="15"/>
      <c r="AQG218" s="15"/>
      <c r="AQH218" s="15"/>
      <c r="AQI218" s="15"/>
      <c r="AQJ218" s="15"/>
      <c r="AQK218" s="15"/>
      <c r="AQL218" s="15"/>
      <c r="AQM218" s="15"/>
      <c r="AQN218" s="15"/>
      <c r="AQO218" s="15"/>
      <c r="AQP218" s="15"/>
      <c r="AQQ218" s="15"/>
      <c r="AQR218" s="15"/>
      <c r="AQS218" s="15"/>
      <c r="AQT218" s="15"/>
      <c r="AQU218" s="15"/>
      <c r="AQV218" s="15"/>
      <c r="AQW218" s="15"/>
      <c r="AQX218" s="15"/>
      <c r="AQY218" s="15"/>
      <c r="AQZ218" s="15"/>
      <c r="ARA218" s="15"/>
      <c r="ARB218" s="15"/>
      <c r="ARC218" s="15"/>
      <c r="ARD218" s="15"/>
      <c r="ARE218" s="15"/>
      <c r="ARF218" s="15"/>
      <c r="ARG218" s="15"/>
      <c r="ARH218" s="15"/>
      <c r="ARI218" s="15"/>
      <c r="ARJ218" s="15"/>
      <c r="ARK218" s="15"/>
      <c r="ARL218" s="15"/>
      <c r="ARM218" s="15"/>
      <c r="ARN218" s="15"/>
      <c r="ARO218" s="15"/>
      <c r="ARP218" s="15"/>
      <c r="ARQ218" s="15"/>
      <c r="ARR218" s="15"/>
      <c r="ARS218" s="15"/>
      <c r="ART218" s="15"/>
      <c r="ARU218" s="15"/>
      <c r="ARV218" s="15"/>
      <c r="ARW218" s="15"/>
      <c r="ARX218" s="15"/>
      <c r="ARY218" s="15"/>
      <c r="ARZ218" s="15"/>
      <c r="ASA218" s="15"/>
      <c r="ASB218" s="15"/>
      <c r="ASC218" s="15"/>
      <c r="ASD218" s="15"/>
      <c r="ASE218" s="15"/>
      <c r="ASF218" s="15"/>
      <c r="ASG218" s="15"/>
      <c r="ASH218" s="15"/>
      <c r="ASI218" s="15"/>
      <c r="ASJ218" s="15"/>
      <c r="ASK218" s="15"/>
      <c r="ASL218" s="15"/>
      <c r="ASM218" s="15"/>
      <c r="ASN218" s="15"/>
      <c r="ASO218" s="15"/>
      <c r="ASP218" s="15"/>
      <c r="ASQ218" s="15"/>
      <c r="ASR218" s="15"/>
      <c r="ASS218" s="15"/>
      <c r="AST218" s="15"/>
      <c r="ASU218" s="15"/>
      <c r="ASV218" s="15"/>
      <c r="ASW218" s="15"/>
      <c r="ASX218" s="15"/>
      <c r="ASY218" s="15"/>
      <c r="ASZ218" s="15"/>
      <c r="ATA218" s="15"/>
      <c r="ATB218" s="15"/>
      <c r="ATC218" s="15"/>
      <c r="ATD218" s="15"/>
      <c r="ATE218" s="15"/>
      <c r="ATF218" s="15"/>
      <c r="ATG218" s="15"/>
      <c r="ATH218" s="15"/>
      <c r="ATI218" s="15"/>
      <c r="ATJ218" s="15"/>
      <c r="ATK218" s="15"/>
      <c r="ATL218" s="15"/>
      <c r="ATM218" s="15"/>
      <c r="ATN218" s="15"/>
      <c r="ATO218" s="15"/>
      <c r="ATP218" s="15"/>
      <c r="ATQ218" s="15"/>
      <c r="ATR218" s="15"/>
      <c r="ATS218" s="15"/>
      <c r="ATT218" s="15"/>
      <c r="ATU218" s="15"/>
      <c r="ATV218" s="15"/>
      <c r="ATW218" s="15"/>
      <c r="ATX218" s="15"/>
      <c r="ATY218" s="15"/>
      <c r="ATZ218" s="15"/>
      <c r="AUA218" s="15"/>
      <c r="AUB218" s="15"/>
      <c r="AUC218" s="15"/>
      <c r="AUD218" s="15"/>
      <c r="AUE218" s="15"/>
      <c r="AUF218" s="15"/>
      <c r="AUG218" s="15"/>
      <c r="AUH218" s="15"/>
      <c r="AUI218" s="15"/>
      <c r="AUJ218" s="15"/>
      <c r="AUK218" s="15"/>
      <c r="AUL218" s="15"/>
      <c r="AUM218" s="15"/>
      <c r="AUN218" s="15"/>
      <c r="AUO218" s="15"/>
      <c r="AUP218" s="15"/>
      <c r="AUQ218" s="15"/>
      <c r="AUR218" s="15"/>
      <c r="AUS218" s="15"/>
      <c r="AUT218" s="15"/>
      <c r="AUU218" s="15"/>
      <c r="AUV218" s="15"/>
      <c r="AUW218" s="15"/>
      <c r="AUX218" s="15"/>
      <c r="AUY218" s="15"/>
      <c r="AUZ218" s="15"/>
      <c r="AVA218" s="15"/>
      <c r="AVB218" s="15"/>
      <c r="AVC218" s="15"/>
      <c r="AVD218" s="15"/>
      <c r="AVE218" s="15"/>
      <c r="AVF218" s="15"/>
      <c r="AVG218" s="15"/>
      <c r="AVH218" s="15"/>
      <c r="AVI218" s="15"/>
      <c r="AVJ218" s="15"/>
      <c r="AVK218" s="15"/>
      <c r="AVL218" s="15"/>
      <c r="AVM218" s="15"/>
      <c r="AVN218" s="15"/>
      <c r="AVO218" s="15"/>
      <c r="AVP218" s="15"/>
      <c r="AVQ218" s="15"/>
      <c r="AVR218" s="15"/>
      <c r="AVS218" s="15"/>
      <c r="AVT218" s="15"/>
      <c r="AVU218" s="15"/>
      <c r="AVV218" s="15"/>
      <c r="AVW218" s="15"/>
      <c r="AVX218" s="15"/>
      <c r="AVY218" s="15"/>
      <c r="AVZ218" s="15"/>
      <c r="AWA218" s="15"/>
      <c r="AWB218" s="15"/>
      <c r="AWC218" s="15"/>
      <c r="AWD218" s="15"/>
      <c r="AWE218" s="15"/>
      <c r="AWF218" s="15"/>
      <c r="AWG218" s="15"/>
      <c r="AWH218" s="15"/>
      <c r="AWI218" s="15"/>
      <c r="AWJ218" s="15"/>
      <c r="AWK218" s="15"/>
      <c r="AWL218" s="15"/>
      <c r="AWM218" s="15"/>
      <c r="AWN218" s="15"/>
      <c r="AWO218" s="15"/>
      <c r="AWP218" s="15"/>
      <c r="AWQ218" s="15"/>
      <c r="AWR218" s="15"/>
      <c r="AWS218" s="15"/>
      <c r="AWT218" s="15"/>
      <c r="AWU218" s="15"/>
      <c r="AWV218" s="15"/>
      <c r="AWW218" s="15"/>
      <c r="AWX218" s="15"/>
      <c r="AWY218" s="15"/>
      <c r="AWZ218" s="15"/>
      <c r="AXA218" s="15"/>
      <c r="AXB218" s="15"/>
      <c r="AXC218" s="15"/>
      <c r="AXD218" s="15"/>
      <c r="AXE218" s="15"/>
      <c r="AXF218" s="15"/>
      <c r="AXG218" s="15"/>
      <c r="AXH218" s="15"/>
      <c r="AXI218" s="15"/>
      <c r="AXJ218" s="15"/>
      <c r="AXK218" s="15"/>
      <c r="AXL218" s="15"/>
      <c r="AXM218" s="15"/>
      <c r="AXN218" s="15"/>
      <c r="AXO218" s="15"/>
      <c r="AXP218" s="15"/>
      <c r="AXQ218" s="15"/>
      <c r="AXR218" s="15"/>
      <c r="AXS218" s="15"/>
      <c r="AXT218" s="15"/>
      <c r="AXU218" s="15"/>
      <c r="AXV218" s="15"/>
      <c r="AXW218" s="15"/>
      <c r="AXX218" s="15"/>
      <c r="AXY218" s="15"/>
      <c r="AXZ218" s="15"/>
      <c r="AYA218" s="15"/>
      <c r="AYB218" s="15"/>
      <c r="AYC218" s="15"/>
      <c r="AYD218" s="15"/>
      <c r="AYE218" s="15"/>
      <c r="AYF218" s="15"/>
      <c r="AYG218" s="15"/>
      <c r="AYH218" s="15"/>
      <c r="AYI218" s="15"/>
      <c r="AYJ218" s="15"/>
      <c r="AYK218" s="15"/>
      <c r="AYL218" s="15"/>
      <c r="AYM218" s="15"/>
      <c r="AYN218" s="15"/>
      <c r="AYO218" s="15"/>
      <c r="AYP218" s="15"/>
      <c r="AYQ218" s="15"/>
      <c r="AYR218" s="15"/>
      <c r="AYS218" s="15"/>
      <c r="AYT218" s="15"/>
      <c r="AYU218" s="15"/>
      <c r="AYV218" s="15"/>
      <c r="AYW218" s="15"/>
      <c r="AYX218" s="15"/>
      <c r="AYY218" s="15"/>
      <c r="AYZ218" s="15"/>
      <c r="AZA218" s="15"/>
      <c r="AZB218" s="15"/>
      <c r="AZC218" s="15"/>
      <c r="AZD218" s="15"/>
      <c r="AZE218" s="15"/>
      <c r="AZF218" s="15"/>
      <c r="AZG218" s="15"/>
      <c r="AZH218" s="15"/>
      <c r="AZI218" s="15"/>
      <c r="AZJ218" s="15"/>
      <c r="AZK218" s="15"/>
      <c r="AZL218" s="15"/>
      <c r="AZM218" s="15"/>
      <c r="AZN218" s="15"/>
      <c r="AZO218" s="15"/>
      <c r="AZP218" s="15"/>
      <c r="AZQ218" s="15"/>
      <c r="AZR218" s="15"/>
      <c r="AZS218" s="15"/>
      <c r="AZT218" s="15"/>
      <c r="AZU218" s="15"/>
      <c r="AZV218" s="15"/>
      <c r="AZW218" s="15"/>
      <c r="AZX218" s="15"/>
      <c r="AZY218" s="15"/>
      <c r="AZZ218" s="15"/>
      <c r="BAA218" s="15"/>
      <c r="BAB218" s="15"/>
      <c r="BAC218" s="15"/>
      <c r="BAD218" s="15"/>
      <c r="BAE218" s="15"/>
      <c r="BAF218" s="15"/>
      <c r="BAG218" s="15"/>
      <c r="BAH218" s="15"/>
      <c r="BAI218" s="15"/>
      <c r="BAJ218" s="15"/>
      <c r="BAK218" s="15"/>
      <c r="BAL218" s="15"/>
      <c r="BAM218" s="15"/>
      <c r="BAN218" s="15"/>
      <c r="BAO218" s="15"/>
      <c r="BAP218" s="15"/>
      <c r="BAQ218" s="15"/>
      <c r="BAR218" s="15"/>
      <c r="BAS218" s="15"/>
      <c r="BAT218" s="15"/>
      <c r="BAU218" s="15"/>
      <c r="BAV218" s="15"/>
      <c r="BAW218" s="15"/>
      <c r="BAX218" s="15"/>
      <c r="BAY218" s="15"/>
      <c r="BAZ218" s="15"/>
      <c r="BBA218" s="15"/>
      <c r="BBB218" s="15"/>
      <c r="BBC218" s="15"/>
      <c r="BBD218" s="15"/>
      <c r="BBE218" s="15"/>
      <c r="BBF218" s="15"/>
      <c r="BBG218" s="15"/>
      <c r="BBH218" s="15"/>
      <c r="BBI218" s="15"/>
      <c r="BBJ218" s="15"/>
      <c r="BBK218" s="15"/>
      <c r="BBL218" s="15"/>
      <c r="BBM218" s="15"/>
      <c r="BBN218" s="15"/>
      <c r="BBO218" s="15"/>
      <c r="BBP218" s="15"/>
      <c r="BBQ218" s="15"/>
      <c r="BBR218" s="15"/>
      <c r="BBS218" s="15"/>
      <c r="BBT218" s="15"/>
      <c r="BBU218" s="15"/>
      <c r="BBV218" s="15"/>
      <c r="BBW218" s="15"/>
      <c r="BBX218" s="15"/>
      <c r="BBY218" s="15"/>
      <c r="BBZ218" s="15"/>
      <c r="BCA218" s="15"/>
      <c r="BCB218" s="15"/>
      <c r="BCC218" s="15"/>
      <c r="BCD218" s="15"/>
      <c r="BCE218" s="15"/>
      <c r="BCF218" s="15"/>
      <c r="BCG218" s="15"/>
      <c r="BCH218" s="15"/>
      <c r="BCI218" s="15"/>
      <c r="BCJ218" s="15"/>
      <c r="BCK218" s="15"/>
      <c r="BCL218" s="15"/>
      <c r="BCM218" s="15"/>
      <c r="BCN218" s="15"/>
      <c r="BCO218" s="15"/>
      <c r="BCP218" s="15"/>
      <c r="BCQ218" s="15"/>
      <c r="BCR218" s="15"/>
      <c r="BCS218" s="15"/>
      <c r="BCT218" s="15"/>
      <c r="BCU218" s="15"/>
      <c r="BCV218" s="15"/>
      <c r="BCW218" s="15"/>
      <c r="BCX218" s="15"/>
      <c r="BCY218" s="15"/>
      <c r="BCZ218" s="15"/>
      <c r="BDA218" s="15"/>
      <c r="BDB218" s="15"/>
      <c r="BDC218" s="15"/>
      <c r="BDD218" s="15"/>
      <c r="BDE218" s="15"/>
      <c r="BDF218" s="15"/>
      <c r="BDG218" s="15"/>
      <c r="BDH218" s="15"/>
      <c r="BDI218" s="15"/>
      <c r="BDJ218" s="15"/>
      <c r="BDK218" s="15"/>
      <c r="BDL218" s="15"/>
      <c r="BDM218" s="15"/>
      <c r="BDN218" s="15"/>
      <c r="BDO218" s="15"/>
      <c r="BDP218" s="15"/>
      <c r="BDQ218" s="15"/>
      <c r="BDR218" s="15"/>
      <c r="BDS218" s="15"/>
      <c r="BDT218" s="15"/>
      <c r="BDU218" s="15"/>
      <c r="BDV218" s="15"/>
      <c r="BDW218" s="15"/>
      <c r="BDX218" s="15"/>
      <c r="BDY218" s="15"/>
      <c r="BDZ218" s="15"/>
      <c r="BEA218" s="15"/>
      <c r="BEB218" s="15"/>
      <c r="BEC218" s="15"/>
      <c r="BED218" s="15"/>
      <c r="BEE218" s="15"/>
      <c r="BEF218" s="15"/>
      <c r="BEG218" s="15"/>
      <c r="BEH218" s="15"/>
      <c r="BEI218" s="15"/>
      <c r="BEJ218" s="15"/>
      <c r="BEK218" s="15"/>
      <c r="BEL218" s="15"/>
      <c r="BEM218" s="15"/>
      <c r="BEN218" s="15"/>
      <c r="BEO218" s="15"/>
      <c r="BEP218" s="15"/>
      <c r="BEQ218" s="15"/>
      <c r="BER218" s="15"/>
      <c r="BES218" s="15"/>
      <c r="BET218" s="15"/>
      <c r="BEU218" s="15"/>
      <c r="BEV218" s="15"/>
      <c r="BEW218" s="15"/>
      <c r="BEX218" s="15"/>
      <c r="BEY218" s="15"/>
      <c r="BEZ218" s="15"/>
      <c r="BFA218" s="15"/>
      <c r="BFB218" s="15"/>
      <c r="BFC218" s="15"/>
      <c r="BFD218" s="15"/>
      <c r="BFE218" s="15"/>
      <c r="BFF218" s="15"/>
      <c r="BFG218" s="15"/>
      <c r="BFH218" s="15"/>
      <c r="BFI218" s="15"/>
      <c r="BFJ218" s="15"/>
      <c r="BFK218" s="15"/>
      <c r="BFL218" s="15"/>
      <c r="BFM218" s="15"/>
      <c r="BFN218" s="15"/>
      <c r="BFO218" s="15"/>
      <c r="BFP218" s="15"/>
      <c r="BFQ218" s="15"/>
      <c r="BFR218" s="15"/>
      <c r="BFS218" s="15"/>
      <c r="BFT218" s="15"/>
      <c r="BFU218" s="15"/>
      <c r="BFV218" s="15"/>
      <c r="BFW218" s="15"/>
      <c r="BFX218" s="15"/>
      <c r="BFY218" s="15"/>
      <c r="BFZ218" s="15"/>
      <c r="BGA218" s="15"/>
      <c r="BGB218" s="15"/>
      <c r="BGC218" s="15"/>
      <c r="BGD218" s="15"/>
      <c r="BGE218" s="15"/>
      <c r="BGF218" s="15"/>
      <c r="BGG218" s="15"/>
      <c r="BGH218" s="15"/>
      <c r="BGI218" s="15"/>
      <c r="BGJ218" s="15"/>
      <c r="BGK218" s="15"/>
      <c r="BGL218" s="15"/>
      <c r="BGM218" s="15"/>
      <c r="BGN218" s="15"/>
      <c r="BGO218" s="15"/>
      <c r="BGP218" s="15"/>
      <c r="BGQ218" s="15"/>
      <c r="BGR218" s="15"/>
      <c r="BGS218" s="15"/>
      <c r="BGT218" s="15"/>
      <c r="BGU218" s="15"/>
      <c r="BGV218" s="15"/>
      <c r="BGW218" s="15"/>
      <c r="BGX218" s="15"/>
      <c r="BGY218" s="15"/>
      <c r="BGZ218" s="15"/>
      <c r="BHA218" s="15"/>
      <c r="BHB218" s="15"/>
      <c r="BHC218" s="15"/>
      <c r="BHD218" s="15"/>
      <c r="BHE218" s="15"/>
      <c r="BHF218" s="15"/>
      <c r="BHG218" s="15"/>
      <c r="BHH218" s="15"/>
      <c r="BHI218" s="15"/>
      <c r="BHJ218" s="15"/>
      <c r="BHK218" s="15"/>
      <c r="BHL218" s="15"/>
      <c r="BHM218" s="15"/>
      <c r="BHN218" s="15"/>
      <c r="BHO218" s="15"/>
      <c r="BHP218" s="15"/>
      <c r="BHQ218" s="15"/>
      <c r="BHR218" s="15"/>
      <c r="BHS218" s="15"/>
      <c r="BHT218" s="15"/>
      <c r="BHU218" s="15"/>
      <c r="BHV218" s="15"/>
      <c r="BHW218" s="15"/>
      <c r="BHX218" s="15"/>
      <c r="BHY218" s="15"/>
      <c r="BHZ218" s="15"/>
      <c r="BIA218" s="15"/>
      <c r="BIB218" s="15"/>
      <c r="BIC218" s="15"/>
      <c r="BID218" s="15"/>
      <c r="BIE218" s="15"/>
      <c r="BIF218" s="15"/>
      <c r="BIG218" s="15"/>
      <c r="BIH218" s="15"/>
      <c r="BII218" s="15"/>
      <c r="BIJ218" s="15"/>
      <c r="BIK218" s="15"/>
      <c r="BIL218" s="15"/>
      <c r="BIM218" s="15"/>
      <c r="BIN218" s="15"/>
      <c r="BIO218" s="15"/>
      <c r="BIP218" s="15"/>
      <c r="BIQ218" s="15"/>
      <c r="BIR218" s="15"/>
      <c r="BIS218" s="15"/>
      <c r="BIT218" s="15"/>
      <c r="BIU218" s="15"/>
      <c r="BIV218" s="15"/>
      <c r="BIW218" s="15"/>
      <c r="BIX218" s="15"/>
      <c r="BIY218" s="15"/>
      <c r="BIZ218" s="15"/>
      <c r="BJA218" s="15"/>
      <c r="BJB218" s="15"/>
      <c r="BJC218" s="15"/>
      <c r="BJD218" s="15"/>
      <c r="BJE218" s="15"/>
      <c r="BJF218" s="15"/>
      <c r="BJG218" s="15"/>
      <c r="BJH218" s="15"/>
      <c r="BJI218" s="15"/>
      <c r="BJJ218" s="15"/>
      <c r="BJK218" s="15"/>
      <c r="BJL218" s="15"/>
      <c r="BJM218" s="15"/>
      <c r="BJN218" s="15"/>
      <c r="BJO218" s="15"/>
      <c r="BJP218" s="15"/>
      <c r="BJQ218" s="15"/>
      <c r="BJR218" s="15"/>
      <c r="BJS218" s="15"/>
      <c r="BJT218" s="15"/>
      <c r="BJU218" s="15"/>
      <c r="BJV218" s="15"/>
      <c r="BJW218" s="15"/>
      <c r="BJX218" s="15"/>
      <c r="BJY218" s="15"/>
      <c r="BJZ218" s="15"/>
      <c r="BKA218" s="15"/>
      <c r="BKB218" s="15"/>
      <c r="BKC218" s="15"/>
      <c r="BKD218" s="15"/>
      <c r="BKE218" s="15"/>
      <c r="BKF218" s="15"/>
      <c r="BKG218" s="15"/>
      <c r="BKH218" s="15"/>
      <c r="BKI218" s="15"/>
      <c r="BKJ218" s="15"/>
      <c r="BKK218" s="15"/>
      <c r="BKL218" s="15"/>
      <c r="BKM218" s="15"/>
      <c r="BKN218" s="15"/>
      <c r="BKO218" s="15"/>
      <c r="BKP218" s="15"/>
      <c r="BKQ218" s="15"/>
      <c r="BKR218" s="15"/>
      <c r="BKS218" s="15"/>
      <c r="BKT218" s="15"/>
      <c r="BKU218" s="15"/>
      <c r="BKV218" s="15"/>
      <c r="BKW218" s="15"/>
      <c r="BKX218" s="15"/>
      <c r="BKY218" s="15"/>
      <c r="BKZ218" s="15"/>
      <c r="BLA218" s="15"/>
      <c r="BLB218" s="15"/>
      <c r="BLC218" s="15"/>
      <c r="BLD218" s="15"/>
      <c r="BLE218" s="15"/>
      <c r="BLF218" s="15"/>
      <c r="BLG218" s="15"/>
      <c r="BLH218" s="15"/>
      <c r="BLI218" s="15"/>
      <c r="BLJ218" s="15"/>
      <c r="BLK218" s="15"/>
      <c r="BLL218" s="15"/>
      <c r="BLM218" s="15"/>
      <c r="BLN218" s="15"/>
      <c r="BLO218" s="15"/>
      <c r="BLP218" s="15"/>
      <c r="BLQ218" s="15"/>
      <c r="BLR218" s="15"/>
      <c r="BLS218" s="15"/>
      <c r="BLT218" s="15"/>
      <c r="BLU218" s="15"/>
      <c r="BLV218" s="15"/>
      <c r="BLW218" s="15"/>
      <c r="BLX218" s="15"/>
      <c r="BLY218" s="15"/>
      <c r="BLZ218" s="15"/>
      <c r="BMA218" s="15"/>
      <c r="BMB218" s="15"/>
      <c r="BMC218" s="15"/>
      <c r="BMD218" s="15"/>
      <c r="BME218" s="15"/>
      <c r="BMF218" s="15"/>
      <c r="BMG218" s="15"/>
      <c r="BMH218" s="15"/>
      <c r="BMI218" s="15"/>
      <c r="BMJ218" s="15"/>
      <c r="BMK218" s="15"/>
      <c r="BML218" s="15"/>
      <c r="BMM218" s="15"/>
      <c r="BMN218" s="15"/>
      <c r="BMO218" s="15"/>
      <c r="BMP218" s="15"/>
      <c r="BMQ218" s="15"/>
      <c r="BMR218" s="15"/>
      <c r="BMS218" s="15"/>
      <c r="BMT218" s="15"/>
      <c r="BMU218" s="15"/>
      <c r="BMV218" s="15"/>
      <c r="BMW218" s="15"/>
      <c r="BMX218" s="15"/>
      <c r="BMY218" s="15"/>
      <c r="BMZ218" s="15"/>
      <c r="BNA218" s="15"/>
      <c r="BNB218" s="15"/>
      <c r="BNC218" s="15"/>
      <c r="BND218" s="15"/>
      <c r="BNE218" s="15"/>
      <c r="BNF218" s="15"/>
      <c r="BNG218" s="15"/>
      <c r="BNH218" s="15"/>
      <c r="BNI218" s="15"/>
      <c r="BNJ218" s="15"/>
      <c r="BNK218" s="15"/>
      <c r="BNL218" s="15"/>
      <c r="BNM218" s="15"/>
      <c r="BNN218" s="15"/>
      <c r="BNO218" s="15"/>
      <c r="BNP218" s="15"/>
      <c r="BNQ218" s="15"/>
      <c r="BNR218" s="15"/>
      <c r="BNS218" s="15"/>
      <c r="BNT218" s="15"/>
      <c r="BNU218" s="15"/>
      <c r="BNV218" s="15"/>
      <c r="BNW218" s="15"/>
      <c r="BNX218" s="15"/>
      <c r="BNY218" s="15"/>
      <c r="BNZ218" s="15"/>
      <c r="BOA218" s="15"/>
      <c r="BOB218" s="15"/>
      <c r="BOC218" s="15"/>
      <c r="BOD218" s="15"/>
      <c r="BOE218" s="15"/>
      <c r="BOF218" s="15"/>
      <c r="BOG218" s="15"/>
      <c r="BOH218" s="15"/>
      <c r="BOI218" s="15"/>
      <c r="BOJ218" s="15"/>
      <c r="BOK218" s="15"/>
      <c r="BOL218" s="15"/>
      <c r="BOM218" s="15"/>
      <c r="BON218" s="15"/>
      <c r="BOO218" s="15"/>
      <c r="BOP218" s="15"/>
      <c r="BOQ218" s="15"/>
      <c r="BOR218" s="15"/>
      <c r="BOS218" s="15"/>
      <c r="BOT218" s="15"/>
      <c r="BOU218" s="15"/>
      <c r="BOV218" s="15"/>
      <c r="BOW218" s="15"/>
      <c r="BOX218" s="15"/>
      <c r="BOY218" s="15"/>
      <c r="BOZ218" s="15"/>
      <c r="BPA218" s="15"/>
      <c r="BPB218" s="15"/>
      <c r="BPC218" s="15"/>
      <c r="BPD218" s="15"/>
      <c r="BPE218" s="15"/>
      <c r="BPF218" s="15"/>
      <c r="BPG218" s="15"/>
      <c r="BPH218" s="15"/>
      <c r="BPI218" s="15"/>
      <c r="BPJ218" s="15"/>
      <c r="BPK218" s="15"/>
      <c r="BPL218" s="15"/>
      <c r="BPM218" s="15"/>
      <c r="BPN218" s="15"/>
      <c r="BPO218" s="15"/>
      <c r="BPP218" s="15"/>
      <c r="BPQ218" s="15"/>
      <c r="BPR218" s="15"/>
      <c r="BPS218" s="15"/>
      <c r="BPT218" s="15"/>
      <c r="BPU218" s="15"/>
      <c r="BPV218" s="15"/>
      <c r="BPW218" s="15"/>
      <c r="BPX218" s="15"/>
      <c r="BPY218" s="15"/>
      <c r="BPZ218" s="15"/>
      <c r="BQA218" s="15"/>
      <c r="BQB218" s="15"/>
      <c r="BQC218" s="15"/>
      <c r="BQD218" s="15"/>
      <c r="BQE218" s="15"/>
      <c r="BQF218" s="15"/>
      <c r="BQG218" s="15"/>
      <c r="BQH218" s="15"/>
      <c r="BQI218" s="15"/>
      <c r="BQJ218" s="15"/>
      <c r="BQK218" s="15"/>
      <c r="BQL218" s="15"/>
      <c r="BQM218" s="15"/>
      <c r="BQN218" s="15"/>
      <c r="BQO218" s="15"/>
      <c r="BQP218" s="15"/>
      <c r="BQQ218" s="15"/>
      <c r="BQR218" s="15"/>
      <c r="BQS218" s="15"/>
      <c r="BQT218" s="15"/>
      <c r="BQU218" s="15"/>
      <c r="BQV218" s="15"/>
      <c r="BQW218" s="15"/>
      <c r="BQX218" s="15"/>
      <c r="BQY218" s="15"/>
      <c r="BQZ218" s="15"/>
      <c r="BRA218" s="15"/>
      <c r="BRB218" s="15"/>
      <c r="BRC218" s="15"/>
      <c r="BRD218" s="15"/>
      <c r="BRE218" s="15"/>
      <c r="BRF218" s="15"/>
      <c r="BRG218" s="15"/>
      <c r="BRH218" s="15"/>
      <c r="BRI218" s="15"/>
      <c r="BRJ218" s="15"/>
      <c r="BRK218" s="15"/>
      <c r="BRL218" s="15"/>
      <c r="BRM218" s="15"/>
      <c r="BRN218" s="15"/>
      <c r="BRO218" s="15"/>
      <c r="BRP218" s="15"/>
      <c r="BRQ218" s="15"/>
      <c r="BRR218" s="15"/>
      <c r="BRS218" s="15"/>
      <c r="BRT218" s="15"/>
      <c r="BRU218" s="15"/>
      <c r="BRV218" s="15"/>
      <c r="BRW218" s="15"/>
      <c r="BRX218" s="15"/>
      <c r="BRY218" s="15"/>
      <c r="BRZ218" s="15"/>
      <c r="BSA218" s="15"/>
      <c r="BSB218" s="15"/>
      <c r="BSC218" s="15"/>
      <c r="BSD218" s="15"/>
      <c r="BSE218" s="15"/>
      <c r="BSF218" s="15"/>
      <c r="BSG218" s="15"/>
      <c r="BSH218" s="15"/>
      <c r="BSI218" s="15"/>
      <c r="BSJ218" s="15"/>
      <c r="BSK218" s="15"/>
      <c r="BSL218" s="15"/>
      <c r="BSM218" s="15"/>
      <c r="BSN218" s="15"/>
      <c r="BSO218" s="15"/>
      <c r="BSP218" s="15"/>
      <c r="BSQ218" s="15"/>
      <c r="BSR218" s="15"/>
      <c r="BSS218" s="15"/>
      <c r="BST218" s="15"/>
      <c r="BSU218" s="15"/>
      <c r="BSV218" s="15"/>
      <c r="BSW218" s="15"/>
      <c r="BSX218" s="15"/>
      <c r="BSY218" s="15"/>
      <c r="BSZ218" s="15"/>
      <c r="BTA218" s="15"/>
      <c r="BTB218" s="15"/>
      <c r="BTC218" s="15"/>
      <c r="BTD218" s="15"/>
      <c r="BTE218" s="15"/>
      <c r="BTF218" s="15"/>
      <c r="BTG218" s="15"/>
      <c r="BTH218" s="15"/>
      <c r="BTI218" s="15"/>
      <c r="BTJ218" s="15"/>
      <c r="BTK218" s="15"/>
      <c r="BTL218" s="15"/>
      <c r="BTM218" s="15"/>
      <c r="BTN218" s="15"/>
      <c r="BTO218" s="15"/>
      <c r="BTP218" s="15"/>
      <c r="BTQ218" s="15"/>
      <c r="BTR218" s="15"/>
      <c r="BTS218" s="15"/>
      <c r="BTT218" s="15"/>
      <c r="BTU218" s="15"/>
      <c r="BTV218" s="15"/>
      <c r="BTW218" s="15"/>
      <c r="BTX218" s="15"/>
      <c r="BTY218" s="15"/>
      <c r="BTZ218" s="15"/>
      <c r="BUA218" s="15"/>
      <c r="BUB218" s="15"/>
      <c r="BUC218" s="15"/>
      <c r="BUD218" s="15"/>
      <c r="BUE218" s="15"/>
      <c r="BUF218" s="15"/>
      <c r="BUG218" s="15"/>
      <c r="BUH218" s="15"/>
      <c r="BUI218" s="15"/>
      <c r="BUJ218" s="15"/>
      <c r="BUK218" s="15"/>
      <c r="BUL218" s="15"/>
      <c r="BUM218" s="15"/>
      <c r="BUN218" s="15"/>
      <c r="BUO218" s="15"/>
      <c r="BUP218" s="15"/>
      <c r="BUQ218" s="15"/>
      <c r="BUR218" s="15"/>
      <c r="BUS218" s="15"/>
      <c r="BUT218" s="15"/>
      <c r="BUU218" s="15"/>
      <c r="BUV218" s="15"/>
      <c r="BUW218" s="15"/>
      <c r="BUX218" s="15"/>
      <c r="BUY218" s="15"/>
      <c r="BUZ218" s="15"/>
      <c r="BVA218" s="15"/>
      <c r="BVB218" s="15"/>
      <c r="BVC218" s="15"/>
      <c r="BVD218" s="15"/>
      <c r="BVE218" s="15"/>
      <c r="BVF218" s="15"/>
      <c r="BVG218" s="15"/>
      <c r="BVH218" s="15"/>
      <c r="BVI218" s="15"/>
      <c r="BVJ218" s="15"/>
      <c r="BVK218" s="15"/>
      <c r="BVL218" s="15"/>
      <c r="BVM218" s="15"/>
      <c r="BVN218" s="15"/>
      <c r="BVO218" s="15"/>
      <c r="BVP218" s="15"/>
      <c r="BVQ218" s="15"/>
      <c r="BVR218" s="15"/>
      <c r="BVS218" s="15"/>
      <c r="BVT218" s="15"/>
      <c r="BVU218" s="15"/>
      <c r="BVV218" s="15"/>
      <c r="BVW218" s="15"/>
      <c r="BVX218" s="15"/>
      <c r="BVY218" s="15"/>
      <c r="BVZ218" s="15"/>
      <c r="BWA218" s="15"/>
      <c r="BWB218" s="15"/>
      <c r="BWC218" s="15"/>
      <c r="BWD218" s="15"/>
      <c r="BWE218" s="15"/>
      <c r="BWF218" s="15"/>
      <c r="BWG218" s="15"/>
      <c r="BWH218" s="15"/>
      <c r="BWI218" s="15"/>
      <c r="BWJ218" s="15"/>
      <c r="BWK218" s="15"/>
      <c r="BWL218" s="15"/>
      <c r="BWM218" s="15"/>
      <c r="BWN218" s="15"/>
      <c r="BWO218" s="15"/>
      <c r="BWP218" s="15"/>
      <c r="BWQ218" s="15"/>
      <c r="BWR218" s="15"/>
      <c r="BWS218" s="15"/>
      <c r="BWT218" s="15"/>
      <c r="BWU218" s="15"/>
      <c r="BWV218" s="15"/>
      <c r="BWW218" s="15"/>
      <c r="BWX218" s="15"/>
      <c r="BWY218" s="15"/>
      <c r="BWZ218" s="15"/>
      <c r="BXA218" s="15"/>
      <c r="BXB218" s="15"/>
      <c r="BXC218" s="15"/>
      <c r="BXD218" s="15"/>
      <c r="BXE218" s="15"/>
      <c r="BXF218" s="15"/>
      <c r="BXG218" s="15"/>
      <c r="BXH218" s="15"/>
      <c r="BXI218" s="15"/>
      <c r="BXJ218" s="15"/>
      <c r="BXK218" s="15"/>
      <c r="BXL218" s="15"/>
      <c r="BXM218" s="15"/>
      <c r="BXN218" s="15"/>
      <c r="BXO218" s="15"/>
      <c r="BXP218" s="15"/>
      <c r="BXQ218" s="15"/>
      <c r="BXR218" s="15"/>
      <c r="BXS218" s="15"/>
      <c r="BXT218" s="15"/>
      <c r="BXU218" s="15"/>
      <c r="BXV218" s="15"/>
      <c r="BXW218" s="15"/>
      <c r="BXX218" s="15"/>
      <c r="BXY218" s="15"/>
      <c r="BXZ218" s="15"/>
      <c r="BYA218" s="15"/>
      <c r="BYB218" s="15"/>
      <c r="BYC218" s="15"/>
      <c r="BYD218" s="15"/>
      <c r="BYE218" s="15"/>
      <c r="BYF218" s="15"/>
      <c r="BYG218" s="15"/>
      <c r="BYH218" s="15"/>
      <c r="BYI218" s="15"/>
      <c r="BYJ218" s="15"/>
      <c r="BYK218" s="15"/>
      <c r="BYL218" s="15"/>
      <c r="BYM218" s="15"/>
      <c r="BYN218" s="15"/>
      <c r="BYO218" s="15"/>
      <c r="BYP218" s="15"/>
      <c r="BYQ218" s="15"/>
      <c r="BYR218" s="15"/>
      <c r="BYS218" s="15"/>
      <c r="BYT218" s="15"/>
      <c r="BYU218" s="15"/>
      <c r="BYV218" s="15"/>
      <c r="BYW218" s="15"/>
      <c r="BYX218" s="15"/>
      <c r="BYY218" s="15"/>
      <c r="BYZ218" s="15"/>
      <c r="BZA218" s="15"/>
      <c r="BZB218" s="15"/>
      <c r="BZC218" s="15"/>
      <c r="BZD218" s="15"/>
      <c r="BZE218" s="15"/>
      <c r="BZF218" s="15"/>
      <c r="BZG218" s="15"/>
      <c r="BZH218" s="15"/>
      <c r="BZI218" s="15"/>
      <c r="BZJ218" s="15"/>
      <c r="BZK218" s="15"/>
      <c r="BZL218" s="15"/>
      <c r="BZM218" s="15"/>
      <c r="BZN218" s="15"/>
      <c r="BZO218" s="15"/>
      <c r="BZP218" s="15"/>
      <c r="BZQ218" s="15"/>
      <c r="BZR218" s="15"/>
      <c r="BZS218" s="15"/>
      <c r="BZT218" s="15"/>
      <c r="BZU218" s="15"/>
      <c r="BZV218" s="15"/>
      <c r="BZW218" s="15"/>
      <c r="BZX218" s="15"/>
      <c r="BZY218" s="15"/>
      <c r="BZZ218" s="15"/>
      <c r="CAA218" s="15"/>
      <c r="CAB218" s="15"/>
      <c r="CAC218" s="15"/>
      <c r="CAD218" s="15"/>
      <c r="CAE218" s="15"/>
      <c r="CAF218" s="15"/>
      <c r="CAG218" s="15"/>
      <c r="CAH218" s="15"/>
      <c r="CAI218" s="15"/>
      <c r="CAJ218" s="15"/>
      <c r="CAK218" s="15"/>
      <c r="CAL218" s="15"/>
      <c r="CAM218" s="15"/>
      <c r="CAN218" s="15"/>
      <c r="CAO218" s="15"/>
      <c r="CAP218" s="15"/>
      <c r="CAQ218" s="15"/>
      <c r="CAR218" s="15"/>
      <c r="CAS218" s="15"/>
      <c r="CAT218" s="15"/>
      <c r="CAU218" s="15"/>
      <c r="CAV218" s="15"/>
      <c r="CAW218" s="15"/>
      <c r="CAX218" s="15"/>
      <c r="CAY218" s="15"/>
      <c r="CAZ218" s="15"/>
      <c r="CBA218" s="15"/>
      <c r="CBB218" s="15"/>
      <c r="CBC218" s="15"/>
      <c r="CBD218" s="15"/>
      <c r="CBE218" s="15"/>
      <c r="CBF218" s="15"/>
      <c r="CBG218" s="15"/>
      <c r="CBH218" s="15"/>
      <c r="CBI218" s="15"/>
      <c r="CBJ218" s="15"/>
      <c r="CBK218" s="15"/>
      <c r="CBL218" s="15"/>
      <c r="CBM218" s="15"/>
      <c r="CBN218" s="15"/>
      <c r="CBO218" s="15"/>
      <c r="CBP218" s="15"/>
      <c r="CBQ218" s="15"/>
      <c r="CBR218" s="15"/>
      <c r="CBS218" s="15"/>
      <c r="CBT218" s="15"/>
      <c r="CBU218" s="15"/>
      <c r="CBV218" s="15"/>
      <c r="CBW218" s="15"/>
      <c r="CBX218" s="15"/>
      <c r="CBY218" s="15"/>
      <c r="CBZ218" s="15"/>
      <c r="CCA218" s="15"/>
      <c r="CCB218" s="15"/>
      <c r="CCC218" s="15"/>
      <c r="CCD218" s="15"/>
      <c r="CCE218" s="15"/>
      <c r="CCF218" s="15"/>
      <c r="CCG218" s="15"/>
      <c r="CCH218" s="15"/>
      <c r="CCI218" s="15"/>
      <c r="CCJ218" s="15"/>
      <c r="CCK218" s="15"/>
      <c r="CCL218" s="15"/>
      <c r="CCM218" s="15"/>
      <c r="CCN218" s="15"/>
      <c r="CCO218" s="15"/>
      <c r="CCP218" s="15"/>
      <c r="CCQ218" s="15"/>
      <c r="CCR218" s="15"/>
      <c r="CCS218" s="15"/>
      <c r="CCT218" s="15"/>
      <c r="CCU218" s="15"/>
      <c r="CCV218" s="15"/>
      <c r="CCW218" s="15"/>
      <c r="CCX218" s="15"/>
      <c r="CCY218" s="15"/>
      <c r="CCZ218" s="15"/>
      <c r="CDA218" s="15"/>
      <c r="CDB218" s="15"/>
      <c r="CDC218" s="15"/>
      <c r="CDD218" s="15"/>
      <c r="CDE218" s="15"/>
      <c r="CDF218" s="15"/>
      <c r="CDG218" s="15"/>
      <c r="CDH218" s="15"/>
      <c r="CDI218" s="15"/>
      <c r="CDJ218" s="15"/>
      <c r="CDK218" s="15"/>
      <c r="CDL218" s="15"/>
      <c r="CDM218" s="15"/>
      <c r="CDN218" s="15"/>
      <c r="CDO218" s="15"/>
      <c r="CDP218" s="15"/>
      <c r="CDQ218" s="15"/>
      <c r="CDR218" s="15"/>
      <c r="CDS218" s="15"/>
      <c r="CDT218" s="15"/>
      <c r="CDU218" s="15"/>
      <c r="CDV218" s="15"/>
      <c r="CDW218" s="15"/>
      <c r="CDX218" s="15"/>
      <c r="CDY218" s="15"/>
      <c r="CDZ218" s="15"/>
      <c r="CEA218" s="15"/>
      <c r="CEB218" s="15"/>
      <c r="CEC218" s="15"/>
      <c r="CED218" s="15"/>
      <c r="CEE218" s="15"/>
      <c r="CEF218" s="15"/>
      <c r="CEG218" s="15"/>
      <c r="CEH218" s="15"/>
      <c r="CEI218" s="15"/>
      <c r="CEJ218" s="15"/>
      <c r="CEK218" s="15"/>
      <c r="CEL218" s="15"/>
      <c r="CEM218" s="15"/>
      <c r="CEN218" s="15"/>
      <c r="CEO218" s="15"/>
      <c r="CEP218" s="15"/>
      <c r="CEQ218" s="15"/>
      <c r="CER218" s="15"/>
      <c r="CES218" s="15"/>
      <c r="CET218" s="15"/>
      <c r="CEU218" s="15"/>
      <c r="CEV218" s="15"/>
      <c r="CEW218" s="15"/>
      <c r="CEX218" s="15"/>
      <c r="CEY218" s="15"/>
      <c r="CEZ218" s="15"/>
      <c r="CFA218" s="15"/>
      <c r="CFB218" s="15"/>
      <c r="CFC218" s="15"/>
      <c r="CFD218" s="15"/>
      <c r="CFE218" s="15"/>
      <c r="CFF218" s="15"/>
      <c r="CFG218" s="15"/>
      <c r="CFH218" s="15"/>
      <c r="CFI218" s="15"/>
      <c r="CFJ218" s="15"/>
      <c r="CFK218" s="15"/>
      <c r="CFL218" s="15"/>
      <c r="CFM218" s="15"/>
      <c r="CFN218" s="15"/>
      <c r="CFO218" s="15"/>
      <c r="CFP218" s="15"/>
      <c r="CFQ218" s="15"/>
      <c r="CFR218" s="15"/>
      <c r="CFS218" s="15"/>
      <c r="CFT218" s="15"/>
      <c r="CFU218" s="15"/>
      <c r="CFV218" s="15"/>
      <c r="CFW218" s="15"/>
      <c r="CFX218" s="15"/>
      <c r="CFY218" s="15"/>
      <c r="CFZ218" s="15"/>
      <c r="CGA218" s="15"/>
      <c r="CGB218" s="15"/>
      <c r="CGC218" s="15"/>
      <c r="CGD218" s="15"/>
      <c r="CGE218" s="15"/>
      <c r="CGF218" s="15"/>
      <c r="CGG218" s="15"/>
      <c r="CGH218" s="15"/>
      <c r="CGI218" s="15"/>
      <c r="CGJ218" s="15"/>
      <c r="CGK218" s="15"/>
      <c r="CGL218" s="15"/>
      <c r="CGM218" s="15"/>
      <c r="CGN218" s="15"/>
      <c r="CGO218" s="15"/>
      <c r="CGP218" s="15"/>
      <c r="CGQ218" s="15"/>
      <c r="CGR218" s="15"/>
      <c r="CGS218" s="15"/>
      <c r="CGT218" s="15"/>
      <c r="CGU218" s="15"/>
      <c r="CGV218" s="15"/>
      <c r="CGW218" s="15"/>
      <c r="CGX218" s="15"/>
      <c r="CGY218" s="15"/>
      <c r="CGZ218" s="15"/>
      <c r="CHA218" s="15"/>
      <c r="CHB218" s="15"/>
      <c r="CHC218" s="15"/>
      <c r="CHD218" s="15"/>
      <c r="CHE218" s="15"/>
      <c r="CHF218" s="15"/>
      <c r="CHG218" s="15"/>
      <c r="CHH218" s="15"/>
      <c r="CHI218" s="15"/>
      <c r="CHJ218" s="15"/>
      <c r="CHK218" s="15"/>
      <c r="CHL218" s="15"/>
      <c r="CHM218" s="15"/>
      <c r="CHN218" s="15"/>
      <c r="CHO218" s="15"/>
      <c r="CHP218" s="15"/>
      <c r="CHQ218" s="15"/>
      <c r="CHR218" s="15"/>
      <c r="CHS218" s="15"/>
      <c r="CHT218" s="15"/>
      <c r="CHU218" s="15"/>
      <c r="CHV218" s="15"/>
      <c r="CHW218" s="15"/>
      <c r="CHX218" s="15"/>
      <c r="CHY218" s="15"/>
      <c r="CHZ218" s="15"/>
      <c r="CIA218" s="15"/>
      <c r="CIB218" s="15"/>
      <c r="CIC218" s="15"/>
      <c r="CID218" s="15"/>
      <c r="CIE218" s="15"/>
      <c r="CIF218" s="15"/>
      <c r="CIG218" s="15"/>
      <c r="CIH218" s="15"/>
      <c r="CII218" s="15"/>
      <c r="CIJ218" s="15"/>
      <c r="CIK218" s="15"/>
      <c r="CIL218" s="15"/>
      <c r="CIM218" s="15"/>
      <c r="CIN218" s="15"/>
      <c r="CIO218" s="15"/>
      <c r="CIP218" s="15"/>
      <c r="CIQ218" s="15"/>
      <c r="CIR218" s="15"/>
      <c r="CIS218" s="15"/>
      <c r="CIT218" s="15"/>
      <c r="CIU218" s="15"/>
      <c r="CIV218" s="15"/>
      <c r="CIW218" s="15"/>
      <c r="CIX218" s="15"/>
      <c r="CIY218" s="15"/>
      <c r="CIZ218" s="15"/>
      <c r="CJA218" s="15"/>
      <c r="CJB218" s="15"/>
      <c r="CJC218" s="15"/>
      <c r="CJD218" s="15"/>
      <c r="CJE218" s="15"/>
      <c r="CJF218" s="15"/>
      <c r="CJG218" s="15"/>
      <c r="CJH218" s="15"/>
      <c r="CJI218" s="15"/>
      <c r="CJJ218" s="15"/>
      <c r="CJK218" s="15"/>
      <c r="CJL218" s="15"/>
      <c r="CJM218" s="15"/>
      <c r="CJN218" s="15"/>
      <c r="CJO218" s="15"/>
      <c r="CJP218" s="15"/>
      <c r="CJQ218" s="15"/>
      <c r="CJR218" s="15"/>
      <c r="CJS218" s="15"/>
      <c r="CJT218" s="15"/>
      <c r="CJU218" s="15"/>
      <c r="CJV218" s="15"/>
      <c r="CJW218" s="15"/>
      <c r="CJX218" s="15"/>
      <c r="CJY218" s="15"/>
      <c r="CJZ218" s="15"/>
      <c r="CKA218" s="15"/>
      <c r="CKB218" s="15"/>
      <c r="CKC218" s="15"/>
      <c r="CKD218" s="15"/>
      <c r="CKE218" s="15"/>
      <c r="CKF218" s="15"/>
      <c r="CKG218" s="15"/>
      <c r="CKH218" s="15"/>
      <c r="CKI218" s="15"/>
      <c r="CKJ218" s="15"/>
      <c r="CKK218" s="15"/>
      <c r="CKL218" s="15"/>
      <c r="CKM218" s="15"/>
      <c r="CKN218" s="15"/>
      <c r="CKO218" s="15"/>
      <c r="CKP218" s="15"/>
      <c r="CKQ218" s="15"/>
      <c r="CKR218" s="15"/>
      <c r="CKS218" s="15"/>
      <c r="CKT218" s="15"/>
      <c r="CKU218" s="15"/>
      <c r="CKV218" s="15"/>
      <c r="CKW218" s="15"/>
      <c r="CKX218" s="15"/>
      <c r="CKY218" s="15"/>
      <c r="CKZ218" s="15"/>
      <c r="CLA218" s="15"/>
      <c r="CLB218" s="15"/>
      <c r="CLC218" s="15"/>
      <c r="CLD218" s="15"/>
      <c r="CLE218" s="15"/>
      <c r="CLF218" s="15"/>
      <c r="CLG218" s="15"/>
      <c r="CLH218" s="15"/>
      <c r="CLI218" s="15"/>
      <c r="CLJ218" s="15"/>
      <c r="CLK218" s="15"/>
      <c r="CLL218" s="15"/>
      <c r="CLM218" s="15"/>
      <c r="CLN218" s="15"/>
      <c r="CLO218" s="15"/>
      <c r="CLP218" s="15"/>
      <c r="CLQ218" s="15"/>
      <c r="CLR218" s="15"/>
      <c r="CLS218" s="15"/>
      <c r="CLT218" s="15"/>
      <c r="CLU218" s="15"/>
      <c r="CLV218" s="15"/>
      <c r="CLW218" s="15"/>
      <c r="CLX218" s="15"/>
      <c r="CLY218" s="15"/>
      <c r="CLZ218" s="15"/>
      <c r="CMA218" s="15"/>
      <c r="CMB218" s="15"/>
      <c r="CMC218" s="15"/>
      <c r="CMD218" s="15"/>
      <c r="CME218" s="15"/>
      <c r="CMF218" s="15"/>
      <c r="CMG218" s="15"/>
      <c r="CMH218" s="15"/>
      <c r="CMI218" s="15"/>
      <c r="CMJ218" s="15"/>
      <c r="CMK218" s="15"/>
      <c r="CML218" s="15"/>
      <c r="CMM218" s="15"/>
      <c r="CMN218" s="15"/>
      <c r="CMO218" s="15"/>
      <c r="CMP218" s="15"/>
      <c r="CMQ218" s="15"/>
      <c r="CMR218" s="15"/>
      <c r="CMS218" s="15"/>
      <c r="CMT218" s="15"/>
      <c r="CMU218" s="15"/>
      <c r="CMV218" s="15"/>
      <c r="CMW218" s="15"/>
      <c r="CMX218" s="15"/>
      <c r="CMY218" s="15"/>
      <c r="CMZ218" s="15"/>
      <c r="CNA218" s="15"/>
      <c r="CNB218" s="15"/>
      <c r="CNC218" s="15"/>
      <c r="CND218" s="15"/>
      <c r="CNE218" s="15"/>
      <c r="CNF218" s="15"/>
      <c r="CNG218" s="15"/>
      <c r="CNH218" s="15"/>
      <c r="CNI218" s="15"/>
      <c r="CNJ218" s="15"/>
      <c r="CNK218" s="15"/>
      <c r="CNL218" s="15"/>
      <c r="CNM218" s="15"/>
      <c r="CNN218" s="15"/>
      <c r="CNO218" s="15"/>
      <c r="CNP218" s="15"/>
      <c r="CNQ218" s="15"/>
      <c r="CNR218" s="15"/>
      <c r="CNS218" s="15"/>
      <c r="CNT218" s="15"/>
      <c r="CNU218" s="15"/>
      <c r="CNV218" s="15"/>
      <c r="CNW218" s="15"/>
      <c r="CNX218" s="15"/>
      <c r="CNY218" s="15"/>
      <c r="CNZ218" s="15"/>
      <c r="COA218" s="15"/>
      <c r="COB218" s="15"/>
      <c r="COC218" s="15"/>
      <c r="COD218" s="15"/>
      <c r="COE218" s="15"/>
      <c r="COF218" s="15"/>
      <c r="COG218" s="15"/>
      <c r="COH218" s="15"/>
      <c r="COI218" s="15"/>
      <c r="COJ218" s="15"/>
      <c r="COK218" s="15"/>
      <c r="COL218" s="15"/>
      <c r="COM218" s="15"/>
      <c r="CON218" s="15"/>
      <c r="COO218" s="15"/>
      <c r="COP218" s="15"/>
      <c r="COQ218" s="15"/>
      <c r="COR218" s="15"/>
      <c r="COS218" s="15"/>
      <c r="COT218" s="15"/>
      <c r="COU218" s="15"/>
      <c r="COV218" s="15"/>
      <c r="COW218" s="15"/>
      <c r="COX218" s="15"/>
      <c r="COY218" s="15"/>
      <c r="COZ218" s="15"/>
      <c r="CPA218" s="15"/>
      <c r="CPB218" s="15"/>
      <c r="CPC218" s="15"/>
      <c r="CPD218" s="15"/>
      <c r="CPE218" s="15"/>
      <c r="CPF218" s="15"/>
      <c r="CPG218" s="15"/>
      <c r="CPH218" s="15"/>
      <c r="CPI218" s="15"/>
      <c r="CPJ218" s="15"/>
      <c r="CPK218" s="15"/>
      <c r="CPL218" s="15"/>
      <c r="CPM218" s="15"/>
      <c r="CPN218" s="15"/>
      <c r="CPO218" s="15"/>
      <c r="CPP218" s="15"/>
      <c r="CPQ218" s="15"/>
      <c r="CPR218" s="15"/>
      <c r="CPS218" s="15"/>
      <c r="CPT218" s="15"/>
      <c r="CPU218" s="15"/>
      <c r="CPV218" s="15"/>
      <c r="CPW218" s="15"/>
      <c r="CPX218" s="15"/>
      <c r="CPY218" s="15"/>
      <c r="CPZ218" s="15"/>
      <c r="CQA218" s="15"/>
      <c r="CQB218" s="15"/>
      <c r="CQC218" s="15"/>
      <c r="CQD218" s="15"/>
      <c r="CQE218" s="15"/>
      <c r="CQF218" s="15"/>
      <c r="CQG218" s="15"/>
      <c r="CQH218" s="15"/>
      <c r="CQI218" s="15"/>
      <c r="CQJ218" s="15"/>
      <c r="CQK218" s="15"/>
      <c r="CQL218" s="15"/>
      <c r="CQM218" s="15"/>
      <c r="CQN218" s="15"/>
      <c r="CQO218" s="15"/>
      <c r="CQP218" s="15"/>
      <c r="CQQ218" s="15"/>
      <c r="CQR218" s="15"/>
      <c r="CQS218" s="15"/>
      <c r="CQT218" s="15"/>
      <c r="CQU218" s="15"/>
      <c r="CQV218" s="15"/>
      <c r="CQW218" s="15"/>
      <c r="CQX218" s="15"/>
      <c r="CQY218" s="15"/>
      <c r="CQZ218" s="15"/>
      <c r="CRA218" s="15"/>
      <c r="CRB218" s="15"/>
      <c r="CRC218" s="15"/>
      <c r="CRD218" s="15"/>
      <c r="CRE218" s="15"/>
      <c r="CRF218" s="15"/>
      <c r="CRG218" s="15"/>
      <c r="CRH218" s="15"/>
      <c r="CRI218" s="15"/>
      <c r="CRJ218" s="15"/>
      <c r="CRK218" s="15"/>
      <c r="CRL218" s="15"/>
      <c r="CRM218" s="15"/>
      <c r="CRN218" s="15"/>
      <c r="CRO218" s="15"/>
      <c r="CRP218" s="15"/>
      <c r="CRQ218" s="15"/>
      <c r="CRR218" s="15"/>
      <c r="CRS218" s="15"/>
      <c r="CRT218" s="15"/>
      <c r="CRU218" s="15"/>
      <c r="CRV218" s="15"/>
      <c r="CRW218" s="15"/>
      <c r="CRX218" s="15"/>
      <c r="CRY218" s="15"/>
      <c r="CRZ218" s="15"/>
      <c r="CSA218" s="15"/>
      <c r="CSB218" s="15"/>
      <c r="CSC218" s="15"/>
      <c r="CSD218" s="15"/>
      <c r="CSE218" s="15"/>
      <c r="CSF218" s="15"/>
      <c r="CSG218" s="15"/>
      <c r="CSH218" s="15"/>
      <c r="CSI218" s="15"/>
      <c r="CSJ218" s="15"/>
      <c r="CSK218" s="15"/>
      <c r="CSL218" s="15"/>
      <c r="CSM218" s="15"/>
      <c r="CSN218" s="15"/>
      <c r="CSO218" s="15"/>
      <c r="CSP218" s="15"/>
      <c r="CSQ218" s="15"/>
      <c r="CSR218" s="15"/>
      <c r="CSS218" s="15"/>
      <c r="CST218" s="15"/>
      <c r="CSU218" s="15"/>
      <c r="CSV218" s="15"/>
      <c r="CSW218" s="15"/>
      <c r="CSX218" s="15"/>
      <c r="CSY218" s="15"/>
      <c r="CSZ218" s="15"/>
      <c r="CTA218" s="15"/>
      <c r="CTB218" s="15"/>
      <c r="CTC218" s="15"/>
      <c r="CTD218" s="15"/>
      <c r="CTE218" s="15"/>
      <c r="CTF218" s="15"/>
      <c r="CTG218" s="15"/>
      <c r="CTH218" s="15"/>
      <c r="CTI218" s="15"/>
      <c r="CTJ218" s="15"/>
      <c r="CTK218" s="15"/>
      <c r="CTL218" s="15"/>
      <c r="CTM218" s="15"/>
      <c r="CTN218" s="15"/>
      <c r="CTO218" s="15"/>
      <c r="CTP218" s="15"/>
      <c r="CTQ218" s="15"/>
      <c r="CTR218" s="15"/>
      <c r="CTS218" s="15"/>
      <c r="CTT218" s="15"/>
      <c r="CTU218" s="15"/>
      <c r="CTV218" s="15"/>
      <c r="CTW218" s="15"/>
      <c r="CTX218" s="15"/>
      <c r="CTY218" s="15"/>
      <c r="CTZ218" s="15"/>
      <c r="CUA218" s="15"/>
      <c r="CUB218" s="15"/>
      <c r="CUC218" s="15"/>
      <c r="CUD218" s="15"/>
      <c r="CUE218" s="15"/>
      <c r="CUF218" s="15"/>
      <c r="CUG218" s="15"/>
      <c r="CUH218" s="15"/>
      <c r="CUI218" s="15"/>
      <c r="CUJ218" s="15"/>
      <c r="CUK218" s="15"/>
      <c r="CUL218" s="15"/>
      <c r="CUM218" s="15"/>
      <c r="CUN218" s="15"/>
      <c r="CUO218" s="15"/>
      <c r="CUP218" s="15"/>
      <c r="CUQ218" s="15"/>
      <c r="CUR218" s="15"/>
      <c r="CUS218" s="15"/>
      <c r="CUT218" s="15"/>
      <c r="CUU218" s="15"/>
      <c r="CUV218" s="15"/>
      <c r="CUW218" s="15"/>
      <c r="CUX218" s="15"/>
      <c r="CUY218" s="15"/>
      <c r="CUZ218" s="15"/>
      <c r="CVA218" s="15"/>
      <c r="CVB218" s="15"/>
      <c r="CVC218" s="15"/>
      <c r="CVD218" s="15"/>
      <c r="CVE218" s="15"/>
      <c r="CVF218" s="15"/>
      <c r="CVG218" s="15"/>
      <c r="CVH218" s="15"/>
      <c r="CVI218" s="15"/>
      <c r="CVJ218" s="15"/>
      <c r="CVK218" s="15"/>
      <c r="CVL218" s="15"/>
      <c r="CVM218" s="15"/>
      <c r="CVN218" s="15"/>
      <c r="CVO218" s="15"/>
      <c r="CVP218" s="15"/>
      <c r="CVQ218" s="15"/>
      <c r="CVR218" s="15"/>
      <c r="CVS218" s="15"/>
      <c r="CVT218" s="15"/>
      <c r="CVU218" s="15"/>
      <c r="CVV218" s="15"/>
      <c r="CVW218" s="15"/>
      <c r="CVX218" s="15"/>
      <c r="CVY218" s="15"/>
      <c r="CVZ218" s="15"/>
      <c r="CWA218" s="15"/>
      <c r="CWB218" s="15"/>
      <c r="CWC218" s="15"/>
      <c r="CWD218" s="15"/>
      <c r="CWE218" s="15"/>
      <c r="CWF218" s="15"/>
      <c r="CWG218" s="15"/>
      <c r="CWH218" s="15"/>
      <c r="CWI218" s="15"/>
      <c r="CWJ218" s="15"/>
      <c r="CWK218" s="15"/>
      <c r="CWL218" s="15"/>
      <c r="CWM218" s="15"/>
      <c r="CWN218" s="15"/>
      <c r="CWO218" s="15"/>
      <c r="CWP218" s="15"/>
      <c r="CWQ218" s="15"/>
      <c r="CWR218" s="15"/>
      <c r="CWS218" s="15"/>
      <c r="CWT218" s="15"/>
      <c r="CWU218" s="15"/>
      <c r="CWV218" s="15"/>
      <c r="CWW218" s="15"/>
      <c r="CWX218" s="15"/>
      <c r="CWY218" s="15"/>
      <c r="CWZ218" s="15"/>
      <c r="CXA218" s="15"/>
      <c r="CXB218" s="15"/>
      <c r="CXC218" s="15"/>
      <c r="CXD218" s="15"/>
      <c r="CXE218" s="15"/>
      <c r="CXF218" s="15"/>
      <c r="CXG218" s="15"/>
      <c r="CXH218" s="15"/>
      <c r="CXI218" s="15"/>
      <c r="CXJ218" s="15"/>
      <c r="CXK218" s="15"/>
      <c r="CXL218" s="15"/>
      <c r="CXM218" s="15"/>
      <c r="CXN218" s="15"/>
      <c r="CXO218" s="15"/>
      <c r="CXP218" s="15"/>
      <c r="CXQ218" s="15"/>
      <c r="CXR218" s="15"/>
      <c r="CXS218" s="15"/>
      <c r="CXT218" s="15"/>
      <c r="CXU218" s="15"/>
      <c r="CXV218" s="15"/>
      <c r="CXW218" s="15"/>
      <c r="CXX218" s="15"/>
      <c r="CXY218" s="15"/>
      <c r="CXZ218" s="15"/>
      <c r="CYA218" s="15"/>
      <c r="CYB218" s="15"/>
      <c r="CYC218" s="15"/>
      <c r="CYD218" s="15"/>
      <c r="CYE218" s="15"/>
      <c r="CYF218" s="15"/>
      <c r="CYG218" s="15"/>
      <c r="CYH218" s="15"/>
      <c r="CYI218" s="15"/>
      <c r="CYJ218" s="15"/>
      <c r="CYK218" s="15"/>
      <c r="CYL218" s="15"/>
      <c r="CYM218" s="15"/>
      <c r="CYN218" s="15"/>
      <c r="CYO218" s="15"/>
      <c r="CYP218" s="15"/>
      <c r="CYQ218" s="15"/>
      <c r="CYR218" s="15"/>
      <c r="CYS218" s="15"/>
      <c r="CYT218" s="15"/>
      <c r="CYU218" s="15"/>
      <c r="CYV218" s="15"/>
      <c r="CYW218" s="15"/>
      <c r="CYX218" s="15"/>
      <c r="CYY218" s="15"/>
      <c r="CYZ218" s="15"/>
      <c r="CZA218" s="15"/>
      <c r="CZB218" s="15"/>
      <c r="CZC218" s="15"/>
      <c r="CZD218" s="15"/>
      <c r="CZE218" s="15"/>
      <c r="CZF218" s="15"/>
      <c r="CZG218" s="15"/>
      <c r="CZH218" s="15"/>
      <c r="CZI218" s="15"/>
      <c r="CZJ218" s="15"/>
      <c r="CZK218" s="15"/>
      <c r="CZL218" s="15"/>
      <c r="CZM218" s="15"/>
      <c r="CZN218" s="15"/>
      <c r="CZO218" s="15"/>
      <c r="CZP218" s="15"/>
      <c r="CZQ218" s="15"/>
      <c r="CZR218" s="15"/>
      <c r="CZS218" s="15"/>
      <c r="CZT218" s="15"/>
      <c r="CZU218" s="15"/>
      <c r="CZV218" s="15"/>
      <c r="CZW218" s="15"/>
      <c r="CZX218" s="15"/>
      <c r="CZY218" s="15"/>
      <c r="CZZ218" s="15"/>
      <c r="DAA218" s="15"/>
      <c r="DAB218" s="15"/>
      <c r="DAC218" s="15"/>
      <c r="DAD218" s="15"/>
      <c r="DAE218" s="15"/>
      <c r="DAF218" s="15"/>
      <c r="DAG218" s="15"/>
      <c r="DAH218" s="15"/>
      <c r="DAI218" s="15"/>
      <c r="DAJ218" s="15"/>
      <c r="DAK218" s="15"/>
      <c r="DAL218" s="15"/>
      <c r="DAM218" s="15"/>
      <c r="DAN218" s="15"/>
      <c r="DAO218" s="15"/>
      <c r="DAP218" s="15"/>
      <c r="DAQ218" s="15"/>
      <c r="DAR218" s="15"/>
      <c r="DAS218" s="15"/>
      <c r="DAT218" s="15"/>
      <c r="DAU218" s="15"/>
      <c r="DAV218" s="15"/>
      <c r="DAW218" s="15"/>
      <c r="DAX218" s="15"/>
      <c r="DAY218" s="15"/>
      <c r="DAZ218" s="15"/>
      <c r="DBA218" s="15"/>
      <c r="DBB218" s="15"/>
      <c r="DBC218" s="15"/>
      <c r="DBD218" s="15"/>
      <c r="DBE218" s="15"/>
      <c r="DBF218" s="15"/>
      <c r="DBG218" s="15"/>
      <c r="DBH218" s="15"/>
      <c r="DBI218" s="15"/>
      <c r="DBJ218" s="15"/>
      <c r="DBK218" s="15"/>
      <c r="DBL218" s="15"/>
      <c r="DBM218" s="15"/>
      <c r="DBN218" s="15"/>
      <c r="DBO218" s="15"/>
      <c r="DBP218" s="15"/>
      <c r="DBQ218" s="15"/>
      <c r="DBR218" s="15"/>
      <c r="DBS218" s="15"/>
      <c r="DBT218" s="15"/>
      <c r="DBU218" s="15"/>
      <c r="DBV218" s="15"/>
      <c r="DBW218" s="15"/>
      <c r="DBX218" s="15"/>
      <c r="DBY218" s="15"/>
      <c r="DBZ218" s="15"/>
      <c r="DCA218" s="15"/>
      <c r="DCB218" s="15"/>
      <c r="DCC218" s="15"/>
      <c r="DCD218" s="15"/>
      <c r="DCE218" s="15"/>
      <c r="DCF218" s="15"/>
      <c r="DCG218" s="15"/>
      <c r="DCH218" s="15"/>
      <c r="DCI218" s="15"/>
      <c r="DCJ218" s="15"/>
      <c r="DCK218" s="15"/>
      <c r="DCL218" s="15"/>
      <c r="DCM218" s="15"/>
      <c r="DCN218" s="15"/>
      <c r="DCO218" s="15"/>
      <c r="DCP218" s="15"/>
      <c r="DCQ218" s="15"/>
      <c r="DCR218" s="15"/>
      <c r="DCS218" s="15"/>
      <c r="DCT218" s="15"/>
      <c r="DCU218" s="15"/>
      <c r="DCV218" s="15"/>
      <c r="DCW218" s="15"/>
      <c r="DCX218" s="15"/>
      <c r="DCY218" s="15"/>
      <c r="DCZ218" s="15"/>
      <c r="DDA218" s="15"/>
      <c r="DDB218" s="15"/>
      <c r="DDC218" s="15"/>
      <c r="DDD218" s="15"/>
      <c r="DDE218" s="15"/>
      <c r="DDF218" s="15"/>
      <c r="DDG218" s="15"/>
      <c r="DDH218" s="15"/>
      <c r="DDI218" s="15"/>
      <c r="DDJ218" s="15"/>
      <c r="DDK218" s="15"/>
      <c r="DDL218" s="15"/>
      <c r="DDM218" s="15"/>
      <c r="DDN218" s="15"/>
      <c r="DDO218" s="15"/>
      <c r="DDP218" s="15"/>
      <c r="DDQ218" s="15"/>
      <c r="DDR218" s="15"/>
      <c r="DDS218" s="15"/>
      <c r="DDT218" s="15"/>
      <c r="DDU218" s="15"/>
      <c r="DDV218" s="15"/>
      <c r="DDW218" s="15"/>
      <c r="DDX218" s="15"/>
      <c r="DDY218" s="15"/>
      <c r="DDZ218" s="15"/>
      <c r="DEA218" s="15"/>
      <c r="DEB218" s="15"/>
      <c r="DEC218" s="15"/>
      <c r="DED218" s="15"/>
      <c r="DEE218" s="15"/>
      <c r="DEF218" s="15"/>
      <c r="DEG218" s="15"/>
      <c r="DEH218" s="15"/>
      <c r="DEI218" s="15"/>
      <c r="DEJ218" s="15"/>
      <c r="DEK218" s="15"/>
      <c r="DEL218" s="15"/>
      <c r="DEM218" s="15"/>
      <c r="DEN218" s="15"/>
      <c r="DEO218" s="15"/>
      <c r="DEP218" s="15"/>
      <c r="DEQ218" s="15"/>
      <c r="DER218" s="15"/>
      <c r="DES218" s="15"/>
      <c r="DET218" s="15"/>
      <c r="DEU218" s="15"/>
      <c r="DEV218" s="15"/>
      <c r="DEW218" s="15"/>
      <c r="DEX218" s="15"/>
      <c r="DEY218" s="15"/>
      <c r="DEZ218" s="15"/>
      <c r="DFA218" s="15"/>
      <c r="DFB218" s="15"/>
      <c r="DFC218" s="15"/>
      <c r="DFD218" s="15"/>
      <c r="DFE218" s="15"/>
      <c r="DFF218" s="15"/>
      <c r="DFG218" s="15"/>
      <c r="DFH218" s="15"/>
      <c r="DFI218" s="15"/>
      <c r="DFJ218" s="15"/>
      <c r="DFK218" s="15"/>
      <c r="DFL218" s="15"/>
      <c r="DFM218" s="15"/>
      <c r="DFN218" s="15"/>
      <c r="DFO218" s="15"/>
      <c r="DFP218" s="15"/>
      <c r="DFQ218" s="15"/>
      <c r="DFR218" s="15"/>
      <c r="DFS218" s="15"/>
      <c r="DFT218" s="15"/>
      <c r="DFU218" s="15"/>
      <c r="DFV218" s="15"/>
      <c r="DFW218" s="15"/>
      <c r="DFX218" s="15"/>
      <c r="DFY218" s="15"/>
      <c r="DFZ218" s="15"/>
      <c r="DGA218" s="15"/>
      <c r="DGB218" s="15"/>
      <c r="DGC218" s="15"/>
      <c r="DGD218" s="15"/>
      <c r="DGE218" s="15"/>
      <c r="DGF218" s="15"/>
      <c r="DGG218" s="15"/>
      <c r="DGH218" s="15"/>
      <c r="DGI218" s="15"/>
      <c r="DGJ218" s="15"/>
      <c r="DGK218" s="15"/>
      <c r="DGL218" s="15"/>
      <c r="DGM218" s="15"/>
      <c r="DGN218" s="15"/>
      <c r="DGO218" s="15"/>
      <c r="DGP218" s="15"/>
      <c r="DGQ218" s="15"/>
      <c r="DGR218" s="15"/>
      <c r="DGS218" s="15"/>
      <c r="DGT218" s="15"/>
      <c r="DGU218" s="15"/>
      <c r="DGV218" s="15"/>
      <c r="DGW218" s="15"/>
      <c r="DGX218" s="15"/>
      <c r="DGY218" s="15"/>
      <c r="DGZ218" s="15"/>
      <c r="DHA218" s="15"/>
      <c r="DHB218" s="15"/>
      <c r="DHC218" s="15"/>
      <c r="DHD218" s="15"/>
      <c r="DHE218" s="15"/>
      <c r="DHF218" s="15"/>
      <c r="DHG218" s="15"/>
      <c r="DHH218" s="15"/>
      <c r="DHI218" s="15"/>
      <c r="DHJ218" s="15"/>
      <c r="DHK218" s="15"/>
      <c r="DHL218" s="15"/>
      <c r="DHM218" s="15"/>
      <c r="DHN218" s="15"/>
      <c r="DHO218" s="15"/>
      <c r="DHP218" s="15"/>
      <c r="DHQ218" s="15"/>
      <c r="DHR218" s="15"/>
      <c r="DHS218" s="15"/>
      <c r="DHT218" s="15"/>
      <c r="DHU218" s="15"/>
      <c r="DHV218" s="15"/>
      <c r="DHW218" s="15"/>
      <c r="DHX218" s="15"/>
      <c r="DHY218" s="15"/>
      <c r="DHZ218" s="15"/>
      <c r="DIA218" s="15"/>
      <c r="DIB218" s="15"/>
      <c r="DIC218" s="15"/>
      <c r="DID218" s="15"/>
      <c r="DIE218" s="15"/>
      <c r="DIF218" s="15"/>
      <c r="DIG218" s="15"/>
      <c r="DIH218" s="15"/>
      <c r="DII218" s="15"/>
      <c r="DIJ218" s="15"/>
      <c r="DIK218" s="15"/>
      <c r="DIL218" s="15"/>
      <c r="DIM218" s="15"/>
      <c r="DIN218" s="15"/>
      <c r="DIO218" s="15"/>
      <c r="DIP218" s="15"/>
      <c r="DIQ218" s="15"/>
      <c r="DIR218" s="15"/>
      <c r="DIS218" s="15"/>
      <c r="DIT218" s="15"/>
      <c r="DIU218" s="15"/>
      <c r="DIV218" s="15"/>
      <c r="DIW218" s="15"/>
      <c r="DIX218" s="15"/>
      <c r="DIY218" s="15"/>
      <c r="DIZ218" s="15"/>
      <c r="DJA218" s="15"/>
      <c r="DJB218" s="15"/>
      <c r="DJC218" s="15"/>
      <c r="DJD218" s="15"/>
      <c r="DJE218" s="15"/>
      <c r="DJF218" s="15"/>
      <c r="DJG218" s="15"/>
      <c r="DJH218" s="15"/>
      <c r="DJI218" s="15"/>
      <c r="DJJ218" s="15"/>
      <c r="DJK218" s="15"/>
      <c r="DJL218" s="15"/>
      <c r="DJM218" s="15"/>
      <c r="DJN218" s="15"/>
      <c r="DJO218" s="15"/>
      <c r="DJP218" s="15"/>
      <c r="DJQ218" s="15"/>
      <c r="DJR218" s="15"/>
      <c r="DJS218" s="15"/>
      <c r="DJT218" s="15"/>
      <c r="DJU218" s="15"/>
      <c r="DJV218" s="15"/>
      <c r="DJW218" s="15"/>
      <c r="DJX218" s="15"/>
      <c r="DJY218" s="15"/>
      <c r="DJZ218" s="15"/>
      <c r="DKA218" s="15"/>
      <c r="DKB218" s="15"/>
      <c r="DKC218" s="15"/>
      <c r="DKD218" s="15"/>
      <c r="DKE218" s="15"/>
      <c r="DKF218" s="15"/>
      <c r="DKG218" s="15"/>
      <c r="DKH218" s="15"/>
      <c r="DKI218" s="15"/>
      <c r="DKJ218" s="15"/>
      <c r="DKK218" s="15"/>
      <c r="DKL218" s="15"/>
      <c r="DKM218" s="15"/>
      <c r="DKN218" s="15"/>
      <c r="DKO218" s="15"/>
      <c r="DKP218" s="15"/>
      <c r="DKQ218" s="15"/>
      <c r="DKR218" s="15"/>
      <c r="DKS218" s="15"/>
      <c r="DKT218" s="15"/>
      <c r="DKU218" s="15"/>
      <c r="DKV218" s="15"/>
      <c r="DKW218" s="15"/>
      <c r="DKX218" s="15"/>
      <c r="DKY218" s="15"/>
      <c r="DKZ218" s="15"/>
      <c r="DLA218" s="15"/>
      <c r="DLB218" s="15"/>
      <c r="DLC218" s="15"/>
      <c r="DLD218" s="15"/>
      <c r="DLE218" s="15"/>
      <c r="DLF218" s="15"/>
      <c r="DLG218" s="15"/>
      <c r="DLH218" s="15"/>
      <c r="DLI218" s="15"/>
      <c r="DLJ218" s="15"/>
      <c r="DLK218" s="15"/>
      <c r="DLL218" s="15"/>
      <c r="DLM218" s="15"/>
      <c r="DLN218" s="15"/>
      <c r="DLO218" s="15"/>
      <c r="DLP218" s="15"/>
      <c r="DLQ218" s="15"/>
      <c r="DLR218" s="15"/>
      <c r="DLS218" s="15"/>
      <c r="DLT218" s="15"/>
      <c r="DLU218" s="15"/>
      <c r="DLV218" s="15"/>
      <c r="DLW218" s="15"/>
      <c r="DLX218" s="15"/>
      <c r="DLY218" s="15"/>
      <c r="DLZ218" s="15"/>
      <c r="DMA218" s="15"/>
      <c r="DMB218" s="15"/>
      <c r="DMC218" s="15"/>
      <c r="DMD218" s="15"/>
      <c r="DME218" s="15"/>
      <c r="DMF218" s="15"/>
      <c r="DMG218" s="15"/>
      <c r="DMH218" s="15"/>
      <c r="DMI218" s="15"/>
      <c r="DMJ218" s="15"/>
      <c r="DMK218" s="15"/>
      <c r="DML218" s="15"/>
      <c r="DMM218" s="15"/>
      <c r="DMN218" s="15"/>
      <c r="DMO218" s="15"/>
      <c r="DMP218" s="15"/>
      <c r="DMQ218" s="15"/>
      <c r="DMR218" s="15"/>
      <c r="DMS218" s="15"/>
      <c r="DMT218" s="15"/>
      <c r="DMU218" s="15"/>
      <c r="DMV218" s="15"/>
      <c r="DMW218" s="15"/>
      <c r="DMX218" s="15"/>
      <c r="DMY218" s="15"/>
      <c r="DMZ218" s="15"/>
      <c r="DNA218" s="15"/>
      <c r="DNB218" s="15"/>
      <c r="DNC218" s="15"/>
      <c r="DND218" s="15"/>
      <c r="DNE218" s="15"/>
      <c r="DNF218" s="15"/>
      <c r="DNG218" s="15"/>
      <c r="DNH218" s="15"/>
      <c r="DNI218" s="15"/>
      <c r="DNJ218" s="15"/>
      <c r="DNK218" s="15"/>
      <c r="DNL218" s="15"/>
      <c r="DNM218" s="15"/>
      <c r="DNN218" s="15"/>
      <c r="DNO218" s="15"/>
      <c r="DNP218" s="15"/>
      <c r="DNQ218" s="15"/>
      <c r="DNR218" s="15"/>
      <c r="DNS218" s="15"/>
      <c r="DNT218" s="15"/>
      <c r="DNU218" s="15"/>
      <c r="DNV218" s="15"/>
      <c r="DNW218" s="15"/>
      <c r="DNX218" s="15"/>
      <c r="DNY218" s="15"/>
      <c r="DNZ218" s="15"/>
      <c r="DOA218" s="15"/>
      <c r="DOB218" s="15"/>
      <c r="DOC218" s="15"/>
      <c r="DOD218" s="15"/>
      <c r="DOE218" s="15"/>
      <c r="DOF218" s="15"/>
      <c r="DOG218" s="15"/>
      <c r="DOH218" s="15"/>
      <c r="DOI218" s="15"/>
      <c r="DOJ218" s="15"/>
      <c r="DOK218" s="15"/>
      <c r="DOL218" s="15"/>
      <c r="DOM218" s="15"/>
      <c r="DON218" s="15"/>
      <c r="DOO218" s="15"/>
      <c r="DOP218" s="15"/>
      <c r="DOQ218" s="15"/>
      <c r="DOR218" s="15"/>
      <c r="DOS218" s="15"/>
      <c r="DOT218" s="15"/>
      <c r="DOU218" s="15"/>
      <c r="DOV218" s="15"/>
      <c r="DOW218" s="15"/>
      <c r="DOX218" s="15"/>
      <c r="DOY218" s="15"/>
      <c r="DOZ218" s="15"/>
      <c r="DPA218" s="15"/>
      <c r="DPB218" s="15"/>
      <c r="DPC218" s="15"/>
      <c r="DPD218" s="15"/>
      <c r="DPE218" s="15"/>
      <c r="DPF218" s="15"/>
      <c r="DPG218" s="15"/>
      <c r="DPH218" s="15"/>
      <c r="DPI218" s="15"/>
      <c r="DPJ218" s="15"/>
      <c r="DPK218" s="15"/>
      <c r="DPL218" s="15"/>
      <c r="DPM218" s="15"/>
      <c r="DPN218" s="15"/>
      <c r="DPO218" s="15"/>
      <c r="DPP218" s="15"/>
      <c r="DPQ218" s="15"/>
      <c r="DPR218" s="15"/>
      <c r="DPS218" s="15"/>
      <c r="DPT218" s="15"/>
      <c r="DPU218" s="15"/>
      <c r="DPV218" s="15"/>
      <c r="DPW218" s="15"/>
      <c r="DPX218" s="15"/>
      <c r="DPY218" s="15"/>
      <c r="DPZ218" s="15"/>
      <c r="DQA218" s="15"/>
      <c r="DQB218" s="15"/>
      <c r="DQC218" s="15"/>
      <c r="DQD218" s="15"/>
      <c r="DQE218" s="15"/>
      <c r="DQF218" s="15"/>
      <c r="DQG218" s="15"/>
      <c r="DQH218" s="15"/>
      <c r="DQI218" s="15"/>
      <c r="DQJ218" s="15"/>
      <c r="DQK218" s="15"/>
      <c r="DQL218" s="15"/>
      <c r="DQM218" s="15"/>
      <c r="DQN218" s="15"/>
      <c r="DQO218" s="15"/>
      <c r="DQP218" s="15"/>
      <c r="DQQ218" s="15"/>
      <c r="DQR218" s="15"/>
      <c r="DQS218" s="15"/>
      <c r="DQT218" s="15"/>
      <c r="DQU218" s="15"/>
      <c r="DQV218" s="15"/>
      <c r="DQW218" s="15"/>
      <c r="DQX218" s="15"/>
      <c r="DQY218" s="15"/>
      <c r="DQZ218" s="15"/>
      <c r="DRA218" s="15"/>
      <c r="DRB218" s="15"/>
      <c r="DRC218" s="15"/>
      <c r="DRD218" s="15"/>
      <c r="DRE218" s="15"/>
      <c r="DRF218" s="15"/>
      <c r="DRG218" s="15"/>
      <c r="DRH218" s="15"/>
      <c r="DRI218" s="15"/>
      <c r="DRJ218" s="15"/>
      <c r="DRK218" s="15"/>
      <c r="DRL218" s="15"/>
      <c r="DRM218" s="15"/>
      <c r="DRN218" s="15"/>
      <c r="DRO218" s="15"/>
      <c r="DRP218" s="15"/>
      <c r="DRQ218" s="15"/>
      <c r="DRR218" s="15"/>
      <c r="DRS218" s="15"/>
      <c r="DRT218" s="15"/>
      <c r="DRU218" s="15"/>
      <c r="DRV218" s="15"/>
      <c r="DRW218" s="15"/>
      <c r="DRX218" s="15"/>
      <c r="DRY218" s="15"/>
      <c r="DRZ218" s="15"/>
      <c r="DSA218" s="15"/>
      <c r="DSB218" s="15"/>
      <c r="DSC218" s="15"/>
      <c r="DSD218" s="15"/>
      <c r="DSE218" s="15"/>
      <c r="DSF218" s="15"/>
      <c r="DSG218" s="15"/>
      <c r="DSH218" s="15"/>
      <c r="DSI218" s="15"/>
      <c r="DSJ218" s="15"/>
      <c r="DSK218" s="15"/>
      <c r="DSL218" s="15"/>
      <c r="DSM218" s="15"/>
      <c r="DSN218" s="15"/>
      <c r="DSO218" s="15"/>
      <c r="DSP218" s="15"/>
      <c r="DSQ218" s="15"/>
      <c r="DSR218" s="15"/>
      <c r="DSS218" s="15"/>
      <c r="DST218" s="15"/>
      <c r="DSU218" s="15"/>
      <c r="DSV218" s="15"/>
      <c r="DSW218" s="15"/>
      <c r="DSX218" s="15"/>
      <c r="DSY218" s="15"/>
      <c r="DSZ218" s="15"/>
      <c r="DTA218" s="15"/>
      <c r="DTB218" s="15"/>
      <c r="DTC218" s="15"/>
      <c r="DTD218" s="15"/>
      <c r="DTE218" s="15"/>
      <c r="DTF218" s="15"/>
      <c r="DTG218" s="15"/>
      <c r="DTH218" s="15"/>
      <c r="DTI218" s="15"/>
      <c r="DTJ218" s="15"/>
      <c r="DTK218" s="15"/>
      <c r="DTL218" s="15"/>
      <c r="DTM218" s="15"/>
      <c r="DTN218" s="15"/>
      <c r="DTO218" s="15"/>
      <c r="DTP218" s="15"/>
      <c r="DTQ218" s="15"/>
      <c r="DTR218" s="15"/>
      <c r="DTS218" s="15"/>
      <c r="DTT218" s="15"/>
      <c r="DTU218" s="15"/>
      <c r="DTV218" s="15"/>
      <c r="DTW218" s="15"/>
      <c r="DTX218" s="15"/>
      <c r="DTY218" s="15"/>
      <c r="DTZ218" s="15"/>
      <c r="DUA218" s="15"/>
      <c r="DUB218" s="15"/>
      <c r="DUC218" s="15"/>
      <c r="DUD218" s="15"/>
      <c r="DUE218" s="15"/>
      <c r="DUF218" s="15"/>
      <c r="DUG218" s="15"/>
      <c r="DUH218" s="15"/>
      <c r="DUI218" s="15"/>
      <c r="DUJ218" s="15"/>
      <c r="DUK218" s="15"/>
      <c r="DUL218" s="15"/>
      <c r="DUM218" s="15"/>
      <c r="DUN218" s="15"/>
      <c r="DUO218" s="15"/>
      <c r="DUP218" s="15"/>
      <c r="DUQ218" s="15"/>
      <c r="DUR218" s="15"/>
      <c r="DUS218" s="15"/>
      <c r="DUT218" s="15"/>
      <c r="DUU218" s="15"/>
      <c r="DUV218" s="15"/>
      <c r="DUW218" s="15"/>
      <c r="DUX218" s="15"/>
      <c r="DUY218" s="15"/>
      <c r="DUZ218" s="15"/>
      <c r="DVA218" s="15"/>
      <c r="DVB218" s="15"/>
      <c r="DVC218" s="15"/>
      <c r="DVD218" s="15"/>
      <c r="DVE218" s="15"/>
      <c r="DVF218" s="15"/>
      <c r="DVG218" s="15"/>
      <c r="DVH218" s="15"/>
      <c r="DVI218" s="15"/>
      <c r="DVJ218" s="15"/>
      <c r="DVK218" s="15"/>
      <c r="DVL218" s="15"/>
      <c r="DVM218" s="15"/>
      <c r="DVN218" s="15"/>
      <c r="DVO218" s="15"/>
      <c r="DVP218" s="15"/>
      <c r="DVQ218" s="15"/>
      <c r="DVR218" s="15"/>
      <c r="DVS218" s="15"/>
      <c r="DVT218" s="15"/>
      <c r="DVU218" s="15"/>
      <c r="DVV218" s="15"/>
      <c r="DVW218" s="15"/>
      <c r="DVX218" s="15"/>
      <c r="DVY218" s="15"/>
      <c r="DVZ218" s="15"/>
      <c r="DWA218" s="15"/>
      <c r="DWB218" s="15"/>
      <c r="DWC218" s="15"/>
      <c r="DWD218" s="15"/>
      <c r="DWE218" s="15"/>
      <c r="DWF218" s="15"/>
      <c r="DWG218" s="15"/>
      <c r="DWH218" s="15"/>
      <c r="DWI218" s="15"/>
      <c r="DWJ218" s="15"/>
      <c r="DWK218" s="15"/>
      <c r="DWL218" s="15"/>
      <c r="DWM218" s="15"/>
      <c r="DWN218" s="15"/>
      <c r="DWO218" s="15"/>
      <c r="DWP218" s="15"/>
      <c r="DWQ218" s="15"/>
      <c r="DWR218" s="15"/>
      <c r="DWS218" s="15"/>
      <c r="DWT218" s="15"/>
      <c r="DWU218" s="15"/>
      <c r="DWV218" s="15"/>
      <c r="DWW218" s="15"/>
      <c r="DWX218" s="15"/>
      <c r="DWY218" s="15"/>
      <c r="DWZ218" s="15"/>
      <c r="DXA218" s="15"/>
      <c r="DXB218" s="15"/>
      <c r="DXC218" s="15"/>
      <c r="DXD218" s="15"/>
      <c r="DXE218" s="15"/>
      <c r="DXF218" s="15"/>
      <c r="DXG218" s="15"/>
      <c r="DXH218" s="15"/>
      <c r="DXI218" s="15"/>
      <c r="DXJ218" s="15"/>
      <c r="DXK218" s="15"/>
      <c r="DXL218" s="15"/>
      <c r="DXM218" s="15"/>
      <c r="DXN218" s="15"/>
      <c r="DXO218" s="15"/>
      <c r="DXP218" s="15"/>
      <c r="DXQ218" s="15"/>
      <c r="DXR218" s="15"/>
      <c r="DXS218" s="15"/>
      <c r="DXT218" s="15"/>
      <c r="DXU218" s="15"/>
      <c r="DXV218" s="15"/>
      <c r="DXW218" s="15"/>
      <c r="DXX218" s="15"/>
      <c r="DXY218" s="15"/>
      <c r="DXZ218" s="15"/>
      <c r="DYA218" s="15"/>
      <c r="DYB218" s="15"/>
      <c r="DYC218" s="15"/>
      <c r="DYD218" s="15"/>
      <c r="DYE218" s="15"/>
      <c r="DYF218" s="15"/>
      <c r="DYG218" s="15"/>
      <c r="DYH218" s="15"/>
      <c r="DYI218" s="15"/>
      <c r="DYJ218" s="15"/>
      <c r="DYK218" s="15"/>
      <c r="DYL218" s="15"/>
      <c r="DYM218" s="15"/>
      <c r="DYN218" s="15"/>
      <c r="DYO218" s="15"/>
      <c r="DYP218" s="15"/>
      <c r="DYQ218" s="15"/>
      <c r="DYR218" s="15"/>
      <c r="DYS218" s="15"/>
      <c r="DYT218" s="15"/>
      <c r="DYU218" s="15"/>
      <c r="DYV218" s="15"/>
      <c r="DYW218" s="15"/>
      <c r="DYX218" s="15"/>
      <c r="DYY218" s="15"/>
      <c r="DYZ218" s="15"/>
      <c r="DZA218" s="15"/>
      <c r="DZB218" s="15"/>
      <c r="DZC218" s="15"/>
      <c r="DZD218" s="15"/>
      <c r="DZE218" s="15"/>
      <c r="DZF218" s="15"/>
      <c r="DZG218" s="15"/>
      <c r="DZH218" s="15"/>
      <c r="DZI218" s="15"/>
      <c r="DZJ218" s="15"/>
      <c r="DZK218" s="15"/>
      <c r="DZL218" s="15"/>
      <c r="DZM218" s="15"/>
      <c r="DZN218" s="15"/>
      <c r="DZO218" s="15"/>
      <c r="DZP218" s="15"/>
      <c r="DZQ218" s="15"/>
      <c r="DZR218" s="15"/>
      <c r="DZS218" s="15"/>
      <c r="DZT218" s="15"/>
      <c r="DZU218" s="15"/>
      <c r="DZV218" s="15"/>
      <c r="DZW218" s="15"/>
      <c r="DZX218" s="15"/>
      <c r="DZY218" s="15"/>
      <c r="DZZ218" s="15"/>
      <c r="EAA218" s="15"/>
      <c r="EAB218" s="15"/>
      <c r="EAC218" s="15"/>
      <c r="EAD218" s="15"/>
      <c r="EAE218" s="15"/>
      <c r="EAF218" s="15"/>
      <c r="EAG218" s="15"/>
      <c r="EAH218" s="15"/>
      <c r="EAI218" s="15"/>
      <c r="EAJ218" s="15"/>
      <c r="EAK218" s="15"/>
      <c r="EAL218" s="15"/>
      <c r="EAM218" s="15"/>
      <c r="EAN218" s="15"/>
      <c r="EAO218" s="15"/>
      <c r="EAP218" s="15"/>
      <c r="EAQ218" s="15"/>
      <c r="EAR218" s="15"/>
      <c r="EAS218" s="15"/>
      <c r="EAT218" s="15"/>
      <c r="EAU218" s="15"/>
      <c r="EAV218" s="15"/>
      <c r="EAW218" s="15"/>
      <c r="EAX218" s="15"/>
      <c r="EAY218" s="15"/>
      <c r="EAZ218" s="15"/>
      <c r="EBA218" s="15"/>
      <c r="EBB218" s="15"/>
      <c r="EBC218" s="15"/>
      <c r="EBD218" s="15"/>
      <c r="EBE218" s="15"/>
      <c r="EBF218" s="15"/>
      <c r="EBG218" s="15"/>
      <c r="EBH218" s="15"/>
      <c r="EBI218" s="15"/>
      <c r="EBJ218" s="15"/>
      <c r="EBK218" s="15"/>
      <c r="EBL218" s="15"/>
      <c r="EBM218" s="15"/>
      <c r="EBN218" s="15"/>
      <c r="EBO218" s="15"/>
      <c r="EBP218" s="15"/>
      <c r="EBQ218" s="15"/>
      <c r="EBR218" s="15"/>
      <c r="EBS218" s="15"/>
      <c r="EBT218" s="15"/>
      <c r="EBU218" s="15"/>
      <c r="EBV218" s="15"/>
      <c r="EBW218" s="15"/>
      <c r="EBX218" s="15"/>
      <c r="EBY218" s="15"/>
      <c r="EBZ218" s="15"/>
      <c r="ECA218" s="15"/>
      <c r="ECB218" s="15"/>
      <c r="ECC218" s="15"/>
      <c r="ECD218" s="15"/>
      <c r="ECE218" s="15"/>
      <c r="ECF218" s="15"/>
      <c r="ECG218" s="15"/>
      <c r="ECH218" s="15"/>
      <c r="ECI218" s="15"/>
      <c r="ECJ218" s="15"/>
      <c r="ECK218" s="15"/>
      <c r="ECL218" s="15"/>
      <c r="ECM218" s="15"/>
      <c r="ECN218" s="15"/>
      <c r="ECO218" s="15"/>
      <c r="ECP218" s="15"/>
      <c r="ECQ218" s="15"/>
      <c r="ECR218" s="15"/>
      <c r="ECS218" s="15"/>
      <c r="ECT218" s="15"/>
      <c r="ECU218" s="15"/>
      <c r="ECV218" s="15"/>
      <c r="ECW218" s="15"/>
      <c r="ECX218" s="15"/>
      <c r="ECY218" s="15"/>
      <c r="ECZ218" s="15"/>
      <c r="EDA218" s="15"/>
      <c r="EDB218" s="15"/>
      <c r="EDC218" s="15"/>
      <c r="EDD218" s="15"/>
      <c r="EDE218" s="15"/>
      <c r="EDF218" s="15"/>
      <c r="EDG218" s="15"/>
      <c r="EDH218" s="15"/>
      <c r="EDI218" s="15"/>
      <c r="EDJ218" s="15"/>
      <c r="EDK218" s="15"/>
      <c r="EDL218" s="15"/>
      <c r="EDM218" s="15"/>
      <c r="EDN218" s="15"/>
      <c r="EDO218" s="15"/>
      <c r="EDP218" s="15"/>
      <c r="EDQ218" s="15"/>
      <c r="EDR218" s="15"/>
      <c r="EDS218" s="15"/>
      <c r="EDT218" s="15"/>
      <c r="EDU218" s="15"/>
      <c r="EDV218" s="15"/>
      <c r="EDW218" s="15"/>
      <c r="EDX218" s="15"/>
      <c r="EDY218" s="15"/>
      <c r="EDZ218" s="15"/>
      <c r="EEA218" s="15"/>
      <c r="EEB218" s="15"/>
      <c r="EEC218" s="15"/>
      <c r="EED218" s="15"/>
      <c r="EEE218" s="15"/>
      <c r="EEF218" s="15"/>
      <c r="EEG218" s="15"/>
      <c r="EEH218" s="15"/>
      <c r="EEI218" s="15"/>
      <c r="EEJ218" s="15"/>
      <c r="EEK218" s="15"/>
      <c r="EEL218" s="15"/>
      <c r="EEM218" s="15"/>
      <c r="EEN218" s="15"/>
      <c r="EEO218" s="15"/>
      <c r="EEP218" s="15"/>
      <c r="EEQ218" s="15"/>
      <c r="EER218" s="15"/>
      <c r="EES218" s="15"/>
      <c r="EET218" s="15"/>
      <c r="EEU218" s="15"/>
      <c r="EEV218" s="15"/>
      <c r="EEW218" s="15"/>
      <c r="EEX218" s="15"/>
      <c r="EEY218" s="15"/>
      <c r="EEZ218" s="15"/>
      <c r="EFA218" s="15"/>
      <c r="EFB218" s="15"/>
      <c r="EFC218" s="15"/>
      <c r="EFD218" s="15"/>
      <c r="EFE218" s="15"/>
      <c r="EFF218" s="15"/>
      <c r="EFG218" s="15"/>
      <c r="EFH218" s="15"/>
      <c r="EFI218" s="15"/>
      <c r="EFJ218" s="15"/>
      <c r="EFK218" s="15"/>
      <c r="EFL218" s="15"/>
      <c r="EFM218" s="15"/>
      <c r="EFN218" s="15"/>
      <c r="EFO218" s="15"/>
      <c r="EFP218" s="15"/>
      <c r="EFQ218" s="15"/>
      <c r="EFR218" s="15"/>
      <c r="EFS218" s="15"/>
      <c r="EFT218" s="15"/>
      <c r="EFU218" s="15"/>
      <c r="EFV218" s="15"/>
      <c r="EFW218" s="15"/>
      <c r="EFX218" s="15"/>
      <c r="EFY218" s="15"/>
      <c r="EFZ218" s="15"/>
      <c r="EGA218" s="15"/>
      <c r="EGB218" s="15"/>
      <c r="EGC218" s="15"/>
      <c r="EGD218" s="15"/>
      <c r="EGE218" s="15"/>
      <c r="EGF218" s="15"/>
      <c r="EGG218" s="15"/>
      <c r="EGH218" s="15"/>
      <c r="EGI218" s="15"/>
      <c r="EGJ218" s="15"/>
      <c r="EGK218" s="15"/>
      <c r="EGL218" s="15"/>
      <c r="EGM218" s="15"/>
      <c r="EGN218" s="15"/>
      <c r="EGO218" s="15"/>
      <c r="EGP218" s="15"/>
      <c r="EGQ218" s="15"/>
      <c r="EGR218" s="15"/>
      <c r="EGS218" s="15"/>
      <c r="EGT218" s="15"/>
      <c r="EGU218" s="15"/>
      <c r="EGV218" s="15"/>
      <c r="EGW218" s="15"/>
      <c r="EGX218" s="15"/>
      <c r="EGY218" s="15"/>
      <c r="EGZ218" s="15"/>
      <c r="EHA218" s="15"/>
      <c r="EHB218" s="15"/>
      <c r="EHC218" s="15"/>
      <c r="EHD218" s="15"/>
      <c r="EHE218" s="15"/>
      <c r="EHF218" s="15"/>
      <c r="EHG218" s="15"/>
      <c r="EHH218" s="15"/>
      <c r="EHI218" s="15"/>
      <c r="EHJ218" s="15"/>
      <c r="EHK218" s="15"/>
      <c r="EHL218" s="15"/>
      <c r="EHM218" s="15"/>
      <c r="EHN218" s="15"/>
      <c r="EHO218" s="15"/>
      <c r="EHP218" s="15"/>
      <c r="EHQ218" s="15"/>
      <c r="EHR218" s="15"/>
      <c r="EHS218" s="15"/>
      <c r="EHT218" s="15"/>
      <c r="EHU218" s="15"/>
      <c r="EHV218" s="15"/>
      <c r="EHW218" s="15"/>
      <c r="EHX218" s="15"/>
      <c r="EHY218" s="15"/>
      <c r="EHZ218" s="15"/>
      <c r="EIA218" s="15"/>
      <c r="EIB218" s="15"/>
      <c r="EIC218" s="15"/>
      <c r="EID218" s="15"/>
      <c r="EIE218" s="15"/>
      <c r="EIF218" s="15"/>
      <c r="EIG218" s="15"/>
      <c r="EIH218" s="15"/>
      <c r="EII218" s="15"/>
      <c r="EIJ218" s="15"/>
      <c r="EIK218" s="15"/>
      <c r="EIL218" s="15"/>
      <c r="EIM218" s="15"/>
      <c r="EIN218" s="15"/>
      <c r="EIO218" s="15"/>
      <c r="EIP218" s="15"/>
      <c r="EIQ218" s="15"/>
      <c r="EIR218" s="15"/>
      <c r="EIS218" s="15"/>
      <c r="EIT218" s="15"/>
      <c r="EIU218" s="15"/>
      <c r="EIV218" s="15"/>
      <c r="EIW218" s="15"/>
      <c r="EIX218" s="15"/>
      <c r="EIY218" s="15"/>
      <c r="EIZ218" s="15"/>
      <c r="EJA218" s="15"/>
      <c r="EJB218" s="15"/>
      <c r="EJC218" s="15"/>
      <c r="EJD218" s="15"/>
      <c r="EJE218" s="15"/>
      <c r="EJF218" s="15"/>
      <c r="EJG218" s="15"/>
      <c r="EJH218" s="15"/>
      <c r="EJI218" s="15"/>
      <c r="EJJ218" s="15"/>
      <c r="EJK218" s="15"/>
      <c r="EJL218" s="15"/>
      <c r="EJM218" s="15"/>
      <c r="EJN218" s="15"/>
      <c r="EJO218" s="15"/>
      <c r="EJP218" s="15"/>
      <c r="EJQ218" s="15"/>
      <c r="EJR218" s="15"/>
      <c r="EJS218" s="15"/>
      <c r="EJT218" s="15"/>
      <c r="EJU218" s="15"/>
      <c r="EJV218" s="15"/>
      <c r="EJW218" s="15"/>
      <c r="EJX218" s="15"/>
      <c r="EJY218" s="15"/>
      <c r="EJZ218" s="15"/>
      <c r="EKA218" s="15"/>
      <c r="EKB218" s="15"/>
      <c r="EKC218" s="15"/>
      <c r="EKD218" s="15"/>
      <c r="EKE218" s="15"/>
      <c r="EKF218" s="15"/>
      <c r="EKG218" s="15"/>
      <c r="EKH218" s="15"/>
      <c r="EKI218" s="15"/>
      <c r="EKJ218" s="15"/>
      <c r="EKK218" s="15"/>
      <c r="EKL218" s="15"/>
      <c r="EKM218" s="15"/>
      <c r="EKN218" s="15"/>
      <c r="EKO218" s="15"/>
      <c r="EKP218" s="15"/>
      <c r="EKQ218" s="15"/>
      <c r="EKR218" s="15"/>
      <c r="EKS218" s="15"/>
      <c r="EKT218" s="15"/>
      <c r="EKU218" s="15"/>
      <c r="EKV218" s="15"/>
      <c r="EKW218" s="15"/>
      <c r="EKX218" s="15"/>
      <c r="EKY218" s="15"/>
      <c r="EKZ218" s="15"/>
      <c r="ELA218" s="15"/>
      <c r="ELB218" s="15"/>
      <c r="ELC218" s="15"/>
      <c r="ELD218" s="15"/>
      <c r="ELE218" s="15"/>
      <c r="ELF218" s="15"/>
      <c r="ELG218" s="15"/>
      <c r="ELH218" s="15"/>
      <c r="ELI218" s="15"/>
      <c r="ELJ218" s="15"/>
      <c r="ELK218" s="15"/>
      <c r="ELL218" s="15"/>
      <c r="ELM218" s="15"/>
      <c r="ELN218" s="15"/>
      <c r="ELO218" s="15"/>
      <c r="ELP218" s="15"/>
      <c r="ELQ218" s="15"/>
      <c r="ELR218" s="15"/>
      <c r="ELS218" s="15"/>
      <c r="ELT218" s="15"/>
      <c r="ELU218" s="15"/>
      <c r="ELV218" s="15"/>
      <c r="ELW218" s="15"/>
      <c r="ELX218" s="15"/>
      <c r="ELY218" s="15"/>
      <c r="ELZ218" s="15"/>
      <c r="EMA218" s="15"/>
      <c r="EMB218" s="15"/>
      <c r="EMC218" s="15"/>
      <c r="EMD218" s="15"/>
      <c r="EME218" s="15"/>
      <c r="EMF218" s="15"/>
      <c r="EMG218" s="15"/>
      <c r="EMH218" s="15"/>
      <c r="EMI218" s="15"/>
      <c r="EMJ218" s="15"/>
      <c r="EMK218" s="15"/>
      <c r="EML218" s="15"/>
      <c r="EMM218" s="15"/>
      <c r="EMN218" s="15"/>
      <c r="EMO218" s="15"/>
      <c r="EMP218" s="15"/>
      <c r="EMQ218" s="15"/>
      <c r="EMR218" s="15"/>
      <c r="EMS218" s="15"/>
      <c r="EMT218" s="15"/>
      <c r="EMU218" s="15"/>
      <c r="EMV218" s="15"/>
      <c r="EMW218" s="15"/>
      <c r="EMX218" s="15"/>
      <c r="EMY218" s="15"/>
      <c r="EMZ218" s="15"/>
      <c r="ENA218" s="15"/>
      <c r="ENB218" s="15"/>
      <c r="ENC218" s="15"/>
      <c r="END218" s="15"/>
      <c r="ENE218" s="15"/>
      <c r="ENF218" s="15"/>
      <c r="ENG218" s="15"/>
      <c r="ENH218" s="15"/>
      <c r="ENI218" s="15"/>
      <c r="ENJ218" s="15"/>
      <c r="ENK218" s="15"/>
      <c r="ENL218" s="15"/>
      <c r="ENM218" s="15"/>
      <c r="ENN218" s="15"/>
      <c r="ENO218" s="15"/>
      <c r="ENP218" s="15"/>
      <c r="ENQ218" s="15"/>
      <c r="ENR218" s="15"/>
      <c r="ENS218" s="15"/>
      <c r="ENT218" s="15"/>
      <c r="ENU218" s="15"/>
      <c r="ENV218" s="15"/>
      <c r="ENW218" s="15"/>
      <c r="ENX218" s="15"/>
      <c r="ENY218" s="15"/>
      <c r="ENZ218" s="15"/>
      <c r="EOA218" s="15"/>
      <c r="EOB218" s="15"/>
      <c r="EOC218" s="15"/>
      <c r="EOD218" s="15"/>
      <c r="EOE218" s="15"/>
      <c r="EOF218" s="15"/>
      <c r="EOG218" s="15"/>
      <c r="EOH218" s="15"/>
      <c r="EOI218" s="15"/>
      <c r="EOJ218" s="15"/>
      <c r="EOK218" s="15"/>
      <c r="EOL218" s="15"/>
      <c r="EOM218" s="15"/>
      <c r="EON218" s="15"/>
      <c r="EOO218" s="15"/>
      <c r="EOP218" s="15"/>
      <c r="EOQ218" s="15"/>
      <c r="EOR218" s="15"/>
      <c r="EOS218" s="15"/>
      <c r="EOT218" s="15"/>
      <c r="EOU218" s="15"/>
      <c r="EOV218" s="15"/>
      <c r="EOW218" s="15"/>
      <c r="EOX218" s="15"/>
      <c r="EOY218" s="15"/>
      <c r="EOZ218" s="15"/>
      <c r="EPA218" s="15"/>
      <c r="EPB218" s="15"/>
      <c r="EPC218" s="15"/>
      <c r="EPD218" s="15"/>
      <c r="EPE218" s="15"/>
      <c r="EPF218" s="15"/>
      <c r="EPG218" s="15"/>
      <c r="EPH218" s="15"/>
      <c r="EPI218" s="15"/>
      <c r="EPJ218" s="15"/>
      <c r="EPK218" s="15"/>
      <c r="EPL218" s="15"/>
      <c r="EPM218" s="15"/>
      <c r="EPN218" s="15"/>
      <c r="EPO218" s="15"/>
      <c r="EPP218" s="15"/>
      <c r="EPQ218" s="15"/>
      <c r="EPR218" s="15"/>
      <c r="EPS218" s="15"/>
      <c r="EPT218" s="15"/>
      <c r="EPU218" s="15"/>
      <c r="EPV218" s="15"/>
      <c r="EPW218" s="15"/>
      <c r="EPX218" s="15"/>
      <c r="EPY218" s="15"/>
      <c r="EPZ218" s="15"/>
      <c r="EQA218" s="15"/>
      <c r="EQB218" s="15"/>
      <c r="EQC218" s="15"/>
      <c r="EQD218" s="15"/>
      <c r="EQE218" s="15"/>
      <c r="EQF218" s="15"/>
      <c r="EQG218" s="15"/>
      <c r="EQH218" s="15"/>
      <c r="EQI218" s="15"/>
      <c r="EQJ218" s="15"/>
      <c r="EQK218" s="15"/>
      <c r="EQL218" s="15"/>
      <c r="EQM218" s="15"/>
      <c r="EQN218" s="15"/>
      <c r="EQO218" s="15"/>
      <c r="EQP218" s="15"/>
      <c r="EQQ218" s="15"/>
      <c r="EQR218" s="15"/>
      <c r="EQS218" s="15"/>
      <c r="EQT218" s="15"/>
      <c r="EQU218" s="15"/>
      <c r="EQV218" s="15"/>
      <c r="EQW218" s="15"/>
      <c r="EQX218" s="15"/>
      <c r="EQY218" s="15"/>
      <c r="EQZ218" s="15"/>
      <c r="ERA218" s="15"/>
      <c r="ERB218" s="15"/>
      <c r="ERC218" s="15"/>
      <c r="ERD218" s="15"/>
      <c r="ERE218" s="15"/>
      <c r="ERF218" s="15"/>
      <c r="ERG218" s="15"/>
      <c r="ERH218" s="15"/>
      <c r="ERI218" s="15"/>
      <c r="ERJ218" s="15"/>
      <c r="ERK218" s="15"/>
      <c r="ERL218" s="15"/>
      <c r="ERM218" s="15"/>
      <c r="ERN218" s="15"/>
      <c r="ERO218" s="15"/>
      <c r="ERP218" s="15"/>
      <c r="ERQ218" s="15"/>
      <c r="ERR218" s="15"/>
      <c r="ERS218" s="15"/>
      <c r="ERT218" s="15"/>
      <c r="ERU218" s="15"/>
      <c r="ERV218" s="15"/>
      <c r="ERW218" s="15"/>
      <c r="ERX218" s="15"/>
      <c r="ERY218" s="15"/>
      <c r="ERZ218" s="15"/>
      <c r="ESA218" s="15"/>
      <c r="ESB218" s="15"/>
      <c r="ESC218" s="15"/>
      <c r="ESD218" s="15"/>
      <c r="ESE218" s="15"/>
      <c r="ESF218" s="15"/>
      <c r="ESG218" s="15"/>
      <c r="ESH218" s="15"/>
      <c r="ESI218" s="15"/>
      <c r="ESJ218" s="15"/>
      <c r="ESK218" s="15"/>
      <c r="ESL218" s="15"/>
      <c r="ESM218" s="15"/>
      <c r="ESN218" s="15"/>
      <c r="ESO218" s="15"/>
      <c r="ESP218" s="15"/>
      <c r="ESQ218" s="15"/>
      <c r="ESR218" s="15"/>
      <c r="ESS218" s="15"/>
      <c r="EST218" s="15"/>
      <c r="ESU218" s="15"/>
      <c r="ESV218" s="15"/>
      <c r="ESW218" s="15"/>
      <c r="ESX218" s="15"/>
      <c r="ESY218" s="15"/>
      <c r="ESZ218" s="15"/>
      <c r="ETA218" s="15"/>
      <c r="ETB218" s="15"/>
      <c r="ETC218" s="15"/>
      <c r="ETD218" s="15"/>
      <c r="ETE218" s="15"/>
      <c r="ETF218" s="15"/>
      <c r="ETG218" s="15"/>
      <c r="ETH218" s="15"/>
      <c r="ETI218" s="15"/>
      <c r="ETJ218" s="15"/>
      <c r="ETK218" s="15"/>
      <c r="ETL218" s="15"/>
      <c r="ETM218" s="15"/>
      <c r="ETN218" s="15"/>
      <c r="ETO218" s="15"/>
      <c r="ETP218" s="15"/>
      <c r="ETQ218" s="15"/>
      <c r="ETR218" s="15"/>
      <c r="ETS218" s="15"/>
      <c r="ETT218" s="15"/>
      <c r="ETU218" s="15"/>
      <c r="ETV218" s="15"/>
      <c r="ETW218" s="15"/>
      <c r="ETX218" s="15"/>
      <c r="ETY218" s="15"/>
      <c r="ETZ218" s="15"/>
      <c r="EUA218" s="15"/>
      <c r="EUB218" s="15"/>
      <c r="EUC218" s="15"/>
      <c r="EUD218" s="15"/>
      <c r="EUE218" s="15"/>
      <c r="EUF218" s="15"/>
      <c r="EUG218" s="15"/>
      <c r="EUH218" s="15"/>
      <c r="EUI218" s="15"/>
      <c r="EUJ218" s="15"/>
      <c r="EUK218" s="15"/>
      <c r="EUL218" s="15"/>
      <c r="EUM218" s="15"/>
      <c r="EUN218" s="15"/>
      <c r="EUO218" s="15"/>
      <c r="EUP218" s="15"/>
      <c r="EUQ218" s="15"/>
      <c r="EUR218" s="15"/>
      <c r="EUS218" s="15"/>
      <c r="EUT218" s="15"/>
      <c r="EUU218" s="15"/>
      <c r="EUV218" s="15"/>
      <c r="EUW218" s="15"/>
      <c r="EUX218" s="15"/>
      <c r="EUY218" s="15"/>
      <c r="EUZ218" s="15"/>
      <c r="EVA218" s="15"/>
      <c r="EVB218" s="15"/>
      <c r="EVC218" s="15"/>
      <c r="EVD218" s="15"/>
      <c r="EVE218" s="15"/>
      <c r="EVF218" s="15"/>
      <c r="EVG218" s="15"/>
      <c r="EVH218" s="15"/>
      <c r="EVI218" s="15"/>
      <c r="EVJ218" s="15"/>
      <c r="EVK218" s="15"/>
      <c r="EVL218" s="15"/>
      <c r="EVM218" s="15"/>
      <c r="EVN218" s="15"/>
      <c r="EVO218" s="15"/>
      <c r="EVP218" s="15"/>
      <c r="EVQ218" s="15"/>
      <c r="EVR218" s="15"/>
      <c r="EVS218" s="15"/>
      <c r="EVT218" s="15"/>
      <c r="EVU218" s="15"/>
      <c r="EVV218" s="15"/>
      <c r="EVW218" s="15"/>
      <c r="EVX218" s="15"/>
      <c r="EVY218" s="15"/>
      <c r="EVZ218" s="15"/>
      <c r="EWA218" s="15"/>
      <c r="EWB218" s="15"/>
      <c r="EWC218" s="15"/>
      <c r="EWD218" s="15"/>
      <c r="EWE218" s="15"/>
      <c r="EWF218" s="15"/>
      <c r="EWG218" s="15"/>
      <c r="EWH218" s="15"/>
      <c r="EWI218" s="15"/>
      <c r="EWJ218" s="15"/>
      <c r="EWK218" s="15"/>
      <c r="EWL218" s="15"/>
      <c r="EWM218" s="15"/>
      <c r="EWN218" s="15"/>
      <c r="EWO218" s="15"/>
      <c r="EWP218" s="15"/>
      <c r="EWQ218" s="15"/>
      <c r="EWR218" s="15"/>
      <c r="EWS218" s="15"/>
      <c r="EWT218" s="15"/>
      <c r="EWU218" s="15"/>
      <c r="EWV218" s="15"/>
      <c r="EWW218" s="15"/>
      <c r="EWX218" s="15"/>
      <c r="EWY218" s="15"/>
      <c r="EWZ218" s="15"/>
      <c r="EXA218" s="15"/>
      <c r="EXB218" s="15"/>
      <c r="EXC218" s="15"/>
      <c r="EXD218" s="15"/>
      <c r="EXE218" s="15"/>
      <c r="EXF218" s="15"/>
      <c r="EXG218" s="15"/>
      <c r="EXH218" s="15"/>
      <c r="EXI218" s="15"/>
      <c r="EXJ218" s="15"/>
      <c r="EXK218" s="15"/>
      <c r="EXL218" s="15"/>
      <c r="EXM218" s="15"/>
      <c r="EXN218" s="15"/>
      <c r="EXO218" s="15"/>
      <c r="EXP218" s="15"/>
      <c r="EXQ218" s="15"/>
      <c r="EXR218" s="15"/>
      <c r="EXS218" s="15"/>
      <c r="EXT218" s="15"/>
      <c r="EXU218" s="15"/>
      <c r="EXV218" s="15"/>
      <c r="EXW218" s="15"/>
      <c r="EXX218" s="15"/>
      <c r="EXY218" s="15"/>
      <c r="EXZ218" s="15"/>
      <c r="EYA218" s="15"/>
      <c r="EYB218" s="15"/>
      <c r="EYC218" s="15"/>
      <c r="EYD218" s="15"/>
      <c r="EYE218" s="15"/>
      <c r="EYF218" s="15"/>
      <c r="EYG218" s="15"/>
      <c r="EYH218" s="15"/>
      <c r="EYI218" s="15"/>
      <c r="EYJ218" s="15"/>
      <c r="EYK218" s="15"/>
      <c r="EYL218" s="15"/>
      <c r="EYM218" s="15"/>
      <c r="EYN218" s="15"/>
      <c r="EYO218" s="15"/>
      <c r="EYP218" s="15"/>
      <c r="EYQ218" s="15"/>
      <c r="EYR218" s="15"/>
      <c r="EYS218" s="15"/>
      <c r="EYT218" s="15"/>
      <c r="EYU218" s="15"/>
      <c r="EYV218" s="15"/>
      <c r="EYW218" s="15"/>
      <c r="EYX218" s="15"/>
      <c r="EYY218" s="15"/>
      <c r="EYZ218" s="15"/>
      <c r="EZA218" s="15"/>
      <c r="EZB218" s="15"/>
      <c r="EZC218" s="15"/>
      <c r="EZD218" s="15"/>
      <c r="EZE218" s="15"/>
      <c r="EZF218" s="15"/>
      <c r="EZG218" s="15"/>
      <c r="EZH218" s="15"/>
      <c r="EZI218" s="15"/>
      <c r="EZJ218" s="15"/>
      <c r="EZK218" s="15"/>
      <c r="EZL218" s="15"/>
      <c r="EZM218" s="15"/>
      <c r="EZN218" s="15"/>
      <c r="EZO218" s="15"/>
      <c r="EZP218" s="15"/>
      <c r="EZQ218" s="15"/>
      <c r="EZR218" s="15"/>
      <c r="EZS218" s="15"/>
      <c r="EZT218" s="15"/>
      <c r="EZU218" s="15"/>
      <c r="EZV218" s="15"/>
      <c r="EZW218" s="15"/>
      <c r="EZX218" s="15"/>
      <c r="EZY218" s="15"/>
      <c r="EZZ218" s="15"/>
      <c r="FAA218" s="15"/>
      <c r="FAB218" s="15"/>
      <c r="FAC218" s="15"/>
      <c r="FAD218" s="15"/>
      <c r="FAE218" s="15"/>
      <c r="FAF218" s="15"/>
      <c r="FAG218" s="15"/>
      <c r="FAH218" s="15"/>
      <c r="FAI218" s="15"/>
      <c r="FAJ218" s="15"/>
      <c r="FAK218" s="15"/>
      <c r="FAL218" s="15"/>
      <c r="FAM218" s="15"/>
      <c r="FAN218" s="15"/>
      <c r="FAO218" s="15"/>
      <c r="FAP218" s="15"/>
      <c r="FAQ218" s="15"/>
      <c r="FAR218" s="15"/>
      <c r="FAS218" s="15"/>
      <c r="FAT218" s="15"/>
      <c r="FAU218" s="15"/>
      <c r="FAV218" s="15"/>
      <c r="FAW218" s="15"/>
      <c r="FAX218" s="15"/>
      <c r="FAY218" s="15"/>
      <c r="FAZ218" s="15"/>
      <c r="FBA218" s="15"/>
      <c r="FBB218" s="15"/>
      <c r="FBC218" s="15"/>
      <c r="FBD218" s="15"/>
      <c r="FBE218" s="15"/>
      <c r="FBF218" s="15"/>
      <c r="FBG218" s="15"/>
      <c r="FBH218" s="15"/>
      <c r="FBI218" s="15"/>
      <c r="FBJ218" s="15"/>
      <c r="FBK218" s="15"/>
      <c r="FBL218" s="15"/>
      <c r="FBM218" s="15"/>
      <c r="FBN218" s="15"/>
      <c r="FBO218" s="15"/>
      <c r="FBP218" s="15"/>
      <c r="FBQ218" s="15"/>
      <c r="FBR218" s="15"/>
      <c r="FBS218" s="15"/>
      <c r="FBT218" s="15"/>
      <c r="FBU218" s="15"/>
      <c r="FBV218" s="15"/>
      <c r="FBW218" s="15"/>
      <c r="FBX218" s="15"/>
      <c r="FBY218" s="15"/>
      <c r="FBZ218" s="15"/>
      <c r="FCA218" s="15"/>
      <c r="FCB218" s="15"/>
      <c r="FCC218" s="15"/>
      <c r="FCD218" s="15"/>
      <c r="FCE218" s="15"/>
      <c r="FCF218" s="15"/>
      <c r="FCG218" s="15"/>
      <c r="FCH218" s="15"/>
      <c r="FCI218" s="15"/>
      <c r="FCJ218" s="15"/>
      <c r="FCK218" s="15"/>
      <c r="FCL218" s="15"/>
      <c r="FCM218" s="15"/>
      <c r="FCN218" s="15"/>
      <c r="FCO218" s="15"/>
      <c r="FCP218" s="15"/>
      <c r="FCQ218" s="15"/>
      <c r="FCR218" s="15"/>
      <c r="FCS218" s="15"/>
      <c r="FCT218" s="15"/>
      <c r="FCU218" s="15"/>
      <c r="FCV218" s="15"/>
      <c r="FCW218" s="15"/>
      <c r="FCX218" s="15"/>
      <c r="FCY218" s="15"/>
      <c r="FCZ218" s="15"/>
      <c r="FDA218" s="15"/>
      <c r="FDB218" s="15"/>
      <c r="FDC218" s="15"/>
      <c r="FDD218" s="15"/>
      <c r="FDE218" s="15"/>
      <c r="FDF218" s="15"/>
      <c r="FDG218" s="15"/>
      <c r="FDH218" s="15"/>
      <c r="FDI218" s="15"/>
      <c r="FDJ218" s="15"/>
      <c r="FDK218" s="15"/>
      <c r="FDL218" s="15"/>
      <c r="FDM218" s="15"/>
      <c r="FDN218" s="15"/>
      <c r="FDO218" s="15"/>
      <c r="FDP218" s="15"/>
      <c r="FDQ218" s="15"/>
      <c r="FDR218" s="15"/>
      <c r="FDS218" s="15"/>
      <c r="FDT218" s="15"/>
      <c r="FDU218" s="15"/>
      <c r="FDV218" s="15"/>
      <c r="FDW218" s="15"/>
      <c r="FDX218" s="15"/>
      <c r="FDY218" s="15"/>
      <c r="FDZ218" s="15"/>
      <c r="FEA218" s="15"/>
      <c r="FEB218" s="15"/>
      <c r="FEC218" s="15"/>
      <c r="FED218" s="15"/>
      <c r="FEE218" s="15"/>
      <c r="FEF218" s="15"/>
      <c r="FEG218" s="15"/>
      <c r="FEH218" s="15"/>
      <c r="FEI218" s="15"/>
      <c r="FEJ218" s="15"/>
      <c r="FEK218" s="15"/>
      <c r="FEL218" s="15"/>
      <c r="FEM218" s="15"/>
      <c r="FEN218" s="15"/>
      <c r="FEO218" s="15"/>
      <c r="FEP218" s="15"/>
      <c r="FEQ218" s="15"/>
      <c r="FER218" s="15"/>
      <c r="FES218" s="15"/>
      <c r="FET218" s="15"/>
      <c r="FEU218" s="15"/>
      <c r="FEV218" s="15"/>
      <c r="FEW218" s="15"/>
      <c r="FEX218" s="15"/>
      <c r="FEY218" s="15"/>
      <c r="FEZ218" s="15"/>
      <c r="FFA218" s="15"/>
      <c r="FFB218" s="15"/>
      <c r="FFC218" s="15"/>
      <c r="FFD218" s="15"/>
      <c r="FFE218" s="15"/>
      <c r="FFF218" s="15"/>
      <c r="FFG218" s="15"/>
      <c r="FFH218" s="15"/>
      <c r="FFI218" s="15"/>
      <c r="FFJ218" s="15"/>
      <c r="FFK218" s="15"/>
      <c r="FFL218" s="15"/>
      <c r="FFM218" s="15"/>
      <c r="FFN218" s="15"/>
      <c r="FFO218" s="15"/>
      <c r="FFP218" s="15"/>
      <c r="FFQ218" s="15"/>
      <c r="FFR218" s="15"/>
      <c r="FFS218" s="15"/>
      <c r="FFT218" s="15"/>
      <c r="FFU218" s="15"/>
      <c r="FFV218" s="15"/>
      <c r="FFW218" s="15"/>
      <c r="FFX218" s="15"/>
      <c r="FFY218" s="15"/>
      <c r="FFZ218" s="15"/>
      <c r="FGA218" s="15"/>
      <c r="FGB218" s="15"/>
      <c r="FGC218" s="15"/>
      <c r="FGD218" s="15"/>
      <c r="FGE218" s="15"/>
      <c r="FGF218" s="15"/>
      <c r="FGG218" s="15"/>
      <c r="FGH218" s="15"/>
      <c r="FGI218" s="15"/>
      <c r="FGJ218" s="15"/>
      <c r="FGK218" s="15"/>
      <c r="FGL218" s="15"/>
      <c r="FGM218" s="15"/>
      <c r="FGN218" s="15"/>
      <c r="FGO218" s="15"/>
      <c r="FGP218" s="15"/>
      <c r="FGQ218" s="15"/>
      <c r="FGR218" s="15"/>
      <c r="FGS218" s="15"/>
      <c r="FGT218" s="15"/>
      <c r="FGU218" s="15"/>
      <c r="FGV218" s="15"/>
      <c r="FGW218" s="15"/>
      <c r="FGX218" s="15"/>
      <c r="FGY218" s="15"/>
      <c r="FGZ218" s="15"/>
      <c r="FHA218" s="15"/>
      <c r="FHB218" s="15"/>
      <c r="FHC218" s="15"/>
      <c r="FHD218" s="15"/>
      <c r="FHE218" s="15"/>
      <c r="FHF218" s="15"/>
      <c r="FHG218" s="15"/>
      <c r="FHH218" s="15"/>
      <c r="FHI218" s="15"/>
      <c r="FHJ218" s="15"/>
      <c r="FHK218" s="15"/>
      <c r="FHL218" s="15"/>
      <c r="FHM218" s="15"/>
      <c r="FHN218" s="15"/>
      <c r="FHO218" s="15"/>
      <c r="FHP218" s="15"/>
      <c r="FHQ218" s="15"/>
      <c r="FHR218" s="15"/>
      <c r="FHS218" s="15"/>
      <c r="FHT218" s="15"/>
      <c r="FHU218" s="15"/>
      <c r="FHV218" s="15"/>
      <c r="FHW218" s="15"/>
      <c r="FHX218" s="15"/>
      <c r="FHY218" s="15"/>
      <c r="FHZ218" s="15"/>
      <c r="FIA218" s="15"/>
      <c r="FIB218" s="15"/>
      <c r="FIC218" s="15"/>
      <c r="FID218" s="15"/>
      <c r="FIE218" s="15"/>
      <c r="FIF218" s="15"/>
      <c r="FIG218" s="15"/>
      <c r="FIH218" s="15"/>
      <c r="FII218" s="15"/>
      <c r="FIJ218" s="15"/>
      <c r="FIK218" s="15"/>
      <c r="FIL218" s="15"/>
      <c r="FIM218" s="15"/>
      <c r="FIN218" s="15"/>
      <c r="FIO218" s="15"/>
      <c r="FIP218" s="15"/>
      <c r="FIQ218" s="15"/>
      <c r="FIR218" s="15"/>
      <c r="FIS218" s="15"/>
      <c r="FIT218" s="15"/>
      <c r="FIU218" s="15"/>
      <c r="FIV218" s="15"/>
      <c r="FIW218" s="15"/>
      <c r="FIX218" s="15"/>
      <c r="FIY218" s="15"/>
      <c r="FIZ218" s="15"/>
      <c r="FJA218" s="15"/>
      <c r="FJB218" s="15"/>
      <c r="FJC218" s="15"/>
      <c r="FJD218" s="15"/>
      <c r="FJE218" s="15"/>
      <c r="FJF218" s="15"/>
      <c r="FJG218" s="15"/>
      <c r="FJH218" s="15"/>
      <c r="FJI218" s="15"/>
      <c r="FJJ218" s="15"/>
      <c r="FJK218" s="15"/>
      <c r="FJL218" s="15"/>
      <c r="FJM218" s="15"/>
      <c r="FJN218" s="15"/>
      <c r="FJO218" s="15"/>
      <c r="FJP218" s="15"/>
      <c r="FJQ218" s="15"/>
      <c r="FJR218" s="15"/>
      <c r="FJS218" s="15"/>
      <c r="FJT218" s="15"/>
      <c r="FJU218" s="15"/>
      <c r="FJV218" s="15"/>
      <c r="FJW218" s="15"/>
      <c r="FJX218" s="15"/>
      <c r="FJY218" s="15"/>
      <c r="FJZ218" s="15"/>
      <c r="FKA218" s="15"/>
      <c r="FKB218" s="15"/>
      <c r="FKC218" s="15"/>
      <c r="FKD218" s="15"/>
      <c r="FKE218" s="15"/>
      <c r="FKF218" s="15"/>
      <c r="FKG218" s="15"/>
      <c r="FKH218" s="15"/>
      <c r="FKI218" s="15"/>
      <c r="FKJ218" s="15"/>
      <c r="FKK218" s="15"/>
      <c r="FKL218" s="15"/>
      <c r="FKM218" s="15"/>
      <c r="FKN218" s="15"/>
      <c r="FKO218" s="15"/>
      <c r="FKP218" s="15"/>
      <c r="FKQ218" s="15"/>
      <c r="FKR218" s="15"/>
      <c r="FKS218" s="15"/>
      <c r="FKT218" s="15"/>
      <c r="FKU218" s="15"/>
      <c r="FKV218" s="15"/>
      <c r="FKW218" s="15"/>
      <c r="FKX218" s="15"/>
      <c r="FKY218" s="15"/>
      <c r="FKZ218" s="15"/>
      <c r="FLA218" s="15"/>
      <c r="FLB218" s="15"/>
      <c r="FLC218" s="15"/>
      <c r="FLD218" s="15"/>
      <c r="FLE218" s="15"/>
      <c r="FLF218" s="15"/>
      <c r="FLG218" s="15"/>
      <c r="FLH218" s="15"/>
      <c r="FLI218" s="15"/>
      <c r="FLJ218" s="15"/>
      <c r="FLK218" s="15"/>
      <c r="FLL218" s="15"/>
      <c r="FLM218" s="15"/>
      <c r="FLN218" s="15"/>
      <c r="FLO218" s="15"/>
      <c r="FLP218" s="15"/>
      <c r="FLQ218" s="15"/>
      <c r="FLR218" s="15"/>
      <c r="FLS218" s="15"/>
      <c r="FLT218" s="15"/>
      <c r="FLU218" s="15"/>
      <c r="FLV218" s="15"/>
      <c r="FLW218" s="15"/>
      <c r="FLX218" s="15"/>
      <c r="FLY218" s="15"/>
      <c r="FLZ218" s="15"/>
      <c r="FMA218" s="15"/>
      <c r="FMB218" s="15"/>
      <c r="FMC218" s="15"/>
      <c r="FMD218" s="15"/>
      <c r="FME218" s="15"/>
      <c r="FMF218" s="15"/>
      <c r="FMG218" s="15"/>
      <c r="FMH218" s="15"/>
      <c r="FMI218" s="15"/>
      <c r="FMJ218" s="15"/>
      <c r="FMK218" s="15"/>
      <c r="FML218" s="15"/>
      <c r="FMM218" s="15"/>
      <c r="FMN218" s="15"/>
      <c r="FMO218" s="15"/>
      <c r="FMP218" s="15"/>
      <c r="FMQ218" s="15"/>
      <c r="FMR218" s="15"/>
      <c r="FMS218" s="15"/>
      <c r="FMT218" s="15"/>
      <c r="FMU218" s="15"/>
      <c r="FMV218" s="15"/>
      <c r="FMW218" s="15"/>
      <c r="FMX218" s="15"/>
      <c r="FMY218" s="15"/>
      <c r="FMZ218" s="15"/>
      <c r="FNA218" s="15"/>
      <c r="FNB218" s="15"/>
      <c r="FNC218" s="15"/>
      <c r="FND218" s="15"/>
      <c r="FNE218" s="15"/>
      <c r="FNF218" s="15"/>
      <c r="FNG218" s="15"/>
      <c r="FNH218" s="15"/>
      <c r="FNI218" s="15"/>
      <c r="FNJ218" s="15"/>
      <c r="FNK218" s="15"/>
      <c r="FNL218" s="15"/>
      <c r="FNM218" s="15"/>
      <c r="FNN218" s="15"/>
      <c r="FNO218" s="15"/>
      <c r="FNP218" s="15"/>
      <c r="FNQ218" s="15"/>
      <c r="FNR218" s="15"/>
      <c r="FNS218" s="15"/>
      <c r="FNT218" s="15"/>
      <c r="FNU218" s="15"/>
      <c r="FNV218" s="15"/>
      <c r="FNW218" s="15"/>
      <c r="FNX218" s="15"/>
      <c r="FNY218" s="15"/>
      <c r="FNZ218" s="15"/>
      <c r="FOA218" s="15"/>
      <c r="FOB218" s="15"/>
      <c r="FOC218" s="15"/>
      <c r="FOD218" s="15"/>
      <c r="FOE218" s="15"/>
      <c r="FOF218" s="15"/>
      <c r="FOG218" s="15"/>
      <c r="FOH218" s="15"/>
      <c r="FOI218" s="15"/>
      <c r="FOJ218" s="15"/>
      <c r="FOK218" s="15"/>
      <c r="FOL218" s="15"/>
      <c r="FOM218" s="15"/>
      <c r="FON218" s="15"/>
      <c r="FOO218" s="15"/>
      <c r="FOP218" s="15"/>
      <c r="FOQ218" s="15"/>
      <c r="FOR218" s="15"/>
      <c r="FOS218" s="15"/>
      <c r="FOT218" s="15"/>
      <c r="FOU218" s="15"/>
      <c r="FOV218" s="15"/>
      <c r="FOW218" s="15"/>
      <c r="FOX218" s="15"/>
      <c r="FOY218" s="15"/>
      <c r="FOZ218" s="15"/>
      <c r="FPA218" s="15"/>
      <c r="FPB218" s="15"/>
      <c r="FPC218" s="15"/>
      <c r="FPD218" s="15"/>
      <c r="FPE218" s="15"/>
      <c r="FPF218" s="15"/>
      <c r="FPG218" s="15"/>
      <c r="FPH218" s="15"/>
      <c r="FPI218" s="15"/>
      <c r="FPJ218" s="15"/>
      <c r="FPK218" s="15"/>
      <c r="FPL218" s="15"/>
      <c r="FPM218" s="15"/>
      <c r="FPN218" s="15"/>
      <c r="FPO218" s="15"/>
      <c r="FPP218" s="15"/>
      <c r="FPQ218" s="15"/>
      <c r="FPR218" s="15"/>
      <c r="FPS218" s="15"/>
      <c r="FPT218" s="15"/>
      <c r="FPU218" s="15"/>
      <c r="FPV218" s="15"/>
      <c r="FPW218" s="15"/>
      <c r="FPX218" s="15"/>
      <c r="FPY218" s="15"/>
      <c r="FPZ218" s="15"/>
      <c r="FQA218" s="15"/>
      <c r="FQB218" s="15"/>
      <c r="FQC218" s="15"/>
      <c r="FQD218" s="15"/>
      <c r="FQE218" s="15"/>
      <c r="FQF218" s="15"/>
      <c r="FQG218" s="15"/>
      <c r="FQH218" s="15"/>
      <c r="FQI218" s="15"/>
      <c r="FQJ218" s="15"/>
      <c r="FQK218" s="15"/>
      <c r="FQL218" s="15"/>
      <c r="FQM218" s="15"/>
      <c r="FQN218" s="15"/>
      <c r="FQO218" s="15"/>
      <c r="FQP218" s="15"/>
      <c r="FQQ218" s="15"/>
      <c r="FQR218" s="15"/>
      <c r="FQS218" s="15"/>
      <c r="FQT218" s="15"/>
      <c r="FQU218" s="15"/>
      <c r="FQV218" s="15"/>
      <c r="FQW218" s="15"/>
      <c r="FQX218" s="15"/>
      <c r="FQY218" s="15"/>
      <c r="FQZ218" s="15"/>
      <c r="FRA218" s="15"/>
      <c r="FRB218" s="15"/>
      <c r="FRC218" s="15"/>
      <c r="FRD218" s="15"/>
      <c r="FRE218" s="15"/>
      <c r="FRF218" s="15"/>
      <c r="FRG218" s="15"/>
      <c r="FRH218" s="15"/>
      <c r="FRI218" s="15"/>
      <c r="FRJ218" s="15"/>
      <c r="FRK218" s="15"/>
      <c r="FRL218" s="15"/>
      <c r="FRM218" s="15"/>
      <c r="FRN218" s="15"/>
      <c r="FRO218" s="15"/>
      <c r="FRP218" s="15"/>
      <c r="FRQ218" s="15"/>
      <c r="FRR218" s="15"/>
      <c r="FRS218" s="15"/>
      <c r="FRT218" s="15"/>
      <c r="FRU218" s="15"/>
      <c r="FRV218" s="15"/>
      <c r="FRW218" s="15"/>
      <c r="FRX218" s="15"/>
      <c r="FRY218" s="15"/>
      <c r="FRZ218" s="15"/>
      <c r="FSA218" s="15"/>
      <c r="FSB218" s="15"/>
      <c r="FSC218" s="15"/>
      <c r="FSD218" s="15"/>
      <c r="FSE218" s="15"/>
      <c r="FSF218" s="15"/>
      <c r="FSG218" s="15"/>
      <c r="FSH218" s="15"/>
      <c r="FSI218" s="15"/>
      <c r="FSJ218" s="15"/>
      <c r="FSK218" s="15"/>
      <c r="FSL218" s="15"/>
      <c r="FSM218" s="15"/>
      <c r="FSN218" s="15"/>
      <c r="FSO218" s="15"/>
      <c r="FSP218" s="15"/>
      <c r="FSQ218" s="15"/>
      <c r="FSR218" s="15"/>
      <c r="FSS218" s="15"/>
      <c r="FST218" s="15"/>
      <c r="FSU218" s="15"/>
      <c r="FSV218" s="15"/>
      <c r="FSW218" s="15"/>
      <c r="FSX218" s="15"/>
      <c r="FSY218" s="15"/>
      <c r="FSZ218" s="15"/>
      <c r="FTA218" s="15"/>
      <c r="FTB218" s="15"/>
      <c r="FTC218" s="15"/>
      <c r="FTD218" s="15"/>
      <c r="FTE218" s="15"/>
      <c r="FTF218" s="15"/>
      <c r="FTG218" s="15"/>
      <c r="FTH218" s="15"/>
      <c r="FTI218" s="15"/>
      <c r="FTJ218" s="15"/>
      <c r="FTK218" s="15"/>
      <c r="FTL218" s="15"/>
      <c r="FTM218" s="15"/>
      <c r="FTN218" s="15"/>
      <c r="FTO218" s="15"/>
      <c r="FTP218" s="15"/>
      <c r="FTQ218" s="15"/>
      <c r="FTR218" s="15"/>
      <c r="FTS218" s="15"/>
      <c r="FTT218" s="15"/>
      <c r="FTU218" s="15"/>
      <c r="FTV218" s="15"/>
      <c r="FTW218" s="15"/>
      <c r="FTX218" s="15"/>
      <c r="FTY218" s="15"/>
      <c r="FTZ218" s="15"/>
      <c r="FUA218" s="15"/>
      <c r="FUB218" s="15"/>
      <c r="FUC218" s="15"/>
      <c r="FUD218" s="15"/>
      <c r="FUE218" s="15"/>
      <c r="FUF218" s="15"/>
      <c r="FUG218" s="15"/>
      <c r="FUH218" s="15"/>
      <c r="FUI218" s="15"/>
      <c r="FUJ218" s="15"/>
      <c r="FUK218" s="15"/>
      <c r="FUL218" s="15"/>
      <c r="FUM218" s="15"/>
      <c r="FUN218" s="15"/>
      <c r="FUO218" s="15"/>
      <c r="FUP218" s="15"/>
      <c r="FUQ218" s="15"/>
      <c r="FUR218" s="15"/>
      <c r="FUS218" s="15"/>
      <c r="FUT218" s="15"/>
      <c r="FUU218" s="15"/>
      <c r="FUV218" s="15"/>
      <c r="FUW218" s="15"/>
      <c r="FUX218" s="15"/>
      <c r="FUY218" s="15"/>
      <c r="FUZ218" s="15"/>
      <c r="FVA218" s="15"/>
      <c r="FVB218" s="15"/>
      <c r="FVC218" s="15"/>
      <c r="FVD218" s="15"/>
      <c r="FVE218" s="15"/>
      <c r="FVF218" s="15"/>
      <c r="FVG218" s="15"/>
      <c r="FVH218" s="15"/>
      <c r="FVI218" s="15"/>
      <c r="FVJ218" s="15"/>
      <c r="FVK218" s="15"/>
      <c r="FVL218" s="15"/>
      <c r="FVM218" s="15"/>
      <c r="FVN218" s="15"/>
      <c r="FVO218" s="15"/>
      <c r="FVP218" s="15"/>
      <c r="FVQ218" s="15"/>
      <c r="FVR218" s="15"/>
      <c r="FVS218" s="15"/>
      <c r="FVT218" s="15"/>
      <c r="FVU218" s="15"/>
      <c r="FVV218" s="15"/>
      <c r="FVW218" s="15"/>
      <c r="FVX218" s="15"/>
      <c r="FVY218" s="15"/>
      <c r="FVZ218" s="15"/>
      <c r="FWA218" s="15"/>
      <c r="FWB218" s="15"/>
      <c r="FWC218" s="15"/>
      <c r="FWD218" s="15"/>
      <c r="FWE218" s="15"/>
      <c r="FWF218" s="15"/>
      <c r="FWG218" s="15"/>
      <c r="FWH218" s="15"/>
      <c r="FWI218" s="15"/>
      <c r="FWJ218" s="15"/>
      <c r="FWK218" s="15"/>
      <c r="FWL218" s="15"/>
      <c r="FWM218" s="15"/>
      <c r="FWN218" s="15"/>
      <c r="FWO218" s="15"/>
      <c r="FWP218" s="15"/>
      <c r="FWQ218" s="15"/>
      <c r="FWR218" s="15"/>
      <c r="FWS218" s="15"/>
      <c r="FWT218" s="15"/>
      <c r="FWU218" s="15"/>
      <c r="FWV218" s="15"/>
      <c r="FWW218" s="15"/>
      <c r="FWX218" s="15"/>
      <c r="FWY218" s="15"/>
      <c r="FWZ218" s="15"/>
      <c r="FXA218" s="15"/>
      <c r="FXB218" s="15"/>
      <c r="FXC218" s="15"/>
      <c r="FXD218" s="15"/>
      <c r="FXE218" s="15"/>
      <c r="FXF218" s="15"/>
      <c r="FXG218" s="15"/>
      <c r="FXH218" s="15"/>
      <c r="FXI218" s="15"/>
      <c r="FXJ218" s="15"/>
      <c r="FXK218" s="15"/>
      <c r="FXL218" s="15"/>
      <c r="FXM218" s="15"/>
      <c r="FXN218" s="15"/>
      <c r="FXO218" s="15"/>
      <c r="FXP218" s="15"/>
      <c r="FXQ218" s="15"/>
      <c r="FXR218" s="15"/>
      <c r="FXS218" s="15"/>
      <c r="FXT218" s="15"/>
      <c r="FXU218" s="15"/>
      <c r="FXV218" s="15"/>
      <c r="FXW218" s="15"/>
      <c r="FXX218" s="15"/>
      <c r="FXY218" s="15"/>
      <c r="FXZ218" s="15"/>
      <c r="FYA218" s="15"/>
      <c r="FYB218" s="15"/>
      <c r="FYC218" s="15"/>
      <c r="FYD218" s="15"/>
      <c r="FYE218" s="15"/>
      <c r="FYF218" s="15"/>
      <c r="FYG218" s="15"/>
      <c r="FYH218" s="15"/>
      <c r="FYI218" s="15"/>
      <c r="FYJ218" s="15"/>
      <c r="FYK218" s="15"/>
      <c r="FYL218" s="15"/>
      <c r="FYM218" s="15"/>
      <c r="FYN218" s="15"/>
      <c r="FYO218" s="15"/>
      <c r="FYP218" s="15"/>
      <c r="FYQ218" s="15"/>
      <c r="FYR218" s="15"/>
      <c r="FYS218" s="15"/>
      <c r="FYT218" s="15"/>
      <c r="FYU218" s="15"/>
      <c r="FYV218" s="15"/>
      <c r="FYW218" s="15"/>
      <c r="FYX218" s="15"/>
      <c r="FYY218" s="15"/>
      <c r="FYZ218" s="15"/>
      <c r="FZA218" s="15"/>
      <c r="FZB218" s="15"/>
      <c r="FZC218" s="15"/>
      <c r="FZD218" s="15"/>
      <c r="FZE218" s="15"/>
      <c r="FZF218" s="15"/>
      <c r="FZG218" s="15"/>
      <c r="FZH218" s="15"/>
      <c r="FZI218" s="15"/>
      <c r="FZJ218" s="15"/>
      <c r="FZK218" s="15"/>
      <c r="FZL218" s="15"/>
      <c r="FZM218" s="15"/>
      <c r="FZN218" s="15"/>
      <c r="FZO218" s="15"/>
      <c r="FZP218" s="15"/>
      <c r="FZQ218" s="15"/>
      <c r="FZR218" s="15"/>
      <c r="FZS218" s="15"/>
      <c r="FZT218" s="15"/>
      <c r="FZU218" s="15"/>
      <c r="FZV218" s="15"/>
      <c r="FZW218" s="15"/>
      <c r="FZX218" s="15"/>
      <c r="FZY218" s="15"/>
      <c r="FZZ218" s="15"/>
      <c r="GAA218" s="15"/>
      <c r="GAB218" s="15"/>
      <c r="GAC218" s="15"/>
      <c r="GAD218" s="15"/>
      <c r="GAE218" s="15"/>
      <c r="GAF218" s="15"/>
      <c r="GAG218" s="15"/>
      <c r="GAH218" s="15"/>
      <c r="GAI218" s="15"/>
      <c r="GAJ218" s="15"/>
      <c r="GAK218" s="15"/>
      <c r="GAL218" s="15"/>
      <c r="GAM218" s="15"/>
      <c r="GAN218" s="15"/>
      <c r="GAO218" s="15"/>
      <c r="GAP218" s="15"/>
      <c r="GAQ218" s="15"/>
      <c r="GAR218" s="15"/>
      <c r="GAS218" s="15"/>
      <c r="GAT218" s="15"/>
      <c r="GAU218" s="15"/>
      <c r="GAV218" s="15"/>
      <c r="GAW218" s="15"/>
      <c r="GAX218" s="15"/>
      <c r="GAY218" s="15"/>
      <c r="GAZ218" s="15"/>
      <c r="GBA218" s="15"/>
      <c r="GBB218" s="15"/>
      <c r="GBC218" s="15"/>
      <c r="GBD218" s="15"/>
      <c r="GBE218" s="15"/>
      <c r="GBF218" s="15"/>
      <c r="GBG218" s="15"/>
      <c r="GBH218" s="15"/>
      <c r="GBI218" s="15"/>
      <c r="GBJ218" s="15"/>
      <c r="GBK218" s="15"/>
      <c r="GBL218" s="15"/>
      <c r="GBM218" s="15"/>
      <c r="GBN218" s="15"/>
      <c r="GBO218" s="15"/>
      <c r="GBP218" s="15"/>
      <c r="GBQ218" s="15"/>
      <c r="GBR218" s="15"/>
      <c r="GBS218" s="15"/>
      <c r="GBT218" s="15"/>
      <c r="GBU218" s="15"/>
      <c r="GBV218" s="15"/>
      <c r="GBW218" s="15"/>
      <c r="GBX218" s="15"/>
      <c r="GBY218" s="15"/>
      <c r="GBZ218" s="15"/>
      <c r="GCA218" s="15"/>
      <c r="GCB218" s="15"/>
      <c r="GCC218" s="15"/>
      <c r="GCD218" s="15"/>
      <c r="GCE218" s="15"/>
      <c r="GCF218" s="15"/>
      <c r="GCG218" s="15"/>
      <c r="GCH218" s="15"/>
      <c r="GCI218" s="15"/>
      <c r="GCJ218" s="15"/>
      <c r="GCK218" s="15"/>
      <c r="GCL218" s="15"/>
      <c r="GCM218" s="15"/>
      <c r="GCN218" s="15"/>
      <c r="GCO218" s="15"/>
      <c r="GCP218" s="15"/>
      <c r="GCQ218" s="15"/>
      <c r="GCR218" s="15"/>
      <c r="GCS218" s="15"/>
      <c r="GCT218" s="15"/>
      <c r="GCU218" s="15"/>
      <c r="GCV218" s="15"/>
      <c r="GCW218" s="15"/>
      <c r="GCX218" s="15"/>
      <c r="GCY218" s="15"/>
      <c r="GCZ218" s="15"/>
      <c r="GDA218" s="15"/>
      <c r="GDB218" s="15"/>
      <c r="GDC218" s="15"/>
      <c r="GDD218" s="15"/>
      <c r="GDE218" s="15"/>
      <c r="GDF218" s="15"/>
      <c r="GDG218" s="15"/>
      <c r="GDH218" s="15"/>
      <c r="GDI218" s="15"/>
      <c r="GDJ218" s="15"/>
      <c r="GDK218" s="15"/>
      <c r="GDL218" s="15"/>
      <c r="GDM218" s="15"/>
      <c r="GDN218" s="15"/>
      <c r="GDO218" s="15"/>
      <c r="GDP218" s="15"/>
      <c r="GDQ218" s="15"/>
      <c r="GDR218" s="15"/>
      <c r="GDS218" s="15"/>
      <c r="GDT218" s="15"/>
      <c r="GDU218" s="15"/>
      <c r="GDV218" s="15"/>
      <c r="GDW218" s="15"/>
      <c r="GDX218" s="15"/>
      <c r="GDY218" s="15"/>
      <c r="GDZ218" s="15"/>
      <c r="GEA218" s="15"/>
      <c r="GEB218" s="15"/>
      <c r="GEC218" s="15"/>
      <c r="GED218" s="15"/>
      <c r="GEE218" s="15"/>
      <c r="GEF218" s="15"/>
      <c r="GEG218" s="15"/>
      <c r="GEH218" s="15"/>
      <c r="GEI218" s="15"/>
      <c r="GEJ218" s="15"/>
      <c r="GEK218" s="15"/>
      <c r="GEL218" s="15"/>
      <c r="GEM218" s="15"/>
      <c r="GEN218" s="15"/>
      <c r="GEO218" s="15"/>
      <c r="GEP218" s="15"/>
      <c r="GEQ218" s="15"/>
      <c r="GER218" s="15"/>
      <c r="GES218" s="15"/>
      <c r="GET218" s="15"/>
      <c r="GEU218" s="15"/>
      <c r="GEV218" s="15"/>
      <c r="GEW218" s="15"/>
      <c r="GEX218" s="15"/>
      <c r="GEY218" s="15"/>
      <c r="GEZ218" s="15"/>
      <c r="GFA218" s="15"/>
      <c r="GFB218" s="15"/>
      <c r="GFC218" s="15"/>
      <c r="GFD218" s="15"/>
      <c r="GFE218" s="15"/>
      <c r="GFF218" s="15"/>
      <c r="GFG218" s="15"/>
      <c r="GFH218" s="15"/>
      <c r="GFI218" s="15"/>
      <c r="GFJ218" s="15"/>
      <c r="GFK218" s="15"/>
      <c r="GFL218" s="15"/>
      <c r="GFM218" s="15"/>
      <c r="GFN218" s="15"/>
      <c r="GFO218" s="15"/>
      <c r="GFP218" s="15"/>
      <c r="GFQ218" s="15"/>
      <c r="GFR218" s="15"/>
      <c r="GFS218" s="15"/>
      <c r="GFT218" s="15"/>
      <c r="GFU218" s="15"/>
      <c r="GFV218" s="15"/>
      <c r="GFW218" s="15"/>
      <c r="GFX218" s="15"/>
      <c r="GFY218" s="15"/>
      <c r="GFZ218" s="15"/>
      <c r="GGA218" s="15"/>
      <c r="GGB218" s="15"/>
      <c r="GGC218" s="15"/>
      <c r="GGD218" s="15"/>
      <c r="GGE218" s="15"/>
      <c r="GGF218" s="15"/>
      <c r="GGG218" s="15"/>
      <c r="GGH218" s="15"/>
      <c r="GGI218" s="15"/>
      <c r="GGJ218" s="15"/>
      <c r="GGK218" s="15"/>
      <c r="GGL218" s="15"/>
      <c r="GGM218" s="15"/>
      <c r="GGN218" s="15"/>
      <c r="GGO218" s="15"/>
      <c r="GGP218" s="15"/>
      <c r="GGQ218" s="15"/>
      <c r="GGR218" s="15"/>
      <c r="GGS218" s="15"/>
      <c r="GGT218" s="15"/>
      <c r="GGU218" s="15"/>
      <c r="GGV218" s="15"/>
      <c r="GGW218" s="15"/>
      <c r="GGX218" s="15"/>
      <c r="GGY218" s="15"/>
      <c r="GGZ218" s="15"/>
      <c r="GHA218" s="15"/>
      <c r="GHB218" s="15"/>
      <c r="GHC218" s="15"/>
      <c r="GHD218" s="15"/>
      <c r="GHE218" s="15"/>
      <c r="GHF218" s="15"/>
      <c r="GHG218" s="15"/>
      <c r="GHH218" s="15"/>
      <c r="GHI218" s="15"/>
      <c r="GHJ218" s="15"/>
      <c r="GHK218" s="15"/>
      <c r="GHL218" s="15"/>
      <c r="GHM218" s="15"/>
      <c r="GHN218" s="15"/>
      <c r="GHO218" s="15"/>
      <c r="GHP218" s="15"/>
      <c r="GHQ218" s="15"/>
      <c r="GHR218" s="15"/>
      <c r="GHS218" s="15"/>
      <c r="GHT218" s="15"/>
      <c r="GHU218" s="15"/>
      <c r="GHV218" s="15"/>
      <c r="GHW218" s="15"/>
      <c r="GHX218" s="15"/>
      <c r="GHY218" s="15"/>
      <c r="GHZ218" s="15"/>
      <c r="GIA218" s="15"/>
      <c r="GIB218" s="15"/>
      <c r="GIC218" s="15"/>
      <c r="GID218" s="15"/>
      <c r="GIE218" s="15"/>
      <c r="GIF218" s="15"/>
      <c r="GIG218" s="15"/>
      <c r="GIH218" s="15"/>
      <c r="GII218" s="15"/>
      <c r="GIJ218" s="15"/>
      <c r="GIK218" s="15"/>
      <c r="GIL218" s="15"/>
      <c r="GIM218" s="15"/>
      <c r="GIN218" s="15"/>
      <c r="GIO218" s="15"/>
      <c r="GIP218" s="15"/>
      <c r="GIQ218" s="15"/>
      <c r="GIR218" s="15"/>
      <c r="GIS218" s="15"/>
      <c r="GIT218" s="15"/>
      <c r="GIU218" s="15"/>
      <c r="GIV218" s="15"/>
      <c r="GIW218" s="15"/>
      <c r="GIX218" s="15"/>
      <c r="GIY218" s="15"/>
      <c r="GIZ218" s="15"/>
      <c r="GJA218" s="15"/>
      <c r="GJB218" s="15"/>
      <c r="GJC218" s="15"/>
      <c r="GJD218" s="15"/>
      <c r="GJE218" s="15"/>
      <c r="GJF218" s="15"/>
      <c r="GJG218" s="15"/>
      <c r="GJH218" s="15"/>
      <c r="GJI218" s="15"/>
      <c r="GJJ218" s="15"/>
      <c r="GJK218" s="15"/>
      <c r="GJL218" s="15"/>
      <c r="GJM218" s="15"/>
      <c r="GJN218" s="15"/>
      <c r="GJO218" s="15"/>
      <c r="GJP218" s="15"/>
      <c r="GJQ218" s="15"/>
      <c r="GJR218" s="15"/>
      <c r="GJS218" s="15"/>
      <c r="GJT218" s="15"/>
      <c r="GJU218" s="15"/>
      <c r="GJV218" s="15"/>
      <c r="GJW218" s="15"/>
      <c r="GJX218" s="15"/>
      <c r="GJY218" s="15"/>
      <c r="GJZ218" s="15"/>
      <c r="GKA218" s="15"/>
      <c r="GKB218" s="15"/>
      <c r="GKC218" s="15"/>
      <c r="GKD218" s="15"/>
      <c r="GKE218" s="15"/>
      <c r="GKF218" s="15"/>
      <c r="GKG218" s="15"/>
      <c r="GKH218" s="15"/>
      <c r="GKI218" s="15"/>
      <c r="GKJ218" s="15"/>
      <c r="GKK218" s="15"/>
      <c r="GKL218" s="15"/>
      <c r="GKM218" s="15"/>
      <c r="GKN218" s="15"/>
      <c r="GKO218" s="15"/>
      <c r="GKP218" s="15"/>
      <c r="GKQ218" s="15"/>
      <c r="GKR218" s="15"/>
      <c r="GKS218" s="15"/>
      <c r="GKT218" s="15"/>
      <c r="GKU218" s="15"/>
      <c r="GKV218" s="15"/>
      <c r="GKW218" s="15"/>
      <c r="GKX218" s="15"/>
      <c r="GKY218" s="15"/>
      <c r="GKZ218" s="15"/>
      <c r="GLA218" s="15"/>
      <c r="GLB218" s="15"/>
      <c r="GLC218" s="15"/>
      <c r="GLD218" s="15"/>
      <c r="GLE218" s="15"/>
      <c r="GLF218" s="15"/>
      <c r="GLG218" s="15"/>
      <c r="GLH218" s="15"/>
      <c r="GLI218" s="15"/>
      <c r="GLJ218" s="15"/>
      <c r="GLK218" s="15"/>
      <c r="GLL218" s="15"/>
      <c r="GLM218" s="15"/>
      <c r="GLN218" s="15"/>
      <c r="GLO218" s="15"/>
      <c r="GLP218" s="15"/>
      <c r="GLQ218" s="15"/>
      <c r="GLR218" s="15"/>
      <c r="GLS218" s="15"/>
      <c r="GLT218" s="15"/>
      <c r="GLU218" s="15"/>
      <c r="GLV218" s="15"/>
      <c r="GLW218" s="15"/>
      <c r="GLX218" s="15"/>
      <c r="GLY218" s="15"/>
      <c r="GLZ218" s="15"/>
      <c r="GMA218" s="15"/>
      <c r="GMB218" s="15"/>
      <c r="GMC218" s="15"/>
      <c r="GMD218" s="15"/>
      <c r="GME218" s="15"/>
      <c r="GMF218" s="15"/>
      <c r="GMG218" s="15"/>
      <c r="GMH218" s="15"/>
      <c r="GMI218" s="15"/>
      <c r="GMJ218" s="15"/>
      <c r="GMK218" s="15"/>
      <c r="GML218" s="15"/>
      <c r="GMM218" s="15"/>
      <c r="GMN218" s="15"/>
      <c r="GMO218" s="15"/>
      <c r="GMP218" s="15"/>
      <c r="GMQ218" s="15"/>
      <c r="GMR218" s="15"/>
      <c r="GMS218" s="15"/>
      <c r="GMT218" s="15"/>
      <c r="GMU218" s="15"/>
      <c r="GMV218" s="15"/>
      <c r="GMW218" s="15"/>
      <c r="GMX218" s="15"/>
      <c r="GMY218" s="15"/>
      <c r="GMZ218" s="15"/>
      <c r="GNA218" s="15"/>
      <c r="GNB218" s="15"/>
      <c r="GNC218" s="15"/>
      <c r="GND218" s="15"/>
      <c r="GNE218" s="15"/>
      <c r="GNF218" s="15"/>
      <c r="GNG218" s="15"/>
      <c r="GNH218" s="15"/>
      <c r="GNI218" s="15"/>
      <c r="GNJ218" s="15"/>
      <c r="GNK218" s="15"/>
      <c r="GNL218" s="15"/>
      <c r="GNM218" s="15"/>
      <c r="GNN218" s="15"/>
      <c r="GNO218" s="15"/>
      <c r="GNP218" s="15"/>
      <c r="GNQ218" s="15"/>
      <c r="GNR218" s="15"/>
      <c r="GNS218" s="15"/>
      <c r="GNT218" s="15"/>
      <c r="GNU218" s="15"/>
      <c r="GNV218" s="15"/>
      <c r="GNW218" s="15"/>
      <c r="GNX218" s="15"/>
      <c r="GNY218" s="15"/>
      <c r="GNZ218" s="15"/>
      <c r="GOA218" s="15"/>
      <c r="GOB218" s="15"/>
      <c r="GOC218" s="15"/>
      <c r="GOD218" s="15"/>
      <c r="GOE218" s="15"/>
      <c r="GOF218" s="15"/>
      <c r="GOG218" s="15"/>
      <c r="GOH218" s="15"/>
      <c r="GOI218" s="15"/>
      <c r="GOJ218" s="15"/>
      <c r="GOK218" s="15"/>
      <c r="GOL218" s="15"/>
      <c r="GOM218" s="15"/>
      <c r="GON218" s="15"/>
      <c r="GOO218" s="15"/>
      <c r="GOP218" s="15"/>
      <c r="GOQ218" s="15"/>
      <c r="GOR218" s="15"/>
      <c r="GOS218" s="15"/>
      <c r="GOT218" s="15"/>
      <c r="GOU218" s="15"/>
      <c r="GOV218" s="15"/>
      <c r="GOW218" s="15"/>
      <c r="GOX218" s="15"/>
      <c r="GOY218" s="15"/>
      <c r="GOZ218" s="15"/>
      <c r="GPA218" s="15"/>
      <c r="GPB218" s="15"/>
      <c r="GPC218" s="15"/>
      <c r="GPD218" s="15"/>
      <c r="GPE218" s="15"/>
      <c r="GPF218" s="15"/>
      <c r="GPG218" s="15"/>
      <c r="GPH218" s="15"/>
      <c r="GPI218" s="15"/>
      <c r="GPJ218" s="15"/>
      <c r="GPK218" s="15"/>
      <c r="GPL218" s="15"/>
      <c r="GPM218" s="15"/>
      <c r="GPN218" s="15"/>
      <c r="GPO218" s="15"/>
      <c r="GPP218" s="15"/>
      <c r="GPQ218" s="15"/>
      <c r="GPR218" s="15"/>
      <c r="GPS218" s="15"/>
      <c r="GPT218" s="15"/>
      <c r="GPU218" s="15"/>
      <c r="GPV218" s="15"/>
      <c r="GPW218" s="15"/>
      <c r="GPX218" s="15"/>
      <c r="GPY218" s="15"/>
      <c r="GPZ218" s="15"/>
      <c r="GQA218" s="15"/>
      <c r="GQB218" s="15"/>
      <c r="GQC218" s="15"/>
      <c r="GQD218" s="15"/>
      <c r="GQE218" s="15"/>
      <c r="GQF218" s="15"/>
      <c r="GQG218" s="15"/>
      <c r="GQH218" s="15"/>
      <c r="GQI218" s="15"/>
      <c r="GQJ218" s="15"/>
      <c r="GQK218" s="15"/>
      <c r="GQL218" s="15"/>
      <c r="GQM218" s="15"/>
      <c r="GQN218" s="15"/>
      <c r="GQO218" s="15"/>
      <c r="GQP218" s="15"/>
      <c r="GQQ218" s="15"/>
      <c r="GQR218" s="15"/>
      <c r="GQS218" s="15"/>
      <c r="GQT218" s="15"/>
      <c r="GQU218" s="15"/>
      <c r="GQV218" s="15"/>
      <c r="GQW218" s="15"/>
      <c r="GQX218" s="15"/>
      <c r="GQY218" s="15"/>
      <c r="GQZ218" s="15"/>
      <c r="GRA218" s="15"/>
      <c r="GRB218" s="15"/>
      <c r="GRC218" s="15"/>
      <c r="GRD218" s="15"/>
      <c r="GRE218" s="15"/>
      <c r="GRF218" s="15"/>
      <c r="GRG218" s="15"/>
      <c r="GRH218" s="15"/>
      <c r="GRI218" s="15"/>
      <c r="GRJ218" s="15"/>
      <c r="GRK218" s="15"/>
      <c r="GRL218" s="15"/>
      <c r="GRM218" s="15"/>
      <c r="GRN218" s="15"/>
      <c r="GRO218" s="15"/>
      <c r="GRP218" s="15"/>
      <c r="GRQ218" s="15"/>
      <c r="GRR218" s="15"/>
      <c r="GRS218" s="15"/>
      <c r="GRT218" s="15"/>
      <c r="GRU218" s="15"/>
      <c r="GRV218" s="15"/>
      <c r="GRW218" s="15"/>
      <c r="GRX218" s="15"/>
      <c r="GRY218" s="15"/>
      <c r="GRZ218" s="15"/>
      <c r="GSA218" s="15"/>
      <c r="GSB218" s="15"/>
      <c r="GSC218" s="15"/>
      <c r="GSD218" s="15"/>
      <c r="GSE218" s="15"/>
      <c r="GSF218" s="15"/>
      <c r="GSG218" s="15"/>
      <c r="GSH218" s="15"/>
      <c r="GSI218" s="15"/>
      <c r="GSJ218" s="15"/>
      <c r="GSK218" s="15"/>
      <c r="GSL218" s="15"/>
      <c r="GSM218" s="15"/>
      <c r="GSN218" s="15"/>
      <c r="GSO218" s="15"/>
      <c r="GSP218" s="15"/>
      <c r="GSQ218" s="15"/>
      <c r="GSR218" s="15"/>
      <c r="GSS218" s="15"/>
      <c r="GST218" s="15"/>
      <c r="GSU218" s="15"/>
      <c r="GSV218" s="15"/>
      <c r="GSW218" s="15"/>
      <c r="GSX218" s="15"/>
      <c r="GSY218" s="15"/>
      <c r="GSZ218" s="15"/>
      <c r="GTA218" s="15"/>
      <c r="GTB218" s="15"/>
      <c r="GTC218" s="15"/>
      <c r="GTD218" s="15"/>
      <c r="GTE218" s="15"/>
      <c r="GTF218" s="15"/>
      <c r="GTG218" s="15"/>
      <c r="GTH218" s="15"/>
      <c r="GTI218" s="15"/>
      <c r="GTJ218" s="15"/>
      <c r="GTK218" s="15"/>
      <c r="GTL218" s="15"/>
      <c r="GTM218" s="15"/>
      <c r="GTN218" s="15"/>
      <c r="GTO218" s="15"/>
      <c r="GTP218" s="15"/>
      <c r="GTQ218" s="15"/>
      <c r="GTR218" s="15"/>
      <c r="GTS218" s="15"/>
      <c r="GTT218" s="15"/>
      <c r="GTU218" s="15"/>
      <c r="GTV218" s="15"/>
      <c r="GTW218" s="15"/>
      <c r="GTX218" s="15"/>
      <c r="GTY218" s="15"/>
      <c r="GTZ218" s="15"/>
      <c r="GUA218" s="15"/>
      <c r="GUB218" s="15"/>
      <c r="GUC218" s="15"/>
      <c r="GUD218" s="15"/>
      <c r="GUE218" s="15"/>
      <c r="GUF218" s="15"/>
      <c r="GUG218" s="15"/>
      <c r="GUH218" s="15"/>
      <c r="GUI218" s="15"/>
      <c r="GUJ218" s="15"/>
      <c r="GUK218" s="15"/>
      <c r="GUL218" s="15"/>
      <c r="GUM218" s="15"/>
      <c r="GUN218" s="15"/>
      <c r="GUO218" s="15"/>
      <c r="GUP218" s="15"/>
      <c r="GUQ218" s="15"/>
      <c r="GUR218" s="15"/>
      <c r="GUS218" s="15"/>
      <c r="GUT218" s="15"/>
      <c r="GUU218" s="15"/>
      <c r="GUV218" s="15"/>
      <c r="GUW218" s="15"/>
      <c r="GUX218" s="15"/>
      <c r="GUY218" s="15"/>
      <c r="GUZ218" s="15"/>
      <c r="GVA218" s="15"/>
      <c r="GVB218" s="15"/>
      <c r="GVC218" s="15"/>
      <c r="GVD218" s="15"/>
      <c r="GVE218" s="15"/>
      <c r="GVF218" s="15"/>
      <c r="GVG218" s="15"/>
      <c r="GVH218" s="15"/>
      <c r="GVI218" s="15"/>
      <c r="GVJ218" s="15"/>
      <c r="GVK218" s="15"/>
      <c r="GVL218" s="15"/>
      <c r="GVM218" s="15"/>
      <c r="GVN218" s="15"/>
      <c r="GVO218" s="15"/>
      <c r="GVP218" s="15"/>
      <c r="GVQ218" s="15"/>
      <c r="GVR218" s="15"/>
      <c r="GVS218" s="15"/>
      <c r="GVT218" s="15"/>
      <c r="GVU218" s="15"/>
      <c r="GVV218" s="15"/>
      <c r="GVW218" s="15"/>
      <c r="GVX218" s="15"/>
      <c r="GVY218" s="15"/>
      <c r="GVZ218" s="15"/>
      <c r="GWA218" s="15"/>
      <c r="GWB218" s="15"/>
      <c r="GWC218" s="15"/>
      <c r="GWD218" s="15"/>
      <c r="GWE218" s="15"/>
      <c r="GWF218" s="15"/>
      <c r="GWG218" s="15"/>
      <c r="GWH218" s="15"/>
      <c r="GWI218" s="15"/>
      <c r="GWJ218" s="15"/>
      <c r="GWK218" s="15"/>
      <c r="GWL218" s="15"/>
      <c r="GWM218" s="15"/>
      <c r="GWN218" s="15"/>
      <c r="GWO218" s="15"/>
      <c r="GWP218" s="15"/>
      <c r="GWQ218" s="15"/>
      <c r="GWR218" s="15"/>
      <c r="GWS218" s="15"/>
      <c r="GWT218" s="15"/>
      <c r="GWU218" s="15"/>
      <c r="GWV218" s="15"/>
      <c r="GWW218" s="15"/>
      <c r="GWX218" s="15"/>
      <c r="GWY218" s="15"/>
      <c r="GWZ218" s="15"/>
      <c r="GXA218" s="15"/>
      <c r="GXB218" s="15"/>
      <c r="GXC218" s="15"/>
      <c r="GXD218" s="15"/>
      <c r="GXE218" s="15"/>
      <c r="GXF218" s="15"/>
      <c r="GXG218" s="15"/>
      <c r="GXH218" s="15"/>
      <c r="GXI218" s="15"/>
      <c r="GXJ218" s="15"/>
      <c r="GXK218" s="15"/>
      <c r="GXL218" s="15"/>
      <c r="GXM218" s="15"/>
      <c r="GXN218" s="15"/>
      <c r="GXO218" s="15"/>
      <c r="GXP218" s="15"/>
      <c r="GXQ218" s="15"/>
      <c r="GXR218" s="15"/>
      <c r="GXS218" s="15"/>
      <c r="GXT218" s="15"/>
      <c r="GXU218" s="15"/>
      <c r="GXV218" s="15"/>
      <c r="GXW218" s="15"/>
      <c r="GXX218" s="15"/>
      <c r="GXY218" s="15"/>
      <c r="GXZ218" s="15"/>
      <c r="GYA218" s="15"/>
      <c r="GYB218" s="15"/>
      <c r="GYC218" s="15"/>
      <c r="GYD218" s="15"/>
      <c r="GYE218" s="15"/>
      <c r="GYF218" s="15"/>
      <c r="GYG218" s="15"/>
      <c r="GYH218" s="15"/>
      <c r="GYI218" s="15"/>
      <c r="GYJ218" s="15"/>
      <c r="GYK218" s="15"/>
      <c r="GYL218" s="15"/>
      <c r="GYM218" s="15"/>
      <c r="GYN218" s="15"/>
      <c r="GYO218" s="15"/>
      <c r="GYP218" s="15"/>
      <c r="GYQ218" s="15"/>
      <c r="GYR218" s="15"/>
      <c r="GYS218" s="15"/>
      <c r="GYT218" s="15"/>
      <c r="GYU218" s="15"/>
      <c r="GYV218" s="15"/>
      <c r="GYW218" s="15"/>
      <c r="GYX218" s="15"/>
      <c r="GYY218" s="15"/>
      <c r="GYZ218" s="15"/>
      <c r="GZA218" s="15"/>
      <c r="GZB218" s="15"/>
      <c r="GZC218" s="15"/>
      <c r="GZD218" s="15"/>
      <c r="GZE218" s="15"/>
      <c r="GZF218" s="15"/>
      <c r="GZG218" s="15"/>
      <c r="GZH218" s="15"/>
      <c r="GZI218" s="15"/>
      <c r="GZJ218" s="15"/>
      <c r="GZK218" s="15"/>
      <c r="GZL218" s="15"/>
      <c r="GZM218" s="15"/>
      <c r="GZN218" s="15"/>
      <c r="GZO218" s="15"/>
      <c r="GZP218" s="15"/>
      <c r="GZQ218" s="15"/>
      <c r="GZR218" s="15"/>
      <c r="GZS218" s="15"/>
      <c r="GZT218" s="15"/>
      <c r="GZU218" s="15"/>
      <c r="GZV218" s="15"/>
      <c r="GZW218" s="15"/>
      <c r="GZX218" s="15"/>
      <c r="GZY218" s="15"/>
      <c r="GZZ218" s="15"/>
      <c r="HAA218" s="15"/>
      <c r="HAB218" s="15"/>
      <c r="HAC218" s="15"/>
      <c r="HAD218" s="15"/>
      <c r="HAE218" s="15"/>
      <c r="HAF218" s="15"/>
      <c r="HAG218" s="15"/>
      <c r="HAH218" s="15"/>
      <c r="HAI218" s="15"/>
      <c r="HAJ218" s="15"/>
      <c r="HAK218" s="15"/>
      <c r="HAL218" s="15"/>
      <c r="HAM218" s="15"/>
      <c r="HAN218" s="15"/>
      <c r="HAO218" s="15"/>
      <c r="HAP218" s="15"/>
      <c r="HAQ218" s="15"/>
      <c r="HAR218" s="15"/>
      <c r="HAS218" s="15"/>
      <c r="HAT218" s="15"/>
      <c r="HAU218" s="15"/>
      <c r="HAV218" s="15"/>
      <c r="HAW218" s="15"/>
      <c r="HAX218" s="15"/>
      <c r="HAY218" s="15"/>
      <c r="HAZ218" s="15"/>
      <c r="HBA218" s="15"/>
      <c r="HBB218" s="15"/>
      <c r="HBC218" s="15"/>
      <c r="HBD218" s="15"/>
      <c r="HBE218" s="15"/>
      <c r="HBF218" s="15"/>
      <c r="HBG218" s="15"/>
      <c r="HBH218" s="15"/>
      <c r="HBI218" s="15"/>
      <c r="HBJ218" s="15"/>
      <c r="HBK218" s="15"/>
      <c r="HBL218" s="15"/>
      <c r="HBM218" s="15"/>
      <c r="HBN218" s="15"/>
      <c r="HBO218" s="15"/>
      <c r="HBP218" s="15"/>
      <c r="HBQ218" s="15"/>
      <c r="HBR218" s="15"/>
      <c r="HBS218" s="15"/>
      <c r="HBT218" s="15"/>
      <c r="HBU218" s="15"/>
      <c r="HBV218" s="15"/>
      <c r="HBW218" s="15"/>
      <c r="HBX218" s="15"/>
      <c r="HBY218" s="15"/>
      <c r="HBZ218" s="15"/>
      <c r="HCA218" s="15"/>
      <c r="HCB218" s="15"/>
      <c r="HCC218" s="15"/>
      <c r="HCD218" s="15"/>
      <c r="HCE218" s="15"/>
      <c r="HCF218" s="15"/>
      <c r="HCG218" s="15"/>
      <c r="HCH218" s="15"/>
      <c r="HCI218" s="15"/>
      <c r="HCJ218" s="15"/>
      <c r="HCK218" s="15"/>
      <c r="HCL218" s="15"/>
      <c r="HCM218" s="15"/>
      <c r="HCN218" s="15"/>
      <c r="HCO218" s="15"/>
      <c r="HCP218" s="15"/>
      <c r="HCQ218" s="15"/>
      <c r="HCR218" s="15"/>
      <c r="HCS218" s="15"/>
      <c r="HCT218" s="15"/>
      <c r="HCU218" s="15"/>
      <c r="HCV218" s="15"/>
      <c r="HCW218" s="15"/>
      <c r="HCX218" s="15"/>
      <c r="HCY218" s="15"/>
      <c r="HCZ218" s="15"/>
      <c r="HDA218" s="15"/>
      <c r="HDB218" s="15"/>
      <c r="HDC218" s="15"/>
      <c r="HDD218" s="15"/>
      <c r="HDE218" s="15"/>
      <c r="HDF218" s="15"/>
      <c r="HDG218" s="15"/>
      <c r="HDH218" s="15"/>
      <c r="HDI218" s="15"/>
      <c r="HDJ218" s="15"/>
      <c r="HDK218" s="15"/>
      <c r="HDL218" s="15"/>
      <c r="HDM218" s="15"/>
      <c r="HDN218" s="15"/>
      <c r="HDO218" s="15"/>
      <c r="HDP218" s="15"/>
      <c r="HDQ218" s="15"/>
      <c r="HDR218" s="15"/>
      <c r="HDS218" s="15"/>
      <c r="HDT218" s="15"/>
      <c r="HDU218" s="15"/>
      <c r="HDV218" s="15"/>
      <c r="HDW218" s="15"/>
      <c r="HDX218" s="15"/>
      <c r="HDY218" s="15"/>
      <c r="HDZ218" s="15"/>
      <c r="HEA218" s="15"/>
      <c r="HEB218" s="15"/>
      <c r="HEC218" s="15"/>
      <c r="HED218" s="15"/>
      <c r="HEE218" s="15"/>
      <c r="HEF218" s="15"/>
      <c r="HEG218" s="15"/>
      <c r="HEH218" s="15"/>
      <c r="HEI218" s="15"/>
      <c r="HEJ218" s="15"/>
      <c r="HEK218" s="15"/>
      <c r="HEL218" s="15"/>
      <c r="HEM218" s="15"/>
      <c r="HEN218" s="15"/>
      <c r="HEO218" s="15"/>
      <c r="HEP218" s="15"/>
      <c r="HEQ218" s="15"/>
      <c r="HER218" s="15"/>
      <c r="HES218" s="15"/>
      <c r="HET218" s="15"/>
      <c r="HEU218" s="15"/>
      <c r="HEV218" s="15"/>
      <c r="HEW218" s="15"/>
      <c r="HEX218" s="15"/>
      <c r="HEY218" s="15"/>
      <c r="HEZ218" s="15"/>
      <c r="HFA218" s="15"/>
      <c r="HFB218" s="15"/>
      <c r="HFC218" s="15"/>
      <c r="HFD218" s="15"/>
      <c r="HFE218" s="15"/>
      <c r="HFF218" s="15"/>
      <c r="HFG218" s="15"/>
      <c r="HFH218" s="15"/>
      <c r="HFI218" s="15"/>
      <c r="HFJ218" s="15"/>
      <c r="HFK218" s="15"/>
      <c r="HFL218" s="15"/>
      <c r="HFM218" s="15"/>
      <c r="HFN218" s="15"/>
      <c r="HFO218" s="15"/>
      <c r="HFP218" s="15"/>
      <c r="HFQ218" s="15"/>
      <c r="HFR218" s="15"/>
      <c r="HFS218" s="15"/>
      <c r="HFT218" s="15"/>
      <c r="HFU218" s="15"/>
      <c r="HFV218" s="15"/>
      <c r="HFW218" s="15"/>
      <c r="HFX218" s="15"/>
      <c r="HFY218" s="15"/>
      <c r="HFZ218" s="15"/>
      <c r="HGA218" s="15"/>
      <c r="HGB218" s="15"/>
      <c r="HGC218" s="15"/>
      <c r="HGD218" s="15"/>
      <c r="HGE218" s="15"/>
      <c r="HGF218" s="15"/>
      <c r="HGG218" s="15"/>
      <c r="HGH218" s="15"/>
      <c r="HGI218" s="15"/>
      <c r="HGJ218" s="15"/>
      <c r="HGK218" s="15"/>
      <c r="HGL218" s="15"/>
      <c r="HGM218" s="15"/>
      <c r="HGN218" s="15"/>
      <c r="HGO218" s="15"/>
      <c r="HGP218" s="15"/>
      <c r="HGQ218" s="15"/>
      <c r="HGR218" s="15"/>
      <c r="HGS218" s="15"/>
      <c r="HGT218" s="15"/>
      <c r="HGU218" s="15"/>
      <c r="HGV218" s="15"/>
      <c r="HGW218" s="15"/>
      <c r="HGX218" s="15"/>
      <c r="HGY218" s="15"/>
      <c r="HGZ218" s="15"/>
      <c r="HHA218" s="15"/>
      <c r="HHB218" s="15"/>
      <c r="HHC218" s="15"/>
      <c r="HHD218" s="15"/>
      <c r="HHE218" s="15"/>
      <c r="HHF218" s="15"/>
      <c r="HHG218" s="15"/>
      <c r="HHH218" s="15"/>
      <c r="HHI218" s="15"/>
      <c r="HHJ218" s="15"/>
      <c r="HHK218" s="15"/>
      <c r="HHL218" s="15"/>
      <c r="HHM218" s="15"/>
      <c r="HHN218" s="15"/>
      <c r="HHO218" s="15"/>
      <c r="HHP218" s="15"/>
      <c r="HHQ218" s="15"/>
      <c r="HHR218" s="15"/>
      <c r="HHS218" s="15"/>
      <c r="HHT218" s="15"/>
      <c r="HHU218" s="15"/>
      <c r="HHV218" s="15"/>
      <c r="HHW218" s="15"/>
      <c r="HHX218" s="15"/>
      <c r="HHY218" s="15"/>
      <c r="HHZ218" s="15"/>
      <c r="HIA218" s="15"/>
      <c r="HIB218" s="15"/>
      <c r="HIC218" s="15"/>
      <c r="HID218" s="15"/>
      <c r="HIE218" s="15"/>
      <c r="HIF218" s="15"/>
      <c r="HIG218" s="15"/>
      <c r="HIH218" s="15"/>
      <c r="HII218" s="15"/>
      <c r="HIJ218" s="15"/>
      <c r="HIK218" s="15"/>
      <c r="HIL218" s="15"/>
      <c r="HIM218" s="15"/>
      <c r="HIN218" s="15"/>
      <c r="HIO218" s="15"/>
      <c r="HIP218" s="15"/>
      <c r="HIQ218" s="15"/>
      <c r="HIR218" s="15"/>
      <c r="HIS218" s="15"/>
      <c r="HIT218" s="15"/>
      <c r="HIU218" s="15"/>
      <c r="HIV218" s="15"/>
      <c r="HIW218" s="15"/>
      <c r="HIX218" s="15"/>
      <c r="HIY218" s="15"/>
      <c r="HIZ218" s="15"/>
      <c r="HJA218" s="15"/>
      <c r="HJB218" s="15"/>
      <c r="HJC218" s="15"/>
      <c r="HJD218" s="15"/>
      <c r="HJE218" s="15"/>
      <c r="HJF218" s="15"/>
      <c r="HJG218" s="15"/>
      <c r="HJH218" s="15"/>
      <c r="HJI218" s="15"/>
      <c r="HJJ218" s="15"/>
      <c r="HJK218" s="15"/>
      <c r="HJL218" s="15"/>
      <c r="HJM218" s="15"/>
      <c r="HJN218" s="15"/>
      <c r="HJO218" s="15"/>
      <c r="HJP218" s="15"/>
      <c r="HJQ218" s="15"/>
      <c r="HJR218" s="15"/>
      <c r="HJS218" s="15"/>
      <c r="HJT218" s="15"/>
      <c r="HJU218" s="15"/>
      <c r="HJV218" s="15"/>
      <c r="HJW218" s="15"/>
      <c r="HJX218" s="15"/>
      <c r="HJY218" s="15"/>
      <c r="HJZ218" s="15"/>
      <c r="HKA218" s="15"/>
      <c r="HKB218" s="15"/>
      <c r="HKC218" s="15"/>
      <c r="HKD218" s="15"/>
      <c r="HKE218" s="15"/>
      <c r="HKF218" s="15"/>
      <c r="HKG218" s="15"/>
      <c r="HKH218" s="15"/>
      <c r="HKI218" s="15"/>
      <c r="HKJ218" s="15"/>
      <c r="HKK218" s="15"/>
      <c r="HKL218" s="15"/>
      <c r="HKM218" s="15"/>
      <c r="HKN218" s="15"/>
      <c r="HKO218" s="15"/>
      <c r="HKP218" s="15"/>
      <c r="HKQ218" s="15"/>
      <c r="HKR218" s="15"/>
      <c r="HKS218" s="15"/>
      <c r="HKT218" s="15"/>
      <c r="HKU218" s="15"/>
      <c r="HKV218" s="15"/>
      <c r="HKW218" s="15"/>
      <c r="HKX218" s="15"/>
      <c r="HKY218" s="15"/>
      <c r="HKZ218" s="15"/>
      <c r="HLA218" s="15"/>
      <c r="HLB218" s="15"/>
      <c r="HLC218" s="15"/>
      <c r="HLD218" s="15"/>
      <c r="HLE218" s="15"/>
      <c r="HLF218" s="15"/>
      <c r="HLG218" s="15"/>
      <c r="HLH218" s="15"/>
      <c r="HLI218" s="15"/>
      <c r="HLJ218" s="15"/>
      <c r="HLK218" s="15"/>
      <c r="HLL218" s="15"/>
      <c r="HLM218" s="15"/>
      <c r="HLN218" s="15"/>
      <c r="HLO218" s="15"/>
      <c r="HLP218" s="15"/>
      <c r="HLQ218" s="15"/>
      <c r="HLR218" s="15"/>
      <c r="HLS218" s="15"/>
      <c r="HLT218" s="15"/>
      <c r="HLU218" s="15"/>
      <c r="HLV218" s="15"/>
      <c r="HLW218" s="15"/>
      <c r="HLX218" s="15"/>
      <c r="HLY218" s="15"/>
      <c r="HLZ218" s="15"/>
      <c r="HMA218" s="15"/>
      <c r="HMB218" s="15"/>
      <c r="HMC218" s="15"/>
      <c r="HMD218" s="15"/>
      <c r="HME218" s="15"/>
      <c r="HMF218" s="15"/>
      <c r="HMG218" s="15"/>
      <c r="HMH218" s="15"/>
      <c r="HMI218" s="15"/>
      <c r="HMJ218" s="15"/>
      <c r="HMK218" s="15"/>
      <c r="HML218" s="15"/>
      <c r="HMM218" s="15"/>
      <c r="HMN218" s="15"/>
      <c r="HMO218" s="15"/>
      <c r="HMP218" s="15"/>
      <c r="HMQ218" s="15"/>
      <c r="HMR218" s="15"/>
      <c r="HMS218" s="15"/>
      <c r="HMT218" s="15"/>
      <c r="HMU218" s="15"/>
      <c r="HMV218" s="15"/>
      <c r="HMW218" s="15"/>
      <c r="HMX218" s="15"/>
      <c r="HMY218" s="15"/>
      <c r="HMZ218" s="15"/>
      <c r="HNA218" s="15"/>
      <c r="HNB218" s="15"/>
      <c r="HNC218" s="15"/>
      <c r="HND218" s="15"/>
      <c r="HNE218" s="15"/>
      <c r="HNF218" s="15"/>
      <c r="HNG218" s="15"/>
      <c r="HNH218" s="15"/>
      <c r="HNI218" s="15"/>
      <c r="HNJ218" s="15"/>
      <c r="HNK218" s="15"/>
      <c r="HNL218" s="15"/>
      <c r="HNM218" s="15"/>
      <c r="HNN218" s="15"/>
      <c r="HNO218" s="15"/>
      <c r="HNP218" s="15"/>
      <c r="HNQ218" s="15"/>
      <c r="HNR218" s="15"/>
      <c r="HNS218" s="15"/>
      <c r="HNT218" s="15"/>
      <c r="HNU218" s="15"/>
      <c r="HNV218" s="15"/>
      <c r="HNW218" s="15"/>
      <c r="HNX218" s="15"/>
      <c r="HNY218" s="15"/>
      <c r="HNZ218" s="15"/>
      <c r="HOA218" s="15"/>
      <c r="HOB218" s="15"/>
      <c r="HOC218" s="15"/>
      <c r="HOD218" s="15"/>
      <c r="HOE218" s="15"/>
      <c r="HOF218" s="15"/>
      <c r="HOG218" s="15"/>
      <c r="HOH218" s="15"/>
      <c r="HOI218" s="15"/>
      <c r="HOJ218" s="15"/>
      <c r="HOK218" s="15"/>
      <c r="HOL218" s="15"/>
      <c r="HOM218" s="15"/>
      <c r="HON218" s="15"/>
      <c r="HOO218" s="15"/>
      <c r="HOP218" s="15"/>
      <c r="HOQ218" s="15"/>
      <c r="HOR218" s="15"/>
      <c r="HOS218" s="15"/>
      <c r="HOT218" s="15"/>
      <c r="HOU218" s="15"/>
      <c r="HOV218" s="15"/>
      <c r="HOW218" s="15"/>
      <c r="HOX218" s="15"/>
      <c r="HOY218" s="15"/>
      <c r="HOZ218" s="15"/>
      <c r="HPA218" s="15"/>
      <c r="HPB218" s="15"/>
      <c r="HPC218" s="15"/>
      <c r="HPD218" s="15"/>
      <c r="HPE218" s="15"/>
      <c r="HPF218" s="15"/>
      <c r="HPG218" s="15"/>
      <c r="HPH218" s="15"/>
      <c r="HPI218" s="15"/>
      <c r="HPJ218" s="15"/>
      <c r="HPK218" s="15"/>
      <c r="HPL218" s="15"/>
      <c r="HPM218" s="15"/>
      <c r="HPN218" s="15"/>
      <c r="HPO218" s="15"/>
      <c r="HPP218" s="15"/>
      <c r="HPQ218" s="15"/>
      <c r="HPR218" s="15"/>
      <c r="HPS218" s="15"/>
      <c r="HPT218" s="15"/>
      <c r="HPU218" s="15"/>
      <c r="HPV218" s="15"/>
      <c r="HPW218" s="15"/>
      <c r="HPX218" s="15"/>
      <c r="HPY218" s="15"/>
      <c r="HPZ218" s="15"/>
      <c r="HQA218" s="15"/>
      <c r="HQB218" s="15"/>
      <c r="HQC218" s="15"/>
      <c r="HQD218" s="15"/>
      <c r="HQE218" s="15"/>
      <c r="HQF218" s="15"/>
      <c r="HQG218" s="15"/>
      <c r="HQH218" s="15"/>
      <c r="HQI218" s="15"/>
      <c r="HQJ218" s="15"/>
      <c r="HQK218" s="15"/>
      <c r="HQL218" s="15"/>
      <c r="HQM218" s="15"/>
      <c r="HQN218" s="15"/>
      <c r="HQO218" s="15"/>
      <c r="HQP218" s="15"/>
      <c r="HQQ218" s="15"/>
      <c r="HQR218" s="15"/>
      <c r="HQS218" s="15"/>
      <c r="HQT218" s="15"/>
      <c r="HQU218" s="15"/>
      <c r="HQV218" s="15"/>
      <c r="HQW218" s="15"/>
      <c r="HQX218" s="15"/>
      <c r="HQY218" s="15"/>
      <c r="HQZ218" s="15"/>
      <c r="HRA218" s="15"/>
      <c r="HRB218" s="15"/>
      <c r="HRC218" s="15"/>
      <c r="HRD218" s="15"/>
      <c r="HRE218" s="15"/>
      <c r="HRF218" s="15"/>
      <c r="HRG218" s="15"/>
      <c r="HRH218" s="15"/>
      <c r="HRI218" s="15"/>
      <c r="HRJ218" s="15"/>
      <c r="HRK218" s="15"/>
      <c r="HRL218" s="15"/>
      <c r="HRM218" s="15"/>
      <c r="HRN218" s="15"/>
      <c r="HRO218" s="15"/>
      <c r="HRP218" s="15"/>
      <c r="HRQ218" s="15"/>
      <c r="HRR218" s="15"/>
      <c r="HRS218" s="15"/>
      <c r="HRT218" s="15"/>
      <c r="HRU218" s="15"/>
      <c r="HRV218" s="15"/>
      <c r="HRW218" s="15"/>
      <c r="HRX218" s="15"/>
      <c r="HRY218" s="15"/>
      <c r="HRZ218" s="15"/>
      <c r="HSA218" s="15"/>
      <c r="HSB218" s="15"/>
      <c r="HSC218" s="15"/>
      <c r="HSD218" s="15"/>
      <c r="HSE218" s="15"/>
      <c r="HSF218" s="15"/>
      <c r="HSG218" s="15"/>
      <c r="HSH218" s="15"/>
      <c r="HSI218" s="15"/>
      <c r="HSJ218" s="15"/>
      <c r="HSK218" s="15"/>
      <c r="HSL218" s="15"/>
      <c r="HSM218" s="15"/>
      <c r="HSN218" s="15"/>
      <c r="HSO218" s="15"/>
      <c r="HSP218" s="15"/>
      <c r="HSQ218" s="15"/>
      <c r="HSR218" s="15"/>
      <c r="HSS218" s="15"/>
      <c r="HST218" s="15"/>
      <c r="HSU218" s="15"/>
      <c r="HSV218" s="15"/>
      <c r="HSW218" s="15"/>
      <c r="HSX218" s="15"/>
      <c r="HSY218" s="15"/>
      <c r="HSZ218" s="15"/>
      <c r="HTA218" s="15"/>
      <c r="HTB218" s="15"/>
      <c r="HTC218" s="15"/>
      <c r="HTD218" s="15"/>
      <c r="HTE218" s="15"/>
      <c r="HTF218" s="15"/>
      <c r="HTG218" s="15"/>
      <c r="HTH218" s="15"/>
      <c r="HTI218" s="15"/>
      <c r="HTJ218" s="15"/>
      <c r="HTK218" s="15"/>
      <c r="HTL218" s="15"/>
      <c r="HTM218" s="15"/>
      <c r="HTN218" s="15"/>
      <c r="HTO218" s="15"/>
      <c r="HTP218" s="15"/>
      <c r="HTQ218" s="15"/>
      <c r="HTR218" s="15"/>
      <c r="HTS218" s="15"/>
      <c r="HTT218" s="15"/>
      <c r="HTU218" s="15"/>
      <c r="HTV218" s="15"/>
      <c r="HTW218" s="15"/>
      <c r="HTX218" s="15"/>
      <c r="HTY218" s="15"/>
      <c r="HTZ218" s="15"/>
      <c r="HUA218" s="15"/>
      <c r="HUB218" s="15"/>
      <c r="HUC218" s="15"/>
      <c r="HUD218" s="15"/>
      <c r="HUE218" s="15"/>
      <c r="HUF218" s="15"/>
      <c r="HUG218" s="15"/>
      <c r="HUH218" s="15"/>
      <c r="HUI218" s="15"/>
      <c r="HUJ218" s="15"/>
      <c r="HUK218" s="15"/>
      <c r="HUL218" s="15"/>
      <c r="HUM218" s="15"/>
      <c r="HUN218" s="15"/>
      <c r="HUO218" s="15"/>
      <c r="HUP218" s="15"/>
      <c r="HUQ218" s="15"/>
      <c r="HUR218" s="15"/>
      <c r="HUS218" s="15"/>
      <c r="HUT218" s="15"/>
      <c r="HUU218" s="15"/>
      <c r="HUV218" s="15"/>
      <c r="HUW218" s="15"/>
      <c r="HUX218" s="15"/>
      <c r="HUY218" s="15"/>
      <c r="HUZ218" s="15"/>
      <c r="HVA218" s="15"/>
      <c r="HVB218" s="15"/>
      <c r="HVC218" s="15"/>
      <c r="HVD218" s="15"/>
      <c r="HVE218" s="15"/>
      <c r="HVF218" s="15"/>
      <c r="HVG218" s="15"/>
      <c r="HVH218" s="15"/>
      <c r="HVI218" s="15"/>
      <c r="HVJ218" s="15"/>
      <c r="HVK218" s="15"/>
      <c r="HVL218" s="15"/>
      <c r="HVM218" s="15"/>
      <c r="HVN218" s="15"/>
      <c r="HVO218" s="15"/>
      <c r="HVP218" s="15"/>
      <c r="HVQ218" s="15"/>
      <c r="HVR218" s="15"/>
      <c r="HVS218" s="15"/>
      <c r="HVT218" s="15"/>
      <c r="HVU218" s="15"/>
      <c r="HVV218" s="15"/>
      <c r="HVW218" s="15"/>
      <c r="HVX218" s="15"/>
      <c r="HVY218" s="15"/>
      <c r="HVZ218" s="15"/>
      <c r="HWA218" s="15"/>
      <c r="HWB218" s="15"/>
      <c r="HWC218" s="15"/>
      <c r="HWD218" s="15"/>
      <c r="HWE218" s="15"/>
      <c r="HWF218" s="15"/>
      <c r="HWG218" s="15"/>
      <c r="HWH218" s="15"/>
      <c r="HWI218" s="15"/>
      <c r="HWJ218" s="15"/>
      <c r="HWK218" s="15"/>
      <c r="HWL218" s="15"/>
      <c r="HWM218" s="15"/>
      <c r="HWN218" s="15"/>
      <c r="HWO218" s="15"/>
      <c r="HWP218" s="15"/>
      <c r="HWQ218" s="15"/>
      <c r="HWR218" s="15"/>
      <c r="HWS218" s="15"/>
      <c r="HWT218" s="15"/>
      <c r="HWU218" s="15"/>
      <c r="HWV218" s="15"/>
      <c r="HWW218" s="15"/>
      <c r="HWX218" s="15"/>
      <c r="HWY218" s="15"/>
      <c r="HWZ218" s="15"/>
      <c r="HXA218" s="15"/>
      <c r="HXB218" s="15"/>
      <c r="HXC218" s="15"/>
      <c r="HXD218" s="15"/>
      <c r="HXE218" s="15"/>
      <c r="HXF218" s="15"/>
      <c r="HXG218" s="15"/>
      <c r="HXH218" s="15"/>
      <c r="HXI218" s="15"/>
      <c r="HXJ218" s="15"/>
      <c r="HXK218" s="15"/>
      <c r="HXL218" s="15"/>
      <c r="HXM218" s="15"/>
      <c r="HXN218" s="15"/>
      <c r="HXO218" s="15"/>
      <c r="HXP218" s="15"/>
      <c r="HXQ218" s="15"/>
      <c r="HXR218" s="15"/>
      <c r="HXS218" s="15"/>
      <c r="HXT218" s="15"/>
      <c r="HXU218" s="15"/>
      <c r="HXV218" s="15"/>
      <c r="HXW218" s="15"/>
      <c r="HXX218" s="15"/>
      <c r="HXY218" s="15"/>
      <c r="HXZ218" s="15"/>
      <c r="HYA218" s="15"/>
      <c r="HYB218" s="15"/>
      <c r="HYC218" s="15"/>
      <c r="HYD218" s="15"/>
      <c r="HYE218" s="15"/>
      <c r="HYF218" s="15"/>
      <c r="HYG218" s="15"/>
      <c r="HYH218" s="15"/>
      <c r="HYI218" s="15"/>
      <c r="HYJ218" s="15"/>
      <c r="HYK218" s="15"/>
      <c r="HYL218" s="15"/>
      <c r="HYM218" s="15"/>
      <c r="HYN218" s="15"/>
      <c r="HYO218" s="15"/>
      <c r="HYP218" s="15"/>
      <c r="HYQ218" s="15"/>
      <c r="HYR218" s="15"/>
      <c r="HYS218" s="15"/>
      <c r="HYT218" s="15"/>
      <c r="HYU218" s="15"/>
      <c r="HYV218" s="15"/>
      <c r="HYW218" s="15"/>
      <c r="HYX218" s="15"/>
      <c r="HYY218" s="15"/>
      <c r="HYZ218" s="15"/>
      <c r="HZA218" s="15"/>
      <c r="HZB218" s="15"/>
      <c r="HZC218" s="15"/>
      <c r="HZD218" s="15"/>
      <c r="HZE218" s="15"/>
      <c r="HZF218" s="15"/>
      <c r="HZG218" s="15"/>
      <c r="HZH218" s="15"/>
      <c r="HZI218" s="15"/>
      <c r="HZJ218" s="15"/>
      <c r="HZK218" s="15"/>
      <c r="HZL218" s="15"/>
      <c r="HZM218" s="15"/>
      <c r="HZN218" s="15"/>
      <c r="HZO218" s="15"/>
      <c r="HZP218" s="15"/>
      <c r="HZQ218" s="15"/>
      <c r="HZR218" s="15"/>
      <c r="HZS218" s="15"/>
      <c r="HZT218" s="15"/>
      <c r="HZU218" s="15"/>
      <c r="HZV218" s="15"/>
      <c r="HZW218" s="15"/>
      <c r="HZX218" s="15"/>
      <c r="HZY218" s="15"/>
      <c r="HZZ218" s="15"/>
      <c r="IAA218" s="15"/>
      <c r="IAB218" s="15"/>
      <c r="IAC218" s="15"/>
      <c r="IAD218" s="15"/>
      <c r="IAE218" s="15"/>
      <c r="IAF218" s="15"/>
      <c r="IAG218" s="15"/>
      <c r="IAH218" s="15"/>
      <c r="IAI218" s="15"/>
      <c r="IAJ218" s="15"/>
      <c r="IAK218" s="15"/>
      <c r="IAL218" s="15"/>
      <c r="IAM218" s="15"/>
      <c r="IAN218" s="15"/>
      <c r="IAO218" s="15"/>
      <c r="IAP218" s="15"/>
      <c r="IAQ218" s="15"/>
      <c r="IAR218" s="15"/>
      <c r="IAS218" s="15"/>
      <c r="IAT218" s="15"/>
      <c r="IAU218" s="15"/>
      <c r="IAV218" s="15"/>
      <c r="IAW218" s="15"/>
      <c r="IAX218" s="15"/>
      <c r="IAY218" s="15"/>
      <c r="IAZ218" s="15"/>
      <c r="IBA218" s="15"/>
      <c r="IBB218" s="15"/>
      <c r="IBC218" s="15"/>
      <c r="IBD218" s="15"/>
      <c r="IBE218" s="15"/>
      <c r="IBF218" s="15"/>
      <c r="IBG218" s="15"/>
      <c r="IBH218" s="15"/>
      <c r="IBI218" s="15"/>
      <c r="IBJ218" s="15"/>
      <c r="IBK218" s="15"/>
      <c r="IBL218" s="15"/>
      <c r="IBM218" s="15"/>
      <c r="IBN218" s="15"/>
      <c r="IBO218" s="15"/>
      <c r="IBP218" s="15"/>
      <c r="IBQ218" s="15"/>
      <c r="IBR218" s="15"/>
      <c r="IBS218" s="15"/>
      <c r="IBT218" s="15"/>
      <c r="IBU218" s="15"/>
      <c r="IBV218" s="15"/>
      <c r="IBW218" s="15"/>
      <c r="IBX218" s="15"/>
      <c r="IBY218" s="15"/>
      <c r="IBZ218" s="15"/>
      <c r="ICA218" s="15"/>
      <c r="ICB218" s="15"/>
      <c r="ICC218" s="15"/>
      <c r="ICD218" s="15"/>
      <c r="ICE218" s="15"/>
      <c r="ICF218" s="15"/>
      <c r="ICG218" s="15"/>
      <c r="ICH218" s="15"/>
      <c r="ICI218" s="15"/>
      <c r="ICJ218" s="15"/>
      <c r="ICK218" s="15"/>
      <c r="ICL218" s="15"/>
      <c r="ICM218" s="15"/>
      <c r="ICN218" s="15"/>
      <c r="ICO218" s="15"/>
      <c r="ICP218" s="15"/>
      <c r="ICQ218" s="15"/>
      <c r="ICR218" s="15"/>
      <c r="ICS218" s="15"/>
      <c r="ICT218" s="15"/>
      <c r="ICU218" s="15"/>
      <c r="ICV218" s="15"/>
      <c r="ICW218" s="15"/>
      <c r="ICX218" s="15"/>
      <c r="ICY218" s="15"/>
      <c r="ICZ218" s="15"/>
      <c r="IDA218" s="15"/>
      <c r="IDB218" s="15"/>
      <c r="IDC218" s="15"/>
      <c r="IDD218" s="15"/>
      <c r="IDE218" s="15"/>
      <c r="IDF218" s="15"/>
      <c r="IDG218" s="15"/>
      <c r="IDH218" s="15"/>
      <c r="IDI218" s="15"/>
      <c r="IDJ218" s="15"/>
      <c r="IDK218" s="15"/>
      <c r="IDL218" s="15"/>
      <c r="IDM218" s="15"/>
      <c r="IDN218" s="15"/>
      <c r="IDO218" s="15"/>
      <c r="IDP218" s="15"/>
      <c r="IDQ218" s="15"/>
      <c r="IDR218" s="15"/>
      <c r="IDS218" s="15"/>
      <c r="IDT218" s="15"/>
      <c r="IDU218" s="15"/>
      <c r="IDV218" s="15"/>
      <c r="IDW218" s="15"/>
      <c r="IDX218" s="15"/>
      <c r="IDY218" s="15"/>
      <c r="IDZ218" s="15"/>
      <c r="IEA218" s="15"/>
      <c r="IEB218" s="15"/>
      <c r="IEC218" s="15"/>
      <c r="IED218" s="15"/>
      <c r="IEE218" s="15"/>
      <c r="IEF218" s="15"/>
      <c r="IEG218" s="15"/>
      <c r="IEH218" s="15"/>
      <c r="IEI218" s="15"/>
      <c r="IEJ218" s="15"/>
      <c r="IEK218" s="15"/>
      <c r="IEL218" s="15"/>
      <c r="IEM218" s="15"/>
      <c r="IEN218" s="15"/>
      <c r="IEO218" s="15"/>
      <c r="IEP218" s="15"/>
      <c r="IEQ218" s="15"/>
      <c r="IER218" s="15"/>
      <c r="IES218" s="15"/>
      <c r="IET218" s="15"/>
      <c r="IEU218" s="15"/>
      <c r="IEV218" s="15"/>
      <c r="IEW218" s="15"/>
      <c r="IEX218" s="15"/>
      <c r="IEY218" s="15"/>
      <c r="IEZ218" s="15"/>
      <c r="IFA218" s="15"/>
      <c r="IFB218" s="15"/>
      <c r="IFC218" s="15"/>
      <c r="IFD218" s="15"/>
      <c r="IFE218" s="15"/>
      <c r="IFF218" s="15"/>
      <c r="IFG218" s="15"/>
      <c r="IFH218" s="15"/>
      <c r="IFI218" s="15"/>
      <c r="IFJ218" s="15"/>
      <c r="IFK218" s="15"/>
      <c r="IFL218" s="15"/>
      <c r="IFM218" s="15"/>
      <c r="IFN218" s="15"/>
      <c r="IFO218" s="15"/>
      <c r="IFP218" s="15"/>
      <c r="IFQ218" s="15"/>
      <c r="IFR218" s="15"/>
      <c r="IFS218" s="15"/>
      <c r="IFT218" s="15"/>
      <c r="IFU218" s="15"/>
      <c r="IFV218" s="15"/>
      <c r="IFW218" s="15"/>
      <c r="IFX218" s="15"/>
      <c r="IFY218" s="15"/>
      <c r="IFZ218" s="15"/>
      <c r="IGA218" s="15"/>
      <c r="IGB218" s="15"/>
      <c r="IGC218" s="15"/>
      <c r="IGD218" s="15"/>
      <c r="IGE218" s="15"/>
      <c r="IGF218" s="15"/>
      <c r="IGG218" s="15"/>
      <c r="IGH218" s="15"/>
      <c r="IGI218" s="15"/>
      <c r="IGJ218" s="15"/>
      <c r="IGK218" s="15"/>
      <c r="IGL218" s="15"/>
      <c r="IGM218" s="15"/>
      <c r="IGN218" s="15"/>
      <c r="IGO218" s="15"/>
      <c r="IGP218" s="15"/>
      <c r="IGQ218" s="15"/>
      <c r="IGR218" s="15"/>
      <c r="IGS218" s="15"/>
      <c r="IGT218" s="15"/>
      <c r="IGU218" s="15"/>
      <c r="IGV218" s="15"/>
      <c r="IGW218" s="15"/>
      <c r="IGX218" s="15"/>
      <c r="IGY218" s="15"/>
      <c r="IGZ218" s="15"/>
      <c r="IHA218" s="15"/>
      <c r="IHB218" s="15"/>
      <c r="IHC218" s="15"/>
      <c r="IHD218" s="15"/>
      <c r="IHE218" s="15"/>
      <c r="IHF218" s="15"/>
      <c r="IHG218" s="15"/>
      <c r="IHH218" s="15"/>
      <c r="IHI218" s="15"/>
      <c r="IHJ218" s="15"/>
      <c r="IHK218" s="15"/>
      <c r="IHL218" s="15"/>
      <c r="IHM218" s="15"/>
      <c r="IHN218" s="15"/>
      <c r="IHO218" s="15"/>
      <c r="IHP218" s="15"/>
      <c r="IHQ218" s="15"/>
      <c r="IHR218" s="15"/>
      <c r="IHS218" s="15"/>
      <c r="IHT218" s="15"/>
      <c r="IHU218" s="15"/>
      <c r="IHV218" s="15"/>
      <c r="IHW218" s="15"/>
      <c r="IHX218" s="15"/>
      <c r="IHY218" s="15"/>
      <c r="IHZ218" s="15"/>
      <c r="IIA218" s="15"/>
      <c r="IIB218" s="15"/>
      <c r="IIC218" s="15"/>
      <c r="IID218" s="15"/>
      <c r="IIE218" s="15"/>
      <c r="IIF218" s="15"/>
      <c r="IIG218" s="15"/>
      <c r="IIH218" s="15"/>
      <c r="III218" s="15"/>
      <c r="IIJ218" s="15"/>
      <c r="IIK218" s="15"/>
      <c r="IIL218" s="15"/>
      <c r="IIM218" s="15"/>
      <c r="IIN218" s="15"/>
      <c r="IIO218" s="15"/>
      <c r="IIP218" s="15"/>
      <c r="IIQ218" s="15"/>
      <c r="IIR218" s="15"/>
      <c r="IIS218" s="15"/>
      <c r="IIT218" s="15"/>
      <c r="IIU218" s="15"/>
      <c r="IIV218" s="15"/>
      <c r="IIW218" s="15"/>
      <c r="IIX218" s="15"/>
      <c r="IIY218" s="15"/>
      <c r="IIZ218" s="15"/>
      <c r="IJA218" s="15"/>
      <c r="IJB218" s="15"/>
      <c r="IJC218" s="15"/>
      <c r="IJD218" s="15"/>
      <c r="IJE218" s="15"/>
      <c r="IJF218" s="15"/>
      <c r="IJG218" s="15"/>
      <c r="IJH218" s="15"/>
      <c r="IJI218" s="15"/>
      <c r="IJJ218" s="15"/>
      <c r="IJK218" s="15"/>
      <c r="IJL218" s="15"/>
      <c r="IJM218" s="15"/>
      <c r="IJN218" s="15"/>
      <c r="IJO218" s="15"/>
      <c r="IJP218" s="15"/>
      <c r="IJQ218" s="15"/>
      <c r="IJR218" s="15"/>
      <c r="IJS218" s="15"/>
      <c r="IJT218" s="15"/>
      <c r="IJU218" s="15"/>
      <c r="IJV218" s="15"/>
      <c r="IJW218" s="15"/>
      <c r="IJX218" s="15"/>
      <c r="IJY218" s="15"/>
      <c r="IJZ218" s="15"/>
      <c r="IKA218" s="15"/>
      <c r="IKB218" s="15"/>
      <c r="IKC218" s="15"/>
      <c r="IKD218" s="15"/>
      <c r="IKE218" s="15"/>
      <c r="IKF218" s="15"/>
      <c r="IKG218" s="15"/>
      <c r="IKH218" s="15"/>
      <c r="IKI218" s="15"/>
      <c r="IKJ218" s="15"/>
      <c r="IKK218" s="15"/>
      <c r="IKL218" s="15"/>
      <c r="IKM218" s="15"/>
      <c r="IKN218" s="15"/>
      <c r="IKO218" s="15"/>
      <c r="IKP218" s="15"/>
      <c r="IKQ218" s="15"/>
      <c r="IKR218" s="15"/>
      <c r="IKS218" s="15"/>
      <c r="IKT218" s="15"/>
      <c r="IKU218" s="15"/>
      <c r="IKV218" s="15"/>
      <c r="IKW218" s="15"/>
      <c r="IKX218" s="15"/>
      <c r="IKY218" s="15"/>
      <c r="IKZ218" s="15"/>
      <c r="ILA218" s="15"/>
      <c r="ILB218" s="15"/>
      <c r="ILC218" s="15"/>
      <c r="ILD218" s="15"/>
      <c r="ILE218" s="15"/>
      <c r="ILF218" s="15"/>
      <c r="ILG218" s="15"/>
      <c r="ILH218" s="15"/>
      <c r="ILI218" s="15"/>
      <c r="ILJ218" s="15"/>
      <c r="ILK218" s="15"/>
      <c r="ILL218" s="15"/>
      <c r="ILM218" s="15"/>
      <c r="ILN218" s="15"/>
      <c r="ILO218" s="15"/>
      <c r="ILP218" s="15"/>
      <c r="ILQ218" s="15"/>
      <c r="ILR218" s="15"/>
      <c r="ILS218" s="15"/>
      <c r="ILT218" s="15"/>
      <c r="ILU218" s="15"/>
      <c r="ILV218" s="15"/>
      <c r="ILW218" s="15"/>
      <c r="ILX218" s="15"/>
      <c r="ILY218" s="15"/>
      <c r="ILZ218" s="15"/>
      <c r="IMA218" s="15"/>
      <c r="IMB218" s="15"/>
      <c r="IMC218" s="15"/>
      <c r="IMD218" s="15"/>
      <c r="IME218" s="15"/>
      <c r="IMF218" s="15"/>
      <c r="IMG218" s="15"/>
      <c r="IMH218" s="15"/>
      <c r="IMI218" s="15"/>
      <c r="IMJ218" s="15"/>
      <c r="IMK218" s="15"/>
      <c r="IML218" s="15"/>
      <c r="IMM218" s="15"/>
      <c r="IMN218" s="15"/>
      <c r="IMO218" s="15"/>
      <c r="IMP218" s="15"/>
      <c r="IMQ218" s="15"/>
      <c r="IMR218" s="15"/>
      <c r="IMS218" s="15"/>
      <c r="IMT218" s="15"/>
      <c r="IMU218" s="15"/>
      <c r="IMV218" s="15"/>
      <c r="IMW218" s="15"/>
      <c r="IMX218" s="15"/>
      <c r="IMY218" s="15"/>
      <c r="IMZ218" s="15"/>
      <c r="INA218" s="15"/>
      <c r="INB218" s="15"/>
      <c r="INC218" s="15"/>
      <c r="IND218" s="15"/>
      <c r="INE218" s="15"/>
      <c r="INF218" s="15"/>
      <c r="ING218" s="15"/>
      <c r="INH218" s="15"/>
      <c r="INI218" s="15"/>
      <c r="INJ218" s="15"/>
      <c r="INK218" s="15"/>
      <c r="INL218" s="15"/>
      <c r="INM218" s="15"/>
      <c r="INN218" s="15"/>
      <c r="INO218" s="15"/>
      <c r="INP218" s="15"/>
      <c r="INQ218" s="15"/>
      <c r="INR218" s="15"/>
      <c r="INS218" s="15"/>
      <c r="INT218" s="15"/>
      <c r="INU218" s="15"/>
      <c r="INV218" s="15"/>
      <c r="INW218" s="15"/>
      <c r="INX218" s="15"/>
      <c r="INY218" s="15"/>
      <c r="INZ218" s="15"/>
      <c r="IOA218" s="15"/>
      <c r="IOB218" s="15"/>
      <c r="IOC218" s="15"/>
      <c r="IOD218" s="15"/>
      <c r="IOE218" s="15"/>
      <c r="IOF218" s="15"/>
      <c r="IOG218" s="15"/>
      <c r="IOH218" s="15"/>
      <c r="IOI218" s="15"/>
      <c r="IOJ218" s="15"/>
      <c r="IOK218" s="15"/>
      <c r="IOL218" s="15"/>
      <c r="IOM218" s="15"/>
      <c r="ION218" s="15"/>
      <c r="IOO218" s="15"/>
      <c r="IOP218" s="15"/>
      <c r="IOQ218" s="15"/>
      <c r="IOR218" s="15"/>
      <c r="IOS218" s="15"/>
      <c r="IOT218" s="15"/>
      <c r="IOU218" s="15"/>
      <c r="IOV218" s="15"/>
      <c r="IOW218" s="15"/>
      <c r="IOX218" s="15"/>
      <c r="IOY218" s="15"/>
      <c r="IOZ218" s="15"/>
      <c r="IPA218" s="15"/>
      <c r="IPB218" s="15"/>
      <c r="IPC218" s="15"/>
      <c r="IPD218" s="15"/>
      <c r="IPE218" s="15"/>
      <c r="IPF218" s="15"/>
      <c r="IPG218" s="15"/>
      <c r="IPH218" s="15"/>
      <c r="IPI218" s="15"/>
      <c r="IPJ218" s="15"/>
      <c r="IPK218" s="15"/>
      <c r="IPL218" s="15"/>
      <c r="IPM218" s="15"/>
      <c r="IPN218" s="15"/>
      <c r="IPO218" s="15"/>
      <c r="IPP218" s="15"/>
      <c r="IPQ218" s="15"/>
      <c r="IPR218" s="15"/>
      <c r="IPS218" s="15"/>
      <c r="IPT218" s="15"/>
      <c r="IPU218" s="15"/>
      <c r="IPV218" s="15"/>
      <c r="IPW218" s="15"/>
      <c r="IPX218" s="15"/>
      <c r="IPY218" s="15"/>
      <c r="IPZ218" s="15"/>
      <c r="IQA218" s="15"/>
      <c r="IQB218" s="15"/>
      <c r="IQC218" s="15"/>
      <c r="IQD218" s="15"/>
      <c r="IQE218" s="15"/>
      <c r="IQF218" s="15"/>
      <c r="IQG218" s="15"/>
      <c r="IQH218" s="15"/>
      <c r="IQI218" s="15"/>
      <c r="IQJ218" s="15"/>
      <c r="IQK218" s="15"/>
      <c r="IQL218" s="15"/>
      <c r="IQM218" s="15"/>
      <c r="IQN218" s="15"/>
      <c r="IQO218" s="15"/>
      <c r="IQP218" s="15"/>
      <c r="IQQ218" s="15"/>
      <c r="IQR218" s="15"/>
      <c r="IQS218" s="15"/>
      <c r="IQT218" s="15"/>
      <c r="IQU218" s="15"/>
      <c r="IQV218" s="15"/>
      <c r="IQW218" s="15"/>
      <c r="IQX218" s="15"/>
      <c r="IQY218" s="15"/>
      <c r="IQZ218" s="15"/>
      <c r="IRA218" s="15"/>
      <c r="IRB218" s="15"/>
      <c r="IRC218" s="15"/>
      <c r="IRD218" s="15"/>
      <c r="IRE218" s="15"/>
      <c r="IRF218" s="15"/>
      <c r="IRG218" s="15"/>
      <c r="IRH218" s="15"/>
      <c r="IRI218" s="15"/>
      <c r="IRJ218" s="15"/>
      <c r="IRK218" s="15"/>
      <c r="IRL218" s="15"/>
      <c r="IRM218" s="15"/>
      <c r="IRN218" s="15"/>
      <c r="IRO218" s="15"/>
      <c r="IRP218" s="15"/>
      <c r="IRQ218" s="15"/>
      <c r="IRR218" s="15"/>
      <c r="IRS218" s="15"/>
      <c r="IRT218" s="15"/>
      <c r="IRU218" s="15"/>
      <c r="IRV218" s="15"/>
      <c r="IRW218" s="15"/>
      <c r="IRX218" s="15"/>
      <c r="IRY218" s="15"/>
      <c r="IRZ218" s="15"/>
      <c r="ISA218" s="15"/>
      <c r="ISB218" s="15"/>
      <c r="ISC218" s="15"/>
      <c r="ISD218" s="15"/>
      <c r="ISE218" s="15"/>
      <c r="ISF218" s="15"/>
      <c r="ISG218" s="15"/>
      <c r="ISH218" s="15"/>
      <c r="ISI218" s="15"/>
      <c r="ISJ218" s="15"/>
      <c r="ISK218" s="15"/>
      <c r="ISL218" s="15"/>
      <c r="ISM218" s="15"/>
      <c r="ISN218" s="15"/>
      <c r="ISO218" s="15"/>
      <c r="ISP218" s="15"/>
      <c r="ISQ218" s="15"/>
      <c r="ISR218" s="15"/>
      <c r="ISS218" s="15"/>
      <c r="IST218" s="15"/>
      <c r="ISU218" s="15"/>
      <c r="ISV218" s="15"/>
      <c r="ISW218" s="15"/>
      <c r="ISX218" s="15"/>
      <c r="ISY218" s="15"/>
      <c r="ISZ218" s="15"/>
      <c r="ITA218" s="15"/>
      <c r="ITB218" s="15"/>
      <c r="ITC218" s="15"/>
      <c r="ITD218" s="15"/>
      <c r="ITE218" s="15"/>
      <c r="ITF218" s="15"/>
      <c r="ITG218" s="15"/>
      <c r="ITH218" s="15"/>
      <c r="ITI218" s="15"/>
      <c r="ITJ218" s="15"/>
      <c r="ITK218" s="15"/>
      <c r="ITL218" s="15"/>
      <c r="ITM218" s="15"/>
      <c r="ITN218" s="15"/>
      <c r="ITO218" s="15"/>
      <c r="ITP218" s="15"/>
      <c r="ITQ218" s="15"/>
      <c r="ITR218" s="15"/>
      <c r="ITS218" s="15"/>
      <c r="ITT218" s="15"/>
      <c r="ITU218" s="15"/>
      <c r="ITV218" s="15"/>
      <c r="ITW218" s="15"/>
      <c r="ITX218" s="15"/>
      <c r="ITY218" s="15"/>
      <c r="ITZ218" s="15"/>
      <c r="IUA218" s="15"/>
      <c r="IUB218" s="15"/>
      <c r="IUC218" s="15"/>
      <c r="IUD218" s="15"/>
      <c r="IUE218" s="15"/>
      <c r="IUF218" s="15"/>
      <c r="IUG218" s="15"/>
      <c r="IUH218" s="15"/>
      <c r="IUI218" s="15"/>
      <c r="IUJ218" s="15"/>
      <c r="IUK218" s="15"/>
      <c r="IUL218" s="15"/>
      <c r="IUM218" s="15"/>
      <c r="IUN218" s="15"/>
      <c r="IUO218" s="15"/>
      <c r="IUP218" s="15"/>
      <c r="IUQ218" s="15"/>
      <c r="IUR218" s="15"/>
      <c r="IUS218" s="15"/>
      <c r="IUT218" s="15"/>
      <c r="IUU218" s="15"/>
      <c r="IUV218" s="15"/>
      <c r="IUW218" s="15"/>
      <c r="IUX218" s="15"/>
      <c r="IUY218" s="15"/>
      <c r="IUZ218" s="15"/>
      <c r="IVA218" s="15"/>
      <c r="IVB218" s="15"/>
      <c r="IVC218" s="15"/>
      <c r="IVD218" s="15"/>
      <c r="IVE218" s="15"/>
      <c r="IVF218" s="15"/>
      <c r="IVG218" s="15"/>
      <c r="IVH218" s="15"/>
      <c r="IVI218" s="15"/>
      <c r="IVJ218" s="15"/>
      <c r="IVK218" s="15"/>
      <c r="IVL218" s="15"/>
      <c r="IVM218" s="15"/>
      <c r="IVN218" s="15"/>
      <c r="IVO218" s="15"/>
      <c r="IVP218" s="15"/>
      <c r="IVQ218" s="15"/>
      <c r="IVR218" s="15"/>
      <c r="IVS218" s="15"/>
      <c r="IVT218" s="15"/>
      <c r="IVU218" s="15"/>
      <c r="IVV218" s="15"/>
      <c r="IVW218" s="15"/>
      <c r="IVX218" s="15"/>
      <c r="IVY218" s="15"/>
      <c r="IVZ218" s="15"/>
      <c r="IWA218" s="15"/>
      <c r="IWB218" s="15"/>
      <c r="IWC218" s="15"/>
      <c r="IWD218" s="15"/>
      <c r="IWE218" s="15"/>
      <c r="IWF218" s="15"/>
      <c r="IWG218" s="15"/>
      <c r="IWH218" s="15"/>
      <c r="IWI218" s="15"/>
      <c r="IWJ218" s="15"/>
      <c r="IWK218" s="15"/>
      <c r="IWL218" s="15"/>
      <c r="IWM218" s="15"/>
      <c r="IWN218" s="15"/>
      <c r="IWO218" s="15"/>
      <c r="IWP218" s="15"/>
      <c r="IWQ218" s="15"/>
      <c r="IWR218" s="15"/>
      <c r="IWS218" s="15"/>
      <c r="IWT218" s="15"/>
      <c r="IWU218" s="15"/>
      <c r="IWV218" s="15"/>
      <c r="IWW218" s="15"/>
      <c r="IWX218" s="15"/>
      <c r="IWY218" s="15"/>
      <c r="IWZ218" s="15"/>
      <c r="IXA218" s="15"/>
      <c r="IXB218" s="15"/>
      <c r="IXC218" s="15"/>
      <c r="IXD218" s="15"/>
      <c r="IXE218" s="15"/>
      <c r="IXF218" s="15"/>
      <c r="IXG218" s="15"/>
      <c r="IXH218" s="15"/>
      <c r="IXI218" s="15"/>
      <c r="IXJ218" s="15"/>
      <c r="IXK218" s="15"/>
      <c r="IXL218" s="15"/>
      <c r="IXM218" s="15"/>
      <c r="IXN218" s="15"/>
      <c r="IXO218" s="15"/>
      <c r="IXP218" s="15"/>
      <c r="IXQ218" s="15"/>
      <c r="IXR218" s="15"/>
      <c r="IXS218" s="15"/>
      <c r="IXT218" s="15"/>
      <c r="IXU218" s="15"/>
      <c r="IXV218" s="15"/>
      <c r="IXW218" s="15"/>
      <c r="IXX218" s="15"/>
      <c r="IXY218" s="15"/>
      <c r="IXZ218" s="15"/>
      <c r="IYA218" s="15"/>
      <c r="IYB218" s="15"/>
      <c r="IYC218" s="15"/>
      <c r="IYD218" s="15"/>
      <c r="IYE218" s="15"/>
      <c r="IYF218" s="15"/>
      <c r="IYG218" s="15"/>
      <c r="IYH218" s="15"/>
      <c r="IYI218" s="15"/>
      <c r="IYJ218" s="15"/>
      <c r="IYK218" s="15"/>
      <c r="IYL218" s="15"/>
      <c r="IYM218" s="15"/>
      <c r="IYN218" s="15"/>
      <c r="IYO218" s="15"/>
      <c r="IYP218" s="15"/>
      <c r="IYQ218" s="15"/>
      <c r="IYR218" s="15"/>
      <c r="IYS218" s="15"/>
      <c r="IYT218" s="15"/>
      <c r="IYU218" s="15"/>
      <c r="IYV218" s="15"/>
      <c r="IYW218" s="15"/>
      <c r="IYX218" s="15"/>
      <c r="IYY218" s="15"/>
      <c r="IYZ218" s="15"/>
      <c r="IZA218" s="15"/>
      <c r="IZB218" s="15"/>
      <c r="IZC218" s="15"/>
      <c r="IZD218" s="15"/>
      <c r="IZE218" s="15"/>
      <c r="IZF218" s="15"/>
      <c r="IZG218" s="15"/>
      <c r="IZH218" s="15"/>
      <c r="IZI218" s="15"/>
      <c r="IZJ218" s="15"/>
      <c r="IZK218" s="15"/>
      <c r="IZL218" s="15"/>
      <c r="IZM218" s="15"/>
      <c r="IZN218" s="15"/>
      <c r="IZO218" s="15"/>
      <c r="IZP218" s="15"/>
      <c r="IZQ218" s="15"/>
      <c r="IZR218" s="15"/>
      <c r="IZS218" s="15"/>
      <c r="IZT218" s="15"/>
      <c r="IZU218" s="15"/>
      <c r="IZV218" s="15"/>
      <c r="IZW218" s="15"/>
      <c r="IZX218" s="15"/>
      <c r="IZY218" s="15"/>
      <c r="IZZ218" s="15"/>
      <c r="JAA218" s="15"/>
      <c r="JAB218" s="15"/>
      <c r="JAC218" s="15"/>
      <c r="JAD218" s="15"/>
      <c r="JAE218" s="15"/>
      <c r="JAF218" s="15"/>
      <c r="JAG218" s="15"/>
      <c r="JAH218" s="15"/>
      <c r="JAI218" s="15"/>
      <c r="JAJ218" s="15"/>
      <c r="JAK218" s="15"/>
      <c r="JAL218" s="15"/>
      <c r="JAM218" s="15"/>
      <c r="JAN218" s="15"/>
      <c r="JAO218" s="15"/>
      <c r="JAP218" s="15"/>
      <c r="JAQ218" s="15"/>
      <c r="JAR218" s="15"/>
      <c r="JAS218" s="15"/>
      <c r="JAT218" s="15"/>
      <c r="JAU218" s="15"/>
      <c r="JAV218" s="15"/>
      <c r="JAW218" s="15"/>
      <c r="JAX218" s="15"/>
      <c r="JAY218" s="15"/>
      <c r="JAZ218" s="15"/>
      <c r="JBA218" s="15"/>
      <c r="JBB218" s="15"/>
      <c r="JBC218" s="15"/>
      <c r="JBD218" s="15"/>
      <c r="JBE218" s="15"/>
      <c r="JBF218" s="15"/>
      <c r="JBG218" s="15"/>
      <c r="JBH218" s="15"/>
      <c r="JBI218" s="15"/>
      <c r="JBJ218" s="15"/>
      <c r="JBK218" s="15"/>
      <c r="JBL218" s="15"/>
      <c r="JBM218" s="15"/>
      <c r="JBN218" s="15"/>
      <c r="JBO218" s="15"/>
      <c r="JBP218" s="15"/>
      <c r="JBQ218" s="15"/>
      <c r="JBR218" s="15"/>
      <c r="JBS218" s="15"/>
      <c r="JBT218" s="15"/>
      <c r="JBU218" s="15"/>
      <c r="JBV218" s="15"/>
      <c r="JBW218" s="15"/>
      <c r="JBX218" s="15"/>
      <c r="JBY218" s="15"/>
      <c r="JBZ218" s="15"/>
      <c r="JCA218" s="15"/>
      <c r="JCB218" s="15"/>
      <c r="JCC218" s="15"/>
      <c r="JCD218" s="15"/>
      <c r="JCE218" s="15"/>
      <c r="JCF218" s="15"/>
      <c r="JCG218" s="15"/>
      <c r="JCH218" s="15"/>
      <c r="JCI218" s="15"/>
      <c r="JCJ218" s="15"/>
      <c r="JCK218" s="15"/>
      <c r="JCL218" s="15"/>
      <c r="JCM218" s="15"/>
      <c r="JCN218" s="15"/>
      <c r="JCO218" s="15"/>
      <c r="JCP218" s="15"/>
      <c r="JCQ218" s="15"/>
      <c r="JCR218" s="15"/>
      <c r="JCS218" s="15"/>
      <c r="JCT218" s="15"/>
      <c r="JCU218" s="15"/>
      <c r="JCV218" s="15"/>
      <c r="JCW218" s="15"/>
      <c r="JCX218" s="15"/>
      <c r="JCY218" s="15"/>
      <c r="JCZ218" s="15"/>
      <c r="JDA218" s="15"/>
      <c r="JDB218" s="15"/>
      <c r="JDC218" s="15"/>
      <c r="JDD218" s="15"/>
      <c r="JDE218" s="15"/>
      <c r="JDF218" s="15"/>
      <c r="JDG218" s="15"/>
      <c r="JDH218" s="15"/>
      <c r="JDI218" s="15"/>
      <c r="JDJ218" s="15"/>
      <c r="JDK218" s="15"/>
      <c r="JDL218" s="15"/>
      <c r="JDM218" s="15"/>
      <c r="JDN218" s="15"/>
      <c r="JDO218" s="15"/>
      <c r="JDP218" s="15"/>
      <c r="JDQ218" s="15"/>
      <c r="JDR218" s="15"/>
      <c r="JDS218" s="15"/>
      <c r="JDT218" s="15"/>
      <c r="JDU218" s="15"/>
      <c r="JDV218" s="15"/>
      <c r="JDW218" s="15"/>
      <c r="JDX218" s="15"/>
      <c r="JDY218" s="15"/>
      <c r="JDZ218" s="15"/>
      <c r="JEA218" s="15"/>
      <c r="JEB218" s="15"/>
      <c r="JEC218" s="15"/>
      <c r="JED218" s="15"/>
      <c r="JEE218" s="15"/>
      <c r="JEF218" s="15"/>
      <c r="JEG218" s="15"/>
      <c r="JEH218" s="15"/>
      <c r="JEI218" s="15"/>
      <c r="JEJ218" s="15"/>
      <c r="JEK218" s="15"/>
      <c r="JEL218" s="15"/>
      <c r="JEM218" s="15"/>
      <c r="JEN218" s="15"/>
      <c r="JEO218" s="15"/>
      <c r="JEP218" s="15"/>
      <c r="JEQ218" s="15"/>
      <c r="JER218" s="15"/>
      <c r="JES218" s="15"/>
      <c r="JET218" s="15"/>
      <c r="JEU218" s="15"/>
      <c r="JEV218" s="15"/>
      <c r="JEW218" s="15"/>
      <c r="JEX218" s="15"/>
      <c r="JEY218" s="15"/>
      <c r="JEZ218" s="15"/>
      <c r="JFA218" s="15"/>
      <c r="JFB218" s="15"/>
      <c r="JFC218" s="15"/>
      <c r="JFD218" s="15"/>
      <c r="JFE218" s="15"/>
      <c r="JFF218" s="15"/>
      <c r="JFG218" s="15"/>
      <c r="JFH218" s="15"/>
      <c r="JFI218" s="15"/>
      <c r="JFJ218" s="15"/>
      <c r="JFK218" s="15"/>
      <c r="JFL218" s="15"/>
      <c r="JFM218" s="15"/>
      <c r="JFN218" s="15"/>
      <c r="JFO218" s="15"/>
      <c r="JFP218" s="15"/>
      <c r="JFQ218" s="15"/>
      <c r="JFR218" s="15"/>
      <c r="JFS218" s="15"/>
      <c r="JFT218" s="15"/>
      <c r="JFU218" s="15"/>
      <c r="JFV218" s="15"/>
      <c r="JFW218" s="15"/>
      <c r="JFX218" s="15"/>
      <c r="JFY218" s="15"/>
      <c r="JFZ218" s="15"/>
      <c r="JGA218" s="15"/>
      <c r="JGB218" s="15"/>
      <c r="JGC218" s="15"/>
      <c r="JGD218" s="15"/>
      <c r="JGE218" s="15"/>
      <c r="JGF218" s="15"/>
      <c r="JGG218" s="15"/>
      <c r="JGH218" s="15"/>
      <c r="JGI218" s="15"/>
      <c r="JGJ218" s="15"/>
      <c r="JGK218" s="15"/>
      <c r="JGL218" s="15"/>
      <c r="JGM218" s="15"/>
      <c r="JGN218" s="15"/>
      <c r="JGO218" s="15"/>
      <c r="JGP218" s="15"/>
      <c r="JGQ218" s="15"/>
      <c r="JGR218" s="15"/>
      <c r="JGS218" s="15"/>
      <c r="JGT218" s="15"/>
      <c r="JGU218" s="15"/>
      <c r="JGV218" s="15"/>
      <c r="JGW218" s="15"/>
      <c r="JGX218" s="15"/>
      <c r="JGY218" s="15"/>
      <c r="JGZ218" s="15"/>
      <c r="JHA218" s="15"/>
      <c r="JHB218" s="15"/>
      <c r="JHC218" s="15"/>
      <c r="JHD218" s="15"/>
      <c r="JHE218" s="15"/>
      <c r="JHF218" s="15"/>
      <c r="JHG218" s="15"/>
      <c r="JHH218" s="15"/>
      <c r="JHI218" s="15"/>
      <c r="JHJ218" s="15"/>
      <c r="JHK218" s="15"/>
      <c r="JHL218" s="15"/>
      <c r="JHM218" s="15"/>
      <c r="JHN218" s="15"/>
      <c r="JHO218" s="15"/>
      <c r="JHP218" s="15"/>
      <c r="JHQ218" s="15"/>
      <c r="JHR218" s="15"/>
      <c r="JHS218" s="15"/>
      <c r="JHT218" s="15"/>
      <c r="JHU218" s="15"/>
      <c r="JHV218" s="15"/>
      <c r="JHW218" s="15"/>
      <c r="JHX218" s="15"/>
      <c r="JHY218" s="15"/>
      <c r="JHZ218" s="15"/>
      <c r="JIA218" s="15"/>
      <c r="JIB218" s="15"/>
      <c r="JIC218" s="15"/>
      <c r="JID218" s="15"/>
      <c r="JIE218" s="15"/>
      <c r="JIF218" s="15"/>
      <c r="JIG218" s="15"/>
      <c r="JIH218" s="15"/>
      <c r="JII218" s="15"/>
      <c r="JIJ218" s="15"/>
      <c r="JIK218" s="15"/>
      <c r="JIL218" s="15"/>
      <c r="JIM218" s="15"/>
      <c r="JIN218" s="15"/>
      <c r="JIO218" s="15"/>
      <c r="JIP218" s="15"/>
      <c r="JIQ218" s="15"/>
      <c r="JIR218" s="15"/>
      <c r="JIS218" s="15"/>
      <c r="JIT218" s="15"/>
      <c r="JIU218" s="15"/>
      <c r="JIV218" s="15"/>
      <c r="JIW218" s="15"/>
      <c r="JIX218" s="15"/>
      <c r="JIY218" s="15"/>
      <c r="JIZ218" s="15"/>
      <c r="JJA218" s="15"/>
      <c r="JJB218" s="15"/>
      <c r="JJC218" s="15"/>
      <c r="JJD218" s="15"/>
      <c r="JJE218" s="15"/>
      <c r="JJF218" s="15"/>
      <c r="JJG218" s="15"/>
      <c r="JJH218" s="15"/>
      <c r="JJI218" s="15"/>
      <c r="JJJ218" s="15"/>
      <c r="JJK218" s="15"/>
      <c r="JJL218" s="15"/>
      <c r="JJM218" s="15"/>
      <c r="JJN218" s="15"/>
      <c r="JJO218" s="15"/>
      <c r="JJP218" s="15"/>
      <c r="JJQ218" s="15"/>
      <c r="JJR218" s="15"/>
      <c r="JJS218" s="15"/>
      <c r="JJT218" s="15"/>
      <c r="JJU218" s="15"/>
      <c r="JJV218" s="15"/>
      <c r="JJW218" s="15"/>
      <c r="JJX218" s="15"/>
      <c r="JJY218" s="15"/>
      <c r="JJZ218" s="15"/>
      <c r="JKA218" s="15"/>
      <c r="JKB218" s="15"/>
      <c r="JKC218" s="15"/>
      <c r="JKD218" s="15"/>
      <c r="JKE218" s="15"/>
      <c r="JKF218" s="15"/>
      <c r="JKG218" s="15"/>
      <c r="JKH218" s="15"/>
      <c r="JKI218" s="15"/>
      <c r="JKJ218" s="15"/>
      <c r="JKK218" s="15"/>
      <c r="JKL218" s="15"/>
      <c r="JKM218" s="15"/>
      <c r="JKN218" s="15"/>
      <c r="JKO218" s="15"/>
      <c r="JKP218" s="15"/>
      <c r="JKQ218" s="15"/>
      <c r="JKR218" s="15"/>
      <c r="JKS218" s="15"/>
      <c r="JKT218" s="15"/>
      <c r="JKU218" s="15"/>
      <c r="JKV218" s="15"/>
      <c r="JKW218" s="15"/>
      <c r="JKX218" s="15"/>
      <c r="JKY218" s="15"/>
      <c r="JKZ218" s="15"/>
      <c r="JLA218" s="15"/>
      <c r="JLB218" s="15"/>
      <c r="JLC218" s="15"/>
      <c r="JLD218" s="15"/>
      <c r="JLE218" s="15"/>
      <c r="JLF218" s="15"/>
      <c r="JLG218" s="15"/>
      <c r="JLH218" s="15"/>
      <c r="JLI218" s="15"/>
      <c r="JLJ218" s="15"/>
      <c r="JLK218" s="15"/>
      <c r="JLL218" s="15"/>
      <c r="JLM218" s="15"/>
      <c r="JLN218" s="15"/>
      <c r="JLO218" s="15"/>
      <c r="JLP218" s="15"/>
      <c r="JLQ218" s="15"/>
      <c r="JLR218" s="15"/>
      <c r="JLS218" s="15"/>
      <c r="JLT218" s="15"/>
      <c r="JLU218" s="15"/>
      <c r="JLV218" s="15"/>
      <c r="JLW218" s="15"/>
      <c r="JLX218" s="15"/>
      <c r="JLY218" s="15"/>
      <c r="JLZ218" s="15"/>
      <c r="JMA218" s="15"/>
      <c r="JMB218" s="15"/>
      <c r="JMC218" s="15"/>
      <c r="JMD218" s="15"/>
      <c r="JME218" s="15"/>
      <c r="JMF218" s="15"/>
      <c r="JMG218" s="15"/>
      <c r="JMH218" s="15"/>
      <c r="JMI218" s="15"/>
      <c r="JMJ218" s="15"/>
      <c r="JMK218" s="15"/>
      <c r="JML218" s="15"/>
      <c r="JMM218" s="15"/>
      <c r="JMN218" s="15"/>
      <c r="JMO218" s="15"/>
      <c r="JMP218" s="15"/>
      <c r="JMQ218" s="15"/>
      <c r="JMR218" s="15"/>
      <c r="JMS218" s="15"/>
      <c r="JMT218" s="15"/>
      <c r="JMU218" s="15"/>
      <c r="JMV218" s="15"/>
      <c r="JMW218" s="15"/>
      <c r="JMX218" s="15"/>
      <c r="JMY218" s="15"/>
      <c r="JMZ218" s="15"/>
      <c r="JNA218" s="15"/>
      <c r="JNB218" s="15"/>
      <c r="JNC218" s="15"/>
      <c r="JND218" s="15"/>
      <c r="JNE218" s="15"/>
      <c r="JNF218" s="15"/>
      <c r="JNG218" s="15"/>
      <c r="JNH218" s="15"/>
      <c r="JNI218" s="15"/>
      <c r="JNJ218" s="15"/>
      <c r="JNK218" s="15"/>
      <c r="JNL218" s="15"/>
      <c r="JNM218" s="15"/>
      <c r="JNN218" s="15"/>
      <c r="JNO218" s="15"/>
      <c r="JNP218" s="15"/>
      <c r="JNQ218" s="15"/>
      <c r="JNR218" s="15"/>
      <c r="JNS218" s="15"/>
      <c r="JNT218" s="15"/>
      <c r="JNU218" s="15"/>
      <c r="JNV218" s="15"/>
      <c r="JNW218" s="15"/>
      <c r="JNX218" s="15"/>
      <c r="JNY218" s="15"/>
      <c r="JNZ218" s="15"/>
      <c r="JOA218" s="15"/>
      <c r="JOB218" s="15"/>
      <c r="JOC218" s="15"/>
      <c r="JOD218" s="15"/>
      <c r="JOE218" s="15"/>
      <c r="JOF218" s="15"/>
      <c r="JOG218" s="15"/>
      <c r="JOH218" s="15"/>
      <c r="JOI218" s="15"/>
      <c r="JOJ218" s="15"/>
      <c r="JOK218" s="15"/>
      <c r="JOL218" s="15"/>
      <c r="JOM218" s="15"/>
      <c r="JON218" s="15"/>
      <c r="JOO218" s="15"/>
      <c r="JOP218" s="15"/>
      <c r="JOQ218" s="15"/>
      <c r="JOR218" s="15"/>
      <c r="JOS218" s="15"/>
      <c r="JOT218" s="15"/>
      <c r="JOU218" s="15"/>
      <c r="JOV218" s="15"/>
      <c r="JOW218" s="15"/>
      <c r="JOX218" s="15"/>
      <c r="JOY218" s="15"/>
      <c r="JOZ218" s="15"/>
      <c r="JPA218" s="15"/>
      <c r="JPB218" s="15"/>
      <c r="JPC218" s="15"/>
      <c r="JPD218" s="15"/>
      <c r="JPE218" s="15"/>
      <c r="JPF218" s="15"/>
      <c r="JPG218" s="15"/>
      <c r="JPH218" s="15"/>
      <c r="JPI218" s="15"/>
      <c r="JPJ218" s="15"/>
      <c r="JPK218" s="15"/>
      <c r="JPL218" s="15"/>
      <c r="JPM218" s="15"/>
      <c r="JPN218" s="15"/>
      <c r="JPO218" s="15"/>
      <c r="JPP218" s="15"/>
      <c r="JPQ218" s="15"/>
      <c r="JPR218" s="15"/>
      <c r="JPS218" s="15"/>
      <c r="JPT218" s="15"/>
      <c r="JPU218" s="15"/>
      <c r="JPV218" s="15"/>
      <c r="JPW218" s="15"/>
      <c r="JPX218" s="15"/>
      <c r="JPY218" s="15"/>
      <c r="JPZ218" s="15"/>
      <c r="JQA218" s="15"/>
      <c r="JQB218" s="15"/>
      <c r="JQC218" s="15"/>
      <c r="JQD218" s="15"/>
      <c r="JQE218" s="15"/>
      <c r="JQF218" s="15"/>
      <c r="JQG218" s="15"/>
      <c r="JQH218" s="15"/>
      <c r="JQI218" s="15"/>
      <c r="JQJ218" s="15"/>
      <c r="JQK218" s="15"/>
      <c r="JQL218" s="15"/>
      <c r="JQM218" s="15"/>
      <c r="JQN218" s="15"/>
      <c r="JQO218" s="15"/>
      <c r="JQP218" s="15"/>
      <c r="JQQ218" s="15"/>
      <c r="JQR218" s="15"/>
      <c r="JQS218" s="15"/>
      <c r="JQT218" s="15"/>
      <c r="JQU218" s="15"/>
      <c r="JQV218" s="15"/>
      <c r="JQW218" s="15"/>
      <c r="JQX218" s="15"/>
      <c r="JQY218" s="15"/>
      <c r="JQZ218" s="15"/>
      <c r="JRA218" s="15"/>
      <c r="JRB218" s="15"/>
      <c r="JRC218" s="15"/>
      <c r="JRD218" s="15"/>
      <c r="JRE218" s="15"/>
      <c r="JRF218" s="15"/>
      <c r="JRG218" s="15"/>
      <c r="JRH218" s="15"/>
      <c r="JRI218" s="15"/>
      <c r="JRJ218" s="15"/>
      <c r="JRK218" s="15"/>
      <c r="JRL218" s="15"/>
      <c r="JRM218" s="15"/>
      <c r="JRN218" s="15"/>
      <c r="JRO218" s="15"/>
      <c r="JRP218" s="15"/>
      <c r="JRQ218" s="15"/>
      <c r="JRR218" s="15"/>
      <c r="JRS218" s="15"/>
      <c r="JRT218" s="15"/>
      <c r="JRU218" s="15"/>
      <c r="JRV218" s="15"/>
      <c r="JRW218" s="15"/>
      <c r="JRX218" s="15"/>
      <c r="JRY218" s="15"/>
      <c r="JRZ218" s="15"/>
      <c r="JSA218" s="15"/>
      <c r="JSB218" s="15"/>
      <c r="JSC218" s="15"/>
      <c r="JSD218" s="15"/>
      <c r="JSE218" s="15"/>
      <c r="JSF218" s="15"/>
      <c r="JSG218" s="15"/>
      <c r="JSH218" s="15"/>
      <c r="JSI218" s="15"/>
      <c r="JSJ218" s="15"/>
      <c r="JSK218" s="15"/>
      <c r="JSL218" s="15"/>
      <c r="JSM218" s="15"/>
      <c r="JSN218" s="15"/>
      <c r="JSO218" s="15"/>
      <c r="JSP218" s="15"/>
      <c r="JSQ218" s="15"/>
      <c r="JSR218" s="15"/>
      <c r="JSS218" s="15"/>
      <c r="JST218" s="15"/>
      <c r="JSU218" s="15"/>
      <c r="JSV218" s="15"/>
      <c r="JSW218" s="15"/>
      <c r="JSX218" s="15"/>
      <c r="JSY218" s="15"/>
      <c r="JSZ218" s="15"/>
      <c r="JTA218" s="15"/>
      <c r="JTB218" s="15"/>
      <c r="JTC218" s="15"/>
      <c r="JTD218" s="15"/>
      <c r="JTE218" s="15"/>
      <c r="JTF218" s="15"/>
      <c r="JTG218" s="15"/>
      <c r="JTH218" s="15"/>
      <c r="JTI218" s="15"/>
      <c r="JTJ218" s="15"/>
      <c r="JTK218" s="15"/>
      <c r="JTL218" s="15"/>
      <c r="JTM218" s="15"/>
      <c r="JTN218" s="15"/>
      <c r="JTO218" s="15"/>
      <c r="JTP218" s="15"/>
      <c r="JTQ218" s="15"/>
      <c r="JTR218" s="15"/>
      <c r="JTS218" s="15"/>
      <c r="JTT218" s="15"/>
      <c r="JTU218" s="15"/>
      <c r="JTV218" s="15"/>
      <c r="JTW218" s="15"/>
      <c r="JTX218" s="15"/>
      <c r="JTY218" s="15"/>
      <c r="JTZ218" s="15"/>
      <c r="JUA218" s="15"/>
      <c r="JUB218" s="15"/>
      <c r="JUC218" s="15"/>
      <c r="JUD218" s="15"/>
      <c r="JUE218" s="15"/>
      <c r="JUF218" s="15"/>
      <c r="JUG218" s="15"/>
      <c r="JUH218" s="15"/>
      <c r="JUI218" s="15"/>
      <c r="JUJ218" s="15"/>
      <c r="JUK218" s="15"/>
      <c r="JUL218" s="15"/>
      <c r="JUM218" s="15"/>
      <c r="JUN218" s="15"/>
      <c r="JUO218" s="15"/>
      <c r="JUP218" s="15"/>
      <c r="JUQ218" s="15"/>
      <c r="JUR218" s="15"/>
      <c r="JUS218" s="15"/>
      <c r="JUT218" s="15"/>
      <c r="JUU218" s="15"/>
      <c r="JUV218" s="15"/>
      <c r="JUW218" s="15"/>
      <c r="JUX218" s="15"/>
      <c r="JUY218" s="15"/>
      <c r="JUZ218" s="15"/>
      <c r="JVA218" s="15"/>
      <c r="JVB218" s="15"/>
      <c r="JVC218" s="15"/>
      <c r="JVD218" s="15"/>
      <c r="JVE218" s="15"/>
      <c r="JVF218" s="15"/>
      <c r="JVG218" s="15"/>
      <c r="JVH218" s="15"/>
      <c r="JVI218" s="15"/>
      <c r="JVJ218" s="15"/>
      <c r="JVK218" s="15"/>
      <c r="JVL218" s="15"/>
      <c r="JVM218" s="15"/>
      <c r="JVN218" s="15"/>
      <c r="JVO218" s="15"/>
      <c r="JVP218" s="15"/>
      <c r="JVQ218" s="15"/>
      <c r="JVR218" s="15"/>
      <c r="JVS218" s="15"/>
      <c r="JVT218" s="15"/>
      <c r="JVU218" s="15"/>
      <c r="JVV218" s="15"/>
      <c r="JVW218" s="15"/>
      <c r="JVX218" s="15"/>
      <c r="JVY218" s="15"/>
      <c r="JVZ218" s="15"/>
      <c r="JWA218" s="15"/>
      <c r="JWB218" s="15"/>
      <c r="JWC218" s="15"/>
      <c r="JWD218" s="15"/>
      <c r="JWE218" s="15"/>
      <c r="JWF218" s="15"/>
      <c r="JWG218" s="15"/>
      <c r="JWH218" s="15"/>
      <c r="JWI218" s="15"/>
      <c r="JWJ218" s="15"/>
      <c r="JWK218" s="15"/>
      <c r="JWL218" s="15"/>
      <c r="JWM218" s="15"/>
      <c r="JWN218" s="15"/>
      <c r="JWO218" s="15"/>
      <c r="JWP218" s="15"/>
      <c r="JWQ218" s="15"/>
      <c r="JWR218" s="15"/>
      <c r="JWS218" s="15"/>
      <c r="JWT218" s="15"/>
      <c r="JWU218" s="15"/>
      <c r="JWV218" s="15"/>
      <c r="JWW218" s="15"/>
      <c r="JWX218" s="15"/>
      <c r="JWY218" s="15"/>
      <c r="JWZ218" s="15"/>
      <c r="JXA218" s="15"/>
      <c r="JXB218" s="15"/>
      <c r="JXC218" s="15"/>
      <c r="JXD218" s="15"/>
      <c r="JXE218" s="15"/>
      <c r="JXF218" s="15"/>
      <c r="JXG218" s="15"/>
      <c r="JXH218" s="15"/>
      <c r="JXI218" s="15"/>
      <c r="JXJ218" s="15"/>
      <c r="JXK218" s="15"/>
      <c r="JXL218" s="15"/>
      <c r="JXM218" s="15"/>
      <c r="JXN218" s="15"/>
      <c r="JXO218" s="15"/>
      <c r="JXP218" s="15"/>
      <c r="JXQ218" s="15"/>
      <c r="JXR218" s="15"/>
      <c r="JXS218" s="15"/>
      <c r="JXT218" s="15"/>
      <c r="JXU218" s="15"/>
      <c r="JXV218" s="15"/>
      <c r="JXW218" s="15"/>
      <c r="JXX218" s="15"/>
      <c r="JXY218" s="15"/>
      <c r="JXZ218" s="15"/>
      <c r="JYA218" s="15"/>
      <c r="JYB218" s="15"/>
      <c r="JYC218" s="15"/>
      <c r="JYD218" s="15"/>
      <c r="JYE218" s="15"/>
      <c r="JYF218" s="15"/>
      <c r="JYG218" s="15"/>
      <c r="JYH218" s="15"/>
      <c r="JYI218" s="15"/>
      <c r="JYJ218" s="15"/>
      <c r="JYK218" s="15"/>
      <c r="JYL218" s="15"/>
      <c r="JYM218" s="15"/>
      <c r="JYN218" s="15"/>
      <c r="JYO218" s="15"/>
      <c r="JYP218" s="15"/>
      <c r="JYQ218" s="15"/>
      <c r="JYR218" s="15"/>
      <c r="JYS218" s="15"/>
      <c r="JYT218" s="15"/>
      <c r="JYU218" s="15"/>
      <c r="JYV218" s="15"/>
      <c r="JYW218" s="15"/>
      <c r="JYX218" s="15"/>
      <c r="JYY218" s="15"/>
      <c r="JYZ218" s="15"/>
      <c r="JZA218" s="15"/>
      <c r="JZB218" s="15"/>
      <c r="JZC218" s="15"/>
      <c r="JZD218" s="15"/>
      <c r="JZE218" s="15"/>
      <c r="JZF218" s="15"/>
      <c r="JZG218" s="15"/>
      <c r="JZH218" s="15"/>
      <c r="JZI218" s="15"/>
      <c r="JZJ218" s="15"/>
      <c r="JZK218" s="15"/>
      <c r="JZL218" s="15"/>
      <c r="JZM218" s="15"/>
      <c r="JZN218" s="15"/>
      <c r="JZO218" s="15"/>
      <c r="JZP218" s="15"/>
      <c r="JZQ218" s="15"/>
      <c r="JZR218" s="15"/>
      <c r="JZS218" s="15"/>
      <c r="JZT218" s="15"/>
      <c r="JZU218" s="15"/>
      <c r="JZV218" s="15"/>
      <c r="JZW218" s="15"/>
      <c r="JZX218" s="15"/>
      <c r="JZY218" s="15"/>
      <c r="JZZ218" s="15"/>
      <c r="KAA218" s="15"/>
      <c r="KAB218" s="15"/>
      <c r="KAC218" s="15"/>
      <c r="KAD218" s="15"/>
      <c r="KAE218" s="15"/>
      <c r="KAF218" s="15"/>
      <c r="KAG218" s="15"/>
      <c r="KAH218" s="15"/>
      <c r="KAI218" s="15"/>
      <c r="KAJ218" s="15"/>
      <c r="KAK218" s="15"/>
      <c r="KAL218" s="15"/>
      <c r="KAM218" s="15"/>
      <c r="KAN218" s="15"/>
      <c r="KAO218" s="15"/>
      <c r="KAP218" s="15"/>
      <c r="KAQ218" s="15"/>
      <c r="KAR218" s="15"/>
      <c r="KAS218" s="15"/>
      <c r="KAT218" s="15"/>
      <c r="KAU218" s="15"/>
      <c r="KAV218" s="15"/>
      <c r="KAW218" s="15"/>
      <c r="KAX218" s="15"/>
      <c r="KAY218" s="15"/>
      <c r="KAZ218" s="15"/>
      <c r="KBA218" s="15"/>
      <c r="KBB218" s="15"/>
      <c r="KBC218" s="15"/>
      <c r="KBD218" s="15"/>
      <c r="KBE218" s="15"/>
      <c r="KBF218" s="15"/>
      <c r="KBG218" s="15"/>
      <c r="KBH218" s="15"/>
      <c r="KBI218" s="15"/>
      <c r="KBJ218" s="15"/>
      <c r="KBK218" s="15"/>
      <c r="KBL218" s="15"/>
      <c r="KBM218" s="15"/>
      <c r="KBN218" s="15"/>
      <c r="KBO218" s="15"/>
      <c r="KBP218" s="15"/>
      <c r="KBQ218" s="15"/>
      <c r="KBR218" s="15"/>
      <c r="KBS218" s="15"/>
      <c r="KBT218" s="15"/>
      <c r="KBU218" s="15"/>
      <c r="KBV218" s="15"/>
      <c r="KBW218" s="15"/>
      <c r="KBX218" s="15"/>
      <c r="KBY218" s="15"/>
      <c r="KBZ218" s="15"/>
      <c r="KCA218" s="15"/>
      <c r="KCB218" s="15"/>
      <c r="KCC218" s="15"/>
      <c r="KCD218" s="15"/>
      <c r="KCE218" s="15"/>
      <c r="KCF218" s="15"/>
      <c r="KCG218" s="15"/>
      <c r="KCH218" s="15"/>
      <c r="KCI218" s="15"/>
      <c r="KCJ218" s="15"/>
      <c r="KCK218" s="15"/>
      <c r="KCL218" s="15"/>
      <c r="KCM218" s="15"/>
      <c r="KCN218" s="15"/>
      <c r="KCO218" s="15"/>
      <c r="KCP218" s="15"/>
      <c r="KCQ218" s="15"/>
      <c r="KCR218" s="15"/>
      <c r="KCS218" s="15"/>
      <c r="KCT218" s="15"/>
      <c r="KCU218" s="15"/>
      <c r="KCV218" s="15"/>
      <c r="KCW218" s="15"/>
      <c r="KCX218" s="15"/>
      <c r="KCY218" s="15"/>
      <c r="KCZ218" s="15"/>
      <c r="KDA218" s="15"/>
      <c r="KDB218" s="15"/>
      <c r="KDC218" s="15"/>
      <c r="KDD218" s="15"/>
      <c r="KDE218" s="15"/>
      <c r="KDF218" s="15"/>
      <c r="KDG218" s="15"/>
      <c r="KDH218" s="15"/>
      <c r="KDI218" s="15"/>
      <c r="KDJ218" s="15"/>
      <c r="KDK218" s="15"/>
      <c r="KDL218" s="15"/>
      <c r="KDM218" s="15"/>
      <c r="KDN218" s="15"/>
      <c r="KDO218" s="15"/>
      <c r="KDP218" s="15"/>
      <c r="KDQ218" s="15"/>
      <c r="KDR218" s="15"/>
      <c r="KDS218" s="15"/>
      <c r="KDT218" s="15"/>
      <c r="KDU218" s="15"/>
      <c r="KDV218" s="15"/>
      <c r="KDW218" s="15"/>
      <c r="KDX218" s="15"/>
      <c r="KDY218" s="15"/>
      <c r="KDZ218" s="15"/>
      <c r="KEA218" s="15"/>
      <c r="KEB218" s="15"/>
      <c r="KEC218" s="15"/>
      <c r="KED218" s="15"/>
      <c r="KEE218" s="15"/>
      <c r="KEF218" s="15"/>
      <c r="KEG218" s="15"/>
      <c r="KEH218" s="15"/>
      <c r="KEI218" s="15"/>
      <c r="KEJ218" s="15"/>
      <c r="KEK218" s="15"/>
      <c r="KEL218" s="15"/>
      <c r="KEM218" s="15"/>
      <c r="KEN218" s="15"/>
      <c r="KEO218" s="15"/>
      <c r="KEP218" s="15"/>
      <c r="KEQ218" s="15"/>
      <c r="KER218" s="15"/>
      <c r="KES218" s="15"/>
      <c r="KET218" s="15"/>
      <c r="KEU218" s="15"/>
      <c r="KEV218" s="15"/>
      <c r="KEW218" s="15"/>
      <c r="KEX218" s="15"/>
      <c r="KEY218" s="15"/>
      <c r="KEZ218" s="15"/>
      <c r="KFA218" s="15"/>
      <c r="KFB218" s="15"/>
      <c r="KFC218" s="15"/>
      <c r="KFD218" s="15"/>
      <c r="KFE218" s="15"/>
      <c r="KFF218" s="15"/>
      <c r="KFG218" s="15"/>
      <c r="KFH218" s="15"/>
      <c r="KFI218" s="15"/>
      <c r="KFJ218" s="15"/>
      <c r="KFK218" s="15"/>
      <c r="KFL218" s="15"/>
      <c r="KFM218" s="15"/>
      <c r="KFN218" s="15"/>
      <c r="KFO218" s="15"/>
      <c r="KFP218" s="15"/>
      <c r="KFQ218" s="15"/>
      <c r="KFR218" s="15"/>
      <c r="KFS218" s="15"/>
      <c r="KFT218" s="15"/>
      <c r="KFU218" s="15"/>
      <c r="KFV218" s="15"/>
      <c r="KFW218" s="15"/>
      <c r="KFX218" s="15"/>
      <c r="KFY218" s="15"/>
      <c r="KFZ218" s="15"/>
      <c r="KGA218" s="15"/>
      <c r="KGB218" s="15"/>
      <c r="KGC218" s="15"/>
      <c r="KGD218" s="15"/>
      <c r="KGE218" s="15"/>
      <c r="KGF218" s="15"/>
      <c r="KGG218" s="15"/>
      <c r="KGH218" s="15"/>
      <c r="KGI218" s="15"/>
      <c r="KGJ218" s="15"/>
      <c r="KGK218" s="15"/>
      <c r="KGL218" s="15"/>
      <c r="KGM218" s="15"/>
      <c r="KGN218" s="15"/>
      <c r="KGO218" s="15"/>
      <c r="KGP218" s="15"/>
      <c r="KGQ218" s="15"/>
      <c r="KGR218" s="15"/>
      <c r="KGS218" s="15"/>
      <c r="KGT218" s="15"/>
      <c r="KGU218" s="15"/>
      <c r="KGV218" s="15"/>
      <c r="KGW218" s="15"/>
      <c r="KGX218" s="15"/>
      <c r="KGY218" s="15"/>
      <c r="KGZ218" s="15"/>
      <c r="KHA218" s="15"/>
      <c r="KHB218" s="15"/>
      <c r="KHC218" s="15"/>
      <c r="KHD218" s="15"/>
      <c r="KHE218" s="15"/>
      <c r="KHF218" s="15"/>
      <c r="KHG218" s="15"/>
      <c r="KHH218" s="15"/>
      <c r="KHI218" s="15"/>
      <c r="KHJ218" s="15"/>
      <c r="KHK218" s="15"/>
      <c r="KHL218" s="15"/>
      <c r="KHM218" s="15"/>
      <c r="KHN218" s="15"/>
      <c r="KHO218" s="15"/>
      <c r="KHP218" s="15"/>
      <c r="KHQ218" s="15"/>
      <c r="KHR218" s="15"/>
      <c r="KHS218" s="15"/>
      <c r="KHT218" s="15"/>
      <c r="KHU218" s="15"/>
      <c r="KHV218" s="15"/>
      <c r="KHW218" s="15"/>
      <c r="KHX218" s="15"/>
      <c r="KHY218" s="15"/>
      <c r="KHZ218" s="15"/>
      <c r="KIA218" s="15"/>
      <c r="KIB218" s="15"/>
      <c r="KIC218" s="15"/>
      <c r="KID218" s="15"/>
      <c r="KIE218" s="15"/>
      <c r="KIF218" s="15"/>
      <c r="KIG218" s="15"/>
      <c r="KIH218" s="15"/>
      <c r="KII218" s="15"/>
      <c r="KIJ218" s="15"/>
      <c r="KIK218" s="15"/>
      <c r="KIL218" s="15"/>
      <c r="KIM218" s="15"/>
      <c r="KIN218" s="15"/>
      <c r="KIO218" s="15"/>
      <c r="KIP218" s="15"/>
      <c r="KIQ218" s="15"/>
      <c r="KIR218" s="15"/>
      <c r="KIS218" s="15"/>
      <c r="KIT218" s="15"/>
      <c r="KIU218" s="15"/>
      <c r="KIV218" s="15"/>
      <c r="KIW218" s="15"/>
      <c r="KIX218" s="15"/>
      <c r="KIY218" s="15"/>
      <c r="KIZ218" s="15"/>
      <c r="KJA218" s="15"/>
      <c r="KJB218" s="15"/>
      <c r="KJC218" s="15"/>
      <c r="KJD218" s="15"/>
      <c r="KJE218" s="15"/>
      <c r="KJF218" s="15"/>
      <c r="KJG218" s="15"/>
      <c r="KJH218" s="15"/>
      <c r="KJI218" s="15"/>
      <c r="KJJ218" s="15"/>
      <c r="KJK218" s="15"/>
      <c r="KJL218" s="15"/>
      <c r="KJM218" s="15"/>
      <c r="KJN218" s="15"/>
      <c r="KJO218" s="15"/>
      <c r="KJP218" s="15"/>
      <c r="KJQ218" s="15"/>
      <c r="KJR218" s="15"/>
      <c r="KJS218" s="15"/>
      <c r="KJT218" s="15"/>
      <c r="KJU218" s="15"/>
      <c r="KJV218" s="15"/>
      <c r="KJW218" s="15"/>
      <c r="KJX218" s="15"/>
      <c r="KJY218" s="15"/>
      <c r="KJZ218" s="15"/>
      <c r="KKA218" s="15"/>
      <c r="KKB218" s="15"/>
      <c r="KKC218" s="15"/>
      <c r="KKD218" s="15"/>
      <c r="KKE218" s="15"/>
      <c r="KKF218" s="15"/>
      <c r="KKG218" s="15"/>
      <c r="KKH218" s="15"/>
      <c r="KKI218" s="15"/>
      <c r="KKJ218" s="15"/>
      <c r="KKK218" s="15"/>
      <c r="KKL218" s="15"/>
      <c r="KKM218" s="15"/>
      <c r="KKN218" s="15"/>
      <c r="KKO218" s="15"/>
      <c r="KKP218" s="15"/>
      <c r="KKQ218" s="15"/>
      <c r="KKR218" s="15"/>
      <c r="KKS218" s="15"/>
      <c r="KKT218" s="15"/>
      <c r="KKU218" s="15"/>
      <c r="KKV218" s="15"/>
      <c r="KKW218" s="15"/>
      <c r="KKX218" s="15"/>
      <c r="KKY218" s="15"/>
      <c r="KKZ218" s="15"/>
      <c r="KLA218" s="15"/>
      <c r="KLB218" s="15"/>
      <c r="KLC218" s="15"/>
      <c r="KLD218" s="15"/>
      <c r="KLE218" s="15"/>
      <c r="KLF218" s="15"/>
      <c r="KLG218" s="15"/>
      <c r="KLH218" s="15"/>
      <c r="KLI218" s="15"/>
      <c r="KLJ218" s="15"/>
      <c r="KLK218" s="15"/>
      <c r="KLL218" s="15"/>
      <c r="KLM218" s="15"/>
      <c r="KLN218" s="15"/>
      <c r="KLO218" s="15"/>
      <c r="KLP218" s="15"/>
      <c r="KLQ218" s="15"/>
      <c r="KLR218" s="15"/>
      <c r="KLS218" s="15"/>
      <c r="KLT218" s="15"/>
      <c r="KLU218" s="15"/>
      <c r="KLV218" s="15"/>
      <c r="KLW218" s="15"/>
      <c r="KLX218" s="15"/>
      <c r="KLY218" s="15"/>
      <c r="KLZ218" s="15"/>
      <c r="KMA218" s="15"/>
      <c r="KMB218" s="15"/>
      <c r="KMC218" s="15"/>
      <c r="KMD218" s="15"/>
      <c r="KME218" s="15"/>
      <c r="KMF218" s="15"/>
      <c r="KMG218" s="15"/>
      <c r="KMH218" s="15"/>
      <c r="KMI218" s="15"/>
      <c r="KMJ218" s="15"/>
      <c r="KMK218" s="15"/>
      <c r="KML218" s="15"/>
      <c r="KMM218" s="15"/>
      <c r="KMN218" s="15"/>
      <c r="KMO218" s="15"/>
      <c r="KMP218" s="15"/>
      <c r="KMQ218" s="15"/>
      <c r="KMR218" s="15"/>
      <c r="KMS218" s="15"/>
      <c r="KMT218" s="15"/>
      <c r="KMU218" s="15"/>
      <c r="KMV218" s="15"/>
      <c r="KMW218" s="15"/>
      <c r="KMX218" s="15"/>
      <c r="KMY218" s="15"/>
      <c r="KMZ218" s="15"/>
      <c r="KNA218" s="15"/>
      <c r="KNB218" s="15"/>
      <c r="KNC218" s="15"/>
      <c r="KND218" s="15"/>
      <c r="KNE218" s="15"/>
      <c r="KNF218" s="15"/>
      <c r="KNG218" s="15"/>
      <c r="KNH218" s="15"/>
      <c r="KNI218" s="15"/>
      <c r="KNJ218" s="15"/>
      <c r="KNK218" s="15"/>
      <c r="KNL218" s="15"/>
      <c r="KNM218" s="15"/>
      <c r="KNN218" s="15"/>
      <c r="KNO218" s="15"/>
      <c r="KNP218" s="15"/>
      <c r="KNQ218" s="15"/>
      <c r="KNR218" s="15"/>
      <c r="KNS218" s="15"/>
      <c r="KNT218" s="15"/>
      <c r="KNU218" s="15"/>
      <c r="KNV218" s="15"/>
      <c r="KNW218" s="15"/>
      <c r="KNX218" s="15"/>
      <c r="KNY218" s="15"/>
      <c r="KNZ218" s="15"/>
      <c r="KOA218" s="15"/>
      <c r="KOB218" s="15"/>
      <c r="KOC218" s="15"/>
      <c r="KOD218" s="15"/>
      <c r="KOE218" s="15"/>
      <c r="KOF218" s="15"/>
      <c r="KOG218" s="15"/>
      <c r="KOH218" s="15"/>
      <c r="KOI218" s="15"/>
      <c r="KOJ218" s="15"/>
      <c r="KOK218" s="15"/>
      <c r="KOL218" s="15"/>
      <c r="KOM218" s="15"/>
      <c r="KON218" s="15"/>
      <c r="KOO218" s="15"/>
      <c r="KOP218" s="15"/>
      <c r="KOQ218" s="15"/>
      <c r="KOR218" s="15"/>
      <c r="KOS218" s="15"/>
      <c r="KOT218" s="15"/>
      <c r="KOU218" s="15"/>
      <c r="KOV218" s="15"/>
      <c r="KOW218" s="15"/>
      <c r="KOX218" s="15"/>
      <c r="KOY218" s="15"/>
      <c r="KOZ218" s="15"/>
      <c r="KPA218" s="15"/>
      <c r="KPB218" s="15"/>
      <c r="KPC218" s="15"/>
      <c r="KPD218" s="15"/>
      <c r="KPE218" s="15"/>
      <c r="KPF218" s="15"/>
      <c r="KPG218" s="15"/>
      <c r="KPH218" s="15"/>
      <c r="KPI218" s="15"/>
      <c r="KPJ218" s="15"/>
      <c r="KPK218" s="15"/>
      <c r="KPL218" s="15"/>
      <c r="KPM218" s="15"/>
      <c r="KPN218" s="15"/>
      <c r="KPO218" s="15"/>
      <c r="KPP218" s="15"/>
      <c r="KPQ218" s="15"/>
      <c r="KPR218" s="15"/>
      <c r="KPS218" s="15"/>
      <c r="KPT218" s="15"/>
      <c r="KPU218" s="15"/>
      <c r="KPV218" s="15"/>
      <c r="KPW218" s="15"/>
      <c r="KPX218" s="15"/>
      <c r="KPY218" s="15"/>
      <c r="KPZ218" s="15"/>
      <c r="KQA218" s="15"/>
      <c r="KQB218" s="15"/>
      <c r="KQC218" s="15"/>
      <c r="KQD218" s="15"/>
      <c r="KQE218" s="15"/>
      <c r="KQF218" s="15"/>
      <c r="KQG218" s="15"/>
      <c r="KQH218" s="15"/>
      <c r="KQI218" s="15"/>
      <c r="KQJ218" s="15"/>
      <c r="KQK218" s="15"/>
      <c r="KQL218" s="15"/>
      <c r="KQM218" s="15"/>
      <c r="KQN218" s="15"/>
      <c r="KQO218" s="15"/>
      <c r="KQP218" s="15"/>
      <c r="KQQ218" s="15"/>
      <c r="KQR218" s="15"/>
      <c r="KQS218" s="15"/>
      <c r="KQT218" s="15"/>
      <c r="KQU218" s="15"/>
      <c r="KQV218" s="15"/>
      <c r="KQW218" s="15"/>
      <c r="KQX218" s="15"/>
      <c r="KQY218" s="15"/>
      <c r="KQZ218" s="15"/>
      <c r="KRA218" s="15"/>
      <c r="KRB218" s="15"/>
      <c r="KRC218" s="15"/>
      <c r="KRD218" s="15"/>
      <c r="KRE218" s="15"/>
      <c r="KRF218" s="15"/>
      <c r="KRG218" s="15"/>
      <c r="KRH218" s="15"/>
      <c r="KRI218" s="15"/>
      <c r="KRJ218" s="15"/>
      <c r="KRK218" s="15"/>
      <c r="KRL218" s="15"/>
      <c r="KRM218" s="15"/>
      <c r="KRN218" s="15"/>
      <c r="KRO218" s="15"/>
      <c r="KRP218" s="15"/>
      <c r="KRQ218" s="15"/>
      <c r="KRR218" s="15"/>
      <c r="KRS218" s="15"/>
      <c r="KRT218" s="15"/>
      <c r="KRU218" s="15"/>
      <c r="KRV218" s="15"/>
      <c r="KRW218" s="15"/>
      <c r="KRX218" s="15"/>
      <c r="KRY218" s="15"/>
      <c r="KRZ218" s="15"/>
      <c r="KSA218" s="15"/>
      <c r="KSB218" s="15"/>
      <c r="KSC218" s="15"/>
      <c r="KSD218" s="15"/>
      <c r="KSE218" s="15"/>
      <c r="KSF218" s="15"/>
      <c r="KSG218" s="15"/>
      <c r="KSH218" s="15"/>
      <c r="KSI218" s="15"/>
      <c r="KSJ218" s="15"/>
      <c r="KSK218" s="15"/>
      <c r="KSL218" s="15"/>
      <c r="KSM218" s="15"/>
      <c r="KSN218" s="15"/>
      <c r="KSO218" s="15"/>
      <c r="KSP218" s="15"/>
      <c r="KSQ218" s="15"/>
      <c r="KSR218" s="15"/>
      <c r="KSS218" s="15"/>
      <c r="KST218" s="15"/>
      <c r="KSU218" s="15"/>
      <c r="KSV218" s="15"/>
      <c r="KSW218" s="15"/>
      <c r="KSX218" s="15"/>
      <c r="KSY218" s="15"/>
      <c r="KSZ218" s="15"/>
      <c r="KTA218" s="15"/>
      <c r="KTB218" s="15"/>
      <c r="KTC218" s="15"/>
      <c r="KTD218" s="15"/>
      <c r="KTE218" s="15"/>
      <c r="KTF218" s="15"/>
      <c r="KTG218" s="15"/>
      <c r="KTH218" s="15"/>
      <c r="KTI218" s="15"/>
      <c r="KTJ218" s="15"/>
      <c r="KTK218" s="15"/>
      <c r="KTL218" s="15"/>
      <c r="KTM218" s="15"/>
      <c r="KTN218" s="15"/>
      <c r="KTO218" s="15"/>
      <c r="KTP218" s="15"/>
      <c r="KTQ218" s="15"/>
      <c r="KTR218" s="15"/>
      <c r="KTS218" s="15"/>
      <c r="KTT218" s="15"/>
      <c r="KTU218" s="15"/>
      <c r="KTV218" s="15"/>
      <c r="KTW218" s="15"/>
      <c r="KTX218" s="15"/>
      <c r="KTY218" s="15"/>
      <c r="KTZ218" s="15"/>
      <c r="KUA218" s="15"/>
      <c r="KUB218" s="15"/>
      <c r="KUC218" s="15"/>
      <c r="KUD218" s="15"/>
      <c r="KUE218" s="15"/>
      <c r="KUF218" s="15"/>
      <c r="KUG218" s="15"/>
      <c r="KUH218" s="15"/>
      <c r="KUI218" s="15"/>
      <c r="KUJ218" s="15"/>
      <c r="KUK218" s="15"/>
      <c r="KUL218" s="15"/>
      <c r="KUM218" s="15"/>
      <c r="KUN218" s="15"/>
      <c r="KUO218" s="15"/>
      <c r="KUP218" s="15"/>
      <c r="KUQ218" s="15"/>
      <c r="KUR218" s="15"/>
      <c r="KUS218" s="15"/>
      <c r="KUT218" s="15"/>
      <c r="KUU218" s="15"/>
      <c r="KUV218" s="15"/>
      <c r="KUW218" s="15"/>
      <c r="KUX218" s="15"/>
      <c r="KUY218" s="15"/>
      <c r="KUZ218" s="15"/>
      <c r="KVA218" s="15"/>
      <c r="KVB218" s="15"/>
      <c r="KVC218" s="15"/>
      <c r="KVD218" s="15"/>
      <c r="KVE218" s="15"/>
      <c r="KVF218" s="15"/>
      <c r="KVG218" s="15"/>
      <c r="KVH218" s="15"/>
      <c r="KVI218" s="15"/>
      <c r="KVJ218" s="15"/>
      <c r="KVK218" s="15"/>
      <c r="KVL218" s="15"/>
      <c r="KVM218" s="15"/>
      <c r="KVN218" s="15"/>
      <c r="KVO218" s="15"/>
      <c r="KVP218" s="15"/>
      <c r="KVQ218" s="15"/>
      <c r="KVR218" s="15"/>
      <c r="KVS218" s="15"/>
      <c r="KVT218" s="15"/>
      <c r="KVU218" s="15"/>
      <c r="KVV218" s="15"/>
      <c r="KVW218" s="15"/>
      <c r="KVX218" s="15"/>
      <c r="KVY218" s="15"/>
      <c r="KVZ218" s="15"/>
      <c r="KWA218" s="15"/>
      <c r="KWB218" s="15"/>
      <c r="KWC218" s="15"/>
      <c r="KWD218" s="15"/>
      <c r="KWE218" s="15"/>
      <c r="KWF218" s="15"/>
      <c r="KWG218" s="15"/>
      <c r="KWH218" s="15"/>
      <c r="KWI218" s="15"/>
      <c r="KWJ218" s="15"/>
      <c r="KWK218" s="15"/>
      <c r="KWL218" s="15"/>
      <c r="KWM218" s="15"/>
      <c r="KWN218" s="15"/>
      <c r="KWO218" s="15"/>
      <c r="KWP218" s="15"/>
      <c r="KWQ218" s="15"/>
      <c r="KWR218" s="15"/>
      <c r="KWS218" s="15"/>
      <c r="KWT218" s="15"/>
      <c r="KWU218" s="15"/>
      <c r="KWV218" s="15"/>
      <c r="KWW218" s="15"/>
      <c r="KWX218" s="15"/>
      <c r="KWY218" s="15"/>
      <c r="KWZ218" s="15"/>
      <c r="KXA218" s="15"/>
      <c r="KXB218" s="15"/>
      <c r="KXC218" s="15"/>
      <c r="KXD218" s="15"/>
      <c r="KXE218" s="15"/>
      <c r="KXF218" s="15"/>
      <c r="KXG218" s="15"/>
      <c r="KXH218" s="15"/>
      <c r="KXI218" s="15"/>
      <c r="KXJ218" s="15"/>
      <c r="KXK218" s="15"/>
      <c r="KXL218" s="15"/>
      <c r="KXM218" s="15"/>
      <c r="KXN218" s="15"/>
      <c r="KXO218" s="15"/>
      <c r="KXP218" s="15"/>
      <c r="KXQ218" s="15"/>
      <c r="KXR218" s="15"/>
      <c r="KXS218" s="15"/>
      <c r="KXT218" s="15"/>
      <c r="KXU218" s="15"/>
      <c r="KXV218" s="15"/>
      <c r="KXW218" s="15"/>
      <c r="KXX218" s="15"/>
      <c r="KXY218" s="15"/>
      <c r="KXZ218" s="15"/>
      <c r="KYA218" s="15"/>
      <c r="KYB218" s="15"/>
      <c r="KYC218" s="15"/>
      <c r="KYD218" s="15"/>
      <c r="KYE218" s="15"/>
      <c r="KYF218" s="15"/>
      <c r="KYG218" s="15"/>
      <c r="KYH218" s="15"/>
      <c r="KYI218" s="15"/>
      <c r="KYJ218" s="15"/>
      <c r="KYK218" s="15"/>
      <c r="KYL218" s="15"/>
      <c r="KYM218" s="15"/>
      <c r="KYN218" s="15"/>
      <c r="KYO218" s="15"/>
      <c r="KYP218" s="15"/>
      <c r="KYQ218" s="15"/>
      <c r="KYR218" s="15"/>
      <c r="KYS218" s="15"/>
      <c r="KYT218" s="15"/>
      <c r="KYU218" s="15"/>
      <c r="KYV218" s="15"/>
      <c r="KYW218" s="15"/>
      <c r="KYX218" s="15"/>
      <c r="KYY218" s="15"/>
      <c r="KYZ218" s="15"/>
      <c r="KZA218" s="15"/>
      <c r="KZB218" s="15"/>
      <c r="KZC218" s="15"/>
      <c r="KZD218" s="15"/>
      <c r="KZE218" s="15"/>
      <c r="KZF218" s="15"/>
      <c r="KZG218" s="15"/>
      <c r="KZH218" s="15"/>
      <c r="KZI218" s="15"/>
      <c r="KZJ218" s="15"/>
      <c r="KZK218" s="15"/>
      <c r="KZL218" s="15"/>
      <c r="KZM218" s="15"/>
      <c r="KZN218" s="15"/>
      <c r="KZO218" s="15"/>
      <c r="KZP218" s="15"/>
      <c r="KZQ218" s="15"/>
      <c r="KZR218" s="15"/>
      <c r="KZS218" s="15"/>
      <c r="KZT218" s="15"/>
      <c r="KZU218" s="15"/>
      <c r="KZV218" s="15"/>
      <c r="KZW218" s="15"/>
      <c r="KZX218" s="15"/>
      <c r="KZY218" s="15"/>
      <c r="KZZ218" s="15"/>
      <c r="LAA218" s="15"/>
      <c r="LAB218" s="15"/>
      <c r="LAC218" s="15"/>
      <c r="LAD218" s="15"/>
      <c r="LAE218" s="15"/>
      <c r="LAF218" s="15"/>
      <c r="LAG218" s="15"/>
      <c r="LAH218" s="15"/>
      <c r="LAI218" s="15"/>
      <c r="LAJ218" s="15"/>
      <c r="LAK218" s="15"/>
      <c r="LAL218" s="15"/>
      <c r="LAM218" s="15"/>
      <c r="LAN218" s="15"/>
      <c r="LAO218" s="15"/>
      <c r="LAP218" s="15"/>
      <c r="LAQ218" s="15"/>
      <c r="LAR218" s="15"/>
      <c r="LAS218" s="15"/>
      <c r="LAT218" s="15"/>
      <c r="LAU218" s="15"/>
      <c r="LAV218" s="15"/>
      <c r="LAW218" s="15"/>
      <c r="LAX218" s="15"/>
      <c r="LAY218" s="15"/>
      <c r="LAZ218" s="15"/>
      <c r="LBA218" s="15"/>
      <c r="LBB218" s="15"/>
      <c r="LBC218" s="15"/>
      <c r="LBD218" s="15"/>
      <c r="LBE218" s="15"/>
      <c r="LBF218" s="15"/>
      <c r="LBG218" s="15"/>
      <c r="LBH218" s="15"/>
      <c r="LBI218" s="15"/>
      <c r="LBJ218" s="15"/>
      <c r="LBK218" s="15"/>
      <c r="LBL218" s="15"/>
      <c r="LBM218" s="15"/>
      <c r="LBN218" s="15"/>
      <c r="LBO218" s="15"/>
      <c r="LBP218" s="15"/>
      <c r="LBQ218" s="15"/>
      <c r="LBR218" s="15"/>
      <c r="LBS218" s="15"/>
      <c r="LBT218" s="15"/>
      <c r="LBU218" s="15"/>
      <c r="LBV218" s="15"/>
      <c r="LBW218" s="15"/>
      <c r="LBX218" s="15"/>
      <c r="LBY218" s="15"/>
      <c r="LBZ218" s="15"/>
      <c r="LCA218" s="15"/>
      <c r="LCB218" s="15"/>
      <c r="LCC218" s="15"/>
      <c r="LCD218" s="15"/>
      <c r="LCE218" s="15"/>
      <c r="LCF218" s="15"/>
      <c r="LCG218" s="15"/>
      <c r="LCH218" s="15"/>
      <c r="LCI218" s="15"/>
      <c r="LCJ218" s="15"/>
      <c r="LCK218" s="15"/>
      <c r="LCL218" s="15"/>
      <c r="LCM218" s="15"/>
      <c r="LCN218" s="15"/>
      <c r="LCO218" s="15"/>
      <c r="LCP218" s="15"/>
      <c r="LCQ218" s="15"/>
      <c r="LCR218" s="15"/>
      <c r="LCS218" s="15"/>
      <c r="LCT218" s="15"/>
      <c r="LCU218" s="15"/>
      <c r="LCV218" s="15"/>
      <c r="LCW218" s="15"/>
      <c r="LCX218" s="15"/>
      <c r="LCY218" s="15"/>
      <c r="LCZ218" s="15"/>
      <c r="LDA218" s="15"/>
      <c r="LDB218" s="15"/>
      <c r="LDC218" s="15"/>
      <c r="LDD218" s="15"/>
      <c r="LDE218" s="15"/>
      <c r="LDF218" s="15"/>
      <c r="LDG218" s="15"/>
      <c r="LDH218" s="15"/>
      <c r="LDI218" s="15"/>
      <c r="LDJ218" s="15"/>
      <c r="LDK218" s="15"/>
      <c r="LDL218" s="15"/>
      <c r="LDM218" s="15"/>
      <c r="LDN218" s="15"/>
      <c r="LDO218" s="15"/>
      <c r="LDP218" s="15"/>
      <c r="LDQ218" s="15"/>
      <c r="LDR218" s="15"/>
      <c r="LDS218" s="15"/>
      <c r="LDT218" s="15"/>
      <c r="LDU218" s="15"/>
      <c r="LDV218" s="15"/>
      <c r="LDW218" s="15"/>
      <c r="LDX218" s="15"/>
      <c r="LDY218" s="15"/>
      <c r="LDZ218" s="15"/>
      <c r="LEA218" s="15"/>
      <c r="LEB218" s="15"/>
      <c r="LEC218" s="15"/>
      <c r="LED218" s="15"/>
      <c r="LEE218" s="15"/>
      <c r="LEF218" s="15"/>
      <c r="LEG218" s="15"/>
      <c r="LEH218" s="15"/>
      <c r="LEI218" s="15"/>
      <c r="LEJ218" s="15"/>
      <c r="LEK218" s="15"/>
      <c r="LEL218" s="15"/>
      <c r="LEM218" s="15"/>
      <c r="LEN218" s="15"/>
      <c r="LEO218" s="15"/>
      <c r="LEP218" s="15"/>
      <c r="LEQ218" s="15"/>
      <c r="LER218" s="15"/>
      <c r="LES218" s="15"/>
      <c r="LET218" s="15"/>
      <c r="LEU218" s="15"/>
      <c r="LEV218" s="15"/>
      <c r="LEW218" s="15"/>
      <c r="LEX218" s="15"/>
      <c r="LEY218" s="15"/>
      <c r="LEZ218" s="15"/>
      <c r="LFA218" s="15"/>
      <c r="LFB218" s="15"/>
      <c r="LFC218" s="15"/>
      <c r="LFD218" s="15"/>
      <c r="LFE218" s="15"/>
      <c r="LFF218" s="15"/>
      <c r="LFG218" s="15"/>
      <c r="LFH218" s="15"/>
      <c r="LFI218" s="15"/>
      <c r="LFJ218" s="15"/>
      <c r="LFK218" s="15"/>
      <c r="LFL218" s="15"/>
      <c r="LFM218" s="15"/>
      <c r="LFN218" s="15"/>
      <c r="LFO218" s="15"/>
      <c r="LFP218" s="15"/>
      <c r="LFQ218" s="15"/>
      <c r="LFR218" s="15"/>
      <c r="LFS218" s="15"/>
      <c r="LFT218" s="15"/>
      <c r="LFU218" s="15"/>
      <c r="LFV218" s="15"/>
      <c r="LFW218" s="15"/>
      <c r="LFX218" s="15"/>
      <c r="LFY218" s="15"/>
      <c r="LFZ218" s="15"/>
      <c r="LGA218" s="15"/>
      <c r="LGB218" s="15"/>
      <c r="LGC218" s="15"/>
      <c r="LGD218" s="15"/>
      <c r="LGE218" s="15"/>
      <c r="LGF218" s="15"/>
      <c r="LGG218" s="15"/>
      <c r="LGH218" s="15"/>
      <c r="LGI218" s="15"/>
      <c r="LGJ218" s="15"/>
      <c r="LGK218" s="15"/>
      <c r="LGL218" s="15"/>
      <c r="LGM218" s="15"/>
      <c r="LGN218" s="15"/>
      <c r="LGO218" s="15"/>
      <c r="LGP218" s="15"/>
      <c r="LGQ218" s="15"/>
      <c r="LGR218" s="15"/>
      <c r="LGS218" s="15"/>
      <c r="LGT218" s="15"/>
      <c r="LGU218" s="15"/>
      <c r="LGV218" s="15"/>
      <c r="LGW218" s="15"/>
      <c r="LGX218" s="15"/>
      <c r="LGY218" s="15"/>
      <c r="LGZ218" s="15"/>
      <c r="LHA218" s="15"/>
      <c r="LHB218" s="15"/>
      <c r="LHC218" s="15"/>
      <c r="LHD218" s="15"/>
      <c r="LHE218" s="15"/>
      <c r="LHF218" s="15"/>
      <c r="LHG218" s="15"/>
      <c r="LHH218" s="15"/>
      <c r="LHI218" s="15"/>
      <c r="LHJ218" s="15"/>
      <c r="LHK218" s="15"/>
      <c r="LHL218" s="15"/>
      <c r="LHM218" s="15"/>
      <c r="LHN218" s="15"/>
      <c r="LHO218" s="15"/>
      <c r="LHP218" s="15"/>
      <c r="LHQ218" s="15"/>
      <c r="LHR218" s="15"/>
      <c r="LHS218" s="15"/>
      <c r="LHT218" s="15"/>
      <c r="LHU218" s="15"/>
      <c r="LHV218" s="15"/>
      <c r="LHW218" s="15"/>
      <c r="LHX218" s="15"/>
      <c r="LHY218" s="15"/>
      <c r="LHZ218" s="15"/>
      <c r="LIA218" s="15"/>
      <c r="LIB218" s="15"/>
      <c r="LIC218" s="15"/>
      <c r="LID218" s="15"/>
      <c r="LIE218" s="15"/>
      <c r="LIF218" s="15"/>
      <c r="LIG218" s="15"/>
      <c r="LIH218" s="15"/>
      <c r="LII218" s="15"/>
      <c r="LIJ218" s="15"/>
      <c r="LIK218" s="15"/>
      <c r="LIL218" s="15"/>
      <c r="LIM218" s="15"/>
      <c r="LIN218" s="15"/>
      <c r="LIO218" s="15"/>
      <c r="LIP218" s="15"/>
      <c r="LIQ218" s="15"/>
      <c r="LIR218" s="15"/>
      <c r="LIS218" s="15"/>
      <c r="LIT218" s="15"/>
      <c r="LIU218" s="15"/>
      <c r="LIV218" s="15"/>
      <c r="LIW218" s="15"/>
      <c r="LIX218" s="15"/>
      <c r="LIY218" s="15"/>
      <c r="LIZ218" s="15"/>
      <c r="LJA218" s="15"/>
      <c r="LJB218" s="15"/>
      <c r="LJC218" s="15"/>
      <c r="LJD218" s="15"/>
      <c r="LJE218" s="15"/>
      <c r="LJF218" s="15"/>
      <c r="LJG218" s="15"/>
      <c r="LJH218" s="15"/>
      <c r="LJI218" s="15"/>
      <c r="LJJ218" s="15"/>
      <c r="LJK218" s="15"/>
      <c r="LJL218" s="15"/>
      <c r="LJM218" s="15"/>
      <c r="LJN218" s="15"/>
      <c r="LJO218" s="15"/>
      <c r="LJP218" s="15"/>
      <c r="LJQ218" s="15"/>
      <c r="LJR218" s="15"/>
      <c r="LJS218" s="15"/>
      <c r="LJT218" s="15"/>
      <c r="LJU218" s="15"/>
      <c r="LJV218" s="15"/>
      <c r="LJW218" s="15"/>
      <c r="LJX218" s="15"/>
      <c r="LJY218" s="15"/>
      <c r="LJZ218" s="15"/>
      <c r="LKA218" s="15"/>
      <c r="LKB218" s="15"/>
      <c r="LKC218" s="15"/>
      <c r="LKD218" s="15"/>
      <c r="LKE218" s="15"/>
      <c r="LKF218" s="15"/>
      <c r="LKG218" s="15"/>
      <c r="LKH218" s="15"/>
      <c r="LKI218" s="15"/>
      <c r="LKJ218" s="15"/>
      <c r="LKK218" s="15"/>
      <c r="LKL218" s="15"/>
      <c r="LKM218" s="15"/>
      <c r="LKN218" s="15"/>
      <c r="LKO218" s="15"/>
      <c r="LKP218" s="15"/>
      <c r="LKQ218" s="15"/>
      <c r="LKR218" s="15"/>
      <c r="LKS218" s="15"/>
      <c r="LKT218" s="15"/>
      <c r="LKU218" s="15"/>
      <c r="LKV218" s="15"/>
      <c r="LKW218" s="15"/>
      <c r="LKX218" s="15"/>
      <c r="LKY218" s="15"/>
      <c r="LKZ218" s="15"/>
      <c r="LLA218" s="15"/>
      <c r="LLB218" s="15"/>
      <c r="LLC218" s="15"/>
      <c r="LLD218" s="15"/>
      <c r="LLE218" s="15"/>
      <c r="LLF218" s="15"/>
      <c r="LLG218" s="15"/>
      <c r="LLH218" s="15"/>
      <c r="LLI218" s="15"/>
      <c r="LLJ218" s="15"/>
      <c r="LLK218" s="15"/>
      <c r="LLL218" s="15"/>
      <c r="LLM218" s="15"/>
      <c r="LLN218" s="15"/>
      <c r="LLO218" s="15"/>
      <c r="LLP218" s="15"/>
      <c r="LLQ218" s="15"/>
      <c r="LLR218" s="15"/>
      <c r="LLS218" s="15"/>
      <c r="LLT218" s="15"/>
      <c r="LLU218" s="15"/>
      <c r="LLV218" s="15"/>
      <c r="LLW218" s="15"/>
      <c r="LLX218" s="15"/>
      <c r="LLY218" s="15"/>
      <c r="LLZ218" s="15"/>
      <c r="LMA218" s="15"/>
      <c r="LMB218" s="15"/>
      <c r="LMC218" s="15"/>
      <c r="LMD218" s="15"/>
      <c r="LME218" s="15"/>
      <c r="LMF218" s="15"/>
      <c r="LMG218" s="15"/>
      <c r="LMH218" s="15"/>
      <c r="LMI218" s="15"/>
      <c r="LMJ218" s="15"/>
      <c r="LMK218" s="15"/>
      <c r="LML218" s="15"/>
      <c r="LMM218" s="15"/>
      <c r="LMN218" s="15"/>
      <c r="LMO218" s="15"/>
      <c r="LMP218" s="15"/>
      <c r="LMQ218" s="15"/>
      <c r="LMR218" s="15"/>
      <c r="LMS218" s="15"/>
      <c r="LMT218" s="15"/>
      <c r="LMU218" s="15"/>
      <c r="LMV218" s="15"/>
      <c r="LMW218" s="15"/>
      <c r="LMX218" s="15"/>
      <c r="LMY218" s="15"/>
      <c r="LMZ218" s="15"/>
      <c r="LNA218" s="15"/>
      <c r="LNB218" s="15"/>
      <c r="LNC218" s="15"/>
      <c r="LND218" s="15"/>
      <c r="LNE218" s="15"/>
      <c r="LNF218" s="15"/>
      <c r="LNG218" s="15"/>
      <c r="LNH218" s="15"/>
      <c r="LNI218" s="15"/>
      <c r="LNJ218" s="15"/>
      <c r="LNK218" s="15"/>
      <c r="LNL218" s="15"/>
      <c r="LNM218" s="15"/>
      <c r="LNN218" s="15"/>
      <c r="LNO218" s="15"/>
      <c r="LNP218" s="15"/>
      <c r="LNQ218" s="15"/>
      <c r="LNR218" s="15"/>
      <c r="LNS218" s="15"/>
      <c r="LNT218" s="15"/>
      <c r="LNU218" s="15"/>
      <c r="LNV218" s="15"/>
      <c r="LNW218" s="15"/>
      <c r="LNX218" s="15"/>
      <c r="LNY218" s="15"/>
      <c r="LNZ218" s="15"/>
      <c r="LOA218" s="15"/>
      <c r="LOB218" s="15"/>
      <c r="LOC218" s="15"/>
      <c r="LOD218" s="15"/>
      <c r="LOE218" s="15"/>
      <c r="LOF218" s="15"/>
      <c r="LOG218" s="15"/>
      <c r="LOH218" s="15"/>
      <c r="LOI218" s="15"/>
      <c r="LOJ218" s="15"/>
      <c r="LOK218" s="15"/>
      <c r="LOL218" s="15"/>
      <c r="LOM218" s="15"/>
      <c r="LON218" s="15"/>
      <c r="LOO218" s="15"/>
      <c r="LOP218" s="15"/>
      <c r="LOQ218" s="15"/>
      <c r="LOR218" s="15"/>
      <c r="LOS218" s="15"/>
      <c r="LOT218" s="15"/>
      <c r="LOU218" s="15"/>
      <c r="LOV218" s="15"/>
      <c r="LOW218" s="15"/>
      <c r="LOX218" s="15"/>
      <c r="LOY218" s="15"/>
      <c r="LOZ218" s="15"/>
      <c r="LPA218" s="15"/>
      <c r="LPB218" s="15"/>
      <c r="LPC218" s="15"/>
      <c r="LPD218" s="15"/>
      <c r="LPE218" s="15"/>
      <c r="LPF218" s="15"/>
      <c r="LPG218" s="15"/>
      <c r="LPH218" s="15"/>
      <c r="LPI218" s="15"/>
      <c r="LPJ218" s="15"/>
      <c r="LPK218" s="15"/>
      <c r="LPL218" s="15"/>
      <c r="LPM218" s="15"/>
      <c r="LPN218" s="15"/>
      <c r="LPO218" s="15"/>
      <c r="LPP218" s="15"/>
      <c r="LPQ218" s="15"/>
      <c r="LPR218" s="15"/>
      <c r="LPS218" s="15"/>
      <c r="LPT218" s="15"/>
      <c r="LPU218" s="15"/>
      <c r="LPV218" s="15"/>
      <c r="LPW218" s="15"/>
      <c r="LPX218" s="15"/>
      <c r="LPY218" s="15"/>
      <c r="LPZ218" s="15"/>
      <c r="LQA218" s="15"/>
      <c r="LQB218" s="15"/>
      <c r="LQC218" s="15"/>
      <c r="LQD218" s="15"/>
      <c r="LQE218" s="15"/>
      <c r="LQF218" s="15"/>
      <c r="LQG218" s="15"/>
      <c r="LQH218" s="15"/>
      <c r="LQI218" s="15"/>
      <c r="LQJ218" s="15"/>
      <c r="LQK218" s="15"/>
      <c r="LQL218" s="15"/>
      <c r="LQM218" s="15"/>
      <c r="LQN218" s="15"/>
      <c r="LQO218" s="15"/>
      <c r="LQP218" s="15"/>
      <c r="LQQ218" s="15"/>
      <c r="LQR218" s="15"/>
      <c r="LQS218" s="15"/>
      <c r="LQT218" s="15"/>
      <c r="LQU218" s="15"/>
      <c r="LQV218" s="15"/>
      <c r="LQW218" s="15"/>
      <c r="LQX218" s="15"/>
      <c r="LQY218" s="15"/>
      <c r="LQZ218" s="15"/>
      <c r="LRA218" s="15"/>
      <c r="LRB218" s="15"/>
      <c r="LRC218" s="15"/>
      <c r="LRD218" s="15"/>
      <c r="LRE218" s="15"/>
      <c r="LRF218" s="15"/>
      <c r="LRG218" s="15"/>
      <c r="LRH218" s="15"/>
      <c r="LRI218" s="15"/>
      <c r="LRJ218" s="15"/>
      <c r="LRK218" s="15"/>
      <c r="LRL218" s="15"/>
      <c r="LRM218" s="15"/>
      <c r="LRN218" s="15"/>
      <c r="LRO218" s="15"/>
      <c r="LRP218" s="15"/>
      <c r="LRQ218" s="15"/>
      <c r="LRR218" s="15"/>
      <c r="LRS218" s="15"/>
      <c r="LRT218" s="15"/>
      <c r="LRU218" s="15"/>
      <c r="LRV218" s="15"/>
      <c r="LRW218" s="15"/>
      <c r="LRX218" s="15"/>
      <c r="LRY218" s="15"/>
      <c r="LRZ218" s="15"/>
      <c r="LSA218" s="15"/>
      <c r="LSB218" s="15"/>
      <c r="LSC218" s="15"/>
      <c r="LSD218" s="15"/>
      <c r="LSE218" s="15"/>
      <c r="LSF218" s="15"/>
      <c r="LSG218" s="15"/>
      <c r="LSH218" s="15"/>
      <c r="LSI218" s="15"/>
      <c r="LSJ218" s="15"/>
      <c r="LSK218" s="15"/>
      <c r="LSL218" s="15"/>
      <c r="LSM218" s="15"/>
      <c r="LSN218" s="15"/>
      <c r="LSO218" s="15"/>
      <c r="LSP218" s="15"/>
      <c r="LSQ218" s="15"/>
      <c r="LSR218" s="15"/>
      <c r="LSS218" s="15"/>
      <c r="LST218" s="15"/>
      <c r="LSU218" s="15"/>
      <c r="LSV218" s="15"/>
      <c r="LSW218" s="15"/>
      <c r="LSX218" s="15"/>
      <c r="LSY218" s="15"/>
      <c r="LSZ218" s="15"/>
      <c r="LTA218" s="15"/>
      <c r="LTB218" s="15"/>
      <c r="LTC218" s="15"/>
      <c r="LTD218" s="15"/>
      <c r="LTE218" s="15"/>
      <c r="LTF218" s="15"/>
      <c r="LTG218" s="15"/>
      <c r="LTH218" s="15"/>
      <c r="LTI218" s="15"/>
      <c r="LTJ218" s="15"/>
      <c r="LTK218" s="15"/>
      <c r="LTL218" s="15"/>
      <c r="LTM218" s="15"/>
      <c r="LTN218" s="15"/>
      <c r="LTO218" s="15"/>
      <c r="LTP218" s="15"/>
      <c r="LTQ218" s="15"/>
      <c r="LTR218" s="15"/>
      <c r="LTS218" s="15"/>
      <c r="LTT218" s="15"/>
      <c r="LTU218" s="15"/>
      <c r="LTV218" s="15"/>
      <c r="LTW218" s="15"/>
      <c r="LTX218" s="15"/>
      <c r="LTY218" s="15"/>
      <c r="LTZ218" s="15"/>
      <c r="LUA218" s="15"/>
      <c r="LUB218" s="15"/>
      <c r="LUC218" s="15"/>
      <c r="LUD218" s="15"/>
      <c r="LUE218" s="15"/>
      <c r="LUF218" s="15"/>
      <c r="LUG218" s="15"/>
      <c r="LUH218" s="15"/>
      <c r="LUI218" s="15"/>
      <c r="LUJ218" s="15"/>
      <c r="LUK218" s="15"/>
      <c r="LUL218" s="15"/>
      <c r="LUM218" s="15"/>
      <c r="LUN218" s="15"/>
      <c r="LUO218" s="15"/>
      <c r="LUP218" s="15"/>
      <c r="LUQ218" s="15"/>
      <c r="LUR218" s="15"/>
      <c r="LUS218" s="15"/>
      <c r="LUT218" s="15"/>
      <c r="LUU218" s="15"/>
      <c r="LUV218" s="15"/>
      <c r="LUW218" s="15"/>
      <c r="LUX218" s="15"/>
      <c r="LUY218" s="15"/>
      <c r="LUZ218" s="15"/>
      <c r="LVA218" s="15"/>
      <c r="LVB218" s="15"/>
      <c r="LVC218" s="15"/>
      <c r="LVD218" s="15"/>
      <c r="LVE218" s="15"/>
      <c r="LVF218" s="15"/>
      <c r="LVG218" s="15"/>
      <c r="LVH218" s="15"/>
      <c r="LVI218" s="15"/>
      <c r="LVJ218" s="15"/>
      <c r="LVK218" s="15"/>
      <c r="LVL218" s="15"/>
      <c r="LVM218" s="15"/>
      <c r="LVN218" s="15"/>
      <c r="LVO218" s="15"/>
      <c r="LVP218" s="15"/>
      <c r="LVQ218" s="15"/>
      <c r="LVR218" s="15"/>
      <c r="LVS218" s="15"/>
      <c r="LVT218" s="15"/>
      <c r="LVU218" s="15"/>
      <c r="LVV218" s="15"/>
      <c r="LVW218" s="15"/>
      <c r="LVX218" s="15"/>
      <c r="LVY218" s="15"/>
      <c r="LVZ218" s="15"/>
      <c r="LWA218" s="15"/>
      <c r="LWB218" s="15"/>
      <c r="LWC218" s="15"/>
      <c r="LWD218" s="15"/>
      <c r="LWE218" s="15"/>
      <c r="LWF218" s="15"/>
      <c r="LWG218" s="15"/>
      <c r="LWH218" s="15"/>
      <c r="LWI218" s="15"/>
      <c r="LWJ218" s="15"/>
      <c r="LWK218" s="15"/>
      <c r="LWL218" s="15"/>
      <c r="LWM218" s="15"/>
      <c r="LWN218" s="15"/>
      <c r="LWO218" s="15"/>
      <c r="LWP218" s="15"/>
      <c r="LWQ218" s="15"/>
      <c r="LWR218" s="15"/>
      <c r="LWS218" s="15"/>
      <c r="LWT218" s="15"/>
      <c r="LWU218" s="15"/>
      <c r="LWV218" s="15"/>
      <c r="LWW218" s="15"/>
      <c r="LWX218" s="15"/>
      <c r="LWY218" s="15"/>
      <c r="LWZ218" s="15"/>
      <c r="LXA218" s="15"/>
      <c r="LXB218" s="15"/>
      <c r="LXC218" s="15"/>
      <c r="LXD218" s="15"/>
      <c r="LXE218" s="15"/>
      <c r="LXF218" s="15"/>
      <c r="LXG218" s="15"/>
      <c r="LXH218" s="15"/>
      <c r="LXI218" s="15"/>
      <c r="LXJ218" s="15"/>
      <c r="LXK218" s="15"/>
      <c r="LXL218" s="15"/>
      <c r="LXM218" s="15"/>
      <c r="LXN218" s="15"/>
      <c r="LXO218" s="15"/>
      <c r="LXP218" s="15"/>
      <c r="LXQ218" s="15"/>
      <c r="LXR218" s="15"/>
      <c r="LXS218" s="15"/>
      <c r="LXT218" s="15"/>
      <c r="LXU218" s="15"/>
      <c r="LXV218" s="15"/>
      <c r="LXW218" s="15"/>
      <c r="LXX218" s="15"/>
      <c r="LXY218" s="15"/>
      <c r="LXZ218" s="15"/>
      <c r="LYA218" s="15"/>
      <c r="LYB218" s="15"/>
      <c r="LYC218" s="15"/>
      <c r="LYD218" s="15"/>
      <c r="LYE218" s="15"/>
      <c r="LYF218" s="15"/>
      <c r="LYG218" s="15"/>
      <c r="LYH218" s="15"/>
      <c r="LYI218" s="15"/>
      <c r="LYJ218" s="15"/>
      <c r="LYK218" s="15"/>
      <c r="LYL218" s="15"/>
      <c r="LYM218" s="15"/>
      <c r="LYN218" s="15"/>
      <c r="LYO218" s="15"/>
      <c r="LYP218" s="15"/>
      <c r="LYQ218" s="15"/>
      <c r="LYR218" s="15"/>
      <c r="LYS218" s="15"/>
      <c r="LYT218" s="15"/>
      <c r="LYU218" s="15"/>
      <c r="LYV218" s="15"/>
      <c r="LYW218" s="15"/>
      <c r="LYX218" s="15"/>
      <c r="LYY218" s="15"/>
      <c r="LYZ218" s="15"/>
      <c r="LZA218" s="15"/>
      <c r="LZB218" s="15"/>
      <c r="LZC218" s="15"/>
      <c r="LZD218" s="15"/>
      <c r="LZE218" s="15"/>
      <c r="LZF218" s="15"/>
      <c r="LZG218" s="15"/>
      <c r="LZH218" s="15"/>
      <c r="LZI218" s="15"/>
      <c r="LZJ218" s="15"/>
      <c r="LZK218" s="15"/>
      <c r="LZL218" s="15"/>
      <c r="LZM218" s="15"/>
      <c r="LZN218" s="15"/>
      <c r="LZO218" s="15"/>
      <c r="LZP218" s="15"/>
      <c r="LZQ218" s="15"/>
      <c r="LZR218" s="15"/>
      <c r="LZS218" s="15"/>
      <c r="LZT218" s="15"/>
      <c r="LZU218" s="15"/>
      <c r="LZV218" s="15"/>
      <c r="LZW218" s="15"/>
      <c r="LZX218" s="15"/>
      <c r="LZY218" s="15"/>
      <c r="LZZ218" s="15"/>
      <c r="MAA218" s="15"/>
      <c r="MAB218" s="15"/>
      <c r="MAC218" s="15"/>
      <c r="MAD218" s="15"/>
      <c r="MAE218" s="15"/>
      <c r="MAF218" s="15"/>
      <c r="MAG218" s="15"/>
      <c r="MAH218" s="15"/>
      <c r="MAI218" s="15"/>
      <c r="MAJ218" s="15"/>
      <c r="MAK218" s="15"/>
      <c r="MAL218" s="15"/>
      <c r="MAM218" s="15"/>
      <c r="MAN218" s="15"/>
      <c r="MAO218" s="15"/>
      <c r="MAP218" s="15"/>
      <c r="MAQ218" s="15"/>
      <c r="MAR218" s="15"/>
      <c r="MAS218" s="15"/>
      <c r="MAT218" s="15"/>
      <c r="MAU218" s="15"/>
      <c r="MAV218" s="15"/>
      <c r="MAW218" s="15"/>
      <c r="MAX218" s="15"/>
      <c r="MAY218" s="15"/>
      <c r="MAZ218" s="15"/>
      <c r="MBA218" s="15"/>
      <c r="MBB218" s="15"/>
      <c r="MBC218" s="15"/>
      <c r="MBD218" s="15"/>
      <c r="MBE218" s="15"/>
      <c r="MBF218" s="15"/>
      <c r="MBG218" s="15"/>
      <c r="MBH218" s="15"/>
      <c r="MBI218" s="15"/>
      <c r="MBJ218" s="15"/>
      <c r="MBK218" s="15"/>
      <c r="MBL218" s="15"/>
      <c r="MBM218" s="15"/>
      <c r="MBN218" s="15"/>
      <c r="MBO218" s="15"/>
      <c r="MBP218" s="15"/>
      <c r="MBQ218" s="15"/>
      <c r="MBR218" s="15"/>
      <c r="MBS218" s="15"/>
      <c r="MBT218" s="15"/>
      <c r="MBU218" s="15"/>
      <c r="MBV218" s="15"/>
      <c r="MBW218" s="15"/>
      <c r="MBX218" s="15"/>
      <c r="MBY218" s="15"/>
      <c r="MBZ218" s="15"/>
      <c r="MCA218" s="15"/>
      <c r="MCB218" s="15"/>
      <c r="MCC218" s="15"/>
      <c r="MCD218" s="15"/>
      <c r="MCE218" s="15"/>
      <c r="MCF218" s="15"/>
      <c r="MCG218" s="15"/>
      <c r="MCH218" s="15"/>
      <c r="MCI218" s="15"/>
      <c r="MCJ218" s="15"/>
      <c r="MCK218" s="15"/>
      <c r="MCL218" s="15"/>
      <c r="MCM218" s="15"/>
      <c r="MCN218" s="15"/>
      <c r="MCO218" s="15"/>
      <c r="MCP218" s="15"/>
      <c r="MCQ218" s="15"/>
      <c r="MCR218" s="15"/>
      <c r="MCS218" s="15"/>
      <c r="MCT218" s="15"/>
      <c r="MCU218" s="15"/>
      <c r="MCV218" s="15"/>
      <c r="MCW218" s="15"/>
      <c r="MCX218" s="15"/>
      <c r="MCY218" s="15"/>
      <c r="MCZ218" s="15"/>
      <c r="MDA218" s="15"/>
      <c r="MDB218" s="15"/>
      <c r="MDC218" s="15"/>
      <c r="MDD218" s="15"/>
      <c r="MDE218" s="15"/>
      <c r="MDF218" s="15"/>
      <c r="MDG218" s="15"/>
      <c r="MDH218" s="15"/>
      <c r="MDI218" s="15"/>
      <c r="MDJ218" s="15"/>
      <c r="MDK218" s="15"/>
      <c r="MDL218" s="15"/>
      <c r="MDM218" s="15"/>
      <c r="MDN218" s="15"/>
      <c r="MDO218" s="15"/>
      <c r="MDP218" s="15"/>
      <c r="MDQ218" s="15"/>
      <c r="MDR218" s="15"/>
      <c r="MDS218" s="15"/>
      <c r="MDT218" s="15"/>
      <c r="MDU218" s="15"/>
      <c r="MDV218" s="15"/>
      <c r="MDW218" s="15"/>
      <c r="MDX218" s="15"/>
      <c r="MDY218" s="15"/>
      <c r="MDZ218" s="15"/>
      <c r="MEA218" s="15"/>
      <c r="MEB218" s="15"/>
      <c r="MEC218" s="15"/>
      <c r="MED218" s="15"/>
      <c r="MEE218" s="15"/>
      <c r="MEF218" s="15"/>
      <c r="MEG218" s="15"/>
      <c r="MEH218" s="15"/>
      <c r="MEI218" s="15"/>
      <c r="MEJ218" s="15"/>
      <c r="MEK218" s="15"/>
      <c r="MEL218" s="15"/>
      <c r="MEM218" s="15"/>
      <c r="MEN218" s="15"/>
      <c r="MEO218" s="15"/>
      <c r="MEP218" s="15"/>
      <c r="MEQ218" s="15"/>
      <c r="MER218" s="15"/>
      <c r="MES218" s="15"/>
      <c r="MET218" s="15"/>
      <c r="MEU218" s="15"/>
      <c r="MEV218" s="15"/>
      <c r="MEW218" s="15"/>
      <c r="MEX218" s="15"/>
      <c r="MEY218" s="15"/>
      <c r="MEZ218" s="15"/>
      <c r="MFA218" s="15"/>
      <c r="MFB218" s="15"/>
      <c r="MFC218" s="15"/>
      <c r="MFD218" s="15"/>
      <c r="MFE218" s="15"/>
      <c r="MFF218" s="15"/>
      <c r="MFG218" s="15"/>
      <c r="MFH218" s="15"/>
      <c r="MFI218" s="15"/>
      <c r="MFJ218" s="15"/>
      <c r="MFK218" s="15"/>
      <c r="MFL218" s="15"/>
      <c r="MFM218" s="15"/>
      <c r="MFN218" s="15"/>
      <c r="MFO218" s="15"/>
      <c r="MFP218" s="15"/>
      <c r="MFQ218" s="15"/>
      <c r="MFR218" s="15"/>
      <c r="MFS218" s="15"/>
      <c r="MFT218" s="15"/>
      <c r="MFU218" s="15"/>
      <c r="MFV218" s="15"/>
      <c r="MFW218" s="15"/>
      <c r="MFX218" s="15"/>
      <c r="MFY218" s="15"/>
      <c r="MFZ218" s="15"/>
      <c r="MGA218" s="15"/>
      <c r="MGB218" s="15"/>
      <c r="MGC218" s="15"/>
      <c r="MGD218" s="15"/>
      <c r="MGE218" s="15"/>
      <c r="MGF218" s="15"/>
      <c r="MGG218" s="15"/>
      <c r="MGH218" s="15"/>
      <c r="MGI218" s="15"/>
      <c r="MGJ218" s="15"/>
      <c r="MGK218" s="15"/>
      <c r="MGL218" s="15"/>
      <c r="MGM218" s="15"/>
      <c r="MGN218" s="15"/>
      <c r="MGO218" s="15"/>
      <c r="MGP218" s="15"/>
      <c r="MGQ218" s="15"/>
      <c r="MGR218" s="15"/>
      <c r="MGS218" s="15"/>
      <c r="MGT218" s="15"/>
      <c r="MGU218" s="15"/>
      <c r="MGV218" s="15"/>
      <c r="MGW218" s="15"/>
      <c r="MGX218" s="15"/>
      <c r="MGY218" s="15"/>
      <c r="MGZ218" s="15"/>
      <c r="MHA218" s="15"/>
      <c r="MHB218" s="15"/>
      <c r="MHC218" s="15"/>
      <c r="MHD218" s="15"/>
      <c r="MHE218" s="15"/>
      <c r="MHF218" s="15"/>
      <c r="MHG218" s="15"/>
      <c r="MHH218" s="15"/>
      <c r="MHI218" s="15"/>
      <c r="MHJ218" s="15"/>
      <c r="MHK218" s="15"/>
      <c r="MHL218" s="15"/>
      <c r="MHM218" s="15"/>
      <c r="MHN218" s="15"/>
      <c r="MHO218" s="15"/>
      <c r="MHP218" s="15"/>
      <c r="MHQ218" s="15"/>
      <c r="MHR218" s="15"/>
      <c r="MHS218" s="15"/>
      <c r="MHT218" s="15"/>
      <c r="MHU218" s="15"/>
      <c r="MHV218" s="15"/>
      <c r="MHW218" s="15"/>
      <c r="MHX218" s="15"/>
      <c r="MHY218" s="15"/>
      <c r="MHZ218" s="15"/>
      <c r="MIA218" s="15"/>
      <c r="MIB218" s="15"/>
      <c r="MIC218" s="15"/>
      <c r="MID218" s="15"/>
      <c r="MIE218" s="15"/>
      <c r="MIF218" s="15"/>
      <c r="MIG218" s="15"/>
      <c r="MIH218" s="15"/>
      <c r="MII218" s="15"/>
      <c r="MIJ218" s="15"/>
      <c r="MIK218" s="15"/>
      <c r="MIL218" s="15"/>
      <c r="MIM218" s="15"/>
      <c r="MIN218" s="15"/>
      <c r="MIO218" s="15"/>
      <c r="MIP218" s="15"/>
      <c r="MIQ218" s="15"/>
      <c r="MIR218" s="15"/>
      <c r="MIS218" s="15"/>
      <c r="MIT218" s="15"/>
      <c r="MIU218" s="15"/>
      <c r="MIV218" s="15"/>
      <c r="MIW218" s="15"/>
      <c r="MIX218" s="15"/>
      <c r="MIY218" s="15"/>
      <c r="MIZ218" s="15"/>
      <c r="MJA218" s="15"/>
      <c r="MJB218" s="15"/>
      <c r="MJC218" s="15"/>
      <c r="MJD218" s="15"/>
      <c r="MJE218" s="15"/>
      <c r="MJF218" s="15"/>
      <c r="MJG218" s="15"/>
      <c r="MJH218" s="15"/>
      <c r="MJI218" s="15"/>
      <c r="MJJ218" s="15"/>
      <c r="MJK218" s="15"/>
      <c r="MJL218" s="15"/>
      <c r="MJM218" s="15"/>
      <c r="MJN218" s="15"/>
      <c r="MJO218" s="15"/>
      <c r="MJP218" s="15"/>
      <c r="MJQ218" s="15"/>
      <c r="MJR218" s="15"/>
      <c r="MJS218" s="15"/>
      <c r="MJT218" s="15"/>
      <c r="MJU218" s="15"/>
      <c r="MJV218" s="15"/>
      <c r="MJW218" s="15"/>
      <c r="MJX218" s="15"/>
      <c r="MJY218" s="15"/>
      <c r="MJZ218" s="15"/>
      <c r="MKA218" s="15"/>
      <c r="MKB218" s="15"/>
      <c r="MKC218" s="15"/>
      <c r="MKD218" s="15"/>
      <c r="MKE218" s="15"/>
      <c r="MKF218" s="15"/>
      <c r="MKG218" s="15"/>
      <c r="MKH218" s="15"/>
      <c r="MKI218" s="15"/>
      <c r="MKJ218" s="15"/>
      <c r="MKK218" s="15"/>
      <c r="MKL218" s="15"/>
      <c r="MKM218" s="15"/>
      <c r="MKN218" s="15"/>
      <c r="MKO218" s="15"/>
      <c r="MKP218" s="15"/>
      <c r="MKQ218" s="15"/>
      <c r="MKR218" s="15"/>
      <c r="MKS218" s="15"/>
      <c r="MKT218" s="15"/>
      <c r="MKU218" s="15"/>
      <c r="MKV218" s="15"/>
      <c r="MKW218" s="15"/>
      <c r="MKX218" s="15"/>
      <c r="MKY218" s="15"/>
      <c r="MKZ218" s="15"/>
      <c r="MLA218" s="15"/>
      <c r="MLB218" s="15"/>
      <c r="MLC218" s="15"/>
      <c r="MLD218" s="15"/>
      <c r="MLE218" s="15"/>
      <c r="MLF218" s="15"/>
      <c r="MLG218" s="15"/>
      <c r="MLH218" s="15"/>
      <c r="MLI218" s="15"/>
      <c r="MLJ218" s="15"/>
      <c r="MLK218" s="15"/>
      <c r="MLL218" s="15"/>
      <c r="MLM218" s="15"/>
      <c r="MLN218" s="15"/>
      <c r="MLO218" s="15"/>
      <c r="MLP218" s="15"/>
      <c r="MLQ218" s="15"/>
      <c r="MLR218" s="15"/>
      <c r="MLS218" s="15"/>
      <c r="MLT218" s="15"/>
      <c r="MLU218" s="15"/>
      <c r="MLV218" s="15"/>
      <c r="MLW218" s="15"/>
      <c r="MLX218" s="15"/>
      <c r="MLY218" s="15"/>
      <c r="MLZ218" s="15"/>
      <c r="MMA218" s="15"/>
      <c r="MMB218" s="15"/>
      <c r="MMC218" s="15"/>
      <c r="MMD218" s="15"/>
      <c r="MME218" s="15"/>
      <c r="MMF218" s="15"/>
      <c r="MMG218" s="15"/>
      <c r="MMH218" s="15"/>
      <c r="MMI218" s="15"/>
      <c r="MMJ218" s="15"/>
      <c r="MMK218" s="15"/>
      <c r="MML218" s="15"/>
      <c r="MMM218" s="15"/>
      <c r="MMN218" s="15"/>
      <c r="MMO218" s="15"/>
      <c r="MMP218" s="15"/>
      <c r="MMQ218" s="15"/>
      <c r="MMR218" s="15"/>
      <c r="MMS218" s="15"/>
      <c r="MMT218" s="15"/>
      <c r="MMU218" s="15"/>
      <c r="MMV218" s="15"/>
      <c r="MMW218" s="15"/>
      <c r="MMX218" s="15"/>
      <c r="MMY218" s="15"/>
      <c r="MMZ218" s="15"/>
      <c r="MNA218" s="15"/>
      <c r="MNB218" s="15"/>
      <c r="MNC218" s="15"/>
      <c r="MND218" s="15"/>
      <c r="MNE218" s="15"/>
      <c r="MNF218" s="15"/>
      <c r="MNG218" s="15"/>
      <c r="MNH218" s="15"/>
      <c r="MNI218" s="15"/>
      <c r="MNJ218" s="15"/>
      <c r="MNK218" s="15"/>
      <c r="MNL218" s="15"/>
      <c r="MNM218" s="15"/>
      <c r="MNN218" s="15"/>
      <c r="MNO218" s="15"/>
      <c r="MNP218" s="15"/>
      <c r="MNQ218" s="15"/>
      <c r="MNR218" s="15"/>
      <c r="MNS218" s="15"/>
      <c r="MNT218" s="15"/>
      <c r="MNU218" s="15"/>
      <c r="MNV218" s="15"/>
      <c r="MNW218" s="15"/>
      <c r="MNX218" s="15"/>
      <c r="MNY218" s="15"/>
      <c r="MNZ218" s="15"/>
      <c r="MOA218" s="15"/>
      <c r="MOB218" s="15"/>
      <c r="MOC218" s="15"/>
      <c r="MOD218" s="15"/>
      <c r="MOE218" s="15"/>
      <c r="MOF218" s="15"/>
      <c r="MOG218" s="15"/>
      <c r="MOH218" s="15"/>
      <c r="MOI218" s="15"/>
      <c r="MOJ218" s="15"/>
      <c r="MOK218" s="15"/>
      <c r="MOL218" s="15"/>
      <c r="MOM218" s="15"/>
      <c r="MON218" s="15"/>
      <c r="MOO218" s="15"/>
      <c r="MOP218" s="15"/>
      <c r="MOQ218" s="15"/>
      <c r="MOR218" s="15"/>
      <c r="MOS218" s="15"/>
      <c r="MOT218" s="15"/>
      <c r="MOU218" s="15"/>
      <c r="MOV218" s="15"/>
      <c r="MOW218" s="15"/>
      <c r="MOX218" s="15"/>
      <c r="MOY218" s="15"/>
      <c r="MOZ218" s="15"/>
      <c r="MPA218" s="15"/>
      <c r="MPB218" s="15"/>
      <c r="MPC218" s="15"/>
      <c r="MPD218" s="15"/>
      <c r="MPE218" s="15"/>
      <c r="MPF218" s="15"/>
      <c r="MPG218" s="15"/>
      <c r="MPH218" s="15"/>
      <c r="MPI218" s="15"/>
      <c r="MPJ218" s="15"/>
      <c r="MPK218" s="15"/>
      <c r="MPL218" s="15"/>
      <c r="MPM218" s="15"/>
      <c r="MPN218" s="15"/>
      <c r="MPO218" s="15"/>
      <c r="MPP218" s="15"/>
      <c r="MPQ218" s="15"/>
      <c r="MPR218" s="15"/>
      <c r="MPS218" s="15"/>
      <c r="MPT218" s="15"/>
      <c r="MPU218" s="15"/>
      <c r="MPV218" s="15"/>
      <c r="MPW218" s="15"/>
      <c r="MPX218" s="15"/>
      <c r="MPY218" s="15"/>
      <c r="MPZ218" s="15"/>
      <c r="MQA218" s="15"/>
      <c r="MQB218" s="15"/>
      <c r="MQC218" s="15"/>
      <c r="MQD218" s="15"/>
      <c r="MQE218" s="15"/>
      <c r="MQF218" s="15"/>
      <c r="MQG218" s="15"/>
      <c r="MQH218" s="15"/>
      <c r="MQI218" s="15"/>
      <c r="MQJ218" s="15"/>
      <c r="MQK218" s="15"/>
      <c r="MQL218" s="15"/>
      <c r="MQM218" s="15"/>
      <c r="MQN218" s="15"/>
      <c r="MQO218" s="15"/>
      <c r="MQP218" s="15"/>
      <c r="MQQ218" s="15"/>
      <c r="MQR218" s="15"/>
      <c r="MQS218" s="15"/>
      <c r="MQT218" s="15"/>
      <c r="MQU218" s="15"/>
      <c r="MQV218" s="15"/>
      <c r="MQW218" s="15"/>
      <c r="MQX218" s="15"/>
      <c r="MQY218" s="15"/>
      <c r="MQZ218" s="15"/>
      <c r="MRA218" s="15"/>
      <c r="MRB218" s="15"/>
      <c r="MRC218" s="15"/>
      <c r="MRD218" s="15"/>
      <c r="MRE218" s="15"/>
      <c r="MRF218" s="15"/>
      <c r="MRG218" s="15"/>
      <c r="MRH218" s="15"/>
      <c r="MRI218" s="15"/>
      <c r="MRJ218" s="15"/>
      <c r="MRK218" s="15"/>
      <c r="MRL218" s="15"/>
      <c r="MRM218" s="15"/>
      <c r="MRN218" s="15"/>
      <c r="MRO218" s="15"/>
      <c r="MRP218" s="15"/>
      <c r="MRQ218" s="15"/>
      <c r="MRR218" s="15"/>
      <c r="MRS218" s="15"/>
      <c r="MRT218" s="15"/>
      <c r="MRU218" s="15"/>
      <c r="MRV218" s="15"/>
      <c r="MRW218" s="15"/>
      <c r="MRX218" s="15"/>
      <c r="MRY218" s="15"/>
      <c r="MRZ218" s="15"/>
      <c r="MSA218" s="15"/>
      <c r="MSB218" s="15"/>
      <c r="MSC218" s="15"/>
      <c r="MSD218" s="15"/>
      <c r="MSE218" s="15"/>
      <c r="MSF218" s="15"/>
      <c r="MSG218" s="15"/>
      <c r="MSH218" s="15"/>
      <c r="MSI218" s="15"/>
      <c r="MSJ218" s="15"/>
      <c r="MSK218" s="15"/>
      <c r="MSL218" s="15"/>
      <c r="MSM218" s="15"/>
      <c r="MSN218" s="15"/>
      <c r="MSO218" s="15"/>
      <c r="MSP218" s="15"/>
      <c r="MSQ218" s="15"/>
      <c r="MSR218" s="15"/>
      <c r="MSS218" s="15"/>
      <c r="MST218" s="15"/>
      <c r="MSU218" s="15"/>
      <c r="MSV218" s="15"/>
      <c r="MSW218" s="15"/>
      <c r="MSX218" s="15"/>
      <c r="MSY218" s="15"/>
      <c r="MSZ218" s="15"/>
      <c r="MTA218" s="15"/>
      <c r="MTB218" s="15"/>
      <c r="MTC218" s="15"/>
      <c r="MTD218" s="15"/>
      <c r="MTE218" s="15"/>
      <c r="MTF218" s="15"/>
      <c r="MTG218" s="15"/>
      <c r="MTH218" s="15"/>
      <c r="MTI218" s="15"/>
      <c r="MTJ218" s="15"/>
      <c r="MTK218" s="15"/>
      <c r="MTL218" s="15"/>
      <c r="MTM218" s="15"/>
      <c r="MTN218" s="15"/>
      <c r="MTO218" s="15"/>
      <c r="MTP218" s="15"/>
      <c r="MTQ218" s="15"/>
      <c r="MTR218" s="15"/>
      <c r="MTS218" s="15"/>
      <c r="MTT218" s="15"/>
      <c r="MTU218" s="15"/>
      <c r="MTV218" s="15"/>
      <c r="MTW218" s="15"/>
      <c r="MTX218" s="15"/>
      <c r="MTY218" s="15"/>
      <c r="MTZ218" s="15"/>
      <c r="MUA218" s="15"/>
      <c r="MUB218" s="15"/>
      <c r="MUC218" s="15"/>
      <c r="MUD218" s="15"/>
      <c r="MUE218" s="15"/>
      <c r="MUF218" s="15"/>
      <c r="MUG218" s="15"/>
      <c r="MUH218" s="15"/>
      <c r="MUI218" s="15"/>
      <c r="MUJ218" s="15"/>
      <c r="MUK218" s="15"/>
      <c r="MUL218" s="15"/>
      <c r="MUM218" s="15"/>
      <c r="MUN218" s="15"/>
      <c r="MUO218" s="15"/>
      <c r="MUP218" s="15"/>
      <c r="MUQ218" s="15"/>
      <c r="MUR218" s="15"/>
      <c r="MUS218" s="15"/>
      <c r="MUT218" s="15"/>
      <c r="MUU218" s="15"/>
      <c r="MUV218" s="15"/>
      <c r="MUW218" s="15"/>
      <c r="MUX218" s="15"/>
      <c r="MUY218" s="15"/>
      <c r="MUZ218" s="15"/>
      <c r="MVA218" s="15"/>
      <c r="MVB218" s="15"/>
      <c r="MVC218" s="15"/>
      <c r="MVD218" s="15"/>
      <c r="MVE218" s="15"/>
      <c r="MVF218" s="15"/>
      <c r="MVG218" s="15"/>
      <c r="MVH218" s="15"/>
      <c r="MVI218" s="15"/>
      <c r="MVJ218" s="15"/>
      <c r="MVK218" s="15"/>
      <c r="MVL218" s="15"/>
      <c r="MVM218" s="15"/>
      <c r="MVN218" s="15"/>
      <c r="MVO218" s="15"/>
      <c r="MVP218" s="15"/>
      <c r="MVQ218" s="15"/>
      <c r="MVR218" s="15"/>
      <c r="MVS218" s="15"/>
      <c r="MVT218" s="15"/>
      <c r="MVU218" s="15"/>
      <c r="MVV218" s="15"/>
      <c r="MVW218" s="15"/>
      <c r="MVX218" s="15"/>
      <c r="MVY218" s="15"/>
      <c r="MVZ218" s="15"/>
      <c r="MWA218" s="15"/>
      <c r="MWB218" s="15"/>
      <c r="MWC218" s="15"/>
      <c r="MWD218" s="15"/>
      <c r="MWE218" s="15"/>
      <c r="MWF218" s="15"/>
      <c r="MWG218" s="15"/>
      <c r="MWH218" s="15"/>
      <c r="MWI218" s="15"/>
      <c r="MWJ218" s="15"/>
      <c r="MWK218" s="15"/>
      <c r="MWL218" s="15"/>
      <c r="MWM218" s="15"/>
      <c r="MWN218" s="15"/>
      <c r="MWO218" s="15"/>
      <c r="MWP218" s="15"/>
      <c r="MWQ218" s="15"/>
      <c r="MWR218" s="15"/>
      <c r="MWS218" s="15"/>
      <c r="MWT218" s="15"/>
      <c r="MWU218" s="15"/>
      <c r="MWV218" s="15"/>
      <c r="MWW218" s="15"/>
      <c r="MWX218" s="15"/>
      <c r="MWY218" s="15"/>
      <c r="MWZ218" s="15"/>
      <c r="MXA218" s="15"/>
      <c r="MXB218" s="15"/>
      <c r="MXC218" s="15"/>
      <c r="MXD218" s="15"/>
      <c r="MXE218" s="15"/>
      <c r="MXF218" s="15"/>
      <c r="MXG218" s="15"/>
      <c r="MXH218" s="15"/>
      <c r="MXI218" s="15"/>
      <c r="MXJ218" s="15"/>
      <c r="MXK218" s="15"/>
      <c r="MXL218" s="15"/>
      <c r="MXM218" s="15"/>
      <c r="MXN218" s="15"/>
      <c r="MXO218" s="15"/>
      <c r="MXP218" s="15"/>
      <c r="MXQ218" s="15"/>
      <c r="MXR218" s="15"/>
      <c r="MXS218" s="15"/>
      <c r="MXT218" s="15"/>
      <c r="MXU218" s="15"/>
      <c r="MXV218" s="15"/>
      <c r="MXW218" s="15"/>
      <c r="MXX218" s="15"/>
      <c r="MXY218" s="15"/>
      <c r="MXZ218" s="15"/>
      <c r="MYA218" s="15"/>
      <c r="MYB218" s="15"/>
      <c r="MYC218" s="15"/>
      <c r="MYD218" s="15"/>
      <c r="MYE218" s="15"/>
      <c r="MYF218" s="15"/>
      <c r="MYG218" s="15"/>
      <c r="MYH218" s="15"/>
      <c r="MYI218" s="15"/>
      <c r="MYJ218" s="15"/>
      <c r="MYK218" s="15"/>
      <c r="MYL218" s="15"/>
      <c r="MYM218" s="15"/>
      <c r="MYN218" s="15"/>
      <c r="MYO218" s="15"/>
      <c r="MYP218" s="15"/>
      <c r="MYQ218" s="15"/>
      <c r="MYR218" s="15"/>
      <c r="MYS218" s="15"/>
      <c r="MYT218" s="15"/>
      <c r="MYU218" s="15"/>
      <c r="MYV218" s="15"/>
      <c r="MYW218" s="15"/>
      <c r="MYX218" s="15"/>
      <c r="MYY218" s="15"/>
      <c r="MYZ218" s="15"/>
      <c r="MZA218" s="15"/>
      <c r="MZB218" s="15"/>
      <c r="MZC218" s="15"/>
      <c r="MZD218" s="15"/>
      <c r="MZE218" s="15"/>
      <c r="MZF218" s="15"/>
      <c r="MZG218" s="15"/>
      <c r="MZH218" s="15"/>
      <c r="MZI218" s="15"/>
      <c r="MZJ218" s="15"/>
      <c r="MZK218" s="15"/>
      <c r="MZL218" s="15"/>
      <c r="MZM218" s="15"/>
      <c r="MZN218" s="15"/>
      <c r="MZO218" s="15"/>
      <c r="MZP218" s="15"/>
      <c r="MZQ218" s="15"/>
      <c r="MZR218" s="15"/>
      <c r="MZS218" s="15"/>
      <c r="MZT218" s="15"/>
      <c r="MZU218" s="15"/>
      <c r="MZV218" s="15"/>
      <c r="MZW218" s="15"/>
      <c r="MZX218" s="15"/>
      <c r="MZY218" s="15"/>
      <c r="MZZ218" s="15"/>
      <c r="NAA218" s="15"/>
      <c r="NAB218" s="15"/>
      <c r="NAC218" s="15"/>
      <c r="NAD218" s="15"/>
      <c r="NAE218" s="15"/>
      <c r="NAF218" s="15"/>
      <c r="NAG218" s="15"/>
      <c r="NAH218" s="15"/>
      <c r="NAI218" s="15"/>
      <c r="NAJ218" s="15"/>
      <c r="NAK218" s="15"/>
      <c r="NAL218" s="15"/>
      <c r="NAM218" s="15"/>
      <c r="NAN218" s="15"/>
      <c r="NAO218" s="15"/>
      <c r="NAP218" s="15"/>
      <c r="NAQ218" s="15"/>
      <c r="NAR218" s="15"/>
      <c r="NAS218" s="15"/>
      <c r="NAT218" s="15"/>
      <c r="NAU218" s="15"/>
      <c r="NAV218" s="15"/>
      <c r="NAW218" s="15"/>
      <c r="NAX218" s="15"/>
      <c r="NAY218" s="15"/>
      <c r="NAZ218" s="15"/>
      <c r="NBA218" s="15"/>
      <c r="NBB218" s="15"/>
      <c r="NBC218" s="15"/>
      <c r="NBD218" s="15"/>
      <c r="NBE218" s="15"/>
      <c r="NBF218" s="15"/>
      <c r="NBG218" s="15"/>
      <c r="NBH218" s="15"/>
      <c r="NBI218" s="15"/>
      <c r="NBJ218" s="15"/>
      <c r="NBK218" s="15"/>
      <c r="NBL218" s="15"/>
      <c r="NBM218" s="15"/>
      <c r="NBN218" s="15"/>
      <c r="NBO218" s="15"/>
      <c r="NBP218" s="15"/>
      <c r="NBQ218" s="15"/>
      <c r="NBR218" s="15"/>
      <c r="NBS218" s="15"/>
      <c r="NBT218" s="15"/>
      <c r="NBU218" s="15"/>
      <c r="NBV218" s="15"/>
      <c r="NBW218" s="15"/>
      <c r="NBX218" s="15"/>
      <c r="NBY218" s="15"/>
      <c r="NBZ218" s="15"/>
      <c r="NCA218" s="15"/>
      <c r="NCB218" s="15"/>
      <c r="NCC218" s="15"/>
      <c r="NCD218" s="15"/>
      <c r="NCE218" s="15"/>
      <c r="NCF218" s="15"/>
      <c r="NCG218" s="15"/>
      <c r="NCH218" s="15"/>
      <c r="NCI218" s="15"/>
      <c r="NCJ218" s="15"/>
      <c r="NCK218" s="15"/>
      <c r="NCL218" s="15"/>
      <c r="NCM218" s="15"/>
      <c r="NCN218" s="15"/>
      <c r="NCO218" s="15"/>
      <c r="NCP218" s="15"/>
      <c r="NCQ218" s="15"/>
      <c r="NCR218" s="15"/>
      <c r="NCS218" s="15"/>
      <c r="NCT218" s="15"/>
      <c r="NCU218" s="15"/>
      <c r="NCV218" s="15"/>
      <c r="NCW218" s="15"/>
      <c r="NCX218" s="15"/>
      <c r="NCY218" s="15"/>
      <c r="NCZ218" s="15"/>
      <c r="NDA218" s="15"/>
      <c r="NDB218" s="15"/>
      <c r="NDC218" s="15"/>
      <c r="NDD218" s="15"/>
      <c r="NDE218" s="15"/>
      <c r="NDF218" s="15"/>
      <c r="NDG218" s="15"/>
      <c r="NDH218" s="15"/>
      <c r="NDI218" s="15"/>
      <c r="NDJ218" s="15"/>
      <c r="NDK218" s="15"/>
      <c r="NDL218" s="15"/>
      <c r="NDM218" s="15"/>
      <c r="NDN218" s="15"/>
      <c r="NDO218" s="15"/>
      <c r="NDP218" s="15"/>
      <c r="NDQ218" s="15"/>
      <c r="NDR218" s="15"/>
      <c r="NDS218" s="15"/>
      <c r="NDT218" s="15"/>
      <c r="NDU218" s="15"/>
      <c r="NDV218" s="15"/>
      <c r="NDW218" s="15"/>
      <c r="NDX218" s="15"/>
      <c r="NDY218" s="15"/>
      <c r="NDZ218" s="15"/>
      <c r="NEA218" s="15"/>
      <c r="NEB218" s="15"/>
      <c r="NEC218" s="15"/>
      <c r="NED218" s="15"/>
      <c r="NEE218" s="15"/>
      <c r="NEF218" s="15"/>
      <c r="NEG218" s="15"/>
      <c r="NEH218" s="15"/>
      <c r="NEI218" s="15"/>
      <c r="NEJ218" s="15"/>
      <c r="NEK218" s="15"/>
      <c r="NEL218" s="15"/>
      <c r="NEM218" s="15"/>
      <c r="NEN218" s="15"/>
      <c r="NEO218" s="15"/>
      <c r="NEP218" s="15"/>
      <c r="NEQ218" s="15"/>
      <c r="NER218" s="15"/>
      <c r="NES218" s="15"/>
      <c r="NET218" s="15"/>
      <c r="NEU218" s="15"/>
      <c r="NEV218" s="15"/>
      <c r="NEW218" s="15"/>
      <c r="NEX218" s="15"/>
      <c r="NEY218" s="15"/>
      <c r="NEZ218" s="15"/>
      <c r="NFA218" s="15"/>
      <c r="NFB218" s="15"/>
      <c r="NFC218" s="15"/>
      <c r="NFD218" s="15"/>
      <c r="NFE218" s="15"/>
      <c r="NFF218" s="15"/>
      <c r="NFG218" s="15"/>
      <c r="NFH218" s="15"/>
      <c r="NFI218" s="15"/>
      <c r="NFJ218" s="15"/>
      <c r="NFK218" s="15"/>
      <c r="NFL218" s="15"/>
      <c r="NFM218" s="15"/>
      <c r="NFN218" s="15"/>
      <c r="NFO218" s="15"/>
      <c r="NFP218" s="15"/>
      <c r="NFQ218" s="15"/>
      <c r="NFR218" s="15"/>
      <c r="NFS218" s="15"/>
      <c r="NFT218" s="15"/>
      <c r="NFU218" s="15"/>
      <c r="NFV218" s="15"/>
      <c r="NFW218" s="15"/>
      <c r="NFX218" s="15"/>
      <c r="NFY218" s="15"/>
      <c r="NFZ218" s="15"/>
      <c r="NGA218" s="15"/>
      <c r="NGB218" s="15"/>
      <c r="NGC218" s="15"/>
      <c r="NGD218" s="15"/>
      <c r="NGE218" s="15"/>
      <c r="NGF218" s="15"/>
      <c r="NGG218" s="15"/>
      <c r="NGH218" s="15"/>
      <c r="NGI218" s="15"/>
      <c r="NGJ218" s="15"/>
      <c r="NGK218" s="15"/>
      <c r="NGL218" s="15"/>
      <c r="NGM218" s="15"/>
      <c r="NGN218" s="15"/>
      <c r="NGO218" s="15"/>
      <c r="NGP218" s="15"/>
      <c r="NGQ218" s="15"/>
      <c r="NGR218" s="15"/>
      <c r="NGS218" s="15"/>
      <c r="NGT218" s="15"/>
      <c r="NGU218" s="15"/>
      <c r="NGV218" s="15"/>
      <c r="NGW218" s="15"/>
      <c r="NGX218" s="15"/>
      <c r="NGY218" s="15"/>
      <c r="NGZ218" s="15"/>
      <c r="NHA218" s="15"/>
      <c r="NHB218" s="15"/>
      <c r="NHC218" s="15"/>
      <c r="NHD218" s="15"/>
      <c r="NHE218" s="15"/>
      <c r="NHF218" s="15"/>
      <c r="NHG218" s="15"/>
      <c r="NHH218" s="15"/>
      <c r="NHI218" s="15"/>
      <c r="NHJ218" s="15"/>
      <c r="NHK218" s="15"/>
      <c r="NHL218" s="15"/>
      <c r="NHM218" s="15"/>
      <c r="NHN218" s="15"/>
      <c r="NHO218" s="15"/>
      <c r="NHP218" s="15"/>
      <c r="NHQ218" s="15"/>
      <c r="NHR218" s="15"/>
      <c r="NHS218" s="15"/>
      <c r="NHT218" s="15"/>
      <c r="NHU218" s="15"/>
      <c r="NHV218" s="15"/>
      <c r="NHW218" s="15"/>
      <c r="NHX218" s="15"/>
      <c r="NHY218" s="15"/>
      <c r="NHZ218" s="15"/>
      <c r="NIA218" s="15"/>
      <c r="NIB218" s="15"/>
      <c r="NIC218" s="15"/>
      <c r="NID218" s="15"/>
      <c r="NIE218" s="15"/>
      <c r="NIF218" s="15"/>
      <c r="NIG218" s="15"/>
      <c r="NIH218" s="15"/>
      <c r="NII218" s="15"/>
      <c r="NIJ218" s="15"/>
      <c r="NIK218" s="15"/>
      <c r="NIL218" s="15"/>
      <c r="NIM218" s="15"/>
      <c r="NIN218" s="15"/>
      <c r="NIO218" s="15"/>
      <c r="NIP218" s="15"/>
      <c r="NIQ218" s="15"/>
      <c r="NIR218" s="15"/>
      <c r="NIS218" s="15"/>
      <c r="NIT218" s="15"/>
      <c r="NIU218" s="15"/>
      <c r="NIV218" s="15"/>
      <c r="NIW218" s="15"/>
      <c r="NIX218" s="15"/>
      <c r="NIY218" s="15"/>
      <c r="NIZ218" s="15"/>
      <c r="NJA218" s="15"/>
      <c r="NJB218" s="15"/>
      <c r="NJC218" s="15"/>
      <c r="NJD218" s="15"/>
      <c r="NJE218" s="15"/>
      <c r="NJF218" s="15"/>
      <c r="NJG218" s="15"/>
      <c r="NJH218" s="15"/>
      <c r="NJI218" s="15"/>
      <c r="NJJ218" s="15"/>
      <c r="NJK218" s="15"/>
      <c r="NJL218" s="15"/>
      <c r="NJM218" s="15"/>
      <c r="NJN218" s="15"/>
      <c r="NJO218" s="15"/>
      <c r="NJP218" s="15"/>
      <c r="NJQ218" s="15"/>
      <c r="NJR218" s="15"/>
      <c r="NJS218" s="15"/>
      <c r="NJT218" s="15"/>
      <c r="NJU218" s="15"/>
      <c r="NJV218" s="15"/>
      <c r="NJW218" s="15"/>
      <c r="NJX218" s="15"/>
      <c r="NJY218" s="15"/>
      <c r="NJZ218" s="15"/>
      <c r="NKA218" s="15"/>
      <c r="NKB218" s="15"/>
      <c r="NKC218" s="15"/>
      <c r="NKD218" s="15"/>
      <c r="NKE218" s="15"/>
      <c r="NKF218" s="15"/>
      <c r="NKG218" s="15"/>
      <c r="NKH218" s="15"/>
      <c r="NKI218" s="15"/>
      <c r="NKJ218" s="15"/>
      <c r="NKK218" s="15"/>
      <c r="NKL218" s="15"/>
      <c r="NKM218" s="15"/>
      <c r="NKN218" s="15"/>
      <c r="NKO218" s="15"/>
      <c r="NKP218" s="15"/>
      <c r="NKQ218" s="15"/>
      <c r="NKR218" s="15"/>
      <c r="NKS218" s="15"/>
      <c r="NKT218" s="15"/>
      <c r="NKU218" s="15"/>
      <c r="NKV218" s="15"/>
      <c r="NKW218" s="15"/>
      <c r="NKX218" s="15"/>
      <c r="NKY218" s="15"/>
      <c r="NKZ218" s="15"/>
      <c r="NLA218" s="15"/>
      <c r="NLB218" s="15"/>
      <c r="NLC218" s="15"/>
      <c r="NLD218" s="15"/>
      <c r="NLE218" s="15"/>
      <c r="NLF218" s="15"/>
      <c r="NLG218" s="15"/>
      <c r="NLH218" s="15"/>
      <c r="NLI218" s="15"/>
      <c r="NLJ218" s="15"/>
      <c r="NLK218" s="15"/>
      <c r="NLL218" s="15"/>
      <c r="NLM218" s="15"/>
      <c r="NLN218" s="15"/>
      <c r="NLO218" s="15"/>
      <c r="NLP218" s="15"/>
      <c r="NLQ218" s="15"/>
      <c r="NLR218" s="15"/>
      <c r="NLS218" s="15"/>
      <c r="NLT218" s="15"/>
      <c r="NLU218" s="15"/>
      <c r="NLV218" s="15"/>
      <c r="NLW218" s="15"/>
      <c r="NLX218" s="15"/>
      <c r="NLY218" s="15"/>
      <c r="NLZ218" s="15"/>
      <c r="NMA218" s="15"/>
      <c r="NMB218" s="15"/>
      <c r="NMC218" s="15"/>
      <c r="NMD218" s="15"/>
      <c r="NME218" s="15"/>
      <c r="NMF218" s="15"/>
      <c r="NMG218" s="15"/>
      <c r="NMH218" s="15"/>
      <c r="NMI218" s="15"/>
      <c r="NMJ218" s="15"/>
      <c r="NMK218" s="15"/>
      <c r="NML218" s="15"/>
      <c r="NMM218" s="15"/>
      <c r="NMN218" s="15"/>
      <c r="NMO218" s="15"/>
      <c r="NMP218" s="15"/>
      <c r="NMQ218" s="15"/>
      <c r="NMR218" s="15"/>
      <c r="NMS218" s="15"/>
      <c r="NMT218" s="15"/>
      <c r="NMU218" s="15"/>
      <c r="NMV218" s="15"/>
      <c r="NMW218" s="15"/>
      <c r="NMX218" s="15"/>
      <c r="NMY218" s="15"/>
      <c r="NMZ218" s="15"/>
      <c r="NNA218" s="15"/>
      <c r="NNB218" s="15"/>
      <c r="NNC218" s="15"/>
      <c r="NND218" s="15"/>
      <c r="NNE218" s="15"/>
      <c r="NNF218" s="15"/>
      <c r="NNG218" s="15"/>
      <c r="NNH218" s="15"/>
      <c r="NNI218" s="15"/>
      <c r="NNJ218" s="15"/>
      <c r="NNK218" s="15"/>
      <c r="NNL218" s="15"/>
      <c r="NNM218" s="15"/>
      <c r="NNN218" s="15"/>
      <c r="NNO218" s="15"/>
      <c r="NNP218" s="15"/>
      <c r="NNQ218" s="15"/>
      <c r="NNR218" s="15"/>
      <c r="NNS218" s="15"/>
      <c r="NNT218" s="15"/>
      <c r="NNU218" s="15"/>
      <c r="NNV218" s="15"/>
      <c r="NNW218" s="15"/>
      <c r="NNX218" s="15"/>
      <c r="NNY218" s="15"/>
      <c r="NNZ218" s="15"/>
      <c r="NOA218" s="15"/>
      <c r="NOB218" s="15"/>
      <c r="NOC218" s="15"/>
      <c r="NOD218" s="15"/>
      <c r="NOE218" s="15"/>
      <c r="NOF218" s="15"/>
      <c r="NOG218" s="15"/>
      <c r="NOH218" s="15"/>
      <c r="NOI218" s="15"/>
      <c r="NOJ218" s="15"/>
      <c r="NOK218" s="15"/>
      <c r="NOL218" s="15"/>
      <c r="NOM218" s="15"/>
      <c r="NON218" s="15"/>
      <c r="NOO218" s="15"/>
      <c r="NOP218" s="15"/>
      <c r="NOQ218" s="15"/>
      <c r="NOR218" s="15"/>
      <c r="NOS218" s="15"/>
      <c r="NOT218" s="15"/>
      <c r="NOU218" s="15"/>
      <c r="NOV218" s="15"/>
      <c r="NOW218" s="15"/>
      <c r="NOX218" s="15"/>
      <c r="NOY218" s="15"/>
      <c r="NOZ218" s="15"/>
      <c r="NPA218" s="15"/>
      <c r="NPB218" s="15"/>
      <c r="NPC218" s="15"/>
      <c r="NPD218" s="15"/>
      <c r="NPE218" s="15"/>
      <c r="NPF218" s="15"/>
      <c r="NPG218" s="15"/>
      <c r="NPH218" s="15"/>
      <c r="NPI218" s="15"/>
      <c r="NPJ218" s="15"/>
      <c r="NPK218" s="15"/>
      <c r="NPL218" s="15"/>
      <c r="NPM218" s="15"/>
      <c r="NPN218" s="15"/>
      <c r="NPO218" s="15"/>
      <c r="NPP218" s="15"/>
      <c r="NPQ218" s="15"/>
      <c r="NPR218" s="15"/>
      <c r="NPS218" s="15"/>
      <c r="NPT218" s="15"/>
      <c r="NPU218" s="15"/>
      <c r="NPV218" s="15"/>
      <c r="NPW218" s="15"/>
      <c r="NPX218" s="15"/>
      <c r="NPY218" s="15"/>
      <c r="NPZ218" s="15"/>
      <c r="NQA218" s="15"/>
      <c r="NQB218" s="15"/>
      <c r="NQC218" s="15"/>
      <c r="NQD218" s="15"/>
      <c r="NQE218" s="15"/>
      <c r="NQF218" s="15"/>
      <c r="NQG218" s="15"/>
      <c r="NQH218" s="15"/>
      <c r="NQI218" s="15"/>
      <c r="NQJ218" s="15"/>
      <c r="NQK218" s="15"/>
      <c r="NQL218" s="15"/>
      <c r="NQM218" s="15"/>
      <c r="NQN218" s="15"/>
      <c r="NQO218" s="15"/>
      <c r="NQP218" s="15"/>
      <c r="NQQ218" s="15"/>
      <c r="NQR218" s="15"/>
      <c r="NQS218" s="15"/>
      <c r="NQT218" s="15"/>
      <c r="NQU218" s="15"/>
      <c r="NQV218" s="15"/>
      <c r="NQW218" s="15"/>
      <c r="NQX218" s="15"/>
      <c r="NQY218" s="15"/>
      <c r="NQZ218" s="15"/>
      <c r="NRA218" s="15"/>
      <c r="NRB218" s="15"/>
      <c r="NRC218" s="15"/>
      <c r="NRD218" s="15"/>
      <c r="NRE218" s="15"/>
      <c r="NRF218" s="15"/>
      <c r="NRG218" s="15"/>
      <c r="NRH218" s="15"/>
      <c r="NRI218" s="15"/>
      <c r="NRJ218" s="15"/>
      <c r="NRK218" s="15"/>
      <c r="NRL218" s="15"/>
      <c r="NRM218" s="15"/>
      <c r="NRN218" s="15"/>
      <c r="NRO218" s="15"/>
      <c r="NRP218" s="15"/>
      <c r="NRQ218" s="15"/>
      <c r="NRR218" s="15"/>
      <c r="NRS218" s="15"/>
      <c r="NRT218" s="15"/>
      <c r="NRU218" s="15"/>
      <c r="NRV218" s="15"/>
      <c r="NRW218" s="15"/>
      <c r="NRX218" s="15"/>
      <c r="NRY218" s="15"/>
      <c r="NRZ218" s="15"/>
      <c r="NSA218" s="15"/>
      <c r="NSB218" s="15"/>
      <c r="NSC218" s="15"/>
      <c r="NSD218" s="15"/>
      <c r="NSE218" s="15"/>
      <c r="NSF218" s="15"/>
      <c r="NSG218" s="15"/>
      <c r="NSH218" s="15"/>
      <c r="NSI218" s="15"/>
      <c r="NSJ218" s="15"/>
      <c r="NSK218" s="15"/>
      <c r="NSL218" s="15"/>
      <c r="NSM218" s="15"/>
      <c r="NSN218" s="15"/>
      <c r="NSO218" s="15"/>
      <c r="NSP218" s="15"/>
      <c r="NSQ218" s="15"/>
      <c r="NSR218" s="15"/>
      <c r="NSS218" s="15"/>
      <c r="NST218" s="15"/>
      <c r="NSU218" s="15"/>
      <c r="NSV218" s="15"/>
      <c r="NSW218" s="15"/>
      <c r="NSX218" s="15"/>
      <c r="NSY218" s="15"/>
      <c r="NSZ218" s="15"/>
      <c r="NTA218" s="15"/>
      <c r="NTB218" s="15"/>
      <c r="NTC218" s="15"/>
      <c r="NTD218" s="15"/>
      <c r="NTE218" s="15"/>
      <c r="NTF218" s="15"/>
      <c r="NTG218" s="15"/>
      <c r="NTH218" s="15"/>
      <c r="NTI218" s="15"/>
      <c r="NTJ218" s="15"/>
      <c r="NTK218" s="15"/>
      <c r="NTL218" s="15"/>
      <c r="NTM218" s="15"/>
      <c r="NTN218" s="15"/>
      <c r="NTO218" s="15"/>
      <c r="NTP218" s="15"/>
      <c r="NTQ218" s="15"/>
      <c r="NTR218" s="15"/>
      <c r="NTS218" s="15"/>
      <c r="NTT218" s="15"/>
      <c r="NTU218" s="15"/>
      <c r="NTV218" s="15"/>
      <c r="NTW218" s="15"/>
      <c r="NTX218" s="15"/>
      <c r="NTY218" s="15"/>
      <c r="NTZ218" s="15"/>
      <c r="NUA218" s="15"/>
      <c r="NUB218" s="15"/>
      <c r="NUC218" s="15"/>
      <c r="NUD218" s="15"/>
      <c r="NUE218" s="15"/>
      <c r="NUF218" s="15"/>
      <c r="NUG218" s="15"/>
      <c r="NUH218" s="15"/>
      <c r="NUI218" s="15"/>
      <c r="NUJ218" s="15"/>
      <c r="NUK218" s="15"/>
      <c r="NUL218" s="15"/>
      <c r="NUM218" s="15"/>
      <c r="NUN218" s="15"/>
      <c r="NUO218" s="15"/>
      <c r="NUP218" s="15"/>
      <c r="NUQ218" s="15"/>
      <c r="NUR218" s="15"/>
      <c r="NUS218" s="15"/>
      <c r="NUT218" s="15"/>
      <c r="NUU218" s="15"/>
      <c r="NUV218" s="15"/>
      <c r="NUW218" s="15"/>
      <c r="NUX218" s="15"/>
      <c r="NUY218" s="15"/>
      <c r="NUZ218" s="15"/>
      <c r="NVA218" s="15"/>
      <c r="NVB218" s="15"/>
      <c r="NVC218" s="15"/>
      <c r="NVD218" s="15"/>
      <c r="NVE218" s="15"/>
      <c r="NVF218" s="15"/>
      <c r="NVG218" s="15"/>
      <c r="NVH218" s="15"/>
      <c r="NVI218" s="15"/>
      <c r="NVJ218" s="15"/>
      <c r="NVK218" s="15"/>
      <c r="NVL218" s="15"/>
      <c r="NVM218" s="15"/>
      <c r="NVN218" s="15"/>
      <c r="NVO218" s="15"/>
      <c r="NVP218" s="15"/>
      <c r="NVQ218" s="15"/>
      <c r="NVR218" s="15"/>
      <c r="NVS218" s="15"/>
      <c r="NVT218" s="15"/>
      <c r="NVU218" s="15"/>
      <c r="NVV218" s="15"/>
      <c r="NVW218" s="15"/>
      <c r="NVX218" s="15"/>
      <c r="NVY218" s="15"/>
      <c r="NVZ218" s="15"/>
      <c r="NWA218" s="15"/>
      <c r="NWB218" s="15"/>
      <c r="NWC218" s="15"/>
      <c r="NWD218" s="15"/>
      <c r="NWE218" s="15"/>
      <c r="NWF218" s="15"/>
      <c r="NWG218" s="15"/>
      <c r="NWH218" s="15"/>
      <c r="NWI218" s="15"/>
      <c r="NWJ218" s="15"/>
      <c r="NWK218" s="15"/>
      <c r="NWL218" s="15"/>
      <c r="NWM218" s="15"/>
      <c r="NWN218" s="15"/>
      <c r="NWO218" s="15"/>
      <c r="NWP218" s="15"/>
      <c r="NWQ218" s="15"/>
      <c r="NWR218" s="15"/>
      <c r="NWS218" s="15"/>
      <c r="NWT218" s="15"/>
      <c r="NWU218" s="15"/>
      <c r="NWV218" s="15"/>
      <c r="NWW218" s="15"/>
      <c r="NWX218" s="15"/>
      <c r="NWY218" s="15"/>
      <c r="NWZ218" s="15"/>
      <c r="NXA218" s="15"/>
      <c r="NXB218" s="15"/>
      <c r="NXC218" s="15"/>
      <c r="NXD218" s="15"/>
      <c r="NXE218" s="15"/>
      <c r="NXF218" s="15"/>
      <c r="NXG218" s="15"/>
      <c r="NXH218" s="15"/>
      <c r="NXI218" s="15"/>
      <c r="NXJ218" s="15"/>
      <c r="NXK218" s="15"/>
      <c r="NXL218" s="15"/>
      <c r="NXM218" s="15"/>
      <c r="NXN218" s="15"/>
      <c r="NXO218" s="15"/>
      <c r="NXP218" s="15"/>
      <c r="NXQ218" s="15"/>
      <c r="NXR218" s="15"/>
      <c r="NXS218" s="15"/>
      <c r="NXT218" s="15"/>
      <c r="NXU218" s="15"/>
      <c r="NXV218" s="15"/>
      <c r="NXW218" s="15"/>
      <c r="NXX218" s="15"/>
      <c r="NXY218" s="15"/>
      <c r="NXZ218" s="15"/>
      <c r="NYA218" s="15"/>
      <c r="NYB218" s="15"/>
      <c r="NYC218" s="15"/>
      <c r="NYD218" s="15"/>
      <c r="NYE218" s="15"/>
      <c r="NYF218" s="15"/>
      <c r="NYG218" s="15"/>
      <c r="NYH218" s="15"/>
      <c r="NYI218" s="15"/>
      <c r="NYJ218" s="15"/>
      <c r="NYK218" s="15"/>
      <c r="NYL218" s="15"/>
      <c r="NYM218" s="15"/>
      <c r="NYN218" s="15"/>
      <c r="NYO218" s="15"/>
      <c r="NYP218" s="15"/>
      <c r="NYQ218" s="15"/>
      <c r="NYR218" s="15"/>
      <c r="NYS218" s="15"/>
      <c r="NYT218" s="15"/>
      <c r="NYU218" s="15"/>
      <c r="NYV218" s="15"/>
      <c r="NYW218" s="15"/>
      <c r="NYX218" s="15"/>
      <c r="NYY218" s="15"/>
      <c r="NYZ218" s="15"/>
      <c r="NZA218" s="15"/>
      <c r="NZB218" s="15"/>
      <c r="NZC218" s="15"/>
      <c r="NZD218" s="15"/>
      <c r="NZE218" s="15"/>
      <c r="NZF218" s="15"/>
      <c r="NZG218" s="15"/>
      <c r="NZH218" s="15"/>
      <c r="NZI218" s="15"/>
      <c r="NZJ218" s="15"/>
      <c r="NZK218" s="15"/>
      <c r="NZL218" s="15"/>
      <c r="NZM218" s="15"/>
      <c r="NZN218" s="15"/>
      <c r="NZO218" s="15"/>
      <c r="NZP218" s="15"/>
      <c r="NZQ218" s="15"/>
      <c r="NZR218" s="15"/>
      <c r="NZS218" s="15"/>
      <c r="NZT218" s="15"/>
      <c r="NZU218" s="15"/>
      <c r="NZV218" s="15"/>
      <c r="NZW218" s="15"/>
      <c r="NZX218" s="15"/>
      <c r="NZY218" s="15"/>
      <c r="NZZ218" s="15"/>
      <c r="OAA218" s="15"/>
      <c r="OAB218" s="15"/>
      <c r="OAC218" s="15"/>
      <c r="OAD218" s="15"/>
      <c r="OAE218" s="15"/>
      <c r="OAF218" s="15"/>
      <c r="OAG218" s="15"/>
      <c r="OAH218" s="15"/>
      <c r="OAI218" s="15"/>
      <c r="OAJ218" s="15"/>
      <c r="OAK218" s="15"/>
      <c r="OAL218" s="15"/>
      <c r="OAM218" s="15"/>
      <c r="OAN218" s="15"/>
      <c r="OAO218" s="15"/>
      <c r="OAP218" s="15"/>
      <c r="OAQ218" s="15"/>
      <c r="OAR218" s="15"/>
      <c r="OAS218" s="15"/>
      <c r="OAT218" s="15"/>
      <c r="OAU218" s="15"/>
      <c r="OAV218" s="15"/>
      <c r="OAW218" s="15"/>
      <c r="OAX218" s="15"/>
      <c r="OAY218" s="15"/>
      <c r="OAZ218" s="15"/>
      <c r="OBA218" s="15"/>
      <c r="OBB218" s="15"/>
      <c r="OBC218" s="15"/>
      <c r="OBD218" s="15"/>
      <c r="OBE218" s="15"/>
      <c r="OBF218" s="15"/>
      <c r="OBG218" s="15"/>
      <c r="OBH218" s="15"/>
      <c r="OBI218" s="15"/>
      <c r="OBJ218" s="15"/>
      <c r="OBK218" s="15"/>
      <c r="OBL218" s="15"/>
      <c r="OBM218" s="15"/>
      <c r="OBN218" s="15"/>
      <c r="OBO218" s="15"/>
      <c r="OBP218" s="15"/>
      <c r="OBQ218" s="15"/>
      <c r="OBR218" s="15"/>
      <c r="OBS218" s="15"/>
      <c r="OBT218" s="15"/>
      <c r="OBU218" s="15"/>
      <c r="OBV218" s="15"/>
      <c r="OBW218" s="15"/>
      <c r="OBX218" s="15"/>
      <c r="OBY218" s="15"/>
      <c r="OBZ218" s="15"/>
      <c r="OCA218" s="15"/>
      <c r="OCB218" s="15"/>
      <c r="OCC218" s="15"/>
      <c r="OCD218" s="15"/>
      <c r="OCE218" s="15"/>
      <c r="OCF218" s="15"/>
      <c r="OCG218" s="15"/>
      <c r="OCH218" s="15"/>
      <c r="OCI218" s="15"/>
      <c r="OCJ218" s="15"/>
      <c r="OCK218" s="15"/>
      <c r="OCL218" s="15"/>
      <c r="OCM218" s="15"/>
      <c r="OCN218" s="15"/>
      <c r="OCO218" s="15"/>
      <c r="OCP218" s="15"/>
      <c r="OCQ218" s="15"/>
      <c r="OCR218" s="15"/>
      <c r="OCS218" s="15"/>
      <c r="OCT218" s="15"/>
      <c r="OCU218" s="15"/>
      <c r="OCV218" s="15"/>
      <c r="OCW218" s="15"/>
      <c r="OCX218" s="15"/>
      <c r="OCY218" s="15"/>
      <c r="OCZ218" s="15"/>
      <c r="ODA218" s="15"/>
      <c r="ODB218" s="15"/>
      <c r="ODC218" s="15"/>
      <c r="ODD218" s="15"/>
      <c r="ODE218" s="15"/>
      <c r="ODF218" s="15"/>
      <c r="ODG218" s="15"/>
      <c r="ODH218" s="15"/>
      <c r="ODI218" s="15"/>
      <c r="ODJ218" s="15"/>
      <c r="ODK218" s="15"/>
      <c r="ODL218" s="15"/>
      <c r="ODM218" s="15"/>
      <c r="ODN218" s="15"/>
      <c r="ODO218" s="15"/>
      <c r="ODP218" s="15"/>
      <c r="ODQ218" s="15"/>
      <c r="ODR218" s="15"/>
      <c r="ODS218" s="15"/>
      <c r="ODT218" s="15"/>
      <c r="ODU218" s="15"/>
      <c r="ODV218" s="15"/>
      <c r="ODW218" s="15"/>
      <c r="ODX218" s="15"/>
      <c r="ODY218" s="15"/>
      <c r="ODZ218" s="15"/>
      <c r="OEA218" s="15"/>
      <c r="OEB218" s="15"/>
      <c r="OEC218" s="15"/>
      <c r="OED218" s="15"/>
      <c r="OEE218" s="15"/>
      <c r="OEF218" s="15"/>
      <c r="OEG218" s="15"/>
      <c r="OEH218" s="15"/>
      <c r="OEI218" s="15"/>
      <c r="OEJ218" s="15"/>
      <c r="OEK218" s="15"/>
      <c r="OEL218" s="15"/>
      <c r="OEM218" s="15"/>
      <c r="OEN218" s="15"/>
      <c r="OEO218" s="15"/>
      <c r="OEP218" s="15"/>
      <c r="OEQ218" s="15"/>
      <c r="OER218" s="15"/>
      <c r="OES218" s="15"/>
      <c r="OET218" s="15"/>
      <c r="OEU218" s="15"/>
      <c r="OEV218" s="15"/>
      <c r="OEW218" s="15"/>
      <c r="OEX218" s="15"/>
      <c r="OEY218" s="15"/>
      <c r="OEZ218" s="15"/>
      <c r="OFA218" s="15"/>
      <c r="OFB218" s="15"/>
      <c r="OFC218" s="15"/>
      <c r="OFD218" s="15"/>
      <c r="OFE218" s="15"/>
      <c r="OFF218" s="15"/>
      <c r="OFG218" s="15"/>
      <c r="OFH218" s="15"/>
      <c r="OFI218" s="15"/>
      <c r="OFJ218" s="15"/>
      <c r="OFK218" s="15"/>
      <c r="OFL218" s="15"/>
      <c r="OFM218" s="15"/>
      <c r="OFN218" s="15"/>
      <c r="OFO218" s="15"/>
      <c r="OFP218" s="15"/>
      <c r="OFQ218" s="15"/>
      <c r="OFR218" s="15"/>
      <c r="OFS218" s="15"/>
      <c r="OFT218" s="15"/>
      <c r="OFU218" s="15"/>
      <c r="OFV218" s="15"/>
      <c r="OFW218" s="15"/>
      <c r="OFX218" s="15"/>
      <c r="OFY218" s="15"/>
      <c r="OFZ218" s="15"/>
      <c r="OGA218" s="15"/>
      <c r="OGB218" s="15"/>
      <c r="OGC218" s="15"/>
      <c r="OGD218" s="15"/>
      <c r="OGE218" s="15"/>
      <c r="OGF218" s="15"/>
      <c r="OGG218" s="15"/>
      <c r="OGH218" s="15"/>
      <c r="OGI218" s="15"/>
      <c r="OGJ218" s="15"/>
      <c r="OGK218" s="15"/>
      <c r="OGL218" s="15"/>
      <c r="OGM218" s="15"/>
      <c r="OGN218" s="15"/>
      <c r="OGO218" s="15"/>
      <c r="OGP218" s="15"/>
      <c r="OGQ218" s="15"/>
      <c r="OGR218" s="15"/>
      <c r="OGS218" s="15"/>
      <c r="OGT218" s="15"/>
      <c r="OGU218" s="15"/>
      <c r="OGV218" s="15"/>
      <c r="OGW218" s="15"/>
      <c r="OGX218" s="15"/>
      <c r="OGY218" s="15"/>
      <c r="OGZ218" s="15"/>
      <c r="OHA218" s="15"/>
      <c r="OHB218" s="15"/>
      <c r="OHC218" s="15"/>
      <c r="OHD218" s="15"/>
      <c r="OHE218" s="15"/>
      <c r="OHF218" s="15"/>
      <c r="OHG218" s="15"/>
      <c r="OHH218" s="15"/>
      <c r="OHI218" s="15"/>
      <c r="OHJ218" s="15"/>
      <c r="OHK218" s="15"/>
      <c r="OHL218" s="15"/>
      <c r="OHM218" s="15"/>
      <c r="OHN218" s="15"/>
      <c r="OHO218" s="15"/>
      <c r="OHP218" s="15"/>
      <c r="OHQ218" s="15"/>
      <c r="OHR218" s="15"/>
      <c r="OHS218" s="15"/>
      <c r="OHT218" s="15"/>
      <c r="OHU218" s="15"/>
      <c r="OHV218" s="15"/>
      <c r="OHW218" s="15"/>
      <c r="OHX218" s="15"/>
      <c r="OHY218" s="15"/>
      <c r="OHZ218" s="15"/>
      <c r="OIA218" s="15"/>
      <c r="OIB218" s="15"/>
      <c r="OIC218" s="15"/>
      <c r="OID218" s="15"/>
      <c r="OIE218" s="15"/>
      <c r="OIF218" s="15"/>
      <c r="OIG218" s="15"/>
      <c r="OIH218" s="15"/>
      <c r="OII218" s="15"/>
      <c r="OIJ218" s="15"/>
      <c r="OIK218" s="15"/>
      <c r="OIL218" s="15"/>
      <c r="OIM218" s="15"/>
      <c r="OIN218" s="15"/>
      <c r="OIO218" s="15"/>
      <c r="OIP218" s="15"/>
      <c r="OIQ218" s="15"/>
      <c r="OIR218" s="15"/>
      <c r="OIS218" s="15"/>
      <c r="OIT218" s="15"/>
      <c r="OIU218" s="15"/>
      <c r="OIV218" s="15"/>
      <c r="OIW218" s="15"/>
      <c r="OIX218" s="15"/>
      <c r="OIY218" s="15"/>
      <c r="OIZ218" s="15"/>
      <c r="OJA218" s="15"/>
      <c r="OJB218" s="15"/>
      <c r="OJC218" s="15"/>
      <c r="OJD218" s="15"/>
      <c r="OJE218" s="15"/>
      <c r="OJF218" s="15"/>
      <c r="OJG218" s="15"/>
      <c r="OJH218" s="15"/>
      <c r="OJI218" s="15"/>
      <c r="OJJ218" s="15"/>
      <c r="OJK218" s="15"/>
      <c r="OJL218" s="15"/>
      <c r="OJM218" s="15"/>
      <c r="OJN218" s="15"/>
      <c r="OJO218" s="15"/>
      <c r="OJP218" s="15"/>
      <c r="OJQ218" s="15"/>
      <c r="OJR218" s="15"/>
      <c r="OJS218" s="15"/>
      <c r="OJT218" s="15"/>
      <c r="OJU218" s="15"/>
      <c r="OJV218" s="15"/>
      <c r="OJW218" s="15"/>
      <c r="OJX218" s="15"/>
      <c r="OJY218" s="15"/>
      <c r="OJZ218" s="15"/>
      <c r="OKA218" s="15"/>
      <c r="OKB218" s="15"/>
      <c r="OKC218" s="15"/>
      <c r="OKD218" s="15"/>
      <c r="OKE218" s="15"/>
      <c r="OKF218" s="15"/>
      <c r="OKG218" s="15"/>
      <c r="OKH218" s="15"/>
      <c r="OKI218" s="15"/>
      <c r="OKJ218" s="15"/>
      <c r="OKK218" s="15"/>
      <c r="OKL218" s="15"/>
      <c r="OKM218" s="15"/>
      <c r="OKN218" s="15"/>
      <c r="OKO218" s="15"/>
      <c r="OKP218" s="15"/>
      <c r="OKQ218" s="15"/>
      <c r="OKR218" s="15"/>
      <c r="OKS218" s="15"/>
      <c r="OKT218" s="15"/>
      <c r="OKU218" s="15"/>
      <c r="OKV218" s="15"/>
      <c r="OKW218" s="15"/>
      <c r="OKX218" s="15"/>
      <c r="OKY218" s="15"/>
      <c r="OKZ218" s="15"/>
      <c r="OLA218" s="15"/>
      <c r="OLB218" s="15"/>
      <c r="OLC218" s="15"/>
      <c r="OLD218" s="15"/>
      <c r="OLE218" s="15"/>
      <c r="OLF218" s="15"/>
      <c r="OLG218" s="15"/>
      <c r="OLH218" s="15"/>
      <c r="OLI218" s="15"/>
      <c r="OLJ218" s="15"/>
      <c r="OLK218" s="15"/>
      <c r="OLL218" s="15"/>
      <c r="OLM218" s="15"/>
      <c r="OLN218" s="15"/>
      <c r="OLO218" s="15"/>
      <c r="OLP218" s="15"/>
      <c r="OLQ218" s="15"/>
      <c r="OLR218" s="15"/>
      <c r="OLS218" s="15"/>
      <c r="OLT218" s="15"/>
      <c r="OLU218" s="15"/>
      <c r="OLV218" s="15"/>
      <c r="OLW218" s="15"/>
      <c r="OLX218" s="15"/>
      <c r="OLY218" s="15"/>
      <c r="OLZ218" s="15"/>
      <c r="OMA218" s="15"/>
      <c r="OMB218" s="15"/>
      <c r="OMC218" s="15"/>
      <c r="OMD218" s="15"/>
      <c r="OME218" s="15"/>
      <c r="OMF218" s="15"/>
      <c r="OMG218" s="15"/>
      <c r="OMH218" s="15"/>
      <c r="OMI218" s="15"/>
      <c r="OMJ218" s="15"/>
      <c r="OMK218" s="15"/>
      <c r="OML218" s="15"/>
      <c r="OMM218" s="15"/>
      <c r="OMN218" s="15"/>
      <c r="OMO218" s="15"/>
      <c r="OMP218" s="15"/>
      <c r="OMQ218" s="15"/>
      <c r="OMR218" s="15"/>
      <c r="OMS218" s="15"/>
      <c r="OMT218" s="15"/>
      <c r="OMU218" s="15"/>
      <c r="OMV218" s="15"/>
      <c r="OMW218" s="15"/>
      <c r="OMX218" s="15"/>
      <c r="OMY218" s="15"/>
      <c r="OMZ218" s="15"/>
      <c r="ONA218" s="15"/>
      <c r="ONB218" s="15"/>
      <c r="ONC218" s="15"/>
      <c r="OND218" s="15"/>
      <c r="ONE218" s="15"/>
      <c r="ONF218" s="15"/>
      <c r="ONG218" s="15"/>
      <c r="ONH218" s="15"/>
      <c r="ONI218" s="15"/>
      <c r="ONJ218" s="15"/>
      <c r="ONK218" s="15"/>
      <c r="ONL218" s="15"/>
      <c r="ONM218" s="15"/>
      <c r="ONN218" s="15"/>
      <c r="ONO218" s="15"/>
      <c r="ONP218" s="15"/>
      <c r="ONQ218" s="15"/>
      <c r="ONR218" s="15"/>
      <c r="ONS218" s="15"/>
      <c r="ONT218" s="15"/>
      <c r="ONU218" s="15"/>
      <c r="ONV218" s="15"/>
      <c r="ONW218" s="15"/>
      <c r="ONX218" s="15"/>
      <c r="ONY218" s="15"/>
      <c r="ONZ218" s="15"/>
      <c r="OOA218" s="15"/>
      <c r="OOB218" s="15"/>
      <c r="OOC218" s="15"/>
      <c r="OOD218" s="15"/>
      <c r="OOE218" s="15"/>
      <c r="OOF218" s="15"/>
      <c r="OOG218" s="15"/>
      <c r="OOH218" s="15"/>
      <c r="OOI218" s="15"/>
      <c r="OOJ218" s="15"/>
      <c r="OOK218" s="15"/>
      <c r="OOL218" s="15"/>
      <c r="OOM218" s="15"/>
      <c r="OON218" s="15"/>
      <c r="OOO218" s="15"/>
      <c r="OOP218" s="15"/>
      <c r="OOQ218" s="15"/>
      <c r="OOR218" s="15"/>
      <c r="OOS218" s="15"/>
      <c r="OOT218" s="15"/>
      <c r="OOU218" s="15"/>
      <c r="OOV218" s="15"/>
      <c r="OOW218" s="15"/>
      <c r="OOX218" s="15"/>
      <c r="OOY218" s="15"/>
      <c r="OOZ218" s="15"/>
      <c r="OPA218" s="15"/>
      <c r="OPB218" s="15"/>
      <c r="OPC218" s="15"/>
      <c r="OPD218" s="15"/>
      <c r="OPE218" s="15"/>
      <c r="OPF218" s="15"/>
      <c r="OPG218" s="15"/>
      <c r="OPH218" s="15"/>
      <c r="OPI218" s="15"/>
      <c r="OPJ218" s="15"/>
      <c r="OPK218" s="15"/>
      <c r="OPL218" s="15"/>
      <c r="OPM218" s="15"/>
      <c r="OPN218" s="15"/>
      <c r="OPO218" s="15"/>
      <c r="OPP218" s="15"/>
      <c r="OPQ218" s="15"/>
      <c r="OPR218" s="15"/>
      <c r="OPS218" s="15"/>
      <c r="OPT218" s="15"/>
      <c r="OPU218" s="15"/>
      <c r="OPV218" s="15"/>
      <c r="OPW218" s="15"/>
      <c r="OPX218" s="15"/>
      <c r="OPY218" s="15"/>
      <c r="OPZ218" s="15"/>
      <c r="OQA218" s="15"/>
      <c r="OQB218" s="15"/>
      <c r="OQC218" s="15"/>
      <c r="OQD218" s="15"/>
      <c r="OQE218" s="15"/>
      <c r="OQF218" s="15"/>
      <c r="OQG218" s="15"/>
      <c r="OQH218" s="15"/>
      <c r="OQI218" s="15"/>
      <c r="OQJ218" s="15"/>
      <c r="OQK218" s="15"/>
      <c r="OQL218" s="15"/>
      <c r="OQM218" s="15"/>
      <c r="OQN218" s="15"/>
      <c r="OQO218" s="15"/>
      <c r="OQP218" s="15"/>
      <c r="OQQ218" s="15"/>
      <c r="OQR218" s="15"/>
      <c r="OQS218" s="15"/>
      <c r="OQT218" s="15"/>
      <c r="OQU218" s="15"/>
      <c r="OQV218" s="15"/>
      <c r="OQW218" s="15"/>
      <c r="OQX218" s="15"/>
      <c r="OQY218" s="15"/>
      <c r="OQZ218" s="15"/>
      <c r="ORA218" s="15"/>
      <c r="ORB218" s="15"/>
      <c r="ORC218" s="15"/>
      <c r="ORD218" s="15"/>
      <c r="ORE218" s="15"/>
      <c r="ORF218" s="15"/>
      <c r="ORG218" s="15"/>
      <c r="ORH218" s="15"/>
      <c r="ORI218" s="15"/>
      <c r="ORJ218" s="15"/>
      <c r="ORK218" s="15"/>
      <c r="ORL218" s="15"/>
      <c r="ORM218" s="15"/>
      <c r="ORN218" s="15"/>
      <c r="ORO218" s="15"/>
      <c r="ORP218" s="15"/>
      <c r="ORQ218" s="15"/>
      <c r="ORR218" s="15"/>
      <c r="ORS218" s="15"/>
      <c r="ORT218" s="15"/>
      <c r="ORU218" s="15"/>
      <c r="ORV218" s="15"/>
      <c r="ORW218" s="15"/>
      <c r="ORX218" s="15"/>
      <c r="ORY218" s="15"/>
      <c r="ORZ218" s="15"/>
      <c r="OSA218" s="15"/>
      <c r="OSB218" s="15"/>
      <c r="OSC218" s="15"/>
      <c r="OSD218" s="15"/>
      <c r="OSE218" s="15"/>
      <c r="OSF218" s="15"/>
      <c r="OSG218" s="15"/>
      <c r="OSH218" s="15"/>
      <c r="OSI218" s="15"/>
      <c r="OSJ218" s="15"/>
      <c r="OSK218" s="15"/>
      <c r="OSL218" s="15"/>
      <c r="OSM218" s="15"/>
      <c r="OSN218" s="15"/>
      <c r="OSO218" s="15"/>
      <c r="OSP218" s="15"/>
      <c r="OSQ218" s="15"/>
      <c r="OSR218" s="15"/>
      <c r="OSS218" s="15"/>
      <c r="OST218" s="15"/>
      <c r="OSU218" s="15"/>
      <c r="OSV218" s="15"/>
      <c r="OSW218" s="15"/>
      <c r="OSX218" s="15"/>
      <c r="OSY218" s="15"/>
      <c r="OSZ218" s="15"/>
      <c r="OTA218" s="15"/>
      <c r="OTB218" s="15"/>
      <c r="OTC218" s="15"/>
      <c r="OTD218" s="15"/>
      <c r="OTE218" s="15"/>
      <c r="OTF218" s="15"/>
      <c r="OTG218" s="15"/>
      <c r="OTH218" s="15"/>
      <c r="OTI218" s="15"/>
      <c r="OTJ218" s="15"/>
      <c r="OTK218" s="15"/>
      <c r="OTL218" s="15"/>
      <c r="OTM218" s="15"/>
      <c r="OTN218" s="15"/>
      <c r="OTO218" s="15"/>
      <c r="OTP218" s="15"/>
      <c r="OTQ218" s="15"/>
      <c r="OTR218" s="15"/>
      <c r="OTS218" s="15"/>
      <c r="OTT218" s="15"/>
      <c r="OTU218" s="15"/>
      <c r="OTV218" s="15"/>
      <c r="OTW218" s="15"/>
      <c r="OTX218" s="15"/>
      <c r="OTY218" s="15"/>
      <c r="OTZ218" s="15"/>
      <c r="OUA218" s="15"/>
      <c r="OUB218" s="15"/>
      <c r="OUC218" s="15"/>
      <c r="OUD218" s="15"/>
      <c r="OUE218" s="15"/>
      <c r="OUF218" s="15"/>
      <c r="OUG218" s="15"/>
      <c r="OUH218" s="15"/>
      <c r="OUI218" s="15"/>
      <c r="OUJ218" s="15"/>
      <c r="OUK218" s="15"/>
      <c r="OUL218" s="15"/>
      <c r="OUM218" s="15"/>
      <c r="OUN218" s="15"/>
      <c r="OUO218" s="15"/>
      <c r="OUP218" s="15"/>
      <c r="OUQ218" s="15"/>
      <c r="OUR218" s="15"/>
      <c r="OUS218" s="15"/>
      <c r="OUT218" s="15"/>
      <c r="OUU218" s="15"/>
      <c r="OUV218" s="15"/>
      <c r="OUW218" s="15"/>
      <c r="OUX218" s="15"/>
      <c r="OUY218" s="15"/>
      <c r="OUZ218" s="15"/>
      <c r="OVA218" s="15"/>
      <c r="OVB218" s="15"/>
      <c r="OVC218" s="15"/>
      <c r="OVD218" s="15"/>
      <c r="OVE218" s="15"/>
      <c r="OVF218" s="15"/>
      <c r="OVG218" s="15"/>
      <c r="OVH218" s="15"/>
      <c r="OVI218" s="15"/>
      <c r="OVJ218" s="15"/>
      <c r="OVK218" s="15"/>
      <c r="OVL218" s="15"/>
      <c r="OVM218" s="15"/>
      <c r="OVN218" s="15"/>
      <c r="OVO218" s="15"/>
      <c r="OVP218" s="15"/>
      <c r="OVQ218" s="15"/>
      <c r="OVR218" s="15"/>
      <c r="OVS218" s="15"/>
      <c r="OVT218" s="15"/>
      <c r="OVU218" s="15"/>
      <c r="OVV218" s="15"/>
      <c r="OVW218" s="15"/>
      <c r="OVX218" s="15"/>
      <c r="OVY218" s="15"/>
      <c r="OVZ218" s="15"/>
      <c r="OWA218" s="15"/>
      <c r="OWB218" s="15"/>
      <c r="OWC218" s="15"/>
      <c r="OWD218" s="15"/>
      <c r="OWE218" s="15"/>
      <c r="OWF218" s="15"/>
      <c r="OWG218" s="15"/>
      <c r="OWH218" s="15"/>
      <c r="OWI218" s="15"/>
      <c r="OWJ218" s="15"/>
      <c r="OWK218" s="15"/>
      <c r="OWL218" s="15"/>
      <c r="OWM218" s="15"/>
      <c r="OWN218" s="15"/>
      <c r="OWO218" s="15"/>
      <c r="OWP218" s="15"/>
      <c r="OWQ218" s="15"/>
      <c r="OWR218" s="15"/>
      <c r="OWS218" s="15"/>
      <c r="OWT218" s="15"/>
      <c r="OWU218" s="15"/>
      <c r="OWV218" s="15"/>
      <c r="OWW218" s="15"/>
      <c r="OWX218" s="15"/>
      <c r="OWY218" s="15"/>
      <c r="OWZ218" s="15"/>
      <c r="OXA218" s="15"/>
      <c r="OXB218" s="15"/>
      <c r="OXC218" s="15"/>
      <c r="OXD218" s="15"/>
      <c r="OXE218" s="15"/>
      <c r="OXF218" s="15"/>
      <c r="OXG218" s="15"/>
      <c r="OXH218" s="15"/>
      <c r="OXI218" s="15"/>
      <c r="OXJ218" s="15"/>
      <c r="OXK218" s="15"/>
      <c r="OXL218" s="15"/>
      <c r="OXM218" s="15"/>
      <c r="OXN218" s="15"/>
      <c r="OXO218" s="15"/>
      <c r="OXP218" s="15"/>
      <c r="OXQ218" s="15"/>
      <c r="OXR218" s="15"/>
      <c r="OXS218" s="15"/>
      <c r="OXT218" s="15"/>
      <c r="OXU218" s="15"/>
      <c r="OXV218" s="15"/>
      <c r="OXW218" s="15"/>
      <c r="OXX218" s="15"/>
      <c r="OXY218" s="15"/>
      <c r="OXZ218" s="15"/>
      <c r="OYA218" s="15"/>
      <c r="OYB218" s="15"/>
      <c r="OYC218" s="15"/>
      <c r="OYD218" s="15"/>
      <c r="OYE218" s="15"/>
      <c r="OYF218" s="15"/>
      <c r="OYG218" s="15"/>
      <c r="OYH218" s="15"/>
      <c r="OYI218" s="15"/>
      <c r="OYJ218" s="15"/>
      <c r="OYK218" s="15"/>
      <c r="OYL218" s="15"/>
      <c r="OYM218" s="15"/>
      <c r="OYN218" s="15"/>
      <c r="OYO218" s="15"/>
      <c r="OYP218" s="15"/>
      <c r="OYQ218" s="15"/>
      <c r="OYR218" s="15"/>
      <c r="OYS218" s="15"/>
      <c r="OYT218" s="15"/>
      <c r="OYU218" s="15"/>
      <c r="OYV218" s="15"/>
      <c r="OYW218" s="15"/>
      <c r="OYX218" s="15"/>
      <c r="OYY218" s="15"/>
      <c r="OYZ218" s="15"/>
      <c r="OZA218" s="15"/>
      <c r="OZB218" s="15"/>
      <c r="OZC218" s="15"/>
      <c r="OZD218" s="15"/>
      <c r="OZE218" s="15"/>
      <c r="OZF218" s="15"/>
      <c r="OZG218" s="15"/>
      <c r="OZH218" s="15"/>
      <c r="OZI218" s="15"/>
      <c r="OZJ218" s="15"/>
      <c r="OZK218" s="15"/>
      <c r="OZL218" s="15"/>
      <c r="OZM218" s="15"/>
      <c r="OZN218" s="15"/>
      <c r="OZO218" s="15"/>
      <c r="OZP218" s="15"/>
      <c r="OZQ218" s="15"/>
      <c r="OZR218" s="15"/>
      <c r="OZS218" s="15"/>
      <c r="OZT218" s="15"/>
      <c r="OZU218" s="15"/>
      <c r="OZV218" s="15"/>
      <c r="OZW218" s="15"/>
      <c r="OZX218" s="15"/>
      <c r="OZY218" s="15"/>
      <c r="OZZ218" s="15"/>
      <c r="PAA218" s="15"/>
      <c r="PAB218" s="15"/>
      <c r="PAC218" s="15"/>
      <c r="PAD218" s="15"/>
      <c r="PAE218" s="15"/>
      <c r="PAF218" s="15"/>
      <c r="PAG218" s="15"/>
      <c r="PAH218" s="15"/>
      <c r="PAI218" s="15"/>
      <c r="PAJ218" s="15"/>
      <c r="PAK218" s="15"/>
      <c r="PAL218" s="15"/>
      <c r="PAM218" s="15"/>
      <c r="PAN218" s="15"/>
      <c r="PAO218" s="15"/>
      <c r="PAP218" s="15"/>
      <c r="PAQ218" s="15"/>
      <c r="PAR218" s="15"/>
      <c r="PAS218" s="15"/>
      <c r="PAT218" s="15"/>
      <c r="PAU218" s="15"/>
      <c r="PAV218" s="15"/>
      <c r="PAW218" s="15"/>
      <c r="PAX218" s="15"/>
      <c r="PAY218" s="15"/>
      <c r="PAZ218" s="15"/>
      <c r="PBA218" s="15"/>
      <c r="PBB218" s="15"/>
      <c r="PBC218" s="15"/>
      <c r="PBD218" s="15"/>
      <c r="PBE218" s="15"/>
      <c r="PBF218" s="15"/>
      <c r="PBG218" s="15"/>
      <c r="PBH218" s="15"/>
      <c r="PBI218" s="15"/>
      <c r="PBJ218" s="15"/>
      <c r="PBK218" s="15"/>
      <c r="PBL218" s="15"/>
      <c r="PBM218" s="15"/>
      <c r="PBN218" s="15"/>
      <c r="PBO218" s="15"/>
      <c r="PBP218" s="15"/>
      <c r="PBQ218" s="15"/>
      <c r="PBR218" s="15"/>
      <c r="PBS218" s="15"/>
      <c r="PBT218" s="15"/>
      <c r="PBU218" s="15"/>
      <c r="PBV218" s="15"/>
      <c r="PBW218" s="15"/>
      <c r="PBX218" s="15"/>
      <c r="PBY218" s="15"/>
      <c r="PBZ218" s="15"/>
      <c r="PCA218" s="15"/>
      <c r="PCB218" s="15"/>
      <c r="PCC218" s="15"/>
      <c r="PCD218" s="15"/>
      <c r="PCE218" s="15"/>
      <c r="PCF218" s="15"/>
      <c r="PCG218" s="15"/>
      <c r="PCH218" s="15"/>
      <c r="PCI218" s="15"/>
      <c r="PCJ218" s="15"/>
      <c r="PCK218" s="15"/>
      <c r="PCL218" s="15"/>
      <c r="PCM218" s="15"/>
      <c r="PCN218" s="15"/>
      <c r="PCO218" s="15"/>
      <c r="PCP218" s="15"/>
      <c r="PCQ218" s="15"/>
      <c r="PCR218" s="15"/>
      <c r="PCS218" s="15"/>
      <c r="PCT218" s="15"/>
      <c r="PCU218" s="15"/>
      <c r="PCV218" s="15"/>
      <c r="PCW218" s="15"/>
      <c r="PCX218" s="15"/>
      <c r="PCY218" s="15"/>
      <c r="PCZ218" s="15"/>
      <c r="PDA218" s="15"/>
      <c r="PDB218" s="15"/>
      <c r="PDC218" s="15"/>
      <c r="PDD218" s="15"/>
      <c r="PDE218" s="15"/>
      <c r="PDF218" s="15"/>
      <c r="PDG218" s="15"/>
      <c r="PDH218" s="15"/>
      <c r="PDI218" s="15"/>
      <c r="PDJ218" s="15"/>
      <c r="PDK218" s="15"/>
      <c r="PDL218" s="15"/>
      <c r="PDM218" s="15"/>
      <c r="PDN218" s="15"/>
      <c r="PDO218" s="15"/>
      <c r="PDP218" s="15"/>
      <c r="PDQ218" s="15"/>
      <c r="PDR218" s="15"/>
      <c r="PDS218" s="15"/>
      <c r="PDT218" s="15"/>
      <c r="PDU218" s="15"/>
      <c r="PDV218" s="15"/>
      <c r="PDW218" s="15"/>
      <c r="PDX218" s="15"/>
      <c r="PDY218" s="15"/>
      <c r="PDZ218" s="15"/>
      <c r="PEA218" s="15"/>
      <c r="PEB218" s="15"/>
      <c r="PEC218" s="15"/>
      <c r="PED218" s="15"/>
      <c r="PEE218" s="15"/>
      <c r="PEF218" s="15"/>
      <c r="PEG218" s="15"/>
      <c r="PEH218" s="15"/>
      <c r="PEI218" s="15"/>
      <c r="PEJ218" s="15"/>
      <c r="PEK218" s="15"/>
      <c r="PEL218" s="15"/>
      <c r="PEM218" s="15"/>
      <c r="PEN218" s="15"/>
      <c r="PEO218" s="15"/>
      <c r="PEP218" s="15"/>
      <c r="PEQ218" s="15"/>
      <c r="PER218" s="15"/>
      <c r="PES218" s="15"/>
      <c r="PET218" s="15"/>
      <c r="PEU218" s="15"/>
      <c r="PEV218" s="15"/>
      <c r="PEW218" s="15"/>
      <c r="PEX218" s="15"/>
      <c r="PEY218" s="15"/>
      <c r="PEZ218" s="15"/>
      <c r="PFA218" s="15"/>
      <c r="PFB218" s="15"/>
      <c r="PFC218" s="15"/>
      <c r="PFD218" s="15"/>
      <c r="PFE218" s="15"/>
      <c r="PFF218" s="15"/>
      <c r="PFG218" s="15"/>
      <c r="PFH218" s="15"/>
      <c r="PFI218" s="15"/>
      <c r="PFJ218" s="15"/>
      <c r="PFK218" s="15"/>
      <c r="PFL218" s="15"/>
      <c r="PFM218" s="15"/>
      <c r="PFN218" s="15"/>
      <c r="PFO218" s="15"/>
      <c r="PFP218" s="15"/>
      <c r="PFQ218" s="15"/>
      <c r="PFR218" s="15"/>
      <c r="PFS218" s="15"/>
      <c r="PFT218" s="15"/>
      <c r="PFU218" s="15"/>
      <c r="PFV218" s="15"/>
      <c r="PFW218" s="15"/>
      <c r="PFX218" s="15"/>
      <c r="PFY218" s="15"/>
      <c r="PFZ218" s="15"/>
      <c r="PGA218" s="15"/>
      <c r="PGB218" s="15"/>
      <c r="PGC218" s="15"/>
      <c r="PGD218" s="15"/>
      <c r="PGE218" s="15"/>
      <c r="PGF218" s="15"/>
      <c r="PGG218" s="15"/>
      <c r="PGH218" s="15"/>
      <c r="PGI218" s="15"/>
      <c r="PGJ218" s="15"/>
      <c r="PGK218" s="15"/>
      <c r="PGL218" s="15"/>
      <c r="PGM218" s="15"/>
      <c r="PGN218" s="15"/>
      <c r="PGO218" s="15"/>
      <c r="PGP218" s="15"/>
      <c r="PGQ218" s="15"/>
      <c r="PGR218" s="15"/>
      <c r="PGS218" s="15"/>
      <c r="PGT218" s="15"/>
      <c r="PGU218" s="15"/>
      <c r="PGV218" s="15"/>
      <c r="PGW218" s="15"/>
      <c r="PGX218" s="15"/>
      <c r="PGY218" s="15"/>
      <c r="PGZ218" s="15"/>
      <c r="PHA218" s="15"/>
      <c r="PHB218" s="15"/>
      <c r="PHC218" s="15"/>
      <c r="PHD218" s="15"/>
      <c r="PHE218" s="15"/>
      <c r="PHF218" s="15"/>
      <c r="PHG218" s="15"/>
      <c r="PHH218" s="15"/>
      <c r="PHI218" s="15"/>
      <c r="PHJ218" s="15"/>
      <c r="PHK218" s="15"/>
      <c r="PHL218" s="15"/>
      <c r="PHM218" s="15"/>
      <c r="PHN218" s="15"/>
      <c r="PHO218" s="15"/>
      <c r="PHP218" s="15"/>
      <c r="PHQ218" s="15"/>
      <c r="PHR218" s="15"/>
      <c r="PHS218" s="15"/>
      <c r="PHT218" s="15"/>
      <c r="PHU218" s="15"/>
      <c r="PHV218" s="15"/>
      <c r="PHW218" s="15"/>
      <c r="PHX218" s="15"/>
      <c r="PHY218" s="15"/>
      <c r="PHZ218" s="15"/>
      <c r="PIA218" s="15"/>
      <c r="PIB218" s="15"/>
      <c r="PIC218" s="15"/>
      <c r="PID218" s="15"/>
      <c r="PIE218" s="15"/>
      <c r="PIF218" s="15"/>
      <c r="PIG218" s="15"/>
      <c r="PIH218" s="15"/>
      <c r="PII218" s="15"/>
      <c r="PIJ218" s="15"/>
      <c r="PIK218" s="15"/>
      <c r="PIL218" s="15"/>
      <c r="PIM218" s="15"/>
      <c r="PIN218" s="15"/>
      <c r="PIO218" s="15"/>
      <c r="PIP218" s="15"/>
      <c r="PIQ218" s="15"/>
      <c r="PIR218" s="15"/>
      <c r="PIS218" s="15"/>
      <c r="PIT218" s="15"/>
      <c r="PIU218" s="15"/>
      <c r="PIV218" s="15"/>
      <c r="PIW218" s="15"/>
      <c r="PIX218" s="15"/>
      <c r="PIY218" s="15"/>
      <c r="PIZ218" s="15"/>
      <c r="PJA218" s="15"/>
      <c r="PJB218" s="15"/>
      <c r="PJC218" s="15"/>
      <c r="PJD218" s="15"/>
      <c r="PJE218" s="15"/>
      <c r="PJF218" s="15"/>
      <c r="PJG218" s="15"/>
      <c r="PJH218" s="15"/>
      <c r="PJI218" s="15"/>
      <c r="PJJ218" s="15"/>
      <c r="PJK218" s="15"/>
      <c r="PJL218" s="15"/>
      <c r="PJM218" s="15"/>
      <c r="PJN218" s="15"/>
      <c r="PJO218" s="15"/>
      <c r="PJP218" s="15"/>
      <c r="PJQ218" s="15"/>
      <c r="PJR218" s="15"/>
      <c r="PJS218" s="15"/>
      <c r="PJT218" s="15"/>
      <c r="PJU218" s="15"/>
      <c r="PJV218" s="15"/>
      <c r="PJW218" s="15"/>
      <c r="PJX218" s="15"/>
      <c r="PJY218" s="15"/>
      <c r="PJZ218" s="15"/>
      <c r="PKA218" s="15"/>
      <c r="PKB218" s="15"/>
      <c r="PKC218" s="15"/>
      <c r="PKD218" s="15"/>
      <c r="PKE218" s="15"/>
      <c r="PKF218" s="15"/>
      <c r="PKG218" s="15"/>
      <c r="PKH218" s="15"/>
      <c r="PKI218" s="15"/>
      <c r="PKJ218" s="15"/>
      <c r="PKK218" s="15"/>
      <c r="PKL218" s="15"/>
      <c r="PKM218" s="15"/>
      <c r="PKN218" s="15"/>
      <c r="PKO218" s="15"/>
      <c r="PKP218" s="15"/>
      <c r="PKQ218" s="15"/>
      <c r="PKR218" s="15"/>
      <c r="PKS218" s="15"/>
      <c r="PKT218" s="15"/>
      <c r="PKU218" s="15"/>
      <c r="PKV218" s="15"/>
      <c r="PKW218" s="15"/>
      <c r="PKX218" s="15"/>
      <c r="PKY218" s="15"/>
      <c r="PKZ218" s="15"/>
      <c r="PLA218" s="15"/>
      <c r="PLB218" s="15"/>
      <c r="PLC218" s="15"/>
      <c r="PLD218" s="15"/>
      <c r="PLE218" s="15"/>
      <c r="PLF218" s="15"/>
      <c r="PLG218" s="15"/>
      <c r="PLH218" s="15"/>
      <c r="PLI218" s="15"/>
      <c r="PLJ218" s="15"/>
      <c r="PLK218" s="15"/>
      <c r="PLL218" s="15"/>
      <c r="PLM218" s="15"/>
      <c r="PLN218" s="15"/>
      <c r="PLO218" s="15"/>
      <c r="PLP218" s="15"/>
      <c r="PLQ218" s="15"/>
      <c r="PLR218" s="15"/>
      <c r="PLS218" s="15"/>
      <c r="PLT218" s="15"/>
      <c r="PLU218" s="15"/>
      <c r="PLV218" s="15"/>
      <c r="PLW218" s="15"/>
      <c r="PLX218" s="15"/>
      <c r="PLY218" s="15"/>
      <c r="PLZ218" s="15"/>
      <c r="PMA218" s="15"/>
      <c r="PMB218" s="15"/>
      <c r="PMC218" s="15"/>
      <c r="PMD218" s="15"/>
      <c r="PME218" s="15"/>
      <c r="PMF218" s="15"/>
      <c r="PMG218" s="15"/>
      <c r="PMH218" s="15"/>
      <c r="PMI218" s="15"/>
      <c r="PMJ218" s="15"/>
      <c r="PMK218" s="15"/>
      <c r="PML218" s="15"/>
      <c r="PMM218" s="15"/>
      <c r="PMN218" s="15"/>
      <c r="PMO218" s="15"/>
      <c r="PMP218" s="15"/>
      <c r="PMQ218" s="15"/>
      <c r="PMR218" s="15"/>
      <c r="PMS218" s="15"/>
      <c r="PMT218" s="15"/>
      <c r="PMU218" s="15"/>
      <c r="PMV218" s="15"/>
      <c r="PMW218" s="15"/>
      <c r="PMX218" s="15"/>
      <c r="PMY218" s="15"/>
      <c r="PMZ218" s="15"/>
      <c r="PNA218" s="15"/>
      <c r="PNB218" s="15"/>
      <c r="PNC218" s="15"/>
      <c r="PND218" s="15"/>
      <c r="PNE218" s="15"/>
      <c r="PNF218" s="15"/>
      <c r="PNG218" s="15"/>
      <c r="PNH218" s="15"/>
      <c r="PNI218" s="15"/>
      <c r="PNJ218" s="15"/>
      <c r="PNK218" s="15"/>
      <c r="PNL218" s="15"/>
      <c r="PNM218" s="15"/>
      <c r="PNN218" s="15"/>
      <c r="PNO218" s="15"/>
      <c r="PNP218" s="15"/>
      <c r="PNQ218" s="15"/>
      <c r="PNR218" s="15"/>
      <c r="PNS218" s="15"/>
      <c r="PNT218" s="15"/>
      <c r="PNU218" s="15"/>
      <c r="PNV218" s="15"/>
      <c r="PNW218" s="15"/>
      <c r="PNX218" s="15"/>
      <c r="PNY218" s="15"/>
      <c r="PNZ218" s="15"/>
      <c r="POA218" s="15"/>
      <c r="POB218" s="15"/>
      <c r="POC218" s="15"/>
      <c r="POD218" s="15"/>
      <c r="POE218" s="15"/>
      <c r="POF218" s="15"/>
      <c r="POG218" s="15"/>
      <c r="POH218" s="15"/>
      <c r="POI218" s="15"/>
      <c r="POJ218" s="15"/>
      <c r="POK218" s="15"/>
      <c r="POL218" s="15"/>
      <c r="POM218" s="15"/>
      <c r="PON218" s="15"/>
      <c r="POO218" s="15"/>
      <c r="POP218" s="15"/>
      <c r="POQ218" s="15"/>
      <c r="POR218" s="15"/>
      <c r="POS218" s="15"/>
      <c r="POT218" s="15"/>
      <c r="POU218" s="15"/>
      <c r="POV218" s="15"/>
      <c r="POW218" s="15"/>
      <c r="POX218" s="15"/>
      <c r="POY218" s="15"/>
      <c r="POZ218" s="15"/>
      <c r="PPA218" s="15"/>
      <c r="PPB218" s="15"/>
      <c r="PPC218" s="15"/>
      <c r="PPD218" s="15"/>
      <c r="PPE218" s="15"/>
      <c r="PPF218" s="15"/>
      <c r="PPG218" s="15"/>
      <c r="PPH218" s="15"/>
      <c r="PPI218" s="15"/>
      <c r="PPJ218" s="15"/>
      <c r="PPK218" s="15"/>
      <c r="PPL218" s="15"/>
      <c r="PPM218" s="15"/>
      <c r="PPN218" s="15"/>
      <c r="PPO218" s="15"/>
      <c r="PPP218" s="15"/>
      <c r="PPQ218" s="15"/>
      <c r="PPR218" s="15"/>
      <c r="PPS218" s="15"/>
      <c r="PPT218" s="15"/>
      <c r="PPU218" s="15"/>
      <c r="PPV218" s="15"/>
      <c r="PPW218" s="15"/>
      <c r="PPX218" s="15"/>
      <c r="PPY218" s="15"/>
      <c r="PPZ218" s="15"/>
      <c r="PQA218" s="15"/>
      <c r="PQB218" s="15"/>
      <c r="PQC218" s="15"/>
      <c r="PQD218" s="15"/>
      <c r="PQE218" s="15"/>
      <c r="PQF218" s="15"/>
      <c r="PQG218" s="15"/>
      <c r="PQH218" s="15"/>
      <c r="PQI218" s="15"/>
      <c r="PQJ218" s="15"/>
      <c r="PQK218" s="15"/>
      <c r="PQL218" s="15"/>
      <c r="PQM218" s="15"/>
      <c r="PQN218" s="15"/>
      <c r="PQO218" s="15"/>
      <c r="PQP218" s="15"/>
      <c r="PQQ218" s="15"/>
      <c r="PQR218" s="15"/>
      <c r="PQS218" s="15"/>
      <c r="PQT218" s="15"/>
      <c r="PQU218" s="15"/>
      <c r="PQV218" s="15"/>
      <c r="PQW218" s="15"/>
      <c r="PQX218" s="15"/>
      <c r="PQY218" s="15"/>
      <c r="PQZ218" s="15"/>
      <c r="PRA218" s="15"/>
      <c r="PRB218" s="15"/>
      <c r="PRC218" s="15"/>
      <c r="PRD218" s="15"/>
      <c r="PRE218" s="15"/>
      <c r="PRF218" s="15"/>
      <c r="PRG218" s="15"/>
      <c r="PRH218" s="15"/>
      <c r="PRI218" s="15"/>
      <c r="PRJ218" s="15"/>
      <c r="PRK218" s="15"/>
      <c r="PRL218" s="15"/>
      <c r="PRM218" s="15"/>
      <c r="PRN218" s="15"/>
      <c r="PRO218" s="15"/>
      <c r="PRP218" s="15"/>
      <c r="PRQ218" s="15"/>
      <c r="PRR218" s="15"/>
      <c r="PRS218" s="15"/>
      <c r="PRT218" s="15"/>
      <c r="PRU218" s="15"/>
      <c r="PRV218" s="15"/>
      <c r="PRW218" s="15"/>
      <c r="PRX218" s="15"/>
      <c r="PRY218" s="15"/>
      <c r="PRZ218" s="15"/>
      <c r="PSA218" s="15"/>
      <c r="PSB218" s="15"/>
      <c r="PSC218" s="15"/>
      <c r="PSD218" s="15"/>
      <c r="PSE218" s="15"/>
      <c r="PSF218" s="15"/>
      <c r="PSG218" s="15"/>
      <c r="PSH218" s="15"/>
      <c r="PSI218" s="15"/>
      <c r="PSJ218" s="15"/>
      <c r="PSK218" s="15"/>
      <c r="PSL218" s="15"/>
      <c r="PSM218" s="15"/>
      <c r="PSN218" s="15"/>
      <c r="PSO218" s="15"/>
      <c r="PSP218" s="15"/>
      <c r="PSQ218" s="15"/>
      <c r="PSR218" s="15"/>
      <c r="PSS218" s="15"/>
      <c r="PST218" s="15"/>
      <c r="PSU218" s="15"/>
      <c r="PSV218" s="15"/>
      <c r="PSW218" s="15"/>
      <c r="PSX218" s="15"/>
      <c r="PSY218" s="15"/>
      <c r="PSZ218" s="15"/>
      <c r="PTA218" s="15"/>
      <c r="PTB218" s="15"/>
      <c r="PTC218" s="15"/>
      <c r="PTD218" s="15"/>
      <c r="PTE218" s="15"/>
      <c r="PTF218" s="15"/>
      <c r="PTG218" s="15"/>
      <c r="PTH218" s="15"/>
      <c r="PTI218" s="15"/>
      <c r="PTJ218" s="15"/>
      <c r="PTK218" s="15"/>
      <c r="PTL218" s="15"/>
      <c r="PTM218" s="15"/>
      <c r="PTN218" s="15"/>
      <c r="PTO218" s="15"/>
      <c r="PTP218" s="15"/>
      <c r="PTQ218" s="15"/>
      <c r="PTR218" s="15"/>
      <c r="PTS218" s="15"/>
      <c r="PTT218" s="15"/>
      <c r="PTU218" s="15"/>
      <c r="PTV218" s="15"/>
      <c r="PTW218" s="15"/>
      <c r="PTX218" s="15"/>
      <c r="PTY218" s="15"/>
      <c r="PTZ218" s="15"/>
      <c r="PUA218" s="15"/>
      <c r="PUB218" s="15"/>
      <c r="PUC218" s="15"/>
      <c r="PUD218" s="15"/>
      <c r="PUE218" s="15"/>
      <c r="PUF218" s="15"/>
      <c r="PUG218" s="15"/>
      <c r="PUH218" s="15"/>
      <c r="PUI218" s="15"/>
      <c r="PUJ218" s="15"/>
      <c r="PUK218" s="15"/>
      <c r="PUL218" s="15"/>
      <c r="PUM218" s="15"/>
      <c r="PUN218" s="15"/>
      <c r="PUO218" s="15"/>
      <c r="PUP218" s="15"/>
      <c r="PUQ218" s="15"/>
      <c r="PUR218" s="15"/>
      <c r="PUS218" s="15"/>
      <c r="PUT218" s="15"/>
      <c r="PUU218" s="15"/>
      <c r="PUV218" s="15"/>
      <c r="PUW218" s="15"/>
      <c r="PUX218" s="15"/>
      <c r="PUY218" s="15"/>
      <c r="PUZ218" s="15"/>
      <c r="PVA218" s="15"/>
      <c r="PVB218" s="15"/>
      <c r="PVC218" s="15"/>
      <c r="PVD218" s="15"/>
      <c r="PVE218" s="15"/>
      <c r="PVF218" s="15"/>
      <c r="PVG218" s="15"/>
      <c r="PVH218" s="15"/>
      <c r="PVI218" s="15"/>
      <c r="PVJ218" s="15"/>
      <c r="PVK218" s="15"/>
      <c r="PVL218" s="15"/>
      <c r="PVM218" s="15"/>
      <c r="PVN218" s="15"/>
      <c r="PVO218" s="15"/>
      <c r="PVP218" s="15"/>
      <c r="PVQ218" s="15"/>
      <c r="PVR218" s="15"/>
      <c r="PVS218" s="15"/>
      <c r="PVT218" s="15"/>
      <c r="PVU218" s="15"/>
      <c r="PVV218" s="15"/>
      <c r="PVW218" s="15"/>
      <c r="PVX218" s="15"/>
      <c r="PVY218" s="15"/>
      <c r="PVZ218" s="15"/>
      <c r="PWA218" s="15"/>
      <c r="PWB218" s="15"/>
      <c r="PWC218" s="15"/>
      <c r="PWD218" s="15"/>
      <c r="PWE218" s="15"/>
      <c r="PWF218" s="15"/>
      <c r="PWG218" s="15"/>
      <c r="PWH218" s="15"/>
      <c r="PWI218" s="15"/>
      <c r="PWJ218" s="15"/>
      <c r="PWK218" s="15"/>
      <c r="PWL218" s="15"/>
      <c r="PWM218" s="15"/>
      <c r="PWN218" s="15"/>
      <c r="PWO218" s="15"/>
      <c r="PWP218" s="15"/>
      <c r="PWQ218" s="15"/>
      <c r="PWR218" s="15"/>
      <c r="PWS218" s="15"/>
      <c r="PWT218" s="15"/>
      <c r="PWU218" s="15"/>
      <c r="PWV218" s="15"/>
      <c r="PWW218" s="15"/>
      <c r="PWX218" s="15"/>
      <c r="PWY218" s="15"/>
      <c r="PWZ218" s="15"/>
      <c r="PXA218" s="15"/>
      <c r="PXB218" s="15"/>
      <c r="PXC218" s="15"/>
      <c r="PXD218" s="15"/>
      <c r="PXE218" s="15"/>
      <c r="PXF218" s="15"/>
      <c r="PXG218" s="15"/>
      <c r="PXH218" s="15"/>
      <c r="PXI218" s="15"/>
      <c r="PXJ218" s="15"/>
      <c r="PXK218" s="15"/>
      <c r="PXL218" s="15"/>
      <c r="PXM218" s="15"/>
      <c r="PXN218" s="15"/>
      <c r="PXO218" s="15"/>
      <c r="PXP218" s="15"/>
      <c r="PXQ218" s="15"/>
      <c r="PXR218" s="15"/>
      <c r="PXS218" s="15"/>
      <c r="PXT218" s="15"/>
      <c r="PXU218" s="15"/>
      <c r="PXV218" s="15"/>
      <c r="PXW218" s="15"/>
      <c r="PXX218" s="15"/>
      <c r="PXY218" s="15"/>
      <c r="PXZ218" s="15"/>
      <c r="PYA218" s="15"/>
      <c r="PYB218" s="15"/>
      <c r="PYC218" s="15"/>
      <c r="PYD218" s="15"/>
      <c r="PYE218" s="15"/>
      <c r="PYF218" s="15"/>
      <c r="PYG218" s="15"/>
      <c r="PYH218" s="15"/>
      <c r="PYI218" s="15"/>
      <c r="PYJ218" s="15"/>
      <c r="PYK218" s="15"/>
      <c r="PYL218" s="15"/>
      <c r="PYM218" s="15"/>
      <c r="PYN218" s="15"/>
      <c r="PYO218" s="15"/>
      <c r="PYP218" s="15"/>
      <c r="PYQ218" s="15"/>
      <c r="PYR218" s="15"/>
      <c r="PYS218" s="15"/>
      <c r="PYT218" s="15"/>
      <c r="PYU218" s="15"/>
      <c r="PYV218" s="15"/>
      <c r="PYW218" s="15"/>
      <c r="PYX218" s="15"/>
      <c r="PYY218" s="15"/>
      <c r="PYZ218" s="15"/>
      <c r="PZA218" s="15"/>
      <c r="PZB218" s="15"/>
      <c r="PZC218" s="15"/>
      <c r="PZD218" s="15"/>
      <c r="PZE218" s="15"/>
      <c r="PZF218" s="15"/>
      <c r="PZG218" s="15"/>
      <c r="PZH218" s="15"/>
      <c r="PZI218" s="15"/>
      <c r="PZJ218" s="15"/>
      <c r="PZK218" s="15"/>
      <c r="PZL218" s="15"/>
      <c r="PZM218" s="15"/>
      <c r="PZN218" s="15"/>
      <c r="PZO218" s="15"/>
      <c r="PZP218" s="15"/>
      <c r="PZQ218" s="15"/>
      <c r="PZR218" s="15"/>
      <c r="PZS218" s="15"/>
      <c r="PZT218" s="15"/>
      <c r="PZU218" s="15"/>
      <c r="PZV218" s="15"/>
      <c r="PZW218" s="15"/>
      <c r="PZX218" s="15"/>
      <c r="PZY218" s="15"/>
      <c r="PZZ218" s="15"/>
      <c r="QAA218" s="15"/>
      <c r="QAB218" s="15"/>
      <c r="QAC218" s="15"/>
      <c r="QAD218" s="15"/>
      <c r="QAE218" s="15"/>
      <c r="QAF218" s="15"/>
      <c r="QAG218" s="15"/>
      <c r="QAH218" s="15"/>
      <c r="QAI218" s="15"/>
      <c r="QAJ218" s="15"/>
      <c r="QAK218" s="15"/>
      <c r="QAL218" s="15"/>
      <c r="QAM218" s="15"/>
      <c r="QAN218" s="15"/>
      <c r="QAO218" s="15"/>
      <c r="QAP218" s="15"/>
      <c r="QAQ218" s="15"/>
      <c r="QAR218" s="15"/>
      <c r="QAS218" s="15"/>
      <c r="QAT218" s="15"/>
      <c r="QAU218" s="15"/>
      <c r="QAV218" s="15"/>
      <c r="QAW218" s="15"/>
      <c r="QAX218" s="15"/>
      <c r="QAY218" s="15"/>
      <c r="QAZ218" s="15"/>
      <c r="QBA218" s="15"/>
      <c r="QBB218" s="15"/>
      <c r="QBC218" s="15"/>
      <c r="QBD218" s="15"/>
      <c r="QBE218" s="15"/>
      <c r="QBF218" s="15"/>
      <c r="QBG218" s="15"/>
      <c r="QBH218" s="15"/>
      <c r="QBI218" s="15"/>
      <c r="QBJ218" s="15"/>
      <c r="QBK218" s="15"/>
      <c r="QBL218" s="15"/>
      <c r="QBM218" s="15"/>
      <c r="QBN218" s="15"/>
      <c r="QBO218" s="15"/>
      <c r="QBP218" s="15"/>
      <c r="QBQ218" s="15"/>
      <c r="QBR218" s="15"/>
      <c r="QBS218" s="15"/>
      <c r="QBT218" s="15"/>
      <c r="QBU218" s="15"/>
      <c r="QBV218" s="15"/>
      <c r="QBW218" s="15"/>
      <c r="QBX218" s="15"/>
      <c r="QBY218" s="15"/>
      <c r="QBZ218" s="15"/>
      <c r="QCA218" s="15"/>
      <c r="QCB218" s="15"/>
      <c r="QCC218" s="15"/>
      <c r="QCD218" s="15"/>
      <c r="QCE218" s="15"/>
      <c r="QCF218" s="15"/>
      <c r="QCG218" s="15"/>
      <c r="QCH218" s="15"/>
      <c r="QCI218" s="15"/>
      <c r="QCJ218" s="15"/>
      <c r="QCK218" s="15"/>
      <c r="QCL218" s="15"/>
      <c r="QCM218" s="15"/>
      <c r="QCN218" s="15"/>
      <c r="QCO218" s="15"/>
      <c r="QCP218" s="15"/>
      <c r="QCQ218" s="15"/>
      <c r="QCR218" s="15"/>
      <c r="QCS218" s="15"/>
      <c r="QCT218" s="15"/>
      <c r="QCU218" s="15"/>
      <c r="QCV218" s="15"/>
      <c r="QCW218" s="15"/>
      <c r="QCX218" s="15"/>
      <c r="QCY218" s="15"/>
      <c r="QCZ218" s="15"/>
      <c r="QDA218" s="15"/>
      <c r="QDB218" s="15"/>
      <c r="QDC218" s="15"/>
      <c r="QDD218" s="15"/>
      <c r="QDE218" s="15"/>
      <c r="QDF218" s="15"/>
      <c r="QDG218" s="15"/>
      <c r="QDH218" s="15"/>
      <c r="QDI218" s="15"/>
      <c r="QDJ218" s="15"/>
      <c r="QDK218" s="15"/>
      <c r="QDL218" s="15"/>
      <c r="QDM218" s="15"/>
      <c r="QDN218" s="15"/>
      <c r="QDO218" s="15"/>
      <c r="QDP218" s="15"/>
      <c r="QDQ218" s="15"/>
      <c r="QDR218" s="15"/>
      <c r="QDS218" s="15"/>
      <c r="QDT218" s="15"/>
      <c r="QDU218" s="15"/>
      <c r="QDV218" s="15"/>
      <c r="QDW218" s="15"/>
      <c r="QDX218" s="15"/>
      <c r="QDY218" s="15"/>
      <c r="QDZ218" s="15"/>
      <c r="QEA218" s="15"/>
      <c r="QEB218" s="15"/>
      <c r="QEC218" s="15"/>
      <c r="QED218" s="15"/>
      <c r="QEE218" s="15"/>
      <c r="QEF218" s="15"/>
      <c r="QEG218" s="15"/>
      <c r="QEH218" s="15"/>
      <c r="QEI218" s="15"/>
      <c r="QEJ218" s="15"/>
      <c r="QEK218" s="15"/>
      <c r="QEL218" s="15"/>
      <c r="QEM218" s="15"/>
      <c r="QEN218" s="15"/>
      <c r="QEO218" s="15"/>
      <c r="QEP218" s="15"/>
      <c r="QEQ218" s="15"/>
      <c r="QER218" s="15"/>
      <c r="QES218" s="15"/>
      <c r="QET218" s="15"/>
      <c r="QEU218" s="15"/>
      <c r="QEV218" s="15"/>
      <c r="QEW218" s="15"/>
      <c r="QEX218" s="15"/>
      <c r="QEY218" s="15"/>
      <c r="QEZ218" s="15"/>
      <c r="QFA218" s="15"/>
      <c r="QFB218" s="15"/>
      <c r="QFC218" s="15"/>
      <c r="QFD218" s="15"/>
      <c r="QFE218" s="15"/>
      <c r="QFF218" s="15"/>
      <c r="QFG218" s="15"/>
      <c r="QFH218" s="15"/>
      <c r="QFI218" s="15"/>
      <c r="QFJ218" s="15"/>
      <c r="QFK218" s="15"/>
      <c r="QFL218" s="15"/>
      <c r="QFM218" s="15"/>
      <c r="QFN218" s="15"/>
      <c r="QFO218" s="15"/>
      <c r="QFP218" s="15"/>
      <c r="QFQ218" s="15"/>
      <c r="QFR218" s="15"/>
      <c r="QFS218" s="15"/>
      <c r="QFT218" s="15"/>
      <c r="QFU218" s="15"/>
      <c r="QFV218" s="15"/>
      <c r="QFW218" s="15"/>
      <c r="QFX218" s="15"/>
      <c r="QFY218" s="15"/>
      <c r="QFZ218" s="15"/>
      <c r="QGA218" s="15"/>
      <c r="QGB218" s="15"/>
      <c r="QGC218" s="15"/>
      <c r="QGD218" s="15"/>
      <c r="QGE218" s="15"/>
      <c r="QGF218" s="15"/>
      <c r="QGG218" s="15"/>
      <c r="QGH218" s="15"/>
      <c r="QGI218" s="15"/>
      <c r="QGJ218" s="15"/>
      <c r="QGK218" s="15"/>
      <c r="QGL218" s="15"/>
      <c r="QGM218" s="15"/>
      <c r="QGN218" s="15"/>
      <c r="QGO218" s="15"/>
      <c r="QGP218" s="15"/>
      <c r="QGQ218" s="15"/>
      <c r="QGR218" s="15"/>
      <c r="QGS218" s="15"/>
      <c r="QGT218" s="15"/>
      <c r="QGU218" s="15"/>
      <c r="QGV218" s="15"/>
      <c r="QGW218" s="15"/>
      <c r="QGX218" s="15"/>
      <c r="QGY218" s="15"/>
      <c r="QGZ218" s="15"/>
      <c r="QHA218" s="15"/>
      <c r="QHB218" s="15"/>
      <c r="QHC218" s="15"/>
      <c r="QHD218" s="15"/>
      <c r="QHE218" s="15"/>
      <c r="QHF218" s="15"/>
      <c r="QHG218" s="15"/>
      <c r="QHH218" s="15"/>
      <c r="QHI218" s="15"/>
      <c r="QHJ218" s="15"/>
      <c r="QHK218" s="15"/>
      <c r="QHL218" s="15"/>
      <c r="QHM218" s="15"/>
      <c r="QHN218" s="15"/>
      <c r="QHO218" s="15"/>
      <c r="QHP218" s="15"/>
      <c r="QHQ218" s="15"/>
      <c r="QHR218" s="15"/>
      <c r="QHS218" s="15"/>
      <c r="QHT218" s="15"/>
      <c r="QHU218" s="15"/>
      <c r="QHV218" s="15"/>
      <c r="QHW218" s="15"/>
      <c r="QHX218" s="15"/>
      <c r="QHY218" s="15"/>
      <c r="QHZ218" s="15"/>
      <c r="QIA218" s="15"/>
      <c r="QIB218" s="15"/>
      <c r="QIC218" s="15"/>
      <c r="QID218" s="15"/>
      <c r="QIE218" s="15"/>
      <c r="QIF218" s="15"/>
      <c r="QIG218" s="15"/>
      <c r="QIH218" s="15"/>
      <c r="QII218" s="15"/>
      <c r="QIJ218" s="15"/>
      <c r="QIK218" s="15"/>
      <c r="QIL218" s="15"/>
      <c r="QIM218" s="15"/>
      <c r="QIN218" s="15"/>
      <c r="QIO218" s="15"/>
      <c r="QIP218" s="15"/>
      <c r="QIQ218" s="15"/>
      <c r="QIR218" s="15"/>
      <c r="QIS218" s="15"/>
      <c r="QIT218" s="15"/>
      <c r="QIU218" s="15"/>
      <c r="QIV218" s="15"/>
      <c r="QIW218" s="15"/>
      <c r="QIX218" s="15"/>
      <c r="QIY218" s="15"/>
      <c r="QIZ218" s="15"/>
      <c r="QJA218" s="15"/>
      <c r="QJB218" s="15"/>
      <c r="QJC218" s="15"/>
      <c r="QJD218" s="15"/>
      <c r="QJE218" s="15"/>
      <c r="QJF218" s="15"/>
      <c r="QJG218" s="15"/>
      <c r="QJH218" s="15"/>
      <c r="QJI218" s="15"/>
      <c r="QJJ218" s="15"/>
      <c r="QJK218" s="15"/>
      <c r="QJL218" s="15"/>
      <c r="QJM218" s="15"/>
      <c r="QJN218" s="15"/>
      <c r="QJO218" s="15"/>
      <c r="QJP218" s="15"/>
      <c r="QJQ218" s="15"/>
      <c r="QJR218" s="15"/>
      <c r="QJS218" s="15"/>
      <c r="QJT218" s="15"/>
      <c r="QJU218" s="15"/>
      <c r="QJV218" s="15"/>
      <c r="QJW218" s="15"/>
      <c r="QJX218" s="15"/>
      <c r="QJY218" s="15"/>
      <c r="QJZ218" s="15"/>
      <c r="QKA218" s="15"/>
      <c r="QKB218" s="15"/>
      <c r="QKC218" s="15"/>
      <c r="QKD218" s="15"/>
      <c r="QKE218" s="15"/>
      <c r="QKF218" s="15"/>
      <c r="QKG218" s="15"/>
      <c r="QKH218" s="15"/>
      <c r="QKI218" s="15"/>
      <c r="QKJ218" s="15"/>
      <c r="QKK218" s="15"/>
      <c r="QKL218" s="15"/>
      <c r="QKM218" s="15"/>
      <c r="QKN218" s="15"/>
      <c r="QKO218" s="15"/>
      <c r="QKP218" s="15"/>
      <c r="QKQ218" s="15"/>
      <c r="QKR218" s="15"/>
      <c r="QKS218" s="15"/>
      <c r="QKT218" s="15"/>
      <c r="QKU218" s="15"/>
      <c r="QKV218" s="15"/>
      <c r="QKW218" s="15"/>
      <c r="QKX218" s="15"/>
      <c r="QKY218" s="15"/>
      <c r="QKZ218" s="15"/>
      <c r="QLA218" s="15"/>
      <c r="QLB218" s="15"/>
      <c r="QLC218" s="15"/>
      <c r="QLD218" s="15"/>
      <c r="QLE218" s="15"/>
      <c r="QLF218" s="15"/>
      <c r="QLG218" s="15"/>
      <c r="QLH218" s="15"/>
      <c r="QLI218" s="15"/>
      <c r="QLJ218" s="15"/>
      <c r="QLK218" s="15"/>
      <c r="QLL218" s="15"/>
      <c r="QLM218" s="15"/>
      <c r="QLN218" s="15"/>
      <c r="QLO218" s="15"/>
      <c r="QLP218" s="15"/>
      <c r="QLQ218" s="15"/>
      <c r="QLR218" s="15"/>
      <c r="QLS218" s="15"/>
      <c r="QLT218" s="15"/>
      <c r="QLU218" s="15"/>
      <c r="QLV218" s="15"/>
      <c r="QLW218" s="15"/>
      <c r="QLX218" s="15"/>
      <c r="QLY218" s="15"/>
      <c r="QLZ218" s="15"/>
      <c r="QMA218" s="15"/>
      <c r="QMB218" s="15"/>
      <c r="QMC218" s="15"/>
      <c r="QMD218" s="15"/>
      <c r="QME218" s="15"/>
      <c r="QMF218" s="15"/>
      <c r="QMG218" s="15"/>
      <c r="QMH218" s="15"/>
      <c r="QMI218" s="15"/>
      <c r="QMJ218" s="15"/>
      <c r="QMK218" s="15"/>
      <c r="QML218" s="15"/>
      <c r="QMM218" s="15"/>
      <c r="QMN218" s="15"/>
      <c r="QMO218" s="15"/>
      <c r="QMP218" s="15"/>
      <c r="QMQ218" s="15"/>
      <c r="QMR218" s="15"/>
      <c r="QMS218" s="15"/>
      <c r="QMT218" s="15"/>
      <c r="QMU218" s="15"/>
      <c r="QMV218" s="15"/>
      <c r="QMW218" s="15"/>
      <c r="QMX218" s="15"/>
      <c r="QMY218" s="15"/>
      <c r="QMZ218" s="15"/>
      <c r="QNA218" s="15"/>
      <c r="QNB218" s="15"/>
      <c r="QNC218" s="15"/>
      <c r="QND218" s="15"/>
      <c r="QNE218" s="15"/>
      <c r="QNF218" s="15"/>
      <c r="QNG218" s="15"/>
      <c r="QNH218" s="15"/>
      <c r="QNI218" s="15"/>
      <c r="QNJ218" s="15"/>
      <c r="QNK218" s="15"/>
      <c r="QNL218" s="15"/>
      <c r="QNM218" s="15"/>
      <c r="QNN218" s="15"/>
      <c r="QNO218" s="15"/>
      <c r="QNP218" s="15"/>
      <c r="QNQ218" s="15"/>
      <c r="QNR218" s="15"/>
      <c r="QNS218" s="15"/>
      <c r="QNT218" s="15"/>
      <c r="QNU218" s="15"/>
      <c r="QNV218" s="15"/>
      <c r="QNW218" s="15"/>
      <c r="QNX218" s="15"/>
      <c r="QNY218" s="15"/>
      <c r="QNZ218" s="15"/>
      <c r="QOA218" s="15"/>
      <c r="QOB218" s="15"/>
      <c r="QOC218" s="15"/>
      <c r="QOD218" s="15"/>
      <c r="QOE218" s="15"/>
      <c r="QOF218" s="15"/>
      <c r="QOG218" s="15"/>
      <c r="QOH218" s="15"/>
      <c r="QOI218" s="15"/>
      <c r="QOJ218" s="15"/>
      <c r="QOK218" s="15"/>
      <c r="QOL218" s="15"/>
      <c r="QOM218" s="15"/>
      <c r="QON218" s="15"/>
      <c r="QOO218" s="15"/>
      <c r="QOP218" s="15"/>
      <c r="QOQ218" s="15"/>
      <c r="QOR218" s="15"/>
      <c r="QOS218" s="15"/>
      <c r="QOT218" s="15"/>
      <c r="QOU218" s="15"/>
      <c r="QOV218" s="15"/>
      <c r="QOW218" s="15"/>
      <c r="QOX218" s="15"/>
      <c r="QOY218" s="15"/>
      <c r="QOZ218" s="15"/>
      <c r="QPA218" s="15"/>
      <c r="QPB218" s="15"/>
      <c r="QPC218" s="15"/>
      <c r="QPD218" s="15"/>
      <c r="QPE218" s="15"/>
      <c r="QPF218" s="15"/>
      <c r="QPG218" s="15"/>
      <c r="QPH218" s="15"/>
      <c r="QPI218" s="15"/>
      <c r="QPJ218" s="15"/>
      <c r="QPK218" s="15"/>
      <c r="QPL218" s="15"/>
      <c r="QPM218" s="15"/>
      <c r="QPN218" s="15"/>
      <c r="QPO218" s="15"/>
      <c r="QPP218" s="15"/>
      <c r="QPQ218" s="15"/>
      <c r="QPR218" s="15"/>
      <c r="QPS218" s="15"/>
      <c r="QPT218" s="15"/>
      <c r="QPU218" s="15"/>
      <c r="QPV218" s="15"/>
      <c r="QPW218" s="15"/>
      <c r="QPX218" s="15"/>
      <c r="QPY218" s="15"/>
      <c r="QPZ218" s="15"/>
      <c r="QQA218" s="15"/>
      <c r="QQB218" s="15"/>
      <c r="QQC218" s="15"/>
      <c r="QQD218" s="15"/>
      <c r="QQE218" s="15"/>
      <c r="QQF218" s="15"/>
      <c r="QQG218" s="15"/>
      <c r="QQH218" s="15"/>
      <c r="QQI218" s="15"/>
      <c r="QQJ218" s="15"/>
      <c r="QQK218" s="15"/>
      <c r="QQL218" s="15"/>
      <c r="QQM218" s="15"/>
      <c r="QQN218" s="15"/>
      <c r="QQO218" s="15"/>
      <c r="QQP218" s="15"/>
      <c r="QQQ218" s="15"/>
      <c r="QQR218" s="15"/>
      <c r="QQS218" s="15"/>
      <c r="QQT218" s="15"/>
      <c r="QQU218" s="15"/>
      <c r="QQV218" s="15"/>
      <c r="QQW218" s="15"/>
      <c r="QQX218" s="15"/>
      <c r="QQY218" s="15"/>
      <c r="QQZ218" s="15"/>
      <c r="QRA218" s="15"/>
      <c r="QRB218" s="15"/>
      <c r="QRC218" s="15"/>
      <c r="QRD218" s="15"/>
      <c r="QRE218" s="15"/>
      <c r="QRF218" s="15"/>
      <c r="QRG218" s="15"/>
      <c r="QRH218" s="15"/>
      <c r="QRI218" s="15"/>
      <c r="QRJ218" s="15"/>
      <c r="QRK218" s="15"/>
      <c r="QRL218" s="15"/>
      <c r="QRM218" s="15"/>
      <c r="QRN218" s="15"/>
      <c r="QRO218" s="15"/>
      <c r="QRP218" s="15"/>
      <c r="QRQ218" s="15"/>
      <c r="QRR218" s="15"/>
      <c r="QRS218" s="15"/>
      <c r="QRT218" s="15"/>
      <c r="QRU218" s="15"/>
      <c r="QRV218" s="15"/>
      <c r="QRW218" s="15"/>
      <c r="QRX218" s="15"/>
      <c r="QRY218" s="15"/>
      <c r="QRZ218" s="15"/>
      <c r="QSA218" s="15"/>
      <c r="QSB218" s="15"/>
      <c r="QSC218" s="15"/>
      <c r="QSD218" s="15"/>
      <c r="QSE218" s="15"/>
      <c r="QSF218" s="15"/>
      <c r="QSG218" s="15"/>
      <c r="QSH218" s="15"/>
      <c r="QSI218" s="15"/>
      <c r="QSJ218" s="15"/>
      <c r="QSK218" s="15"/>
      <c r="QSL218" s="15"/>
      <c r="QSM218" s="15"/>
      <c r="QSN218" s="15"/>
      <c r="QSO218" s="15"/>
      <c r="QSP218" s="15"/>
      <c r="QSQ218" s="15"/>
      <c r="QSR218" s="15"/>
      <c r="QSS218" s="15"/>
      <c r="QST218" s="15"/>
      <c r="QSU218" s="15"/>
      <c r="QSV218" s="15"/>
      <c r="QSW218" s="15"/>
      <c r="QSX218" s="15"/>
      <c r="QSY218" s="15"/>
      <c r="QSZ218" s="15"/>
      <c r="QTA218" s="15"/>
      <c r="QTB218" s="15"/>
      <c r="QTC218" s="15"/>
      <c r="QTD218" s="15"/>
      <c r="QTE218" s="15"/>
      <c r="QTF218" s="15"/>
      <c r="QTG218" s="15"/>
      <c r="QTH218" s="15"/>
      <c r="QTI218" s="15"/>
      <c r="QTJ218" s="15"/>
      <c r="QTK218" s="15"/>
      <c r="QTL218" s="15"/>
      <c r="QTM218" s="15"/>
      <c r="QTN218" s="15"/>
      <c r="QTO218" s="15"/>
      <c r="QTP218" s="15"/>
      <c r="QTQ218" s="15"/>
      <c r="QTR218" s="15"/>
      <c r="QTS218" s="15"/>
      <c r="QTT218" s="15"/>
      <c r="QTU218" s="15"/>
      <c r="QTV218" s="15"/>
      <c r="QTW218" s="15"/>
      <c r="QTX218" s="15"/>
      <c r="QTY218" s="15"/>
      <c r="QTZ218" s="15"/>
      <c r="QUA218" s="15"/>
      <c r="QUB218" s="15"/>
      <c r="QUC218" s="15"/>
      <c r="QUD218" s="15"/>
      <c r="QUE218" s="15"/>
      <c r="QUF218" s="15"/>
      <c r="QUG218" s="15"/>
      <c r="QUH218" s="15"/>
      <c r="QUI218" s="15"/>
      <c r="QUJ218" s="15"/>
      <c r="QUK218" s="15"/>
      <c r="QUL218" s="15"/>
      <c r="QUM218" s="15"/>
      <c r="QUN218" s="15"/>
      <c r="QUO218" s="15"/>
      <c r="QUP218" s="15"/>
      <c r="QUQ218" s="15"/>
      <c r="QUR218" s="15"/>
      <c r="QUS218" s="15"/>
      <c r="QUT218" s="15"/>
      <c r="QUU218" s="15"/>
      <c r="QUV218" s="15"/>
      <c r="QUW218" s="15"/>
      <c r="QUX218" s="15"/>
      <c r="QUY218" s="15"/>
      <c r="QUZ218" s="15"/>
      <c r="QVA218" s="15"/>
      <c r="QVB218" s="15"/>
      <c r="QVC218" s="15"/>
      <c r="QVD218" s="15"/>
      <c r="QVE218" s="15"/>
      <c r="QVF218" s="15"/>
      <c r="QVG218" s="15"/>
      <c r="QVH218" s="15"/>
      <c r="QVI218" s="15"/>
      <c r="QVJ218" s="15"/>
      <c r="QVK218" s="15"/>
      <c r="QVL218" s="15"/>
      <c r="QVM218" s="15"/>
      <c r="QVN218" s="15"/>
      <c r="QVO218" s="15"/>
      <c r="QVP218" s="15"/>
      <c r="QVQ218" s="15"/>
      <c r="QVR218" s="15"/>
      <c r="QVS218" s="15"/>
      <c r="QVT218" s="15"/>
      <c r="QVU218" s="15"/>
      <c r="QVV218" s="15"/>
      <c r="QVW218" s="15"/>
      <c r="QVX218" s="15"/>
      <c r="QVY218" s="15"/>
      <c r="QVZ218" s="15"/>
      <c r="QWA218" s="15"/>
      <c r="QWB218" s="15"/>
      <c r="QWC218" s="15"/>
      <c r="QWD218" s="15"/>
      <c r="QWE218" s="15"/>
      <c r="QWF218" s="15"/>
      <c r="QWG218" s="15"/>
      <c r="QWH218" s="15"/>
      <c r="QWI218" s="15"/>
      <c r="QWJ218" s="15"/>
      <c r="QWK218" s="15"/>
      <c r="QWL218" s="15"/>
      <c r="QWM218" s="15"/>
      <c r="QWN218" s="15"/>
      <c r="QWO218" s="15"/>
      <c r="QWP218" s="15"/>
      <c r="QWQ218" s="15"/>
      <c r="QWR218" s="15"/>
      <c r="QWS218" s="15"/>
      <c r="QWT218" s="15"/>
      <c r="QWU218" s="15"/>
      <c r="QWV218" s="15"/>
      <c r="QWW218" s="15"/>
      <c r="QWX218" s="15"/>
      <c r="QWY218" s="15"/>
      <c r="QWZ218" s="15"/>
      <c r="QXA218" s="15"/>
      <c r="QXB218" s="15"/>
      <c r="QXC218" s="15"/>
      <c r="QXD218" s="15"/>
      <c r="QXE218" s="15"/>
      <c r="QXF218" s="15"/>
      <c r="QXG218" s="15"/>
      <c r="QXH218" s="15"/>
      <c r="QXI218" s="15"/>
      <c r="QXJ218" s="15"/>
      <c r="QXK218" s="15"/>
      <c r="QXL218" s="15"/>
      <c r="QXM218" s="15"/>
      <c r="QXN218" s="15"/>
      <c r="QXO218" s="15"/>
      <c r="QXP218" s="15"/>
      <c r="QXQ218" s="15"/>
      <c r="QXR218" s="15"/>
      <c r="QXS218" s="15"/>
      <c r="QXT218" s="15"/>
      <c r="QXU218" s="15"/>
      <c r="QXV218" s="15"/>
      <c r="QXW218" s="15"/>
      <c r="QXX218" s="15"/>
      <c r="QXY218" s="15"/>
      <c r="QXZ218" s="15"/>
      <c r="QYA218" s="15"/>
      <c r="QYB218" s="15"/>
      <c r="QYC218" s="15"/>
      <c r="QYD218" s="15"/>
      <c r="QYE218" s="15"/>
      <c r="QYF218" s="15"/>
      <c r="QYG218" s="15"/>
      <c r="QYH218" s="15"/>
      <c r="QYI218" s="15"/>
      <c r="QYJ218" s="15"/>
      <c r="QYK218" s="15"/>
      <c r="QYL218" s="15"/>
      <c r="QYM218" s="15"/>
      <c r="QYN218" s="15"/>
      <c r="QYO218" s="15"/>
      <c r="QYP218" s="15"/>
      <c r="QYQ218" s="15"/>
      <c r="QYR218" s="15"/>
      <c r="QYS218" s="15"/>
      <c r="QYT218" s="15"/>
      <c r="QYU218" s="15"/>
      <c r="QYV218" s="15"/>
      <c r="QYW218" s="15"/>
      <c r="QYX218" s="15"/>
      <c r="QYY218" s="15"/>
      <c r="QYZ218" s="15"/>
      <c r="QZA218" s="15"/>
      <c r="QZB218" s="15"/>
      <c r="QZC218" s="15"/>
      <c r="QZD218" s="15"/>
      <c r="QZE218" s="15"/>
      <c r="QZF218" s="15"/>
      <c r="QZG218" s="15"/>
      <c r="QZH218" s="15"/>
      <c r="QZI218" s="15"/>
      <c r="QZJ218" s="15"/>
      <c r="QZK218" s="15"/>
      <c r="QZL218" s="15"/>
      <c r="QZM218" s="15"/>
      <c r="QZN218" s="15"/>
      <c r="QZO218" s="15"/>
      <c r="QZP218" s="15"/>
      <c r="QZQ218" s="15"/>
      <c r="QZR218" s="15"/>
      <c r="QZS218" s="15"/>
      <c r="QZT218" s="15"/>
      <c r="QZU218" s="15"/>
      <c r="QZV218" s="15"/>
      <c r="QZW218" s="15"/>
      <c r="QZX218" s="15"/>
      <c r="QZY218" s="15"/>
      <c r="QZZ218" s="15"/>
      <c r="RAA218" s="15"/>
      <c r="RAB218" s="15"/>
      <c r="RAC218" s="15"/>
      <c r="RAD218" s="15"/>
      <c r="RAE218" s="15"/>
      <c r="RAF218" s="15"/>
      <c r="RAG218" s="15"/>
      <c r="RAH218" s="15"/>
      <c r="RAI218" s="15"/>
      <c r="RAJ218" s="15"/>
      <c r="RAK218" s="15"/>
      <c r="RAL218" s="15"/>
      <c r="RAM218" s="15"/>
      <c r="RAN218" s="15"/>
      <c r="RAO218" s="15"/>
      <c r="RAP218" s="15"/>
      <c r="RAQ218" s="15"/>
      <c r="RAR218" s="15"/>
      <c r="RAS218" s="15"/>
      <c r="RAT218" s="15"/>
      <c r="RAU218" s="15"/>
      <c r="RAV218" s="15"/>
      <c r="RAW218" s="15"/>
      <c r="RAX218" s="15"/>
      <c r="RAY218" s="15"/>
      <c r="RAZ218" s="15"/>
      <c r="RBA218" s="15"/>
      <c r="RBB218" s="15"/>
      <c r="RBC218" s="15"/>
      <c r="RBD218" s="15"/>
      <c r="RBE218" s="15"/>
      <c r="RBF218" s="15"/>
      <c r="RBG218" s="15"/>
      <c r="RBH218" s="15"/>
      <c r="RBI218" s="15"/>
      <c r="RBJ218" s="15"/>
      <c r="RBK218" s="15"/>
      <c r="RBL218" s="15"/>
      <c r="RBM218" s="15"/>
      <c r="RBN218" s="15"/>
      <c r="RBO218" s="15"/>
      <c r="RBP218" s="15"/>
      <c r="RBQ218" s="15"/>
      <c r="RBR218" s="15"/>
      <c r="RBS218" s="15"/>
      <c r="RBT218" s="15"/>
      <c r="RBU218" s="15"/>
      <c r="RBV218" s="15"/>
      <c r="RBW218" s="15"/>
      <c r="RBX218" s="15"/>
      <c r="RBY218" s="15"/>
      <c r="RBZ218" s="15"/>
      <c r="RCA218" s="15"/>
      <c r="RCB218" s="15"/>
      <c r="RCC218" s="15"/>
      <c r="RCD218" s="15"/>
      <c r="RCE218" s="15"/>
      <c r="RCF218" s="15"/>
      <c r="RCG218" s="15"/>
      <c r="RCH218" s="15"/>
      <c r="RCI218" s="15"/>
      <c r="RCJ218" s="15"/>
      <c r="RCK218" s="15"/>
      <c r="RCL218" s="15"/>
      <c r="RCM218" s="15"/>
      <c r="RCN218" s="15"/>
      <c r="RCO218" s="15"/>
      <c r="RCP218" s="15"/>
      <c r="RCQ218" s="15"/>
      <c r="RCR218" s="15"/>
      <c r="RCS218" s="15"/>
      <c r="RCT218" s="15"/>
      <c r="RCU218" s="15"/>
      <c r="RCV218" s="15"/>
      <c r="RCW218" s="15"/>
      <c r="RCX218" s="15"/>
      <c r="RCY218" s="15"/>
      <c r="RCZ218" s="15"/>
      <c r="RDA218" s="15"/>
      <c r="RDB218" s="15"/>
      <c r="RDC218" s="15"/>
      <c r="RDD218" s="15"/>
      <c r="RDE218" s="15"/>
      <c r="RDF218" s="15"/>
      <c r="RDG218" s="15"/>
      <c r="RDH218" s="15"/>
      <c r="RDI218" s="15"/>
      <c r="RDJ218" s="15"/>
      <c r="RDK218" s="15"/>
      <c r="RDL218" s="15"/>
      <c r="RDM218" s="15"/>
      <c r="RDN218" s="15"/>
      <c r="RDO218" s="15"/>
      <c r="RDP218" s="15"/>
      <c r="RDQ218" s="15"/>
      <c r="RDR218" s="15"/>
      <c r="RDS218" s="15"/>
      <c r="RDT218" s="15"/>
      <c r="RDU218" s="15"/>
      <c r="RDV218" s="15"/>
      <c r="RDW218" s="15"/>
      <c r="RDX218" s="15"/>
      <c r="RDY218" s="15"/>
      <c r="RDZ218" s="15"/>
      <c r="REA218" s="15"/>
      <c r="REB218" s="15"/>
      <c r="REC218" s="15"/>
      <c r="RED218" s="15"/>
      <c r="REE218" s="15"/>
      <c r="REF218" s="15"/>
      <c r="REG218" s="15"/>
      <c r="REH218" s="15"/>
      <c r="REI218" s="15"/>
      <c r="REJ218" s="15"/>
      <c r="REK218" s="15"/>
      <c r="REL218" s="15"/>
      <c r="REM218" s="15"/>
      <c r="REN218" s="15"/>
      <c r="REO218" s="15"/>
      <c r="REP218" s="15"/>
      <c r="REQ218" s="15"/>
      <c r="RER218" s="15"/>
      <c r="RES218" s="15"/>
      <c r="RET218" s="15"/>
      <c r="REU218" s="15"/>
      <c r="REV218" s="15"/>
      <c r="REW218" s="15"/>
      <c r="REX218" s="15"/>
      <c r="REY218" s="15"/>
      <c r="REZ218" s="15"/>
      <c r="RFA218" s="15"/>
      <c r="RFB218" s="15"/>
      <c r="RFC218" s="15"/>
      <c r="RFD218" s="15"/>
      <c r="RFE218" s="15"/>
      <c r="RFF218" s="15"/>
      <c r="RFG218" s="15"/>
      <c r="RFH218" s="15"/>
      <c r="RFI218" s="15"/>
      <c r="RFJ218" s="15"/>
      <c r="RFK218" s="15"/>
      <c r="RFL218" s="15"/>
      <c r="RFM218" s="15"/>
      <c r="RFN218" s="15"/>
      <c r="RFO218" s="15"/>
      <c r="RFP218" s="15"/>
      <c r="RFQ218" s="15"/>
      <c r="RFR218" s="15"/>
      <c r="RFS218" s="15"/>
      <c r="RFT218" s="15"/>
      <c r="RFU218" s="15"/>
      <c r="RFV218" s="15"/>
      <c r="RFW218" s="15"/>
      <c r="RFX218" s="15"/>
      <c r="RFY218" s="15"/>
      <c r="RFZ218" s="15"/>
      <c r="RGA218" s="15"/>
      <c r="RGB218" s="15"/>
      <c r="RGC218" s="15"/>
      <c r="RGD218" s="15"/>
      <c r="RGE218" s="15"/>
      <c r="RGF218" s="15"/>
      <c r="RGG218" s="15"/>
      <c r="RGH218" s="15"/>
      <c r="RGI218" s="15"/>
      <c r="RGJ218" s="15"/>
      <c r="RGK218" s="15"/>
      <c r="RGL218" s="15"/>
      <c r="RGM218" s="15"/>
      <c r="RGN218" s="15"/>
      <c r="RGO218" s="15"/>
      <c r="RGP218" s="15"/>
      <c r="RGQ218" s="15"/>
      <c r="RGR218" s="15"/>
      <c r="RGS218" s="15"/>
      <c r="RGT218" s="15"/>
      <c r="RGU218" s="15"/>
      <c r="RGV218" s="15"/>
      <c r="RGW218" s="15"/>
      <c r="RGX218" s="15"/>
      <c r="RGY218" s="15"/>
      <c r="RGZ218" s="15"/>
      <c r="RHA218" s="15"/>
      <c r="RHB218" s="15"/>
      <c r="RHC218" s="15"/>
      <c r="RHD218" s="15"/>
      <c r="RHE218" s="15"/>
      <c r="RHF218" s="15"/>
      <c r="RHG218" s="15"/>
      <c r="RHH218" s="15"/>
      <c r="RHI218" s="15"/>
      <c r="RHJ218" s="15"/>
      <c r="RHK218" s="15"/>
      <c r="RHL218" s="15"/>
      <c r="RHM218" s="15"/>
      <c r="RHN218" s="15"/>
      <c r="RHO218" s="15"/>
      <c r="RHP218" s="15"/>
      <c r="RHQ218" s="15"/>
      <c r="RHR218" s="15"/>
      <c r="RHS218" s="15"/>
      <c r="RHT218" s="15"/>
      <c r="RHU218" s="15"/>
      <c r="RHV218" s="15"/>
      <c r="RHW218" s="15"/>
      <c r="RHX218" s="15"/>
      <c r="RHY218" s="15"/>
      <c r="RHZ218" s="15"/>
      <c r="RIA218" s="15"/>
      <c r="RIB218" s="15"/>
      <c r="RIC218" s="15"/>
      <c r="RID218" s="15"/>
      <c r="RIE218" s="15"/>
      <c r="RIF218" s="15"/>
      <c r="RIG218" s="15"/>
      <c r="RIH218" s="15"/>
      <c r="RII218" s="15"/>
      <c r="RIJ218" s="15"/>
      <c r="RIK218" s="15"/>
      <c r="RIL218" s="15"/>
      <c r="RIM218" s="15"/>
      <c r="RIN218" s="15"/>
      <c r="RIO218" s="15"/>
      <c r="RIP218" s="15"/>
      <c r="RIQ218" s="15"/>
      <c r="RIR218" s="15"/>
      <c r="RIS218" s="15"/>
      <c r="RIT218" s="15"/>
      <c r="RIU218" s="15"/>
      <c r="RIV218" s="15"/>
      <c r="RIW218" s="15"/>
      <c r="RIX218" s="15"/>
      <c r="RIY218" s="15"/>
      <c r="RIZ218" s="15"/>
      <c r="RJA218" s="15"/>
      <c r="RJB218" s="15"/>
      <c r="RJC218" s="15"/>
      <c r="RJD218" s="15"/>
      <c r="RJE218" s="15"/>
      <c r="RJF218" s="15"/>
      <c r="RJG218" s="15"/>
      <c r="RJH218" s="15"/>
      <c r="RJI218" s="15"/>
      <c r="RJJ218" s="15"/>
      <c r="RJK218" s="15"/>
      <c r="RJL218" s="15"/>
      <c r="RJM218" s="15"/>
      <c r="RJN218" s="15"/>
      <c r="RJO218" s="15"/>
      <c r="RJP218" s="15"/>
      <c r="RJQ218" s="15"/>
      <c r="RJR218" s="15"/>
      <c r="RJS218" s="15"/>
      <c r="RJT218" s="15"/>
      <c r="RJU218" s="15"/>
      <c r="RJV218" s="15"/>
      <c r="RJW218" s="15"/>
      <c r="RJX218" s="15"/>
      <c r="RJY218" s="15"/>
      <c r="RJZ218" s="15"/>
      <c r="RKA218" s="15"/>
      <c r="RKB218" s="15"/>
      <c r="RKC218" s="15"/>
      <c r="RKD218" s="15"/>
      <c r="RKE218" s="15"/>
      <c r="RKF218" s="15"/>
      <c r="RKG218" s="15"/>
      <c r="RKH218" s="15"/>
      <c r="RKI218" s="15"/>
      <c r="RKJ218" s="15"/>
      <c r="RKK218" s="15"/>
      <c r="RKL218" s="15"/>
      <c r="RKM218" s="15"/>
      <c r="RKN218" s="15"/>
      <c r="RKO218" s="15"/>
      <c r="RKP218" s="15"/>
      <c r="RKQ218" s="15"/>
      <c r="RKR218" s="15"/>
      <c r="RKS218" s="15"/>
      <c r="RKT218" s="15"/>
      <c r="RKU218" s="15"/>
      <c r="RKV218" s="15"/>
      <c r="RKW218" s="15"/>
      <c r="RKX218" s="15"/>
      <c r="RKY218" s="15"/>
      <c r="RKZ218" s="15"/>
      <c r="RLA218" s="15"/>
      <c r="RLB218" s="15"/>
      <c r="RLC218" s="15"/>
      <c r="RLD218" s="15"/>
      <c r="RLE218" s="15"/>
      <c r="RLF218" s="15"/>
      <c r="RLG218" s="15"/>
      <c r="RLH218" s="15"/>
      <c r="RLI218" s="15"/>
      <c r="RLJ218" s="15"/>
      <c r="RLK218" s="15"/>
      <c r="RLL218" s="15"/>
      <c r="RLM218" s="15"/>
      <c r="RLN218" s="15"/>
      <c r="RLO218" s="15"/>
      <c r="RLP218" s="15"/>
      <c r="RLQ218" s="15"/>
      <c r="RLR218" s="15"/>
      <c r="RLS218" s="15"/>
      <c r="RLT218" s="15"/>
      <c r="RLU218" s="15"/>
      <c r="RLV218" s="15"/>
      <c r="RLW218" s="15"/>
      <c r="RLX218" s="15"/>
      <c r="RLY218" s="15"/>
      <c r="RLZ218" s="15"/>
      <c r="RMA218" s="15"/>
      <c r="RMB218" s="15"/>
      <c r="RMC218" s="15"/>
      <c r="RMD218" s="15"/>
      <c r="RME218" s="15"/>
      <c r="RMF218" s="15"/>
      <c r="RMG218" s="15"/>
      <c r="RMH218" s="15"/>
      <c r="RMI218" s="15"/>
      <c r="RMJ218" s="15"/>
      <c r="RMK218" s="15"/>
      <c r="RML218" s="15"/>
      <c r="RMM218" s="15"/>
      <c r="RMN218" s="15"/>
      <c r="RMO218" s="15"/>
      <c r="RMP218" s="15"/>
      <c r="RMQ218" s="15"/>
      <c r="RMR218" s="15"/>
      <c r="RMS218" s="15"/>
      <c r="RMT218" s="15"/>
      <c r="RMU218" s="15"/>
      <c r="RMV218" s="15"/>
      <c r="RMW218" s="15"/>
      <c r="RMX218" s="15"/>
      <c r="RMY218" s="15"/>
      <c r="RMZ218" s="15"/>
      <c r="RNA218" s="15"/>
      <c r="RNB218" s="15"/>
      <c r="RNC218" s="15"/>
      <c r="RND218" s="15"/>
      <c r="RNE218" s="15"/>
      <c r="RNF218" s="15"/>
      <c r="RNG218" s="15"/>
      <c r="RNH218" s="15"/>
      <c r="RNI218" s="15"/>
      <c r="RNJ218" s="15"/>
      <c r="RNK218" s="15"/>
      <c r="RNL218" s="15"/>
      <c r="RNM218" s="15"/>
      <c r="RNN218" s="15"/>
      <c r="RNO218" s="15"/>
      <c r="RNP218" s="15"/>
      <c r="RNQ218" s="15"/>
      <c r="RNR218" s="15"/>
      <c r="RNS218" s="15"/>
      <c r="RNT218" s="15"/>
      <c r="RNU218" s="15"/>
      <c r="RNV218" s="15"/>
      <c r="RNW218" s="15"/>
      <c r="RNX218" s="15"/>
      <c r="RNY218" s="15"/>
      <c r="RNZ218" s="15"/>
      <c r="ROA218" s="15"/>
      <c r="ROB218" s="15"/>
      <c r="ROC218" s="15"/>
      <c r="ROD218" s="15"/>
      <c r="ROE218" s="15"/>
      <c r="ROF218" s="15"/>
      <c r="ROG218" s="15"/>
      <c r="ROH218" s="15"/>
      <c r="ROI218" s="15"/>
      <c r="ROJ218" s="15"/>
      <c r="ROK218" s="15"/>
      <c r="ROL218" s="15"/>
      <c r="ROM218" s="15"/>
      <c r="RON218" s="15"/>
      <c r="ROO218" s="15"/>
      <c r="ROP218" s="15"/>
      <c r="ROQ218" s="15"/>
      <c r="ROR218" s="15"/>
      <c r="ROS218" s="15"/>
      <c r="ROT218" s="15"/>
      <c r="ROU218" s="15"/>
      <c r="ROV218" s="15"/>
      <c r="ROW218" s="15"/>
      <c r="ROX218" s="15"/>
      <c r="ROY218" s="15"/>
      <c r="ROZ218" s="15"/>
      <c r="RPA218" s="15"/>
      <c r="RPB218" s="15"/>
      <c r="RPC218" s="15"/>
      <c r="RPD218" s="15"/>
      <c r="RPE218" s="15"/>
      <c r="RPF218" s="15"/>
      <c r="RPG218" s="15"/>
      <c r="RPH218" s="15"/>
      <c r="RPI218" s="15"/>
      <c r="RPJ218" s="15"/>
      <c r="RPK218" s="15"/>
      <c r="RPL218" s="15"/>
      <c r="RPM218" s="15"/>
      <c r="RPN218" s="15"/>
      <c r="RPO218" s="15"/>
      <c r="RPP218" s="15"/>
      <c r="RPQ218" s="15"/>
      <c r="RPR218" s="15"/>
      <c r="RPS218" s="15"/>
      <c r="RPT218" s="15"/>
      <c r="RPU218" s="15"/>
      <c r="RPV218" s="15"/>
      <c r="RPW218" s="15"/>
      <c r="RPX218" s="15"/>
      <c r="RPY218" s="15"/>
      <c r="RPZ218" s="15"/>
      <c r="RQA218" s="15"/>
      <c r="RQB218" s="15"/>
      <c r="RQC218" s="15"/>
      <c r="RQD218" s="15"/>
      <c r="RQE218" s="15"/>
      <c r="RQF218" s="15"/>
      <c r="RQG218" s="15"/>
      <c r="RQH218" s="15"/>
      <c r="RQI218" s="15"/>
      <c r="RQJ218" s="15"/>
      <c r="RQK218" s="15"/>
      <c r="RQL218" s="15"/>
      <c r="RQM218" s="15"/>
      <c r="RQN218" s="15"/>
      <c r="RQO218" s="15"/>
      <c r="RQP218" s="15"/>
      <c r="RQQ218" s="15"/>
      <c r="RQR218" s="15"/>
      <c r="RQS218" s="15"/>
      <c r="RQT218" s="15"/>
      <c r="RQU218" s="15"/>
      <c r="RQV218" s="15"/>
      <c r="RQW218" s="15"/>
      <c r="RQX218" s="15"/>
      <c r="RQY218" s="15"/>
      <c r="RQZ218" s="15"/>
      <c r="RRA218" s="15"/>
      <c r="RRB218" s="15"/>
      <c r="RRC218" s="15"/>
      <c r="RRD218" s="15"/>
      <c r="RRE218" s="15"/>
      <c r="RRF218" s="15"/>
      <c r="RRG218" s="15"/>
      <c r="RRH218" s="15"/>
      <c r="RRI218" s="15"/>
      <c r="RRJ218" s="15"/>
      <c r="RRK218" s="15"/>
      <c r="RRL218" s="15"/>
      <c r="RRM218" s="15"/>
      <c r="RRN218" s="15"/>
      <c r="RRO218" s="15"/>
      <c r="RRP218" s="15"/>
      <c r="RRQ218" s="15"/>
      <c r="RRR218" s="15"/>
      <c r="RRS218" s="15"/>
      <c r="RRT218" s="15"/>
      <c r="RRU218" s="15"/>
      <c r="RRV218" s="15"/>
      <c r="RRW218" s="15"/>
      <c r="RRX218" s="15"/>
      <c r="RRY218" s="15"/>
      <c r="RRZ218" s="15"/>
      <c r="RSA218" s="15"/>
      <c r="RSB218" s="15"/>
      <c r="RSC218" s="15"/>
      <c r="RSD218" s="15"/>
      <c r="RSE218" s="15"/>
      <c r="RSF218" s="15"/>
      <c r="RSG218" s="15"/>
      <c r="RSH218" s="15"/>
      <c r="RSI218" s="15"/>
      <c r="RSJ218" s="15"/>
      <c r="RSK218" s="15"/>
      <c r="RSL218" s="15"/>
      <c r="RSM218" s="15"/>
      <c r="RSN218" s="15"/>
      <c r="RSO218" s="15"/>
      <c r="RSP218" s="15"/>
      <c r="RSQ218" s="15"/>
      <c r="RSR218" s="15"/>
      <c r="RSS218" s="15"/>
      <c r="RST218" s="15"/>
      <c r="RSU218" s="15"/>
      <c r="RSV218" s="15"/>
      <c r="RSW218" s="15"/>
      <c r="RSX218" s="15"/>
      <c r="RSY218" s="15"/>
      <c r="RSZ218" s="15"/>
      <c r="RTA218" s="15"/>
      <c r="RTB218" s="15"/>
      <c r="RTC218" s="15"/>
      <c r="RTD218" s="15"/>
      <c r="RTE218" s="15"/>
      <c r="RTF218" s="15"/>
      <c r="RTG218" s="15"/>
      <c r="RTH218" s="15"/>
      <c r="RTI218" s="15"/>
      <c r="RTJ218" s="15"/>
      <c r="RTK218" s="15"/>
      <c r="RTL218" s="15"/>
      <c r="RTM218" s="15"/>
      <c r="RTN218" s="15"/>
      <c r="RTO218" s="15"/>
      <c r="RTP218" s="15"/>
      <c r="RTQ218" s="15"/>
      <c r="RTR218" s="15"/>
      <c r="RTS218" s="15"/>
      <c r="RTT218" s="15"/>
      <c r="RTU218" s="15"/>
      <c r="RTV218" s="15"/>
      <c r="RTW218" s="15"/>
      <c r="RTX218" s="15"/>
      <c r="RTY218" s="15"/>
      <c r="RTZ218" s="15"/>
      <c r="RUA218" s="15"/>
      <c r="RUB218" s="15"/>
      <c r="RUC218" s="15"/>
      <c r="RUD218" s="15"/>
      <c r="RUE218" s="15"/>
      <c r="RUF218" s="15"/>
      <c r="RUG218" s="15"/>
      <c r="RUH218" s="15"/>
      <c r="RUI218" s="15"/>
      <c r="RUJ218" s="15"/>
      <c r="RUK218" s="15"/>
      <c r="RUL218" s="15"/>
      <c r="RUM218" s="15"/>
      <c r="RUN218" s="15"/>
      <c r="RUO218" s="15"/>
      <c r="RUP218" s="15"/>
      <c r="RUQ218" s="15"/>
      <c r="RUR218" s="15"/>
      <c r="RUS218" s="15"/>
      <c r="RUT218" s="15"/>
      <c r="RUU218" s="15"/>
      <c r="RUV218" s="15"/>
      <c r="RUW218" s="15"/>
      <c r="RUX218" s="15"/>
      <c r="RUY218" s="15"/>
      <c r="RUZ218" s="15"/>
      <c r="RVA218" s="15"/>
      <c r="RVB218" s="15"/>
      <c r="RVC218" s="15"/>
      <c r="RVD218" s="15"/>
      <c r="RVE218" s="15"/>
      <c r="RVF218" s="15"/>
      <c r="RVG218" s="15"/>
      <c r="RVH218" s="15"/>
      <c r="RVI218" s="15"/>
      <c r="RVJ218" s="15"/>
      <c r="RVK218" s="15"/>
      <c r="RVL218" s="15"/>
      <c r="RVM218" s="15"/>
      <c r="RVN218" s="15"/>
      <c r="RVO218" s="15"/>
      <c r="RVP218" s="15"/>
      <c r="RVQ218" s="15"/>
      <c r="RVR218" s="15"/>
      <c r="RVS218" s="15"/>
      <c r="RVT218" s="15"/>
      <c r="RVU218" s="15"/>
      <c r="RVV218" s="15"/>
      <c r="RVW218" s="15"/>
      <c r="RVX218" s="15"/>
      <c r="RVY218" s="15"/>
      <c r="RVZ218" s="15"/>
      <c r="RWA218" s="15"/>
      <c r="RWB218" s="15"/>
      <c r="RWC218" s="15"/>
      <c r="RWD218" s="15"/>
      <c r="RWE218" s="15"/>
      <c r="RWF218" s="15"/>
      <c r="RWG218" s="15"/>
      <c r="RWH218" s="15"/>
      <c r="RWI218" s="15"/>
      <c r="RWJ218" s="15"/>
      <c r="RWK218" s="15"/>
      <c r="RWL218" s="15"/>
      <c r="RWM218" s="15"/>
      <c r="RWN218" s="15"/>
      <c r="RWO218" s="15"/>
      <c r="RWP218" s="15"/>
      <c r="RWQ218" s="15"/>
      <c r="RWR218" s="15"/>
      <c r="RWS218" s="15"/>
      <c r="RWT218" s="15"/>
      <c r="RWU218" s="15"/>
      <c r="RWV218" s="15"/>
      <c r="RWW218" s="15"/>
      <c r="RWX218" s="15"/>
      <c r="RWY218" s="15"/>
      <c r="RWZ218" s="15"/>
      <c r="RXA218" s="15"/>
      <c r="RXB218" s="15"/>
      <c r="RXC218" s="15"/>
      <c r="RXD218" s="15"/>
      <c r="RXE218" s="15"/>
      <c r="RXF218" s="15"/>
      <c r="RXG218" s="15"/>
      <c r="RXH218" s="15"/>
      <c r="RXI218" s="15"/>
      <c r="RXJ218" s="15"/>
      <c r="RXK218" s="15"/>
      <c r="RXL218" s="15"/>
      <c r="RXM218" s="15"/>
      <c r="RXN218" s="15"/>
      <c r="RXO218" s="15"/>
      <c r="RXP218" s="15"/>
      <c r="RXQ218" s="15"/>
      <c r="RXR218" s="15"/>
      <c r="RXS218" s="15"/>
      <c r="RXT218" s="15"/>
      <c r="RXU218" s="15"/>
      <c r="RXV218" s="15"/>
      <c r="RXW218" s="15"/>
      <c r="RXX218" s="15"/>
      <c r="RXY218" s="15"/>
      <c r="RXZ218" s="15"/>
      <c r="RYA218" s="15"/>
      <c r="RYB218" s="15"/>
      <c r="RYC218" s="15"/>
      <c r="RYD218" s="15"/>
      <c r="RYE218" s="15"/>
      <c r="RYF218" s="15"/>
      <c r="RYG218" s="15"/>
      <c r="RYH218" s="15"/>
      <c r="RYI218" s="15"/>
      <c r="RYJ218" s="15"/>
      <c r="RYK218" s="15"/>
      <c r="RYL218" s="15"/>
      <c r="RYM218" s="15"/>
      <c r="RYN218" s="15"/>
      <c r="RYO218" s="15"/>
      <c r="RYP218" s="15"/>
      <c r="RYQ218" s="15"/>
      <c r="RYR218" s="15"/>
      <c r="RYS218" s="15"/>
      <c r="RYT218" s="15"/>
      <c r="RYU218" s="15"/>
      <c r="RYV218" s="15"/>
      <c r="RYW218" s="15"/>
      <c r="RYX218" s="15"/>
      <c r="RYY218" s="15"/>
      <c r="RYZ218" s="15"/>
      <c r="RZA218" s="15"/>
      <c r="RZB218" s="15"/>
      <c r="RZC218" s="15"/>
      <c r="RZD218" s="15"/>
      <c r="RZE218" s="15"/>
      <c r="RZF218" s="15"/>
      <c r="RZG218" s="15"/>
      <c r="RZH218" s="15"/>
      <c r="RZI218" s="15"/>
      <c r="RZJ218" s="15"/>
      <c r="RZK218" s="15"/>
      <c r="RZL218" s="15"/>
      <c r="RZM218" s="15"/>
      <c r="RZN218" s="15"/>
      <c r="RZO218" s="15"/>
      <c r="RZP218" s="15"/>
      <c r="RZQ218" s="15"/>
      <c r="RZR218" s="15"/>
      <c r="RZS218" s="15"/>
      <c r="RZT218" s="15"/>
      <c r="RZU218" s="15"/>
      <c r="RZV218" s="15"/>
      <c r="RZW218" s="15"/>
      <c r="RZX218" s="15"/>
      <c r="RZY218" s="15"/>
      <c r="RZZ218" s="15"/>
      <c r="SAA218" s="15"/>
      <c r="SAB218" s="15"/>
      <c r="SAC218" s="15"/>
      <c r="SAD218" s="15"/>
      <c r="SAE218" s="15"/>
      <c r="SAF218" s="15"/>
      <c r="SAG218" s="15"/>
      <c r="SAH218" s="15"/>
      <c r="SAI218" s="15"/>
      <c r="SAJ218" s="15"/>
      <c r="SAK218" s="15"/>
      <c r="SAL218" s="15"/>
      <c r="SAM218" s="15"/>
      <c r="SAN218" s="15"/>
      <c r="SAO218" s="15"/>
      <c r="SAP218" s="15"/>
      <c r="SAQ218" s="15"/>
      <c r="SAR218" s="15"/>
      <c r="SAS218" s="15"/>
      <c r="SAT218" s="15"/>
      <c r="SAU218" s="15"/>
      <c r="SAV218" s="15"/>
      <c r="SAW218" s="15"/>
      <c r="SAX218" s="15"/>
      <c r="SAY218" s="15"/>
      <c r="SAZ218" s="15"/>
      <c r="SBA218" s="15"/>
      <c r="SBB218" s="15"/>
      <c r="SBC218" s="15"/>
      <c r="SBD218" s="15"/>
      <c r="SBE218" s="15"/>
      <c r="SBF218" s="15"/>
      <c r="SBG218" s="15"/>
      <c r="SBH218" s="15"/>
      <c r="SBI218" s="15"/>
      <c r="SBJ218" s="15"/>
      <c r="SBK218" s="15"/>
      <c r="SBL218" s="15"/>
      <c r="SBM218" s="15"/>
      <c r="SBN218" s="15"/>
      <c r="SBO218" s="15"/>
      <c r="SBP218" s="15"/>
      <c r="SBQ218" s="15"/>
      <c r="SBR218" s="15"/>
      <c r="SBS218" s="15"/>
      <c r="SBT218" s="15"/>
      <c r="SBU218" s="15"/>
      <c r="SBV218" s="15"/>
      <c r="SBW218" s="15"/>
      <c r="SBX218" s="15"/>
      <c r="SBY218" s="15"/>
      <c r="SBZ218" s="15"/>
      <c r="SCA218" s="15"/>
      <c r="SCB218" s="15"/>
      <c r="SCC218" s="15"/>
      <c r="SCD218" s="15"/>
      <c r="SCE218" s="15"/>
      <c r="SCF218" s="15"/>
      <c r="SCG218" s="15"/>
      <c r="SCH218" s="15"/>
      <c r="SCI218" s="15"/>
      <c r="SCJ218" s="15"/>
      <c r="SCK218" s="15"/>
      <c r="SCL218" s="15"/>
      <c r="SCM218" s="15"/>
      <c r="SCN218" s="15"/>
      <c r="SCO218" s="15"/>
      <c r="SCP218" s="15"/>
      <c r="SCQ218" s="15"/>
      <c r="SCR218" s="15"/>
      <c r="SCS218" s="15"/>
      <c r="SCT218" s="15"/>
      <c r="SCU218" s="15"/>
      <c r="SCV218" s="15"/>
      <c r="SCW218" s="15"/>
      <c r="SCX218" s="15"/>
      <c r="SCY218" s="15"/>
      <c r="SCZ218" s="15"/>
      <c r="SDA218" s="15"/>
      <c r="SDB218" s="15"/>
      <c r="SDC218" s="15"/>
      <c r="SDD218" s="15"/>
      <c r="SDE218" s="15"/>
      <c r="SDF218" s="15"/>
      <c r="SDG218" s="15"/>
      <c r="SDH218" s="15"/>
      <c r="SDI218" s="15"/>
      <c r="SDJ218" s="15"/>
      <c r="SDK218" s="15"/>
      <c r="SDL218" s="15"/>
      <c r="SDM218" s="15"/>
      <c r="SDN218" s="15"/>
      <c r="SDO218" s="15"/>
      <c r="SDP218" s="15"/>
      <c r="SDQ218" s="15"/>
      <c r="SDR218" s="15"/>
      <c r="SDS218" s="15"/>
      <c r="SDT218" s="15"/>
      <c r="SDU218" s="15"/>
      <c r="SDV218" s="15"/>
      <c r="SDW218" s="15"/>
      <c r="SDX218" s="15"/>
      <c r="SDY218" s="15"/>
      <c r="SDZ218" s="15"/>
      <c r="SEA218" s="15"/>
      <c r="SEB218" s="15"/>
      <c r="SEC218" s="15"/>
      <c r="SED218" s="15"/>
      <c r="SEE218" s="15"/>
      <c r="SEF218" s="15"/>
      <c r="SEG218" s="15"/>
      <c r="SEH218" s="15"/>
      <c r="SEI218" s="15"/>
      <c r="SEJ218" s="15"/>
      <c r="SEK218" s="15"/>
      <c r="SEL218" s="15"/>
      <c r="SEM218" s="15"/>
      <c r="SEN218" s="15"/>
      <c r="SEO218" s="15"/>
      <c r="SEP218" s="15"/>
      <c r="SEQ218" s="15"/>
      <c r="SER218" s="15"/>
      <c r="SES218" s="15"/>
      <c r="SET218" s="15"/>
      <c r="SEU218" s="15"/>
      <c r="SEV218" s="15"/>
      <c r="SEW218" s="15"/>
      <c r="SEX218" s="15"/>
      <c r="SEY218" s="15"/>
      <c r="SEZ218" s="15"/>
      <c r="SFA218" s="15"/>
      <c r="SFB218" s="15"/>
      <c r="SFC218" s="15"/>
      <c r="SFD218" s="15"/>
      <c r="SFE218" s="15"/>
      <c r="SFF218" s="15"/>
      <c r="SFG218" s="15"/>
      <c r="SFH218" s="15"/>
      <c r="SFI218" s="15"/>
      <c r="SFJ218" s="15"/>
      <c r="SFK218" s="15"/>
      <c r="SFL218" s="15"/>
      <c r="SFM218" s="15"/>
      <c r="SFN218" s="15"/>
      <c r="SFO218" s="15"/>
      <c r="SFP218" s="15"/>
      <c r="SFQ218" s="15"/>
      <c r="SFR218" s="15"/>
      <c r="SFS218" s="15"/>
      <c r="SFT218" s="15"/>
      <c r="SFU218" s="15"/>
      <c r="SFV218" s="15"/>
      <c r="SFW218" s="15"/>
      <c r="SFX218" s="15"/>
      <c r="SFY218" s="15"/>
      <c r="SFZ218" s="15"/>
      <c r="SGA218" s="15"/>
      <c r="SGB218" s="15"/>
      <c r="SGC218" s="15"/>
      <c r="SGD218" s="15"/>
      <c r="SGE218" s="15"/>
      <c r="SGF218" s="15"/>
      <c r="SGG218" s="15"/>
      <c r="SGH218" s="15"/>
      <c r="SGI218" s="15"/>
      <c r="SGJ218" s="15"/>
      <c r="SGK218" s="15"/>
      <c r="SGL218" s="15"/>
      <c r="SGM218" s="15"/>
      <c r="SGN218" s="15"/>
      <c r="SGO218" s="15"/>
      <c r="SGP218" s="15"/>
      <c r="SGQ218" s="15"/>
      <c r="SGR218" s="15"/>
      <c r="SGS218" s="15"/>
      <c r="SGT218" s="15"/>
      <c r="SGU218" s="15"/>
      <c r="SGV218" s="15"/>
      <c r="SGW218" s="15"/>
      <c r="SGX218" s="15"/>
      <c r="SGY218" s="15"/>
      <c r="SGZ218" s="15"/>
      <c r="SHA218" s="15"/>
      <c r="SHB218" s="15"/>
      <c r="SHC218" s="15"/>
      <c r="SHD218" s="15"/>
      <c r="SHE218" s="15"/>
      <c r="SHF218" s="15"/>
      <c r="SHG218" s="15"/>
      <c r="SHH218" s="15"/>
      <c r="SHI218" s="15"/>
      <c r="SHJ218" s="15"/>
      <c r="SHK218" s="15"/>
      <c r="SHL218" s="15"/>
      <c r="SHM218" s="15"/>
      <c r="SHN218" s="15"/>
      <c r="SHO218" s="15"/>
      <c r="SHP218" s="15"/>
      <c r="SHQ218" s="15"/>
      <c r="SHR218" s="15"/>
      <c r="SHS218" s="15"/>
      <c r="SHT218" s="15"/>
      <c r="SHU218" s="15"/>
      <c r="SHV218" s="15"/>
      <c r="SHW218" s="15"/>
      <c r="SHX218" s="15"/>
      <c r="SHY218" s="15"/>
      <c r="SHZ218" s="15"/>
      <c r="SIA218" s="15"/>
      <c r="SIB218" s="15"/>
      <c r="SIC218" s="15"/>
      <c r="SID218" s="15"/>
      <c r="SIE218" s="15"/>
      <c r="SIF218" s="15"/>
      <c r="SIG218" s="15"/>
      <c r="SIH218" s="15"/>
      <c r="SII218" s="15"/>
      <c r="SIJ218" s="15"/>
      <c r="SIK218" s="15"/>
      <c r="SIL218" s="15"/>
      <c r="SIM218" s="15"/>
      <c r="SIN218" s="15"/>
      <c r="SIO218" s="15"/>
      <c r="SIP218" s="15"/>
      <c r="SIQ218" s="15"/>
      <c r="SIR218" s="15"/>
      <c r="SIS218" s="15"/>
      <c r="SIT218" s="15"/>
      <c r="SIU218" s="15"/>
      <c r="SIV218" s="15"/>
      <c r="SIW218" s="15"/>
      <c r="SIX218" s="15"/>
      <c r="SIY218" s="15"/>
      <c r="SIZ218" s="15"/>
      <c r="SJA218" s="15"/>
      <c r="SJB218" s="15"/>
      <c r="SJC218" s="15"/>
      <c r="SJD218" s="15"/>
      <c r="SJE218" s="15"/>
      <c r="SJF218" s="15"/>
      <c r="SJG218" s="15"/>
      <c r="SJH218" s="15"/>
      <c r="SJI218" s="15"/>
      <c r="SJJ218" s="15"/>
      <c r="SJK218" s="15"/>
      <c r="SJL218" s="15"/>
      <c r="SJM218" s="15"/>
      <c r="SJN218" s="15"/>
      <c r="SJO218" s="15"/>
      <c r="SJP218" s="15"/>
      <c r="SJQ218" s="15"/>
      <c r="SJR218" s="15"/>
      <c r="SJS218" s="15"/>
      <c r="SJT218" s="15"/>
      <c r="SJU218" s="15"/>
      <c r="SJV218" s="15"/>
      <c r="SJW218" s="15"/>
      <c r="SJX218" s="15"/>
      <c r="SJY218" s="15"/>
      <c r="SJZ218" s="15"/>
      <c r="SKA218" s="15"/>
      <c r="SKB218" s="15"/>
      <c r="SKC218" s="15"/>
      <c r="SKD218" s="15"/>
      <c r="SKE218" s="15"/>
      <c r="SKF218" s="15"/>
      <c r="SKG218" s="15"/>
      <c r="SKH218" s="15"/>
      <c r="SKI218" s="15"/>
      <c r="SKJ218" s="15"/>
      <c r="SKK218" s="15"/>
      <c r="SKL218" s="15"/>
      <c r="SKM218" s="15"/>
      <c r="SKN218" s="15"/>
      <c r="SKO218" s="15"/>
      <c r="SKP218" s="15"/>
      <c r="SKQ218" s="15"/>
      <c r="SKR218" s="15"/>
      <c r="SKS218" s="15"/>
      <c r="SKT218" s="15"/>
      <c r="SKU218" s="15"/>
      <c r="SKV218" s="15"/>
      <c r="SKW218" s="15"/>
      <c r="SKX218" s="15"/>
      <c r="SKY218" s="15"/>
      <c r="SKZ218" s="15"/>
      <c r="SLA218" s="15"/>
      <c r="SLB218" s="15"/>
      <c r="SLC218" s="15"/>
      <c r="SLD218" s="15"/>
      <c r="SLE218" s="15"/>
      <c r="SLF218" s="15"/>
      <c r="SLG218" s="15"/>
      <c r="SLH218" s="15"/>
      <c r="SLI218" s="15"/>
      <c r="SLJ218" s="15"/>
      <c r="SLK218" s="15"/>
      <c r="SLL218" s="15"/>
      <c r="SLM218" s="15"/>
      <c r="SLN218" s="15"/>
      <c r="SLO218" s="15"/>
      <c r="SLP218" s="15"/>
      <c r="SLQ218" s="15"/>
      <c r="SLR218" s="15"/>
      <c r="SLS218" s="15"/>
      <c r="SLT218" s="15"/>
      <c r="SLU218" s="15"/>
      <c r="SLV218" s="15"/>
      <c r="SLW218" s="15"/>
      <c r="SLX218" s="15"/>
      <c r="SLY218" s="15"/>
      <c r="SLZ218" s="15"/>
      <c r="SMA218" s="15"/>
      <c r="SMB218" s="15"/>
      <c r="SMC218" s="15"/>
      <c r="SMD218" s="15"/>
      <c r="SME218" s="15"/>
      <c r="SMF218" s="15"/>
      <c r="SMG218" s="15"/>
      <c r="SMH218" s="15"/>
      <c r="SMI218" s="15"/>
      <c r="SMJ218" s="15"/>
      <c r="SMK218" s="15"/>
      <c r="SML218" s="15"/>
      <c r="SMM218" s="15"/>
      <c r="SMN218" s="15"/>
      <c r="SMO218" s="15"/>
      <c r="SMP218" s="15"/>
      <c r="SMQ218" s="15"/>
      <c r="SMR218" s="15"/>
      <c r="SMS218" s="15"/>
      <c r="SMT218" s="15"/>
      <c r="SMU218" s="15"/>
      <c r="SMV218" s="15"/>
      <c r="SMW218" s="15"/>
      <c r="SMX218" s="15"/>
      <c r="SMY218" s="15"/>
      <c r="SMZ218" s="15"/>
      <c r="SNA218" s="15"/>
      <c r="SNB218" s="15"/>
      <c r="SNC218" s="15"/>
      <c r="SND218" s="15"/>
      <c r="SNE218" s="15"/>
      <c r="SNF218" s="15"/>
      <c r="SNG218" s="15"/>
      <c r="SNH218" s="15"/>
      <c r="SNI218" s="15"/>
      <c r="SNJ218" s="15"/>
      <c r="SNK218" s="15"/>
      <c r="SNL218" s="15"/>
      <c r="SNM218" s="15"/>
      <c r="SNN218" s="15"/>
      <c r="SNO218" s="15"/>
      <c r="SNP218" s="15"/>
      <c r="SNQ218" s="15"/>
      <c r="SNR218" s="15"/>
      <c r="SNS218" s="15"/>
      <c r="SNT218" s="15"/>
      <c r="SNU218" s="15"/>
      <c r="SNV218" s="15"/>
      <c r="SNW218" s="15"/>
      <c r="SNX218" s="15"/>
      <c r="SNY218" s="15"/>
      <c r="SNZ218" s="15"/>
      <c r="SOA218" s="15"/>
      <c r="SOB218" s="15"/>
      <c r="SOC218" s="15"/>
      <c r="SOD218" s="15"/>
      <c r="SOE218" s="15"/>
      <c r="SOF218" s="15"/>
      <c r="SOG218" s="15"/>
      <c r="SOH218" s="15"/>
      <c r="SOI218" s="15"/>
      <c r="SOJ218" s="15"/>
      <c r="SOK218" s="15"/>
      <c r="SOL218" s="15"/>
      <c r="SOM218" s="15"/>
      <c r="SON218" s="15"/>
      <c r="SOO218" s="15"/>
      <c r="SOP218" s="15"/>
      <c r="SOQ218" s="15"/>
      <c r="SOR218" s="15"/>
      <c r="SOS218" s="15"/>
      <c r="SOT218" s="15"/>
      <c r="SOU218" s="15"/>
      <c r="SOV218" s="15"/>
      <c r="SOW218" s="15"/>
      <c r="SOX218" s="15"/>
      <c r="SOY218" s="15"/>
      <c r="SOZ218" s="15"/>
      <c r="SPA218" s="15"/>
      <c r="SPB218" s="15"/>
      <c r="SPC218" s="15"/>
      <c r="SPD218" s="15"/>
      <c r="SPE218" s="15"/>
      <c r="SPF218" s="15"/>
      <c r="SPG218" s="15"/>
      <c r="SPH218" s="15"/>
      <c r="SPI218" s="15"/>
      <c r="SPJ218" s="15"/>
      <c r="SPK218" s="15"/>
      <c r="SPL218" s="15"/>
      <c r="SPM218" s="15"/>
      <c r="SPN218" s="15"/>
      <c r="SPO218" s="15"/>
      <c r="SPP218" s="15"/>
      <c r="SPQ218" s="15"/>
      <c r="SPR218" s="15"/>
      <c r="SPS218" s="15"/>
      <c r="SPT218" s="15"/>
      <c r="SPU218" s="15"/>
      <c r="SPV218" s="15"/>
      <c r="SPW218" s="15"/>
      <c r="SPX218" s="15"/>
      <c r="SPY218" s="15"/>
      <c r="SPZ218" s="15"/>
      <c r="SQA218" s="15"/>
      <c r="SQB218" s="15"/>
      <c r="SQC218" s="15"/>
      <c r="SQD218" s="15"/>
      <c r="SQE218" s="15"/>
      <c r="SQF218" s="15"/>
      <c r="SQG218" s="15"/>
      <c r="SQH218" s="15"/>
      <c r="SQI218" s="15"/>
      <c r="SQJ218" s="15"/>
      <c r="SQK218" s="15"/>
      <c r="SQL218" s="15"/>
      <c r="SQM218" s="15"/>
      <c r="SQN218" s="15"/>
      <c r="SQO218" s="15"/>
      <c r="SQP218" s="15"/>
      <c r="SQQ218" s="15"/>
      <c r="SQR218" s="15"/>
      <c r="SQS218" s="15"/>
      <c r="SQT218" s="15"/>
      <c r="SQU218" s="15"/>
      <c r="SQV218" s="15"/>
      <c r="SQW218" s="15"/>
      <c r="SQX218" s="15"/>
      <c r="SQY218" s="15"/>
      <c r="SQZ218" s="15"/>
      <c r="SRA218" s="15"/>
      <c r="SRB218" s="15"/>
      <c r="SRC218" s="15"/>
      <c r="SRD218" s="15"/>
      <c r="SRE218" s="15"/>
      <c r="SRF218" s="15"/>
      <c r="SRG218" s="15"/>
      <c r="SRH218" s="15"/>
      <c r="SRI218" s="15"/>
      <c r="SRJ218" s="15"/>
      <c r="SRK218" s="15"/>
      <c r="SRL218" s="15"/>
      <c r="SRM218" s="15"/>
      <c r="SRN218" s="15"/>
      <c r="SRO218" s="15"/>
      <c r="SRP218" s="15"/>
      <c r="SRQ218" s="15"/>
      <c r="SRR218" s="15"/>
      <c r="SRS218" s="15"/>
      <c r="SRT218" s="15"/>
      <c r="SRU218" s="15"/>
      <c r="SRV218" s="15"/>
      <c r="SRW218" s="15"/>
      <c r="SRX218" s="15"/>
      <c r="SRY218" s="15"/>
      <c r="SRZ218" s="15"/>
      <c r="SSA218" s="15"/>
      <c r="SSB218" s="15"/>
      <c r="SSC218" s="15"/>
      <c r="SSD218" s="15"/>
      <c r="SSE218" s="15"/>
      <c r="SSF218" s="15"/>
      <c r="SSG218" s="15"/>
      <c r="SSH218" s="15"/>
      <c r="SSI218" s="15"/>
      <c r="SSJ218" s="15"/>
      <c r="SSK218" s="15"/>
      <c r="SSL218" s="15"/>
      <c r="SSM218" s="15"/>
      <c r="SSN218" s="15"/>
      <c r="SSO218" s="15"/>
      <c r="SSP218" s="15"/>
      <c r="SSQ218" s="15"/>
      <c r="SSR218" s="15"/>
      <c r="SSS218" s="15"/>
      <c r="SST218" s="15"/>
      <c r="SSU218" s="15"/>
      <c r="SSV218" s="15"/>
      <c r="SSW218" s="15"/>
      <c r="SSX218" s="15"/>
      <c r="SSY218" s="15"/>
      <c r="SSZ218" s="15"/>
      <c r="STA218" s="15"/>
      <c r="STB218" s="15"/>
      <c r="STC218" s="15"/>
      <c r="STD218" s="15"/>
      <c r="STE218" s="15"/>
      <c r="STF218" s="15"/>
      <c r="STG218" s="15"/>
      <c r="STH218" s="15"/>
      <c r="STI218" s="15"/>
      <c r="STJ218" s="15"/>
      <c r="STK218" s="15"/>
      <c r="STL218" s="15"/>
      <c r="STM218" s="15"/>
      <c r="STN218" s="15"/>
      <c r="STO218" s="15"/>
      <c r="STP218" s="15"/>
      <c r="STQ218" s="15"/>
      <c r="STR218" s="15"/>
      <c r="STS218" s="15"/>
      <c r="STT218" s="15"/>
      <c r="STU218" s="15"/>
      <c r="STV218" s="15"/>
      <c r="STW218" s="15"/>
      <c r="STX218" s="15"/>
      <c r="STY218" s="15"/>
      <c r="STZ218" s="15"/>
      <c r="SUA218" s="15"/>
      <c r="SUB218" s="15"/>
      <c r="SUC218" s="15"/>
      <c r="SUD218" s="15"/>
      <c r="SUE218" s="15"/>
      <c r="SUF218" s="15"/>
      <c r="SUG218" s="15"/>
      <c r="SUH218" s="15"/>
      <c r="SUI218" s="15"/>
      <c r="SUJ218" s="15"/>
      <c r="SUK218" s="15"/>
      <c r="SUL218" s="15"/>
      <c r="SUM218" s="15"/>
      <c r="SUN218" s="15"/>
      <c r="SUO218" s="15"/>
      <c r="SUP218" s="15"/>
      <c r="SUQ218" s="15"/>
      <c r="SUR218" s="15"/>
      <c r="SUS218" s="15"/>
      <c r="SUT218" s="15"/>
      <c r="SUU218" s="15"/>
      <c r="SUV218" s="15"/>
      <c r="SUW218" s="15"/>
      <c r="SUX218" s="15"/>
      <c r="SUY218" s="15"/>
      <c r="SUZ218" s="15"/>
      <c r="SVA218" s="15"/>
      <c r="SVB218" s="15"/>
      <c r="SVC218" s="15"/>
      <c r="SVD218" s="15"/>
      <c r="SVE218" s="15"/>
      <c r="SVF218" s="15"/>
      <c r="SVG218" s="15"/>
      <c r="SVH218" s="15"/>
      <c r="SVI218" s="15"/>
      <c r="SVJ218" s="15"/>
      <c r="SVK218" s="15"/>
      <c r="SVL218" s="15"/>
      <c r="SVM218" s="15"/>
      <c r="SVN218" s="15"/>
      <c r="SVO218" s="15"/>
      <c r="SVP218" s="15"/>
      <c r="SVQ218" s="15"/>
      <c r="SVR218" s="15"/>
      <c r="SVS218" s="15"/>
      <c r="SVT218" s="15"/>
      <c r="SVU218" s="15"/>
      <c r="SVV218" s="15"/>
      <c r="SVW218" s="15"/>
      <c r="SVX218" s="15"/>
      <c r="SVY218" s="15"/>
      <c r="SVZ218" s="15"/>
      <c r="SWA218" s="15"/>
      <c r="SWB218" s="15"/>
      <c r="SWC218" s="15"/>
      <c r="SWD218" s="15"/>
      <c r="SWE218" s="15"/>
      <c r="SWF218" s="15"/>
      <c r="SWG218" s="15"/>
      <c r="SWH218" s="15"/>
      <c r="SWI218" s="15"/>
      <c r="SWJ218" s="15"/>
      <c r="SWK218" s="15"/>
      <c r="SWL218" s="15"/>
      <c r="SWM218" s="15"/>
      <c r="SWN218" s="15"/>
      <c r="SWO218" s="15"/>
      <c r="SWP218" s="15"/>
      <c r="SWQ218" s="15"/>
      <c r="SWR218" s="15"/>
      <c r="SWS218" s="15"/>
      <c r="SWT218" s="15"/>
      <c r="SWU218" s="15"/>
      <c r="SWV218" s="15"/>
      <c r="SWW218" s="15"/>
      <c r="SWX218" s="15"/>
      <c r="SWY218" s="15"/>
      <c r="SWZ218" s="15"/>
      <c r="SXA218" s="15"/>
      <c r="SXB218" s="15"/>
      <c r="SXC218" s="15"/>
      <c r="SXD218" s="15"/>
      <c r="SXE218" s="15"/>
      <c r="SXF218" s="15"/>
      <c r="SXG218" s="15"/>
      <c r="SXH218" s="15"/>
      <c r="SXI218" s="15"/>
      <c r="SXJ218" s="15"/>
      <c r="SXK218" s="15"/>
      <c r="SXL218" s="15"/>
      <c r="SXM218" s="15"/>
      <c r="SXN218" s="15"/>
      <c r="SXO218" s="15"/>
      <c r="SXP218" s="15"/>
      <c r="SXQ218" s="15"/>
      <c r="SXR218" s="15"/>
      <c r="SXS218" s="15"/>
      <c r="SXT218" s="15"/>
      <c r="SXU218" s="15"/>
      <c r="SXV218" s="15"/>
      <c r="SXW218" s="15"/>
      <c r="SXX218" s="15"/>
      <c r="SXY218" s="15"/>
      <c r="SXZ218" s="15"/>
      <c r="SYA218" s="15"/>
      <c r="SYB218" s="15"/>
      <c r="SYC218" s="15"/>
      <c r="SYD218" s="15"/>
      <c r="SYE218" s="15"/>
      <c r="SYF218" s="15"/>
      <c r="SYG218" s="15"/>
      <c r="SYH218" s="15"/>
      <c r="SYI218" s="15"/>
      <c r="SYJ218" s="15"/>
      <c r="SYK218" s="15"/>
      <c r="SYL218" s="15"/>
      <c r="SYM218" s="15"/>
      <c r="SYN218" s="15"/>
      <c r="SYO218" s="15"/>
      <c r="SYP218" s="15"/>
      <c r="SYQ218" s="15"/>
      <c r="SYR218" s="15"/>
      <c r="SYS218" s="15"/>
      <c r="SYT218" s="15"/>
      <c r="SYU218" s="15"/>
      <c r="SYV218" s="15"/>
      <c r="SYW218" s="15"/>
      <c r="SYX218" s="15"/>
      <c r="SYY218" s="15"/>
      <c r="SYZ218" s="15"/>
      <c r="SZA218" s="15"/>
      <c r="SZB218" s="15"/>
      <c r="SZC218" s="15"/>
      <c r="SZD218" s="15"/>
      <c r="SZE218" s="15"/>
      <c r="SZF218" s="15"/>
      <c r="SZG218" s="15"/>
      <c r="SZH218" s="15"/>
      <c r="SZI218" s="15"/>
      <c r="SZJ218" s="15"/>
      <c r="SZK218" s="15"/>
      <c r="SZL218" s="15"/>
      <c r="SZM218" s="15"/>
      <c r="SZN218" s="15"/>
      <c r="SZO218" s="15"/>
      <c r="SZP218" s="15"/>
      <c r="SZQ218" s="15"/>
      <c r="SZR218" s="15"/>
      <c r="SZS218" s="15"/>
      <c r="SZT218" s="15"/>
      <c r="SZU218" s="15"/>
      <c r="SZV218" s="15"/>
      <c r="SZW218" s="15"/>
      <c r="SZX218" s="15"/>
      <c r="SZY218" s="15"/>
      <c r="SZZ218" s="15"/>
      <c r="TAA218" s="15"/>
      <c r="TAB218" s="15"/>
      <c r="TAC218" s="15"/>
      <c r="TAD218" s="15"/>
      <c r="TAE218" s="15"/>
      <c r="TAF218" s="15"/>
      <c r="TAG218" s="15"/>
      <c r="TAH218" s="15"/>
      <c r="TAI218" s="15"/>
      <c r="TAJ218" s="15"/>
      <c r="TAK218" s="15"/>
      <c r="TAL218" s="15"/>
      <c r="TAM218" s="15"/>
      <c r="TAN218" s="15"/>
      <c r="TAO218" s="15"/>
      <c r="TAP218" s="15"/>
      <c r="TAQ218" s="15"/>
      <c r="TAR218" s="15"/>
      <c r="TAS218" s="15"/>
      <c r="TAT218" s="15"/>
      <c r="TAU218" s="15"/>
      <c r="TAV218" s="15"/>
      <c r="TAW218" s="15"/>
      <c r="TAX218" s="15"/>
      <c r="TAY218" s="15"/>
      <c r="TAZ218" s="15"/>
      <c r="TBA218" s="15"/>
      <c r="TBB218" s="15"/>
      <c r="TBC218" s="15"/>
      <c r="TBD218" s="15"/>
      <c r="TBE218" s="15"/>
      <c r="TBF218" s="15"/>
      <c r="TBG218" s="15"/>
      <c r="TBH218" s="15"/>
      <c r="TBI218" s="15"/>
      <c r="TBJ218" s="15"/>
      <c r="TBK218" s="15"/>
      <c r="TBL218" s="15"/>
      <c r="TBM218" s="15"/>
      <c r="TBN218" s="15"/>
      <c r="TBO218" s="15"/>
      <c r="TBP218" s="15"/>
      <c r="TBQ218" s="15"/>
      <c r="TBR218" s="15"/>
      <c r="TBS218" s="15"/>
      <c r="TBT218" s="15"/>
      <c r="TBU218" s="15"/>
      <c r="TBV218" s="15"/>
      <c r="TBW218" s="15"/>
      <c r="TBX218" s="15"/>
      <c r="TBY218" s="15"/>
      <c r="TBZ218" s="15"/>
      <c r="TCA218" s="15"/>
      <c r="TCB218" s="15"/>
      <c r="TCC218" s="15"/>
      <c r="TCD218" s="15"/>
      <c r="TCE218" s="15"/>
      <c r="TCF218" s="15"/>
      <c r="TCG218" s="15"/>
      <c r="TCH218" s="15"/>
      <c r="TCI218" s="15"/>
      <c r="TCJ218" s="15"/>
      <c r="TCK218" s="15"/>
      <c r="TCL218" s="15"/>
      <c r="TCM218" s="15"/>
      <c r="TCN218" s="15"/>
      <c r="TCO218" s="15"/>
      <c r="TCP218" s="15"/>
      <c r="TCQ218" s="15"/>
      <c r="TCR218" s="15"/>
      <c r="TCS218" s="15"/>
      <c r="TCT218" s="15"/>
      <c r="TCU218" s="15"/>
      <c r="TCV218" s="15"/>
      <c r="TCW218" s="15"/>
      <c r="TCX218" s="15"/>
      <c r="TCY218" s="15"/>
      <c r="TCZ218" s="15"/>
      <c r="TDA218" s="15"/>
      <c r="TDB218" s="15"/>
      <c r="TDC218" s="15"/>
      <c r="TDD218" s="15"/>
      <c r="TDE218" s="15"/>
      <c r="TDF218" s="15"/>
      <c r="TDG218" s="15"/>
      <c r="TDH218" s="15"/>
      <c r="TDI218" s="15"/>
      <c r="TDJ218" s="15"/>
      <c r="TDK218" s="15"/>
      <c r="TDL218" s="15"/>
      <c r="TDM218" s="15"/>
      <c r="TDN218" s="15"/>
      <c r="TDO218" s="15"/>
      <c r="TDP218" s="15"/>
      <c r="TDQ218" s="15"/>
      <c r="TDR218" s="15"/>
      <c r="TDS218" s="15"/>
      <c r="TDT218" s="15"/>
      <c r="TDU218" s="15"/>
      <c r="TDV218" s="15"/>
      <c r="TDW218" s="15"/>
      <c r="TDX218" s="15"/>
      <c r="TDY218" s="15"/>
      <c r="TDZ218" s="15"/>
      <c r="TEA218" s="15"/>
      <c r="TEB218" s="15"/>
      <c r="TEC218" s="15"/>
      <c r="TED218" s="15"/>
      <c r="TEE218" s="15"/>
      <c r="TEF218" s="15"/>
      <c r="TEG218" s="15"/>
      <c r="TEH218" s="15"/>
      <c r="TEI218" s="15"/>
      <c r="TEJ218" s="15"/>
      <c r="TEK218" s="15"/>
      <c r="TEL218" s="15"/>
      <c r="TEM218" s="15"/>
      <c r="TEN218" s="15"/>
      <c r="TEO218" s="15"/>
      <c r="TEP218" s="15"/>
      <c r="TEQ218" s="15"/>
      <c r="TER218" s="15"/>
      <c r="TES218" s="15"/>
      <c r="TET218" s="15"/>
      <c r="TEU218" s="15"/>
      <c r="TEV218" s="15"/>
      <c r="TEW218" s="15"/>
      <c r="TEX218" s="15"/>
      <c r="TEY218" s="15"/>
      <c r="TEZ218" s="15"/>
      <c r="TFA218" s="15"/>
      <c r="TFB218" s="15"/>
      <c r="TFC218" s="15"/>
      <c r="TFD218" s="15"/>
      <c r="TFE218" s="15"/>
      <c r="TFF218" s="15"/>
      <c r="TFG218" s="15"/>
      <c r="TFH218" s="15"/>
      <c r="TFI218" s="15"/>
      <c r="TFJ218" s="15"/>
      <c r="TFK218" s="15"/>
      <c r="TFL218" s="15"/>
      <c r="TFM218" s="15"/>
      <c r="TFN218" s="15"/>
      <c r="TFO218" s="15"/>
      <c r="TFP218" s="15"/>
      <c r="TFQ218" s="15"/>
      <c r="TFR218" s="15"/>
      <c r="TFS218" s="15"/>
      <c r="TFT218" s="15"/>
      <c r="TFU218" s="15"/>
      <c r="TFV218" s="15"/>
      <c r="TFW218" s="15"/>
      <c r="TFX218" s="15"/>
      <c r="TFY218" s="15"/>
      <c r="TFZ218" s="15"/>
      <c r="TGA218" s="15"/>
      <c r="TGB218" s="15"/>
      <c r="TGC218" s="15"/>
      <c r="TGD218" s="15"/>
      <c r="TGE218" s="15"/>
      <c r="TGF218" s="15"/>
      <c r="TGG218" s="15"/>
      <c r="TGH218" s="15"/>
      <c r="TGI218" s="15"/>
      <c r="TGJ218" s="15"/>
      <c r="TGK218" s="15"/>
      <c r="TGL218" s="15"/>
      <c r="TGM218" s="15"/>
      <c r="TGN218" s="15"/>
      <c r="TGO218" s="15"/>
      <c r="TGP218" s="15"/>
      <c r="TGQ218" s="15"/>
      <c r="TGR218" s="15"/>
      <c r="TGS218" s="15"/>
      <c r="TGT218" s="15"/>
      <c r="TGU218" s="15"/>
      <c r="TGV218" s="15"/>
      <c r="TGW218" s="15"/>
      <c r="TGX218" s="15"/>
      <c r="TGY218" s="15"/>
      <c r="TGZ218" s="15"/>
      <c r="THA218" s="15"/>
      <c r="THB218" s="15"/>
      <c r="THC218" s="15"/>
      <c r="THD218" s="15"/>
      <c r="THE218" s="15"/>
      <c r="THF218" s="15"/>
      <c r="THG218" s="15"/>
      <c r="THH218" s="15"/>
      <c r="THI218" s="15"/>
      <c r="THJ218" s="15"/>
      <c r="THK218" s="15"/>
      <c r="THL218" s="15"/>
      <c r="THM218" s="15"/>
      <c r="THN218" s="15"/>
      <c r="THO218" s="15"/>
      <c r="THP218" s="15"/>
      <c r="THQ218" s="15"/>
      <c r="THR218" s="15"/>
      <c r="THS218" s="15"/>
      <c r="THT218" s="15"/>
      <c r="THU218" s="15"/>
      <c r="THV218" s="15"/>
      <c r="THW218" s="15"/>
      <c r="THX218" s="15"/>
      <c r="THY218" s="15"/>
      <c r="THZ218" s="15"/>
      <c r="TIA218" s="15"/>
      <c r="TIB218" s="15"/>
      <c r="TIC218" s="15"/>
      <c r="TID218" s="15"/>
      <c r="TIE218" s="15"/>
      <c r="TIF218" s="15"/>
      <c r="TIG218" s="15"/>
      <c r="TIH218" s="15"/>
      <c r="TII218" s="15"/>
      <c r="TIJ218" s="15"/>
      <c r="TIK218" s="15"/>
      <c r="TIL218" s="15"/>
      <c r="TIM218" s="15"/>
      <c r="TIN218" s="15"/>
      <c r="TIO218" s="15"/>
      <c r="TIP218" s="15"/>
      <c r="TIQ218" s="15"/>
      <c r="TIR218" s="15"/>
      <c r="TIS218" s="15"/>
      <c r="TIT218" s="15"/>
      <c r="TIU218" s="15"/>
      <c r="TIV218" s="15"/>
      <c r="TIW218" s="15"/>
      <c r="TIX218" s="15"/>
      <c r="TIY218" s="15"/>
      <c r="TIZ218" s="15"/>
      <c r="TJA218" s="15"/>
      <c r="TJB218" s="15"/>
      <c r="TJC218" s="15"/>
      <c r="TJD218" s="15"/>
      <c r="TJE218" s="15"/>
      <c r="TJF218" s="15"/>
      <c r="TJG218" s="15"/>
      <c r="TJH218" s="15"/>
      <c r="TJI218" s="15"/>
      <c r="TJJ218" s="15"/>
      <c r="TJK218" s="15"/>
      <c r="TJL218" s="15"/>
      <c r="TJM218" s="15"/>
      <c r="TJN218" s="15"/>
      <c r="TJO218" s="15"/>
      <c r="TJP218" s="15"/>
      <c r="TJQ218" s="15"/>
      <c r="TJR218" s="15"/>
      <c r="TJS218" s="15"/>
      <c r="TJT218" s="15"/>
      <c r="TJU218" s="15"/>
      <c r="TJV218" s="15"/>
      <c r="TJW218" s="15"/>
      <c r="TJX218" s="15"/>
      <c r="TJY218" s="15"/>
      <c r="TJZ218" s="15"/>
      <c r="TKA218" s="15"/>
      <c r="TKB218" s="15"/>
      <c r="TKC218" s="15"/>
      <c r="TKD218" s="15"/>
      <c r="TKE218" s="15"/>
      <c r="TKF218" s="15"/>
      <c r="TKG218" s="15"/>
      <c r="TKH218" s="15"/>
      <c r="TKI218" s="15"/>
      <c r="TKJ218" s="15"/>
      <c r="TKK218" s="15"/>
      <c r="TKL218" s="15"/>
      <c r="TKM218" s="15"/>
      <c r="TKN218" s="15"/>
      <c r="TKO218" s="15"/>
      <c r="TKP218" s="15"/>
      <c r="TKQ218" s="15"/>
      <c r="TKR218" s="15"/>
      <c r="TKS218" s="15"/>
      <c r="TKT218" s="15"/>
      <c r="TKU218" s="15"/>
      <c r="TKV218" s="15"/>
      <c r="TKW218" s="15"/>
      <c r="TKX218" s="15"/>
      <c r="TKY218" s="15"/>
      <c r="TKZ218" s="15"/>
      <c r="TLA218" s="15"/>
      <c r="TLB218" s="15"/>
      <c r="TLC218" s="15"/>
      <c r="TLD218" s="15"/>
      <c r="TLE218" s="15"/>
      <c r="TLF218" s="15"/>
      <c r="TLG218" s="15"/>
      <c r="TLH218" s="15"/>
      <c r="TLI218" s="15"/>
      <c r="TLJ218" s="15"/>
      <c r="TLK218" s="15"/>
      <c r="TLL218" s="15"/>
      <c r="TLM218" s="15"/>
      <c r="TLN218" s="15"/>
      <c r="TLO218" s="15"/>
      <c r="TLP218" s="15"/>
      <c r="TLQ218" s="15"/>
      <c r="TLR218" s="15"/>
      <c r="TLS218" s="15"/>
      <c r="TLT218" s="15"/>
      <c r="TLU218" s="15"/>
      <c r="TLV218" s="15"/>
      <c r="TLW218" s="15"/>
      <c r="TLX218" s="15"/>
      <c r="TLY218" s="15"/>
      <c r="TLZ218" s="15"/>
      <c r="TMA218" s="15"/>
      <c r="TMB218" s="15"/>
      <c r="TMC218" s="15"/>
      <c r="TMD218" s="15"/>
      <c r="TME218" s="15"/>
      <c r="TMF218" s="15"/>
      <c r="TMG218" s="15"/>
      <c r="TMH218" s="15"/>
      <c r="TMI218" s="15"/>
      <c r="TMJ218" s="15"/>
      <c r="TMK218" s="15"/>
      <c r="TML218" s="15"/>
      <c r="TMM218" s="15"/>
      <c r="TMN218" s="15"/>
      <c r="TMO218" s="15"/>
      <c r="TMP218" s="15"/>
      <c r="TMQ218" s="15"/>
      <c r="TMR218" s="15"/>
      <c r="TMS218" s="15"/>
      <c r="TMT218" s="15"/>
      <c r="TMU218" s="15"/>
      <c r="TMV218" s="15"/>
      <c r="TMW218" s="15"/>
      <c r="TMX218" s="15"/>
      <c r="TMY218" s="15"/>
      <c r="TMZ218" s="15"/>
      <c r="TNA218" s="15"/>
      <c r="TNB218" s="15"/>
      <c r="TNC218" s="15"/>
      <c r="TND218" s="15"/>
      <c r="TNE218" s="15"/>
      <c r="TNF218" s="15"/>
      <c r="TNG218" s="15"/>
      <c r="TNH218" s="15"/>
      <c r="TNI218" s="15"/>
      <c r="TNJ218" s="15"/>
      <c r="TNK218" s="15"/>
      <c r="TNL218" s="15"/>
      <c r="TNM218" s="15"/>
      <c r="TNN218" s="15"/>
      <c r="TNO218" s="15"/>
      <c r="TNP218" s="15"/>
      <c r="TNQ218" s="15"/>
      <c r="TNR218" s="15"/>
      <c r="TNS218" s="15"/>
      <c r="TNT218" s="15"/>
      <c r="TNU218" s="15"/>
      <c r="TNV218" s="15"/>
      <c r="TNW218" s="15"/>
      <c r="TNX218" s="15"/>
      <c r="TNY218" s="15"/>
      <c r="TNZ218" s="15"/>
      <c r="TOA218" s="15"/>
      <c r="TOB218" s="15"/>
      <c r="TOC218" s="15"/>
      <c r="TOD218" s="15"/>
      <c r="TOE218" s="15"/>
      <c r="TOF218" s="15"/>
      <c r="TOG218" s="15"/>
      <c r="TOH218" s="15"/>
      <c r="TOI218" s="15"/>
      <c r="TOJ218" s="15"/>
      <c r="TOK218" s="15"/>
      <c r="TOL218" s="15"/>
      <c r="TOM218" s="15"/>
      <c r="TON218" s="15"/>
      <c r="TOO218" s="15"/>
      <c r="TOP218" s="15"/>
      <c r="TOQ218" s="15"/>
      <c r="TOR218" s="15"/>
      <c r="TOS218" s="15"/>
      <c r="TOT218" s="15"/>
      <c r="TOU218" s="15"/>
      <c r="TOV218" s="15"/>
      <c r="TOW218" s="15"/>
      <c r="TOX218" s="15"/>
      <c r="TOY218" s="15"/>
      <c r="TOZ218" s="15"/>
      <c r="TPA218" s="15"/>
      <c r="TPB218" s="15"/>
      <c r="TPC218" s="15"/>
      <c r="TPD218" s="15"/>
      <c r="TPE218" s="15"/>
      <c r="TPF218" s="15"/>
      <c r="TPG218" s="15"/>
      <c r="TPH218" s="15"/>
      <c r="TPI218" s="15"/>
      <c r="TPJ218" s="15"/>
      <c r="TPK218" s="15"/>
      <c r="TPL218" s="15"/>
      <c r="TPM218" s="15"/>
      <c r="TPN218" s="15"/>
      <c r="TPO218" s="15"/>
      <c r="TPP218" s="15"/>
      <c r="TPQ218" s="15"/>
      <c r="TPR218" s="15"/>
      <c r="TPS218" s="15"/>
      <c r="TPT218" s="15"/>
      <c r="TPU218" s="15"/>
      <c r="TPV218" s="15"/>
      <c r="TPW218" s="15"/>
      <c r="TPX218" s="15"/>
      <c r="TPY218" s="15"/>
      <c r="TPZ218" s="15"/>
      <c r="TQA218" s="15"/>
      <c r="TQB218" s="15"/>
      <c r="TQC218" s="15"/>
      <c r="TQD218" s="15"/>
      <c r="TQE218" s="15"/>
      <c r="TQF218" s="15"/>
      <c r="TQG218" s="15"/>
      <c r="TQH218" s="15"/>
      <c r="TQI218" s="15"/>
      <c r="TQJ218" s="15"/>
      <c r="TQK218" s="15"/>
      <c r="TQL218" s="15"/>
      <c r="TQM218" s="15"/>
      <c r="TQN218" s="15"/>
      <c r="TQO218" s="15"/>
      <c r="TQP218" s="15"/>
      <c r="TQQ218" s="15"/>
      <c r="TQR218" s="15"/>
      <c r="TQS218" s="15"/>
      <c r="TQT218" s="15"/>
      <c r="TQU218" s="15"/>
      <c r="TQV218" s="15"/>
      <c r="TQW218" s="15"/>
      <c r="TQX218" s="15"/>
      <c r="TQY218" s="15"/>
      <c r="TQZ218" s="15"/>
      <c r="TRA218" s="15"/>
      <c r="TRB218" s="15"/>
      <c r="TRC218" s="15"/>
      <c r="TRD218" s="15"/>
      <c r="TRE218" s="15"/>
      <c r="TRF218" s="15"/>
      <c r="TRG218" s="15"/>
      <c r="TRH218" s="15"/>
      <c r="TRI218" s="15"/>
      <c r="TRJ218" s="15"/>
      <c r="TRK218" s="15"/>
      <c r="TRL218" s="15"/>
      <c r="TRM218" s="15"/>
      <c r="TRN218" s="15"/>
      <c r="TRO218" s="15"/>
      <c r="TRP218" s="15"/>
      <c r="TRQ218" s="15"/>
      <c r="TRR218" s="15"/>
      <c r="TRS218" s="15"/>
      <c r="TRT218" s="15"/>
      <c r="TRU218" s="15"/>
      <c r="TRV218" s="15"/>
      <c r="TRW218" s="15"/>
      <c r="TRX218" s="15"/>
      <c r="TRY218" s="15"/>
      <c r="TRZ218" s="15"/>
      <c r="TSA218" s="15"/>
      <c r="TSB218" s="15"/>
      <c r="TSC218" s="15"/>
      <c r="TSD218" s="15"/>
      <c r="TSE218" s="15"/>
      <c r="TSF218" s="15"/>
      <c r="TSG218" s="15"/>
      <c r="TSH218" s="15"/>
      <c r="TSI218" s="15"/>
      <c r="TSJ218" s="15"/>
      <c r="TSK218" s="15"/>
      <c r="TSL218" s="15"/>
      <c r="TSM218" s="15"/>
      <c r="TSN218" s="15"/>
      <c r="TSO218" s="15"/>
      <c r="TSP218" s="15"/>
      <c r="TSQ218" s="15"/>
      <c r="TSR218" s="15"/>
      <c r="TSS218" s="15"/>
      <c r="TST218" s="15"/>
      <c r="TSU218" s="15"/>
      <c r="TSV218" s="15"/>
      <c r="TSW218" s="15"/>
      <c r="TSX218" s="15"/>
      <c r="TSY218" s="15"/>
      <c r="TSZ218" s="15"/>
      <c r="TTA218" s="15"/>
      <c r="TTB218" s="15"/>
      <c r="TTC218" s="15"/>
      <c r="TTD218" s="15"/>
      <c r="TTE218" s="15"/>
      <c r="TTF218" s="15"/>
      <c r="TTG218" s="15"/>
      <c r="TTH218" s="15"/>
      <c r="TTI218" s="15"/>
      <c r="TTJ218" s="15"/>
      <c r="TTK218" s="15"/>
      <c r="TTL218" s="15"/>
      <c r="TTM218" s="15"/>
      <c r="TTN218" s="15"/>
      <c r="TTO218" s="15"/>
      <c r="TTP218" s="15"/>
      <c r="TTQ218" s="15"/>
      <c r="TTR218" s="15"/>
      <c r="TTS218" s="15"/>
      <c r="TTT218" s="15"/>
      <c r="TTU218" s="15"/>
      <c r="TTV218" s="15"/>
      <c r="TTW218" s="15"/>
      <c r="TTX218" s="15"/>
      <c r="TTY218" s="15"/>
      <c r="TTZ218" s="15"/>
      <c r="TUA218" s="15"/>
      <c r="TUB218" s="15"/>
      <c r="TUC218" s="15"/>
      <c r="TUD218" s="15"/>
      <c r="TUE218" s="15"/>
      <c r="TUF218" s="15"/>
      <c r="TUG218" s="15"/>
      <c r="TUH218" s="15"/>
      <c r="TUI218" s="15"/>
      <c r="TUJ218" s="15"/>
      <c r="TUK218" s="15"/>
      <c r="TUL218" s="15"/>
      <c r="TUM218" s="15"/>
      <c r="TUN218" s="15"/>
      <c r="TUO218" s="15"/>
      <c r="TUP218" s="15"/>
      <c r="TUQ218" s="15"/>
      <c r="TUR218" s="15"/>
      <c r="TUS218" s="15"/>
      <c r="TUT218" s="15"/>
      <c r="TUU218" s="15"/>
      <c r="TUV218" s="15"/>
      <c r="TUW218" s="15"/>
      <c r="TUX218" s="15"/>
      <c r="TUY218" s="15"/>
      <c r="TUZ218" s="15"/>
      <c r="TVA218" s="15"/>
      <c r="TVB218" s="15"/>
      <c r="TVC218" s="15"/>
      <c r="TVD218" s="15"/>
      <c r="TVE218" s="15"/>
      <c r="TVF218" s="15"/>
      <c r="TVG218" s="15"/>
      <c r="TVH218" s="15"/>
      <c r="TVI218" s="15"/>
      <c r="TVJ218" s="15"/>
      <c r="TVK218" s="15"/>
      <c r="TVL218" s="15"/>
      <c r="TVM218" s="15"/>
      <c r="TVN218" s="15"/>
      <c r="TVO218" s="15"/>
      <c r="TVP218" s="15"/>
      <c r="TVQ218" s="15"/>
      <c r="TVR218" s="15"/>
      <c r="TVS218" s="15"/>
      <c r="TVT218" s="15"/>
      <c r="TVU218" s="15"/>
      <c r="TVV218" s="15"/>
      <c r="TVW218" s="15"/>
      <c r="TVX218" s="15"/>
      <c r="TVY218" s="15"/>
      <c r="TVZ218" s="15"/>
      <c r="TWA218" s="15"/>
      <c r="TWB218" s="15"/>
      <c r="TWC218" s="15"/>
      <c r="TWD218" s="15"/>
      <c r="TWE218" s="15"/>
      <c r="TWF218" s="15"/>
      <c r="TWG218" s="15"/>
      <c r="TWH218" s="15"/>
      <c r="TWI218" s="15"/>
      <c r="TWJ218" s="15"/>
      <c r="TWK218" s="15"/>
      <c r="TWL218" s="15"/>
      <c r="TWM218" s="15"/>
      <c r="TWN218" s="15"/>
      <c r="TWO218" s="15"/>
      <c r="TWP218" s="15"/>
      <c r="TWQ218" s="15"/>
      <c r="TWR218" s="15"/>
      <c r="TWS218" s="15"/>
      <c r="TWT218" s="15"/>
      <c r="TWU218" s="15"/>
      <c r="TWV218" s="15"/>
      <c r="TWW218" s="15"/>
      <c r="TWX218" s="15"/>
      <c r="TWY218" s="15"/>
      <c r="TWZ218" s="15"/>
      <c r="TXA218" s="15"/>
      <c r="TXB218" s="15"/>
      <c r="TXC218" s="15"/>
      <c r="TXD218" s="15"/>
      <c r="TXE218" s="15"/>
      <c r="TXF218" s="15"/>
      <c r="TXG218" s="15"/>
      <c r="TXH218" s="15"/>
      <c r="TXI218" s="15"/>
      <c r="TXJ218" s="15"/>
      <c r="TXK218" s="15"/>
      <c r="TXL218" s="15"/>
      <c r="TXM218" s="15"/>
      <c r="TXN218" s="15"/>
      <c r="TXO218" s="15"/>
      <c r="TXP218" s="15"/>
      <c r="TXQ218" s="15"/>
      <c r="TXR218" s="15"/>
      <c r="TXS218" s="15"/>
      <c r="TXT218" s="15"/>
      <c r="TXU218" s="15"/>
      <c r="TXV218" s="15"/>
      <c r="TXW218" s="15"/>
      <c r="TXX218" s="15"/>
      <c r="TXY218" s="15"/>
      <c r="TXZ218" s="15"/>
      <c r="TYA218" s="15"/>
      <c r="TYB218" s="15"/>
      <c r="TYC218" s="15"/>
      <c r="TYD218" s="15"/>
      <c r="TYE218" s="15"/>
      <c r="TYF218" s="15"/>
      <c r="TYG218" s="15"/>
      <c r="TYH218" s="15"/>
      <c r="TYI218" s="15"/>
      <c r="TYJ218" s="15"/>
      <c r="TYK218" s="15"/>
      <c r="TYL218" s="15"/>
      <c r="TYM218" s="15"/>
      <c r="TYN218" s="15"/>
      <c r="TYO218" s="15"/>
      <c r="TYP218" s="15"/>
      <c r="TYQ218" s="15"/>
      <c r="TYR218" s="15"/>
      <c r="TYS218" s="15"/>
      <c r="TYT218" s="15"/>
      <c r="TYU218" s="15"/>
      <c r="TYV218" s="15"/>
      <c r="TYW218" s="15"/>
      <c r="TYX218" s="15"/>
      <c r="TYY218" s="15"/>
      <c r="TYZ218" s="15"/>
      <c r="TZA218" s="15"/>
      <c r="TZB218" s="15"/>
      <c r="TZC218" s="15"/>
      <c r="TZD218" s="15"/>
      <c r="TZE218" s="15"/>
      <c r="TZF218" s="15"/>
      <c r="TZG218" s="15"/>
      <c r="TZH218" s="15"/>
      <c r="TZI218" s="15"/>
      <c r="TZJ218" s="15"/>
      <c r="TZK218" s="15"/>
      <c r="TZL218" s="15"/>
      <c r="TZM218" s="15"/>
      <c r="TZN218" s="15"/>
      <c r="TZO218" s="15"/>
      <c r="TZP218" s="15"/>
      <c r="TZQ218" s="15"/>
      <c r="TZR218" s="15"/>
      <c r="TZS218" s="15"/>
      <c r="TZT218" s="15"/>
      <c r="TZU218" s="15"/>
      <c r="TZV218" s="15"/>
      <c r="TZW218" s="15"/>
      <c r="TZX218" s="15"/>
      <c r="TZY218" s="15"/>
      <c r="TZZ218" s="15"/>
      <c r="UAA218" s="15"/>
      <c r="UAB218" s="15"/>
      <c r="UAC218" s="15"/>
      <c r="UAD218" s="15"/>
      <c r="UAE218" s="15"/>
      <c r="UAF218" s="15"/>
      <c r="UAG218" s="15"/>
      <c r="UAH218" s="15"/>
      <c r="UAI218" s="15"/>
      <c r="UAJ218" s="15"/>
      <c r="UAK218" s="15"/>
      <c r="UAL218" s="15"/>
      <c r="UAM218" s="15"/>
      <c r="UAN218" s="15"/>
      <c r="UAO218" s="15"/>
      <c r="UAP218" s="15"/>
      <c r="UAQ218" s="15"/>
      <c r="UAR218" s="15"/>
      <c r="UAS218" s="15"/>
      <c r="UAT218" s="15"/>
      <c r="UAU218" s="15"/>
      <c r="UAV218" s="15"/>
      <c r="UAW218" s="15"/>
      <c r="UAX218" s="15"/>
      <c r="UAY218" s="15"/>
      <c r="UAZ218" s="15"/>
      <c r="UBA218" s="15"/>
      <c r="UBB218" s="15"/>
      <c r="UBC218" s="15"/>
      <c r="UBD218" s="15"/>
      <c r="UBE218" s="15"/>
      <c r="UBF218" s="15"/>
      <c r="UBG218" s="15"/>
      <c r="UBH218" s="15"/>
      <c r="UBI218" s="15"/>
      <c r="UBJ218" s="15"/>
      <c r="UBK218" s="15"/>
      <c r="UBL218" s="15"/>
      <c r="UBM218" s="15"/>
      <c r="UBN218" s="15"/>
      <c r="UBO218" s="15"/>
      <c r="UBP218" s="15"/>
      <c r="UBQ218" s="15"/>
      <c r="UBR218" s="15"/>
      <c r="UBS218" s="15"/>
      <c r="UBT218" s="15"/>
      <c r="UBU218" s="15"/>
      <c r="UBV218" s="15"/>
      <c r="UBW218" s="15"/>
      <c r="UBX218" s="15"/>
      <c r="UBY218" s="15"/>
      <c r="UBZ218" s="15"/>
      <c r="UCA218" s="15"/>
      <c r="UCB218" s="15"/>
      <c r="UCC218" s="15"/>
      <c r="UCD218" s="15"/>
      <c r="UCE218" s="15"/>
      <c r="UCF218" s="15"/>
      <c r="UCG218" s="15"/>
      <c r="UCH218" s="15"/>
      <c r="UCI218" s="15"/>
      <c r="UCJ218" s="15"/>
      <c r="UCK218" s="15"/>
      <c r="UCL218" s="15"/>
      <c r="UCM218" s="15"/>
      <c r="UCN218" s="15"/>
      <c r="UCO218" s="15"/>
      <c r="UCP218" s="15"/>
      <c r="UCQ218" s="15"/>
      <c r="UCR218" s="15"/>
      <c r="UCS218" s="15"/>
      <c r="UCT218" s="15"/>
      <c r="UCU218" s="15"/>
      <c r="UCV218" s="15"/>
      <c r="UCW218" s="15"/>
      <c r="UCX218" s="15"/>
      <c r="UCY218" s="15"/>
      <c r="UCZ218" s="15"/>
      <c r="UDA218" s="15"/>
      <c r="UDB218" s="15"/>
      <c r="UDC218" s="15"/>
      <c r="UDD218" s="15"/>
      <c r="UDE218" s="15"/>
      <c r="UDF218" s="15"/>
      <c r="UDG218" s="15"/>
      <c r="UDH218" s="15"/>
      <c r="UDI218" s="15"/>
      <c r="UDJ218" s="15"/>
      <c r="UDK218" s="15"/>
      <c r="UDL218" s="15"/>
      <c r="UDM218" s="15"/>
      <c r="UDN218" s="15"/>
      <c r="UDO218" s="15"/>
      <c r="UDP218" s="15"/>
      <c r="UDQ218" s="15"/>
      <c r="UDR218" s="15"/>
      <c r="UDS218" s="15"/>
      <c r="UDT218" s="15"/>
      <c r="UDU218" s="15"/>
      <c r="UDV218" s="15"/>
      <c r="UDW218" s="15"/>
      <c r="UDX218" s="15"/>
      <c r="UDY218" s="15"/>
      <c r="UDZ218" s="15"/>
      <c r="UEA218" s="15"/>
      <c r="UEB218" s="15"/>
      <c r="UEC218" s="15"/>
      <c r="UED218" s="15"/>
      <c r="UEE218" s="15"/>
      <c r="UEF218" s="15"/>
      <c r="UEG218" s="15"/>
      <c r="UEH218" s="15"/>
      <c r="UEI218" s="15"/>
      <c r="UEJ218" s="15"/>
      <c r="UEK218" s="15"/>
      <c r="UEL218" s="15"/>
      <c r="UEM218" s="15"/>
      <c r="UEN218" s="15"/>
      <c r="UEO218" s="15"/>
      <c r="UEP218" s="15"/>
      <c r="UEQ218" s="15"/>
      <c r="UER218" s="15"/>
      <c r="UES218" s="15"/>
      <c r="UET218" s="15"/>
      <c r="UEU218" s="15"/>
      <c r="UEV218" s="15"/>
      <c r="UEW218" s="15"/>
      <c r="UEX218" s="15"/>
      <c r="UEY218" s="15"/>
      <c r="UEZ218" s="15"/>
      <c r="UFA218" s="15"/>
      <c r="UFB218" s="15"/>
      <c r="UFC218" s="15"/>
      <c r="UFD218" s="15"/>
      <c r="UFE218" s="15"/>
      <c r="UFF218" s="15"/>
      <c r="UFG218" s="15"/>
      <c r="UFH218" s="15"/>
      <c r="UFI218" s="15"/>
      <c r="UFJ218" s="15"/>
      <c r="UFK218" s="15"/>
      <c r="UFL218" s="15"/>
      <c r="UFM218" s="15"/>
      <c r="UFN218" s="15"/>
      <c r="UFO218" s="15"/>
      <c r="UFP218" s="15"/>
      <c r="UFQ218" s="15"/>
      <c r="UFR218" s="15"/>
      <c r="UFS218" s="15"/>
      <c r="UFT218" s="15"/>
      <c r="UFU218" s="15"/>
      <c r="UFV218" s="15"/>
      <c r="UFW218" s="15"/>
      <c r="UFX218" s="15"/>
      <c r="UFY218" s="15"/>
      <c r="UFZ218" s="15"/>
      <c r="UGA218" s="15"/>
      <c r="UGB218" s="15"/>
      <c r="UGC218" s="15"/>
      <c r="UGD218" s="15"/>
      <c r="UGE218" s="15"/>
      <c r="UGF218" s="15"/>
      <c r="UGG218" s="15"/>
      <c r="UGH218" s="15"/>
      <c r="UGI218" s="15"/>
      <c r="UGJ218" s="15"/>
      <c r="UGK218" s="15"/>
      <c r="UGL218" s="15"/>
      <c r="UGM218" s="15"/>
      <c r="UGN218" s="15"/>
      <c r="UGO218" s="15"/>
      <c r="UGP218" s="15"/>
      <c r="UGQ218" s="15"/>
      <c r="UGR218" s="15"/>
      <c r="UGS218" s="15"/>
      <c r="UGT218" s="15"/>
      <c r="UGU218" s="15"/>
      <c r="UGV218" s="15"/>
      <c r="UGW218" s="15"/>
      <c r="UGX218" s="15"/>
      <c r="UGY218" s="15"/>
      <c r="UGZ218" s="15"/>
      <c r="UHA218" s="15"/>
      <c r="UHB218" s="15"/>
      <c r="UHC218" s="15"/>
      <c r="UHD218" s="15"/>
      <c r="UHE218" s="15"/>
      <c r="UHF218" s="15"/>
      <c r="UHG218" s="15"/>
      <c r="UHH218" s="15"/>
      <c r="UHI218" s="15"/>
      <c r="UHJ218" s="15"/>
      <c r="UHK218" s="15"/>
      <c r="UHL218" s="15"/>
      <c r="UHM218" s="15"/>
      <c r="UHN218" s="15"/>
      <c r="UHO218" s="15"/>
      <c r="UHP218" s="15"/>
      <c r="UHQ218" s="15"/>
      <c r="UHR218" s="15"/>
      <c r="UHS218" s="15"/>
      <c r="UHT218" s="15"/>
      <c r="UHU218" s="15"/>
      <c r="UHV218" s="15"/>
      <c r="UHW218" s="15"/>
      <c r="UHX218" s="15"/>
      <c r="UHY218" s="15"/>
      <c r="UHZ218" s="15"/>
      <c r="UIA218" s="15"/>
      <c r="UIB218" s="15"/>
      <c r="UIC218" s="15"/>
      <c r="UID218" s="15"/>
      <c r="UIE218" s="15"/>
      <c r="UIF218" s="15"/>
      <c r="UIG218" s="15"/>
      <c r="UIH218" s="15"/>
      <c r="UII218" s="15"/>
      <c r="UIJ218" s="15"/>
      <c r="UIK218" s="15"/>
      <c r="UIL218" s="15"/>
      <c r="UIM218" s="15"/>
      <c r="UIN218" s="15"/>
      <c r="UIO218" s="15"/>
      <c r="UIP218" s="15"/>
      <c r="UIQ218" s="15"/>
      <c r="UIR218" s="15"/>
      <c r="UIS218" s="15"/>
      <c r="UIT218" s="15"/>
      <c r="UIU218" s="15"/>
      <c r="UIV218" s="15"/>
      <c r="UIW218" s="15"/>
      <c r="UIX218" s="15"/>
      <c r="UIY218" s="15"/>
      <c r="UIZ218" s="15"/>
      <c r="UJA218" s="15"/>
      <c r="UJB218" s="15"/>
      <c r="UJC218" s="15"/>
      <c r="UJD218" s="15"/>
      <c r="UJE218" s="15"/>
      <c r="UJF218" s="15"/>
      <c r="UJG218" s="15"/>
      <c r="UJH218" s="15"/>
      <c r="UJI218" s="15"/>
      <c r="UJJ218" s="15"/>
      <c r="UJK218" s="15"/>
      <c r="UJL218" s="15"/>
      <c r="UJM218" s="15"/>
      <c r="UJN218" s="15"/>
      <c r="UJO218" s="15"/>
      <c r="UJP218" s="15"/>
      <c r="UJQ218" s="15"/>
      <c r="UJR218" s="15"/>
      <c r="UJS218" s="15"/>
      <c r="UJT218" s="15"/>
      <c r="UJU218" s="15"/>
      <c r="UJV218" s="15"/>
      <c r="UJW218" s="15"/>
      <c r="UJX218" s="15"/>
      <c r="UJY218" s="15"/>
      <c r="UJZ218" s="15"/>
      <c r="UKA218" s="15"/>
      <c r="UKB218" s="15"/>
      <c r="UKC218" s="15"/>
      <c r="UKD218" s="15"/>
      <c r="UKE218" s="15"/>
      <c r="UKF218" s="15"/>
      <c r="UKG218" s="15"/>
      <c r="UKH218" s="15"/>
      <c r="UKI218" s="15"/>
      <c r="UKJ218" s="15"/>
      <c r="UKK218" s="15"/>
      <c r="UKL218" s="15"/>
      <c r="UKM218" s="15"/>
      <c r="UKN218" s="15"/>
      <c r="UKO218" s="15"/>
      <c r="UKP218" s="15"/>
      <c r="UKQ218" s="15"/>
      <c r="UKR218" s="15"/>
      <c r="UKS218" s="15"/>
      <c r="UKT218" s="15"/>
      <c r="UKU218" s="15"/>
      <c r="UKV218" s="15"/>
      <c r="UKW218" s="15"/>
      <c r="UKX218" s="15"/>
      <c r="UKY218" s="15"/>
      <c r="UKZ218" s="15"/>
      <c r="ULA218" s="15"/>
      <c r="ULB218" s="15"/>
      <c r="ULC218" s="15"/>
      <c r="ULD218" s="15"/>
      <c r="ULE218" s="15"/>
      <c r="ULF218" s="15"/>
      <c r="ULG218" s="15"/>
      <c r="ULH218" s="15"/>
      <c r="ULI218" s="15"/>
      <c r="ULJ218" s="15"/>
      <c r="ULK218" s="15"/>
      <c r="ULL218" s="15"/>
      <c r="ULM218" s="15"/>
      <c r="ULN218" s="15"/>
      <c r="ULO218" s="15"/>
      <c r="ULP218" s="15"/>
      <c r="ULQ218" s="15"/>
      <c r="ULR218" s="15"/>
      <c r="ULS218" s="15"/>
      <c r="ULT218" s="15"/>
      <c r="ULU218" s="15"/>
      <c r="ULV218" s="15"/>
      <c r="ULW218" s="15"/>
      <c r="ULX218" s="15"/>
      <c r="ULY218" s="15"/>
      <c r="ULZ218" s="15"/>
      <c r="UMA218" s="15"/>
      <c r="UMB218" s="15"/>
      <c r="UMC218" s="15"/>
      <c r="UMD218" s="15"/>
      <c r="UME218" s="15"/>
      <c r="UMF218" s="15"/>
      <c r="UMG218" s="15"/>
      <c r="UMH218" s="15"/>
      <c r="UMI218" s="15"/>
      <c r="UMJ218" s="15"/>
      <c r="UMK218" s="15"/>
      <c r="UML218" s="15"/>
      <c r="UMM218" s="15"/>
      <c r="UMN218" s="15"/>
      <c r="UMO218" s="15"/>
      <c r="UMP218" s="15"/>
      <c r="UMQ218" s="15"/>
      <c r="UMR218" s="15"/>
      <c r="UMS218" s="15"/>
      <c r="UMT218" s="15"/>
      <c r="UMU218" s="15"/>
      <c r="UMV218" s="15"/>
      <c r="UMW218" s="15"/>
      <c r="UMX218" s="15"/>
      <c r="UMY218" s="15"/>
      <c r="UMZ218" s="15"/>
      <c r="UNA218" s="15"/>
      <c r="UNB218" s="15"/>
      <c r="UNC218" s="15"/>
      <c r="UND218" s="15"/>
      <c r="UNE218" s="15"/>
      <c r="UNF218" s="15"/>
      <c r="UNG218" s="15"/>
      <c r="UNH218" s="15"/>
      <c r="UNI218" s="15"/>
      <c r="UNJ218" s="15"/>
      <c r="UNK218" s="15"/>
      <c r="UNL218" s="15"/>
      <c r="UNM218" s="15"/>
      <c r="UNN218" s="15"/>
      <c r="UNO218" s="15"/>
      <c r="UNP218" s="15"/>
      <c r="UNQ218" s="15"/>
      <c r="UNR218" s="15"/>
      <c r="UNS218" s="15"/>
      <c r="UNT218" s="15"/>
      <c r="UNU218" s="15"/>
      <c r="UNV218" s="15"/>
      <c r="UNW218" s="15"/>
      <c r="UNX218" s="15"/>
      <c r="UNY218" s="15"/>
      <c r="UNZ218" s="15"/>
      <c r="UOA218" s="15"/>
      <c r="UOB218" s="15"/>
      <c r="UOC218" s="15"/>
      <c r="UOD218" s="15"/>
      <c r="UOE218" s="15"/>
      <c r="UOF218" s="15"/>
      <c r="UOG218" s="15"/>
      <c r="UOH218" s="15"/>
      <c r="UOI218" s="15"/>
      <c r="UOJ218" s="15"/>
      <c r="UOK218" s="15"/>
      <c r="UOL218" s="15"/>
      <c r="UOM218" s="15"/>
      <c r="UON218" s="15"/>
      <c r="UOO218" s="15"/>
      <c r="UOP218" s="15"/>
      <c r="UOQ218" s="15"/>
      <c r="UOR218" s="15"/>
      <c r="UOS218" s="15"/>
      <c r="UOT218" s="15"/>
      <c r="UOU218" s="15"/>
      <c r="UOV218" s="15"/>
      <c r="UOW218" s="15"/>
      <c r="UOX218" s="15"/>
      <c r="UOY218" s="15"/>
      <c r="UOZ218" s="15"/>
      <c r="UPA218" s="15"/>
      <c r="UPB218" s="15"/>
      <c r="UPC218" s="15"/>
      <c r="UPD218" s="15"/>
      <c r="UPE218" s="15"/>
      <c r="UPF218" s="15"/>
      <c r="UPG218" s="15"/>
      <c r="UPH218" s="15"/>
      <c r="UPI218" s="15"/>
      <c r="UPJ218" s="15"/>
      <c r="UPK218" s="15"/>
      <c r="UPL218" s="15"/>
      <c r="UPM218" s="15"/>
      <c r="UPN218" s="15"/>
      <c r="UPO218" s="15"/>
      <c r="UPP218" s="15"/>
      <c r="UPQ218" s="15"/>
      <c r="UPR218" s="15"/>
      <c r="UPS218" s="15"/>
      <c r="UPT218" s="15"/>
      <c r="UPU218" s="15"/>
      <c r="UPV218" s="15"/>
      <c r="UPW218" s="15"/>
      <c r="UPX218" s="15"/>
      <c r="UPY218" s="15"/>
      <c r="UPZ218" s="15"/>
      <c r="UQA218" s="15"/>
      <c r="UQB218" s="15"/>
      <c r="UQC218" s="15"/>
      <c r="UQD218" s="15"/>
      <c r="UQE218" s="15"/>
      <c r="UQF218" s="15"/>
      <c r="UQG218" s="15"/>
      <c r="UQH218" s="15"/>
      <c r="UQI218" s="15"/>
      <c r="UQJ218" s="15"/>
      <c r="UQK218" s="15"/>
      <c r="UQL218" s="15"/>
      <c r="UQM218" s="15"/>
      <c r="UQN218" s="15"/>
      <c r="UQO218" s="15"/>
      <c r="UQP218" s="15"/>
      <c r="UQQ218" s="15"/>
      <c r="UQR218" s="15"/>
      <c r="UQS218" s="15"/>
      <c r="UQT218" s="15"/>
      <c r="UQU218" s="15"/>
      <c r="UQV218" s="15"/>
      <c r="UQW218" s="15"/>
      <c r="UQX218" s="15"/>
      <c r="UQY218" s="15"/>
      <c r="UQZ218" s="15"/>
      <c r="URA218" s="15"/>
      <c r="URB218" s="15"/>
      <c r="URC218" s="15"/>
      <c r="URD218" s="15"/>
      <c r="URE218" s="15"/>
      <c r="URF218" s="15"/>
      <c r="URG218" s="15"/>
      <c r="URH218" s="15"/>
      <c r="URI218" s="15"/>
      <c r="URJ218" s="15"/>
      <c r="URK218" s="15"/>
      <c r="URL218" s="15"/>
      <c r="URM218" s="15"/>
      <c r="URN218" s="15"/>
      <c r="URO218" s="15"/>
      <c r="URP218" s="15"/>
      <c r="URQ218" s="15"/>
      <c r="URR218" s="15"/>
      <c r="URS218" s="15"/>
      <c r="URT218" s="15"/>
      <c r="URU218" s="15"/>
      <c r="URV218" s="15"/>
      <c r="URW218" s="15"/>
      <c r="URX218" s="15"/>
      <c r="URY218" s="15"/>
      <c r="URZ218" s="15"/>
      <c r="USA218" s="15"/>
      <c r="USB218" s="15"/>
      <c r="USC218" s="15"/>
      <c r="USD218" s="15"/>
      <c r="USE218" s="15"/>
      <c r="USF218" s="15"/>
      <c r="USG218" s="15"/>
      <c r="USH218" s="15"/>
      <c r="USI218" s="15"/>
      <c r="USJ218" s="15"/>
      <c r="USK218" s="15"/>
      <c r="USL218" s="15"/>
      <c r="USM218" s="15"/>
      <c r="USN218" s="15"/>
      <c r="USO218" s="15"/>
      <c r="USP218" s="15"/>
      <c r="USQ218" s="15"/>
      <c r="USR218" s="15"/>
      <c r="USS218" s="15"/>
      <c r="UST218" s="15"/>
      <c r="USU218" s="15"/>
      <c r="USV218" s="15"/>
      <c r="USW218" s="15"/>
      <c r="USX218" s="15"/>
      <c r="USY218" s="15"/>
      <c r="USZ218" s="15"/>
      <c r="UTA218" s="15"/>
      <c r="UTB218" s="15"/>
      <c r="UTC218" s="15"/>
      <c r="UTD218" s="15"/>
      <c r="UTE218" s="15"/>
      <c r="UTF218" s="15"/>
      <c r="UTG218" s="15"/>
      <c r="UTH218" s="15"/>
      <c r="UTI218" s="15"/>
      <c r="UTJ218" s="15"/>
      <c r="UTK218" s="15"/>
      <c r="UTL218" s="15"/>
      <c r="UTM218" s="15"/>
      <c r="UTN218" s="15"/>
      <c r="UTO218" s="15"/>
      <c r="UTP218" s="15"/>
      <c r="UTQ218" s="15"/>
      <c r="UTR218" s="15"/>
      <c r="UTS218" s="15"/>
      <c r="UTT218" s="15"/>
      <c r="UTU218" s="15"/>
      <c r="UTV218" s="15"/>
      <c r="UTW218" s="15"/>
      <c r="UTX218" s="15"/>
      <c r="UTY218" s="15"/>
      <c r="UTZ218" s="15"/>
      <c r="UUA218" s="15"/>
      <c r="UUB218" s="15"/>
      <c r="UUC218" s="15"/>
      <c r="UUD218" s="15"/>
      <c r="UUE218" s="15"/>
      <c r="UUF218" s="15"/>
      <c r="UUG218" s="15"/>
      <c r="UUH218" s="15"/>
      <c r="UUI218" s="15"/>
      <c r="UUJ218" s="15"/>
      <c r="UUK218" s="15"/>
      <c r="UUL218" s="15"/>
      <c r="UUM218" s="15"/>
      <c r="UUN218" s="15"/>
      <c r="UUO218" s="15"/>
      <c r="UUP218" s="15"/>
      <c r="UUQ218" s="15"/>
      <c r="UUR218" s="15"/>
      <c r="UUS218" s="15"/>
      <c r="UUT218" s="15"/>
      <c r="UUU218" s="15"/>
      <c r="UUV218" s="15"/>
      <c r="UUW218" s="15"/>
      <c r="UUX218" s="15"/>
      <c r="UUY218" s="15"/>
      <c r="UUZ218" s="15"/>
      <c r="UVA218" s="15"/>
      <c r="UVB218" s="15"/>
      <c r="UVC218" s="15"/>
      <c r="UVD218" s="15"/>
      <c r="UVE218" s="15"/>
      <c r="UVF218" s="15"/>
      <c r="UVG218" s="15"/>
      <c r="UVH218" s="15"/>
      <c r="UVI218" s="15"/>
      <c r="UVJ218" s="15"/>
      <c r="UVK218" s="15"/>
      <c r="UVL218" s="15"/>
      <c r="UVM218" s="15"/>
      <c r="UVN218" s="15"/>
      <c r="UVO218" s="15"/>
      <c r="UVP218" s="15"/>
      <c r="UVQ218" s="15"/>
      <c r="UVR218" s="15"/>
      <c r="UVS218" s="15"/>
      <c r="UVT218" s="15"/>
      <c r="UVU218" s="15"/>
      <c r="UVV218" s="15"/>
      <c r="UVW218" s="15"/>
      <c r="UVX218" s="15"/>
      <c r="UVY218" s="15"/>
      <c r="UVZ218" s="15"/>
      <c r="UWA218" s="15"/>
      <c r="UWB218" s="15"/>
      <c r="UWC218" s="15"/>
      <c r="UWD218" s="15"/>
      <c r="UWE218" s="15"/>
      <c r="UWF218" s="15"/>
      <c r="UWG218" s="15"/>
      <c r="UWH218" s="15"/>
      <c r="UWI218" s="15"/>
      <c r="UWJ218" s="15"/>
      <c r="UWK218" s="15"/>
      <c r="UWL218" s="15"/>
      <c r="UWM218" s="15"/>
      <c r="UWN218" s="15"/>
      <c r="UWO218" s="15"/>
      <c r="UWP218" s="15"/>
      <c r="UWQ218" s="15"/>
      <c r="UWR218" s="15"/>
      <c r="UWS218" s="15"/>
      <c r="UWT218" s="15"/>
      <c r="UWU218" s="15"/>
      <c r="UWV218" s="15"/>
      <c r="UWW218" s="15"/>
      <c r="UWX218" s="15"/>
      <c r="UWY218" s="15"/>
      <c r="UWZ218" s="15"/>
      <c r="UXA218" s="15"/>
      <c r="UXB218" s="15"/>
      <c r="UXC218" s="15"/>
      <c r="UXD218" s="15"/>
      <c r="UXE218" s="15"/>
      <c r="UXF218" s="15"/>
      <c r="UXG218" s="15"/>
      <c r="UXH218" s="15"/>
      <c r="UXI218" s="15"/>
      <c r="UXJ218" s="15"/>
      <c r="UXK218" s="15"/>
      <c r="UXL218" s="15"/>
      <c r="UXM218" s="15"/>
      <c r="UXN218" s="15"/>
      <c r="UXO218" s="15"/>
      <c r="UXP218" s="15"/>
      <c r="UXQ218" s="15"/>
      <c r="UXR218" s="15"/>
      <c r="UXS218" s="15"/>
      <c r="UXT218" s="15"/>
      <c r="UXU218" s="15"/>
      <c r="UXV218" s="15"/>
      <c r="UXW218" s="15"/>
      <c r="UXX218" s="15"/>
      <c r="UXY218" s="15"/>
      <c r="UXZ218" s="15"/>
      <c r="UYA218" s="15"/>
      <c r="UYB218" s="15"/>
      <c r="UYC218" s="15"/>
      <c r="UYD218" s="15"/>
      <c r="UYE218" s="15"/>
      <c r="UYF218" s="15"/>
      <c r="UYG218" s="15"/>
      <c r="UYH218" s="15"/>
      <c r="UYI218" s="15"/>
      <c r="UYJ218" s="15"/>
      <c r="UYK218" s="15"/>
      <c r="UYL218" s="15"/>
      <c r="UYM218" s="15"/>
      <c r="UYN218" s="15"/>
      <c r="UYO218" s="15"/>
      <c r="UYP218" s="15"/>
      <c r="UYQ218" s="15"/>
      <c r="UYR218" s="15"/>
      <c r="UYS218" s="15"/>
      <c r="UYT218" s="15"/>
      <c r="UYU218" s="15"/>
      <c r="UYV218" s="15"/>
      <c r="UYW218" s="15"/>
      <c r="UYX218" s="15"/>
      <c r="UYY218" s="15"/>
      <c r="UYZ218" s="15"/>
      <c r="UZA218" s="15"/>
      <c r="UZB218" s="15"/>
      <c r="UZC218" s="15"/>
      <c r="UZD218" s="15"/>
      <c r="UZE218" s="15"/>
      <c r="UZF218" s="15"/>
      <c r="UZG218" s="15"/>
      <c r="UZH218" s="15"/>
      <c r="UZI218" s="15"/>
      <c r="UZJ218" s="15"/>
      <c r="UZK218" s="15"/>
      <c r="UZL218" s="15"/>
      <c r="UZM218" s="15"/>
      <c r="UZN218" s="15"/>
      <c r="UZO218" s="15"/>
      <c r="UZP218" s="15"/>
      <c r="UZQ218" s="15"/>
      <c r="UZR218" s="15"/>
      <c r="UZS218" s="15"/>
      <c r="UZT218" s="15"/>
      <c r="UZU218" s="15"/>
      <c r="UZV218" s="15"/>
      <c r="UZW218" s="15"/>
      <c r="UZX218" s="15"/>
      <c r="UZY218" s="15"/>
      <c r="UZZ218" s="15"/>
      <c r="VAA218" s="15"/>
      <c r="VAB218" s="15"/>
      <c r="VAC218" s="15"/>
      <c r="VAD218" s="15"/>
      <c r="VAE218" s="15"/>
      <c r="VAF218" s="15"/>
      <c r="VAG218" s="15"/>
      <c r="VAH218" s="15"/>
      <c r="VAI218" s="15"/>
      <c r="VAJ218" s="15"/>
      <c r="VAK218" s="15"/>
      <c r="VAL218" s="15"/>
      <c r="VAM218" s="15"/>
      <c r="VAN218" s="15"/>
      <c r="VAO218" s="15"/>
      <c r="VAP218" s="15"/>
      <c r="VAQ218" s="15"/>
      <c r="VAR218" s="15"/>
      <c r="VAS218" s="15"/>
      <c r="VAT218" s="15"/>
      <c r="VAU218" s="15"/>
      <c r="VAV218" s="15"/>
      <c r="VAW218" s="15"/>
      <c r="VAX218" s="15"/>
      <c r="VAY218" s="15"/>
      <c r="VAZ218" s="15"/>
      <c r="VBA218" s="15"/>
      <c r="VBB218" s="15"/>
      <c r="VBC218" s="15"/>
      <c r="VBD218" s="15"/>
      <c r="VBE218" s="15"/>
      <c r="VBF218" s="15"/>
      <c r="VBG218" s="15"/>
      <c r="VBH218" s="15"/>
      <c r="VBI218" s="15"/>
      <c r="VBJ218" s="15"/>
      <c r="VBK218" s="15"/>
      <c r="VBL218" s="15"/>
      <c r="VBM218" s="15"/>
      <c r="VBN218" s="15"/>
      <c r="VBO218" s="15"/>
      <c r="VBP218" s="15"/>
      <c r="VBQ218" s="15"/>
      <c r="VBR218" s="15"/>
      <c r="VBS218" s="15"/>
      <c r="VBT218" s="15"/>
      <c r="VBU218" s="15"/>
      <c r="VBV218" s="15"/>
      <c r="VBW218" s="15"/>
      <c r="VBX218" s="15"/>
      <c r="VBY218" s="15"/>
      <c r="VBZ218" s="15"/>
      <c r="VCA218" s="15"/>
      <c r="VCB218" s="15"/>
      <c r="VCC218" s="15"/>
      <c r="VCD218" s="15"/>
      <c r="VCE218" s="15"/>
      <c r="VCF218" s="15"/>
      <c r="VCG218" s="15"/>
      <c r="VCH218" s="15"/>
      <c r="VCI218" s="15"/>
      <c r="VCJ218" s="15"/>
      <c r="VCK218" s="15"/>
      <c r="VCL218" s="15"/>
      <c r="VCM218" s="15"/>
      <c r="VCN218" s="15"/>
      <c r="VCO218" s="15"/>
      <c r="VCP218" s="15"/>
      <c r="VCQ218" s="15"/>
      <c r="VCR218" s="15"/>
      <c r="VCS218" s="15"/>
      <c r="VCT218" s="15"/>
      <c r="VCU218" s="15"/>
      <c r="VCV218" s="15"/>
      <c r="VCW218" s="15"/>
      <c r="VCX218" s="15"/>
      <c r="VCY218" s="15"/>
      <c r="VCZ218" s="15"/>
      <c r="VDA218" s="15"/>
      <c r="VDB218" s="15"/>
      <c r="VDC218" s="15"/>
      <c r="VDD218" s="15"/>
      <c r="VDE218" s="15"/>
      <c r="VDF218" s="15"/>
      <c r="VDG218" s="15"/>
      <c r="VDH218" s="15"/>
      <c r="VDI218" s="15"/>
      <c r="VDJ218" s="15"/>
      <c r="VDK218" s="15"/>
      <c r="VDL218" s="15"/>
      <c r="VDM218" s="15"/>
      <c r="VDN218" s="15"/>
      <c r="VDO218" s="15"/>
      <c r="VDP218" s="15"/>
      <c r="VDQ218" s="15"/>
      <c r="VDR218" s="15"/>
      <c r="VDS218" s="15"/>
      <c r="VDT218" s="15"/>
      <c r="VDU218" s="15"/>
      <c r="VDV218" s="15"/>
      <c r="VDW218" s="15"/>
      <c r="VDX218" s="15"/>
      <c r="VDY218" s="15"/>
      <c r="VDZ218" s="15"/>
      <c r="VEA218" s="15"/>
      <c r="VEB218" s="15"/>
      <c r="VEC218" s="15"/>
      <c r="VED218" s="15"/>
      <c r="VEE218" s="15"/>
      <c r="VEF218" s="15"/>
      <c r="VEG218" s="15"/>
      <c r="VEH218" s="15"/>
      <c r="VEI218" s="15"/>
      <c r="VEJ218" s="15"/>
      <c r="VEK218" s="15"/>
      <c r="VEL218" s="15"/>
      <c r="VEM218" s="15"/>
      <c r="VEN218" s="15"/>
      <c r="VEO218" s="15"/>
      <c r="VEP218" s="15"/>
      <c r="VEQ218" s="15"/>
      <c r="VER218" s="15"/>
      <c r="VES218" s="15"/>
      <c r="VET218" s="15"/>
      <c r="VEU218" s="15"/>
      <c r="VEV218" s="15"/>
      <c r="VEW218" s="15"/>
      <c r="VEX218" s="15"/>
      <c r="VEY218" s="15"/>
      <c r="VEZ218" s="15"/>
      <c r="VFA218" s="15"/>
      <c r="VFB218" s="15"/>
      <c r="VFC218" s="15"/>
      <c r="VFD218" s="15"/>
      <c r="VFE218" s="15"/>
      <c r="VFF218" s="15"/>
      <c r="VFG218" s="15"/>
      <c r="VFH218" s="15"/>
      <c r="VFI218" s="15"/>
      <c r="VFJ218" s="15"/>
      <c r="VFK218" s="15"/>
      <c r="VFL218" s="15"/>
      <c r="VFM218" s="15"/>
      <c r="VFN218" s="15"/>
      <c r="VFO218" s="15"/>
      <c r="VFP218" s="15"/>
      <c r="VFQ218" s="15"/>
      <c r="VFR218" s="15"/>
      <c r="VFS218" s="15"/>
      <c r="VFT218" s="15"/>
      <c r="VFU218" s="15"/>
      <c r="VFV218" s="15"/>
      <c r="VFW218" s="15"/>
      <c r="VFX218" s="15"/>
      <c r="VFY218" s="15"/>
      <c r="VFZ218" s="15"/>
      <c r="VGA218" s="15"/>
      <c r="VGB218" s="15"/>
      <c r="VGC218" s="15"/>
      <c r="VGD218" s="15"/>
      <c r="VGE218" s="15"/>
      <c r="VGF218" s="15"/>
      <c r="VGG218" s="15"/>
      <c r="VGH218" s="15"/>
      <c r="VGI218" s="15"/>
      <c r="VGJ218" s="15"/>
      <c r="VGK218" s="15"/>
      <c r="VGL218" s="15"/>
      <c r="VGM218" s="15"/>
      <c r="VGN218" s="15"/>
      <c r="VGO218" s="15"/>
      <c r="VGP218" s="15"/>
      <c r="VGQ218" s="15"/>
      <c r="VGR218" s="15"/>
      <c r="VGS218" s="15"/>
      <c r="VGT218" s="15"/>
      <c r="VGU218" s="15"/>
      <c r="VGV218" s="15"/>
      <c r="VGW218" s="15"/>
      <c r="VGX218" s="15"/>
      <c r="VGY218" s="15"/>
      <c r="VGZ218" s="15"/>
      <c r="VHA218" s="15"/>
      <c r="VHB218" s="15"/>
      <c r="VHC218" s="15"/>
      <c r="VHD218" s="15"/>
      <c r="VHE218" s="15"/>
      <c r="VHF218" s="15"/>
      <c r="VHG218" s="15"/>
      <c r="VHH218" s="15"/>
      <c r="VHI218" s="15"/>
      <c r="VHJ218" s="15"/>
      <c r="VHK218" s="15"/>
      <c r="VHL218" s="15"/>
      <c r="VHM218" s="15"/>
      <c r="VHN218" s="15"/>
      <c r="VHO218" s="15"/>
      <c r="VHP218" s="15"/>
      <c r="VHQ218" s="15"/>
      <c r="VHR218" s="15"/>
      <c r="VHS218" s="15"/>
      <c r="VHT218" s="15"/>
      <c r="VHU218" s="15"/>
      <c r="VHV218" s="15"/>
      <c r="VHW218" s="15"/>
      <c r="VHX218" s="15"/>
      <c r="VHY218" s="15"/>
      <c r="VHZ218" s="15"/>
      <c r="VIA218" s="15"/>
      <c r="VIB218" s="15"/>
      <c r="VIC218" s="15"/>
      <c r="VID218" s="15"/>
      <c r="VIE218" s="15"/>
      <c r="VIF218" s="15"/>
      <c r="VIG218" s="15"/>
      <c r="VIH218" s="15"/>
      <c r="VII218" s="15"/>
      <c r="VIJ218" s="15"/>
      <c r="VIK218" s="15"/>
      <c r="VIL218" s="15"/>
      <c r="VIM218" s="15"/>
      <c r="VIN218" s="15"/>
      <c r="VIO218" s="15"/>
      <c r="VIP218" s="15"/>
      <c r="VIQ218" s="15"/>
      <c r="VIR218" s="15"/>
      <c r="VIS218" s="15"/>
      <c r="VIT218" s="15"/>
      <c r="VIU218" s="15"/>
      <c r="VIV218" s="15"/>
      <c r="VIW218" s="15"/>
      <c r="VIX218" s="15"/>
      <c r="VIY218" s="15"/>
      <c r="VIZ218" s="15"/>
      <c r="VJA218" s="15"/>
      <c r="VJB218" s="15"/>
      <c r="VJC218" s="15"/>
      <c r="VJD218" s="15"/>
      <c r="VJE218" s="15"/>
      <c r="VJF218" s="15"/>
      <c r="VJG218" s="15"/>
      <c r="VJH218" s="15"/>
      <c r="VJI218" s="15"/>
      <c r="VJJ218" s="15"/>
      <c r="VJK218" s="15"/>
      <c r="VJL218" s="15"/>
      <c r="VJM218" s="15"/>
      <c r="VJN218" s="15"/>
      <c r="VJO218" s="15"/>
      <c r="VJP218" s="15"/>
      <c r="VJQ218" s="15"/>
      <c r="VJR218" s="15"/>
      <c r="VJS218" s="15"/>
      <c r="VJT218" s="15"/>
      <c r="VJU218" s="15"/>
      <c r="VJV218" s="15"/>
      <c r="VJW218" s="15"/>
      <c r="VJX218" s="15"/>
      <c r="VJY218" s="15"/>
      <c r="VJZ218" s="15"/>
      <c r="VKA218" s="15"/>
      <c r="VKB218" s="15"/>
      <c r="VKC218" s="15"/>
      <c r="VKD218" s="15"/>
      <c r="VKE218" s="15"/>
      <c r="VKF218" s="15"/>
      <c r="VKG218" s="15"/>
      <c r="VKH218" s="15"/>
      <c r="VKI218" s="15"/>
      <c r="VKJ218" s="15"/>
      <c r="VKK218" s="15"/>
      <c r="VKL218" s="15"/>
      <c r="VKM218" s="15"/>
      <c r="VKN218" s="15"/>
      <c r="VKO218" s="15"/>
      <c r="VKP218" s="15"/>
      <c r="VKQ218" s="15"/>
      <c r="VKR218" s="15"/>
      <c r="VKS218" s="15"/>
      <c r="VKT218" s="15"/>
      <c r="VKU218" s="15"/>
      <c r="VKV218" s="15"/>
      <c r="VKW218" s="15"/>
      <c r="VKX218" s="15"/>
      <c r="VKY218" s="15"/>
      <c r="VKZ218" s="15"/>
      <c r="VLA218" s="15"/>
      <c r="VLB218" s="15"/>
      <c r="VLC218" s="15"/>
      <c r="VLD218" s="15"/>
      <c r="VLE218" s="15"/>
      <c r="VLF218" s="15"/>
      <c r="VLG218" s="15"/>
      <c r="VLH218" s="15"/>
      <c r="VLI218" s="15"/>
      <c r="VLJ218" s="15"/>
      <c r="VLK218" s="15"/>
      <c r="VLL218" s="15"/>
      <c r="VLM218" s="15"/>
      <c r="VLN218" s="15"/>
      <c r="VLO218" s="15"/>
      <c r="VLP218" s="15"/>
      <c r="VLQ218" s="15"/>
      <c r="VLR218" s="15"/>
      <c r="VLS218" s="15"/>
      <c r="VLT218" s="15"/>
      <c r="VLU218" s="15"/>
      <c r="VLV218" s="15"/>
      <c r="VLW218" s="15"/>
      <c r="VLX218" s="15"/>
      <c r="VLY218" s="15"/>
      <c r="VLZ218" s="15"/>
      <c r="VMA218" s="15"/>
      <c r="VMB218" s="15"/>
      <c r="VMC218" s="15"/>
      <c r="VMD218" s="15"/>
      <c r="VME218" s="15"/>
      <c r="VMF218" s="15"/>
      <c r="VMG218" s="15"/>
      <c r="VMH218" s="15"/>
      <c r="VMI218" s="15"/>
      <c r="VMJ218" s="15"/>
      <c r="VMK218" s="15"/>
      <c r="VML218" s="15"/>
      <c r="VMM218" s="15"/>
      <c r="VMN218" s="15"/>
      <c r="VMO218" s="15"/>
      <c r="VMP218" s="15"/>
      <c r="VMQ218" s="15"/>
      <c r="VMR218" s="15"/>
      <c r="VMS218" s="15"/>
      <c r="VMT218" s="15"/>
      <c r="VMU218" s="15"/>
      <c r="VMV218" s="15"/>
      <c r="VMW218" s="15"/>
      <c r="VMX218" s="15"/>
      <c r="VMY218" s="15"/>
      <c r="VMZ218" s="15"/>
      <c r="VNA218" s="15"/>
      <c r="VNB218" s="15"/>
      <c r="VNC218" s="15"/>
      <c r="VND218" s="15"/>
      <c r="VNE218" s="15"/>
      <c r="VNF218" s="15"/>
      <c r="VNG218" s="15"/>
      <c r="VNH218" s="15"/>
      <c r="VNI218" s="15"/>
      <c r="VNJ218" s="15"/>
      <c r="VNK218" s="15"/>
      <c r="VNL218" s="15"/>
      <c r="VNM218" s="15"/>
      <c r="VNN218" s="15"/>
      <c r="VNO218" s="15"/>
      <c r="VNP218" s="15"/>
      <c r="VNQ218" s="15"/>
      <c r="VNR218" s="15"/>
      <c r="VNS218" s="15"/>
      <c r="VNT218" s="15"/>
      <c r="VNU218" s="15"/>
      <c r="VNV218" s="15"/>
      <c r="VNW218" s="15"/>
      <c r="VNX218" s="15"/>
      <c r="VNY218" s="15"/>
      <c r="VNZ218" s="15"/>
      <c r="VOA218" s="15"/>
      <c r="VOB218" s="15"/>
      <c r="VOC218" s="15"/>
      <c r="VOD218" s="15"/>
      <c r="VOE218" s="15"/>
      <c r="VOF218" s="15"/>
      <c r="VOG218" s="15"/>
      <c r="VOH218" s="15"/>
      <c r="VOI218" s="15"/>
      <c r="VOJ218" s="15"/>
      <c r="VOK218" s="15"/>
      <c r="VOL218" s="15"/>
      <c r="VOM218" s="15"/>
      <c r="VON218" s="15"/>
      <c r="VOO218" s="15"/>
      <c r="VOP218" s="15"/>
      <c r="VOQ218" s="15"/>
      <c r="VOR218" s="15"/>
      <c r="VOS218" s="15"/>
      <c r="VOT218" s="15"/>
      <c r="VOU218" s="15"/>
      <c r="VOV218" s="15"/>
      <c r="VOW218" s="15"/>
      <c r="VOX218" s="15"/>
      <c r="VOY218" s="15"/>
      <c r="VOZ218" s="15"/>
      <c r="VPA218" s="15"/>
      <c r="VPB218" s="15"/>
      <c r="VPC218" s="15"/>
      <c r="VPD218" s="15"/>
      <c r="VPE218" s="15"/>
      <c r="VPF218" s="15"/>
      <c r="VPG218" s="15"/>
      <c r="VPH218" s="15"/>
      <c r="VPI218" s="15"/>
      <c r="VPJ218" s="15"/>
      <c r="VPK218" s="15"/>
      <c r="VPL218" s="15"/>
      <c r="VPM218" s="15"/>
      <c r="VPN218" s="15"/>
      <c r="VPO218" s="15"/>
      <c r="VPP218" s="15"/>
      <c r="VPQ218" s="15"/>
      <c r="VPR218" s="15"/>
      <c r="VPS218" s="15"/>
      <c r="VPT218" s="15"/>
      <c r="VPU218" s="15"/>
      <c r="VPV218" s="15"/>
      <c r="VPW218" s="15"/>
      <c r="VPX218" s="15"/>
      <c r="VPY218" s="15"/>
      <c r="VPZ218" s="15"/>
      <c r="VQA218" s="15"/>
      <c r="VQB218" s="15"/>
      <c r="VQC218" s="15"/>
      <c r="VQD218" s="15"/>
      <c r="VQE218" s="15"/>
      <c r="VQF218" s="15"/>
      <c r="VQG218" s="15"/>
      <c r="VQH218" s="15"/>
      <c r="VQI218" s="15"/>
      <c r="VQJ218" s="15"/>
      <c r="VQK218" s="15"/>
      <c r="VQL218" s="15"/>
      <c r="VQM218" s="15"/>
      <c r="VQN218" s="15"/>
      <c r="VQO218" s="15"/>
      <c r="VQP218" s="15"/>
      <c r="VQQ218" s="15"/>
      <c r="VQR218" s="15"/>
      <c r="VQS218" s="15"/>
      <c r="VQT218" s="15"/>
      <c r="VQU218" s="15"/>
      <c r="VQV218" s="15"/>
      <c r="VQW218" s="15"/>
      <c r="VQX218" s="15"/>
      <c r="VQY218" s="15"/>
      <c r="VQZ218" s="15"/>
      <c r="VRA218" s="15"/>
      <c r="VRB218" s="15"/>
      <c r="VRC218" s="15"/>
      <c r="VRD218" s="15"/>
      <c r="VRE218" s="15"/>
      <c r="VRF218" s="15"/>
      <c r="VRG218" s="15"/>
      <c r="VRH218" s="15"/>
      <c r="VRI218" s="15"/>
      <c r="VRJ218" s="15"/>
      <c r="VRK218" s="15"/>
      <c r="VRL218" s="15"/>
      <c r="VRM218" s="15"/>
      <c r="VRN218" s="15"/>
      <c r="VRO218" s="15"/>
      <c r="VRP218" s="15"/>
      <c r="VRQ218" s="15"/>
      <c r="VRR218" s="15"/>
      <c r="VRS218" s="15"/>
      <c r="VRT218" s="15"/>
      <c r="VRU218" s="15"/>
      <c r="VRV218" s="15"/>
      <c r="VRW218" s="15"/>
      <c r="VRX218" s="15"/>
      <c r="VRY218" s="15"/>
      <c r="VRZ218" s="15"/>
      <c r="VSA218" s="15"/>
      <c r="VSB218" s="15"/>
      <c r="VSC218" s="15"/>
      <c r="VSD218" s="15"/>
      <c r="VSE218" s="15"/>
      <c r="VSF218" s="15"/>
      <c r="VSG218" s="15"/>
      <c r="VSH218" s="15"/>
      <c r="VSI218" s="15"/>
      <c r="VSJ218" s="15"/>
      <c r="VSK218" s="15"/>
      <c r="VSL218" s="15"/>
      <c r="VSM218" s="15"/>
      <c r="VSN218" s="15"/>
      <c r="VSO218" s="15"/>
      <c r="VSP218" s="15"/>
      <c r="VSQ218" s="15"/>
      <c r="VSR218" s="15"/>
      <c r="VSS218" s="15"/>
      <c r="VST218" s="15"/>
      <c r="VSU218" s="15"/>
      <c r="VSV218" s="15"/>
      <c r="VSW218" s="15"/>
      <c r="VSX218" s="15"/>
      <c r="VSY218" s="15"/>
      <c r="VSZ218" s="15"/>
      <c r="VTA218" s="15"/>
      <c r="VTB218" s="15"/>
      <c r="VTC218" s="15"/>
      <c r="VTD218" s="15"/>
      <c r="VTE218" s="15"/>
      <c r="VTF218" s="15"/>
      <c r="VTG218" s="15"/>
      <c r="VTH218" s="15"/>
      <c r="VTI218" s="15"/>
      <c r="VTJ218" s="15"/>
      <c r="VTK218" s="15"/>
      <c r="VTL218" s="15"/>
      <c r="VTM218" s="15"/>
      <c r="VTN218" s="15"/>
      <c r="VTO218" s="15"/>
      <c r="VTP218" s="15"/>
      <c r="VTQ218" s="15"/>
      <c r="VTR218" s="15"/>
      <c r="VTS218" s="15"/>
      <c r="VTT218" s="15"/>
      <c r="VTU218" s="15"/>
      <c r="VTV218" s="15"/>
      <c r="VTW218" s="15"/>
      <c r="VTX218" s="15"/>
      <c r="VTY218" s="15"/>
      <c r="VTZ218" s="15"/>
      <c r="VUA218" s="15"/>
      <c r="VUB218" s="15"/>
      <c r="VUC218" s="15"/>
      <c r="VUD218" s="15"/>
      <c r="VUE218" s="15"/>
      <c r="VUF218" s="15"/>
      <c r="VUG218" s="15"/>
      <c r="VUH218" s="15"/>
      <c r="VUI218" s="15"/>
      <c r="VUJ218" s="15"/>
      <c r="VUK218" s="15"/>
      <c r="VUL218" s="15"/>
      <c r="VUM218" s="15"/>
      <c r="VUN218" s="15"/>
      <c r="VUO218" s="15"/>
      <c r="VUP218" s="15"/>
      <c r="VUQ218" s="15"/>
      <c r="VUR218" s="15"/>
      <c r="VUS218" s="15"/>
      <c r="VUT218" s="15"/>
      <c r="VUU218" s="15"/>
      <c r="VUV218" s="15"/>
      <c r="VUW218" s="15"/>
      <c r="VUX218" s="15"/>
      <c r="VUY218" s="15"/>
      <c r="VUZ218" s="15"/>
      <c r="VVA218" s="15"/>
      <c r="VVB218" s="15"/>
      <c r="VVC218" s="15"/>
      <c r="VVD218" s="15"/>
      <c r="VVE218" s="15"/>
      <c r="VVF218" s="15"/>
      <c r="VVG218" s="15"/>
      <c r="VVH218" s="15"/>
      <c r="VVI218" s="15"/>
      <c r="VVJ218" s="15"/>
      <c r="VVK218" s="15"/>
      <c r="VVL218" s="15"/>
      <c r="VVM218" s="15"/>
      <c r="VVN218" s="15"/>
      <c r="VVO218" s="15"/>
      <c r="VVP218" s="15"/>
      <c r="VVQ218" s="15"/>
      <c r="VVR218" s="15"/>
      <c r="VVS218" s="15"/>
      <c r="VVT218" s="15"/>
      <c r="VVU218" s="15"/>
      <c r="VVV218" s="15"/>
      <c r="VVW218" s="15"/>
      <c r="VVX218" s="15"/>
      <c r="VVY218" s="15"/>
      <c r="VVZ218" s="15"/>
      <c r="VWA218" s="15"/>
      <c r="VWB218" s="15"/>
      <c r="VWC218" s="15"/>
      <c r="VWD218" s="15"/>
      <c r="VWE218" s="15"/>
      <c r="VWF218" s="15"/>
      <c r="VWG218" s="15"/>
      <c r="VWH218" s="15"/>
      <c r="VWI218" s="15"/>
      <c r="VWJ218" s="15"/>
      <c r="VWK218" s="15"/>
      <c r="VWL218" s="15"/>
      <c r="VWM218" s="15"/>
      <c r="VWN218" s="15"/>
      <c r="VWO218" s="15"/>
      <c r="VWP218" s="15"/>
      <c r="VWQ218" s="15"/>
      <c r="VWR218" s="15"/>
      <c r="VWS218" s="15"/>
      <c r="VWT218" s="15"/>
      <c r="VWU218" s="15"/>
      <c r="VWV218" s="15"/>
      <c r="VWW218" s="15"/>
      <c r="VWX218" s="15"/>
      <c r="VWY218" s="15"/>
      <c r="VWZ218" s="15"/>
      <c r="VXA218" s="15"/>
      <c r="VXB218" s="15"/>
      <c r="VXC218" s="15"/>
      <c r="VXD218" s="15"/>
      <c r="VXE218" s="15"/>
      <c r="VXF218" s="15"/>
      <c r="VXG218" s="15"/>
      <c r="VXH218" s="15"/>
      <c r="VXI218" s="15"/>
      <c r="VXJ218" s="15"/>
      <c r="VXK218" s="15"/>
      <c r="VXL218" s="15"/>
      <c r="VXM218" s="15"/>
      <c r="VXN218" s="15"/>
      <c r="VXO218" s="15"/>
      <c r="VXP218" s="15"/>
      <c r="VXQ218" s="15"/>
      <c r="VXR218" s="15"/>
      <c r="VXS218" s="15"/>
      <c r="VXT218" s="15"/>
      <c r="VXU218" s="15"/>
      <c r="VXV218" s="15"/>
      <c r="VXW218" s="15"/>
      <c r="VXX218" s="15"/>
      <c r="VXY218" s="15"/>
      <c r="VXZ218" s="15"/>
      <c r="VYA218" s="15"/>
      <c r="VYB218" s="15"/>
      <c r="VYC218" s="15"/>
      <c r="VYD218" s="15"/>
      <c r="VYE218" s="15"/>
      <c r="VYF218" s="15"/>
      <c r="VYG218" s="15"/>
      <c r="VYH218" s="15"/>
      <c r="VYI218" s="15"/>
      <c r="VYJ218" s="15"/>
      <c r="VYK218" s="15"/>
      <c r="VYL218" s="15"/>
      <c r="VYM218" s="15"/>
      <c r="VYN218" s="15"/>
      <c r="VYO218" s="15"/>
      <c r="VYP218" s="15"/>
      <c r="VYQ218" s="15"/>
      <c r="VYR218" s="15"/>
      <c r="VYS218" s="15"/>
      <c r="VYT218" s="15"/>
      <c r="VYU218" s="15"/>
      <c r="VYV218" s="15"/>
      <c r="VYW218" s="15"/>
      <c r="VYX218" s="15"/>
      <c r="VYY218" s="15"/>
      <c r="VYZ218" s="15"/>
      <c r="VZA218" s="15"/>
      <c r="VZB218" s="15"/>
      <c r="VZC218" s="15"/>
      <c r="VZD218" s="15"/>
      <c r="VZE218" s="15"/>
      <c r="VZF218" s="15"/>
      <c r="VZG218" s="15"/>
      <c r="VZH218" s="15"/>
      <c r="VZI218" s="15"/>
      <c r="VZJ218" s="15"/>
      <c r="VZK218" s="15"/>
      <c r="VZL218" s="15"/>
      <c r="VZM218" s="15"/>
      <c r="VZN218" s="15"/>
      <c r="VZO218" s="15"/>
      <c r="VZP218" s="15"/>
      <c r="VZQ218" s="15"/>
      <c r="VZR218" s="15"/>
      <c r="VZS218" s="15"/>
      <c r="VZT218" s="15"/>
      <c r="VZU218" s="15"/>
      <c r="VZV218" s="15"/>
      <c r="VZW218" s="15"/>
      <c r="VZX218" s="15"/>
      <c r="VZY218" s="15"/>
      <c r="VZZ218" s="15"/>
      <c r="WAA218" s="15"/>
      <c r="WAB218" s="15"/>
      <c r="WAC218" s="15"/>
      <c r="WAD218" s="15"/>
      <c r="WAE218" s="15"/>
      <c r="WAF218" s="15"/>
      <c r="WAG218" s="15"/>
      <c r="WAH218" s="15"/>
      <c r="WAI218" s="15"/>
      <c r="WAJ218" s="15"/>
      <c r="WAK218" s="15"/>
      <c r="WAL218" s="15"/>
      <c r="WAM218" s="15"/>
      <c r="WAN218" s="15"/>
      <c r="WAO218" s="15"/>
      <c r="WAP218" s="15"/>
      <c r="WAQ218" s="15"/>
      <c r="WAR218" s="15"/>
      <c r="WAS218" s="15"/>
      <c r="WAT218" s="15"/>
      <c r="WAU218" s="15"/>
      <c r="WAV218" s="15"/>
      <c r="WAW218" s="15"/>
      <c r="WAX218" s="15"/>
      <c r="WAY218" s="15"/>
      <c r="WAZ218" s="15"/>
      <c r="WBA218" s="15"/>
      <c r="WBB218" s="15"/>
      <c r="WBC218" s="15"/>
      <c r="WBD218" s="15"/>
      <c r="WBE218" s="15"/>
      <c r="WBF218" s="15"/>
      <c r="WBG218" s="15"/>
      <c r="WBH218" s="15"/>
      <c r="WBI218" s="15"/>
      <c r="WBJ218" s="15"/>
      <c r="WBK218" s="15"/>
      <c r="WBL218" s="15"/>
      <c r="WBM218" s="15"/>
      <c r="WBN218" s="15"/>
      <c r="WBO218" s="15"/>
      <c r="WBP218" s="15"/>
      <c r="WBQ218" s="15"/>
      <c r="WBR218" s="15"/>
      <c r="WBS218" s="15"/>
      <c r="WBT218" s="15"/>
      <c r="WBU218" s="15"/>
      <c r="WBV218" s="15"/>
      <c r="WBW218" s="15"/>
      <c r="WBX218" s="15"/>
      <c r="WBY218" s="15"/>
      <c r="WBZ218" s="15"/>
      <c r="WCA218" s="15"/>
      <c r="WCB218" s="15"/>
      <c r="WCC218" s="15"/>
      <c r="WCD218" s="15"/>
      <c r="WCE218" s="15"/>
      <c r="WCF218" s="15"/>
      <c r="WCG218" s="15"/>
      <c r="WCH218" s="15"/>
      <c r="WCI218" s="15"/>
      <c r="WCJ218" s="15"/>
      <c r="WCK218" s="15"/>
      <c r="WCL218" s="15"/>
      <c r="WCM218" s="15"/>
      <c r="WCN218" s="15"/>
      <c r="WCO218" s="15"/>
      <c r="WCP218" s="15"/>
      <c r="WCQ218" s="15"/>
      <c r="WCR218" s="15"/>
      <c r="WCS218" s="15"/>
      <c r="WCT218" s="15"/>
      <c r="WCU218" s="15"/>
      <c r="WCV218" s="15"/>
      <c r="WCW218" s="15"/>
      <c r="WCX218" s="15"/>
      <c r="WCY218" s="15"/>
      <c r="WCZ218" s="15"/>
      <c r="WDA218" s="15"/>
      <c r="WDB218" s="15"/>
      <c r="WDC218" s="15"/>
      <c r="WDD218" s="15"/>
      <c r="WDE218" s="15"/>
      <c r="WDF218" s="15"/>
      <c r="WDG218" s="15"/>
      <c r="WDH218" s="15"/>
      <c r="WDI218" s="15"/>
      <c r="WDJ218" s="15"/>
      <c r="WDK218" s="15"/>
      <c r="WDL218" s="15"/>
      <c r="WDM218" s="15"/>
      <c r="WDN218" s="15"/>
      <c r="WDO218" s="15"/>
      <c r="WDP218" s="15"/>
      <c r="WDQ218" s="15"/>
      <c r="WDR218" s="15"/>
      <c r="WDS218" s="15"/>
      <c r="WDT218" s="15"/>
      <c r="WDU218" s="15"/>
      <c r="WDV218" s="15"/>
      <c r="WDW218" s="15"/>
      <c r="WDX218" s="15"/>
      <c r="WDY218" s="15"/>
      <c r="WDZ218" s="15"/>
      <c r="WEA218" s="15"/>
      <c r="WEB218" s="15"/>
      <c r="WEC218" s="15"/>
      <c r="WED218" s="15"/>
      <c r="WEE218" s="15"/>
      <c r="WEF218" s="15"/>
      <c r="WEG218" s="15"/>
      <c r="WEH218" s="15"/>
      <c r="WEI218" s="15"/>
      <c r="WEJ218" s="15"/>
      <c r="WEK218" s="15"/>
      <c r="WEL218" s="15"/>
      <c r="WEM218" s="15"/>
      <c r="WEN218" s="15"/>
      <c r="WEO218" s="15"/>
      <c r="WEP218" s="15"/>
      <c r="WEQ218" s="15"/>
      <c r="WER218" s="15"/>
      <c r="WES218" s="15"/>
      <c r="WET218" s="15"/>
      <c r="WEU218" s="15"/>
      <c r="WEV218" s="15"/>
      <c r="WEW218" s="15"/>
      <c r="WEX218" s="15"/>
      <c r="WEY218" s="15"/>
      <c r="WEZ218" s="15"/>
      <c r="WFA218" s="15"/>
      <c r="WFB218" s="15"/>
      <c r="WFC218" s="15"/>
      <c r="WFD218" s="15"/>
      <c r="WFE218" s="15"/>
      <c r="WFF218" s="15"/>
      <c r="WFG218" s="15"/>
      <c r="WFH218" s="15"/>
      <c r="WFI218" s="15"/>
      <c r="WFJ218" s="15"/>
      <c r="WFK218" s="15"/>
      <c r="WFL218" s="15"/>
      <c r="WFM218" s="15"/>
      <c r="WFN218" s="15"/>
      <c r="WFO218" s="15"/>
      <c r="WFP218" s="15"/>
      <c r="WFQ218" s="15"/>
      <c r="WFR218" s="15"/>
      <c r="WFS218" s="15"/>
      <c r="WFT218" s="15"/>
      <c r="WFU218" s="15"/>
      <c r="WFV218" s="15"/>
      <c r="WFW218" s="15"/>
      <c r="WFX218" s="15"/>
      <c r="WFY218" s="15"/>
      <c r="WFZ218" s="15"/>
      <c r="WGA218" s="15"/>
      <c r="WGB218" s="15"/>
      <c r="WGC218" s="15"/>
      <c r="WGD218" s="15"/>
      <c r="WGE218" s="15"/>
      <c r="WGF218" s="15"/>
      <c r="WGG218" s="15"/>
      <c r="WGH218" s="15"/>
      <c r="WGI218" s="15"/>
      <c r="WGJ218" s="15"/>
      <c r="WGK218" s="15"/>
      <c r="WGL218" s="15"/>
      <c r="WGM218" s="15"/>
      <c r="WGN218" s="15"/>
      <c r="WGO218" s="15"/>
      <c r="WGP218" s="15"/>
      <c r="WGQ218" s="15"/>
      <c r="WGR218" s="15"/>
      <c r="WGS218" s="15"/>
      <c r="WGT218" s="15"/>
      <c r="WGU218" s="15"/>
      <c r="WGV218" s="15"/>
      <c r="WGW218" s="15"/>
      <c r="WGX218" s="15"/>
      <c r="WGY218" s="15"/>
      <c r="WGZ218" s="15"/>
      <c r="WHA218" s="15"/>
      <c r="WHB218" s="15"/>
      <c r="WHC218" s="15"/>
      <c r="WHD218" s="15"/>
      <c r="WHE218" s="15"/>
      <c r="WHF218" s="15"/>
      <c r="WHG218" s="15"/>
      <c r="WHH218" s="15"/>
      <c r="WHI218" s="15"/>
      <c r="WHJ218" s="15"/>
      <c r="WHK218" s="15"/>
      <c r="WHL218" s="15"/>
      <c r="WHM218" s="15"/>
      <c r="WHN218" s="15"/>
      <c r="WHO218" s="15"/>
      <c r="WHP218" s="15"/>
      <c r="WHQ218" s="15"/>
      <c r="WHR218" s="15"/>
      <c r="WHS218" s="15"/>
      <c r="WHT218" s="15"/>
      <c r="WHU218" s="15"/>
      <c r="WHV218" s="15"/>
      <c r="WHW218" s="15"/>
      <c r="WHX218" s="15"/>
      <c r="WHY218" s="15"/>
      <c r="WHZ218" s="15"/>
      <c r="WIA218" s="15"/>
      <c r="WIB218" s="15"/>
      <c r="WIC218" s="15"/>
      <c r="WID218" s="15"/>
      <c r="WIE218" s="15"/>
      <c r="WIF218" s="15"/>
      <c r="WIG218" s="15"/>
      <c r="WIH218" s="15"/>
      <c r="WII218" s="15"/>
      <c r="WIJ218" s="15"/>
      <c r="WIK218" s="15"/>
      <c r="WIL218" s="15"/>
      <c r="WIM218" s="15"/>
      <c r="WIN218" s="15"/>
      <c r="WIO218" s="15"/>
      <c r="WIP218" s="15"/>
      <c r="WIQ218" s="15"/>
      <c r="WIR218" s="15"/>
      <c r="WIS218" s="15"/>
      <c r="WIT218" s="15"/>
      <c r="WIU218" s="15"/>
      <c r="WIV218" s="15"/>
      <c r="WIW218" s="15"/>
      <c r="WIX218" s="15"/>
      <c r="WIY218" s="15"/>
      <c r="WIZ218" s="15"/>
      <c r="WJA218" s="15"/>
      <c r="WJB218" s="15"/>
      <c r="WJC218" s="15"/>
      <c r="WJD218" s="15"/>
      <c r="WJE218" s="15"/>
      <c r="WJF218" s="15"/>
      <c r="WJG218" s="15"/>
      <c r="WJH218" s="15"/>
      <c r="WJI218" s="15"/>
      <c r="WJJ218" s="15"/>
      <c r="WJK218" s="15"/>
      <c r="WJL218" s="15"/>
      <c r="WJM218" s="15"/>
      <c r="WJN218" s="15"/>
      <c r="WJO218" s="15"/>
      <c r="WJP218" s="15"/>
      <c r="WJQ218" s="15"/>
      <c r="WJR218" s="15"/>
      <c r="WJS218" s="15"/>
      <c r="WJT218" s="15"/>
      <c r="WJU218" s="15"/>
      <c r="WJV218" s="15"/>
      <c r="WJW218" s="15"/>
      <c r="WJX218" s="15"/>
      <c r="WJY218" s="15"/>
      <c r="WJZ218" s="15"/>
      <c r="WKA218" s="15"/>
      <c r="WKB218" s="15"/>
      <c r="WKC218" s="15"/>
      <c r="WKD218" s="15"/>
      <c r="WKE218" s="15"/>
      <c r="WKF218" s="15"/>
      <c r="WKG218" s="15"/>
      <c r="WKH218" s="15"/>
      <c r="WKI218" s="15"/>
      <c r="WKJ218" s="15"/>
      <c r="WKK218" s="15"/>
      <c r="WKL218" s="15"/>
      <c r="WKM218" s="15"/>
      <c r="WKN218" s="15"/>
      <c r="WKO218" s="15"/>
      <c r="WKP218" s="15"/>
      <c r="WKQ218" s="15"/>
      <c r="WKR218" s="15"/>
      <c r="WKS218" s="15"/>
      <c r="WKT218" s="15"/>
      <c r="WKU218" s="15"/>
      <c r="WKV218" s="15"/>
      <c r="WKW218" s="15"/>
      <c r="WKX218" s="15"/>
      <c r="WKY218" s="15"/>
      <c r="WKZ218" s="15"/>
      <c r="WLA218" s="15"/>
      <c r="WLB218" s="15"/>
      <c r="WLC218" s="15"/>
      <c r="WLD218" s="15"/>
      <c r="WLE218" s="15"/>
      <c r="WLF218" s="15"/>
      <c r="WLG218" s="15"/>
      <c r="WLH218" s="15"/>
      <c r="WLI218" s="15"/>
      <c r="WLJ218" s="15"/>
      <c r="WLK218" s="15"/>
      <c r="WLL218" s="15"/>
      <c r="WLM218" s="15"/>
      <c r="WLN218" s="15"/>
      <c r="WLO218" s="15"/>
      <c r="WLP218" s="15"/>
      <c r="WLQ218" s="15"/>
      <c r="WLR218" s="15"/>
      <c r="WLS218" s="15"/>
      <c r="WLT218" s="15"/>
      <c r="WLU218" s="15"/>
      <c r="WLV218" s="15"/>
      <c r="WLW218" s="15"/>
      <c r="WLX218" s="15"/>
      <c r="WLY218" s="15"/>
      <c r="WLZ218" s="15"/>
      <c r="WMA218" s="15"/>
      <c r="WMB218" s="15"/>
      <c r="WMC218" s="15"/>
      <c r="WMD218" s="15"/>
      <c r="WME218" s="15"/>
      <c r="WMF218" s="15"/>
      <c r="WMG218" s="15"/>
      <c r="WMH218" s="15"/>
      <c r="WMI218" s="15"/>
      <c r="WMJ218" s="15"/>
      <c r="WMK218" s="15"/>
      <c r="WML218" s="15"/>
      <c r="WMM218" s="15"/>
      <c r="WMN218" s="15"/>
      <c r="WMO218" s="15"/>
      <c r="WMP218" s="15"/>
      <c r="WMQ218" s="15"/>
      <c r="WMR218" s="15"/>
      <c r="WMS218" s="15"/>
      <c r="WMT218" s="15"/>
      <c r="WMU218" s="15"/>
      <c r="WMV218" s="15"/>
      <c r="WMW218" s="15"/>
      <c r="WMX218" s="15"/>
      <c r="WMY218" s="15"/>
      <c r="WMZ218" s="15"/>
      <c r="WNA218" s="15"/>
      <c r="WNB218" s="15"/>
      <c r="WNC218" s="15"/>
      <c r="WND218" s="15"/>
      <c r="WNE218" s="15"/>
      <c r="WNF218" s="15"/>
      <c r="WNG218" s="15"/>
      <c r="WNH218" s="15"/>
      <c r="WNI218" s="15"/>
      <c r="WNJ218" s="15"/>
      <c r="WNK218" s="15"/>
      <c r="WNL218" s="15"/>
      <c r="WNM218" s="15"/>
      <c r="WNN218" s="15"/>
      <c r="WNO218" s="15"/>
      <c r="WNP218" s="15"/>
      <c r="WNQ218" s="15"/>
      <c r="WNR218" s="15"/>
      <c r="WNS218" s="15"/>
      <c r="WNT218" s="15"/>
      <c r="WNU218" s="15"/>
      <c r="WNV218" s="15"/>
      <c r="WNW218" s="15"/>
      <c r="WNX218" s="15"/>
      <c r="WNY218" s="15"/>
      <c r="WNZ218" s="15"/>
      <c r="WOA218" s="15"/>
      <c r="WOB218" s="15"/>
      <c r="WOC218" s="15"/>
      <c r="WOD218" s="15"/>
      <c r="WOE218" s="15"/>
      <c r="WOF218" s="15"/>
      <c r="WOG218" s="15"/>
      <c r="WOH218" s="15"/>
      <c r="WOI218" s="15"/>
      <c r="WOJ218" s="15"/>
      <c r="WOK218" s="15"/>
      <c r="WOL218" s="15"/>
      <c r="WOM218" s="15"/>
      <c r="WON218" s="15"/>
      <c r="WOO218" s="15"/>
      <c r="WOP218" s="15"/>
      <c r="WOQ218" s="15"/>
      <c r="WOR218" s="15"/>
      <c r="WOS218" s="15"/>
      <c r="WOT218" s="15"/>
      <c r="WOU218" s="15"/>
      <c r="WOV218" s="15"/>
      <c r="WOW218" s="15"/>
      <c r="WOX218" s="15"/>
      <c r="WOY218" s="15"/>
      <c r="WOZ218" s="15"/>
      <c r="WPA218" s="15"/>
      <c r="WPB218" s="15"/>
      <c r="WPC218" s="15"/>
      <c r="WPD218" s="15"/>
      <c r="WPE218" s="15"/>
      <c r="WPF218" s="15"/>
      <c r="WPG218" s="15"/>
      <c r="WPH218" s="15"/>
      <c r="WPI218" s="15"/>
      <c r="WPJ218" s="15"/>
      <c r="WPK218" s="15"/>
      <c r="WPL218" s="15"/>
      <c r="WPM218" s="15"/>
      <c r="WPN218" s="15"/>
      <c r="WPO218" s="15"/>
      <c r="WPP218" s="15"/>
      <c r="WPQ218" s="15"/>
      <c r="WPR218" s="15"/>
      <c r="WPS218" s="15"/>
      <c r="WPT218" s="15"/>
      <c r="WPU218" s="15"/>
      <c r="WPV218" s="15"/>
      <c r="WPW218" s="15"/>
      <c r="WPX218" s="15"/>
      <c r="WPY218" s="15"/>
      <c r="WPZ218" s="15"/>
      <c r="WQA218" s="15"/>
      <c r="WQB218" s="15"/>
      <c r="WQC218" s="15"/>
      <c r="WQD218" s="15"/>
      <c r="WQE218" s="15"/>
      <c r="WQF218" s="15"/>
      <c r="WQG218" s="15"/>
      <c r="WQH218" s="15"/>
      <c r="WQI218" s="15"/>
      <c r="WQJ218" s="15"/>
      <c r="WQK218" s="15"/>
      <c r="WQL218" s="15"/>
      <c r="WQM218" s="15"/>
      <c r="WQN218" s="15"/>
      <c r="WQO218" s="15"/>
      <c r="WQP218" s="15"/>
      <c r="WQQ218" s="15"/>
      <c r="WQR218" s="15"/>
      <c r="WQS218" s="15"/>
      <c r="WQT218" s="15"/>
      <c r="WQU218" s="15"/>
      <c r="WQV218" s="15"/>
      <c r="WQW218" s="15"/>
      <c r="WQX218" s="15"/>
      <c r="WQY218" s="15"/>
      <c r="WQZ218" s="15"/>
      <c r="WRA218" s="15"/>
      <c r="WRB218" s="15"/>
      <c r="WRC218" s="15"/>
      <c r="WRD218" s="15"/>
      <c r="WRE218" s="15"/>
      <c r="WRF218" s="15"/>
      <c r="WRG218" s="15"/>
      <c r="WRH218" s="15"/>
      <c r="WRI218" s="15"/>
      <c r="WRJ218" s="15"/>
      <c r="WRK218" s="15"/>
      <c r="WRL218" s="15"/>
      <c r="WRM218" s="15"/>
      <c r="WRN218" s="15"/>
      <c r="WRO218" s="15"/>
      <c r="WRP218" s="15"/>
      <c r="WRQ218" s="15"/>
      <c r="WRR218" s="15"/>
      <c r="WRS218" s="15"/>
      <c r="WRT218" s="15"/>
      <c r="WRU218" s="15"/>
      <c r="WRV218" s="15"/>
      <c r="WRW218" s="15"/>
      <c r="WRX218" s="15"/>
      <c r="WRY218" s="15"/>
      <c r="WRZ218" s="15"/>
      <c r="WSA218" s="15"/>
      <c r="WSB218" s="15"/>
      <c r="WSC218" s="15"/>
      <c r="WSD218" s="15"/>
      <c r="WSE218" s="15"/>
      <c r="WSF218" s="15"/>
      <c r="WSG218" s="15"/>
      <c r="WSH218" s="15"/>
      <c r="WSI218" s="15"/>
      <c r="WSJ218" s="15"/>
      <c r="WSK218" s="15"/>
      <c r="WSL218" s="15"/>
      <c r="WSM218" s="15"/>
      <c r="WSN218" s="15"/>
      <c r="WSO218" s="15"/>
      <c r="WSP218" s="15"/>
      <c r="WSQ218" s="15"/>
      <c r="WSR218" s="15"/>
      <c r="WSS218" s="15"/>
      <c r="WST218" s="15"/>
      <c r="WSU218" s="15"/>
      <c r="WSV218" s="15"/>
      <c r="WSW218" s="15"/>
      <c r="WSX218" s="15"/>
      <c r="WSY218" s="15"/>
      <c r="WSZ218" s="15"/>
      <c r="WTA218" s="15"/>
      <c r="WTB218" s="15"/>
      <c r="WTC218" s="15"/>
      <c r="WTD218" s="15"/>
      <c r="WTE218" s="15"/>
      <c r="WTF218" s="15"/>
      <c r="WTG218" s="15"/>
      <c r="WTH218" s="15"/>
      <c r="WTI218" s="15"/>
      <c r="WTJ218" s="15"/>
      <c r="WTK218" s="15"/>
      <c r="WTL218" s="15"/>
      <c r="WTM218" s="15"/>
      <c r="WTN218" s="15"/>
      <c r="WTO218" s="15"/>
      <c r="WTP218" s="15"/>
      <c r="WTQ218" s="15"/>
      <c r="WTR218" s="15"/>
      <c r="WTS218" s="15"/>
      <c r="WTT218" s="15"/>
      <c r="WTU218" s="15"/>
      <c r="WTV218" s="15"/>
      <c r="WTW218" s="15"/>
      <c r="WTX218" s="15"/>
      <c r="WTY218" s="15"/>
      <c r="WTZ218" s="15"/>
      <c r="WUA218" s="15"/>
      <c r="WUB218" s="15"/>
      <c r="WUC218" s="15"/>
      <c r="WUD218" s="15"/>
      <c r="WUE218" s="15"/>
      <c r="WUF218" s="15"/>
      <c r="WUG218" s="15"/>
      <c r="WUH218" s="15"/>
      <c r="WUI218" s="15"/>
      <c r="WUJ218" s="15"/>
      <c r="WUK218" s="15"/>
      <c r="WUL218" s="15"/>
      <c r="WUM218" s="15"/>
      <c r="WUN218" s="15"/>
      <c r="WUO218" s="15"/>
      <c r="WUP218" s="15"/>
      <c r="WUQ218" s="15"/>
      <c r="WUR218" s="15"/>
      <c r="WUS218" s="15"/>
      <c r="WUT218" s="15"/>
      <c r="WUU218" s="15"/>
      <c r="WUV218" s="15"/>
      <c r="WUW218" s="15"/>
      <c r="WUX218" s="15"/>
      <c r="WUY218" s="15"/>
      <c r="WUZ218" s="15"/>
      <c r="WVA218" s="15"/>
      <c r="WVB218" s="15"/>
      <c r="WVC218" s="15"/>
      <c r="WVD218" s="15"/>
      <c r="WVE218" s="15"/>
      <c r="WVF218" s="15"/>
      <c r="WVG218" s="15"/>
      <c r="WVH218" s="15"/>
      <c r="WVI218" s="15"/>
      <c r="WVJ218" s="15"/>
      <c r="WVK218" s="15"/>
      <c r="WVL218" s="15"/>
      <c r="WVM218" s="15"/>
      <c r="WVN218" s="15"/>
      <c r="WVO218" s="15"/>
      <c r="WVP218" s="15"/>
      <c r="WVQ218" s="15"/>
      <c r="WVR218" s="15"/>
      <c r="WVS218" s="15"/>
      <c r="WVT218" s="15"/>
      <c r="WVU218" s="15"/>
      <c r="WVV218" s="15"/>
      <c r="WVW218" s="15"/>
      <c r="WVX218" s="15"/>
      <c r="WVY218" s="15"/>
      <c r="WVZ218" s="15"/>
      <c r="WWA218" s="15"/>
      <c r="WWB218" s="15"/>
      <c r="WWC218" s="15"/>
      <c r="WWD218" s="15"/>
      <c r="WWE218" s="15"/>
      <c r="WWF218" s="15"/>
      <c r="WWG218" s="15"/>
      <c r="WWH218" s="15"/>
      <c r="WWI218" s="15"/>
      <c r="WWJ218" s="15"/>
      <c r="WWK218" s="15"/>
      <c r="WWL218" s="15"/>
      <c r="WWM218" s="15"/>
      <c r="WWN218" s="15"/>
      <c r="WWO218" s="15"/>
      <c r="WWP218" s="15"/>
      <c r="WWQ218" s="15"/>
      <c r="WWR218" s="15"/>
      <c r="WWS218" s="15"/>
      <c r="WWT218" s="15"/>
      <c r="WWU218" s="15"/>
      <c r="WWV218" s="15"/>
      <c r="WWW218" s="15"/>
      <c r="WWX218" s="15"/>
      <c r="WWY218" s="15"/>
      <c r="WWZ218" s="15"/>
      <c r="WXA218" s="15"/>
      <c r="WXB218" s="15"/>
      <c r="WXC218" s="15"/>
      <c r="WXD218" s="15"/>
      <c r="WXE218" s="15"/>
      <c r="WXF218" s="15"/>
      <c r="WXG218" s="15"/>
      <c r="WXH218" s="15"/>
      <c r="WXI218" s="15"/>
      <c r="WXJ218" s="15"/>
      <c r="WXK218" s="15"/>
      <c r="WXL218" s="15"/>
      <c r="WXM218" s="15"/>
      <c r="WXN218" s="15"/>
      <c r="WXO218" s="15"/>
      <c r="WXP218" s="15"/>
      <c r="WXQ218" s="15"/>
      <c r="WXR218" s="15"/>
      <c r="WXS218" s="15"/>
      <c r="WXT218" s="15"/>
      <c r="WXU218" s="15"/>
      <c r="WXV218" s="15"/>
      <c r="WXW218" s="15"/>
      <c r="WXX218" s="15"/>
      <c r="WXY218" s="15"/>
      <c r="WXZ218" s="15"/>
      <c r="WYA218" s="15"/>
      <c r="WYB218" s="15"/>
      <c r="WYC218" s="15"/>
      <c r="WYD218" s="15"/>
      <c r="WYE218" s="15"/>
      <c r="WYF218" s="15"/>
      <c r="WYG218" s="15"/>
      <c r="WYH218" s="15"/>
      <c r="WYI218" s="15"/>
      <c r="WYJ218" s="15"/>
      <c r="WYK218" s="15"/>
      <c r="WYL218" s="15"/>
      <c r="WYM218" s="15"/>
      <c r="WYN218" s="15"/>
      <c r="WYO218" s="15"/>
      <c r="WYP218" s="15"/>
      <c r="WYQ218" s="15"/>
      <c r="WYR218" s="15"/>
      <c r="WYS218" s="15"/>
      <c r="WYT218" s="15"/>
      <c r="WYU218" s="15"/>
      <c r="WYV218" s="15"/>
      <c r="WYW218" s="15"/>
      <c r="WYX218" s="15"/>
      <c r="WYY218" s="15"/>
      <c r="WYZ218" s="15"/>
      <c r="WZA218" s="15"/>
      <c r="WZB218" s="15"/>
      <c r="WZC218" s="15"/>
      <c r="WZD218" s="15"/>
      <c r="WZE218" s="15"/>
      <c r="WZF218" s="15"/>
      <c r="WZG218" s="15"/>
      <c r="WZH218" s="15"/>
      <c r="WZI218" s="15"/>
      <c r="WZJ218" s="15"/>
      <c r="WZK218" s="15"/>
      <c r="WZL218" s="15"/>
      <c r="WZM218" s="15"/>
      <c r="WZN218" s="15"/>
      <c r="WZO218" s="15"/>
      <c r="WZP218" s="15"/>
      <c r="WZQ218" s="15"/>
      <c r="WZR218" s="15"/>
      <c r="WZS218" s="15"/>
      <c r="WZT218" s="15"/>
      <c r="WZU218" s="15"/>
      <c r="WZV218" s="15"/>
      <c r="WZW218" s="15"/>
      <c r="WZX218" s="15"/>
      <c r="WZY218" s="15"/>
      <c r="WZZ218" s="15"/>
      <c r="XAA218" s="15"/>
      <c r="XAB218" s="15"/>
      <c r="XAC218" s="15"/>
      <c r="XAD218" s="15"/>
      <c r="XAE218" s="15"/>
      <c r="XAF218" s="15"/>
      <c r="XAG218" s="15"/>
      <c r="XAH218" s="15"/>
      <c r="XAI218" s="15"/>
      <c r="XAJ218" s="15"/>
      <c r="XAK218" s="15"/>
      <c r="XAL218" s="15"/>
      <c r="XAM218" s="15"/>
      <c r="XAN218" s="15"/>
      <c r="XAO218" s="15"/>
      <c r="XAP218" s="15"/>
      <c r="XAQ218" s="15"/>
      <c r="XAR218" s="15"/>
      <c r="XAS218" s="15"/>
      <c r="XAT218" s="15"/>
      <c r="XAU218" s="15"/>
      <c r="XAV218" s="15"/>
      <c r="XAW218" s="15"/>
      <c r="XAX218" s="15"/>
      <c r="XAY218" s="15"/>
      <c r="XAZ218" s="15"/>
      <c r="XBA218" s="15"/>
      <c r="XBB218" s="15"/>
      <c r="XBC218" s="15"/>
      <c r="XBD218" s="15"/>
      <c r="XBE218" s="15"/>
      <c r="XBF218" s="15"/>
      <c r="XBG218" s="15"/>
      <c r="XBH218" s="15"/>
      <c r="XBI218" s="15"/>
      <c r="XBJ218" s="15"/>
      <c r="XBK218" s="15"/>
      <c r="XBL218" s="15"/>
      <c r="XBM218" s="15"/>
      <c r="XBN218" s="15"/>
      <c r="XBO218" s="15"/>
      <c r="XBP218" s="15"/>
      <c r="XBQ218" s="15"/>
      <c r="XBR218" s="15"/>
      <c r="XBS218" s="15"/>
      <c r="XBT218" s="15"/>
      <c r="XBU218" s="15"/>
      <c r="XBV218" s="15"/>
      <c r="XBW218" s="15"/>
      <c r="XBX218" s="15"/>
      <c r="XBY218" s="15"/>
      <c r="XBZ218" s="15"/>
      <c r="XCA218" s="15"/>
      <c r="XCB218" s="15"/>
      <c r="XCC218" s="15"/>
      <c r="XCD218" s="15"/>
      <c r="XCE218" s="15"/>
      <c r="XCF218" s="15"/>
      <c r="XCG218" s="15"/>
      <c r="XCH218" s="15"/>
      <c r="XCI218" s="15"/>
      <c r="XCJ218" s="15"/>
      <c r="XCK218" s="15"/>
      <c r="XCL218" s="15"/>
      <c r="XCM218" s="15"/>
      <c r="XCN218" s="15"/>
      <c r="XCO218" s="15"/>
      <c r="XCP218" s="15"/>
      <c r="XCQ218" s="15"/>
      <c r="XCR218" s="15"/>
      <c r="XCS218" s="15"/>
      <c r="XCT218" s="15"/>
      <c r="XCU218" s="15"/>
      <c r="XCV218" s="15"/>
      <c r="XCW218" s="15"/>
      <c r="XCX218" s="15"/>
      <c r="XCY218" s="15"/>
      <c r="XCZ218" s="15"/>
      <c r="XDA218" s="15"/>
      <c r="XDB218" s="15"/>
      <c r="XDC218" s="15"/>
      <c r="XDD218" s="15"/>
      <c r="XDE218" s="15"/>
      <c r="XDF218" s="15"/>
      <c r="XDG218" s="15"/>
      <c r="XDH218" s="15"/>
      <c r="XDI218" s="15"/>
      <c r="XDJ218" s="15"/>
      <c r="XDK218" s="15"/>
      <c r="XDL218" s="15"/>
      <c r="XDM218" s="15"/>
      <c r="XDN218" s="15"/>
      <c r="XDO218" s="15"/>
      <c r="XDP218" s="15"/>
      <c r="XDQ218" s="15"/>
      <c r="XDR218" s="15"/>
      <c r="XDS218" s="15"/>
      <c r="XDT218" s="15"/>
      <c r="XDU218" s="15"/>
      <c r="XDV218" s="15"/>
      <c r="XDW218" s="15"/>
      <c r="XDX218" s="15"/>
      <c r="XDY218" s="15"/>
      <c r="XDZ218" s="15"/>
      <c r="XEA218" s="15"/>
      <c r="XEB218" s="15"/>
      <c r="XEC218" s="15"/>
      <c r="XED218" s="15"/>
      <c r="XEE218" s="15"/>
      <c r="XEF218" s="15"/>
      <c r="XEG218" s="15"/>
      <c r="XEH218" s="15"/>
      <c r="XEI218" s="15"/>
      <c r="XEJ218" s="15"/>
      <c r="XEK218" s="15"/>
      <c r="XEL218" s="15"/>
      <c r="XEM218" s="15"/>
      <c r="XEN218" s="15"/>
      <c r="XEO218" s="15"/>
      <c r="XEP218" s="15"/>
      <c r="XEQ218" s="15"/>
      <c r="XER218" s="15"/>
      <c r="XES218" s="15"/>
      <c r="XET218" s="15"/>
      <c r="XEU218" s="15"/>
      <c r="XEV218" s="15"/>
      <c r="XEW218" s="15"/>
      <c r="XEX218" s="15"/>
      <c r="XEY218" s="15"/>
      <c r="XEZ218" s="15"/>
      <c r="XFA218" s="15"/>
      <c r="XFB218" s="15"/>
      <c r="XFC218" s="15"/>
    </row>
    <row r="219" spans="1:16383" ht="12.75" customHeight="1" x14ac:dyDescent="0.2">
      <c r="A219" s="76"/>
      <c r="B219" s="81" t="s">
        <v>114</v>
      </c>
      <c r="C219" s="82" t="s">
        <v>652</v>
      </c>
      <c r="D219" s="88">
        <v>12</v>
      </c>
      <c r="E219" s="85">
        <v>2.2000000000000002</v>
      </c>
      <c r="F219" s="73"/>
      <c r="G219" s="15">
        <f t="shared" si="3"/>
        <v>3</v>
      </c>
      <c r="H219" s="15">
        <v>0</v>
      </c>
      <c r="I219" s="15">
        <v>0</v>
      </c>
      <c r="J219" s="15">
        <v>0</v>
      </c>
      <c r="K219" s="15"/>
      <c r="L219" s="15">
        <v>0</v>
      </c>
      <c r="M219" s="15">
        <v>0</v>
      </c>
      <c r="N219" s="15">
        <v>2</v>
      </c>
      <c r="O219" s="15">
        <v>1</v>
      </c>
      <c r="P219" s="15"/>
      <c r="Q219" s="15">
        <v>0</v>
      </c>
      <c r="R219" s="15">
        <v>0</v>
      </c>
      <c r="S219" s="15">
        <v>0</v>
      </c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  <c r="BZ219" s="15"/>
      <c r="CA219" s="15"/>
      <c r="CB219" s="15"/>
      <c r="CC219" s="15"/>
      <c r="CD219" s="15"/>
      <c r="CE219" s="15"/>
      <c r="CF219" s="15"/>
      <c r="CG219" s="15"/>
      <c r="CH219" s="15"/>
      <c r="CI219" s="15"/>
      <c r="CJ219" s="15"/>
      <c r="CK219" s="15"/>
      <c r="CL219" s="15"/>
      <c r="CM219" s="15"/>
      <c r="CN219" s="15"/>
      <c r="CO219" s="15"/>
      <c r="CP219" s="15"/>
      <c r="CQ219" s="15"/>
      <c r="CR219" s="15"/>
      <c r="CS219" s="15"/>
      <c r="CT219" s="15"/>
      <c r="CU219" s="15"/>
      <c r="CV219" s="15"/>
      <c r="CW219" s="15"/>
      <c r="CX219" s="15"/>
      <c r="CY219" s="15"/>
      <c r="CZ219" s="15"/>
      <c r="DA219" s="15"/>
      <c r="DB219" s="15"/>
      <c r="DC219" s="15"/>
      <c r="DD219" s="15"/>
      <c r="DE219" s="15"/>
      <c r="DF219" s="15"/>
      <c r="DG219" s="15"/>
      <c r="DH219" s="15"/>
      <c r="DI219" s="15"/>
      <c r="DJ219" s="15"/>
      <c r="DK219" s="15"/>
      <c r="DL219" s="15"/>
      <c r="DM219" s="15"/>
      <c r="DN219" s="15"/>
      <c r="DO219" s="15"/>
      <c r="DP219" s="15"/>
      <c r="DQ219" s="15"/>
      <c r="DR219" s="15"/>
      <c r="DS219" s="15"/>
      <c r="DT219" s="15"/>
      <c r="DU219" s="15"/>
      <c r="DV219" s="15"/>
      <c r="DW219" s="15"/>
      <c r="DX219" s="15"/>
      <c r="DY219" s="15"/>
      <c r="DZ219" s="15"/>
      <c r="EA219" s="15"/>
      <c r="EB219" s="15"/>
      <c r="EC219" s="15"/>
      <c r="ED219" s="15"/>
      <c r="EE219" s="15"/>
      <c r="EF219" s="15"/>
      <c r="EG219" s="15"/>
      <c r="EH219" s="15"/>
      <c r="EI219" s="15"/>
      <c r="EJ219" s="15"/>
      <c r="EK219" s="15"/>
      <c r="EL219" s="15"/>
      <c r="EM219" s="15"/>
      <c r="EN219" s="15"/>
      <c r="EO219" s="15"/>
      <c r="EP219" s="15"/>
      <c r="EQ219" s="15"/>
      <c r="ER219" s="15"/>
      <c r="ES219" s="15"/>
      <c r="ET219" s="15"/>
      <c r="EU219" s="15"/>
      <c r="EV219" s="15"/>
      <c r="EW219" s="15"/>
      <c r="EX219" s="15"/>
      <c r="EY219" s="15"/>
      <c r="EZ219" s="15"/>
      <c r="FA219" s="15"/>
      <c r="FB219" s="15"/>
      <c r="FC219" s="15"/>
      <c r="FD219" s="15"/>
      <c r="FE219" s="15"/>
      <c r="FF219" s="15"/>
      <c r="FG219" s="15"/>
      <c r="FH219" s="15"/>
      <c r="FI219" s="15"/>
      <c r="FJ219" s="15"/>
      <c r="FK219" s="15"/>
      <c r="FL219" s="15"/>
      <c r="FM219" s="15"/>
      <c r="FN219" s="15"/>
      <c r="FO219" s="15"/>
      <c r="FP219" s="15"/>
      <c r="FQ219" s="15"/>
      <c r="FR219" s="15"/>
      <c r="FS219" s="15"/>
      <c r="FT219" s="15"/>
      <c r="FU219" s="15"/>
      <c r="FV219" s="15"/>
      <c r="FW219" s="15"/>
      <c r="FX219" s="15"/>
      <c r="FY219" s="15"/>
      <c r="FZ219" s="15"/>
      <c r="GA219" s="15"/>
      <c r="GB219" s="15"/>
      <c r="GC219" s="15"/>
      <c r="GD219" s="15"/>
      <c r="GE219" s="15"/>
      <c r="GF219" s="15"/>
      <c r="GG219" s="15"/>
      <c r="GH219" s="15"/>
      <c r="GI219" s="15"/>
      <c r="GJ219" s="15"/>
      <c r="GK219" s="15"/>
      <c r="GL219" s="15"/>
      <c r="GM219" s="15"/>
      <c r="GN219" s="15"/>
      <c r="GO219" s="15"/>
      <c r="GP219" s="15"/>
      <c r="GQ219" s="15"/>
      <c r="GR219" s="15"/>
      <c r="GS219" s="15"/>
      <c r="GT219" s="15"/>
      <c r="GU219" s="15"/>
      <c r="GV219" s="15"/>
      <c r="GW219" s="15"/>
      <c r="GX219" s="15"/>
      <c r="GY219" s="15"/>
      <c r="GZ219" s="15"/>
      <c r="HA219" s="15"/>
      <c r="HB219" s="15"/>
      <c r="HC219" s="15"/>
      <c r="HD219" s="15"/>
      <c r="HE219" s="15"/>
      <c r="HF219" s="15"/>
      <c r="HG219" s="15"/>
      <c r="HH219" s="15"/>
      <c r="HI219" s="15"/>
      <c r="HJ219" s="15"/>
      <c r="HK219" s="15"/>
      <c r="HL219" s="15"/>
      <c r="HM219" s="15"/>
      <c r="HN219" s="15"/>
      <c r="HO219" s="15"/>
      <c r="HP219" s="15"/>
      <c r="HQ219" s="15"/>
      <c r="HR219" s="15"/>
      <c r="HS219" s="15"/>
      <c r="HT219" s="15"/>
      <c r="HU219" s="15"/>
      <c r="HV219" s="15"/>
      <c r="HW219" s="15"/>
      <c r="HX219" s="15"/>
      <c r="HY219" s="15"/>
      <c r="HZ219" s="15"/>
      <c r="IA219" s="15"/>
      <c r="IB219" s="15"/>
      <c r="IC219" s="15"/>
      <c r="ID219" s="15"/>
      <c r="IE219" s="15"/>
      <c r="IF219" s="15"/>
      <c r="IG219" s="15"/>
      <c r="IH219" s="15"/>
      <c r="II219" s="15"/>
      <c r="IJ219" s="15"/>
      <c r="IK219" s="15"/>
      <c r="IL219" s="15"/>
      <c r="IM219" s="15"/>
      <c r="IN219" s="15"/>
      <c r="IO219" s="15"/>
      <c r="IP219" s="15"/>
      <c r="IQ219" s="15"/>
      <c r="IR219" s="15"/>
      <c r="IS219" s="15"/>
      <c r="IT219" s="15"/>
      <c r="IU219" s="15"/>
      <c r="IV219" s="15"/>
      <c r="IW219" s="15"/>
      <c r="IX219" s="15"/>
      <c r="IY219" s="15"/>
      <c r="IZ219" s="15"/>
      <c r="JA219" s="15"/>
      <c r="JB219" s="15"/>
      <c r="JC219" s="15"/>
      <c r="JD219" s="15"/>
      <c r="JE219" s="15"/>
      <c r="JF219" s="15"/>
      <c r="JG219" s="15"/>
      <c r="JH219" s="15"/>
      <c r="JI219" s="15"/>
      <c r="JJ219" s="15"/>
      <c r="JK219" s="15"/>
      <c r="JL219" s="15"/>
      <c r="JM219" s="15"/>
      <c r="JN219" s="15"/>
      <c r="JO219" s="15"/>
      <c r="JP219" s="15"/>
      <c r="JQ219" s="15"/>
      <c r="JR219" s="15"/>
      <c r="JS219" s="15"/>
      <c r="JT219" s="15"/>
      <c r="JU219" s="15"/>
      <c r="JV219" s="15"/>
      <c r="JW219" s="15"/>
      <c r="JX219" s="15"/>
      <c r="JY219" s="15"/>
      <c r="JZ219" s="15"/>
      <c r="KA219" s="15"/>
      <c r="KB219" s="15"/>
      <c r="KC219" s="15"/>
      <c r="KD219" s="15"/>
      <c r="KE219" s="15"/>
      <c r="KF219" s="15"/>
      <c r="KG219" s="15"/>
      <c r="KH219" s="15"/>
      <c r="KI219" s="15"/>
      <c r="KJ219" s="15"/>
      <c r="KK219" s="15"/>
      <c r="KL219" s="15"/>
      <c r="KM219" s="15"/>
      <c r="KN219" s="15"/>
      <c r="KO219" s="15"/>
      <c r="KP219" s="15"/>
      <c r="KQ219" s="15"/>
      <c r="KR219" s="15"/>
      <c r="KS219" s="15"/>
      <c r="KT219" s="15"/>
      <c r="KU219" s="15"/>
      <c r="KV219" s="15"/>
      <c r="KW219" s="15"/>
      <c r="KX219" s="15"/>
      <c r="KY219" s="15"/>
      <c r="KZ219" s="15"/>
      <c r="LA219" s="15"/>
      <c r="LB219" s="15"/>
      <c r="LC219" s="15"/>
      <c r="LD219" s="15"/>
      <c r="LE219" s="15"/>
      <c r="LF219" s="15"/>
      <c r="LG219" s="15"/>
      <c r="LH219" s="15"/>
      <c r="LI219" s="15"/>
      <c r="LJ219" s="15"/>
      <c r="LK219" s="15"/>
      <c r="LL219" s="15"/>
      <c r="LM219" s="15"/>
      <c r="LN219" s="15"/>
      <c r="LO219" s="15"/>
      <c r="LP219" s="15"/>
      <c r="LQ219" s="15"/>
      <c r="LR219" s="15"/>
      <c r="LS219" s="15"/>
      <c r="LT219" s="15"/>
      <c r="LU219" s="15"/>
      <c r="LV219" s="15"/>
      <c r="LW219" s="15"/>
      <c r="LX219" s="15"/>
      <c r="LY219" s="15"/>
      <c r="LZ219" s="15"/>
      <c r="MA219" s="15"/>
      <c r="MB219" s="15"/>
      <c r="MC219" s="15"/>
      <c r="MD219" s="15"/>
      <c r="ME219" s="15"/>
      <c r="MF219" s="15"/>
      <c r="MG219" s="15"/>
      <c r="MH219" s="15"/>
      <c r="MI219" s="15"/>
      <c r="MJ219" s="15"/>
      <c r="MK219" s="15"/>
      <c r="ML219" s="15"/>
      <c r="MM219" s="15"/>
      <c r="MN219" s="15"/>
      <c r="MO219" s="15"/>
      <c r="MP219" s="15"/>
      <c r="MQ219" s="15"/>
      <c r="MR219" s="15"/>
      <c r="MS219" s="15"/>
      <c r="MT219" s="15"/>
      <c r="MU219" s="15"/>
      <c r="MV219" s="15"/>
      <c r="MW219" s="15"/>
      <c r="MX219" s="15"/>
      <c r="MY219" s="15"/>
      <c r="MZ219" s="15"/>
      <c r="NA219" s="15"/>
      <c r="NB219" s="15"/>
      <c r="NC219" s="15"/>
      <c r="ND219" s="15"/>
      <c r="NE219" s="15"/>
      <c r="NF219" s="15"/>
      <c r="NG219" s="15"/>
      <c r="NH219" s="15"/>
      <c r="NI219" s="15"/>
      <c r="NJ219" s="15"/>
      <c r="NK219" s="15"/>
      <c r="NL219" s="15"/>
      <c r="NM219" s="15"/>
      <c r="NN219" s="15"/>
      <c r="NO219" s="15"/>
      <c r="NP219" s="15"/>
      <c r="NQ219" s="15"/>
      <c r="NR219" s="15"/>
      <c r="NS219" s="15"/>
      <c r="NT219" s="15"/>
      <c r="NU219" s="15"/>
      <c r="NV219" s="15"/>
      <c r="NW219" s="15"/>
      <c r="NX219" s="15"/>
      <c r="NY219" s="15"/>
      <c r="NZ219" s="15"/>
      <c r="OA219" s="15"/>
      <c r="OB219" s="15"/>
      <c r="OC219" s="15"/>
      <c r="OD219" s="15"/>
      <c r="OE219" s="15"/>
      <c r="OF219" s="15"/>
      <c r="OG219" s="15"/>
      <c r="OH219" s="15"/>
      <c r="OI219" s="15"/>
      <c r="OJ219" s="15"/>
      <c r="OK219" s="15"/>
      <c r="OL219" s="15"/>
      <c r="OM219" s="15"/>
      <c r="ON219" s="15"/>
      <c r="OO219" s="15"/>
      <c r="OP219" s="15"/>
      <c r="OQ219" s="15"/>
      <c r="OR219" s="15"/>
      <c r="OS219" s="15"/>
      <c r="OT219" s="15"/>
      <c r="OU219" s="15"/>
      <c r="OV219" s="15"/>
      <c r="OW219" s="15"/>
      <c r="OX219" s="15"/>
      <c r="OY219" s="15"/>
      <c r="OZ219" s="15"/>
      <c r="PA219" s="15"/>
      <c r="PB219" s="15"/>
      <c r="PC219" s="15"/>
      <c r="PD219" s="15"/>
      <c r="PE219" s="15"/>
      <c r="PF219" s="15"/>
      <c r="PG219" s="15"/>
      <c r="PH219" s="15"/>
      <c r="PI219" s="15"/>
      <c r="PJ219" s="15"/>
      <c r="PK219" s="15"/>
      <c r="PL219" s="15"/>
      <c r="PM219" s="15"/>
      <c r="PN219" s="15"/>
      <c r="PO219" s="15"/>
      <c r="PP219" s="15"/>
      <c r="PQ219" s="15"/>
      <c r="PR219" s="15"/>
      <c r="PS219" s="15"/>
      <c r="PT219" s="15"/>
      <c r="PU219" s="15"/>
      <c r="PV219" s="15"/>
      <c r="PW219" s="15"/>
      <c r="PX219" s="15"/>
      <c r="PY219" s="15"/>
      <c r="PZ219" s="15"/>
      <c r="QA219" s="15"/>
      <c r="QB219" s="15"/>
      <c r="QC219" s="15"/>
      <c r="QD219" s="15"/>
      <c r="QE219" s="15"/>
      <c r="QF219" s="15"/>
      <c r="QG219" s="15"/>
      <c r="QH219" s="15"/>
      <c r="QI219" s="15"/>
      <c r="QJ219" s="15"/>
      <c r="QK219" s="15"/>
      <c r="QL219" s="15"/>
      <c r="QM219" s="15"/>
      <c r="QN219" s="15"/>
      <c r="QO219" s="15"/>
      <c r="QP219" s="15"/>
      <c r="QQ219" s="15"/>
      <c r="QR219" s="15"/>
      <c r="QS219" s="15"/>
      <c r="QT219" s="15"/>
      <c r="QU219" s="15"/>
      <c r="QV219" s="15"/>
      <c r="QW219" s="15"/>
      <c r="QX219" s="15"/>
      <c r="QY219" s="15"/>
      <c r="QZ219" s="15"/>
      <c r="RA219" s="15"/>
      <c r="RB219" s="15"/>
      <c r="RC219" s="15"/>
      <c r="RD219" s="15"/>
      <c r="RE219" s="15"/>
      <c r="RF219" s="15"/>
      <c r="RG219" s="15"/>
      <c r="RH219" s="15"/>
      <c r="RI219" s="15"/>
      <c r="RJ219" s="15"/>
      <c r="RK219" s="15"/>
      <c r="RL219" s="15"/>
      <c r="RM219" s="15"/>
      <c r="RN219" s="15"/>
      <c r="RO219" s="15"/>
      <c r="RP219" s="15"/>
      <c r="RQ219" s="15"/>
      <c r="RR219" s="15"/>
      <c r="RS219" s="15"/>
      <c r="RT219" s="15"/>
      <c r="RU219" s="15"/>
      <c r="RV219" s="15"/>
      <c r="RW219" s="15"/>
      <c r="RX219" s="15"/>
      <c r="RY219" s="15"/>
      <c r="RZ219" s="15"/>
      <c r="SA219" s="15"/>
      <c r="SB219" s="15"/>
      <c r="SC219" s="15"/>
      <c r="SD219" s="15"/>
      <c r="SE219" s="15"/>
      <c r="SF219" s="15"/>
      <c r="SG219" s="15"/>
      <c r="SH219" s="15"/>
      <c r="SI219" s="15"/>
      <c r="SJ219" s="15"/>
      <c r="SK219" s="15"/>
      <c r="SL219" s="15"/>
      <c r="SM219" s="15"/>
      <c r="SN219" s="15"/>
      <c r="SO219" s="15"/>
      <c r="SP219" s="15"/>
      <c r="SQ219" s="15"/>
      <c r="SR219" s="15"/>
      <c r="SS219" s="15"/>
      <c r="ST219" s="15"/>
      <c r="SU219" s="15"/>
      <c r="SV219" s="15"/>
      <c r="SW219" s="15"/>
      <c r="SX219" s="15"/>
      <c r="SY219" s="15"/>
      <c r="SZ219" s="15"/>
      <c r="TA219" s="15"/>
      <c r="TB219" s="15"/>
      <c r="TC219" s="15"/>
      <c r="TD219" s="15"/>
      <c r="TE219" s="15"/>
      <c r="TF219" s="15"/>
      <c r="TG219" s="15"/>
      <c r="TH219" s="15"/>
      <c r="TI219" s="15"/>
      <c r="TJ219" s="15"/>
      <c r="TK219" s="15"/>
      <c r="TL219" s="15"/>
      <c r="TM219" s="15"/>
      <c r="TN219" s="15"/>
      <c r="TO219" s="15"/>
      <c r="TP219" s="15"/>
      <c r="TQ219" s="15"/>
      <c r="TR219" s="15"/>
      <c r="TS219" s="15"/>
      <c r="TT219" s="15"/>
      <c r="TU219" s="15"/>
      <c r="TV219" s="15"/>
      <c r="TW219" s="15"/>
      <c r="TX219" s="15"/>
      <c r="TY219" s="15"/>
      <c r="TZ219" s="15"/>
      <c r="UA219" s="15"/>
      <c r="UB219" s="15"/>
      <c r="UC219" s="15"/>
      <c r="UD219" s="15"/>
      <c r="UE219" s="15"/>
      <c r="UF219" s="15"/>
      <c r="UG219" s="15"/>
      <c r="UH219" s="15"/>
      <c r="UI219" s="15"/>
      <c r="UJ219" s="15"/>
      <c r="UK219" s="15"/>
      <c r="UL219" s="15"/>
      <c r="UM219" s="15"/>
      <c r="UN219" s="15"/>
      <c r="UO219" s="15"/>
      <c r="UP219" s="15"/>
      <c r="UQ219" s="15"/>
      <c r="UR219" s="15"/>
      <c r="US219" s="15"/>
      <c r="UT219" s="15"/>
      <c r="UU219" s="15"/>
      <c r="UV219" s="15"/>
      <c r="UW219" s="15"/>
      <c r="UX219" s="15"/>
      <c r="UY219" s="15"/>
      <c r="UZ219" s="15"/>
      <c r="VA219" s="15"/>
      <c r="VB219" s="15"/>
      <c r="VC219" s="15"/>
      <c r="VD219" s="15"/>
      <c r="VE219" s="15"/>
      <c r="VF219" s="15"/>
      <c r="VG219" s="15"/>
      <c r="VH219" s="15"/>
      <c r="VI219" s="15"/>
      <c r="VJ219" s="15"/>
      <c r="VK219" s="15"/>
      <c r="VL219" s="15"/>
      <c r="VM219" s="15"/>
      <c r="VN219" s="15"/>
      <c r="VO219" s="15"/>
      <c r="VP219" s="15"/>
      <c r="VQ219" s="15"/>
      <c r="VR219" s="15"/>
      <c r="VS219" s="15"/>
      <c r="VT219" s="15"/>
      <c r="VU219" s="15"/>
      <c r="VV219" s="15"/>
      <c r="VW219" s="15"/>
      <c r="VX219" s="15"/>
      <c r="VY219" s="15"/>
      <c r="VZ219" s="15"/>
      <c r="WA219" s="15"/>
      <c r="WB219" s="15"/>
      <c r="WC219" s="15"/>
      <c r="WD219" s="15"/>
      <c r="WE219" s="15"/>
      <c r="WF219" s="15"/>
      <c r="WG219" s="15"/>
      <c r="WH219" s="15"/>
      <c r="WI219" s="15"/>
      <c r="WJ219" s="15"/>
      <c r="WK219" s="15"/>
      <c r="WL219" s="15"/>
      <c r="WM219" s="15"/>
      <c r="WN219" s="15"/>
      <c r="WO219" s="15"/>
      <c r="WP219" s="15"/>
      <c r="WQ219" s="15"/>
      <c r="WR219" s="15"/>
      <c r="WS219" s="15"/>
      <c r="WT219" s="15"/>
      <c r="WU219" s="15"/>
      <c r="WV219" s="15"/>
      <c r="WW219" s="15"/>
      <c r="WX219" s="15"/>
      <c r="WY219" s="15"/>
      <c r="WZ219" s="15"/>
      <c r="XA219" s="15"/>
      <c r="XB219" s="15"/>
      <c r="XC219" s="15"/>
      <c r="XD219" s="15"/>
      <c r="XE219" s="15"/>
      <c r="XF219" s="15"/>
      <c r="XG219" s="15"/>
      <c r="XH219" s="15"/>
      <c r="XI219" s="15"/>
      <c r="XJ219" s="15"/>
      <c r="XK219" s="15"/>
      <c r="XL219" s="15"/>
      <c r="XM219" s="15"/>
      <c r="XN219" s="15"/>
      <c r="XO219" s="15"/>
      <c r="XP219" s="15"/>
      <c r="XQ219" s="15"/>
      <c r="XR219" s="15"/>
      <c r="XS219" s="15"/>
      <c r="XT219" s="15"/>
      <c r="XU219" s="15"/>
      <c r="XV219" s="15"/>
      <c r="XW219" s="15"/>
      <c r="XX219" s="15"/>
      <c r="XY219" s="15"/>
      <c r="XZ219" s="15"/>
      <c r="YA219" s="15"/>
      <c r="YB219" s="15"/>
      <c r="YC219" s="15"/>
      <c r="YD219" s="15"/>
      <c r="YE219" s="15"/>
      <c r="YF219" s="15"/>
      <c r="YG219" s="15"/>
      <c r="YH219" s="15"/>
      <c r="YI219" s="15"/>
      <c r="YJ219" s="15"/>
      <c r="YK219" s="15"/>
      <c r="YL219" s="15"/>
      <c r="YM219" s="15"/>
      <c r="YN219" s="15"/>
      <c r="YO219" s="15"/>
      <c r="YP219" s="15"/>
      <c r="YQ219" s="15"/>
      <c r="YR219" s="15"/>
      <c r="YS219" s="15"/>
      <c r="YT219" s="15"/>
      <c r="YU219" s="15"/>
      <c r="YV219" s="15"/>
      <c r="YW219" s="15"/>
      <c r="YX219" s="15"/>
      <c r="YY219" s="15"/>
      <c r="YZ219" s="15"/>
      <c r="ZA219" s="15"/>
      <c r="ZB219" s="15"/>
      <c r="ZC219" s="15"/>
      <c r="ZD219" s="15"/>
      <c r="ZE219" s="15"/>
      <c r="ZF219" s="15"/>
      <c r="ZG219" s="15"/>
      <c r="ZH219" s="15"/>
      <c r="ZI219" s="15"/>
      <c r="ZJ219" s="15"/>
      <c r="ZK219" s="15"/>
      <c r="ZL219" s="15"/>
      <c r="ZM219" s="15"/>
      <c r="ZN219" s="15"/>
      <c r="ZO219" s="15"/>
      <c r="ZP219" s="15"/>
      <c r="ZQ219" s="15"/>
      <c r="ZR219" s="15"/>
      <c r="ZS219" s="15"/>
      <c r="ZT219" s="15"/>
      <c r="ZU219" s="15"/>
      <c r="ZV219" s="15"/>
      <c r="ZW219" s="15"/>
      <c r="ZX219" s="15"/>
      <c r="ZY219" s="15"/>
      <c r="ZZ219" s="15"/>
      <c r="AAA219" s="15"/>
      <c r="AAB219" s="15"/>
      <c r="AAC219" s="15"/>
      <c r="AAD219" s="15"/>
      <c r="AAE219" s="15"/>
      <c r="AAF219" s="15"/>
      <c r="AAG219" s="15"/>
      <c r="AAH219" s="15"/>
      <c r="AAI219" s="15"/>
      <c r="AAJ219" s="15"/>
      <c r="AAK219" s="15"/>
      <c r="AAL219" s="15"/>
      <c r="AAM219" s="15"/>
      <c r="AAN219" s="15"/>
      <c r="AAO219" s="15"/>
      <c r="AAP219" s="15"/>
      <c r="AAQ219" s="15"/>
      <c r="AAR219" s="15"/>
      <c r="AAS219" s="15"/>
      <c r="AAT219" s="15"/>
      <c r="AAU219" s="15"/>
      <c r="AAV219" s="15"/>
      <c r="AAW219" s="15"/>
      <c r="AAX219" s="15"/>
      <c r="AAY219" s="15"/>
      <c r="AAZ219" s="15"/>
      <c r="ABA219" s="15"/>
      <c r="ABB219" s="15"/>
      <c r="ABC219" s="15"/>
      <c r="ABD219" s="15"/>
      <c r="ABE219" s="15"/>
      <c r="ABF219" s="15"/>
      <c r="ABG219" s="15"/>
      <c r="ABH219" s="15"/>
      <c r="ABI219" s="15"/>
      <c r="ABJ219" s="15"/>
      <c r="ABK219" s="15"/>
      <c r="ABL219" s="15"/>
      <c r="ABM219" s="15"/>
      <c r="ABN219" s="15"/>
      <c r="ABO219" s="15"/>
      <c r="ABP219" s="15"/>
      <c r="ABQ219" s="15"/>
      <c r="ABR219" s="15"/>
      <c r="ABS219" s="15"/>
      <c r="ABT219" s="15"/>
      <c r="ABU219" s="15"/>
      <c r="ABV219" s="15"/>
      <c r="ABW219" s="15"/>
      <c r="ABX219" s="15"/>
      <c r="ABY219" s="15"/>
      <c r="ABZ219" s="15"/>
      <c r="ACA219" s="15"/>
      <c r="ACB219" s="15"/>
      <c r="ACC219" s="15"/>
      <c r="ACD219" s="15"/>
      <c r="ACE219" s="15"/>
      <c r="ACF219" s="15"/>
      <c r="ACG219" s="15"/>
      <c r="ACH219" s="15"/>
      <c r="ACI219" s="15"/>
      <c r="ACJ219" s="15"/>
      <c r="ACK219" s="15"/>
      <c r="ACL219" s="15"/>
      <c r="ACM219" s="15"/>
      <c r="ACN219" s="15"/>
      <c r="ACO219" s="15"/>
      <c r="ACP219" s="15"/>
      <c r="ACQ219" s="15"/>
      <c r="ACR219" s="15"/>
      <c r="ACS219" s="15"/>
      <c r="ACT219" s="15"/>
      <c r="ACU219" s="15"/>
      <c r="ACV219" s="15"/>
      <c r="ACW219" s="15"/>
      <c r="ACX219" s="15"/>
      <c r="ACY219" s="15"/>
      <c r="ACZ219" s="15"/>
      <c r="ADA219" s="15"/>
      <c r="ADB219" s="15"/>
      <c r="ADC219" s="15"/>
      <c r="ADD219" s="15"/>
      <c r="ADE219" s="15"/>
      <c r="ADF219" s="15"/>
      <c r="ADG219" s="15"/>
      <c r="ADH219" s="15"/>
      <c r="ADI219" s="15"/>
      <c r="ADJ219" s="15"/>
      <c r="ADK219" s="15"/>
      <c r="ADL219" s="15"/>
      <c r="ADM219" s="15"/>
      <c r="ADN219" s="15"/>
      <c r="ADO219" s="15"/>
      <c r="ADP219" s="15"/>
      <c r="ADQ219" s="15"/>
      <c r="ADR219" s="15"/>
      <c r="ADS219" s="15"/>
      <c r="ADT219" s="15"/>
      <c r="ADU219" s="15"/>
      <c r="ADV219" s="15"/>
      <c r="ADW219" s="15"/>
      <c r="ADX219" s="15"/>
      <c r="ADY219" s="15"/>
      <c r="ADZ219" s="15"/>
      <c r="AEA219" s="15"/>
      <c r="AEB219" s="15"/>
      <c r="AEC219" s="15"/>
      <c r="AED219" s="15"/>
      <c r="AEE219" s="15"/>
      <c r="AEF219" s="15"/>
      <c r="AEG219" s="15"/>
      <c r="AEH219" s="15"/>
      <c r="AEI219" s="15"/>
      <c r="AEJ219" s="15"/>
      <c r="AEK219" s="15"/>
      <c r="AEL219" s="15"/>
      <c r="AEM219" s="15"/>
      <c r="AEN219" s="15"/>
      <c r="AEO219" s="15"/>
      <c r="AEP219" s="15"/>
      <c r="AEQ219" s="15"/>
      <c r="AER219" s="15"/>
      <c r="AES219" s="15"/>
      <c r="AET219" s="15"/>
      <c r="AEU219" s="15"/>
      <c r="AEV219" s="15"/>
      <c r="AEW219" s="15"/>
      <c r="AEX219" s="15"/>
      <c r="AEY219" s="15"/>
      <c r="AEZ219" s="15"/>
      <c r="AFA219" s="15"/>
      <c r="AFB219" s="15"/>
      <c r="AFC219" s="15"/>
      <c r="AFD219" s="15"/>
      <c r="AFE219" s="15"/>
      <c r="AFF219" s="15"/>
      <c r="AFG219" s="15"/>
      <c r="AFH219" s="15"/>
      <c r="AFI219" s="15"/>
      <c r="AFJ219" s="15"/>
      <c r="AFK219" s="15"/>
      <c r="AFL219" s="15"/>
      <c r="AFM219" s="15"/>
      <c r="AFN219" s="15"/>
      <c r="AFO219" s="15"/>
      <c r="AFP219" s="15"/>
      <c r="AFQ219" s="15"/>
      <c r="AFR219" s="15"/>
      <c r="AFS219" s="15"/>
      <c r="AFT219" s="15"/>
      <c r="AFU219" s="15"/>
      <c r="AFV219" s="15"/>
      <c r="AFW219" s="15"/>
      <c r="AFX219" s="15"/>
      <c r="AFY219" s="15"/>
      <c r="AFZ219" s="15"/>
      <c r="AGA219" s="15"/>
      <c r="AGB219" s="15"/>
      <c r="AGC219" s="15"/>
      <c r="AGD219" s="15"/>
      <c r="AGE219" s="15"/>
      <c r="AGF219" s="15"/>
      <c r="AGG219" s="15"/>
      <c r="AGH219" s="15"/>
      <c r="AGI219" s="15"/>
      <c r="AGJ219" s="15"/>
      <c r="AGK219" s="15"/>
      <c r="AGL219" s="15"/>
      <c r="AGM219" s="15"/>
      <c r="AGN219" s="15"/>
      <c r="AGO219" s="15"/>
      <c r="AGP219" s="15"/>
      <c r="AGQ219" s="15"/>
      <c r="AGR219" s="15"/>
      <c r="AGS219" s="15"/>
      <c r="AGT219" s="15"/>
      <c r="AGU219" s="15"/>
      <c r="AGV219" s="15"/>
      <c r="AGW219" s="15"/>
      <c r="AGX219" s="15"/>
      <c r="AGY219" s="15"/>
      <c r="AGZ219" s="15"/>
      <c r="AHA219" s="15"/>
      <c r="AHB219" s="15"/>
      <c r="AHC219" s="15"/>
      <c r="AHD219" s="15"/>
      <c r="AHE219" s="15"/>
      <c r="AHF219" s="15"/>
      <c r="AHG219" s="15"/>
      <c r="AHH219" s="15"/>
      <c r="AHI219" s="15"/>
      <c r="AHJ219" s="15"/>
      <c r="AHK219" s="15"/>
      <c r="AHL219" s="15"/>
      <c r="AHM219" s="15"/>
      <c r="AHN219" s="15"/>
      <c r="AHO219" s="15"/>
      <c r="AHP219" s="15"/>
      <c r="AHQ219" s="15"/>
      <c r="AHR219" s="15"/>
      <c r="AHS219" s="15"/>
      <c r="AHT219" s="15"/>
      <c r="AHU219" s="15"/>
      <c r="AHV219" s="15"/>
      <c r="AHW219" s="15"/>
      <c r="AHX219" s="15"/>
      <c r="AHY219" s="15"/>
      <c r="AHZ219" s="15"/>
      <c r="AIA219" s="15"/>
      <c r="AIB219" s="15"/>
      <c r="AIC219" s="15"/>
      <c r="AID219" s="15"/>
      <c r="AIE219" s="15"/>
      <c r="AIF219" s="15"/>
      <c r="AIG219" s="15"/>
      <c r="AIH219" s="15"/>
      <c r="AII219" s="15"/>
      <c r="AIJ219" s="15"/>
      <c r="AIK219" s="15"/>
      <c r="AIL219" s="15"/>
      <c r="AIM219" s="15"/>
      <c r="AIN219" s="15"/>
      <c r="AIO219" s="15"/>
      <c r="AIP219" s="15"/>
      <c r="AIQ219" s="15"/>
      <c r="AIR219" s="15"/>
      <c r="AIS219" s="15"/>
      <c r="AIT219" s="15"/>
      <c r="AIU219" s="15"/>
      <c r="AIV219" s="15"/>
      <c r="AIW219" s="15"/>
      <c r="AIX219" s="15"/>
      <c r="AIY219" s="15"/>
      <c r="AIZ219" s="15"/>
      <c r="AJA219" s="15"/>
      <c r="AJB219" s="15"/>
      <c r="AJC219" s="15"/>
      <c r="AJD219" s="15"/>
      <c r="AJE219" s="15"/>
      <c r="AJF219" s="15"/>
      <c r="AJG219" s="15"/>
      <c r="AJH219" s="15"/>
      <c r="AJI219" s="15"/>
      <c r="AJJ219" s="15"/>
      <c r="AJK219" s="15"/>
      <c r="AJL219" s="15"/>
      <c r="AJM219" s="15"/>
      <c r="AJN219" s="15"/>
      <c r="AJO219" s="15"/>
      <c r="AJP219" s="15"/>
      <c r="AJQ219" s="15"/>
      <c r="AJR219" s="15"/>
      <c r="AJS219" s="15"/>
      <c r="AJT219" s="15"/>
      <c r="AJU219" s="15"/>
      <c r="AJV219" s="15"/>
      <c r="AJW219" s="15"/>
      <c r="AJX219" s="15"/>
      <c r="AJY219" s="15"/>
      <c r="AJZ219" s="15"/>
      <c r="AKA219" s="15"/>
      <c r="AKB219" s="15"/>
      <c r="AKC219" s="15"/>
      <c r="AKD219" s="15"/>
      <c r="AKE219" s="15"/>
      <c r="AKF219" s="15"/>
      <c r="AKG219" s="15"/>
      <c r="AKH219" s="15"/>
      <c r="AKI219" s="15"/>
      <c r="AKJ219" s="15"/>
      <c r="AKK219" s="15"/>
      <c r="AKL219" s="15"/>
      <c r="AKM219" s="15"/>
      <c r="AKN219" s="15"/>
      <c r="AKO219" s="15"/>
      <c r="AKP219" s="15"/>
      <c r="AKQ219" s="15"/>
      <c r="AKR219" s="15"/>
      <c r="AKS219" s="15"/>
      <c r="AKT219" s="15"/>
      <c r="AKU219" s="15"/>
      <c r="AKV219" s="15"/>
      <c r="AKW219" s="15"/>
      <c r="AKX219" s="15"/>
      <c r="AKY219" s="15"/>
      <c r="AKZ219" s="15"/>
      <c r="ALA219" s="15"/>
      <c r="ALB219" s="15"/>
      <c r="ALC219" s="15"/>
      <c r="ALD219" s="15"/>
      <c r="ALE219" s="15"/>
      <c r="ALF219" s="15"/>
      <c r="ALG219" s="15"/>
      <c r="ALH219" s="15"/>
      <c r="ALI219" s="15"/>
      <c r="ALJ219" s="15"/>
      <c r="ALK219" s="15"/>
      <c r="ALL219" s="15"/>
      <c r="ALM219" s="15"/>
      <c r="ALN219" s="15"/>
      <c r="ALO219" s="15"/>
      <c r="ALP219" s="15"/>
      <c r="ALQ219" s="15"/>
      <c r="ALR219" s="15"/>
      <c r="ALS219" s="15"/>
      <c r="ALT219" s="15"/>
      <c r="ALU219" s="15"/>
      <c r="ALV219" s="15"/>
      <c r="ALW219" s="15"/>
      <c r="ALX219" s="15"/>
      <c r="ALY219" s="15"/>
      <c r="ALZ219" s="15"/>
      <c r="AMA219" s="15"/>
      <c r="AMB219" s="15"/>
      <c r="AMC219" s="15"/>
      <c r="AMD219" s="15"/>
      <c r="AME219" s="15"/>
      <c r="AMF219" s="15"/>
      <c r="AMG219" s="15"/>
      <c r="AMH219" s="15"/>
      <c r="AMI219" s="15"/>
      <c r="AMJ219" s="15"/>
      <c r="AMK219" s="15"/>
      <c r="AML219" s="15"/>
      <c r="AMM219" s="15"/>
      <c r="AMN219" s="15"/>
      <c r="AMO219" s="15"/>
      <c r="AMP219" s="15"/>
      <c r="AMQ219" s="15"/>
      <c r="AMR219" s="15"/>
      <c r="AMS219" s="15"/>
      <c r="AMT219" s="15"/>
      <c r="AMU219" s="15"/>
      <c r="AMV219" s="15"/>
      <c r="AMW219" s="15"/>
      <c r="AMX219" s="15"/>
      <c r="AMY219" s="15"/>
      <c r="AMZ219" s="15"/>
      <c r="ANA219" s="15"/>
      <c r="ANB219" s="15"/>
      <c r="ANC219" s="15"/>
      <c r="AND219" s="15"/>
      <c r="ANE219" s="15"/>
      <c r="ANF219" s="15"/>
      <c r="ANG219" s="15"/>
      <c r="ANH219" s="15"/>
      <c r="ANI219" s="15"/>
      <c r="ANJ219" s="15"/>
      <c r="ANK219" s="15"/>
      <c r="ANL219" s="15"/>
      <c r="ANM219" s="15"/>
      <c r="ANN219" s="15"/>
      <c r="ANO219" s="15"/>
      <c r="ANP219" s="15"/>
      <c r="ANQ219" s="15"/>
      <c r="ANR219" s="15"/>
      <c r="ANS219" s="15"/>
      <c r="ANT219" s="15"/>
      <c r="ANU219" s="15"/>
      <c r="ANV219" s="15"/>
      <c r="ANW219" s="15"/>
      <c r="ANX219" s="15"/>
      <c r="ANY219" s="15"/>
      <c r="ANZ219" s="15"/>
      <c r="AOA219" s="15"/>
      <c r="AOB219" s="15"/>
      <c r="AOC219" s="15"/>
      <c r="AOD219" s="15"/>
      <c r="AOE219" s="15"/>
      <c r="AOF219" s="15"/>
      <c r="AOG219" s="15"/>
      <c r="AOH219" s="15"/>
      <c r="AOI219" s="15"/>
      <c r="AOJ219" s="15"/>
      <c r="AOK219" s="15"/>
      <c r="AOL219" s="15"/>
      <c r="AOM219" s="15"/>
      <c r="AON219" s="15"/>
      <c r="AOO219" s="15"/>
      <c r="AOP219" s="15"/>
      <c r="AOQ219" s="15"/>
      <c r="AOR219" s="15"/>
      <c r="AOS219" s="15"/>
      <c r="AOT219" s="15"/>
      <c r="AOU219" s="15"/>
      <c r="AOV219" s="15"/>
      <c r="AOW219" s="15"/>
      <c r="AOX219" s="15"/>
      <c r="AOY219" s="15"/>
      <c r="AOZ219" s="15"/>
      <c r="APA219" s="15"/>
      <c r="APB219" s="15"/>
      <c r="APC219" s="15"/>
      <c r="APD219" s="15"/>
      <c r="APE219" s="15"/>
      <c r="APF219" s="15"/>
      <c r="APG219" s="15"/>
      <c r="APH219" s="15"/>
      <c r="API219" s="15"/>
      <c r="APJ219" s="15"/>
      <c r="APK219" s="15"/>
      <c r="APL219" s="15"/>
      <c r="APM219" s="15"/>
      <c r="APN219" s="15"/>
      <c r="APO219" s="15"/>
      <c r="APP219" s="15"/>
      <c r="APQ219" s="15"/>
      <c r="APR219" s="15"/>
      <c r="APS219" s="15"/>
      <c r="APT219" s="15"/>
      <c r="APU219" s="15"/>
      <c r="APV219" s="15"/>
      <c r="APW219" s="15"/>
      <c r="APX219" s="15"/>
      <c r="APY219" s="15"/>
      <c r="APZ219" s="15"/>
      <c r="AQA219" s="15"/>
      <c r="AQB219" s="15"/>
      <c r="AQC219" s="15"/>
      <c r="AQD219" s="15"/>
      <c r="AQE219" s="15"/>
      <c r="AQF219" s="15"/>
      <c r="AQG219" s="15"/>
      <c r="AQH219" s="15"/>
      <c r="AQI219" s="15"/>
      <c r="AQJ219" s="15"/>
      <c r="AQK219" s="15"/>
      <c r="AQL219" s="15"/>
      <c r="AQM219" s="15"/>
      <c r="AQN219" s="15"/>
      <c r="AQO219" s="15"/>
      <c r="AQP219" s="15"/>
      <c r="AQQ219" s="15"/>
      <c r="AQR219" s="15"/>
      <c r="AQS219" s="15"/>
      <c r="AQT219" s="15"/>
      <c r="AQU219" s="15"/>
      <c r="AQV219" s="15"/>
      <c r="AQW219" s="15"/>
      <c r="AQX219" s="15"/>
      <c r="AQY219" s="15"/>
      <c r="AQZ219" s="15"/>
      <c r="ARA219" s="15"/>
      <c r="ARB219" s="15"/>
      <c r="ARC219" s="15"/>
      <c r="ARD219" s="15"/>
      <c r="ARE219" s="15"/>
      <c r="ARF219" s="15"/>
      <c r="ARG219" s="15"/>
      <c r="ARH219" s="15"/>
      <c r="ARI219" s="15"/>
      <c r="ARJ219" s="15"/>
      <c r="ARK219" s="15"/>
      <c r="ARL219" s="15"/>
      <c r="ARM219" s="15"/>
      <c r="ARN219" s="15"/>
      <c r="ARO219" s="15"/>
      <c r="ARP219" s="15"/>
      <c r="ARQ219" s="15"/>
      <c r="ARR219" s="15"/>
      <c r="ARS219" s="15"/>
      <c r="ART219" s="15"/>
      <c r="ARU219" s="15"/>
      <c r="ARV219" s="15"/>
      <c r="ARW219" s="15"/>
      <c r="ARX219" s="15"/>
      <c r="ARY219" s="15"/>
      <c r="ARZ219" s="15"/>
      <c r="ASA219" s="15"/>
      <c r="ASB219" s="15"/>
      <c r="ASC219" s="15"/>
      <c r="ASD219" s="15"/>
      <c r="ASE219" s="15"/>
      <c r="ASF219" s="15"/>
      <c r="ASG219" s="15"/>
      <c r="ASH219" s="15"/>
      <c r="ASI219" s="15"/>
      <c r="ASJ219" s="15"/>
      <c r="ASK219" s="15"/>
      <c r="ASL219" s="15"/>
      <c r="ASM219" s="15"/>
      <c r="ASN219" s="15"/>
      <c r="ASO219" s="15"/>
      <c r="ASP219" s="15"/>
      <c r="ASQ219" s="15"/>
      <c r="ASR219" s="15"/>
      <c r="ASS219" s="15"/>
      <c r="AST219" s="15"/>
      <c r="ASU219" s="15"/>
      <c r="ASV219" s="15"/>
      <c r="ASW219" s="15"/>
      <c r="ASX219" s="15"/>
      <c r="ASY219" s="15"/>
      <c r="ASZ219" s="15"/>
      <c r="ATA219" s="15"/>
      <c r="ATB219" s="15"/>
      <c r="ATC219" s="15"/>
      <c r="ATD219" s="15"/>
      <c r="ATE219" s="15"/>
      <c r="ATF219" s="15"/>
      <c r="ATG219" s="15"/>
      <c r="ATH219" s="15"/>
      <c r="ATI219" s="15"/>
      <c r="ATJ219" s="15"/>
      <c r="ATK219" s="15"/>
      <c r="ATL219" s="15"/>
      <c r="ATM219" s="15"/>
      <c r="ATN219" s="15"/>
      <c r="ATO219" s="15"/>
      <c r="ATP219" s="15"/>
      <c r="ATQ219" s="15"/>
      <c r="ATR219" s="15"/>
      <c r="ATS219" s="15"/>
      <c r="ATT219" s="15"/>
      <c r="ATU219" s="15"/>
      <c r="ATV219" s="15"/>
      <c r="ATW219" s="15"/>
      <c r="ATX219" s="15"/>
      <c r="ATY219" s="15"/>
      <c r="ATZ219" s="15"/>
      <c r="AUA219" s="15"/>
      <c r="AUB219" s="15"/>
      <c r="AUC219" s="15"/>
      <c r="AUD219" s="15"/>
      <c r="AUE219" s="15"/>
      <c r="AUF219" s="15"/>
      <c r="AUG219" s="15"/>
      <c r="AUH219" s="15"/>
      <c r="AUI219" s="15"/>
      <c r="AUJ219" s="15"/>
      <c r="AUK219" s="15"/>
      <c r="AUL219" s="15"/>
      <c r="AUM219" s="15"/>
      <c r="AUN219" s="15"/>
      <c r="AUO219" s="15"/>
      <c r="AUP219" s="15"/>
      <c r="AUQ219" s="15"/>
      <c r="AUR219" s="15"/>
      <c r="AUS219" s="15"/>
      <c r="AUT219" s="15"/>
      <c r="AUU219" s="15"/>
      <c r="AUV219" s="15"/>
      <c r="AUW219" s="15"/>
      <c r="AUX219" s="15"/>
      <c r="AUY219" s="15"/>
      <c r="AUZ219" s="15"/>
      <c r="AVA219" s="15"/>
      <c r="AVB219" s="15"/>
      <c r="AVC219" s="15"/>
      <c r="AVD219" s="15"/>
      <c r="AVE219" s="15"/>
      <c r="AVF219" s="15"/>
      <c r="AVG219" s="15"/>
      <c r="AVH219" s="15"/>
      <c r="AVI219" s="15"/>
      <c r="AVJ219" s="15"/>
      <c r="AVK219" s="15"/>
      <c r="AVL219" s="15"/>
      <c r="AVM219" s="15"/>
      <c r="AVN219" s="15"/>
      <c r="AVO219" s="15"/>
      <c r="AVP219" s="15"/>
      <c r="AVQ219" s="15"/>
      <c r="AVR219" s="15"/>
      <c r="AVS219" s="15"/>
      <c r="AVT219" s="15"/>
      <c r="AVU219" s="15"/>
      <c r="AVV219" s="15"/>
      <c r="AVW219" s="15"/>
      <c r="AVX219" s="15"/>
      <c r="AVY219" s="15"/>
      <c r="AVZ219" s="15"/>
      <c r="AWA219" s="15"/>
      <c r="AWB219" s="15"/>
      <c r="AWC219" s="15"/>
      <c r="AWD219" s="15"/>
      <c r="AWE219" s="15"/>
      <c r="AWF219" s="15"/>
      <c r="AWG219" s="15"/>
      <c r="AWH219" s="15"/>
      <c r="AWI219" s="15"/>
      <c r="AWJ219" s="15"/>
      <c r="AWK219" s="15"/>
      <c r="AWL219" s="15"/>
      <c r="AWM219" s="15"/>
      <c r="AWN219" s="15"/>
      <c r="AWO219" s="15"/>
      <c r="AWP219" s="15"/>
      <c r="AWQ219" s="15"/>
      <c r="AWR219" s="15"/>
      <c r="AWS219" s="15"/>
      <c r="AWT219" s="15"/>
      <c r="AWU219" s="15"/>
      <c r="AWV219" s="15"/>
      <c r="AWW219" s="15"/>
      <c r="AWX219" s="15"/>
      <c r="AWY219" s="15"/>
      <c r="AWZ219" s="15"/>
      <c r="AXA219" s="15"/>
      <c r="AXB219" s="15"/>
      <c r="AXC219" s="15"/>
      <c r="AXD219" s="15"/>
      <c r="AXE219" s="15"/>
      <c r="AXF219" s="15"/>
      <c r="AXG219" s="15"/>
      <c r="AXH219" s="15"/>
      <c r="AXI219" s="15"/>
      <c r="AXJ219" s="15"/>
      <c r="AXK219" s="15"/>
      <c r="AXL219" s="15"/>
      <c r="AXM219" s="15"/>
      <c r="AXN219" s="15"/>
      <c r="AXO219" s="15"/>
      <c r="AXP219" s="15"/>
      <c r="AXQ219" s="15"/>
      <c r="AXR219" s="15"/>
      <c r="AXS219" s="15"/>
      <c r="AXT219" s="15"/>
      <c r="AXU219" s="15"/>
      <c r="AXV219" s="15"/>
      <c r="AXW219" s="15"/>
      <c r="AXX219" s="15"/>
      <c r="AXY219" s="15"/>
      <c r="AXZ219" s="15"/>
      <c r="AYA219" s="15"/>
      <c r="AYB219" s="15"/>
      <c r="AYC219" s="15"/>
      <c r="AYD219" s="15"/>
      <c r="AYE219" s="15"/>
      <c r="AYF219" s="15"/>
      <c r="AYG219" s="15"/>
      <c r="AYH219" s="15"/>
      <c r="AYI219" s="15"/>
      <c r="AYJ219" s="15"/>
      <c r="AYK219" s="15"/>
      <c r="AYL219" s="15"/>
      <c r="AYM219" s="15"/>
      <c r="AYN219" s="15"/>
      <c r="AYO219" s="15"/>
      <c r="AYP219" s="15"/>
      <c r="AYQ219" s="15"/>
      <c r="AYR219" s="15"/>
      <c r="AYS219" s="15"/>
      <c r="AYT219" s="15"/>
      <c r="AYU219" s="15"/>
      <c r="AYV219" s="15"/>
      <c r="AYW219" s="15"/>
      <c r="AYX219" s="15"/>
      <c r="AYY219" s="15"/>
      <c r="AYZ219" s="15"/>
      <c r="AZA219" s="15"/>
      <c r="AZB219" s="15"/>
      <c r="AZC219" s="15"/>
      <c r="AZD219" s="15"/>
      <c r="AZE219" s="15"/>
      <c r="AZF219" s="15"/>
      <c r="AZG219" s="15"/>
      <c r="AZH219" s="15"/>
      <c r="AZI219" s="15"/>
      <c r="AZJ219" s="15"/>
      <c r="AZK219" s="15"/>
      <c r="AZL219" s="15"/>
      <c r="AZM219" s="15"/>
      <c r="AZN219" s="15"/>
      <c r="AZO219" s="15"/>
      <c r="AZP219" s="15"/>
      <c r="AZQ219" s="15"/>
      <c r="AZR219" s="15"/>
      <c r="AZS219" s="15"/>
      <c r="AZT219" s="15"/>
      <c r="AZU219" s="15"/>
      <c r="AZV219" s="15"/>
      <c r="AZW219" s="15"/>
      <c r="AZX219" s="15"/>
      <c r="AZY219" s="15"/>
      <c r="AZZ219" s="15"/>
      <c r="BAA219" s="15"/>
      <c r="BAB219" s="15"/>
      <c r="BAC219" s="15"/>
      <c r="BAD219" s="15"/>
      <c r="BAE219" s="15"/>
      <c r="BAF219" s="15"/>
      <c r="BAG219" s="15"/>
      <c r="BAH219" s="15"/>
      <c r="BAI219" s="15"/>
      <c r="BAJ219" s="15"/>
      <c r="BAK219" s="15"/>
      <c r="BAL219" s="15"/>
      <c r="BAM219" s="15"/>
      <c r="BAN219" s="15"/>
      <c r="BAO219" s="15"/>
      <c r="BAP219" s="15"/>
      <c r="BAQ219" s="15"/>
      <c r="BAR219" s="15"/>
      <c r="BAS219" s="15"/>
      <c r="BAT219" s="15"/>
      <c r="BAU219" s="15"/>
      <c r="BAV219" s="15"/>
      <c r="BAW219" s="15"/>
      <c r="BAX219" s="15"/>
      <c r="BAY219" s="15"/>
      <c r="BAZ219" s="15"/>
      <c r="BBA219" s="15"/>
      <c r="BBB219" s="15"/>
      <c r="BBC219" s="15"/>
      <c r="BBD219" s="15"/>
      <c r="BBE219" s="15"/>
      <c r="BBF219" s="15"/>
      <c r="BBG219" s="15"/>
      <c r="BBH219" s="15"/>
      <c r="BBI219" s="15"/>
      <c r="BBJ219" s="15"/>
      <c r="BBK219" s="15"/>
      <c r="BBL219" s="15"/>
      <c r="BBM219" s="15"/>
      <c r="BBN219" s="15"/>
      <c r="BBO219" s="15"/>
      <c r="BBP219" s="15"/>
      <c r="BBQ219" s="15"/>
      <c r="BBR219" s="15"/>
      <c r="BBS219" s="15"/>
      <c r="BBT219" s="15"/>
      <c r="BBU219" s="15"/>
      <c r="BBV219" s="15"/>
      <c r="BBW219" s="15"/>
      <c r="BBX219" s="15"/>
      <c r="BBY219" s="15"/>
      <c r="BBZ219" s="15"/>
      <c r="BCA219" s="15"/>
      <c r="BCB219" s="15"/>
      <c r="BCC219" s="15"/>
      <c r="BCD219" s="15"/>
      <c r="BCE219" s="15"/>
      <c r="BCF219" s="15"/>
      <c r="BCG219" s="15"/>
      <c r="BCH219" s="15"/>
      <c r="BCI219" s="15"/>
      <c r="BCJ219" s="15"/>
      <c r="BCK219" s="15"/>
      <c r="BCL219" s="15"/>
      <c r="BCM219" s="15"/>
      <c r="BCN219" s="15"/>
      <c r="BCO219" s="15"/>
      <c r="BCP219" s="15"/>
      <c r="BCQ219" s="15"/>
      <c r="BCR219" s="15"/>
      <c r="BCS219" s="15"/>
      <c r="BCT219" s="15"/>
      <c r="BCU219" s="15"/>
      <c r="BCV219" s="15"/>
      <c r="BCW219" s="15"/>
      <c r="BCX219" s="15"/>
      <c r="BCY219" s="15"/>
      <c r="BCZ219" s="15"/>
      <c r="BDA219" s="15"/>
      <c r="BDB219" s="15"/>
      <c r="BDC219" s="15"/>
      <c r="BDD219" s="15"/>
      <c r="BDE219" s="15"/>
      <c r="BDF219" s="15"/>
      <c r="BDG219" s="15"/>
      <c r="BDH219" s="15"/>
      <c r="BDI219" s="15"/>
      <c r="BDJ219" s="15"/>
      <c r="BDK219" s="15"/>
      <c r="BDL219" s="15"/>
      <c r="BDM219" s="15"/>
      <c r="BDN219" s="15"/>
      <c r="BDO219" s="15"/>
      <c r="BDP219" s="15"/>
      <c r="BDQ219" s="15"/>
      <c r="BDR219" s="15"/>
      <c r="BDS219" s="15"/>
      <c r="BDT219" s="15"/>
      <c r="BDU219" s="15"/>
      <c r="BDV219" s="15"/>
      <c r="BDW219" s="15"/>
      <c r="BDX219" s="15"/>
      <c r="BDY219" s="15"/>
      <c r="BDZ219" s="15"/>
      <c r="BEA219" s="15"/>
      <c r="BEB219" s="15"/>
      <c r="BEC219" s="15"/>
      <c r="BED219" s="15"/>
      <c r="BEE219" s="15"/>
      <c r="BEF219" s="15"/>
      <c r="BEG219" s="15"/>
      <c r="BEH219" s="15"/>
      <c r="BEI219" s="15"/>
      <c r="BEJ219" s="15"/>
      <c r="BEK219" s="15"/>
      <c r="BEL219" s="15"/>
      <c r="BEM219" s="15"/>
      <c r="BEN219" s="15"/>
      <c r="BEO219" s="15"/>
      <c r="BEP219" s="15"/>
      <c r="BEQ219" s="15"/>
      <c r="BER219" s="15"/>
      <c r="BES219" s="15"/>
      <c r="BET219" s="15"/>
      <c r="BEU219" s="15"/>
      <c r="BEV219" s="15"/>
      <c r="BEW219" s="15"/>
      <c r="BEX219" s="15"/>
      <c r="BEY219" s="15"/>
      <c r="BEZ219" s="15"/>
      <c r="BFA219" s="15"/>
      <c r="BFB219" s="15"/>
      <c r="BFC219" s="15"/>
      <c r="BFD219" s="15"/>
      <c r="BFE219" s="15"/>
      <c r="BFF219" s="15"/>
      <c r="BFG219" s="15"/>
      <c r="BFH219" s="15"/>
      <c r="BFI219" s="15"/>
      <c r="BFJ219" s="15"/>
      <c r="BFK219" s="15"/>
      <c r="BFL219" s="15"/>
      <c r="BFM219" s="15"/>
      <c r="BFN219" s="15"/>
      <c r="BFO219" s="15"/>
      <c r="BFP219" s="15"/>
      <c r="BFQ219" s="15"/>
      <c r="BFR219" s="15"/>
      <c r="BFS219" s="15"/>
      <c r="BFT219" s="15"/>
      <c r="BFU219" s="15"/>
      <c r="BFV219" s="15"/>
      <c r="BFW219" s="15"/>
      <c r="BFX219" s="15"/>
      <c r="BFY219" s="15"/>
      <c r="BFZ219" s="15"/>
      <c r="BGA219" s="15"/>
      <c r="BGB219" s="15"/>
      <c r="BGC219" s="15"/>
      <c r="BGD219" s="15"/>
      <c r="BGE219" s="15"/>
      <c r="BGF219" s="15"/>
      <c r="BGG219" s="15"/>
      <c r="BGH219" s="15"/>
      <c r="BGI219" s="15"/>
      <c r="BGJ219" s="15"/>
      <c r="BGK219" s="15"/>
      <c r="BGL219" s="15"/>
      <c r="BGM219" s="15"/>
      <c r="BGN219" s="15"/>
      <c r="BGO219" s="15"/>
      <c r="BGP219" s="15"/>
      <c r="BGQ219" s="15"/>
      <c r="BGR219" s="15"/>
      <c r="BGS219" s="15"/>
      <c r="BGT219" s="15"/>
      <c r="BGU219" s="15"/>
      <c r="BGV219" s="15"/>
      <c r="BGW219" s="15"/>
      <c r="BGX219" s="15"/>
      <c r="BGY219" s="15"/>
      <c r="BGZ219" s="15"/>
      <c r="BHA219" s="15"/>
      <c r="BHB219" s="15"/>
      <c r="BHC219" s="15"/>
      <c r="BHD219" s="15"/>
      <c r="BHE219" s="15"/>
      <c r="BHF219" s="15"/>
      <c r="BHG219" s="15"/>
      <c r="BHH219" s="15"/>
      <c r="BHI219" s="15"/>
      <c r="BHJ219" s="15"/>
      <c r="BHK219" s="15"/>
      <c r="BHL219" s="15"/>
      <c r="BHM219" s="15"/>
      <c r="BHN219" s="15"/>
      <c r="BHO219" s="15"/>
      <c r="BHP219" s="15"/>
      <c r="BHQ219" s="15"/>
      <c r="BHR219" s="15"/>
      <c r="BHS219" s="15"/>
      <c r="BHT219" s="15"/>
      <c r="BHU219" s="15"/>
      <c r="BHV219" s="15"/>
      <c r="BHW219" s="15"/>
      <c r="BHX219" s="15"/>
      <c r="BHY219" s="15"/>
      <c r="BHZ219" s="15"/>
      <c r="BIA219" s="15"/>
      <c r="BIB219" s="15"/>
      <c r="BIC219" s="15"/>
      <c r="BID219" s="15"/>
      <c r="BIE219" s="15"/>
      <c r="BIF219" s="15"/>
      <c r="BIG219" s="15"/>
      <c r="BIH219" s="15"/>
      <c r="BII219" s="15"/>
      <c r="BIJ219" s="15"/>
      <c r="BIK219" s="15"/>
      <c r="BIL219" s="15"/>
      <c r="BIM219" s="15"/>
      <c r="BIN219" s="15"/>
      <c r="BIO219" s="15"/>
      <c r="BIP219" s="15"/>
      <c r="BIQ219" s="15"/>
      <c r="BIR219" s="15"/>
      <c r="BIS219" s="15"/>
      <c r="BIT219" s="15"/>
      <c r="BIU219" s="15"/>
      <c r="BIV219" s="15"/>
      <c r="BIW219" s="15"/>
      <c r="BIX219" s="15"/>
      <c r="BIY219" s="15"/>
      <c r="BIZ219" s="15"/>
      <c r="BJA219" s="15"/>
      <c r="BJB219" s="15"/>
      <c r="BJC219" s="15"/>
      <c r="BJD219" s="15"/>
      <c r="BJE219" s="15"/>
      <c r="BJF219" s="15"/>
      <c r="BJG219" s="15"/>
      <c r="BJH219" s="15"/>
      <c r="BJI219" s="15"/>
      <c r="BJJ219" s="15"/>
      <c r="BJK219" s="15"/>
      <c r="BJL219" s="15"/>
      <c r="BJM219" s="15"/>
      <c r="BJN219" s="15"/>
      <c r="BJO219" s="15"/>
      <c r="BJP219" s="15"/>
      <c r="BJQ219" s="15"/>
      <c r="BJR219" s="15"/>
      <c r="BJS219" s="15"/>
      <c r="BJT219" s="15"/>
      <c r="BJU219" s="15"/>
      <c r="BJV219" s="15"/>
      <c r="BJW219" s="15"/>
      <c r="BJX219" s="15"/>
      <c r="BJY219" s="15"/>
      <c r="BJZ219" s="15"/>
      <c r="BKA219" s="15"/>
      <c r="BKB219" s="15"/>
      <c r="BKC219" s="15"/>
      <c r="BKD219" s="15"/>
      <c r="BKE219" s="15"/>
      <c r="BKF219" s="15"/>
      <c r="BKG219" s="15"/>
      <c r="BKH219" s="15"/>
      <c r="BKI219" s="15"/>
      <c r="BKJ219" s="15"/>
      <c r="BKK219" s="15"/>
      <c r="BKL219" s="15"/>
      <c r="BKM219" s="15"/>
      <c r="BKN219" s="15"/>
      <c r="BKO219" s="15"/>
      <c r="BKP219" s="15"/>
      <c r="BKQ219" s="15"/>
      <c r="BKR219" s="15"/>
      <c r="BKS219" s="15"/>
      <c r="BKT219" s="15"/>
      <c r="BKU219" s="15"/>
      <c r="BKV219" s="15"/>
      <c r="BKW219" s="15"/>
      <c r="BKX219" s="15"/>
      <c r="BKY219" s="15"/>
      <c r="BKZ219" s="15"/>
      <c r="BLA219" s="15"/>
      <c r="BLB219" s="15"/>
      <c r="BLC219" s="15"/>
      <c r="BLD219" s="15"/>
      <c r="BLE219" s="15"/>
      <c r="BLF219" s="15"/>
      <c r="BLG219" s="15"/>
      <c r="BLH219" s="15"/>
      <c r="BLI219" s="15"/>
      <c r="BLJ219" s="15"/>
      <c r="BLK219" s="15"/>
      <c r="BLL219" s="15"/>
      <c r="BLM219" s="15"/>
      <c r="BLN219" s="15"/>
      <c r="BLO219" s="15"/>
      <c r="BLP219" s="15"/>
      <c r="BLQ219" s="15"/>
      <c r="BLR219" s="15"/>
      <c r="BLS219" s="15"/>
      <c r="BLT219" s="15"/>
      <c r="BLU219" s="15"/>
      <c r="BLV219" s="15"/>
      <c r="BLW219" s="15"/>
      <c r="BLX219" s="15"/>
      <c r="BLY219" s="15"/>
      <c r="BLZ219" s="15"/>
      <c r="BMA219" s="15"/>
      <c r="BMB219" s="15"/>
      <c r="BMC219" s="15"/>
      <c r="BMD219" s="15"/>
      <c r="BME219" s="15"/>
      <c r="BMF219" s="15"/>
      <c r="BMG219" s="15"/>
      <c r="BMH219" s="15"/>
      <c r="BMI219" s="15"/>
      <c r="BMJ219" s="15"/>
      <c r="BMK219" s="15"/>
      <c r="BML219" s="15"/>
      <c r="BMM219" s="15"/>
      <c r="BMN219" s="15"/>
      <c r="BMO219" s="15"/>
      <c r="BMP219" s="15"/>
      <c r="BMQ219" s="15"/>
      <c r="BMR219" s="15"/>
      <c r="BMS219" s="15"/>
      <c r="BMT219" s="15"/>
      <c r="BMU219" s="15"/>
      <c r="BMV219" s="15"/>
      <c r="BMW219" s="15"/>
      <c r="BMX219" s="15"/>
      <c r="BMY219" s="15"/>
      <c r="BMZ219" s="15"/>
      <c r="BNA219" s="15"/>
      <c r="BNB219" s="15"/>
      <c r="BNC219" s="15"/>
      <c r="BND219" s="15"/>
      <c r="BNE219" s="15"/>
      <c r="BNF219" s="15"/>
      <c r="BNG219" s="15"/>
      <c r="BNH219" s="15"/>
      <c r="BNI219" s="15"/>
      <c r="BNJ219" s="15"/>
      <c r="BNK219" s="15"/>
      <c r="BNL219" s="15"/>
      <c r="BNM219" s="15"/>
      <c r="BNN219" s="15"/>
      <c r="BNO219" s="15"/>
      <c r="BNP219" s="15"/>
      <c r="BNQ219" s="15"/>
      <c r="BNR219" s="15"/>
      <c r="BNS219" s="15"/>
      <c r="BNT219" s="15"/>
      <c r="BNU219" s="15"/>
      <c r="BNV219" s="15"/>
      <c r="BNW219" s="15"/>
      <c r="BNX219" s="15"/>
      <c r="BNY219" s="15"/>
      <c r="BNZ219" s="15"/>
      <c r="BOA219" s="15"/>
      <c r="BOB219" s="15"/>
      <c r="BOC219" s="15"/>
      <c r="BOD219" s="15"/>
      <c r="BOE219" s="15"/>
      <c r="BOF219" s="15"/>
      <c r="BOG219" s="15"/>
      <c r="BOH219" s="15"/>
      <c r="BOI219" s="15"/>
      <c r="BOJ219" s="15"/>
      <c r="BOK219" s="15"/>
      <c r="BOL219" s="15"/>
      <c r="BOM219" s="15"/>
      <c r="BON219" s="15"/>
      <c r="BOO219" s="15"/>
      <c r="BOP219" s="15"/>
      <c r="BOQ219" s="15"/>
      <c r="BOR219" s="15"/>
      <c r="BOS219" s="15"/>
      <c r="BOT219" s="15"/>
      <c r="BOU219" s="15"/>
      <c r="BOV219" s="15"/>
      <c r="BOW219" s="15"/>
      <c r="BOX219" s="15"/>
      <c r="BOY219" s="15"/>
      <c r="BOZ219" s="15"/>
      <c r="BPA219" s="15"/>
      <c r="BPB219" s="15"/>
      <c r="BPC219" s="15"/>
      <c r="BPD219" s="15"/>
      <c r="BPE219" s="15"/>
      <c r="BPF219" s="15"/>
      <c r="BPG219" s="15"/>
      <c r="BPH219" s="15"/>
      <c r="BPI219" s="15"/>
      <c r="BPJ219" s="15"/>
      <c r="BPK219" s="15"/>
      <c r="BPL219" s="15"/>
      <c r="BPM219" s="15"/>
      <c r="BPN219" s="15"/>
      <c r="BPO219" s="15"/>
      <c r="BPP219" s="15"/>
      <c r="BPQ219" s="15"/>
      <c r="BPR219" s="15"/>
      <c r="BPS219" s="15"/>
      <c r="BPT219" s="15"/>
      <c r="BPU219" s="15"/>
      <c r="BPV219" s="15"/>
      <c r="BPW219" s="15"/>
      <c r="BPX219" s="15"/>
      <c r="BPY219" s="15"/>
      <c r="BPZ219" s="15"/>
      <c r="BQA219" s="15"/>
      <c r="BQB219" s="15"/>
      <c r="BQC219" s="15"/>
      <c r="BQD219" s="15"/>
      <c r="BQE219" s="15"/>
      <c r="BQF219" s="15"/>
      <c r="BQG219" s="15"/>
      <c r="BQH219" s="15"/>
      <c r="BQI219" s="15"/>
      <c r="BQJ219" s="15"/>
      <c r="BQK219" s="15"/>
      <c r="BQL219" s="15"/>
      <c r="BQM219" s="15"/>
      <c r="BQN219" s="15"/>
      <c r="BQO219" s="15"/>
      <c r="BQP219" s="15"/>
      <c r="BQQ219" s="15"/>
      <c r="BQR219" s="15"/>
      <c r="BQS219" s="15"/>
      <c r="BQT219" s="15"/>
      <c r="BQU219" s="15"/>
      <c r="BQV219" s="15"/>
      <c r="BQW219" s="15"/>
      <c r="BQX219" s="15"/>
      <c r="BQY219" s="15"/>
      <c r="BQZ219" s="15"/>
      <c r="BRA219" s="15"/>
      <c r="BRB219" s="15"/>
      <c r="BRC219" s="15"/>
      <c r="BRD219" s="15"/>
      <c r="BRE219" s="15"/>
      <c r="BRF219" s="15"/>
      <c r="BRG219" s="15"/>
      <c r="BRH219" s="15"/>
      <c r="BRI219" s="15"/>
      <c r="BRJ219" s="15"/>
      <c r="BRK219" s="15"/>
      <c r="BRL219" s="15"/>
      <c r="BRM219" s="15"/>
      <c r="BRN219" s="15"/>
      <c r="BRO219" s="15"/>
      <c r="BRP219" s="15"/>
      <c r="BRQ219" s="15"/>
      <c r="BRR219" s="15"/>
      <c r="BRS219" s="15"/>
      <c r="BRT219" s="15"/>
      <c r="BRU219" s="15"/>
      <c r="BRV219" s="15"/>
      <c r="BRW219" s="15"/>
      <c r="BRX219" s="15"/>
      <c r="BRY219" s="15"/>
      <c r="BRZ219" s="15"/>
      <c r="BSA219" s="15"/>
      <c r="BSB219" s="15"/>
      <c r="BSC219" s="15"/>
      <c r="BSD219" s="15"/>
      <c r="BSE219" s="15"/>
      <c r="BSF219" s="15"/>
      <c r="BSG219" s="15"/>
      <c r="BSH219" s="15"/>
      <c r="BSI219" s="15"/>
      <c r="BSJ219" s="15"/>
      <c r="BSK219" s="15"/>
      <c r="BSL219" s="15"/>
      <c r="BSM219" s="15"/>
      <c r="BSN219" s="15"/>
      <c r="BSO219" s="15"/>
      <c r="BSP219" s="15"/>
      <c r="BSQ219" s="15"/>
      <c r="BSR219" s="15"/>
      <c r="BSS219" s="15"/>
      <c r="BST219" s="15"/>
      <c r="BSU219" s="15"/>
      <c r="BSV219" s="15"/>
      <c r="BSW219" s="15"/>
      <c r="BSX219" s="15"/>
      <c r="BSY219" s="15"/>
      <c r="BSZ219" s="15"/>
      <c r="BTA219" s="15"/>
      <c r="BTB219" s="15"/>
      <c r="BTC219" s="15"/>
      <c r="BTD219" s="15"/>
      <c r="BTE219" s="15"/>
      <c r="BTF219" s="15"/>
      <c r="BTG219" s="15"/>
      <c r="BTH219" s="15"/>
      <c r="BTI219" s="15"/>
      <c r="BTJ219" s="15"/>
      <c r="BTK219" s="15"/>
      <c r="BTL219" s="15"/>
      <c r="BTM219" s="15"/>
      <c r="BTN219" s="15"/>
      <c r="BTO219" s="15"/>
      <c r="BTP219" s="15"/>
      <c r="BTQ219" s="15"/>
      <c r="BTR219" s="15"/>
      <c r="BTS219" s="15"/>
      <c r="BTT219" s="15"/>
      <c r="BTU219" s="15"/>
      <c r="BTV219" s="15"/>
      <c r="BTW219" s="15"/>
      <c r="BTX219" s="15"/>
      <c r="BTY219" s="15"/>
      <c r="BTZ219" s="15"/>
      <c r="BUA219" s="15"/>
      <c r="BUB219" s="15"/>
      <c r="BUC219" s="15"/>
      <c r="BUD219" s="15"/>
      <c r="BUE219" s="15"/>
      <c r="BUF219" s="15"/>
      <c r="BUG219" s="15"/>
      <c r="BUH219" s="15"/>
      <c r="BUI219" s="15"/>
      <c r="BUJ219" s="15"/>
      <c r="BUK219" s="15"/>
      <c r="BUL219" s="15"/>
      <c r="BUM219" s="15"/>
      <c r="BUN219" s="15"/>
      <c r="BUO219" s="15"/>
      <c r="BUP219" s="15"/>
      <c r="BUQ219" s="15"/>
      <c r="BUR219" s="15"/>
      <c r="BUS219" s="15"/>
      <c r="BUT219" s="15"/>
      <c r="BUU219" s="15"/>
      <c r="BUV219" s="15"/>
      <c r="BUW219" s="15"/>
      <c r="BUX219" s="15"/>
      <c r="BUY219" s="15"/>
      <c r="BUZ219" s="15"/>
      <c r="BVA219" s="15"/>
      <c r="BVB219" s="15"/>
      <c r="BVC219" s="15"/>
      <c r="BVD219" s="15"/>
      <c r="BVE219" s="15"/>
      <c r="BVF219" s="15"/>
      <c r="BVG219" s="15"/>
      <c r="BVH219" s="15"/>
      <c r="BVI219" s="15"/>
      <c r="BVJ219" s="15"/>
      <c r="BVK219" s="15"/>
      <c r="BVL219" s="15"/>
      <c r="BVM219" s="15"/>
      <c r="BVN219" s="15"/>
      <c r="BVO219" s="15"/>
      <c r="BVP219" s="15"/>
      <c r="BVQ219" s="15"/>
      <c r="BVR219" s="15"/>
      <c r="BVS219" s="15"/>
      <c r="BVT219" s="15"/>
      <c r="BVU219" s="15"/>
      <c r="BVV219" s="15"/>
      <c r="BVW219" s="15"/>
      <c r="BVX219" s="15"/>
      <c r="BVY219" s="15"/>
      <c r="BVZ219" s="15"/>
      <c r="BWA219" s="15"/>
      <c r="BWB219" s="15"/>
      <c r="BWC219" s="15"/>
      <c r="BWD219" s="15"/>
      <c r="BWE219" s="15"/>
      <c r="BWF219" s="15"/>
      <c r="BWG219" s="15"/>
      <c r="BWH219" s="15"/>
      <c r="BWI219" s="15"/>
      <c r="BWJ219" s="15"/>
      <c r="BWK219" s="15"/>
      <c r="BWL219" s="15"/>
      <c r="BWM219" s="15"/>
      <c r="BWN219" s="15"/>
      <c r="BWO219" s="15"/>
      <c r="BWP219" s="15"/>
      <c r="BWQ219" s="15"/>
      <c r="BWR219" s="15"/>
      <c r="BWS219" s="15"/>
      <c r="BWT219" s="15"/>
      <c r="BWU219" s="15"/>
      <c r="BWV219" s="15"/>
      <c r="BWW219" s="15"/>
      <c r="BWX219" s="15"/>
      <c r="BWY219" s="15"/>
      <c r="BWZ219" s="15"/>
      <c r="BXA219" s="15"/>
      <c r="BXB219" s="15"/>
      <c r="BXC219" s="15"/>
      <c r="BXD219" s="15"/>
      <c r="BXE219" s="15"/>
      <c r="BXF219" s="15"/>
      <c r="BXG219" s="15"/>
      <c r="BXH219" s="15"/>
      <c r="BXI219" s="15"/>
      <c r="BXJ219" s="15"/>
      <c r="BXK219" s="15"/>
      <c r="BXL219" s="15"/>
      <c r="BXM219" s="15"/>
      <c r="BXN219" s="15"/>
      <c r="BXO219" s="15"/>
      <c r="BXP219" s="15"/>
      <c r="BXQ219" s="15"/>
      <c r="BXR219" s="15"/>
      <c r="BXS219" s="15"/>
      <c r="BXT219" s="15"/>
      <c r="BXU219" s="15"/>
      <c r="BXV219" s="15"/>
      <c r="BXW219" s="15"/>
      <c r="BXX219" s="15"/>
      <c r="BXY219" s="15"/>
      <c r="BXZ219" s="15"/>
      <c r="BYA219" s="15"/>
      <c r="BYB219" s="15"/>
      <c r="BYC219" s="15"/>
      <c r="BYD219" s="15"/>
      <c r="BYE219" s="15"/>
      <c r="BYF219" s="15"/>
      <c r="BYG219" s="15"/>
      <c r="BYH219" s="15"/>
      <c r="BYI219" s="15"/>
      <c r="BYJ219" s="15"/>
      <c r="BYK219" s="15"/>
      <c r="BYL219" s="15"/>
      <c r="BYM219" s="15"/>
      <c r="BYN219" s="15"/>
      <c r="BYO219" s="15"/>
      <c r="BYP219" s="15"/>
      <c r="BYQ219" s="15"/>
      <c r="BYR219" s="15"/>
      <c r="BYS219" s="15"/>
      <c r="BYT219" s="15"/>
      <c r="BYU219" s="15"/>
      <c r="BYV219" s="15"/>
      <c r="BYW219" s="15"/>
      <c r="BYX219" s="15"/>
      <c r="BYY219" s="15"/>
      <c r="BYZ219" s="15"/>
      <c r="BZA219" s="15"/>
      <c r="BZB219" s="15"/>
      <c r="BZC219" s="15"/>
      <c r="BZD219" s="15"/>
      <c r="BZE219" s="15"/>
      <c r="BZF219" s="15"/>
      <c r="BZG219" s="15"/>
      <c r="BZH219" s="15"/>
      <c r="BZI219" s="15"/>
      <c r="BZJ219" s="15"/>
      <c r="BZK219" s="15"/>
      <c r="BZL219" s="15"/>
      <c r="BZM219" s="15"/>
      <c r="BZN219" s="15"/>
      <c r="BZO219" s="15"/>
      <c r="BZP219" s="15"/>
      <c r="BZQ219" s="15"/>
      <c r="BZR219" s="15"/>
      <c r="BZS219" s="15"/>
      <c r="BZT219" s="15"/>
      <c r="BZU219" s="15"/>
      <c r="BZV219" s="15"/>
      <c r="BZW219" s="15"/>
      <c r="BZX219" s="15"/>
      <c r="BZY219" s="15"/>
      <c r="BZZ219" s="15"/>
      <c r="CAA219" s="15"/>
      <c r="CAB219" s="15"/>
      <c r="CAC219" s="15"/>
      <c r="CAD219" s="15"/>
      <c r="CAE219" s="15"/>
      <c r="CAF219" s="15"/>
      <c r="CAG219" s="15"/>
      <c r="CAH219" s="15"/>
      <c r="CAI219" s="15"/>
      <c r="CAJ219" s="15"/>
      <c r="CAK219" s="15"/>
      <c r="CAL219" s="15"/>
      <c r="CAM219" s="15"/>
      <c r="CAN219" s="15"/>
      <c r="CAO219" s="15"/>
      <c r="CAP219" s="15"/>
      <c r="CAQ219" s="15"/>
      <c r="CAR219" s="15"/>
      <c r="CAS219" s="15"/>
      <c r="CAT219" s="15"/>
      <c r="CAU219" s="15"/>
      <c r="CAV219" s="15"/>
      <c r="CAW219" s="15"/>
      <c r="CAX219" s="15"/>
      <c r="CAY219" s="15"/>
      <c r="CAZ219" s="15"/>
      <c r="CBA219" s="15"/>
      <c r="CBB219" s="15"/>
      <c r="CBC219" s="15"/>
      <c r="CBD219" s="15"/>
      <c r="CBE219" s="15"/>
      <c r="CBF219" s="15"/>
      <c r="CBG219" s="15"/>
      <c r="CBH219" s="15"/>
      <c r="CBI219" s="15"/>
      <c r="CBJ219" s="15"/>
      <c r="CBK219" s="15"/>
      <c r="CBL219" s="15"/>
      <c r="CBM219" s="15"/>
      <c r="CBN219" s="15"/>
      <c r="CBO219" s="15"/>
      <c r="CBP219" s="15"/>
      <c r="CBQ219" s="15"/>
      <c r="CBR219" s="15"/>
      <c r="CBS219" s="15"/>
      <c r="CBT219" s="15"/>
      <c r="CBU219" s="15"/>
      <c r="CBV219" s="15"/>
      <c r="CBW219" s="15"/>
      <c r="CBX219" s="15"/>
      <c r="CBY219" s="15"/>
      <c r="CBZ219" s="15"/>
      <c r="CCA219" s="15"/>
      <c r="CCB219" s="15"/>
      <c r="CCC219" s="15"/>
      <c r="CCD219" s="15"/>
      <c r="CCE219" s="15"/>
      <c r="CCF219" s="15"/>
      <c r="CCG219" s="15"/>
      <c r="CCH219" s="15"/>
      <c r="CCI219" s="15"/>
      <c r="CCJ219" s="15"/>
      <c r="CCK219" s="15"/>
      <c r="CCL219" s="15"/>
      <c r="CCM219" s="15"/>
      <c r="CCN219" s="15"/>
      <c r="CCO219" s="15"/>
      <c r="CCP219" s="15"/>
      <c r="CCQ219" s="15"/>
      <c r="CCR219" s="15"/>
      <c r="CCS219" s="15"/>
      <c r="CCT219" s="15"/>
      <c r="CCU219" s="15"/>
      <c r="CCV219" s="15"/>
      <c r="CCW219" s="15"/>
      <c r="CCX219" s="15"/>
      <c r="CCY219" s="15"/>
      <c r="CCZ219" s="15"/>
      <c r="CDA219" s="15"/>
      <c r="CDB219" s="15"/>
      <c r="CDC219" s="15"/>
      <c r="CDD219" s="15"/>
      <c r="CDE219" s="15"/>
      <c r="CDF219" s="15"/>
      <c r="CDG219" s="15"/>
      <c r="CDH219" s="15"/>
      <c r="CDI219" s="15"/>
      <c r="CDJ219" s="15"/>
      <c r="CDK219" s="15"/>
      <c r="CDL219" s="15"/>
      <c r="CDM219" s="15"/>
      <c r="CDN219" s="15"/>
      <c r="CDO219" s="15"/>
      <c r="CDP219" s="15"/>
      <c r="CDQ219" s="15"/>
      <c r="CDR219" s="15"/>
      <c r="CDS219" s="15"/>
      <c r="CDT219" s="15"/>
      <c r="CDU219" s="15"/>
      <c r="CDV219" s="15"/>
      <c r="CDW219" s="15"/>
      <c r="CDX219" s="15"/>
      <c r="CDY219" s="15"/>
      <c r="CDZ219" s="15"/>
      <c r="CEA219" s="15"/>
      <c r="CEB219" s="15"/>
      <c r="CEC219" s="15"/>
      <c r="CED219" s="15"/>
      <c r="CEE219" s="15"/>
      <c r="CEF219" s="15"/>
      <c r="CEG219" s="15"/>
      <c r="CEH219" s="15"/>
      <c r="CEI219" s="15"/>
      <c r="CEJ219" s="15"/>
      <c r="CEK219" s="15"/>
      <c r="CEL219" s="15"/>
      <c r="CEM219" s="15"/>
      <c r="CEN219" s="15"/>
      <c r="CEO219" s="15"/>
      <c r="CEP219" s="15"/>
      <c r="CEQ219" s="15"/>
      <c r="CER219" s="15"/>
      <c r="CES219" s="15"/>
      <c r="CET219" s="15"/>
      <c r="CEU219" s="15"/>
      <c r="CEV219" s="15"/>
      <c r="CEW219" s="15"/>
      <c r="CEX219" s="15"/>
      <c r="CEY219" s="15"/>
      <c r="CEZ219" s="15"/>
      <c r="CFA219" s="15"/>
      <c r="CFB219" s="15"/>
      <c r="CFC219" s="15"/>
      <c r="CFD219" s="15"/>
      <c r="CFE219" s="15"/>
      <c r="CFF219" s="15"/>
      <c r="CFG219" s="15"/>
      <c r="CFH219" s="15"/>
      <c r="CFI219" s="15"/>
      <c r="CFJ219" s="15"/>
      <c r="CFK219" s="15"/>
      <c r="CFL219" s="15"/>
      <c r="CFM219" s="15"/>
      <c r="CFN219" s="15"/>
      <c r="CFO219" s="15"/>
      <c r="CFP219" s="15"/>
      <c r="CFQ219" s="15"/>
      <c r="CFR219" s="15"/>
      <c r="CFS219" s="15"/>
      <c r="CFT219" s="15"/>
      <c r="CFU219" s="15"/>
      <c r="CFV219" s="15"/>
      <c r="CFW219" s="15"/>
      <c r="CFX219" s="15"/>
      <c r="CFY219" s="15"/>
      <c r="CFZ219" s="15"/>
      <c r="CGA219" s="15"/>
      <c r="CGB219" s="15"/>
      <c r="CGC219" s="15"/>
      <c r="CGD219" s="15"/>
      <c r="CGE219" s="15"/>
      <c r="CGF219" s="15"/>
      <c r="CGG219" s="15"/>
      <c r="CGH219" s="15"/>
      <c r="CGI219" s="15"/>
      <c r="CGJ219" s="15"/>
      <c r="CGK219" s="15"/>
      <c r="CGL219" s="15"/>
      <c r="CGM219" s="15"/>
      <c r="CGN219" s="15"/>
      <c r="CGO219" s="15"/>
      <c r="CGP219" s="15"/>
      <c r="CGQ219" s="15"/>
      <c r="CGR219" s="15"/>
      <c r="CGS219" s="15"/>
      <c r="CGT219" s="15"/>
      <c r="CGU219" s="15"/>
      <c r="CGV219" s="15"/>
      <c r="CGW219" s="15"/>
      <c r="CGX219" s="15"/>
      <c r="CGY219" s="15"/>
      <c r="CGZ219" s="15"/>
      <c r="CHA219" s="15"/>
      <c r="CHB219" s="15"/>
      <c r="CHC219" s="15"/>
      <c r="CHD219" s="15"/>
      <c r="CHE219" s="15"/>
      <c r="CHF219" s="15"/>
      <c r="CHG219" s="15"/>
      <c r="CHH219" s="15"/>
      <c r="CHI219" s="15"/>
      <c r="CHJ219" s="15"/>
      <c r="CHK219" s="15"/>
      <c r="CHL219" s="15"/>
      <c r="CHM219" s="15"/>
      <c r="CHN219" s="15"/>
      <c r="CHO219" s="15"/>
      <c r="CHP219" s="15"/>
      <c r="CHQ219" s="15"/>
      <c r="CHR219" s="15"/>
      <c r="CHS219" s="15"/>
      <c r="CHT219" s="15"/>
      <c r="CHU219" s="15"/>
      <c r="CHV219" s="15"/>
      <c r="CHW219" s="15"/>
      <c r="CHX219" s="15"/>
      <c r="CHY219" s="15"/>
      <c r="CHZ219" s="15"/>
      <c r="CIA219" s="15"/>
      <c r="CIB219" s="15"/>
      <c r="CIC219" s="15"/>
      <c r="CID219" s="15"/>
      <c r="CIE219" s="15"/>
      <c r="CIF219" s="15"/>
      <c r="CIG219" s="15"/>
      <c r="CIH219" s="15"/>
      <c r="CII219" s="15"/>
      <c r="CIJ219" s="15"/>
      <c r="CIK219" s="15"/>
      <c r="CIL219" s="15"/>
      <c r="CIM219" s="15"/>
      <c r="CIN219" s="15"/>
      <c r="CIO219" s="15"/>
      <c r="CIP219" s="15"/>
      <c r="CIQ219" s="15"/>
      <c r="CIR219" s="15"/>
      <c r="CIS219" s="15"/>
      <c r="CIT219" s="15"/>
      <c r="CIU219" s="15"/>
      <c r="CIV219" s="15"/>
      <c r="CIW219" s="15"/>
      <c r="CIX219" s="15"/>
      <c r="CIY219" s="15"/>
      <c r="CIZ219" s="15"/>
      <c r="CJA219" s="15"/>
      <c r="CJB219" s="15"/>
      <c r="CJC219" s="15"/>
      <c r="CJD219" s="15"/>
      <c r="CJE219" s="15"/>
      <c r="CJF219" s="15"/>
      <c r="CJG219" s="15"/>
      <c r="CJH219" s="15"/>
      <c r="CJI219" s="15"/>
      <c r="CJJ219" s="15"/>
      <c r="CJK219" s="15"/>
      <c r="CJL219" s="15"/>
      <c r="CJM219" s="15"/>
      <c r="CJN219" s="15"/>
      <c r="CJO219" s="15"/>
      <c r="CJP219" s="15"/>
      <c r="CJQ219" s="15"/>
      <c r="CJR219" s="15"/>
      <c r="CJS219" s="15"/>
      <c r="CJT219" s="15"/>
      <c r="CJU219" s="15"/>
      <c r="CJV219" s="15"/>
      <c r="CJW219" s="15"/>
      <c r="CJX219" s="15"/>
      <c r="CJY219" s="15"/>
      <c r="CJZ219" s="15"/>
      <c r="CKA219" s="15"/>
      <c r="CKB219" s="15"/>
      <c r="CKC219" s="15"/>
      <c r="CKD219" s="15"/>
      <c r="CKE219" s="15"/>
      <c r="CKF219" s="15"/>
      <c r="CKG219" s="15"/>
      <c r="CKH219" s="15"/>
      <c r="CKI219" s="15"/>
      <c r="CKJ219" s="15"/>
      <c r="CKK219" s="15"/>
      <c r="CKL219" s="15"/>
      <c r="CKM219" s="15"/>
      <c r="CKN219" s="15"/>
      <c r="CKO219" s="15"/>
      <c r="CKP219" s="15"/>
      <c r="CKQ219" s="15"/>
      <c r="CKR219" s="15"/>
      <c r="CKS219" s="15"/>
      <c r="CKT219" s="15"/>
      <c r="CKU219" s="15"/>
      <c r="CKV219" s="15"/>
      <c r="CKW219" s="15"/>
      <c r="CKX219" s="15"/>
      <c r="CKY219" s="15"/>
      <c r="CKZ219" s="15"/>
      <c r="CLA219" s="15"/>
      <c r="CLB219" s="15"/>
      <c r="CLC219" s="15"/>
      <c r="CLD219" s="15"/>
      <c r="CLE219" s="15"/>
      <c r="CLF219" s="15"/>
      <c r="CLG219" s="15"/>
      <c r="CLH219" s="15"/>
      <c r="CLI219" s="15"/>
      <c r="CLJ219" s="15"/>
      <c r="CLK219" s="15"/>
      <c r="CLL219" s="15"/>
      <c r="CLM219" s="15"/>
      <c r="CLN219" s="15"/>
      <c r="CLO219" s="15"/>
      <c r="CLP219" s="15"/>
      <c r="CLQ219" s="15"/>
      <c r="CLR219" s="15"/>
      <c r="CLS219" s="15"/>
      <c r="CLT219" s="15"/>
      <c r="CLU219" s="15"/>
      <c r="CLV219" s="15"/>
      <c r="CLW219" s="15"/>
      <c r="CLX219" s="15"/>
      <c r="CLY219" s="15"/>
      <c r="CLZ219" s="15"/>
      <c r="CMA219" s="15"/>
      <c r="CMB219" s="15"/>
      <c r="CMC219" s="15"/>
      <c r="CMD219" s="15"/>
      <c r="CME219" s="15"/>
      <c r="CMF219" s="15"/>
      <c r="CMG219" s="15"/>
      <c r="CMH219" s="15"/>
      <c r="CMI219" s="15"/>
      <c r="CMJ219" s="15"/>
      <c r="CMK219" s="15"/>
      <c r="CML219" s="15"/>
      <c r="CMM219" s="15"/>
      <c r="CMN219" s="15"/>
      <c r="CMO219" s="15"/>
      <c r="CMP219" s="15"/>
      <c r="CMQ219" s="15"/>
      <c r="CMR219" s="15"/>
      <c r="CMS219" s="15"/>
      <c r="CMT219" s="15"/>
      <c r="CMU219" s="15"/>
      <c r="CMV219" s="15"/>
      <c r="CMW219" s="15"/>
      <c r="CMX219" s="15"/>
      <c r="CMY219" s="15"/>
      <c r="CMZ219" s="15"/>
      <c r="CNA219" s="15"/>
      <c r="CNB219" s="15"/>
      <c r="CNC219" s="15"/>
      <c r="CND219" s="15"/>
      <c r="CNE219" s="15"/>
      <c r="CNF219" s="15"/>
      <c r="CNG219" s="15"/>
      <c r="CNH219" s="15"/>
      <c r="CNI219" s="15"/>
      <c r="CNJ219" s="15"/>
      <c r="CNK219" s="15"/>
      <c r="CNL219" s="15"/>
      <c r="CNM219" s="15"/>
      <c r="CNN219" s="15"/>
      <c r="CNO219" s="15"/>
      <c r="CNP219" s="15"/>
      <c r="CNQ219" s="15"/>
      <c r="CNR219" s="15"/>
      <c r="CNS219" s="15"/>
      <c r="CNT219" s="15"/>
      <c r="CNU219" s="15"/>
      <c r="CNV219" s="15"/>
      <c r="CNW219" s="15"/>
      <c r="CNX219" s="15"/>
      <c r="CNY219" s="15"/>
      <c r="CNZ219" s="15"/>
      <c r="COA219" s="15"/>
      <c r="COB219" s="15"/>
      <c r="COC219" s="15"/>
      <c r="COD219" s="15"/>
      <c r="COE219" s="15"/>
      <c r="COF219" s="15"/>
      <c r="COG219" s="15"/>
      <c r="COH219" s="15"/>
      <c r="COI219" s="15"/>
      <c r="COJ219" s="15"/>
      <c r="COK219" s="15"/>
      <c r="COL219" s="15"/>
      <c r="COM219" s="15"/>
      <c r="CON219" s="15"/>
      <c r="COO219" s="15"/>
      <c r="COP219" s="15"/>
      <c r="COQ219" s="15"/>
      <c r="COR219" s="15"/>
      <c r="COS219" s="15"/>
      <c r="COT219" s="15"/>
      <c r="COU219" s="15"/>
      <c r="COV219" s="15"/>
      <c r="COW219" s="15"/>
      <c r="COX219" s="15"/>
      <c r="COY219" s="15"/>
      <c r="COZ219" s="15"/>
      <c r="CPA219" s="15"/>
      <c r="CPB219" s="15"/>
      <c r="CPC219" s="15"/>
      <c r="CPD219" s="15"/>
      <c r="CPE219" s="15"/>
      <c r="CPF219" s="15"/>
      <c r="CPG219" s="15"/>
      <c r="CPH219" s="15"/>
      <c r="CPI219" s="15"/>
      <c r="CPJ219" s="15"/>
      <c r="CPK219" s="15"/>
      <c r="CPL219" s="15"/>
      <c r="CPM219" s="15"/>
      <c r="CPN219" s="15"/>
      <c r="CPO219" s="15"/>
      <c r="CPP219" s="15"/>
      <c r="CPQ219" s="15"/>
      <c r="CPR219" s="15"/>
      <c r="CPS219" s="15"/>
      <c r="CPT219" s="15"/>
      <c r="CPU219" s="15"/>
      <c r="CPV219" s="15"/>
      <c r="CPW219" s="15"/>
      <c r="CPX219" s="15"/>
      <c r="CPY219" s="15"/>
      <c r="CPZ219" s="15"/>
      <c r="CQA219" s="15"/>
      <c r="CQB219" s="15"/>
      <c r="CQC219" s="15"/>
      <c r="CQD219" s="15"/>
      <c r="CQE219" s="15"/>
      <c r="CQF219" s="15"/>
      <c r="CQG219" s="15"/>
      <c r="CQH219" s="15"/>
      <c r="CQI219" s="15"/>
      <c r="CQJ219" s="15"/>
      <c r="CQK219" s="15"/>
      <c r="CQL219" s="15"/>
      <c r="CQM219" s="15"/>
      <c r="CQN219" s="15"/>
      <c r="CQO219" s="15"/>
      <c r="CQP219" s="15"/>
      <c r="CQQ219" s="15"/>
      <c r="CQR219" s="15"/>
      <c r="CQS219" s="15"/>
      <c r="CQT219" s="15"/>
      <c r="CQU219" s="15"/>
      <c r="CQV219" s="15"/>
      <c r="CQW219" s="15"/>
      <c r="CQX219" s="15"/>
      <c r="CQY219" s="15"/>
      <c r="CQZ219" s="15"/>
      <c r="CRA219" s="15"/>
      <c r="CRB219" s="15"/>
      <c r="CRC219" s="15"/>
      <c r="CRD219" s="15"/>
      <c r="CRE219" s="15"/>
      <c r="CRF219" s="15"/>
      <c r="CRG219" s="15"/>
      <c r="CRH219" s="15"/>
      <c r="CRI219" s="15"/>
      <c r="CRJ219" s="15"/>
      <c r="CRK219" s="15"/>
      <c r="CRL219" s="15"/>
      <c r="CRM219" s="15"/>
      <c r="CRN219" s="15"/>
      <c r="CRO219" s="15"/>
      <c r="CRP219" s="15"/>
      <c r="CRQ219" s="15"/>
      <c r="CRR219" s="15"/>
      <c r="CRS219" s="15"/>
      <c r="CRT219" s="15"/>
      <c r="CRU219" s="15"/>
      <c r="CRV219" s="15"/>
      <c r="CRW219" s="15"/>
      <c r="CRX219" s="15"/>
      <c r="CRY219" s="15"/>
      <c r="CRZ219" s="15"/>
      <c r="CSA219" s="15"/>
      <c r="CSB219" s="15"/>
      <c r="CSC219" s="15"/>
      <c r="CSD219" s="15"/>
      <c r="CSE219" s="15"/>
      <c r="CSF219" s="15"/>
      <c r="CSG219" s="15"/>
      <c r="CSH219" s="15"/>
      <c r="CSI219" s="15"/>
      <c r="CSJ219" s="15"/>
      <c r="CSK219" s="15"/>
      <c r="CSL219" s="15"/>
      <c r="CSM219" s="15"/>
      <c r="CSN219" s="15"/>
      <c r="CSO219" s="15"/>
      <c r="CSP219" s="15"/>
      <c r="CSQ219" s="15"/>
      <c r="CSR219" s="15"/>
      <c r="CSS219" s="15"/>
      <c r="CST219" s="15"/>
      <c r="CSU219" s="15"/>
      <c r="CSV219" s="15"/>
      <c r="CSW219" s="15"/>
      <c r="CSX219" s="15"/>
      <c r="CSY219" s="15"/>
      <c r="CSZ219" s="15"/>
      <c r="CTA219" s="15"/>
      <c r="CTB219" s="15"/>
      <c r="CTC219" s="15"/>
      <c r="CTD219" s="15"/>
      <c r="CTE219" s="15"/>
      <c r="CTF219" s="15"/>
      <c r="CTG219" s="15"/>
      <c r="CTH219" s="15"/>
      <c r="CTI219" s="15"/>
      <c r="CTJ219" s="15"/>
      <c r="CTK219" s="15"/>
      <c r="CTL219" s="15"/>
      <c r="CTM219" s="15"/>
      <c r="CTN219" s="15"/>
      <c r="CTO219" s="15"/>
      <c r="CTP219" s="15"/>
      <c r="CTQ219" s="15"/>
      <c r="CTR219" s="15"/>
      <c r="CTS219" s="15"/>
      <c r="CTT219" s="15"/>
      <c r="CTU219" s="15"/>
      <c r="CTV219" s="15"/>
      <c r="CTW219" s="15"/>
      <c r="CTX219" s="15"/>
      <c r="CTY219" s="15"/>
      <c r="CTZ219" s="15"/>
      <c r="CUA219" s="15"/>
      <c r="CUB219" s="15"/>
      <c r="CUC219" s="15"/>
      <c r="CUD219" s="15"/>
      <c r="CUE219" s="15"/>
      <c r="CUF219" s="15"/>
      <c r="CUG219" s="15"/>
      <c r="CUH219" s="15"/>
      <c r="CUI219" s="15"/>
      <c r="CUJ219" s="15"/>
      <c r="CUK219" s="15"/>
      <c r="CUL219" s="15"/>
      <c r="CUM219" s="15"/>
      <c r="CUN219" s="15"/>
      <c r="CUO219" s="15"/>
      <c r="CUP219" s="15"/>
      <c r="CUQ219" s="15"/>
      <c r="CUR219" s="15"/>
      <c r="CUS219" s="15"/>
      <c r="CUT219" s="15"/>
      <c r="CUU219" s="15"/>
      <c r="CUV219" s="15"/>
      <c r="CUW219" s="15"/>
      <c r="CUX219" s="15"/>
      <c r="CUY219" s="15"/>
      <c r="CUZ219" s="15"/>
      <c r="CVA219" s="15"/>
      <c r="CVB219" s="15"/>
      <c r="CVC219" s="15"/>
      <c r="CVD219" s="15"/>
      <c r="CVE219" s="15"/>
      <c r="CVF219" s="15"/>
      <c r="CVG219" s="15"/>
      <c r="CVH219" s="15"/>
      <c r="CVI219" s="15"/>
      <c r="CVJ219" s="15"/>
      <c r="CVK219" s="15"/>
      <c r="CVL219" s="15"/>
      <c r="CVM219" s="15"/>
      <c r="CVN219" s="15"/>
      <c r="CVO219" s="15"/>
      <c r="CVP219" s="15"/>
      <c r="CVQ219" s="15"/>
      <c r="CVR219" s="15"/>
      <c r="CVS219" s="15"/>
      <c r="CVT219" s="15"/>
      <c r="CVU219" s="15"/>
      <c r="CVV219" s="15"/>
      <c r="CVW219" s="15"/>
      <c r="CVX219" s="15"/>
      <c r="CVY219" s="15"/>
      <c r="CVZ219" s="15"/>
      <c r="CWA219" s="15"/>
      <c r="CWB219" s="15"/>
      <c r="CWC219" s="15"/>
      <c r="CWD219" s="15"/>
      <c r="CWE219" s="15"/>
      <c r="CWF219" s="15"/>
      <c r="CWG219" s="15"/>
      <c r="CWH219" s="15"/>
      <c r="CWI219" s="15"/>
      <c r="CWJ219" s="15"/>
      <c r="CWK219" s="15"/>
      <c r="CWL219" s="15"/>
      <c r="CWM219" s="15"/>
      <c r="CWN219" s="15"/>
      <c r="CWO219" s="15"/>
      <c r="CWP219" s="15"/>
      <c r="CWQ219" s="15"/>
      <c r="CWR219" s="15"/>
      <c r="CWS219" s="15"/>
      <c r="CWT219" s="15"/>
      <c r="CWU219" s="15"/>
      <c r="CWV219" s="15"/>
      <c r="CWW219" s="15"/>
      <c r="CWX219" s="15"/>
      <c r="CWY219" s="15"/>
      <c r="CWZ219" s="15"/>
      <c r="CXA219" s="15"/>
      <c r="CXB219" s="15"/>
      <c r="CXC219" s="15"/>
      <c r="CXD219" s="15"/>
      <c r="CXE219" s="15"/>
      <c r="CXF219" s="15"/>
      <c r="CXG219" s="15"/>
      <c r="CXH219" s="15"/>
      <c r="CXI219" s="15"/>
      <c r="CXJ219" s="15"/>
      <c r="CXK219" s="15"/>
      <c r="CXL219" s="15"/>
      <c r="CXM219" s="15"/>
      <c r="CXN219" s="15"/>
      <c r="CXO219" s="15"/>
      <c r="CXP219" s="15"/>
      <c r="CXQ219" s="15"/>
      <c r="CXR219" s="15"/>
      <c r="CXS219" s="15"/>
      <c r="CXT219" s="15"/>
      <c r="CXU219" s="15"/>
      <c r="CXV219" s="15"/>
      <c r="CXW219" s="15"/>
      <c r="CXX219" s="15"/>
      <c r="CXY219" s="15"/>
      <c r="CXZ219" s="15"/>
      <c r="CYA219" s="15"/>
      <c r="CYB219" s="15"/>
      <c r="CYC219" s="15"/>
      <c r="CYD219" s="15"/>
      <c r="CYE219" s="15"/>
      <c r="CYF219" s="15"/>
      <c r="CYG219" s="15"/>
      <c r="CYH219" s="15"/>
      <c r="CYI219" s="15"/>
      <c r="CYJ219" s="15"/>
      <c r="CYK219" s="15"/>
      <c r="CYL219" s="15"/>
      <c r="CYM219" s="15"/>
      <c r="CYN219" s="15"/>
      <c r="CYO219" s="15"/>
      <c r="CYP219" s="15"/>
      <c r="CYQ219" s="15"/>
      <c r="CYR219" s="15"/>
      <c r="CYS219" s="15"/>
      <c r="CYT219" s="15"/>
      <c r="CYU219" s="15"/>
      <c r="CYV219" s="15"/>
      <c r="CYW219" s="15"/>
      <c r="CYX219" s="15"/>
      <c r="CYY219" s="15"/>
      <c r="CYZ219" s="15"/>
      <c r="CZA219" s="15"/>
      <c r="CZB219" s="15"/>
      <c r="CZC219" s="15"/>
      <c r="CZD219" s="15"/>
      <c r="CZE219" s="15"/>
      <c r="CZF219" s="15"/>
      <c r="CZG219" s="15"/>
      <c r="CZH219" s="15"/>
      <c r="CZI219" s="15"/>
      <c r="CZJ219" s="15"/>
      <c r="CZK219" s="15"/>
      <c r="CZL219" s="15"/>
      <c r="CZM219" s="15"/>
      <c r="CZN219" s="15"/>
      <c r="CZO219" s="15"/>
      <c r="CZP219" s="15"/>
      <c r="CZQ219" s="15"/>
      <c r="CZR219" s="15"/>
      <c r="CZS219" s="15"/>
      <c r="CZT219" s="15"/>
      <c r="CZU219" s="15"/>
      <c r="CZV219" s="15"/>
      <c r="CZW219" s="15"/>
      <c r="CZX219" s="15"/>
      <c r="CZY219" s="15"/>
      <c r="CZZ219" s="15"/>
      <c r="DAA219" s="15"/>
      <c r="DAB219" s="15"/>
      <c r="DAC219" s="15"/>
      <c r="DAD219" s="15"/>
      <c r="DAE219" s="15"/>
      <c r="DAF219" s="15"/>
      <c r="DAG219" s="15"/>
      <c r="DAH219" s="15"/>
      <c r="DAI219" s="15"/>
      <c r="DAJ219" s="15"/>
      <c r="DAK219" s="15"/>
      <c r="DAL219" s="15"/>
      <c r="DAM219" s="15"/>
      <c r="DAN219" s="15"/>
      <c r="DAO219" s="15"/>
      <c r="DAP219" s="15"/>
      <c r="DAQ219" s="15"/>
      <c r="DAR219" s="15"/>
      <c r="DAS219" s="15"/>
      <c r="DAT219" s="15"/>
      <c r="DAU219" s="15"/>
      <c r="DAV219" s="15"/>
      <c r="DAW219" s="15"/>
      <c r="DAX219" s="15"/>
      <c r="DAY219" s="15"/>
      <c r="DAZ219" s="15"/>
      <c r="DBA219" s="15"/>
      <c r="DBB219" s="15"/>
      <c r="DBC219" s="15"/>
      <c r="DBD219" s="15"/>
      <c r="DBE219" s="15"/>
      <c r="DBF219" s="15"/>
      <c r="DBG219" s="15"/>
      <c r="DBH219" s="15"/>
      <c r="DBI219" s="15"/>
      <c r="DBJ219" s="15"/>
      <c r="DBK219" s="15"/>
      <c r="DBL219" s="15"/>
      <c r="DBM219" s="15"/>
      <c r="DBN219" s="15"/>
      <c r="DBO219" s="15"/>
      <c r="DBP219" s="15"/>
      <c r="DBQ219" s="15"/>
      <c r="DBR219" s="15"/>
      <c r="DBS219" s="15"/>
      <c r="DBT219" s="15"/>
      <c r="DBU219" s="15"/>
      <c r="DBV219" s="15"/>
      <c r="DBW219" s="15"/>
      <c r="DBX219" s="15"/>
      <c r="DBY219" s="15"/>
      <c r="DBZ219" s="15"/>
      <c r="DCA219" s="15"/>
      <c r="DCB219" s="15"/>
      <c r="DCC219" s="15"/>
      <c r="DCD219" s="15"/>
      <c r="DCE219" s="15"/>
      <c r="DCF219" s="15"/>
      <c r="DCG219" s="15"/>
      <c r="DCH219" s="15"/>
      <c r="DCI219" s="15"/>
      <c r="DCJ219" s="15"/>
      <c r="DCK219" s="15"/>
      <c r="DCL219" s="15"/>
      <c r="DCM219" s="15"/>
      <c r="DCN219" s="15"/>
      <c r="DCO219" s="15"/>
      <c r="DCP219" s="15"/>
      <c r="DCQ219" s="15"/>
      <c r="DCR219" s="15"/>
      <c r="DCS219" s="15"/>
      <c r="DCT219" s="15"/>
      <c r="DCU219" s="15"/>
      <c r="DCV219" s="15"/>
      <c r="DCW219" s="15"/>
      <c r="DCX219" s="15"/>
      <c r="DCY219" s="15"/>
      <c r="DCZ219" s="15"/>
      <c r="DDA219" s="15"/>
      <c r="DDB219" s="15"/>
      <c r="DDC219" s="15"/>
      <c r="DDD219" s="15"/>
      <c r="DDE219" s="15"/>
      <c r="DDF219" s="15"/>
      <c r="DDG219" s="15"/>
      <c r="DDH219" s="15"/>
      <c r="DDI219" s="15"/>
      <c r="DDJ219" s="15"/>
      <c r="DDK219" s="15"/>
      <c r="DDL219" s="15"/>
      <c r="DDM219" s="15"/>
      <c r="DDN219" s="15"/>
      <c r="DDO219" s="15"/>
      <c r="DDP219" s="15"/>
      <c r="DDQ219" s="15"/>
      <c r="DDR219" s="15"/>
      <c r="DDS219" s="15"/>
      <c r="DDT219" s="15"/>
      <c r="DDU219" s="15"/>
      <c r="DDV219" s="15"/>
      <c r="DDW219" s="15"/>
      <c r="DDX219" s="15"/>
      <c r="DDY219" s="15"/>
      <c r="DDZ219" s="15"/>
      <c r="DEA219" s="15"/>
      <c r="DEB219" s="15"/>
      <c r="DEC219" s="15"/>
      <c r="DED219" s="15"/>
      <c r="DEE219" s="15"/>
      <c r="DEF219" s="15"/>
      <c r="DEG219" s="15"/>
      <c r="DEH219" s="15"/>
      <c r="DEI219" s="15"/>
      <c r="DEJ219" s="15"/>
      <c r="DEK219" s="15"/>
      <c r="DEL219" s="15"/>
      <c r="DEM219" s="15"/>
      <c r="DEN219" s="15"/>
      <c r="DEO219" s="15"/>
      <c r="DEP219" s="15"/>
      <c r="DEQ219" s="15"/>
      <c r="DER219" s="15"/>
      <c r="DES219" s="15"/>
      <c r="DET219" s="15"/>
      <c r="DEU219" s="15"/>
      <c r="DEV219" s="15"/>
      <c r="DEW219" s="15"/>
      <c r="DEX219" s="15"/>
      <c r="DEY219" s="15"/>
      <c r="DEZ219" s="15"/>
      <c r="DFA219" s="15"/>
      <c r="DFB219" s="15"/>
      <c r="DFC219" s="15"/>
      <c r="DFD219" s="15"/>
      <c r="DFE219" s="15"/>
      <c r="DFF219" s="15"/>
      <c r="DFG219" s="15"/>
      <c r="DFH219" s="15"/>
      <c r="DFI219" s="15"/>
      <c r="DFJ219" s="15"/>
      <c r="DFK219" s="15"/>
      <c r="DFL219" s="15"/>
      <c r="DFM219" s="15"/>
      <c r="DFN219" s="15"/>
      <c r="DFO219" s="15"/>
      <c r="DFP219" s="15"/>
      <c r="DFQ219" s="15"/>
      <c r="DFR219" s="15"/>
      <c r="DFS219" s="15"/>
      <c r="DFT219" s="15"/>
      <c r="DFU219" s="15"/>
      <c r="DFV219" s="15"/>
      <c r="DFW219" s="15"/>
      <c r="DFX219" s="15"/>
      <c r="DFY219" s="15"/>
      <c r="DFZ219" s="15"/>
      <c r="DGA219" s="15"/>
      <c r="DGB219" s="15"/>
      <c r="DGC219" s="15"/>
      <c r="DGD219" s="15"/>
      <c r="DGE219" s="15"/>
      <c r="DGF219" s="15"/>
      <c r="DGG219" s="15"/>
      <c r="DGH219" s="15"/>
      <c r="DGI219" s="15"/>
      <c r="DGJ219" s="15"/>
      <c r="DGK219" s="15"/>
      <c r="DGL219" s="15"/>
      <c r="DGM219" s="15"/>
      <c r="DGN219" s="15"/>
      <c r="DGO219" s="15"/>
      <c r="DGP219" s="15"/>
      <c r="DGQ219" s="15"/>
      <c r="DGR219" s="15"/>
      <c r="DGS219" s="15"/>
      <c r="DGT219" s="15"/>
      <c r="DGU219" s="15"/>
      <c r="DGV219" s="15"/>
      <c r="DGW219" s="15"/>
      <c r="DGX219" s="15"/>
      <c r="DGY219" s="15"/>
      <c r="DGZ219" s="15"/>
      <c r="DHA219" s="15"/>
      <c r="DHB219" s="15"/>
      <c r="DHC219" s="15"/>
      <c r="DHD219" s="15"/>
      <c r="DHE219" s="15"/>
      <c r="DHF219" s="15"/>
      <c r="DHG219" s="15"/>
      <c r="DHH219" s="15"/>
      <c r="DHI219" s="15"/>
      <c r="DHJ219" s="15"/>
      <c r="DHK219" s="15"/>
      <c r="DHL219" s="15"/>
      <c r="DHM219" s="15"/>
      <c r="DHN219" s="15"/>
      <c r="DHO219" s="15"/>
      <c r="DHP219" s="15"/>
      <c r="DHQ219" s="15"/>
      <c r="DHR219" s="15"/>
      <c r="DHS219" s="15"/>
      <c r="DHT219" s="15"/>
      <c r="DHU219" s="15"/>
      <c r="DHV219" s="15"/>
      <c r="DHW219" s="15"/>
      <c r="DHX219" s="15"/>
      <c r="DHY219" s="15"/>
      <c r="DHZ219" s="15"/>
      <c r="DIA219" s="15"/>
      <c r="DIB219" s="15"/>
      <c r="DIC219" s="15"/>
      <c r="DID219" s="15"/>
      <c r="DIE219" s="15"/>
      <c r="DIF219" s="15"/>
      <c r="DIG219" s="15"/>
      <c r="DIH219" s="15"/>
      <c r="DII219" s="15"/>
      <c r="DIJ219" s="15"/>
      <c r="DIK219" s="15"/>
      <c r="DIL219" s="15"/>
      <c r="DIM219" s="15"/>
      <c r="DIN219" s="15"/>
      <c r="DIO219" s="15"/>
      <c r="DIP219" s="15"/>
      <c r="DIQ219" s="15"/>
      <c r="DIR219" s="15"/>
      <c r="DIS219" s="15"/>
      <c r="DIT219" s="15"/>
      <c r="DIU219" s="15"/>
      <c r="DIV219" s="15"/>
      <c r="DIW219" s="15"/>
      <c r="DIX219" s="15"/>
      <c r="DIY219" s="15"/>
      <c r="DIZ219" s="15"/>
      <c r="DJA219" s="15"/>
      <c r="DJB219" s="15"/>
      <c r="DJC219" s="15"/>
      <c r="DJD219" s="15"/>
      <c r="DJE219" s="15"/>
      <c r="DJF219" s="15"/>
      <c r="DJG219" s="15"/>
      <c r="DJH219" s="15"/>
      <c r="DJI219" s="15"/>
      <c r="DJJ219" s="15"/>
      <c r="DJK219" s="15"/>
      <c r="DJL219" s="15"/>
      <c r="DJM219" s="15"/>
      <c r="DJN219" s="15"/>
      <c r="DJO219" s="15"/>
      <c r="DJP219" s="15"/>
      <c r="DJQ219" s="15"/>
      <c r="DJR219" s="15"/>
      <c r="DJS219" s="15"/>
      <c r="DJT219" s="15"/>
      <c r="DJU219" s="15"/>
      <c r="DJV219" s="15"/>
      <c r="DJW219" s="15"/>
      <c r="DJX219" s="15"/>
      <c r="DJY219" s="15"/>
      <c r="DJZ219" s="15"/>
      <c r="DKA219" s="15"/>
      <c r="DKB219" s="15"/>
      <c r="DKC219" s="15"/>
      <c r="DKD219" s="15"/>
      <c r="DKE219" s="15"/>
      <c r="DKF219" s="15"/>
      <c r="DKG219" s="15"/>
      <c r="DKH219" s="15"/>
      <c r="DKI219" s="15"/>
      <c r="DKJ219" s="15"/>
      <c r="DKK219" s="15"/>
      <c r="DKL219" s="15"/>
      <c r="DKM219" s="15"/>
      <c r="DKN219" s="15"/>
      <c r="DKO219" s="15"/>
      <c r="DKP219" s="15"/>
      <c r="DKQ219" s="15"/>
      <c r="DKR219" s="15"/>
      <c r="DKS219" s="15"/>
      <c r="DKT219" s="15"/>
      <c r="DKU219" s="15"/>
      <c r="DKV219" s="15"/>
      <c r="DKW219" s="15"/>
      <c r="DKX219" s="15"/>
      <c r="DKY219" s="15"/>
      <c r="DKZ219" s="15"/>
      <c r="DLA219" s="15"/>
      <c r="DLB219" s="15"/>
      <c r="DLC219" s="15"/>
      <c r="DLD219" s="15"/>
      <c r="DLE219" s="15"/>
      <c r="DLF219" s="15"/>
      <c r="DLG219" s="15"/>
      <c r="DLH219" s="15"/>
      <c r="DLI219" s="15"/>
      <c r="DLJ219" s="15"/>
      <c r="DLK219" s="15"/>
      <c r="DLL219" s="15"/>
      <c r="DLM219" s="15"/>
      <c r="DLN219" s="15"/>
      <c r="DLO219" s="15"/>
      <c r="DLP219" s="15"/>
      <c r="DLQ219" s="15"/>
      <c r="DLR219" s="15"/>
      <c r="DLS219" s="15"/>
      <c r="DLT219" s="15"/>
      <c r="DLU219" s="15"/>
      <c r="DLV219" s="15"/>
      <c r="DLW219" s="15"/>
      <c r="DLX219" s="15"/>
      <c r="DLY219" s="15"/>
      <c r="DLZ219" s="15"/>
      <c r="DMA219" s="15"/>
      <c r="DMB219" s="15"/>
      <c r="DMC219" s="15"/>
      <c r="DMD219" s="15"/>
      <c r="DME219" s="15"/>
      <c r="DMF219" s="15"/>
      <c r="DMG219" s="15"/>
      <c r="DMH219" s="15"/>
      <c r="DMI219" s="15"/>
      <c r="DMJ219" s="15"/>
      <c r="DMK219" s="15"/>
      <c r="DML219" s="15"/>
      <c r="DMM219" s="15"/>
      <c r="DMN219" s="15"/>
      <c r="DMO219" s="15"/>
      <c r="DMP219" s="15"/>
      <c r="DMQ219" s="15"/>
      <c r="DMR219" s="15"/>
      <c r="DMS219" s="15"/>
      <c r="DMT219" s="15"/>
      <c r="DMU219" s="15"/>
      <c r="DMV219" s="15"/>
      <c r="DMW219" s="15"/>
      <c r="DMX219" s="15"/>
      <c r="DMY219" s="15"/>
      <c r="DMZ219" s="15"/>
      <c r="DNA219" s="15"/>
      <c r="DNB219" s="15"/>
      <c r="DNC219" s="15"/>
      <c r="DND219" s="15"/>
      <c r="DNE219" s="15"/>
      <c r="DNF219" s="15"/>
      <c r="DNG219" s="15"/>
      <c r="DNH219" s="15"/>
      <c r="DNI219" s="15"/>
      <c r="DNJ219" s="15"/>
      <c r="DNK219" s="15"/>
      <c r="DNL219" s="15"/>
      <c r="DNM219" s="15"/>
      <c r="DNN219" s="15"/>
      <c r="DNO219" s="15"/>
      <c r="DNP219" s="15"/>
      <c r="DNQ219" s="15"/>
      <c r="DNR219" s="15"/>
      <c r="DNS219" s="15"/>
      <c r="DNT219" s="15"/>
      <c r="DNU219" s="15"/>
      <c r="DNV219" s="15"/>
      <c r="DNW219" s="15"/>
      <c r="DNX219" s="15"/>
      <c r="DNY219" s="15"/>
      <c r="DNZ219" s="15"/>
      <c r="DOA219" s="15"/>
      <c r="DOB219" s="15"/>
      <c r="DOC219" s="15"/>
      <c r="DOD219" s="15"/>
      <c r="DOE219" s="15"/>
      <c r="DOF219" s="15"/>
      <c r="DOG219" s="15"/>
      <c r="DOH219" s="15"/>
      <c r="DOI219" s="15"/>
      <c r="DOJ219" s="15"/>
      <c r="DOK219" s="15"/>
      <c r="DOL219" s="15"/>
      <c r="DOM219" s="15"/>
      <c r="DON219" s="15"/>
      <c r="DOO219" s="15"/>
      <c r="DOP219" s="15"/>
      <c r="DOQ219" s="15"/>
      <c r="DOR219" s="15"/>
      <c r="DOS219" s="15"/>
      <c r="DOT219" s="15"/>
      <c r="DOU219" s="15"/>
      <c r="DOV219" s="15"/>
      <c r="DOW219" s="15"/>
      <c r="DOX219" s="15"/>
      <c r="DOY219" s="15"/>
      <c r="DOZ219" s="15"/>
      <c r="DPA219" s="15"/>
      <c r="DPB219" s="15"/>
      <c r="DPC219" s="15"/>
      <c r="DPD219" s="15"/>
      <c r="DPE219" s="15"/>
      <c r="DPF219" s="15"/>
      <c r="DPG219" s="15"/>
      <c r="DPH219" s="15"/>
      <c r="DPI219" s="15"/>
      <c r="DPJ219" s="15"/>
      <c r="DPK219" s="15"/>
      <c r="DPL219" s="15"/>
      <c r="DPM219" s="15"/>
      <c r="DPN219" s="15"/>
      <c r="DPO219" s="15"/>
      <c r="DPP219" s="15"/>
      <c r="DPQ219" s="15"/>
      <c r="DPR219" s="15"/>
      <c r="DPS219" s="15"/>
      <c r="DPT219" s="15"/>
      <c r="DPU219" s="15"/>
      <c r="DPV219" s="15"/>
      <c r="DPW219" s="15"/>
      <c r="DPX219" s="15"/>
      <c r="DPY219" s="15"/>
      <c r="DPZ219" s="15"/>
      <c r="DQA219" s="15"/>
      <c r="DQB219" s="15"/>
      <c r="DQC219" s="15"/>
      <c r="DQD219" s="15"/>
      <c r="DQE219" s="15"/>
      <c r="DQF219" s="15"/>
      <c r="DQG219" s="15"/>
      <c r="DQH219" s="15"/>
      <c r="DQI219" s="15"/>
      <c r="DQJ219" s="15"/>
      <c r="DQK219" s="15"/>
      <c r="DQL219" s="15"/>
      <c r="DQM219" s="15"/>
      <c r="DQN219" s="15"/>
      <c r="DQO219" s="15"/>
      <c r="DQP219" s="15"/>
      <c r="DQQ219" s="15"/>
      <c r="DQR219" s="15"/>
      <c r="DQS219" s="15"/>
      <c r="DQT219" s="15"/>
      <c r="DQU219" s="15"/>
      <c r="DQV219" s="15"/>
      <c r="DQW219" s="15"/>
      <c r="DQX219" s="15"/>
      <c r="DQY219" s="15"/>
      <c r="DQZ219" s="15"/>
      <c r="DRA219" s="15"/>
      <c r="DRB219" s="15"/>
      <c r="DRC219" s="15"/>
      <c r="DRD219" s="15"/>
      <c r="DRE219" s="15"/>
      <c r="DRF219" s="15"/>
      <c r="DRG219" s="15"/>
      <c r="DRH219" s="15"/>
      <c r="DRI219" s="15"/>
      <c r="DRJ219" s="15"/>
      <c r="DRK219" s="15"/>
      <c r="DRL219" s="15"/>
      <c r="DRM219" s="15"/>
      <c r="DRN219" s="15"/>
      <c r="DRO219" s="15"/>
      <c r="DRP219" s="15"/>
      <c r="DRQ219" s="15"/>
      <c r="DRR219" s="15"/>
      <c r="DRS219" s="15"/>
      <c r="DRT219" s="15"/>
      <c r="DRU219" s="15"/>
      <c r="DRV219" s="15"/>
      <c r="DRW219" s="15"/>
      <c r="DRX219" s="15"/>
      <c r="DRY219" s="15"/>
      <c r="DRZ219" s="15"/>
      <c r="DSA219" s="15"/>
      <c r="DSB219" s="15"/>
      <c r="DSC219" s="15"/>
      <c r="DSD219" s="15"/>
      <c r="DSE219" s="15"/>
      <c r="DSF219" s="15"/>
      <c r="DSG219" s="15"/>
      <c r="DSH219" s="15"/>
      <c r="DSI219" s="15"/>
      <c r="DSJ219" s="15"/>
      <c r="DSK219" s="15"/>
      <c r="DSL219" s="15"/>
      <c r="DSM219" s="15"/>
      <c r="DSN219" s="15"/>
      <c r="DSO219" s="15"/>
      <c r="DSP219" s="15"/>
      <c r="DSQ219" s="15"/>
      <c r="DSR219" s="15"/>
      <c r="DSS219" s="15"/>
      <c r="DST219" s="15"/>
      <c r="DSU219" s="15"/>
      <c r="DSV219" s="15"/>
      <c r="DSW219" s="15"/>
      <c r="DSX219" s="15"/>
      <c r="DSY219" s="15"/>
      <c r="DSZ219" s="15"/>
      <c r="DTA219" s="15"/>
      <c r="DTB219" s="15"/>
      <c r="DTC219" s="15"/>
      <c r="DTD219" s="15"/>
      <c r="DTE219" s="15"/>
      <c r="DTF219" s="15"/>
      <c r="DTG219" s="15"/>
      <c r="DTH219" s="15"/>
      <c r="DTI219" s="15"/>
      <c r="DTJ219" s="15"/>
      <c r="DTK219" s="15"/>
      <c r="DTL219" s="15"/>
      <c r="DTM219" s="15"/>
      <c r="DTN219" s="15"/>
      <c r="DTO219" s="15"/>
      <c r="DTP219" s="15"/>
      <c r="DTQ219" s="15"/>
      <c r="DTR219" s="15"/>
      <c r="DTS219" s="15"/>
      <c r="DTT219" s="15"/>
      <c r="DTU219" s="15"/>
      <c r="DTV219" s="15"/>
      <c r="DTW219" s="15"/>
      <c r="DTX219" s="15"/>
      <c r="DTY219" s="15"/>
      <c r="DTZ219" s="15"/>
      <c r="DUA219" s="15"/>
      <c r="DUB219" s="15"/>
      <c r="DUC219" s="15"/>
      <c r="DUD219" s="15"/>
      <c r="DUE219" s="15"/>
      <c r="DUF219" s="15"/>
      <c r="DUG219" s="15"/>
      <c r="DUH219" s="15"/>
      <c r="DUI219" s="15"/>
      <c r="DUJ219" s="15"/>
      <c r="DUK219" s="15"/>
      <c r="DUL219" s="15"/>
      <c r="DUM219" s="15"/>
      <c r="DUN219" s="15"/>
      <c r="DUO219" s="15"/>
      <c r="DUP219" s="15"/>
      <c r="DUQ219" s="15"/>
      <c r="DUR219" s="15"/>
      <c r="DUS219" s="15"/>
      <c r="DUT219" s="15"/>
      <c r="DUU219" s="15"/>
      <c r="DUV219" s="15"/>
      <c r="DUW219" s="15"/>
      <c r="DUX219" s="15"/>
      <c r="DUY219" s="15"/>
      <c r="DUZ219" s="15"/>
      <c r="DVA219" s="15"/>
      <c r="DVB219" s="15"/>
      <c r="DVC219" s="15"/>
      <c r="DVD219" s="15"/>
      <c r="DVE219" s="15"/>
      <c r="DVF219" s="15"/>
      <c r="DVG219" s="15"/>
      <c r="DVH219" s="15"/>
      <c r="DVI219" s="15"/>
      <c r="DVJ219" s="15"/>
      <c r="DVK219" s="15"/>
      <c r="DVL219" s="15"/>
      <c r="DVM219" s="15"/>
      <c r="DVN219" s="15"/>
      <c r="DVO219" s="15"/>
      <c r="DVP219" s="15"/>
      <c r="DVQ219" s="15"/>
      <c r="DVR219" s="15"/>
      <c r="DVS219" s="15"/>
      <c r="DVT219" s="15"/>
      <c r="DVU219" s="15"/>
      <c r="DVV219" s="15"/>
      <c r="DVW219" s="15"/>
      <c r="DVX219" s="15"/>
      <c r="DVY219" s="15"/>
      <c r="DVZ219" s="15"/>
      <c r="DWA219" s="15"/>
      <c r="DWB219" s="15"/>
      <c r="DWC219" s="15"/>
      <c r="DWD219" s="15"/>
      <c r="DWE219" s="15"/>
      <c r="DWF219" s="15"/>
      <c r="DWG219" s="15"/>
      <c r="DWH219" s="15"/>
      <c r="DWI219" s="15"/>
      <c r="DWJ219" s="15"/>
      <c r="DWK219" s="15"/>
      <c r="DWL219" s="15"/>
      <c r="DWM219" s="15"/>
      <c r="DWN219" s="15"/>
      <c r="DWO219" s="15"/>
      <c r="DWP219" s="15"/>
      <c r="DWQ219" s="15"/>
      <c r="DWR219" s="15"/>
      <c r="DWS219" s="15"/>
      <c r="DWT219" s="15"/>
      <c r="DWU219" s="15"/>
      <c r="DWV219" s="15"/>
      <c r="DWW219" s="15"/>
      <c r="DWX219" s="15"/>
      <c r="DWY219" s="15"/>
      <c r="DWZ219" s="15"/>
      <c r="DXA219" s="15"/>
      <c r="DXB219" s="15"/>
      <c r="DXC219" s="15"/>
      <c r="DXD219" s="15"/>
      <c r="DXE219" s="15"/>
      <c r="DXF219" s="15"/>
      <c r="DXG219" s="15"/>
      <c r="DXH219" s="15"/>
      <c r="DXI219" s="15"/>
      <c r="DXJ219" s="15"/>
      <c r="DXK219" s="15"/>
      <c r="DXL219" s="15"/>
      <c r="DXM219" s="15"/>
      <c r="DXN219" s="15"/>
      <c r="DXO219" s="15"/>
      <c r="DXP219" s="15"/>
      <c r="DXQ219" s="15"/>
      <c r="DXR219" s="15"/>
      <c r="DXS219" s="15"/>
      <c r="DXT219" s="15"/>
      <c r="DXU219" s="15"/>
      <c r="DXV219" s="15"/>
      <c r="DXW219" s="15"/>
      <c r="DXX219" s="15"/>
      <c r="DXY219" s="15"/>
      <c r="DXZ219" s="15"/>
      <c r="DYA219" s="15"/>
      <c r="DYB219" s="15"/>
      <c r="DYC219" s="15"/>
      <c r="DYD219" s="15"/>
      <c r="DYE219" s="15"/>
      <c r="DYF219" s="15"/>
      <c r="DYG219" s="15"/>
      <c r="DYH219" s="15"/>
      <c r="DYI219" s="15"/>
      <c r="DYJ219" s="15"/>
      <c r="DYK219" s="15"/>
      <c r="DYL219" s="15"/>
      <c r="DYM219" s="15"/>
      <c r="DYN219" s="15"/>
      <c r="DYO219" s="15"/>
      <c r="DYP219" s="15"/>
      <c r="DYQ219" s="15"/>
      <c r="DYR219" s="15"/>
      <c r="DYS219" s="15"/>
      <c r="DYT219" s="15"/>
      <c r="DYU219" s="15"/>
      <c r="DYV219" s="15"/>
      <c r="DYW219" s="15"/>
      <c r="DYX219" s="15"/>
      <c r="DYY219" s="15"/>
      <c r="DYZ219" s="15"/>
      <c r="DZA219" s="15"/>
      <c r="DZB219" s="15"/>
      <c r="DZC219" s="15"/>
      <c r="DZD219" s="15"/>
      <c r="DZE219" s="15"/>
      <c r="DZF219" s="15"/>
      <c r="DZG219" s="15"/>
      <c r="DZH219" s="15"/>
      <c r="DZI219" s="15"/>
      <c r="DZJ219" s="15"/>
      <c r="DZK219" s="15"/>
      <c r="DZL219" s="15"/>
      <c r="DZM219" s="15"/>
      <c r="DZN219" s="15"/>
      <c r="DZO219" s="15"/>
      <c r="DZP219" s="15"/>
      <c r="DZQ219" s="15"/>
      <c r="DZR219" s="15"/>
      <c r="DZS219" s="15"/>
      <c r="DZT219" s="15"/>
      <c r="DZU219" s="15"/>
      <c r="DZV219" s="15"/>
      <c r="DZW219" s="15"/>
      <c r="DZX219" s="15"/>
      <c r="DZY219" s="15"/>
      <c r="DZZ219" s="15"/>
      <c r="EAA219" s="15"/>
      <c r="EAB219" s="15"/>
      <c r="EAC219" s="15"/>
      <c r="EAD219" s="15"/>
      <c r="EAE219" s="15"/>
      <c r="EAF219" s="15"/>
      <c r="EAG219" s="15"/>
      <c r="EAH219" s="15"/>
      <c r="EAI219" s="15"/>
      <c r="EAJ219" s="15"/>
      <c r="EAK219" s="15"/>
      <c r="EAL219" s="15"/>
      <c r="EAM219" s="15"/>
      <c r="EAN219" s="15"/>
      <c r="EAO219" s="15"/>
      <c r="EAP219" s="15"/>
      <c r="EAQ219" s="15"/>
      <c r="EAR219" s="15"/>
      <c r="EAS219" s="15"/>
      <c r="EAT219" s="15"/>
      <c r="EAU219" s="15"/>
      <c r="EAV219" s="15"/>
      <c r="EAW219" s="15"/>
      <c r="EAX219" s="15"/>
      <c r="EAY219" s="15"/>
      <c r="EAZ219" s="15"/>
      <c r="EBA219" s="15"/>
      <c r="EBB219" s="15"/>
      <c r="EBC219" s="15"/>
      <c r="EBD219" s="15"/>
      <c r="EBE219" s="15"/>
      <c r="EBF219" s="15"/>
      <c r="EBG219" s="15"/>
      <c r="EBH219" s="15"/>
      <c r="EBI219" s="15"/>
      <c r="EBJ219" s="15"/>
      <c r="EBK219" s="15"/>
      <c r="EBL219" s="15"/>
      <c r="EBM219" s="15"/>
      <c r="EBN219" s="15"/>
      <c r="EBO219" s="15"/>
      <c r="EBP219" s="15"/>
      <c r="EBQ219" s="15"/>
      <c r="EBR219" s="15"/>
      <c r="EBS219" s="15"/>
      <c r="EBT219" s="15"/>
      <c r="EBU219" s="15"/>
      <c r="EBV219" s="15"/>
      <c r="EBW219" s="15"/>
      <c r="EBX219" s="15"/>
      <c r="EBY219" s="15"/>
      <c r="EBZ219" s="15"/>
      <c r="ECA219" s="15"/>
      <c r="ECB219" s="15"/>
      <c r="ECC219" s="15"/>
      <c r="ECD219" s="15"/>
      <c r="ECE219" s="15"/>
      <c r="ECF219" s="15"/>
      <c r="ECG219" s="15"/>
      <c r="ECH219" s="15"/>
      <c r="ECI219" s="15"/>
      <c r="ECJ219" s="15"/>
      <c r="ECK219" s="15"/>
      <c r="ECL219" s="15"/>
      <c r="ECM219" s="15"/>
      <c r="ECN219" s="15"/>
      <c r="ECO219" s="15"/>
      <c r="ECP219" s="15"/>
      <c r="ECQ219" s="15"/>
      <c r="ECR219" s="15"/>
      <c r="ECS219" s="15"/>
      <c r="ECT219" s="15"/>
      <c r="ECU219" s="15"/>
      <c r="ECV219" s="15"/>
      <c r="ECW219" s="15"/>
      <c r="ECX219" s="15"/>
      <c r="ECY219" s="15"/>
      <c r="ECZ219" s="15"/>
      <c r="EDA219" s="15"/>
      <c r="EDB219" s="15"/>
      <c r="EDC219" s="15"/>
      <c r="EDD219" s="15"/>
      <c r="EDE219" s="15"/>
      <c r="EDF219" s="15"/>
      <c r="EDG219" s="15"/>
      <c r="EDH219" s="15"/>
      <c r="EDI219" s="15"/>
      <c r="EDJ219" s="15"/>
      <c r="EDK219" s="15"/>
      <c r="EDL219" s="15"/>
      <c r="EDM219" s="15"/>
      <c r="EDN219" s="15"/>
      <c r="EDO219" s="15"/>
      <c r="EDP219" s="15"/>
      <c r="EDQ219" s="15"/>
      <c r="EDR219" s="15"/>
      <c r="EDS219" s="15"/>
      <c r="EDT219" s="15"/>
      <c r="EDU219" s="15"/>
      <c r="EDV219" s="15"/>
      <c r="EDW219" s="15"/>
      <c r="EDX219" s="15"/>
      <c r="EDY219" s="15"/>
      <c r="EDZ219" s="15"/>
      <c r="EEA219" s="15"/>
      <c r="EEB219" s="15"/>
      <c r="EEC219" s="15"/>
      <c r="EED219" s="15"/>
      <c r="EEE219" s="15"/>
      <c r="EEF219" s="15"/>
      <c r="EEG219" s="15"/>
      <c r="EEH219" s="15"/>
      <c r="EEI219" s="15"/>
      <c r="EEJ219" s="15"/>
      <c r="EEK219" s="15"/>
      <c r="EEL219" s="15"/>
      <c r="EEM219" s="15"/>
      <c r="EEN219" s="15"/>
      <c r="EEO219" s="15"/>
      <c r="EEP219" s="15"/>
      <c r="EEQ219" s="15"/>
      <c r="EER219" s="15"/>
      <c r="EES219" s="15"/>
      <c r="EET219" s="15"/>
      <c r="EEU219" s="15"/>
      <c r="EEV219" s="15"/>
      <c r="EEW219" s="15"/>
      <c r="EEX219" s="15"/>
      <c r="EEY219" s="15"/>
      <c r="EEZ219" s="15"/>
      <c r="EFA219" s="15"/>
      <c r="EFB219" s="15"/>
      <c r="EFC219" s="15"/>
      <c r="EFD219" s="15"/>
      <c r="EFE219" s="15"/>
      <c r="EFF219" s="15"/>
      <c r="EFG219" s="15"/>
      <c r="EFH219" s="15"/>
      <c r="EFI219" s="15"/>
      <c r="EFJ219" s="15"/>
      <c r="EFK219" s="15"/>
      <c r="EFL219" s="15"/>
      <c r="EFM219" s="15"/>
      <c r="EFN219" s="15"/>
      <c r="EFO219" s="15"/>
      <c r="EFP219" s="15"/>
      <c r="EFQ219" s="15"/>
      <c r="EFR219" s="15"/>
      <c r="EFS219" s="15"/>
      <c r="EFT219" s="15"/>
      <c r="EFU219" s="15"/>
      <c r="EFV219" s="15"/>
      <c r="EFW219" s="15"/>
      <c r="EFX219" s="15"/>
      <c r="EFY219" s="15"/>
      <c r="EFZ219" s="15"/>
      <c r="EGA219" s="15"/>
      <c r="EGB219" s="15"/>
      <c r="EGC219" s="15"/>
      <c r="EGD219" s="15"/>
      <c r="EGE219" s="15"/>
      <c r="EGF219" s="15"/>
      <c r="EGG219" s="15"/>
      <c r="EGH219" s="15"/>
      <c r="EGI219" s="15"/>
      <c r="EGJ219" s="15"/>
      <c r="EGK219" s="15"/>
      <c r="EGL219" s="15"/>
      <c r="EGM219" s="15"/>
      <c r="EGN219" s="15"/>
      <c r="EGO219" s="15"/>
      <c r="EGP219" s="15"/>
      <c r="EGQ219" s="15"/>
      <c r="EGR219" s="15"/>
      <c r="EGS219" s="15"/>
      <c r="EGT219" s="15"/>
      <c r="EGU219" s="15"/>
      <c r="EGV219" s="15"/>
      <c r="EGW219" s="15"/>
      <c r="EGX219" s="15"/>
      <c r="EGY219" s="15"/>
      <c r="EGZ219" s="15"/>
      <c r="EHA219" s="15"/>
      <c r="EHB219" s="15"/>
      <c r="EHC219" s="15"/>
      <c r="EHD219" s="15"/>
      <c r="EHE219" s="15"/>
      <c r="EHF219" s="15"/>
      <c r="EHG219" s="15"/>
      <c r="EHH219" s="15"/>
      <c r="EHI219" s="15"/>
      <c r="EHJ219" s="15"/>
      <c r="EHK219" s="15"/>
      <c r="EHL219" s="15"/>
      <c r="EHM219" s="15"/>
      <c r="EHN219" s="15"/>
      <c r="EHO219" s="15"/>
      <c r="EHP219" s="15"/>
      <c r="EHQ219" s="15"/>
      <c r="EHR219" s="15"/>
      <c r="EHS219" s="15"/>
      <c r="EHT219" s="15"/>
      <c r="EHU219" s="15"/>
      <c r="EHV219" s="15"/>
      <c r="EHW219" s="15"/>
      <c r="EHX219" s="15"/>
      <c r="EHY219" s="15"/>
      <c r="EHZ219" s="15"/>
      <c r="EIA219" s="15"/>
      <c r="EIB219" s="15"/>
      <c r="EIC219" s="15"/>
      <c r="EID219" s="15"/>
      <c r="EIE219" s="15"/>
      <c r="EIF219" s="15"/>
      <c r="EIG219" s="15"/>
      <c r="EIH219" s="15"/>
      <c r="EII219" s="15"/>
      <c r="EIJ219" s="15"/>
      <c r="EIK219" s="15"/>
      <c r="EIL219" s="15"/>
      <c r="EIM219" s="15"/>
      <c r="EIN219" s="15"/>
      <c r="EIO219" s="15"/>
      <c r="EIP219" s="15"/>
      <c r="EIQ219" s="15"/>
      <c r="EIR219" s="15"/>
      <c r="EIS219" s="15"/>
      <c r="EIT219" s="15"/>
      <c r="EIU219" s="15"/>
      <c r="EIV219" s="15"/>
      <c r="EIW219" s="15"/>
      <c r="EIX219" s="15"/>
      <c r="EIY219" s="15"/>
      <c r="EIZ219" s="15"/>
      <c r="EJA219" s="15"/>
      <c r="EJB219" s="15"/>
      <c r="EJC219" s="15"/>
      <c r="EJD219" s="15"/>
      <c r="EJE219" s="15"/>
      <c r="EJF219" s="15"/>
      <c r="EJG219" s="15"/>
      <c r="EJH219" s="15"/>
      <c r="EJI219" s="15"/>
      <c r="EJJ219" s="15"/>
      <c r="EJK219" s="15"/>
      <c r="EJL219" s="15"/>
      <c r="EJM219" s="15"/>
      <c r="EJN219" s="15"/>
      <c r="EJO219" s="15"/>
      <c r="EJP219" s="15"/>
      <c r="EJQ219" s="15"/>
      <c r="EJR219" s="15"/>
      <c r="EJS219" s="15"/>
      <c r="EJT219" s="15"/>
      <c r="EJU219" s="15"/>
      <c r="EJV219" s="15"/>
      <c r="EJW219" s="15"/>
      <c r="EJX219" s="15"/>
      <c r="EJY219" s="15"/>
      <c r="EJZ219" s="15"/>
      <c r="EKA219" s="15"/>
      <c r="EKB219" s="15"/>
      <c r="EKC219" s="15"/>
      <c r="EKD219" s="15"/>
      <c r="EKE219" s="15"/>
      <c r="EKF219" s="15"/>
      <c r="EKG219" s="15"/>
      <c r="EKH219" s="15"/>
      <c r="EKI219" s="15"/>
      <c r="EKJ219" s="15"/>
      <c r="EKK219" s="15"/>
      <c r="EKL219" s="15"/>
      <c r="EKM219" s="15"/>
      <c r="EKN219" s="15"/>
      <c r="EKO219" s="15"/>
      <c r="EKP219" s="15"/>
      <c r="EKQ219" s="15"/>
      <c r="EKR219" s="15"/>
      <c r="EKS219" s="15"/>
      <c r="EKT219" s="15"/>
      <c r="EKU219" s="15"/>
      <c r="EKV219" s="15"/>
      <c r="EKW219" s="15"/>
      <c r="EKX219" s="15"/>
      <c r="EKY219" s="15"/>
      <c r="EKZ219" s="15"/>
      <c r="ELA219" s="15"/>
      <c r="ELB219" s="15"/>
      <c r="ELC219" s="15"/>
      <c r="ELD219" s="15"/>
      <c r="ELE219" s="15"/>
      <c r="ELF219" s="15"/>
      <c r="ELG219" s="15"/>
      <c r="ELH219" s="15"/>
      <c r="ELI219" s="15"/>
      <c r="ELJ219" s="15"/>
      <c r="ELK219" s="15"/>
      <c r="ELL219" s="15"/>
      <c r="ELM219" s="15"/>
      <c r="ELN219" s="15"/>
      <c r="ELO219" s="15"/>
      <c r="ELP219" s="15"/>
      <c r="ELQ219" s="15"/>
      <c r="ELR219" s="15"/>
      <c r="ELS219" s="15"/>
      <c r="ELT219" s="15"/>
      <c r="ELU219" s="15"/>
      <c r="ELV219" s="15"/>
      <c r="ELW219" s="15"/>
      <c r="ELX219" s="15"/>
      <c r="ELY219" s="15"/>
      <c r="ELZ219" s="15"/>
      <c r="EMA219" s="15"/>
      <c r="EMB219" s="15"/>
      <c r="EMC219" s="15"/>
      <c r="EMD219" s="15"/>
      <c r="EME219" s="15"/>
      <c r="EMF219" s="15"/>
      <c r="EMG219" s="15"/>
      <c r="EMH219" s="15"/>
      <c r="EMI219" s="15"/>
      <c r="EMJ219" s="15"/>
      <c r="EMK219" s="15"/>
      <c r="EML219" s="15"/>
      <c r="EMM219" s="15"/>
      <c r="EMN219" s="15"/>
      <c r="EMO219" s="15"/>
      <c r="EMP219" s="15"/>
      <c r="EMQ219" s="15"/>
      <c r="EMR219" s="15"/>
      <c r="EMS219" s="15"/>
      <c r="EMT219" s="15"/>
      <c r="EMU219" s="15"/>
      <c r="EMV219" s="15"/>
      <c r="EMW219" s="15"/>
      <c r="EMX219" s="15"/>
      <c r="EMY219" s="15"/>
      <c r="EMZ219" s="15"/>
      <c r="ENA219" s="15"/>
      <c r="ENB219" s="15"/>
      <c r="ENC219" s="15"/>
      <c r="END219" s="15"/>
      <c r="ENE219" s="15"/>
      <c r="ENF219" s="15"/>
      <c r="ENG219" s="15"/>
      <c r="ENH219" s="15"/>
      <c r="ENI219" s="15"/>
      <c r="ENJ219" s="15"/>
      <c r="ENK219" s="15"/>
      <c r="ENL219" s="15"/>
      <c r="ENM219" s="15"/>
      <c r="ENN219" s="15"/>
      <c r="ENO219" s="15"/>
      <c r="ENP219" s="15"/>
      <c r="ENQ219" s="15"/>
      <c r="ENR219" s="15"/>
      <c r="ENS219" s="15"/>
      <c r="ENT219" s="15"/>
      <c r="ENU219" s="15"/>
      <c r="ENV219" s="15"/>
      <c r="ENW219" s="15"/>
      <c r="ENX219" s="15"/>
      <c r="ENY219" s="15"/>
      <c r="ENZ219" s="15"/>
      <c r="EOA219" s="15"/>
      <c r="EOB219" s="15"/>
      <c r="EOC219" s="15"/>
      <c r="EOD219" s="15"/>
      <c r="EOE219" s="15"/>
      <c r="EOF219" s="15"/>
      <c r="EOG219" s="15"/>
      <c r="EOH219" s="15"/>
      <c r="EOI219" s="15"/>
      <c r="EOJ219" s="15"/>
      <c r="EOK219" s="15"/>
      <c r="EOL219" s="15"/>
      <c r="EOM219" s="15"/>
      <c r="EON219" s="15"/>
      <c r="EOO219" s="15"/>
      <c r="EOP219" s="15"/>
      <c r="EOQ219" s="15"/>
      <c r="EOR219" s="15"/>
      <c r="EOS219" s="15"/>
      <c r="EOT219" s="15"/>
      <c r="EOU219" s="15"/>
      <c r="EOV219" s="15"/>
      <c r="EOW219" s="15"/>
      <c r="EOX219" s="15"/>
      <c r="EOY219" s="15"/>
      <c r="EOZ219" s="15"/>
      <c r="EPA219" s="15"/>
      <c r="EPB219" s="15"/>
      <c r="EPC219" s="15"/>
      <c r="EPD219" s="15"/>
      <c r="EPE219" s="15"/>
      <c r="EPF219" s="15"/>
      <c r="EPG219" s="15"/>
      <c r="EPH219" s="15"/>
      <c r="EPI219" s="15"/>
      <c r="EPJ219" s="15"/>
      <c r="EPK219" s="15"/>
      <c r="EPL219" s="15"/>
      <c r="EPM219" s="15"/>
      <c r="EPN219" s="15"/>
      <c r="EPO219" s="15"/>
      <c r="EPP219" s="15"/>
      <c r="EPQ219" s="15"/>
      <c r="EPR219" s="15"/>
      <c r="EPS219" s="15"/>
      <c r="EPT219" s="15"/>
      <c r="EPU219" s="15"/>
      <c r="EPV219" s="15"/>
      <c r="EPW219" s="15"/>
      <c r="EPX219" s="15"/>
      <c r="EPY219" s="15"/>
      <c r="EPZ219" s="15"/>
      <c r="EQA219" s="15"/>
      <c r="EQB219" s="15"/>
      <c r="EQC219" s="15"/>
      <c r="EQD219" s="15"/>
      <c r="EQE219" s="15"/>
      <c r="EQF219" s="15"/>
      <c r="EQG219" s="15"/>
      <c r="EQH219" s="15"/>
      <c r="EQI219" s="15"/>
      <c r="EQJ219" s="15"/>
      <c r="EQK219" s="15"/>
      <c r="EQL219" s="15"/>
      <c r="EQM219" s="15"/>
      <c r="EQN219" s="15"/>
      <c r="EQO219" s="15"/>
      <c r="EQP219" s="15"/>
      <c r="EQQ219" s="15"/>
      <c r="EQR219" s="15"/>
      <c r="EQS219" s="15"/>
      <c r="EQT219" s="15"/>
      <c r="EQU219" s="15"/>
      <c r="EQV219" s="15"/>
      <c r="EQW219" s="15"/>
      <c r="EQX219" s="15"/>
      <c r="EQY219" s="15"/>
      <c r="EQZ219" s="15"/>
      <c r="ERA219" s="15"/>
      <c r="ERB219" s="15"/>
      <c r="ERC219" s="15"/>
      <c r="ERD219" s="15"/>
      <c r="ERE219" s="15"/>
      <c r="ERF219" s="15"/>
      <c r="ERG219" s="15"/>
      <c r="ERH219" s="15"/>
      <c r="ERI219" s="15"/>
      <c r="ERJ219" s="15"/>
      <c r="ERK219" s="15"/>
      <c r="ERL219" s="15"/>
      <c r="ERM219" s="15"/>
      <c r="ERN219" s="15"/>
      <c r="ERO219" s="15"/>
      <c r="ERP219" s="15"/>
      <c r="ERQ219" s="15"/>
      <c r="ERR219" s="15"/>
      <c r="ERS219" s="15"/>
      <c r="ERT219" s="15"/>
      <c r="ERU219" s="15"/>
      <c r="ERV219" s="15"/>
      <c r="ERW219" s="15"/>
      <c r="ERX219" s="15"/>
      <c r="ERY219" s="15"/>
      <c r="ERZ219" s="15"/>
      <c r="ESA219" s="15"/>
      <c r="ESB219" s="15"/>
      <c r="ESC219" s="15"/>
      <c r="ESD219" s="15"/>
      <c r="ESE219" s="15"/>
      <c r="ESF219" s="15"/>
      <c r="ESG219" s="15"/>
      <c r="ESH219" s="15"/>
      <c r="ESI219" s="15"/>
      <c r="ESJ219" s="15"/>
      <c r="ESK219" s="15"/>
      <c r="ESL219" s="15"/>
      <c r="ESM219" s="15"/>
      <c r="ESN219" s="15"/>
      <c r="ESO219" s="15"/>
      <c r="ESP219" s="15"/>
      <c r="ESQ219" s="15"/>
      <c r="ESR219" s="15"/>
      <c r="ESS219" s="15"/>
      <c r="EST219" s="15"/>
      <c r="ESU219" s="15"/>
      <c r="ESV219" s="15"/>
      <c r="ESW219" s="15"/>
      <c r="ESX219" s="15"/>
      <c r="ESY219" s="15"/>
      <c r="ESZ219" s="15"/>
      <c r="ETA219" s="15"/>
      <c r="ETB219" s="15"/>
      <c r="ETC219" s="15"/>
      <c r="ETD219" s="15"/>
      <c r="ETE219" s="15"/>
      <c r="ETF219" s="15"/>
      <c r="ETG219" s="15"/>
      <c r="ETH219" s="15"/>
      <c r="ETI219" s="15"/>
      <c r="ETJ219" s="15"/>
      <c r="ETK219" s="15"/>
      <c r="ETL219" s="15"/>
      <c r="ETM219" s="15"/>
      <c r="ETN219" s="15"/>
      <c r="ETO219" s="15"/>
      <c r="ETP219" s="15"/>
      <c r="ETQ219" s="15"/>
      <c r="ETR219" s="15"/>
      <c r="ETS219" s="15"/>
      <c r="ETT219" s="15"/>
      <c r="ETU219" s="15"/>
      <c r="ETV219" s="15"/>
      <c r="ETW219" s="15"/>
      <c r="ETX219" s="15"/>
      <c r="ETY219" s="15"/>
      <c r="ETZ219" s="15"/>
      <c r="EUA219" s="15"/>
      <c r="EUB219" s="15"/>
      <c r="EUC219" s="15"/>
      <c r="EUD219" s="15"/>
      <c r="EUE219" s="15"/>
      <c r="EUF219" s="15"/>
      <c r="EUG219" s="15"/>
      <c r="EUH219" s="15"/>
      <c r="EUI219" s="15"/>
      <c r="EUJ219" s="15"/>
      <c r="EUK219" s="15"/>
      <c r="EUL219" s="15"/>
      <c r="EUM219" s="15"/>
      <c r="EUN219" s="15"/>
      <c r="EUO219" s="15"/>
      <c r="EUP219" s="15"/>
      <c r="EUQ219" s="15"/>
      <c r="EUR219" s="15"/>
      <c r="EUS219" s="15"/>
      <c r="EUT219" s="15"/>
      <c r="EUU219" s="15"/>
      <c r="EUV219" s="15"/>
      <c r="EUW219" s="15"/>
      <c r="EUX219" s="15"/>
      <c r="EUY219" s="15"/>
      <c r="EUZ219" s="15"/>
      <c r="EVA219" s="15"/>
      <c r="EVB219" s="15"/>
      <c r="EVC219" s="15"/>
      <c r="EVD219" s="15"/>
      <c r="EVE219" s="15"/>
      <c r="EVF219" s="15"/>
      <c r="EVG219" s="15"/>
      <c r="EVH219" s="15"/>
      <c r="EVI219" s="15"/>
      <c r="EVJ219" s="15"/>
      <c r="EVK219" s="15"/>
      <c r="EVL219" s="15"/>
      <c r="EVM219" s="15"/>
      <c r="EVN219" s="15"/>
      <c r="EVO219" s="15"/>
      <c r="EVP219" s="15"/>
      <c r="EVQ219" s="15"/>
      <c r="EVR219" s="15"/>
      <c r="EVS219" s="15"/>
      <c r="EVT219" s="15"/>
      <c r="EVU219" s="15"/>
      <c r="EVV219" s="15"/>
      <c r="EVW219" s="15"/>
      <c r="EVX219" s="15"/>
      <c r="EVY219" s="15"/>
      <c r="EVZ219" s="15"/>
      <c r="EWA219" s="15"/>
      <c r="EWB219" s="15"/>
      <c r="EWC219" s="15"/>
      <c r="EWD219" s="15"/>
      <c r="EWE219" s="15"/>
      <c r="EWF219" s="15"/>
      <c r="EWG219" s="15"/>
      <c r="EWH219" s="15"/>
      <c r="EWI219" s="15"/>
      <c r="EWJ219" s="15"/>
      <c r="EWK219" s="15"/>
      <c r="EWL219" s="15"/>
      <c r="EWM219" s="15"/>
      <c r="EWN219" s="15"/>
      <c r="EWO219" s="15"/>
      <c r="EWP219" s="15"/>
      <c r="EWQ219" s="15"/>
      <c r="EWR219" s="15"/>
      <c r="EWS219" s="15"/>
      <c r="EWT219" s="15"/>
      <c r="EWU219" s="15"/>
      <c r="EWV219" s="15"/>
      <c r="EWW219" s="15"/>
      <c r="EWX219" s="15"/>
      <c r="EWY219" s="15"/>
      <c r="EWZ219" s="15"/>
      <c r="EXA219" s="15"/>
      <c r="EXB219" s="15"/>
      <c r="EXC219" s="15"/>
      <c r="EXD219" s="15"/>
      <c r="EXE219" s="15"/>
      <c r="EXF219" s="15"/>
      <c r="EXG219" s="15"/>
      <c r="EXH219" s="15"/>
      <c r="EXI219" s="15"/>
      <c r="EXJ219" s="15"/>
      <c r="EXK219" s="15"/>
      <c r="EXL219" s="15"/>
      <c r="EXM219" s="15"/>
      <c r="EXN219" s="15"/>
      <c r="EXO219" s="15"/>
      <c r="EXP219" s="15"/>
      <c r="EXQ219" s="15"/>
      <c r="EXR219" s="15"/>
      <c r="EXS219" s="15"/>
      <c r="EXT219" s="15"/>
      <c r="EXU219" s="15"/>
      <c r="EXV219" s="15"/>
      <c r="EXW219" s="15"/>
      <c r="EXX219" s="15"/>
      <c r="EXY219" s="15"/>
      <c r="EXZ219" s="15"/>
      <c r="EYA219" s="15"/>
      <c r="EYB219" s="15"/>
      <c r="EYC219" s="15"/>
      <c r="EYD219" s="15"/>
      <c r="EYE219" s="15"/>
      <c r="EYF219" s="15"/>
      <c r="EYG219" s="15"/>
      <c r="EYH219" s="15"/>
      <c r="EYI219" s="15"/>
      <c r="EYJ219" s="15"/>
      <c r="EYK219" s="15"/>
      <c r="EYL219" s="15"/>
      <c r="EYM219" s="15"/>
      <c r="EYN219" s="15"/>
      <c r="EYO219" s="15"/>
      <c r="EYP219" s="15"/>
      <c r="EYQ219" s="15"/>
      <c r="EYR219" s="15"/>
      <c r="EYS219" s="15"/>
      <c r="EYT219" s="15"/>
      <c r="EYU219" s="15"/>
      <c r="EYV219" s="15"/>
      <c r="EYW219" s="15"/>
      <c r="EYX219" s="15"/>
      <c r="EYY219" s="15"/>
      <c r="EYZ219" s="15"/>
      <c r="EZA219" s="15"/>
      <c r="EZB219" s="15"/>
      <c r="EZC219" s="15"/>
      <c r="EZD219" s="15"/>
      <c r="EZE219" s="15"/>
      <c r="EZF219" s="15"/>
      <c r="EZG219" s="15"/>
      <c r="EZH219" s="15"/>
      <c r="EZI219" s="15"/>
      <c r="EZJ219" s="15"/>
      <c r="EZK219" s="15"/>
      <c r="EZL219" s="15"/>
      <c r="EZM219" s="15"/>
      <c r="EZN219" s="15"/>
      <c r="EZO219" s="15"/>
      <c r="EZP219" s="15"/>
      <c r="EZQ219" s="15"/>
      <c r="EZR219" s="15"/>
      <c r="EZS219" s="15"/>
      <c r="EZT219" s="15"/>
      <c r="EZU219" s="15"/>
      <c r="EZV219" s="15"/>
      <c r="EZW219" s="15"/>
      <c r="EZX219" s="15"/>
      <c r="EZY219" s="15"/>
      <c r="EZZ219" s="15"/>
      <c r="FAA219" s="15"/>
      <c r="FAB219" s="15"/>
      <c r="FAC219" s="15"/>
      <c r="FAD219" s="15"/>
      <c r="FAE219" s="15"/>
      <c r="FAF219" s="15"/>
      <c r="FAG219" s="15"/>
      <c r="FAH219" s="15"/>
      <c r="FAI219" s="15"/>
      <c r="FAJ219" s="15"/>
      <c r="FAK219" s="15"/>
      <c r="FAL219" s="15"/>
      <c r="FAM219" s="15"/>
      <c r="FAN219" s="15"/>
      <c r="FAO219" s="15"/>
      <c r="FAP219" s="15"/>
      <c r="FAQ219" s="15"/>
      <c r="FAR219" s="15"/>
      <c r="FAS219" s="15"/>
      <c r="FAT219" s="15"/>
      <c r="FAU219" s="15"/>
      <c r="FAV219" s="15"/>
      <c r="FAW219" s="15"/>
      <c r="FAX219" s="15"/>
      <c r="FAY219" s="15"/>
      <c r="FAZ219" s="15"/>
      <c r="FBA219" s="15"/>
      <c r="FBB219" s="15"/>
      <c r="FBC219" s="15"/>
      <c r="FBD219" s="15"/>
      <c r="FBE219" s="15"/>
      <c r="FBF219" s="15"/>
      <c r="FBG219" s="15"/>
      <c r="FBH219" s="15"/>
      <c r="FBI219" s="15"/>
      <c r="FBJ219" s="15"/>
      <c r="FBK219" s="15"/>
      <c r="FBL219" s="15"/>
      <c r="FBM219" s="15"/>
      <c r="FBN219" s="15"/>
      <c r="FBO219" s="15"/>
      <c r="FBP219" s="15"/>
      <c r="FBQ219" s="15"/>
      <c r="FBR219" s="15"/>
      <c r="FBS219" s="15"/>
      <c r="FBT219" s="15"/>
      <c r="FBU219" s="15"/>
      <c r="FBV219" s="15"/>
      <c r="FBW219" s="15"/>
      <c r="FBX219" s="15"/>
      <c r="FBY219" s="15"/>
      <c r="FBZ219" s="15"/>
      <c r="FCA219" s="15"/>
      <c r="FCB219" s="15"/>
      <c r="FCC219" s="15"/>
      <c r="FCD219" s="15"/>
      <c r="FCE219" s="15"/>
      <c r="FCF219" s="15"/>
      <c r="FCG219" s="15"/>
      <c r="FCH219" s="15"/>
      <c r="FCI219" s="15"/>
      <c r="FCJ219" s="15"/>
      <c r="FCK219" s="15"/>
      <c r="FCL219" s="15"/>
      <c r="FCM219" s="15"/>
      <c r="FCN219" s="15"/>
      <c r="FCO219" s="15"/>
      <c r="FCP219" s="15"/>
      <c r="FCQ219" s="15"/>
      <c r="FCR219" s="15"/>
      <c r="FCS219" s="15"/>
      <c r="FCT219" s="15"/>
      <c r="FCU219" s="15"/>
      <c r="FCV219" s="15"/>
      <c r="FCW219" s="15"/>
      <c r="FCX219" s="15"/>
      <c r="FCY219" s="15"/>
      <c r="FCZ219" s="15"/>
      <c r="FDA219" s="15"/>
      <c r="FDB219" s="15"/>
      <c r="FDC219" s="15"/>
      <c r="FDD219" s="15"/>
      <c r="FDE219" s="15"/>
      <c r="FDF219" s="15"/>
      <c r="FDG219" s="15"/>
      <c r="FDH219" s="15"/>
      <c r="FDI219" s="15"/>
      <c r="FDJ219" s="15"/>
      <c r="FDK219" s="15"/>
      <c r="FDL219" s="15"/>
      <c r="FDM219" s="15"/>
      <c r="FDN219" s="15"/>
      <c r="FDO219" s="15"/>
      <c r="FDP219" s="15"/>
      <c r="FDQ219" s="15"/>
      <c r="FDR219" s="15"/>
      <c r="FDS219" s="15"/>
      <c r="FDT219" s="15"/>
      <c r="FDU219" s="15"/>
      <c r="FDV219" s="15"/>
      <c r="FDW219" s="15"/>
      <c r="FDX219" s="15"/>
      <c r="FDY219" s="15"/>
      <c r="FDZ219" s="15"/>
      <c r="FEA219" s="15"/>
      <c r="FEB219" s="15"/>
      <c r="FEC219" s="15"/>
      <c r="FED219" s="15"/>
      <c r="FEE219" s="15"/>
      <c r="FEF219" s="15"/>
      <c r="FEG219" s="15"/>
      <c r="FEH219" s="15"/>
      <c r="FEI219" s="15"/>
      <c r="FEJ219" s="15"/>
      <c r="FEK219" s="15"/>
      <c r="FEL219" s="15"/>
      <c r="FEM219" s="15"/>
      <c r="FEN219" s="15"/>
      <c r="FEO219" s="15"/>
      <c r="FEP219" s="15"/>
      <c r="FEQ219" s="15"/>
      <c r="FER219" s="15"/>
      <c r="FES219" s="15"/>
      <c r="FET219" s="15"/>
      <c r="FEU219" s="15"/>
      <c r="FEV219" s="15"/>
      <c r="FEW219" s="15"/>
      <c r="FEX219" s="15"/>
      <c r="FEY219" s="15"/>
      <c r="FEZ219" s="15"/>
      <c r="FFA219" s="15"/>
      <c r="FFB219" s="15"/>
      <c r="FFC219" s="15"/>
      <c r="FFD219" s="15"/>
      <c r="FFE219" s="15"/>
      <c r="FFF219" s="15"/>
      <c r="FFG219" s="15"/>
      <c r="FFH219" s="15"/>
      <c r="FFI219" s="15"/>
      <c r="FFJ219" s="15"/>
      <c r="FFK219" s="15"/>
      <c r="FFL219" s="15"/>
      <c r="FFM219" s="15"/>
      <c r="FFN219" s="15"/>
      <c r="FFO219" s="15"/>
      <c r="FFP219" s="15"/>
      <c r="FFQ219" s="15"/>
      <c r="FFR219" s="15"/>
      <c r="FFS219" s="15"/>
      <c r="FFT219" s="15"/>
      <c r="FFU219" s="15"/>
      <c r="FFV219" s="15"/>
      <c r="FFW219" s="15"/>
      <c r="FFX219" s="15"/>
      <c r="FFY219" s="15"/>
      <c r="FFZ219" s="15"/>
      <c r="FGA219" s="15"/>
      <c r="FGB219" s="15"/>
      <c r="FGC219" s="15"/>
      <c r="FGD219" s="15"/>
      <c r="FGE219" s="15"/>
      <c r="FGF219" s="15"/>
      <c r="FGG219" s="15"/>
      <c r="FGH219" s="15"/>
      <c r="FGI219" s="15"/>
      <c r="FGJ219" s="15"/>
      <c r="FGK219" s="15"/>
      <c r="FGL219" s="15"/>
      <c r="FGM219" s="15"/>
      <c r="FGN219" s="15"/>
      <c r="FGO219" s="15"/>
      <c r="FGP219" s="15"/>
      <c r="FGQ219" s="15"/>
      <c r="FGR219" s="15"/>
      <c r="FGS219" s="15"/>
      <c r="FGT219" s="15"/>
      <c r="FGU219" s="15"/>
      <c r="FGV219" s="15"/>
      <c r="FGW219" s="15"/>
      <c r="FGX219" s="15"/>
      <c r="FGY219" s="15"/>
      <c r="FGZ219" s="15"/>
      <c r="FHA219" s="15"/>
      <c r="FHB219" s="15"/>
      <c r="FHC219" s="15"/>
      <c r="FHD219" s="15"/>
      <c r="FHE219" s="15"/>
      <c r="FHF219" s="15"/>
      <c r="FHG219" s="15"/>
      <c r="FHH219" s="15"/>
      <c r="FHI219" s="15"/>
      <c r="FHJ219" s="15"/>
      <c r="FHK219" s="15"/>
      <c r="FHL219" s="15"/>
      <c r="FHM219" s="15"/>
      <c r="FHN219" s="15"/>
      <c r="FHO219" s="15"/>
      <c r="FHP219" s="15"/>
      <c r="FHQ219" s="15"/>
      <c r="FHR219" s="15"/>
      <c r="FHS219" s="15"/>
      <c r="FHT219" s="15"/>
      <c r="FHU219" s="15"/>
      <c r="FHV219" s="15"/>
      <c r="FHW219" s="15"/>
      <c r="FHX219" s="15"/>
      <c r="FHY219" s="15"/>
      <c r="FHZ219" s="15"/>
      <c r="FIA219" s="15"/>
      <c r="FIB219" s="15"/>
      <c r="FIC219" s="15"/>
      <c r="FID219" s="15"/>
      <c r="FIE219" s="15"/>
      <c r="FIF219" s="15"/>
      <c r="FIG219" s="15"/>
      <c r="FIH219" s="15"/>
      <c r="FII219" s="15"/>
      <c r="FIJ219" s="15"/>
      <c r="FIK219" s="15"/>
      <c r="FIL219" s="15"/>
      <c r="FIM219" s="15"/>
      <c r="FIN219" s="15"/>
      <c r="FIO219" s="15"/>
      <c r="FIP219" s="15"/>
      <c r="FIQ219" s="15"/>
      <c r="FIR219" s="15"/>
      <c r="FIS219" s="15"/>
      <c r="FIT219" s="15"/>
      <c r="FIU219" s="15"/>
      <c r="FIV219" s="15"/>
      <c r="FIW219" s="15"/>
      <c r="FIX219" s="15"/>
      <c r="FIY219" s="15"/>
      <c r="FIZ219" s="15"/>
      <c r="FJA219" s="15"/>
      <c r="FJB219" s="15"/>
      <c r="FJC219" s="15"/>
      <c r="FJD219" s="15"/>
      <c r="FJE219" s="15"/>
      <c r="FJF219" s="15"/>
      <c r="FJG219" s="15"/>
      <c r="FJH219" s="15"/>
      <c r="FJI219" s="15"/>
      <c r="FJJ219" s="15"/>
      <c r="FJK219" s="15"/>
      <c r="FJL219" s="15"/>
      <c r="FJM219" s="15"/>
      <c r="FJN219" s="15"/>
      <c r="FJO219" s="15"/>
      <c r="FJP219" s="15"/>
      <c r="FJQ219" s="15"/>
      <c r="FJR219" s="15"/>
      <c r="FJS219" s="15"/>
      <c r="FJT219" s="15"/>
      <c r="FJU219" s="15"/>
      <c r="FJV219" s="15"/>
      <c r="FJW219" s="15"/>
      <c r="FJX219" s="15"/>
      <c r="FJY219" s="15"/>
      <c r="FJZ219" s="15"/>
      <c r="FKA219" s="15"/>
      <c r="FKB219" s="15"/>
      <c r="FKC219" s="15"/>
      <c r="FKD219" s="15"/>
      <c r="FKE219" s="15"/>
      <c r="FKF219" s="15"/>
      <c r="FKG219" s="15"/>
      <c r="FKH219" s="15"/>
      <c r="FKI219" s="15"/>
      <c r="FKJ219" s="15"/>
      <c r="FKK219" s="15"/>
      <c r="FKL219" s="15"/>
      <c r="FKM219" s="15"/>
      <c r="FKN219" s="15"/>
      <c r="FKO219" s="15"/>
      <c r="FKP219" s="15"/>
      <c r="FKQ219" s="15"/>
      <c r="FKR219" s="15"/>
      <c r="FKS219" s="15"/>
      <c r="FKT219" s="15"/>
      <c r="FKU219" s="15"/>
      <c r="FKV219" s="15"/>
      <c r="FKW219" s="15"/>
      <c r="FKX219" s="15"/>
      <c r="FKY219" s="15"/>
      <c r="FKZ219" s="15"/>
      <c r="FLA219" s="15"/>
      <c r="FLB219" s="15"/>
      <c r="FLC219" s="15"/>
      <c r="FLD219" s="15"/>
      <c r="FLE219" s="15"/>
      <c r="FLF219" s="15"/>
      <c r="FLG219" s="15"/>
      <c r="FLH219" s="15"/>
      <c r="FLI219" s="15"/>
      <c r="FLJ219" s="15"/>
      <c r="FLK219" s="15"/>
      <c r="FLL219" s="15"/>
      <c r="FLM219" s="15"/>
      <c r="FLN219" s="15"/>
      <c r="FLO219" s="15"/>
      <c r="FLP219" s="15"/>
      <c r="FLQ219" s="15"/>
      <c r="FLR219" s="15"/>
      <c r="FLS219" s="15"/>
      <c r="FLT219" s="15"/>
      <c r="FLU219" s="15"/>
      <c r="FLV219" s="15"/>
      <c r="FLW219" s="15"/>
      <c r="FLX219" s="15"/>
      <c r="FLY219" s="15"/>
      <c r="FLZ219" s="15"/>
      <c r="FMA219" s="15"/>
      <c r="FMB219" s="15"/>
      <c r="FMC219" s="15"/>
      <c r="FMD219" s="15"/>
      <c r="FME219" s="15"/>
      <c r="FMF219" s="15"/>
      <c r="FMG219" s="15"/>
      <c r="FMH219" s="15"/>
      <c r="FMI219" s="15"/>
      <c r="FMJ219" s="15"/>
      <c r="FMK219" s="15"/>
      <c r="FML219" s="15"/>
      <c r="FMM219" s="15"/>
      <c r="FMN219" s="15"/>
      <c r="FMO219" s="15"/>
      <c r="FMP219" s="15"/>
      <c r="FMQ219" s="15"/>
      <c r="FMR219" s="15"/>
      <c r="FMS219" s="15"/>
      <c r="FMT219" s="15"/>
      <c r="FMU219" s="15"/>
      <c r="FMV219" s="15"/>
      <c r="FMW219" s="15"/>
      <c r="FMX219" s="15"/>
      <c r="FMY219" s="15"/>
      <c r="FMZ219" s="15"/>
      <c r="FNA219" s="15"/>
      <c r="FNB219" s="15"/>
      <c r="FNC219" s="15"/>
      <c r="FND219" s="15"/>
      <c r="FNE219" s="15"/>
      <c r="FNF219" s="15"/>
      <c r="FNG219" s="15"/>
      <c r="FNH219" s="15"/>
      <c r="FNI219" s="15"/>
      <c r="FNJ219" s="15"/>
      <c r="FNK219" s="15"/>
      <c r="FNL219" s="15"/>
      <c r="FNM219" s="15"/>
      <c r="FNN219" s="15"/>
      <c r="FNO219" s="15"/>
      <c r="FNP219" s="15"/>
      <c r="FNQ219" s="15"/>
      <c r="FNR219" s="15"/>
      <c r="FNS219" s="15"/>
      <c r="FNT219" s="15"/>
      <c r="FNU219" s="15"/>
      <c r="FNV219" s="15"/>
      <c r="FNW219" s="15"/>
      <c r="FNX219" s="15"/>
      <c r="FNY219" s="15"/>
      <c r="FNZ219" s="15"/>
      <c r="FOA219" s="15"/>
      <c r="FOB219" s="15"/>
      <c r="FOC219" s="15"/>
      <c r="FOD219" s="15"/>
      <c r="FOE219" s="15"/>
      <c r="FOF219" s="15"/>
      <c r="FOG219" s="15"/>
      <c r="FOH219" s="15"/>
      <c r="FOI219" s="15"/>
      <c r="FOJ219" s="15"/>
      <c r="FOK219" s="15"/>
      <c r="FOL219" s="15"/>
      <c r="FOM219" s="15"/>
      <c r="FON219" s="15"/>
      <c r="FOO219" s="15"/>
      <c r="FOP219" s="15"/>
      <c r="FOQ219" s="15"/>
      <c r="FOR219" s="15"/>
      <c r="FOS219" s="15"/>
      <c r="FOT219" s="15"/>
      <c r="FOU219" s="15"/>
      <c r="FOV219" s="15"/>
      <c r="FOW219" s="15"/>
      <c r="FOX219" s="15"/>
      <c r="FOY219" s="15"/>
      <c r="FOZ219" s="15"/>
      <c r="FPA219" s="15"/>
      <c r="FPB219" s="15"/>
      <c r="FPC219" s="15"/>
      <c r="FPD219" s="15"/>
      <c r="FPE219" s="15"/>
      <c r="FPF219" s="15"/>
      <c r="FPG219" s="15"/>
      <c r="FPH219" s="15"/>
      <c r="FPI219" s="15"/>
      <c r="FPJ219" s="15"/>
      <c r="FPK219" s="15"/>
      <c r="FPL219" s="15"/>
      <c r="FPM219" s="15"/>
      <c r="FPN219" s="15"/>
      <c r="FPO219" s="15"/>
      <c r="FPP219" s="15"/>
      <c r="FPQ219" s="15"/>
      <c r="FPR219" s="15"/>
      <c r="FPS219" s="15"/>
      <c r="FPT219" s="15"/>
      <c r="FPU219" s="15"/>
      <c r="FPV219" s="15"/>
      <c r="FPW219" s="15"/>
      <c r="FPX219" s="15"/>
      <c r="FPY219" s="15"/>
      <c r="FPZ219" s="15"/>
      <c r="FQA219" s="15"/>
      <c r="FQB219" s="15"/>
      <c r="FQC219" s="15"/>
      <c r="FQD219" s="15"/>
      <c r="FQE219" s="15"/>
      <c r="FQF219" s="15"/>
      <c r="FQG219" s="15"/>
      <c r="FQH219" s="15"/>
      <c r="FQI219" s="15"/>
      <c r="FQJ219" s="15"/>
      <c r="FQK219" s="15"/>
      <c r="FQL219" s="15"/>
      <c r="FQM219" s="15"/>
      <c r="FQN219" s="15"/>
      <c r="FQO219" s="15"/>
      <c r="FQP219" s="15"/>
      <c r="FQQ219" s="15"/>
      <c r="FQR219" s="15"/>
      <c r="FQS219" s="15"/>
      <c r="FQT219" s="15"/>
      <c r="FQU219" s="15"/>
      <c r="FQV219" s="15"/>
      <c r="FQW219" s="15"/>
      <c r="FQX219" s="15"/>
      <c r="FQY219" s="15"/>
      <c r="FQZ219" s="15"/>
      <c r="FRA219" s="15"/>
      <c r="FRB219" s="15"/>
      <c r="FRC219" s="15"/>
      <c r="FRD219" s="15"/>
      <c r="FRE219" s="15"/>
      <c r="FRF219" s="15"/>
      <c r="FRG219" s="15"/>
      <c r="FRH219" s="15"/>
      <c r="FRI219" s="15"/>
      <c r="FRJ219" s="15"/>
      <c r="FRK219" s="15"/>
      <c r="FRL219" s="15"/>
      <c r="FRM219" s="15"/>
      <c r="FRN219" s="15"/>
      <c r="FRO219" s="15"/>
      <c r="FRP219" s="15"/>
      <c r="FRQ219" s="15"/>
      <c r="FRR219" s="15"/>
      <c r="FRS219" s="15"/>
      <c r="FRT219" s="15"/>
      <c r="FRU219" s="15"/>
      <c r="FRV219" s="15"/>
      <c r="FRW219" s="15"/>
      <c r="FRX219" s="15"/>
      <c r="FRY219" s="15"/>
      <c r="FRZ219" s="15"/>
      <c r="FSA219" s="15"/>
      <c r="FSB219" s="15"/>
      <c r="FSC219" s="15"/>
      <c r="FSD219" s="15"/>
      <c r="FSE219" s="15"/>
      <c r="FSF219" s="15"/>
      <c r="FSG219" s="15"/>
      <c r="FSH219" s="15"/>
      <c r="FSI219" s="15"/>
      <c r="FSJ219" s="15"/>
      <c r="FSK219" s="15"/>
      <c r="FSL219" s="15"/>
      <c r="FSM219" s="15"/>
      <c r="FSN219" s="15"/>
      <c r="FSO219" s="15"/>
      <c r="FSP219" s="15"/>
      <c r="FSQ219" s="15"/>
      <c r="FSR219" s="15"/>
      <c r="FSS219" s="15"/>
      <c r="FST219" s="15"/>
      <c r="FSU219" s="15"/>
      <c r="FSV219" s="15"/>
      <c r="FSW219" s="15"/>
      <c r="FSX219" s="15"/>
      <c r="FSY219" s="15"/>
      <c r="FSZ219" s="15"/>
      <c r="FTA219" s="15"/>
      <c r="FTB219" s="15"/>
      <c r="FTC219" s="15"/>
      <c r="FTD219" s="15"/>
      <c r="FTE219" s="15"/>
      <c r="FTF219" s="15"/>
      <c r="FTG219" s="15"/>
      <c r="FTH219" s="15"/>
      <c r="FTI219" s="15"/>
      <c r="FTJ219" s="15"/>
      <c r="FTK219" s="15"/>
      <c r="FTL219" s="15"/>
      <c r="FTM219" s="15"/>
      <c r="FTN219" s="15"/>
      <c r="FTO219" s="15"/>
      <c r="FTP219" s="15"/>
      <c r="FTQ219" s="15"/>
      <c r="FTR219" s="15"/>
      <c r="FTS219" s="15"/>
      <c r="FTT219" s="15"/>
      <c r="FTU219" s="15"/>
      <c r="FTV219" s="15"/>
      <c r="FTW219" s="15"/>
      <c r="FTX219" s="15"/>
      <c r="FTY219" s="15"/>
      <c r="FTZ219" s="15"/>
      <c r="FUA219" s="15"/>
      <c r="FUB219" s="15"/>
      <c r="FUC219" s="15"/>
      <c r="FUD219" s="15"/>
      <c r="FUE219" s="15"/>
      <c r="FUF219" s="15"/>
      <c r="FUG219" s="15"/>
      <c r="FUH219" s="15"/>
      <c r="FUI219" s="15"/>
      <c r="FUJ219" s="15"/>
      <c r="FUK219" s="15"/>
      <c r="FUL219" s="15"/>
      <c r="FUM219" s="15"/>
      <c r="FUN219" s="15"/>
      <c r="FUO219" s="15"/>
      <c r="FUP219" s="15"/>
      <c r="FUQ219" s="15"/>
      <c r="FUR219" s="15"/>
      <c r="FUS219" s="15"/>
      <c r="FUT219" s="15"/>
      <c r="FUU219" s="15"/>
      <c r="FUV219" s="15"/>
      <c r="FUW219" s="15"/>
      <c r="FUX219" s="15"/>
      <c r="FUY219" s="15"/>
      <c r="FUZ219" s="15"/>
      <c r="FVA219" s="15"/>
      <c r="FVB219" s="15"/>
      <c r="FVC219" s="15"/>
      <c r="FVD219" s="15"/>
      <c r="FVE219" s="15"/>
      <c r="FVF219" s="15"/>
      <c r="FVG219" s="15"/>
      <c r="FVH219" s="15"/>
      <c r="FVI219" s="15"/>
      <c r="FVJ219" s="15"/>
      <c r="FVK219" s="15"/>
      <c r="FVL219" s="15"/>
      <c r="FVM219" s="15"/>
      <c r="FVN219" s="15"/>
      <c r="FVO219" s="15"/>
      <c r="FVP219" s="15"/>
      <c r="FVQ219" s="15"/>
      <c r="FVR219" s="15"/>
      <c r="FVS219" s="15"/>
      <c r="FVT219" s="15"/>
      <c r="FVU219" s="15"/>
      <c r="FVV219" s="15"/>
      <c r="FVW219" s="15"/>
      <c r="FVX219" s="15"/>
      <c r="FVY219" s="15"/>
      <c r="FVZ219" s="15"/>
      <c r="FWA219" s="15"/>
      <c r="FWB219" s="15"/>
      <c r="FWC219" s="15"/>
      <c r="FWD219" s="15"/>
      <c r="FWE219" s="15"/>
      <c r="FWF219" s="15"/>
      <c r="FWG219" s="15"/>
      <c r="FWH219" s="15"/>
      <c r="FWI219" s="15"/>
      <c r="FWJ219" s="15"/>
      <c r="FWK219" s="15"/>
      <c r="FWL219" s="15"/>
      <c r="FWM219" s="15"/>
      <c r="FWN219" s="15"/>
      <c r="FWO219" s="15"/>
      <c r="FWP219" s="15"/>
      <c r="FWQ219" s="15"/>
      <c r="FWR219" s="15"/>
      <c r="FWS219" s="15"/>
      <c r="FWT219" s="15"/>
      <c r="FWU219" s="15"/>
      <c r="FWV219" s="15"/>
      <c r="FWW219" s="15"/>
      <c r="FWX219" s="15"/>
      <c r="FWY219" s="15"/>
      <c r="FWZ219" s="15"/>
      <c r="FXA219" s="15"/>
      <c r="FXB219" s="15"/>
      <c r="FXC219" s="15"/>
      <c r="FXD219" s="15"/>
      <c r="FXE219" s="15"/>
      <c r="FXF219" s="15"/>
      <c r="FXG219" s="15"/>
      <c r="FXH219" s="15"/>
      <c r="FXI219" s="15"/>
      <c r="FXJ219" s="15"/>
      <c r="FXK219" s="15"/>
      <c r="FXL219" s="15"/>
      <c r="FXM219" s="15"/>
      <c r="FXN219" s="15"/>
      <c r="FXO219" s="15"/>
      <c r="FXP219" s="15"/>
      <c r="FXQ219" s="15"/>
      <c r="FXR219" s="15"/>
      <c r="FXS219" s="15"/>
      <c r="FXT219" s="15"/>
      <c r="FXU219" s="15"/>
      <c r="FXV219" s="15"/>
      <c r="FXW219" s="15"/>
      <c r="FXX219" s="15"/>
      <c r="FXY219" s="15"/>
      <c r="FXZ219" s="15"/>
      <c r="FYA219" s="15"/>
      <c r="FYB219" s="15"/>
      <c r="FYC219" s="15"/>
      <c r="FYD219" s="15"/>
      <c r="FYE219" s="15"/>
      <c r="FYF219" s="15"/>
      <c r="FYG219" s="15"/>
      <c r="FYH219" s="15"/>
      <c r="FYI219" s="15"/>
      <c r="FYJ219" s="15"/>
      <c r="FYK219" s="15"/>
      <c r="FYL219" s="15"/>
      <c r="FYM219" s="15"/>
      <c r="FYN219" s="15"/>
      <c r="FYO219" s="15"/>
      <c r="FYP219" s="15"/>
      <c r="FYQ219" s="15"/>
      <c r="FYR219" s="15"/>
      <c r="FYS219" s="15"/>
      <c r="FYT219" s="15"/>
      <c r="FYU219" s="15"/>
      <c r="FYV219" s="15"/>
      <c r="FYW219" s="15"/>
      <c r="FYX219" s="15"/>
      <c r="FYY219" s="15"/>
      <c r="FYZ219" s="15"/>
      <c r="FZA219" s="15"/>
      <c r="FZB219" s="15"/>
      <c r="FZC219" s="15"/>
      <c r="FZD219" s="15"/>
      <c r="FZE219" s="15"/>
      <c r="FZF219" s="15"/>
      <c r="FZG219" s="15"/>
      <c r="FZH219" s="15"/>
      <c r="FZI219" s="15"/>
      <c r="FZJ219" s="15"/>
      <c r="FZK219" s="15"/>
      <c r="FZL219" s="15"/>
      <c r="FZM219" s="15"/>
      <c r="FZN219" s="15"/>
      <c r="FZO219" s="15"/>
      <c r="FZP219" s="15"/>
      <c r="FZQ219" s="15"/>
      <c r="FZR219" s="15"/>
      <c r="FZS219" s="15"/>
      <c r="FZT219" s="15"/>
      <c r="FZU219" s="15"/>
      <c r="FZV219" s="15"/>
      <c r="FZW219" s="15"/>
      <c r="FZX219" s="15"/>
      <c r="FZY219" s="15"/>
      <c r="FZZ219" s="15"/>
      <c r="GAA219" s="15"/>
      <c r="GAB219" s="15"/>
      <c r="GAC219" s="15"/>
      <c r="GAD219" s="15"/>
      <c r="GAE219" s="15"/>
      <c r="GAF219" s="15"/>
      <c r="GAG219" s="15"/>
      <c r="GAH219" s="15"/>
      <c r="GAI219" s="15"/>
      <c r="GAJ219" s="15"/>
      <c r="GAK219" s="15"/>
      <c r="GAL219" s="15"/>
      <c r="GAM219" s="15"/>
      <c r="GAN219" s="15"/>
      <c r="GAO219" s="15"/>
      <c r="GAP219" s="15"/>
      <c r="GAQ219" s="15"/>
      <c r="GAR219" s="15"/>
      <c r="GAS219" s="15"/>
      <c r="GAT219" s="15"/>
      <c r="GAU219" s="15"/>
      <c r="GAV219" s="15"/>
      <c r="GAW219" s="15"/>
      <c r="GAX219" s="15"/>
      <c r="GAY219" s="15"/>
      <c r="GAZ219" s="15"/>
      <c r="GBA219" s="15"/>
      <c r="GBB219" s="15"/>
      <c r="GBC219" s="15"/>
      <c r="GBD219" s="15"/>
      <c r="GBE219" s="15"/>
      <c r="GBF219" s="15"/>
      <c r="GBG219" s="15"/>
      <c r="GBH219" s="15"/>
      <c r="GBI219" s="15"/>
      <c r="GBJ219" s="15"/>
      <c r="GBK219" s="15"/>
      <c r="GBL219" s="15"/>
      <c r="GBM219" s="15"/>
      <c r="GBN219" s="15"/>
      <c r="GBO219" s="15"/>
      <c r="GBP219" s="15"/>
      <c r="GBQ219" s="15"/>
      <c r="GBR219" s="15"/>
      <c r="GBS219" s="15"/>
      <c r="GBT219" s="15"/>
      <c r="GBU219" s="15"/>
      <c r="GBV219" s="15"/>
      <c r="GBW219" s="15"/>
      <c r="GBX219" s="15"/>
      <c r="GBY219" s="15"/>
      <c r="GBZ219" s="15"/>
      <c r="GCA219" s="15"/>
      <c r="GCB219" s="15"/>
      <c r="GCC219" s="15"/>
      <c r="GCD219" s="15"/>
      <c r="GCE219" s="15"/>
      <c r="GCF219" s="15"/>
      <c r="GCG219" s="15"/>
      <c r="GCH219" s="15"/>
      <c r="GCI219" s="15"/>
      <c r="GCJ219" s="15"/>
      <c r="GCK219" s="15"/>
      <c r="GCL219" s="15"/>
      <c r="GCM219" s="15"/>
      <c r="GCN219" s="15"/>
      <c r="GCO219" s="15"/>
      <c r="GCP219" s="15"/>
      <c r="GCQ219" s="15"/>
      <c r="GCR219" s="15"/>
      <c r="GCS219" s="15"/>
      <c r="GCT219" s="15"/>
      <c r="GCU219" s="15"/>
      <c r="GCV219" s="15"/>
      <c r="GCW219" s="15"/>
      <c r="GCX219" s="15"/>
      <c r="GCY219" s="15"/>
      <c r="GCZ219" s="15"/>
      <c r="GDA219" s="15"/>
      <c r="GDB219" s="15"/>
      <c r="GDC219" s="15"/>
      <c r="GDD219" s="15"/>
      <c r="GDE219" s="15"/>
      <c r="GDF219" s="15"/>
      <c r="GDG219" s="15"/>
      <c r="GDH219" s="15"/>
      <c r="GDI219" s="15"/>
      <c r="GDJ219" s="15"/>
      <c r="GDK219" s="15"/>
      <c r="GDL219" s="15"/>
      <c r="GDM219" s="15"/>
      <c r="GDN219" s="15"/>
      <c r="GDO219" s="15"/>
      <c r="GDP219" s="15"/>
      <c r="GDQ219" s="15"/>
      <c r="GDR219" s="15"/>
      <c r="GDS219" s="15"/>
      <c r="GDT219" s="15"/>
      <c r="GDU219" s="15"/>
      <c r="GDV219" s="15"/>
      <c r="GDW219" s="15"/>
      <c r="GDX219" s="15"/>
      <c r="GDY219" s="15"/>
      <c r="GDZ219" s="15"/>
      <c r="GEA219" s="15"/>
      <c r="GEB219" s="15"/>
      <c r="GEC219" s="15"/>
      <c r="GED219" s="15"/>
      <c r="GEE219" s="15"/>
      <c r="GEF219" s="15"/>
      <c r="GEG219" s="15"/>
      <c r="GEH219" s="15"/>
      <c r="GEI219" s="15"/>
      <c r="GEJ219" s="15"/>
      <c r="GEK219" s="15"/>
      <c r="GEL219" s="15"/>
      <c r="GEM219" s="15"/>
      <c r="GEN219" s="15"/>
      <c r="GEO219" s="15"/>
      <c r="GEP219" s="15"/>
      <c r="GEQ219" s="15"/>
      <c r="GER219" s="15"/>
      <c r="GES219" s="15"/>
      <c r="GET219" s="15"/>
      <c r="GEU219" s="15"/>
      <c r="GEV219" s="15"/>
      <c r="GEW219" s="15"/>
      <c r="GEX219" s="15"/>
      <c r="GEY219" s="15"/>
      <c r="GEZ219" s="15"/>
      <c r="GFA219" s="15"/>
      <c r="GFB219" s="15"/>
      <c r="GFC219" s="15"/>
      <c r="GFD219" s="15"/>
      <c r="GFE219" s="15"/>
      <c r="GFF219" s="15"/>
      <c r="GFG219" s="15"/>
      <c r="GFH219" s="15"/>
      <c r="GFI219" s="15"/>
      <c r="GFJ219" s="15"/>
      <c r="GFK219" s="15"/>
      <c r="GFL219" s="15"/>
      <c r="GFM219" s="15"/>
      <c r="GFN219" s="15"/>
      <c r="GFO219" s="15"/>
      <c r="GFP219" s="15"/>
      <c r="GFQ219" s="15"/>
      <c r="GFR219" s="15"/>
      <c r="GFS219" s="15"/>
      <c r="GFT219" s="15"/>
      <c r="GFU219" s="15"/>
      <c r="GFV219" s="15"/>
      <c r="GFW219" s="15"/>
      <c r="GFX219" s="15"/>
      <c r="GFY219" s="15"/>
      <c r="GFZ219" s="15"/>
      <c r="GGA219" s="15"/>
      <c r="GGB219" s="15"/>
      <c r="GGC219" s="15"/>
      <c r="GGD219" s="15"/>
      <c r="GGE219" s="15"/>
      <c r="GGF219" s="15"/>
      <c r="GGG219" s="15"/>
      <c r="GGH219" s="15"/>
      <c r="GGI219" s="15"/>
      <c r="GGJ219" s="15"/>
      <c r="GGK219" s="15"/>
      <c r="GGL219" s="15"/>
      <c r="GGM219" s="15"/>
      <c r="GGN219" s="15"/>
      <c r="GGO219" s="15"/>
      <c r="GGP219" s="15"/>
      <c r="GGQ219" s="15"/>
      <c r="GGR219" s="15"/>
      <c r="GGS219" s="15"/>
      <c r="GGT219" s="15"/>
      <c r="GGU219" s="15"/>
      <c r="GGV219" s="15"/>
      <c r="GGW219" s="15"/>
      <c r="GGX219" s="15"/>
      <c r="GGY219" s="15"/>
      <c r="GGZ219" s="15"/>
      <c r="GHA219" s="15"/>
      <c r="GHB219" s="15"/>
      <c r="GHC219" s="15"/>
      <c r="GHD219" s="15"/>
      <c r="GHE219" s="15"/>
      <c r="GHF219" s="15"/>
      <c r="GHG219" s="15"/>
      <c r="GHH219" s="15"/>
      <c r="GHI219" s="15"/>
      <c r="GHJ219" s="15"/>
      <c r="GHK219" s="15"/>
      <c r="GHL219" s="15"/>
      <c r="GHM219" s="15"/>
      <c r="GHN219" s="15"/>
      <c r="GHO219" s="15"/>
      <c r="GHP219" s="15"/>
      <c r="GHQ219" s="15"/>
      <c r="GHR219" s="15"/>
      <c r="GHS219" s="15"/>
      <c r="GHT219" s="15"/>
      <c r="GHU219" s="15"/>
      <c r="GHV219" s="15"/>
      <c r="GHW219" s="15"/>
      <c r="GHX219" s="15"/>
      <c r="GHY219" s="15"/>
      <c r="GHZ219" s="15"/>
      <c r="GIA219" s="15"/>
      <c r="GIB219" s="15"/>
      <c r="GIC219" s="15"/>
      <c r="GID219" s="15"/>
      <c r="GIE219" s="15"/>
      <c r="GIF219" s="15"/>
      <c r="GIG219" s="15"/>
      <c r="GIH219" s="15"/>
      <c r="GII219" s="15"/>
      <c r="GIJ219" s="15"/>
      <c r="GIK219" s="15"/>
      <c r="GIL219" s="15"/>
      <c r="GIM219" s="15"/>
      <c r="GIN219" s="15"/>
      <c r="GIO219" s="15"/>
      <c r="GIP219" s="15"/>
      <c r="GIQ219" s="15"/>
      <c r="GIR219" s="15"/>
      <c r="GIS219" s="15"/>
      <c r="GIT219" s="15"/>
      <c r="GIU219" s="15"/>
      <c r="GIV219" s="15"/>
      <c r="GIW219" s="15"/>
      <c r="GIX219" s="15"/>
      <c r="GIY219" s="15"/>
      <c r="GIZ219" s="15"/>
      <c r="GJA219" s="15"/>
      <c r="GJB219" s="15"/>
      <c r="GJC219" s="15"/>
      <c r="GJD219" s="15"/>
      <c r="GJE219" s="15"/>
      <c r="GJF219" s="15"/>
      <c r="GJG219" s="15"/>
      <c r="GJH219" s="15"/>
      <c r="GJI219" s="15"/>
      <c r="GJJ219" s="15"/>
      <c r="GJK219" s="15"/>
      <c r="GJL219" s="15"/>
      <c r="GJM219" s="15"/>
      <c r="GJN219" s="15"/>
      <c r="GJO219" s="15"/>
      <c r="GJP219" s="15"/>
      <c r="GJQ219" s="15"/>
      <c r="GJR219" s="15"/>
      <c r="GJS219" s="15"/>
      <c r="GJT219" s="15"/>
      <c r="GJU219" s="15"/>
      <c r="GJV219" s="15"/>
      <c r="GJW219" s="15"/>
      <c r="GJX219" s="15"/>
      <c r="GJY219" s="15"/>
      <c r="GJZ219" s="15"/>
      <c r="GKA219" s="15"/>
      <c r="GKB219" s="15"/>
      <c r="GKC219" s="15"/>
      <c r="GKD219" s="15"/>
      <c r="GKE219" s="15"/>
      <c r="GKF219" s="15"/>
      <c r="GKG219" s="15"/>
      <c r="GKH219" s="15"/>
      <c r="GKI219" s="15"/>
      <c r="GKJ219" s="15"/>
      <c r="GKK219" s="15"/>
      <c r="GKL219" s="15"/>
      <c r="GKM219" s="15"/>
      <c r="GKN219" s="15"/>
      <c r="GKO219" s="15"/>
      <c r="GKP219" s="15"/>
      <c r="GKQ219" s="15"/>
      <c r="GKR219" s="15"/>
      <c r="GKS219" s="15"/>
      <c r="GKT219" s="15"/>
      <c r="GKU219" s="15"/>
      <c r="GKV219" s="15"/>
      <c r="GKW219" s="15"/>
      <c r="GKX219" s="15"/>
      <c r="GKY219" s="15"/>
      <c r="GKZ219" s="15"/>
      <c r="GLA219" s="15"/>
      <c r="GLB219" s="15"/>
      <c r="GLC219" s="15"/>
      <c r="GLD219" s="15"/>
      <c r="GLE219" s="15"/>
      <c r="GLF219" s="15"/>
      <c r="GLG219" s="15"/>
      <c r="GLH219" s="15"/>
      <c r="GLI219" s="15"/>
      <c r="GLJ219" s="15"/>
      <c r="GLK219" s="15"/>
      <c r="GLL219" s="15"/>
      <c r="GLM219" s="15"/>
      <c r="GLN219" s="15"/>
      <c r="GLO219" s="15"/>
      <c r="GLP219" s="15"/>
      <c r="GLQ219" s="15"/>
      <c r="GLR219" s="15"/>
      <c r="GLS219" s="15"/>
      <c r="GLT219" s="15"/>
      <c r="GLU219" s="15"/>
      <c r="GLV219" s="15"/>
      <c r="GLW219" s="15"/>
      <c r="GLX219" s="15"/>
      <c r="GLY219" s="15"/>
      <c r="GLZ219" s="15"/>
      <c r="GMA219" s="15"/>
      <c r="GMB219" s="15"/>
      <c r="GMC219" s="15"/>
      <c r="GMD219" s="15"/>
      <c r="GME219" s="15"/>
      <c r="GMF219" s="15"/>
      <c r="GMG219" s="15"/>
      <c r="GMH219" s="15"/>
      <c r="GMI219" s="15"/>
      <c r="GMJ219" s="15"/>
      <c r="GMK219" s="15"/>
      <c r="GML219" s="15"/>
      <c r="GMM219" s="15"/>
      <c r="GMN219" s="15"/>
      <c r="GMO219" s="15"/>
      <c r="GMP219" s="15"/>
      <c r="GMQ219" s="15"/>
      <c r="GMR219" s="15"/>
      <c r="GMS219" s="15"/>
      <c r="GMT219" s="15"/>
      <c r="GMU219" s="15"/>
      <c r="GMV219" s="15"/>
      <c r="GMW219" s="15"/>
      <c r="GMX219" s="15"/>
      <c r="GMY219" s="15"/>
      <c r="GMZ219" s="15"/>
      <c r="GNA219" s="15"/>
      <c r="GNB219" s="15"/>
      <c r="GNC219" s="15"/>
      <c r="GND219" s="15"/>
      <c r="GNE219" s="15"/>
      <c r="GNF219" s="15"/>
      <c r="GNG219" s="15"/>
      <c r="GNH219" s="15"/>
      <c r="GNI219" s="15"/>
      <c r="GNJ219" s="15"/>
      <c r="GNK219" s="15"/>
      <c r="GNL219" s="15"/>
      <c r="GNM219" s="15"/>
      <c r="GNN219" s="15"/>
      <c r="GNO219" s="15"/>
      <c r="GNP219" s="15"/>
      <c r="GNQ219" s="15"/>
      <c r="GNR219" s="15"/>
      <c r="GNS219" s="15"/>
      <c r="GNT219" s="15"/>
      <c r="GNU219" s="15"/>
      <c r="GNV219" s="15"/>
      <c r="GNW219" s="15"/>
      <c r="GNX219" s="15"/>
      <c r="GNY219" s="15"/>
      <c r="GNZ219" s="15"/>
      <c r="GOA219" s="15"/>
      <c r="GOB219" s="15"/>
      <c r="GOC219" s="15"/>
      <c r="GOD219" s="15"/>
      <c r="GOE219" s="15"/>
      <c r="GOF219" s="15"/>
      <c r="GOG219" s="15"/>
      <c r="GOH219" s="15"/>
      <c r="GOI219" s="15"/>
      <c r="GOJ219" s="15"/>
      <c r="GOK219" s="15"/>
      <c r="GOL219" s="15"/>
      <c r="GOM219" s="15"/>
      <c r="GON219" s="15"/>
      <c r="GOO219" s="15"/>
      <c r="GOP219" s="15"/>
      <c r="GOQ219" s="15"/>
      <c r="GOR219" s="15"/>
      <c r="GOS219" s="15"/>
      <c r="GOT219" s="15"/>
      <c r="GOU219" s="15"/>
      <c r="GOV219" s="15"/>
      <c r="GOW219" s="15"/>
      <c r="GOX219" s="15"/>
      <c r="GOY219" s="15"/>
      <c r="GOZ219" s="15"/>
      <c r="GPA219" s="15"/>
      <c r="GPB219" s="15"/>
      <c r="GPC219" s="15"/>
      <c r="GPD219" s="15"/>
      <c r="GPE219" s="15"/>
      <c r="GPF219" s="15"/>
      <c r="GPG219" s="15"/>
      <c r="GPH219" s="15"/>
      <c r="GPI219" s="15"/>
      <c r="GPJ219" s="15"/>
      <c r="GPK219" s="15"/>
      <c r="GPL219" s="15"/>
      <c r="GPM219" s="15"/>
      <c r="GPN219" s="15"/>
      <c r="GPO219" s="15"/>
      <c r="GPP219" s="15"/>
      <c r="GPQ219" s="15"/>
      <c r="GPR219" s="15"/>
      <c r="GPS219" s="15"/>
      <c r="GPT219" s="15"/>
      <c r="GPU219" s="15"/>
      <c r="GPV219" s="15"/>
      <c r="GPW219" s="15"/>
      <c r="GPX219" s="15"/>
      <c r="GPY219" s="15"/>
      <c r="GPZ219" s="15"/>
      <c r="GQA219" s="15"/>
      <c r="GQB219" s="15"/>
      <c r="GQC219" s="15"/>
      <c r="GQD219" s="15"/>
      <c r="GQE219" s="15"/>
      <c r="GQF219" s="15"/>
      <c r="GQG219" s="15"/>
      <c r="GQH219" s="15"/>
      <c r="GQI219" s="15"/>
      <c r="GQJ219" s="15"/>
      <c r="GQK219" s="15"/>
      <c r="GQL219" s="15"/>
      <c r="GQM219" s="15"/>
      <c r="GQN219" s="15"/>
      <c r="GQO219" s="15"/>
      <c r="GQP219" s="15"/>
      <c r="GQQ219" s="15"/>
      <c r="GQR219" s="15"/>
      <c r="GQS219" s="15"/>
      <c r="GQT219" s="15"/>
      <c r="GQU219" s="15"/>
      <c r="GQV219" s="15"/>
      <c r="GQW219" s="15"/>
      <c r="GQX219" s="15"/>
      <c r="GQY219" s="15"/>
      <c r="GQZ219" s="15"/>
      <c r="GRA219" s="15"/>
      <c r="GRB219" s="15"/>
      <c r="GRC219" s="15"/>
      <c r="GRD219" s="15"/>
      <c r="GRE219" s="15"/>
      <c r="GRF219" s="15"/>
      <c r="GRG219" s="15"/>
      <c r="GRH219" s="15"/>
      <c r="GRI219" s="15"/>
      <c r="GRJ219" s="15"/>
      <c r="GRK219" s="15"/>
      <c r="GRL219" s="15"/>
      <c r="GRM219" s="15"/>
      <c r="GRN219" s="15"/>
      <c r="GRO219" s="15"/>
      <c r="GRP219" s="15"/>
      <c r="GRQ219" s="15"/>
      <c r="GRR219" s="15"/>
      <c r="GRS219" s="15"/>
      <c r="GRT219" s="15"/>
      <c r="GRU219" s="15"/>
      <c r="GRV219" s="15"/>
      <c r="GRW219" s="15"/>
      <c r="GRX219" s="15"/>
      <c r="GRY219" s="15"/>
      <c r="GRZ219" s="15"/>
      <c r="GSA219" s="15"/>
      <c r="GSB219" s="15"/>
      <c r="GSC219" s="15"/>
      <c r="GSD219" s="15"/>
      <c r="GSE219" s="15"/>
      <c r="GSF219" s="15"/>
      <c r="GSG219" s="15"/>
      <c r="GSH219" s="15"/>
      <c r="GSI219" s="15"/>
      <c r="GSJ219" s="15"/>
      <c r="GSK219" s="15"/>
      <c r="GSL219" s="15"/>
      <c r="GSM219" s="15"/>
      <c r="GSN219" s="15"/>
      <c r="GSO219" s="15"/>
      <c r="GSP219" s="15"/>
      <c r="GSQ219" s="15"/>
      <c r="GSR219" s="15"/>
      <c r="GSS219" s="15"/>
      <c r="GST219" s="15"/>
      <c r="GSU219" s="15"/>
      <c r="GSV219" s="15"/>
      <c r="GSW219" s="15"/>
      <c r="GSX219" s="15"/>
      <c r="GSY219" s="15"/>
      <c r="GSZ219" s="15"/>
      <c r="GTA219" s="15"/>
      <c r="GTB219" s="15"/>
      <c r="GTC219" s="15"/>
      <c r="GTD219" s="15"/>
      <c r="GTE219" s="15"/>
      <c r="GTF219" s="15"/>
      <c r="GTG219" s="15"/>
      <c r="GTH219" s="15"/>
      <c r="GTI219" s="15"/>
      <c r="GTJ219" s="15"/>
      <c r="GTK219" s="15"/>
      <c r="GTL219" s="15"/>
      <c r="GTM219" s="15"/>
      <c r="GTN219" s="15"/>
      <c r="GTO219" s="15"/>
      <c r="GTP219" s="15"/>
      <c r="GTQ219" s="15"/>
      <c r="GTR219" s="15"/>
      <c r="GTS219" s="15"/>
      <c r="GTT219" s="15"/>
      <c r="GTU219" s="15"/>
      <c r="GTV219" s="15"/>
      <c r="GTW219" s="15"/>
      <c r="GTX219" s="15"/>
      <c r="GTY219" s="15"/>
      <c r="GTZ219" s="15"/>
      <c r="GUA219" s="15"/>
      <c r="GUB219" s="15"/>
      <c r="GUC219" s="15"/>
      <c r="GUD219" s="15"/>
      <c r="GUE219" s="15"/>
      <c r="GUF219" s="15"/>
      <c r="GUG219" s="15"/>
      <c r="GUH219" s="15"/>
      <c r="GUI219" s="15"/>
      <c r="GUJ219" s="15"/>
      <c r="GUK219" s="15"/>
      <c r="GUL219" s="15"/>
      <c r="GUM219" s="15"/>
      <c r="GUN219" s="15"/>
      <c r="GUO219" s="15"/>
      <c r="GUP219" s="15"/>
      <c r="GUQ219" s="15"/>
      <c r="GUR219" s="15"/>
      <c r="GUS219" s="15"/>
      <c r="GUT219" s="15"/>
      <c r="GUU219" s="15"/>
      <c r="GUV219" s="15"/>
      <c r="GUW219" s="15"/>
      <c r="GUX219" s="15"/>
      <c r="GUY219" s="15"/>
      <c r="GUZ219" s="15"/>
      <c r="GVA219" s="15"/>
      <c r="GVB219" s="15"/>
      <c r="GVC219" s="15"/>
      <c r="GVD219" s="15"/>
      <c r="GVE219" s="15"/>
      <c r="GVF219" s="15"/>
      <c r="GVG219" s="15"/>
      <c r="GVH219" s="15"/>
      <c r="GVI219" s="15"/>
      <c r="GVJ219" s="15"/>
      <c r="GVK219" s="15"/>
      <c r="GVL219" s="15"/>
      <c r="GVM219" s="15"/>
      <c r="GVN219" s="15"/>
      <c r="GVO219" s="15"/>
      <c r="GVP219" s="15"/>
      <c r="GVQ219" s="15"/>
      <c r="GVR219" s="15"/>
      <c r="GVS219" s="15"/>
      <c r="GVT219" s="15"/>
      <c r="GVU219" s="15"/>
      <c r="GVV219" s="15"/>
      <c r="GVW219" s="15"/>
      <c r="GVX219" s="15"/>
      <c r="GVY219" s="15"/>
      <c r="GVZ219" s="15"/>
      <c r="GWA219" s="15"/>
      <c r="GWB219" s="15"/>
      <c r="GWC219" s="15"/>
      <c r="GWD219" s="15"/>
      <c r="GWE219" s="15"/>
      <c r="GWF219" s="15"/>
      <c r="GWG219" s="15"/>
      <c r="GWH219" s="15"/>
      <c r="GWI219" s="15"/>
      <c r="GWJ219" s="15"/>
      <c r="GWK219" s="15"/>
      <c r="GWL219" s="15"/>
      <c r="GWM219" s="15"/>
      <c r="GWN219" s="15"/>
      <c r="GWO219" s="15"/>
      <c r="GWP219" s="15"/>
      <c r="GWQ219" s="15"/>
      <c r="GWR219" s="15"/>
      <c r="GWS219" s="15"/>
      <c r="GWT219" s="15"/>
      <c r="GWU219" s="15"/>
      <c r="GWV219" s="15"/>
      <c r="GWW219" s="15"/>
      <c r="GWX219" s="15"/>
      <c r="GWY219" s="15"/>
      <c r="GWZ219" s="15"/>
      <c r="GXA219" s="15"/>
      <c r="GXB219" s="15"/>
      <c r="GXC219" s="15"/>
      <c r="GXD219" s="15"/>
      <c r="GXE219" s="15"/>
      <c r="GXF219" s="15"/>
      <c r="GXG219" s="15"/>
      <c r="GXH219" s="15"/>
      <c r="GXI219" s="15"/>
      <c r="GXJ219" s="15"/>
      <c r="GXK219" s="15"/>
      <c r="GXL219" s="15"/>
      <c r="GXM219" s="15"/>
      <c r="GXN219" s="15"/>
      <c r="GXO219" s="15"/>
      <c r="GXP219" s="15"/>
      <c r="GXQ219" s="15"/>
      <c r="GXR219" s="15"/>
      <c r="GXS219" s="15"/>
      <c r="GXT219" s="15"/>
      <c r="GXU219" s="15"/>
      <c r="GXV219" s="15"/>
      <c r="GXW219" s="15"/>
      <c r="GXX219" s="15"/>
      <c r="GXY219" s="15"/>
      <c r="GXZ219" s="15"/>
      <c r="GYA219" s="15"/>
      <c r="GYB219" s="15"/>
      <c r="GYC219" s="15"/>
      <c r="GYD219" s="15"/>
      <c r="GYE219" s="15"/>
      <c r="GYF219" s="15"/>
      <c r="GYG219" s="15"/>
      <c r="GYH219" s="15"/>
      <c r="GYI219" s="15"/>
      <c r="GYJ219" s="15"/>
      <c r="GYK219" s="15"/>
      <c r="GYL219" s="15"/>
      <c r="GYM219" s="15"/>
      <c r="GYN219" s="15"/>
      <c r="GYO219" s="15"/>
      <c r="GYP219" s="15"/>
      <c r="GYQ219" s="15"/>
      <c r="GYR219" s="15"/>
      <c r="GYS219" s="15"/>
      <c r="GYT219" s="15"/>
      <c r="GYU219" s="15"/>
      <c r="GYV219" s="15"/>
      <c r="GYW219" s="15"/>
      <c r="GYX219" s="15"/>
      <c r="GYY219" s="15"/>
      <c r="GYZ219" s="15"/>
      <c r="GZA219" s="15"/>
      <c r="GZB219" s="15"/>
      <c r="GZC219" s="15"/>
      <c r="GZD219" s="15"/>
      <c r="GZE219" s="15"/>
      <c r="GZF219" s="15"/>
      <c r="GZG219" s="15"/>
      <c r="GZH219" s="15"/>
      <c r="GZI219" s="15"/>
      <c r="GZJ219" s="15"/>
      <c r="GZK219" s="15"/>
      <c r="GZL219" s="15"/>
      <c r="GZM219" s="15"/>
      <c r="GZN219" s="15"/>
      <c r="GZO219" s="15"/>
      <c r="GZP219" s="15"/>
      <c r="GZQ219" s="15"/>
      <c r="GZR219" s="15"/>
      <c r="GZS219" s="15"/>
      <c r="GZT219" s="15"/>
      <c r="GZU219" s="15"/>
      <c r="GZV219" s="15"/>
      <c r="GZW219" s="15"/>
      <c r="GZX219" s="15"/>
      <c r="GZY219" s="15"/>
      <c r="GZZ219" s="15"/>
      <c r="HAA219" s="15"/>
      <c r="HAB219" s="15"/>
      <c r="HAC219" s="15"/>
      <c r="HAD219" s="15"/>
      <c r="HAE219" s="15"/>
      <c r="HAF219" s="15"/>
      <c r="HAG219" s="15"/>
      <c r="HAH219" s="15"/>
      <c r="HAI219" s="15"/>
      <c r="HAJ219" s="15"/>
      <c r="HAK219" s="15"/>
      <c r="HAL219" s="15"/>
      <c r="HAM219" s="15"/>
      <c r="HAN219" s="15"/>
      <c r="HAO219" s="15"/>
      <c r="HAP219" s="15"/>
      <c r="HAQ219" s="15"/>
      <c r="HAR219" s="15"/>
      <c r="HAS219" s="15"/>
      <c r="HAT219" s="15"/>
      <c r="HAU219" s="15"/>
      <c r="HAV219" s="15"/>
      <c r="HAW219" s="15"/>
      <c r="HAX219" s="15"/>
      <c r="HAY219" s="15"/>
      <c r="HAZ219" s="15"/>
      <c r="HBA219" s="15"/>
      <c r="HBB219" s="15"/>
      <c r="HBC219" s="15"/>
      <c r="HBD219" s="15"/>
      <c r="HBE219" s="15"/>
      <c r="HBF219" s="15"/>
      <c r="HBG219" s="15"/>
      <c r="HBH219" s="15"/>
      <c r="HBI219" s="15"/>
      <c r="HBJ219" s="15"/>
      <c r="HBK219" s="15"/>
      <c r="HBL219" s="15"/>
      <c r="HBM219" s="15"/>
      <c r="HBN219" s="15"/>
      <c r="HBO219" s="15"/>
      <c r="HBP219" s="15"/>
      <c r="HBQ219" s="15"/>
      <c r="HBR219" s="15"/>
      <c r="HBS219" s="15"/>
      <c r="HBT219" s="15"/>
      <c r="HBU219" s="15"/>
      <c r="HBV219" s="15"/>
      <c r="HBW219" s="15"/>
      <c r="HBX219" s="15"/>
      <c r="HBY219" s="15"/>
      <c r="HBZ219" s="15"/>
      <c r="HCA219" s="15"/>
      <c r="HCB219" s="15"/>
      <c r="HCC219" s="15"/>
      <c r="HCD219" s="15"/>
      <c r="HCE219" s="15"/>
      <c r="HCF219" s="15"/>
      <c r="HCG219" s="15"/>
      <c r="HCH219" s="15"/>
      <c r="HCI219" s="15"/>
      <c r="HCJ219" s="15"/>
      <c r="HCK219" s="15"/>
      <c r="HCL219" s="15"/>
      <c r="HCM219" s="15"/>
      <c r="HCN219" s="15"/>
      <c r="HCO219" s="15"/>
      <c r="HCP219" s="15"/>
      <c r="HCQ219" s="15"/>
      <c r="HCR219" s="15"/>
      <c r="HCS219" s="15"/>
      <c r="HCT219" s="15"/>
      <c r="HCU219" s="15"/>
      <c r="HCV219" s="15"/>
      <c r="HCW219" s="15"/>
      <c r="HCX219" s="15"/>
      <c r="HCY219" s="15"/>
      <c r="HCZ219" s="15"/>
      <c r="HDA219" s="15"/>
      <c r="HDB219" s="15"/>
      <c r="HDC219" s="15"/>
      <c r="HDD219" s="15"/>
      <c r="HDE219" s="15"/>
      <c r="HDF219" s="15"/>
      <c r="HDG219" s="15"/>
      <c r="HDH219" s="15"/>
      <c r="HDI219" s="15"/>
      <c r="HDJ219" s="15"/>
      <c r="HDK219" s="15"/>
      <c r="HDL219" s="15"/>
      <c r="HDM219" s="15"/>
      <c r="HDN219" s="15"/>
      <c r="HDO219" s="15"/>
      <c r="HDP219" s="15"/>
      <c r="HDQ219" s="15"/>
      <c r="HDR219" s="15"/>
      <c r="HDS219" s="15"/>
      <c r="HDT219" s="15"/>
      <c r="HDU219" s="15"/>
      <c r="HDV219" s="15"/>
      <c r="HDW219" s="15"/>
      <c r="HDX219" s="15"/>
      <c r="HDY219" s="15"/>
      <c r="HDZ219" s="15"/>
      <c r="HEA219" s="15"/>
      <c r="HEB219" s="15"/>
      <c r="HEC219" s="15"/>
      <c r="HED219" s="15"/>
      <c r="HEE219" s="15"/>
      <c r="HEF219" s="15"/>
      <c r="HEG219" s="15"/>
      <c r="HEH219" s="15"/>
      <c r="HEI219" s="15"/>
      <c r="HEJ219" s="15"/>
      <c r="HEK219" s="15"/>
      <c r="HEL219" s="15"/>
      <c r="HEM219" s="15"/>
      <c r="HEN219" s="15"/>
      <c r="HEO219" s="15"/>
      <c r="HEP219" s="15"/>
      <c r="HEQ219" s="15"/>
      <c r="HER219" s="15"/>
      <c r="HES219" s="15"/>
      <c r="HET219" s="15"/>
      <c r="HEU219" s="15"/>
      <c r="HEV219" s="15"/>
      <c r="HEW219" s="15"/>
      <c r="HEX219" s="15"/>
      <c r="HEY219" s="15"/>
      <c r="HEZ219" s="15"/>
      <c r="HFA219" s="15"/>
      <c r="HFB219" s="15"/>
      <c r="HFC219" s="15"/>
      <c r="HFD219" s="15"/>
      <c r="HFE219" s="15"/>
      <c r="HFF219" s="15"/>
      <c r="HFG219" s="15"/>
      <c r="HFH219" s="15"/>
      <c r="HFI219" s="15"/>
      <c r="HFJ219" s="15"/>
      <c r="HFK219" s="15"/>
      <c r="HFL219" s="15"/>
      <c r="HFM219" s="15"/>
      <c r="HFN219" s="15"/>
      <c r="HFO219" s="15"/>
      <c r="HFP219" s="15"/>
      <c r="HFQ219" s="15"/>
      <c r="HFR219" s="15"/>
      <c r="HFS219" s="15"/>
      <c r="HFT219" s="15"/>
      <c r="HFU219" s="15"/>
      <c r="HFV219" s="15"/>
      <c r="HFW219" s="15"/>
      <c r="HFX219" s="15"/>
      <c r="HFY219" s="15"/>
      <c r="HFZ219" s="15"/>
      <c r="HGA219" s="15"/>
      <c r="HGB219" s="15"/>
      <c r="HGC219" s="15"/>
      <c r="HGD219" s="15"/>
      <c r="HGE219" s="15"/>
      <c r="HGF219" s="15"/>
      <c r="HGG219" s="15"/>
      <c r="HGH219" s="15"/>
      <c r="HGI219" s="15"/>
      <c r="HGJ219" s="15"/>
      <c r="HGK219" s="15"/>
      <c r="HGL219" s="15"/>
      <c r="HGM219" s="15"/>
      <c r="HGN219" s="15"/>
      <c r="HGO219" s="15"/>
      <c r="HGP219" s="15"/>
      <c r="HGQ219" s="15"/>
      <c r="HGR219" s="15"/>
      <c r="HGS219" s="15"/>
      <c r="HGT219" s="15"/>
      <c r="HGU219" s="15"/>
      <c r="HGV219" s="15"/>
      <c r="HGW219" s="15"/>
      <c r="HGX219" s="15"/>
      <c r="HGY219" s="15"/>
      <c r="HGZ219" s="15"/>
      <c r="HHA219" s="15"/>
      <c r="HHB219" s="15"/>
      <c r="HHC219" s="15"/>
      <c r="HHD219" s="15"/>
      <c r="HHE219" s="15"/>
      <c r="HHF219" s="15"/>
      <c r="HHG219" s="15"/>
      <c r="HHH219" s="15"/>
      <c r="HHI219" s="15"/>
      <c r="HHJ219" s="15"/>
      <c r="HHK219" s="15"/>
      <c r="HHL219" s="15"/>
      <c r="HHM219" s="15"/>
      <c r="HHN219" s="15"/>
      <c r="HHO219" s="15"/>
      <c r="HHP219" s="15"/>
      <c r="HHQ219" s="15"/>
      <c r="HHR219" s="15"/>
      <c r="HHS219" s="15"/>
      <c r="HHT219" s="15"/>
      <c r="HHU219" s="15"/>
      <c r="HHV219" s="15"/>
      <c r="HHW219" s="15"/>
      <c r="HHX219" s="15"/>
      <c r="HHY219" s="15"/>
      <c r="HHZ219" s="15"/>
      <c r="HIA219" s="15"/>
      <c r="HIB219" s="15"/>
      <c r="HIC219" s="15"/>
      <c r="HID219" s="15"/>
      <c r="HIE219" s="15"/>
      <c r="HIF219" s="15"/>
      <c r="HIG219" s="15"/>
      <c r="HIH219" s="15"/>
      <c r="HII219" s="15"/>
      <c r="HIJ219" s="15"/>
      <c r="HIK219" s="15"/>
      <c r="HIL219" s="15"/>
      <c r="HIM219" s="15"/>
      <c r="HIN219" s="15"/>
      <c r="HIO219" s="15"/>
      <c r="HIP219" s="15"/>
      <c r="HIQ219" s="15"/>
      <c r="HIR219" s="15"/>
      <c r="HIS219" s="15"/>
      <c r="HIT219" s="15"/>
      <c r="HIU219" s="15"/>
      <c r="HIV219" s="15"/>
      <c r="HIW219" s="15"/>
      <c r="HIX219" s="15"/>
      <c r="HIY219" s="15"/>
      <c r="HIZ219" s="15"/>
      <c r="HJA219" s="15"/>
      <c r="HJB219" s="15"/>
      <c r="HJC219" s="15"/>
      <c r="HJD219" s="15"/>
      <c r="HJE219" s="15"/>
      <c r="HJF219" s="15"/>
      <c r="HJG219" s="15"/>
      <c r="HJH219" s="15"/>
      <c r="HJI219" s="15"/>
      <c r="HJJ219" s="15"/>
      <c r="HJK219" s="15"/>
      <c r="HJL219" s="15"/>
      <c r="HJM219" s="15"/>
      <c r="HJN219" s="15"/>
      <c r="HJO219" s="15"/>
      <c r="HJP219" s="15"/>
      <c r="HJQ219" s="15"/>
      <c r="HJR219" s="15"/>
      <c r="HJS219" s="15"/>
      <c r="HJT219" s="15"/>
      <c r="HJU219" s="15"/>
      <c r="HJV219" s="15"/>
      <c r="HJW219" s="15"/>
      <c r="HJX219" s="15"/>
      <c r="HJY219" s="15"/>
      <c r="HJZ219" s="15"/>
      <c r="HKA219" s="15"/>
      <c r="HKB219" s="15"/>
      <c r="HKC219" s="15"/>
      <c r="HKD219" s="15"/>
      <c r="HKE219" s="15"/>
      <c r="HKF219" s="15"/>
      <c r="HKG219" s="15"/>
      <c r="HKH219" s="15"/>
      <c r="HKI219" s="15"/>
      <c r="HKJ219" s="15"/>
      <c r="HKK219" s="15"/>
      <c r="HKL219" s="15"/>
      <c r="HKM219" s="15"/>
      <c r="HKN219" s="15"/>
      <c r="HKO219" s="15"/>
      <c r="HKP219" s="15"/>
      <c r="HKQ219" s="15"/>
      <c r="HKR219" s="15"/>
      <c r="HKS219" s="15"/>
      <c r="HKT219" s="15"/>
      <c r="HKU219" s="15"/>
      <c r="HKV219" s="15"/>
      <c r="HKW219" s="15"/>
      <c r="HKX219" s="15"/>
      <c r="HKY219" s="15"/>
      <c r="HKZ219" s="15"/>
      <c r="HLA219" s="15"/>
      <c r="HLB219" s="15"/>
      <c r="HLC219" s="15"/>
      <c r="HLD219" s="15"/>
      <c r="HLE219" s="15"/>
      <c r="HLF219" s="15"/>
      <c r="HLG219" s="15"/>
      <c r="HLH219" s="15"/>
      <c r="HLI219" s="15"/>
      <c r="HLJ219" s="15"/>
      <c r="HLK219" s="15"/>
      <c r="HLL219" s="15"/>
      <c r="HLM219" s="15"/>
      <c r="HLN219" s="15"/>
      <c r="HLO219" s="15"/>
      <c r="HLP219" s="15"/>
      <c r="HLQ219" s="15"/>
      <c r="HLR219" s="15"/>
      <c r="HLS219" s="15"/>
      <c r="HLT219" s="15"/>
      <c r="HLU219" s="15"/>
      <c r="HLV219" s="15"/>
      <c r="HLW219" s="15"/>
      <c r="HLX219" s="15"/>
      <c r="HLY219" s="15"/>
      <c r="HLZ219" s="15"/>
      <c r="HMA219" s="15"/>
      <c r="HMB219" s="15"/>
      <c r="HMC219" s="15"/>
      <c r="HMD219" s="15"/>
      <c r="HME219" s="15"/>
      <c r="HMF219" s="15"/>
      <c r="HMG219" s="15"/>
      <c r="HMH219" s="15"/>
      <c r="HMI219" s="15"/>
      <c r="HMJ219" s="15"/>
      <c r="HMK219" s="15"/>
      <c r="HML219" s="15"/>
      <c r="HMM219" s="15"/>
      <c r="HMN219" s="15"/>
      <c r="HMO219" s="15"/>
      <c r="HMP219" s="15"/>
      <c r="HMQ219" s="15"/>
      <c r="HMR219" s="15"/>
      <c r="HMS219" s="15"/>
      <c r="HMT219" s="15"/>
      <c r="HMU219" s="15"/>
      <c r="HMV219" s="15"/>
      <c r="HMW219" s="15"/>
      <c r="HMX219" s="15"/>
      <c r="HMY219" s="15"/>
      <c r="HMZ219" s="15"/>
      <c r="HNA219" s="15"/>
      <c r="HNB219" s="15"/>
      <c r="HNC219" s="15"/>
      <c r="HND219" s="15"/>
      <c r="HNE219" s="15"/>
      <c r="HNF219" s="15"/>
      <c r="HNG219" s="15"/>
      <c r="HNH219" s="15"/>
      <c r="HNI219" s="15"/>
      <c r="HNJ219" s="15"/>
      <c r="HNK219" s="15"/>
      <c r="HNL219" s="15"/>
      <c r="HNM219" s="15"/>
      <c r="HNN219" s="15"/>
      <c r="HNO219" s="15"/>
      <c r="HNP219" s="15"/>
      <c r="HNQ219" s="15"/>
      <c r="HNR219" s="15"/>
      <c r="HNS219" s="15"/>
      <c r="HNT219" s="15"/>
      <c r="HNU219" s="15"/>
      <c r="HNV219" s="15"/>
      <c r="HNW219" s="15"/>
      <c r="HNX219" s="15"/>
      <c r="HNY219" s="15"/>
      <c r="HNZ219" s="15"/>
      <c r="HOA219" s="15"/>
      <c r="HOB219" s="15"/>
      <c r="HOC219" s="15"/>
      <c r="HOD219" s="15"/>
      <c r="HOE219" s="15"/>
      <c r="HOF219" s="15"/>
      <c r="HOG219" s="15"/>
      <c r="HOH219" s="15"/>
      <c r="HOI219" s="15"/>
      <c r="HOJ219" s="15"/>
      <c r="HOK219" s="15"/>
      <c r="HOL219" s="15"/>
      <c r="HOM219" s="15"/>
      <c r="HON219" s="15"/>
      <c r="HOO219" s="15"/>
      <c r="HOP219" s="15"/>
      <c r="HOQ219" s="15"/>
      <c r="HOR219" s="15"/>
      <c r="HOS219" s="15"/>
      <c r="HOT219" s="15"/>
      <c r="HOU219" s="15"/>
      <c r="HOV219" s="15"/>
      <c r="HOW219" s="15"/>
      <c r="HOX219" s="15"/>
      <c r="HOY219" s="15"/>
      <c r="HOZ219" s="15"/>
      <c r="HPA219" s="15"/>
      <c r="HPB219" s="15"/>
      <c r="HPC219" s="15"/>
      <c r="HPD219" s="15"/>
      <c r="HPE219" s="15"/>
      <c r="HPF219" s="15"/>
      <c r="HPG219" s="15"/>
      <c r="HPH219" s="15"/>
      <c r="HPI219" s="15"/>
      <c r="HPJ219" s="15"/>
      <c r="HPK219" s="15"/>
      <c r="HPL219" s="15"/>
      <c r="HPM219" s="15"/>
      <c r="HPN219" s="15"/>
      <c r="HPO219" s="15"/>
      <c r="HPP219" s="15"/>
      <c r="HPQ219" s="15"/>
      <c r="HPR219" s="15"/>
      <c r="HPS219" s="15"/>
      <c r="HPT219" s="15"/>
      <c r="HPU219" s="15"/>
      <c r="HPV219" s="15"/>
      <c r="HPW219" s="15"/>
      <c r="HPX219" s="15"/>
      <c r="HPY219" s="15"/>
      <c r="HPZ219" s="15"/>
      <c r="HQA219" s="15"/>
      <c r="HQB219" s="15"/>
      <c r="HQC219" s="15"/>
      <c r="HQD219" s="15"/>
      <c r="HQE219" s="15"/>
      <c r="HQF219" s="15"/>
      <c r="HQG219" s="15"/>
      <c r="HQH219" s="15"/>
      <c r="HQI219" s="15"/>
      <c r="HQJ219" s="15"/>
      <c r="HQK219" s="15"/>
      <c r="HQL219" s="15"/>
      <c r="HQM219" s="15"/>
      <c r="HQN219" s="15"/>
      <c r="HQO219" s="15"/>
      <c r="HQP219" s="15"/>
      <c r="HQQ219" s="15"/>
      <c r="HQR219" s="15"/>
      <c r="HQS219" s="15"/>
      <c r="HQT219" s="15"/>
      <c r="HQU219" s="15"/>
      <c r="HQV219" s="15"/>
      <c r="HQW219" s="15"/>
      <c r="HQX219" s="15"/>
      <c r="HQY219" s="15"/>
      <c r="HQZ219" s="15"/>
      <c r="HRA219" s="15"/>
      <c r="HRB219" s="15"/>
      <c r="HRC219" s="15"/>
      <c r="HRD219" s="15"/>
      <c r="HRE219" s="15"/>
      <c r="HRF219" s="15"/>
      <c r="HRG219" s="15"/>
      <c r="HRH219" s="15"/>
      <c r="HRI219" s="15"/>
      <c r="HRJ219" s="15"/>
      <c r="HRK219" s="15"/>
      <c r="HRL219" s="15"/>
      <c r="HRM219" s="15"/>
      <c r="HRN219" s="15"/>
      <c r="HRO219" s="15"/>
      <c r="HRP219" s="15"/>
      <c r="HRQ219" s="15"/>
      <c r="HRR219" s="15"/>
      <c r="HRS219" s="15"/>
      <c r="HRT219" s="15"/>
      <c r="HRU219" s="15"/>
      <c r="HRV219" s="15"/>
      <c r="HRW219" s="15"/>
      <c r="HRX219" s="15"/>
      <c r="HRY219" s="15"/>
      <c r="HRZ219" s="15"/>
      <c r="HSA219" s="15"/>
      <c r="HSB219" s="15"/>
      <c r="HSC219" s="15"/>
      <c r="HSD219" s="15"/>
      <c r="HSE219" s="15"/>
      <c r="HSF219" s="15"/>
      <c r="HSG219" s="15"/>
      <c r="HSH219" s="15"/>
      <c r="HSI219" s="15"/>
      <c r="HSJ219" s="15"/>
      <c r="HSK219" s="15"/>
      <c r="HSL219" s="15"/>
      <c r="HSM219" s="15"/>
      <c r="HSN219" s="15"/>
      <c r="HSO219" s="15"/>
      <c r="HSP219" s="15"/>
      <c r="HSQ219" s="15"/>
      <c r="HSR219" s="15"/>
      <c r="HSS219" s="15"/>
      <c r="HST219" s="15"/>
      <c r="HSU219" s="15"/>
      <c r="HSV219" s="15"/>
      <c r="HSW219" s="15"/>
      <c r="HSX219" s="15"/>
      <c r="HSY219" s="15"/>
      <c r="HSZ219" s="15"/>
      <c r="HTA219" s="15"/>
      <c r="HTB219" s="15"/>
      <c r="HTC219" s="15"/>
      <c r="HTD219" s="15"/>
      <c r="HTE219" s="15"/>
      <c r="HTF219" s="15"/>
      <c r="HTG219" s="15"/>
      <c r="HTH219" s="15"/>
      <c r="HTI219" s="15"/>
      <c r="HTJ219" s="15"/>
      <c r="HTK219" s="15"/>
      <c r="HTL219" s="15"/>
      <c r="HTM219" s="15"/>
      <c r="HTN219" s="15"/>
      <c r="HTO219" s="15"/>
      <c r="HTP219" s="15"/>
      <c r="HTQ219" s="15"/>
      <c r="HTR219" s="15"/>
      <c r="HTS219" s="15"/>
      <c r="HTT219" s="15"/>
      <c r="HTU219" s="15"/>
      <c r="HTV219" s="15"/>
      <c r="HTW219" s="15"/>
      <c r="HTX219" s="15"/>
      <c r="HTY219" s="15"/>
      <c r="HTZ219" s="15"/>
      <c r="HUA219" s="15"/>
      <c r="HUB219" s="15"/>
      <c r="HUC219" s="15"/>
      <c r="HUD219" s="15"/>
      <c r="HUE219" s="15"/>
      <c r="HUF219" s="15"/>
      <c r="HUG219" s="15"/>
      <c r="HUH219" s="15"/>
      <c r="HUI219" s="15"/>
      <c r="HUJ219" s="15"/>
      <c r="HUK219" s="15"/>
      <c r="HUL219" s="15"/>
      <c r="HUM219" s="15"/>
      <c r="HUN219" s="15"/>
      <c r="HUO219" s="15"/>
      <c r="HUP219" s="15"/>
      <c r="HUQ219" s="15"/>
      <c r="HUR219" s="15"/>
      <c r="HUS219" s="15"/>
      <c r="HUT219" s="15"/>
      <c r="HUU219" s="15"/>
      <c r="HUV219" s="15"/>
      <c r="HUW219" s="15"/>
      <c r="HUX219" s="15"/>
      <c r="HUY219" s="15"/>
      <c r="HUZ219" s="15"/>
      <c r="HVA219" s="15"/>
      <c r="HVB219" s="15"/>
      <c r="HVC219" s="15"/>
      <c r="HVD219" s="15"/>
      <c r="HVE219" s="15"/>
      <c r="HVF219" s="15"/>
      <c r="HVG219" s="15"/>
      <c r="HVH219" s="15"/>
      <c r="HVI219" s="15"/>
      <c r="HVJ219" s="15"/>
      <c r="HVK219" s="15"/>
      <c r="HVL219" s="15"/>
      <c r="HVM219" s="15"/>
      <c r="HVN219" s="15"/>
      <c r="HVO219" s="15"/>
      <c r="HVP219" s="15"/>
      <c r="HVQ219" s="15"/>
      <c r="HVR219" s="15"/>
      <c r="HVS219" s="15"/>
      <c r="HVT219" s="15"/>
      <c r="HVU219" s="15"/>
      <c r="HVV219" s="15"/>
      <c r="HVW219" s="15"/>
      <c r="HVX219" s="15"/>
      <c r="HVY219" s="15"/>
      <c r="HVZ219" s="15"/>
      <c r="HWA219" s="15"/>
      <c r="HWB219" s="15"/>
      <c r="HWC219" s="15"/>
      <c r="HWD219" s="15"/>
      <c r="HWE219" s="15"/>
      <c r="HWF219" s="15"/>
      <c r="HWG219" s="15"/>
      <c r="HWH219" s="15"/>
      <c r="HWI219" s="15"/>
      <c r="HWJ219" s="15"/>
      <c r="HWK219" s="15"/>
      <c r="HWL219" s="15"/>
      <c r="HWM219" s="15"/>
      <c r="HWN219" s="15"/>
      <c r="HWO219" s="15"/>
      <c r="HWP219" s="15"/>
      <c r="HWQ219" s="15"/>
      <c r="HWR219" s="15"/>
      <c r="HWS219" s="15"/>
      <c r="HWT219" s="15"/>
      <c r="HWU219" s="15"/>
      <c r="HWV219" s="15"/>
      <c r="HWW219" s="15"/>
      <c r="HWX219" s="15"/>
      <c r="HWY219" s="15"/>
      <c r="HWZ219" s="15"/>
      <c r="HXA219" s="15"/>
      <c r="HXB219" s="15"/>
      <c r="HXC219" s="15"/>
      <c r="HXD219" s="15"/>
      <c r="HXE219" s="15"/>
      <c r="HXF219" s="15"/>
      <c r="HXG219" s="15"/>
      <c r="HXH219" s="15"/>
      <c r="HXI219" s="15"/>
      <c r="HXJ219" s="15"/>
      <c r="HXK219" s="15"/>
      <c r="HXL219" s="15"/>
      <c r="HXM219" s="15"/>
      <c r="HXN219" s="15"/>
      <c r="HXO219" s="15"/>
      <c r="HXP219" s="15"/>
      <c r="HXQ219" s="15"/>
      <c r="HXR219" s="15"/>
      <c r="HXS219" s="15"/>
      <c r="HXT219" s="15"/>
      <c r="HXU219" s="15"/>
      <c r="HXV219" s="15"/>
      <c r="HXW219" s="15"/>
      <c r="HXX219" s="15"/>
      <c r="HXY219" s="15"/>
      <c r="HXZ219" s="15"/>
      <c r="HYA219" s="15"/>
      <c r="HYB219" s="15"/>
      <c r="HYC219" s="15"/>
      <c r="HYD219" s="15"/>
      <c r="HYE219" s="15"/>
      <c r="HYF219" s="15"/>
      <c r="HYG219" s="15"/>
      <c r="HYH219" s="15"/>
      <c r="HYI219" s="15"/>
      <c r="HYJ219" s="15"/>
      <c r="HYK219" s="15"/>
      <c r="HYL219" s="15"/>
      <c r="HYM219" s="15"/>
      <c r="HYN219" s="15"/>
      <c r="HYO219" s="15"/>
      <c r="HYP219" s="15"/>
      <c r="HYQ219" s="15"/>
      <c r="HYR219" s="15"/>
      <c r="HYS219" s="15"/>
      <c r="HYT219" s="15"/>
      <c r="HYU219" s="15"/>
      <c r="HYV219" s="15"/>
      <c r="HYW219" s="15"/>
      <c r="HYX219" s="15"/>
      <c r="HYY219" s="15"/>
      <c r="HYZ219" s="15"/>
      <c r="HZA219" s="15"/>
      <c r="HZB219" s="15"/>
      <c r="HZC219" s="15"/>
      <c r="HZD219" s="15"/>
      <c r="HZE219" s="15"/>
      <c r="HZF219" s="15"/>
      <c r="HZG219" s="15"/>
      <c r="HZH219" s="15"/>
      <c r="HZI219" s="15"/>
      <c r="HZJ219" s="15"/>
      <c r="HZK219" s="15"/>
      <c r="HZL219" s="15"/>
      <c r="HZM219" s="15"/>
      <c r="HZN219" s="15"/>
      <c r="HZO219" s="15"/>
      <c r="HZP219" s="15"/>
      <c r="HZQ219" s="15"/>
      <c r="HZR219" s="15"/>
      <c r="HZS219" s="15"/>
      <c r="HZT219" s="15"/>
      <c r="HZU219" s="15"/>
      <c r="HZV219" s="15"/>
      <c r="HZW219" s="15"/>
      <c r="HZX219" s="15"/>
      <c r="HZY219" s="15"/>
      <c r="HZZ219" s="15"/>
      <c r="IAA219" s="15"/>
      <c r="IAB219" s="15"/>
      <c r="IAC219" s="15"/>
      <c r="IAD219" s="15"/>
      <c r="IAE219" s="15"/>
      <c r="IAF219" s="15"/>
      <c r="IAG219" s="15"/>
      <c r="IAH219" s="15"/>
      <c r="IAI219" s="15"/>
      <c r="IAJ219" s="15"/>
      <c r="IAK219" s="15"/>
      <c r="IAL219" s="15"/>
      <c r="IAM219" s="15"/>
      <c r="IAN219" s="15"/>
      <c r="IAO219" s="15"/>
      <c r="IAP219" s="15"/>
      <c r="IAQ219" s="15"/>
      <c r="IAR219" s="15"/>
      <c r="IAS219" s="15"/>
      <c r="IAT219" s="15"/>
      <c r="IAU219" s="15"/>
      <c r="IAV219" s="15"/>
      <c r="IAW219" s="15"/>
      <c r="IAX219" s="15"/>
      <c r="IAY219" s="15"/>
      <c r="IAZ219" s="15"/>
      <c r="IBA219" s="15"/>
      <c r="IBB219" s="15"/>
      <c r="IBC219" s="15"/>
      <c r="IBD219" s="15"/>
      <c r="IBE219" s="15"/>
      <c r="IBF219" s="15"/>
      <c r="IBG219" s="15"/>
      <c r="IBH219" s="15"/>
      <c r="IBI219" s="15"/>
      <c r="IBJ219" s="15"/>
      <c r="IBK219" s="15"/>
      <c r="IBL219" s="15"/>
      <c r="IBM219" s="15"/>
      <c r="IBN219" s="15"/>
      <c r="IBO219" s="15"/>
      <c r="IBP219" s="15"/>
      <c r="IBQ219" s="15"/>
      <c r="IBR219" s="15"/>
      <c r="IBS219" s="15"/>
      <c r="IBT219" s="15"/>
      <c r="IBU219" s="15"/>
      <c r="IBV219" s="15"/>
      <c r="IBW219" s="15"/>
      <c r="IBX219" s="15"/>
      <c r="IBY219" s="15"/>
      <c r="IBZ219" s="15"/>
      <c r="ICA219" s="15"/>
      <c r="ICB219" s="15"/>
      <c r="ICC219" s="15"/>
      <c r="ICD219" s="15"/>
      <c r="ICE219" s="15"/>
      <c r="ICF219" s="15"/>
      <c r="ICG219" s="15"/>
      <c r="ICH219" s="15"/>
      <c r="ICI219" s="15"/>
      <c r="ICJ219" s="15"/>
      <c r="ICK219" s="15"/>
      <c r="ICL219" s="15"/>
      <c r="ICM219" s="15"/>
      <c r="ICN219" s="15"/>
      <c r="ICO219" s="15"/>
      <c r="ICP219" s="15"/>
      <c r="ICQ219" s="15"/>
      <c r="ICR219" s="15"/>
      <c r="ICS219" s="15"/>
      <c r="ICT219" s="15"/>
      <c r="ICU219" s="15"/>
      <c r="ICV219" s="15"/>
      <c r="ICW219" s="15"/>
      <c r="ICX219" s="15"/>
      <c r="ICY219" s="15"/>
      <c r="ICZ219" s="15"/>
      <c r="IDA219" s="15"/>
      <c r="IDB219" s="15"/>
      <c r="IDC219" s="15"/>
      <c r="IDD219" s="15"/>
      <c r="IDE219" s="15"/>
      <c r="IDF219" s="15"/>
      <c r="IDG219" s="15"/>
      <c r="IDH219" s="15"/>
      <c r="IDI219" s="15"/>
      <c r="IDJ219" s="15"/>
      <c r="IDK219" s="15"/>
      <c r="IDL219" s="15"/>
      <c r="IDM219" s="15"/>
      <c r="IDN219" s="15"/>
      <c r="IDO219" s="15"/>
      <c r="IDP219" s="15"/>
      <c r="IDQ219" s="15"/>
      <c r="IDR219" s="15"/>
      <c r="IDS219" s="15"/>
      <c r="IDT219" s="15"/>
      <c r="IDU219" s="15"/>
      <c r="IDV219" s="15"/>
      <c r="IDW219" s="15"/>
      <c r="IDX219" s="15"/>
      <c r="IDY219" s="15"/>
      <c r="IDZ219" s="15"/>
      <c r="IEA219" s="15"/>
      <c r="IEB219" s="15"/>
      <c r="IEC219" s="15"/>
      <c r="IED219" s="15"/>
      <c r="IEE219" s="15"/>
      <c r="IEF219" s="15"/>
      <c r="IEG219" s="15"/>
      <c r="IEH219" s="15"/>
      <c r="IEI219" s="15"/>
      <c r="IEJ219" s="15"/>
      <c r="IEK219" s="15"/>
      <c r="IEL219" s="15"/>
      <c r="IEM219" s="15"/>
      <c r="IEN219" s="15"/>
      <c r="IEO219" s="15"/>
      <c r="IEP219" s="15"/>
      <c r="IEQ219" s="15"/>
      <c r="IER219" s="15"/>
      <c r="IES219" s="15"/>
      <c r="IET219" s="15"/>
      <c r="IEU219" s="15"/>
      <c r="IEV219" s="15"/>
      <c r="IEW219" s="15"/>
      <c r="IEX219" s="15"/>
      <c r="IEY219" s="15"/>
      <c r="IEZ219" s="15"/>
      <c r="IFA219" s="15"/>
      <c r="IFB219" s="15"/>
      <c r="IFC219" s="15"/>
      <c r="IFD219" s="15"/>
      <c r="IFE219" s="15"/>
      <c r="IFF219" s="15"/>
      <c r="IFG219" s="15"/>
      <c r="IFH219" s="15"/>
      <c r="IFI219" s="15"/>
      <c r="IFJ219" s="15"/>
      <c r="IFK219" s="15"/>
      <c r="IFL219" s="15"/>
      <c r="IFM219" s="15"/>
      <c r="IFN219" s="15"/>
      <c r="IFO219" s="15"/>
      <c r="IFP219" s="15"/>
      <c r="IFQ219" s="15"/>
      <c r="IFR219" s="15"/>
      <c r="IFS219" s="15"/>
      <c r="IFT219" s="15"/>
      <c r="IFU219" s="15"/>
      <c r="IFV219" s="15"/>
      <c r="IFW219" s="15"/>
      <c r="IFX219" s="15"/>
      <c r="IFY219" s="15"/>
      <c r="IFZ219" s="15"/>
      <c r="IGA219" s="15"/>
      <c r="IGB219" s="15"/>
      <c r="IGC219" s="15"/>
      <c r="IGD219" s="15"/>
      <c r="IGE219" s="15"/>
      <c r="IGF219" s="15"/>
      <c r="IGG219" s="15"/>
      <c r="IGH219" s="15"/>
      <c r="IGI219" s="15"/>
      <c r="IGJ219" s="15"/>
      <c r="IGK219" s="15"/>
      <c r="IGL219" s="15"/>
      <c r="IGM219" s="15"/>
      <c r="IGN219" s="15"/>
      <c r="IGO219" s="15"/>
      <c r="IGP219" s="15"/>
      <c r="IGQ219" s="15"/>
      <c r="IGR219" s="15"/>
      <c r="IGS219" s="15"/>
      <c r="IGT219" s="15"/>
      <c r="IGU219" s="15"/>
      <c r="IGV219" s="15"/>
      <c r="IGW219" s="15"/>
      <c r="IGX219" s="15"/>
      <c r="IGY219" s="15"/>
      <c r="IGZ219" s="15"/>
      <c r="IHA219" s="15"/>
      <c r="IHB219" s="15"/>
      <c r="IHC219" s="15"/>
      <c r="IHD219" s="15"/>
      <c r="IHE219" s="15"/>
      <c r="IHF219" s="15"/>
      <c r="IHG219" s="15"/>
      <c r="IHH219" s="15"/>
      <c r="IHI219" s="15"/>
      <c r="IHJ219" s="15"/>
      <c r="IHK219" s="15"/>
      <c r="IHL219" s="15"/>
      <c r="IHM219" s="15"/>
      <c r="IHN219" s="15"/>
      <c r="IHO219" s="15"/>
      <c r="IHP219" s="15"/>
      <c r="IHQ219" s="15"/>
      <c r="IHR219" s="15"/>
      <c r="IHS219" s="15"/>
      <c r="IHT219" s="15"/>
      <c r="IHU219" s="15"/>
      <c r="IHV219" s="15"/>
      <c r="IHW219" s="15"/>
      <c r="IHX219" s="15"/>
      <c r="IHY219" s="15"/>
      <c r="IHZ219" s="15"/>
      <c r="IIA219" s="15"/>
      <c r="IIB219" s="15"/>
      <c r="IIC219" s="15"/>
      <c r="IID219" s="15"/>
      <c r="IIE219" s="15"/>
      <c r="IIF219" s="15"/>
      <c r="IIG219" s="15"/>
      <c r="IIH219" s="15"/>
      <c r="III219" s="15"/>
      <c r="IIJ219" s="15"/>
      <c r="IIK219" s="15"/>
      <c r="IIL219" s="15"/>
      <c r="IIM219" s="15"/>
      <c r="IIN219" s="15"/>
      <c r="IIO219" s="15"/>
      <c r="IIP219" s="15"/>
      <c r="IIQ219" s="15"/>
      <c r="IIR219" s="15"/>
      <c r="IIS219" s="15"/>
      <c r="IIT219" s="15"/>
      <c r="IIU219" s="15"/>
      <c r="IIV219" s="15"/>
      <c r="IIW219" s="15"/>
      <c r="IIX219" s="15"/>
      <c r="IIY219" s="15"/>
      <c r="IIZ219" s="15"/>
      <c r="IJA219" s="15"/>
      <c r="IJB219" s="15"/>
      <c r="IJC219" s="15"/>
      <c r="IJD219" s="15"/>
      <c r="IJE219" s="15"/>
      <c r="IJF219" s="15"/>
      <c r="IJG219" s="15"/>
      <c r="IJH219" s="15"/>
      <c r="IJI219" s="15"/>
      <c r="IJJ219" s="15"/>
      <c r="IJK219" s="15"/>
      <c r="IJL219" s="15"/>
      <c r="IJM219" s="15"/>
      <c r="IJN219" s="15"/>
      <c r="IJO219" s="15"/>
      <c r="IJP219" s="15"/>
      <c r="IJQ219" s="15"/>
      <c r="IJR219" s="15"/>
      <c r="IJS219" s="15"/>
      <c r="IJT219" s="15"/>
      <c r="IJU219" s="15"/>
      <c r="IJV219" s="15"/>
      <c r="IJW219" s="15"/>
      <c r="IJX219" s="15"/>
      <c r="IJY219" s="15"/>
      <c r="IJZ219" s="15"/>
      <c r="IKA219" s="15"/>
      <c r="IKB219" s="15"/>
      <c r="IKC219" s="15"/>
      <c r="IKD219" s="15"/>
      <c r="IKE219" s="15"/>
      <c r="IKF219" s="15"/>
      <c r="IKG219" s="15"/>
      <c r="IKH219" s="15"/>
      <c r="IKI219" s="15"/>
      <c r="IKJ219" s="15"/>
      <c r="IKK219" s="15"/>
      <c r="IKL219" s="15"/>
      <c r="IKM219" s="15"/>
      <c r="IKN219" s="15"/>
      <c r="IKO219" s="15"/>
      <c r="IKP219" s="15"/>
      <c r="IKQ219" s="15"/>
      <c r="IKR219" s="15"/>
      <c r="IKS219" s="15"/>
      <c r="IKT219" s="15"/>
      <c r="IKU219" s="15"/>
      <c r="IKV219" s="15"/>
      <c r="IKW219" s="15"/>
      <c r="IKX219" s="15"/>
      <c r="IKY219" s="15"/>
      <c r="IKZ219" s="15"/>
      <c r="ILA219" s="15"/>
      <c r="ILB219" s="15"/>
      <c r="ILC219" s="15"/>
      <c r="ILD219" s="15"/>
      <c r="ILE219" s="15"/>
      <c r="ILF219" s="15"/>
      <c r="ILG219" s="15"/>
      <c r="ILH219" s="15"/>
      <c r="ILI219" s="15"/>
      <c r="ILJ219" s="15"/>
      <c r="ILK219" s="15"/>
      <c r="ILL219" s="15"/>
      <c r="ILM219" s="15"/>
      <c r="ILN219" s="15"/>
      <c r="ILO219" s="15"/>
      <c r="ILP219" s="15"/>
      <c r="ILQ219" s="15"/>
      <c r="ILR219" s="15"/>
      <c r="ILS219" s="15"/>
      <c r="ILT219" s="15"/>
      <c r="ILU219" s="15"/>
      <c r="ILV219" s="15"/>
      <c r="ILW219" s="15"/>
      <c r="ILX219" s="15"/>
      <c r="ILY219" s="15"/>
      <c r="ILZ219" s="15"/>
      <c r="IMA219" s="15"/>
      <c r="IMB219" s="15"/>
      <c r="IMC219" s="15"/>
      <c r="IMD219" s="15"/>
      <c r="IME219" s="15"/>
      <c r="IMF219" s="15"/>
      <c r="IMG219" s="15"/>
      <c r="IMH219" s="15"/>
      <c r="IMI219" s="15"/>
      <c r="IMJ219" s="15"/>
      <c r="IMK219" s="15"/>
      <c r="IML219" s="15"/>
      <c r="IMM219" s="15"/>
      <c r="IMN219" s="15"/>
      <c r="IMO219" s="15"/>
      <c r="IMP219" s="15"/>
      <c r="IMQ219" s="15"/>
      <c r="IMR219" s="15"/>
      <c r="IMS219" s="15"/>
      <c r="IMT219" s="15"/>
      <c r="IMU219" s="15"/>
      <c r="IMV219" s="15"/>
      <c r="IMW219" s="15"/>
      <c r="IMX219" s="15"/>
      <c r="IMY219" s="15"/>
      <c r="IMZ219" s="15"/>
      <c r="INA219" s="15"/>
      <c r="INB219" s="15"/>
      <c r="INC219" s="15"/>
      <c r="IND219" s="15"/>
      <c r="INE219" s="15"/>
      <c r="INF219" s="15"/>
      <c r="ING219" s="15"/>
      <c r="INH219" s="15"/>
      <c r="INI219" s="15"/>
      <c r="INJ219" s="15"/>
      <c r="INK219" s="15"/>
      <c r="INL219" s="15"/>
      <c r="INM219" s="15"/>
      <c r="INN219" s="15"/>
      <c r="INO219" s="15"/>
      <c r="INP219" s="15"/>
      <c r="INQ219" s="15"/>
      <c r="INR219" s="15"/>
      <c r="INS219" s="15"/>
      <c r="INT219" s="15"/>
      <c r="INU219" s="15"/>
      <c r="INV219" s="15"/>
      <c r="INW219" s="15"/>
      <c r="INX219" s="15"/>
      <c r="INY219" s="15"/>
      <c r="INZ219" s="15"/>
      <c r="IOA219" s="15"/>
      <c r="IOB219" s="15"/>
      <c r="IOC219" s="15"/>
      <c r="IOD219" s="15"/>
      <c r="IOE219" s="15"/>
      <c r="IOF219" s="15"/>
      <c r="IOG219" s="15"/>
      <c r="IOH219" s="15"/>
      <c r="IOI219" s="15"/>
      <c r="IOJ219" s="15"/>
      <c r="IOK219" s="15"/>
      <c r="IOL219" s="15"/>
      <c r="IOM219" s="15"/>
      <c r="ION219" s="15"/>
      <c r="IOO219" s="15"/>
      <c r="IOP219" s="15"/>
      <c r="IOQ219" s="15"/>
      <c r="IOR219" s="15"/>
      <c r="IOS219" s="15"/>
      <c r="IOT219" s="15"/>
      <c r="IOU219" s="15"/>
      <c r="IOV219" s="15"/>
      <c r="IOW219" s="15"/>
      <c r="IOX219" s="15"/>
      <c r="IOY219" s="15"/>
      <c r="IOZ219" s="15"/>
      <c r="IPA219" s="15"/>
      <c r="IPB219" s="15"/>
      <c r="IPC219" s="15"/>
      <c r="IPD219" s="15"/>
      <c r="IPE219" s="15"/>
      <c r="IPF219" s="15"/>
      <c r="IPG219" s="15"/>
      <c r="IPH219" s="15"/>
      <c r="IPI219" s="15"/>
      <c r="IPJ219" s="15"/>
      <c r="IPK219" s="15"/>
      <c r="IPL219" s="15"/>
      <c r="IPM219" s="15"/>
      <c r="IPN219" s="15"/>
      <c r="IPO219" s="15"/>
      <c r="IPP219" s="15"/>
      <c r="IPQ219" s="15"/>
      <c r="IPR219" s="15"/>
      <c r="IPS219" s="15"/>
      <c r="IPT219" s="15"/>
      <c r="IPU219" s="15"/>
      <c r="IPV219" s="15"/>
      <c r="IPW219" s="15"/>
      <c r="IPX219" s="15"/>
      <c r="IPY219" s="15"/>
      <c r="IPZ219" s="15"/>
      <c r="IQA219" s="15"/>
      <c r="IQB219" s="15"/>
      <c r="IQC219" s="15"/>
      <c r="IQD219" s="15"/>
      <c r="IQE219" s="15"/>
      <c r="IQF219" s="15"/>
      <c r="IQG219" s="15"/>
      <c r="IQH219" s="15"/>
      <c r="IQI219" s="15"/>
      <c r="IQJ219" s="15"/>
      <c r="IQK219" s="15"/>
      <c r="IQL219" s="15"/>
      <c r="IQM219" s="15"/>
      <c r="IQN219" s="15"/>
      <c r="IQO219" s="15"/>
      <c r="IQP219" s="15"/>
      <c r="IQQ219" s="15"/>
      <c r="IQR219" s="15"/>
      <c r="IQS219" s="15"/>
      <c r="IQT219" s="15"/>
      <c r="IQU219" s="15"/>
      <c r="IQV219" s="15"/>
      <c r="IQW219" s="15"/>
      <c r="IQX219" s="15"/>
      <c r="IQY219" s="15"/>
      <c r="IQZ219" s="15"/>
      <c r="IRA219" s="15"/>
      <c r="IRB219" s="15"/>
      <c r="IRC219" s="15"/>
      <c r="IRD219" s="15"/>
      <c r="IRE219" s="15"/>
      <c r="IRF219" s="15"/>
      <c r="IRG219" s="15"/>
      <c r="IRH219" s="15"/>
      <c r="IRI219" s="15"/>
      <c r="IRJ219" s="15"/>
      <c r="IRK219" s="15"/>
      <c r="IRL219" s="15"/>
      <c r="IRM219" s="15"/>
      <c r="IRN219" s="15"/>
      <c r="IRO219" s="15"/>
      <c r="IRP219" s="15"/>
      <c r="IRQ219" s="15"/>
      <c r="IRR219" s="15"/>
      <c r="IRS219" s="15"/>
      <c r="IRT219" s="15"/>
      <c r="IRU219" s="15"/>
      <c r="IRV219" s="15"/>
      <c r="IRW219" s="15"/>
      <c r="IRX219" s="15"/>
      <c r="IRY219" s="15"/>
      <c r="IRZ219" s="15"/>
      <c r="ISA219" s="15"/>
      <c r="ISB219" s="15"/>
      <c r="ISC219" s="15"/>
      <c r="ISD219" s="15"/>
      <c r="ISE219" s="15"/>
      <c r="ISF219" s="15"/>
      <c r="ISG219" s="15"/>
      <c r="ISH219" s="15"/>
      <c r="ISI219" s="15"/>
      <c r="ISJ219" s="15"/>
      <c r="ISK219" s="15"/>
      <c r="ISL219" s="15"/>
      <c r="ISM219" s="15"/>
      <c r="ISN219" s="15"/>
      <c r="ISO219" s="15"/>
      <c r="ISP219" s="15"/>
      <c r="ISQ219" s="15"/>
      <c r="ISR219" s="15"/>
      <c r="ISS219" s="15"/>
      <c r="IST219" s="15"/>
      <c r="ISU219" s="15"/>
      <c r="ISV219" s="15"/>
      <c r="ISW219" s="15"/>
      <c r="ISX219" s="15"/>
      <c r="ISY219" s="15"/>
      <c r="ISZ219" s="15"/>
      <c r="ITA219" s="15"/>
      <c r="ITB219" s="15"/>
      <c r="ITC219" s="15"/>
      <c r="ITD219" s="15"/>
      <c r="ITE219" s="15"/>
      <c r="ITF219" s="15"/>
      <c r="ITG219" s="15"/>
      <c r="ITH219" s="15"/>
      <c r="ITI219" s="15"/>
      <c r="ITJ219" s="15"/>
      <c r="ITK219" s="15"/>
      <c r="ITL219" s="15"/>
      <c r="ITM219" s="15"/>
      <c r="ITN219" s="15"/>
      <c r="ITO219" s="15"/>
      <c r="ITP219" s="15"/>
      <c r="ITQ219" s="15"/>
      <c r="ITR219" s="15"/>
      <c r="ITS219" s="15"/>
      <c r="ITT219" s="15"/>
      <c r="ITU219" s="15"/>
      <c r="ITV219" s="15"/>
      <c r="ITW219" s="15"/>
      <c r="ITX219" s="15"/>
      <c r="ITY219" s="15"/>
      <c r="ITZ219" s="15"/>
      <c r="IUA219" s="15"/>
      <c r="IUB219" s="15"/>
      <c r="IUC219" s="15"/>
      <c r="IUD219" s="15"/>
      <c r="IUE219" s="15"/>
      <c r="IUF219" s="15"/>
      <c r="IUG219" s="15"/>
      <c r="IUH219" s="15"/>
      <c r="IUI219" s="15"/>
      <c r="IUJ219" s="15"/>
      <c r="IUK219" s="15"/>
      <c r="IUL219" s="15"/>
      <c r="IUM219" s="15"/>
      <c r="IUN219" s="15"/>
      <c r="IUO219" s="15"/>
      <c r="IUP219" s="15"/>
      <c r="IUQ219" s="15"/>
      <c r="IUR219" s="15"/>
      <c r="IUS219" s="15"/>
      <c r="IUT219" s="15"/>
      <c r="IUU219" s="15"/>
      <c r="IUV219" s="15"/>
      <c r="IUW219" s="15"/>
      <c r="IUX219" s="15"/>
      <c r="IUY219" s="15"/>
      <c r="IUZ219" s="15"/>
      <c r="IVA219" s="15"/>
      <c r="IVB219" s="15"/>
      <c r="IVC219" s="15"/>
      <c r="IVD219" s="15"/>
      <c r="IVE219" s="15"/>
      <c r="IVF219" s="15"/>
      <c r="IVG219" s="15"/>
      <c r="IVH219" s="15"/>
      <c r="IVI219" s="15"/>
      <c r="IVJ219" s="15"/>
      <c r="IVK219" s="15"/>
      <c r="IVL219" s="15"/>
      <c r="IVM219" s="15"/>
      <c r="IVN219" s="15"/>
      <c r="IVO219" s="15"/>
      <c r="IVP219" s="15"/>
      <c r="IVQ219" s="15"/>
      <c r="IVR219" s="15"/>
      <c r="IVS219" s="15"/>
      <c r="IVT219" s="15"/>
      <c r="IVU219" s="15"/>
      <c r="IVV219" s="15"/>
      <c r="IVW219" s="15"/>
      <c r="IVX219" s="15"/>
      <c r="IVY219" s="15"/>
      <c r="IVZ219" s="15"/>
      <c r="IWA219" s="15"/>
      <c r="IWB219" s="15"/>
      <c r="IWC219" s="15"/>
      <c r="IWD219" s="15"/>
      <c r="IWE219" s="15"/>
      <c r="IWF219" s="15"/>
      <c r="IWG219" s="15"/>
      <c r="IWH219" s="15"/>
      <c r="IWI219" s="15"/>
      <c r="IWJ219" s="15"/>
      <c r="IWK219" s="15"/>
      <c r="IWL219" s="15"/>
      <c r="IWM219" s="15"/>
      <c r="IWN219" s="15"/>
      <c r="IWO219" s="15"/>
      <c r="IWP219" s="15"/>
      <c r="IWQ219" s="15"/>
      <c r="IWR219" s="15"/>
      <c r="IWS219" s="15"/>
      <c r="IWT219" s="15"/>
      <c r="IWU219" s="15"/>
      <c r="IWV219" s="15"/>
      <c r="IWW219" s="15"/>
      <c r="IWX219" s="15"/>
      <c r="IWY219" s="15"/>
      <c r="IWZ219" s="15"/>
      <c r="IXA219" s="15"/>
      <c r="IXB219" s="15"/>
      <c r="IXC219" s="15"/>
      <c r="IXD219" s="15"/>
      <c r="IXE219" s="15"/>
      <c r="IXF219" s="15"/>
      <c r="IXG219" s="15"/>
      <c r="IXH219" s="15"/>
      <c r="IXI219" s="15"/>
      <c r="IXJ219" s="15"/>
      <c r="IXK219" s="15"/>
      <c r="IXL219" s="15"/>
      <c r="IXM219" s="15"/>
      <c r="IXN219" s="15"/>
      <c r="IXO219" s="15"/>
      <c r="IXP219" s="15"/>
      <c r="IXQ219" s="15"/>
      <c r="IXR219" s="15"/>
      <c r="IXS219" s="15"/>
      <c r="IXT219" s="15"/>
      <c r="IXU219" s="15"/>
      <c r="IXV219" s="15"/>
      <c r="IXW219" s="15"/>
      <c r="IXX219" s="15"/>
      <c r="IXY219" s="15"/>
      <c r="IXZ219" s="15"/>
      <c r="IYA219" s="15"/>
      <c r="IYB219" s="15"/>
      <c r="IYC219" s="15"/>
      <c r="IYD219" s="15"/>
      <c r="IYE219" s="15"/>
      <c r="IYF219" s="15"/>
      <c r="IYG219" s="15"/>
      <c r="IYH219" s="15"/>
      <c r="IYI219" s="15"/>
      <c r="IYJ219" s="15"/>
      <c r="IYK219" s="15"/>
      <c r="IYL219" s="15"/>
      <c r="IYM219" s="15"/>
      <c r="IYN219" s="15"/>
      <c r="IYO219" s="15"/>
      <c r="IYP219" s="15"/>
      <c r="IYQ219" s="15"/>
      <c r="IYR219" s="15"/>
      <c r="IYS219" s="15"/>
      <c r="IYT219" s="15"/>
      <c r="IYU219" s="15"/>
      <c r="IYV219" s="15"/>
      <c r="IYW219" s="15"/>
      <c r="IYX219" s="15"/>
      <c r="IYY219" s="15"/>
      <c r="IYZ219" s="15"/>
      <c r="IZA219" s="15"/>
      <c r="IZB219" s="15"/>
      <c r="IZC219" s="15"/>
      <c r="IZD219" s="15"/>
      <c r="IZE219" s="15"/>
      <c r="IZF219" s="15"/>
      <c r="IZG219" s="15"/>
      <c r="IZH219" s="15"/>
      <c r="IZI219" s="15"/>
      <c r="IZJ219" s="15"/>
      <c r="IZK219" s="15"/>
      <c r="IZL219" s="15"/>
      <c r="IZM219" s="15"/>
      <c r="IZN219" s="15"/>
      <c r="IZO219" s="15"/>
      <c r="IZP219" s="15"/>
      <c r="IZQ219" s="15"/>
      <c r="IZR219" s="15"/>
      <c r="IZS219" s="15"/>
      <c r="IZT219" s="15"/>
      <c r="IZU219" s="15"/>
      <c r="IZV219" s="15"/>
      <c r="IZW219" s="15"/>
      <c r="IZX219" s="15"/>
      <c r="IZY219" s="15"/>
      <c r="IZZ219" s="15"/>
      <c r="JAA219" s="15"/>
      <c r="JAB219" s="15"/>
      <c r="JAC219" s="15"/>
      <c r="JAD219" s="15"/>
      <c r="JAE219" s="15"/>
      <c r="JAF219" s="15"/>
      <c r="JAG219" s="15"/>
      <c r="JAH219" s="15"/>
      <c r="JAI219" s="15"/>
      <c r="JAJ219" s="15"/>
      <c r="JAK219" s="15"/>
      <c r="JAL219" s="15"/>
      <c r="JAM219" s="15"/>
      <c r="JAN219" s="15"/>
      <c r="JAO219" s="15"/>
      <c r="JAP219" s="15"/>
      <c r="JAQ219" s="15"/>
      <c r="JAR219" s="15"/>
      <c r="JAS219" s="15"/>
      <c r="JAT219" s="15"/>
      <c r="JAU219" s="15"/>
      <c r="JAV219" s="15"/>
      <c r="JAW219" s="15"/>
      <c r="JAX219" s="15"/>
      <c r="JAY219" s="15"/>
      <c r="JAZ219" s="15"/>
      <c r="JBA219" s="15"/>
      <c r="JBB219" s="15"/>
      <c r="JBC219" s="15"/>
      <c r="JBD219" s="15"/>
      <c r="JBE219" s="15"/>
      <c r="JBF219" s="15"/>
      <c r="JBG219" s="15"/>
      <c r="JBH219" s="15"/>
      <c r="JBI219" s="15"/>
      <c r="JBJ219" s="15"/>
      <c r="JBK219" s="15"/>
      <c r="JBL219" s="15"/>
      <c r="JBM219" s="15"/>
      <c r="JBN219" s="15"/>
      <c r="JBO219" s="15"/>
      <c r="JBP219" s="15"/>
      <c r="JBQ219" s="15"/>
      <c r="JBR219" s="15"/>
      <c r="JBS219" s="15"/>
      <c r="JBT219" s="15"/>
      <c r="JBU219" s="15"/>
      <c r="JBV219" s="15"/>
      <c r="JBW219" s="15"/>
      <c r="JBX219" s="15"/>
      <c r="JBY219" s="15"/>
      <c r="JBZ219" s="15"/>
      <c r="JCA219" s="15"/>
      <c r="JCB219" s="15"/>
      <c r="JCC219" s="15"/>
      <c r="JCD219" s="15"/>
      <c r="JCE219" s="15"/>
      <c r="JCF219" s="15"/>
      <c r="JCG219" s="15"/>
      <c r="JCH219" s="15"/>
      <c r="JCI219" s="15"/>
      <c r="JCJ219" s="15"/>
      <c r="JCK219" s="15"/>
      <c r="JCL219" s="15"/>
      <c r="JCM219" s="15"/>
      <c r="JCN219" s="15"/>
      <c r="JCO219" s="15"/>
      <c r="JCP219" s="15"/>
      <c r="JCQ219" s="15"/>
      <c r="JCR219" s="15"/>
      <c r="JCS219" s="15"/>
      <c r="JCT219" s="15"/>
      <c r="JCU219" s="15"/>
      <c r="JCV219" s="15"/>
      <c r="JCW219" s="15"/>
      <c r="JCX219" s="15"/>
      <c r="JCY219" s="15"/>
      <c r="JCZ219" s="15"/>
      <c r="JDA219" s="15"/>
      <c r="JDB219" s="15"/>
      <c r="JDC219" s="15"/>
      <c r="JDD219" s="15"/>
      <c r="JDE219" s="15"/>
      <c r="JDF219" s="15"/>
      <c r="JDG219" s="15"/>
      <c r="JDH219" s="15"/>
      <c r="JDI219" s="15"/>
      <c r="JDJ219" s="15"/>
      <c r="JDK219" s="15"/>
      <c r="JDL219" s="15"/>
      <c r="JDM219" s="15"/>
      <c r="JDN219" s="15"/>
      <c r="JDO219" s="15"/>
      <c r="JDP219" s="15"/>
      <c r="JDQ219" s="15"/>
      <c r="JDR219" s="15"/>
      <c r="JDS219" s="15"/>
      <c r="JDT219" s="15"/>
      <c r="JDU219" s="15"/>
      <c r="JDV219" s="15"/>
      <c r="JDW219" s="15"/>
      <c r="JDX219" s="15"/>
      <c r="JDY219" s="15"/>
      <c r="JDZ219" s="15"/>
      <c r="JEA219" s="15"/>
      <c r="JEB219" s="15"/>
      <c r="JEC219" s="15"/>
      <c r="JED219" s="15"/>
      <c r="JEE219" s="15"/>
      <c r="JEF219" s="15"/>
      <c r="JEG219" s="15"/>
      <c r="JEH219" s="15"/>
      <c r="JEI219" s="15"/>
      <c r="JEJ219" s="15"/>
      <c r="JEK219" s="15"/>
      <c r="JEL219" s="15"/>
      <c r="JEM219" s="15"/>
      <c r="JEN219" s="15"/>
      <c r="JEO219" s="15"/>
      <c r="JEP219" s="15"/>
      <c r="JEQ219" s="15"/>
      <c r="JER219" s="15"/>
      <c r="JES219" s="15"/>
      <c r="JET219" s="15"/>
      <c r="JEU219" s="15"/>
      <c r="JEV219" s="15"/>
      <c r="JEW219" s="15"/>
      <c r="JEX219" s="15"/>
      <c r="JEY219" s="15"/>
      <c r="JEZ219" s="15"/>
      <c r="JFA219" s="15"/>
      <c r="JFB219" s="15"/>
      <c r="JFC219" s="15"/>
      <c r="JFD219" s="15"/>
      <c r="JFE219" s="15"/>
      <c r="JFF219" s="15"/>
      <c r="JFG219" s="15"/>
      <c r="JFH219" s="15"/>
      <c r="JFI219" s="15"/>
      <c r="JFJ219" s="15"/>
      <c r="JFK219" s="15"/>
      <c r="JFL219" s="15"/>
      <c r="JFM219" s="15"/>
      <c r="JFN219" s="15"/>
      <c r="JFO219" s="15"/>
      <c r="JFP219" s="15"/>
      <c r="JFQ219" s="15"/>
      <c r="JFR219" s="15"/>
      <c r="JFS219" s="15"/>
      <c r="JFT219" s="15"/>
      <c r="JFU219" s="15"/>
      <c r="JFV219" s="15"/>
      <c r="JFW219" s="15"/>
      <c r="JFX219" s="15"/>
      <c r="JFY219" s="15"/>
      <c r="JFZ219" s="15"/>
      <c r="JGA219" s="15"/>
      <c r="JGB219" s="15"/>
      <c r="JGC219" s="15"/>
      <c r="JGD219" s="15"/>
      <c r="JGE219" s="15"/>
      <c r="JGF219" s="15"/>
      <c r="JGG219" s="15"/>
      <c r="JGH219" s="15"/>
      <c r="JGI219" s="15"/>
      <c r="JGJ219" s="15"/>
      <c r="JGK219" s="15"/>
      <c r="JGL219" s="15"/>
      <c r="JGM219" s="15"/>
      <c r="JGN219" s="15"/>
      <c r="JGO219" s="15"/>
      <c r="JGP219" s="15"/>
      <c r="JGQ219" s="15"/>
      <c r="JGR219" s="15"/>
      <c r="JGS219" s="15"/>
      <c r="JGT219" s="15"/>
      <c r="JGU219" s="15"/>
      <c r="JGV219" s="15"/>
      <c r="JGW219" s="15"/>
      <c r="JGX219" s="15"/>
      <c r="JGY219" s="15"/>
      <c r="JGZ219" s="15"/>
      <c r="JHA219" s="15"/>
      <c r="JHB219" s="15"/>
      <c r="JHC219" s="15"/>
      <c r="JHD219" s="15"/>
      <c r="JHE219" s="15"/>
      <c r="JHF219" s="15"/>
      <c r="JHG219" s="15"/>
      <c r="JHH219" s="15"/>
      <c r="JHI219" s="15"/>
      <c r="JHJ219" s="15"/>
      <c r="JHK219" s="15"/>
      <c r="JHL219" s="15"/>
      <c r="JHM219" s="15"/>
      <c r="JHN219" s="15"/>
      <c r="JHO219" s="15"/>
      <c r="JHP219" s="15"/>
      <c r="JHQ219" s="15"/>
      <c r="JHR219" s="15"/>
      <c r="JHS219" s="15"/>
      <c r="JHT219" s="15"/>
      <c r="JHU219" s="15"/>
      <c r="JHV219" s="15"/>
      <c r="JHW219" s="15"/>
      <c r="JHX219" s="15"/>
      <c r="JHY219" s="15"/>
      <c r="JHZ219" s="15"/>
      <c r="JIA219" s="15"/>
      <c r="JIB219" s="15"/>
      <c r="JIC219" s="15"/>
      <c r="JID219" s="15"/>
      <c r="JIE219" s="15"/>
      <c r="JIF219" s="15"/>
      <c r="JIG219" s="15"/>
      <c r="JIH219" s="15"/>
      <c r="JII219" s="15"/>
      <c r="JIJ219" s="15"/>
      <c r="JIK219" s="15"/>
      <c r="JIL219" s="15"/>
      <c r="JIM219" s="15"/>
      <c r="JIN219" s="15"/>
      <c r="JIO219" s="15"/>
      <c r="JIP219" s="15"/>
      <c r="JIQ219" s="15"/>
      <c r="JIR219" s="15"/>
      <c r="JIS219" s="15"/>
      <c r="JIT219" s="15"/>
      <c r="JIU219" s="15"/>
      <c r="JIV219" s="15"/>
      <c r="JIW219" s="15"/>
      <c r="JIX219" s="15"/>
      <c r="JIY219" s="15"/>
      <c r="JIZ219" s="15"/>
      <c r="JJA219" s="15"/>
      <c r="JJB219" s="15"/>
      <c r="JJC219" s="15"/>
      <c r="JJD219" s="15"/>
      <c r="JJE219" s="15"/>
      <c r="JJF219" s="15"/>
      <c r="JJG219" s="15"/>
      <c r="JJH219" s="15"/>
      <c r="JJI219" s="15"/>
      <c r="JJJ219" s="15"/>
      <c r="JJK219" s="15"/>
      <c r="JJL219" s="15"/>
      <c r="JJM219" s="15"/>
      <c r="JJN219" s="15"/>
      <c r="JJO219" s="15"/>
      <c r="JJP219" s="15"/>
      <c r="JJQ219" s="15"/>
      <c r="JJR219" s="15"/>
      <c r="JJS219" s="15"/>
      <c r="JJT219" s="15"/>
      <c r="JJU219" s="15"/>
      <c r="JJV219" s="15"/>
      <c r="JJW219" s="15"/>
      <c r="JJX219" s="15"/>
      <c r="JJY219" s="15"/>
      <c r="JJZ219" s="15"/>
      <c r="JKA219" s="15"/>
      <c r="JKB219" s="15"/>
      <c r="JKC219" s="15"/>
      <c r="JKD219" s="15"/>
      <c r="JKE219" s="15"/>
      <c r="JKF219" s="15"/>
      <c r="JKG219" s="15"/>
      <c r="JKH219" s="15"/>
      <c r="JKI219" s="15"/>
      <c r="JKJ219" s="15"/>
      <c r="JKK219" s="15"/>
      <c r="JKL219" s="15"/>
      <c r="JKM219" s="15"/>
      <c r="JKN219" s="15"/>
      <c r="JKO219" s="15"/>
      <c r="JKP219" s="15"/>
      <c r="JKQ219" s="15"/>
      <c r="JKR219" s="15"/>
      <c r="JKS219" s="15"/>
      <c r="JKT219" s="15"/>
      <c r="JKU219" s="15"/>
      <c r="JKV219" s="15"/>
      <c r="JKW219" s="15"/>
      <c r="JKX219" s="15"/>
      <c r="JKY219" s="15"/>
      <c r="JKZ219" s="15"/>
      <c r="JLA219" s="15"/>
      <c r="JLB219" s="15"/>
      <c r="JLC219" s="15"/>
      <c r="JLD219" s="15"/>
      <c r="JLE219" s="15"/>
      <c r="JLF219" s="15"/>
      <c r="JLG219" s="15"/>
      <c r="JLH219" s="15"/>
      <c r="JLI219" s="15"/>
      <c r="JLJ219" s="15"/>
      <c r="JLK219" s="15"/>
      <c r="JLL219" s="15"/>
      <c r="JLM219" s="15"/>
      <c r="JLN219" s="15"/>
      <c r="JLO219" s="15"/>
      <c r="JLP219" s="15"/>
      <c r="JLQ219" s="15"/>
      <c r="JLR219" s="15"/>
      <c r="JLS219" s="15"/>
      <c r="JLT219" s="15"/>
      <c r="JLU219" s="15"/>
      <c r="JLV219" s="15"/>
      <c r="JLW219" s="15"/>
      <c r="JLX219" s="15"/>
      <c r="JLY219" s="15"/>
      <c r="JLZ219" s="15"/>
      <c r="JMA219" s="15"/>
      <c r="JMB219" s="15"/>
      <c r="JMC219" s="15"/>
      <c r="JMD219" s="15"/>
      <c r="JME219" s="15"/>
      <c r="JMF219" s="15"/>
      <c r="JMG219" s="15"/>
      <c r="JMH219" s="15"/>
      <c r="JMI219" s="15"/>
      <c r="JMJ219" s="15"/>
      <c r="JMK219" s="15"/>
      <c r="JML219" s="15"/>
      <c r="JMM219" s="15"/>
      <c r="JMN219" s="15"/>
      <c r="JMO219" s="15"/>
      <c r="JMP219" s="15"/>
      <c r="JMQ219" s="15"/>
      <c r="JMR219" s="15"/>
      <c r="JMS219" s="15"/>
      <c r="JMT219" s="15"/>
      <c r="JMU219" s="15"/>
      <c r="JMV219" s="15"/>
      <c r="JMW219" s="15"/>
      <c r="JMX219" s="15"/>
      <c r="JMY219" s="15"/>
      <c r="JMZ219" s="15"/>
      <c r="JNA219" s="15"/>
      <c r="JNB219" s="15"/>
      <c r="JNC219" s="15"/>
      <c r="JND219" s="15"/>
      <c r="JNE219" s="15"/>
      <c r="JNF219" s="15"/>
      <c r="JNG219" s="15"/>
      <c r="JNH219" s="15"/>
      <c r="JNI219" s="15"/>
      <c r="JNJ219" s="15"/>
      <c r="JNK219" s="15"/>
      <c r="JNL219" s="15"/>
      <c r="JNM219" s="15"/>
      <c r="JNN219" s="15"/>
      <c r="JNO219" s="15"/>
      <c r="JNP219" s="15"/>
      <c r="JNQ219" s="15"/>
      <c r="JNR219" s="15"/>
      <c r="JNS219" s="15"/>
      <c r="JNT219" s="15"/>
      <c r="JNU219" s="15"/>
      <c r="JNV219" s="15"/>
      <c r="JNW219" s="15"/>
      <c r="JNX219" s="15"/>
      <c r="JNY219" s="15"/>
      <c r="JNZ219" s="15"/>
      <c r="JOA219" s="15"/>
      <c r="JOB219" s="15"/>
      <c r="JOC219" s="15"/>
      <c r="JOD219" s="15"/>
      <c r="JOE219" s="15"/>
      <c r="JOF219" s="15"/>
      <c r="JOG219" s="15"/>
      <c r="JOH219" s="15"/>
      <c r="JOI219" s="15"/>
      <c r="JOJ219" s="15"/>
      <c r="JOK219" s="15"/>
      <c r="JOL219" s="15"/>
      <c r="JOM219" s="15"/>
      <c r="JON219" s="15"/>
      <c r="JOO219" s="15"/>
      <c r="JOP219" s="15"/>
      <c r="JOQ219" s="15"/>
      <c r="JOR219" s="15"/>
      <c r="JOS219" s="15"/>
      <c r="JOT219" s="15"/>
      <c r="JOU219" s="15"/>
      <c r="JOV219" s="15"/>
      <c r="JOW219" s="15"/>
      <c r="JOX219" s="15"/>
      <c r="JOY219" s="15"/>
      <c r="JOZ219" s="15"/>
      <c r="JPA219" s="15"/>
      <c r="JPB219" s="15"/>
      <c r="JPC219" s="15"/>
      <c r="JPD219" s="15"/>
      <c r="JPE219" s="15"/>
      <c r="JPF219" s="15"/>
      <c r="JPG219" s="15"/>
      <c r="JPH219" s="15"/>
      <c r="JPI219" s="15"/>
      <c r="JPJ219" s="15"/>
      <c r="JPK219" s="15"/>
      <c r="JPL219" s="15"/>
      <c r="JPM219" s="15"/>
      <c r="JPN219" s="15"/>
      <c r="JPO219" s="15"/>
      <c r="JPP219" s="15"/>
      <c r="JPQ219" s="15"/>
      <c r="JPR219" s="15"/>
      <c r="JPS219" s="15"/>
      <c r="JPT219" s="15"/>
      <c r="JPU219" s="15"/>
      <c r="JPV219" s="15"/>
      <c r="JPW219" s="15"/>
      <c r="JPX219" s="15"/>
      <c r="JPY219" s="15"/>
      <c r="JPZ219" s="15"/>
      <c r="JQA219" s="15"/>
      <c r="JQB219" s="15"/>
      <c r="JQC219" s="15"/>
      <c r="JQD219" s="15"/>
      <c r="JQE219" s="15"/>
      <c r="JQF219" s="15"/>
      <c r="JQG219" s="15"/>
      <c r="JQH219" s="15"/>
      <c r="JQI219" s="15"/>
      <c r="JQJ219" s="15"/>
      <c r="JQK219" s="15"/>
      <c r="JQL219" s="15"/>
      <c r="JQM219" s="15"/>
      <c r="JQN219" s="15"/>
      <c r="JQO219" s="15"/>
      <c r="JQP219" s="15"/>
      <c r="JQQ219" s="15"/>
      <c r="JQR219" s="15"/>
      <c r="JQS219" s="15"/>
      <c r="JQT219" s="15"/>
      <c r="JQU219" s="15"/>
      <c r="JQV219" s="15"/>
      <c r="JQW219" s="15"/>
      <c r="JQX219" s="15"/>
      <c r="JQY219" s="15"/>
      <c r="JQZ219" s="15"/>
      <c r="JRA219" s="15"/>
      <c r="JRB219" s="15"/>
      <c r="JRC219" s="15"/>
      <c r="JRD219" s="15"/>
      <c r="JRE219" s="15"/>
      <c r="JRF219" s="15"/>
      <c r="JRG219" s="15"/>
      <c r="JRH219" s="15"/>
      <c r="JRI219" s="15"/>
      <c r="JRJ219" s="15"/>
      <c r="JRK219" s="15"/>
      <c r="JRL219" s="15"/>
      <c r="JRM219" s="15"/>
      <c r="JRN219" s="15"/>
      <c r="JRO219" s="15"/>
      <c r="JRP219" s="15"/>
      <c r="JRQ219" s="15"/>
      <c r="JRR219" s="15"/>
      <c r="JRS219" s="15"/>
      <c r="JRT219" s="15"/>
      <c r="JRU219" s="15"/>
      <c r="JRV219" s="15"/>
      <c r="JRW219" s="15"/>
      <c r="JRX219" s="15"/>
      <c r="JRY219" s="15"/>
      <c r="JRZ219" s="15"/>
      <c r="JSA219" s="15"/>
      <c r="JSB219" s="15"/>
      <c r="JSC219" s="15"/>
      <c r="JSD219" s="15"/>
      <c r="JSE219" s="15"/>
      <c r="JSF219" s="15"/>
      <c r="JSG219" s="15"/>
      <c r="JSH219" s="15"/>
      <c r="JSI219" s="15"/>
      <c r="JSJ219" s="15"/>
      <c r="JSK219" s="15"/>
      <c r="JSL219" s="15"/>
      <c r="JSM219" s="15"/>
      <c r="JSN219" s="15"/>
      <c r="JSO219" s="15"/>
      <c r="JSP219" s="15"/>
      <c r="JSQ219" s="15"/>
      <c r="JSR219" s="15"/>
      <c r="JSS219" s="15"/>
      <c r="JST219" s="15"/>
      <c r="JSU219" s="15"/>
      <c r="JSV219" s="15"/>
      <c r="JSW219" s="15"/>
      <c r="JSX219" s="15"/>
      <c r="JSY219" s="15"/>
      <c r="JSZ219" s="15"/>
      <c r="JTA219" s="15"/>
      <c r="JTB219" s="15"/>
      <c r="JTC219" s="15"/>
      <c r="JTD219" s="15"/>
      <c r="JTE219" s="15"/>
      <c r="JTF219" s="15"/>
      <c r="JTG219" s="15"/>
      <c r="JTH219" s="15"/>
      <c r="JTI219" s="15"/>
      <c r="JTJ219" s="15"/>
      <c r="JTK219" s="15"/>
      <c r="JTL219" s="15"/>
      <c r="JTM219" s="15"/>
      <c r="JTN219" s="15"/>
      <c r="JTO219" s="15"/>
      <c r="JTP219" s="15"/>
      <c r="JTQ219" s="15"/>
      <c r="JTR219" s="15"/>
      <c r="JTS219" s="15"/>
      <c r="JTT219" s="15"/>
      <c r="JTU219" s="15"/>
      <c r="JTV219" s="15"/>
      <c r="JTW219" s="15"/>
      <c r="JTX219" s="15"/>
      <c r="JTY219" s="15"/>
      <c r="JTZ219" s="15"/>
      <c r="JUA219" s="15"/>
      <c r="JUB219" s="15"/>
      <c r="JUC219" s="15"/>
      <c r="JUD219" s="15"/>
      <c r="JUE219" s="15"/>
      <c r="JUF219" s="15"/>
      <c r="JUG219" s="15"/>
      <c r="JUH219" s="15"/>
      <c r="JUI219" s="15"/>
      <c r="JUJ219" s="15"/>
      <c r="JUK219" s="15"/>
      <c r="JUL219" s="15"/>
      <c r="JUM219" s="15"/>
      <c r="JUN219" s="15"/>
      <c r="JUO219" s="15"/>
      <c r="JUP219" s="15"/>
      <c r="JUQ219" s="15"/>
      <c r="JUR219" s="15"/>
      <c r="JUS219" s="15"/>
      <c r="JUT219" s="15"/>
      <c r="JUU219" s="15"/>
      <c r="JUV219" s="15"/>
      <c r="JUW219" s="15"/>
      <c r="JUX219" s="15"/>
      <c r="JUY219" s="15"/>
      <c r="JUZ219" s="15"/>
      <c r="JVA219" s="15"/>
      <c r="JVB219" s="15"/>
      <c r="JVC219" s="15"/>
      <c r="JVD219" s="15"/>
      <c r="JVE219" s="15"/>
      <c r="JVF219" s="15"/>
      <c r="JVG219" s="15"/>
      <c r="JVH219" s="15"/>
      <c r="JVI219" s="15"/>
      <c r="JVJ219" s="15"/>
      <c r="JVK219" s="15"/>
      <c r="JVL219" s="15"/>
      <c r="JVM219" s="15"/>
      <c r="JVN219" s="15"/>
      <c r="JVO219" s="15"/>
      <c r="JVP219" s="15"/>
      <c r="JVQ219" s="15"/>
      <c r="JVR219" s="15"/>
      <c r="JVS219" s="15"/>
      <c r="JVT219" s="15"/>
      <c r="JVU219" s="15"/>
      <c r="JVV219" s="15"/>
      <c r="JVW219" s="15"/>
      <c r="JVX219" s="15"/>
      <c r="JVY219" s="15"/>
      <c r="JVZ219" s="15"/>
      <c r="JWA219" s="15"/>
      <c r="JWB219" s="15"/>
      <c r="JWC219" s="15"/>
      <c r="JWD219" s="15"/>
      <c r="JWE219" s="15"/>
      <c r="JWF219" s="15"/>
      <c r="JWG219" s="15"/>
      <c r="JWH219" s="15"/>
      <c r="JWI219" s="15"/>
      <c r="JWJ219" s="15"/>
      <c r="JWK219" s="15"/>
      <c r="JWL219" s="15"/>
      <c r="JWM219" s="15"/>
      <c r="JWN219" s="15"/>
      <c r="JWO219" s="15"/>
      <c r="JWP219" s="15"/>
      <c r="JWQ219" s="15"/>
      <c r="JWR219" s="15"/>
      <c r="JWS219" s="15"/>
      <c r="JWT219" s="15"/>
      <c r="JWU219" s="15"/>
      <c r="JWV219" s="15"/>
      <c r="JWW219" s="15"/>
      <c r="JWX219" s="15"/>
      <c r="JWY219" s="15"/>
      <c r="JWZ219" s="15"/>
      <c r="JXA219" s="15"/>
      <c r="JXB219" s="15"/>
      <c r="JXC219" s="15"/>
      <c r="JXD219" s="15"/>
      <c r="JXE219" s="15"/>
      <c r="JXF219" s="15"/>
      <c r="JXG219" s="15"/>
      <c r="JXH219" s="15"/>
      <c r="JXI219" s="15"/>
      <c r="JXJ219" s="15"/>
      <c r="JXK219" s="15"/>
      <c r="JXL219" s="15"/>
      <c r="JXM219" s="15"/>
      <c r="JXN219" s="15"/>
      <c r="JXO219" s="15"/>
      <c r="JXP219" s="15"/>
      <c r="JXQ219" s="15"/>
      <c r="JXR219" s="15"/>
      <c r="JXS219" s="15"/>
      <c r="JXT219" s="15"/>
      <c r="JXU219" s="15"/>
      <c r="JXV219" s="15"/>
      <c r="JXW219" s="15"/>
      <c r="JXX219" s="15"/>
      <c r="JXY219" s="15"/>
      <c r="JXZ219" s="15"/>
      <c r="JYA219" s="15"/>
      <c r="JYB219" s="15"/>
      <c r="JYC219" s="15"/>
      <c r="JYD219" s="15"/>
      <c r="JYE219" s="15"/>
      <c r="JYF219" s="15"/>
      <c r="JYG219" s="15"/>
      <c r="JYH219" s="15"/>
      <c r="JYI219" s="15"/>
      <c r="JYJ219" s="15"/>
      <c r="JYK219" s="15"/>
      <c r="JYL219" s="15"/>
      <c r="JYM219" s="15"/>
      <c r="JYN219" s="15"/>
      <c r="JYO219" s="15"/>
      <c r="JYP219" s="15"/>
      <c r="JYQ219" s="15"/>
      <c r="JYR219" s="15"/>
      <c r="JYS219" s="15"/>
      <c r="JYT219" s="15"/>
      <c r="JYU219" s="15"/>
      <c r="JYV219" s="15"/>
      <c r="JYW219" s="15"/>
      <c r="JYX219" s="15"/>
      <c r="JYY219" s="15"/>
      <c r="JYZ219" s="15"/>
      <c r="JZA219" s="15"/>
      <c r="JZB219" s="15"/>
      <c r="JZC219" s="15"/>
      <c r="JZD219" s="15"/>
      <c r="JZE219" s="15"/>
      <c r="JZF219" s="15"/>
      <c r="JZG219" s="15"/>
      <c r="JZH219" s="15"/>
      <c r="JZI219" s="15"/>
      <c r="JZJ219" s="15"/>
      <c r="JZK219" s="15"/>
      <c r="JZL219" s="15"/>
      <c r="JZM219" s="15"/>
      <c r="JZN219" s="15"/>
      <c r="JZO219" s="15"/>
      <c r="JZP219" s="15"/>
      <c r="JZQ219" s="15"/>
      <c r="JZR219" s="15"/>
      <c r="JZS219" s="15"/>
      <c r="JZT219" s="15"/>
      <c r="JZU219" s="15"/>
      <c r="JZV219" s="15"/>
      <c r="JZW219" s="15"/>
      <c r="JZX219" s="15"/>
      <c r="JZY219" s="15"/>
      <c r="JZZ219" s="15"/>
      <c r="KAA219" s="15"/>
      <c r="KAB219" s="15"/>
      <c r="KAC219" s="15"/>
      <c r="KAD219" s="15"/>
      <c r="KAE219" s="15"/>
      <c r="KAF219" s="15"/>
      <c r="KAG219" s="15"/>
      <c r="KAH219" s="15"/>
      <c r="KAI219" s="15"/>
      <c r="KAJ219" s="15"/>
      <c r="KAK219" s="15"/>
      <c r="KAL219" s="15"/>
      <c r="KAM219" s="15"/>
      <c r="KAN219" s="15"/>
      <c r="KAO219" s="15"/>
      <c r="KAP219" s="15"/>
      <c r="KAQ219" s="15"/>
      <c r="KAR219" s="15"/>
      <c r="KAS219" s="15"/>
      <c r="KAT219" s="15"/>
      <c r="KAU219" s="15"/>
      <c r="KAV219" s="15"/>
      <c r="KAW219" s="15"/>
      <c r="KAX219" s="15"/>
      <c r="KAY219" s="15"/>
      <c r="KAZ219" s="15"/>
      <c r="KBA219" s="15"/>
      <c r="KBB219" s="15"/>
      <c r="KBC219" s="15"/>
      <c r="KBD219" s="15"/>
      <c r="KBE219" s="15"/>
      <c r="KBF219" s="15"/>
      <c r="KBG219" s="15"/>
      <c r="KBH219" s="15"/>
      <c r="KBI219" s="15"/>
      <c r="KBJ219" s="15"/>
      <c r="KBK219" s="15"/>
      <c r="KBL219" s="15"/>
      <c r="KBM219" s="15"/>
      <c r="KBN219" s="15"/>
      <c r="KBO219" s="15"/>
      <c r="KBP219" s="15"/>
      <c r="KBQ219" s="15"/>
      <c r="KBR219" s="15"/>
      <c r="KBS219" s="15"/>
      <c r="KBT219" s="15"/>
      <c r="KBU219" s="15"/>
      <c r="KBV219" s="15"/>
      <c r="KBW219" s="15"/>
      <c r="KBX219" s="15"/>
      <c r="KBY219" s="15"/>
      <c r="KBZ219" s="15"/>
      <c r="KCA219" s="15"/>
      <c r="KCB219" s="15"/>
      <c r="KCC219" s="15"/>
      <c r="KCD219" s="15"/>
      <c r="KCE219" s="15"/>
      <c r="KCF219" s="15"/>
      <c r="KCG219" s="15"/>
      <c r="KCH219" s="15"/>
      <c r="KCI219" s="15"/>
      <c r="KCJ219" s="15"/>
      <c r="KCK219" s="15"/>
      <c r="KCL219" s="15"/>
      <c r="KCM219" s="15"/>
      <c r="KCN219" s="15"/>
      <c r="KCO219" s="15"/>
      <c r="KCP219" s="15"/>
      <c r="KCQ219" s="15"/>
      <c r="KCR219" s="15"/>
      <c r="KCS219" s="15"/>
      <c r="KCT219" s="15"/>
      <c r="KCU219" s="15"/>
      <c r="KCV219" s="15"/>
      <c r="KCW219" s="15"/>
      <c r="KCX219" s="15"/>
      <c r="KCY219" s="15"/>
      <c r="KCZ219" s="15"/>
      <c r="KDA219" s="15"/>
      <c r="KDB219" s="15"/>
      <c r="KDC219" s="15"/>
      <c r="KDD219" s="15"/>
      <c r="KDE219" s="15"/>
      <c r="KDF219" s="15"/>
      <c r="KDG219" s="15"/>
      <c r="KDH219" s="15"/>
      <c r="KDI219" s="15"/>
      <c r="KDJ219" s="15"/>
      <c r="KDK219" s="15"/>
      <c r="KDL219" s="15"/>
      <c r="KDM219" s="15"/>
      <c r="KDN219" s="15"/>
      <c r="KDO219" s="15"/>
      <c r="KDP219" s="15"/>
      <c r="KDQ219" s="15"/>
      <c r="KDR219" s="15"/>
      <c r="KDS219" s="15"/>
      <c r="KDT219" s="15"/>
      <c r="KDU219" s="15"/>
      <c r="KDV219" s="15"/>
      <c r="KDW219" s="15"/>
      <c r="KDX219" s="15"/>
      <c r="KDY219" s="15"/>
      <c r="KDZ219" s="15"/>
      <c r="KEA219" s="15"/>
      <c r="KEB219" s="15"/>
      <c r="KEC219" s="15"/>
      <c r="KED219" s="15"/>
      <c r="KEE219" s="15"/>
      <c r="KEF219" s="15"/>
      <c r="KEG219" s="15"/>
      <c r="KEH219" s="15"/>
      <c r="KEI219" s="15"/>
      <c r="KEJ219" s="15"/>
      <c r="KEK219" s="15"/>
      <c r="KEL219" s="15"/>
      <c r="KEM219" s="15"/>
      <c r="KEN219" s="15"/>
      <c r="KEO219" s="15"/>
      <c r="KEP219" s="15"/>
      <c r="KEQ219" s="15"/>
      <c r="KER219" s="15"/>
      <c r="KES219" s="15"/>
      <c r="KET219" s="15"/>
      <c r="KEU219" s="15"/>
      <c r="KEV219" s="15"/>
      <c r="KEW219" s="15"/>
      <c r="KEX219" s="15"/>
      <c r="KEY219" s="15"/>
      <c r="KEZ219" s="15"/>
      <c r="KFA219" s="15"/>
      <c r="KFB219" s="15"/>
      <c r="KFC219" s="15"/>
      <c r="KFD219" s="15"/>
      <c r="KFE219" s="15"/>
      <c r="KFF219" s="15"/>
      <c r="KFG219" s="15"/>
      <c r="KFH219" s="15"/>
      <c r="KFI219" s="15"/>
      <c r="KFJ219" s="15"/>
      <c r="KFK219" s="15"/>
      <c r="KFL219" s="15"/>
      <c r="KFM219" s="15"/>
      <c r="KFN219" s="15"/>
      <c r="KFO219" s="15"/>
      <c r="KFP219" s="15"/>
      <c r="KFQ219" s="15"/>
      <c r="KFR219" s="15"/>
      <c r="KFS219" s="15"/>
      <c r="KFT219" s="15"/>
      <c r="KFU219" s="15"/>
      <c r="KFV219" s="15"/>
      <c r="KFW219" s="15"/>
      <c r="KFX219" s="15"/>
      <c r="KFY219" s="15"/>
      <c r="KFZ219" s="15"/>
      <c r="KGA219" s="15"/>
      <c r="KGB219" s="15"/>
      <c r="KGC219" s="15"/>
      <c r="KGD219" s="15"/>
      <c r="KGE219" s="15"/>
      <c r="KGF219" s="15"/>
      <c r="KGG219" s="15"/>
      <c r="KGH219" s="15"/>
      <c r="KGI219" s="15"/>
      <c r="KGJ219" s="15"/>
      <c r="KGK219" s="15"/>
      <c r="KGL219" s="15"/>
      <c r="KGM219" s="15"/>
      <c r="KGN219" s="15"/>
      <c r="KGO219" s="15"/>
      <c r="KGP219" s="15"/>
      <c r="KGQ219" s="15"/>
      <c r="KGR219" s="15"/>
      <c r="KGS219" s="15"/>
      <c r="KGT219" s="15"/>
      <c r="KGU219" s="15"/>
      <c r="KGV219" s="15"/>
      <c r="KGW219" s="15"/>
      <c r="KGX219" s="15"/>
      <c r="KGY219" s="15"/>
      <c r="KGZ219" s="15"/>
      <c r="KHA219" s="15"/>
      <c r="KHB219" s="15"/>
      <c r="KHC219" s="15"/>
      <c r="KHD219" s="15"/>
      <c r="KHE219" s="15"/>
      <c r="KHF219" s="15"/>
      <c r="KHG219" s="15"/>
      <c r="KHH219" s="15"/>
      <c r="KHI219" s="15"/>
      <c r="KHJ219" s="15"/>
      <c r="KHK219" s="15"/>
      <c r="KHL219" s="15"/>
      <c r="KHM219" s="15"/>
      <c r="KHN219" s="15"/>
      <c r="KHO219" s="15"/>
      <c r="KHP219" s="15"/>
      <c r="KHQ219" s="15"/>
      <c r="KHR219" s="15"/>
      <c r="KHS219" s="15"/>
      <c r="KHT219" s="15"/>
      <c r="KHU219" s="15"/>
      <c r="KHV219" s="15"/>
      <c r="KHW219" s="15"/>
      <c r="KHX219" s="15"/>
      <c r="KHY219" s="15"/>
      <c r="KHZ219" s="15"/>
      <c r="KIA219" s="15"/>
      <c r="KIB219" s="15"/>
      <c r="KIC219" s="15"/>
      <c r="KID219" s="15"/>
      <c r="KIE219" s="15"/>
      <c r="KIF219" s="15"/>
      <c r="KIG219" s="15"/>
      <c r="KIH219" s="15"/>
      <c r="KII219" s="15"/>
      <c r="KIJ219" s="15"/>
      <c r="KIK219" s="15"/>
      <c r="KIL219" s="15"/>
      <c r="KIM219" s="15"/>
      <c r="KIN219" s="15"/>
      <c r="KIO219" s="15"/>
      <c r="KIP219" s="15"/>
      <c r="KIQ219" s="15"/>
      <c r="KIR219" s="15"/>
      <c r="KIS219" s="15"/>
      <c r="KIT219" s="15"/>
      <c r="KIU219" s="15"/>
      <c r="KIV219" s="15"/>
      <c r="KIW219" s="15"/>
      <c r="KIX219" s="15"/>
      <c r="KIY219" s="15"/>
      <c r="KIZ219" s="15"/>
      <c r="KJA219" s="15"/>
      <c r="KJB219" s="15"/>
      <c r="KJC219" s="15"/>
      <c r="KJD219" s="15"/>
      <c r="KJE219" s="15"/>
      <c r="KJF219" s="15"/>
      <c r="KJG219" s="15"/>
      <c r="KJH219" s="15"/>
      <c r="KJI219" s="15"/>
      <c r="KJJ219" s="15"/>
      <c r="KJK219" s="15"/>
      <c r="KJL219" s="15"/>
      <c r="KJM219" s="15"/>
      <c r="KJN219" s="15"/>
      <c r="KJO219" s="15"/>
      <c r="KJP219" s="15"/>
      <c r="KJQ219" s="15"/>
      <c r="KJR219" s="15"/>
      <c r="KJS219" s="15"/>
      <c r="KJT219" s="15"/>
      <c r="KJU219" s="15"/>
      <c r="KJV219" s="15"/>
      <c r="KJW219" s="15"/>
      <c r="KJX219" s="15"/>
      <c r="KJY219" s="15"/>
      <c r="KJZ219" s="15"/>
      <c r="KKA219" s="15"/>
      <c r="KKB219" s="15"/>
      <c r="KKC219" s="15"/>
      <c r="KKD219" s="15"/>
      <c r="KKE219" s="15"/>
      <c r="KKF219" s="15"/>
      <c r="KKG219" s="15"/>
      <c r="KKH219" s="15"/>
      <c r="KKI219" s="15"/>
      <c r="KKJ219" s="15"/>
      <c r="KKK219" s="15"/>
      <c r="KKL219" s="15"/>
      <c r="KKM219" s="15"/>
      <c r="KKN219" s="15"/>
      <c r="KKO219" s="15"/>
      <c r="KKP219" s="15"/>
      <c r="KKQ219" s="15"/>
      <c r="KKR219" s="15"/>
      <c r="KKS219" s="15"/>
      <c r="KKT219" s="15"/>
      <c r="KKU219" s="15"/>
      <c r="KKV219" s="15"/>
      <c r="KKW219" s="15"/>
      <c r="KKX219" s="15"/>
      <c r="KKY219" s="15"/>
      <c r="KKZ219" s="15"/>
      <c r="KLA219" s="15"/>
      <c r="KLB219" s="15"/>
      <c r="KLC219" s="15"/>
      <c r="KLD219" s="15"/>
      <c r="KLE219" s="15"/>
      <c r="KLF219" s="15"/>
      <c r="KLG219" s="15"/>
      <c r="KLH219" s="15"/>
      <c r="KLI219" s="15"/>
      <c r="KLJ219" s="15"/>
      <c r="KLK219" s="15"/>
      <c r="KLL219" s="15"/>
      <c r="KLM219" s="15"/>
      <c r="KLN219" s="15"/>
      <c r="KLO219" s="15"/>
      <c r="KLP219" s="15"/>
      <c r="KLQ219" s="15"/>
      <c r="KLR219" s="15"/>
      <c r="KLS219" s="15"/>
      <c r="KLT219" s="15"/>
      <c r="KLU219" s="15"/>
      <c r="KLV219" s="15"/>
      <c r="KLW219" s="15"/>
      <c r="KLX219" s="15"/>
      <c r="KLY219" s="15"/>
      <c r="KLZ219" s="15"/>
      <c r="KMA219" s="15"/>
      <c r="KMB219" s="15"/>
      <c r="KMC219" s="15"/>
      <c r="KMD219" s="15"/>
      <c r="KME219" s="15"/>
      <c r="KMF219" s="15"/>
      <c r="KMG219" s="15"/>
      <c r="KMH219" s="15"/>
      <c r="KMI219" s="15"/>
      <c r="KMJ219" s="15"/>
      <c r="KMK219" s="15"/>
      <c r="KML219" s="15"/>
      <c r="KMM219" s="15"/>
      <c r="KMN219" s="15"/>
      <c r="KMO219" s="15"/>
      <c r="KMP219" s="15"/>
      <c r="KMQ219" s="15"/>
      <c r="KMR219" s="15"/>
      <c r="KMS219" s="15"/>
      <c r="KMT219" s="15"/>
      <c r="KMU219" s="15"/>
      <c r="KMV219" s="15"/>
      <c r="KMW219" s="15"/>
      <c r="KMX219" s="15"/>
      <c r="KMY219" s="15"/>
      <c r="KMZ219" s="15"/>
      <c r="KNA219" s="15"/>
      <c r="KNB219" s="15"/>
      <c r="KNC219" s="15"/>
      <c r="KND219" s="15"/>
      <c r="KNE219" s="15"/>
      <c r="KNF219" s="15"/>
      <c r="KNG219" s="15"/>
      <c r="KNH219" s="15"/>
      <c r="KNI219" s="15"/>
      <c r="KNJ219" s="15"/>
      <c r="KNK219" s="15"/>
      <c r="KNL219" s="15"/>
      <c r="KNM219" s="15"/>
      <c r="KNN219" s="15"/>
      <c r="KNO219" s="15"/>
      <c r="KNP219" s="15"/>
      <c r="KNQ219" s="15"/>
      <c r="KNR219" s="15"/>
      <c r="KNS219" s="15"/>
      <c r="KNT219" s="15"/>
      <c r="KNU219" s="15"/>
      <c r="KNV219" s="15"/>
      <c r="KNW219" s="15"/>
      <c r="KNX219" s="15"/>
      <c r="KNY219" s="15"/>
      <c r="KNZ219" s="15"/>
      <c r="KOA219" s="15"/>
      <c r="KOB219" s="15"/>
      <c r="KOC219" s="15"/>
      <c r="KOD219" s="15"/>
      <c r="KOE219" s="15"/>
      <c r="KOF219" s="15"/>
      <c r="KOG219" s="15"/>
      <c r="KOH219" s="15"/>
      <c r="KOI219" s="15"/>
      <c r="KOJ219" s="15"/>
      <c r="KOK219" s="15"/>
      <c r="KOL219" s="15"/>
      <c r="KOM219" s="15"/>
      <c r="KON219" s="15"/>
      <c r="KOO219" s="15"/>
      <c r="KOP219" s="15"/>
      <c r="KOQ219" s="15"/>
      <c r="KOR219" s="15"/>
      <c r="KOS219" s="15"/>
      <c r="KOT219" s="15"/>
      <c r="KOU219" s="15"/>
      <c r="KOV219" s="15"/>
      <c r="KOW219" s="15"/>
      <c r="KOX219" s="15"/>
      <c r="KOY219" s="15"/>
      <c r="KOZ219" s="15"/>
      <c r="KPA219" s="15"/>
      <c r="KPB219" s="15"/>
      <c r="KPC219" s="15"/>
      <c r="KPD219" s="15"/>
      <c r="KPE219" s="15"/>
      <c r="KPF219" s="15"/>
      <c r="KPG219" s="15"/>
      <c r="KPH219" s="15"/>
      <c r="KPI219" s="15"/>
      <c r="KPJ219" s="15"/>
      <c r="KPK219" s="15"/>
      <c r="KPL219" s="15"/>
      <c r="KPM219" s="15"/>
      <c r="KPN219" s="15"/>
      <c r="KPO219" s="15"/>
      <c r="KPP219" s="15"/>
      <c r="KPQ219" s="15"/>
      <c r="KPR219" s="15"/>
      <c r="KPS219" s="15"/>
      <c r="KPT219" s="15"/>
      <c r="KPU219" s="15"/>
      <c r="KPV219" s="15"/>
      <c r="KPW219" s="15"/>
      <c r="KPX219" s="15"/>
      <c r="KPY219" s="15"/>
      <c r="KPZ219" s="15"/>
      <c r="KQA219" s="15"/>
      <c r="KQB219" s="15"/>
      <c r="KQC219" s="15"/>
      <c r="KQD219" s="15"/>
      <c r="KQE219" s="15"/>
      <c r="KQF219" s="15"/>
      <c r="KQG219" s="15"/>
      <c r="KQH219" s="15"/>
      <c r="KQI219" s="15"/>
      <c r="KQJ219" s="15"/>
      <c r="KQK219" s="15"/>
      <c r="KQL219" s="15"/>
      <c r="KQM219" s="15"/>
      <c r="KQN219" s="15"/>
      <c r="KQO219" s="15"/>
      <c r="KQP219" s="15"/>
      <c r="KQQ219" s="15"/>
      <c r="KQR219" s="15"/>
      <c r="KQS219" s="15"/>
      <c r="KQT219" s="15"/>
      <c r="KQU219" s="15"/>
      <c r="KQV219" s="15"/>
      <c r="KQW219" s="15"/>
      <c r="KQX219" s="15"/>
      <c r="KQY219" s="15"/>
      <c r="KQZ219" s="15"/>
      <c r="KRA219" s="15"/>
      <c r="KRB219" s="15"/>
      <c r="KRC219" s="15"/>
      <c r="KRD219" s="15"/>
      <c r="KRE219" s="15"/>
      <c r="KRF219" s="15"/>
      <c r="KRG219" s="15"/>
      <c r="KRH219" s="15"/>
      <c r="KRI219" s="15"/>
      <c r="KRJ219" s="15"/>
      <c r="KRK219" s="15"/>
      <c r="KRL219" s="15"/>
      <c r="KRM219" s="15"/>
      <c r="KRN219" s="15"/>
      <c r="KRO219" s="15"/>
      <c r="KRP219" s="15"/>
      <c r="KRQ219" s="15"/>
      <c r="KRR219" s="15"/>
      <c r="KRS219" s="15"/>
      <c r="KRT219" s="15"/>
      <c r="KRU219" s="15"/>
      <c r="KRV219" s="15"/>
      <c r="KRW219" s="15"/>
      <c r="KRX219" s="15"/>
      <c r="KRY219" s="15"/>
      <c r="KRZ219" s="15"/>
      <c r="KSA219" s="15"/>
      <c r="KSB219" s="15"/>
      <c r="KSC219" s="15"/>
      <c r="KSD219" s="15"/>
      <c r="KSE219" s="15"/>
      <c r="KSF219" s="15"/>
      <c r="KSG219" s="15"/>
      <c r="KSH219" s="15"/>
      <c r="KSI219" s="15"/>
      <c r="KSJ219" s="15"/>
      <c r="KSK219" s="15"/>
      <c r="KSL219" s="15"/>
      <c r="KSM219" s="15"/>
      <c r="KSN219" s="15"/>
      <c r="KSO219" s="15"/>
      <c r="KSP219" s="15"/>
      <c r="KSQ219" s="15"/>
      <c r="KSR219" s="15"/>
      <c r="KSS219" s="15"/>
      <c r="KST219" s="15"/>
      <c r="KSU219" s="15"/>
      <c r="KSV219" s="15"/>
      <c r="KSW219" s="15"/>
      <c r="KSX219" s="15"/>
      <c r="KSY219" s="15"/>
      <c r="KSZ219" s="15"/>
      <c r="KTA219" s="15"/>
      <c r="KTB219" s="15"/>
      <c r="KTC219" s="15"/>
      <c r="KTD219" s="15"/>
      <c r="KTE219" s="15"/>
      <c r="KTF219" s="15"/>
      <c r="KTG219" s="15"/>
      <c r="KTH219" s="15"/>
      <c r="KTI219" s="15"/>
      <c r="KTJ219" s="15"/>
      <c r="KTK219" s="15"/>
      <c r="KTL219" s="15"/>
      <c r="KTM219" s="15"/>
      <c r="KTN219" s="15"/>
      <c r="KTO219" s="15"/>
      <c r="KTP219" s="15"/>
      <c r="KTQ219" s="15"/>
      <c r="KTR219" s="15"/>
      <c r="KTS219" s="15"/>
      <c r="KTT219" s="15"/>
      <c r="KTU219" s="15"/>
      <c r="KTV219" s="15"/>
      <c r="KTW219" s="15"/>
      <c r="KTX219" s="15"/>
      <c r="KTY219" s="15"/>
      <c r="KTZ219" s="15"/>
      <c r="KUA219" s="15"/>
      <c r="KUB219" s="15"/>
      <c r="KUC219" s="15"/>
      <c r="KUD219" s="15"/>
      <c r="KUE219" s="15"/>
      <c r="KUF219" s="15"/>
      <c r="KUG219" s="15"/>
      <c r="KUH219" s="15"/>
      <c r="KUI219" s="15"/>
      <c r="KUJ219" s="15"/>
      <c r="KUK219" s="15"/>
      <c r="KUL219" s="15"/>
      <c r="KUM219" s="15"/>
      <c r="KUN219" s="15"/>
      <c r="KUO219" s="15"/>
      <c r="KUP219" s="15"/>
      <c r="KUQ219" s="15"/>
      <c r="KUR219" s="15"/>
      <c r="KUS219" s="15"/>
      <c r="KUT219" s="15"/>
      <c r="KUU219" s="15"/>
      <c r="KUV219" s="15"/>
      <c r="KUW219" s="15"/>
      <c r="KUX219" s="15"/>
      <c r="KUY219" s="15"/>
      <c r="KUZ219" s="15"/>
      <c r="KVA219" s="15"/>
      <c r="KVB219" s="15"/>
      <c r="KVC219" s="15"/>
      <c r="KVD219" s="15"/>
      <c r="KVE219" s="15"/>
      <c r="KVF219" s="15"/>
      <c r="KVG219" s="15"/>
      <c r="KVH219" s="15"/>
      <c r="KVI219" s="15"/>
      <c r="KVJ219" s="15"/>
      <c r="KVK219" s="15"/>
      <c r="KVL219" s="15"/>
      <c r="KVM219" s="15"/>
      <c r="KVN219" s="15"/>
      <c r="KVO219" s="15"/>
      <c r="KVP219" s="15"/>
      <c r="KVQ219" s="15"/>
      <c r="KVR219" s="15"/>
      <c r="KVS219" s="15"/>
      <c r="KVT219" s="15"/>
      <c r="KVU219" s="15"/>
      <c r="KVV219" s="15"/>
      <c r="KVW219" s="15"/>
      <c r="KVX219" s="15"/>
      <c r="KVY219" s="15"/>
      <c r="KVZ219" s="15"/>
      <c r="KWA219" s="15"/>
      <c r="KWB219" s="15"/>
      <c r="KWC219" s="15"/>
      <c r="KWD219" s="15"/>
      <c r="KWE219" s="15"/>
      <c r="KWF219" s="15"/>
      <c r="KWG219" s="15"/>
      <c r="KWH219" s="15"/>
      <c r="KWI219" s="15"/>
      <c r="KWJ219" s="15"/>
      <c r="KWK219" s="15"/>
      <c r="KWL219" s="15"/>
      <c r="KWM219" s="15"/>
      <c r="KWN219" s="15"/>
      <c r="KWO219" s="15"/>
      <c r="KWP219" s="15"/>
      <c r="KWQ219" s="15"/>
      <c r="KWR219" s="15"/>
      <c r="KWS219" s="15"/>
      <c r="KWT219" s="15"/>
      <c r="KWU219" s="15"/>
      <c r="KWV219" s="15"/>
      <c r="KWW219" s="15"/>
      <c r="KWX219" s="15"/>
      <c r="KWY219" s="15"/>
      <c r="KWZ219" s="15"/>
      <c r="KXA219" s="15"/>
      <c r="KXB219" s="15"/>
      <c r="KXC219" s="15"/>
      <c r="KXD219" s="15"/>
      <c r="KXE219" s="15"/>
      <c r="KXF219" s="15"/>
      <c r="KXG219" s="15"/>
      <c r="KXH219" s="15"/>
      <c r="KXI219" s="15"/>
      <c r="KXJ219" s="15"/>
      <c r="KXK219" s="15"/>
      <c r="KXL219" s="15"/>
      <c r="KXM219" s="15"/>
      <c r="KXN219" s="15"/>
      <c r="KXO219" s="15"/>
      <c r="KXP219" s="15"/>
      <c r="KXQ219" s="15"/>
      <c r="KXR219" s="15"/>
      <c r="KXS219" s="15"/>
      <c r="KXT219" s="15"/>
      <c r="KXU219" s="15"/>
      <c r="KXV219" s="15"/>
      <c r="KXW219" s="15"/>
      <c r="KXX219" s="15"/>
      <c r="KXY219" s="15"/>
      <c r="KXZ219" s="15"/>
      <c r="KYA219" s="15"/>
      <c r="KYB219" s="15"/>
      <c r="KYC219" s="15"/>
      <c r="KYD219" s="15"/>
      <c r="KYE219" s="15"/>
      <c r="KYF219" s="15"/>
      <c r="KYG219" s="15"/>
      <c r="KYH219" s="15"/>
      <c r="KYI219" s="15"/>
      <c r="KYJ219" s="15"/>
      <c r="KYK219" s="15"/>
      <c r="KYL219" s="15"/>
      <c r="KYM219" s="15"/>
      <c r="KYN219" s="15"/>
      <c r="KYO219" s="15"/>
      <c r="KYP219" s="15"/>
      <c r="KYQ219" s="15"/>
      <c r="KYR219" s="15"/>
      <c r="KYS219" s="15"/>
      <c r="KYT219" s="15"/>
      <c r="KYU219" s="15"/>
      <c r="KYV219" s="15"/>
      <c r="KYW219" s="15"/>
      <c r="KYX219" s="15"/>
      <c r="KYY219" s="15"/>
      <c r="KYZ219" s="15"/>
      <c r="KZA219" s="15"/>
      <c r="KZB219" s="15"/>
      <c r="KZC219" s="15"/>
      <c r="KZD219" s="15"/>
      <c r="KZE219" s="15"/>
      <c r="KZF219" s="15"/>
      <c r="KZG219" s="15"/>
      <c r="KZH219" s="15"/>
      <c r="KZI219" s="15"/>
      <c r="KZJ219" s="15"/>
      <c r="KZK219" s="15"/>
      <c r="KZL219" s="15"/>
      <c r="KZM219" s="15"/>
      <c r="KZN219" s="15"/>
      <c r="KZO219" s="15"/>
      <c r="KZP219" s="15"/>
      <c r="KZQ219" s="15"/>
      <c r="KZR219" s="15"/>
      <c r="KZS219" s="15"/>
      <c r="KZT219" s="15"/>
      <c r="KZU219" s="15"/>
      <c r="KZV219" s="15"/>
      <c r="KZW219" s="15"/>
      <c r="KZX219" s="15"/>
      <c r="KZY219" s="15"/>
      <c r="KZZ219" s="15"/>
      <c r="LAA219" s="15"/>
      <c r="LAB219" s="15"/>
      <c r="LAC219" s="15"/>
      <c r="LAD219" s="15"/>
      <c r="LAE219" s="15"/>
      <c r="LAF219" s="15"/>
      <c r="LAG219" s="15"/>
      <c r="LAH219" s="15"/>
      <c r="LAI219" s="15"/>
      <c r="LAJ219" s="15"/>
      <c r="LAK219" s="15"/>
      <c r="LAL219" s="15"/>
      <c r="LAM219" s="15"/>
      <c r="LAN219" s="15"/>
      <c r="LAO219" s="15"/>
      <c r="LAP219" s="15"/>
      <c r="LAQ219" s="15"/>
      <c r="LAR219" s="15"/>
      <c r="LAS219" s="15"/>
      <c r="LAT219" s="15"/>
      <c r="LAU219" s="15"/>
      <c r="LAV219" s="15"/>
      <c r="LAW219" s="15"/>
      <c r="LAX219" s="15"/>
      <c r="LAY219" s="15"/>
      <c r="LAZ219" s="15"/>
      <c r="LBA219" s="15"/>
      <c r="LBB219" s="15"/>
      <c r="LBC219" s="15"/>
      <c r="LBD219" s="15"/>
      <c r="LBE219" s="15"/>
      <c r="LBF219" s="15"/>
      <c r="LBG219" s="15"/>
      <c r="LBH219" s="15"/>
      <c r="LBI219" s="15"/>
      <c r="LBJ219" s="15"/>
      <c r="LBK219" s="15"/>
      <c r="LBL219" s="15"/>
      <c r="LBM219" s="15"/>
      <c r="LBN219" s="15"/>
      <c r="LBO219" s="15"/>
      <c r="LBP219" s="15"/>
      <c r="LBQ219" s="15"/>
      <c r="LBR219" s="15"/>
      <c r="LBS219" s="15"/>
      <c r="LBT219" s="15"/>
      <c r="LBU219" s="15"/>
      <c r="LBV219" s="15"/>
      <c r="LBW219" s="15"/>
      <c r="LBX219" s="15"/>
      <c r="LBY219" s="15"/>
      <c r="LBZ219" s="15"/>
      <c r="LCA219" s="15"/>
      <c r="LCB219" s="15"/>
      <c r="LCC219" s="15"/>
      <c r="LCD219" s="15"/>
      <c r="LCE219" s="15"/>
      <c r="LCF219" s="15"/>
      <c r="LCG219" s="15"/>
      <c r="LCH219" s="15"/>
      <c r="LCI219" s="15"/>
      <c r="LCJ219" s="15"/>
      <c r="LCK219" s="15"/>
      <c r="LCL219" s="15"/>
      <c r="LCM219" s="15"/>
      <c r="LCN219" s="15"/>
      <c r="LCO219" s="15"/>
      <c r="LCP219" s="15"/>
      <c r="LCQ219" s="15"/>
      <c r="LCR219" s="15"/>
      <c r="LCS219" s="15"/>
      <c r="LCT219" s="15"/>
      <c r="LCU219" s="15"/>
      <c r="LCV219" s="15"/>
      <c r="LCW219" s="15"/>
      <c r="LCX219" s="15"/>
      <c r="LCY219" s="15"/>
      <c r="LCZ219" s="15"/>
      <c r="LDA219" s="15"/>
      <c r="LDB219" s="15"/>
      <c r="LDC219" s="15"/>
      <c r="LDD219" s="15"/>
      <c r="LDE219" s="15"/>
      <c r="LDF219" s="15"/>
      <c r="LDG219" s="15"/>
      <c r="LDH219" s="15"/>
      <c r="LDI219" s="15"/>
      <c r="LDJ219" s="15"/>
      <c r="LDK219" s="15"/>
      <c r="LDL219" s="15"/>
      <c r="LDM219" s="15"/>
      <c r="LDN219" s="15"/>
      <c r="LDO219" s="15"/>
      <c r="LDP219" s="15"/>
      <c r="LDQ219" s="15"/>
      <c r="LDR219" s="15"/>
      <c r="LDS219" s="15"/>
      <c r="LDT219" s="15"/>
      <c r="LDU219" s="15"/>
      <c r="LDV219" s="15"/>
      <c r="LDW219" s="15"/>
      <c r="LDX219" s="15"/>
      <c r="LDY219" s="15"/>
      <c r="LDZ219" s="15"/>
      <c r="LEA219" s="15"/>
      <c r="LEB219" s="15"/>
      <c r="LEC219" s="15"/>
      <c r="LED219" s="15"/>
      <c r="LEE219" s="15"/>
      <c r="LEF219" s="15"/>
      <c r="LEG219" s="15"/>
      <c r="LEH219" s="15"/>
      <c r="LEI219" s="15"/>
      <c r="LEJ219" s="15"/>
      <c r="LEK219" s="15"/>
      <c r="LEL219" s="15"/>
      <c r="LEM219" s="15"/>
      <c r="LEN219" s="15"/>
      <c r="LEO219" s="15"/>
      <c r="LEP219" s="15"/>
      <c r="LEQ219" s="15"/>
      <c r="LER219" s="15"/>
      <c r="LES219" s="15"/>
      <c r="LET219" s="15"/>
      <c r="LEU219" s="15"/>
      <c r="LEV219" s="15"/>
      <c r="LEW219" s="15"/>
      <c r="LEX219" s="15"/>
      <c r="LEY219" s="15"/>
      <c r="LEZ219" s="15"/>
      <c r="LFA219" s="15"/>
      <c r="LFB219" s="15"/>
      <c r="LFC219" s="15"/>
      <c r="LFD219" s="15"/>
      <c r="LFE219" s="15"/>
      <c r="LFF219" s="15"/>
      <c r="LFG219" s="15"/>
      <c r="LFH219" s="15"/>
      <c r="LFI219" s="15"/>
      <c r="LFJ219" s="15"/>
      <c r="LFK219" s="15"/>
      <c r="LFL219" s="15"/>
      <c r="LFM219" s="15"/>
      <c r="LFN219" s="15"/>
      <c r="LFO219" s="15"/>
      <c r="LFP219" s="15"/>
      <c r="LFQ219" s="15"/>
      <c r="LFR219" s="15"/>
      <c r="LFS219" s="15"/>
      <c r="LFT219" s="15"/>
      <c r="LFU219" s="15"/>
      <c r="LFV219" s="15"/>
      <c r="LFW219" s="15"/>
      <c r="LFX219" s="15"/>
      <c r="LFY219" s="15"/>
      <c r="LFZ219" s="15"/>
      <c r="LGA219" s="15"/>
      <c r="LGB219" s="15"/>
      <c r="LGC219" s="15"/>
      <c r="LGD219" s="15"/>
      <c r="LGE219" s="15"/>
      <c r="LGF219" s="15"/>
      <c r="LGG219" s="15"/>
      <c r="LGH219" s="15"/>
      <c r="LGI219" s="15"/>
      <c r="LGJ219" s="15"/>
      <c r="LGK219" s="15"/>
      <c r="LGL219" s="15"/>
      <c r="LGM219" s="15"/>
      <c r="LGN219" s="15"/>
      <c r="LGO219" s="15"/>
      <c r="LGP219" s="15"/>
      <c r="LGQ219" s="15"/>
      <c r="LGR219" s="15"/>
      <c r="LGS219" s="15"/>
      <c r="LGT219" s="15"/>
      <c r="LGU219" s="15"/>
      <c r="LGV219" s="15"/>
      <c r="LGW219" s="15"/>
      <c r="LGX219" s="15"/>
      <c r="LGY219" s="15"/>
      <c r="LGZ219" s="15"/>
      <c r="LHA219" s="15"/>
      <c r="LHB219" s="15"/>
      <c r="LHC219" s="15"/>
      <c r="LHD219" s="15"/>
      <c r="LHE219" s="15"/>
      <c r="LHF219" s="15"/>
      <c r="LHG219" s="15"/>
      <c r="LHH219" s="15"/>
      <c r="LHI219" s="15"/>
      <c r="LHJ219" s="15"/>
      <c r="LHK219" s="15"/>
      <c r="LHL219" s="15"/>
      <c r="LHM219" s="15"/>
      <c r="LHN219" s="15"/>
      <c r="LHO219" s="15"/>
      <c r="LHP219" s="15"/>
      <c r="LHQ219" s="15"/>
      <c r="LHR219" s="15"/>
      <c r="LHS219" s="15"/>
      <c r="LHT219" s="15"/>
      <c r="LHU219" s="15"/>
      <c r="LHV219" s="15"/>
      <c r="LHW219" s="15"/>
      <c r="LHX219" s="15"/>
      <c r="LHY219" s="15"/>
      <c r="LHZ219" s="15"/>
      <c r="LIA219" s="15"/>
      <c r="LIB219" s="15"/>
      <c r="LIC219" s="15"/>
      <c r="LID219" s="15"/>
      <c r="LIE219" s="15"/>
      <c r="LIF219" s="15"/>
      <c r="LIG219" s="15"/>
      <c r="LIH219" s="15"/>
      <c r="LII219" s="15"/>
      <c r="LIJ219" s="15"/>
      <c r="LIK219" s="15"/>
      <c r="LIL219" s="15"/>
      <c r="LIM219" s="15"/>
      <c r="LIN219" s="15"/>
      <c r="LIO219" s="15"/>
      <c r="LIP219" s="15"/>
      <c r="LIQ219" s="15"/>
      <c r="LIR219" s="15"/>
      <c r="LIS219" s="15"/>
      <c r="LIT219" s="15"/>
      <c r="LIU219" s="15"/>
      <c r="LIV219" s="15"/>
      <c r="LIW219" s="15"/>
      <c r="LIX219" s="15"/>
      <c r="LIY219" s="15"/>
      <c r="LIZ219" s="15"/>
      <c r="LJA219" s="15"/>
      <c r="LJB219" s="15"/>
      <c r="LJC219" s="15"/>
      <c r="LJD219" s="15"/>
      <c r="LJE219" s="15"/>
      <c r="LJF219" s="15"/>
      <c r="LJG219" s="15"/>
      <c r="LJH219" s="15"/>
      <c r="LJI219" s="15"/>
      <c r="LJJ219" s="15"/>
      <c r="LJK219" s="15"/>
      <c r="LJL219" s="15"/>
      <c r="LJM219" s="15"/>
      <c r="LJN219" s="15"/>
      <c r="LJO219" s="15"/>
      <c r="LJP219" s="15"/>
      <c r="LJQ219" s="15"/>
      <c r="LJR219" s="15"/>
      <c r="LJS219" s="15"/>
      <c r="LJT219" s="15"/>
      <c r="LJU219" s="15"/>
      <c r="LJV219" s="15"/>
      <c r="LJW219" s="15"/>
      <c r="LJX219" s="15"/>
      <c r="LJY219" s="15"/>
      <c r="LJZ219" s="15"/>
      <c r="LKA219" s="15"/>
      <c r="LKB219" s="15"/>
      <c r="LKC219" s="15"/>
      <c r="LKD219" s="15"/>
      <c r="LKE219" s="15"/>
      <c r="LKF219" s="15"/>
      <c r="LKG219" s="15"/>
      <c r="LKH219" s="15"/>
      <c r="LKI219" s="15"/>
      <c r="LKJ219" s="15"/>
      <c r="LKK219" s="15"/>
      <c r="LKL219" s="15"/>
      <c r="LKM219" s="15"/>
      <c r="LKN219" s="15"/>
      <c r="LKO219" s="15"/>
      <c r="LKP219" s="15"/>
      <c r="LKQ219" s="15"/>
      <c r="LKR219" s="15"/>
      <c r="LKS219" s="15"/>
      <c r="LKT219" s="15"/>
      <c r="LKU219" s="15"/>
      <c r="LKV219" s="15"/>
      <c r="LKW219" s="15"/>
      <c r="LKX219" s="15"/>
      <c r="LKY219" s="15"/>
      <c r="LKZ219" s="15"/>
      <c r="LLA219" s="15"/>
      <c r="LLB219" s="15"/>
      <c r="LLC219" s="15"/>
      <c r="LLD219" s="15"/>
      <c r="LLE219" s="15"/>
      <c r="LLF219" s="15"/>
      <c r="LLG219" s="15"/>
      <c r="LLH219" s="15"/>
      <c r="LLI219" s="15"/>
      <c r="LLJ219" s="15"/>
      <c r="LLK219" s="15"/>
      <c r="LLL219" s="15"/>
      <c r="LLM219" s="15"/>
      <c r="LLN219" s="15"/>
      <c r="LLO219" s="15"/>
      <c r="LLP219" s="15"/>
      <c r="LLQ219" s="15"/>
      <c r="LLR219" s="15"/>
      <c r="LLS219" s="15"/>
      <c r="LLT219" s="15"/>
      <c r="LLU219" s="15"/>
      <c r="LLV219" s="15"/>
      <c r="LLW219" s="15"/>
      <c r="LLX219" s="15"/>
      <c r="LLY219" s="15"/>
      <c r="LLZ219" s="15"/>
      <c r="LMA219" s="15"/>
      <c r="LMB219" s="15"/>
      <c r="LMC219" s="15"/>
      <c r="LMD219" s="15"/>
      <c r="LME219" s="15"/>
      <c r="LMF219" s="15"/>
      <c r="LMG219" s="15"/>
      <c r="LMH219" s="15"/>
      <c r="LMI219" s="15"/>
      <c r="LMJ219" s="15"/>
      <c r="LMK219" s="15"/>
      <c r="LML219" s="15"/>
      <c r="LMM219" s="15"/>
      <c r="LMN219" s="15"/>
      <c r="LMO219" s="15"/>
      <c r="LMP219" s="15"/>
      <c r="LMQ219" s="15"/>
      <c r="LMR219" s="15"/>
      <c r="LMS219" s="15"/>
      <c r="LMT219" s="15"/>
      <c r="LMU219" s="15"/>
      <c r="LMV219" s="15"/>
      <c r="LMW219" s="15"/>
      <c r="LMX219" s="15"/>
      <c r="LMY219" s="15"/>
      <c r="LMZ219" s="15"/>
      <c r="LNA219" s="15"/>
      <c r="LNB219" s="15"/>
      <c r="LNC219" s="15"/>
      <c r="LND219" s="15"/>
      <c r="LNE219" s="15"/>
      <c r="LNF219" s="15"/>
      <c r="LNG219" s="15"/>
      <c r="LNH219" s="15"/>
      <c r="LNI219" s="15"/>
      <c r="LNJ219" s="15"/>
      <c r="LNK219" s="15"/>
      <c r="LNL219" s="15"/>
      <c r="LNM219" s="15"/>
      <c r="LNN219" s="15"/>
      <c r="LNO219" s="15"/>
      <c r="LNP219" s="15"/>
      <c r="LNQ219" s="15"/>
      <c r="LNR219" s="15"/>
      <c r="LNS219" s="15"/>
      <c r="LNT219" s="15"/>
      <c r="LNU219" s="15"/>
      <c r="LNV219" s="15"/>
      <c r="LNW219" s="15"/>
      <c r="LNX219" s="15"/>
      <c r="LNY219" s="15"/>
      <c r="LNZ219" s="15"/>
      <c r="LOA219" s="15"/>
      <c r="LOB219" s="15"/>
      <c r="LOC219" s="15"/>
      <c r="LOD219" s="15"/>
      <c r="LOE219" s="15"/>
      <c r="LOF219" s="15"/>
      <c r="LOG219" s="15"/>
      <c r="LOH219" s="15"/>
      <c r="LOI219" s="15"/>
      <c r="LOJ219" s="15"/>
      <c r="LOK219" s="15"/>
      <c r="LOL219" s="15"/>
      <c r="LOM219" s="15"/>
      <c r="LON219" s="15"/>
      <c r="LOO219" s="15"/>
      <c r="LOP219" s="15"/>
      <c r="LOQ219" s="15"/>
      <c r="LOR219" s="15"/>
      <c r="LOS219" s="15"/>
      <c r="LOT219" s="15"/>
      <c r="LOU219" s="15"/>
      <c r="LOV219" s="15"/>
      <c r="LOW219" s="15"/>
      <c r="LOX219" s="15"/>
      <c r="LOY219" s="15"/>
      <c r="LOZ219" s="15"/>
      <c r="LPA219" s="15"/>
      <c r="LPB219" s="15"/>
      <c r="LPC219" s="15"/>
      <c r="LPD219" s="15"/>
      <c r="LPE219" s="15"/>
      <c r="LPF219" s="15"/>
      <c r="LPG219" s="15"/>
      <c r="LPH219" s="15"/>
      <c r="LPI219" s="15"/>
      <c r="LPJ219" s="15"/>
      <c r="LPK219" s="15"/>
      <c r="LPL219" s="15"/>
      <c r="LPM219" s="15"/>
      <c r="LPN219" s="15"/>
      <c r="LPO219" s="15"/>
      <c r="LPP219" s="15"/>
      <c r="LPQ219" s="15"/>
      <c r="LPR219" s="15"/>
      <c r="LPS219" s="15"/>
      <c r="LPT219" s="15"/>
      <c r="LPU219" s="15"/>
      <c r="LPV219" s="15"/>
      <c r="LPW219" s="15"/>
      <c r="LPX219" s="15"/>
      <c r="LPY219" s="15"/>
      <c r="LPZ219" s="15"/>
      <c r="LQA219" s="15"/>
      <c r="LQB219" s="15"/>
      <c r="LQC219" s="15"/>
      <c r="LQD219" s="15"/>
      <c r="LQE219" s="15"/>
      <c r="LQF219" s="15"/>
      <c r="LQG219" s="15"/>
      <c r="LQH219" s="15"/>
      <c r="LQI219" s="15"/>
      <c r="LQJ219" s="15"/>
      <c r="LQK219" s="15"/>
      <c r="LQL219" s="15"/>
      <c r="LQM219" s="15"/>
      <c r="LQN219" s="15"/>
      <c r="LQO219" s="15"/>
      <c r="LQP219" s="15"/>
      <c r="LQQ219" s="15"/>
      <c r="LQR219" s="15"/>
      <c r="LQS219" s="15"/>
      <c r="LQT219" s="15"/>
      <c r="LQU219" s="15"/>
      <c r="LQV219" s="15"/>
      <c r="LQW219" s="15"/>
      <c r="LQX219" s="15"/>
      <c r="LQY219" s="15"/>
      <c r="LQZ219" s="15"/>
      <c r="LRA219" s="15"/>
      <c r="LRB219" s="15"/>
      <c r="LRC219" s="15"/>
      <c r="LRD219" s="15"/>
      <c r="LRE219" s="15"/>
      <c r="LRF219" s="15"/>
      <c r="LRG219" s="15"/>
      <c r="LRH219" s="15"/>
      <c r="LRI219" s="15"/>
      <c r="LRJ219" s="15"/>
      <c r="LRK219" s="15"/>
      <c r="LRL219" s="15"/>
      <c r="LRM219" s="15"/>
      <c r="LRN219" s="15"/>
      <c r="LRO219" s="15"/>
      <c r="LRP219" s="15"/>
      <c r="LRQ219" s="15"/>
      <c r="LRR219" s="15"/>
      <c r="LRS219" s="15"/>
      <c r="LRT219" s="15"/>
      <c r="LRU219" s="15"/>
      <c r="LRV219" s="15"/>
      <c r="LRW219" s="15"/>
      <c r="LRX219" s="15"/>
      <c r="LRY219" s="15"/>
      <c r="LRZ219" s="15"/>
      <c r="LSA219" s="15"/>
      <c r="LSB219" s="15"/>
      <c r="LSC219" s="15"/>
      <c r="LSD219" s="15"/>
      <c r="LSE219" s="15"/>
      <c r="LSF219" s="15"/>
      <c r="LSG219" s="15"/>
      <c r="LSH219" s="15"/>
      <c r="LSI219" s="15"/>
      <c r="LSJ219" s="15"/>
      <c r="LSK219" s="15"/>
      <c r="LSL219" s="15"/>
      <c r="LSM219" s="15"/>
      <c r="LSN219" s="15"/>
      <c r="LSO219" s="15"/>
      <c r="LSP219" s="15"/>
      <c r="LSQ219" s="15"/>
      <c r="LSR219" s="15"/>
      <c r="LSS219" s="15"/>
      <c r="LST219" s="15"/>
      <c r="LSU219" s="15"/>
      <c r="LSV219" s="15"/>
      <c r="LSW219" s="15"/>
      <c r="LSX219" s="15"/>
      <c r="LSY219" s="15"/>
      <c r="LSZ219" s="15"/>
      <c r="LTA219" s="15"/>
      <c r="LTB219" s="15"/>
      <c r="LTC219" s="15"/>
      <c r="LTD219" s="15"/>
      <c r="LTE219" s="15"/>
      <c r="LTF219" s="15"/>
      <c r="LTG219" s="15"/>
      <c r="LTH219" s="15"/>
      <c r="LTI219" s="15"/>
      <c r="LTJ219" s="15"/>
      <c r="LTK219" s="15"/>
      <c r="LTL219" s="15"/>
      <c r="LTM219" s="15"/>
      <c r="LTN219" s="15"/>
      <c r="LTO219" s="15"/>
      <c r="LTP219" s="15"/>
      <c r="LTQ219" s="15"/>
      <c r="LTR219" s="15"/>
      <c r="LTS219" s="15"/>
      <c r="LTT219" s="15"/>
      <c r="LTU219" s="15"/>
      <c r="LTV219" s="15"/>
      <c r="LTW219" s="15"/>
      <c r="LTX219" s="15"/>
      <c r="LTY219" s="15"/>
      <c r="LTZ219" s="15"/>
      <c r="LUA219" s="15"/>
      <c r="LUB219" s="15"/>
      <c r="LUC219" s="15"/>
      <c r="LUD219" s="15"/>
      <c r="LUE219" s="15"/>
      <c r="LUF219" s="15"/>
      <c r="LUG219" s="15"/>
      <c r="LUH219" s="15"/>
      <c r="LUI219" s="15"/>
      <c r="LUJ219" s="15"/>
      <c r="LUK219" s="15"/>
      <c r="LUL219" s="15"/>
      <c r="LUM219" s="15"/>
      <c r="LUN219" s="15"/>
      <c r="LUO219" s="15"/>
      <c r="LUP219" s="15"/>
      <c r="LUQ219" s="15"/>
      <c r="LUR219" s="15"/>
      <c r="LUS219" s="15"/>
      <c r="LUT219" s="15"/>
      <c r="LUU219" s="15"/>
      <c r="LUV219" s="15"/>
      <c r="LUW219" s="15"/>
      <c r="LUX219" s="15"/>
      <c r="LUY219" s="15"/>
      <c r="LUZ219" s="15"/>
      <c r="LVA219" s="15"/>
      <c r="LVB219" s="15"/>
      <c r="LVC219" s="15"/>
      <c r="LVD219" s="15"/>
      <c r="LVE219" s="15"/>
      <c r="LVF219" s="15"/>
      <c r="LVG219" s="15"/>
      <c r="LVH219" s="15"/>
      <c r="LVI219" s="15"/>
      <c r="LVJ219" s="15"/>
      <c r="LVK219" s="15"/>
      <c r="LVL219" s="15"/>
      <c r="LVM219" s="15"/>
      <c r="LVN219" s="15"/>
      <c r="LVO219" s="15"/>
      <c r="LVP219" s="15"/>
      <c r="LVQ219" s="15"/>
      <c r="LVR219" s="15"/>
      <c r="LVS219" s="15"/>
      <c r="LVT219" s="15"/>
      <c r="LVU219" s="15"/>
      <c r="LVV219" s="15"/>
      <c r="LVW219" s="15"/>
      <c r="LVX219" s="15"/>
      <c r="LVY219" s="15"/>
      <c r="LVZ219" s="15"/>
      <c r="LWA219" s="15"/>
      <c r="LWB219" s="15"/>
      <c r="LWC219" s="15"/>
      <c r="LWD219" s="15"/>
      <c r="LWE219" s="15"/>
      <c r="LWF219" s="15"/>
      <c r="LWG219" s="15"/>
      <c r="LWH219" s="15"/>
      <c r="LWI219" s="15"/>
      <c r="LWJ219" s="15"/>
      <c r="LWK219" s="15"/>
      <c r="LWL219" s="15"/>
      <c r="LWM219" s="15"/>
      <c r="LWN219" s="15"/>
      <c r="LWO219" s="15"/>
      <c r="LWP219" s="15"/>
      <c r="LWQ219" s="15"/>
      <c r="LWR219" s="15"/>
      <c r="LWS219" s="15"/>
      <c r="LWT219" s="15"/>
      <c r="LWU219" s="15"/>
      <c r="LWV219" s="15"/>
      <c r="LWW219" s="15"/>
      <c r="LWX219" s="15"/>
      <c r="LWY219" s="15"/>
      <c r="LWZ219" s="15"/>
      <c r="LXA219" s="15"/>
      <c r="LXB219" s="15"/>
      <c r="LXC219" s="15"/>
      <c r="LXD219" s="15"/>
      <c r="LXE219" s="15"/>
      <c r="LXF219" s="15"/>
      <c r="LXG219" s="15"/>
      <c r="LXH219" s="15"/>
      <c r="LXI219" s="15"/>
      <c r="LXJ219" s="15"/>
      <c r="LXK219" s="15"/>
      <c r="LXL219" s="15"/>
      <c r="LXM219" s="15"/>
      <c r="LXN219" s="15"/>
      <c r="LXO219" s="15"/>
      <c r="LXP219" s="15"/>
      <c r="LXQ219" s="15"/>
      <c r="LXR219" s="15"/>
      <c r="LXS219" s="15"/>
      <c r="LXT219" s="15"/>
      <c r="LXU219" s="15"/>
      <c r="LXV219" s="15"/>
      <c r="LXW219" s="15"/>
      <c r="LXX219" s="15"/>
      <c r="LXY219" s="15"/>
      <c r="LXZ219" s="15"/>
      <c r="LYA219" s="15"/>
      <c r="LYB219" s="15"/>
      <c r="LYC219" s="15"/>
      <c r="LYD219" s="15"/>
      <c r="LYE219" s="15"/>
      <c r="LYF219" s="15"/>
      <c r="LYG219" s="15"/>
      <c r="LYH219" s="15"/>
      <c r="LYI219" s="15"/>
      <c r="LYJ219" s="15"/>
      <c r="LYK219" s="15"/>
      <c r="LYL219" s="15"/>
      <c r="LYM219" s="15"/>
      <c r="LYN219" s="15"/>
      <c r="LYO219" s="15"/>
      <c r="LYP219" s="15"/>
      <c r="LYQ219" s="15"/>
      <c r="LYR219" s="15"/>
      <c r="LYS219" s="15"/>
      <c r="LYT219" s="15"/>
      <c r="LYU219" s="15"/>
      <c r="LYV219" s="15"/>
      <c r="LYW219" s="15"/>
      <c r="LYX219" s="15"/>
      <c r="LYY219" s="15"/>
      <c r="LYZ219" s="15"/>
      <c r="LZA219" s="15"/>
      <c r="LZB219" s="15"/>
      <c r="LZC219" s="15"/>
      <c r="LZD219" s="15"/>
      <c r="LZE219" s="15"/>
      <c r="LZF219" s="15"/>
      <c r="LZG219" s="15"/>
      <c r="LZH219" s="15"/>
      <c r="LZI219" s="15"/>
      <c r="LZJ219" s="15"/>
      <c r="LZK219" s="15"/>
      <c r="LZL219" s="15"/>
      <c r="LZM219" s="15"/>
      <c r="LZN219" s="15"/>
      <c r="LZO219" s="15"/>
      <c r="LZP219" s="15"/>
      <c r="LZQ219" s="15"/>
      <c r="LZR219" s="15"/>
      <c r="LZS219" s="15"/>
      <c r="LZT219" s="15"/>
      <c r="LZU219" s="15"/>
      <c r="LZV219" s="15"/>
      <c r="LZW219" s="15"/>
      <c r="LZX219" s="15"/>
      <c r="LZY219" s="15"/>
      <c r="LZZ219" s="15"/>
      <c r="MAA219" s="15"/>
      <c r="MAB219" s="15"/>
      <c r="MAC219" s="15"/>
      <c r="MAD219" s="15"/>
      <c r="MAE219" s="15"/>
      <c r="MAF219" s="15"/>
      <c r="MAG219" s="15"/>
      <c r="MAH219" s="15"/>
      <c r="MAI219" s="15"/>
      <c r="MAJ219" s="15"/>
      <c r="MAK219" s="15"/>
      <c r="MAL219" s="15"/>
      <c r="MAM219" s="15"/>
      <c r="MAN219" s="15"/>
      <c r="MAO219" s="15"/>
      <c r="MAP219" s="15"/>
      <c r="MAQ219" s="15"/>
      <c r="MAR219" s="15"/>
      <c r="MAS219" s="15"/>
      <c r="MAT219" s="15"/>
      <c r="MAU219" s="15"/>
      <c r="MAV219" s="15"/>
      <c r="MAW219" s="15"/>
      <c r="MAX219" s="15"/>
      <c r="MAY219" s="15"/>
      <c r="MAZ219" s="15"/>
      <c r="MBA219" s="15"/>
      <c r="MBB219" s="15"/>
      <c r="MBC219" s="15"/>
      <c r="MBD219" s="15"/>
      <c r="MBE219" s="15"/>
      <c r="MBF219" s="15"/>
      <c r="MBG219" s="15"/>
      <c r="MBH219" s="15"/>
      <c r="MBI219" s="15"/>
      <c r="MBJ219" s="15"/>
      <c r="MBK219" s="15"/>
      <c r="MBL219" s="15"/>
      <c r="MBM219" s="15"/>
      <c r="MBN219" s="15"/>
      <c r="MBO219" s="15"/>
      <c r="MBP219" s="15"/>
      <c r="MBQ219" s="15"/>
      <c r="MBR219" s="15"/>
      <c r="MBS219" s="15"/>
      <c r="MBT219" s="15"/>
      <c r="MBU219" s="15"/>
      <c r="MBV219" s="15"/>
      <c r="MBW219" s="15"/>
      <c r="MBX219" s="15"/>
      <c r="MBY219" s="15"/>
      <c r="MBZ219" s="15"/>
      <c r="MCA219" s="15"/>
      <c r="MCB219" s="15"/>
      <c r="MCC219" s="15"/>
      <c r="MCD219" s="15"/>
      <c r="MCE219" s="15"/>
      <c r="MCF219" s="15"/>
      <c r="MCG219" s="15"/>
      <c r="MCH219" s="15"/>
      <c r="MCI219" s="15"/>
      <c r="MCJ219" s="15"/>
      <c r="MCK219" s="15"/>
      <c r="MCL219" s="15"/>
      <c r="MCM219" s="15"/>
      <c r="MCN219" s="15"/>
      <c r="MCO219" s="15"/>
      <c r="MCP219" s="15"/>
      <c r="MCQ219" s="15"/>
      <c r="MCR219" s="15"/>
      <c r="MCS219" s="15"/>
      <c r="MCT219" s="15"/>
      <c r="MCU219" s="15"/>
      <c r="MCV219" s="15"/>
      <c r="MCW219" s="15"/>
      <c r="MCX219" s="15"/>
      <c r="MCY219" s="15"/>
      <c r="MCZ219" s="15"/>
      <c r="MDA219" s="15"/>
      <c r="MDB219" s="15"/>
      <c r="MDC219" s="15"/>
      <c r="MDD219" s="15"/>
      <c r="MDE219" s="15"/>
      <c r="MDF219" s="15"/>
      <c r="MDG219" s="15"/>
      <c r="MDH219" s="15"/>
      <c r="MDI219" s="15"/>
      <c r="MDJ219" s="15"/>
      <c r="MDK219" s="15"/>
      <c r="MDL219" s="15"/>
      <c r="MDM219" s="15"/>
      <c r="MDN219" s="15"/>
      <c r="MDO219" s="15"/>
      <c r="MDP219" s="15"/>
      <c r="MDQ219" s="15"/>
      <c r="MDR219" s="15"/>
      <c r="MDS219" s="15"/>
      <c r="MDT219" s="15"/>
      <c r="MDU219" s="15"/>
      <c r="MDV219" s="15"/>
      <c r="MDW219" s="15"/>
      <c r="MDX219" s="15"/>
      <c r="MDY219" s="15"/>
      <c r="MDZ219" s="15"/>
      <c r="MEA219" s="15"/>
      <c r="MEB219" s="15"/>
      <c r="MEC219" s="15"/>
      <c r="MED219" s="15"/>
      <c r="MEE219" s="15"/>
      <c r="MEF219" s="15"/>
      <c r="MEG219" s="15"/>
      <c r="MEH219" s="15"/>
      <c r="MEI219" s="15"/>
      <c r="MEJ219" s="15"/>
      <c r="MEK219" s="15"/>
      <c r="MEL219" s="15"/>
      <c r="MEM219" s="15"/>
      <c r="MEN219" s="15"/>
      <c r="MEO219" s="15"/>
      <c r="MEP219" s="15"/>
      <c r="MEQ219" s="15"/>
      <c r="MER219" s="15"/>
      <c r="MES219" s="15"/>
      <c r="MET219" s="15"/>
      <c r="MEU219" s="15"/>
      <c r="MEV219" s="15"/>
      <c r="MEW219" s="15"/>
      <c r="MEX219" s="15"/>
      <c r="MEY219" s="15"/>
      <c r="MEZ219" s="15"/>
      <c r="MFA219" s="15"/>
      <c r="MFB219" s="15"/>
      <c r="MFC219" s="15"/>
      <c r="MFD219" s="15"/>
      <c r="MFE219" s="15"/>
      <c r="MFF219" s="15"/>
      <c r="MFG219" s="15"/>
      <c r="MFH219" s="15"/>
      <c r="MFI219" s="15"/>
      <c r="MFJ219" s="15"/>
      <c r="MFK219" s="15"/>
      <c r="MFL219" s="15"/>
      <c r="MFM219" s="15"/>
      <c r="MFN219" s="15"/>
      <c r="MFO219" s="15"/>
      <c r="MFP219" s="15"/>
      <c r="MFQ219" s="15"/>
      <c r="MFR219" s="15"/>
      <c r="MFS219" s="15"/>
      <c r="MFT219" s="15"/>
      <c r="MFU219" s="15"/>
      <c r="MFV219" s="15"/>
      <c r="MFW219" s="15"/>
      <c r="MFX219" s="15"/>
      <c r="MFY219" s="15"/>
      <c r="MFZ219" s="15"/>
      <c r="MGA219" s="15"/>
      <c r="MGB219" s="15"/>
      <c r="MGC219" s="15"/>
      <c r="MGD219" s="15"/>
      <c r="MGE219" s="15"/>
      <c r="MGF219" s="15"/>
      <c r="MGG219" s="15"/>
      <c r="MGH219" s="15"/>
      <c r="MGI219" s="15"/>
      <c r="MGJ219" s="15"/>
      <c r="MGK219" s="15"/>
      <c r="MGL219" s="15"/>
      <c r="MGM219" s="15"/>
      <c r="MGN219" s="15"/>
      <c r="MGO219" s="15"/>
      <c r="MGP219" s="15"/>
      <c r="MGQ219" s="15"/>
      <c r="MGR219" s="15"/>
      <c r="MGS219" s="15"/>
      <c r="MGT219" s="15"/>
      <c r="MGU219" s="15"/>
      <c r="MGV219" s="15"/>
      <c r="MGW219" s="15"/>
      <c r="MGX219" s="15"/>
      <c r="MGY219" s="15"/>
      <c r="MGZ219" s="15"/>
      <c r="MHA219" s="15"/>
      <c r="MHB219" s="15"/>
      <c r="MHC219" s="15"/>
      <c r="MHD219" s="15"/>
      <c r="MHE219" s="15"/>
      <c r="MHF219" s="15"/>
      <c r="MHG219" s="15"/>
      <c r="MHH219" s="15"/>
      <c r="MHI219" s="15"/>
      <c r="MHJ219" s="15"/>
      <c r="MHK219" s="15"/>
      <c r="MHL219" s="15"/>
      <c r="MHM219" s="15"/>
      <c r="MHN219" s="15"/>
      <c r="MHO219" s="15"/>
      <c r="MHP219" s="15"/>
      <c r="MHQ219" s="15"/>
      <c r="MHR219" s="15"/>
      <c r="MHS219" s="15"/>
      <c r="MHT219" s="15"/>
      <c r="MHU219" s="15"/>
      <c r="MHV219" s="15"/>
      <c r="MHW219" s="15"/>
      <c r="MHX219" s="15"/>
      <c r="MHY219" s="15"/>
      <c r="MHZ219" s="15"/>
      <c r="MIA219" s="15"/>
      <c r="MIB219" s="15"/>
      <c r="MIC219" s="15"/>
      <c r="MID219" s="15"/>
      <c r="MIE219" s="15"/>
      <c r="MIF219" s="15"/>
      <c r="MIG219" s="15"/>
      <c r="MIH219" s="15"/>
      <c r="MII219" s="15"/>
      <c r="MIJ219" s="15"/>
      <c r="MIK219" s="15"/>
      <c r="MIL219" s="15"/>
      <c r="MIM219" s="15"/>
      <c r="MIN219" s="15"/>
      <c r="MIO219" s="15"/>
      <c r="MIP219" s="15"/>
      <c r="MIQ219" s="15"/>
      <c r="MIR219" s="15"/>
      <c r="MIS219" s="15"/>
      <c r="MIT219" s="15"/>
      <c r="MIU219" s="15"/>
      <c r="MIV219" s="15"/>
      <c r="MIW219" s="15"/>
      <c r="MIX219" s="15"/>
      <c r="MIY219" s="15"/>
      <c r="MIZ219" s="15"/>
      <c r="MJA219" s="15"/>
      <c r="MJB219" s="15"/>
      <c r="MJC219" s="15"/>
      <c r="MJD219" s="15"/>
      <c r="MJE219" s="15"/>
      <c r="MJF219" s="15"/>
      <c r="MJG219" s="15"/>
      <c r="MJH219" s="15"/>
      <c r="MJI219" s="15"/>
      <c r="MJJ219" s="15"/>
      <c r="MJK219" s="15"/>
      <c r="MJL219" s="15"/>
      <c r="MJM219" s="15"/>
      <c r="MJN219" s="15"/>
      <c r="MJO219" s="15"/>
      <c r="MJP219" s="15"/>
      <c r="MJQ219" s="15"/>
      <c r="MJR219" s="15"/>
      <c r="MJS219" s="15"/>
      <c r="MJT219" s="15"/>
      <c r="MJU219" s="15"/>
      <c r="MJV219" s="15"/>
      <c r="MJW219" s="15"/>
      <c r="MJX219" s="15"/>
      <c r="MJY219" s="15"/>
      <c r="MJZ219" s="15"/>
      <c r="MKA219" s="15"/>
      <c r="MKB219" s="15"/>
      <c r="MKC219" s="15"/>
      <c r="MKD219" s="15"/>
      <c r="MKE219" s="15"/>
      <c r="MKF219" s="15"/>
      <c r="MKG219" s="15"/>
      <c r="MKH219" s="15"/>
      <c r="MKI219" s="15"/>
      <c r="MKJ219" s="15"/>
      <c r="MKK219" s="15"/>
      <c r="MKL219" s="15"/>
      <c r="MKM219" s="15"/>
      <c r="MKN219" s="15"/>
      <c r="MKO219" s="15"/>
      <c r="MKP219" s="15"/>
      <c r="MKQ219" s="15"/>
      <c r="MKR219" s="15"/>
      <c r="MKS219" s="15"/>
      <c r="MKT219" s="15"/>
      <c r="MKU219" s="15"/>
      <c r="MKV219" s="15"/>
      <c r="MKW219" s="15"/>
      <c r="MKX219" s="15"/>
      <c r="MKY219" s="15"/>
      <c r="MKZ219" s="15"/>
      <c r="MLA219" s="15"/>
      <c r="MLB219" s="15"/>
      <c r="MLC219" s="15"/>
      <c r="MLD219" s="15"/>
      <c r="MLE219" s="15"/>
      <c r="MLF219" s="15"/>
      <c r="MLG219" s="15"/>
      <c r="MLH219" s="15"/>
      <c r="MLI219" s="15"/>
      <c r="MLJ219" s="15"/>
      <c r="MLK219" s="15"/>
      <c r="MLL219" s="15"/>
      <c r="MLM219" s="15"/>
      <c r="MLN219" s="15"/>
      <c r="MLO219" s="15"/>
      <c r="MLP219" s="15"/>
      <c r="MLQ219" s="15"/>
      <c r="MLR219" s="15"/>
      <c r="MLS219" s="15"/>
      <c r="MLT219" s="15"/>
      <c r="MLU219" s="15"/>
      <c r="MLV219" s="15"/>
      <c r="MLW219" s="15"/>
      <c r="MLX219" s="15"/>
      <c r="MLY219" s="15"/>
      <c r="MLZ219" s="15"/>
      <c r="MMA219" s="15"/>
      <c r="MMB219" s="15"/>
      <c r="MMC219" s="15"/>
      <c r="MMD219" s="15"/>
      <c r="MME219" s="15"/>
      <c r="MMF219" s="15"/>
      <c r="MMG219" s="15"/>
      <c r="MMH219" s="15"/>
      <c r="MMI219" s="15"/>
      <c r="MMJ219" s="15"/>
      <c r="MMK219" s="15"/>
      <c r="MML219" s="15"/>
      <c r="MMM219" s="15"/>
      <c r="MMN219" s="15"/>
      <c r="MMO219" s="15"/>
      <c r="MMP219" s="15"/>
      <c r="MMQ219" s="15"/>
      <c r="MMR219" s="15"/>
      <c r="MMS219" s="15"/>
      <c r="MMT219" s="15"/>
      <c r="MMU219" s="15"/>
      <c r="MMV219" s="15"/>
      <c r="MMW219" s="15"/>
      <c r="MMX219" s="15"/>
      <c r="MMY219" s="15"/>
      <c r="MMZ219" s="15"/>
      <c r="MNA219" s="15"/>
      <c r="MNB219" s="15"/>
      <c r="MNC219" s="15"/>
      <c r="MND219" s="15"/>
      <c r="MNE219" s="15"/>
      <c r="MNF219" s="15"/>
      <c r="MNG219" s="15"/>
      <c r="MNH219" s="15"/>
      <c r="MNI219" s="15"/>
      <c r="MNJ219" s="15"/>
      <c r="MNK219" s="15"/>
      <c r="MNL219" s="15"/>
      <c r="MNM219" s="15"/>
      <c r="MNN219" s="15"/>
      <c r="MNO219" s="15"/>
      <c r="MNP219" s="15"/>
      <c r="MNQ219" s="15"/>
      <c r="MNR219" s="15"/>
      <c r="MNS219" s="15"/>
      <c r="MNT219" s="15"/>
      <c r="MNU219" s="15"/>
      <c r="MNV219" s="15"/>
      <c r="MNW219" s="15"/>
      <c r="MNX219" s="15"/>
      <c r="MNY219" s="15"/>
      <c r="MNZ219" s="15"/>
      <c r="MOA219" s="15"/>
      <c r="MOB219" s="15"/>
      <c r="MOC219" s="15"/>
      <c r="MOD219" s="15"/>
      <c r="MOE219" s="15"/>
      <c r="MOF219" s="15"/>
      <c r="MOG219" s="15"/>
      <c r="MOH219" s="15"/>
      <c r="MOI219" s="15"/>
      <c r="MOJ219" s="15"/>
      <c r="MOK219" s="15"/>
      <c r="MOL219" s="15"/>
      <c r="MOM219" s="15"/>
      <c r="MON219" s="15"/>
      <c r="MOO219" s="15"/>
      <c r="MOP219" s="15"/>
      <c r="MOQ219" s="15"/>
      <c r="MOR219" s="15"/>
      <c r="MOS219" s="15"/>
      <c r="MOT219" s="15"/>
      <c r="MOU219" s="15"/>
      <c r="MOV219" s="15"/>
      <c r="MOW219" s="15"/>
      <c r="MOX219" s="15"/>
      <c r="MOY219" s="15"/>
      <c r="MOZ219" s="15"/>
      <c r="MPA219" s="15"/>
      <c r="MPB219" s="15"/>
      <c r="MPC219" s="15"/>
      <c r="MPD219" s="15"/>
      <c r="MPE219" s="15"/>
      <c r="MPF219" s="15"/>
      <c r="MPG219" s="15"/>
      <c r="MPH219" s="15"/>
      <c r="MPI219" s="15"/>
      <c r="MPJ219" s="15"/>
      <c r="MPK219" s="15"/>
      <c r="MPL219" s="15"/>
      <c r="MPM219" s="15"/>
      <c r="MPN219" s="15"/>
      <c r="MPO219" s="15"/>
      <c r="MPP219" s="15"/>
      <c r="MPQ219" s="15"/>
      <c r="MPR219" s="15"/>
      <c r="MPS219" s="15"/>
      <c r="MPT219" s="15"/>
      <c r="MPU219" s="15"/>
      <c r="MPV219" s="15"/>
      <c r="MPW219" s="15"/>
      <c r="MPX219" s="15"/>
      <c r="MPY219" s="15"/>
      <c r="MPZ219" s="15"/>
      <c r="MQA219" s="15"/>
      <c r="MQB219" s="15"/>
      <c r="MQC219" s="15"/>
      <c r="MQD219" s="15"/>
      <c r="MQE219" s="15"/>
      <c r="MQF219" s="15"/>
      <c r="MQG219" s="15"/>
      <c r="MQH219" s="15"/>
      <c r="MQI219" s="15"/>
      <c r="MQJ219" s="15"/>
      <c r="MQK219" s="15"/>
      <c r="MQL219" s="15"/>
      <c r="MQM219" s="15"/>
      <c r="MQN219" s="15"/>
      <c r="MQO219" s="15"/>
      <c r="MQP219" s="15"/>
      <c r="MQQ219" s="15"/>
      <c r="MQR219" s="15"/>
      <c r="MQS219" s="15"/>
      <c r="MQT219" s="15"/>
      <c r="MQU219" s="15"/>
      <c r="MQV219" s="15"/>
      <c r="MQW219" s="15"/>
      <c r="MQX219" s="15"/>
      <c r="MQY219" s="15"/>
      <c r="MQZ219" s="15"/>
      <c r="MRA219" s="15"/>
      <c r="MRB219" s="15"/>
      <c r="MRC219" s="15"/>
      <c r="MRD219" s="15"/>
      <c r="MRE219" s="15"/>
      <c r="MRF219" s="15"/>
      <c r="MRG219" s="15"/>
      <c r="MRH219" s="15"/>
      <c r="MRI219" s="15"/>
      <c r="MRJ219" s="15"/>
      <c r="MRK219" s="15"/>
      <c r="MRL219" s="15"/>
      <c r="MRM219" s="15"/>
      <c r="MRN219" s="15"/>
      <c r="MRO219" s="15"/>
      <c r="MRP219" s="15"/>
      <c r="MRQ219" s="15"/>
      <c r="MRR219" s="15"/>
      <c r="MRS219" s="15"/>
      <c r="MRT219" s="15"/>
      <c r="MRU219" s="15"/>
      <c r="MRV219" s="15"/>
      <c r="MRW219" s="15"/>
      <c r="MRX219" s="15"/>
      <c r="MRY219" s="15"/>
      <c r="MRZ219" s="15"/>
      <c r="MSA219" s="15"/>
      <c r="MSB219" s="15"/>
      <c r="MSC219" s="15"/>
      <c r="MSD219" s="15"/>
      <c r="MSE219" s="15"/>
      <c r="MSF219" s="15"/>
      <c r="MSG219" s="15"/>
      <c r="MSH219" s="15"/>
      <c r="MSI219" s="15"/>
      <c r="MSJ219" s="15"/>
      <c r="MSK219" s="15"/>
      <c r="MSL219" s="15"/>
      <c r="MSM219" s="15"/>
      <c r="MSN219" s="15"/>
      <c r="MSO219" s="15"/>
      <c r="MSP219" s="15"/>
      <c r="MSQ219" s="15"/>
      <c r="MSR219" s="15"/>
      <c r="MSS219" s="15"/>
      <c r="MST219" s="15"/>
      <c r="MSU219" s="15"/>
      <c r="MSV219" s="15"/>
      <c r="MSW219" s="15"/>
      <c r="MSX219" s="15"/>
      <c r="MSY219" s="15"/>
      <c r="MSZ219" s="15"/>
      <c r="MTA219" s="15"/>
      <c r="MTB219" s="15"/>
      <c r="MTC219" s="15"/>
      <c r="MTD219" s="15"/>
      <c r="MTE219" s="15"/>
      <c r="MTF219" s="15"/>
      <c r="MTG219" s="15"/>
      <c r="MTH219" s="15"/>
      <c r="MTI219" s="15"/>
      <c r="MTJ219" s="15"/>
      <c r="MTK219" s="15"/>
      <c r="MTL219" s="15"/>
      <c r="MTM219" s="15"/>
      <c r="MTN219" s="15"/>
      <c r="MTO219" s="15"/>
      <c r="MTP219" s="15"/>
      <c r="MTQ219" s="15"/>
      <c r="MTR219" s="15"/>
      <c r="MTS219" s="15"/>
      <c r="MTT219" s="15"/>
      <c r="MTU219" s="15"/>
      <c r="MTV219" s="15"/>
      <c r="MTW219" s="15"/>
      <c r="MTX219" s="15"/>
      <c r="MTY219" s="15"/>
      <c r="MTZ219" s="15"/>
      <c r="MUA219" s="15"/>
      <c r="MUB219" s="15"/>
      <c r="MUC219" s="15"/>
      <c r="MUD219" s="15"/>
      <c r="MUE219" s="15"/>
      <c r="MUF219" s="15"/>
      <c r="MUG219" s="15"/>
      <c r="MUH219" s="15"/>
      <c r="MUI219" s="15"/>
      <c r="MUJ219" s="15"/>
      <c r="MUK219" s="15"/>
      <c r="MUL219" s="15"/>
      <c r="MUM219" s="15"/>
      <c r="MUN219" s="15"/>
      <c r="MUO219" s="15"/>
      <c r="MUP219" s="15"/>
      <c r="MUQ219" s="15"/>
      <c r="MUR219" s="15"/>
      <c r="MUS219" s="15"/>
      <c r="MUT219" s="15"/>
      <c r="MUU219" s="15"/>
      <c r="MUV219" s="15"/>
      <c r="MUW219" s="15"/>
      <c r="MUX219" s="15"/>
      <c r="MUY219" s="15"/>
      <c r="MUZ219" s="15"/>
      <c r="MVA219" s="15"/>
      <c r="MVB219" s="15"/>
      <c r="MVC219" s="15"/>
      <c r="MVD219" s="15"/>
      <c r="MVE219" s="15"/>
      <c r="MVF219" s="15"/>
      <c r="MVG219" s="15"/>
      <c r="MVH219" s="15"/>
      <c r="MVI219" s="15"/>
      <c r="MVJ219" s="15"/>
      <c r="MVK219" s="15"/>
      <c r="MVL219" s="15"/>
      <c r="MVM219" s="15"/>
      <c r="MVN219" s="15"/>
      <c r="MVO219" s="15"/>
      <c r="MVP219" s="15"/>
      <c r="MVQ219" s="15"/>
      <c r="MVR219" s="15"/>
      <c r="MVS219" s="15"/>
      <c r="MVT219" s="15"/>
      <c r="MVU219" s="15"/>
      <c r="MVV219" s="15"/>
      <c r="MVW219" s="15"/>
      <c r="MVX219" s="15"/>
      <c r="MVY219" s="15"/>
      <c r="MVZ219" s="15"/>
      <c r="MWA219" s="15"/>
      <c r="MWB219" s="15"/>
      <c r="MWC219" s="15"/>
      <c r="MWD219" s="15"/>
      <c r="MWE219" s="15"/>
      <c r="MWF219" s="15"/>
      <c r="MWG219" s="15"/>
      <c r="MWH219" s="15"/>
      <c r="MWI219" s="15"/>
      <c r="MWJ219" s="15"/>
      <c r="MWK219" s="15"/>
      <c r="MWL219" s="15"/>
      <c r="MWM219" s="15"/>
      <c r="MWN219" s="15"/>
      <c r="MWO219" s="15"/>
      <c r="MWP219" s="15"/>
      <c r="MWQ219" s="15"/>
      <c r="MWR219" s="15"/>
      <c r="MWS219" s="15"/>
      <c r="MWT219" s="15"/>
      <c r="MWU219" s="15"/>
      <c r="MWV219" s="15"/>
      <c r="MWW219" s="15"/>
      <c r="MWX219" s="15"/>
      <c r="MWY219" s="15"/>
      <c r="MWZ219" s="15"/>
      <c r="MXA219" s="15"/>
      <c r="MXB219" s="15"/>
      <c r="MXC219" s="15"/>
      <c r="MXD219" s="15"/>
      <c r="MXE219" s="15"/>
      <c r="MXF219" s="15"/>
      <c r="MXG219" s="15"/>
      <c r="MXH219" s="15"/>
      <c r="MXI219" s="15"/>
      <c r="MXJ219" s="15"/>
      <c r="MXK219" s="15"/>
      <c r="MXL219" s="15"/>
      <c r="MXM219" s="15"/>
      <c r="MXN219" s="15"/>
      <c r="MXO219" s="15"/>
      <c r="MXP219" s="15"/>
      <c r="MXQ219" s="15"/>
      <c r="MXR219" s="15"/>
      <c r="MXS219" s="15"/>
      <c r="MXT219" s="15"/>
      <c r="MXU219" s="15"/>
      <c r="MXV219" s="15"/>
      <c r="MXW219" s="15"/>
      <c r="MXX219" s="15"/>
      <c r="MXY219" s="15"/>
      <c r="MXZ219" s="15"/>
      <c r="MYA219" s="15"/>
      <c r="MYB219" s="15"/>
      <c r="MYC219" s="15"/>
      <c r="MYD219" s="15"/>
      <c r="MYE219" s="15"/>
      <c r="MYF219" s="15"/>
      <c r="MYG219" s="15"/>
      <c r="MYH219" s="15"/>
      <c r="MYI219" s="15"/>
      <c r="MYJ219" s="15"/>
      <c r="MYK219" s="15"/>
      <c r="MYL219" s="15"/>
      <c r="MYM219" s="15"/>
      <c r="MYN219" s="15"/>
      <c r="MYO219" s="15"/>
      <c r="MYP219" s="15"/>
      <c r="MYQ219" s="15"/>
      <c r="MYR219" s="15"/>
      <c r="MYS219" s="15"/>
      <c r="MYT219" s="15"/>
      <c r="MYU219" s="15"/>
      <c r="MYV219" s="15"/>
      <c r="MYW219" s="15"/>
      <c r="MYX219" s="15"/>
      <c r="MYY219" s="15"/>
      <c r="MYZ219" s="15"/>
      <c r="MZA219" s="15"/>
      <c r="MZB219" s="15"/>
      <c r="MZC219" s="15"/>
      <c r="MZD219" s="15"/>
      <c r="MZE219" s="15"/>
      <c r="MZF219" s="15"/>
      <c r="MZG219" s="15"/>
      <c r="MZH219" s="15"/>
      <c r="MZI219" s="15"/>
      <c r="MZJ219" s="15"/>
      <c r="MZK219" s="15"/>
      <c r="MZL219" s="15"/>
      <c r="MZM219" s="15"/>
      <c r="MZN219" s="15"/>
      <c r="MZO219" s="15"/>
      <c r="MZP219" s="15"/>
      <c r="MZQ219" s="15"/>
      <c r="MZR219" s="15"/>
      <c r="MZS219" s="15"/>
      <c r="MZT219" s="15"/>
      <c r="MZU219" s="15"/>
      <c r="MZV219" s="15"/>
      <c r="MZW219" s="15"/>
      <c r="MZX219" s="15"/>
      <c r="MZY219" s="15"/>
      <c r="MZZ219" s="15"/>
      <c r="NAA219" s="15"/>
      <c r="NAB219" s="15"/>
      <c r="NAC219" s="15"/>
      <c r="NAD219" s="15"/>
      <c r="NAE219" s="15"/>
      <c r="NAF219" s="15"/>
      <c r="NAG219" s="15"/>
      <c r="NAH219" s="15"/>
      <c r="NAI219" s="15"/>
      <c r="NAJ219" s="15"/>
      <c r="NAK219" s="15"/>
      <c r="NAL219" s="15"/>
      <c r="NAM219" s="15"/>
      <c r="NAN219" s="15"/>
      <c r="NAO219" s="15"/>
      <c r="NAP219" s="15"/>
      <c r="NAQ219" s="15"/>
      <c r="NAR219" s="15"/>
      <c r="NAS219" s="15"/>
      <c r="NAT219" s="15"/>
      <c r="NAU219" s="15"/>
      <c r="NAV219" s="15"/>
      <c r="NAW219" s="15"/>
      <c r="NAX219" s="15"/>
      <c r="NAY219" s="15"/>
      <c r="NAZ219" s="15"/>
      <c r="NBA219" s="15"/>
      <c r="NBB219" s="15"/>
      <c r="NBC219" s="15"/>
      <c r="NBD219" s="15"/>
      <c r="NBE219" s="15"/>
      <c r="NBF219" s="15"/>
      <c r="NBG219" s="15"/>
      <c r="NBH219" s="15"/>
      <c r="NBI219" s="15"/>
      <c r="NBJ219" s="15"/>
      <c r="NBK219" s="15"/>
      <c r="NBL219" s="15"/>
      <c r="NBM219" s="15"/>
      <c r="NBN219" s="15"/>
      <c r="NBO219" s="15"/>
      <c r="NBP219" s="15"/>
      <c r="NBQ219" s="15"/>
      <c r="NBR219" s="15"/>
      <c r="NBS219" s="15"/>
      <c r="NBT219" s="15"/>
      <c r="NBU219" s="15"/>
      <c r="NBV219" s="15"/>
      <c r="NBW219" s="15"/>
      <c r="NBX219" s="15"/>
      <c r="NBY219" s="15"/>
      <c r="NBZ219" s="15"/>
      <c r="NCA219" s="15"/>
      <c r="NCB219" s="15"/>
      <c r="NCC219" s="15"/>
      <c r="NCD219" s="15"/>
      <c r="NCE219" s="15"/>
      <c r="NCF219" s="15"/>
      <c r="NCG219" s="15"/>
      <c r="NCH219" s="15"/>
      <c r="NCI219" s="15"/>
      <c r="NCJ219" s="15"/>
      <c r="NCK219" s="15"/>
      <c r="NCL219" s="15"/>
      <c r="NCM219" s="15"/>
      <c r="NCN219" s="15"/>
      <c r="NCO219" s="15"/>
      <c r="NCP219" s="15"/>
      <c r="NCQ219" s="15"/>
      <c r="NCR219" s="15"/>
      <c r="NCS219" s="15"/>
      <c r="NCT219" s="15"/>
      <c r="NCU219" s="15"/>
      <c r="NCV219" s="15"/>
      <c r="NCW219" s="15"/>
      <c r="NCX219" s="15"/>
      <c r="NCY219" s="15"/>
      <c r="NCZ219" s="15"/>
      <c r="NDA219" s="15"/>
      <c r="NDB219" s="15"/>
      <c r="NDC219" s="15"/>
      <c r="NDD219" s="15"/>
      <c r="NDE219" s="15"/>
      <c r="NDF219" s="15"/>
      <c r="NDG219" s="15"/>
      <c r="NDH219" s="15"/>
      <c r="NDI219" s="15"/>
      <c r="NDJ219" s="15"/>
      <c r="NDK219" s="15"/>
      <c r="NDL219" s="15"/>
      <c r="NDM219" s="15"/>
      <c r="NDN219" s="15"/>
      <c r="NDO219" s="15"/>
      <c r="NDP219" s="15"/>
      <c r="NDQ219" s="15"/>
      <c r="NDR219" s="15"/>
      <c r="NDS219" s="15"/>
      <c r="NDT219" s="15"/>
      <c r="NDU219" s="15"/>
      <c r="NDV219" s="15"/>
      <c r="NDW219" s="15"/>
      <c r="NDX219" s="15"/>
      <c r="NDY219" s="15"/>
      <c r="NDZ219" s="15"/>
      <c r="NEA219" s="15"/>
      <c r="NEB219" s="15"/>
      <c r="NEC219" s="15"/>
      <c r="NED219" s="15"/>
      <c r="NEE219" s="15"/>
      <c r="NEF219" s="15"/>
      <c r="NEG219" s="15"/>
      <c r="NEH219" s="15"/>
      <c r="NEI219" s="15"/>
      <c r="NEJ219" s="15"/>
      <c r="NEK219" s="15"/>
      <c r="NEL219" s="15"/>
      <c r="NEM219" s="15"/>
      <c r="NEN219" s="15"/>
      <c r="NEO219" s="15"/>
      <c r="NEP219" s="15"/>
      <c r="NEQ219" s="15"/>
      <c r="NER219" s="15"/>
      <c r="NES219" s="15"/>
      <c r="NET219" s="15"/>
      <c r="NEU219" s="15"/>
      <c r="NEV219" s="15"/>
      <c r="NEW219" s="15"/>
      <c r="NEX219" s="15"/>
      <c r="NEY219" s="15"/>
      <c r="NEZ219" s="15"/>
      <c r="NFA219" s="15"/>
      <c r="NFB219" s="15"/>
      <c r="NFC219" s="15"/>
      <c r="NFD219" s="15"/>
      <c r="NFE219" s="15"/>
      <c r="NFF219" s="15"/>
      <c r="NFG219" s="15"/>
      <c r="NFH219" s="15"/>
      <c r="NFI219" s="15"/>
      <c r="NFJ219" s="15"/>
      <c r="NFK219" s="15"/>
      <c r="NFL219" s="15"/>
      <c r="NFM219" s="15"/>
      <c r="NFN219" s="15"/>
      <c r="NFO219" s="15"/>
      <c r="NFP219" s="15"/>
      <c r="NFQ219" s="15"/>
      <c r="NFR219" s="15"/>
      <c r="NFS219" s="15"/>
      <c r="NFT219" s="15"/>
      <c r="NFU219" s="15"/>
      <c r="NFV219" s="15"/>
      <c r="NFW219" s="15"/>
      <c r="NFX219" s="15"/>
      <c r="NFY219" s="15"/>
      <c r="NFZ219" s="15"/>
      <c r="NGA219" s="15"/>
      <c r="NGB219" s="15"/>
      <c r="NGC219" s="15"/>
      <c r="NGD219" s="15"/>
      <c r="NGE219" s="15"/>
      <c r="NGF219" s="15"/>
      <c r="NGG219" s="15"/>
      <c r="NGH219" s="15"/>
      <c r="NGI219" s="15"/>
      <c r="NGJ219" s="15"/>
      <c r="NGK219" s="15"/>
      <c r="NGL219" s="15"/>
      <c r="NGM219" s="15"/>
      <c r="NGN219" s="15"/>
      <c r="NGO219" s="15"/>
      <c r="NGP219" s="15"/>
      <c r="NGQ219" s="15"/>
      <c r="NGR219" s="15"/>
      <c r="NGS219" s="15"/>
      <c r="NGT219" s="15"/>
      <c r="NGU219" s="15"/>
      <c r="NGV219" s="15"/>
      <c r="NGW219" s="15"/>
      <c r="NGX219" s="15"/>
      <c r="NGY219" s="15"/>
      <c r="NGZ219" s="15"/>
      <c r="NHA219" s="15"/>
      <c r="NHB219" s="15"/>
      <c r="NHC219" s="15"/>
      <c r="NHD219" s="15"/>
      <c r="NHE219" s="15"/>
      <c r="NHF219" s="15"/>
      <c r="NHG219" s="15"/>
      <c r="NHH219" s="15"/>
      <c r="NHI219" s="15"/>
      <c r="NHJ219" s="15"/>
      <c r="NHK219" s="15"/>
      <c r="NHL219" s="15"/>
      <c r="NHM219" s="15"/>
      <c r="NHN219" s="15"/>
      <c r="NHO219" s="15"/>
      <c r="NHP219" s="15"/>
      <c r="NHQ219" s="15"/>
      <c r="NHR219" s="15"/>
      <c r="NHS219" s="15"/>
      <c r="NHT219" s="15"/>
      <c r="NHU219" s="15"/>
      <c r="NHV219" s="15"/>
      <c r="NHW219" s="15"/>
      <c r="NHX219" s="15"/>
      <c r="NHY219" s="15"/>
      <c r="NHZ219" s="15"/>
      <c r="NIA219" s="15"/>
      <c r="NIB219" s="15"/>
      <c r="NIC219" s="15"/>
      <c r="NID219" s="15"/>
      <c r="NIE219" s="15"/>
      <c r="NIF219" s="15"/>
      <c r="NIG219" s="15"/>
      <c r="NIH219" s="15"/>
      <c r="NII219" s="15"/>
      <c r="NIJ219" s="15"/>
      <c r="NIK219" s="15"/>
      <c r="NIL219" s="15"/>
      <c r="NIM219" s="15"/>
      <c r="NIN219" s="15"/>
      <c r="NIO219" s="15"/>
      <c r="NIP219" s="15"/>
      <c r="NIQ219" s="15"/>
      <c r="NIR219" s="15"/>
      <c r="NIS219" s="15"/>
      <c r="NIT219" s="15"/>
      <c r="NIU219" s="15"/>
      <c r="NIV219" s="15"/>
      <c r="NIW219" s="15"/>
      <c r="NIX219" s="15"/>
      <c r="NIY219" s="15"/>
      <c r="NIZ219" s="15"/>
      <c r="NJA219" s="15"/>
      <c r="NJB219" s="15"/>
      <c r="NJC219" s="15"/>
      <c r="NJD219" s="15"/>
      <c r="NJE219" s="15"/>
      <c r="NJF219" s="15"/>
      <c r="NJG219" s="15"/>
      <c r="NJH219" s="15"/>
      <c r="NJI219" s="15"/>
      <c r="NJJ219" s="15"/>
      <c r="NJK219" s="15"/>
      <c r="NJL219" s="15"/>
      <c r="NJM219" s="15"/>
      <c r="NJN219" s="15"/>
      <c r="NJO219" s="15"/>
      <c r="NJP219" s="15"/>
      <c r="NJQ219" s="15"/>
      <c r="NJR219" s="15"/>
      <c r="NJS219" s="15"/>
      <c r="NJT219" s="15"/>
      <c r="NJU219" s="15"/>
      <c r="NJV219" s="15"/>
      <c r="NJW219" s="15"/>
      <c r="NJX219" s="15"/>
      <c r="NJY219" s="15"/>
      <c r="NJZ219" s="15"/>
      <c r="NKA219" s="15"/>
      <c r="NKB219" s="15"/>
      <c r="NKC219" s="15"/>
      <c r="NKD219" s="15"/>
      <c r="NKE219" s="15"/>
      <c r="NKF219" s="15"/>
      <c r="NKG219" s="15"/>
      <c r="NKH219" s="15"/>
      <c r="NKI219" s="15"/>
      <c r="NKJ219" s="15"/>
      <c r="NKK219" s="15"/>
      <c r="NKL219" s="15"/>
      <c r="NKM219" s="15"/>
      <c r="NKN219" s="15"/>
      <c r="NKO219" s="15"/>
      <c r="NKP219" s="15"/>
      <c r="NKQ219" s="15"/>
      <c r="NKR219" s="15"/>
      <c r="NKS219" s="15"/>
      <c r="NKT219" s="15"/>
      <c r="NKU219" s="15"/>
      <c r="NKV219" s="15"/>
      <c r="NKW219" s="15"/>
      <c r="NKX219" s="15"/>
      <c r="NKY219" s="15"/>
      <c r="NKZ219" s="15"/>
      <c r="NLA219" s="15"/>
      <c r="NLB219" s="15"/>
      <c r="NLC219" s="15"/>
      <c r="NLD219" s="15"/>
      <c r="NLE219" s="15"/>
      <c r="NLF219" s="15"/>
      <c r="NLG219" s="15"/>
      <c r="NLH219" s="15"/>
      <c r="NLI219" s="15"/>
      <c r="NLJ219" s="15"/>
      <c r="NLK219" s="15"/>
      <c r="NLL219" s="15"/>
      <c r="NLM219" s="15"/>
      <c r="NLN219" s="15"/>
      <c r="NLO219" s="15"/>
      <c r="NLP219" s="15"/>
      <c r="NLQ219" s="15"/>
      <c r="NLR219" s="15"/>
      <c r="NLS219" s="15"/>
      <c r="NLT219" s="15"/>
      <c r="NLU219" s="15"/>
      <c r="NLV219" s="15"/>
      <c r="NLW219" s="15"/>
      <c r="NLX219" s="15"/>
      <c r="NLY219" s="15"/>
      <c r="NLZ219" s="15"/>
      <c r="NMA219" s="15"/>
      <c r="NMB219" s="15"/>
      <c r="NMC219" s="15"/>
      <c r="NMD219" s="15"/>
      <c r="NME219" s="15"/>
      <c r="NMF219" s="15"/>
      <c r="NMG219" s="15"/>
      <c r="NMH219" s="15"/>
      <c r="NMI219" s="15"/>
      <c r="NMJ219" s="15"/>
      <c r="NMK219" s="15"/>
      <c r="NML219" s="15"/>
      <c r="NMM219" s="15"/>
      <c r="NMN219" s="15"/>
      <c r="NMO219" s="15"/>
      <c r="NMP219" s="15"/>
      <c r="NMQ219" s="15"/>
      <c r="NMR219" s="15"/>
      <c r="NMS219" s="15"/>
      <c r="NMT219" s="15"/>
      <c r="NMU219" s="15"/>
      <c r="NMV219" s="15"/>
      <c r="NMW219" s="15"/>
      <c r="NMX219" s="15"/>
      <c r="NMY219" s="15"/>
      <c r="NMZ219" s="15"/>
      <c r="NNA219" s="15"/>
      <c r="NNB219" s="15"/>
      <c r="NNC219" s="15"/>
      <c r="NND219" s="15"/>
      <c r="NNE219" s="15"/>
      <c r="NNF219" s="15"/>
      <c r="NNG219" s="15"/>
      <c r="NNH219" s="15"/>
      <c r="NNI219" s="15"/>
      <c r="NNJ219" s="15"/>
      <c r="NNK219" s="15"/>
      <c r="NNL219" s="15"/>
      <c r="NNM219" s="15"/>
      <c r="NNN219" s="15"/>
      <c r="NNO219" s="15"/>
      <c r="NNP219" s="15"/>
      <c r="NNQ219" s="15"/>
      <c r="NNR219" s="15"/>
      <c r="NNS219" s="15"/>
      <c r="NNT219" s="15"/>
      <c r="NNU219" s="15"/>
      <c r="NNV219" s="15"/>
      <c r="NNW219" s="15"/>
      <c r="NNX219" s="15"/>
      <c r="NNY219" s="15"/>
      <c r="NNZ219" s="15"/>
      <c r="NOA219" s="15"/>
      <c r="NOB219" s="15"/>
      <c r="NOC219" s="15"/>
      <c r="NOD219" s="15"/>
      <c r="NOE219" s="15"/>
      <c r="NOF219" s="15"/>
      <c r="NOG219" s="15"/>
      <c r="NOH219" s="15"/>
      <c r="NOI219" s="15"/>
      <c r="NOJ219" s="15"/>
      <c r="NOK219" s="15"/>
      <c r="NOL219" s="15"/>
      <c r="NOM219" s="15"/>
      <c r="NON219" s="15"/>
      <c r="NOO219" s="15"/>
      <c r="NOP219" s="15"/>
      <c r="NOQ219" s="15"/>
      <c r="NOR219" s="15"/>
      <c r="NOS219" s="15"/>
      <c r="NOT219" s="15"/>
      <c r="NOU219" s="15"/>
      <c r="NOV219" s="15"/>
      <c r="NOW219" s="15"/>
      <c r="NOX219" s="15"/>
      <c r="NOY219" s="15"/>
      <c r="NOZ219" s="15"/>
      <c r="NPA219" s="15"/>
      <c r="NPB219" s="15"/>
      <c r="NPC219" s="15"/>
      <c r="NPD219" s="15"/>
      <c r="NPE219" s="15"/>
      <c r="NPF219" s="15"/>
      <c r="NPG219" s="15"/>
      <c r="NPH219" s="15"/>
      <c r="NPI219" s="15"/>
      <c r="NPJ219" s="15"/>
      <c r="NPK219" s="15"/>
      <c r="NPL219" s="15"/>
      <c r="NPM219" s="15"/>
      <c r="NPN219" s="15"/>
      <c r="NPO219" s="15"/>
      <c r="NPP219" s="15"/>
      <c r="NPQ219" s="15"/>
      <c r="NPR219" s="15"/>
      <c r="NPS219" s="15"/>
      <c r="NPT219" s="15"/>
      <c r="NPU219" s="15"/>
      <c r="NPV219" s="15"/>
      <c r="NPW219" s="15"/>
      <c r="NPX219" s="15"/>
      <c r="NPY219" s="15"/>
      <c r="NPZ219" s="15"/>
      <c r="NQA219" s="15"/>
      <c r="NQB219" s="15"/>
      <c r="NQC219" s="15"/>
      <c r="NQD219" s="15"/>
      <c r="NQE219" s="15"/>
      <c r="NQF219" s="15"/>
      <c r="NQG219" s="15"/>
      <c r="NQH219" s="15"/>
      <c r="NQI219" s="15"/>
      <c r="NQJ219" s="15"/>
      <c r="NQK219" s="15"/>
      <c r="NQL219" s="15"/>
      <c r="NQM219" s="15"/>
      <c r="NQN219" s="15"/>
      <c r="NQO219" s="15"/>
      <c r="NQP219" s="15"/>
      <c r="NQQ219" s="15"/>
      <c r="NQR219" s="15"/>
      <c r="NQS219" s="15"/>
      <c r="NQT219" s="15"/>
      <c r="NQU219" s="15"/>
      <c r="NQV219" s="15"/>
      <c r="NQW219" s="15"/>
      <c r="NQX219" s="15"/>
      <c r="NQY219" s="15"/>
      <c r="NQZ219" s="15"/>
      <c r="NRA219" s="15"/>
      <c r="NRB219" s="15"/>
      <c r="NRC219" s="15"/>
      <c r="NRD219" s="15"/>
      <c r="NRE219" s="15"/>
      <c r="NRF219" s="15"/>
      <c r="NRG219" s="15"/>
      <c r="NRH219" s="15"/>
      <c r="NRI219" s="15"/>
      <c r="NRJ219" s="15"/>
      <c r="NRK219" s="15"/>
      <c r="NRL219" s="15"/>
      <c r="NRM219" s="15"/>
      <c r="NRN219" s="15"/>
      <c r="NRO219" s="15"/>
      <c r="NRP219" s="15"/>
      <c r="NRQ219" s="15"/>
      <c r="NRR219" s="15"/>
      <c r="NRS219" s="15"/>
      <c r="NRT219" s="15"/>
      <c r="NRU219" s="15"/>
      <c r="NRV219" s="15"/>
      <c r="NRW219" s="15"/>
      <c r="NRX219" s="15"/>
      <c r="NRY219" s="15"/>
      <c r="NRZ219" s="15"/>
      <c r="NSA219" s="15"/>
      <c r="NSB219" s="15"/>
      <c r="NSC219" s="15"/>
      <c r="NSD219" s="15"/>
      <c r="NSE219" s="15"/>
      <c r="NSF219" s="15"/>
      <c r="NSG219" s="15"/>
      <c r="NSH219" s="15"/>
      <c r="NSI219" s="15"/>
      <c r="NSJ219" s="15"/>
      <c r="NSK219" s="15"/>
      <c r="NSL219" s="15"/>
      <c r="NSM219" s="15"/>
      <c r="NSN219" s="15"/>
      <c r="NSO219" s="15"/>
      <c r="NSP219" s="15"/>
      <c r="NSQ219" s="15"/>
      <c r="NSR219" s="15"/>
      <c r="NSS219" s="15"/>
      <c r="NST219" s="15"/>
      <c r="NSU219" s="15"/>
      <c r="NSV219" s="15"/>
      <c r="NSW219" s="15"/>
      <c r="NSX219" s="15"/>
      <c r="NSY219" s="15"/>
      <c r="NSZ219" s="15"/>
      <c r="NTA219" s="15"/>
      <c r="NTB219" s="15"/>
      <c r="NTC219" s="15"/>
      <c r="NTD219" s="15"/>
      <c r="NTE219" s="15"/>
      <c r="NTF219" s="15"/>
      <c r="NTG219" s="15"/>
      <c r="NTH219" s="15"/>
      <c r="NTI219" s="15"/>
      <c r="NTJ219" s="15"/>
      <c r="NTK219" s="15"/>
      <c r="NTL219" s="15"/>
      <c r="NTM219" s="15"/>
      <c r="NTN219" s="15"/>
      <c r="NTO219" s="15"/>
      <c r="NTP219" s="15"/>
      <c r="NTQ219" s="15"/>
      <c r="NTR219" s="15"/>
      <c r="NTS219" s="15"/>
      <c r="NTT219" s="15"/>
      <c r="NTU219" s="15"/>
      <c r="NTV219" s="15"/>
      <c r="NTW219" s="15"/>
      <c r="NTX219" s="15"/>
      <c r="NTY219" s="15"/>
      <c r="NTZ219" s="15"/>
      <c r="NUA219" s="15"/>
      <c r="NUB219" s="15"/>
      <c r="NUC219" s="15"/>
      <c r="NUD219" s="15"/>
      <c r="NUE219" s="15"/>
      <c r="NUF219" s="15"/>
      <c r="NUG219" s="15"/>
      <c r="NUH219" s="15"/>
      <c r="NUI219" s="15"/>
      <c r="NUJ219" s="15"/>
      <c r="NUK219" s="15"/>
      <c r="NUL219" s="15"/>
      <c r="NUM219" s="15"/>
      <c r="NUN219" s="15"/>
      <c r="NUO219" s="15"/>
      <c r="NUP219" s="15"/>
      <c r="NUQ219" s="15"/>
      <c r="NUR219" s="15"/>
      <c r="NUS219" s="15"/>
      <c r="NUT219" s="15"/>
      <c r="NUU219" s="15"/>
      <c r="NUV219" s="15"/>
      <c r="NUW219" s="15"/>
      <c r="NUX219" s="15"/>
      <c r="NUY219" s="15"/>
      <c r="NUZ219" s="15"/>
      <c r="NVA219" s="15"/>
      <c r="NVB219" s="15"/>
      <c r="NVC219" s="15"/>
      <c r="NVD219" s="15"/>
      <c r="NVE219" s="15"/>
      <c r="NVF219" s="15"/>
      <c r="NVG219" s="15"/>
      <c r="NVH219" s="15"/>
      <c r="NVI219" s="15"/>
      <c r="NVJ219" s="15"/>
      <c r="NVK219" s="15"/>
      <c r="NVL219" s="15"/>
      <c r="NVM219" s="15"/>
      <c r="NVN219" s="15"/>
      <c r="NVO219" s="15"/>
      <c r="NVP219" s="15"/>
      <c r="NVQ219" s="15"/>
      <c r="NVR219" s="15"/>
      <c r="NVS219" s="15"/>
      <c r="NVT219" s="15"/>
      <c r="NVU219" s="15"/>
      <c r="NVV219" s="15"/>
      <c r="NVW219" s="15"/>
      <c r="NVX219" s="15"/>
      <c r="NVY219" s="15"/>
      <c r="NVZ219" s="15"/>
      <c r="NWA219" s="15"/>
      <c r="NWB219" s="15"/>
      <c r="NWC219" s="15"/>
      <c r="NWD219" s="15"/>
      <c r="NWE219" s="15"/>
      <c r="NWF219" s="15"/>
      <c r="NWG219" s="15"/>
      <c r="NWH219" s="15"/>
      <c r="NWI219" s="15"/>
      <c r="NWJ219" s="15"/>
      <c r="NWK219" s="15"/>
      <c r="NWL219" s="15"/>
      <c r="NWM219" s="15"/>
      <c r="NWN219" s="15"/>
      <c r="NWO219" s="15"/>
      <c r="NWP219" s="15"/>
      <c r="NWQ219" s="15"/>
      <c r="NWR219" s="15"/>
      <c r="NWS219" s="15"/>
      <c r="NWT219" s="15"/>
      <c r="NWU219" s="15"/>
      <c r="NWV219" s="15"/>
      <c r="NWW219" s="15"/>
      <c r="NWX219" s="15"/>
      <c r="NWY219" s="15"/>
      <c r="NWZ219" s="15"/>
      <c r="NXA219" s="15"/>
      <c r="NXB219" s="15"/>
      <c r="NXC219" s="15"/>
      <c r="NXD219" s="15"/>
      <c r="NXE219" s="15"/>
      <c r="NXF219" s="15"/>
      <c r="NXG219" s="15"/>
      <c r="NXH219" s="15"/>
      <c r="NXI219" s="15"/>
      <c r="NXJ219" s="15"/>
      <c r="NXK219" s="15"/>
      <c r="NXL219" s="15"/>
      <c r="NXM219" s="15"/>
      <c r="NXN219" s="15"/>
      <c r="NXO219" s="15"/>
      <c r="NXP219" s="15"/>
      <c r="NXQ219" s="15"/>
      <c r="NXR219" s="15"/>
      <c r="NXS219" s="15"/>
      <c r="NXT219" s="15"/>
      <c r="NXU219" s="15"/>
      <c r="NXV219" s="15"/>
      <c r="NXW219" s="15"/>
      <c r="NXX219" s="15"/>
      <c r="NXY219" s="15"/>
      <c r="NXZ219" s="15"/>
      <c r="NYA219" s="15"/>
      <c r="NYB219" s="15"/>
      <c r="NYC219" s="15"/>
      <c r="NYD219" s="15"/>
      <c r="NYE219" s="15"/>
      <c r="NYF219" s="15"/>
      <c r="NYG219" s="15"/>
      <c r="NYH219" s="15"/>
      <c r="NYI219" s="15"/>
      <c r="NYJ219" s="15"/>
      <c r="NYK219" s="15"/>
      <c r="NYL219" s="15"/>
      <c r="NYM219" s="15"/>
      <c r="NYN219" s="15"/>
      <c r="NYO219" s="15"/>
      <c r="NYP219" s="15"/>
      <c r="NYQ219" s="15"/>
      <c r="NYR219" s="15"/>
      <c r="NYS219" s="15"/>
      <c r="NYT219" s="15"/>
      <c r="NYU219" s="15"/>
      <c r="NYV219" s="15"/>
      <c r="NYW219" s="15"/>
      <c r="NYX219" s="15"/>
      <c r="NYY219" s="15"/>
      <c r="NYZ219" s="15"/>
      <c r="NZA219" s="15"/>
      <c r="NZB219" s="15"/>
      <c r="NZC219" s="15"/>
      <c r="NZD219" s="15"/>
      <c r="NZE219" s="15"/>
      <c r="NZF219" s="15"/>
      <c r="NZG219" s="15"/>
      <c r="NZH219" s="15"/>
      <c r="NZI219" s="15"/>
      <c r="NZJ219" s="15"/>
      <c r="NZK219" s="15"/>
      <c r="NZL219" s="15"/>
      <c r="NZM219" s="15"/>
      <c r="NZN219" s="15"/>
      <c r="NZO219" s="15"/>
      <c r="NZP219" s="15"/>
      <c r="NZQ219" s="15"/>
      <c r="NZR219" s="15"/>
      <c r="NZS219" s="15"/>
      <c r="NZT219" s="15"/>
      <c r="NZU219" s="15"/>
      <c r="NZV219" s="15"/>
      <c r="NZW219" s="15"/>
      <c r="NZX219" s="15"/>
      <c r="NZY219" s="15"/>
      <c r="NZZ219" s="15"/>
      <c r="OAA219" s="15"/>
      <c r="OAB219" s="15"/>
      <c r="OAC219" s="15"/>
      <c r="OAD219" s="15"/>
      <c r="OAE219" s="15"/>
      <c r="OAF219" s="15"/>
      <c r="OAG219" s="15"/>
      <c r="OAH219" s="15"/>
      <c r="OAI219" s="15"/>
      <c r="OAJ219" s="15"/>
      <c r="OAK219" s="15"/>
      <c r="OAL219" s="15"/>
      <c r="OAM219" s="15"/>
      <c r="OAN219" s="15"/>
      <c r="OAO219" s="15"/>
      <c r="OAP219" s="15"/>
      <c r="OAQ219" s="15"/>
      <c r="OAR219" s="15"/>
      <c r="OAS219" s="15"/>
      <c r="OAT219" s="15"/>
      <c r="OAU219" s="15"/>
      <c r="OAV219" s="15"/>
      <c r="OAW219" s="15"/>
      <c r="OAX219" s="15"/>
      <c r="OAY219" s="15"/>
      <c r="OAZ219" s="15"/>
      <c r="OBA219" s="15"/>
      <c r="OBB219" s="15"/>
      <c r="OBC219" s="15"/>
      <c r="OBD219" s="15"/>
      <c r="OBE219" s="15"/>
      <c r="OBF219" s="15"/>
      <c r="OBG219" s="15"/>
      <c r="OBH219" s="15"/>
      <c r="OBI219" s="15"/>
      <c r="OBJ219" s="15"/>
      <c r="OBK219" s="15"/>
      <c r="OBL219" s="15"/>
      <c r="OBM219" s="15"/>
      <c r="OBN219" s="15"/>
      <c r="OBO219" s="15"/>
      <c r="OBP219" s="15"/>
      <c r="OBQ219" s="15"/>
      <c r="OBR219" s="15"/>
      <c r="OBS219" s="15"/>
      <c r="OBT219" s="15"/>
      <c r="OBU219" s="15"/>
      <c r="OBV219" s="15"/>
      <c r="OBW219" s="15"/>
      <c r="OBX219" s="15"/>
      <c r="OBY219" s="15"/>
      <c r="OBZ219" s="15"/>
      <c r="OCA219" s="15"/>
      <c r="OCB219" s="15"/>
      <c r="OCC219" s="15"/>
      <c r="OCD219" s="15"/>
      <c r="OCE219" s="15"/>
      <c r="OCF219" s="15"/>
      <c r="OCG219" s="15"/>
      <c r="OCH219" s="15"/>
      <c r="OCI219" s="15"/>
      <c r="OCJ219" s="15"/>
      <c r="OCK219" s="15"/>
      <c r="OCL219" s="15"/>
      <c r="OCM219" s="15"/>
      <c r="OCN219" s="15"/>
      <c r="OCO219" s="15"/>
      <c r="OCP219" s="15"/>
      <c r="OCQ219" s="15"/>
      <c r="OCR219" s="15"/>
      <c r="OCS219" s="15"/>
      <c r="OCT219" s="15"/>
      <c r="OCU219" s="15"/>
      <c r="OCV219" s="15"/>
      <c r="OCW219" s="15"/>
      <c r="OCX219" s="15"/>
      <c r="OCY219" s="15"/>
      <c r="OCZ219" s="15"/>
      <c r="ODA219" s="15"/>
      <c r="ODB219" s="15"/>
      <c r="ODC219" s="15"/>
      <c r="ODD219" s="15"/>
      <c r="ODE219" s="15"/>
      <c r="ODF219" s="15"/>
      <c r="ODG219" s="15"/>
      <c r="ODH219" s="15"/>
      <c r="ODI219" s="15"/>
      <c r="ODJ219" s="15"/>
      <c r="ODK219" s="15"/>
      <c r="ODL219" s="15"/>
      <c r="ODM219" s="15"/>
      <c r="ODN219" s="15"/>
      <c r="ODO219" s="15"/>
      <c r="ODP219" s="15"/>
      <c r="ODQ219" s="15"/>
      <c r="ODR219" s="15"/>
      <c r="ODS219" s="15"/>
      <c r="ODT219" s="15"/>
      <c r="ODU219" s="15"/>
      <c r="ODV219" s="15"/>
      <c r="ODW219" s="15"/>
      <c r="ODX219" s="15"/>
      <c r="ODY219" s="15"/>
      <c r="ODZ219" s="15"/>
      <c r="OEA219" s="15"/>
      <c r="OEB219" s="15"/>
      <c r="OEC219" s="15"/>
      <c r="OED219" s="15"/>
      <c r="OEE219" s="15"/>
      <c r="OEF219" s="15"/>
      <c r="OEG219" s="15"/>
      <c r="OEH219" s="15"/>
      <c r="OEI219" s="15"/>
      <c r="OEJ219" s="15"/>
      <c r="OEK219" s="15"/>
      <c r="OEL219" s="15"/>
      <c r="OEM219" s="15"/>
      <c r="OEN219" s="15"/>
      <c r="OEO219" s="15"/>
      <c r="OEP219" s="15"/>
      <c r="OEQ219" s="15"/>
      <c r="OER219" s="15"/>
      <c r="OES219" s="15"/>
      <c r="OET219" s="15"/>
      <c r="OEU219" s="15"/>
      <c r="OEV219" s="15"/>
      <c r="OEW219" s="15"/>
      <c r="OEX219" s="15"/>
      <c r="OEY219" s="15"/>
      <c r="OEZ219" s="15"/>
      <c r="OFA219" s="15"/>
      <c r="OFB219" s="15"/>
      <c r="OFC219" s="15"/>
      <c r="OFD219" s="15"/>
      <c r="OFE219" s="15"/>
      <c r="OFF219" s="15"/>
      <c r="OFG219" s="15"/>
      <c r="OFH219" s="15"/>
      <c r="OFI219" s="15"/>
      <c r="OFJ219" s="15"/>
      <c r="OFK219" s="15"/>
      <c r="OFL219" s="15"/>
      <c r="OFM219" s="15"/>
      <c r="OFN219" s="15"/>
      <c r="OFO219" s="15"/>
      <c r="OFP219" s="15"/>
      <c r="OFQ219" s="15"/>
      <c r="OFR219" s="15"/>
      <c r="OFS219" s="15"/>
      <c r="OFT219" s="15"/>
      <c r="OFU219" s="15"/>
      <c r="OFV219" s="15"/>
      <c r="OFW219" s="15"/>
      <c r="OFX219" s="15"/>
      <c r="OFY219" s="15"/>
      <c r="OFZ219" s="15"/>
      <c r="OGA219" s="15"/>
      <c r="OGB219" s="15"/>
      <c r="OGC219" s="15"/>
      <c r="OGD219" s="15"/>
      <c r="OGE219" s="15"/>
      <c r="OGF219" s="15"/>
      <c r="OGG219" s="15"/>
      <c r="OGH219" s="15"/>
      <c r="OGI219" s="15"/>
      <c r="OGJ219" s="15"/>
      <c r="OGK219" s="15"/>
      <c r="OGL219" s="15"/>
      <c r="OGM219" s="15"/>
      <c r="OGN219" s="15"/>
      <c r="OGO219" s="15"/>
      <c r="OGP219" s="15"/>
      <c r="OGQ219" s="15"/>
      <c r="OGR219" s="15"/>
      <c r="OGS219" s="15"/>
      <c r="OGT219" s="15"/>
      <c r="OGU219" s="15"/>
      <c r="OGV219" s="15"/>
      <c r="OGW219" s="15"/>
      <c r="OGX219" s="15"/>
      <c r="OGY219" s="15"/>
      <c r="OGZ219" s="15"/>
      <c r="OHA219" s="15"/>
      <c r="OHB219" s="15"/>
      <c r="OHC219" s="15"/>
      <c r="OHD219" s="15"/>
      <c r="OHE219" s="15"/>
      <c r="OHF219" s="15"/>
      <c r="OHG219" s="15"/>
      <c r="OHH219" s="15"/>
      <c r="OHI219" s="15"/>
      <c r="OHJ219" s="15"/>
      <c r="OHK219" s="15"/>
      <c r="OHL219" s="15"/>
      <c r="OHM219" s="15"/>
      <c r="OHN219" s="15"/>
      <c r="OHO219" s="15"/>
      <c r="OHP219" s="15"/>
      <c r="OHQ219" s="15"/>
      <c r="OHR219" s="15"/>
      <c r="OHS219" s="15"/>
      <c r="OHT219" s="15"/>
      <c r="OHU219" s="15"/>
      <c r="OHV219" s="15"/>
      <c r="OHW219" s="15"/>
      <c r="OHX219" s="15"/>
      <c r="OHY219" s="15"/>
      <c r="OHZ219" s="15"/>
      <c r="OIA219" s="15"/>
      <c r="OIB219" s="15"/>
      <c r="OIC219" s="15"/>
      <c r="OID219" s="15"/>
      <c r="OIE219" s="15"/>
      <c r="OIF219" s="15"/>
      <c r="OIG219" s="15"/>
      <c r="OIH219" s="15"/>
      <c r="OII219" s="15"/>
      <c r="OIJ219" s="15"/>
      <c r="OIK219" s="15"/>
      <c r="OIL219" s="15"/>
      <c r="OIM219" s="15"/>
      <c r="OIN219" s="15"/>
      <c r="OIO219" s="15"/>
      <c r="OIP219" s="15"/>
      <c r="OIQ219" s="15"/>
      <c r="OIR219" s="15"/>
      <c r="OIS219" s="15"/>
      <c r="OIT219" s="15"/>
      <c r="OIU219" s="15"/>
      <c r="OIV219" s="15"/>
      <c r="OIW219" s="15"/>
      <c r="OIX219" s="15"/>
      <c r="OIY219" s="15"/>
      <c r="OIZ219" s="15"/>
      <c r="OJA219" s="15"/>
      <c r="OJB219" s="15"/>
      <c r="OJC219" s="15"/>
      <c r="OJD219" s="15"/>
      <c r="OJE219" s="15"/>
      <c r="OJF219" s="15"/>
      <c r="OJG219" s="15"/>
      <c r="OJH219" s="15"/>
      <c r="OJI219" s="15"/>
      <c r="OJJ219" s="15"/>
      <c r="OJK219" s="15"/>
      <c r="OJL219" s="15"/>
      <c r="OJM219" s="15"/>
      <c r="OJN219" s="15"/>
      <c r="OJO219" s="15"/>
      <c r="OJP219" s="15"/>
      <c r="OJQ219" s="15"/>
      <c r="OJR219" s="15"/>
      <c r="OJS219" s="15"/>
      <c r="OJT219" s="15"/>
      <c r="OJU219" s="15"/>
      <c r="OJV219" s="15"/>
      <c r="OJW219" s="15"/>
      <c r="OJX219" s="15"/>
      <c r="OJY219" s="15"/>
      <c r="OJZ219" s="15"/>
      <c r="OKA219" s="15"/>
      <c r="OKB219" s="15"/>
      <c r="OKC219" s="15"/>
      <c r="OKD219" s="15"/>
      <c r="OKE219" s="15"/>
      <c r="OKF219" s="15"/>
      <c r="OKG219" s="15"/>
      <c r="OKH219" s="15"/>
      <c r="OKI219" s="15"/>
      <c r="OKJ219" s="15"/>
      <c r="OKK219" s="15"/>
      <c r="OKL219" s="15"/>
      <c r="OKM219" s="15"/>
      <c r="OKN219" s="15"/>
      <c r="OKO219" s="15"/>
      <c r="OKP219" s="15"/>
      <c r="OKQ219" s="15"/>
      <c r="OKR219" s="15"/>
      <c r="OKS219" s="15"/>
      <c r="OKT219" s="15"/>
      <c r="OKU219" s="15"/>
      <c r="OKV219" s="15"/>
      <c r="OKW219" s="15"/>
      <c r="OKX219" s="15"/>
      <c r="OKY219" s="15"/>
      <c r="OKZ219" s="15"/>
      <c r="OLA219" s="15"/>
      <c r="OLB219" s="15"/>
      <c r="OLC219" s="15"/>
      <c r="OLD219" s="15"/>
      <c r="OLE219" s="15"/>
      <c r="OLF219" s="15"/>
      <c r="OLG219" s="15"/>
      <c r="OLH219" s="15"/>
      <c r="OLI219" s="15"/>
      <c r="OLJ219" s="15"/>
      <c r="OLK219" s="15"/>
      <c r="OLL219" s="15"/>
      <c r="OLM219" s="15"/>
      <c r="OLN219" s="15"/>
      <c r="OLO219" s="15"/>
      <c r="OLP219" s="15"/>
      <c r="OLQ219" s="15"/>
      <c r="OLR219" s="15"/>
      <c r="OLS219" s="15"/>
      <c r="OLT219" s="15"/>
      <c r="OLU219" s="15"/>
      <c r="OLV219" s="15"/>
      <c r="OLW219" s="15"/>
      <c r="OLX219" s="15"/>
      <c r="OLY219" s="15"/>
      <c r="OLZ219" s="15"/>
      <c r="OMA219" s="15"/>
      <c r="OMB219" s="15"/>
      <c r="OMC219" s="15"/>
      <c r="OMD219" s="15"/>
      <c r="OME219" s="15"/>
      <c r="OMF219" s="15"/>
      <c r="OMG219" s="15"/>
      <c r="OMH219" s="15"/>
      <c r="OMI219" s="15"/>
      <c r="OMJ219" s="15"/>
      <c r="OMK219" s="15"/>
      <c r="OML219" s="15"/>
      <c r="OMM219" s="15"/>
      <c r="OMN219" s="15"/>
      <c r="OMO219" s="15"/>
      <c r="OMP219" s="15"/>
      <c r="OMQ219" s="15"/>
      <c r="OMR219" s="15"/>
      <c r="OMS219" s="15"/>
      <c r="OMT219" s="15"/>
      <c r="OMU219" s="15"/>
      <c r="OMV219" s="15"/>
      <c r="OMW219" s="15"/>
      <c r="OMX219" s="15"/>
      <c r="OMY219" s="15"/>
      <c r="OMZ219" s="15"/>
      <c r="ONA219" s="15"/>
      <c r="ONB219" s="15"/>
      <c r="ONC219" s="15"/>
      <c r="OND219" s="15"/>
      <c r="ONE219" s="15"/>
      <c r="ONF219" s="15"/>
      <c r="ONG219" s="15"/>
      <c r="ONH219" s="15"/>
      <c r="ONI219" s="15"/>
      <c r="ONJ219" s="15"/>
      <c r="ONK219" s="15"/>
      <c r="ONL219" s="15"/>
      <c r="ONM219" s="15"/>
      <c r="ONN219" s="15"/>
      <c r="ONO219" s="15"/>
      <c r="ONP219" s="15"/>
      <c r="ONQ219" s="15"/>
      <c r="ONR219" s="15"/>
      <c r="ONS219" s="15"/>
      <c r="ONT219" s="15"/>
      <c r="ONU219" s="15"/>
      <c r="ONV219" s="15"/>
      <c r="ONW219" s="15"/>
      <c r="ONX219" s="15"/>
      <c r="ONY219" s="15"/>
      <c r="ONZ219" s="15"/>
      <c r="OOA219" s="15"/>
      <c r="OOB219" s="15"/>
      <c r="OOC219" s="15"/>
      <c r="OOD219" s="15"/>
      <c r="OOE219" s="15"/>
      <c r="OOF219" s="15"/>
      <c r="OOG219" s="15"/>
      <c r="OOH219" s="15"/>
      <c r="OOI219" s="15"/>
      <c r="OOJ219" s="15"/>
      <c r="OOK219" s="15"/>
      <c r="OOL219" s="15"/>
      <c r="OOM219" s="15"/>
      <c r="OON219" s="15"/>
      <c r="OOO219" s="15"/>
      <c r="OOP219" s="15"/>
      <c r="OOQ219" s="15"/>
      <c r="OOR219" s="15"/>
      <c r="OOS219" s="15"/>
      <c r="OOT219" s="15"/>
      <c r="OOU219" s="15"/>
      <c r="OOV219" s="15"/>
      <c r="OOW219" s="15"/>
      <c r="OOX219" s="15"/>
      <c r="OOY219" s="15"/>
      <c r="OOZ219" s="15"/>
      <c r="OPA219" s="15"/>
      <c r="OPB219" s="15"/>
      <c r="OPC219" s="15"/>
      <c r="OPD219" s="15"/>
      <c r="OPE219" s="15"/>
      <c r="OPF219" s="15"/>
      <c r="OPG219" s="15"/>
      <c r="OPH219" s="15"/>
      <c r="OPI219" s="15"/>
      <c r="OPJ219" s="15"/>
      <c r="OPK219" s="15"/>
      <c r="OPL219" s="15"/>
      <c r="OPM219" s="15"/>
      <c r="OPN219" s="15"/>
      <c r="OPO219" s="15"/>
      <c r="OPP219" s="15"/>
      <c r="OPQ219" s="15"/>
      <c r="OPR219" s="15"/>
      <c r="OPS219" s="15"/>
      <c r="OPT219" s="15"/>
      <c r="OPU219" s="15"/>
      <c r="OPV219" s="15"/>
      <c r="OPW219" s="15"/>
      <c r="OPX219" s="15"/>
      <c r="OPY219" s="15"/>
      <c r="OPZ219" s="15"/>
      <c r="OQA219" s="15"/>
      <c r="OQB219" s="15"/>
      <c r="OQC219" s="15"/>
      <c r="OQD219" s="15"/>
      <c r="OQE219" s="15"/>
      <c r="OQF219" s="15"/>
      <c r="OQG219" s="15"/>
      <c r="OQH219" s="15"/>
      <c r="OQI219" s="15"/>
      <c r="OQJ219" s="15"/>
      <c r="OQK219" s="15"/>
      <c r="OQL219" s="15"/>
      <c r="OQM219" s="15"/>
      <c r="OQN219" s="15"/>
      <c r="OQO219" s="15"/>
      <c r="OQP219" s="15"/>
      <c r="OQQ219" s="15"/>
      <c r="OQR219" s="15"/>
      <c r="OQS219" s="15"/>
      <c r="OQT219" s="15"/>
      <c r="OQU219" s="15"/>
      <c r="OQV219" s="15"/>
      <c r="OQW219" s="15"/>
      <c r="OQX219" s="15"/>
      <c r="OQY219" s="15"/>
      <c r="OQZ219" s="15"/>
      <c r="ORA219" s="15"/>
      <c r="ORB219" s="15"/>
      <c r="ORC219" s="15"/>
      <c r="ORD219" s="15"/>
      <c r="ORE219" s="15"/>
      <c r="ORF219" s="15"/>
      <c r="ORG219" s="15"/>
      <c r="ORH219" s="15"/>
      <c r="ORI219" s="15"/>
      <c r="ORJ219" s="15"/>
      <c r="ORK219" s="15"/>
      <c r="ORL219" s="15"/>
      <c r="ORM219" s="15"/>
      <c r="ORN219" s="15"/>
      <c r="ORO219" s="15"/>
      <c r="ORP219" s="15"/>
      <c r="ORQ219" s="15"/>
      <c r="ORR219" s="15"/>
      <c r="ORS219" s="15"/>
      <c r="ORT219" s="15"/>
      <c r="ORU219" s="15"/>
      <c r="ORV219" s="15"/>
      <c r="ORW219" s="15"/>
      <c r="ORX219" s="15"/>
      <c r="ORY219" s="15"/>
      <c r="ORZ219" s="15"/>
      <c r="OSA219" s="15"/>
      <c r="OSB219" s="15"/>
      <c r="OSC219" s="15"/>
      <c r="OSD219" s="15"/>
      <c r="OSE219" s="15"/>
      <c r="OSF219" s="15"/>
      <c r="OSG219" s="15"/>
      <c r="OSH219" s="15"/>
      <c r="OSI219" s="15"/>
      <c r="OSJ219" s="15"/>
      <c r="OSK219" s="15"/>
      <c r="OSL219" s="15"/>
      <c r="OSM219" s="15"/>
      <c r="OSN219" s="15"/>
      <c r="OSO219" s="15"/>
      <c r="OSP219" s="15"/>
      <c r="OSQ219" s="15"/>
      <c r="OSR219" s="15"/>
      <c r="OSS219" s="15"/>
      <c r="OST219" s="15"/>
      <c r="OSU219" s="15"/>
      <c r="OSV219" s="15"/>
      <c r="OSW219" s="15"/>
      <c r="OSX219" s="15"/>
      <c r="OSY219" s="15"/>
      <c r="OSZ219" s="15"/>
      <c r="OTA219" s="15"/>
      <c r="OTB219" s="15"/>
      <c r="OTC219" s="15"/>
      <c r="OTD219" s="15"/>
      <c r="OTE219" s="15"/>
      <c r="OTF219" s="15"/>
      <c r="OTG219" s="15"/>
      <c r="OTH219" s="15"/>
      <c r="OTI219" s="15"/>
      <c r="OTJ219" s="15"/>
      <c r="OTK219" s="15"/>
      <c r="OTL219" s="15"/>
      <c r="OTM219" s="15"/>
      <c r="OTN219" s="15"/>
      <c r="OTO219" s="15"/>
      <c r="OTP219" s="15"/>
      <c r="OTQ219" s="15"/>
      <c r="OTR219" s="15"/>
      <c r="OTS219" s="15"/>
      <c r="OTT219" s="15"/>
      <c r="OTU219" s="15"/>
      <c r="OTV219" s="15"/>
      <c r="OTW219" s="15"/>
      <c r="OTX219" s="15"/>
      <c r="OTY219" s="15"/>
      <c r="OTZ219" s="15"/>
      <c r="OUA219" s="15"/>
      <c r="OUB219" s="15"/>
      <c r="OUC219" s="15"/>
      <c r="OUD219" s="15"/>
      <c r="OUE219" s="15"/>
      <c r="OUF219" s="15"/>
      <c r="OUG219" s="15"/>
      <c r="OUH219" s="15"/>
      <c r="OUI219" s="15"/>
      <c r="OUJ219" s="15"/>
      <c r="OUK219" s="15"/>
      <c r="OUL219" s="15"/>
      <c r="OUM219" s="15"/>
      <c r="OUN219" s="15"/>
      <c r="OUO219" s="15"/>
      <c r="OUP219" s="15"/>
      <c r="OUQ219" s="15"/>
      <c r="OUR219" s="15"/>
      <c r="OUS219" s="15"/>
      <c r="OUT219" s="15"/>
      <c r="OUU219" s="15"/>
      <c r="OUV219" s="15"/>
      <c r="OUW219" s="15"/>
      <c r="OUX219" s="15"/>
      <c r="OUY219" s="15"/>
      <c r="OUZ219" s="15"/>
      <c r="OVA219" s="15"/>
      <c r="OVB219" s="15"/>
      <c r="OVC219" s="15"/>
      <c r="OVD219" s="15"/>
      <c r="OVE219" s="15"/>
      <c r="OVF219" s="15"/>
      <c r="OVG219" s="15"/>
      <c r="OVH219" s="15"/>
      <c r="OVI219" s="15"/>
      <c r="OVJ219" s="15"/>
      <c r="OVK219" s="15"/>
      <c r="OVL219" s="15"/>
      <c r="OVM219" s="15"/>
      <c r="OVN219" s="15"/>
      <c r="OVO219" s="15"/>
      <c r="OVP219" s="15"/>
      <c r="OVQ219" s="15"/>
      <c r="OVR219" s="15"/>
      <c r="OVS219" s="15"/>
      <c r="OVT219" s="15"/>
      <c r="OVU219" s="15"/>
      <c r="OVV219" s="15"/>
      <c r="OVW219" s="15"/>
      <c r="OVX219" s="15"/>
      <c r="OVY219" s="15"/>
      <c r="OVZ219" s="15"/>
      <c r="OWA219" s="15"/>
      <c r="OWB219" s="15"/>
      <c r="OWC219" s="15"/>
      <c r="OWD219" s="15"/>
      <c r="OWE219" s="15"/>
      <c r="OWF219" s="15"/>
      <c r="OWG219" s="15"/>
      <c r="OWH219" s="15"/>
      <c r="OWI219" s="15"/>
      <c r="OWJ219" s="15"/>
      <c r="OWK219" s="15"/>
      <c r="OWL219" s="15"/>
      <c r="OWM219" s="15"/>
      <c r="OWN219" s="15"/>
      <c r="OWO219" s="15"/>
      <c r="OWP219" s="15"/>
      <c r="OWQ219" s="15"/>
      <c r="OWR219" s="15"/>
      <c r="OWS219" s="15"/>
      <c r="OWT219" s="15"/>
      <c r="OWU219" s="15"/>
      <c r="OWV219" s="15"/>
      <c r="OWW219" s="15"/>
      <c r="OWX219" s="15"/>
      <c r="OWY219" s="15"/>
      <c r="OWZ219" s="15"/>
      <c r="OXA219" s="15"/>
      <c r="OXB219" s="15"/>
      <c r="OXC219" s="15"/>
      <c r="OXD219" s="15"/>
      <c r="OXE219" s="15"/>
      <c r="OXF219" s="15"/>
      <c r="OXG219" s="15"/>
      <c r="OXH219" s="15"/>
      <c r="OXI219" s="15"/>
      <c r="OXJ219" s="15"/>
      <c r="OXK219" s="15"/>
      <c r="OXL219" s="15"/>
      <c r="OXM219" s="15"/>
      <c r="OXN219" s="15"/>
      <c r="OXO219" s="15"/>
      <c r="OXP219" s="15"/>
      <c r="OXQ219" s="15"/>
      <c r="OXR219" s="15"/>
      <c r="OXS219" s="15"/>
      <c r="OXT219" s="15"/>
      <c r="OXU219" s="15"/>
      <c r="OXV219" s="15"/>
      <c r="OXW219" s="15"/>
      <c r="OXX219" s="15"/>
      <c r="OXY219" s="15"/>
      <c r="OXZ219" s="15"/>
      <c r="OYA219" s="15"/>
      <c r="OYB219" s="15"/>
      <c r="OYC219" s="15"/>
      <c r="OYD219" s="15"/>
      <c r="OYE219" s="15"/>
      <c r="OYF219" s="15"/>
      <c r="OYG219" s="15"/>
      <c r="OYH219" s="15"/>
      <c r="OYI219" s="15"/>
      <c r="OYJ219" s="15"/>
      <c r="OYK219" s="15"/>
      <c r="OYL219" s="15"/>
      <c r="OYM219" s="15"/>
      <c r="OYN219" s="15"/>
      <c r="OYO219" s="15"/>
      <c r="OYP219" s="15"/>
      <c r="OYQ219" s="15"/>
      <c r="OYR219" s="15"/>
      <c r="OYS219" s="15"/>
      <c r="OYT219" s="15"/>
      <c r="OYU219" s="15"/>
      <c r="OYV219" s="15"/>
      <c r="OYW219" s="15"/>
      <c r="OYX219" s="15"/>
      <c r="OYY219" s="15"/>
      <c r="OYZ219" s="15"/>
      <c r="OZA219" s="15"/>
      <c r="OZB219" s="15"/>
      <c r="OZC219" s="15"/>
      <c r="OZD219" s="15"/>
      <c r="OZE219" s="15"/>
      <c r="OZF219" s="15"/>
      <c r="OZG219" s="15"/>
      <c r="OZH219" s="15"/>
      <c r="OZI219" s="15"/>
      <c r="OZJ219" s="15"/>
      <c r="OZK219" s="15"/>
      <c r="OZL219" s="15"/>
      <c r="OZM219" s="15"/>
      <c r="OZN219" s="15"/>
      <c r="OZO219" s="15"/>
      <c r="OZP219" s="15"/>
      <c r="OZQ219" s="15"/>
      <c r="OZR219" s="15"/>
      <c r="OZS219" s="15"/>
      <c r="OZT219" s="15"/>
      <c r="OZU219" s="15"/>
      <c r="OZV219" s="15"/>
      <c r="OZW219" s="15"/>
      <c r="OZX219" s="15"/>
      <c r="OZY219" s="15"/>
      <c r="OZZ219" s="15"/>
      <c r="PAA219" s="15"/>
      <c r="PAB219" s="15"/>
      <c r="PAC219" s="15"/>
      <c r="PAD219" s="15"/>
      <c r="PAE219" s="15"/>
      <c r="PAF219" s="15"/>
      <c r="PAG219" s="15"/>
      <c r="PAH219" s="15"/>
      <c r="PAI219" s="15"/>
      <c r="PAJ219" s="15"/>
      <c r="PAK219" s="15"/>
      <c r="PAL219" s="15"/>
      <c r="PAM219" s="15"/>
      <c r="PAN219" s="15"/>
      <c r="PAO219" s="15"/>
      <c r="PAP219" s="15"/>
      <c r="PAQ219" s="15"/>
      <c r="PAR219" s="15"/>
      <c r="PAS219" s="15"/>
      <c r="PAT219" s="15"/>
      <c r="PAU219" s="15"/>
      <c r="PAV219" s="15"/>
      <c r="PAW219" s="15"/>
      <c r="PAX219" s="15"/>
      <c r="PAY219" s="15"/>
      <c r="PAZ219" s="15"/>
      <c r="PBA219" s="15"/>
      <c r="PBB219" s="15"/>
      <c r="PBC219" s="15"/>
      <c r="PBD219" s="15"/>
      <c r="PBE219" s="15"/>
      <c r="PBF219" s="15"/>
      <c r="PBG219" s="15"/>
      <c r="PBH219" s="15"/>
      <c r="PBI219" s="15"/>
      <c r="PBJ219" s="15"/>
      <c r="PBK219" s="15"/>
      <c r="PBL219" s="15"/>
      <c r="PBM219" s="15"/>
      <c r="PBN219" s="15"/>
      <c r="PBO219" s="15"/>
      <c r="PBP219" s="15"/>
      <c r="PBQ219" s="15"/>
      <c r="PBR219" s="15"/>
      <c r="PBS219" s="15"/>
      <c r="PBT219" s="15"/>
      <c r="PBU219" s="15"/>
      <c r="PBV219" s="15"/>
      <c r="PBW219" s="15"/>
      <c r="PBX219" s="15"/>
      <c r="PBY219" s="15"/>
      <c r="PBZ219" s="15"/>
      <c r="PCA219" s="15"/>
      <c r="PCB219" s="15"/>
      <c r="PCC219" s="15"/>
      <c r="PCD219" s="15"/>
      <c r="PCE219" s="15"/>
      <c r="PCF219" s="15"/>
      <c r="PCG219" s="15"/>
      <c r="PCH219" s="15"/>
      <c r="PCI219" s="15"/>
      <c r="PCJ219" s="15"/>
      <c r="PCK219" s="15"/>
      <c r="PCL219" s="15"/>
      <c r="PCM219" s="15"/>
      <c r="PCN219" s="15"/>
      <c r="PCO219" s="15"/>
      <c r="PCP219" s="15"/>
      <c r="PCQ219" s="15"/>
      <c r="PCR219" s="15"/>
      <c r="PCS219" s="15"/>
      <c r="PCT219" s="15"/>
      <c r="PCU219" s="15"/>
      <c r="PCV219" s="15"/>
      <c r="PCW219" s="15"/>
      <c r="PCX219" s="15"/>
      <c r="PCY219" s="15"/>
      <c r="PCZ219" s="15"/>
      <c r="PDA219" s="15"/>
      <c r="PDB219" s="15"/>
      <c r="PDC219" s="15"/>
      <c r="PDD219" s="15"/>
      <c r="PDE219" s="15"/>
      <c r="PDF219" s="15"/>
      <c r="PDG219" s="15"/>
      <c r="PDH219" s="15"/>
      <c r="PDI219" s="15"/>
      <c r="PDJ219" s="15"/>
      <c r="PDK219" s="15"/>
      <c r="PDL219" s="15"/>
      <c r="PDM219" s="15"/>
      <c r="PDN219" s="15"/>
      <c r="PDO219" s="15"/>
      <c r="PDP219" s="15"/>
      <c r="PDQ219" s="15"/>
      <c r="PDR219" s="15"/>
      <c r="PDS219" s="15"/>
      <c r="PDT219" s="15"/>
      <c r="PDU219" s="15"/>
      <c r="PDV219" s="15"/>
      <c r="PDW219" s="15"/>
      <c r="PDX219" s="15"/>
      <c r="PDY219" s="15"/>
      <c r="PDZ219" s="15"/>
      <c r="PEA219" s="15"/>
      <c r="PEB219" s="15"/>
      <c r="PEC219" s="15"/>
      <c r="PED219" s="15"/>
      <c r="PEE219" s="15"/>
      <c r="PEF219" s="15"/>
      <c r="PEG219" s="15"/>
      <c r="PEH219" s="15"/>
      <c r="PEI219" s="15"/>
      <c r="PEJ219" s="15"/>
      <c r="PEK219" s="15"/>
      <c r="PEL219" s="15"/>
      <c r="PEM219" s="15"/>
      <c r="PEN219" s="15"/>
      <c r="PEO219" s="15"/>
      <c r="PEP219" s="15"/>
      <c r="PEQ219" s="15"/>
      <c r="PER219" s="15"/>
      <c r="PES219" s="15"/>
      <c r="PET219" s="15"/>
      <c r="PEU219" s="15"/>
      <c r="PEV219" s="15"/>
      <c r="PEW219" s="15"/>
      <c r="PEX219" s="15"/>
      <c r="PEY219" s="15"/>
      <c r="PEZ219" s="15"/>
      <c r="PFA219" s="15"/>
      <c r="PFB219" s="15"/>
      <c r="PFC219" s="15"/>
      <c r="PFD219" s="15"/>
      <c r="PFE219" s="15"/>
      <c r="PFF219" s="15"/>
      <c r="PFG219" s="15"/>
      <c r="PFH219" s="15"/>
      <c r="PFI219" s="15"/>
      <c r="PFJ219" s="15"/>
      <c r="PFK219" s="15"/>
      <c r="PFL219" s="15"/>
      <c r="PFM219" s="15"/>
      <c r="PFN219" s="15"/>
      <c r="PFO219" s="15"/>
      <c r="PFP219" s="15"/>
      <c r="PFQ219" s="15"/>
      <c r="PFR219" s="15"/>
      <c r="PFS219" s="15"/>
      <c r="PFT219" s="15"/>
      <c r="PFU219" s="15"/>
      <c r="PFV219" s="15"/>
      <c r="PFW219" s="15"/>
      <c r="PFX219" s="15"/>
      <c r="PFY219" s="15"/>
      <c r="PFZ219" s="15"/>
      <c r="PGA219" s="15"/>
      <c r="PGB219" s="15"/>
      <c r="PGC219" s="15"/>
      <c r="PGD219" s="15"/>
      <c r="PGE219" s="15"/>
      <c r="PGF219" s="15"/>
      <c r="PGG219" s="15"/>
      <c r="PGH219" s="15"/>
      <c r="PGI219" s="15"/>
      <c r="PGJ219" s="15"/>
      <c r="PGK219" s="15"/>
      <c r="PGL219" s="15"/>
      <c r="PGM219" s="15"/>
      <c r="PGN219" s="15"/>
      <c r="PGO219" s="15"/>
      <c r="PGP219" s="15"/>
      <c r="PGQ219" s="15"/>
      <c r="PGR219" s="15"/>
      <c r="PGS219" s="15"/>
      <c r="PGT219" s="15"/>
      <c r="PGU219" s="15"/>
      <c r="PGV219" s="15"/>
      <c r="PGW219" s="15"/>
      <c r="PGX219" s="15"/>
      <c r="PGY219" s="15"/>
      <c r="PGZ219" s="15"/>
      <c r="PHA219" s="15"/>
      <c r="PHB219" s="15"/>
      <c r="PHC219" s="15"/>
      <c r="PHD219" s="15"/>
      <c r="PHE219" s="15"/>
      <c r="PHF219" s="15"/>
      <c r="PHG219" s="15"/>
      <c r="PHH219" s="15"/>
      <c r="PHI219" s="15"/>
      <c r="PHJ219" s="15"/>
      <c r="PHK219" s="15"/>
      <c r="PHL219" s="15"/>
      <c r="PHM219" s="15"/>
      <c r="PHN219" s="15"/>
      <c r="PHO219" s="15"/>
      <c r="PHP219" s="15"/>
      <c r="PHQ219" s="15"/>
      <c r="PHR219" s="15"/>
      <c r="PHS219" s="15"/>
      <c r="PHT219" s="15"/>
      <c r="PHU219" s="15"/>
      <c r="PHV219" s="15"/>
      <c r="PHW219" s="15"/>
      <c r="PHX219" s="15"/>
      <c r="PHY219" s="15"/>
      <c r="PHZ219" s="15"/>
      <c r="PIA219" s="15"/>
      <c r="PIB219" s="15"/>
      <c r="PIC219" s="15"/>
      <c r="PID219" s="15"/>
      <c r="PIE219" s="15"/>
      <c r="PIF219" s="15"/>
      <c r="PIG219" s="15"/>
      <c r="PIH219" s="15"/>
      <c r="PII219" s="15"/>
      <c r="PIJ219" s="15"/>
      <c r="PIK219" s="15"/>
      <c r="PIL219" s="15"/>
      <c r="PIM219" s="15"/>
      <c r="PIN219" s="15"/>
      <c r="PIO219" s="15"/>
      <c r="PIP219" s="15"/>
      <c r="PIQ219" s="15"/>
      <c r="PIR219" s="15"/>
      <c r="PIS219" s="15"/>
      <c r="PIT219" s="15"/>
      <c r="PIU219" s="15"/>
      <c r="PIV219" s="15"/>
      <c r="PIW219" s="15"/>
      <c r="PIX219" s="15"/>
      <c r="PIY219" s="15"/>
      <c r="PIZ219" s="15"/>
      <c r="PJA219" s="15"/>
      <c r="PJB219" s="15"/>
      <c r="PJC219" s="15"/>
      <c r="PJD219" s="15"/>
      <c r="PJE219" s="15"/>
      <c r="PJF219" s="15"/>
      <c r="PJG219" s="15"/>
      <c r="PJH219" s="15"/>
      <c r="PJI219" s="15"/>
      <c r="PJJ219" s="15"/>
      <c r="PJK219" s="15"/>
      <c r="PJL219" s="15"/>
      <c r="PJM219" s="15"/>
      <c r="PJN219" s="15"/>
      <c r="PJO219" s="15"/>
      <c r="PJP219" s="15"/>
      <c r="PJQ219" s="15"/>
      <c r="PJR219" s="15"/>
      <c r="PJS219" s="15"/>
      <c r="PJT219" s="15"/>
      <c r="PJU219" s="15"/>
      <c r="PJV219" s="15"/>
      <c r="PJW219" s="15"/>
      <c r="PJX219" s="15"/>
      <c r="PJY219" s="15"/>
      <c r="PJZ219" s="15"/>
      <c r="PKA219" s="15"/>
      <c r="PKB219" s="15"/>
      <c r="PKC219" s="15"/>
      <c r="PKD219" s="15"/>
      <c r="PKE219" s="15"/>
      <c r="PKF219" s="15"/>
      <c r="PKG219" s="15"/>
      <c r="PKH219" s="15"/>
      <c r="PKI219" s="15"/>
      <c r="PKJ219" s="15"/>
      <c r="PKK219" s="15"/>
      <c r="PKL219" s="15"/>
      <c r="PKM219" s="15"/>
      <c r="PKN219" s="15"/>
      <c r="PKO219" s="15"/>
      <c r="PKP219" s="15"/>
      <c r="PKQ219" s="15"/>
      <c r="PKR219" s="15"/>
      <c r="PKS219" s="15"/>
      <c r="PKT219" s="15"/>
      <c r="PKU219" s="15"/>
      <c r="PKV219" s="15"/>
      <c r="PKW219" s="15"/>
      <c r="PKX219" s="15"/>
      <c r="PKY219" s="15"/>
      <c r="PKZ219" s="15"/>
      <c r="PLA219" s="15"/>
      <c r="PLB219" s="15"/>
      <c r="PLC219" s="15"/>
      <c r="PLD219" s="15"/>
      <c r="PLE219" s="15"/>
      <c r="PLF219" s="15"/>
      <c r="PLG219" s="15"/>
      <c r="PLH219" s="15"/>
      <c r="PLI219" s="15"/>
      <c r="PLJ219" s="15"/>
      <c r="PLK219" s="15"/>
      <c r="PLL219" s="15"/>
      <c r="PLM219" s="15"/>
      <c r="PLN219" s="15"/>
      <c r="PLO219" s="15"/>
      <c r="PLP219" s="15"/>
      <c r="PLQ219" s="15"/>
      <c r="PLR219" s="15"/>
      <c r="PLS219" s="15"/>
      <c r="PLT219" s="15"/>
      <c r="PLU219" s="15"/>
      <c r="PLV219" s="15"/>
      <c r="PLW219" s="15"/>
      <c r="PLX219" s="15"/>
      <c r="PLY219" s="15"/>
      <c r="PLZ219" s="15"/>
      <c r="PMA219" s="15"/>
      <c r="PMB219" s="15"/>
      <c r="PMC219" s="15"/>
      <c r="PMD219" s="15"/>
      <c r="PME219" s="15"/>
      <c r="PMF219" s="15"/>
      <c r="PMG219" s="15"/>
      <c r="PMH219" s="15"/>
      <c r="PMI219" s="15"/>
      <c r="PMJ219" s="15"/>
      <c r="PMK219" s="15"/>
      <c r="PML219" s="15"/>
      <c r="PMM219" s="15"/>
      <c r="PMN219" s="15"/>
      <c r="PMO219" s="15"/>
      <c r="PMP219" s="15"/>
      <c r="PMQ219" s="15"/>
      <c r="PMR219" s="15"/>
      <c r="PMS219" s="15"/>
      <c r="PMT219" s="15"/>
      <c r="PMU219" s="15"/>
      <c r="PMV219" s="15"/>
      <c r="PMW219" s="15"/>
      <c r="PMX219" s="15"/>
      <c r="PMY219" s="15"/>
      <c r="PMZ219" s="15"/>
      <c r="PNA219" s="15"/>
      <c r="PNB219" s="15"/>
      <c r="PNC219" s="15"/>
      <c r="PND219" s="15"/>
      <c r="PNE219" s="15"/>
      <c r="PNF219" s="15"/>
      <c r="PNG219" s="15"/>
      <c r="PNH219" s="15"/>
      <c r="PNI219" s="15"/>
      <c r="PNJ219" s="15"/>
      <c r="PNK219" s="15"/>
      <c r="PNL219" s="15"/>
      <c r="PNM219" s="15"/>
      <c r="PNN219" s="15"/>
      <c r="PNO219" s="15"/>
      <c r="PNP219" s="15"/>
      <c r="PNQ219" s="15"/>
      <c r="PNR219" s="15"/>
      <c r="PNS219" s="15"/>
      <c r="PNT219" s="15"/>
      <c r="PNU219" s="15"/>
      <c r="PNV219" s="15"/>
      <c r="PNW219" s="15"/>
      <c r="PNX219" s="15"/>
      <c r="PNY219" s="15"/>
      <c r="PNZ219" s="15"/>
      <c r="POA219" s="15"/>
      <c r="POB219" s="15"/>
      <c r="POC219" s="15"/>
      <c r="POD219" s="15"/>
      <c r="POE219" s="15"/>
      <c r="POF219" s="15"/>
      <c r="POG219" s="15"/>
      <c r="POH219" s="15"/>
      <c r="POI219" s="15"/>
      <c r="POJ219" s="15"/>
      <c r="POK219" s="15"/>
      <c r="POL219" s="15"/>
      <c r="POM219" s="15"/>
      <c r="PON219" s="15"/>
      <c r="POO219" s="15"/>
      <c r="POP219" s="15"/>
      <c r="POQ219" s="15"/>
      <c r="POR219" s="15"/>
      <c r="POS219" s="15"/>
      <c r="POT219" s="15"/>
      <c r="POU219" s="15"/>
      <c r="POV219" s="15"/>
      <c r="POW219" s="15"/>
      <c r="POX219" s="15"/>
      <c r="POY219" s="15"/>
      <c r="POZ219" s="15"/>
      <c r="PPA219" s="15"/>
      <c r="PPB219" s="15"/>
      <c r="PPC219" s="15"/>
      <c r="PPD219" s="15"/>
      <c r="PPE219" s="15"/>
      <c r="PPF219" s="15"/>
      <c r="PPG219" s="15"/>
      <c r="PPH219" s="15"/>
      <c r="PPI219" s="15"/>
      <c r="PPJ219" s="15"/>
      <c r="PPK219" s="15"/>
      <c r="PPL219" s="15"/>
      <c r="PPM219" s="15"/>
      <c r="PPN219" s="15"/>
      <c r="PPO219" s="15"/>
      <c r="PPP219" s="15"/>
      <c r="PPQ219" s="15"/>
      <c r="PPR219" s="15"/>
      <c r="PPS219" s="15"/>
      <c r="PPT219" s="15"/>
      <c r="PPU219" s="15"/>
      <c r="PPV219" s="15"/>
      <c r="PPW219" s="15"/>
      <c r="PPX219" s="15"/>
      <c r="PPY219" s="15"/>
      <c r="PPZ219" s="15"/>
      <c r="PQA219" s="15"/>
      <c r="PQB219" s="15"/>
      <c r="PQC219" s="15"/>
      <c r="PQD219" s="15"/>
      <c r="PQE219" s="15"/>
      <c r="PQF219" s="15"/>
      <c r="PQG219" s="15"/>
      <c r="PQH219" s="15"/>
      <c r="PQI219" s="15"/>
      <c r="PQJ219" s="15"/>
      <c r="PQK219" s="15"/>
      <c r="PQL219" s="15"/>
      <c r="PQM219" s="15"/>
      <c r="PQN219" s="15"/>
      <c r="PQO219" s="15"/>
      <c r="PQP219" s="15"/>
      <c r="PQQ219" s="15"/>
      <c r="PQR219" s="15"/>
      <c r="PQS219" s="15"/>
      <c r="PQT219" s="15"/>
      <c r="PQU219" s="15"/>
      <c r="PQV219" s="15"/>
      <c r="PQW219" s="15"/>
      <c r="PQX219" s="15"/>
      <c r="PQY219" s="15"/>
      <c r="PQZ219" s="15"/>
      <c r="PRA219" s="15"/>
      <c r="PRB219" s="15"/>
      <c r="PRC219" s="15"/>
      <c r="PRD219" s="15"/>
      <c r="PRE219" s="15"/>
      <c r="PRF219" s="15"/>
      <c r="PRG219" s="15"/>
      <c r="PRH219" s="15"/>
      <c r="PRI219" s="15"/>
      <c r="PRJ219" s="15"/>
      <c r="PRK219" s="15"/>
      <c r="PRL219" s="15"/>
      <c r="PRM219" s="15"/>
      <c r="PRN219" s="15"/>
      <c r="PRO219" s="15"/>
      <c r="PRP219" s="15"/>
      <c r="PRQ219" s="15"/>
      <c r="PRR219" s="15"/>
      <c r="PRS219" s="15"/>
      <c r="PRT219" s="15"/>
      <c r="PRU219" s="15"/>
      <c r="PRV219" s="15"/>
      <c r="PRW219" s="15"/>
      <c r="PRX219" s="15"/>
      <c r="PRY219" s="15"/>
      <c r="PRZ219" s="15"/>
      <c r="PSA219" s="15"/>
      <c r="PSB219" s="15"/>
      <c r="PSC219" s="15"/>
      <c r="PSD219" s="15"/>
      <c r="PSE219" s="15"/>
      <c r="PSF219" s="15"/>
      <c r="PSG219" s="15"/>
      <c r="PSH219" s="15"/>
      <c r="PSI219" s="15"/>
      <c r="PSJ219" s="15"/>
      <c r="PSK219" s="15"/>
      <c r="PSL219" s="15"/>
      <c r="PSM219" s="15"/>
      <c r="PSN219" s="15"/>
      <c r="PSO219" s="15"/>
      <c r="PSP219" s="15"/>
      <c r="PSQ219" s="15"/>
      <c r="PSR219" s="15"/>
      <c r="PSS219" s="15"/>
      <c r="PST219" s="15"/>
      <c r="PSU219" s="15"/>
      <c r="PSV219" s="15"/>
      <c r="PSW219" s="15"/>
      <c r="PSX219" s="15"/>
      <c r="PSY219" s="15"/>
      <c r="PSZ219" s="15"/>
      <c r="PTA219" s="15"/>
      <c r="PTB219" s="15"/>
      <c r="PTC219" s="15"/>
      <c r="PTD219" s="15"/>
      <c r="PTE219" s="15"/>
      <c r="PTF219" s="15"/>
      <c r="PTG219" s="15"/>
      <c r="PTH219" s="15"/>
      <c r="PTI219" s="15"/>
      <c r="PTJ219" s="15"/>
      <c r="PTK219" s="15"/>
      <c r="PTL219" s="15"/>
      <c r="PTM219" s="15"/>
      <c r="PTN219" s="15"/>
      <c r="PTO219" s="15"/>
      <c r="PTP219" s="15"/>
      <c r="PTQ219" s="15"/>
      <c r="PTR219" s="15"/>
      <c r="PTS219" s="15"/>
      <c r="PTT219" s="15"/>
      <c r="PTU219" s="15"/>
      <c r="PTV219" s="15"/>
      <c r="PTW219" s="15"/>
      <c r="PTX219" s="15"/>
      <c r="PTY219" s="15"/>
      <c r="PTZ219" s="15"/>
      <c r="PUA219" s="15"/>
      <c r="PUB219" s="15"/>
      <c r="PUC219" s="15"/>
      <c r="PUD219" s="15"/>
      <c r="PUE219" s="15"/>
      <c r="PUF219" s="15"/>
      <c r="PUG219" s="15"/>
      <c r="PUH219" s="15"/>
      <c r="PUI219" s="15"/>
      <c r="PUJ219" s="15"/>
      <c r="PUK219" s="15"/>
      <c r="PUL219" s="15"/>
      <c r="PUM219" s="15"/>
      <c r="PUN219" s="15"/>
      <c r="PUO219" s="15"/>
      <c r="PUP219" s="15"/>
      <c r="PUQ219" s="15"/>
      <c r="PUR219" s="15"/>
      <c r="PUS219" s="15"/>
      <c r="PUT219" s="15"/>
      <c r="PUU219" s="15"/>
      <c r="PUV219" s="15"/>
      <c r="PUW219" s="15"/>
      <c r="PUX219" s="15"/>
      <c r="PUY219" s="15"/>
      <c r="PUZ219" s="15"/>
      <c r="PVA219" s="15"/>
      <c r="PVB219" s="15"/>
      <c r="PVC219" s="15"/>
      <c r="PVD219" s="15"/>
      <c r="PVE219" s="15"/>
      <c r="PVF219" s="15"/>
      <c r="PVG219" s="15"/>
      <c r="PVH219" s="15"/>
      <c r="PVI219" s="15"/>
      <c r="PVJ219" s="15"/>
      <c r="PVK219" s="15"/>
      <c r="PVL219" s="15"/>
      <c r="PVM219" s="15"/>
      <c r="PVN219" s="15"/>
      <c r="PVO219" s="15"/>
      <c r="PVP219" s="15"/>
      <c r="PVQ219" s="15"/>
      <c r="PVR219" s="15"/>
      <c r="PVS219" s="15"/>
      <c r="PVT219" s="15"/>
      <c r="PVU219" s="15"/>
      <c r="PVV219" s="15"/>
      <c r="PVW219" s="15"/>
      <c r="PVX219" s="15"/>
      <c r="PVY219" s="15"/>
      <c r="PVZ219" s="15"/>
      <c r="PWA219" s="15"/>
      <c r="PWB219" s="15"/>
      <c r="PWC219" s="15"/>
      <c r="PWD219" s="15"/>
      <c r="PWE219" s="15"/>
      <c r="PWF219" s="15"/>
      <c r="PWG219" s="15"/>
      <c r="PWH219" s="15"/>
      <c r="PWI219" s="15"/>
      <c r="PWJ219" s="15"/>
      <c r="PWK219" s="15"/>
      <c r="PWL219" s="15"/>
      <c r="PWM219" s="15"/>
      <c r="PWN219" s="15"/>
      <c r="PWO219" s="15"/>
      <c r="PWP219" s="15"/>
      <c r="PWQ219" s="15"/>
      <c r="PWR219" s="15"/>
      <c r="PWS219" s="15"/>
      <c r="PWT219" s="15"/>
      <c r="PWU219" s="15"/>
      <c r="PWV219" s="15"/>
      <c r="PWW219" s="15"/>
      <c r="PWX219" s="15"/>
      <c r="PWY219" s="15"/>
      <c r="PWZ219" s="15"/>
      <c r="PXA219" s="15"/>
      <c r="PXB219" s="15"/>
      <c r="PXC219" s="15"/>
      <c r="PXD219" s="15"/>
      <c r="PXE219" s="15"/>
      <c r="PXF219" s="15"/>
      <c r="PXG219" s="15"/>
      <c r="PXH219" s="15"/>
      <c r="PXI219" s="15"/>
      <c r="PXJ219" s="15"/>
      <c r="PXK219" s="15"/>
      <c r="PXL219" s="15"/>
      <c r="PXM219" s="15"/>
      <c r="PXN219" s="15"/>
      <c r="PXO219" s="15"/>
      <c r="PXP219" s="15"/>
      <c r="PXQ219" s="15"/>
      <c r="PXR219" s="15"/>
      <c r="PXS219" s="15"/>
      <c r="PXT219" s="15"/>
      <c r="PXU219" s="15"/>
      <c r="PXV219" s="15"/>
      <c r="PXW219" s="15"/>
      <c r="PXX219" s="15"/>
      <c r="PXY219" s="15"/>
      <c r="PXZ219" s="15"/>
      <c r="PYA219" s="15"/>
      <c r="PYB219" s="15"/>
      <c r="PYC219" s="15"/>
      <c r="PYD219" s="15"/>
      <c r="PYE219" s="15"/>
      <c r="PYF219" s="15"/>
      <c r="PYG219" s="15"/>
      <c r="PYH219" s="15"/>
      <c r="PYI219" s="15"/>
      <c r="PYJ219" s="15"/>
      <c r="PYK219" s="15"/>
      <c r="PYL219" s="15"/>
      <c r="PYM219" s="15"/>
      <c r="PYN219" s="15"/>
      <c r="PYO219" s="15"/>
      <c r="PYP219" s="15"/>
      <c r="PYQ219" s="15"/>
      <c r="PYR219" s="15"/>
      <c r="PYS219" s="15"/>
      <c r="PYT219" s="15"/>
      <c r="PYU219" s="15"/>
      <c r="PYV219" s="15"/>
      <c r="PYW219" s="15"/>
      <c r="PYX219" s="15"/>
      <c r="PYY219" s="15"/>
      <c r="PYZ219" s="15"/>
      <c r="PZA219" s="15"/>
      <c r="PZB219" s="15"/>
      <c r="PZC219" s="15"/>
      <c r="PZD219" s="15"/>
      <c r="PZE219" s="15"/>
      <c r="PZF219" s="15"/>
      <c r="PZG219" s="15"/>
      <c r="PZH219" s="15"/>
      <c r="PZI219" s="15"/>
      <c r="PZJ219" s="15"/>
      <c r="PZK219" s="15"/>
      <c r="PZL219" s="15"/>
      <c r="PZM219" s="15"/>
      <c r="PZN219" s="15"/>
      <c r="PZO219" s="15"/>
      <c r="PZP219" s="15"/>
      <c r="PZQ219" s="15"/>
      <c r="PZR219" s="15"/>
      <c r="PZS219" s="15"/>
      <c r="PZT219" s="15"/>
      <c r="PZU219" s="15"/>
      <c r="PZV219" s="15"/>
      <c r="PZW219" s="15"/>
      <c r="PZX219" s="15"/>
      <c r="PZY219" s="15"/>
      <c r="PZZ219" s="15"/>
      <c r="QAA219" s="15"/>
      <c r="QAB219" s="15"/>
      <c r="QAC219" s="15"/>
      <c r="QAD219" s="15"/>
      <c r="QAE219" s="15"/>
      <c r="QAF219" s="15"/>
      <c r="QAG219" s="15"/>
      <c r="QAH219" s="15"/>
      <c r="QAI219" s="15"/>
      <c r="QAJ219" s="15"/>
      <c r="QAK219" s="15"/>
      <c r="QAL219" s="15"/>
      <c r="QAM219" s="15"/>
      <c r="QAN219" s="15"/>
      <c r="QAO219" s="15"/>
      <c r="QAP219" s="15"/>
      <c r="QAQ219" s="15"/>
      <c r="QAR219" s="15"/>
      <c r="QAS219" s="15"/>
      <c r="QAT219" s="15"/>
      <c r="QAU219" s="15"/>
      <c r="QAV219" s="15"/>
      <c r="QAW219" s="15"/>
      <c r="QAX219" s="15"/>
      <c r="QAY219" s="15"/>
      <c r="QAZ219" s="15"/>
      <c r="QBA219" s="15"/>
      <c r="QBB219" s="15"/>
      <c r="QBC219" s="15"/>
      <c r="QBD219" s="15"/>
      <c r="QBE219" s="15"/>
      <c r="QBF219" s="15"/>
      <c r="QBG219" s="15"/>
      <c r="QBH219" s="15"/>
      <c r="QBI219" s="15"/>
      <c r="QBJ219" s="15"/>
      <c r="QBK219" s="15"/>
      <c r="QBL219" s="15"/>
      <c r="QBM219" s="15"/>
      <c r="QBN219" s="15"/>
      <c r="QBO219" s="15"/>
      <c r="QBP219" s="15"/>
      <c r="QBQ219" s="15"/>
      <c r="QBR219" s="15"/>
      <c r="QBS219" s="15"/>
      <c r="QBT219" s="15"/>
      <c r="QBU219" s="15"/>
      <c r="QBV219" s="15"/>
      <c r="QBW219" s="15"/>
      <c r="QBX219" s="15"/>
      <c r="QBY219" s="15"/>
      <c r="QBZ219" s="15"/>
      <c r="QCA219" s="15"/>
      <c r="QCB219" s="15"/>
      <c r="QCC219" s="15"/>
      <c r="QCD219" s="15"/>
      <c r="QCE219" s="15"/>
      <c r="QCF219" s="15"/>
      <c r="QCG219" s="15"/>
      <c r="QCH219" s="15"/>
      <c r="QCI219" s="15"/>
      <c r="QCJ219" s="15"/>
      <c r="QCK219" s="15"/>
      <c r="QCL219" s="15"/>
      <c r="QCM219" s="15"/>
      <c r="QCN219" s="15"/>
      <c r="QCO219" s="15"/>
      <c r="QCP219" s="15"/>
      <c r="QCQ219" s="15"/>
      <c r="QCR219" s="15"/>
      <c r="QCS219" s="15"/>
      <c r="QCT219" s="15"/>
      <c r="QCU219" s="15"/>
      <c r="QCV219" s="15"/>
      <c r="QCW219" s="15"/>
      <c r="QCX219" s="15"/>
      <c r="QCY219" s="15"/>
      <c r="QCZ219" s="15"/>
      <c r="QDA219" s="15"/>
      <c r="QDB219" s="15"/>
      <c r="QDC219" s="15"/>
      <c r="QDD219" s="15"/>
      <c r="QDE219" s="15"/>
      <c r="QDF219" s="15"/>
      <c r="QDG219" s="15"/>
      <c r="QDH219" s="15"/>
      <c r="QDI219" s="15"/>
      <c r="QDJ219" s="15"/>
      <c r="QDK219" s="15"/>
      <c r="QDL219" s="15"/>
      <c r="QDM219" s="15"/>
      <c r="QDN219" s="15"/>
      <c r="QDO219" s="15"/>
      <c r="QDP219" s="15"/>
      <c r="QDQ219" s="15"/>
      <c r="QDR219" s="15"/>
      <c r="QDS219" s="15"/>
      <c r="QDT219" s="15"/>
      <c r="QDU219" s="15"/>
      <c r="QDV219" s="15"/>
      <c r="QDW219" s="15"/>
      <c r="QDX219" s="15"/>
      <c r="QDY219" s="15"/>
      <c r="QDZ219" s="15"/>
      <c r="QEA219" s="15"/>
      <c r="QEB219" s="15"/>
      <c r="QEC219" s="15"/>
      <c r="QED219" s="15"/>
      <c r="QEE219" s="15"/>
      <c r="QEF219" s="15"/>
      <c r="QEG219" s="15"/>
      <c r="QEH219" s="15"/>
      <c r="QEI219" s="15"/>
      <c r="QEJ219" s="15"/>
      <c r="QEK219" s="15"/>
      <c r="QEL219" s="15"/>
      <c r="QEM219" s="15"/>
      <c r="QEN219" s="15"/>
      <c r="QEO219" s="15"/>
      <c r="QEP219" s="15"/>
      <c r="QEQ219" s="15"/>
      <c r="QER219" s="15"/>
      <c r="QES219" s="15"/>
      <c r="QET219" s="15"/>
      <c r="QEU219" s="15"/>
      <c r="QEV219" s="15"/>
      <c r="QEW219" s="15"/>
      <c r="QEX219" s="15"/>
      <c r="QEY219" s="15"/>
      <c r="QEZ219" s="15"/>
      <c r="QFA219" s="15"/>
      <c r="QFB219" s="15"/>
      <c r="QFC219" s="15"/>
      <c r="QFD219" s="15"/>
      <c r="QFE219" s="15"/>
      <c r="QFF219" s="15"/>
      <c r="QFG219" s="15"/>
      <c r="QFH219" s="15"/>
      <c r="QFI219" s="15"/>
      <c r="QFJ219" s="15"/>
      <c r="QFK219" s="15"/>
      <c r="QFL219" s="15"/>
      <c r="QFM219" s="15"/>
      <c r="QFN219" s="15"/>
      <c r="QFO219" s="15"/>
      <c r="QFP219" s="15"/>
      <c r="QFQ219" s="15"/>
      <c r="QFR219" s="15"/>
      <c r="QFS219" s="15"/>
      <c r="QFT219" s="15"/>
      <c r="QFU219" s="15"/>
      <c r="QFV219" s="15"/>
      <c r="QFW219" s="15"/>
      <c r="QFX219" s="15"/>
      <c r="QFY219" s="15"/>
      <c r="QFZ219" s="15"/>
      <c r="QGA219" s="15"/>
      <c r="QGB219" s="15"/>
      <c r="QGC219" s="15"/>
      <c r="QGD219" s="15"/>
      <c r="QGE219" s="15"/>
      <c r="QGF219" s="15"/>
      <c r="QGG219" s="15"/>
      <c r="QGH219" s="15"/>
      <c r="QGI219" s="15"/>
      <c r="QGJ219" s="15"/>
      <c r="QGK219" s="15"/>
      <c r="QGL219" s="15"/>
      <c r="QGM219" s="15"/>
      <c r="QGN219" s="15"/>
      <c r="QGO219" s="15"/>
      <c r="QGP219" s="15"/>
      <c r="QGQ219" s="15"/>
      <c r="QGR219" s="15"/>
      <c r="QGS219" s="15"/>
      <c r="QGT219" s="15"/>
      <c r="QGU219" s="15"/>
      <c r="QGV219" s="15"/>
      <c r="QGW219" s="15"/>
      <c r="QGX219" s="15"/>
      <c r="QGY219" s="15"/>
      <c r="QGZ219" s="15"/>
      <c r="QHA219" s="15"/>
      <c r="QHB219" s="15"/>
      <c r="QHC219" s="15"/>
      <c r="QHD219" s="15"/>
      <c r="QHE219" s="15"/>
      <c r="QHF219" s="15"/>
      <c r="QHG219" s="15"/>
      <c r="QHH219" s="15"/>
      <c r="QHI219" s="15"/>
      <c r="QHJ219" s="15"/>
      <c r="QHK219" s="15"/>
      <c r="QHL219" s="15"/>
      <c r="QHM219" s="15"/>
      <c r="QHN219" s="15"/>
      <c r="QHO219" s="15"/>
      <c r="QHP219" s="15"/>
      <c r="QHQ219" s="15"/>
      <c r="QHR219" s="15"/>
      <c r="QHS219" s="15"/>
      <c r="QHT219" s="15"/>
      <c r="QHU219" s="15"/>
      <c r="QHV219" s="15"/>
      <c r="QHW219" s="15"/>
      <c r="QHX219" s="15"/>
      <c r="QHY219" s="15"/>
      <c r="QHZ219" s="15"/>
      <c r="QIA219" s="15"/>
      <c r="QIB219" s="15"/>
      <c r="QIC219" s="15"/>
      <c r="QID219" s="15"/>
      <c r="QIE219" s="15"/>
      <c r="QIF219" s="15"/>
      <c r="QIG219" s="15"/>
      <c r="QIH219" s="15"/>
      <c r="QII219" s="15"/>
      <c r="QIJ219" s="15"/>
      <c r="QIK219" s="15"/>
      <c r="QIL219" s="15"/>
      <c r="QIM219" s="15"/>
      <c r="QIN219" s="15"/>
      <c r="QIO219" s="15"/>
      <c r="QIP219" s="15"/>
      <c r="QIQ219" s="15"/>
      <c r="QIR219" s="15"/>
      <c r="QIS219" s="15"/>
      <c r="QIT219" s="15"/>
      <c r="QIU219" s="15"/>
      <c r="QIV219" s="15"/>
      <c r="QIW219" s="15"/>
      <c r="QIX219" s="15"/>
      <c r="QIY219" s="15"/>
      <c r="QIZ219" s="15"/>
      <c r="QJA219" s="15"/>
      <c r="QJB219" s="15"/>
      <c r="QJC219" s="15"/>
      <c r="QJD219" s="15"/>
      <c r="QJE219" s="15"/>
      <c r="QJF219" s="15"/>
      <c r="QJG219" s="15"/>
      <c r="QJH219" s="15"/>
      <c r="QJI219" s="15"/>
      <c r="QJJ219" s="15"/>
      <c r="QJK219" s="15"/>
      <c r="QJL219" s="15"/>
      <c r="QJM219" s="15"/>
      <c r="QJN219" s="15"/>
      <c r="QJO219" s="15"/>
      <c r="QJP219" s="15"/>
      <c r="QJQ219" s="15"/>
      <c r="QJR219" s="15"/>
      <c r="QJS219" s="15"/>
      <c r="QJT219" s="15"/>
      <c r="QJU219" s="15"/>
      <c r="QJV219" s="15"/>
      <c r="QJW219" s="15"/>
      <c r="QJX219" s="15"/>
      <c r="QJY219" s="15"/>
      <c r="QJZ219" s="15"/>
      <c r="QKA219" s="15"/>
      <c r="QKB219" s="15"/>
      <c r="QKC219" s="15"/>
      <c r="QKD219" s="15"/>
      <c r="QKE219" s="15"/>
      <c r="QKF219" s="15"/>
      <c r="QKG219" s="15"/>
      <c r="QKH219" s="15"/>
      <c r="QKI219" s="15"/>
      <c r="QKJ219" s="15"/>
      <c r="QKK219" s="15"/>
      <c r="QKL219" s="15"/>
      <c r="QKM219" s="15"/>
      <c r="QKN219" s="15"/>
      <c r="QKO219" s="15"/>
      <c r="QKP219" s="15"/>
      <c r="QKQ219" s="15"/>
      <c r="QKR219" s="15"/>
      <c r="QKS219" s="15"/>
      <c r="QKT219" s="15"/>
      <c r="QKU219" s="15"/>
      <c r="QKV219" s="15"/>
      <c r="QKW219" s="15"/>
      <c r="QKX219" s="15"/>
      <c r="QKY219" s="15"/>
      <c r="QKZ219" s="15"/>
      <c r="QLA219" s="15"/>
      <c r="QLB219" s="15"/>
      <c r="QLC219" s="15"/>
      <c r="QLD219" s="15"/>
      <c r="QLE219" s="15"/>
      <c r="QLF219" s="15"/>
      <c r="QLG219" s="15"/>
      <c r="QLH219" s="15"/>
      <c r="QLI219" s="15"/>
      <c r="QLJ219" s="15"/>
      <c r="QLK219" s="15"/>
      <c r="QLL219" s="15"/>
      <c r="QLM219" s="15"/>
      <c r="QLN219" s="15"/>
      <c r="QLO219" s="15"/>
      <c r="QLP219" s="15"/>
      <c r="QLQ219" s="15"/>
      <c r="QLR219" s="15"/>
      <c r="QLS219" s="15"/>
      <c r="QLT219" s="15"/>
      <c r="QLU219" s="15"/>
      <c r="QLV219" s="15"/>
      <c r="QLW219" s="15"/>
      <c r="QLX219" s="15"/>
      <c r="QLY219" s="15"/>
      <c r="QLZ219" s="15"/>
      <c r="QMA219" s="15"/>
      <c r="QMB219" s="15"/>
      <c r="QMC219" s="15"/>
      <c r="QMD219" s="15"/>
      <c r="QME219" s="15"/>
      <c r="QMF219" s="15"/>
      <c r="QMG219" s="15"/>
      <c r="QMH219" s="15"/>
      <c r="QMI219" s="15"/>
      <c r="QMJ219" s="15"/>
      <c r="QMK219" s="15"/>
      <c r="QML219" s="15"/>
      <c r="QMM219" s="15"/>
      <c r="QMN219" s="15"/>
      <c r="QMO219" s="15"/>
      <c r="QMP219" s="15"/>
      <c r="QMQ219" s="15"/>
      <c r="QMR219" s="15"/>
      <c r="QMS219" s="15"/>
      <c r="QMT219" s="15"/>
      <c r="QMU219" s="15"/>
      <c r="QMV219" s="15"/>
      <c r="QMW219" s="15"/>
      <c r="QMX219" s="15"/>
      <c r="QMY219" s="15"/>
      <c r="QMZ219" s="15"/>
      <c r="QNA219" s="15"/>
      <c r="QNB219" s="15"/>
      <c r="QNC219" s="15"/>
      <c r="QND219" s="15"/>
      <c r="QNE219" s="15"/>
      <c r="QNF219" s="15"/>
      <c r="QNG219" s="15"/>
      <c r="QNH219" s="15"/>
      <c r="QNI219" s="15"/>
      <c r="QNJ219" s="15"/>
      <c r="QNK219" s="15"/>
      <c r="QNL219" s="15"/>
      <c r="QNM219" s="15"/>
      <c r="QNN219" s="15"/>
      <c r="QNO219" s="15"/>
      <c r="QNP219" s="15"/>
      <c r="QNQ219" s="15"/>
      <c r="QNR219" s="15"/>
      <c r="QNS219" s="15"/>
      <c r="QNT219" s="15"/>
      <c r="QNU219" s="15"/>
      <c r="QNV219" s="15"/>
      <c r="QNW219" s="15"/>
      <c r="QNX219" s="15"/>
      <c r="QNY219" s="15"/>
      <c r="QNZ219" s="15"/>
      <c r="QOA219" s="15"/>
      <c r="QOB219" s="15"/>
      <c r="QOC219" s="15"/>
      <c r="QOD219" s="15"/>
      <c r="QOE219" s="15"/>
      <c r="QOF219" s="15"/>
      <c r="QOG219" s="15"/>
      <c r="QOH219" s="15"/>
      <c r="QOI219" s="15"/>
      <c r="QOJ219" s="15"/>
      <c r="QOK219" s="15"/>
      <c r="QOL219" s="15"/>
      <c r="QOM219" s="15"/>
      <c r="QON219" s="15"/>
      <c r="QOO219" s="15"/>
      <c r="QOP219" s="15"/>
      <c r="QOQ219" s="15"/>
      <c r="QOR219" s="15"/>
      <c r="QOS219" s="15"/>
      <c r="QOT219" s="15"/>
      <c r="QOU219" s="15"/>
      <c r="QOV219" s="15"/>
      <c r="QOW219" s="15"/>
      <c r="QOX219" s="15"/>
      <c r="QOY219" s="15"/>
      <c r="QOZ219" s="15"/>
      <c r="QPA219" s="15"/>
      <c r="QPB219" s="15"/>
      <c r="QPC219" s="15"/>
      <c r="QPD219" s="15"/>
      <c r="QPE219" s="15"/>
      <c r="QPF219" s="15"/>
      <c r="QPG219" s="15"/>
      <c r="QPH219" s="15"/>
      <c r="QPI219" s="15"/>
      <c r="QPJ219" s="15"/>
      <c r="QPK219" s="15"/>
      <c r="QPL219" s="15"/>
      <c r="QPM219" s="15"/>
      <c r="QPN219" s="15"/>
      <c r="QPO219" s="15"/>
      <c r="QPP219" s="15"/>
      <c r="QPQ219" s="15"/>
      <c r="QPR219" s="15"/>
      <c r="QPS219" s="15"/>
      <c r="QPT219" s="15"/>
      <c r="QPU219" s="15"/>
      <c r="QPV219" s="15"/>
      <c r="QPW219" s="15"/>
      <c r="QPX219" s="15"/>
      <c r="QPY219" s="15"/>
      <c r="QPZ219" s="15"/>
      <c r="QQA219" s="15"/>
      <c r="QQB219" s="15"/>
      <c r="QQC219" s="15"/>
      <c r="QQD219" s="15"/>
      <c r="QQE219" s="15"/>
      <c r="QQF219" s="15"/>
      <c r="QQG219" s="15"/>
      <c r="QQH219" s="15"/>
      <c r="QQI219" s="15"/>
      <c r="QQJ219" s="15"/>
      <c r="QQK219" s="15"/>
      <c r="QQL219" s="15"/>
      <c r="QQM219" s="15"/>
      <c r="QQN219" s="15"/>
      <c r="QQO219" s="15"/>
      <c r="QQP219" s="15"/>
      <c r="QQQ219" s="15"/>
      <c r="QQR219" s="15"/>
      <c r="QQS219" s="15"/>
      <c r="QQT219" s="15"/>
      <c r="QQU219" s="15"/>
      <c r="QQV219" s="15"/>
      <c r="QQW219" s="15"/>
      <c r="QQX219" s="15"/>
      <c r="QQY219" s="15"/>
      <c r="QQZ219" s="15"/>
      <c r="QRA219" s="15"/>
      <c r="QRB219" s="15"/>
      <c r="QRC219" s="15"/>
      <c r="QRD219" s="15"/>
      <c r="QRE219" s="15"/>
      <c r="QRF219" s="15"/>
      <c r="QRG219" s="15"/>
      <c r="QRH219" s="15"/>
      <c r="QRI219" s="15"/>
      <c r="QRJ219" s="15"/>
      <c r="QRK219" s="15"/>
      <c r="QRL219" s="15"/>
      <c r="QRM219" s="15"/>
      <c r="QRN219" s="15"/>
      <c r="QRO219" s="15"/>
      <c r="QRP219" s="15"/>
      <c r="QRQ219" s="15"/>
      <c r="QRR219" s="15"/>
      <c r="QRS219" s="15"/>
      <c r="QRT219" s="15"/>
      <c r="QRU219" s="15"/>
      <c r="QRV219" s="15"/>
      <c r="QRW219" s="15"/>
      <c r="QRX219" s="15"/>
      <c r="QRY219" s="15"/>
      <c r="QRZ219" s="15"/>
      <c r="QSA219" s="15"/>
      <c r="QSB219" s="15"/>
      <c r="QSC219" s="15"/>
      <c r="QSD219" s="15"/>
      <c r="QSE219" s="15"/>
      <c r="QSF219" s="15"/>
      <c r="QSG219" s="15"/>
      <c r="QSH219" s="15"/>
      <c r="QSI219" s="15"/>
      <c r="QSJ219" s="15"/>
      <c r="QSK219" s="15"/>
      <c r="QSL219" s="15"/>
      <c r="QSM219" s="15"/>
      <c r="QSN219" s="15"/>
      <c r="QSO219" s="15"/>
      <c r="QSP219" s="15"/>
      <c r="QSQ219" s="15"/>
      <c r="QSR219" s="15"/>
      <c r="QSS219" s="15"/>
      <c r="QST219" s="15"/>
      <c r="QSU219" s="15"/>
      <c r="QSV219" s="15"/>
      <c r="QSW219" s="15"/>
      <c r="QSX219" s="15"/>
      <c r="QSY219" s="15"/>
      <c r="QSZ219" s="15"/>
      <c r="QTA219" s="15"/>
      <c r="QTB219" s="15"/>
      <c r="QTC219" s="15"/>
      <c r="QTD219" s="15"/>
      <c r="QTE219" s="15"/>
      <c r="QTF219" s="15"/>
      <c r="QTG219" s="15"/>
      <c r="QTH219" s="15"/>
      <c r="QTI219" s="15"/>
      <c r="QTJ219" s="15"/>
      <c r="QTK219" s="15"/>
      <c r="QTL219" s="15"/>
      <c r="QTM219" s="15"/>
      <c r="QTN219" s="15"/>
      <c r="QTO219" s="15"/>
      <c r="QTP219" s="15"/>
      <c r="QTQ219" s="15"/>
      <c r="QTR219" s="15"/>
      <c r="QTS219" s="15"/>
      <c r="QTT219" s="15"/>
      <c r="QTU219" s="15"/>
      <c r="QTV219" s="15"/>
      <c r="QTW219" s="15"/>
      <c r="QTX219" s="15"/>
      <c r="QTY219" s="15"/>
      <c r="QTZ219" s="15"/>
      <c r="QUA219" s="15"/>
      <c r="QUB219" s="15"/>
      <c r="QUC219" s="15"/>
      <c r="QUD219" s="15"/>
      <c r="QUE219" s="15"/>
      <c r="QUF219" s="15"/>
      <c r="QUG219" s="15"/>
      <c r="QUH219" s="15"/>
      <c r="QUI219" s="15"/>
      <c r="QUJ219" s="15"/>
      <c r="QUK219" s="15"/>
      <c r="QUL219" s="15"/>
      <c r="QUM219" s="15"/>
      <c r="QUN219" s="15"/>
      <c r="QUO219" s="15"/>
      <c r="QUP219" s="15"/>
      <c r="QUQ219" s="15"/>
      <c r="QUR219" s="15"/>
      <c r="QUS219" s="15"/>
      <c r="QUT219" s="15"/>
      <c r="QUU219" s="15"/>
      <c r="QUV219" s="15"/>
      <c r="QUW219" s="15"/>
      <c r="QUX219" s="15"/>
      <c r="QUY219" s="15"/>
      <c r="QUZ219" s="15"/>
      <c r="QVA219" s="15"/>
      <c r="QVB219" s="15"/>
      <c r="QVC219" s="15"/>
      <c r="QVD219" s="15"/>
      <c r="QVE219" s="15"/>
      <c r="QVF219" s="15"/>
      <c r="QVG219" s="15"/>
      <c r="QVH219" s="15"/>
      <c r="QVI219" s="15"/>
      <c r="QVJ219" s="15"/>
      <c r="QVK219" s="15"/>
      <c r="QVL219" s="15"/>
      <c r="QVM219" s="15"/>
      <c r="QVN219" s="15"/>
      <c r="QVO219" s="15"/>
      <c r="QVP219" s="15"/>
      <c r="QVQ219" s="15"/>
      <c r="QVR219" s="15"/>
      <c r="QVS219" s="15"/>
      <c r="QVT219" s="15"/>
      <c r="QVU219" s="15"/>
      <c r="QVV219" s="15"/>
      <c r="QVW219" s="15"/>
      <c r="QVX219" s="15"/>
      <c r="QVY219" s="15"/>
      <c r="QVZ219" s="15"/>
      <c r="QWA219" s="15"/>
      <c r="QWB219" s="15"/>
      <c r="QWC219" s="15"/>
      <c r="QWD219" s="15"/>
      <c r="QWE219" s="15"/>
      <c r="QWF219" s="15"/>
      <c r="QWG219" s="15"/>
      <c r="QWH219" s="15"/>
      <c r="QWI219" s="15"/>
      <c r="QWJ219" s="15"/>
      <c r="QWK219" s="15"/>
      <c r="QWL219" s="15"/>
      <c r="QWM219" s="15"/>
      <c r="QWN219" s="15"/>
      <c r="QWO219" s="15"/>
      <c r="QWP219" s="15"/>
      <c r="QWQ219" s="15"/>
      <c r="QWR219" s="15"/>
      <c r="QWS219" s="15"/>
      <c r="QWT219" s="15"/>
      <c r="QWU219" s="15"/>
      <c r="QWV219" s="15"/>
      <c r="QWW219" s="15"/>
      <c r="QWX219" s="15"/>
      <c r="QWY219" s="15"/>
      <c r="QWZ219" s="15"/>
      <c r="QXA219" s="15"/>
      <c r="QXB219" s="15"/>
      <c r="QXC219" s="15"/>
      <c r="QXD219" s="15"/>
      <c r="QXE219" s="15"/>
      <c r="QXF219" s="15"/>
      <c r="QXG219" s="15"/>
      <c r="QXH219" s="15"/>
      <c r="QXI219" s="15"/>
      <c r="QXJ219" s="15"/>
      <c r="QXK219" s="15"/>
      <c r="QXL219" s="15"/>
      <c r="QXM219" s="15"/>
      <c r="QXN219" s="15"/>
      <c r="QXO219" s="15"/>
      <c r="QXP219" s="15"/>
      <c r="QXQ219" s="15"/>
      <c r="QXR219" s="15"/>
      <c r="QXS219" s="15"/>
      <c r="QXT219" s="15"/>
      <c r="QXU219" s="15"/>
      <c r="QXV219" s="15"/>
      <c r="QXW219" s="15"/>
      <c r="QXX219" s="15"/>
      <c r="QXY219" s="15"/>
      <c r="QXZ219" s="15"/>
      <c r="QYA219" s="15"/>
      <c r="QYB219" s="15"/>
      <c r="QYC219" s="15"/>
      <c r="QYD219" s="15"/>
      <c r="QYE219" s="15"/>
      <c r="QYF219" s="15"/>
      <c r="QYG219" s="15"/>
      <c r="QYH219" s="15"/>
      <c r="QYI219" s="15"/>
      <c r="QYJ219" s="15"/>
      <c r="QYK219" s="15"/>
      <c r="QYL219" s="15"/>
      <c r="QYM219" s="15"/>
      <c r="QYN219" s="15"/>
      <c r="QYO219" s="15"/>
      <c r="QYP219" s="15"/>
      <c r="QYQ219" s="15"/>
      <c r="QYR219" s="15"/>
      <c r="QYS219" s="15"/>
      <c r="QYT219" s="15"/>
      <c r="QYU219" s="15"/>
      <c r="QYV219" s="15"/>
      <c r="QYW219" s="15"/>
      <c r="QYX219" s="15"/>
      <c r="QYY219" s="15"/>
      <c r="QYZ219" s="15"/>
      <c r="QZA219" s="15"/>
      <c r="QZB219" s="15"/>
      <c r="QZC219" s="15"/>
      <c r="QZD219" s="15"/>
      <c r="QZE219" s="15"/>
      <c r="QZF219" s="15"/>
      <c r="QZG219" s="15"/>
      <c r="QZH219" s="15"/>
      <c r="QZI219" s="15"/>
      <c r="QZJ219" s="15"/>
      <c r="QZK219" s="15"/>
      <c r="QZL219" s="15"/>
      <c r="QZM219" s="15"/>
      <c r="QZN219" s="15"/>
      <c r="QZO219" s="15"/>
      <c r="QZP219" s="15"/>
      <c r="QZQ219" s="15"/>
      <c r="QZR219" s="15"/>
      <c r="QZS219" s="15"/>
      <c r="QZT219" s="15"/>
      <c r="QZU219" s="15"/>
      <c r="QZV219" s="15"/>
      <c r="QZW219" s="15"/>
      <c r="QZX219" s="15"/>
      <c r="QZY219" s="15"/>
      <c r="QZZ219" s="15"/>
      <c r="RAA219" s="15"/>
      <c r="RAB219" s="15"/>
      <c r="RAC219" s="15"/>
      <c r="RAD219" s="15"/>
      <c r="RAE219" s="15"/>
      <c r="RAF219" s="15"/>
      <c r="RAG219" s="15"/>
      <c r="RAH219" s="15"/>
      <c r="RAI219" s="15"/>
      <c r="RAJ219" s="15"/>
      <c r="RAK219" s="15"/>
      <c r="RAL219" s="15"/>
      <c r="RAM219" s="15"/>
      <c r="RAN219" s="15"/>
      <c r="RAO219" s="15"/>
      <c r="RAP219" s="15"/>
      <c r="RAQ219" s="15"/>
      <c r="RAR219" s="15"/>
      <c r="RAS219" s="15"/>
      <c r="RAT219" s="15"/>
      <c r="RAU219" s="15"/>
      <c r="RAV219" s="15"/>
      <c r="RAW219" s="15"/>
      <c r="RAX219" s="15"/>
      <c r="RAY219" s="15"/>
      <c r="RAZ219" s="15"/>
      <c r="RBA219" s="15"/>
      <c r="RBB219" s="15"/>
      <c r="RBC219" s="15"/>
      <c r="RBD219" s="15"/>
      <c r="RBE219" s="15"/>
      <c r="RBF219" s="15"/>
      <c r="RBG219" s="15"/>
      <c r="RBH219" s="15"/>
      <c r="RBI219" s="15"/>
      <c r="RBJ219" s="15"/>
      <c r="RBK219" s="15"/>
      <c r="RBL219" s="15"/>
      <c r="RBM219" s="15"/>
      <c r="RBN219" s="15"/>
      <c r="RBO219" s="15"/>
      <c r="RBP219" s="15"/>
      <c r="RBQ219" s="15"/>
      <c r="RBR219" s="15"/>
      <c r="RBS219" s="15"/>
      <c r="RBT219" s="15"/>
      <c r="RBU219" s="15"/>
      <c r="RBV219" s="15"/>
      <c r="RBW219" s="15"/>
      <c r="RBX219" s="15"/>
      <c r="RBY219" s="15"/>
      <c r="RBZ219" s="15"/>
      <c r="RCA219" s="15"/>
      <c r="RCB219" s="15"/>
      <c r="RCC219" s="15"/>
      <c r="RCD219" s="15"/>
      <c r="RCE219" s="15"/>
      <c r="RCF219" s="15"/>
      <c r="RCG219" s="15"/>
      <c r="RCH219" s="15"/>
      <c r="RCI219" s="15"/>
      <c r="RCJ219" s="15"/>
      <c r="RCK219" s="15"/>
      <c r="RCL219" s="15"/>
      <c r="RCM219" s="15"/>
      <c r="RCN219" s="15"/>
      <c r="RCO219" s="15"/>
      <c r="RCP219" s="15"/>
      <c r="RCQ219" s="15"/>
      <c r="RCR219" s="15"/>
      <c r="RCS219" s="15"/>
      <c r="RCT219" s="15"/>
      <c r="RCU219" s="15"/>
      <c r="RCV219" s="15"/>
      <c r="RCW219" s="15"/>
      <c r="RCX219" s="15"/>
      <c r="RCY219" s="15"/>
      <c r="RCZ219" s="15"/>
      <c r="RDA219" s="15"/>
      <c r="RDB219" s="15"/>
      <c r="RDC219" s="15"/>
      <c r="RDD219" s="15"/>
      <c r="RDE219" s="15"/>
      <c r="RDF219" s="15"/>
      <c r="RDG219" s="15"/>
      <c r="RDH219" s="15"/>
      <c r="RDI219" s="15"/>
      <c r="RDJ219" s="15"/>
      <c r="RDK219" s="15"/>
      <c r="RDL219" s="15"/>
      <c r="RDM219" s="15"/>
      <c r="RDN219" s="15"/>
      <c r="RDO219" s="15"/>
      <c r="RDP219" s="15"/>
      <c r="RDQ219" s="15"/>
      <c r="RDR219" s="15"/>
      <c r="RDS219" s="15"/>
      <c r="RDT219" s="15"/>
      <c r="RDU219" s="15"/>
      <c r="RDV219" s="15"/>
      <c r="RDW219" s="15"/>
      <c r="RDX219" s="15"/>
      <c r="RDY219" s="15"/>
      <c r="RDZ219" s="15"/>
      <c r="REA219" s="15"/>
      <c r="REB219" s="15"/>
      <c r="REC219" s="15"/>
      <c r="RED219" s="15"/>
      <c r="REE219" s="15"/>
      <c r="REF219" s="15"/>
      <c r="REG219" s="15"/>
      <c r="REH219" s="15"/>
      <c r="REI219" s="15"/>
      <c r="REJ219" s="15"/>
      <c r="REK219" s="15"/>
      <c r="REL219" s="15"/>
      <c r="REM219" s="15"/>
      <c r="REN219" s="15"/>
      <c r="REO219" s="15"/>
      <c r="REP219" s="15"/>
      <c r="REQ219" s="15"/>
      <c r="RER219" s="15"/>
      <c r="RES219" s="15"/>
      <c r="RET219" s="15"/>
      <c r="REU219" s="15"/>
      <c r="REV219" s="15"/>
      <c r="REW219" s="15"/>
      <c r="REX219" s="15"/>
      <c r="REY219" s="15"/>
      <c r="REZ219" s="15"/>
      <c r="RFA219" s="15"/>
      <c r="RFB219" s="15"/>
      <c r="RFC219" s="15"/>
      <c r="RFD219" s="15"/>
      <c r="RFE219" s="15"/>
      <c r="RFF219" s="15"/>
      <c r="RFG219" s="15"/>
      <c r="RFH219" s="15"/>
      <c r="RFI219" s="15"/>
      <c r="RFJ219" s="15"/>
      <c r="RFK219" s="15"/>
      <c r="RFL219" s="15"/>
      <c r="RFM219" s="15"/>
      <c r="RFN219" s="15"/>
      <c r="RFO219" s="15"/>
      <c r="RFP219" s="15"/>
      <c r="RFQ219" s="15"/>
      <c r="RFR219" s="15"/>
      <c r="RFS219" s="15"/>
      <c r="RFT219" s="15"/>
      <c r="RFU219" s="15"/>
      <c r="RFV219" s="15"/>
      <c r="RFW219" s="15"/>
      <c r="RFX219" s="15"/>
      <c r="RFY219" s="15"/>
      <c r="RFZ219" s="15"/>
      <c r="RGA219" s="15"/>
      <c r="RGB219" s="15"/>
      <c r="RGC219" s="15"/>
      <c r="RGD219" s="15"/>
      <c r="RGE219" s="15"/>
      <c r="RGF219" s="15"/>
      <c r="RGG219" s="15"/>
      <c r="RGH219" s="15"/>
      <c r="RGI219" s="15"/>
      <c r="RGJ219" s="15"/>
      <c r="RGK219" s="15"/>
      <c r="RGL219" s="15"/>
      <c r="RGM219" s="15"/>
      <c r="RGN219" s="15"/>
      <c r="RGO219" s="15"/>
      <c r="RGP219" s="15"/>
      <c r="RGQ219" s="15"/>
      <c r="RGR219" s="15"/>
      <c r="RGS219" s="15"/>
      <c r="RGT219" s="15"/>
      <c r="RGU219" s="15"/>
      <c r="RGV219" s="15"/>
      <c r="RGW219" s="15"/>
      <c r="RGX219" s="15"/>
      <c r="RGY219" s="15"/>
      <c r="RGZ219" s="15"/>
      <c r="RHA219" s="15"/>
      <c r="RHB219" s="15"/>
      <c r="RHC219" s="15"/>
      <c r="RHD219" s="15"/>
      <c r="RHE219" s="15"/>
      <c r="RHF219" s="15"/>
      <c r="RHG219" s="15"/>
      <c r="RHH219" s="15"/>
      <c r="RHI219" s="15"/>
      <c r="RHJ219" s="15"/>
      <c r="RHK219" s="15"/>
      <c r="RHL219" s="15"/>
      <c r="RHM219" s="15"/>
      <c r="RHN219" s="15"/>
      <c r="RHO219" s="15"/>
      <c r="RHP219" s="15"/>
      <c r="RHQ219" s="15"/>
      <c r="RHR219" s="15"/>
      <c r="RHS219" s="15"/>
      <c r="RHT219" s="15"/>
      <c r="RHU219" s="15"/>
      <c r="RHV219" s="15"/>
      <c r="RHW219" s="15"/>
      <c r="RHX219" s="15"/>
      <c r="RHY219" s="15"/>
      <c r="RHZ219" s="15"/>
      <c r="RIA219" s="15"/>
      <c r="RIB219" s="15"/>
      <c r="RIC219" s="15"/>
      <c r="RID219" s="15"/>
      <c r="RIE219" s="15"/>
      <c r="RIF219" s="15"/>
      <c r="RIG219" s="15"/>
      <c r="RIH219" s="15"/>
      <c r="RII219" s="15"/>
      <c r="RIJ219" s="15"/>
      <c r="RIK219" s="15"/>
      <c r="RIL219" s="15"/>
      <c r="RIM219" s="15"/>
      <c r="RIN219" s="15"/>
      <c r="RIO219" s="15"/>
      <c r="RIP219" s="15"/>
      <c r="RIQ219" s="15"/>
      <c r="RIR219" s="15"/>
      <c r="RIS219" s="15"/>
      <c r="RIT219" s="15"/>
      <c r="RIU219" s="15"/>
      <c r="RIV219" s="15"/>
      <c r="RIW219" s="15"/>
      <c r="RIX219" s="15"/>
      <c r="RIY219" s="15"/>
      <c r="RIZ219" s="15"/>
      <c r="RJA219" s="15"/>
      <c r="RJB219" s="15"/>
      <c r="RJC219" s="15"/>
      <c r="RJD219" s="15"/>
      <c r="RJE219" s="15"/>
      <c r="RJF219" s="15"/>
      <c r="RJG219" s="15"/>
      <c r="RJH219" s="15"/>
      <c r="RJI219" s="15"/>
      <c r="RJJ219" s="15"/>
      <c r="RJK219" s="15"/>
      <c r="RJL219" s="15"/>
      <c r="RJM219" s="15"/>
      <c r="RJN219" s="15"/>
      <c r="RJO219" s="15"/>
      <c r="RJP219" s="15"/>
      <c r="RJQ219" s="15"/>
      <c r="RJR219" s="15"/>
      <c r="RJS219" s="15"/>
      <c r="RJT219" s="15"/>
      <c r="RJU219" s="15"/>
      <c r="RJV219" s="15"/>
      <c r="RJW219" s="15"/>
      <c r="RJX219" s="15"/>
      <c r="RJY219" s="15"/>
      <c r="RJZ219" s="15"/>
      <c r="RKA219" s="15"/>
      <c r="RKB219" s="15"/>
      <c r="RKC219" s="15"/>
      <c r="RKD219" s="15"/>
      <c r="RKE219" s="15"/>
      <c r="RKF219" s="15"/>
      <c r="RKG219" s="15"/>
      <c r="RKH219" s="15"/>
      <c r="RKI219" s="15"/>
      <c r="RKJ219" s="15"/>
      <c r="RKK219" s="15"/>
      <c r="RKL219" s="15"/>
      <c r="RKM219" s="15"/>
      <c r="RKN219" s="15"/>
      <c r="RKO219" s="15"/>
      <c r="RKP219" s="15"/>
      <c r="RKQ219" s="15"/>
      <c r="RKR219" s="15"/>
      <c r="RKS219" s="15"/>
      <c r="RKT219" s="15"/>
      <c r="RKU219" s="15"/>
      <c r="RKV219" s="15"/>
      <c r="RKW219" s="15"/>
      <c r="RKX219" s="15"/>
      <c r="RKY219" s="15"/>
      <c r="RKZ219" s="15"/>
      <c r="RLA219" s="15"/>
      <c r="RLB219" s="15"/>
      <c r="RLC219" s="15"/>
      <c r="RLD219" s="15"/>
      <c r="RLE219" s="15"/>
      <c r="RLF219" s="15"/>
      <c r="RLG219" s="15"/>
      <c r="RLH219" s="15"/>
      <c r="RLI219" s="15"/>
      <c r="RLJ219" s="15"/>
      <c r="RLK219" s="15"/>
      <c r="RLL219" s="15"/>
      <c r="RLM219" s="15"/>
      <c r="RLN219" s="15"/>
      <c r="RLO219" s="15"/>
      <c r="RLP219" s="15"/>
      <c r="RLQ219" s="15"/>
      <c r="RLR219" s="15"/>
      <c r="RLS219" s="15"/>
      <c r="RLT219" s="15"/>
      <c r="RLU219" s="15"/>
      <c r="RLV219" s="15"/>
      <c r="RLW219" s="15"/>
      <c r="RLX219" s="15"/>
      <c r="RLY219" s="15"/>
      <c r="RLZ219" s="15"/>
      <c r="RMA219" s="15"/>
      <c r="RMB219" s="15"/>
      <c r="RMC219" s="15"/>
      <c r="RMD219" s="15"/>
      <c r="RME219" s="15"/>
      <c r="RMF219" s="15"/>
      <c r="RMG219" s="15"/>
      <c r="RMH219" s="15"/>
      <c r="RMI219" s="15"/>
      <c r="RMJ219" s="15"/>
      <c r="RMK219" s="15"/>
      <c r="RML219" s="15"/>
      <c r="RMM219" s="15"/>
      <c r="RMN219" s="15"/>
      <c r="RMO219" s="15"/>
      <c r="RMP219" s="15"/>
      <c r="RMQ219" s="15"/>
      <c r="RMR219" s="15"/>
      <c r="RMS219" s="15"/>
      <c r="RMT219" s="15"/>
      <c r="RMU219" s="15"/>
      <c r="RMV219" s="15"/>
      <c r="RMW219" s="15"/>
      <c r="RMX219" s="15"/>
      <c r="RMY219" s="15"/>
      <c r="RMZ219" s="15"/>
      <c r="RNA219" s="15"/>
      <c r="RNB219" s="15"/>
      <c r="RNC219" s="15"/>
      <c r="RND219" s="15"/>
      <c r="RNE219" s="15"/>
      <c r="RNF219" s="15"/>
      <c r="RNG219" s="15"/>
      <c r="RNH219" s="15"/>
      <c r="RNI219" s="15"/>
      <c r="RNJ219" s="15"/>
      <c r="RNK219" s="15"/>
      <c r="RNL219" s="15"/>
      <c r="RNM219" s="15"/>
      <c r="RNN219" s="15"/>
      <c r="RNO219" s="15"/>
      <c r="RNP219" s="15"/>
      <c r="RNQ219" s="15"/>
      <c r="RNR219" s="15"/>
      <c r="RNS219" s="15"/>
      <c r="RNT219" s="15"/>
      <c r="RNU219" s="15"/>
      <c r="RNV219" s="15"/>
      <c r="RNW219" s="15"/>
      <c r="RNX219" s="15"/>
      <c r="RNY219" s="15"/>
      <c r="RNZ219" s="15"/>
      <c r="ROA219" s="15"/>
      <c r="ROB219" s="15"/>
      <c r="ROC219" s="15"/>
      <c r="ROD219" s="15"/>
      <c r="ROE219" s="15"/>
      <c r="ROF219" s="15"/>
      <c r="ROG219" s="15"/>
      <c r="ROH219" s="15"/>
      <c r="ROI219" s="15"/>
      <c r="ROJ219" s="15"/>
      <c r="ROK219" s="15"/>
      <c r="ROL219" s="15"/>
      <c r="ROM219" s="15"/>
      <c r="RON219" s="15"/>
      <c r="ROO219" s="15"/>
      <c r="ROP219" s="15"/>
      <c r="ROQ219" s="15"/>
      <c r="ROR219" s="15"/>
      <c r="ROS219" s="15"/>
      <c r="ROT219" s="15"/>
      <c r="ROU219" s="15"/>
      <c r="ROV219" s="15"/>
      <c r="ROW219" s="15"/>
      <c r="ROX219" s="15"/>
      <c r="ROY219" s="15"/>
      <c r="ROZ219" s="15"/>
      <c r="RPA219" s="15"/>
      <c r="RPB219" s="15"/>
      <c r="RPC219" s="15"/>
      <c r="RPD219" s="15"/>
      <c r="RPE219" s="15"/>
      <c r="RPF219" s="15"/>
      <c r="RPG219" s="15"/>
      <c r="RPH219" s="15"/>
      <c r="RPI219" s="15"/>
      <c r="RPJ219" s="15"/>
      <c r="RPK219" s="15"/>
      <c r="RPL219" s="15"/>
      <c r="RPM219" s="15"/>
      <c r="RPN219" s="15"/>
      <c r="RPO219" s="15"/>
      <c r="RPP219" s="15"/>
      <c r="RPQ219" s="15"/>
      <c r="RPR219" s="15"/>
      <c r="RPS219" s="15"/>
      <c r="RPT219" s="15"/>
      <c r="RPU219" s="15"/>
      <c r="RPV219" s="15"/>
      <c r="RPW219" s="15"/>
      <c r="RPX219" s="15"/>
      <c r="RPY219" s="15"/>
      <c r="RPZ219" s="15"/>
      <c r="RQA219" s="15"/>
      <c r="RQB219" s="15"/>
      <c r="RQC219" s="15"/>
      <c r="RQD219" s="15"/>
      <c r="RQE219" s="15"/>
      <c r="RQF219" s="15"/>
      <c r="RQG219" s="15"/>
      <c r="RQH219" s="15"/>
      <c r="RQI219" s="15"/>
      <c r="RQJ219" s="15"/>
      <c r="RQK219" s="15"/>
      <c r="RQL219" s="15"/>
      <c r="RQM219" s="15"/>
      <c r="RQN219" s="15"/>
      <c r="RQO219" s="15"/>
      <c r="RQP219" s="15"/>
      <c r="RQQ219" s="15"/>
      <c r="RQR219" s="15"/>
      <c r="RQS219" s="15"/>
      <c r="RQT219" s="15"/>
      <c r="RQU219" s="15"/>
      <c r="RQV219" s="15"/>
      <c r="RQW219" s="15"/>
      <c r="RQX219" s="15"/>
      <c r="RQY219" s="15"/>
      <c r="RQZ219" s="15"/>
      <c r="RRA219" s="15"/>
      <c r="RRB219" s="15"/>
      <c r="RRC219" s="15"/>
      <c r="RRD219" s="15"/>
      <c r="RRE219" s="15"/>
      <c r="RRF219" s="15"/>
      <c r="RRG219" s="15"/>
      <c r="RRH219" s="15"/>
      <c r="RRI219" s="15"/>
      <c r="RRJ219" s="15"/>
      <c r="RRK219" s="15"/>
      <c r="RRL219" s="15"/>
      <c r="RRM219" s="15"/>
      <c r="RRN219" s="15"/>
      <c r="RRO219" s="15"/>
      <c r="RRP219" s="15"/>
      <c r="RRQ219" s="15"/>
      <c r="RRR219" s="15"/>
      <c r="RRS219" s="15"/>
      <c r="RRT219" s="15"/>
      <c r="RRU219" s="15"/>
      <c r="RRV219" s="15"/>
      <c r="RRW219" s="15"/>
      <c r="RRX219" s="15"/>
      <c r="RRY219" s="15"/>
      <c r="RRZ219" s="15"/>
      <c r="RSA219" s="15"/>
      <c r="RSB219" s="15"/>
      <c r="RSC219" s="15"/>
      <c r="RSD219" s="15"/>
      <c r="RSE219" s="15"/>
      <c r="RSF219" s="15"/>
      <c r="RSG219" s="15"/>
      <c r="RSH219" s="15"/>
      <c r="RSI219" s="15"/>
      <c r="RSJ219" s="15"/>
      <c r="RSK219" s="15"/>
      <c r="RSL219" s="15"/>
      <c r="RSM219" s="15"/>
      <c r="RSN219" s="15"/>
      <c r="RSO219" s="15"/>
      <c r="RSP219" s="15"/>
      <c r="RSQ219" s="15"/>
      <c r="RSR219" s="15"/>
      <c r="RSS219" s="15"/>
      <c r="RST219" s="15"/>
      <c r="RSU219" s="15"/>
      <c r="RSV219" s="15"/>
      <c r="RSW219" s="15"/>
      <c r="RSX219" s="15"/>
      <c r="RSY219" s="15"/>
      <c r="RSZ219" s="15"/>
      <c r="RTA219" s="15"/>
      <c r="RTB219" s="15"/>
      <c r="RTC219" s="15"/>
      <c r="RTD219" s="15"/>
      <c r="RTE219" s="15"/>
      <c r="RTF219" s="15"/>
      <c r="RTG219" s="15"/>
      <c r="RTH219" s="15"/>
      <c r="RTI219" s="15"/>
      <c r="RTJ219" s="15"/>
      <c r="RTK219" s="15"/>
      <c r="RTL219" s="15"/>
      <c r="RTM219" s="15"/>
      <c r="RTN219" s="15"/>
      <c r="RTO219" s="15"/>
      <c r="RTP219" s="15"/>
      <c r="RTQ219" s="15"/>
      <c r="RTR219" s="15"/>
      <c r="RTS219" s="15"/>
      <c r="RTT219" s="15"/>
      <c r="RTU219" s="15"/>
      <c r="RTV219" s="15"/>
      <c r="RTW219" s="15"/>
      <c r="RTX219" s="15"/>
      <c r="RTY219" s="15"/>
      <c r="RTZ219" s="15"/>
      <c r="RUA219" s="15"/>
      <c r="RUB219" s="15"/>
      <c r="RUC219" s="15"/>
      <c r="RUD219" s="15"/>
      <c r="RUE219" s="15"/>
      <c r="RUF219" s="15"/>
      <c r="RUG219" s="15"/>
      <c r="RUH219" s="15"/>
      <c r="RUI219" s="15"/>
      <c r="RUJ219" s="15"/>
      <c r="RUK219" s="15"/>
      <c r="RUL219" s="15"/>
      <c r="RUM219" s="15"/>
      <c r="RUN219" s="15"/>
      <c r="RUO219" s="15"/>
      <c r="RUP219" s="15"/>
      <c r="RUQ219" s="15"/>
      <c r="RUR219" s="15"/>
      <c r="RUS219" s="15"/>
      <c r="RUT219" s="15"/>
      <c r="RUU219" s="15"/>
      <c r="RUV219" s="15"/>
      <c r="RUW219" s="15"/>
      <c r="RUX219" s="15"/>
      <c r="RUY219" s="15"/>
      <c r="RUZ219" s="15"/>
      <c r="RVA219" s="15"/>
      <c r="RVB219" s="15"/>
      <c r="RVC219" s="15"/>
      <c r="RVD219" s="15"/>
      <c r="RVE219" s="15"/>
      <c r="RVF219" s="15"/>
      <c r="RVG219" s="15"/>
      <c r="RVH219" s="15"/>
      <c r="RVI219" s="15"/>
      <c r="RVJ219" s="15"/>
      <c r="RVK219" s="15"/>
      <c r="RVL219" s="15"/>
      <c r="RVM219" s="15"/>
      <c r="RVN219" s="15"/>
      <c r="RVO219" s="15"/>
      <c r="RVP219" s="15"/>
      <c r="RVQ219" s="15"/>
      <c r="RVR219" s="15"/>
      <c r="RVS219" s="15"/>
      <c r="RVT219" s="15"/>
      <c r="RVU219" s="15"/>
      <c r="RVV219" s="15"/>
      <c r="RVW219" s="15"/>
      <c r="RVX219" s="15"/>
      <c r="RVY219" s="15"/>
      <c r="RVZ219" s="15"/>
      <c r="RWA219" s="15"/>
      <c r="RWB219" s="15"/>
      <c r="RWC219" s="15"/>
      <c r="RWD219" s="15"/>
      <c r="RWE219" s="15"/>
      <c r="RWF219" s="15"/>
      <c r="RWG219" s="15"/>
      <c r="RWH219" s="15"/>
      <c r="RWI219" s="15"/>
      <c r="RWJ219" s="15"/>
      <c r="RWK219" s="15"/>
      <c r="RWL219" s="15"/>
      <c r="RWM219" s="15"/>
      <c r="RWN219" s="15"/>
      <c r="RWO219" s="15"/>
      <c r="RWP219" s="15"/>
      <c r="RWQ219" s="15"/>
      <c r="RWR219" s="15"/>
      <c r="RWS219" s="15"/>
      <c r="RWT219" s="15"/>
      <c r="RWU219" s="15"/>
      <c r="RWV219" s="15"/>
      <c r="RWW219" s="15"/>
      <c r="RWX219" s="15"/>
      <c r="RWY219" s="15"/>
      <c r="RWZ219" s="15"/>
      <c r="RXA219" s="15"/>
      <c r="RXB219" s="15"/>
      <c r="RXC219" s="15"/>
      <c r="RXD219" s="15"/>
      <c r="RXE219" s="15"/>
      <c r="RXF219" s="15"/>
      <c r="RXG219" s="15"/>
      <c r="RXH219" s="15"/>
      <c r="RXI219" s="15"/>
      <c r="RXJ219" s="15"/>
      <c r="RXK219" s="15"/>
      <c r="RXL219" s="15"/>
      <c r="RXM219" s="15"/>
      <c r="RXN219" s="15"/>
      <c r="RXO219" s="15"/>
      <c r="RXP219" s="15"/>
      <c r="RXQ219" s="15"/>
      <c r="RXR219" s="15"/>
      <c r="RXS219" s="15"/>
      <c r="RXT219" s="15"/>
      <c r="RXU219" s="15"/>
      <c r="RXV219" s="15"/>
      <c r="RXW219" s="15"/>
      <c r="RXX219" s="15"/>
      <c r="RXY219" s="15"/>
      <c r="RXZ219" s="15"/>
      <c r="RYA219" s="15"/>
      <c r="RYB219" s="15"/>
      <c r="RYC219" s="15"/>
      <c r="RYD219" s="15"/>
      <c r="RYE219" s="15"/>
      <c r="RYF219" s="15"/>
      <c r="RYG219" s="15"/>
      <c r="RYH219" s="15"/>
      <c r="RYI219" s="15"/>
      <c r="RYJ219" s="15"/>
      <c r="RYK219" s="15"/>
      <c r="RYL219" s="15"/>
      <c r="RYM219" s="15"/>
      <c r="RYN219" s="15"/>
      <c r="RYO219" s="15"/>
      <c r="RYP219" s="15"/>
      <c r="RYQ219" s="15"/>
      <c r="RYR219" s="15"/>
      <c r="RYS219" s="15"/>
      <c r="RYT219" s="15"/>
      <c r="RYU219" s="15"/>
      <c r="RYV219" s="15"/>
      <c r="RYW219" s="15"/>
      <c r="RYX219" s="15"/>
      <c r="RYY219" s="15"/>
      <c r="RYZ219" s="15"/>
      <c r="RZA219" s="15"/>
      <c r="RZB219" s="15"/>
      <c r="RZC219" s="15"/>
      <c r="RZD219" s="15"/>
      <c r="RZE219" s="15"/>
      <c r="RZF219" s="15"/>
      <c r="RZG219" s="15"/>
      <c r="RZH219" s="15"/>
      <c r="RZI219" s="15"/>
      <c r="RZJ219" s="15"/>
      <c r="RZK219" s="15"/>
      <c r="RZL219" s="15"/>
      <c r="RZM219" s="15"/>
      <c r="RZN219" s="15"/>
      <c r="RZO219" s="15"/>
      <c r="RZP219" s="15"/>
      <c r="RZQ219" s="15"/>
      <c r="RZR219" s="15"/>
      <c r="RZS219" s="15"/>
      <c r="RZT219" s="15"/>
      <c r="RZU219" s="15"/>
      <c r="RZV219" s="15"/>
      <c r="RZW219" s="15"/>
      <c r="RZX219" s="15"/>
      <c r="RZY219" s="15"/>
      <c r="RZZ219" s="15"/>
      <c r="SAA219" s="15"/>
      <c r="SAB219" s="15"/>
      <c r="SAC219" s="15"/>
      <c r="SAD219" s="15"/>
      <c r="SAE219" s="15"/>
      <c r="SAF219" s="15"/>
      <c r="SAG219" s="15"/>
      <c r="SAH219" s="15"/>
      <c r="SAI219" s="15"/>
      <c r="SAJ219" s="15"/>
      <c r="SAK219" s="15"/>
      <c r="SAL219" s="15"/>
      <c r="SAM219" s="15"/>
      <c r="SAN219" s="15"/>
      <c r="SAO219" s="15"/>
      <c r="SAP219" s="15"/>
      <c r="SAQ219" s="15"/>
      <c r="SAR219" s="15"/>
      <c r="SAS219" s="15"/>
      <c r="SAT219" s="15"/>
      <c r="SAU219" s="15"/>
      <c r="SAV219" s="15"/>
      <c r="SAW219" s="15"/>
      <c r="SAX219" s="15"/>
      <c r="SAY219" s="15"/>
      <c r="SAZ219" s="15"/>
      <c r="SBA219" s="15"/>
      <c r="SBB219" s="15"/>
      <c r="SBC219" s="15"/>
      <c r="SBD219" s="15"/>
      <c r="SBE219" s="15"/>
      <c r="SBF219" s="15"/>
      <c r="SBG219" s="15"/>
      <c r="SBH219" s="15"/>
      <c r="SBI219" s="15"/>
      <c r="SBJ219" s="15"/>
      <c r="SBK219" s="15"/>
      <c r="SBL219" s="15"/>
      <c r="SBM219" s="15"/>
      <c r="SBN219" s="15"/>
      <c r="SBO219" s="15"/>
      <c r="SBP219" s="15"/>
      <c r="SBQ219" s="15"/>
      <c r="SBR219" s="15"/>
      <c r="SBS219" s="15"/>
      <c r="SBT219" s="15"/>
      <c r="SBU219" s="15"/>
      <c r="SBV219" s="15"/>
      <c r="SBW219" s="15"/>
      <c r="SBX219" s="15"/>
      <c r="SBY219" s="15"/>
      <c r="SBZ219" s="15"/>
      <c r="SCA219" s="15"/>
      <c r="SCB219" s="15"/>
      <c r="SCC219" s="15"/>
      <c r="SCD219" s="15"/>
      <c r="SCE219" s="15"/>
      <c r="SCF219" s="15"/>
      <c r="SCG219" s="15"/>
      <c r="SCH219" s="15"/>
      <c r="SCI219" s="15"/>
      <c r="SCJ219" s="15"/>
      <c r="SCK219" s="15"/>
      <c r="SCL219" s="15"/>
      <c r="SCM219" s="15"/>
      <c r="SCN219" s="15"/>
      <c r="SCO219" s="15"/>
      <c r="SCP219" s="15"/>
      <c r="SCQ219" s="15"/>
      <c r="SCR219" s="15"/>
      <c r="SCS219" s="15"/>
      <c r="SCT219" s="15"/>
      <c r="SCU219" s="15"/>
      <c r="SCV219" s="15"/>
      <c r="SCW219" s="15"/>
      <c r="SCX219" s="15"/>
      <c r="SCY219" s="15"/>
      <c r="SCZ219" s="15"/>
      <c r="SDA219" s="15"/>
      <c r="SDB219" s="15"/>
      <c r="SDC219" s="15"/>
      <c r="SDD219" s="15"/>
      <c r="SDE219" s="15"/>
      <c r="SDF219" s="15"/>
      <c r="SDG219" s="15"/>
      <c r="SDH219" s="15"/>
      <c r="SDI219" s="15"/>
      <c r="SDJ219" s="15"/>
      <c r="SDK219" s="15"/>
      <c r="SDL219" s="15"/>
      <c r="SDM219" s="15"/>
      <c r="SDN219" s="15"/>
      <c r="SDO219" s="15"/>
      <c r="SDP219" s="15"/>
      <c r="SDQ219" s="15"/>
      <c r="SDR219" s="15"/>
      <c r="SDS219" s="15"/>
      <c r="SDT219" s="15"/>
      <c r="SDU219" s="15"/>
      <c r="SDV219" s="15"/>
      <c r="SDW219" s="15"/>
      <c r="SDX219" s="15"/>
      <c r="SDY219" s="15"/>
      <c r="SDZ219" s="15"/>
      <c r="SEA219" s="15"/>
      <c r="SEB219" s="15"/>
      <c r="SEC219" s="15"/>
      <c r="SED219" s="15"/>
      <c r="SEE219" s="15"/>
      <c r="SEF219" s="15"/>
      <c r="SEG219" s="15"/>
      <c r="SEH219" s="15"/>
      <c r="SEI219" s="15"/>
      <c r="SEJ219" s="15"/>
      <c r="SEK219" s="15"/>
      <c r="SEL219" s="15"/>
      <c r="SEM219" s="15"/>
      <c r="SEN219" s="15"/>
      <c r="SEO219" s="15"/>
      <c r="SEP219" s="15"/>
      <c r="SEQ219" s="15"/>
      <c r="SER219" s="15"/>
      <c r="SES219" s="15"/>
      <c r="SET219" s="15"/>
      <c r="SEU219" s="15"/>
      <c r="SEV219" s="15"/>
      <c r="SEW219" s="15"/>
      <c r="SEX219" s="15"/>
      <c r="SEY219" s="15"/>
      <c r="SEZ219" s="15"/>
      <c r="SFA219" s="15"/>
      <c r="SFB219" s="15"/>
      <c r="SFC219" s="15"/>
      <c r="SFD219" s="15"/>
      <c r="SFE219" s="15"/>
      <c r="SFF219" s="15"/>
      <c r="SFG219" s="15"/>
      <c r="SFH219" s="15"/>
      <c r="SFI219" s="15"/>
      <c r="SFJ219" s="15"/>
      <c r="SFK219" s="15"/>
      <c r="SFL219" s="15"/>
      <c r="SFM219" s="15"/>
      <c r="SFN219" s="15"/>
      <c r="SFO219" s="15"/>
      <c r="SFP219" s="15"/>
      <c r="SFQ219" s="15"/>
      <c r="SFR219" s="15"/>
      <c r="SFS219" s="15"/>
      <c r="SFT219" s="15"/>
      <c r="SFU219" s="15"/>
      <c r="SFV219" s="15"/>
      <c r="SFW219" s="15"/>
      <c r="SFX219" s="15"/>
      <c r="SFY219" s="15"/>
      <c r="SFZ219" s="15"/>
      <c r="SGA219" s="15"/>
      <c r="SGB219" s="15"/>
      <c r="SGC219" s="15"/>
      <c r="SGD219" s="15"/>
      <c r="SGE219" s="15"/>
      <c r="SGF219" s="15"/>
      <c r="SGG219" s="15"/>
      <c r="SGH219" s="15"/>
      <c r="SGI219" s="15"/>
      <c r="SGJ219" s="15"/>
      <c r="SGK219" s="15"/>
      <c r="SGL219" s="15"/>
      <c r="SGM219" s="15"/>
      <c r="SGN219" s="15"/>
      <c r="SGO219" s="15"/>
      <c r="SGP219" s="15"/>
      <c r="SGQ219" s="15"/>
      <c r="SGR219" s="15"/>
      <c r="SGS219" s="15"/>
      <c r="SGT219" s="15"/>
      <c r="SGU219" s="15"/>
      <c r="SGV219" s="15"/>
      <c r="SGW219" s="15"/>
      <c r="SGX219" s="15"/>
      <c r="SGY219" s="15"/>
      <c r="SGZ219" s="15"/>
      <c r="SHA219" s="15"/>
      <c r="SHB219" s="15"/>
      <c r="SHC219" s="15"/>
      <c r="SHD219" s="15"/>
      <c r="SHE219" s="15"/>
      <c r="SHF219" s="15"/>
      <c r="SHG219" s="15"/>
      <c r="SHH219" s="15"/>
      <c r="SHI219" s="15"/>
      <c r="SHJ219" s="15"/>
      <c r="SHK219" s="15"/>
      <c r="SHL219" s="15"/>
      <c r="SHM219" s="15"/>
      <c r="SHN219" s="15"/>
      <c r="SHO219" s="15"/>
      <c r="SHP219" s="15"/>
      <c r="SHQ219" s="15"/>
      <c r="SHR219" s="15"/>
      <c r="SHS219" s="15"/>
      <c r="SHT219" s="15"/>
      <c r="SHU219" s="15"/>
      <c r="SHV219" s="15"/>
      <c r="SHW219" s="15"/>
      <c r="SHX219" s="15"/>
      <c r="SHY219" s="15"/>
      <c r="SHZ219" s="15"/>
      <c r="SIA219" s="15"/>
      <c r="SIB219" s="15"/>
      <c r="SIC219" s="15"/>
      <c r="SID219" s="15"/>
      <c r="SIE219" s="15"/>
      <c r="SIF219" s="15"/>
      <c r="SIG219" s="15"/>
      <c r="SIH219" s="15"/>
      <c r="SII219" s="15"/>
      <c r="SIJ219" s="15"/>
      <c r="SIK219" s="15"/>
      <c r="SIL219" s="15"/>
      <c r="SIM219" s="15"/>
      <c r="SIN219" s="15"/>
      <c r="SIO219" s="15"/>
      <c r="SIP219" s="15"/>
      <c r="SIQ219" s="15"/>
      <c r="SIR219" s="15"/>
      <c r="SIS219" s="15"/>
      <c r="SIT219" s="15"/>
      <c r="SIU219" s="15"/>
      <c r="SIV219" s="15"/>
      <c r="SIW219" s="15"/>
      <c r="SIX219" s="15"/>
      <c r="SIY219" s="15"/>
      <c r="SIZ219" s="15"/>
      <c r="SJA219" s="15"/>
      <c r="SJB219" s="15"/>
      <c r="SJC219" s="15"/>
      <c r="SJD219" s="15"/>
      <c r="SJE219" s="15"/>
      <c r="SJF219" s="15"/>
      <c r="SJG219" s="15"/>
      <c r="SJH219" s="15"/>
      <c r="SJI219" s="15"/>
      <c r="SJJ219" s="15"/>
      <c r="SJK219" s="15"/>
      <c r="SJL219" s="15"/>
      <c r="SJM219" s="15"/>
      <c r="SJN219" s="15"/>
      <c r="SJO219" s="15"/>
      <c r="SJP219" s="15"/>
      <c r="SJQ219" s="15"/>
      <c r="SJR219" s="15"/>
      <c r="SJS219" s="15"/>
      <c r="SJT219" s="15"/>
      <c r="SJU219" s="15"/>
      <c r="SJV219" s="15"/>
      <c r="SJW219" s="15"/>
      <c r="SJX219" s="15"/>
      <c r="SJY219" s="15"/>
      <c r="SJZ219" s="15"/>
      <c r="SKA219" s="15"/>
      <c r="SKB219" s="15"/>
      <c r="SKC219" s="15"/>
      <c r="SKD219" s="15"/>
      <c r="SKE219" s="15"/>
      <c r="SKF219" s="15"/>
      <c r="SKG219" s="15"/>
      <c r="SKH219" s="15"/>
      <c r="SKI219" s="15"/>
      <c r="SKJ219" s="15"/>
      <c r="SKK219" s="15"/>
      <c r="SKL219" s="15"/>
      <c r="SKM219" s="15"/>
      <c r="SKN219" s="15"/>
      <c r="SKO219" s="15"/>
      <c r="SKP219" s="15"/>
      <c r="SKQ219" s="15"/>
      <c r="SKR219" s="15"/>
      <c r="SKS219" s="15"/>
      <c r="SKT219" s="15"/>
      <c r="SKU219" s="15"/>
      <c r="SKV219" s="15"/>
      <c r="SKW219" s="15"/>
      <c r="SKX219" s="15"/>
      <c r="SKY219" s="15"/>
      <c r="SKZ219" s="15"/>
      <c r="SLA219" s="15"/>
      <c r="SLB219" s="15"/>
      <c r="SLC219" s="15"/>
      <c r="SLD219" s="15"/>
      <c r="SLE219" s="15"/>
      <c r="SLF219" s="15"/>
      <c r="SLG219" s="15"/>
      <c r="SLH219" s="15"/>
      <c r="SLI219" s="15"/>
      <c r="SLJ219" s="15"/>
      <c r="SLK219" s="15"/>
      <c r="SLL219" s="15"/>
      <c r="SLM219" s="15"/>
      <c r="SLN219" s="15"/>
      <c r="SLO219" s="15"/>
      <c r="SLP219" s="15"/>
      <c r="SLQ219" s="15"/>
      <c r="SLR219" s="15"/>
      <c r="SLS219" s="15"/>
      <c r="SLT219" s="15"/>
      <c r="SLU219" s="15"/>
      <c r="SLV219" s="15"/>
      <c r="SLW219" s="15"/>
      <c r="SLX219" s="15"/>
      <c r="SLY219" s="15"/>
      <c r="SLZ219" s="15"/>
      <c r="SMA219" s="15"/>
      <c r="SMB219" s="15"/>
      <c r="SMC219" s="15"/>
      <c r="SMD219" s="15"/>
      <c r="SME219" s="15"/>
      <c r="SMF219" s="15"/>
      <c r="SMG219" s="15"/>
      <c r="SMH219" s="15"/>
      <c r="SMI219" s="15"/>
      <c r="SMJ219" s="15"/>
      <c r="SMK219" s="15"/>
      <c r="SML219" s="15"/>
      <c r="SMM219" s="15"/>
      <c r="SMN219" s="15"/>
      <c r="SMO219" s="15"/>
      <c r="SMP219" s="15"/>
      <c r="SMQ219" s="15"/>
      <c r="SMR219" s="15"/>
      <c r="SMS219" s="15"/>
      <c r="SMT219" s="15"/>
      <c r="SMU219" s="15"/>
      <c r="SMV219" s="15"/>
      <c r="SMW219" s="15"/>
      <c r="SMX219" s="15"/>
      <c r="SMY219" s="15"/>
      <c r="SMZ219" s="15"/>
      <c r="SNA219" s="15"/>
      <c r="SNB219" s="15"/>
      <c r="SNC219" s="15"/>
      <c r="SND219" s="15"/>
      <c r="SNE219" s="15"/>
      <c r="SNF219" s="15"/>
      <c r="SNG219" s="15"/>
      <c r="SNH219" s="15"/>
      <c r="SNI219" s="15"/>
      <c r="SNJ219" s="15"/>
      <c r="SNK219" s="15"/>
      <c r="SNL219" s="15"/>
      <c r="SNM219" s="15"/>
      <c r="SNN219" s="15"/>
      <c r="SNO219" s="15"/>
      <c r="SNP219" s="15"/>
      <c r="SNQ219" s="15"/>
      <c r="SNR219" s="15"/>
      <c r="SNS219" s="15"/>
      <c r="SNT219" s="15"/>
      <c r="SNU219" s="15"/>
      <c r="SNV219" s="15"/>
      <c r="SNW219" s="15"/>
      <c r="SNX219" s="15"/>
      <c r="SNY219" s="15"/>
      <c r="SNZ219" s="15"/>
      <c r="SOA219" s="15"/>
      <c r="SOB219" s="15"/>
      <c r="SOC219" s="15"/>
      <c r="SOD219" s="15"/>
      <c r="SOE219" s="15"/>
      <c r="SOF219" s="15"/>
      <c r="SOG219" s="15"/>
      <c r="SOH219" s="15"/>
      <c r="SOI219" s="15"/>
      <c r="SOJ219" s="15"/>
      <c r="SOK219" s="15"/>
      <c r="SOL219" s="15"/>
      <c r="SOM219" s="15"/>
      <c r="SON219" s="15"/>
      <c r="SOO219" s="15"/>
      <c r="SOP219" s="15"/>
      <c r="SOQ219" s="15"/>
      <c r="SOR219" s="15"/>
      <c r="SOS219" s="15"/>
      <c r="SOT219" s="15"/>
      <c r="SOU219" s="15"/>
      <c r="SOV219" s="15"/>
      <c r="SOW219" s="15"/>
      <c r="SOX219" s="15"/>
      <c r="SOY219" s="15"/>
      <c r="SOZ219" s="15"/>
      <c r="SPA219" s="15"/>
      <c r="SPB219" s="15"/>
      <c r="SPC219" s="15"/>
      <c r="SPD219" s="15"/>
      <c r="SPE219" s="15"/>
      <c r="SPF219" s="15"/>
      <c r="SPG219" s="15"/>
      <c r="SPH219" s="15"/>
      <c r="SPI219" s="15"/>
      <c r="SPJ219" s="15"/>
      <c r="SPK219" s="15"/>
      <c r="SPL219" s="15"/>
      <c r="SPM219" s="15"/>
      <c r="SPN219" s="15"/>
      <c r="SPO219" s="15"/>
      <c r="SPP219" s="15"/>
      <c r="SPQ219" s="15"/>
      <c r="SPR219" s="15"/>
      <c r="SPS219" s="15"/>
      <c r="SPT219" s="15"/>
      <c r="SPU219" s="15"/>
      <c r="SPV219" s="15"/>
      <c r="SPW219" s="15"/>
      <c r="SPX219" s="15"/>
      <c r="SPY219" s="15"/>
      <c r="SPZ219" s="15"/>
      <c r="SQA219" s="15"/>
      <c r="SQB219" s="15"/>
      <c r="SQC219" s="15"/>
      <c r="SQD219" s="15"/>
      <c r="SQE219" s="15"/>
      <c r="SQF219" s="15"/>
      <c r="SQG219" s="15"/>
      <c r="SQH219" s="15"/>
      <c r="SQI219" s="15"/>
      <c r="SQJ219" s="15"/>
      <c r="SQK219" s="15"/>
      <c r="SQL219" s="15"/>
      <c r="SQM219" s="15"/>
      <c r="SQN219" s="15"/>
      <c r="SQO219" s="15"/>
      <c r="SQP219" s="15"/>
      <c r="SQQ219" s="15"/>
      <c r="SQR219" s="15"/>
      <c r="SQS219" s="15"/>
      <c r="SQT219" s="15"/>
      <c r="SQU219" s="15"/>
      <c r="SQV219" s="15"/>
      <c r="SQW219" s="15"/>
      <c r="SQX219" s="15"/>
      <c r="SQY219" s="15"/>
      <c r="SQZ219" s="15"/>
      <c r="SRA219" s="15"/>
      <c r="SRB219" s="15"/>
      <c r="SRC219" s="15"/>
      <c r="SRD219" s="15"/>
      <c r="SRE219" s="15"/>
      <c r="SRF219" s="15"/>
      <c r="SRG219" s="15"/>
      <c r="SRH219" s="15"/>
      <c r="SRI219" s="15"/>
      <c r="SRJ219" s="15"/>
      <c r="SRK219" s="15"/>
      <c r="SRL219" s="15"/>
      <c r="SRM219" s="15"/>
      <c r="SRN219" s="15"/>
      <c r="SRO219" s="15"/>
      <c r="SRP219" s="15"/>
      <c r="SRQ219" s="15"/>
      <c r="SRR219" s="15"/>
      <c r="SRS219" s="15"/>
      <c r="SRT219" s="15"/>
      <c r="SRU219" s="15"/>
      <c r="SRV219" s="15"/>
      <c r="SRW219" s="15"/>
      <c r="SRX219" s="15"/>
      <c r="SRY219" s="15"/>
      <c r="SRZ219" s="15"/>
      <c r="SSA219" s="15"/>
      <c r="SSB219" s="15"/>
      <c r="SSC219" s="15"/>
      <c r="SSD219" s="15"/>
      <c r="SSE219" s="15"/>
      <c r="SSF219" s="15"/>
      <c r="SSG219" s="15"/>
      <c r="SSH219" s="15"/>
      <c r="SSI219" s="15"/>
      <c r="SSJ219" s="15"/>
      <c r="SSK219" s="15"/>
      <c r="SSL219" s="15"/>
      <c r="SSM219" s="15"/>
      <c r="SSN219" s="15"/>
      <c r="SSO219" s="15"/>
      <c r="SSP219" s="15"/>
      <c r="SSQ219" s="15"/>
      <c r="SSR219" s="15"/>
      <c r="SSS219" s="15"/>
      <c r="SST219" s="15"/>
      <c r="SSU219" s="15"/>
      <c r="SSV219" s="15"/>
      <c r="SSW219" s="15"/>
      <c r="SSX219" s="15"/>
      <c r="SSY219" s="15"/>
      <c r="SSZ219" s="15"/>
      <c r="STA219" s="15"/>
      <c r="STB219" s="15"/>
      <c r="STC219" s="15"/>
      <c r="STD219" s="15"/>
      <c r="STE219" s="15"/>
      <c r="STF219" s="15"/>
      <c r="STG219" s="15"/>
      <c r="STH219" s="15"/>
      <c r="STI219" s="15"/>
      <c r="STJ219" s="15"/>
      <c r="STK219" s="15"/>
      <c r="STL219" s="15"/>
      <c r="STM219" s="15"/>
      <c r="STN219" s="15"/>
      <c r="STO219" s="15"/>
      <c r="STP219" s="15"/>
      <c r="STQ219" s="15"/>
      <c r="STR219" s="15"/>
      <c r="STS219" s="15"/>
      <c r="STT219" s="15"/>
      <c r="STU219" s="15"/>
      <c r="STV219" s="15"/>
      <c r="STW219" s="15"/>
      <c r="STX219" s="15"/>
      <c r="STY219" s="15"/>
      <c r="STZ219" s="15"/>
      <c r="SUA219" s="15"/>
      <c r="SUB219" s="15"/>
      <c r="SUC219" s="15"/>
      <c r="SUD219" s="15"/>
      <c r="SUE219" s="15"/>
      <c r="SUF219" s="15"/>
      <c r="SUG219" s="15"/>
      <c r="SUH219" s="15"/>
      <c r="SUI219" s="15"/>
      <c r="SUJ219" s="15"/>
      <c r="SUK219" s="15"/>
      <c r="SUL219" s="15"/>
      <c r="SUM219" s="15"/>
      <c r="SUN219" s="15"/>
      <c r="SUO219" s="15"/>
      <c r="SUP219" s="15"/>
      <c r="SUQ219" s="15"/>
      <c r="SUR219" s="15"/>
      <c r="SUS219" s="15"/>
      <c r="SUT219" s="15"/>
      <c r="SUU219" s="15"/>
      <c r="SUV219" s="15"/>
      <c r="SUW219" s="15"/>
      <c r="SUX219" s="15"/>
      <c r="SUY219" s="15"/>
      <c r="SUZ219" s="15"/>
      <c r="SVA219" s="15"/>
      <c r="SVB219" s="15"/>
      <c r="SVC219" s="15"/>
      <c r="SVD219" s="15"/>
      <c r="SVE219" s="15"/>
      <c r="SVF219" s="15"/>
      <c r="SVG219" s="15"/>
      <c r="SVH219" s="15"/>
      <c r="SVI219" s="15"/>
      <c r="SVJ219" s="15"/>
      <c r="SVK219" s="15"/>
      <c r="SVL219" s="15"/>
      <c r="SVM219" s="15"/>
      <c r="SVN219" s="15"/>
      <c r="SVO219" s="15"/>
      <c r="SVP219" s="15"/>
      <c r="SVQ219" s="15"/>
      <c r="SVR219" s="15"/>
      <c r="SVS219" s="15"/>
      <c r="SVT219" s="15"/>
      <c r="SVU219" s="15"/>
      <c r="SVV219" s="15"/>
      <c r="SVW219" s="15"/>
      <c r="SVX219" s="15"/>
      <c r="SVY219" s="15"/>
      <c r="SVZ219" s="15"/>
      <c r="SWA219" s="15"/>
      <c r="SWB219" s="15"/>
      <c r="SWC219" s="15"/>
      <c r="SWD219" s="15"/>
      <c r="SWE219" s="15"/>
      <c r="SWF219" s="15"/>
      <c r="SWG219" s="15"/>
      <c r="SWH219" s="15"/>
      <c r="SWI219" s="15"/>
      <c r="SWJ219" s="15"/>
      <c r="SWK219" s="15"/>
      <c r="SWL219" s="15"/>
      <c r="SWM219" s="15"/>
      <c r="SWN219" s="15"/>
      <c r="SWO219" s="15"/>
      <c r="SWP219" s="15"/>
      <c r="SWQ219" s="15"/>
      <c r="SWR219" s="15"/>
      <c r="SWS219" s="15"/>
      <c r="SWT219" s="15"/>
      <c r="SWU219" s="15"/>
      <c r="SWV219" s="15"/>
      <c r="SWW219" s="15"/>
      <c r="SWX219" s="15"/>
      <c r="SWY219" s="15"/>
      <c r="SWZ219" s="15"/>
      <c r="SXA219" s="15"/>
      <c r="SXB219" s="15"/>
      <c r="SXC219" s="15"/>
      <c r="SXD219" s="15"/>
      <c r="SXE219" s="15"/>
      <c r="SXF219" s="15"/>
      <c r="SXG219" s="15"/>
      <c r="SXH219" s="15"/>
      <c r="SXI219" s="15"/>
      <c r="SXJ219" s="15"/>
      <c r="SXK219" s="15"/>
      <c r="SXL219" s="15"/>
      <c r="SXM219" s="15"/>
      <c r="SXN219" s="15"/>
      <c r="SXO219" s="15"/>
      <c r="SXP219" s="15"/>
      <c r="SXQ219" s="15"/>
      <c r="SXR219" s="15"/>
      <c r="SXS219" s="15"/>
      <c r="SXT219" s="15"/>
      <c r="SXU219" s="15"/>
      <c r="SXV219" s="15"/>
      <c r="SXW219" s="15"/>
      <c r="SXX219" s="15"/>
      <c r="SXY219" s="15"/>
      <c r="SXZ219" s="15"/>
      <c r="SYA219" s="15"/>
      <c r="SYB219" s="15"/>
      <c r="SYC219" s="15"/>
      <c r="SYD219" s="15"/>
      <c r="SYE219" s="15"/>
      <c r="SYF219" s="15"/>
      <c r="SYG219" s="15"/>
      <c r="SYH219" s="15"/>
      <c r="SYI219" s="15"/>
      <c r="SYJ219" s="15"/>
      <c r="SYK219" s="15"/>
      <c r="SYL219" s="15"/>
      <c r="SYM219" s="15"/>
      <c r="SYN219" s="15"/>
      <c r="SYO219" s="15"/>
      <c r="SYP219" s="15"/>
      <c r="SYQ219" s="15"/>
      <c r="SYR219" s="15"/>
      <c r="SYS219" s="15"/>
      <c r="SYT219" s="15"/>
      <c r="SYU219" s="15"/>
      <c r="SYV219" s="15"/>
      <c r="SYW219" s="15"/>
      <c r="SYX219" s="15"/>
      <c r="SYY219" s="15"/>
      <c r="SYZ219" s="15"/>
      <c r="SZA219" s="15"/>
      <c r="SZB219" s="15"/>
      <c r="SZC219" s="15"/>
      <c r="SZD219" s="15"/>
      <c r="SZE219" s="15"/>
      <c r="SZF219" s="15"/>
      <c r="SZG219" s="15"/>
      <c r="SZH219" s="15"/>
      <c r="SZI219" s="15"/>
      <c r="SZJ219" s="15"/>
      <c r="SZK219" s="15"/>
      <c r="SZL219" s="15"/>
      <c r="SZM219" s="15"/>
      <c r="SZN219" s="15"/>
      <c r="SZO219" s="15"/>
      <c r="SZP219" s="15"/>
      <c r="SZQ219" s="15"/>
      <c r="SZR219" s="15"/>
      <c r="SZS219" s="15"/>
      <c r="SZT219" s="15"/>
      <c r="SZU219" s="15"/>
      <c r="SZV219" s="15"/>
      <c r="SZW219" s="15"/>
      <c r="SZX219" s="15"/>
      <c r="SZY219" s="15"/>
      <c r="SZZ219" s="15"/>
      <c r="TAA219" s="15"/>
      <c r="TAB219" s="15"/>
      <c r="TAC219" s="15"/>
      <c r="TAD219" s="15"/>
      <c r="TAE219" s="15"/>
      <c r="TAF219" s="15"/>
      <c r="TAG219" s="15"/>
      <c r="TAH219" s="15"/>
      <c r="TAI219" s="15"/>
      <c r="TAJ219" s="15"/>
      <c r="TAK219" s="15"/>
      <c r="TAL219" s="15"/>
      <c r="TAM219" s="15"/>
      <c r="TAN219" s="15"/>
      <c r="TAO219" s="15"/>
      <c r="TAP219" s="15"/>
      <c r="TAQ219" s="15"/>
      <c r="TAR219" s="15"/>
      <c r="TAS219" s="15"/>
      <c r="TAT219" s="15"/>
      <c r="TAU219" s="15"/>
      <c r="TAV219" s="15"/>
      <c r="TAW219" s="15"/>
      <c r="TAX219" s="15"/>
      <c r="TAY219" s="15"/>
      <c r="TAZ219" s="15"/>
      <c r="TBA219" s="15"/>
      <c r="TBB219" s="15"/>
      <c r="TBC219" s="15"/>
      <c r="TBD219" s="15"/>
      <c r="TBE219" s="15"/>
      <c r="TBF219" s="15"/>
      <c r="TBG219" s="15"/>
      <c r="TBH219" s="15"/>
      <c r="TBI219" s="15"/>
      <c r="TBJ219" s="15"/>
      <c r="TBK219" s="15"/>
      <c r="TBL219" s="15"/>
      <c r="TBM219" s="15"/>
      <c r="TBN219" s="15"/>
      <c r="TBO219" s="15"/>
      <c r="TBP219" s="15"/>
      <c r="TBQ219" s="15"/>
      <c r="TBR219" s="15"/>
      <c r="TBS219" s="15"/>
      <c r="TBT219" s="15"/>
      <c r="TBU219" s="15"/>
      <c r="TBV219" s="15"/>
      <c r="TBW219" s="15"/>
      <c r="TBX219" s="15"/>
      <c r="TBY219" s="15"/>
      <c r="TBZ219" s="15"/>
      <c r="TCA219" s="15"/>
      <c r="TCB219" s="15"/>
      <c r="TCC219" s="15"/>
      <c r="TCD219" s="15"/>
      <c r="TCE219" s="15"/>
      <c r="TCF219" s="15"/>
      <c r="TCG219" s="15"/>
      <c r="TCH219" s="15"/>
      <c r="TCI219" s="15"/>
      <c r="TCJ219" s="15"/>
      <c r="TCK219" s="15"/>
      <c r="TCL219" s="15"/>
      <c r="TCM219" s="15"/>
      <c r="TCN219" s="15"/>
      <c r="TCO219" s="15"/>
      <c r="TCP219" s="15"/>
      <c r="TCQ219" s="15"/>
      <c r="TCR219" s="15"/>
      <c r="TCS219" s="15"/>
      <c r="TCT219" s="15"/>
      <c r="TCU219" s="15"/>
      <c r="TCV219" s="15"/>
      <c r="TCW219" s="15"/>
      <c r="TCX219" s="15"/>
      <c r="TCY219" s="15"/>
      <c r="TCZ219" s="15"/>
      <c r="TDA219" s="15"/>
      <c r="TDB219" s="15"/>
      <c r="TDC219" s="15"/>
      <c r="TDD219" s="15"/>
      <c r="TDE219" s="15"/>
      <c r="TDF219" s="15"/>
      <c r="TDG219" s="15"/>
      <c r="TDH219" s="15"/>
      <c r="TDI219" s="15"/>
      <c r="TDJ219" s="15"/>
      <c r="TDK219" s="15"/>
      <c r="TDL219" s="15"/>
      <c r="TDM219" s="15"/>
      <c r="TDN219" s="15"/>
      <c r="TDO219" s="15"/>
      <c r="TDP219" s="15"/>
      <c r="TDQ219" s="15"/>
      <c r="TDR219" s="15"/>
      <c r="TDS219" s="15"/>
      <c r="TDT219" s="15"/>
      <c r="TDU219" s="15"/>
      <c r="TDV219" s="15"/>
      <c r="TDW219" s="15"/>
      <c r="TDX219" s="15"/>
      <c r="TDY219" s="15"/>
      <c r="TDZ219" s="15"/>
      <c r="TEA219" s="15"/>
      <c r="TEB219" s="15"/>
      <c r="TEC219" s="15"/>
      <c r="TED219" s="15"/>
      <c r="TEE219" s="15"/>
      <c r="TEF219" s="15"/>
      <c r="TEG219" s="15"/>
      <c r="TEH219" s="15"/>
      <c r="TEI219" s="15"/>
      <c r="TEJ219" s="15"/>
      <c r="TEK219" s="15"/>
      <c r="TEL219" s="15"/>
      <c r="TEM219" s="15"/>
      <c r="TEN219" s="15"/>
      <c r="TEO219" s="15"/>
      <c r="TEP219" s="15"/>
      <c r="TEQ219" s="15"/>
      <c r="TER219" s="15"/>
      <c r="TES219" s="15"/>
      <c r="TET219" s="15"/>
      <c r="TEU219" s="15"/>
      <c r="TEV219" s="15"/>
      <c r="TEW219" s="15"/>
      <c r="TEX219" s="15"/>
      <c r="TEY219" s="15"/>
      <c r="TEZ219" s="15"/>
      <c r="TFA219" s="15"/>
      <c r="TFB219" s="15"/>
      <c r="TFC219" s="15"/>
      <c r="TFD219" s="15"/>
      <c r="TFE219" s="15"/>
      <c r="TFF219" s="15"/>
      <c r="TFG219" s="15"/>
      <c r="TFH219" s="15"/>
      <c r="TFI219" s="15"/>
      <c r="TFJ219" s="15"/>
      <c r="TFK219" s="15"/>
      <c r="TFL219" s="15"/>
      <c r="TFM219" s="15"/>
      <c r="TFN219" s="15"/>
      <c r="TFO219" s="15"/>
      <c r="TFP219" s="15"/>
      <c r="TFQ219" s="15"/>
      <c r="TFR219" s="15"/>
      <c r="TFS219" s="15"/>
      <c r="TFT219" s="15"/>
      <c r="TFU219" s="15"/>
      <c r="TFV219" s="15"/>
      <c r="TFW219" s="15"/>
      <c r="TFX219" s="15"/>
      <c r="TFY219" s="15"/>
      <c r="TFZ219" s="15"/>
      <c r="TGA219" s="15"/>
      <c r="TGB219" s="15"/>
      <c r="TGC219" s="15"/>
      <c r="TGD219" s="15"/>
      <c r="TGE219" s="15"/>
      <c r="TGF219" s="15"/>
      <c r="TGG219" s="15"/>
      <c r="TGH219" s="15"/>
      <c r="TGI219" s="15"/>
      <c r="TGJ219" s="15"/>
      <c r="TGK219" s="15"/>
      <c r="TGL219" s="15"/>
      <c r="TGM219" s="15"/>
      <c r="TGN219" s="15"/>
      <c r="TGO219" s="15"/>
      <c r="TGP219" s="15"/>
      <c r="TGQ219" s="15"/>
      <c r="TGR219" s="15"/>
      <c r="TGS219" s="15"/>
      <c r="TGT219" s="15"/>
      <c r="TGU219" s="15"/>
      <c r="TGV219" s="15"/>
      <c r="TGW219" s="15"/>
      <c r="TGX219" s="15"/>
      <c r="TGY219" s="15"/>
      <c r="TGZ219" s="15"/>
      <c r="THA219" s="15"/>
      <c r="THB219" s="15"/>
      <c r="THC219" s="15"/>
      <c r="THD219" s="15"/>
      <c r="THE219" s="15"/>
      <c r="THF219" s="15"/>
      <c r="THG219" s="15"/>
      <c r="THH219" s="15"/>
      <c r="THI219" s="15"/>
      <c r="THJ219" s="15"/>
      <c r="THK219" s="15"/>
      <c r="THL219" s="15"/>
      <c r="THM219" s="15"/>
      <c r="THN219" s="15"/>
      <c r="THO219" s="15"/>
      <c r="THP219" s="15"/>
      <c r="THQ219" s="15"/>
      <c r="THR219" s="15"/>
      <c r="THS219" s="15"/>
      <c r="THT219" s="15"/>
      <c r="THU219" s="15"/>
      <c r="THV219" s="15"/>
      <c r="THW219" s="15"/>
      <c r="THX219" s="15"/>
      <c r="THY219" s="15"/>
      <c r="THZ219" s="15"/>
      <c r="TIA219" s="15"/>
      <c r="TIB219" s="15"/>
      <c r="TIC219" s="15"/>
      <c r="TID219" s="15"/>
      <c r="TIE219" s="15"/>
      <c r="TIF219" s="15"/>
      <c r="TIG219" s="15"/>
      <c r="TIH219" s="15"/>
      <c r="TII219" s="15"/>
      <c r="TIJ219" s="15"/>
      <c r="TIK219" s="15"/>
      <c r="TIL219" s="15"/>
      <c r="TIM219" s="15"/>
      <c r="TIN219" s="15"/>
      <c r="TIO219" s="15"/>
      <c r="TIP219" s="15"/>
      <c r="TIQ219" s="15"/>
      <c r="TIR219" s="15"/>
      <c r="TIS219" s="15"/>
      <c r="TIT219" s="15"/>
      <c r="TIU219" s="15"/>
      <c r="TIV219" s="15"/>
      <c r="TIW219" s="15"/>
      <c r="TIX219" s="15"/>
      <c r="TIY219" s="15"/>
      <c r="TIZ219" s="15"/>
      <c r="TJA219" s="15"/>
      <c r="TJB219" s="15"/>
      <c r="TJC219" s="15"/>
      <c r="TJD219" s="15"/>
      <c r="TJE219" s="15"/>
      <c r="TJF219" s="15"/>
      <c r="TJG219" s="15"/>
      <c r="TJH219" s="15"/>
      <c r="TJI219" s="15"/>
      <c r="TJJ219" s="15"/>
      <c r="TJK219" s="15"/>
      <c r="TJL219" s="15"/>
      <c r="TJM219" s="15"/>
      <c r="TJN219" s="15"/>
      <c r="TJO219" s="15"/>
      <c r="TJP219" s="15"/>
      <c r="TJQ219" s="15"/>
      <c r="TJR219" s="15"/>
      <c r="TJS219" s="15"/>
      <c r="TJT219" s="15"/>
      <c r="TJU219" s="15"/>
      <c r="TJV219" s="15"/>
      <c r="TJW219" s="15"/>
      <c r="TJX219" s="15"/>
      <c r="TJY219" s="15"/>
      <c r="TJZ219" s="15"/>
      <c r="TKA219" s="15"/>
      <c r="TKB219" s="15"/>
      <c r="TKC219" s="15"/>
      <c r="TKD219" s="15"/>
      <c r="TKE219" s="15"/>
      <c r="TKF219" s="15"/>
      <c r="TKG219" s="15"/>
      <c r="TKH219" s="15"/>
      <c r="TKI219" s="15"/>
      <c r="TKJ219" s="15"/>
      <c r="TKK219" s="15"/>
      <c r="TKL219" s="15"/>
      <c r="TKM219" s="15"/>
      <c r="TKN219" s="15"/>
      <c r="TKO219" s="15"/>
      <c r="TKP219" s="15"/>
      <c r="TKQ219" s="15"/>
      <c r="TKR219" s="15"/>
      <c r="TKS219" s="15"/>
      <c r="TKT219" s="15"/>
      <c r="TKU219" s="15"/>
      <c r="TKV219" s="15"/>
      <c r="TKW219" s="15"/>
      <c r="TKX219" s="15"/>
      <c r="TKY219" s="15"/>
      <c r="TKZ219" s="15"/>
      <c r="TLA219" s="15"/>
      <c r="TLB219" s="15"/>
      <c r="TLC219" s="15"/>
      <c r="TLD219" s="15"/>
      <c r="TLE219" s="15"/>
      <c r="TLF219" s="15"/>
      <c r="TLG219" s="15"/>
      <c r="TLH219" s="15"/>
      <c r="TLI219" s="15"/>
      <c r="TLJ219" s="15"/>
      <c r="TLK219" s="15"/>
      <c r="TLL219" s="15"/>
      <c r="TLM219" s="15"/>
      <c r="TLN219" s="15"/>
      <c r="TLO219" s="15"/>
      <c r="TLP219" s="15"/>
      <c r="TLQ219" s="15"/>
      <c r="TLR219" s="15"/>
      <c r="TLS219" s="15"/>
      <c r="TLT219" s="15"/>
      <c r="TLU219" s="15"/>
      <c r="TLV219" s="15"/>
      <c r="TLW219" s="15"/>
      <c r="TLX219" s="15"/>
      <c r="TLY219" s="15"/>
      <c r="TLZ219" s="15"/>
      <c r="TMA219" s="15"/>
      <c r="TMB219" s="15"/>
      <c r="TMC219" s="15"/>
      <c r="TMD219" s="15"/>
      <c r="TME219" s="15"/>
      <c r="TMF219" s="15"/>
      <c r="TMG219" s="15"/>
      <c r="TMH219" s="15"/>
      <c r="TMI219" s="15"/>
      <c r="TMJ219" s="15"/>
      <c r="TMK219" s="15"/>
      <c r="TML219" s="15"/>
      <c r="TMM219" s="15"/>
      <c r="TMN219" s="15"/>
      <c r="TMO219" s="15"/>
      <c r="TMP219" s="15"/>
      <c r="TMQ219" s="15"/>
      <c r="TMR219" s="15"/>
      <c r="TMS219" s="15"/>
      <c r="TMT219" s="15"/>
      <c r="TMU219" s="15"/>
      <c r="TMV219" s="15"/>
      <c r="TMW219" s="15"/>
      <c r="TMX219" s="15"/>
      <c r="TMY219" s="15"/>
      <c r="TMZ219" s="15"/>
      <c r="TNA219" s="15"/>
      <c r="TNB219" s="15"/>
      <c r="TNC219" s="15"/>
      <c r="TND219" s="15"/>
      <c r="TNE219" s="15"/>
      <c r="TNF219" s="15"/>
      <c r="TNG219" s="15"/>
      <c r="TNH219" s="15"/>
      <c r="TNI219" s="15"/>
      <c r="TNJ219" s="15"/>
      <c r="TNK219" s="15"/>
      <c r="TNL219" s="15"/>
      <c r="TNM219" s="15"/>
      <c r="TNN219" s="15"/>
      <c r="TNO219" s="15"/>
      <c r="TNP219" s="15"/>
      <c r="TNQ219" s="15"/>
      <c r="TNR219" s="15"/>
      <c r="TNS219" s="15"/>
      <c r="TNT219" s="15"/>
      <c r="TNU219" s="15"/>
      <c r="TNV219" s="15"/>
      <c r="TNW219" s="15"/>
      <c r="TNX219" s="15"/>
      <c r="TNY219" s="15"/>
      <c r="TNZ219" s="15"/>
      <c r="TOA219" s="15"/>
      <c r="TOB219" s="15"/>
      <c r="TOC219" s="15"/>
      <c r="TOD219" s="15"/>
      <c r="TOE219" s="15"/>
      <c r="TOF219" s="15"/>
      <c r="TOG219" s="15"/>
      <c r="TOH219" s="15"/>
      <c r="TOI219" s="15"/>
      <c r="TOJ219" s="15"/>
      <c r="TOK219" s="15"/>
      <c r="TOL219" s="15"/>
      <c r="TOM219" s="15"/>
      <c r="TON219" s="15"/>
      <c r="TOO219" s="15"/>
      <c r="TOP219" s="15"/>
      <c r="TOQ219" s="15"/>
      <c r="TOR219" s="15"/>
      <c r="TOS219" s="15"/>
      <c r="TOT219" s="15"/>
      <c r="TOU219" s="15"/>
      <c r="TOV219" s="15"/>
      <c r="TOW219" s="15"/>
      <c r="TOX219" s="15"/>
      <c r="TOY219" s="15"/>
      <c r="TOZ219" s="15"/>
      <c r="TPA219" s="15"/>
      <c r="TPB219" s="15"/>
      <c r="TPC219" s="15"/>
      <c r="TPD219" s="15"/>
      <c r="TPE219" s="15"/>
      <c r="TPF219" s="15"/>
      <c r="TPG219" s="15"/>
      <c r="TPH219" s="15"/>
      <c r="TPI219" s="15"/>
      <c r="TPJ219" s="15"/>
      <c r="TPK219" s="15"/>
      <c r="TPL219" s="15"/>
      <c r="TPM219" s="15"/>
      <c r="TPN219" s="15"/>
      <c r="TPO219" s="15"/>
      <c r="TPP219" s="15"/>
      <c r="TPQ219" s="15"/>
      <c r="TPR219" s="15"/>
      <c r="TPS219" s="15"/>
      <c r="TPT219" s="15"/>
      <c r="TPU219" s="15"/>
      <c r="TPV219" s="15"/>
      <c r="TPW219" s="15"/>
      <c r="TPX219" s="15"/>
      <c r="TPY219" s="15"/>
      <c r="TPZ219" s="15"/>
      <c r="TQA219" s="15"/>
      <c r="TQB219" s="15"/>
      <c r="TQC219" s="15"/>
      <c r="TQD219" s="15"/>
      <c r="TQE219" s="15"/>
      <c r="TQF219" s="15"/>
      <c r="TQG219" s="15"/>
      <c r="TQH219" s="15"/>
      <c r="TQI219" s="15"/>
      <c r="TQJ219" s="15"/>
      <c r="TQK219" s="15"/>
      <c r="TQL219" s="15"/>
      <c r="TQM219" s="15"/>
      <c r="TQN219" s="15"/>
      <c r="TQO219" s="15"/>
      <c r="TQP219" s="15"/>
      <c r="TQQ219" s="15"/>
      <c r="TQR219" s="15"/>
      <c r="TQS219" s="15"/>
      <c r="TQT219" s="15"/>
      <c r="TQU219" s="15"/>
      <c r="TQV219" s="15"/>
      <c r="TQW219" s="15"/>
      <c r="TQX219" s="15"/>
      <c r="TQY219" s="15"/>
      <c r="TQZ219" s="15"/>
      <c r="TRA219" s="15"/>
      <c r="TRB219" s="15"/>
      <c r="TRC219" s="15"/>
      <c r="TRD219" s="15"/>
      <c r="TRE219" s="15"/>
      <c r="TRF219" s="15"/>
      <c r="TRG219" s="15"/>
      <c r="TRH219" s="15"/>
      <c r="TRI219" s="15"/>
      <c r="TRJ219" s="15"/>
      <c r="TRK219" s="15"/>
      <c r="TRL219" s="15"/>
      <c r="TRM219" s="15"/>
      <c r="TRN219" s="15"/>
      <c r="TRO219" s="15"/>
      <c r="TRP219" s="15"/>
      <c r="TRQ219" s="15"/>
      <c r="TRR219" s="15"/>
      <c r="TRS219" s="15"/>
      <c r="TRT219" s="15"/>
      <c r="TRU219" s="15"/>
      <c r="TRV219" s="15"/>
      <c r="TRW219" s="15"/>
      <c r="TRX219" s="15"/>
      <c r="TRY219" s="15"/>
      <c r="TRZ219" s="15"/>
      <c r="TSA219" s="15"/>
      <c r="TSB219" s="15"/>
      <c r="TSC219" s="15"/>
      <c r="TSD219" s="15"/>
      <c r="TSE219" s="15"/>
      <c r="TSF219" s="15"/>
      <c r="TSG219" s="15"/>
      <c r="TSH219" s="15"/>
      <c r="TSI219" s="15"/>
      <c r="TSJ219" s="15"/>
      <c r="TSK219" s="15"/>
      <c r="TSL219" s="15"/>
      <c r="TSM219" s="15"/>
      <c r="TSN219" s="15"/>
      <c r="TSO219" s="15"/>
      <c r="TSP219" s="15"/>
      <c r="TSQ219" s="15"/>
      <c r="TSR219" s="15"/>
      <c r="TSS219" s="15"/>
      <c r="TST219" s="15"/>
      <c r="TSU219" s="15"/>
      <c r="TSV219" s="15"/>
      <c r="TSW219" s="15"/>
      <c r="TSX219" s="15"/>
      <c r="TSY219" s="15"/>
      <c r="TSZ219" s="15"/>
      <c r="TTA219" s="15"/>
      <c r="TTB219" s="15"/>
      <c r="TTC219" s="15"/>
      <c r="TTD219" s="15"/>
      <c r="TTE219" s="15"/>
      <c r="TTF219" s="15"/>
      <c r="TTG219" s="15"/>
      <c r="TTH219" s="15"/>
      <c r="TTI219" s="15"/>
      <c r="TTJ219" s="15"/>
      <c r="TTK219" s="15"/>
      <c r="TTL219" s="15"/>
      <c r="TTM219" s="15"/>
      <c r="TTN219" s="15"/>
      <c r="TTO219" s="15"/>
      <c r="TTP219" s="15"/>
      <c r="TTQ219" s="15"/>
      <c r="TTR219" s="15"/>
      <c r="TTS219" s="15"/>
      <c r="TTT219" s="15"/>
      <c r="TTU219" s="15"/>
      <c r="TTV219" s="15"/>
      <c r="TTW219" s="15"/>
      <c r="TTX219" s="15"/>
      <c r="TTY219" s="15"/>
      <c r="TTZ219" s="15"/>
      <c r="TUA219" s="15"/>
      <c r="TUB219" s="15"/>
      <c r="TUC219" s="15"/>
      <c r="TUD219" s="15"/>
      <c r="TUE219" s="15"/>
      <c r="TUF219" s="15"/>
      <c r="TUG219" s="15"/>
      <c r="TUH219" s="15"/>
      <c r="TUI219" s="15"/>
      <c r="TUJ219" s="15"/>
      <c r="TUK219" s="15"/>
      <c r="TUL219" s="15"/>
      <c r="TUM219" s="15"/>
      <c r="TUN219" s="15"/>
      <c r="TUO219" s="15"/>
      <c r="TUP219" s="15"/>
      <c r="TUQ219" s="15"/>
      <c r="TUR219" s="15"/>
      <c r="TUS219" s="15"/>
      <c r="TUT219" s="15"/>
      <c r="TUU219" s="15"/>
      <c r="TUV219" s="15"/>
      <c r="TUW219" s="15"/>
      <c r="TUX219" s="15"/>
      <c r="TUY219" s="15"/>
      <c r="TUZ219" s="15"/>
      <c r="TVA219" s="15"/>
      <c r="TVB219" s="15"/>
      <c r="TVC219" s="15"/>
      <c r="TVD219" s="15"/>
      <c r="TVE219" s="15"/>
      <c r="TVF219" s="15"/>
      <c r="TVG219" s="15"/>
      <c r="TVH219" s="15"/>
      <c r="TVI219" s="15"/>
      <c r="TVJ219" s="15"/>
      <c r="TVK219" s="15"/>
      <c r="TVL219" s="15"/>
      <c r="TVM219" s="15"/>
      <c r="TVN219" s="15"/>
      <c r="TVO219" s="15"/>
      <c r="TVP219" s="15"/>
      <c r="TVQ219" s="15"/>
      <c r="TVR219" s="15"/>
      <c r="TVS219" s="15"/>
      <c r="TVT219" s="15"/>
      <c r="TVU219" s="15"/>
      <c r="TVV219" s="15"/>
      <c r="TVW219" s="15"/>
      <c r="TVX219" s="15"/>
      <c r="TVY219" s="15"/>
      <c r="TVZ219" s="15"/>
      <c r="TWA219" s="15"/>
      <c r="TWB219" s="15"/>
      <c r="TWC219" s="15"/>
      <c r="TWD219" s="15"/>
      <c r="TWE219" s="15"/>
      <c r="TWF219" s="15"/>
      <c r="TWG219" s="15"/>
      <c r="TWH219" s="15"/>
      <c r="TWI219" s="15"/>
      <c r="TWJ219" s="15"/>
      <c r="TWK219" s="15"/>
      <c r="TWL219" s="15"/>
      <c r="TWM219" s="15"/>
      <c r="TWN219" s="15"/>
      <c r="TWO219" s="15"/>
      <c r="TWP219" s="15"/>
      <c r="TWQ219" s="15"/>
      <c r="TWR219" s="15"/>
      <c r="TWS219" s="15"/>
      <c r="TWT219" s="15"/>
      <c r="TWU219" s="15"/>
      <c r="TWV219" s="15"/>
      <c r="TWW219" s="15"/>
      <c r="TWX219" s="15"/>
      <c r="TWY219" s="15"/>
      <c r="TWZ219" s="15"/>
      <c r="TXA219" s="15"/>
      <c r="TXB219" s="15"/>
      <c r="TXC219" s="15"/>
      <c r="TXD219" s="15"/>
      <c r="TXE219" s="15"/>
      <c r="TXF219" s="15"/>
      <c r="TXG219" s="15"/>
      <c r="TXH219" s="15"/>
      <c r="TXI219" s="15"/>
      <c r="TXJ219" s="15"/>
      <c r="TXK219" s="15"/>
      <c r="TXL219" s="15"/>
      <c r="TXM219" s="15"/>
      <c r="TXN219" s="15"/>
      <c r="TXO219" s="15"/>
      <c r="TXP219" s="15"/>
      <c r="TXQ219" s="15"/>
      <c r="TXR219" s="15"/>
      <c r="TXS219" s="15"/>
      <c r="TXT219" s="15"/>
      <c r="TXU219" s="15"/>
      <c r="TXV219" s="15"/>
      <c r="TXW219" s="15"/>
      <c r="TXX219" s="15"/>
      <c r="TXY219" s="15"/>
      <c r="TXZ219" s="15"/>
      <c r="TYA219" s="15"/>
      <c r="TYB219" s="15"/>
      <c r="TYC219" s="15"/>
      <c r="TYD219" s="15"/>
      <c r="TYE219" s="15"/>
      <c r="TYF219" s="15"/>
      <c r="TYG219" s="15"/>
      <c r="TYH219" s="15"/>
      <c r="TYI219" s="15"/>
      <c r="TYJ219" s="15"/>
      <c r="TYK219" s="15"/>
      <c r="TYL219" s="15"/>
      <c r="TYM219" s="15"/>
      <c r="TYN219" s="15"/>
      <c r="TYO219" s="15"/>
      <c r="TYP219" s="15"/>
      <c r="TYQ219" s="15"/>
      <c r="TYR219" s="15"/>
      <c r="TYS219" s="15"/>
      <c r="TYT219" s="15"/>
      <c r="TYU219" s="15"/>
      <c r="TYV219" s="15"/>
      <c r="TYW219" s="15"/>
      <c r="TYX219" s="15"/>
      <c r="TYY219" s="15"/>
      <c r="TYZ219" s="15"/>
      <c r="TZA219" s="15"/>
      <c r="TZB219" s="15"/>
      <c r="TZC219" s="15"/>
      <c r="TZD219" s="15"/>
      <c r="TZE219" s="15"/>
      <c r="TZF219" s="15"/>
      <c r="TZG219" s="15"/>
      <c r="TZH219" s="15"/>
      <c r="TZI219" s="15"/>
      <c r="TZJ219" s="15"/>
      <c r="TZK219" s="15"/>
      <c r="TZL219" s="15"/>
      <c r="TZM219" s="15"/>
      <c r="TZN219" s="15"/>
      <c r="TZO219" s="15"/>
      <c r="TZP219" s="15"/>
      <c r="TZQ219" s="15"/>
      <c r="TZR219" s="15"/>
      <c r="TZS219" s="15"/>
      <c r="TZT219" s="15"/>
      <c r="TZU219" s="15"/>
      <c r="TZV219" s="15"/>
      <c r="TZW219" s="15"/>
      <c r="TZX219" s="15"/>
      <c r="TZY219" s="15"/>
      <c r="TZZ219" s="15"/>
      <c r="UAA219" s="15"/>
      <c r="UAB219" s="15"/>
      <c r="UAC219" s="15"/>
      <c r="UAD219" s="15"/>
      <c r="UAE219" s="15"/>
      <c r="UAF219" s="15"/>
      <c r="UAG219" s="15"/>
      <c r="UAH219" s="15"/>
      <c r="UAI219" s="15"/>
      <c r="UAJ219" s="15"/>
      <c r="UAK219" s="15"/>
      <c r="UAL219" s="15"/>
      <c r="UAM219" s="15"/>
      <c r="UAN219" s="15"/>
      <c r="UAO219" s="15"/>
      <c r="UAP219" s="15"/>
      <c r="UAQ219" s="15"/>
      <c r="UAR219" s="15"/>
      <c r="UAS219" s="15"/>
      <c r="UAT219" s="15"/>
      <c r="UAU219" s="15"/>
      <c r="UAV219" s="15"/>
      <c r="UAW219" s="15"/>
      <c r="UAX219" s="15"/>
      <c r="UAY219" s="15"/>
      <c r="UAZ219" s="15"/>
      <c r="UBA219" s="15"/>
      <c r="UBB219" s="15"/>
      <c r="UBC219" s="15"/>
      <c r="UBD219" s="15"/>
      <c r="UBE219" s="15"/>
      <c r="UBF219" s="15"/>
      <c r="UBG219" s="15"/>
      <c r="UBH219" s="15"/>
      <c r="UBI219" s="15"/>
      <c r="UBJ219" s="15"/>
      <c r="UBK219" s="15"/>
      <c r="UBL219" s="15"/>
      <c r="UBM219" s="15"/>
      <c r="UBN219" s="15"/>
      <c r="UBO219" s="15"/>
      <c r="UBP219" s="15"/>
      <c r="UBQ219" s="15"/>
      <c r="UBR219" s="15"/>
      <c r="UBS219" s="15"/>
      <c r="UBT219" s="15"/>
      <c r="UBU219" s="15"/>
      <c r="UBV219" s="15"/>
      <c r="UBW219" s="15"/>
      <c r="UBX219" s="15"/>
      <c r="UBY219" s="15"/>
      <c r="UBZ219" s="15"/>
      <c r="UCA219" s="15"/>
      <c r="UCB219" s="15"/>
      <c r="UCC219" s="15"/>
      <c r="UCD219" s="15"/>
      <c r="UCE219" s="15"/>
      <c r="UCF219" s="15"/>
      <c r="UCG219" s="15"/>
      <c r="UCH219" s="15"/>
      <c r="UCI219" s="15"/>
      <c r="UCJ219" s="15"/>
      <c r="UCK219" s="15"/>
      <c r="UCL219" s="15"/>
      <c r="UCM219" s="15"/>
      <c r="UCN219" s="15"/>
      <c r="UCO219" s="15"/>
      <c r="UCP219" s="15"/>
      <c r="UCQ219" s="15"/>
      <c r="UCR219" s="15"/>
      <c r="UCS219" s="15"/>
      <c r="UCT219" s="15"/>
      <c r="UCU219" s="15"/>
      <c r="UCV219" s="15"/>
      <c r="UCW219" s="15"/>
      <c r="UCX219" s="15"/>
      <c r="UCY219" s="15"/>
      <c r="UCZ219" s="15"/>
      <c r="UDA219" s="15"/>
      <c r="UDB219" s="15"/>
      <c r="UDC219" s="15"/>
      <c r="UDD219" s="15"/>
      <c r="UDE219" s="15"/>
      <c r="UDF219" s="15"/>
      <c r="UDG219" s="15"/>
      <c r="UDH219" s="15"/>
      <c r="UDI219" s="15"/>
      <c r="UDJ219" s="15"/>
      <c r="UDK219" s="15"/>
      <c r="UDL219" s="15"/>
      <c r="UDM219" s="15"/>
      <c r="UDN219" s="15"/>
      <c r="UDO219" s="15"/>
      <c r="UDP219" s="15"/>
      <c r="UDQ219" s="15"/>
      <c r="UDR219" s="15"/>
      <c r="UDS219" s="15"/>
      <c r="UDT219" s="15"/>
      <c r="UDU219" s="15"/>
      <c r="UDV219" s="15"/>
      <c r="UDW219" s="15"/>
      <c r="UDX219" s="15"/>
      <c r="UDY219" s="15"/>
      <c r="UDZ219" s="15"/>
      <c r="UEA219" s="15"/>
      <c r="UEB219" s="15"/>
      <c r="UEC219" s="15"/>
      <c r="UED219" s="15"/>
      <c r="UEE219" s="15"/>
      <c r="UEF219" s="15"/>
      <c r="UEG219" s="15"/>
      <c r="UEH219" s="15"/>
      <c r="UEI219" s="15"/>
      <c r="UEJ219" s="15"/>
      <c r="UEK219" s="15"/>
      <c r="UEL219" s="15"/>
      <c r="UEM219" s="15"/>
      <c r="UEN219" s="15"/>
      <c r="UEO219" s="15"/>
      <c r="UEP219" s="15"/>
      <c r="UEQ219" s="15"/>
      <c r="UER219" s="15"/>
      <c r="UES219" s="15"/>
      <c r="UET219" s="15"/>
      <c r="UEU219" s="15"/>
      <c r="UEV219" s="15"/>
      <c r="UEW219" s="15"/>
      <c r="UEX219" s="15"/>
      <c r="UEY219" s="15"/>
      <c r="UEZ219" s="15"/>
      <c r="UFA219" s="15"/>
      <c r="UFB219" s="15"/>
      <c r="UFC219" s="15"/>
      <c r="UFD219" s="15"/>
      <c r="UFE219" s="15"/>
      <c r="UFF219" s="15"/>
      <c r="UFG219" s="15"/>
      <c r="UFH219" s="15"/>
      <c r="UFI219" s="15"/>
      <c r="UFJ219" s="15"/>
      <c r="UFK219" s="15"/>
      <c r="UFL219" s="15"/>
      <c r="UFM219" s="15"/>
      <c r="UFN219" s="15"/>
      <c r="UFO219" s="15"/>
      <c r="UFP219" s="15"/>
      <c r="UFQ219" s="15"/>
      <c r="UFR219" s="15"/>
      <c r="UFS219" s="15"/>
      <c r="UFT219" s="15"/>
      <c r="UFU219" s="15"/>
      <c r="UFV219" s="15"/>
      <c r="UFW219" s="15"/>
      <c r="UFX219" s="15"/>
      <c r="UFY219" s="15"/>
      <c r="UFZ219" s="15"/>
      <c r="UGA219" s="15"/>
      <c r="UGB219" s="15"/>
      <c r="UGC219" s="15"/>
      <c r="UGD219" s="15"/>
      <c r="UGE219" s="15"/>
      <c r="UGF219" s="15"/>
      <c r="UGG219" s="15"/>
      <c r="UGH219" s="15"/>
      <c r="UGI219" s="15"/>
      <c r="UGJ219" s="15"/>
      <c r="UGK219" s="15"/>
      <c r="UGL219" s="15"/>
      <c r="UGM219" s="15"/>
      <c r="UGN219" s="15"/>
      <c r="UGO219" s="15"/>
      <c r="UGP219" s="15"/>
      <c r="UGQ219" s="15"/>
      <c r="UGR219" s="15"/>
      <c r="UGS219" s="15"/>
      <c r="UGT219" s="15"/>
      <c r="UGU219" s="15"/>
      <c r="UGV219" s="15"/>
      <c r="UGW219" s="15"/>
      <c r="UGX219" s="15"/>
      <c r="UGY219" s="15"/>
      <c r="UGZ219" s="15"/>
      <c r="UHA219" s="15"/>
      <c r="UHB219" s="15"/>
      <c r="UHC219" s="15"/>
      <c r="UHD219" s="15"/>
      <c r="UHE219" s="15"/>
      <c r="UHF219" s="15"/>
      <c r="UHG219" s="15"/>
      <c r="UHH219" s="15"/>
      <c r="UHI219" s="15"/>
      <c r="UHJ219" s="15"/>
      <c r="UHK219" s="15"/>
      <c r="UHL219" s="15"/>
      <c r="UHM219" s="15"/>
      <c r="UHN219" s="15"/>
      <c r="UHO219" s="15"/>
      <c r="UHP219" s="15"/>
      <c r="UHQ219" s="15"/>
      <c r="UHR219" s="15"/>
      <c r="UHS219" s="15"/>
      <c r="UHT219" s="15"/>
      <c r="UHU219" s="15"/>
      <c r="UHV219" s="15"/>
      <c r="UHW219" s="15"/>
      <c r="UHX219" s="15"/>
      <c r="UHY219" s="15"/>
      <c r="UHZ219" s="15"/>
      <c r="UIA219" s="15"/>
      <c r="UIB219" s="15"/>
      <c r="UIC219" s="15"/>
      <c r="UID219" s="15"/>
      <c r="UIE219" s="15"/>
      <c r="UIF219" s="15"/>
      <c r="UIG219" s="15"/>
      <c r="UIH219" s="15"/>
      <c r="UII219" s="15"/>
      <c r="UIJ219" s="15"/>
      <c r="UIK219" s="15"/>
      <c r="UIL219" s="15"/>
      <c r="UIM219" s="15"/>
      <c r="UIN219" s="15"/>
      <c r="UIO219" s="15"/>
      <c r="UIP219" s="15"/>
      <c r="UIQ219" s="15"/>
      <c r="UIR219" s="15"/>
      <c r="UIS219" s="15"/>
      <c r="UIT219" s="15"/>
      <c r="UIU219" s="15"/>
      <c r="UIV219" s="15"/>
      <c r="UIW219" s="15"/>
      <c r="UIX219" s="15"/>
      <c r="UIY219" s="15"/>
      <c r="UIZ219" s="15"/>
      <c r="UJA219" s="15"/>
      <c r="UJB219" s="15"/>
      <c r="UJC219" s="15"/>
      <c r="UJD219" s="15"/>
      <c r="UJE219" s="15"/>
      <c r="UJF219" s="15"/>
      <c r="UJG219" s="15"/>
      <c r="UJH219" s="15"/>
      <c r="UJI219" s="15"/>
      <c r="UJJ219" s="15"/>
      <c r="UJK219" s="15"/>
      <c r="UJL219" s="15"/>
      <c r="UJM219" s="15"/>
      <c r="UJN219" s="15"/>
      <c r="UJO219" s="15"/>
      <c r="UJP219" s="15"/>
      <c r="UJQ219" s="15"/>
      <c r="UJR219" s="15"/>
      <c r="UJS219" s="15"/>
      <c r="UJT219" s="15"/>
      <c r="UJU219" s="15"/>
      <c r="UJV219" s="15"/>
      <c r="UJW219" s="15"/>
      <c r="UJX219" s="15"/>
      <c r="UJY219" s="15"/>
      <c r="UJZ219" s="15"/>
      <c r="UKA219" s="15"/>
      <c r="UKB219" s="15"/>
      <c r="UKC219" s="15"/>
      <c r="UKD219" s="15"/>
      <c r="UKE219" s="15"/>
      <c r="UKF219" s="15"/>
      <c r="UKG219" s="15"/>
      <c r="UKH219" s="15"/>
      <c r="UKI219" s="15"/>
      <c r="UKJ219" s="15"/>
      <c r="UKK219" s="15"/>
      <c r="UKL219" s="15"/>
      <c r="UKM219" s="15"/>
      <c r="UKN219" s="15"/>
      <c r="UKO219" s="15"/>
      <c r="UKP219" s="15"/>
      <c r="UKQ219" s="15"/>
      <c r="UKR219" s="15"/>
      <c r="UKS219" s="15"/>
      <c r="UKT219" s="15"/>
      <c r="UKU219" s="15"/>
      <c r="UKV219" s="15"/>
      <c r="UKW219" s="15"/>
      <c r="UKX219" s="15"/>
      <c r="UKY219" s="15"/>
      <c r="UKZ219" s="15"/>
      <c r="ULA219" s="15"/>
      <c r="ULB219" s="15"/>
      <c r="ULC219" s="15"/>
      <c r="ULD219" s="15"/>
      <c r="ULE219" s="15"/>
      <c r="ULF219" s="15"/>
      <c r="ULG219" s="15"/>
      <c r="ULH219" s="15"/>
      <c r="ULI219" s="15"/>
      <c r="ULJ219" s="15"/>
      <c r="ULK219" s="15"/>
      <c r="ULL219" s="15"/>
      <c r="ULM219" s="15"/>
      <c r="ULN219" s="15"/>
      <c r="ULO219" s="15"/>
      <c r="ULP219" s="15"/>
      <c r="ULQ219" s="15"/>
      <c r="ULR219" s="15"/>
      <c r="ULS219" s="15"/>
      <c r="ULT219" s="15"/>
      <c r="ULU219" s="15"/>
      <c r="ULV219" s="15"/>
      <c r="ULW219" s="15"/>
      <c r="ULX219" s="15"/>
      <c r="ULY219" s="15"/>
      <c r="ULZ219" s="15"/>
      <c r="UMA219" s="15"/>
      <c r="UMB219" s="15"/>
      <c r="UMC219" s="15"/>
      <c r="UMD219" s="15"/>
      <c r="UME219" s="15"/>
      <c r="UMF219" s="15"/>
      <c r="UMG219" s="15"/>
      <c r="UMH219" s="15"/>
      <c r="UMI219" s="15"/>
      <c r="UMJ219" s="15"/>
      <c r="UMK219" s="15"/>
      <c r="UML219" s="15"/>
      <c r="UMM219" s="15"/>
      <c r="UMN219" s="15"/>
      <c r="UMO219" s="15"/>
      <c r="UMP219" s="15"/>
      <c r="UMQ219" s="15"/>
      <c r="UMR219" s="15"/>
      <c r="UMS219" s="15"/>
      <c r="UMT219" s="15"/>
      <c r="UMU219" s="15"/>
      <c r="UMV219" s="15"/>
      <c r="UMW219" s="15"/>
      <c r="UMX219" s="15"/>
      <c r="UMY219" s="15"/>
      <c r="UMZ219" s="15"/>
      <c r="UNA219" s="15"/>
      <c r="UNB219" s="15"/>
      <c r="UNC219" s="15"/>
      <c r="UND219" s="15"/>
      <c r="UNE219" s="15"/>
      <c r="UNF219" s="15"/>
      <c r="UNG219" s="15"/>
      <c r="UNH219" s="15"/>
      <c r="UNI219" s="15"/>
      <c r="UNJ219" s="15"/>
      <c r="UNK219" s="15"/>
      <c r="UNL219" s="15"/>
      <c r="UNM219" s="15"/>
      <c r="UNN219" s="15"/>
      <c r="UNO219" s="15"/>
      <c r="UNP219" s="15"/>
      <c r="UNQ219" s="15"/>
      <c r="UNR219" s="15"/>
      <c r="UNS219" s="15"/>
      <c r="UNT219" s="15"/>
      <c r="UNU219" s="15"/>
      <c r="UNV219" s="15"/>
      <c r="UNW219" s="15"/>
      <c r="UNX219" s="15"/>
      <c r="UNY219" s="15"/>
      <c r="UNZ219" s="15"/>
      <c r="UOA219" s="15"/>
      <c r="UOB219" s="15"/>
      <c r="UOC219" s="15"/>
      <c r="UOD219" s="15"/>
      <c r="UOE219" s="15"/>
      <c r="UOF219" s="15"/>
      <c r="UOG219" s="15"/>
      <c r="UOH219" s="15"/>
      <c r="UOI219" s="15"/>
      <c r="UOJ219" s="15"/>
      <c r="UOK219" s="15"/>
      <c r="UOL219" s="15"/>
      <c r="UOM219" s="15"/>
      <c r="UON219" s="15"/>
      <c r="UOO219" s="15"/>
      <c r="UOP219" s="15"/>
      <c r="UOQ219" s="15"/>
      <c r="UOR219" s="15"/>
      <c r="UOS219" s="15"/>
      <c r="UOT219" s="15"/>
      <c r="UOU219" s="15"/>
      <c r="UOV219" s="15"/>
      <c r="UOW219" s="15"/>
      <c r="UOX219" s="15"/>
      <c r="UOY219" s="15"/>
      <c r="UOZ219" s="15"/>
      <c r="UPA219" s="15"/>
      <c r="UPB219" s="15"/>
      <c r="UPC219" s="15"/>
      <c r="UPD219" s="15"/>
      <c r="UPE219" s="15"/>
      <c r="UPF219" s="15"/>
      <c r="UPG219" s="15"/>
      <c r="UPH219" s="15"/>
      <c r="UPI219" s="15"/>
      <c r="UPJ219" s="15"/>
      <c r="UPK219" s="15"/>
      <c r="UPL219" s="15"/>
      <c r="UPM219" s="15"/>
      <c r="UPN219" s="15"/>
      <c r="UPO219" s="15"/>
      <c r="UPP219" s="15"/>
      <c r="UPQ219" s="15"/>
      <c r="UPR219" s="15"/>
      <c r="UPS219" s="15"/>
      <c r="UPT219" s="15"/>
      <c r="UPU219" s="15"/>
      <c r="UPV219" s="15"/>
      <c r="UPW219" s="15"/>
      <c r="UPX219" s="15"/>
      <c r="UPY219" s="15"/>
      <c r="UPZ219" s="15"/>
      <c r="UQA219" s="15"/>
      <c r="UQB219" s="15"/>
      <c r="UQC219" s="15"/>
      <c r="UQD219" s="15"/>
      <c r="UQE219" s="15"/>
      <c r="UQF219" s="15"/>
      <c r="UQG219" s="15"/>
      <c r="UQH219" s="15"/>
      <c r="UQI219" s="15"/>
      <c r="UQJ219" s="15"/>
      <c r="UQK219" s="15"/>
      <c r="UQL219" s="15"/>
      <c r="UQM219" s="15"/>
      <c r="UQN219" s="15"/>
      <c r="UQO219" s="15"/>
      <c r="UQP219" s="15"/>
      <c r="UQQ219" s="15"/>
      <c r="UQR219" s="15"/>
      <c r="UQS219" s="15"/>
      <c r="UQT219" s="15"/>
      <c r="UQU219" s="15"/>
      <c r="UQV219" s="15"/>
      <c r="UQW219" s="15"/>
      <c r="UQX219" s="15"/>
      <c r="UQY219" s="15"/>
      <c r="UQZ219" s="15"/>
      <c r="URA219" s="15"/>
      <c r="URB219" s="15"/>
      <c r="URC219" s="15"/>
      <c r="URD219" s="15"/>
      <c r="URE219" s="15"/>
      <c r="URF219" s="15"/>
      <c r="URG219" s="15"/>
      <c r="URH219" s="15"/>
      <c r="URI219" s="15"/>
      <c r="URJ219" s="15"/>
      <c r="URK219" s="15"/>
      <c r="URL219" s="15"/>
      <c r="URM219" s="15"/>
      <c r="URN219" s="15"/>
      <c r="URO219" s="15"/>
      <c r="URP219" s="15"/>
      <c r="URQ219" s="15"/>
      <c r="URR219" s="15"/>
      <c r="URS219" s="15"/>
      <c r="URT219" s="15"/>
      <c r="URU219" s="15"/>
      <c r="URV219" s="15"/>
      <c r="URW219" s="15"/>
      <c r="URX219" s="15"/>
      <c r="URY219" s="15"/>
      <c r="URZ219" s="15"/>
      <c r="USA219" s="15"/>
      <c r="USB219" s="15"/>
      <c r="USC219" s="15"/>
      <c r="USD219" s="15"/>
      <c r="USE219" s="15"/>
      <c r="USF219" s="15"/>
      <c r="USG219" s="15"/>
      <c r="USH219" s="15"/>
      <c r="USI219" s="15"/>
      <c r="USJ219" s="15"/>
      <c r="USK219" s="15"/>
      <c r="USL219" s="15"/>
      <c r="USM219" s="15"/>
      <c r="USN219" s="15"/>
      <c r="USO219" s="15"/>
      <c r="USP219" s="15"/>
      <c r="USQ219" s="15"/>
      <c r="USR219" s="15"/>
      <c r="USS219" s="15"/>
      <c r="UST219" s="15"/>
      <c r="USU219" s="15"/>
      <c r="USV219" s="15"/>
      <c r="USW219" s="15"/>
      <c r="USX219" s="15"/>
      <c r="USY219" s="15"/>
      <c r="USZ219" s="15"/>
      <c r="UTA219" s="15"/>
      <c r="UTB219" s="15"/>
      <c r="UTC219" s="15"/>
      <c r="UTD219" s="15"/>
      <c r="UTE219" s="15"/>
      <c r="UTF219" s="15"/>
      <c r="UTG219" s="15"/>
      <c r="UTH219" s="15"/>
      <c r="UTI219" s="15"/>
      <c r="UTJ219" s="15"/>
      <c r="UTK219" s="15"/>
      <c r="UTL219" s="15"/>
      <c r="UTM219" s="15"/>
      <c r="UTN219" s="15"/>
      <c r="UTO219" s="15"/>
      <c r="UTP219" s="15"/>
      <c r="UTQ219" s="15"/>
      <c r="UTR219" s="15"/>
      <c r="UTS219" s="15"/>
      <c r="UTT219" s="15"/>
      <c r="UTU219" s="15"/>
      <c r="UTV219" s="15"/>
      <c r="UTW219" s="15"/>
      <c r="UTX219" s="15"/>
      <c r="UTY219" s="15"/>
      <c r="UTZ219" s="15"/>
      <c r="UUA219" s="15"/>
      <c r="UUB219" s="15"/>
      <c r="UUC219" s="15"/>
      <c r="UUD219" s="15"/>
      <c r="UUE219" s="15"/>
      <c r="UUF219" s="15"/>
      <c r="UUG219" s="15"/>
      <c r="UUH219" s="15"/>
      <c r="UUI219" s="15"/>
      <c r="UUJ219" s="15"/>
      <c r="UUK219" s="15"/>
      <c r="UUL219" s="15"/>
      <c r="UUM219" s="15"/>
      <c r="UUN219" s="15"/>
      <c r="UUO219" s="15"/>
      <c r="UUP219" s="15"/>
      <c r="UUQ219" s="15"/>
      <c r="UUR219" s="15"/>
      <c r="UUS219" s="15"/>
      <c r="UUT219" s="15"/>
      <c r="UUU219" s="15"/>
      <c r="UUV219" s="15"/>
      <c r="UUW219" s="15"/>
      <c r="UUX219" s="15"/>
      <c r="UUY219" s="15"/>
      <c r="UUZ219" s="15"/>
      <c r="UVA219" s="15"/>
      <c r="UVB219" s="15"/>
      <c r="UVC219" s="15"/>
      <c r="UVD219" s="15"/>
      <c r="UVE219" s="15"/>
      <c r="UVF219" s="15"/>
      <c r="UVG219" s="15"/>
      <c r="UVH219" s="15"/>
      <c r="UVI219" s="15"/>
      <c r="UVJ219" s="15"/>
      <c r="UVK219" s="15"/>
      <c r="UVL219" s="15"/>
      <c r="UVM219" s="15"/>
      <c r="UVN219" s="15"/>
      <c r="UVO219" s="15"/>
      <c r="UVP219" s="15"/>
      <c r="UVQ219" s="15"/>
      <c r="UVR219" s="15"/>
      <c r="UVS219" s="15"/>
      <c r="UVT219" s="15"/>
      <c r="UVU219" s="15"/>
      <c r="UVV219" s="15"/>
      <c r="UVW219" s="15"/>
      <c r="UVX219" s="15"/>
      <c r="UVY219" s="15"/>
      <c r="UVZ219" s="15"/>
      <c r="UWA219" s="15"/>
      <c r="UWB219" s="15"/>
      <c r="UWC219" s="15"/>
      <c r="UWD219" s="15"/>
      <c r="UWE219" s="15"/>
      <c r="UWF219" s="15"/>
      <c r="UWG219" s="15"/>
      <c r="UWH219" s="15"/>
      <c r="UWI219" s="15"/>
      <c r="UWJ219" s="15"/>
      <c r="UWK219" s="15"/>
      <c r="UWL219" s="15"/>
      <c r="UWM219" s="15"/>
      <c r="UWN219" s="15"/>
      <c r="UWO219" s="15"/>
      <c r="UWP219" s="15"/>
      <c r="UWQ219" s="15"/>
      <c r="UWR219" s="15"/>
      <c r="UWS219" s="15"/>
      <c r="UWT219" s="15"/>
      <c r="UWU219" s="15"/>
      <c r="UWV219" s="15"/>
      <c r="UWW219" s="15"/>
      <c r="UWX219" s="15"/>
      <c r="UWY219" s="15"/>
      <c r="UWZ219" s="15"/>
      <c r="UXA219" s="15"/>
      <c r="UXB219" s="15"/>
      <c r="UXC219" s="15"/>
      <c r="UXD219" s="15"/>
      <c r="UXE219" s="15"/>
      <c r="UXF219" s="15"/>
      <c r="UXG219" s="15"/>
      <c r="UXH219" s="15"/>
      <c r="UXI219" s="15"/>
      <c r="UXJ219" s="15"/>
      <c r="UXK219" s="15"/>
      <c r="UXL219" s="15"/>
      <c r="UXM219" s="15"/>
      <c r="UXN219" s="15"/>
      <c r="UXO219" s="15"/>
      <c r="UXP219" s="15"/>
      <c r="UXQ219" s="15"/>
      <c r="UXR219" s="15"/>
      <c r="UXS219" s="15"/>
      <c r="UXT219" s="15"/>
      <c r="UXU219" s="15"/>
      <c r="UXV219" s="15"/>
      <c r="UXW219" s="15"/>
      <c r="UXX219" s="15"/>
      <c r="UXY219" s="15"/>
      <c r="UXZ219" s="15"/>
      <c r="UYA219" s="15"/>
      <c r="UYB219" s="15"/>
      <c r="UYC219" s="15"/>
      <c r="UYD219" s="15"/>
      <c r="UYE219" s="15"/>
      <c r="UYF219" s="15"/>
      <c r="UYG219" s="15"/>
      <c r="UYH219" s="15"/>
      <c r="UYI219" s="15"/>
      <c r="UYJ219" s="15"/>
      <c r="UYK219" s="15"/>
      <c r="UYL219" s="15"/>
      <c r="UYM219" s="15"/>
      <c r="UYN219" s="15"/>
      <c r="UYO219" s="15"/>
      <c r="UYP219" s="15"/>
      <c r="UYQ219" s="15"/>
      <c r="UYR219" s="15"/>
      <c r="UYS219" s="15"/>
      <c r="UYT219" s="15"/>
      <c r="UYU219" s="15"/>
      <c r="UYV219" s="15"/>
      <c r="UYW219" s="15"/>
      <c r="UYX219" s="15"/>
      <c r="UYY219" s="15"/>
      <c r="UYZ219" s="15"/>
      <c r="UZA219" s="15"/>
      <c r="UZB219" s="15"/>
      <c r="UZC219" s="15"/>
      <c r="UZD219" s="15"/>
      <c r="UZE219" s="15"/>
      <c r="UZF219" s="15"/>
      <c r="UZG219" s="15"/>
      <c r="UZH219" s="15"/>
      <c r="UZI219" s="15"/>
      <c r="UZJ219" s="15"/>
      <c r="UZK219" s="15"/>
      <c r="UZL219" s="15"/>
      <c r="UZM219" s="15"/>
      <c r="UZN219" s="15"/>
      <c r="UZO219" s="15"/>
      <c r="UZP219" s="15"/>
      <c r="UZQ219" s="15"/>
      <c r="UZR219" s="15"/>
      <c r="UZS219" s="15"/>
      <c r="UZT219" s="15"/>
      <c r="UZU219" s="15"/>
      <c r="UZV219" s="15"/>
      <c r="UZW219" s="15"/>
      <c r="UZX219" s="15"/>
      <c r="UZY219" s="15"/>
      <c r="UZZ219" s="15"/>
      <c r="VAA219" s="15"/>
      <c r="VAB219" s="15"/>
      <c r="VAC219" s="15"/>
      <c r="VAD219" s="15"/>
      <c r="VAE219" s="15"/>
      <c r="VAF219" s="15"/>
      <c r="VAG219" s="15"/>
      <c r="VAH219" s="15"/>
      <c r="VAI219" s="15"/>
      <c r="VAJ219" s="15"/>
      <c r="VAK219" s="15"/>
      <c r="VAL219" s="15"/>
      <c r="VAM219" s="15"/>
      <c r="VAN219" s="15"/>
      <c r="VAO219" s="15"/>
      <c r="VAP219" s="15"/>
      <c r="VAQ219" s="15"/>
      <c r="VAR219" s="15"/>
      <c r="VAS219" s="15"/>
      <c r="VAT219" s="15"/>
      <c r="VAU219" s="15"/>
      <c r="VAV219" s="15"/>
      <c r="VAW219" s="15"/>
      <c r="VAX219" s="15"/>
      <c r="VAY219" s="15"/>
      <c r="VAZ219" s="15"/>
      <c r="VBA219" s="15"/>
      <c r="VBB219" s="15"/>
      <c r="VBC219" s="15"/>
      <c r="VBD219" s="15"/>
      <c r="VBE219" s="15"/>
      <c r="VBF219" s="15"/>
      <c r="VBG219" s="15"/>
      <c r="VBH219" s="15"/>
      <c r="VBI219" s="15"/>
      <c r="VBJ219" s="15"/>
      <c r="VBK219" s="15"/>
      <c r="VBL219" s="15"/>
      <c r="VBM219" s="15"/>
      <c r="VBN219" s="15"/>
      <c r="VBO219" s="15"/>
      <c r="VBP219" s="15"/>
      <c r="VBQ219" s="15"/>
      <c r="VBR219" s="15"/>
      <c r="VBS219" s="15"/>
      <c r="VBT219" s="15"/>
      <c r="VBU219" s="15"/>
      <c r="VBV219" s="15"/>
      <c r="VBW219" s="15"/>
      <c r="VBX219" s="15"/>
      <c r="VBY219" s="15"/>
      <c r="VBZ219" s="15"/>
      <c r="VCA219" s="15"/>
      <c r="VCB219" s="15"/>
      <c r="VCC219" s="15"/>
      <c r="VCD219" s="15"/>
      <c r="VCE219" s="15"/>
      <c r="VCF219" s="15"/>
      <c r="VCG219" s="15"/>
      <c r="VCH219" s="15"/>
      <c r="VCI219" s="15"/>
      <c r="VCJ219" s="15"/>
      <c r="VCK219" s="15"/>
      <c r="VCL219" s="15"/>
      <c r="VCM219" s="15"/>
      <c r="VCN219" s="15"/>
      <c r="VCO219" s="15"/>
      <c r="VCP219" s="15"/>
      <c r="VCQ219" s="15"/>
      <c r="VCR219" s="15"/>
      <c r="VCS219" s="15"/>
      <c r="VCT219" s="15"/>
      <c r="VCU219" s="15"/>
      <c r="VCV219" s="15"/>
      <c r="VCW219" s="15"/>
      <c r="VCX219" s="15"/>
      <c r="VCY219" s="15"/>
      <c r="VCZ219" s="15"/>
      <c r="VDA219" s="15"/>
      <c r="VDB219" s="15"/>
      <c r="VDC219" s="15"/>
      <c r="VDD219" s="15"/>
      <c r="VDE219" s="15"/>
      <c r="VDF219" s="15"/>
      <c r="VDG219" s="15"/>
      <c r="VDH219" s="15"/>
      <c r="VDI219" s="15"/>
      <c r="VDJ219" s="15"/>
      <c r="VDK219" s="15"/>
      <c r="VDL219" s="15"/>
      <c r="VDM219" s="15"/>
      <c r="VDN219" s="15"/>
      <c r="VDO219" s="15"/>
      <c r="VDP219" s="15"/>
      <c r="VDQ219" s="15"/>
      <c r="VDR219" s="15"/>
      <c r="VDS219" s="15"/>
      <c r="VDT219" s="15"/>
      <c r="VDU219" s="15"/>
      <c r="VDV219" s="15"/>
      <c r="VDW219" s="15"/>
      <c r="VDX219" s="15"/>
      <c r="VDY219" s="15"/>
      <c r="VDZ219" s="15"/>
      <c r="VEA219" s="15"/>
      <c r="VEB219" s="15"/>
      <c r="VEC219" s="15"/>
      <c r="VED219" s="15"/>
      <c r="VEE219" s="15"/>
      <c r="VEF219" s="15"/>
      <c r="VEG219" s="15"/>
      <c r="VEH219" s="15"/>
      <c r="VEI219" s="15"/>
      <c r="VEJ219" s="15"/>
      <c r="VEK219" s="15"/>
      <c r="VEL219" s="15"/>
      <c r="VEM219" s="15"/>
      <c r="VEN219" s="15"/>
      <c r="VEO219" s="15"/>
      <c r="VEP219" s="15"/>
      <c r="VEQ219" s="15"/>
      <c r="VER219" s="15"/>
      <c r="VES219" s="15"/>
      <c r="VET219" s="15"/>
      <c r="VEU219" s="15"/>
      <c r="VEV219" s="15"/>
      <c r="VEW219" s="15"/>
      <c r="VEX219" s="15"/>
      <c r="VEY219" s="15"/>
      <c r="VEZ219" s="15"/>
      <c r="VFA219" s="15"/>
      <c r="VFB219" s="15"/>
      <c r="VFC219" s="15"/>
      <c r="VFD219" s="15"/>
      <c r="VFE219" s="15"/>
      <c r="VFF219" s="15"/>
      <c r="VFG219" s="15"/>
      <c r="VFH219" s="15"/>
      <c r="VFI219" s="15"/>
      <c r="VFJ219" s="15"/>
      <c r="VFK219" s="15"/>
      <c r="VFL219" s="15"/>
      <c r="VFM219" s="15"/>
      <c r="VFN219" s="15"/>
      <c r="VFO219" s="15"/>
      <c r="VFP219" s="15"/>
      <c r="VFQ219" s="15"/>
      <c r="VFR219" s="15"/>
      <c r="VFS219" s="15"/>
      <c r="VFT219" s="15"/>
      <c r="VFU219" s="15"/>
      <c r="VFV219" s="15"/>
      <c r="VFW219" s="15"/>
      <c r="VFX219" s="15"/>
      <c r="VFY219" s="15"/>
      <c r="VFZ219" s="15"/>
      <c r="VGA219" s="15"/>
      <c r="VGB219" s="15"/>
      <c r="VGC219" s="15"/>
      <c r="VGD219" s="15"/>
      <c r="VGE219" s="15"/>
      <c r="VGF219" s="15"/>
      <c r="VGG219" s="15"/>
      <c r="VGH219" s="15"/>
      <c r="VGI219" s="15"/>
      <c r="VGJ219" s="15"/>
      <c r="VGK219" s="15"/>
      <c r="VGL219" s="15"/>
      <c r="VGM219" s="15"/>
      <c r="VGN219" s="15"/>
      <c r="VGO219" s="15"/>
      <c r="VGP219" s="15"/>
      <c r="VGQ219" s="15"/>
      <c r="VGR219" s="15"/>
      <c r="VGS219" s="15"/>
      <c r="VGT219" s="15"/>
      <c r="VGU219" s="15"/>
      <c r="VGV219" s="15"/>
      <c r="VGW219" s="15"/>
      <c r="VGX219" s="15"/>
      <c r="VGY219" s="15"/>
      <c r="VGZ219" s="15"/>
      <c r="VHA219" s="15"/>
      <c r="VHB219" s="15"/>
      <c r="VHC219" s="15"/>
      <c r="VHD219" s="15"/>
      <c r="VHE219" s="15"/>
      <c r="VHF219" s="15"/>
      <c r="VHG219" s="15"/>
      <c r="VHH219" s="15"/>
      <c r="VHI219" s="15"/>
      <c r="VHJ219" s="15"/>
      <c r="VHK219" s="15"/>
      <c r="VHL219" s="15"/>
      <c r="VHM219" s="15"/>
      <c r="VHN219" s="15"/>
      <c r="VHO219" s="15"/>
      <c r="VHP219" s="15"/>
      <c r="VHQ219" s="15"/>
      <c r="VHR219" s="15"/>
      <c r="VHS219" s="15"/>
      <c r="VHT219" s="15"/>
      <c r="VHU219" s="15"/>
      <c r="VHV219" s="15"/>
      <c r="VHW219" s="15"/>
      <c r="VHX219" s="15"/>
      <c r="VHY219" s="15"/>
      <c r="VHZ219" s="15"/>
      <c r="VIA219" s="15"/>
      <c r="VIB219" s="15"/>
      <c r="VIC219" s="15"/>
      <c r="VID219" s="15"/>
      <c r="VIE219" s="15"/>
      <c r="VIF219" s="15"/>
      <c r="VIG219" s="15"/>
      <c r="VIH219" s="15"/>
      <c r="VII219" s="15"/>
      <c r="VIJ219" s="15"/>
      <c r="VIK219" s="15"/>
      <c r="VIL219" s="15"/>
      <c r="VIM219" s="15"/>
      <c r="VIN219" s="15"/>
      <c r="VIO219" s="15"/>
      <c r="VIP219" s="15"/>
      <c r="VIQ219" s="15"/>
      <c r="VIR219" s="15"/>
      <c r="VIS219" s="15"/>
      <c r="VIT219" s="15"/>
      <c r="VIU219" s="15"/>
      <c r="VIV219" s="15"/>
      <c r="VIW219" s="15"/>
      <c r="VIX219" s="15"/>
      <c r="VIY219" s="15"/>
      <c r="VIZ219" s="15"/>
      <c r="VJA219" s="15"/>
      <c r="VJB219" s="15"/>
      <c r="VJC219" s="15"/>
      <c r="VJD219" s="15"/>
      <c r="VJE219" s="15"/>
      <c r="VJF219" s="15"/>
      <c r="VJG219" s="15"/>
      <c r="VJH219" s="15"/>
      <c r="VJI219" s="15"/>
      <c r="VJJ219" s="15"/>
      <c r="VJK219" s="15"/>
      <c r="VJL219" s="15"/>
      <c r="VJM219" s="15"/>
      <c r="VJN219" s="15"/>
      <c r="VJO219" s="15"/>
      <c r="VJP219" s="15"/>
      <c r="VJQ219" s="15"/>
      <c r="VJR219" s="15"/>
      <c r="VJS219" s="15"/>
      <c r="VJT219" s="15"/>
      <c r="VJU219" s="15"/>
      <c r="VJV219" s="15"/>
      <c r="VJW219" s="15"/>
      <c r="VJX219" s="15"/>
      <c r="VJY219" s="15"/>
      <c r="VJZ219" s="15"/>
      <c r="VKA219" s="15"/>
      <c r="VKB219" s="15"/>
      <c r="VKC219" s="15"/>
      <c r="VKD219" s="15"/>
      <c r="VKE219" s="15"/>
      <c r="VKF219" s="15"/>
      <c r="VKG219" s="15"/>
      <c r="VKH219" s="15"/>
      <c r="VKI219" s="15"/>
      <c r="VKJ219" s="15"/>
      <c r="VKK219" s="15"/>
      <c r="VKL219" s="15"/>
      <c r="VKM219" s="15"/>
      <c r="VKN219" s="15"/>
      <c r="VKO219" s="15"/>
      <c r="VKP219" s="15"/>
      <c r="VKQ219" s="15"/>
      <c r="VKR219" s="15"/>
      <c r="VKS219" s="15"/>
      <c r="VKT219" s="15"/>
      <c r="VKU219" s="15"/>
      <c r="VKV219" s="15"/>
      <c r="VKW219" s="15"/>
      <c r="VKX219" s="15"/>
      <c r="VKY219" s="15"/>
      <c r="VKZ219" s="15"/>
      <c r="VLA219" s="15"/>
      <c r="VLB219" s="15"/>
      <c r="VLC219" s="15"/>
      <c r="VLD219" s="15"/>
      <c r="VLE219" s="15"/>
      <c r="VLF219" s="15"/>
      <c r="VLG219" s="15"/>
      <c r="VLH219" s="15"/>
      <c r="VLI219" s="15"/>
      <c r="VLJ219" s="15"/>
      <c r="VLK219" s="15"/>
      <c r="VLL219" s="15"/>
      <c r="VLM219" s="15"/>
      <c r="VLN219" s="15"/>
      <c r="VLO219" s="15"/>
      <c r="VLP219" s="15"/>
      <c r="VLQ219" s="15"/>
      <c r="VLR219" s="15"/>
      <c r="VLS219" s="15"/>
      <c r="VLT219" s="15"/>
      <c r="VLU219" s="15"/>
      <c r="VLV219" s="15"/>
      <c r="VLW219" s="15"/>
      <c r="VLX219" s="15"/>
      <c r="VLY219" s="15"/>
      <c r="VLZ219" s="15"/>
      <c r="VMA219" s="15"/>
      <c r="VMB219" s="15"/>
      <c r="VMC219" s="15"/>
      <c r="VMD219" s="15"/>
      <c r="VME219" s="15"/>
      <c r="VMF219" s="15"/>
      <c r="VMG219" s="15"/>
      <c r="VMH219" s="15"/>
      <c r="VMI219" s="15"/>
      <c r="VMJ219" s="15"/>
      <c r="VMK219" s="15"/>
      <c r="VML219" s="15"/>
      <c r="VMM219" s="15"/>
      <c r="VMN219" s="15"/>
      <c r="VMO219" s="15"/>
      <c r="VMP219" s="15"/>
      <c r="VMQ219" s="15"/>
      <c r="VMR219" s="15"/>
      <c r="VMS219" s="15"/>
      <c r="VMT219" s="15"/>
      <c r="VMU219" s="15"/>
      <c r="VMV219" s="15"/>
      <c r="VMW219" s="15"/>
      <c r="VMX219" s="15"/>
      <c r="VMY219" s="15"/>
      <c r="VMZ219" s="15"/>
      <c r="VNA219" s="15"/>
      <c r="VNB219" s="15"/>
      <c r="VNC219" s="15"/>
      <c r="VND219" s="15"/>
      <c r="VNE219" s="15"/>
      <c r="VNF219" s="15"/>
      <c r="VNG219" s="15"/>
      <c r="VNH219" s="15"/>
      <c r="VNI219" s="15"/>
      <c r="VNJ219" s="15"/>
      <c r="VNK219" s="15"/>
      <c r="VNL219" s="15"/>
      <c r="VNM219" s="15"/>
      <c r="VNN219" s="15"/>
      <c r="VNO219" s="15"/>
      <c r="VNP219" s="15"/>
      <c r="VNQ219" s="15"/>
      <c r="VNR219" s="15"/>
      <c r="VNS219" s="15"/>
      <c r="VNT219" s="15"/>
      <c r="VNU219" s="15"/>
      <c r="VNV219" s="15"/>
      <c r="VNW219" s="15"/>
      <c r="VNX219" s="15"/>
      <c r="VNY219" s="15"/>
      <c r="VNZ219" s="15"/>
      <c r="VOA219" s="15"/>
      <c r="VOB219" s="15"/>
      <c r="VOC219" s="15"/>
      <c r="VOD219" s="15"/>
      <c r="VOE219" s="15"/>
      <c r="VOF219" s="15"/>
      <c r="VOG219" s="15"/>
      <c r="VOH219" s="15"/>
      <c r="VOI219" s="15"/>
      <c r="VOJ219" s="15"/>
      <c r="VOK219" s="15"/>
      <c r="VOL219" s="15"/>
      <c r="VOM219" s="15"/>
      <c r="VON219" s="15"/>
      <c r="VOO219" s="15"/>
      <c r="VOP219" s="15"/>
      <c r="VOQ219" s="15"/>
      <c r="VOR219" s="15"/>
      <c r="VOS219" s="15"/>
      <c r="VOT219" s="15"/>
      <c r="VOU219" s="15"/>
      <c r="VOV219" s="15"/>
      <c r="VOW219" s="15"/>
      <c r="VOX219" s="15"/>
      <c r="VOY219" s="15"/>
      <c r="VOZ219" s="15"/>
      <c r="VPA219" s="15"/>
      <c r="VPB219" s="15"/>
      <c r="VPC219" s="15"/>
      <c r="VPD219" s="15"/>
      <c r="VPE219" s="15"/>
      <c r="VPF219" s="15"/>
      <c r="VPG219" s="15"/>
      <c r="VPH219" s="15"/>
      <c r="VPI219" s="15"/>
      <c r="VPJ219" s="15"/>
      <c r="VPK219" s="15"/>
      <c r="VPL219" s="15"/>
      <c r="VPM219" s="15"/>
      <c r="VPN219" s="15"/>
      <c r="VPO219" s="15"/>
      <c r="VPP219" s="15"/>
      <c r="VPQ219" s="15"/>
      <c r="VPR219" s="15"/>
      <c r="VPS219" s="15"/>
      <c r="VPT219" s="15"/>
      <c r="VPU219" s="15"/>
      <c r="VPV219" s="15"/>
      <c r="VPW219" s="15"/>
      <c r="VPX219" s="15"/>
      <c r="VPY219" s="15"/>
      <c r="VPZ219" s="15"/>
      <c r="VQA219" s="15"/>
      <c r="VQB219" s="15"/>
      <c r="VQC219" s="15"/>
      <c r="VQD219" s="15"/>
      <c r="VQE219" s="15"/>
      <c r="VQF219" s="15"/>
      <c r="VQG219" s="15"/>
      <c r="VQH219" s="15"/>
      <c r="VQI219" s="15"/>
      <c r="VQJ219" s="15"/>
      <c r="VQK219" s="15"/>
      <c r="VQL219" s="15"/>
      <c r="VQM219" s="15"/>
      <c r="VQN219" s="15"/>
      <c r="VQO219" s="15"/>
      <c r="VQP219" s="15"/>
      <c r="VQQ219" s="15"/>
      <c r="VQR219" s="15"/>
      <c r="VQS219" s="15"/>
      <c r="VQT219" s="15"/>
      <c r="VQU219" s="15"/>
      <c r="VQV219" s="15"/>
      <c r="VQW219" s="15"/>
      <c r="VQX219" s="15"/>
      <c r="VQY219" s="15"/>
      <c r="VQZ219" s="15"/>
      <c r="VRA219" s="15"/>
      <c r="VRB219" s="15"/>
      <c r="VRC219" s="15"/>
      <c r="VRD219" s="15"/>
      <c r="VRE219" s="15"/>
      <c r="VRF219" s="15"/>
      <c r="VRG219" s="15"/>
      <c r="VRH219" s="15"/>
      <c r="VRI219" s="15"/>
      <c r="VRJ219" s="15"/>
      <c r="VRK219" s="15"/>
      <c r="VRL219" s="15"/>
      <c r="VRM219" s="15"/>
      <c r="VRN219" s="15"/>
      <c r="VRO219" s="15"/>
      <c r="VRP219" s="15"/>
      <c r="VRQ219" s="15"/>
      <c r="VRR219" s="15"/>
      <c r="VRS219" s="15"/>
      <c r="VRT219" s="15"/>
      <c r="VRU219" s="15"/>
      <c r="VRV219" s="15"/>
      <c r="VRW219" s="15"/>
      <c r="VRX219" s="15"/>
      <c r="VRY219" s="15"/>
      <c r="VRZ219" s="15"/>
      <c r="VSA219" s="15"/>
      <c r="VSB219" s="15"/>
      <c r="VSC219" s="15"/>
      <c r="VSD219" s="15"/>
      <c r="VSE219" s="15"/>
      <c r="VSF219" s="15"/>
      <c r="VSG219" s="15"/>
      <c r="VSH219" s="15"/>
      <c r="VSI219" s="15"/>
      <c r="VSJ219" s="15"/>
      <c r="VSK219" s="15"/>
      <c r="VSL219" s="15"/>
      <c r="VSM219" s="15"/>
      <c r="VSN219" s="15"/>
      <c r="VSO219" s="15"/>
      <c r="VSP219" s="15"/>
      <c r="VSQ219" s="15"/>
      <c r="VSR219" s="15"/>
      <c r="VSS219" s="15"/>
      <c r="VST219" s="15"/>
      <c r="VSU219" s="15"/>
      <c r="VSV219" s="15"/>
      <c r="VSW219" s="15"/>
      <c r="VSX219" s="15"/>
      <c r="VSY219" s="15"/>
      <c r="VSZ219" s="15"/>
      <c r="VTA219" s="15"/>
      <c r="VTB219" s="15"/>
      <c r="VTC219" s="15"/>
      <c r="VTD219" s="15"/>
      <c r="VTE219" s="15"/>
      <c r="VTF219" s="15"/>
      <c r="VTG219" s="15"/>
      <c r="VTH219" s="15"/>
      <c r="VTI219" s="15"/>
      <c r="VTJ219" s="15"/>
      <c r="VTK219" s="15"/>
      <c r="VTL219" s="15"/>
      <c r="VTM219" s="15"/>
      <c r="VTN219" s="15"/>
      <c r="VTO219" s="15"/>
      <c r="VTP219" s="15"/>
      <c r="VTQ219" s="15"/>
      <c r="VTR219" s="15"/>
      <c r="VTS219" s="15"/>
      <c r="VTT219" s="15"/>
      <c r="VTU219" s="15"/>
      <c r="VTV219" s="15"/>
      <c r="VTW219" s="15"/>
      <c r="VTX219" s="15"/>
      <c r="VTY219" s="15"/>
      <c r="VTZ219" s="15"/>
      <c r="VUA219" s="15"/>
      <c r="VUB219" s="15"/>
      <c r="VUC219" s="15"/>
      <c r="VUD219" s="15"/>
      <c r="VUE219" s="15"/>
      <c r="VUF219" s="15"/>
      <c r="VUG219" s="15"/>
      <c r="VUH219" s="15"/>
      <c r="VUI219" s="15"/>
      <c r="VUJ219" s="15"/>
      <c r="VUK219" s="15"/>
      <c r="VUL219" s="15"/>
      <c r="VUM219" s="15"/>
      <c r="VUN219" s="15"/>
      <c r="VUO219" s="15"/>
      <c r="VUP219" s="15"/>
      <c r="VUQ219" s="15"/>
      <c r="VUR219" s="15"/>
      <c r="VUS219" s="15"/>
      <c r="VUT219" s="15"/>
      <c r="VUU219" s="15"/>
      <c r="VUV219" s="15"/>
      <c r="VUW219" s="15"/>
      <c r="VUX219" s="15"/>
      <c r="VUY219" s="15"/>
      <c r="VUZ219" s="15"/>
      <c r="VVA219" s="15"/>
      <c r="VVB219" s="15"/>
      <c r="VVC219" s="15"/>
      <c r="VVD219" s="15"/>
      <c r="VVE219" s="15"/>
      <c r="VVF219" s="15"/>
      <c r="VVG219" s="15"/>
      <c r="VVH219" s="15"/>
      <c r="VVI219" s="15"/>
      <c r="VVJ219" s="15"/>
      <c r="VVK219" s="15"/>
      <c r="VVL219" s="15"/>
      <c r="VVM219" s="15"/>
      <c r="VVN219" s="15"/>
      <c r="VVO219" s="15"/>
      <c r="VVP219" s="15"/>
      <c r="VVQ219" s="15"/>
      <c r="VVR219" s="15"/>
      <c r="VVS219" s="15"/>
      <c r="VVT219" s="15"/>
      <c r="VVU219" s="15"/>
      <c r="VVV219" s="15"/>
      <c r="VVW219" s="15"/>
      <c r="VVX219" s="15"/>
      <c r="VVY219" s="15"/>
      <c r="VVZ219" s="15"/>
      <c r="VWA219" s="15"/>
      <c r="VWB219" s="15"/>
      <c r="VWC219" s="15"/>
      <c r="VWD219" s="15"/>
      <c r="VWE219" s="15"/>
      <c r="VWF219" s="15"/>
      <c r="VWG219" s="15"/>
      <c r="VWH219" s="15"/>
      <c r="VWI219" s="15"/>
      <c r="VWJ219" s="15"/>
      <c r="VWK219" s="15"/>
      <c r="VWL219" s="15"/>
      <c r="VWM219" s="15"/>
      <c r="VWN219" s="15"/>
      <c r="VWO219" s="15"/>
      <c r="VWP219" s="15"/>
      <c r="VWQ219" s="15"/>
      <c r="VWR219" s="15"/>
      <c r="VWS219" s="15"/>
      <c r="VWT219" s="15"/>
      <c r="VWU219" s="15"/>
      <c r="VWV219" s="15"/>
      <c r="VWW219" s="15"/>
      <c r="VWX219" s="15"/>
      <c r="VWY219" s="15"/>
      <c r="VWZ219" s="15"/>
      <c r="VXA219" s="15"/>
      <c r="VXB219" s="15"/>
      <c r="VXC219" s="15"/>
      <c r="VXD219" s="15"/>
      <c r="VXE219" s="15"/>
      <c r="VXF219" s="15"/>
      <c r="VXG219" s="15"/>
      <c r="VXH219" s="15"/>
      <c r="VXI219" s="15"/>
      <c r="VXJ219" s="15"/>
      <c r="VXK219" s="15"/>
      <c r="VXL219" s="15"/>
      <c r="VXM219" s="15"/>
      <c r="VXN219" s="15"/>
      <c r="VXO219" s="15"/>
      <c r="VXP219" s="15"/>
      <c r="VXQ219" s="15"/>
      <c r="VXR219" s="15"/>
      <c r="VXS219" s="15"/>
      <c r="VXT219" s="15"/>
      <c r="VXU219" s="15"/>
      <c r="VXV219" s="15"/>
      <c r="VXW219" s="15"/>
      <c r="VXX219" s="15"/>
      <c r="VXY219" s="15"/>
      <c r="VXZ219" s="15"/>
      <c r="VYA219" s="15"/>
      <c r="VYB219" s="15"/>
      <c r="VYC219" s="15"/>
      <c r="VYD219" s="15"/>
      <c r="VYE219" s="15"/>
      <c r="VYF219" s="15"/>
      <c r="VYG219" s="15"/>
      <c r="VYH219" s="15"/>
      <c r="VYI219" s="15"/>
      <c r="VYJ219" s="15"/>
      <c r="VYK219" s="15"/>
      <c r="VYL219" s="15"/>
      <c r="VYM219" s="15"/>
      <c r="VYN219" s="15"/>
      <c r="VYO219" s="15"/>
      <c r="VYP219" s="15"/>
      <c r="VYQ219" s="15"/>
      <c r="VYR219" s="15"/>
      <c r="VYS219" s="15"/>
      <c r="VYT219" s="15"/>
      <c r="VYU219" s="15"/>
      <c r="VYV219" s="15"/>
      <c r="VYW219" s="15"/>
      <c r="VYX219" s="15"/>
      <c r="VYY219" s="15"/>
      <c r="VYZ219" s="15"/>
      <c r="VZA219" s="15"/>
      <c r="VZB219" s="15"/>
      <c r="VZC219" s="15"/>
      <c r="VZD219" s="15"/>
      <c r="VZE219" s="15"/>
      <c r="VZF219" s="15"/>
      <c r="VZG219" s="15"/>
      <c r="VZH219" s="15"/>
      <c r="VZI219" s="15"/>
      <c r="VZJ219" s="15"/>
      <c r="VZK219" s="15"/>
      <c r="VZL219" s="15"/>
      <c r="VZM219" s="15"/>
      <c r="VZN219" s="15"/>
      <c r="VZO219" s="15"/>
      <c r="VZP219" s="15"/>
      <c r="VZQ219" s="15"/>
      <c r="VZR219" s="15"/>
      <c r="VZS219" s="15"/>
      <c r="VZT219" s="15"/>
      <c r="VZU219" s="15"/>
      <c r="VZV219" s="15"/>
      <c r="VZW219" s="15"/>
      <c r="VZX219" s="15"/>
      <c r="VZY219" s="15"/>
      <c r="VZZ219" s="15"/>
      <c r="WAA219" s="15"/>
      <c r="WAB219" s="15"/>
      <c r="WAC219" s="15"/>
      <c r="WAD219" s="15"/>
      <c r="WAE219" s="15"/>
      <c r="WAF219" s="15"/>
      <c r="WAG219" s="15"/>
      <c r="WAH219" s="15"/>
      <c r="WAI219" s="15"/>
      <c r="WAJ219" s="15"/>
      <c r="WAK219" s="15"/>
      <c r="WAL219" s="15"/>
      <c r="WAM219" s="15"/>
      <c r="WAN219" s="15"/>
      <c r="WAO219" s="15"/>
      <c r="WAP219" s="15"/>
      <c r="WAQ219" s="15"/>
      <c r="WAR219" s="15"/>
      <c r="WAS219" s="15"/>
      <c r="WAT219" s="15"/>
      <c r="WAU219" s="15"/>
      <c r="WAV219" s="15"/>
      <c r="WAW219" s="15"/>
      <c r="WAX219" s="15"/>
      <c r="WAY219" s="15"/>
      <c r="WAZ219" s="15"/>
      <c r="WBA219" s="15"/>
      <c r="WBB219" s="15"/>
      <c r="WBC219" s="15"/>
      <c r="WBD219" s="15"/>
      <c r="WBE219" s="15"/>
      <c r="WBF219" s="15"/>
      <c r="WBG219" s="15"/>
      <c r="WBH219" s="15"/>
      <c r="WBI219" s="15"/>
      <c r="WBJ219" s="15"/>
      <c r="WBK219" s="15"/>
      <c r="WBL219" s="15"/>
      <c r="WBM219" s="15"/>
      <c r="WBN219" s="15"/>
      <c r="WBO219" s="15"/>
      <c r="WBP219" s="15"/>
      <c r="WBQ219" s="15"/>
      <c r="WBR219" s="15"/>
      <c r="WBS219" s="15"/>
      <c r="WBT219" s="15"/>
      <c r="WBU219" s="15"/>
      <c r="WBV219" s="15"/>
      <c r="WBW219" s="15"/>
      <c r="WBX219" s="15"/>
      <c r="WBY219" s="15"/>
      <c r="WBZ219" s="15"/>
      <c r="WCA219" s="15"/>
      <c r="WCB219" s="15"/>
      <c r="WCC219" s="15"/>
      <c r="WCD219" s="15"/>
      <c r="WCE219" s="15"/>
      <c r="WCF219" s="15"/>
      <c r="WCG219" s="15"/>
      <c r="WCH219" s="15"/>
      <c r="WCI219" s="15"/>
      <c r="WCJ219" s="15"/>
      <c r="WCK219" s="15"/>
      <c r="WCL219" s="15"/>
      <c r="WCM219" s="15"/>
      <c r="WCN219" s="15"/>
      <c r="WCO219" s="15"/>
      <c r="WCP219" s="15"/>
      <c r="WCQ219" s="15"/>
      <c r="WCR219" s="15"/>
      <c r="WCS219" s="15"/>
      <c r="WCT219" s="15"/>
      <c r="WCU219" s="15"/>
      <c r="WCV219" s="15"/>
      <c r="WCW219" s="15"/>
      <c r="WCX219" s="15"/>
      <c r="WCY219" s="15"/>
      <c r="WCZ219" s="15"/>
      <c r="WDA219" s="15"/>
      <c r="WDB219" s="15"/>
      <c r="WDC219" s="15"/>
      <c r="WDD219" s="15"/>
      <c r="WDE219" s="15"/>
      <c r="WDF219" s="15"/>
      <c r="WDG219" s="15"/>
      <c r="WDH219" s="15"/>
      <c r="WDI219" s="15"/>
      <c r="WDJ219" s="15"/>
      <c r="WDK219" s="15"/>
      <c r="WDL219" s="15"/>
      <c r="WDM219" s="15"/>
      <c r="WDN219" s="15"/>
      <c r="WDO219" s="15"/>
      <c r="WDP219" s="15"/>
      <c r="WDQ219" s="15"/>
      <c r="WDR219" s="15"/>
      <c r="WDS219" s="15"/>
      <c r="WDT219" s="15"/>
      <c r="WDU219" s="15"/>
      <c r="WDV219" s="15"/>
      <c r="WDW219" s="15"/>
      <c r="WDX219" s="15"/>
      <c r="WDY219" s="15"/>
      <c r="WDZ219" s="15"/>
      <c r="WEA219" s="15"/>
      <c r="WEB219" s="15"/>
      <c r="WEC219" s="15"/>
      <c r="WED219" s="15"/>
      <c r="WEE219" s="15"/>
      <c r="WEF219" s="15"/>
      <c r="WEG219" s="15"/>
      <c r="WEH219" s="15"/>
      <c r="WEI219" s="15"/>
      <c r="WEJ219" s="15"/>
      <c r="WEK219" s="15"/>
      <c r="WEL219" s="15"/>
      <c r="WEM219" s="15"/>
      <c r="WEN219" s="15"/>
      <c r="WEO219" s="15"/>
      <c r="WEP219" s="15"/>
      <c r="WEQ219" s="15"/>
      <c r="WER219" s="15"/>
      <c r="WES219" s="15"/>
      <c r="WET219" s="15"/>
      <c r="WEU219" s="15"/>
      <c r="WEV219" s="15"/>
      <c r="WEW219" s="15"/>
      <c r="WEX219" s="15"/>
      <c r="WEY219" s="15"/>
      <c r="WEZ219" s="15"/>
      <c r="WFA219" s="15"/>
      <c r="WFB219" s="15"/>
      <c r="WFC219" s="15"/>
      <c r="WFD219" s="15"/>
      <c r="WFE219" s="15"/>
      <c r="WFF219" s="15"/>
      <c r="WFG219" s="15"/>
      <c r="WFH219" s="15"/>
      <c r="WFI219" s="15"/>
      <c r="WFJ219" s="15"/>
      <c r="WFK219" s="15"/>
      <c r="WFL219" s="15"/>
      <c r="WFM219" s="15"/>
      <c r="WFN219" s="15"/>
      <c r="WFO219" s="15"/>
      <c r="WFP219" s="15"/>
      <c r="WFQ219" s="15"/>
      <c r="WFR219" s="15"/>
      <c r="WFS219" s="15"/>
      <c r="WFT219" s="15"/>
      <c r="WFU219" s="15"/>
      <c r="WFV219" s="15"/>
      <c r="WFW219" s="15"/>
      <c r="WFX219" s="15"/>
      <c r="WFY219" s="15"/>
      <c r="WFZ219" s="15"/>
      <c r="WGA219" s="15"/>
      <c r="WGB219" s="15"/>
      <c r="WGC219" s="15"/>
      <c r="WGD219" s="15"/>
      <c r="WGE219" s="15"/>
      <c r="WGF219" s="15"/>
      <c r="WGG219" s="15"/>
      <c r="WGH219" s="15"/>
      <c r="WGI219" s="15"/>
      <c r="WGJ219" s="15"/>
      <c r="WGK219" s="15"/>
      <c r="WGL219" s="15"/>
      <c r="WGM219" s="15"/>
      <c r="WGN219" s="15"/>
      <c r="WGO219" s="15"/>
      <c r="WGP219" s="15"/>
      <c r="WGQ219" s="15"/>
      <c r="WGR219" s="15"/>
      <c r="WGS219" s="15"/>
      <c r="WGT219" s="15"/>
      <c r="WGU219" s="15"/>
      <c r="WGV219" s="15"/>
      <c r="WGW219" s="15"/>
      <c r="WGX219" s="15"/>
      <c r="WGY219" s="15"/>
      <c r="WGZ219" s="15"/>
      <c r="WHA219" s="15"/>
      <c r="WHB219" s="15"/>
      <c r="WHC219" s="15"/>
      <c r="WHD219" s="15"/>
      <c r="WHE219" s="15"/>
      <c r="WHF219" s="15"/>
      <c r="WHG219" s="15"/>
      <c r="WHH219" s="15"/>
      <c r="WHI219" s="15"/>
      <c r="WHJ219" s="15"/>
      <c r="WHK219" s="15"/>
      <c r="WHL219" s="15"/>
      <c r="WHM219" s="15"/>
      <c r="WHN219" s="15"/>
      <c r="WHO219" s="15"/>
      <c r="WHP219" s="15"/>
      <c r="WHQ219" s="15"/>
      <c r="WHR219" s="15"/>
      <c r="WHS219" s="15"/>
      <c r="WHT219" s="15"/>
      <c r="WHU219" s="15"/>
      <c r="WHV219" s="15"/>
      <c r="WHW219" s="15"/>
      <c r="WHX219" s="15"/>
      <c r="WHY219" s="15"/>
      <c r="WHZ219" s="15"/>
      <c r="WIA219" s="15"/>
      <c r="WIB219" s="15"/>
      <c r="WIC219" s="15"/>
      <c r="WID219" s="15"/>
      <c r="WIE219" s="15"/>
      <c r="WIF219" s="15"/>
      <c r="WIG219" s="15"/>
      <c r="WIH219" s="15"/>
      <c r="WII219" s="15"/>
      <c r="WIJ219" s="15"/>
      <c r="WIK219" s="15"/>
      <c r="WIL219" s="15"/>
      <c r="WIM219" s="15"/>
      <c r="WIN219" s="15"/>
      <c r="WIO219" s="15"/>
      <c r="WIP219" s="15"/>
      <c r="WIQ219" s="15"/>
      <c r="WIR219" s="15"/>
      <c r="WIS219" s="15"/>
      <c r="WIT219" s="15"/>
      <c r="WIU219" s="15"/>
      <c r="WIV219" s="15"/>
      <c r="WIW219" s="15"/>
      <c r="WIX219" s="15"/>
      <c r="WIY219" s="15"/>
      <c r="WIZ219" s="15"/>
      <c r="WJA219" s="15"/>
      <c r="WJB219" s="15"/>
      <c r="WJC219" s="15"/>
      <c r="WJD219" s="15"/>
      <c r="WJE219" s="15"/>
      <c r="WJF219" s="15"/>
      <c r="WJG219" s="15"/>
      <c r="WJH219" s="15"/>
      <c r="WJI219" s="15"/>
      <c r="WJJ219" s="15"/>
      <c r="WJK219" s="15"/>
      <c r="WJL219" s="15"/>
      <c r="WJM219" s="15"/>
      <c r="WJN219" s="15"/>
      <c r="WJO219" s="15"/>
      <c r="WJP219" s="15"/>
      <c r="WJQ219" s="15"/>
      <c r="WJR219" s="15"/>
      <c r="WJS219" s="15"/>
      <c r="WJT219" s="15"/>
      <c r="WJU219" s="15"/>
      <c r="WJV219" s="15"/>
      <c r="WJW219" s="15"/>
      <c r="WJX219" s="15"/>
      <c r="WJY219" s="15"/>
      <c r="WJZ219" s="15"/>
      <c r="WKA219" s="15"/>
      <c r="WKB219" s="15"/>
      <c r="WKC219" s="15"/>
      <c r="WKD219" s="15"/>
      <c r="WKE219" s="15"/>
      <c r="WKF219" s="15"/>
      <c r="WKG219" s="15"/>
      <c r="WKH219" s="15"/>
      <c r="WKI219" s="15"/>
      <c r="WKJ219" s="15"/>
      <c r="WKK219" s="15"/>
      <c r="WKL219" s="15"/>
      <c r="WKM219" s="15"/>
      <c r="WKN219" s="15"/>
      <c r="WKO219" s="15"/>
      <c r="WKP219" s="15"/>
      <c r="WKQ219" s="15"/>
      <c r="WKR219" s="15"/>
      <c r="WKS219" s="15"/>
      <c r="WKT219" s="15"/>
      <c r="WKU219" s="15"/>
      <c r="WKV219" s="15"/>
      <c r="WKW219" s="15"/>
      <c r="WKX219" s="15"/>
      <c r="WKY219" s="15"/>
      <c r="WKZ219" s="15"/>
      <c r="WLA219" s="15"/>
      <c r="WLB219" s="15"/>
      <c r="WLC219" s="15"/>
      <c r="WLD219" s="15"/>
      <c r="WLE219" s="15"/>
      <c r="WLF219" s="15"/>
      <c r="WLG219" s="15"/>
      <c r="WLH219" s="15"/>
      <c r="WLI219" s="15"/>
      <c r="WLJ219" s="15"/>
      <c r="WLK219" s="15"/>
      <c r="WLL219" s="15"/>
      <c r="WLM219" s="15"/>
      <c r="WLN219" s="15"/>
      <c r="WLO219" s="15"/>
      <c r="WLP219" s="15"/>
      <c r="WLQ219" s="15"/>
      <c r="WLR219" s="15"/>
      <c r="WLS219" s="15"/>
      <c r="WLT219" s="15"/>
      <c r="WLU219" s="15"/>
      <c r="WLV219" s="15"/>
      <c r="WLW219" s="15"/>
      <c r="WLX219" s="15"/>
      <c r="WLY219" s="15"/>
      <c r="WLZ219" s="15"/>
      <c r="WMA219" s="15"/>
      <c r="WMB219" s="15"/>
      <c r="WMC219" s="15"/>
      <c r="WMD219" s="15"/>
      <c r="WME219" s="15"/>
      <c r="WMF219" s="15"/>
      <c r="WMG219" s="15"/>
      <c r="WMH219" s="15"/>
      <c r="WMI219" s="15"/>
      <c r="WMJ219" s="15"/>
      <c r="WMK219" s="15"/>
      <c r="WML219" s="15"/>
      <c r="WMM219" s="15"/>
      <c r="WMN219" s="15"/>
      <c r="WMO219" s="15"/>
      <c r="WMP219" s="15"/>
      <c r="WMQ219" s="15"/>
      <c r="WMR219" s="15"/>
      <c r="WMS219" s="15"/>
      <c r="WMT219" s="15"/>
      <c r="WMU219" s="15"/>
      <c r="WMV219" s="15"/>
      <c r="WMW219" s="15"/>
      <c r="WMX219" s="15"/>
      <c r="WMY219" s="15"/>
      <c r="WMZ219" s="15"/>
      <c r="WNA219" s="15"/>
      <c r="WNB219" s="15"/>
      <c r="WNC219" s="15"/>
      <c r="WND219" s="15"/>
      <c r="WNE219" s="15"/>
      <c r="WNF219" s="15"/>
      <c r="WNG219" s="15"/>
      <c r="WNH219" s="15"/>
      <c r="WNI219" s="15"/>
      <c r="WNJ219" s="15"/>
      <c r="WNK219" s="15"/>
      <c r="WNL219" s="15"/>
      <c r="WNM219" s="15"/>
      <c r="WNN219" s="15"/>
      <c r="WNO219" s="15"/>
      <c r="WNP219" s="15"/>
      <c r="WNQ219" s="15"/>
      <c r="WNR219" s="15"/>
      <c r="WNS219" s="15"/>
      <c r="WNT219" s="15"/>
      <c r="WNU219" s="15"/>
      <c r="WNV219" s="15"/>
      <c r="WNW219" s="15"/>
      <c r="WNX219" s="15"/>
      <c r="WNY219" s="15"/>
      <c r="WNZ219" s="15"/>
      <c r="WOA219" s="15"/>
      <c r="WOB219" s="15"/>
      <c r="WOC219" s="15"/>
      <c r="WOD219" s="15"/>
      <c r="WOE219" s="15"/>
      <c r="WOF219" s="15"/>
      <c r="WOG219" s="15"/>
      <c r="WOH219" s="15"/>
      <c r="WOI219" s="15"/>
      <c r="WOJ219" s="15"/>
      <c r="WOK219" s="15"/>
      <c r="WOL219" s="15"/>
      <c r="WOM219" s="15"/>
      <c r="WON219" s="15"/>
      <c r="WOO219" s="15"/>
      <c r="WOP219" s="15"/>
      <c r="WOQ219" s="15"/>
      <c r="WOR219" s="15"/>
      <c r="WOS219" s="15"/>
      <c r="WOT219" s="15"/>
      <c r="WOU219" s="15"/>
      <c r="WOV219" s="15"/>
      <c r="WOW219" s="15"/>
      <c r="WOX219" s="15"/>
      <c r="WOY219" s="15"/>
      <c r="WOZ219" s="15"/>
      <c r="WPA219" s="15"/>
      <c r="WPB219" s="15"/>
      <c r="WPC219" s="15"/>
      <c r="WPD219" s="15"/>
      <c r="WPE219" s="15"/>
      <c r="WPF219" s="15"/>
      <c r="WPG219" s="15"/>
      <c r="WPH219" s="15"/>
      <c r="WPI219" s="15"/>
      <c r="WPJ219" s="15"/>
      <c r="WPK219" s="15"/>
      <c r="WPL219" s="15"/>
      <c r="WPM219" s="15"/>
      <c r="WPN219" s="15"/>
      <c r="WPO219" s="15"/>
      <c r="WPP219" s="15"/>
      <c r="WPQ219" s="15"/>
      <c r="WPR219" s="15"/>
      <c r="WPS219" s="15"/>
      <c r="WPT219" s="15"/>
      <c r="WPU219" s="15"/>
      <c r="WPV219" s="15"/>
      <c r="WPW219" s="15"/>
      <c r="WPX219" s="15"/>
      <c r="WPY219" s="15"/>
      <c r="WPZ219" s="15"/>
      <c r="WQA219" s="15"/>
      <c r="WQB219" s="15"/>
      <c r="WQC219" s="15"/>
      <c r="WQD219" s="15"/>
      <c r="WQE219" s="15"/>
      <c r="WQF219" s="15"/>
      <c r="WQG219" s="15"/>
      <c r="WQH219" s="15"/>
      <c r="WQI219" s="15"/>
      <c r="WQJ219" s="15"/>
      <c r="WQK219" s="15"/>
      <c r="WQL219" s="15"/>
      <c r="WQM219" s="15"/>
      <c r="WQN219" s="15"/>
      <c r="WQO219" s="15"/>
      <c r="WQP219" s="15"/>
      <c r="WQQ219" s="15"/>
      <c r="WQR219" s="15"/>
      <c r="WQS219" s="15"/>
      <c r="WQT219" s="15"/>
      <c r="WQU219" s="15"/>
      <c r="WQV219" s="15"/>
      <c r="WQW219" s="15"/>
      <c r="WQX219" s="15"/>
      <c r="WQY219" s="15"/>
      <c r="WQZ219" s="15"/>
      <c r="WRA219" s="15"/>
      <c r="WRB219" s="15"/>
      <c r="WRC219" s="15"/>
      <c r="WRD219" s="15"/>
      <c r="WRE219" s="15"/>
      <c r="WRF219" s="15"/>
      <c r="WRG219" s="15"/>
      <c r="WRH219" s="15"/>
      <c r="WRI219" s="15"/>
      <c r="WRJ219" s="15"/>
      <c r="WRK219" s="15"/>
      <c r="WRL219" s="15"/>
      <c r="WRM219" s="15"/>
      <c r="WRN219" s="15"/>
      <c r="WRO219" s="15"/>
      <c r="WRP219" s="15"/>
      <c r="WRQ219" s="15"/>
      <c r="WRR219" s="15"/>
      <c r="WRS219" s="15"/>
      <c r="WRT219" s="15"/>
      <c r="WRU219" s="15"/>
      <c r="WRV219" s="15"/>
      <c r="WRW219" s="15"/>
      <c r="WRX219" s="15"/>
      <c r="WRY219" s="15"/>
      <c r="WRZ219" s="15"/>
      <c r="WSA219" s="15"/>
      <c r="WSB219" s="15"/>
      <c r="WSC219" s="15"/>
      <c r="WSD219" s="15"/>
      <c r="WSE219" s="15"/>
      <c r="WSF219" s="15"/>
      <c r="WSG219" s="15"/>
      <c r="WSH219" s="15"/>
      <c r="WSI219" s="15"/>
      <c r="WSJ219" s="15"/>
      <c r="WSK219" s="15"/>
      <c r="WSL219" s="15"/>
      <c r="WSM219" s="15"/>
      <c r="WSN219" s="15"/>
      <c r="WSO219" s="15"/>
      <c r="WSP219" s="15"/>
      <c r="WSQ219" s="15"/>
      <c r="WSR219" s="15"/>
      <c r="WSS219" s="15"/>
      <c r="WST219" s="15"/>
      <c r="WSU219" s="15"/>
      <c r="WSV219" s="15"/>
      <c r="WSW219" s="15"/>
      <c r="WSX219" s="15"/>
      <c r="WSY219" s="15"/>
      <c r="WSZ219" s="15"/>
      <c r="WTA219" s="15"/>
      <c r="WTB219" s="15"/>
      <c r="WTC219" s="15"/>
      <c r="WTD219" s="15"/>
      <c r="WTE219" s="15"/>
      <c r="WTF219" s="15"/>
      <c r="WTG219" s="15"/>
      <c r="WTH219" s="15"/>
      <c r="WTI219" s="15"/>
      <c r="WTJ219" s="15"/>
      <c r="WTK219" s="15"/>
      <c r="WTL219" s="15"/>
      <c r="WTM219" s="15"/>
      <c r="WTN219" s="15"/>
      <c r="WTO219" s="15"/>
      <c r="WTP219" s="15"/>
      <c r="WTQ219" s="15"/>
      <c r="WTR219" s="15"/>
      <c r="WTS219" s="15"/>
      <c r="WTT219" s="15"/>
      <c r="WTU219" s="15"/>
      <c r="WTV219" s="15"/>
      <c r="WTW219" s="15"/>
      <c r="WTX219" s="15"/>
      <c r="WTY219" s="15"/>
      <c r="WTZ219" s="15"/>
      <c r="WUA219" s="15"/>
      <c r="WUB219" s="15"/>
      <c r="WUC219" s="15"/>
      <c r="WUD219" s="15"/>
      <c r="WUE219" s="15"/>
      <c r="WUF219" s="15"/>
      <c r="WUG219" s="15"/>
      <c r="WUH219" s="15"/>
      <c r="WUI219" s="15"/>
      <c r="WUJ219" s="15"/>
      <c r="WUK219" s="15"/>
      <c r="WUL219" s="15"/>
      <c r="WUM219" s="15"/>
      <c r="WUN219" s="15"/>
      <c r="WUO219" s="15"/>
      <c r="WUP219" s="15"/>
      <c r="WUQ219" s="15"/>
      <c r="WUR219" s="15"/>
      <c r="WUS219" s="15"/>
      <c r="WUT219" s="15"/>
      <c r="WUU219" s="15"/>
      <c r="WUV219" s="15"/>
      <c r="WUW219" s="15"/>
      <c r="WUX219" s="15"/>
      <c r="WUY219" s="15"/>
      <c r="WUZ219" s="15"/>
      <c r="WVA219" s="15"/>
      <c r="WVB219" s="15"/>
      <c r="WVC219" s="15"/>
      <c r="WVD219" s="15"/>
      <c r="WVE219" s="15"/>
      <c r="WVF219" s="15"/>
      <c r="WVG219" s="15"/>
      <c r="WVH219" s="15"/>
      <c r="WVI219" s="15"/>
      <c r="WVJ219" s="15"/>
      <c r="WVK219" s="15"/>
      <c r="WVL219" s="15"/>
      <c r="WVM219" s="15"/>
      <c r="WVN219" s="15"/>
      <c r="WVO219" s="15"/>
      <c r="WVP219" s="15"/>
      <c r="WVQ219" s="15"/>
      <c r="WVR219" s="15"/>
      <c r="WVS219" s="15"/>
      <c r="WVT219" s="15"/>
      <c r="WVU219" s="15"/>
      <c r="WVV219" s="15"/>
      <c r="WVW219" s="15"/>
      <c r="WVX219" s="15"/>
      <c r="WVY219" s="15"/>
      <c r="WVZ219" s="15"/>
      <c r="WWA219" s="15"/>
      <c r="WWB219" s="15"/>
      <c r="WWC219" s="15"/>
      <c r="WWD219" s="15"/>
      <c r="WWE219" s="15"/>
      <c r="WWF219" s="15"/>
      <c r="WWG219" s="15"/>
      <c r="WWH219" s="15"/>
      <c r="WWI219" s="15"/>
      <c r="WWJ219" s="15"/>
      <c r="WWK219" s="15"/>
      <c r="WWL219" s="15"/>
      <c r="WWM219" s="15"/>
      <c r="WWN219" s="15"/>
      <c r="WWO219" s="15"/>
      <c r="WWP219" s="15"/>
      <c r="WWQ219" s="15"/>
      <c r="WWR219" s="15"/>
      <c r="WWS219" s="15"/>
      <c r="WWT219" s="15"/>
      <c r="WWU219" s="15"/>
      <c r="WWV219" s="15"/>
      <c r="WWW219" s="15"/>
      <c r="WWX219" s="15"/>
      <c r="WWY219" s="15"/>
      <c r="WWZ219" s="15"/>
      <c r="WXA219" s="15"/>
      <c r="WXB219" s="15"/>
      <c r="WXC219" s="15"/>
      <c r="WXD219" s="15"/>
      <c r="WXE219" s="15"/>
      <c r="WXF219" s="15"/>
      <c r="WXG219" s="15"/>
      <c r="WXH219" s="15"/>
      <c r="WXI219" s="15"/>
      <c r="WXJ219" s="15"/>
      <c r="WXK219" s="15"/>
      <c r="WXL219" s="15"/>
      <c r="WXM219" s="15"/>
      <c r="WXN219" s="15"/>
      <c r="WXO219" s="15"/>
      <c r="WXP219" s="15"/>
      <c r="WXQ219" s="15"/>
      <c r="WXR219" s="15"/>
      <c r="WXS219" s="15"/>
      <c r="WXT219" s="15"/>
      <c r="WXU219" s="15"/>
      <c r="WXV219" s="15"/>
      <c r="WXW219" s="15"/>
      <c r="WXX219" s="15"/>
      <c r="WXY219" s="15"/>
      <c r="WXZ219" s="15"/>
      <c r="WYA219" s="15"/>
      <c r="WYB219" s="15"/>
      <c r="WYC219" s="15"/>
      <c r="WYD219" s="15"/>
      <c r="WYE219" s="15"/>
      <c r="WYF219" s="15"/>
      <c r="WYG219" s="15"/>
      <c r="WYH219" s="15"/>
      <c r="WYI219" s="15"/>
      <c r="WYJ219" s="15"/>
      <c r="WYK219" s="15"/>
      <c r="WYL219" s="15"/>
      <c r="WYM219" s="15"/>
      <c r="WYN219" s="15"/>
      <c r="WYO219" s="15"/>
      <c r="WYP219" s="15"/>
      <c r="WYQ219" s="15"/>
      <c r="WYR219" s="15"/>
      <c r="WYS219" s="15"/>
      <c r="WYT219" s="15"/>
      <c r="WYU219" s="15"/>
      <c r="WYV219" s="15"/>
      <c r="WYW219" s="15"/>
      <c r="WYX219" s="15"/>
      <c r="WYY219" s="15"/>
      <c r="WYZ219" s="15"/>
      <c r="WZA219" s="15"/>
      <c r="WZB219" s="15"/>
      <c r="WZC219" s="15"/>
      <c r="WZD219" s="15"/>
      <c r="WZE219" s="15"/>
      <c r="WZF219" s="15"/>
      <c r="WZG219" s="15"/>
      <c r="WZH219" s="15"/>
      <c r="WZI219" s="15"/>
      <c r="WZJ219" s="15"/>
      <c r="WZK219" s="15"/>
      <c r="WZL219" s="15"/>
      <c r="WZM219" s="15"/>
      <c r="WZN219" s="15"/>
      <c r="WZO219" s="15"/>
      <c r="WZP219" s="15"/>
      <c r="WZQ219" s="15"/>
      <c r="WZR219" s="15"/>
      <c r="WZS219" s="15"/>
      <c r="WZT219" s="15"/>
      <c r="WZU219" s="15"/>
      <c r="WZV219" s="15"/>
      <c r="WZW219" s="15"/>
      <c r="WZX219" s="15"/>
      <c r="WZY219" s="15"/>
      <c r="WZZ219" s="15"/>
      <c r="XAA219" s="15"/>
      <c r="XAB219" s="15"/>
      <c r="XAC219" s="15"/>
      <c r="XAD219" s="15"/>
      <c r="XAE219" s="15"/>
      <c r="XAF219" s="15"/>
      <c r="XAG219" s="15"/>
      <c r="XAH219" s="15"/>
      <c r="XAI219" s="15"/>
      <c r="XAJ219" s="15"/>
      <c r="XAK219" s="15"/>
      <c r="XAL219" s="15"/>
      <c r="XAM219" s="15"/>
      <c r="XAN219" s="15"/>
      <c r="XAO219" s="15"/>
      <c r="XAP219" s="15"/>
      <c r="XAQ219" s="15"/>
      <c r="XAR219" s="15"/>
      <c r="XAS219" s="15"/>
      <c r="XAT219" s="15"/>
      <c r="XAU219" s="15"/>
      <c r="XAV219" s="15"/>
      <c r="XAW219" s="15"/>
      <c r="XAX219" s="15"/>
      <c r="XAY219" s="15"/>
      <c r="XAZ219" s="15"/>
      <c r="XBA219" s="15"/>
      <c r="XBB219" s="15"/>
      <c r="XBC219" s="15"/>
      <c r="XBD219" s="15"/>
      <c r="XBE219" s="15"/>
      <c r="XBF219" s="15"/>
      <c r="XBG219" s="15"/>
      <c r="XBH219" s="15"/>
      <c r="XBI219" s="15"/>
      <c r="XBJ219" s="15"/>
      <c r="XBK219" s="15"/>
      <c r="XBL219" s="15"/>
      <c r="XBM219" s="15"/>
      <c r="XBN219" s="15"/>
      <c r="XBO219" s="15"/>
      <c r="XBP219" s="15"/>
      <c r="XBQ219" s="15"/>
      <c r="XBR219" s="15"/>
      <c r="XBS219" s="15"/>
      <c r="XBT219" s="15"/>
      <c r="XBU219" s="15"/>
      <c r="XBV219" s="15"/>
      <c r="XBW219" s="15"/>
      <c r="XBX219" s="15"/>
      <c r="XBY219" s="15"/>
      <c r="XBZ219" s="15"/>
      <c r="XCA219" s="15"/>
      <c r="XCB219" s="15"/>
      <c r="XCC219" s="15"/>
      <c r="XCD219" s="15"/>
      <c r="XCE219" s="15"/>
      <c r="XCF219" s="15"/>
      <c r="XCG219" s="15"/>
      <c r="XCH219" s="15"/>
      <c r="XCI219" s="15"/>
      <c r="XCJ219" s="15"/>
      <c r="XCK219" s="15"/>
      <c r="XCL219" s="15"/>
      <c r="XCM219" s="15"/>
      <c r="XCN219" s="15"/>
      <c r="XCO219" s="15"/>
      <c r="XCP219" s="15"/>
      <c r="XCQ219" s="15"/>
      <c r="XCR219" s="15"/>
      <c r="XCS219" s="15"/>
      <c r="XCT219" s="15"/>
      <c r="XCU219" s="15"/>
      <c r="XCV219" s="15"/>
      <c r="XCW219" s="15"/>
      <c r="XCX219" s="15"/>
      <c r="XCY219" s="15"/>
      <c r="XCZ219" s="15"/>
      <c r="XDA219" s="15"/>
      <c r="XDB219" s="15"/>
      <c r="XDC219" s="15"/>
      <c r="XDD219" s="15"/>
      <c r="XDE219" s="15"/>
      <c r="XDF219" s="15"/>
      <c r="XDG219" s="15"/>
      <c r="XDH219" s="15"/>
      <c r="XDI219" s="15"/>
      <c r="XDJ219" s="15"/>
      <c r="XDK219" s="15"/>
      <c r="XDL219" s="15"/>
      <c r="XDM219" s="15"/>
      <c r="XDN219" s="15"/>
      <c r="XDO219" s="15"/>
      <c r="XDP219" s="15"/>
      <c r="XDQ219" s="15"/>
      <c r="XDR219" s="15"/>
      <c r="XDS219" s="15"/>
      <c r="XDT219" s="15"/>
      <c r="XDU219" s="15"/>
      <c r="XDV219" s="15"/>
      <c r="XDW219" s="15"/>
      <c r="XDX219" s="15"/>
      <c r="XDY219" s="15"/>
      <c r="XDZ219" s="15"/>
      <c r="XEA219" s="15"/>
      <c r="XEB219" s="15"/>
      <c r="XEC219" s="15"/>
      <c r="XED219" s="15"/>
      <c r="XEE219" s="15"/>
      <c r="XEF219" s="15"/>
      <c r="XEG219" s="15"/>
      <c r="XEH219" s="15"/>
      <c r="XEI219" s="15"/>
      <c r="XEJ219" s="15"/>
      <c r="XEK219" s="15"/>
      <c r="XEL219" s="15"/>
      <c r="XEM219" s="15"/>
      <c r="XEN219" s="15"/>
      <c r="XEO219" s="15"/>
      <c r="XEP219" s="15"/>
      <c r="XEQ219" s="15"/>
      <c r="XER219" s="15"/>
      <c r="XES219" s="15"/>
      <c r="XET219" s="15"/>
      <c r="XEU219" s="15"/>
      <c r="XEV219" s="15"/>
      <c r="XEW219" s="15"/>
      <c r="XEX219" s="15"/>
      <c r="XEY219" s="15"/>
      <c r="XEZ219" s="15"/>
      <c r="XFA219" s="15"/>
      <c r="XFB219" s="15"/>
      <c r="XFC219" s="15"/>
    </row>
    <row r="220" spans="1:16383" ht="12.75" customHeight="1" x14ac:dyDescent="0.2">
      <c r="A220" s="76"/>
      <c r="B220" s="81" t="s">
        <v>372</v>
      </c>
      <c r="C220" s="82" t="s">
        <v>660</v>
      </c>
      <c r="D220" s="88">
        <v>42</v>
      </c>
      <c r="E220" s="85">
        <v>2.2000000000000002</v>
      </c>
      <c r="F220" s="73"/>
      <c r="G220" s="15">
        <f t="shared" si="3"/>
        <v>8</v>
      </c>
      <c r="H220" s="15">
        <v>3</v>
      </c>
      <c r="I220" s="15">
        <v>2</v>
      </c>
      <c r="J220" s="15">
        <v>1</v>
      </c>
      <c r="K220" s="15"/>
      <c r="L220" s="15">
        <v>0</v>
      </c>
      <c r="M220" s="15">
        <v>0</v>
      </c>
      <c r="N220" s="15">
        <v>0</v>
      </c>
      <c r="O220" s="15">
        <v>0</v>
      </c>
      <c r="P220" s="15"/>
      <c r="Q220" s="15">
        <v>0</v>
      </c>
      <c r="R220" s="15">
        <v>0</v>
      </c>
      <c r="S220" s="15">
        <v>2</v>
      </c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  <c r="BZ220" s="15"/>
      <c r="CA220" s="15"/>
      <c r="CB220" s="15"/>
      <c r="CC220" s="15"/>
      <c r="CD220" s="15"/>
      <c r="CE220" s="15"/>
      <c r="CF220" s="15"/>
      <c r="CG220" s="15"/>
      <c r="CH220" s="15"/>
      <c r="CI220" s="15"/>
      <c r="CJ220" s="15"/>
      <c r="CK220" s="15"/>
      <c r="CL220" s="15"/>
      <c r="CM220" s="15"/>
      <c r="CN220" s="15"/>
      <c r="CO220" s="15"/>
      <c r="CP220" s="15"/>
      <c r="CQ220" s="15"/>
      <c r="CR220" s="15"/>
      <c r="CS220" s="15"/>
      <c r="CT220" s="15"/>
      <c r="CU220" s="15"/>
      <c r="CV220" s="15"/>
      <c r="CW220" s="15"/>
      <c r="CX220" s="15"/>
      <c r="CY220" s="15"/>
      <c r="CZ220" s="15"/>
      <c r="DA220" s="15"/>
      <c r="DB220" s="15"/>
      <c r="DC220" s="15"/>
      <c r="DD220" s="15"/>
      <c r="DE220" s="15"/>
      <c r="DF220" s="15"/>
      <c r="DG220" s="15"/>
      <c r="DH220" s="15"/>
      <c r="DI220" s="15"/>
      <c r="DJ220" s="15"/>
      <c r="DK220" s="15"/>
      <c r="DL220" s="15"/>
      <c r="DM220" s="15"/>
      <c r="DN220" s="15"/>
      <c r="DO220" s="15"/>
      <c r="DP220" s="15"/>
      <c r="DQ220" s="15"/>
      <c r="DR220" s="15"/>
      <c r="DS220" s="15"/>
      <c r="DT220" s="15"/>
      <c r="DU220" s="15"/>
      <c r="DV220" s="15"/>
      <c r="DW220" s="15"/>
      <c r="DX220" s="15"/>
      <c r="DY220" s="15"/>
      <c r="DZ220" s="15"/>
      <c r="EA220" s="15"/>
      <c r="EB220" s="15"/>
      <c r="EC220" s="15"/>
      <c r="ED220" s="15"/>
      <c r="EE220" s="15"/>
      <c r="EF220" s="15"/>
      <c r="EG220" s="15"/>
      <c r="EH220" s="15"/>
      <c r="EI220" s="15"/>
      <c r="EJ220" s="15"/>
      <c r="EK220" s="15"/>
      <c r="EL220" s="15"/>
      <c r="EM220" s="15"/>
      <c r="EN220" s="15"/>
      <c r="EO220" s="15"/>
      <c r="EP220" s="15"/>
      <c r="EQ220" s="15"/>
      <c r="ER220" s="15"/>
      <c r="ES220" s="15"/>
      <c r="ET220" s="15"/>
      <c r="EU220" s="15"/>
      <c r="EV220" s="15"/>
      <c r="EW220" s="15"/>
      <c r="EX220" s="15"/>
      <c r="EY220" s="15"/>
      <c r="EZ220" s="15"/>
      <c r="FA220" s="15"/>
      <c r="FB220" s="15"/>
      <c r="FC220" s="15"/>
      <c r="FD220" s="15"/>
      <c r="FE220" s="15"/>
      <c r="FF220" s="15"/>
      <c r="FG220" s="15"/>
      <c r="FH220" s="15"/>
      <c r="FI220" s="15"/>
      <c r="FJ220" s="15"/>
      <c r="FK220" s="15"/>
      <c r="FL220" s="15"/>
      <c r="FM220" s="15"/>
      <c r="FN220" s="15"/>
      <c r="FO220" s="15"/>
      <c r="FP220" s="15"/>
      <c r="FQ220" s="15"/>
      <c r="FR220" s="15"/>
      <c r="FS220" s="15"/>
      <c r="FT220" s="15"/>
      <c r="FU220" s="15"/>
      <c r="FV220" s="15"/>
      <c r="FW220" s="15"/>
      <c r="FX220" s="15"/>
      <c r="FY220" s="15"/>
      <c r="FZ220" s="15"/>
      <c r="GA220" s="15"/>
      <c r="GB220" s="15"/>
      <c r="GC220" s="15"/>
      <c r="GD220" s="15"/>
      <c r="GE220" s="15"/>
      <c r="GF220" s="15"/>
      <c r="GG220" s="15"/>
      <c r="GH220" s="15"/>
      <c r="GI220" s="15"/>
      <c r="GJ220" s="15"/>
      <c r="GK220" s="15"/>
      <c r="GL220" s="15"/>
      <c r="GM220" s="15"/>
      <c r="GN220" s="15"/>
      <c r="GO220" s="15"/>
      <c r="GP220" s="15"/>
      <c r="GQ220" s="15"/>
      <c r="GR220" s="15"/>
      <c r="GS220" s="15"/>
      <c r="GT220" s="15"/>
      <c r="GU220" s="15"/>
      <c r="GV220" s="15"/>
      <c r="GW220" s="15"/>
      <c r="GX220" s="15"/>
      <c r="GY220" s="15"/>
      <c r="GZ220" s="15"/>
      <c r="HA220" s="15"/>
      <c r="HB220" s="15"/>
      <c r="HC220" s="15"/>
      <c r="HD220" s="15"/>
      <c r="HE220" s="15"/>
      <c r="HF220" s="15"/>
      <c r="HG220" s="15"/>
      <c r="HH220" s="15"/>
      <c r="HI220" s="15"/>
      <c r="HJ220" s="15"/>
      <c r="HK220" s="15"/>
      <c r="HL220" s="15"/>
      <c r="HM220" s="15"/>
      <c r="HN220" s="15"/>
      <c r="HO220" s="15"/>
      <c r="HP220" s="15"/>
      <c r="HQ220" s="15"/>
      <c r="HR220" s="15"/>
      <c r="HS220" s="15"/>
      <c r="HT220" s="15"/>
      <c r="HU220" s="15"/>
      <c r="HV220" s="15"/>
      <c r="HW220" s="15"/>
      <c r="HX220" s="15"/>
      <c r="HY220" s="15"/>
      <c r="HZ220" s="15"/>
      <c r="IA220" s="15"/>
      <c r="IB220" s="15"/>
      <c r="IC220" s="15"/>
      <c r="ID220" s="15"/>
      <c r="IE220" s="15"/>
      <c r="IF220" s="15"/>
      <c r="IG220" s="15"/>
      <c r="IH220" s="15"/>
      <c r="II220" s="15"/>
      <c r="IJ220" s="15"/>
      <c r="IK220" s="15"/>
      <c r="IL220" s="15"/>
      <c r="IM220" s="15"/>
      <c r="IN220" s="15"/>
      <c r="IO220" s="15"/>
      <c r="IP220" s="15"/>
      <c r="IQ220" s="15"/>
      <c r="IR220" s="15"/>
      <c r="IS220" s="15"/>
      <c r="IT220" s="15"/>
      <c r="IU220" s="15"/>
      <c r="IV220" s="15"/>
      <c r="IW220" s="15"/>
      <c r="IX220" s="15"/>
      <c r="IY220" s="15"/>
      <c r="IZ220" s="15"/>
      <c r="JA220" s="15"/>
      <c r="JB220" s="15"/>
      <c r="JC220" s="15"/>
      <c r="JD220" s="15"/>
      <c r="JE220" s="15"/>
      <c r="JF220" s="15"/>
      <c r="JG220" s="15"/>
      <c r="JH220" s="15"/>
      <c r="JI220" s="15"/>
      <c r="JJ220" s="15"/>
      <c r="JK220" s="15"/>
      <c r="JL220" s="15"/>
      <c r="JM220" s="15"/>
      <c r="JN220" s="15"/>
      <c r="JO220" s="15"/>
      <c r="JP220" s="15"/>
      <c r="JQ220" s="15"/>
      <c r="JR220" s="15"/>
      <c r="JS220" s="15"/>
      <c r="JT220" s="15"/>
      <c r="JU220" s="15"/>
      <c r="JV220" s="15"/>
      <c r="JW220" s="15"/>
      <c r="JX220" s="15"/>
      <c r="JY220" s="15"/>
      <c r="JZ220" s="15"/>
      <c r="KA220" s="15"/>
      <c r="KB220" s="15"/>
      <c r="KC220" s="15"/>
      <c r="KD220" s="15"/>
      <c r="KE220" s="15"/>
      <c r="KF220" s="15"/>
      <c r="KG220" s="15"/>
      <c r="KH220" s="15"/>
      <c r="KI220" s="15"/>
      <c r="KJ220" s="15"/>
      <c r="KK220" s="15"/>
      <c r="KL220" s="15"/>
      <c r="KM220" s="15"/>
      <c r="KN220" s="15"/>
      <c r="KO220" s="15"/>
      <c r="KP220" s="15"/>
      <c r="KQ220" s="15"/>
      <c r="KR220" s="15"/>
      <c r="KS220" s="15"/>
      <c r="KT220" s="15"/>
      <c r="KU220" s="15"/>
      <c r="KV220" s="15"/>
      <c r="KW220" s="15"/>
      <c r="KX220" s="15"/>
      <c r="KY220" s="15"/>
      <c r="KZ220" s="15"/>
      <c r="LA220" s="15"/>
      <c r="LB220" s="15"/>
      <c r="LC220" s="15"/>
      <c r="LD220" s="15"/>
      <c r="LE220" s="15"/>
      <c r="LF220" s="15"/>
      <c r="LG220" s="15"/>
      <c r="LH220" s="15"/>
      <c r="LI220" s="15"/>
      <c r="LJ220" s="15"/>
      <c r="LK220" s="15"/>
      <c r="LL220" s="15"/>
      <c r="LM220" s="15"/>
      <c r="LN220" s="15"/>
      <c r="LO220" s="15"/>
      <c r="LP220" s="15"/>
      <c r="LQ220" s="15"/>
      <c r="LR220" s="15"/>
      <c r="LS220" s="15"/>
      <c r="LT220" s="15"/>
      <c r="LU220" s="15"/>
      <c r="LV220" s="15"/>
      <c r="LW220" s="15"/>
      <c r="LX220" s="15"/>
      <c r="LY220" s="15"/>
      <c r="LZ220" s="15"/>
      <c r="MA220" s="15"/>
      <c r="MB220" s="15"/>
      <c r="MC220" s="15"/>
      <c r="MD220" s="15"/>
      <c r="ME220" s="15"/>
      <c r="MF220" s="15"/>
      <c r="MG220" s="15"/>
      <c r="MH220" s="15"/>
      <c r="MI220" s="15"/>
      <c r="MJ220" s="15"/>
      <c r="MK220" s="15"/>
      <c r="ML220" s="15"/>
      <c r="MM220" s="15"/>
      <c r="MN220" s="15"/>
      <c r="MO220" s="15"/>
      <c r="MP220" s="15"/>
      <c r="MQ220" s="15"/>
      <c r="MR220" s="15"/>
      <c r="MS220" s="15"/>
      <c r="MT220" s="15"/>
      <c r="MU220" s="15"/>
      <c r="MV220" s="15"/>
      <c r="MW220" s="15"/>
      <c r="MX220" s="15"/>
      <c r="MY220" s="15"/>
      <c r="MZ220" s="15"/>
      <c r="NA220" s="15"/>
      <c r="NB220" s="15"/>
      <c r="NC220" s="15"/>
      <c r="ND220" s="15"/>
      <c r="NE220" s="15"/>
      <c r="NF220" s="15"/>
      <c r="NG220" s="15"/>
      <c r="NH220" s="15"/>
      <c r="NI220" s="15"/>
      <c r="NJ220" s="15"/>
      <c r="NK220" s="15"/>
      <c r="NL220" s="15"/>
      <c r="NM220" s="15"/>
      <c r="NN220" s="15"/>
      <c r="NO220" s="15"/>
      <c r="NP220" s="15"/>
      <c r="NQ220" s="15"/>
      <c r="NR220" s="15"/>
      <c r="NS220" s="15"/>
      <c r="NT220" s="15"/>
      <c r="NU220" s="15"/>
      <c r="NV220" s="15"/>
      <c r="NW220" s="15"/>
      <c r="NX220" s="15"/>
      <c r="NY220" s="15"/>
      <c r="NZ220" s="15"/>
      <c r="OA220" s="15"/>
      <c r="OB220" s="15"/>
      <c r="OC220" s="15"/>
      <c r="OD220" s="15"/>
      <c r="OE220" s="15"/>
      <c r="OF220" s="15"/>
      <c r="OG220" s="15"/>
      <c r="OH220" s="15"/>
      <c r="OI220" s="15"/>
      <c r="OJ220" s="15"/>
      <c r="OK220" s="15"/>
      <c r="OL220" s="15"/>
      <c r="OM220" s="15"/>
      <c r="ON220" s="15"/>
      <c r="OO220" s="15"/>
      <c r="OP220" s="15"/>
      <c r="OQ220" s="15"/>
      <c r="OR220" s="15"/>
      <c r="OS220" s="15"/>
      <c r="OT220" s="15"/>
      <c r="OU220" s="15"/>
      <c r="OV220" s="15"/>
      <c r="OW220" s="15"/>
      <c r="OX220" s="15"/>
      <c r="OY220" s="15"/>
      <c r="OZ220" s="15"/>
      <c r="PA220" s="15"/>
      <c r="PB220" s="15"/>
      <c r="PC220" s="15"/>
      <c r="PD220" s="15"/>
      <c r="PE220" s="15"/>
      <c r="PF220" s="15"/>
      <c r="PG220" s="15"/>
      <c r="PH220" s="15"/>
      <c r="PI220" s="15"/>
      <c r="PJ220" s="15"/>
      <c r="PK220" s="15"/>
      <c r="PL220" s="15"/>
      <c r="PM220" s="15"/>
      <c r="PN220" s="15"/>
      <c r="PO220" s="15"/>
      <c r="PP220" s="15"/>
      <c r="PQ220" s="15"/>
      <c r="PR220" s="15"/>
      <c r="PS220" s="15"/>
      <c r="PT220" s="15"/>
      <c r="PU220" s="15"/>
      <c r="PV220" s="15"/>
      <c r="PW220" s="15"/>
      <c r="PX220" s="15"/>
      <c r="PY220" s="15"/>
      <c r="PZ220" s="15"/>
      <c r="QA220" s="15"/>
      <c r="QB220" s="15"/>
      <c r="QC220" s="15"/>
      <c r="QD220" s="15"/>
      <c r="QE220" s="15"/>
      <c r="QF220" s="15"/>
      <c r="QG220" s="15"/>
      <c r="QH220" s="15"/>
      <c r="QI220" s="15"/>
      <c r="QJ220" s="15"/>
      <c r="QK220" s="15"/>
      <c r="QL220" s="15"/>
      <c r="QM220" s="15"/>
      <c r="QN220" s="15"/>
      <c r="QO220" s="15"/>
      <c r="QP220" s="15"/>
      <c r="QQ220" s="15"/>
      <c r="QR220" s="15"/>
      <c r="QS220" s="15"/>
      <c r="QT220" s="15"/>
      <c r="QU220" s="15"/>
      <c r="QV220" s="15"/>
      <c r="QW220" s="15"/>
      <c r="QX220" s="15"/>
      <c r="QY220" s="15"/>
      <c r="QZ220" s="15"/>
      <c r="RA220" s="15"/>
      <c r="RB220" s="15"/>
      <c r="RC220" s="15"/>
      <c r="RD220" s="15"/>
      <c r="RE220" s="15"/>
      <c r="RF220" s="15"/>
      <c r="RG220" s="15"/>
      <c r="RH220" s="15"/>
      <c r="RI220" s="15"/>
      <c r="RJ220" s="15"/>
      <c r="RK220" s="15"/>
      <c r="RL220" s="15"/>
      <c r="RM220" s="15"/>
      <c r="RN220" s="15"/>
      <c r="RO220" s="15"/>
      <c r="RP220" s="15"/>
      <c r="RQ220" s="15"/>
      <c r="RR220" s="15"/>
      <c r="RS220" s="15"/>
      <c r="RT220" s="15"/>
      <c r="RU220" s="15"/>
      <c r="RV220" s="15"/>
      <c r="RW220" s="15"/>
      <c r="RX220" s="15"/>
      <c r="RY220" s="15"/>
      <c r="RZ220" s="15"/>
      <c r="SA220" s="15"/>
      <c r="SB220" s="15"/>
      <c r="SC220" s="15"/>
      <c r="SD220" s="15"/>
      <c r="SE220" s="15"/>
      <c r="SF220" s="15"/>
      <c r="SG220" s="15"/>
      <c r="SH220" s="15"/>
      <c r="SI220" s="15"/>
      <c r="SJ220" s="15"/>
      <c r="SK220" s="15"/>
      <c r="SL220" s="15"/>
      <c r="SM220" s="15"/>
      <c r="SN220" s="15"/>
      <c r="SO220" s="15"/>
      <c r="SP220" s="15"/>
      <c r="SQ220" s="15"/>
      <c r="SR220" s="15"/>
      <c r="SS220" s="15"/>
      <c r="ST220" s="15"/>
      <c r="SU220" s="15"/>
      <c r="SV220" s="15"/>
      <c r="SW220" s="15"/>
      <c r="SX220" s="15"/>
      <c r="SY220" s="15"/>
      <c r="SZ220" s="15"/>
      <c r="TA220" s="15"/>
      <c r="TB220" s="15"/>
      <c r="TC220" s="15"/>
      <c r="TD220" s="15"/>
      <c r="TE220" s="15"/>
      <c r="TF220" s="15"/>
      <c r="TG220" s="15"/>
      <c r="TH220" s="15"/>
      <c r="TI220" s="15"/>
      <c r="TJ220" s="15"/>
      <c r="TK220" s="15"/>
      <c r="TL220" s="15"/>
      <c r="TM220" s="15"/>
      <c r="TN220" s="15"/>
      <c r="TO220" s="15"/>
      <c r="TP220" s="15"/>
      <c r="TQ220" s="15"/>
      <c r="TR220" s="15"/>
      <c r="TS220" s="15"/>
      <c r="TT220" s="15"/>
      <c r="TU220" s="15"/>
      <c r="TV220" s="15"/>
      <c r="TW220" s="15"/>
      <c r="TX220" s="15"/>
      <c r="TY220" s="15"/>
      <c r="TZ220" s="15"/>
      <c r="UA220" s="15"/>
      <c r="UB220" s="15"/>
      <c r="UC220" s="15"/>
      <c r="UD220" s="15"/>
      <c r="UE220" s="15"/>
      <c r="UF220" s="15"/>
      <c r="UG220" s="15"/>
      <c r="UH220" s="15"/>
      <c r="UI220" s="15"/>
      <c r="UJ220" s="15"/>
      <c r="UK220" s="15"/>
      <c r="UL220" s="15"/>
      <c r="UM220" s="15"/>
      <c r="UN220" s="15"/>
      <c r="UO220" s="15"/>
      <c r="UP220" s="15"/>
      <c r="UQ220" s="15"/>
      <c r="UR220" s="15"/>
      <c r="US220" s="15"/>
      <c r="UT220" s="15"/>
      <c r="UU220" s="15"/>
      <c r="UV220" s="15"/>
      <c r="UW220" s="15"/>
      <c r="UX220" s="15"/>
      <c r="UY220" s="15"/>
      <c r="UZ220" s="15"/>
      <c r="VA220" s="15"/>
      <c r="VB220" s="15"/>
      <c r="VC220" s="15"/>
      <c r="VD220" s="15"/>
      <c r="VE220" s="15"/>
      <c r="VF220" s="15"/>
      <c r="VG220" s="15"/>
      <c r="VH220" s="15"/>
      <c r="VI220" s="15"/>
      <c r="VJ220" s="15"/>
      <c r="VK220" s="15"/>
      <c r="VL220" s="15"/>
      <c r="VM220" s="15"/>
      <c r="VN220" s="15"/>
      <c r="VO220" s="15"/>
      <c r="VP220" s="15"/>
      <c r="VQ220" s="15"/>
      <c r="VR220" s="15"/>
      <c r="VS220" s="15"/>
      <c r="VT220" s="15"/>
      <c r="VU220" s="15"/>
      <c r="VV220" s="15"/>
      <c r="VW220" s="15"/>
      <c r="VX220" s="15"/>
      <c r="VY220" s="15"/>
      <c r="VZ220" s="15"/>
      <c r="WA220" s="15"/>
      <c r="WB220" s="15"/>
      <c r="WC220" s="15"/>
      <c r="WD220" s="15"/>
      <c r="WE220" s="15"/>
      <c r="WF220" s="15"/>
      <c r="WG220" s="15"/>
      <c r="WH220" s="15"/>
      <c r="WI220" s="15"/>
      <c r="WJ220" s="15"/>
      <c r="WK220" s="15"/>
      <c r="WL220" s="15"/>
      <c r="WM220" s="15"/>
      <c r="WN220" s="15"/>
      <c r="WO220" s="15"/>
      <c r="WP220" s="15"/>
      <c r="WQ220" s="15"/>
      <c r="WR220" s="15"/>
      <c r="WS220" s="15"/>
      <c r="WT220" s="15"/>
      <c r="WU220" s="15"/>
      <c r="WV220" s="15"/>
      <c r="WW220" s="15"/>
      <c r="WX220" s="15"/>
      <c r="WY220" s="15"/>
      <c r="WZ220" s="15"/>
      <c r="XA220" s="15"/>
      <c r="XB220" s="15"/>
      <c r="XC220" s="15"/>
      <c r="XD220" s="15"/>
      <c r="XE220" s="15"/>
      <c r="XF220" s="15"/>
      <c r="XG220" s="15"/>
      <c r="XH220" s="15"/>
      <c r="XI220" s="15"/>
      <c r="XJ220" s="15"/>
      <c r="XK220" s="15"/>
      <c r="XL220" s="15"/>
      <c r="XM220" s="15"/>
      <c r="XN220" s="15"/>
      <c r="XO220" s="15"/>
      <c r="XP220" s="15"/>
      <c r="XQ220" s="15"/>
      <c r="XR220" s="15"/>
      <c r="XS220" s="15"/>
      <c r="XT220" s="15"/>
      <c r="XU220" s="15"/>
      <c r="XV220" s="15"/>
      <c r="XW220" s="15"/>
      <c r="XX220" s="15"/>
      <c r="XY220" s="15"/>
      <c r="XZ220" s="15"/>
      <c r="YA220" s="15"/>
      <c r="YB220" s="15"/>
      <c r="YC220" s="15"/>
      <c r="YD220" s="15"/>
      <c r="YE220" s="15"/>
      <c r="YF220" s="15"/>
      <c r="YG220" s="15"/>
      <c r="YH220" s="15"/>
      <c r="YI220" s="15"/>
      <c r="YJ220" s="15"/>
      <c r="YK220" s="15"/>
      <c r="YL220" s="15"/>
      <c r="YM220" s="15"/>
      <c r="YN220" s="15"/>
      <c r="YO220" s="15"/>
      <c r="YP220" s="15"/>
      <c r="YQ220" s="15"/>
      <c r="YR220" s="15"/>
      <c r="YS220" s="15"/>
      <c r="YT220" s="15"/>
      <c r="YU220" s="15"/>
      <c r="YV220" s="15"/>
      <c r="YW220" s="15"/>
      <c r="YX220" s="15"/>
      <c r="YY220" s="15"/>
      <c r="YZ220" s="15"/>
      <c r="ZA220" s="15"/>
      <c r="ZB220" s="15"/>
      <c r="ZC220" s="15"/>
      <c r="ZD220" s="15"/>
      <c r="ZE220" s="15"/>
      <c r="ZF220" s="15"/>
      <c r="ZG220" s="15"/>
      <c r="ZH220" s="15"/>
      <c r="ZI220" s="15"/>
      <c r="ZJ220" s="15"/>
      <c r="ZK220" s="15"/>
      <c r="ZL220" s="15"/>
      <c r="ZM220" s="15"/>
      <c r="ZN220" s="15"/>
      <c r="ZO220" s="15"/>
      <c r="ZP220" s="15"/>
      <c r="ZQ220" s="15"/>
      <c r="ZR220" s="15"/>
      <c r="ZS220" s="15"/>
      <c r="ZT220" s="15"/>
      <c r="ZU220" s="15"/>
      <c r="ZV220" s="15"/>
      <c r="ZW220" s="15"/>
      <c r="ZX220" s="15"/>
      <c r="ZY220" s="15"/>
      <c r="ZZ220" s="15"/>
      <c r="AAA220" s="15"/>
      <c r="AAB220" s="15"/>
      <c r="AAC220" s="15"/>
      <c r="AAD220" s="15"/>
      <c r="AAE220" s="15"/>
      <c r="AAF220" s="15"/>
      <c r="AAG220" s="15"/>
      <c r="AAH220" s="15"/>
      <c r="AAI220" s="15"/>
      <c r="AAJ220" s="15"/>
      <c r="AAK220" s="15"/>
      <c r="AAL220" s="15"/>
      <c r="AAM220" s="15"/>
      <c r="AAN220" s="15"/>
      <c r="AAO220" s="15"/>
      <c r="AAP220" s="15"/>
      <c r="AAQ220" s="15"/>
      <c r="AAR220" s="15"/>
      <c r="AAS220" s="15"/>
      <c r="AAT220" s="15"/>
      <c r="AAU220" s="15"/>
      <c r="AAV220" s="15"/>
      <c r="AAW220" s="15"/>
      <c r="AAX220" s="15"/>
      <c r="AAY220" s="15"/>
      <c r="AAZ220" s="15"/>
      <c r="ABA220" s="15"/>
      <c r="ABB220" s="15"/>
      <c r="ABC220" s="15"/>
      <c r="ABD220" s="15"/>
      <c r="ABE220" s="15"/>
      <c r="ABF220" s="15"/>
      <c r="ABG220" s="15"/>
      <c r="ABH220" s="15"/>
      <c r="ABI220" s="15"/>
      <c r="ABJ220" s="15"/>
      <c r="ABK220" s="15"/>
      <c r="ABL220" s="15"/>
      <c r="ABM220" s="15"/>
      <c r="ABN220" s="15"/>
      <c r="ABO220" s="15"/>
      <c r="ABP220" s="15"/>
      <c r="ABQ220" s="15"/>
      <c r="ABR220" s="15"/>
      <c r="ABS220" s="15"/>
      <c r="ABT220" s="15"/>
      <c r="ABU220" s="15"/>
      <c r="ABV220" s="15"/>
      <c r="ABW220" s="15"/>
      <c r="ABX220" s="15"/>
      <c r="ABY220" s="15"/>
      <c r="ABZ220" s="15"/>
      <c r="ACA220" s="15"/>
      <c r="ACB220" s="15"/>
      <c r="ACC220" s="15"/>
      <c r="ACD220" s="15"/>
      <c r="ACE220" s="15"/>
      <c r="ACF220" s="15"/>
      <c r="ACG220" s="15"/>
      <c r="ACH220" s="15"/>
      <c r="ACI220" s="15"/>
      <c r="ACJ220" s="15"/>
      <c r="ACK220" s="15"/>
      <c r="ACL220" s="15"/>
      <c r="ACM220" s="15"/>
      <c r="ACN220" s="15"/>
      <c r="ACO220" s="15"/>
      <c r="ACP220" s="15"/>
      <c r="ACQ220" s="15"/>
      <c r="ACR220" s="15"/>
      <c r="ACS220" s="15"/>
      <c r="ACT220" s="15"/>
      <c r="ACU220" s="15"/>
      <c r="ACV220" s="15"/>
      <c r="ACW220" s="15"/>
      <c r="ACX220" s="15"/>
      <c r="ACY220" s="15"/>
      <c r="ACZ220" s="15"/>
      <c r="ADA220" s="15"/>
      <c r="ADB220" s="15"/>
      <c r="ADC220" s="15"/>
      <c r="ADD220" s="15"/>
      <c r="ADE220" s="15"/>
      <c r="ADF220" s="15"/>
      <c r="ADG220" s="15"/>
      <c r="ADH220" s="15"/>
      <c r="ADI220" s="15"/>
      <c r="ADJ220" s="15"/>
      <c r="ADK220" s="15"/>
      <c r="ADL220" s="15"/>
      <c r="ADM220" s="15"/>
      <c r="ADN220" s="15"/>
      <c r="ADO220" s="15"/>
      <c r="ADP220" s="15"/>
      <c r="ADQ220" s="15"/>
      <c r="ADR220" s="15"/>
      <c r="ADS220" s="15"/>
      <c r="ADT220" s="15"/>
      <c r="ADU220" s="15"/>
      <c r="ADV220" s="15"/>
      <c r="ADW220" s="15"/>
      <c r="ADX220" s="15"/>
      <c r="ADY220" s="15"/>
      <c r="ADZ220" s="15"/>
      <c r="AEA220" s="15"/>
      <c r="AEB220" s="15"/>
      <c r="AEC220" s="15"/>
      <c r="AED220" s="15"/>
      <c r="AEE220" s="15"/>
      <c r="AEF220" s="15"/>
      <c r="AEG220" s="15"/>
      <c r="AEH220" s="15"/>
      <c r="AEI220" s="15"/>
      <c r="AEJ220" s="15"/>
      <c r="AEK220" s="15"/>
      <c r="AEL220" s="15"/>
      <c r="AEM220" s="15"/>
      <c r="AEN220" s="15"/>
      <c r="AEO220" s="15"/>
      <c r="AEP220" s="15"/>
      <c r="AEQ220" s="15"/>
      <c r="AER220" s="15"/>
      <c r="AES220" s="15"/>
      <c r="AET220" s="15"/>
      <c r="AEU220" s="15"/>
      <c r="AEV220" s="15"/>
      <c r="AEW220" s="15"/>
      <c r="AEX220" s="15"/>
      <c r="AEY220" s="15"/>
      <c r="AEZ220" s="15"/>
      <c r="AFA220" s="15"/>
      <c r="AFB220" s="15"/>
      <c r="AFC220" s="15"/>
      <c r="AFD220" s="15"/>
      <c r="AFE220" s="15"/>
      <c r="AFF220" s="15"/>
      <c r="AFG220" s="15"/>
      <c r="AFH220" s="15"/>
      <c r="AFI220" s="15"/>
      <c r="AFJ220" s="15"/>
      <c r="AFK220" s="15"/>
      <c r="AFL220" s="15"/>
      <c r="AFM220" s="15"/>
      <c r="AFN220" s="15"/>
      <c r="AFO220" s="15"/>
      <c r="AFP220" s="15"/>
      <c r="AFQ220" s="15"/>
      <c r="AFR220" s="15"/>
      <c r="AFS220" s="15"/>
      <c r="AFT220" s="15"/>
      <c r="AFU220" s="15"/>
      <c r="AFV220" s="15"/>
      <c r="AFW220" s="15"/>
      <c r="AFX220" s="15"/>
      <c r="AFY220" s="15"/>
      <c r="AFZ220" s="15"/>
      <c r="AGA220" s="15"/>
      <c r="AGB220" s="15"/>
      <c r="AGC220" s="15"/>
      <c r="AGD220" s="15"/>
      <c r="AGE220" s="15"/>
      <c r="AGF220" s="15"/>
      <c r="AGG220" s="15"/>
      <c r="AGH220" s="15"/>
      <c r="AGI220" s="15"/>
      <c r="AGJ220" s="15"/>
      <c r="AGK220" s="15"/>
      <c r="AGL220" s="15"/>
      <c r="AGM220" s="15"/>
      <c r="AGN220" s="15"/>
      <c r="AGO220" s="15"/>
      <c r="AGP220" s="15"/>
      <c r="AGQ220" s="15"/>
      <c r="AGR220" s="15"/>
      <c r="AGS220" s="15"/>
      <c r="AGT220" s="15"/>
      <c r="AGU220" s="15"/>
      <c r="AGV220" s="15"/>
      <c r="AGW220" s="15"/>
      <c r="AGX220" s="15"/>
      <c r="AGY220" s="15"/>
      <c r="AGZ220" s="15"/>
      <c r="AHA220" s="15"/>
      <c r="AHB220" s="15"/>
      <c r="AHC220" s="15"/>
      <c r="AHD220" s="15"/>
      <c r="AHE220" s="15"/>
      <c r="AHF220" s="15"/>
      <c r="AHG220" s="15"/>
      <c r="AHH220" s="15"/>
      <c r="AHI220" s="15"/>
      <c r="AHJ220" s="15"/>
      <c r="AHK220" s="15"/>
      <c r="AHL220" s="15"/>
      <c r="AHM220" s="15"/>
      <c r="AHN220" s="15"/>
      <c r="AHO220" s="15"/>
      <c r="AHP220" s="15"/>
      <c r="AHQ220" s="15"/>
      <c r="AHR220" s="15"/>
      <c r="AHS220" s="15"/>
      <c r="AHT220" s="15"/>
      <c r="AHU220" s="15"/>
      <c r="AHV220" s="15"/>
      <c r="AHW220" s="15"/>
      <c r="AHX220" s="15"/>
      <c r="AHY220" s="15"/>
      <c r="AHZ220" s="15"/>
      <c r="AIA220" s="15"/>
      <c r="AIB220" s="15"/>
      <c r="AIC220" s="15"/>
      <c r="AID220" s="15"/>
      <c r="AIE220" s="15"/>
      <c r="AIF220" s="15"/>
      <c r="AIG220" s="15"/>
      <c r="AIH220" s="15"/>
      <c r="AII220" s="15"/>
      <c r="AIJ220" s="15"/>
      <c r="AIK220" s="15"/>
      <c r="AIL220" s="15"/>
      <c r="AIM220" s="15"/>
      <c r="AIN220" s="15"/>
      <c r="AIO220" s="15"/>
      <c r="AIP220" s="15"/>
      <c r="AIQ220" s="15"/>
      <c r="AIR220" s="15"/>
      <c r="AIS220" s="15"/>
      <c r="AIT220" s="15"/>
      <c r="AIU220" s="15"/>
      <c r="AIV220" s="15"/>
      <c r="AIW220" s="15"/>
      <c r="AIX220" s="15"/>
      <c r="AIY220" s="15"/>
      <c r="AIZ220" s="15"/>
      <c r="AJA220" s="15"/>
      <c r="AJB220" s="15"/>
      <c r="AJC220" s="15"/>
      <c r="AJD220" s="15"/>
      <c r="AJE220" s="15"/>
      <c r="AJF220" s="15"/>
      <c r="AJG220" s="15"/>
      <c r="AJH220" s="15"/>
      <c r="AJI220" s="15"/>
      <c r="AJJ220" s="15"/>
      <c r="AJK220" s="15"/>
      <c r="AJL220" s="15"/>
      <c r="AJM220" s="15"/>
      <c r="AJN220" s="15"/>
      <c r="AJO220" s="15"/>
      <c r="AJP220" s="15"/>
      <c r="AJQ220" s="15"/>
      <c r="AJR220" s="15"/>
      <c r="AJS220" s="15"/>
      <c r="AJT220" s="15"/>
      <c r="AJU220" s="15"/>
      <c r="AJV220" s="15"/>
      <c r="AJW220" s="15"/>
      <c r="AJX220" s="15"/>
      <c r="AJY220" s="15"/>
      <c r="AJZ220" s="15"/>
      <c r="AKA220" s="15"/>
      <c r="AKB220" s="15"/>
      <c r="AKC220" s="15"/>
      <c r="AKD220" s="15"/>
      <c r="AKE220" s="15"/>
      <c r="AKF220" s="15"/>
      <c r="AKG220" s="15"/>
      <c r="AKH220" s="15"/>
      <c r="AKI220" s="15"/>
      <c r="AKJ220" s="15"/>
      <c r="AKK220" s="15"/>
      <c r="AKL220" s="15"/>
      <c r="AKM220" s="15"/>
      <c r="AKN220" s="15"/>
      <c r="AKO220" s="15"/>
      <c r="AKP220" s="15"/>
      <c r="AKQ220" s="15"/>
      <c r="AKR220" s="15"/>
      <c r="AKS220" s="15"/>
      <c r="AKT220" s="15"/>
      <c r="AKU220" s="15"/>
      <c r="AKV220" s="15"/>
      <c r="AKW220" s="15"/>
      <c r="AKX220" s="15"/>
      <c r="AKY220" s="15"/>
      <c r="AKZ220" s="15"/>
      <c r="ALA220" s="15"/>
      <c r="ALB220" s="15"/>
      <c r="ALC220" s="15"/>
      <c r="ALD220" s="15"/>
      <c r="ALE220" s="15"/>
      <c r="ALF220" s="15"/>
      <c r="ALG220" s="15"/>
      <c r="ALH220" s="15"/>
      <c r="ALI220" s="15"/>
      <c r="ALJ220" s="15"/>
      <c r="ALK220" s="15"/>
      <c r="ALL220" s="15"/>
      <c r="ALM220" s="15"/>
      <c r="ALN220" s="15"/>
      <c r="ALO220" s="15"/>
      <c r="ALP220" s="15"/>
      <c r="ALQ220" s="15"/>
      <c r="ALR220" s="15"/>
      <c r="ALS220" s="15"/>
      <c r="ALT220" s="15"/>
      <c r="ALU220" s="15"/>
      <c r="ALV220" s="15"/>
      <c r="ALW220" s="15"/>
      <c r="ALX220" s="15"/>
      <c r="ALY220" s="15"/>
      <c r="ALZ220" s="15"/>
      <c r="AMA220" s="15"/>
      <c r="AMB220" s="15"/>
      <c r="AMC220" s="15"/>
      <c r="AMD220" s="15"/>
      <c r="AME220" s="15"/>
      <c r="AMF220" s="15"/>
      <c r="AMG220" s="15"/>
      <c r="AMH220" s="15"/>
      <c r="AMI220" s="15"/>
      <c r="AMJ220" s="15"/>
      <c r="AMK220" s="15"/>
      <c r="AML220" s="15"/>
      <c r="AMM220" s="15"/>
      <c r="AMN220" s="15"/>
      <c r="AMO220" s="15"/>
      <c r="AMP220" s="15"/>
      <c r="AMQ220" s="15"/>
      <c r="AMR220" s="15"/>
      <c r="AMS220" s="15"/>
      <c r="AMT220" s="15"/>
      <c r="AMU220" s="15"/>
      <c r="AMV220" s="15"/>
      <c r="AMW220" s="15"/>
      <c r="AMX220" s="15"/>
      <c r="AMY220" s="15"/>
      <c r="AMZ220" s="15"/>
      <c r="ANA220" s="15"/>
      <c r="ANB220" s="15"/>
      <c r="ANC220" s="15"/>
      <c r="AND220" s="15"/>
      <c r="ANE220" s="15"/>
      <c r="ANF220" s="15"/>
      <c r="ANG220" s="15"/>
      <c r="ANH220" s="15"/>
      <c r="ANI220" s="15"/>
      <c r="ANJ220" s="15"/>
      <c r="ANK220" s="15"/>
      <c r="ANL220" s="15"/>
      <c r="ANM220" s="15"/>
      <c r="ANN220" s="15"/>
      <c r="ANO220" s="15"/>
      <c r="ANP220" s="15"/>
      <c r="ANQ220" s="15"/>
      <c r="ANR220" s="15"/>
      <c r="ANS220" s="15"/>
      <c r="ANT220" s="15"/>
      <c r="ANU220" s="15"/>
      <c r="ANV220" s="15"/>
      <c r="ANW220" s="15"/>
      <c r="ANX220" s="15"/>
      <c r="ANY220" s="15"/>
      <c r="ANZ220" s="15"/>
      <c r="AOA220" s="15"/>
      <c r="AOB220" s="15"/>
      <c r="AOC220" s="15"/>
      <c r="AOD220" s="15"/>
      <c r="AOE220" s="15"/>
      <c r="AOF220" s="15"/>
      <c r="AOG220" s="15"/>
      <c r="AOH220" s="15"/>
      <c r="AOI220" s="15"/>
      <c r="AOJ220" s="15"/>
      <c r="AOK220" s="15"/>
      <c r="AOL220" s="15"/>
      <c r="AOM220" s="15"/>
      <c r="AON220" s="15"/>
      <c r="AOO220" s="15"/>
      <c r="AOP220" s="15"/>
      <c r="AOQ220" s="15"/>
      <c r="AOR220" s="15"/>
      <c r="AOS220" s="15"/>
      <c r="AOT220" s="15"/>
      <c r="AOU220" s="15"/>
      <c r="AOV220" s="15"/>
      <c r="AOW220" s="15"/>
      <c r="AOX220" s="15"/>
      <c r="AOY220" s="15"/>
      <c r="AOZ220" s="15"/>
      <c r="APA220" s="15"/>
      <c r="APB220" s="15"/>
      <c r="APC220" s="15"/>
      <c r="APD220" s="15"/>
      <c r="APE220" s="15"/>
      <c r="APF220" s="15"/>
      <c r="APG220" s="15"/>
      <c r="APH220" s="15"/>
      <c r="API220" s="15"/>
      <c r="APJ220" s="15"/>
      <c r="APK220" s="15"/>
      <c r="APL220" s="15"/>
      <c r="APM220" s="15"/>
      <c r="APN220" s="15"/>
      <c r="APO220" s="15"/>
      <c r="APP220" s="15"/>
      <c r="APQ220" s="15"/>
      <c r="APR220" s="15"/>
      <c r="APS220" s="15"/>
      <c r="APT220" s="15"/>
      <c r="APU220" s="15"/>
      <c r="APV220" s="15"/>
      <c r="APW220" s="15"/>
      <c r="APX220" s="15"/>
      <c r="APY220" s="15"/>
      <c r="APZ220" s="15"/>
      <c r="AQA220" s="15"/>
      <c r="AQB220" s="15"/>
      <c r="AQC220" s="15"/>
      <c r="AQD220" s="15"/>
      <c r="AQE220" s="15"/>
      <c r="AQF220" s="15"/>
      <c r="AQG220" s="15"/>
      <c r="AQH220" s="15"/>
      <c r="AQI220" s="15"/>
      <c r="AQJ220" s="15"/>
      <c r="AQK220" s="15"/>
      <c r="AQL220" s="15"/>
      <c r="AQM220" s="15"/>
      <c r="AQN220" s="15"/>
      <c r="AQO220" s="15"/>
      <c r="AQP220" s="15"/>
      <c r="AQQ220" s="15"/>
      <c r="AQR220" s="15"/>
      <c r="AQS220" s="15"/>
      <c r="AQT220" s="15"/>
      <c r="AQU220" s="15"/>
      <c r="AQV220" s="15"/>
      <c r="AQW220" s="15"/>
      <c r="AQX220" s="15"/>
      <c r="AQY220" s="15"/>
      <c r="AQZ220" s="15"/>
      <c r="ARA220" s="15"/>
      <c r="ARB220" s="15"/>
      <c r="ARC220" s="15"/>
      <c r="ARD220" s="15"/>
      <c r="ARE220" s="15"/>
      <c r="ARF220" s="15"/>
      <c r="ARG220" s="15"/>
      <c r="ARH220" s="15"/>
      <c r="ARI220" s="15"/>
      <c r="ARJ220" s="15"/>
      <c r="ARK220" s="15"/>
      <c r="ARL220" s="15"/>
      <c r="ARM220" s="15"/>
      <c r="ARN220" s="15"/>
      <c r="ARO220" s="15"/>
      <c r="ARP220" s="15"/>
      <c r="ARQ220" s="15"/>
      <c r="ARR220" s="15"/>
      <c r="ARS220" s="15"/>
      <c r="ART220" s="15"/>
      <c r="ARU220" s="15"/>
      <c r="ARV220" s="15"/>
      <c r="ARW220" s="15"/>
      <c r="ARX220" s="15"/>
      <c r="ARY220" s="15"/>
      <c r="ARZ220" s="15"/>
      <c r="ASA220" s="15"/>
      <c r="ASB220" s="15"/>
      <c r="ASC220" s="15"/>
      <c r="ASD220" s="15"/>
      <c r="ASE220" s="15"/>
      <c r="ASF220" s="15"/>
      <c r="ASG220" s="15"/>
      <c r="ASH220" s="15"/>
      <c r="ASI220" s="15"/>
      <c r="ASJ220" s="15"/>
      <c r="ASK220" s="15"/>
      <c r="ASL220" s="15"/>
      <c r="ASM220" s="15"/>
      <c r="ASN220" s="15"/>
      <c r="ASO220" s="15"/>
      <c r="ASP220" s="15"/>
      <c r="ASQ220" s="15"/>
      <c r="ASR220" s="15"/>
      <c r="ASS220" s="15"/>
      <c r="AST220" s="15"/>
      <c r="ASU220" s="15"/>
      <c r="ASV220" s="15"/>
      <c r="ASW220" s="15"/>
      <c r="ASX220" s="15"/>
      <c r="ASY220" s="15"/>
      <c r="ASZ220" s="15"/>
      <c r="ATA220" s="15"/>
      <c r="ATB220" s="15"/>
      <c r="ATC220" s="15"/>
      <c r="ATD220" s="15"/>
      <c r="ATE220" s="15"/>
      <c r="ATF220" s="15"/>
      <c r="ATG220" s="15"/>
      <c r="ATH220" s="15"/>
      <c r="ATI220" s="15"/>
      <c r="ATJ220" s="15"/>
      <c r="ATK220" s="15"/>
      <c r="ATL220" s="15"/>
      <c r="ATM220" s="15"/>
      <c r="ATN220" s="15"/>
      <c r="ATO220" s="15"/>
      <c r="ATP220" s="15"/>
      <c r="ATQ220" s="15"/>
      <c r="ATR220" s="15"/>
      <c r="ATS220" s="15"/>
      <c r="ATT220" s="15"/>
      <c r="ATU220" s="15"/>
      <c r="ATV220" s="15"/>
      <c r="ATW220" s="15"/>
      <c r="ATX220" s="15"/>
      <c r="ATY220" s="15"/>
      <c r="ATZ220" s="15"/>
      <c r="AUA220" s="15"/>
      <c r="AUB220" s="15"/>
      <c r="AUC220" s="15"/>
      <c r="AUD220" s="15"/>
      <c r="AUE220" s="15"/>
      <c r="AUF220" s="15"/>
      <c r="AUG220" s="15"/>
      <c r="AUH220" s="15"/>
      <c r="AUI220" s="15"/>
      <c r="AUJ220" s="15"/>
      <c r="AUK220" s="15"/>
      <c r="AUL220" s="15"/>
      <c r="AUM220" s="15"/>
      <c r="AUN220" s="15"/>
      <c r="AUO220" s="15"/>
      <c r="AUP220" s="15"/>
      <c r="AUQ220" s="15"/>
      <c r="AUR220" s="15"/>
      <c r="AUS220" s="15"/>
      <c r="AUT220" s="15"/>
      <c r="AUU220" s="15"/>
      <c r="AUV220" s="15"/>
      <c r="AUW220" s="15"/>
      <c r="AUX220" s="15"/>
      <c r="AUY220" s="15"/>
      <c r="AUZ220" s="15"/>
      <c r="AVA220" s="15"/>
      <c r="AVB220" s="15"/>
      <c r="AVC220" s="15"/>
      <c r="AVD220" s="15"/>
      <c r="AVE220" s="15"/>
      <c r="AVF220" s="15"/>
      <c r="AVG220" s="15"/>
      <c r="AVH220" s="15"/>
      <c r="AVI220" s="15"/>
      <c r="AVJ220" s="15"/>
      <c r="AVK220" s="15"/>
      <c r="AVL220" s="15"/>
      <c r="AVM220" s="15"/>
      <c r="AVN220" s="15"/>
      <c r="AVO220" s="15"/>
      <c r="AVP220" s="15"/>
      <c r="AVQ220" s="15"/>
      <c r="AVR220" s="15"/>
      <c r="AVS220" s="15"/>
      <c r="AVT220" s="15"/>
      <c r="AVU220" s="15"/>
      <c r="AVV220" s="15"/>
      <c r="AVW220" s="15"/>
      <c r="AVX220" s="15"/>
      <c r="AVY220" s="15"/>
      <c r="AVZ220" s="15"/>
      <c r="AWA220" s="15"/>
      <c r="AWB220" s="15"/>
      <c r="AWC220" s="15"/>
      <c r="AWD220" s="15"/>
      <c r="AWE220" s="15"/>
      <c r="AWF220" s="15"/>
      <c r="AWG220" s="15"/>
      <c r="AWH220" s="15"/>
      <c r="AWI220" s="15"/>
      <c r="AWJ220" s="15"/>
      <c r="AWK220" s="15"/>
      <c r="AWL220" s="15"/>
      <c r="AWM220" s="15"/>
      <c r="AWN220" s="15"/>
      <c r="AWO220" s="15"/>
      <c r="AWP220" s="15"/>
      <c r="AWQ220" s="15"/>
      <c r="AWR220" s="15"/>
      <c r="AWS220" s="15"/>
      <c r="AWT220" s="15"/>
      <c r="AWU220" s="15"/>
      <c r="AWV220" s="15"/>
      <c r="AWW220" s="15"/>
      <c r="AWX220" s="15"/>
      <c r="AWY220" s="15"/>
      <c r="AWZ220" s="15"/>
      <c r="AXA220" s="15"/>
      <c r="AXB220" s="15"/>
      <c r="AXC220" s="15"/>
      <c r="AXD220" s="15"/>
      <c r="AXE220" s="15"/>
      <c r="AXF220" s="15"/>
      <c r="AXG220" s="15"/>
      <c r="AXH220" s="15"/>
      <c r="AXI220" s="15"/>
      <c r="AXJ220" s="15"/>
      <c r="AXK220" s="15"/>
      <c r="AXL220" s="15"/>
      <c r="AXM220" s="15"/>
      <c r="AXN220" s="15"/>
      <c r="AXO220" s="15"/>
      <c r="AXP220" s="15"/>
      <c r="AXQ220" s="15"/>
      <c r="AXR220" s="15"/>
      <c r="AXS220" s="15"/>
      <c r="AXT220" s="15"/>
      <c r="AXU220" s="15"/>
      <c r="AXV220" s="15"/>
      <c r="AXW220" s="15"/>
      <c r="AXX220" s="15"/>
      <c r="AXY220" s="15"/>
      <c r="AXZ220" s="15"/>
      <c r="AYA220" s="15"/>
      <c r="AYB220" s="15"/>
      <c r="AYC220" s="15"/>
      <c r="AYD220" s="15"/>
      <c r="AYE220" s="15"/>
      <c r="AYF220" s="15"/>
      <c r="AYG220" s="15"/>
      <c r="AYH220" s="15"/>
      <c r="AYI220" s="15"/>
      <c r="AYJ220" s="15"/>
      <c r="AYK220" s="15"/>
      <c r="AYL220" s="15"/>
      <c r="AYM220" s="15"/>
      <c r="AYN220" s="15"/>
      <c r="AYO220" s="15"/>
      <c r="AYP220" s="15"/>
      <c r="AYQ220" s="15"/>
      <c r="AYR220" s="15"/>
      <c r="AYS220" s="15"/>
      <c r="AYT220" s="15"/>
      <c r="AYU220" s="15"/>
      <c r="AYV220" s="15"/>
      <c r="AYW220" s="15"/>
      <c r="AYX220" s="15"/>
      <c r="AYY220" s="15"/>
      <c r="AYZ220" s="15"/>
      <c r="AZA220" s="15"/>
      <c r="AZB220" s="15"/>
      <c r="AZC220" s="15"/>
      <c r="AZD220" s="15"/>
      <c r="AZE220" s="15"/>
      <c r="AZF220" s="15"/>
      <c r="AZG220" s="15"/>
      <c r="AZH220" s="15"/>
      <c r="AZI220" s="15"/>
      <c r="AZJ220" s="15"/>
      <c r="AZK220" s="15"/>
      <c r="AZL220" s="15"/>
      <c r="AZM220" s="15"/>
      <c r="AZN220" s="15"/>
      <c r="AZO220" s="15"/>
      <c r="AZP220" s="15"/>
      <c r="AZQ220" s="15"/>
      <c r="AZR220" s="15"/>
      <c r="AZS220" s="15"/>
      <c r="AZT220" s="15"/>
      <c r="AZU220" s="15"/>
      <c r="AZV220" s="15"/>
      <c r="AZW220" s="15"/>
      <c r="AZX220" s="15"/>
      <c r="AZY220" s="15"/>
      <c r="AZZ220" s="15"/>
      <c r="BAA220" s="15"/>
      <c r="BAB220" s="15"/>
      <c r="BAC220" s="15"/>
      <c r="BAD220" s="15"/>
      <c r="BAE220" s="15"/>
      <c r="BAF220" s="15"/>
      <c r="BAG220" s="15"/>
      <c r="BAH220" s="15"/>
      <c r="BAI220" s="15"/>
      <c r="BAJ220" s="15"/>
      <c r="BAK220" s="15"/>
      <c r="BAL220" s="15"/>
      <c r="BAM220" s="15"/>
      <c r="BAN220" s="15"/>
      <c r="BAO220" s="15"/>
      <c r="BAP220" s="15"/>
      <c r="BAQ220" s="15"/>
      <c r="BAR220" s="15"/>
      <c r="BAS220" s="15"/>
      <c r="BAT220" s="15"/>
      <c r="BAU220" s="15"/>
      <c r="BAV220" s="15"/>
      <c r="BAW220" s="15"/>
      <c r="BAX220" s="15"/>
      <c r="BAY220" s="15"/>
      <c r="BAZ220" s="15"/>
      <c r="BBA220" s="15"/>
      <c r="BBB220" s="15"/>
      <c r="BBC220" s="15"/>
      <c r="BBD220" s="15"/>
      <c r="BBE220" s="15"/>
      <c r="BBF220" s="15"/>
      <c r="BBG220" s="15"/>
      <c r="BBH220" s="15"/>
      <c r="BBI220" s="15"/>
      <c r="BBJ220" s="15"/>
      <c r="BBK220" s="15"/>
      <c r="BBL220" s="15"/>
      <c r="BBM220" s="15"/>
      <c r="BBN220" s="15"/>
      <c r="BBO220" s="15"/>
      <c r="BBP220" s="15"/>
      <c r="BBQ220" s="15"/>
      <c r="BBR220" s="15"/>
      <c r="BBS220" s="15"/>
      <c r="BBT220" s="15"/>
      <c r="BBU220" s="15"/>
      <c r="BBV220" s="15"/>
      <c r="BBW220" s="15"/>
      <c r="BBX220" s="15"/>
      <c r="BBY220" s="15"/>
      <c r="BBZ220" s="15"/>
      <c r="BCA220" s="15"/>
      <c r="BCB220" s="15"/>
      <c r="BCC220" s="15"/>
      <c r="BCD220" s="15"/>
      <c r="BCE220" s="15"/>
      <c r="BCF220" s="15"/>
      <c r="BCG220" s="15"/>
      <c r="BCH220" s="15"/>
      <c r="BCI220" s="15"/>
      <c r="BCJ220" s="15"/>
      <c r="BCK220" s="15"/>
      <c r="BCL220" s="15"/>
      <c r="BCM220" s="15"/>
      <c r="BCN220" s="15"/>
      <c r="BCO220" s="15"/>
      <c r="BCP220" s="15"/>
      <c r="BCQ220" s="15"/>
      <c r="BCR220" s="15"/>
      <c r="BCS220" s="15"/>
      <c r="BCT220" s="15"/>
      <c r="BCU220" s="15"/>
      <c r="BCV220" s="15"/>
      <c r="BCW220" s="15"/>
      <c r="BCX220" s="15"/>
      <c r="BCY220" s="15"/>
      <c r="BCZ220" s="15"/>
      <c r="BDA220" s="15"/>
      <c r="BDB220" s="15"/>
      <c r="BDC220" s="15"/>
      <c r="BDD220" s="15"/>
      <c r="BDE220" s="15"/>
      <c r="BDF220" s="15"/>
      <c r="BDG220" s="15"/>
      <c r="BDH220" s="15"/>
      <c r="BDI220" s="15"/>
      <c r="BDJ220" s="15"/>
      <c r="BDK220" s="15"/>
      <c r="BDL220" s="15"/>
      <c r="BDM220" s="15"/>
      <c r="BDN220" s="15"/>
      <c r="BDO220" s="15"/>
      <c r="BDP220" s="15"/>
      <c r="BDQ220" s="15"/>
      <c r="BDR220" s="15"/>
      <c r="BDS220" s="15"/>
      <c r="BDT220" s="15"/>
      <c r="BDU220" s="15"/>
      <c r="BDV220" s="15"/>
      <c r="BDW220" s="15"/>
      <c r="BDX220" s="15"/>
      <c r="BDY220" s="15"/>
      <c r="BDZ220" s="15"/>
      <c r="BEA220" s="15"/>
      <c r="BEB220" s="15"/>
      <c r="BEC220" s="15"/>
      <c r="BED220" s="15"/>
      <c r="BEE220" s="15"/>
      <c r="BEF220" s="15"/>
      <c r="BEG220" s="15"/>
      <c r="BEH220" s="15"/>
      <c r="BEI220" s="15"/>
      <c r="BEJ220" s="15"/>
      <c r="BEK220" s="15"/>
      <c r="BEL220" s="15"/>
      <c r="BEM220" s="15"/>
      <c r="BEN220" s="15"/>
      <c r="BEO220" s="15"/>
      <c r="BEP220" s="15"/>
      <c r="BEQ220" s="15"/>
      <c r="BER220" s="15"/>
      <c r="BES220" s="15"/>
      <c r="BET220" s="15"/>
      <c r="BEU220" s="15"/>
      <c r="BEV220" s="15"/>
      <c r="BEW220" s="15"/>
      <c r="BEX220" s="15"/>
      <c r="BEY220" s="15"/>
      <c r="BEZ220" s="15"/>
      <c r="BFA220" s="15"/>
      <c r="BFB220" s="15"/>
      <c r="BFC220" s="15"/>
      <c r="BFD220" s="15"/>
      <c r="BFE220" s="15"/>
      <c r="BFF220" s="15"/>
      <c r="BFG220" s="15"/>
      <c r="BFH220" s="15"/>
      <c r="BFI220" s="15"/>
      <c r="BFJ220" s="15"/>
      <c r="BFK220" s="15"/>
      <c r="BFL220" s="15"/>
      <c r="BFM220" s="15"/>
      <c r="BFN220" s="15"/>
      <c r="BFO220" s="15"/>
      <c r="BFP220" s="15"/>
      <c r="BFQ220" s="15"/>
      <c r="BFR220" s="15"/>
      <c r="BFS220" s="15"/>
      <c r="BFT220" s="15"/>
      <c r="BFU220" s="15"/>
      <c r="BFV220" s="15"/>
      <c r="BFW220" s="15"/>
      <c r="BFX220" s="15"/>
      <c r="BFY220" s="15"/>
      <c r="BFZ220" s="15"/>
      <c r="BGA220" s="15"/>
      <c r="BGB220" s="15"/>
      <c r="BGC220" s="15"/>
      <c r="BGD220" s="15"/>
      <c r="BGE220" s="15"/>
      <c r="BGF220" s="15"/>
      <c r="BGG220" s="15"/>
      <c r="BGH220" s="15"/>
      <c r="BGI220" s="15"/>
      <c r="BGJ220" s="15"/>
      <c r="BGK220" s="15"/>
      <c r="BGL220" s="15"/>
      <c r="BGM220" s="15"/>
      <c r="BGN220" s="15"/>
      <c r="BGO220" s="15"/>
      <c r="BGP220" s="15"/>
      <c r="BGQ220" s="15"/>
      <c r="BGR220" s="15"/>
      <c r="BGS220" s="15"/>
      <c r="BGT220" s="15"/>
      <c r="BGU220" s="15"/>
      <c r="BGV220" s="15"/>
      <c r="BGW220" s="15"/>
      <c r="BGX220" s="15"/>
      <c r="BGY220" s="15"/>
      <c r="BGZ220" s="15"/>
      <c r="BHA220" s="15"/>
      <c r="BHB220" s="15"/>
      <c r="BHC220" s="15"/>
      <c r="BHD220" s="15"/>
      <c r="BHE220" s="15"/>
      <c r="BHF220" s="15"/>
      <c r="BHG220" s="15"/>
      <c r="BHH220" s="15"/>
      <c r="BHI220" s="15"/>
      <c r="BHJ220" s="15"/>
      <c r="BHK220" s="15"/>
      <c r="BHL220" s="15"/>
      <c r="BHM220" s="15"/>
      <c r="BHN220" s="15"/>
      <c r="BHO220" s="15"/>
      <c r="BHP220" s="15"/>
      <c r="BHQ220" s="15"/>
      <c r="BHR220" s="15"/>
      <c r="BHS220" s="15"/>
      <c r="BHT220" s="15"/>
      <c r="BHU220" s="15"/>
      <c r="BHV220" s="15"/>
      <c r="BHW220" s="15"/>
      <c r="BHX220" s="15"/>
      <c r="BHY220" s="15"/>
      <c r="BHZ220" s="15"/>
      <c r="BIA220" s="15"/>
      <c r="BIB220" s="15"/>
      <c r="BIC220" s="15"/>
      <c r="BID220" s="15"/>
      <c r="BIE220" s="15"/>
      <c r="BIF220" s="15"/>
      <c r="BIG220" s="15"/>
      <c r="BIH220" s="15"/>
      <c r="BII220" s="15"/>
      <c r="BIJ220" s="15"/>
      <c r="BIK220" s="15"/>
      <c r="BIL220" s="15"/>
      <c r="BIM220" s="15"/>
      <c r="BIN220" s="15"/>
      <c r="BIO220" s="15"/>
      <c r="BIP220" s="15"/>
      <c r="BIQ220" s="15"/>
      <c r="BIR220" s="15"/>
      <c r="BIS220" s="15"/>
      <c r="BIT220" s="15"/>
      <c r="BIU220" s="15"/>
      <c r="BIV220" s="15"/>
      <c r="BIW220" s="15"/>
      <c r="BIX220" s="15"/>
      <c r="BIY220" s="15"/>
      <c r="BIZ220" s="15"/>
      <c r="BJA220" s="15"/>
      <c r="BJB220" s="15"/>
      <c r="BJC220" s="15"/>
      <c r="BJD220" s="15"/>
      <c r="BJE220" s="15"/>
      <c r="BJF220" s="15"/>
      <c r="BJG220" s="15"/>
      <c r="BJH220" s="15"/>
      <c r="BJI220" s="15"/>
      <c r="BJJ220" s="15"/>
      <c r="BJK220" s="15"/>
      <c r="BJL220" s="15"/>
      <c r="BJM220" s="15"/>
      <c r="BJN220" s="15"/>
      <c r="BJO220" s="15"/>
      <c r="BJP220" s="15"/>
      <c r="BJQ220" s="15"/>
      <c r="BJR220" s="15"/>
      <c r="BJS220" s="15"/>
      <c r="BJT220" s="15"/>
      <c r="BJU220" s="15"/>
      <c r="BJV220" s="15"/>
      <c r="BJW220" s="15"/>
      <c r="BJX220" s="15"/>
      <c r="BJY220" s="15"/>
      <c r="BJZ220" s="15"/>
      <c r="BKA220" s="15"/>
      <c r="BKB220" s="15"/>
      <c r="BKC220" s="15"/>
      <c r="BKD220" s="15"/>
      <c r="BKE220" s="15"/>
      <c r="BKF220" s="15"/>
      <c r="BKG220" s="15"/>
      <c r="BKH220" s="15"/>
      <c r="BKI220" s="15"/>
      <c r="BKJ220" s="15"/>
      <c r="BKK220" s="15"/>
      <c r="BKL220" s="15"/>
      <c r="BKM220" s="15"/>
      <c r="BKN220" s="15"/>
      <c r="BKO220" s="15"/>
      <c r="BKP220" s="15"/>
      <c r="BKQ220" s="15"/>
      <c r="BKR220" s="15"/>
      <c r="BKS220" s="15"/>
      <c r="BKT220" s="15"/>
      <c r="BKU220" s="15"/>
      <c r="BKV220" s="15"/>
      <c r="BKW220" s="15"/>
      <c r="BKX220" s="15"/>
      <c r="BKY220" s="15"/>
      <c r="BKZ220" s="15"/>
      <c r="BLA220" s="15"/>
      <c r="BLB220" s="15"/>
      <c r="BLC220" s="15"/>
      <c r="BLD220" s="15"/>
      <c r="BLE220" s="15"/>
      <c r="BLF220" s="15"/>
      <c r="BLG220" s="15"/>
      <c r="BLH220" s="15"/>
      <c r="BLI220" s="15"/>
      <c r="BLJ220" s="15"/>
      <c r="BLK220" s="15"/>
      <c r="BLL220" s="15"/>
      <c r="BLM220" s="15"/>
      <c r="BLN220" s="15"/>
      <c r="BLO220" s="15"/>
      <c r="BLP220" s="15"/>
      <c r="BLQ220" s="15"/>
      <c r="BLR220" s="15"/>
      <c r="BLS220" s="15"/>
      <c r="BLT220" s="15"/>
      <c r="BLU220" s="15"/>
      <c r="BLV220" s="15"/>
      <c r="BLW220" s="15"/>
      <c r="BLX220" s="15"/>
      <c r="BLY220" s="15"/>
      <c r="BLZ220" s="15"/>
      <c r="BMA220" s="15"/>
      <c r="BMB220" s="15"/>
      <c r="BMC220" s="15"/>
      <c r="BMD220" s="15"/>
      <c r="BME220" s="15"/>
      <c r="BMF220" s="15"/>
      <c r="BMG220" s="15"/>
      <c r="BMH220" s="15"/>
      <c r="BMI220" s="15"/>
      <c r="BMJ220" s="15"/>
      <c r="BMK220" s="15"/>
      <c r="BML220" s="15"/>
      <c r="BMM220" s="15"/>
      <c r="BMN220" s="15"/>
      <c r="BMO220" s="15"/>
      <c r="BMP220" s="15"/>
      <c r="BMQ220" s="15"/>
      <c r="BMR220" s="15"/>
      <c r="BMS220" s="15"/>
      <c r="BMT220" s="15"/>
      <c r="BMU220" s="15"/>
      <c r="BMV220" s="15"/>
      <c r="BMW220" s="15"/>
      <c r="BMX220" s="15"/>
      <c r="BMY220" s="15"/>
      <c r="BMZ220" s="15"/>
      <c r="BNA220" s="15"/>
      <c r="BNB220" s="15"/>
      <c r="BNC220" s="15"/>
      <c r="BND220" s="15"/>
      <c r="BNE220" s="15"/>
      <c r="BNF220" s="15"/>
      <c r="BNG220" s="15"/>
      <c r="BNH220" s="15"/>
      <c r="BNI220" s="15"/>
      <c r="BNJ220" s="15"/>
      <c r="BNK220" s="15"/>
      <c r="BNL220" s="15"/>
      <c r="BNM220" s="15"/>
      <c r="BNN220" s="15"/>
      <c r="BNO220" s="15"/>
      <c r="BNP220" s="15"/>
      <c r="BNQ220" s="15"/>
      <c r="BNR220" s="15"/>
      <c r="BNS220" s="15"/>
      <c r="BNT220" s="15"/>
      <c r="BNU220" s="15"/>
      <c r="BNV220" s="15"/>
      <c r="BNW220" s="15"/>
      <c r="BNX220" s="15"/>
      <c r="BNY220" s="15"/>
      <c r="BNZ220" s="15"/>
      <c r="BOA220" s="15"/>
      <c r="BOB220" s="15"/>
      <c r="BOC220" s="15"/>
      <c r="BOD220" s="15"/>
      <c r="BOE220" s="15"/>
      <c r="BOF220" s="15"/>
      <c r="BOG220" s="15"/>
      <c r="BOH220" s="15"/>
      <c r="BOI220" s="15"/>
      <c r="BOJ220" s="15"/>
      <c r="BOK220" s="15"/>
      <c r="BOL220" s="15"/>
      <c r="BOM220" s="15"/>
      <c r="BON220" s="15"/>
      <c r="BOO220" s="15"/>
      <c r="BOP220" s="15"/>
      <c r="BOQ220" s="15"/>
      <c r="BOR220" s="15"/>
      <c r="BOS220" s="15"/>
      <c r="BOT220" s="15"/>
      <c r="BOU220" s="15"/>
      <c r="BOV220" s="15"/>
      <c r="BOW220" s="15"/>
      <c r="BOX220" s="15"/>
      <c r="BOY220" s="15"/>
      <c r="BOZ220" s="15"/>
      <c r="BPA220" s="15"/>
      <c r="BPB220" s="15"/>
      <c r="BPC220" s="15"/>
      <c r="BPD220" s="15"/>
      <c r="BPE220" s="15"/>
      <c r="BPF220" s="15"/>
      <c r="BPG220" s="15"/>
      <c r="BPH220" s="15"/>
      <c r="BPI220" s="15"/>
      <c r="BPJ220" s="15"/>
      <c r="BPK220" s="15"/>
      <c r="BPL220" s="15"/>
      <c r="BPM220" s="15"/>
      <c r="BPN220" s="15"/>
      <c r="BPO220" s="15"/>
      <c r="BPP220" s="15"/>
      <c r="BPQ220" s="15"/>
      <c r="BPR220" s="15"/>
      <c r="BPS220" s="15"/>
      <c r="BPT220" s="15"/>
      <c r="BPU220" s="15"/>
      <c r="BPV220" s="15"/>
      <c r="BPW220" s="15"/>
      <c r="BPX220" s="15"/>
      <c r="BPY220" s="15"/>
      <c r="BPZ220" s="15"/>
      <c r="BQA220" s="15"/>
      <c r="BQB220" s="15"/>
      <c r="BQC220" s="15"/>
      <c r="BQD220" s="15"/>
      <c r="BQE220" s="15"/>
      <c r="BQF220" s="15"/>
      <c r="BQG220" s="15"/>
      <c r="BQH220" s="15"/>
      <c r="BQI220" s="15"/>
      <c r="BQJ220" s="15"/>
      <c r="BQK220" s="15"/>
      <c r="BQL220" s="15"/>
      <c r="BQM220" s="15"/>
      <c r="BQN220" s="15"/>
      <c r="BQO220" s="15"/>
      <c r="BQP220" s="15"/>
      <c r="BQQ220" s="15"/>
      <c r="BQR220" s="15"/>
      <c r="BQS220" s="15"/>
      <c r="BQT220" s="15"/>
      <c r="BQU220" s="15"/>
      <c r="BQV220" s="15"/>
      <c r="BQW220" s="15"/>
      <c r="BQX220" s="15"/>
      <c r="BQY220" s="15"/>
      <c r="BQZ220" s="15"/>
      <c r="BRA220" s="15"/>
      <c r="BRB220" s="15"/>
      <c r="BRC220" s="15"/>
      <c r="BRD220" s="15"/>
      <c r="BRE220" s="15"/>
      <c r="BRF220" s="15"/>
      <c r="BRG220" s="15"/>
      <c r="BRH220" s="15"/>
      <c r="BRI220" s="15"/>
      <c r="BRJ220" s="15"/>
      <c r="BRK220" s="15"/>
      <c r="BRL220" s="15"/>
      <c r="BRM220" s="15"/>
      <c r="BRN220" s="15"/>
      <c r="BRO220" s="15"/>
      <c r="BRP220" s="15"/>
      <c r="BRQ220" s="15"/>
      <c r="BRR220" s="15"/>
      <c r="BRS220" s="15"/>
      <c r="BRT220" s="15"/>
      <c r="BRU220" s="15"/>
      <c r="BRV220" s="15"/>
      <c r="BRW220" s="15"/>
      <c r="BRX220" s="15"/>
      <c r="BRY220" s="15"/>
      <c r="BRZ220" s="15"/>
      <c r="BSA220" s="15"/>
      <c r="BSB220" s="15"/>
      <c r="BSC220" s="15"/>
      <c r="BSD220" s="15"/>
      <c r="BSE220" s="15"/>
      <c r="BSF220" s="15"/>
      <c r="BSG220" s="15"/>
      <c r="BSH220" s="15"/>
      <c r="BSI220" s="15"/>
      <c r="BSJ220" s="15"/>
      <c r="BSK220" s="15"/>
      <c r="BSL220" s="15"/>
      <c r="BSM220" s="15"/>
      <c r="BSN220" s="15"/>
      <c r="BSO220" s="15"/>
      <c r="BSP220" s="15"/>
      <c r="BSQ220" s="15"/>
      <c r="BSR220" s="15"/>
      <c r="BSS220" s="15"/>
      <c r="BST220" s="15"/>
      <c r="BSU220" s="15"/>
      <c r="BSV220" s="15"/>
      <c r="BSW220" s="15"/>
      <c r="BSX220" s="15"/>
      <c r="BSY220" s="15"/>
      <c r="BSZ220" s="15"/>
      <c r="BTA220" s="15"/>
      <c r="BTB220" s="15"/>
      <c r="BTC220" s="15"/>
      <c r="BTD220" s="15"/>
      <c r="BTE220" s="15"/>
      <c r="BTF220" s="15"/>
      <c r="BTG220" s="15"/>
      <c r="BTH220" s="15"/>
      <c r="BTI220" s="15"/>
      <c r="BTJ220" s="15"/>
      <c r="BTK220" s="15"/>
      <c r="BTL220" s="15"/>
      <c r="BTM220" s="15"/>
      <c r="BTN220" s="15"/>
      <c r="BTO220" s="15"/>
      <c r="BTP220" s="15"/>
      <c r="BTQ220" s="15"/>
      <c r="BTR220" s="15"/>
      <c r="BTS220" s="15"/>
      <c r="BTT220" s="15"/>
      <c r="BTU220" s="15"/>
      <c r="BTV220" s="15"/>
      <c r="BTW220" s="15"/>
      <c r="BTX220" s="15"/>
      <c r="BTY220" s="15"/>
      <c r="BTZ220" s="15"/>
      <c r="BUA220" s="15"/>
      <c r="BUB220" s="15"/>
      <c r="BUC220" s="15"/>
      <c r="BUD220" s="15"/>
      <c r="BUE220" s="15"/>
      <c r="BUF220" s="15"/>
      <c r="BUG220" s="15"/>
      <c r="BUH220" s="15"/>
      <c r="BUI220" s="15"/>
      <c r="BUJ220" s="15"/>
      <c r="BUK220" s="15"/>
      <c r="BUL220" s="15"/>
      <c r="BUM220" s="15"/>
      <c r="BUN220" s="15"/>
      <c r="BUO220" s="15"/>
      <c r="BUP220" s="15"/>
      <c r="BUQ220" s="15"/>
      <c r="BUR220" s="15"/>
      <c r="BUS220" s="15"/>
      <c r="BUT220" s="15"/>
      <c r="BUU220" s="15"/>
      <c r="BUV220" s="15"/>
      <c r="BUW220" s="15"/>
      <c r="BUX220" s="15"/>
      <c r="BUY220" s="15"/>
      <c r="BUZ220" s="15"/>
      <c r="BVA220" s="15"/>
      <c r="BVB220" s="15"/>
      <c r="BVC220" s="15"/>
      <c r="BVD220" s="15"/>
      <c r="BVE220" s="15"/>
      <c r="BVF220" s="15"/>
      <c r="BVG220" s="15"/>
      <c r="BVH220" s="15"/>
      <c r="BVI220" s="15"/>
      <c r="BVJ220" s="15"/>
      <c r="BVK220" s="15"/>
      <c r="BVL220" s="15"/>
      <c r="BVM220" s="15"/>
      <c r="BVN220" s="15"/>
      <c r="BVO220" s="15"/>
      <c r="BVP220" s="15"/>
      <c r="BVQ220" s="15"/>
      <c r="BVR220" s="15"/>
      <c r="BVS220" s="15"/>
      <c r="BVT220" s="15"/>
      <c r="BVU220" s="15"/>
      <c r="BVV220" s="15"/>
      <c r="BVW220" s="15"/>
      <c r="BVX220" s="15"/>
      <c r="BVY220" s="15"/>
      <c r="BVZ220" s="15"/>
      <c r="BWA220" s="15"/>
      <c r="BWB220" s="15"/>
      <c r="BWC220" s="15"/>
      <c r="BWD220" s="15"/>
      <c r="BWE220" s="15"/>
      <c r="BWF220" s="15"/>
      <c r="BWG220" s="15"/>
      <c r="BWH220" s="15"/>
      <c r="BWI220" s="15"/>
      <c r="BWJ220" s="15"/>
      <c r="BWK220" s="15"/>
      <c r="BWL220" s="15"/>
      <c r="BWM220" s="15"/>
      <c r="BWN220" s="15"/>
      <c r="BWO220" s="15"/>
      <c r="BWP220" s="15"/>
      <c r="BWQ220" s="15"/>
      <c r="BWR220" s="15"/>
      <c r="BWS220" s="15"/>
      <c r="BWT220" s="15"/>
      <c r="BWU220" s="15"/>
      <c r="BWV220" s="15"/>
      <c r="BWW220" s="15"/>
      <c r="BWX220" s="15"/>
      <c r="BWY220" s="15"/>
      <c r="BWZ220" s="15"/>
      <c r="BXA220" s="15"/>
      <c r="BXB220" s="15"/>
      <c r="BXC220" s="15"/>
      <c r="BXD220" s="15"/>
      <c r="BXE220" s="15"/>
      <c r="BXF220" s="15"/>
      <c r="BXG220" s="15"/>
      <c r="BXH220" s="15"/>
      <c r="BXI220" s="15"/>
      <c r="BXJ220" s="15"/>
      <c r="BXK220" s="15"/>
      <c r="BXL220" s="15"/>
      <c r="BXM220" s="15"/>
      <c r="BXN220" s="15"/>
      <c r="BXO220" s="15"/>
      <c r="BXP220" s="15"/>
      <c r="BXQ220" s="15"/>
      <c r="BXR220" s="15"/>
      <c r="BXS220" s="15"/>
      <c r="BXT220" s="15"/>
      <c r="BXU220" s="15"/>
      <c r="BXV220" s="15"/>
      <c r="BXW220" s="15"/>
      <c r="BXX220" s="15"/>
      <c r="BXY220" s="15"/>
      <c r="BXZ220" s="15"/>
      <c r="BYA220" s="15"/>
      <c r="BYB220" s="15"/>
      <c r="BYC220" s="15"/>
      <c r="BYD220" s="15"/>
      <c r="BYE220" s="15"/>
      <c r="BYF220" s="15"/>
      <c r="BYG220" s="15"/>
      <c r="BYH220" s="15"/>
      <c r="BYI220" s="15"/>
      <c r="BYJ220" s="15"/>
      <c r="BYK220" s="15"/>
      <c r="BYL220" s="15"/>
      <c r="BYM220" s="15"/>
      <c r="BYN220" s="15"/>
      <c r="BYO220" s="15"/>
      <c r="BYP220" s="15"/>
      <c r="BYQ220" s="15"/>
      <c r="BYR220" s="15"/>
      <c r="BYS220" s="15"/>
      <c r="BYT220" s="15"/>
      <c r="BYU220" s="15"/>
      <c r="BYV220" s="15"/>
      <c r="BYW220" s="15"/>
      <c r="BYX220" s="15"/>
      <c r="BYY220" s="15"/>
      <c r="BYZ220" s="15"/>
      <c r="BZA220" s="15"/>
      <c r="BZB220" s="15"/>
      <c r="BZC220" s="15"/>
      <c r="BZD220" s="15"/>
      <c r="BZE220" s="15"/>
      <c r="BZF220" s="15"/>
      <c r="BZG220" s="15"/>
      <c r="BZH220" s="15"/>
      <c r="BZI220" s="15"/>
      <c r="BZJ220" s="15"/>
      <c r="BZK220" s="15"/>
      <c r="BZL220" s="15"/>
      <c r="BZM220" s="15"/>
      <c r="BZN220" s="15"/>
      <c r="BZO220" s="15"/>
      <c r="BZP220" s="15"/>
      <c r="BZQ220" s="15"/>
      <c r="BZR220" s="15"/>
      <c r="BZS220" s="15"/>
      <c r="BZT220" s="15"/>
      <c r="BZU220" s="15"/>
      <c r="BZV220" s="15"/>
      <c r="BZW220" s="15"/>
      <c r="BZX220" s="15"/>
      <c r="BZY220" s="15"/>
      <c r="BZZ220" s="15"/>
      <c r="CAA220" s="15"/>
      <c r="CAB220" s="15"/>
      <c r="CAC220" s="15"/>
      <c r="CAD220" s="15"/>
      <c r="CAE220" s="15"/>
      <c r="CAF220" s="15"/>
      <c r="CAG220" s="15"/>
      <c r="CAH220" s="15"/>
      <c r="CAI220" s="15"/>
      <c r="CAJ220" s="15"/>
      <c r="CAK220" s="15"/>
      <c r="CAL220" s="15"/>
      <c r="CAM220" s="15"/>
      <c r="CAN220" s="15"/>
      <c r="CAO220" s="15"/>
      <c r="CAP220" s="15"/>
      <c r="CAQ220" s="15"/>
      <c r="CAR220" s="15"/>
      <c r="CAS220" s="15"/>
      <c r="CAT220" s="15"/>
      <c r="CAU220" s="15"/>
      <c r="CAV220" s="15"/>
      <c r="CAW220" s="15"/>
      <c r="CAX220" s="15"/>
      <c r="CAY220" s="15"/>
      <c r="CAZ220" s="15"/>
      <c r="CBA220" s="15"/>
      <c r="CBB220" s="15"/>
      <c r="CBC220" s="15"/>
      <c r="CBD220" s="15"/>
      <c r="CBE220" s="15"/>
      <c r="CBF220" s="15"/>
      <c r="CBG220" s="15"/>
      <c r="CBH220" s="15"/>
      <c r="CBI220" s="15"/>
      <c r="CBJ220" s="15"/>
      <c r="CBK220" s="15"/>
      <c r="CBL220" s="15"/>
      <c r="CBM220" s="15"/>
      <c r="CBN220" s="15"/>
      <c r="CBO220" s="15"/>
      <c r="CBP220" s="15"/>
      <c r="CBQ220" s="15"/>
      <c r="CBR220" s="15"/>
      <c r="CBS220" s="15"/>
      <c r="CBT220" s="15"/>
      <c r="CBU220" s="15"/>
      <c r="CBV220" s="15"/>
      <c r="CBW220" s="15"/>
      <c r="CBX220" s="15"/>
      <c r="CBY220" s="15"/>
      <c r="CBZ220" s="15"/>
      <c r="CCA220" s="15"/>
      <c r="CCB220" s="15"/>
      <c r="CCC220" s="15"/>
      <c r="CCD220" s="15"/>
      <c r="CCE220" s="15"/>
      <c r="CCF220" s="15"/>
      <c r="CCG220" s="15"/>
      <c r="CCH220" s="15"/>
      <c r="CCI220" s="15"/>
      <c r="CCJ220" s="15"/>
      <c r="CCK220" s="15"/>
      <c r="CCL220" s="15"/>
      <c r="CCM220" s="15"/>
      <c r="CCN220" s="15"/>
      <c r="CCO220" s="15"/>
      <c r="CCP220" s="15"/>
      <c r="CCQ220" s="15"/>
      <c r="CCR220" s="15"/>
      <c r="CCS220" s="15"/>
      <c r="CCT220" s="15"/>
      <c r="CCU220" s="15"/>
      <c r="CCV220" s="15"/>
      <c r="CCW220" s="15"/>
      <c r="CCX220" s="15"/>
      <c r="CCY220" s="15"/>
      <c r="CCZ220" s="15"/>
      <c r="CDA220" s="15"/>
      <c r="CDB220" s="15"/>
      <c r="CDC220" s="15"/>
      <c r="CDD220" s="15"/>
      <c r="CDE220" s="15"/>
      <c r="CDF220" s="15"/>
      <c r="CDG220" s="15"/>
      <c r="CDH220" s="15"/>
      <c r="CDI220" s="15"/>
      <c r="CDJ220" s="15"/>
      <c r="CDK220" s="15"/>
      <c r="CDL220" s="15"/>
      <c r="CDM220" s="15"/>
      <c r="CDN220" s="15"/>
      <c r="CDO220" s="15"/>
      <c r="CDP220" s="15"/>
      <c r="CDQ220" s="15"/>
      <c r="CDR220" s="15"/>
      <c r="CDS220" s="15"/>
      <c r="CDT220" s="15"/>
      <c r="CDU220" s="15"/>
      <c r="CDV220" s="15"/>
      <c r="CDW220" s="15"/>
      <c r="CDX220" s="15"/>
      <c r="CDY220" s="15"/>
      <c r="CDZ220" s="15"/>
      <c r="CEA220" s="15"/>
      <c r="CEB220" s="15"/>
      <c r="CEC220" s="15"/>
      <c r="CED220" s="15"/>
      <c r="CEE220" s="15"/>
      <c r="CEF220" s="15"/>
      <c r="CEG220" s="15"/>
      <c r="CEH220" s="15"/>
      <c r="CEI220" s="15"/>
      <c r="CEJ220" s="15"/>
      <c r="CEK220" s="15"/>
      <c r="CEL220" s="15"/>
      <c r="CEM220" s="15"/>
      <c r="CEN220" s="15"/>
      <c r="CEO220" s="15"/>
      <c r="CEP220" s="15"/>
      <c r="CEQ220" s="15"/>
      <c r="CER220" s="15"/>
      <c r="CES220" s="15"/>
      <c r="CET220" s="15"/>
      <c r="CEU220" s="15"/>
      <c r="CEV220" s="15"/>
      <c r="CEW220" s="15"/>
      <c r="CEX220" s="15"/>
      <c r="CEY220" s="15"/>
      <c r="CEZ220" s="15"/>
      <c r="CFA220" s="15"/>
      <c r="CFB220" s="15"/>
      <c r="CFC220" s="15"/>
      <c r="CFD220" s="15"/>
      <c r="CFE220" s="15"/>
      <c r="CFF220" s="15"/>
      <c r="CFG220" s="15"/>
      <c r="CFH220" s="15"/>
      <c r="CFI220" s="15"/>
      <c r="CFJ220" s="15"/>
      <c r="CFK220" s="15"/>
      <c r="CFL220" s="15"/>
      <c r="CFM220" s="15"/>
      <c r="CFN220" s="15"/>
      <c r="CFO220" s="15"/>
      <c r="CFP220" s="15"/>
      <c r="CFQ220" s="15"/>
      <c r="CFR220" s="15"/>
      <c r="CFS220" s="15"/>
      <c r="CFT220" s="15"/>
      <c r="CFU220" s="15"/>
      <c r="CFV220" s="15"/>
      <c r="CFW220" s="15"/>
      <c r="CFX220" s="15"/>
      <c r="CFY220" s="15"/>
      <c r="CFZ220" s="15"/>
      <c r="CGA220" s="15"/>
      <c r="CGB220" s="15"/>
      <c r="CGC220" s="15"/>
      <c r="CGD220" s="15"/>
      <c r="CGE220" s="15"/>
      <c r="CGF220" s="15"/>
      <c r="CGG220" s="15"/>
      <c r="CGH220" s="15"/>
      <c r="CGI220" s="15"/>
      <c r="CGJ220" s="15"/>
      <c r="CGK220" s="15"/>
      <c r="CGL220" s="15"/>
      <c r="CGM220" s="15"/>
      <c r="CGN220" s="15"/>
      <c r="CGO220" s="15"/>
      <c r="CGP220" s="15"/>
      <c r="CGQ220" s="15"/>
      <c r="CGR220" s="15"/>
      <c r="CGS220" s="15"/>
      <c r="CGT220" s="15"/>
      <c r="CGU220" s="15"/>
      <c r="CGV220" s="15"/>
      <c r="CGW220" s="15"/>
      <c r="CGX220" s="15"/>
      <c r="CGY220" s="15"/>
      <c r="CGZ220" s="15"/>
      <c r="CHA220" s="15"/>
      <c r="CHB220" s="15"/>
      <c r="CHC220" s="15"/>
      <c r="CHD220" s="15"/>
      <c r="CHE220" s="15"/>
      <c r="CHF220" s="15"/>
      <c r="CHG220" s="15"/>
      <c r="CHH220" s="15"/>
      <c r="CHI220" s="15"/>
      <c r="CHJ220" s="15"/>
      <c r="CHK220" s="15"/>
      <c r="CHL220" s="15"/>
      <c r="CHM220" s="15"/>
      <c r="CHN220" s="15"/>
      <c r="CHO220" s="15"/>
      <c r="CHP220" s="15"/>
      <c r="CHQ220" s="15"/>
      <c r="CHR220" s="15"/>
      <c r="CHS220" s="15"/>
      <c r="CHT220" s="15"/>
      <c r="CHU220" s="15"/>
      <c r="CHV220" s="15"/>
      <c r="CHW220" s="15"/>
      <c r="CHX220" s="15"/>
      <c r="CHY220" s="15"/>
      <c r="CHZ220" s="15"/>
      <c r="CIA220" s="15"/>
      <c r="CIB220" s="15"/>
      <c r="CIC220" s="15"/>
      <c r="CID220" s="15"/>
      <c r="CIE220" s="15"/>
      <c r="CIF220" s="15"/>
      <c r="CIG220" s="15"/>
      <c r="CIH220" s="15"/>
      <c r="CII220" s="15"/>
      <c r="CIJ220" s="15"/>
      <c r="CIK220" s="15"/>
      <c r="CIL220" s="15"/>
      <c r="CIM220" s="15"/>
      <c r="CIN220" s="15"/>
      <c r="CIO220" s="15"/>
      <c r="CIP220" s="15"/>
      <c r="CIQ220" s="15"/>
      <c r="CIR220" s="15"/>
      <c r="CIS220" s="15"/>
      <c r="CIT220" s="15"/>
      <c r="CIU220" s="15"/>
      <c r="CIV220" s="15"/>
      <c r="CIW220" s="15"/>
      <c r="CIX220" s="15"/>
      <c r="CIY220" s="15"/>
      <c r="CIZ220" s="15"/>
      <c r="CJA220" s="15"/>
      <c r="CJB220" s="15"/>
      <c r="CJC220" s="15"/>
      <c r="CJD220" s="15"/>
      <c r="CJE220" s="15"/>
      <c r="CJF220" s="15"/>
      <c r="CJG220" s="15"/>
      <c r="CJH220" s="15"/>
      <c r="CJI220" s="15"/>
      <c r="CJJ220" s="15"/>
      <c r="CJK220" s="15"/>
      <c r="CJL220" s="15"/>
      <c r="CJM220" s="15"/>
      <c r="CJN220" s="15"/>
      <c r="CJO220" s="15"/>
      <c r="CJP220" s="15"/>
      <c r="CJQ220" s="15"/>
      <c r="CJR220" s="15"/>
      <c r="CJS220" s="15"/>
      <c r="CJT220" s="15"/>
      <c r="CJU220" s="15"/>
      <c r="CJV220" s="15"/>
      <c r="CJW220" s="15"/>
      <c r="CJX220" s="15"/>
      <c r="CJY220" s="15"/>
      <c r="CJZ220" s="15"/>
      <c r="CKA220" s="15"/>
      <c r="CKB220" s="15"/>
      <c r="CKC220" s="15"/>
      <c r="CKD220" s="15"/>
      <c r="CKE220" s="15"/>
      <c r="CKF220" s="15"/>
      <c r="CKG220" s="15"/>
      <c r="CKH220" s="15"/>
      <c r="CKI220" s="15"/>
      <c r="CKJ220" s="15"/>
      <c r="CKK220" s="15"/>
      <c r="CKL220" s="15"/>
      <c r="CKM220" s="15"/>
      <c r="CKN220" s="15"/>
      <c r="CKO220" s="15"/>
      <c r="CKP220" s="15"/>
      <c r="CKQ220" s="15"/>
      <c r="CKR220" s="15"/>
      <c r="CKS220" s="15"/>
      <c r="CKT220" s="15"/>
      <c r="CKU220" s="15"/>
      <c r="CKV220" s="15"/>
      <c r="CKW220" s="15"/>
      <c r="CKX220" s="15"/>
      <c r="CKY220" s="15"/>
      <c r="CKZ220" s="15"/>
      <c r="CLA220" s="15"/>
      <c r="CLB220" s="15"/>
      <c r="CLC220" s="15"/>
      <c r="CLD220" s="15"/>
      <c r="CLE220" s="15"/>
      <c r="CLF220" s="15"/>
      <c r="CLG220" s="15"/>
      <c r="CLH220" s="15"/>
      <c r="CLI220" s="15"/>
      <c r="CLJ220" s="15"/>
      <c r="CLK220" s="15"/>
      <c r="CLL220" s="15"/>
      <c r="CLM220" s="15"/>
      <c r="CLN220" s="15"/>
      <c r="CLO220" s="15"/>
      <c r="CLP220" s="15"/>
      <c r="CLQ220" s="15"/>
      <c r="CLR220" s="15"/>
      <c r="CLS220" s="15"/>
      <c r="CLT220" s="15"/>
      <c r="CLU220" s="15"/>
      <c r="CLV220" s="15"/>
      <c r="CLW220" s="15"/>
      <c r="CLX220" s="15"/>
      <c r="CLY220" s="15"/>
      <c r="CLZ220" s="15"/>
      <c r="CMA220" s="15"/>
      <c r="CMB220" s="15"/>
      <c r="CMC220" s="15"/>
      <c r="CMD220" s="15"/>
      <c r="CME220" s="15"/>
      <c r="CMF220" s="15"/>
      <c r="CMG220" s="15"/>
      <c r="CMH220" s="15"/>
      <c r="CMI220" s="15"/>
      <c r="CMJ220" s="15"/>
      <c r="CMK220" s="15"/>
      <c r="CML220" s="15"/>
      <c r="CMM220" s="15"/>
      <c r="CMN220" s="15"/>
      <c r="CMO220" s="15"/>
      <c r="CMP220" s="15"/>
      <c r="CMQ220" s="15"/>
      <c r="CMR220" s="15"/>
      <c r="CMS220" s="15"/>
      <c r="CMT220" s="15"/>
      <c r="CMU220" s="15"/>
      <c r="CMV220" s="15"/>
      <c r="CMW220" s="15"/>
      <c r="CMX220" s="15"/>
      <c r="CMY220" s="15"/>
      <c r="CMZ220" s="15"/>
      <c r="CNA220" s="15"/>
      <c r="CNB220" s="15"/>
      <c r="CNC220" s="15"/>
      <c r="CND220" s="15"/>
      <c r="CNE220" s="15"/>
      <c r="CNF220" s="15"/>
      <c r="CNG220" s="15"/>
      <c r="CNH220" s="15"/>
      <c r="CNI220" s="15"/>
      <c r="CNJ220" s="15"/>
      <c r="CNK220" s="15"/>
      <c r="CNL220" s="15"/>
      <c r="CNM220" s="15"/>
      <c r="CNN220" s="15"/>
      <c r="CNO220" s="15"/>
      <c r="CNP220" s="15"/>
      <c r="CNQ220" s="15"/>
      <c r="CNR220" s="15"/>
      <c r="CNS220" s="15"/>
      <c r="CNT220" s="15"/>
      <c r="CNU220" s="15"/>
      <c r="CNV220" s="15"/>
      <c r="CNW220" s="15"/>
      <c r="CNX220" s="15"/>
      <c r="CNY220" s="15"/>
      <c r="CNZ220" s="15"/>
      <c r="COA220" s="15"/>
      <c r="COB220" s="15"/>
      <c r="COC220" s="15"/>
      <c r="COD220" s="15"/>
      <c r="COE220" s="15"/>
      <c r="COF220" s="15"/>
      <c r="COG220" s="15"/>
      <c r="COH220" s="15"/>
      <c r="COI220" s="15"/>
      <c r="COJ220" s="15"/>
      <c r="COK220" s="15"/>
      <c r="COL220" s="15"/>
      <c r="COM220" s="15"/>
      <c r="CON220" s="15"/>
      <c r="COO220" s="15"/>
      <c r="COP220" s="15"/>
      <c r="COQ220" s="15"/>
      <c r="COR220" s="15"/>
      <c r="COS220" s="15"/>
      <c r="COT220" s="15"/>
      <c r="COU220" s="15"/>
      <c r="COV220" s="15"/>
      <c r="COW220" s="15"/>
      <c r="COX220" s="15"/>
      <c r="COY220" s="15"/>
      <c r="COZ220" s="15"/>
      <c r="CPA220" s="15"/>
      <c r="CPB220" s="15"/>
      <c r="CPC220" s="15"/>
      <c r="CPD220" s="15"/>
      <c r="CPE220" s="15"/>
      <c r="CPF220" s="15"/>
      <c r="CPG220" s="15"/>
      <c r="CPH220" s="15"/>
      <c r="CPI220" s="15"/>
      <c r="CPJ220" s="15"/>
      <c r="CPK220" s="15"/>
      <c r="CPL220" s="15"/>
      <c r="CPM220" s="15"/>
      <c r="CPN220" s="15"/>
      <c r="CPO220" s="15"/>
      <c r="CPP220" s="15"/>
      <c r="CPQ220" s="15"/>
      <c r="CPR220" s="15"/>
      <c r="CPS220" s="15"/>
      <c r="CPT220" s="15"/>
      <c r="CPU220" s="15"/>
      <c r="CPV220" s="15"/>
      <c r="CPW220" s="15"/>
      <c r="CPX220" s="15"/>
      <c r="CPY220" s="15"/>
      <c r="CPZ220" s="15"/>
      <c r="CQA220" s="15"/>
      <c r="CQB220" s="15"/>
      <c r="CQC220" s="15"/>
      <c r="CQD220" s="15"/>
      <c r="CQE220" s="15"/>
      <c r="CQF220" s="15"/>
      <c r="CQG220" s="15"/>
      <c r="CQH220" s="15"/>
      <c r="CQI220" s="15"/>
      <c r="CQJ220" s="15"/>
      <c r="CQK220" s="15"/>
      <c r="CQL220" s="15"/>
      <c r="CQM220" s="15"/>
      <c r="CQN220" s="15"/>
      <c r="CQO220" s="15"/>
      <c r="CQP220" s="15"/>
      <c r="CQQ220" s="15"/>
      <c r="CQR220" s="15"/>
      <c r="CQS220" s="15"/>
      <c r="CQT220" s="15"/>
      <c r="CQU220" s="15"/>
      <c r="CQV220" s="15"/>
      <c r="CQW220" s="15"/>
      <c r="CQX220" s="15"/>
      <c r="CQY220" s="15"/>
      <c r="CQZ220" s="15"/>
      <c r="CRA220" s="15"/>
      <c r="CRB220" s="15"/>
      <c r="CRC220" s="15"/>
      <c r="CRD220" s="15"/>
      <c r="CRE220" s="15"/>
      <c r="CRF220" s="15"/>
      <c r="CRG220" s="15"/>
      <c r="CRH220" s="15"/>
      <c r="CRI220" s="15"/>
      <c r="CRJ220" s="15"/>
      <c r="CRK220" s="15"/>
      <c r="CRL220" s="15"/>
      <c r="CRM220" s="15"/>
      <c r="CRN220" s="15"/>
      <c r="CRO220" s="15"/>
      <c r="CRP220" s="15"/>
      <c r="CRQ220" s="15"/>
      <c r="CRR220" s="15"/>
      <c r="CRS220" s="15"/>
      <c r="CRT220" s="15"/>
      <c r="CRU220" s="15"/>
      <c r="CRV220" s="15"/>
      <c r="CRW220" s="15"/>
      <c r="CRX220" s="15"/>
      <c r="CRY220" s="15"/>
      <c r="CRZ220" s="15"/>
      <c r="CSA220" s="15"/>
      <c r="CSB220" s="15"/>
      <c r="CSC220" s="15"/>
      <c r="CSD220" s="15"/>
      <c r="CSE220" s="15"/>
      <c r="CSF220" s="15"/>
      <c r="CSG220" s="15"/>
      <c r="CSH220" s="15"/>
      <c r="CSI220" s="15"/>
      <c r="CSJ220" s="15"/>
      <c r="CSK220" s="15"/>
      <c r="CSL220" s="15"/>
      <c r="CSM220" s="15"/>
      <c r="CSN220" s="15"/>
      <c r="CSO220" s="15"/>
      <c r="CSP220" s="15"/>
      <c r="CSQ220" s="15"/>
      <c r="CSR220" s="15"/>
      <c r="CSS220" s="15"/>
      <c r="CST220" s="15"/>
      <c r="CSU220" s="15"/>
      <c r="CSV220" s="15"/>
      <c r="CSW220" s="15"/>
      <c r="CSX220" s="15"/>
      <c r="CSY220" s="15"/>
      <c r="CSZ220" s="15"/>
      <c r="CTA220" s="15"/>
      <c r="CTB220" s="15"/>
      <c r="CTC220" s="15"/>
      <c r="CTD220" s="15"/>
      <c r="CTE220" s="15"/>
      <c r="CTF220" s="15"/>
      <c r="CTG220" s="15"/>
      <c r="CTH220" s="15"/>
      <c r="CTI220" s="15"/>
      <c r="CTJ220" s="15"/>
      <c r="CTK220" s="15"/>
      <c r="CTL220" s="15"/>
      <c r="CTM220" s="15"/>
      <c r="CTN220" s="15"/>
      <c r="CTO220" s="15"/>
      <c r="CTP220" s="15"/>
      <c r="CTQ220" s="15"/>
      <c r="CTR220" s="15"/>
      <c r="CTS220" s="15"/>
      <c r="CTT220" s="15"/>
      <c r="CTU220" s="15"/>
      <c r="CTV220" s="15"/>
      <c r="CTW220" s="15"/>
      <c r="CTX220" s="15"/>
      <c r="CTY220" s="15"/>
      <c r="CTZ220" s="15"/>
      <c r="CUA220" s="15"/>
      <c r="CUB220" s="15"/>
      <c r="CUC220" s="15"/>
      <c r="CUD220" s="15"/>
      <c r="CUE220" s="15"/>
      <c r="CUF220" s="15"/>
      <c r="CUG220" s="15"/>
      <c r="CUH220" s="15"/>
      <c r="CUI220" s="15"/>
      <c r="CUJ220" s="15"/>
      <c r="CUK220" s="15"/>
      <c r="CUL220" s="15"/>
      <c r="CUM220" s="15"/>
      <c r="CUN220" s="15"/>
      <c r="CUO220" s="15"/>
      <c r="CUP220" s="15"/>
      <c r="CUQ220" s="15"/>
      <c r="CUR220" s="15"/>
      <c r="CUS220" s="15"/>
      <c r="CUT220" s="15"/>
      <c r="CUU220" s="15"/>
      <c r="CUV220" s="15"/>
      <c r="CUW220" s="15"/>
      <c r="CUX220" s="15"/>
      <c r="CUY220" s="15"/>
      <c r="CUZ220" s="15"/>
      <c r="CVA220" s="15"/>
      <c r="CVB220" s="15"/>
      <c r="CVC220" s="15"/>
      <c r="CVD220" s="15"/>
      <c r="CVE220" s="15"/>
      <c r="CVF220" s="15"/>
      <c r="CVG220" s="15"/>
      <c r="CVH220" s="15"/>
      <c r="CVI220" s="15"/>
      <c r="CVJ220" s="15"/>
      <c r="CVK220" s="15"/>
      <c r="CVL220" s="15"/>
      <c r="CVM220" s="15"/>
      <c r="CVN220" s="15"/>
      <c r="CVO220" s="15"/>
      <c r="CVP220" s="15"/>
      <c r="CVQ220" s="15"/>
      <c r="CVR220" s="15"/>
      <c r="CVS220" s="15"/>
      <c r="CVT220" s="15"/>
      <c r="CVU220" s="15"/>
      <c r="CVV220" s="15"/>
      <c r="CVW220" s="15"/>
      <c r="CVX220" s="15"/>
      <c r="CVY220" s="15"/>
      <c r="CVZ220" s="15"/>
      <c r="CWA220" s="15"/>
      <c r="CWB220" s="15"/>
      <c r="CWC220" s="15"/>
      <c r="CWD220" s="15"/>
      <c r="CWE220" s="15"/>
      <c r="CWF220" s="15"/>
      <c r="CWG220" s="15"/>
      <c r="CWH220" s="15"/>
      <c r="CWI220" s="15"/>
      <c r="CWJ220" s="15"/>
      <c r="CWK220" s="15"/>
      <c r="CWL220" s="15"/>
      <c r="CWM220" s="15"/>
      <c r="CWN220" s="15"/>
      <c r="CWO220" s="15"/>
      <c r="CWP220" s="15"/>
      <c r="CWQ220" s="15"/>
      <c r="CWR220" s="15"/>
      <c r="CWS220" s="15"/>
      <c r="CWT220" s="15"/>
      <c r="CWU220" s="15"/>
      <c r="CWV220" s="15"/>
      <c r="CWW220" s="15"/>
      <c r="CWX220" s="15"/>
      <c r="CWY220" s="15"/>
      <c r="CWZ220" s="15"/>
      <c r="CXA220" s="15"/>
      <c r="CXB220" s="15"/>
      <c r="CXC220" s="15"/>
      <c r="CXD220" s="15"/>
      <c r="CXE220" s="15"/>
      <c r="CXF220" s="15"/>
      <c r="CXG220" s="15"/>
      <c r="CXH220" s="15"/>
      <c r="CXI220" s="15"/>
      <c r="CXJ220" s="15"/>
      <c r="CXK220" s="15"/>
      <c r="CXL220" s="15"/>
      <c r="CXM220" s="15"/>
      <c r="CXN220" s="15"/>
      <c r="CXO220" s="15"/>
      <c r="CXP220" s="15"/>
      <c r="CXQ220" s="15"/>
      <c r="CXR220" s="15"/>
      <c r="CXS220" s="15"/>
      <c r="CXT220" s="15"/>
      <c r="CXU220" s="15"/>
      <c r="CXV220" s="15"/>
      <c r="CXW220" s="15"/>
      <c r="CXX220" s="15"/>
      <c r="CXY220" s="15"/>
      <c r="CXZ220" s="15"/>
      <c r="CYA220" s="15"/>
      <c r="CYB220" s="15"/>
      <c r="CYC220" s="15"/>
      <c r="CYD220" s="15"/>
      <c r="CYE220" s="15"/>
      <c r="CYF220" s="15"/>
      <c r="CYG220" s="15"/>
      <c r="CYH220" s="15"/>
      <c r="CYI220" s="15"/>
      <c r="CYJ220" s="15"/>
      <c r="CYK220" s="15"/>
      <c r="CYL220" s="15"/>
      <c r="CYM220" s="15"/>
      <c r="CYN220" s="15"/>
      <c r="CYO220" s="15"/>
      <c r="CYP220" s="15"/>
      <c r="CYQ220" s="15"/>
      <c r="CYR220" s="15"/>
      <c r="CYS220" s="15"/>
      <c r="CYT220" s="15"/>
      <c r="CYU220" s="15"/>
      <c r="CYV220" s="15"/>
      <c r="CYW220" s="15"/>
      <c r="CYX220" s="15"/>
      <c r="CYY220" s="15"/>
      <c r="CYZ220" s="15"/>
      <c r="CZA220" s="15"/>
      <c r="CZB220" s="15"/>
      <c r="CZC220" s="15"/>
      <c r="CZD220" s="15"/>
      <c r="CZE220" s="15"/>
      <c r="CZF220" s="15"/>
      <c r="CZG220" s="15"/>
      <c r="CZH220" s="15"/>
      <c r="CZI220" s="15"/>
      <c r="CZJ220" s="15"/>
      <c r="CZK220" s="15"/>
      <c r="CZL220" s="15"/>
      <c r="CZM220" s="15"/>
      <c r="CZN220" s="15"/>
      <c r="CZO220" s="15"/>
      <c r="CZP220" s="15"/>
      <c r="CZQ220" s="15"/>
      <c r="CZR220" s="15"/>
      <c r="CZS220" s="15"/>
      <c r="CZT220" s="15"/>
      <c r="CZU220" s="15"/>
      <c r="CZV220" s="15"/>
      <c r="CZW220" s="15"/>
      <c r="CZX220" s="15"/>
      <c r="CZY220" s="15"/>
      <c r="CZZ220" s="15"/>
      <c r="DAA220" s="15"/>
      <c r="DAB220" s="15"/>
      <c r="DAC220" s="15"/>
      <c r="DAD220" s="15"/>
      <c r="DAE220" s="15"/>
      <c r="DAF220" s="15"/>
      <c r="DAG220" s="15"/>
      <c r="DAH220" s="15"/>
      <c r="DAI220" s="15"/>
      <c r="DAJ220" s="15"/>
      <c r="DAK220" s="15"/>
      <c r="DAL220" s="15"/>
      <c r="DAM220" s="15"/>
      <c r="DAN220" s="15"/>
      <c r="DAO220" s="15"/>
      <c r="DAP220" s="15"/>
      <c r="DAQ220" s="15"/>
      <c r="DAR220" s="15"/>
      <c r="DAS220" s="15"/>
      <c r="DAT220" s="15"/>
      <c r="DAU220" s="15"/>
      <c r="DAV220" s="15"/>
      <c r="DAW220" s="15"/>
      <c r="DAX220" s="15"/>
      <c r="DAY220" s="15"/>
      <c r="DAZ220" s="15"/>
      <c r="DBA220" s="15"/>
      <c r="DBB220" s="15"/>
      <c r="DBC220" s="15"/>
      <c r="DBD220" s="15"/>
      <c r="DBE220" s="15"/>
      <c r="DBF220" s="15"/>
      <c r="DBG220" s="15"/>
      <c r="DBH220" s="15"/>
      <c r="DBI220" s="15"/>
      <c r="DBJ220" s="15"/>
      <c r="DBK220" s="15"/>
      <c r="DBL220" s="15"/>
      <c r="DBM220" s="15"/>
      <c r="DBN220" s="15"/>
      <c r="DBO220" s="15"/>
      <c r="DBP220" s="15"/>
      <c r="DBQ220" s="15"/>
      <c r="DBR220" s="15"/>
      <c r="DBS220" s="15"/>
      <c r="DBT220" s="15"/>
      <c r="DBU220" s="15"/>
      <c r="DBV220" s="15"/>
      <c r="DBW220" s="15"/>
      <c r="DBX220" s="15"/>
      <c r="DBY220" s="15"/>
      <c r="DBZ220" s="15"/>
      <c r="DCA220" s="15"/>
      <c r="DCB220" s="15"/>
      <c r="DCC220" s="15"/>
      <c r="DCD220" s="15"/>
      <c r="DCE220" s="15"/>
      <c r="DCF220" s="15"/>
      <c r="DCG220" s="15"/>
      <c r="DCH220" s="15"/>
      <c r="DCI220" s="15"/>
      <c r="DCJ220" s="15"/>
      <c r="DCK220" s="15"/>
      <c r="DCL220" s="15"/>
      <c r="DCM220" s="15"/>
      <c r="DCN220" s="15"/>
      <c r="DCO220" s="15"/>
      <c r="DCP220" s="15"/>
      <c r="DCQ220" s="15"/>
      <c r="DCR220" s="15"/>
      <c r="DCS220" s="15"/>
      <c r="DCT220" s="15"/>
      <c r="DCU220" s="15"/>
      <c r="DCV220" s="15"/>
      <c r="DCW220" s="15"/>
      <c r="DCX220" s="15"/>
      <c r="DCY220" s="15"/>
      <c r="DCZ220" s="15"/>
      <c r="DDA220" s="15"/>
      <c r="DDB220" s="15"/>
      <c r="DDC220" s="15"/>
      <c r="DDD220" s="15"/>
      <c r="DDE220" s="15"/>
      <c r="DDF220" s="15"/>
      <c r="DDG220" s="15"/>
      <c r="DDH220" s="15"/>
      <c r="DDI220" s="15"/>
      <c r="DDJ220" s="15"/>
      <c r="DDK220" s="15"/>
      <c r="DDL220" s="15"/>
      <c r="DDM220" s="15"/>
      <c r="DDN220" s="15"/>
      <c r="DDO220" s="15"/>
      <c r="DDP220" s="15"/>
      <c r="DDQ220" s="15"/>
      <c r="DDR220" s="15"/>
      <c r="DDS220" s="15"/>
      <c r="DDT220" s="15"/>
      <c r="DDU220" s="15"/>
      <c r="DDV220" s="15"/>
      <c r="DDW220" s="15"/>
      <c r="DDX220" s="15"/>
      <c r="DDY220" s="15"/>
      <c r="DDZ220" s="15"/>
      <c r="DEA220" s="15"/>
      <c r="DEB220" s="15"/>
      <c r="DEC220" s="15"/>
      <c r="DED220" s="15"/>
      <c r="DEE220" s="15"/>
      <c r="DEF220" s="15"/>
      <c r="DEG220" s="15"/>
      <c r="DEH220" s="15"/>
      <c r="DEI220" s="15"/>
      <c r="DEJ220" s="15"/>
      <c r="DEK220" s="15"/>
      <c r="DEL220" s="15"/>
      <c r="DEM220" s="15"/>
      <c r="DEN220" s="15"/>
      <c r="DEO220" s="15"/>
      <c r="DEP220" s="15"/>
      <c r="DEQ220" s="15"/>
      <c r="DER220" s="15"/>
      <c r="DES220" s="15"/>
      <c r="DET220" s="15"/>
      <c r="DEU220" s="15"/>
      <c r="DEV220" s="15"/>
      <c r="DEW220" s="15"/>
      <c r="DEX220" s="15"/>
      <c r="DEY220" s="15"/>
      <c r="DEZ220" s="15"/>
      <c r="DFA220" s="15"/>
      <c r="DFB220" s="15"/>
      <c r="DFC220" s="15"/>
      <c r="DFD220" s="15"/>
      <c r="DFE220" s="15"/>
      <c r="DFF220" s="15"/>
      <c r="DFG220" s="15"/>
      <c r="DFH220" s="15"/>
      <c r="DFI220" s="15"/>
      <c r="DFJ220" s="15"/>
      <c r="DFK220" s="15"/>
      <c r="DFL220" s="15"/>
      <c r="DFM220" s="15"/>
      <c r="DFN220" s="15"/>
      <c r="DFO220" s="15"/>
      <c r="DFP220" s="15"/>
      <c r="DFQ220" s="15"/>
      <c r="DFR220" s="15"/>
      <c r="DFS220" s="15"/>
      <c r="DFT220" s="15"/>
      <c r="DFU220" s="15"/>
      <c r="DFV220" s="15"/>
      <c r="DFW220" s="15"/>
      <c r="DFX220" s="15"/>
      <c r="DFY220" s="15"/>
      <c r="DFZ220" s="15"/>
      <c r="DGA220" s="15"/>
      <c r="DGB220" s="15"/>
      <c r="DGC220" s="15"/>
      <c r="DGD220" s="15"/>
      <c r="DGE220" s="15"/>
      <c r="DGF220" s="15"/>
      <c r="DGG220" s="15"/>
      <c r="DGH220" s="15"/>
      <c r="DGI220" s="15"/>
      <c r="DGJ220" s="15"/>
      <c r="DGK220" s="15"/>
      <c r="DGL220" s="15"/>
      <c r="DGM220" s="15"/>
      <c r="DGN220" s="15"/>
      <c r="DGO220" s="15"/>
      <c r="DGP220" s="15"/>
      <c r="DGQ220" s="15"/>
      <c r="DGR220" s="15"/>
      <c r="DGS220" s="15"/>
      <c r="DGT220" s="15"/>
      <c r="DGU220" s="15"/>
      <c r="DGV220" s="15"/>
      <c r="DGW220" s="15"/>
      <c r="DGX220" s="15"/>
      <c r="DGY220" s="15"/>
      <c r="DGZ220" s="15"/>
      <c r="DHA220" s="15"/>
      <c r="DHB220" s="15"/>
      <c r="DHC220" s="15"/>
      <c r="DHD220" s="15"/>
      <c r="DHE220" s="15"/>
      <c r="DHF220" s="15"/>
      <c r="DHG220" s="15"/>
      <c r="DHH220" s="15"/>
      <c r="DHI220" s="15"/>
      <c r="DHJ220" s="15"/>
      <c r="DHK220" s="15"/>
      <c r="DHL220" s="15"/>
      <c r="DHM220" s="15"/>
      <c r="DHN220" s="15"/>
      <c r="DHO220" s="15"/>
      <c r="DHP220" s="15"/>
      <c r="DHQ220" s="15"/>
      <c r="DHR220" s="15"/>
      <c r="DHS220" s="15"/>
      <c r="DHT220" s="15"/>
      <c r="DHU220" s="15"/>
      <c r="DHV220" s="15"/>
      <c r="DHW220" s="15"/>
      <c r="DHX220" s="15"/>
      <c r="DHY220" s="15"/>
      <c r="DHZ220" s="15"/>
      <c r="DIA220" s="15"/>
      <c r="DIB220" s="15"/>
      <c r="DIC220" s="15"/>
      <c r="DID220" s="15"/>
      <c r="DIE220" s="15"/>
      <c r="DIF220" s="15"/>
      <c r="DIG220" s="15"/>
      <c r="DIH220" s="15"/>
      <c r="DII220" s="15"/>
      <c r="DIJ220" s="15"/>
      <c r="DIK220" s="15"/>
      <c r="DIL220" s="15"/>
      <c r="DIM220" s="15"/>
      <c r="DIN220" s="15"/>
      <c r="DIO220" s="15"/>
      <c r="DIP220" s="15"/>
      <c r="DIQ220" s="15"/>
      <c r="DIR220" s="15"/>
      <c r="DIS220" s="15"/>
      <c r="DIT220" s="15"/>
      <c r="DIU220" s="15"/>
      <c r="DIV220" s="15"/>
      <c r="DIW220" s="15"/>
      <c r="DIX220" s="15"/>
      <c r="DIY220" s="15"/>
      <c r="DIZ220" s="15"/>
      <c r="DJA220" s="15"/>
      <c r="DJB220" s="15"/>
      <c r="DJC220" s="15"/>
      <c r="DJD220" s="15"/>
      <c r="DJE220" s="15"/>
      <c r="DJF220" s="15"/>
      <c r="DJG220" s="15"/>
      <c r="DJH220" s="15"/>
      <c r="DJI220" s="15"/>
      <c r="DJJ220" s="15"/>
      <c r="DJK220" s="15"/>
      <c r="DJL220" s="15"/>
      <c r="DJM220" s="15"/>
      <c r="DJN220" s="15"/>
      <c r="DJO220" s="15"/>
      <c r="DJP220" s="15"/>
      <c r="DJQ220" s="15"/>
      <c r="DJR220" s="15"/>
      <c r="DJS220" s="15"/>
      <c r="DJT220" s="15"/>
      <c r="DJU220" s="15"/>
      <c r="DJV220" s="15"/>
      <c r="DJW220" s="15"/>
      <c r="DJX220" s="15"/>
      <c r="DJY220" s="15"/>
      <c r="DJZ220" s="15"/>
      <c r="DKA220" s="15"/>
      <c r="DKB220" s="15"/>
      <c r="DKC220" s="15"/>
      <c r="DKD220" s="15"/>
      <c r="DKE220" s="15"/>
      <c r="DKF220" s="15"/>
      <c r="DKG220" s="15"/>
      <c r="DKH220" s="15"/>
      <c r="DKI220" s="15"/>
      <c r="DKJ220" s="15"/>
      <c r="DKK220" s="15"/>
      <c r="DKL220" s="15"/>
      <c r="DKM220" s="15"/>
      <c r="DKN220" s="15"/>
      <c r="DKO220" s="15"/>
      <c r="DKP220" s="15"/>
      <c r="DKQ220" s="15"/>
      <c r="DKR220" s="15"/>
      <c r="DKS220" s="15"/>
      <c r="DKT220" s="15"/>
      <c r="DKU220" s="15"/>
      <c r="DKV220" s="15"/>
      <c r="DKW220" s="15"/>
      <c r="DKX220" s="15"/>
      <c r="DKY220" s="15"/>
      <c r="DKZ220" s="15"/>
      <c r="DLA220" s="15"/>
      <c r="DLB220" s="15"/>
      <c r="DLC220" s="15"/>
      <c r="DLD220" s="15"/>
      <c r="DLE220" s="15"/>
      <c r="DLF220" s="15"/>
      <c r="DLG220" s="15"/>
      <c r="DLH220" s="15"/>
      <c r="DLI220" s="15"/>
      <c r="DLJ220" s="15"/>
      <c r="DLK220" s="15"/>
      <c r="DLL220" s="15"/>
      <c r="DLM220" s="15"/>
      <c r="DLN220" s="15"/>
      <c r="DLO220" s="15"/>
      <c r="DLP220" s="15"/>
      <c r="DLQ220" s="15"/>
      <c r="DLR220" s="15"/>
      <c r="DLS220" s="15"/>
      <c r="DLT220" s="15"/>
      <c r="DLU220" s="15"/>
      <c r="DLV220" s="15"/>
      <c r="DLW220" s="15"/>
      <c r="DLX220" s="15"/>
      <c r="DLY220" s="15"/>
      <c r="DLZ220" s="15"/>
      <c r="DMA220" s="15"/>
      <c r="DMB220" s="15"/>
      <c r="DMC220" s="15"/>
      <c r="DMD220" s="15"/>
      <c r="DME220" s="15"/>
      <c r="DMF220" s="15"/>
      <c r="DMG220" s="15"/>
      <c r="DMH220" s="15"/>
      <c r="DMI220" s="15"/>
      <c r="DMJ220" s="15"/>
      <c r="DMK220" s="15"/>
      <c r="DML220" s="15"/>
      <c r="DMM220" s="15"/>
      <c r="DMN220" s="15"/>
      <c r="DMO220" s="15"/>
      <c r="DMP220" s="15"/>
      <c r="DMQ220" s="15"/>
      <c r="DMR220" s="15"/>
      <c r="DMS220" s="15"/>
      <c r="DMT220" s="15"/>
      <c r="DMU220" s="15"/>
      <c r="DMV220" s="15"/>
      <c r="DMW220" s="15"/>
      <c r="DMX220" s="15"/>
      <c r="DMY220" s="15"/>
      <c r="DMZ220" s="15"/>
      <c r="DNA220" s="15"/>
      <c r="DNB220" s="15"/>
      <c r="DNC220" s="15"/>
      <c r="DND220" s="15"/>
      <c r="DNE220" s="15"/>
      <c r="DNF220" s="15"/>
      <c r="DNG220" s="15"/>
      <c r="DNH220" s="15"/>
      <c r="DNI220" s="15"/>
      <c r="DNJ220" s="15"/>
      <c r="DNK220" s="15"/>
      <c r="DNL220" s="15"/>
      <c r="DNM220" s="15"/>
      <c r="DNN220" s="15"/>
      <c r="DNO220" s="15"/>
      <c r="DNP220" s="15"/>
      <c r="DNQ220" s="15"/>
      <c r="DNR220" s="15"/>
      <c r="DNS220" s="15"/>
      <c r="DNT220" s="15"/>
      <c r="DNU220" s="15"/>
      <c r="DNV220" s="15"/>
      <c r="DNW220" s="15"/>
      <c r="DNX220" s="15"/>
      <c r="DNY220" s="15"/>
      <c r="DNZ220" s="15"/>
      <c r="DOA220" s="15"/>
      <c r="DOB220" s="15"/>
      <c r="DOC220" s="15"/>
      <c r="DOD220" s="15"/>
      <c r="DOE220" s="15"/>
      <c r="DOF220" s="15"/>
      <c r="DOG220" s="15"/>
      <c r="DOH220" s="15"/>
      <c r="DOI220" s="15"/>
      <c r="DOJ220" s="15"/>
      <c r="DOK220" s="15"/>
      <c r="DOL220" s="15"/>
      <c r="DOM220" s="15"/>
      <c r="DON220" s="15"/>
      <c r="DOO220" s="15"/>
      <c r="DOP220" s="15"/>
      <c r="DOQ220" s="15"/>
      <c r="DOR220" s="15"/>
      <c r="DOS220" s="15"/>
      <c r="DOT220" s="15"/>
      <c r="DOU220" s="15"/>
      <c r="DOV220" s="15"/>
      <c r="DOW220" s="15"/>
      <c r="DOX220" s="15"/>
      <c r="DOY220" s="15"/>
      <c r="DOZ220" s="15"/>
      <c r="DPA220" s="15"/>
      <c r="DPB220" s="15"/>
      <c r="DPC220" s="15"/>
      <c r="DPD220" s="15"/>
      <c r="DPE220" s="15"/>
      <c r="DPF220" s="15"/>
      <c r="DPG220" s="15"/>
      <c r="DPH220" s="15"/>
      <c r="DPI220" s="15"/>
      <c r="DPJ220" s="15"/>
      <c r="DPK220" s="15"/>
      <c r="DPL220" s="15"/>
      <c r="DPM220" s="15"/>
      <c r="DPN220" s="15"/>
      <c r="DPO220" s="15"/>
      <c r="DPP220" s="15"/>
      <c r="DPQ220" s="15"/>
      <c r="DPR220" s="15"/>
      <c r="DPS220" s="15"/>
      <c r="DPT220" s="15"/>
      <c r="DPU220" s="15"/>
      <c r="DPV220" s="15"/>
      <c r="DPW220" s="15"/>
      <c r="DPX220" s="15"/>
      <c r="DPY220" s="15"/>
      <c r="DPZ220" s="15"/>
      <c r="DQA220" s="15"/>
      <c r="DQB220" s="15"/>
      <c r="DQC220" s="15"/>
      <c r="DQD220" s="15"/>
      <c r="DQE220" s="15"/>
      <c r="DQF220" s="15"/>
      <c r="DQG220" s="15"/>
      <c r="DQH220" s="15"/>
      <c r="DQI220" s="15"/>
      <c r="DQJ220" s="15"/>
      <c r="DQK220" s="15"/>
      <c r="DQL220" s="15"/>
      <c r="DQM220" s="15"/>
      <c r="DQN220" s="15"/>
      <c r="DQO220" s="15"/>
      <c r="DQP220" s="15"/>
      <c r="DQQ220" s="15"/>
      <c r="DQR220" s="15"/>
      <c r="DQS220" s="15"/>
      <c r="DQT220" s="15"/>
      <c r="DQU220" s="15"/>
      <c r="DQV220" s="15"/>
      <c r="DQW220" s="15"/>
      <c r="DQX220" s="15"/>
      <c r="DQY220" s="15"/>
      <c r="DQZ220" s="15"/>
      <c r="DRA220" s="15"/>
      <c r="DRB220" s="15"/>
      <c r="DRC220" s="15"/>
      <c r="DRD220" s="15"/>
      <c r="DRE220" s="15"/>
      <c r="DRF220" s="15"/>
      <c r="DRG220" s="15"/>
      <c r="DRH220" s="15"/>
      <c r="DRI220" s="15"/>
      <c r="DRJ220" s="15"/>
      <c r="DRK220" s="15"/>
      <c r="DRL220" s="15"/>
      <c r="DRM220" s="15"/>
      <c r="DRN220" s="15"/>
      <c r="DRO220" s="15"/>
      <c r="DRP220" s="15"/>
      <c r="DRQ220" s="15"/>
      <c r="DRR220" s="15"/>
      <c r="DRS220" s="15"/>
      <c r="DRT220" s="15"/>
      <c r="DRU220" s="15"/>
      <c r="DRV220" s="15"/>
      <c r="DRW220" s="15"/>
      <c r="DRX220" s="15"/>
      <c r="DRY220" s="15"/>
      <c r="DRZ220" s="15"/>
      <c r="DSA220" s="15"/>
      <c r="DSB220" s="15"/>
      <c r="DSC220" s="15"/>
      <c r="DSD220" s="15"/>
      <c r="DSE220" s="15"/>
      <c r="DSF220" s="15"/>
      <c r="DSG220" s="15"/>
      <c r="DSH220" s="15"/>
      <c r="DSI220" s="15"/>
      <c r="DSJ220" s="15"/>
      <c r="DSK220" s="15"/>
      <c r="DSL220" s="15"/>
      <c r="DSM220" s="15"/>
      <c r="DSN220" s="15"/>
      <c r="DSO220" s="15"/>
      <c r="DSP220" s="15"/>
      <c r="DSQ220" s="15"/>
      <c r="DSR220" s="15"/>
      <c r="DSS220" s="15"/>
      <c r="DST220" s="15"/>
      <c r="DSU220" s="15"/>
      <c r="DSV220" s="15"/>
      <c r="DSW220" s="15"/>
      <c r="DSX220" s="15"/>
      <c r="DSY220" s="15"/>
      <c r="DSZ220" s="15"/>
      <c r="DTA220" s="15"/>
      <c r="DTB220" s="15"/>
      <c r="DTC220" s="15"/>
      <c r="DTD220" s="15"/>
      <c r="DTE220" s="15"/>
      <c r="DTF220" s="15"/>
      <c r="DTG220" s="15"/>
      <c r="DTH220" s="15"/>
      <c r="DTI220" s="15"/>
      <c r="DTJ220" s="15"/>
      <c r="DTK220" s="15"/>
      <c r="DTL220" s="15"/>
      <c r="DTM220" s="15"/>
      <c r="DTN220" s="15"/>
      <c r="DTO220" s="15"/>
      <c r="DTP220" s="15"/>
      <c r="DTQ220" s="15"/>
      <c r="DTR220" s="15"/>
      <c r="DTS220" s="15"/>
      <c r="DTT220" s="15"/>
      <c r="DTU220" s="15"/>
      <c r="DTV220" s="15"/>
      <c r="DTW220" s="15"/>
      <c r="DTX220" s="15"/>
      <c r="DTY220" s="15"/>
      <c r="DTZ220" s="15"/>
      <c r="DUA220" s="15"/>
      <c r="DUB220" s="15"/>
      <c r="DUC220" s="15"/>
      <c r="DUD220" s="15"/>
      <c r="DUE220" s="15"/>
      <c r="DUF220" s="15"/>
      <c r="DUG220" s="15"/>
      <c r="DUH220" s="15"/>
      <c r="DUI220" s="15"/>
      <c r="DUJ220" s="15"/>
      <c r="DUK220" s="15"/>
      <c r="DUL220" s="15"/>
      <c r="DUM220" s="15"/>
      <c r="DUN220" s="15"/>
      <c r="DUO220" s="15"/>
      <c r="DUP220" s="15"/>
      <c r="DUQ220" s="15"/>
      <c r="DUR220" s="15"/>
      <c r="DUS220" s="15"/>
      <c r="DUT220" s="15"/>
      <c r="DUU220" s="15"/>
      <c r="DUV220" s="15"/>
      <c r="DUW220" s="15"/>
      <c r="DUX220" s="15"/>
      <c r="DUY220" s="15"/>
      <c r="DUZ220" s="15"/>
      <c r="DVA220" s="15"/>
      <c r="DVB220" s="15"/>
      <c r="DVC220" s="15"/>
      <c r="DVD220" s="15"/>
      <c r="DVE220" s="15"/>
      <c r="DVF220" s="15"/>
      <c r="DVG220" s="15"/>
      <c r="DVH220" s="15"/>
      <c r="DVI220" s="15"/>
      <c r="DVJ220" s="15"/>
      <c r="DVK220" s="15"/>
      <c r="DVL220" s="15"/>
      <c r="DVM220" s="15"/>
      <c r="DVN220" s="15"/>
      <c r="DVO220" s="15"/>
      <c r="DVP220" s="15"/>
      <c r="DVQ220" s="15"/>
      <c r="DVR220" s="15"/>
      <c r="DVS220" s="15"/>
      <c r="DVT220" s="15"/>
      <c r="DVU220" s="15"/>
      <c r="DVV220" s="15"/>
      <c r="DVW220" s="15"/>
      <c r="DVX220" s="15"/>
      <c r="DVY220" s="15"/>
      <c r="DVZ220" s="15"/>
      <c r="DWA220" s="15"/>
      <c r="DWB220" s="15"/>
      <c r="DWC220" s="15"/>
      <c r="DWD220" s="15"/>
      <c r="DWE220" s="15"/>
      <c r="DWF220" s="15"/>
      <c r="DWG220" s="15"/>
      <c r="DWH220" s="15"/>
      <c r="DWI220" s="15"/>
      <c r="DWJ220" s="15"/>
      <c r="DWK220" s="15"/>
      <c r="DWL220" s="15"/>
      <c r="DWM220" s="15"/>
      <c r="DWN220" s="15"/>
      <c r="DWO220" s="15"/>
      <c r="DWP220" s="15"/>
      <c r="DWQ220" s="15"/>
      <c r="DWR220" s="15"/>
      <c r="DWS220" s="15"/>
      <c r="DWT220" s="15"/>
      <c r="DWU220" s="15"/>
      <c r="DWV220" s="15"/>
      <c r="DWW220" s="15"/>
      <c r="DWX220" s="15"/>
      <c r="DWY220" s="15"/>
      <c r="DWZ220" s="15"/>
      <c r="DXA220" s="15"/>
      <c r="DXB220" s="15"/>
      <c r="DXC220" s="15"/>
      <c r="DXD220" s="15"/>
      <c r="DXE220" s="15"/>
      <c r="DXF220" s="15"/>
      <c r="DXG220" s="15"/>
      <c r="DXH220" s="15"/>
      <c r="DXI220" s="15"/>
      <c r="DXJ220" s="15"/>
      <c r="DXK220" s="15"/>
      <c r="DXL220" s="15"/>
      <c r="DXM220" s="15"/>
      <c r="DXN220" s="15"/>
      <c r="DXO220" s="15"/>
      <c r="DXP220" s="15"/>
      <c r="DXQ220" s="15"/>
      <c r="DXR220" s="15"/>
      <c r="DXS220" s="15"/>
      <c r="DXT220" s="15"/>
      <c r="DXU220" s="15"/>
      <c r="DXV220" s="15"/>
      <c r="DXW220" s="15"/>
      <c r="DXX220" s="15"/>
      <c r="DXY220" s="15"/>
      <c r="DXZ220" s="15"/>
      <c r="DYA220" s="15"/>
      <c r="DYB220" s="15"/>
      <c r="DYC220" s="15"/>
      <c r="DYD220" s="15"/>
      <c r="DYE220" s="15"/>
      <c r="DYF220" s="15"/>
      <c r="DYG220" s="15"/>
      <c r="DYH220" s="15"/>
      <c r="DYI220" s="15"/>
      <c r="DYJ220" s="15"/>
      <c r="DYK220" s="15"/>
      <c r="DYL220" s="15"/>
      <c r="DYM220" s="15"/>
      <c r="DYN220" s="15"/>
      <c r="DYO220" s="15"/>
      <c r="DYP220" s="15"/>
      <c r="DYQ220" s="15"/>
      <c r="DYR220" s="15"/>
      <c r="DYS220" s="15"/>
      <c r="DYT220" s="15"/>
      <c r="DYU220" s="15"/>
      <c r="DYV220" s="15"/>
      <c r="DYW220" s="15"/>
      <c r="DYX220" s="15"/>
      <c r="DYY220" s="15"/>
      <c r="DYZ220" s="15"/>
      <c r="DZA220" s="15"/>
      <c r="DZB220" s="15"/>
      <c r="DZC220" s="15"/>
      <c r="DZD220" s="15"/>
      <c r="DZE220" s="15"/>
      <c r="DZF220" s="15"/>
      <c r="DZG220" s="15"/>
      <c r="DZH220" s="15"/>
      <c r="DZI220" s="15"/>
      <c r="DZJ220" s="15"/>
      <c r="DZK220" s="15"/>
      <c r="DZL220" s="15"/>
      <c r="DZM220" s="15"/>
      <c r="DZN220" s="15"/>
      <c r="DZO220" s="15"/>
      <c r="DZP220" s="15"/>
      <c r="DZQ220" s="15"/>
      <c r="DZR220" s="15"/>
      <c r="DZS220" s="15"/>
      <c r="DZT220" s="15"/>
      <c r="DZU220" s="15"/>
      <c r="DZV220" s="15"/>
      <c r="DZW220" s="15"/>
      <c r="DZX220" s="15"/>
      <c r="DZY220" s="15"/>
      <c r="DZZ220" s="15"/>
      <c r="EAA220" s="15"/>
      <c r="EAB220" s="15"/>
      <c r="EAC220" s="15"/>
      <c r="EAD220" s="15"/>
      <c r="EAE220" s="15"/>
      <c r="EAF220" s="15"/>
      <c r="EAG220" s="15"/>
      <c r="EAH220" s="15"/>
      <c r="EAI220" s="15"/>
      <c r="EAJ220" s="15"/>
      <c r="EAK220" s="15"/>
      <c r="EAL220" s="15"/>
      <c r="EAM220" s="15"/>
      <c r="EAN220" s="15"/>
      <c r="EAO220" s="15"/>
      <c r="EAP220" s="15"/>
      <c r="EAQ220" s="15"/>
      <c r="EAR220" s="15"/>
      <c r="EAS220" s="15"/>
      <c r="EAT220" s="15"/>
      <c r="EAU220" s="15"/>
      <c r="EAV220" s="15"/>
      <c r="EAW220" s="15"/>
      <c r="EAX220" s="15"/>
      <c r="EAY220" s="15"/>
      <c r="EAZ220" s="15"/>
      <c r="EBA220" s="15"/>
      <c r="EBB220" s="15"/>
      <c r="EBC220" s="15"/>
      <c r="EBD220" s="15"/>
      <c r="EBE220" s="15"/>
      <c r="EBF220" s="15"/>
      <c r="EBG220" s="15"/>
      <c r="EBH220" s="15"/>
      <c r="EBI220" s="15"/>
      <c r="EBJ220" s="15"/>
      <c r="EBK220" s="15"/>
      <c r="EBL220" s="15"/>
      <c r="EBM220" s="15"/>
      <c r="EBN220" s="15"/>
      <c r="EBO220" s="15"/>
      <c r="EBP220" s="15"/>
      <c r="EBQ220" s="15"/>
      <c r="EBR220" s="15"/>
      <c r="EBS220" s="15"/>
      <c r="EBT220" s="15"/>
      <c r="EBU220" s="15"/>
      <c r="EBV220" s="15"/>
      <c r="EBW220" s="15"/>
      <c r="EBX220" s="15"/>
      <c r="EBY220" s="15"/>
      <c r="EBZ220" s="15"/>
      <c r="ECA220" s="15"/>
      <c r="ECB220" s="15"/>
      <c r="ECC220" s="15"/>
      <c r="ECD220" s="15"/>
      <c r="ECE220" s="15"/>
      <c r="ECF220" s="15"/>
      <c r="ECG220" s="15"/>
      <c r="ECH220" s="15"/>
      <c r="ECI220" s="15"/>
      <c r="ECJ220" s="15"/>
      <c r="ECK220" s="15"/>
      <c r="ECL220" s="15"/>
      <c r="ECM220" s="15"/>
      <c r="ECN220" s="15"/>
      <c r="ECO220" s="15"/>
      <c r="ECP220" s="15"/>
      <c r="ECQ220" s="15"/>
      <c r="ECR220" s="15"/>
      <c r="ECS220" s="15"/>
      <c r="ECT220" s="15"/>
      <c r="ECU220" s="15"/>
      <c r="ECV220" s="15"/>
      <c r="ECW220" s="15"/>
      <c r="ECX220" s="15"/>
      <c r="ECY220" s="15"/>
      <c r="ECZ220" s="15"/>
      <c r="EDA220" s="15"/>
      <c r="EDB220" s="15"/>
      <c r="EDC220" s="15"/>
      <c r="EDD220" s="15"/>
      <c r="EDE220" s="15"/>
      <c r="EDF220" s="15"/>
      <c r="EDG220" s="15"/>
      <c r="EDH220" s="15"/>
      <c r="EDI220" s="15"/>
      <c r="EDJ220" s="15"/>
      <c r="EDK220" s="15"/>
      <c r="EDL220" s="15"/>
      <c r="EDM220" s="15"/>
      <c r="EDN220" s="15"/>
      <c r="EDO220" s="15"/>
      <c r="EDP220" s="15"/>
      <c r="EDQ220" s="15"/>
      <c r="EDR220" s="15"/>
      <c r="EDS220" s="15"/>
      <c r="EDT220" s="15"/>
      <c r="EDU220" s="15"/>
      <c r="EDV220" s="15"/>
      <c r="EDW220" s="15"/>
      <c r="EDX220" s="15"/>
      <c r="EDY220" s="15"/>
      <c r="EDZ220" s="15"/>
      <c r="EEA220" s="15"/>
      <c r="EEB220" s="15"/>
      <c r="EEC220" s="15"/>
      <c r="EED220" s="15"/>
      <c r="EEE220" s="15"/>
      <c r="EEF220" s="15"/>
      <c r="EEG220" s="15"/>
      <c r="EEH220" s="15"/>
      <c r="EEI220" s="15"/>
      <c r="EEJ220" s="15"/>
      <c r="EEK220" s="15"/>
      <c r="EEL220" s="15"/>
      <c r="EEM220" s="15"/>
      <c r="EEN220" s="15"/>
      <c r="EEO220" s="15"/>
      <c r="EEP220" s="15"/>
      <c r="EEQ220" s="15"/>
      <c r="EER220" s="15"/>
      <c r="EES220" s="15"/>
      <c r="EET220" s="15"/>
      <c r="EEU220" s="15"/>
      <c r="EEV220" s="15"/>
      <c r="EEW220" s="15"/>
      <c r="EEX220" s="15"/>
      <c r="EEY220" s="15"/>
      <c r="EEZ220" s="15"/>
      <c r="EFA220" s="15"/>
      <c r="EFB220" s="15"/>
      <c r="EFC220" s="15"/>
      <c r="EFD220" s="15"/>
      <c r="EFE220" s="15"/>
      <c r="EFF220" s="15"/>
      <c r="EFG220" s="15"/>
      <c r="EFH220" s="15"/>
      <c r="EFI220" s="15"/>
      <c r="EFJ220" s="15"/>
      <c r="EFK220" s="15"/>
      <c r="EFL220" s="15"/>
      <c r="EFM220" s="15"/>
      <c r="EFN220" s="15"/>
      <c r="EFO220" s="15"/>
      <c r="EFP220" s="15"/>
      <c r="EFQ220" s="15"/>
      <c r="EFR220" s="15"/>
      <c r="EFS220" s="15"/>
      <c r="EFT220" s="15"/>
      <c r="EFU220" s="15"/>
      <c r="EFV220" s="15"/>
      <c r="EFW220" s="15"/>
      <c r="EFX220" s="15"/>
      <c r="EFY220" s="15"/>
      <c r="EFZ220" s="15"/>
      <c r="EGA220" s="15"/>
      <c r="EGB220" s="15"/>
      <c r="EGC220" s="15"/>
      <c r="EGD220" s="15"/>
      <c r="EGE220" s="15"/>
      <c r="EGF220" s="15"/>
      <c r="EGG220" s="15"/>
      <c r="EGH220" s="15"/>
      <c r="EGI220" s="15"/>
      <c r="EGJ220" s="15"/>
      <c r="EGK220" s="15"/>
      <c r="EGL220" s="15"/>
      <c r="EGM220" s="15"/>
      <c r="EGN220" s="15"/>
      <c r="EGO220" s="15"/>
      <c r="EGP220" s="15"/>
      <c r="EGQ220" s="15"/>
      <c r="EGR220" s="15"/>
      <c r="EGS220" s="15"/>
      <c r="EGT220" s="15"/>
      <c r="EGU220" s="15"/>
      <c r="EGV220" s="15"/>
      <c r="EGW220" s="15"/>
      <c r="EGX220" s="15"/>
      <c r="EGY220" s="15"/>
      <c r="EGZ220" s="15"/>
      <c r="EHA220" s="15"/>
      <c r="EHB220" s="15"/>
      <c r="EHC220" s="15"/>
      <c r="EHD220" s="15"/>
      <c r="EHE220" s="15"/>
      <c r="EHF220" s="15"/>
      <c r="EHG220" s="15"/>
      <c r="EHH220" s="15"/>
      <c r="EHI220" s="15"/>
      <c r="EHJ220" s="15"/>
      <c r="EHK220" s="15"/>
      <c r="EHL220" s="15"/>
      <c r="EHM220" s="15"/>
      <c r="EHN220" s="15"/>
      <c r="EHO220" s="15"/>
      <c r="EHP220" s="15"/>
      <c r="EHQ220" s="15"/>
      <c r="EHR220" s="15"/>
      <c r="EHS220" s="15"/>
      <c r="EHT220" s="15"/>
      <c r="EHU220" s="15"/>
      <c r="EHV220" s="15"/>
      <c r="EHW220" s="15"/>
      <c r="EHX220" s="15"/>
      <c r="EHY220" s="15"/>
      <c r="EHZ220" s="15"/>
      <c r="EIA220" s="15"/>
      <c r="EIB220" s="15"/>
      <c r="EIC220" s="15"/>
      <c r="EID220" s="15"/>
      <c r="EIE220" s="15"/>
      <c r="EIF220" s="15"/>
      <c r="EIG220" s="15"/>
      <c r="EIH220" s="15"/>
      <c r="EII220" s="15"/>
      <c r="EIJ220" s="15"/>
      <c r="EIK220" s="15"/>
      <c r="EIL220" s="15"/>
      <c r="EIM220" s="15"/>
      <c r="EIN220" s="15"/>
      <c r="EIO220" s="15"/>
      <c r="EIP220" s="15"/>
      <c r="EIQ220" s="15"/>
      <c r="EIR220" s="15"/>
      <c r="EIS220" s="15"/>
      <c r="EIT220" s="15"/>
      <c r="EIU220" s="15"/>
      <c r="EIV220" s="15"/>
      <c r="EIW220" s="15"/>
      <c r="EIX220" s="15"/>
      <c r="EIY220" s="15"/>
      <c r="EIZ220" s="15"/>
      <c r="EJA220" s="15"/>
      <c r="EJB220" s="15"/>
      <c r="EJC220" s="15"/>
      <c r="EJD220" s="15"/>
      <c r="EJE220" s="15"/>
      <c r="EJF220" s="15"/>
      <c r="EJG220" s="15"/>
      <c r="EJH220" s="15"/>
      <c r="EJI220" s="15"/>
      <c r="EJJ220" s="15"/>
      <c r="EJK220" s="15"/>
      <c r="EJL220" s="15"/>
      <c r="EJM220" s="15"/>
      <c r="EJN220" s="15"/>
      <c r="EJO220" s="15"/>
      <c r="EJP220" s="15"/>
      <c r="EJQ220" s="15"/>
      <c r="EJR220" s="15"/>
      <c r="EJS220" s="15"/>
      <c r="EJT220" s="15"/>
      <c r="EJU220" s="15"/>
      <c r="EJV220" s="15"/>
      <c r="EJW220" s="15"/>
      <c r="EJX220" s="15"/>
      <c r="EJY220" s="15"/>
      <c r="EJZ220" s="15"/>
      <c r="EKA220" s="15"/>
      <c r="EKB220" s="15"/>
      <c r="EKC220" s="15"/>
      <c r="EKD220" s="15"/>
      <c r="EKE220" s="15"/>
      <c r="EKF220" s="15"/>
      <c r="EKG220" s="15"/>
      <c r="EKH220" s="15"/>
      <c r="EKI220" s="15"/>
      <c r="EKJ220" s="15"/>
      <c r="EKK220" s="15"/>
      <c r="EKL220" s="15"/>
      <c r="EKM220" s="15"/>
      <c r="EKN220" s="15"/>
      <c r="EKO220" s="15"/>
      <c r="EKP220" s="15"/>
      <c r="EKQ220" s="15"/>
      <c r="EKR220" s="15"/>
      <c r="EKS220" s="15"/>
      <c r="EKT220" s="15"/>
      <c r="EKU220" s="15"/>
      <c r="EKV220" s="15"/>
      <c r="EKW220" s="15"/>
      <c r="EKX220" s="15"/>
      <c r="EKY220" s="15"/>
      <c r="EKZ220" s="15"/>
      <c r="ELA220" s="15"/>
      <c r="ELB220" s="15"/>
      <c r="ELC220" s="15"/>
      <c r="ELD220" s="15"/>
      <c r="ELE220" s="15"/>
      <c r="ELF220" s="15"/>
      <c r="ELG220" s="15"/>
      <c r="ELH220" s="15"/>
      <c r="ELI220" s="15"/>
      <c r="ELJ220" s="15"/>
      <c r="ELK220" s="15"/>
      <c r="ELL220" s="15"/>
      <c r="ELM220" s="15"/>
      <c r="ELN220" s="15"/>
      <c r="ELO220" s="15"/>
      <c r="ELP220" s="15"/>
      <c r="ELQ220" s="15"/>
      <c r="ELR220" s="15"/>
      <c r="ELS220" s="15"/>
      <c r="ELT220" s="15"/>
      <c r="ELU220" s="15"/>
      <c r="ELV220" s="15"/>
      <c r="ELW220" s="15"/>
      <c r="ELX220" s="15"/>
      <c r="ELY220" s="15"/>
      <c r="ELZ220" s="15"/>
      <c r="EMA220" s="15"/>
      <c r="EMB220" s="15"/>
      <c r="EMC220" s="15"/>
      <c r="EMD220" s="15"/>
      <c r="EME220" s="15"/>
      <c r="EMF220" s="15"/>
      <c r="EMG220" s="15"/>
      <c r="EMH220" s="15"/>
      <c r="EMI220" s="15"/>
      <c r="EMJ220" s="15"/>
      <c r="EMK220" s="15"/>
      <c r="EML220" s="15"/>
      <c r="EMM220" s="15"/>
      <c r="EMN220" s="15"/>
      <c r="EMO220" s="15"/>
      <c r="EMP220" s="15"/>
      <c r="EMQ220" s="15"/>
      <c r="EMR220" s="15"/>
      <c r="EMS220" s="15"/>
      <c r="EMT220" s="15"/>
      <c r="EMU220" s="15"/>
      <c r="EMV220" s="15"/>
      <c r="EMW220" s="15"/>
      <c r="EMX220" s="15"/>
      <c r="EMY220" s="15"/>
      <c r="EMZ220" s="15"/>
      <c r="ENA220" s="15"/>
      <c r="ENB220" s="15"/>
      <c r="ENC220" s="15"/>
      <c r="END220" s="15"/>
      <c r="ENE220" s="15"/>
      <c r="ENF220" s="15"/>
      <c r="ENG220" s="15"/>
      <c r="ENH220" s="15"/>
      <c r="ENI220" s="15"/>
      <c r="ENJ220" s="15"/>
      <c r="ENK220" s="15"/>
      <c r="ENL220" s="15"/>
      <c r="ENM220" s="15"/>
      <c r="ENN220" s="15"/>
      <c r="ENO220" s="15"/>
      <c r="ENP220" s="15"/>
      <c r="ENQ220" s="15"/>
      <c r="ENR220" s="15"/>
      <c r="ENS220" s="15"/>
      <c r="ENT220" s="15"/>
      <c r="ENU220" s="15"/>
      <c r="ENV220" s="15"/>
      <c r="ENW220" s="15"/>
      <c r="ENX220" s="15"/>
      <c r="ENY220" s="15"/>
      <c r="ENZ220" s="15"/>
      <c r="EOA220" s="15"/>
      <c r="EOB220" s="15"/>
      <c r="EOC220" s="15"/>
      <c r="EOD220" s="15"/>
      <c r="EOE220" s="15"/>
      <c r="EOF220" s="15"/>
      <c r="EOG220" s="15"/>
      <c r="EOH220" s="15"/>
      <c r="EOI220" s="15"/>
      <c r="EOJ220" s="15"/>
      <c r="EOK220" s="15"/>
      <c r="EOL220" s="15"/>
      <c r="EOM220" s="15"/>
      <c r="EON220" s="15"/>
      <c r="EOO220" s="15"/>
      <c r="EOP220" s="15"/>
      <c r="EOQ220" s="15"/>
      <c r="EOR220" s="15"/>
      <c r="EOS220" s="15"/>
      <c r="EOT220" s="15"/>
      <c r="EOU220" s="15"/>
      <c r="EOV220" s="15"/>
      <c r="EOW220" s="15"/>
      <c r="EOX220" s="15"/>
      <c r="EOY220" s="15"/>
      <c r="EOZ220" s="15"/>
      <c r="EPA220" s="15"/>
      <c r="EPB220" s="15"/>
      <c r="EPC220" s="15"/>
      <c r="EPD220" s="15"/>
      <c r="EPE220" s="15"/>
      <c r="EPF220" s="15"/>
      <c r="EPG220" s="15"/>
      <c r="EPH220" s="15"/>
      <c r="EPI220" s="15"/>
      <c r="EPJ220" s="15"/>
      <c r="EPK220" s="15"/>
      <c r="EPL220" s="15"/>
      <c r="EPM220" s="15"/>
      <c r="EPN220" s="15"/>
      <c r="EPO220" s="15"/>
      <c r="EPP220" s="15"/>
      <c r="EPQ220" s="15"/>
      <c r="EPR220" s="15"/>
      <c r="EPS220" s="15"/>
      <c r="EPT220" s="15"/>
      <c r="EPU220" s="15"/>
      <c r="EPV220" s="15"/>
      <c r="EPW220" s="15"/>
      <c r="EPX220" s="15"/>
      <c r="EPY220" s="15"/>
      <c r="EPZ220" s="15"/>
      <c r="EQA220" s="15"/>
      <c r="EQB220" s="15"/>
      <c r="EQC220" s="15"/>
      <c r="EQD220" s="15"/>
      <c r="EQE220" s="15"/>
      <c r="EQF220" s="15"/>
      <c r="EQG220" s="15"/>
      <c r="EQH220" s="15"/>
      <c r="EQI220" s="15"/>
      <c r="EQJ220" s="15"/>
      <c r="EQK220" s="15"/>
      <c r="EQL220" s="15"/>
      <c r="EQM220" s="15"/>
      <c r="EQN220" s="15"/>
      <c r="EQO220" s="15"/>
      <c r="EQP220" s="15"/>
      <c r="EQQ220" s="15"/>
      <c r="EQR220" s="15"/>
      <c r="EQS220" s="15"/>
      <c r="EQT220" s="15"/>
      <c r="EQU220" s="15"/>
      <c r="EQV220" s="15"/>
      <c r="EQW220" s="15"/>
      <c r="EQX220" s="15"/>
      <c r="EQY220" s="15"/>
      <c r="EQZ220" s="15"/>
      <c r="ERA220" s="15"/>
      <c r="ERB220" s="15"/>
      <c r="ERC220" s="15"/>
      <c r="ERD220" s="15"/>
      <c r="ERE220" s="15"/>
      <c r="ERF220" s="15"/>
      <c r="ERG220" s="15"/>
      <c r="ERH220" s="15"/>
      <c r="ERI220" s="15"/>
      <c r="ERJ220" s="15"/>
      <c r="ERK220" s="15"/>
      <c r="ERL220" s="15"/>
      <c r="ERM220" s="15"/>
      <c r="ERN220" s="15"/>
      <c r="ERO220" s="15"/>
      <c r="ERP220" s="15"/>
      <c r="ERQ220" s="15"/>
      <c r="ERR220" s="15"/>
      <c r="ERS220" s="15"/>
      <c r="ERT220" s="15"/>
      <c r="ERU220" s="15"/>
      <c r="ERV220" s="15"/>
      <c r="ERW220" s="15"/>
      <c r="ERX220" s="15"/>
      <c r="ERY220" s="15"/>
      <c r="ERZ220" s="15"/>
      <c r="ESA220" s="15"/>
      <c r="ESB220" s="15"/>
      <c r="ESC220" s="15"/>
      <c r="ESD220" s="15"/>
      <c r="ESE220" s="15"/>
      <c r="ESF220" s="15"/>
      <c r="ESG220" s="15"/>
      <c r="ESH220" s="15"/>
      <c r="ESI220" s="15"/>
      <c r="ESJ220" s="15"/>
      <c r="ESK220" s="15"/>
      <c r="ESL220" s="15"/>
      <c r="ESM220" s="15"/>
      <c r="ESN220" s="15"/>
      <c r="ESO220" s="15"/>
      <c r="ESP220" s="15"/>
      <c r="ESQ220" s="15"/>
      <c r="ESR220" s="15"/>
      <c r="ESS220" s="15"/>
      <c r="EST220" s="15"/>
      <c r="ESU220" s="15"/>
      <c r="ESV220" s="15"/>
      <c r="ESW220" s="15"/>
      <c r="ESX220" s="15"/>
      <c r="ESY220" s="15"/>
      <c r="ESZ220" s="15"/>
      <c r="ETA220" s="15"/>
      <c r="ETB220" s="15"/>
      <c r="ETC220" s="15"/>
      <c r="ETD220" s="15"/>
      <c r="ETE220" s="15"/>
      <c r="ETF220" s="15"/>
      <c r="ETG220" s="15"/>
      <c r="ETH220" s="15"/>
      <c r="ETI220" s="15"/>
      <c r="ETJ220" s="15"/>
      <c r="ETK220" s="15"/>
      <c r="ETL220" s="15"/>
      <c r="ETM220" s="15"/>
      <c r="ETN220" s="15"/>
      <c r="ETO220" s="15"/>
      <c r="ETP220" s="15"/>
      <c r="ETQ220" s="15"/>
      <c r="ETR220" s="15"/>
      <c r="ETS220" s="15"/>
      <c r="ETT220" s="15"/>
      <c r="ETU220" s="15"/>
      <c r="ETV220" s="15"/>
      <c r="ETW220" s="15"/>
      <c r="ETX220" s="15"/>
      <c r="ETY220" s="15"/>
      <c r="ETZ220" s="15"/>
      <c r="EUA220" s="15"/>
      <c r="EUB220" s="15"/>
      <c r="EUC220" s="15"/>
      <c r="EUD220" s="15"/>
      <c r="EUE220" s="15"/>
      <c r="EUF220" s="15"/>
      <c r="EUG220" s="15"/>
      <c r="EUH220" s="15"/>
      <c r="EUI220" s="15"/>
      <c r="EUJ220" s="15"/>
      <c r="EUK220" s="15"/>
      <c r="EUL220" s="15"/>
      <c r="EUM220" s="15"/>
      <c r="EUN220" s="15"/>
      <c r="EUO220" s="15"/>
      <c r="EUP220" s="15"/>
      <c r="EUQ220" s="15"/>
      <c r="EUR220" s="15"/>
      <c r="EUS220" s="15"/>
      <c r="EUT220" s="15"/>
      <c r="EUU220" s="15"/>
      <c r="EUV220" s="15"/>
      <c r="EUW220" s="15"/>
      <c r="EUX220" s="15"/>
      <c r="EUY220" s="15"/>
      <c r="EUZ220" s="15"/>
      <c r="EVA220" s="15"/>
      <c r="EVB220" s="15"/>
      <c r="EVC220" s="15"/>
      <c r="EVD220" s="15"/>
      <c r="EVE220" s="15"/>
      <c r="EVF220" s="15"/>
      <c r="EVG220" s="15"/>
      <c r="EVH220" s="15"/>
      <c r="EVI220" s="15"/>
      <c r="EVJ220" s="15"/>
      <c r="EVK220" s="15"/>
      <c r="EVL220" s="15"/>
      <c r="EVM220" s="15"/>
      <c r="EVN220" s="15"/>
      <c r="EVO220" s="15"/>
      <c r="EVP220" s="15"/>
      <c r="EVQ220" s="15"/>
      <c r="EVR220" s="15"/>
      <c r="EVS220" s="15"/>
      <c r="EVT220" s="15"/>
      <c r="EVU220" s="15"/>
      <c r="EVV220" s="15"/>
      <c r="EVW220" s="15"/>
      <c r="EVX220" s="15"/>
      <c r="EVY220" s="15"/>
      <c r="EVZ220" s="15"/>
      <c r="EWA220" s="15"/>
      <c r="EWB220" s="15"/>
      <c r="EWC220" s="15"/>
      <c r="EWD220" s="15"/>
      <c r="EWE220" s="15"/>
      <c r="EWF220" s="15"/>
      <c r="EWG220" s="15"/>
      <c r="EWH220" s="15"/>
      <c r="EWI220" s="15"/>
      <c r="EWJ220" s="15"/>
      <c r="EWK220" s="15"/>
      <c r="EWL220" s="15"/>
      <c r="EWM220" s="15"/>
      <c r="EWN220" s="15"/>
      <c r="EWO220" s="15"/>
      <c r="EWP220" s="15"/>
      <c r="EWQ220" s="15"/>
      <c r="EWR220" s="15"/>
      <c r="EWS220" s="15"/>
      <c r="EWT220" s="15"/>
      <c r="EWU220" s="15"/>
      <c r="EWV220" s="15"/>
      <c r="EWW220" s="15"/>
      <c r="EWX220" s="15"/>
      <c r="EWY220" s="15"/>
      <c r="EWZ220" s="15"/>
      <c r="EXA220" s="15"/>
      <c r="EXB220" s="15"/>
      <c r="EXC220" s="15"/>
      <c r="EXD220" s="15"/>
      <c r="EXE220" s="15"/>
      <c r="EXF220" s="15"/>
      <c r="EXG220" s="15"/>
      <c r="EXH220" s="15"/>
      <c r="EXI220" s="15"/>
      <c r="EXJ220" s="15"/>
      <c r="EXK220" s="15"/>
      <c r="EXL220" s="15"/>
      <c r="EXM220" s="15"/>
      <c r="EXN220" s="15"/>
      <c r="EXO220" s="15"/>
      <c r="EXP220" s="15"/>
      <c r="EXQ220" s="15"/>
      <c r="EXR220" s="15"/>
      <c r="EXS220" s="15"/>
      <c r="EXT220" s="15"/>
      <c r="EXU220" s="15"/>
      <c r="EXV220" s="15"/>
      <c r="EXW220" s="15"/>
      <c r="EXX220" s="15"/>
      <c r="EXY220" s="15"/>
      <c r="EXZ220" s="15"/>
      <c r="EYA220" s="15"/>
      <c r="EYB220" s="15"/>
      <c r="EYC220" s="15"/>
      <c r="EYD220" s="15"/>
      <c r="EYE220" s="15"/>
      <c r="EYF220" s="15"/>
      <c r="EYG220" s="15"/>
      <c r="EYH220" s="15"/>
      <c r="EYI220" s="15"/>
      <c r="EYJ220" s="15"/>
      <c r="EYK220" s="15"/>
      <c r="EYL220" s="15"/>
      <c r="EYM220" s="15"/>
      <c r="EYN220" s="15"/>
      <c r="EYO220" s="15"/>
      <c r="EYP220" s="15"/>
      <c r="EYQ220" s="15"/>
      <c r="EYR220" s="15"/>
      <c r="EYS220" s="15"/>
      <c r="EYT220" s="15"/>
      <c r="EYU220" s="15"/>
      <c r="EYV220" s="15"/>
      <c r="EYW220" s="15"/>
      <c r="EYX220" s="15"/>
      <c r="EYY220" s="15"/>
      <c r="EYZ220" s="15"/>
      <c r="EZA220" s="15"/>
      <c r="EZB220" s="15"/>
      <c r="EZC220" s="15"/>
      <c r="EZD220" s="15"/>
      <c r="EZE220" s="15"/>
      <c r="EZF220" s="15"/>
      <c r="EZG220" s="15"/>
      <c r="EZH220" s="15"/>
      <c r="EZI220" s="15"/>
      <c r="EZJ220" s="15"/>
      <c r="EZK220" s="15"/>
      <c r="EZL220" s="15"/>
      <c r="EZM220" s="15"/>
      <c r="EZN220" s="15"/>
      <c r="EZO220" s="15"/>
      <c r="EZP220" s="15"/>
      <c r="EZQ220" s="15"/>
      <c r="EZR220" s="15"/>
      <c r="EZS220" s="15"/>
      <c r="EZT220" s="15"/>
      <c r="EZU220" s="15"/>
      <c r="EZV220" s="15"/>
      <c r="EZW220" s="15"/>
      <c r="EZX220" s="15"/>
      <c r="EZY220" s="15"/>
      <c r="EZZ220" s="15"/>
      <c r="FAA220" s="15"/>
      <c r="FAB220" s="15"/>
      <c r="FAC220" s="15"/>
      <c r="FAD220" s="15"/>
      <c r="FAE220" s="15"/>
      <c r="FAF220" s="15"/>
      <c r="FAG220" s="15"/>
      <c r="FAH220" s="15"/>
      <c r="FAI220" s="15"/>
      <c r="FAJ220" s="15"/>
      <c r="FAK220" s="15"/>
      <c r="FAL220" s="15"/>
      <c r="FAM220" s="15"/>
      <c r="FAN220" s="15"/>
      <c r="FAO220" s="15"/>
      <c r="FAP220" s="15"/>
      <c r="FAQ220" s="15"/>
      <c r="FAR220" s="15"/>
      <c r="FAS220" s="15"/>
      <c r="FAT220" s="15"/>
      <c r="FAU220" s="15"/>
      <c r="FAV220" s="15"/>
      <c r="FAW220" s="15"/>
      <c r="FAX220" s="15"/>
      <c r="FAY220" s="15"/>
      <c r="FAZ220" s="15"/>
      <c r="FBA220" s="15"/>
      <c r="FBB220" s="15"/>
      <c r="FBC220" s="15"/>
      <c r="FBD220" s="15"/>
      <c r="FBE220" s="15"/>
      <c r="FBF220" s="15"/>
      <c r="FBG220" s="15"/>
      <c r="FBH220" s="15"/>
      <c r="FBI220" s="15"/>
      <c r="FBJ220" s="15"/>
      <c r="FBK220" s="15"/>
      <c r="FBL220" s="15"/>
      <c r="FBM220" s="15"/>
      <c r="FBN220" s="15"/>
      <c r="FBO220" s="15"/>
      <c r="FBP220" s="15"/>
      <c r="FBQ220" s="15"/>
      <c r="FBR220" s="15"/>
      <c r="FBS220" s="15"/>
      <c r="FBT220" s="15"/>
      <c r="FBU220" s="15"/>
      <c r="FBV220" s="15"/>
      <c r="FBW220" s="15"/>
      <c r="FBX220" s="15"/>
      <c r="FBY220" s="15"/>
      <c r="FBZ220" s="15"/>
      <c r="FCA220" s="15"/>
      <c r="FCB220" s="15"/>
      <c r="FCC220" s="15"/>
      <c r="FCD220" s="15"/>
      <c r="FCE220" s="15"/>
      <c r="FCF220" s="15"/>
      <c r="FCG220" s="15"/>
      <c r="FCH220" s="15"/>
      <c r="FCI220" s="15"/>
      <c r="FCJ220" s="15"/>
      <c r="FCK220" s="15"/>
      <c r="FCL220" s="15"/>
      <c r="FCM220" s="15"/>
      <c r="FCN220" s="15"/>
      <c r="FCO220" s="15"/>
      <c r="FCP220" s="15"/>
      <c r="FCQ220" s="15"/>
      <c r="FCR220" s="15"/>
      <c r="FCS220" s="15"/>
      <c r="FCT220" s="15"/>
      <c r="FCU220" s="15"/>
      <c r="FCV220" s="15"/>
      <c r="FCW220" s="15"/>
      <c r="FCX220" s="15"/>
      <c r="FCY220" s="15"/>
      <c r="FCZ220" s="15"/>
      <c r="FDA220" s="15"/>
      <c r="FDB220" s="15"/>
      <c r="FDC220" s="15"/>
      <c r="FDD220" s="15"/>
      <c r="FDE220" s="15"/>
      <c r="FDF220" s="15"/>
      <c r="FDG220" s="15"/>
      <c r="FDH220" s="15"/>
      <c r="FDI220" s="15"/>
      <c r="FDJ220" s="15"/>
      <c r="FDK220" s="15"/>
      <c r="FDL220" s="15"/>
      <c r="FDM220" s="15"/>
      <c r="FDN220" s="15"/>
      <c r="FDO220" s="15"/>
      <c r="FDP220" s="15"/>
      <c r="FDQ220" s="15"/>
      <c r="FDR220" s="15"/>
      <c r="FDS220" s="15"/>
      <c r="FDT220" s="15"/>
      <c r="FDU220" s="15"/>
      <c r="FDV220" s="15"/>
      <c r="FDW220" s="15"/>
      <c r="FDX220" s="15"/>
      <c r="FDY220" s="15"/>
      <c r="FDZ220" s="15"/>
      <c r="FEA220" s="15"/>
      <c r="FEB220" s="15"/>
      <c r="FEC220" s="15"/>
      <c r="FED220" s="15"/>
      <c r="FEE220" s="15"/>
      <c r="FEF220" s="15"/>
      <c r="FEG220" s="15"/>
      <c r="FEH220" s="15"/>
      <c r="FEI220" s="15"/>
      <c r="FEJ220" s="15"/>
      <c r="FEK220" s="15"/>
      <c r="FEL220" s="15"/>
      <c r="FEM220" s="15"/>
      <c r="FEN220" s="15"/>
      <c r="FEO220" s="15"/>
      <c r="FEP220" s="15"/>
      <c r="FEQ220" s="15"/>
      <c r="FER220" s="15"/>
      <c r="FES220" s="15"/>
      <c r="FET220" s="15"/>
      <c r="FEU220" s="15"/>
      <c r="FEV220" s="15"/>
      <c r="FEW220" s="15"/>
      <c r="FEX220" s="15"/>
      <c r="FEY220" s="15"/>
      <c r="FEZ220" s="15"/>
      <c r="FFA220" s="15"/>
      <c r="FFB220" s="15"/>
      <c r="FFC220" s="15"/>
      <c r="FFD220" s="15"/>
      <c r="FFE220" s="15"/>
      <c r="FFF220" s="15"/>
      <c r="FFG220" s="15"/>
      <c r="FFH220" s="15"/>
      <c r="FFI220" s="15"/>
      <c r="FFJ220" s="15"/>
      <c r="FFK220" s="15"/>
      <c r="FFL220" s="15"/>
      <c r="FFM220" s="15"/>
      <c r="FFN220" s="15"/>
      <c r="FFO220" s="15"/>
      <c r="FFP220" s="15"/>
      <c r="FFQ220" s="15"/>
      <c r="FFR220" s="15"/>
      <c r="FFS220" s="15"/>
      <c r="FFT220" s="15"/>
      <c r="FFU220" s="15"/>
      <c r="FFV220" s="15"/>
      <c r="FFW220" s="15"/>
      <c r="FFX220" s="15"/>
      <c r="FFY220" s="15"/>
      <c r="FFZ220" s="15"/>
      <c r="FGA220" s="15"/>
      <c r="FGB220" s="15"/>
      <c r="FGC220" s="15"/>
      <c r="FGD220" s="15"/>
      <c r="FGE220" s="15"/>
      <c r="FGF220" s="15"/>
      <c r="FGG220" s="15"/>
      <c r="FGH220" s="15"/>
      <c r="FGI220" s="15"/>
      <c r="FGJ220" s="15"/>
      <c r="FGK220" s="15"/>
      <c r="FGL220" s="15"/>
      <c r="FGM220" s="15"/>
      <c r="FGN220" s="15"/>
      <c r="FGO220" s="15"/>
      <c r="FGP220" s="15"/>
      <c r="FGQ220" s="15"/>
      <c r="FGR220" s="15"/>
      <c r="FGS220" s="15"/>
      <c r="FGT220" s="15"/>
      <c r="FGU220" s="15"/>
      <c r="FGV220" s="15"/>
      <c r="FGW220" s="15"/>
      <c r="FGX220" s="15"/>
      <c r="FGY220" s="15"/>
      <c r="FGZ220" s="15"/>
      <c r="FHA220" s="15"/>
      <c r="FHB220" s="15"/>
      <c r="FHC220" s="15"/>
      <c r="FHD220" s="15"/>
      <c r="FHE220" s="15"/>
      <c r="FHF220" s="15"/>
      <c r="FHG220" s="15"/>
      <c r="FHH220" s="15"/>
      <c r="FHI220" s="15"/>
      <c r="FHJ220" s="15"/>
      <c r="FHK220" s="15"/>
      <c r="FHL220" s="15"/>
      <c r="FHM220" s="15"/>
      <c r="FHN220" s="15"/>
      <c r="FHO220" s="15"/>
      <c r="FHP220" s="15"/>
      <c r="FHQ220" s="15"/>
      <c r="FHR220" s="15"/>
      <c r="FHS220" s="15"/>
      <c r="FHT220" s="15"/>
      <c r="FHU220" s="15"/>
      <c r="FHV220" s="15"/>
      <c r="FHW220" s="15"/>
      <c r="FHX220" s="15"/>
      <c r="FHY220" s="15"/>
      <c r="FHZ220" s="15"/>
      <c r="FIA220" s="15"/>
      <c r="FIB220" s="15"/>
      <c r="FIC220" s="15"/>
      <c r="FID220" s="15"/>
      <c r="FIE220" s="15"/>
      <c r="FIF220" s="15"/>
      <c r="FIG220" s="15"/>
      <c r="FIH220" s="15"/>
      <c r="FII220" s="15"/>
      <c r="FIJ220" s="15"/>
      <c r="FIK220" s="15"/>
      <c r="FIL220" s="15"/>
      <c r="FIM220" s="15"/>
      <c r="FIN220" s="15"/>
      <c r="FIO220" s="15"/>
      <c r="FIP220" s="15"/>
      <c r="FIQ220" s="15"/>
      <c r="FIR220" s="15"/>
      <c r="FIS220" s="15"/>
      <c r="FIT220" s="15"/>
      <c r="FIU220" s="15"/>
      <c r="FIV220" s="15"/>
      <c r="FIW220" s="15"/>
      <c r="FIX220" s="15"/>
      <c r="FIY220" s="15"/>
      <c r="FIZ220" s="15"/>
      <c r="FJA220" s="15"/>
      <c r="FJB220" s="15"/>
      <c r="FJC220" s="15"/>
      <c r="FJD220" s="15"/>
      <c r="FJE220" s="15"/>
      <c r="FJF220" s="15"/>
      <c r="FJG220" s="15"/>
      <c r="FJH220" s="15"/>
      <c r="FJI220" s="15"/>
      <c r="FJJ220" s="15"/>
      <c r="FJK220" s="15"/>
      <c r="FJL220" s="15"/>
      <c r="FJM220" s="15"/>
      <c r="FJN220" s="15"/>
      <c r="FJO220" s="15"/>
      <c r="FJP220" s="15"/>
      <c r="FJQ220" s="15"/>
      <c r="FJR220" s="15"/>
      <c r="FJS220" s="15"/>
      <c r="FJT220" s="15"/>
      <c r="FJU220" s="15"/>
      <c r="FJV220" s="15"/>
      <c r="FJW220" s="15"/>
      <c r="FJX220" s="15"/>
      <c r="FJY220" s="15"/>
      <c r="FJZ220" s="15"/>
      <c r="FKA220" s="15"/>
      <c r="FKB220" s="15"/>
      <c r="FKC220" s="15"/>
      <c r="FKD220" s="15"/>
      <c r="FKE220" s="15"/>
      <c r="FKF220" s="15"/>
      <c r="FKG220" s="15"/>
      <c r="FKH220" s="15"/>
      <c r="FKI220" s="15"/>
      <c r="FKJ220" s="15"/>
      <c r="FKK220" s="15"/>
      <c r="FKL220" s="15"/>
      <c r="FKM220" s="15"/>
      <c r="FKN220" s="15"/>
      <c r="FKO220" s="15"/>
      <c r="FKP220" s="15"/>
      <c r="FKQ220" s="15"/>
      <c r="FKR220" s="15"/>
      <c r="FKS220" s="15"/>
      <c r="FKT220" s="15"/>
      <c r="FKU220" s="15"/>
      <c r="FKV220" s="15"/>
      <c r="FKW220" s="15"/>
      <c r="FKX220" s="15"/>
      <c r="FKY220" s="15"/>
      <c r="FKZ220" s="15"/>
      <c r="FLA220" s="15"/>
      <c r="FLB220" s="15"/>
      <c r="FLC220" s="15"/>
      <c r="FLD220" s="15"/>
      <c r="FLE220" s="15"/>
      <c r="FLF220" s="15"/>
      <c r="FLG220" s="15"/>
      <c r="FLH220" s="15"/>
      <c r="FLI220" s="15"/>
      <c r="FLJ220" s="15"/>
      <c r="FLK220" s="15"/>
      <c r="FLL220" s="15"/>
      <c r="FLM220" s="15"/>
      <c r="FLN220" s="15"/>
      <c r="FLO220" s="15"/>
      <c r="FLP220" s="15"/>
      <c r="FLQ220" s="15"/>
      <c r="FLR220" s="15"/>
      <c r="FLS220" s="15"/>
      <c r="FLT220" s="15"/>
      <c r="FLU220" s="15"/>
      <c r="FLV220" s="15"/>
      <c r="FLW220" s="15"/>
      <c r="FLX220" s="15"/>
      <c r="FLY220" s="15"/>
      <c r="FLZ220" s="15"/>
      <c r="FMA220" s="15"/>
      <c r="FMB220" s="15"/>
      <c r="FMC220" s="15"/>
      <c r="FMD220" s="15"/>
      <c r="FME220" s="15"/>
      <c r="FMF220" s="15"/>
      <c r="FMG220" s="15"/>
      <c r="FMH220" s="15"/>
      <c r="FMI220" s="15"/>
      <c r="FMJ220" s="15"/>
      <c r="FMK220" s="15"/>
      <c r="FML220" s="15"/>
      <c r="FMM220" s="15"/>
      <c r="FMN220" s="15"/>
      <c r="FMO220" s="15"/>
      <c r="FMP220" s="15"/>
      <c r="FMQ220" s="15"/>
      <c r="FMR220" s="15"/>
      <c r="FMS220" s="15"/>
      <c r="FMT220" s="15"/>
      <c r="FMU220" s="15"/>
      <c r="FMV220" s="15"/>
      <c r="FMW220" s="15"/>
      <c r="FMX220" s="15"/>
      <c r="FMY220" s="15"/>
      <c r="FMZ220" s="15"/>
      <c r="FNA220" s="15"/>
      <c r="FNB220" s="15"/>
      <c r="FNC220" s="15"/>
      <c r="FND220" s="15"/>
      <c r="FNE220" s="15"/>
      <c r="FNF220" s="15"/>
      <c r="FNG220" s="15"/>
      <c r="FNH220" s="15"/>
      <c r="FNI220" s="15"/>
      <c r="FNJ220" s="15"/>
      <c r="FNK220" s="15"/>
      <c r="FNL220" s="15"/>
      <c r="FNM220" s="15"/>
      <c r="FNN220" s="15"/>
      <c r="FNO220" s="15"/>
      <c r="FNP220" s="15"/>
      <c r="FNQ220" s="15"/>
      <c r="FNR220" s="15"/>
      <c r="FNS220" s="15"/>
      <c r="FNT220" s="15"/>
      <c r="FNU220" s="15"/>
      <c r="FNV220" s="15"/>
      <c r="FNW220" s="15"/>
      <c r="FNX220" s="15"/>
      <c r="FNY220" s="15"/>
      <c r="FNZ220" s="15"/>
      <c r="FOA220" s="15"/>
      <c r="FOB220" s="15"/>
      <c r="FOC220" s="15"/>
      <c r="FOD220" s="15"/>
      <c r="FOE220" s="15"/>
      <c r="FOF220" s="15"/>
      <c r="FOG220" s="15"/>
      <c r="FOH220" s="15"/>
      <c r="FOI220" s="15"/>
      <c r="FOJ220" s="15"/>
      <c r="FOK220" s="15"/>
      <c r="FOL220" s="15"/>
      <c r="FOM220" s="15"/>
      <c r="FON220" s="15"/>
      <c r="FOO220" s="15"/>
      <c r="FOP220" s="15"/>
      <c r="FOQ220" s="15"/>
      <c r="FOR220" s="15"/>
      <c r="FOS220" s="15"/>
      <c r="FOT220" s="15"/>
      <c r="FOU220" s="15"/>
      <c r="FOV220" s="15"/>
      <c r="FOW220" s="15"/>
      <c r="FOX220" s="15"/>
      <c r="FOY220" s="15"/>
      <c r="FOZ220" s="15"/>
      <c r="FPA220" s="15"/>
      <c r="FPB220" s="15"/>
      <c r="FPC220" s="15"/>
      <c r="FPD220" s="15"/>
      <c r="FPE220" s="15"/>
      <c r="FPF220" s="15"/>
      <c r="FPG220" s="15"/>
      <c r="FPH220" s="15"/>
      <c r="FPI220" s="15"/>
      <c r="FPJ220" s="15"/>
      <c r="FPK220" s="15"/>
      <c r="FPL220" s="15"/>
      <c r="FPM220" s="15"/>
      <c r="FPN220" s="15"/>
      <c r="FPO220" s="15"/>
      <c r="FPP220" s="15"/>
      <c r="FPQ220" s="15"/>
      <c r="FPR220" s="15"/>
      <c r="FPS220" s="15"/>
      <c r="FPT220" s="15"/>
      <c r="FPU220" s="15"/>
      <c r="FPV220" s="15"/>
      <c r="FPW220" s="15"/>
      <c r="FPX220" s="15"/>
      <c r="FPY220" s="15"/>
      <c r="FPZ220" s="15"/>
      <c r="FQA220" s="15"/>
      <c r="FQB220" s="15"/>
      <c r="FQC220" s="15"/>
      <c r="FQD220" s="15"/>
      <c r="FQE220" s="15"/>
      <c r="FQF220" s="15"/>
      <c r="FQG220" s="15"/>
      <c r="FQH220" s="15"/>
      <c r="FQI220" s="15"/>
      <c r="FQJ220" s="15"/>
      <c r="FQK220" s="15"/>
      <c r="FQL220" s="15"/>
      <c r="FQM220" s="15"/>
      <c r="FQN220" s="15"/>
      <c r="FQO220" s="15"/>
      <c r="FQP220" s="15"/>
      <c r="FQQ220" s="15"/>
      <c r="FQR220" s="15"/>
      <c r="FQS220" s="15"/>
      <c r="FQT220" s="15"/>
      <c r="FQU220" s="15"/>
      <c r="FQV220" s="15"/>
      <c r="FQW220" s="15"/>
      <c r="FQX220" s="15"/>
      <c r="FQY220" s="15"/>
      <c r="FQZ220" s="15"/>
      <c r="FRA220" s="15"/>
      <c r="FRB220" s="15"/>
      <c r="FRC220" s="15"/>
      <c r="FRD220" s="15"/>
      <c r="FRE220" s="15"/>
      <c r="FRF220" s="15"/>
      <c r="FRG220" s="15"/>
      <c r="FRH220" s="15"/>
      <c r="FRI220" s="15"/>
      <c r="FRJ220" s="15"/>
      <c r="FRK220" s="15"/>
      <c r="FRL220" s="15"/>
      <c r="FRM220" s="15"/>
      <c r="FRN220" s="15"/>
      <c r="FRO220" s="15"/>
      <c r="FRP220" s="15"/>
      <c r="FRQ220" s="15"/>
      <c r="FRR220" s="15"/>
      <c r="FRS220" s="15"/>
      <c r="FRT220" s="15"/>
      <c r="FRU220" s="15"/>
      <c r="FRV220" s="15"/>
      <c r="FRW220" s="15"/>
      <c r="FRX220" s="15"/>
      <c r="FRY220" s="15"/>
      <c r="FRZ220" s="15"/>
      <c r="FSA220" s="15"/>
      <c r="FSB220" s="15"/>
      <c r="FSC220" s="15"/>
      <c r="FSD220" s="15"/>
      <c r="FSE220" s="15"/>
      <c r="FSF220" s="15"/>
      <c r="FSG220" s="15"/>
      <c r="FSH220" s="15"/>
      <c r="FSI220" s="15"/>
      <c r="FSJ220" s="15"/>
      <c r="FSK220" s="15"/>
      <c r="FSL220" s="15"/>
      <c r="FSM220" s="15"/>
      <c r="FSN220" s="15"/>
      <c r="FSO220" s="15"/>
      <c r="FSP220" s="15"/>
      <c r="FSQ220" s="15"/>
      <c r="FSR220" s="15"/>
      <c r="FSS220" s="15"/>
      <c r="FST220" s="15"/>
      <c r="FSU220" s="15"/>
      <c r="FSV220" s="15"/>
      <c r="FSW220" s="15"/>
      <c r="FSX220" s="15"/>
      <c r="FSY220" s="15"/>
      <c r="FSZ220" s="15"/>
      <c r="FTA220" s="15"/>
      <c r="FTB220" s="15"/>
      <c r="FTC220" s="15"/>
      <c r="FTD220" s="15"/>
      <c r="FTE220" s="15"/>
      <c r="FTF220" s="15"/>
      <c r="FTG220" s="15"/>
      <c r="FTH220" s="15"/>
      <c r="FTI220" s="15"/>
      <c r="FTJ220" s="15"/>
      <c r="FTK220" s="15"/>
      <c r="FTL220" s="15"/>
      <c r="FTM220" s="15"/>
      <c r="FTN220" s="15"/>
      <c r="FTO220" s="15"/>
      <c r="FTP220" s="15"/>
      <c r="FTQ220" s="15"/>
      <c r="FTR220" s="15"/>
      <c r="FTS220" s="15"/>
      <c r="FTT220" s="15"/>
      <c r="FTU220" s="15"/>
      <c r="FTV220" s="15"/>
      <c r="FTW220" s="15"/>
      <c r="FTX220" s="15"/>
      <c r="FTY220" s="15"/>
      <c r="FTZ220" s="15"/>
      <c r="FUA220" s="15"/>
      <c r="FUB220" s="15"/>
      <c r="FUC220" s="15"/>
      <c r="FUD220" s="15"/>
      <c r="FUE220" s="15"/>
      <c r="FUF220" s="15"/>
      <c r="FUG220" s="15"/>
      <c r="FUH220" s="15"/>
      <c r="FUI220" s="15"/>
      <c r="FUJ220" s="15"/>
      <c r="FUK220" s="15"/>
      <c r="FUL220" s="15"/>
      <c r="FUM220" s="15"/>
      <c r="FUN220" s="15"/>
      <c r="FUO220" s="15"/>
      <c r="FUP220" s="15"/>
      <c r="FUQ220" s="15"/>
      <c r="FUR220" s="15"/>
      <c r="FUS220" s="15"/>
      <c r="FUT220" s="15"/>
      <c r="FUU220" s="15"/>
      <c r="FUV220" s="15"/>
      <c r="FUW220" s="15"/>
      <c r="FUX220" s="15"/>
      <c r="FUY220" s="15"/>
      <c r="FUZ220" s="15"/>
      <c r="FVA220" s="15"/>
      <c r="FVB220" s="15"/>
      <c r="FVC220" s="15"/>
      <c r="FVD220" s="15"/>
      <c r="FVE220" s="15"/>
      <c r="FVF220" s="15"/>
      <c r="FVG220" s="15"/>
      <c r="FVH220" s="15"/>
      <c r="FVI220" s="15"/>
      <c r="FVJ220" s="15"/>
      <c r="FVK220" s="15"/>
      <c r="FVL220" s="15"/>
      <c r="FVM220" s="15"/>
      <c r="FVN220" s="15"/>
      <c r="FVO220" s="15"/>
      <c r="FVP220" s="15"/>
      <c r="FVQ220" s="15"/>
      <c r="FVR220" s="15"/>
      <c r="FVS220" s="15"/>
      <c r="FVT220" s="15"/>
      <c r="FVU220" s="15"/>
      <c r="FVV220" s="15"/>
      <c r="FVW220" s="15"/>
      <c r="FVX220" s="15"/>
      <c r="FVY220" s="15"/>
      <c r="FVZ220" s="15"/>
      <c r="FWA220" s="15"/>
      <c r="FWB220" s="15"/>
      <c r="FWC220" s="15"/>
      <c r="FWD220" s="15"/>
      <c r="FWE220" s="15"/>
      <c r="FWF220" s="15"/>
      <c r="FWG220" s="15"/>
      <c r="FWH220" s="15"/>
      <c r="FWI220" s="15"/>
      <c r="FWJ220" s="15"/>
      <c r="FWK220" s="15"/>
      <c r="FWL220" s="15"/>
      <c r="FWM220" s="15"/>
      <c r="FWN220" s="15"/>
      <c r="FWO220" s="15"/>
      <c r="FWP220" s="15"/>
      <c r="FWQ220" s="15"/>
      <c r="FWR220" s="15"/>
      <c r="FWS220" s="15"/>
      <c r="FWT220" s="15"/>
      <c r="FWU220" s="15"/>
      <c r="FWV220" s="15"/>
      <c r="FWW220" s="15"/>
      <c r="FWX220" s="15"/>
      <c r="FWY220" s="15"/>
      <c r="FWZ220" s="15"/>
      <c r="FXA220" s="15"/>
      <c r="FXB220" s="15"/>
      <c r="FXC220" s="15"/>
      <c r="FXD220" s="15"/>
      <c r="FXE220" s="15"/>
      <c r="FXF220" s="15"/>
      <c r="FXG220" s="15"/>
      <c r="FXH220" s="15"/>
      <c r="FXI220" s="15"/>
      <c r="FXJ220" s="15"/>
      <c r="FXK220" s="15"/>
      <c r="FXL220" s="15"/>
      <c r="FXM220" s="15"/>
      <c r="FXN220" s="15"/>
      <c r="FXO220" s="15"/>
      <c r="FXP220" s="15"/>
      <c r="FXQ220" s="15"/>
      <c r="FXR220" s="15"/>
      <c r="FXS220" s="15"/>
      <c r="FXT220" s="15"/>
      <c r="FXU220" s="15"/>
      <c r="FXV220" s="15"/>
      <c r="FXW220" s="15"/>
      <c r="FXX220" s="15"/>
      <c r="FXY220" s="15"/>
      <c r="FXZ220" s="15"/>
      <c r="FYA220" s="15"/>
      <c r="FYB220" s="15"/>
      <c r="FYC220" s="15"/>
      <c r="FYD220" s="15"/>
      <c r="FYE220" s="15"/>
      <c r="FYF220" s="15"/>
      <c r="FYG220" s="15"/>
      <c r="FYH220" s="15"/>
      <c r="FYI220" s="15"/>
      <c r="FYJ220" s="15"/>
      <c r="FYK220" s="15"/>
      <c r="FYL220" s="15"/>
      <c r="FYM220" s="15"/>
      <c r="FYN220" s="15"/>
      <c r="FYO220" s="15"/>
      <c r="FYP220" s="15"/>
      <c r="FYQ220" s="15"/>
      <c r="FYR220" s="15"/>
      <c r="FYS220" s="15"/>
      <c r="FYT220" s="15"/>
      <c r="FYU220" s="15"/>
      <c r="FYV220" s="15"/>
      <c r="FYW220" s="15"/>
      <c r="FYX220" s="15"/>
      <c r="FYY220" s="15"/>
      <c r="FYZ220" s="15"/>
      <c r="FZA220" s="15"/>
      <c r="FZB220" s="15"/>
      <c r="FZC220" s="15"/>
      <c r="FZD220" s="15"/>
      <c r="FZE220" s="15"/>
      <c r="FZF220" s="15"/>
      <c r="FZG220" s="15"/>
      <c r="FZH220" s="15"/>
      <c r="FZI220" s="15"/>
      <c r="FZJ220" s="15"/>
      <c r="FZK220" s="15"/>
      <c r="FZL220" s="15"/>
      <c r="FZM220" s="15"/>
      <c r="FZN220" s="15"/>
      <c r="FZO220" s="15"/>
      <c r="FZP220" s="15"/>
      <c r="FZQ220" s="15"/>
      <c r="FZR220" s="15"/>
      <c r="FZS220" s="15"/>
      <c r="FZT220" s="15"/>
      <c r="FZU220" s="15"/>
      <c r="FZV220" s="15"/>
      <c r="FZW220" s="15"/>
      <c r="FZX220" s="15"/>
      <c r="FZY220" s="15"/>
      <c r="FZZ220" s="15"/>
      <c r="GAA220" s="15"/>
      <c r="GAB220" s="15"/>
      <c r="GAC220" s="15"/>
      <c r="GAD220" s="15"/>
      <c r="GAE220" s="15"/>
      <c r="GAF220" s="15"/>
      <c r="GAG220" s="15"/>
      <c r="GAH220" s="15"/>
      <c r="GAI220" s="15"/>
      <c r="GAJ220" s="15"/>
      <c r="GAK220" s="15"/>
      <c r="GAL220" s="15"/>
      <c r="GAM220" s="15"/>
      <c r="GAN220" s="15"/>
      <c r="GAO220" s="15"/>
      <c r="GAP220" s="15"/>
      <c r="GAQ220" s="15"/>
      <c r="GAR220" s="15"/>
      <c r="GAS220" s="15"/>
      <c r="GAT220" s="15"/>
      <c r="GAU220" s="15"/>
      <c r="GAV220" s="15"/>
      <c r="GAW220" s="15"/>
      <c r="GAX220" s="15"/>
      <c r="GAY220" s="15"/>
      <c r="GAZ220" s="15"/>
      <c r="GBA220" s="15"/>
      <c r="GBB220" s="15"/>
      <c r="GBC220" s="15"/>
      <c r="GBD220" s="15"/>
      <c r="GBE220" s="15"/>
      <c r="GBF220" s="15"/>
      <c r="GBG220" s="15"/>
      <c r="GBH220" s="15"/>
      <c r="GBI220" s="15"/>
      <c r="GBJ220" s="15"/>
      <c r="GBK220" s="15"/>
      <c r="GBL220" s="15"/>
      <c r="GBM220" s="15"/>
      <c r="GBN220" s="15"/>
      <c r="GBO220" s="15"/>
      <c r="GBP220" s="15"/>
      <c r="GBQ220" s="15"/>
      <c r="GBR220" s="15"/>
      <c r="GBS220" s="15"/>
      <c r="GBT220" s="15"/>
      <c r="GBU220" s="15"/>
      <c r="GBV220" s="15"/>
      <c r="GBW220" s="15"/>
      <c r="GBX220" s="15"/>
      <c r="GBY220" s="15"/>
      <c r="GBZ220" s="15"/>
      <c r="GCA220" s="15"/>
      <c r="GCB220" s="15"/>
      <c r="GCC220" s="15"/>
      <c r="GCD220" s="15"/>
      <c r="GCE220" s="15"/>
      <c r="GCF220" s="15"/>
      <c r="GCG220" s="15"/>
      <c r="GCH220" s="15"/>
      <c r="GCI220" s="15"/>
      <c r="GCJ220" s="15"/>
      <c r="GCK220" s="15"/>
      <c r="GCL220" s="15"/>
      <c r="GCM220" s="15"/>
      <c r="GCN220" s="15"/>
      <c r="GCO220" s="15"/>
      <c r="GCP220" s="15"/>
      <c r="GCQ220" s="15"/>
      <c r="GCR220" s="15"/>
      <c r="GCS220" s="15"/>
      <c r="GCT220" s="15"/>
      <c r="GCU220" s="15"/>
      <c r="GCV220" s="15"/>
      <c r="GCW220" s="15"/>
      <c r="GCX220" s="15"/>
      <c r="GCY220" s="15"/>
      <c r="GCZ220" s="15"/>
      <c r="GDA220" s="15"/>
      <c r="GDB220" s="15"/>
      <c r="GDC220" s="15"/>
      <c r="GDD220" s="15"/>
      <c r="GDE220" s="15"/>
      <c r="GDF220" s="15"/>
      <c r="GDG220" s="15"/>
      <c r="GDH220" s="15"/>
      <c r="GDI220" s="15"/>
      <c r="GDJ220" s="15"/>
      <c r="GDK220" s="15"/>
      <c r="GDL220" s="15"/>
      <c r="GDM220" s="15"/>
      <c r="GDN220" s="15"/>
      <c r="GDO220" s="15"/>
      <c r="GDP220" s="15"/>
      <c r="GDQ220" s="15"/>
      <c r="GDR220" s="15"/>
      <c r="GDS220" s="15"/>
      <c r="GDT220" s="15"/>
      <c r="GDU220" s="15"/>
      <c r="GDV220" s="15"/>
      <c r="GDW220" s="15"/>
      <c r="GDX220" s="15"/>
      <c r="GDY220" s="15"/>
      <c r="GDZ220" s="15"/>
      <c r="GEA220" s="15"/>
      <c r="GEB220" s="15"/>
      <c r="GEC220" s="15"/>
      <c r="GED220" s="15"/>
      <c r="GEE220" s="15"/>
      <c r="GEF220" s="15"/>
      <c r="GEG220" s="15"/>
      <c r="GEH220" s="15"/>
      <c r="GEI220" s="15"/>
      <c r="GEJ220" s="15"/>
      <c r="GEK220" s="15"/>
      <c r="GEL220" s="15"/>
      <c r="GEM220" s="15"/>
      <c r="GEN220" s="15"/>
      <c r="GEO220" s="15"/>
      <c r="GEP220" s="15"/>
      <c r="GEQ220" s="15"/>
      <c r="GER220" s="15"/>
      <c r="GES220" s="15"/>
      <c r="GET220" s="15"/>
      <c r="GEU220" s="15"/>
      <c r="GEV220" s="15"/>
      <c r="GEW220" s="15"/>
      <c r="GEX220" s="15"/>
      <c r="GEY220" s="15"/>
      <c r="GEZ220" s="15"/>
      <c r="GFA220" s="15"/>
      <c r="GFB220" s="15"/>
      <c r="GFC220" s="15"/>
      <c r="GFD220" s="15"/>
      <c r="GFE220" s="15"/>
      <c r="GFF220" s="15"/>
      <c r="GFG220" s="15"/>
      <c r="GFH220" s="15"/>
      <c r="GFI220" s="15"/>
      <c r="GFJ220" s="15"/>
      <c r="GFK220" s="15"/>
      <c r="GFL220" s="15"/>
      <c r="GFM220" s="15"/>
      <c r="GFN220" s="15"/>
      <c r="GFO220" s="15"/>
      <c r="GFP220" s="15"/>
      <c r="GFQ220" s="15"/>
      <c r="GFR220" s="15"/>
      <c r="GFS220" s="15"/>
      <c r="GFT220" s="15"/>
      <c r="GFU220" s="15"/>
      <c r="GFV220" s="15"/>
      <c r="GFW220" s="15"/>
      <c r="GFX220" s="15"/>
      <c r="GFY220" s="15"/>
      <c r="GFZ220" s="15"/>
      <c r="GGA220" s="15"/>
      <c r="GGB220" s="15"/>
      <c r="GGC220" s="15"/>
      <c r="GGD220" s="15"/>
      <c r="GGE220" s="15"/>
      <c r="GGF220" s="15"/>
      <c r="GGG220" s="15"/>
      <c r="GGH220" s="15"/>
      <c r="GGI220" s="15"/>
      <c r="GGJ220" s="15"/>
      <c r="GGK220" s="15"/>
      <c r="GGL220" s="15"/>
      <c r="GGM220" s="15"/>
      <c r="GGN220" s="15"/>
      <c r="GGO220" s="15"/>
      <c r="GGP220" s="15"/>
      <c r="GGQ220" s="15"/>
      <c r="GGR220" s="15"/>
      <c r="GGS220" s="15"/>
      <c r="GGT220" s="15"/>
      <c r="GGU220" s="15"/>
      <c r="GGV220" s="15"/>
      <c r="GGW220" s="15"/>
      <c r="GGX220" s="15"/>
      <c r="GGY220" s="15"/>
      <c r="GGZ220" s="15"/>
      <c r="GHA220" s="15"/>
      <c r="GHB220" s="15"/>
      <c r="GHC220" s="15"/>
      <c r="GHD220" s="15"/>
      <c r="GHE220" s="15"/>
      <c r="GHF220" s="15"/>
      <c r="GHG220" s="15"/>
      <c r="GHH220" s="15"/>
      <c r="GHI220" s="15"/>
      <c r="GHJ220" s="15"/>
      <c r="GHK220" s="15"/>
      <c r="GHL220" s="15"/>
      <c r="GHM220" s="15"/>
      <c r="GHN220" s="15"/>
      <c r="GHO220" s="15"/>
      <c r="GHP220" s="15"/>
      <c r="GHQ220" s="15"/>
      <c r="GHR220" s="15"/>
      <c r="GHS220" s="15"/>
      <c r="GHT220" s="15"/>
      <c r="GHU220" s="15"/>
      <c r="GHV220" s="15"/>
      <c r="GHW220" s="15"/>
      <c r="GHX220" s="15"/>
      <c r="GHY220" s="15"/>
      <c r="GHZ220" s="15"/>
      <c r="GIA220" s="15"/>
      <c r="GIB220" s="15"/>
      <c r="GIC220" s="15"/>
      <c r="GID220" s="15"/>
      <c r="GIE220" s="15"/>
      <c r="GIF220" s="15"/>
      <c r="GIG220" s="15"/>
      <c r="GIH220" s="15"/>
      <c r="GII220" s="15"/>
      <c r="GIJ220" s="15"/>
      <c r="GIK220" s="15"/>
      <c r="GIL220" s="15"/>
      <c r="GIM220" s="15"/>
      <c r="GIN220" s="15"/>
      <c r="GIO220" s="15"/>
      <c r="GIP220" s="15"/>
      <c r="GIQ220" s="15"/>
      <c r="GIR220" s="15"/>
      <c r="GIS220" s="15"/>
      <c r="GIT220" s="15"/>
      <c r="GIU220" s="15"/>
      <c r="GIV220" s="15"/>
      <c r="GIW220" s="15"/>
      <c r="GIX220" s="15"/>
      <c r="GIY220" s="15"/>
      <c r="GIZ220" s="15"/>
      <c r="GJA220" s="15"/>
      <c r="GJB220" s="15"/>
      <c r="GJC220" s="15"/>
      <c r="GJD220" s="15"/>
      <c r="GJE220" s="15"/>
      <c r="GJF220" s="15"/>
      <c r="GJG220" s="15"/>
      <c r="GJH220" s="15"/>
      <c r="GJI220" s="15"/>
      <c r="GJJ220" s="15"/>
      <c r="GJK220" s="15"/>
      <c r="GJL220" s="15"/>
      <c r="GJM220" s="15"/>
      <c r="GJN220" s="15"/>
      <c r="GJO220" s="15"/>
      <c r="GJP220" s="15"/>
      <c r="GJQ220" s="15"/>
      <c r="GJR220" s="15"/>
      <c r="GJS220" s="15"/>
      <c r="GJT220" s="15"/>
      <c r="GJU220" s="15"/>
      <c r="GJV220" s="15"/>
      <c r="GJW220" s="15"/>
      <c r="GJX220" s="15"/>
      <c r="GJY220" s="15"/>
      <c r="GJZ220" s="15"/>
      <c r="GKA220" s="15"/>
      <c r="GKB220" s="15"/>
      <c r="GKC220" s="15"/>
      <c r="GKD220" s="15"/>
      <c r="GKE220" s="15"/>
      <c r="GKF220" s="15"/>
      <c r="GKG220" s="15"/>
      <c r="GKH220" s="15"/>
      <c r="GKI220" s="15"/>
      <c r="GKJ220" s="15"/>
      <c r="GKK220" s="15"/>
      <c r="GKL220" s="15"/>
      <c r="GKM220" s="15"/>
      <c r="GKN220" s="15"/>
      <c r="GKO220" s="15"/>
      <c r="GKP220" s="15"/>
      <c r="GKQ220" s="15"/>
      <c r="GKR220" s="15"/>
      <c r="GKS220" s="15"/>
      <c r="GKT220" s="15"/>
      <c r="GKU220" s="15"/>
      <c r="GKV220" s="15"/>
      <c r="GKW220" s="15"/>
      <c r="GKX220" s="15"/>
      <c r="GKY220" s="15"/>
      <c r="GKZ220" s="15"/>
      <c r="GLA220" s="15"/>
      <c r="GLB220" s="15"/>
      <c r="GLC220" s="15"/>
      <c r="GLD220" s="15"/>
      <c r="GLE220" s="15"/>
      <c r="GLF220" s="15"/>
      <c r="GLG220" s="15"/>
      <c r="GLH220" s="15"/>
      <c r="GLI220" s="15"/>
      <c r="GLJ220" s="15"/>
      <c r="GLK220" s="15"/>
      <c r="GLL220" s="15"/>
      <c r="GLM220" s="15"/>
      <c r="GLN220" s="15"/>
      <c r="GLO220" s="15"/>
      <c r="GLP220" s="15"/>
      <c r="GLQ220" s="15"/>
      <c r="GLR220" s="15"/>
      <c r="GLS220" s="15"/>
      <c r="GLT220" s="15"/>
      <c r="GLU220" s="15"/>
      <c r="GLV220" s="15"/>
      <c r="GLW220" s="15"/>
      <c r="GLX220" s="15"/>
      <c r="GLY220" s="15"/>
      <c r="GLZ220" s="15"/>
      <c r="GMA220" s="15"/>
      <c r="GMB220" s="15"/>
      <c r="GMC220" s="15"/>
      <c r="GMD220" s="15"/>
      <c r="GME220" s="15"/>
      <c r="GMF220" s="15"/>
      <c r="GMG220" s="15"/>
      <c r="GMH220" s="15"/>
      <c r="GMI220" s="15"/>
      <c r="GMJ220" s="15"/>
      <c r="GMK220" s="15"/>
      <c r="GML220" s="15"/>
      <c r="GMM220" s="15"/>
      <c r="GMN220" s="15"/>
      <c r="GMO220" s="15"/>
      <c r="GMP220" s="15"/>
      <c r="GMQ220" s="15"/>
      <c r="GMR220" s="15"/>
      <c r="GMS220" s="15"/>
      <c r="GMT220" s="15"/>
      <c r="GMU220" s="15"/>
      <c r="GMV220" s="15"/>
      <c r="GMW220" s="15"/>
      <c r="GMX220" s="15"/>
      <c r="GMY220" s="15"/>
      <c r="GMZ220" s="15"/>
      <c r="GNA220" s="15"/>
      <c r="GNB220" s="15"/>
      <c r="GNC220" s="15"/>
      <c r="GND220" s="15"/>
      <c r="GNE220" s="15"/>
      <c r="GNF220" s="15"/>
      <c r="GNG220" s="15"/>
      <c r="GNH220" s="15"/>
      <c r="GNI220" s="15"/>
      <c r="GNJ220" s="15"/>
      <c r="GNK220" s="15"/>
      <c r="GNL220" s="15"/>
      <c r="GNM220" s="15"/>
      <c r="GNN220" s="15"/>
      <c r="GNO220" s="15"/>
      <c r="GNP220" s="15"/>
      <c r="GNQ220" s="15"/>
      <c r="GNR220" s="15"/>
      <c r="GNS220" s="15"/>
      <c r="GNT220" s="15"/>
      <c r="GNU220" s="15"/>
      <c r="GNV220" s="15"/>
      <c r="GNW220" s="15"/>
      <c r="GNX220" s="15"/>
      <c r="GNY220" s="15"/>
      <c r="GNZ220" s="15"/>
      <c r="GOA220" s="15"/>
      <c r="GOB220" s="15"/>
      <c r="GOC220" s="15"/>
      <c r="GOD220" s="15"/>
      <c r="GOE220" s="15"/>
      <c r="GOF220" s="15"/>
      <c r="GOG220" s="15"/>
      <c r="GOH220" s="15"/>
      <c r="GOI220" s="15"/>
      <c r="GOJ220" s="15"/>
      <c r="GOK220" s="15"/>
      <c r="GOL220" s="15"/>
      <c r="GOM220" s="15"/>
      <c r="GON220" s="15"/>
      <c r="GOO220" s="15"/>
      <c r="GOP220" s="15"/>
      <c r="GOQ220" s="15"/>
      <c r="GOR220" s="15"/>
      <c r="GOS220" s="15"/>
      <c r="GOT220" s="15"/>
      <c r="GOU220" s="15"/>
      <c r="GOV220" s="15"/>
      <c r="GOW220" s="15"/>
      <c r="GOX220" s="15"/>
      <c r="GOY220" s="15"/>
      <c r="GOZ220" s="15"/>
      <c r="GPA220" s="15"/>
      <c r="GPB220" s="15"/>
      <c r="GPC220" s="15"/>
      <c r="GPD220" s="15"/>
      <c r="GPE220" s="15"/>
      <c r="GPF220" s="15"/>
      <c r="GPG220" s="15"/>
      <c r="GPH220" s="15"/>
      <c r="GPI220" s="15"/>
      <c r="GPJ220" s="15"/>
      <c r="GPK220" s="15"/>
      <c r="GPL220" s="15"/>
      <c r="GPM220" s="15"/>
      <c r="GPN220" s="15"/>
      <c r="GPO220" s="15"/>
      <c r="GPP220" s="15"/>
      <c r="GPQ220" s="15"/>
      <c r="GPR220" s="15"/>
      <c r="GPS220" s="15"/>
      <c r="GPT220" s="15"/>
      <c r="GPU220" s="15"/>
      <c r="GPV220" s="15"/>
      <c r="GPW220" s="15"/>
      <c r="GPX220" s="15"/>
      <c r="GPY220" s="15"/>
      <c r="GPZ220" s="15"/>
      <c r="GQA220" s="15"/>
      <c r="GQB220" s="15"/>
      <c r="GQC220" s="15"/>
      <c r="GQD220" s="15"/>
      <c r="GQE220" s="15"/>
      <c r="GQF220" s="15"/>
      <c r="GQG220" s="15"/>
      <c r="GQH220" s="15"/>
      <c r="GQI220" s="15"/>
      <c r="GQJ220" s="15"/>
      <c r="GQK220" s="15"/>
      <c r="GQL220" s="15"/>
      <c r="GQM220" s="15"/>
      <c r="GQN220" s="15"/>
      <c r="GQO220" s="15"/>
      <c r="GQP220" s="15"/>
      <c r="GQQ220" s="15"/>
      <c r="GQR220" s="15"/>
      <c r="GQS220" s="15"/>
      <c r="GQT220" s="15"/>
      <c r="GQU220" s="15"/>
      <c r="GQV220" s="15"/>
      <c r="GQW220" s="15"/>
      <c r="GQX220" s="15"/>
      <c r="GQY220" s="15"/>
      <c r="GQZ220" s="15"/>
      <c r="GRA220" s="15"/>
      <c r="GRB220" s="15"/>
      <c r="GRC220" s="15"/>
      <c r="GRD220" s="15"/>
      <c r="GRE220" s="15"/>
      <c r="GRF220" s="15"/>
      <c r="GRG220" s="15"/>
      <c r="GRH220" s="15"/>
      <c r="GRI220" s="15"/>
      <c r="GRJ220" s="15"/>
      <c r="GRK220" s="15"/>
      <c r="GRL220" s="15"/>
      <c r="GRM220" s="15"/>
      <c r="GRN220" s="15"/>
      <c r="GRO220" s="15"/>
      <c r="GRP220" s="15"/>
      <c r="GRQ220" s="15"/>
      <c r="GRR220" s="15"/>
      <c r="GRS220" s="15"/>
      <c r="GRT220" s="15"/>
      <c r="GRU220" s="15"/>
      <c r="GRV220" s="15"/>
      <c r="GRW220" s="15"/>
      <c r="GRX220" s="15"/>
      <c r="GRY220" s="15"/>
      <c r="GRZ220" s="15"/>
      <c r="GSA220" s="15"/>
      <c r="GSB220" s="15"/>
      <c r="GSC220" s="15"/>
      <c r="GSD220" s="15"/>
      <c r="GSE220" s="15"/>
      <c r="GSF220" s="15"/>
      <c r="GSG220" s="15"/>
      <c r="GSH220" s="15"/>
      <c r="GSI220" s="15"/>
      <c r="GSJ220" s="15"/>
      <c r="GSK220" s="15"/>
      <c r="GSL220" s="15"/>
      <c r="GSM220" s="15"/>
      <c r="GSN220" s="15"/>
      <c r="GSO220" s="15"/>
      <c r="GSP220" s="15"/>
      <c r="GSQ220" s="15"/>
      <c r="GSR220" s="15"/>
      <c r="GSS220" s="15"/>
      <c r="GST220" s="15"/>
      <c r="GSU220" s="15"/>
      <c r="GSV220" s="15"/>
      <c r="GSW220" s="15"/>
      <c r="GSX220" s="15"/>
      <c r="GSY220" s="15"/>
      <c r="GSZ220" s="15"/>
      <c r="GTA220" s="15"/>
      <c r="GTB220" s="15"/>
      <c r="GTC220" s="15"/>
      <c r="GTD220" s="15"/>
      <c r="GTE220" s="15"/>
      <c r="GTF220" s="15"/>
      <c r="GTG220" s="15"/>
      <c r="GTH220" s="15"/>
      <c r="GTI220" s="15"/>
      <c r="GTJ220" s="15"/>
      <c r="GTK220" s="15"/>
      <c r="GTL220" s="15"/>
      <c r="GTM220" s="15"/>
      <c r="GTN220" s="15"/>
      <c r="GTO220" s="15"/>
      <c r="GTP220" s="15"/>
      <c r="GTQ220" s="15"/>
      <c r="GTR220" s="15"/>
      <c r="GTS220" s="15"/>
      <c r="GTT220" s="15"/>
      <c r="GTU220" s="15"/>
      <c r="GTV220" s="15"/>
      <c r="GTW220" s="15"/>
      <c r="GTX220" s="15"/>
      <c r="GTY220" s="15"/>
      <c r="GTZ220" s="15"/>
      <c r="GUA220" s="15"/>
      <c r="GUB220" s="15"/>
      <c r="GUC220" s="15"/>
      <c r="GUD220" s="15"/>
      <c r="GUE220" s="15"/>
      <c r="GUF220" s="15"/>
      <c r="GUG220" s="15"/>
      <c r="GUH220" s="15"/>
      <c r="GUI220" s="15"/>
      <c r="GUJ220" s="15"/>
      <c r="GUK220" s="15"/>
      <c r="GUL220" s="15"/>
      <c r="GUM220" s="15"/>
      <c r="GUN220" s="15"/>
      <c r="GUO220" s="15"/>
      <c r="GUP220" s="15"/>
      <c r="GUQ220" s="15"/>
      <c r="GUR220" s="15"/>
      <c r="GUS220" s="15"/>
      <c r="GUT220" s="15"/>
      <c r="GUU220" s="15"/>
      <c r="GUV220" s="15"/>
      <c r="GUW220" s="15"/>
      <c r="GUX220" s="15"/>
      <c r="GUY220" s="15"/>
      <c r="GUZ220" s="15"/>
      <c r="GVA220" s="15"/>
      <c r="GVB220" s="15"/>
      <c r="GVC220" s="15"/>
      <c r="GVD220" s="15"/>
      <c r="GVE220" s="15"/>
      <c r="GVF220" s="15"/>
      <c r="GVG220" s="15"/>
      <c r="GVH220" s="15"/>
      <c r="GVI220" s="15"/>
      <c r="GVJ220" s="15"/>
      <c r="GVK220" s="15"/>
      <c r="GVL220" s="15"/>
      <c r="GVM220" s="15"/>
      <c r="GVN220" s="15"/>
      <c r="GVO220" s="15"/>
      <c r="GVP220" s="15"/>
      <c r="GVQ220" s="15"/>
      <c r="GVR220" s="15"/>
      <c r="GVS220" s="15"/>
      <c r="GVT220" s="15"/>
      <c r="GVU220" s="15"/>
      <c r="GVV220" s="15"/>
      <c r="GVW220" s="15"/>
      <c r="GVX220" s="15"/>
      <c r="GVY220" s="15"/>
      <c r="GVZ220" s="15"/>
      <c r="GWA220" s="15"/>
      <c r="GWB220" s="15"/>
      <c r="GWC220" s="15"/>
      <c r="GWD220" s="15"/>
      <c r="GWE220" s="15"/>
      <c r="GWF220" s="15"/>
      <c r="GWG220" s="15"/>
      <c r="GWH220" s="15"/>
      <c r="GWI220" s="15"/>
      <c r="GWJ220" s="15"/>
      <c r="GWK220" s="15"/>
      <c r="GWL220" s="15"/>
      <c r="GWM220" s="15"/>
      <c r="GWN220" s="15"/>
      <c r="GWO220" s="15"/>
      <c r="GWP220" s="15"/>
      <c r="GWQ220" s="15"/>
      <c r="GWR220" s="15"/>
      <c r="GWS220" s="15"/>
      <c r="GWT220" s="15"/>
      <c r="GWU220" s="15"/>
      <c r="GWV220" s="15"/>
      <c r="GWW220" s="15"/>
      <c r="GWX220" s="15"/>
      <c r="GWY220" s="15"/>
      <c r="GWZ220" s="15"/>
      <c r="GXA220" s="15"/>
      <c r="GXB220" s="15"/>
      <c r="GXC220" s="15"/>
      <c r="GXD220" s="15"/>
      <c r="GXE220" s="15"/>
      <c r="GXF220" s="15"/>
      <c r="GXG220" s="15"/>
      <c r="GXH220" s="15"/>
      <c r="GXI220" s="15"/>
      <c r="GXJ220" s="15"/>
      <c r="GXK220" s="15"/>
      <c r="GXL220" s="15"/>
      <c r="GXM220" s="15"/>
      <c r="GXN220" s="15"/>
      <c r="GXO220" s="15"/>
      <c r="GXP220" s="15"/>
      <c r="GXQ220" s="15"/>
      <c r="GXR220" s="15"/>
      <c r="GXS220" s="15"/>
      <c r="GXT220" s="15"/>
      <c r="GXU220" s="15"/>
      <c r="GXV220" s="15"/>
      <c r="GXW220" s="15"/>
      <c r="GXX220" s="15"/>
      <c r="GXY220" s="15"/>
      <c r="GXZ220" s="15"/>
      <c r="GYA220" s="15"/>
      <c r="GYB220" s="15"/>
      <c r="GYC220" s="15"/>
      <c r="GYD220" s="15"/>
      <c r="GYE220" s="15"/>
      <c r="GYF220" s="15"/>
      <c r="GYG220" s="15"/>
      <c r="GYH220" s="15"/>
      <c r="GYI220" s="15"/>
      <c r="GYJ220" s="15"/>
      <c r="GYK220" s="15"/>
      <c r="GYL220" s="15"/>
      <c r="GYM220" s="15"/>
      <c r="GYN220" s="15"/>
      <c r="GYO220" s="15"/>
      <c r="GYP220" s="15"/>
      <c r="GYQ220" s="15"/>
      <c r="GYR220" s="15"/>
      <c r="GYS220" s="15"/>
      <c r="GYT220" s="15"/>
      <c r="GYU220" s="15"/>
      <c r="GYV220" s="15"/>
      <c r="GYW220" s="15"/>
      <c r="GYX220" s="15"/>
      <c r="GYY220" s="15"/>
      <c r="GYZ220" s="15"/>
      <c r="GZA220" s="15"/>
      <c r="GZB220" s="15"/>
      <c r="GZC220" s="15"/>
      <c r="GZD220" s="15"/>
      <c r="GZE220" s="15"/>
      <c r="GZF220" s="15"/>
      <c r="GZG220" s="15"/>
      <c r="GZH220" s="15"/>
      <c r="GZI220" s="15"/>
      <c r="GZJ220" s="15"/>
      <c r="GZK220" s="15"/>
      <c r="GZL220" s="15"/>
      <c r="GZM220" s="15"/>
      <c r="GZN220" s="15"/>
      <c r="GZO220" s="15"/>
      <c r="GZP220" s="15"/>
      <c r="GZQ220" s="15"/>
      <c r="GZR220" s="15"/>
      <c r="GZS220" s="15"/>
      <c r="GZT220" s="15"/>
      <c r="GZU220" s="15"/>
      <c r="GZV220" s="15"/>
      <c r="GZW220" s="15"/>
      <c r="GZX220" s="15"/>
      <c r="GZY220" s="15"/>
      <c r="GZZ220" s="15"/>
      <c r="HAA220" s="15"/>
      <c r="HAB220" s="15"/>
      <c r="HAC220" s="15"/>
      <c r="HAD220" s="15"/>
      <c r="HAE220" s="15"/>
      <c r="HAF220" s="15"/>
      <c r="HAG220" s="15"/>
      <c r="HAH220" s="15"/>
      <c r="HAI220" s="15"/>
      <c r="HAJ220" s="15"/>
      <c r="HAK220" s="15"/>
      <c r="HAL220" s="15"/>
      <c r="HAM220" s="15"/>
      <c r="HAN220" s="15"/>
      <c r="HAO220" s="15"/>
      <c r="HAP220" s="15"/>
      <c r="HAQ220" s="15"/>
      <c r="HAR220" s="15"/>
      <c r="HAS220" s="15"/>
      <c r="HAT220" s="15"/>
      <c r="HAU220" s="15"/>
      <c r="HAV220" s="15"/>
      <c r="HAW220" s="15"/>
      <c r="HAX220" s="15"/>
      <c r="HAY220" s="15"/>
      <c r="HAZ220" s="15"/>
      <c r="HBA220" s="15"/>
      <c r="HBB220" s="15"/>
      <c r="HBC220" s="15"/>
      <c r="HBD220" s="15"/>
      <c r="HBE220" s="15"/>
      <c r="HBF220" s="15"/>
      <c r="HBG220" s="15"/>
      <c r="HBH220" s="15"/>
      <c r="HBI220" s="15"/>
      <c r="HBJ220" s="15"/>
      <c r="HBK220" s="15"/>
      <c r="HBL220" s="15"/>
      <c r="HBM220" s="15"/>
      <c r="HBN220" s="15"/>
      <c r="HBO220" s="15"/>
      <c r="HBP220" s="15"/>
      <c r="HBQ220" s="15"/>
      <c r="HBR220" s="15"/>
      <c r="HBS220" s="15"/>
      <c r="HBT220" s="15"/>
      <c r="HBU220" s="15"/>
      <c r="HBV220" s="15"/>
      <c r="HBW220" s="15"/>
      <c r="HBX220" s="15"/>
      <c r="HBY220" s="15"/>
      <c r="HBZ220" s="15"/>
      <c r="HCA220" s="15"/>
      <c r="HCB220" s="15"/>
      <c r="HCC220" s="15"/>
      <c r="HCD220" s="15"/>
      <c r="HCE220" s="15"/>
      <c r="HCF220" s="15"/>
      <c r="HCG220" s="15"/>
      <c r="HCH220" s="15"/>
      <c r="HCI220" s="15"/>
      <c r="HCJ220" s="15"/>
      <c r="HCK220" s="15"/>
      <c r="HCL220" s="15"/>
      <c r="HCM220" s="15"/>
      <c r="HCN220" s="15"/>
      <c r="HCO220" s="15"/>
      <c r="HCP220" s="15"/>
      <c r="HCQ220" s="15"/>
      <c r="HCR220" s="15"/>
      <c r="HCS220" s="15"/>
      <c r="HCT220" s="15"/>
      <c r="HCU220" s="15"/>
      <c r="HCV220" s="15"/>
      <c r="HCW220" s="15"/>
      <c r="HCX220" s="15"/>
      <c r="HCY220" s="15"/>
      <c r="HCZ220" s="15"/>
      <c r="HDA220" s="15"/>
      <c r="HDB220" s="15"/>
      <c r="HDC220" s="15"/>
      <c r="HDD220" s="15"/>
      <c r="HDE220" s="15"/>
      <c r="HDF220" s="15"/>
      <c r="HDG220" s="15"/>
      <c r="HDH220" s="15"/>
      <c r="HDI220" s="15"/>
      <c r="HDJ220" s="15"/>
      <c r="HDK220" s="15"/>
      <c r="HDL220" s="15"/>
      <c r="HDM220" s="15"/>
      <c r="HDN220" s="15"/>
      <c r="HDO220" s="15"/>
      <c r="HDP220" s="15"/>
      <c r="HDQ220" s="15"/>
      <c r="HDR220" s="15"/>
      <c r="HDS220" s="15"/>
      <c r="HDT220" s="15"/>
      <c r="HDU220" s="15"/>
      <c r="HDV220" s="15"/>
      <c r="HDW220" s="15"/>
      <c r="HDX220" s="15"/>
      <c r="HDY220" s="15"/>
      <c r="HDZ220" s="15"/>
      <c r="HEA220" s="15"/>
      <c r="HEB220" s="15"/>
      <c r="HEC220" s="15"/>
      <c r="HED220" s="15"/>
      <c r="HEE220" s="15"/>
      <c r="HEF220" s="15"/>
      <c r="HEG220" s="15"/>
      <c r="HEH220" s="15"/>
      <c r="HEI220" s="15"/>
      <c r="HEJ220" s="15"/>
      <c r="HEK220" s="15"/>
      <c r="HEL220" s="15"/>
      <c r="HEM220" s="15"/>
      <c r="HEN220" s="15"/>
      <c r="HEO220" s="15"/>
      <c r="HEP220" s="15"/>
      <c r="HEQ220" s="15"/>
      <c r="HER220" s="15"/>
      <c r="HES220" s="15"/>
      <c r="HET220" s="15"/>
      <c r="HEU220" s="15"/>
      <c r="HEV220" s="15"/>
      <c r="HEW220" s="15"/>
      <c r="HEX220" s="15"/>
      <c r="HEY220" s="15"/>
      <c r="HEZ220" s="15"/>
      <c r="HFA220" s="15"/>
      <c r="HFB220" s="15"/>
      <c r="HFC220" s="15"/>
      <c r="HFD220" s="15"/>
      <c r="HFE220" s="15"/>
      <c r="HFF220" s="15"/>
      <c r="HFG220" s="15"/>
      <c r="HFH220" s="15"/>
      <c r="HFI220" s="15"/>
      <c r="HFJ220" s="15"/>
      <c r="HFK220" s="15"/>
      <c r="HFL220" s="15"/>
      <c r="HFM220" s="15"/>
      <c r="HFN220" s="15"/>
      <c r="HFO220" s="15"/>
      <c r="HFP220" s="15"/>
      <c r="HFQ220" s="15"/>
      <c r="HFR220" s="15"/>
      <c r="HFS220" s="15"/>
      <c r="HFT220" s="15"/>
      <c r="HFU220" s="15"/>
      <c r="HFV220" s="15"/>
      <c r="HFW220" s="15"/>
      <c r="HFX220" s="15"/>
      <c r="HFY220" s="15"/>
      <c r="HFZ220" s="15"/>
      <c r="HGA220" s="15"/>
      <c r="HGB220" s="15"/>
      <c r="HGC220" s="15"/>
      <c r="HGD220" s="15"/>
      <c r="HGE220" s="15"/>
      <c r="HGF220" s="15"/>
      <c r="HGG220" s="15"/>
      <c r="HGH220" s="15"/>
      <c r="HGI220" s="15"/>
      <c r="HGJ220" s="15"/>
      <c r="HGK220" s="15"/>
      <c r="HGL220" s="15"/>
      <c r="HGM220" s="15"/>
      <c r="HGN220" s="15"/>
      <c r="HGO220" s="15"/>
      <c r="HGP220" s="15"/>
      <c r="HGQ220" s="15"/>
      <c r="HGR220" s="15"/>
      <c r="HGS220" s="15"/>
      <c r="HGT220" s="15"/>
      <c r="HGU220" s="15"/>
      <c r="HGV220" s="15"/>
      <c r="HGW220" s="15"/>
      <c r="HGX220" s="15"/>
      <c r="HGY220" s="15"/>
      <c r="HGZ220" s="15"/>
      <c r="HHA220" s="15"/>
      <c r="HHB220" s="15"/>
      <c r="HHC220" s="15"/>
      <c r="HHD220" s="15"/>
      <c r="HHE220" s="15"/>
      <c r="HHF220" s="15"/>
      <c r="HHG220" s="15"/>
      <c r="HHH220" s="15"/>
      <c r="HHI220" s="15"/>
      <c r="HHJ220" s="15"/>
      <c r="HHK220" s="15"/>
      <c r="HHL220" s="15"/>
      <c r="HHM220" s="15"/>
      <c r="HHN220" s="15"/>
      <c r="HHO220" s="15"/>
      <c r="HHP220" s="15"/>
      <c r="HHQ220" s="15"/>
      <c r="HHR220" s="15"/>
      <c r="HHS220" s="15"/>
      <c r="HHT220" s="15"/>
      <c r="HHU220" s="15"/>
      <c r="HHV220" s="15"/>
      <c r="HHW220" s="15"/>
      <c r="HHX220" s="15"/>
      <c r="HHY220" s="15"/>
      <c r="HHZ220" s="15"/>
      <c r="HIA220" s="15"/>
      <c r="HIB220" s="15"/>
      <c r="HIC220" s="15"/>
      <c r="HID220" s="15"/>
      <c r="HIE220" s="15"/>
      <c r="HIF220" s="15"/>
      <c r="HIG220" s="15"/>
      <c r="HIH220" s="15"/>
      <c r="HII220" s="15"/>
      <c r="HIJ220" s="15"/>
      <c r="HIK220" s="15"/>
      <c r="HIL220" s="15"/>
      <c r="HIM220" s="15"/>
      <c r="HIN220" s="15"/>
      <c r="HIO220" s="15"/>
      <c r="HIP220" s="15"/>
      <c r="HIQ220" s="15"/>
      <c r="HIR220" s="15"/>
      <c r="HIS220" s="15"/>
      <c r="HIT220" s="15"/>
      <c r="HIU220" s="15"/>
      <c r="HIV220" s="15"/>
      <c r="HIW220" s="15"/>
      <c r="HIX220" s="15"/>
      <c r="HIY220" s="15"/>
      <c r="HIZ220" s="15"/>
      <c r="HJA220" s="15"/>
      <c r="HJB220" s="15"/>
      <c r="HJC220" s="15"/>
      <c r="HJD220" s="15"/>
      <c r="HJE220" s="15"/>
      <c r="HJF220" s="15"/>
      <c r="HJG220" s="15"/>
      <c r="HJH220" s="15"/>
      <c r="HJI220" s="15"/>
      <c r="HJJ220" s="15"/>
      <c r="HJK220" s="15"/>
      <c r="HJL220" s="15"/>
      <c r="HJM220" s="15"/>
      <c r="HJN220" s="15"/>
      <c r="HJO220" s="15"/>
      <c r="HJP220" s="15"/>
      <c r="HJQ220" s="15"/>
      <c r="HJR220" s="15"/>
      <c r="HJS220" s="15"/>
      <c r="HJT220" s="15"/>
      <c r="HJU220" s="15"/>
      <c r="HJV220" s="15"/>
      <c r="HJW220" s="15"/>
      <c r="HJX220" s="15"/>
      <c r="HJY220" s="15"/>
      <c r="HJZ220" s="15"/>
      <c r="HKA220" s="15"/>
      <c r="HKB220" s="15"/>
      <c r="HKC220" s="15"/>
      <c r="HKD220" s="15"/>
      <c r="HKE220" s="15"/>
      <c r="HKF220" s="15"/>
      <c r="HKG220" s="15"/>
      <c r="HKH220" s="15"/>
      <c r="HKI220" s="15"/>
      <c r="HKJ220" s="15"/>
      <c r="HKK220" s="15"/>
      <c r="HKL220" s="15"/>
      <c r="HKM220" s="15"/>
      <c r="HKN220" s="15"/>
      <c r="HKO220" s="15"/>
      <c r="HKP220" s="15"/>
      <c r="HKQ220" s="15"/>
      <c r="HKR220" s="15"/>
      <c r="HKS220" s="15"/>
      <c r="HKT220" s="15"/>
      <c r="HKU220" s="15"/>
      <c r="HKV220" s="15"/>
      <c r="HKW220" s="15"/>
      <c r="HKX220" s="15"/>
      <c r="HKY220" s="15"/>
      <c r="HKZ220" s="15"/>
      <c r="HLA220" s="15"/>
      <c r="HLB220" s="15"/>
      <c r="HLC220" s="15"/>
      <c r="HLD220" s="15"/>
      <c r="HLE220" s="15"/>
      <c r="HLF220" s="15"/>
      <c r="HLG220" s="15"/>
      <c r="HLH220" s="15"/>
      <c r="HLI220" s="15"/>
      <c r="HLJ220" s="15"/>
      <c r="HLK220" s="15"/>
      <c r="HLL220" s="15"/>
      <c r="HLM220" s="15"/>
      <c r="HLN220" s="15"/>
      <c r="HLO220" s="15"/>
      <c r="HLP220" s="15"/>
      <c r="HLQ220" s="15"/>
      <c r="HLR220" s="15"/>
      <c r="HLS220" s="15"/>
      <c r="HLT220" s="15"/>
      <c r="HLU220" s="15"/>
      <c r="HLV220" s="15"/>
      <c r="HLW220" s="15"/>
      <c r="HLX220" s="15"/>
      <c r="HLY220" s="15"/>
      <c r="HLZ220" s="15"/>
      <c r="HMA220" s="15"/>
      <c r="HMB220" s="15"/>
      <c r="HMC220" s="15"/>
      <c r="HMD220" s="15"/>
      <c r="HME220" s="15"/>
      <c r="HMF220" s="15"/>
      <c r="HMG220" s="15"/>
      <c r="HMH220" s="15"/>
      <c r="HMI220" s="15"/>
      <c r="HMJ220" s="15"/>
      <c r="HMK220" s="15"/>
      <c r="HML220" s="15"/>
      <c r="HMM220" s="15"/>
      <c r="HMN220" s="15"/>
      <c r="HMO220" s="15"/>
      <c r="HMP220" s="15"/>
      <c r="HMQ220" s="15"/>
      <c r="HMR220" s="15"/>
      <c r="HMS220" s="15"/>
      <c r="HMT220" s="15"/>
      <c r="HMU220" s="15"/>
      <c r="HMV220" s="15"/>
      <c r="HMW220" s="15"/>
      <c r="HMX220" s="15"/>
      <c r="HMY220" s="15"/>
      <c r="HMZ220" s="15"/>
      <c r="HNA220" s="15"/>
      <c r="HNB220" s="15"/>
      <c r="HNC220" s="15"/>
      <c r="HND220" s="15"/>
      <c r="HNE220" s="15"/>
      <c r="HNF220" s="15"/>
      <c r="HNG220" s="15"/>
      <c r="HNH220" s="15"/>
      <c r="HNI220" s="15"/>
      <c r="HNJ220" s="15"/>
      <c r="HNK220" s="15"/>
      <c r="HNL220" s="15"/>
      <c r="HNM220" s="15"/>
      <c r="HNN220" s="15"/>
      <c r="HNO220" s="15"/>
      <c r="HNP220" s="15"/>
      <c r="HNQ220" s="15"/>
      <c r="HNR220" s="15"/>
      <c r="HNS220" s="15"/>
      <c r="HNT220" s="15"/>
      <c r="HNU220" s="15"/>
      <c r="HNV220" s="15"/>
      <c r="HNW220" s="15"/>
      <c r="HNX220" s="15"/>
      <c r="HNY220" s="15"/>
      <c r="HNZ220" s="15"/>
      <c r="HOA220" s="15"/>
      <c r="HOB220" s="15"/>
      <c r="HOC220" s="15"/>
      <c r="HOD220" s="15"/>
      <c r="HOE220" s="15"/>
      <c r="HOF220" s="15"/>
      <c r="HOG220" s="15"/>
      <c r="HOH220" s="15"/>
      <c r="HOI220" s="15"/>
      <c r="HOJ220" s="15"/>
      <c r="HOK220" s="15"/>
      <c r="HOL220" s="15"/>
      <c r="HOM220" s="15"/>
      <c r="HON220" s="15"/>
      <c r="HOO220" s="15"/>
      <c r="HOP220" s="15"/>
      <c r="HOQ220" s="15"/>
      <c r="HOR220" s="15"/>
      <c r="HOS220" s="15"/>
      <c r="HOT220" s="15"/>
      <c r="HOU220" s="15"/>
      <c r="HOV220" s="15"/>
      <c r="HOW220" s="15"/>
      <c r="HOX220" s="15"/>
      <c r="HOY220" s="15"/>
      <c r="HOZ220" s="15"/>
      <c r="HPA220" s="15"/>
      <c r="HPB220" s="15"/>
      <c r="HPC220" s="15"/>
      <c r="HPD220" s="15"/>
      <c r="HPE220" s="15"/>
      <c r="HPF220" s="15"/>
      <c r="HPG220" s="15"/>
      <c r="HPH220" s="15"/>
      <c r="HPI220" s="15"/>
      <c r="HPJ220" s="15"/>
      <c r="HPK220" s="15"/>
      <c r="HPL220" s="15"/>
      <c r="HPM220" s="15"/>
      <c r="HPN220" s="15"/>
      <c r="HPO220" s="15"/>
      <c r="HPP220" s="15"/>
      <c r="HPQ220" s="15"/>
      <c r="HPR220" s="15"/>
      <c r="HPS220" s="15"/>
      <c r="HPT220" s="15"/>
      <c r="HPU220" s="15"/>
      <c r="HPV220" s="15"/>
      <c r="HPW220" s="15"/>
      <c r="HPX220" s="15"/>
      <c r="HPY220" s="15"/>
      <c r="HPZ220" s="15"/>
      <c r="HQA220" s="15"/>
      <c r="HQB220" s="15"/>
      <c r="HQC220" s="15"/>
      <c r="HQD220" s="15"/>
      <c r="HQE220" s="15"/>
      <c r="HQF220" s="15"/>
      <c r="HQG220" s="15"/>
      <c r="HQH220" s="15"/>
      <c r="HQI220" s="15"/>
      <c r="HQJ220" s="15"/>
      <c r="HQK220" s="15"/>
      <c r="HQL220" s="15"/>
      <c r="HQM220" s="15"/>
      <c r="HQN220" s="15"/>
      <c r="HQO220" s="15"/>
      <c r="HQP220" s="15"/>
      <c r="HQQ220" s="15"/>
      <c r="HQR220" s="15"/>
      <c r="HQS220" s="15"/>
      <c r="HQT220" s="15"/>
      <c r="HQU220" s="15"/>
      <c r="HQV220" s="15"/>
      <c r="HQW220" s="15"/>
      <c r="HQX220" s="15"/>
      <c r="HQY220" s="15"/>
      <c r="HQZ220" s="15"/>
      <c r="HRA220" s="15"/>
      <c r="HRB220" s="15"/>
      <c r="HRC220" s="15"/>
      <c r="HRD220" s="15"/>
      <c r="HRE220" s="15"/>
      <c r="HRF220" s="15"/>
      <c r="HRG220" s="15"/>
      <c r="HRH220" s="15"/>
      <c r="HRI220" s="15"/>
      <c r="HRJ220" s="15"/>
      <c r="HRK220" s="15"/>
      <c r="HRL220" s="15"/>
      <c r="HRM220" s="15"/>
      <c r="HRN220" s="15"/>
      <c r="HRO220" s="15"/>
      <c r="HRP220" s="15"/>
      <c r="HRQ220" s="15"/>
      <c r="HRR220" s="15"/>
      <c r="HRS220" s="15"/>
      <c r="HRT220" s="15"/>
      <c r="HRU220" s="15"/>
      <c r="HRV220" s="15"/>
      <c r="HRW220" s="15"/>
      <c r="HRX220" s="15"/>
      <c r="HRY220" s="15"/>
      <c r="HRZ220" s="15"/>
      <c r="HSA220" s="15"/>
      <c r="HSB220" s="15"/>
      <c r="HSC220" s="15"/>
      <c r="HSD220" s="15"/>
      <c r="HSE220" s="15"/>
      <c r="HSF220" s="15"/>
      <c r="HSG220" s="15"/>
      <c r="HSH220" s="15"/>
      <c r="HSI220" s="15"/>
      <c r="HSJ220" s="15"/>
      <c r="HSK220" s="15"/>
      <c r="HSL220" s="15"/>
      <c r="HSM220" s="15"/>
      <c r="HSN220" s="15"/>
      <c r="HSO220" s="15"/>
      <c r="HSP220" s="15"/>
      <c r="HSQ220" s="15"/>
      <c r="HSR220" s="15"/>
      <c r="HSS220" s="15"/>
      <c r="HST220" s="15"/>
      <c r="HSU220" s="15"/>
      <c r="HSV220" s="15"/>
      <c r="HSW220" s="15"/>
      <c r="HSX220" s="15"/>
      <c r="HSY220" s="15"/>
      <c r="HSZ220" s="15"/>
      <c r="HTA220" s="15"/>
      <c r="HTB220" s="15"/>
      <c r="HTC220" s="15"/>
      <c r="HTD220" s="15"/>
      <c r="HTE220" s="15"/>
      <c r="HTF220" s="15"/>
      <c r="HTG220" s="15"/>
      <c r="HTH220" s="15"/>
      <c r="HTI220" s="15"/>
      <c r="HTJ220" s="15"/>
      <c r="HTK220" s="15"/>
      <c r="HTL220" s="15"/>
      <c r="HTM220" s="15"/>
      <c r="HTN220" s="15"/>
      <c r="HTO220" s="15"/>
      <c r="HTP220" s="15"/>
      <c r="HTQ220" s="15"/>
      <c r="HTR220" s="15"/>
      <c r="HTS220" s="15"/>
      <c r="HTT220" s="15"/>
      <c r="HTU220" s="15"/>
      <c r="HTV220" s="15"/>
      <c r="HTW220" s="15"/>
      <c r="HTX220" s="15"/>
      <c r="HTY220" s="15"/>
      <c r="HTZ220" s="15"/>
      <c r="HUA220" s="15"/>
      <c r="HUB220" s="15"/>
      <c r="HUC220" s="15"/>
      <c r="HUD220" s="15"/>
      <c r="HUE220" s="15"/>
      <c r="HUF220" s="15"/>
      <c r="HUG220" s="15"/>
      <c r="HUH220" s="15"/>
      <c r="HUI220" s="15"/>
      <c r="HUJ220" s="15"/>
      <c r="HUK220" s="15"/>
      <c r="HUL220" s="15"/>
      <c r="HUM220" s="15"/>
      <c r="HUN220" s="15"/>
      <c r="HUO220" s="15"/>
      <c r="HUP220" s="15"/>
      <c r="HUQ220" s="15"/>
      <c r="HUR220" s="15"/>
      <c r="HUS220" s="15"/>
      <c r="HUT220" s="15"/>
      <c r="HUU220" s="15"/>
      <c r="HUV220" s="15"/>
      <c r="HUW220" s="15"/>
      <c r="HUX220" s="15"/>
      <c r="HUY220" s="15"/>
      <c r="HUZ220" s="15"/>
      <c r="HVA220" s="15"/>
      <c r="HVB220" s="15"/>
      <c r="HVC220" s="15"/>
      <c r="HVD220" s="15"/>
      <c r="HVE220" s="15"/>
      <c r="HVF220" s="15"/>
      <c r="HVG220" s="15"/>
      <c r="HVH220" s="15"/>
      <c r="HVI220" s="15"/>
      <c r="HVJ220" s="15"/>
      <c r="HVK220" s="15"/>
      <c r="HVL220" s="15"/>
      <c r="HVM220" s="15"/>
      <c r="HVN220" s="15"/>
      <c r="HVO220" s="15"/>
      <c r="HVP220" s="15"/>
      <c r="HVQ220" s="15"/>
      <c r="HVR220" s="15"/>
      <c r="HVS220" s="15"/>
      <c r="HVT220" s="15"/>
      <c r="HVU220" s="15"/>
      <c r="HVV220" s="15"/>
      <c r="HVW220" s="15"/>
      <c r="HVX220" s="15"/>
      <c r="HVY220" s="15"/>
      <c r="HVZ220" s="15"/>
      <c r="HWA220" s="15"/>
      <c r="HWB220" s="15"/>
      <c r="HWC220" s="15"/>
      <c r="HWD220" s="15"/>
      <c r="HWE220" s="15"/>
      <c r="HWF220" s="15"/>
      <c r="HWG220" s="15"/>
      <c r="HWH220" s="15"/>
      <c r="HWI220" s="15"/>
      <c r="HWJ220" s="15"/>
      <c r="HWK220" s="15"/>
      <c r="HWL220" s="15"/>
      <c r="HWM220" s="15"/>
      <c r="HWN220" s="15"/>
      <c r="HWO220" s="15"/>
      <c r="HWP220" s="15"/>
      <c r="HWQ220" s="15"/>
      <c r="HWR220" s="15"/>
      <c r="HWS220" s="15"/>
      <c r="HWT220" s="15"/>
      <c r="HWU220" s="15"/>
      <c r="HWV220" s="15"/>
      <c r="HWW220" s="15"/>
      <c r="HWX220" s="15"/>
      <c r="HWY220" s="15"/>
      <c r="HWZ220" s="15"/>
      <c r="HXA220" s="15"/>
      <c r="HXB220" s="15"/>
      <c r="HXC220" s="15"/>
      <c r="HXD220" s="15"/>
      <c r="HXE220" s="15"/>
      <c r="HXF220" s="15"/>
      <c r="HXG220" s="15"/>
      <c r="HXH220" s="15"/>
      <c r="HXI220" s="15"/>
      <c r="HXJ220" s="15"/>
      <c r="HXK220" s="15"/>
      <c r="HXL220" s="15"/>
      <c r="HXM220" s="15"/>
      <c r="HXN220" s="15"/>
      <c r="HXO220" s="15"/>
      <c r="HXP220" s="15"/>
      <c r="HXQ220" s="15"/>
      <c r="HXR220" s="15"/>
      <c r="HXS220" s="15"/>
      <c r="HXT220" s="15"/>
      <c r="HXU220" s="15"/>
      <c r="HXV220" s="15"/>
      <c r="HXW220" s="15"/>
      <c r="HXX220" s="15"/>
      <c r="HXY220" s="15"/>
      <c r="HXZ220" s="15"/>
      <c r="HYA220" s="15"/>
      <c r="HYB220" s="15"/>
      <c r="HYC220" s="15"/>
      <c r="HYD220" s="15"/>
      <c r="HYE220" s="15"/>
      <c r="HYF220" s="15"/>
      <c r="HYG220" s="15"/>
      <c r="HYH220" s="15"/>
      <c r="HYI220" s="15"/>
      <c r="HYJ220" s="15"/>
      <c r="HYK220" s="15"/>
      <c r="HYL220" s="15"/>
      <c r="HYM220" s="15"/>
      <c r="HYN220" s="15"/>
      <c r="HYO220" s="15"/>
      <c r="HYP220" s="15"/>
      <c r="HYQ220" s="15"/>
      <c r="HYR220" s="15"/>
      <c r="HYS220" s="15"/>
      <c r="HYT220" s="15"/>
      <c r="HYU220" s="15"/>
      <c r="HYV220" s="15"/>
      <c r="HYW220" s="15"/>
      <c r="HYX220" s="15"/>
      <c r="HYY220" s="15"/>
      <c r="HYZ220" s="15"/>
      <c r="HZA220" s="15"/>
      <c r="HZB220" s="15"/>
      <c r="HZC220" s="15"/>
      <c r="HZD220" s="15"/>
      <c r="HZE220" s="15"/>
      <c r="HZF220" s="15"/>
      <c r="HZG220" s="15"/>
      <c r="HZH220" s="15"/>
      <c r="HZI220" s="15"/>
      <c r="HZJ220" s="15"/>
      <c r="HZK220" s="15"/>
      <c r="HZL220" s="15"/>
      <c r="HZM220" s="15"/>
      <c r="HZN220" s="15"/>
      <c r="HZO220" s="15"/>
      <c r="HZP220" s="15"/>
      <c r="HZQ220" s="15"/>
      <c r="HZR220" s="15"/>
      <c r="HZS220" s="15"/>
      <c r="HZT220" s="15"/>
      <c r="HZU220" s="15"/>
      <c r="HZV220" s="15"/>
      <c r="HZW220" s="15"/>
      <c r="HZX220" s="15"/>
      <c r="HZY220" s="15"/>
      <c r="HZZ220" s="15"/>
      <c r="IAA220" s="15"/>
      <c r="IAB220" s="15"/>
      <c r="IAC220" s="15"/>
      <c r="IAD220" s="15"/>
      <c r="IAE220" s="15"/>
      <c r="IAF220" s="15"/>
      <c r="IAG220" s="15"/>
      <c r="IAH220" s="15"/>
      <c r="IAI220" s="15"/>
      <c r="IAJ220" s="15"/>
      <c r="IAK220" s="15"/>
      <c r="IAL220" s="15"/>
      <c r="IAM220" s="15"/>
      <c r="IAN220" s="15"/>
      <c r="IAO220" s="15"/>
      <c r="IAP220" s="15"/>
      <c r="IAQ220" s="15"/>
      <c r="IAR220" s="15"/>
      <c r="IAS220" s="15"/>
      <c r="IAT220" s="15"/>
      <c r="IAU220" s="15"/>
      <c r="IAV220" s="15"/>
      <c r="IAW220" s="15"/>
      <c r="IAX220" s="15"/>
      <c r="IAY220" s="15"/>
      <c r="IAZ220" s="15"/>
      <c r="IBA220" s="15"/>
      <c r="IBB220" s="15"/>
      <c r="IBC220" s="15"/>
      <c r="IBD220" s="15"/>
      <c r="IBE220" s="15"/>
      <c r="IBF220" s="15"/>
      <c r="IBG220" s="15"/>
      <c r="IBH220" s="15"/>
      <c r="IBI220" s="15"/>
      <c r="IBJ220" s="15"/>
      <c r="IBK220" s="15"/>
      <c r="IBL220" s="15"/>
      <c r="IBM220" s="15"/>
      <c r="IBN220" s="15"/>
      <c r="IBO220" s="15"/>
      <c r="IBP220" s="15"/>
      <c r="IBQ220" s="15"/>
      <c r="IBR220" s="15"/>
      <c r="IBS220" s="15"/>
      <c r="IBT220" s="15"/>
      <c r="IBU220" s="15"/>
      <c r="IBV220" s="15"/>
      <c r="IBW220" s="15"/>
      <c r="IBX220" s="15"/>
      <c r="IBY220" s="15"/>
      <c r="IBZ220" s="15"/>
      <c r="ICA220" s="15"/>
      <c r="ICB220" s="15"/>
      <c r="ICC220" s="15"/>
      <c r="ICD220" s="15"/>
      <c r="ICE220" s="15"/>
      <c r="ICF220" s="15"/>
      <c r="ICG220" s="15"/>
      <c r="ICH220" s="15"/>
      <c r="ICI220" s="15"/>
      <c r="ICJ220" s="15"/>
      <c r="ICK220" s="15"/>
      <c r="ICL220" s="15"/>
      <c r="ICM220" s="15"/>
      <c r="ICN220" s="15"/>
      <c r="ICO220" s="15"/>
      <c r="ICP220" s="15"/>
      <c r="ICQ220" s="15"/>
      <c r="ICR220" s="15"/>
      <c r="ICS220" s="15"/>
      <c r="ICT220" s="15"/>
      <c r="ICU220" s="15"/>
      <c r="ICV220" s="15"/>
      <c r="ICW220" s="15"/>
      <c r="ICX220" s="15"/>
      <c r="ICY220" s="15"/>
      <c r="ICZ220" s="15"/>
      <c r="IDA220" s="15"/>
      <c r="IDB220" s="15"/>
      <c r="IDC220" s="15"/>
      <c r="IDD220" s="15"/>
      <c r="IDE220" s="15"/>
      <c r="IDF220" s="15"/>
      <c r="IDG220" s="15"/>
      <c r="IDH220" s="15"/>
      <c r="IDI220" s="15"/>
      <c r="IDJ220" s="15"/>
      <c r="IDK220" s="15"/>
      <c r="IDL220" s="15"/>
      <c r="IDM220" s="15"/>
      <c r="IDN220" s="15"/>
      <c r="IDO220" s="15"/>
      <c r="IDP220" s="15"/>
      <c r="IDQ220" s="15"/>
      <c r="IDR220" s="15"/>
      <c r="IDS220" s="15"/>
      <c r="IDT220" s="15"/>
      <c r="IDU220" s="15"/>
      <c r="IDV220" s="15"/>
      <c r="IDW220" s="15"/>
      <c r="IDX220" s="15"/>
      <c r="IDY220" s="15"/>
      <c r="IDZ220" s="15"/>
      <c r="IEA220" s="15"/>
      <c r="IEB220" s="15"/>
      <c r="IEC220" s="15"/>
      <c r="IED220" s="15"/>
      <c r="IEE220" s="15"/>
      <c r="IEF220" s="15"/>
      <c r="IEG220" s="15"/>
      <c r="IEH220" s="15"/>
      <c r="IEI220" s="15"/>
      <c r="IEJ220" s="15"/>
      <c r="IEK220" s="15"/>
      <c r="IEL220" s="15"/>
      <c r="IEM220" s="15"/>
      <c r="IEN220" s="15"/>
      <c r="IEO220" s="15"/>
      <c r="IEP220" s="15"/>
      <c r="IEQ220" s="15"/>
      <c r="IER220" s="15"/>
      <c r="IES220" s="15"/>
      <c r="IET220" s="15"/>
      <c r="IEU220" s="15"/>
      <c r="IEV220" s="15"/>
      <c r="IEW220" s="15"/>
      <c r="IEX220" s="15"/>
      <c r="IEY220" s="15"/>
      <c r="IEZ220" s="15"/>
      <c r="IFA220" s="15"/>
      <c r="IFB220" s="15"/>
      <c r="IFC220" s="15"/>
      <c r="IFD220" s="15"/>
      <c r="IFE220" s="15"/>
      <c r="IFF220" s="15"/>
      <c r="IFG220" s="15"/>
      <c r="IFH220" s="15"/>
      <c r="IFI220" s="15"/>
      <c r="IFJ220" s="15"/>
      <c r="IFK220" s="15"/>
      <c r="IFL220" s="15"/>
      <c r="IFM220" s="15"/>
      <c r="IFN220" s="15"/>
      <c r="IFO220" s="15"/>
      <c r="IFP220" s="15"/>
      <c r="IFQ220" s="15"/>
      <c r="IFR220" s="15"/>
      <c r="IFS220" s="15"/>
      <c r="IFT220" s="15"/>
      <c r="IFU220" s="15"/>
      <c r="IFV220" s="15"/>
      <c r="IFW220" s="15"/>
      <c r="IFX220" s="15"/>
      <c r="IFY220" s="15"/>
      <c r="IFZ220" s="15"/>
      <c r="IGA220" s="15"/>
      <c r="IGB220" s="15"/>
      <c r="IGC220" s="15"/>
      <c r="IGD220" s="15"/>
      <c r="IGE220" s="15"/>
      <c r="IGF220" s="15"/>
      <c r="IGG220" s="15"/>
      <c r="IGH220" s="15"/>
      <c r="IGI220" s="15"/>
      <c r="IGJ220" s="15"/>
      <c r="IGK220" s="15"/>
      <c r="IGL220" s="15"/>
      <c r="IGM220" s="15"/>
      <c r="IGN220" s="15"/>
      <c r="IGO220" s="15"/>
      <c r="IGP220" s="15"/>
      <c r="IGQ220" s="15"/>
      <c r="IGR220" s="15"/>
      <c r="IGS220" s="15"/>
      <c r="IGT220" s="15"/>
      <c r="IGU220" s="15"/>
      <c r="IGV220" s="15"/>
      <c r="IGW220" s="15"/>
      <c r="IGX220" s="15"/>
      <c r="IGY220" s="15"/>
      <c r="IGZ220" s="15"/>
      <c r="IHA220" s="15"/>
      <c r="IHB220" s="15"/>
      <c r="IHC220" s="15"/>
      <c r="IHD220" s="15"/>
      <c r="IHE220" s="15"/>
      <c r="IHF220" s="15"/>
      <c r="IHG220" s="15"/>
      <c r="IHH220" s="15"/>
      <c r="IHI220" s="15"/>
      <c r="IHJ220" s="15"/>
      <c r="IHK220" s="15"/>
      <c r="IHL220" s="15"/>
      <c r="IHM220" s="15"/>
      <c r="IHN220" s="15"/>
      <c r="IHO220" s="15"/>
      <c r="IHP220" s="15"/>
      <c r="IHQ220" s="15"/>
      <c r="IHR220" s="15"/>
      <c r="IHS220" s="15"/>
      <c r="IHT220" s="15"/>
      <c r="IHU220" s="15"/>
      <c r="IHV220" s="15"/>
      <c r="IHW220" s="15"/>
      <c r="IHX220" s="15"/>
      <c r="IHY220" s="15"/>
      <c r="IHZ220" s="15"/>
      <c r="IIA220" s="15"/>
      <c r="IIB220" s="15"/>
      <c r="IIC220" s="15"/>
      <c r="IID220" s="15"/>
      <c r="IIE220" s="15"/>
      <c r="IIF220" s="15"/>
      <c r="IIG220" s="15"/>
      <c r="IIH220" s="15"/>
      <c r="III220" s="15"/>
      <c r="IIJ220" s="15"/>
      <c r="IIK220" s="15"/>
      <c r="IIL220" s="15"/>
      <c r="IIM220" s="15"/>
      <c r="IIN220" s="15"/>
      <c r="IIO220" s="15"/>
      <c r="IIP220" s="15"/>
      <c r="IIQ220" s="15"/>
      <c r="IIR220" s="15"/>
      <c r="IIS220" s="15"/>
      <c r="IIT220" s="15"/>
      <c r="IIU220" s="15"/>
      <c r="IIV220" s="15"/>
      <c r="IIW220" s="15"/>
      <c r="IIX220" s="15"/>
      <c r="IIY220" s="15"/>
      <c r="IIZ220" s="15"/>
      <c r="IJA220" s="15"/>
      <c r="IJB220" s="15"/>
      <c r="IJC220" s="15"/>
      <c r="IJD220" s="15"/>
      <c r="IJE220" s="15"/>
      <c r="IJF220" s="15"/>
      <c r="IJG220" s="15"/>
      <c r="IJH220" s="15"/>
      <c r="IJI220" s="15"/>
      <c r="IJJ220" s="15"/>
      <c r="IJK220" s="15"/>
      <c r="IJL220" s="15"/>
      <c r="IJM220" s="15"/>
      <c r="IJN220" s="15"/>
      <c r="IJO220" s="15"/>
      <c r="IJP220" s="15"/>
      <c r="IJQ220" s="15"/>
      <c r="IJR220" s="15"/>
      <c r="IJS220" s="15"/>
      <c r="IJT220" s="15"/>
      <c r="IJU220" s="15"/>
      <c r="IJV220" s="15"/>
      <c r="IJW220" s="15"/>
      <c r="IJX220" s="15"/>
      <c r="IJY220" s="15"/>
      <c r="IJZ220" s="15"/>
      <c r="IKA220" s="15"/>
      <c r="IKB220" s="15"/>
      <c r="IKC220" s="15"/>
      <c r="IKD220" s="15"/>
      <c r="IKE220" s="15"/>
      <c r="IKF220" s="15"/>
      <c r="IKG220" s="15"/>
      <c r="IKH220" s="15"/>
      <c r="IKI220" s="15"/>
      <c r="IKJ220" s="15"/>
      <c r="IKK220" s="15"/>
      <c r="IKL220" s="15"/>
      <c r="IKM220" s="15"/>
      <c r="IKN220" s="15"/>
      <c r="IKO220" s="15"/>
      <c r="IKP220" s="15"/>
      <c r="IKQ220" s="15"/>
      <c r="IKR220" s="15"/>
      <c r="IKS220" s="15"/>
      <c r="IKT220" s="15"/>
      <c r="IKU220" s="15"/>
      <c r="IKV220" s="15"/>
      <c r="IKW220" s="15"/>
      <c r="IKX220" s="15"/>
      <c r="IKY220" s="15"/>
      <c r="IKZ220" s="15"/>
      <c r="ILA220" s="15"/>
      <c r="ILB220" s="15"/>
      <c r="ILC220" s="15"/>
      <c r="ILD220" s="15"/>
      <c r="ILE220" s="15"/>
      <c r="ILF220" s="15"/>
      <c r="ILG220" s="15"/>
      <c r="ILH220" s="15"/>
      <c r="ILI220" s="15"/>
      <c r="ILJ220" s="15"/>
      <c r="ILK220" s="15"/>
      <c r="ILL220" s="15"/>
      <c r="ILM220" s="15"/>
      <c r="ILN220" s="15"/>
      <c r="ILO220" s="15"/>
      <c r="ILP220" s="15"/>
      <c r="ILQ220" s="15"/>
      <c r="ILR220" s="15"/>
      <c r="ILS220" s="15"/>
      <c r="ILT220" s="15"/>
      <c r="ILU220" s="15"/>
      <c r="ILV220" s="15"/>
      <c r="ILW220" s="15"/>
      <c r="ILX220" s="15"/>
      <c r="ILY220" s="15"/>
      <c r="ILZ220" s="15"/>
      <c r="IMA220" s="15"/>
      <c r="IMB220" s="15"/>
      <c r="IMC220" s="15"/>
      <c r="IMD220" s="15"/>
      <c r="IME220" s="15"/>
      <c r="IMF220" s="15"/>
      <c r="IMG220" s="15"/>
      <c r="IMH220" s="15"/>
      <c r="IMI220" s="15"/>
      <c r="IMJ220" s="15"/>
      <c r="IMK220" s="15"/>
      <c r="IML220" s="15"/>
      <c r="IMM220" s="15"/>
      <c r="IMN220" s="15"/>
      <c r="IMO220" s="15"/>
      <c r="IMP220" s="15"/>
      <c r="IMQ220" s="15"/>
      <c r="IMR220" s="15"/>
      <c r="IMS220" s="15"/>
      <c r="IMT220" s="15"/>
      <c r="IMU220" s="15"/>
      <c r="IMV220" s="15"/>
      <c r="IMW220" s="15"/>
      <c r="IMX220" s="15"/>
      <c r="IMY220" s="15"/>
      <c r="IMZ220" s="15"/>
      <c r="INA220" s="15"/>
      <c r="INB220" s="15"/>
      <c r="INC220" s="15"/>
      <c r="IND220" s="15"/>
      <c r="INE220" s="15"/>
      <c r="INF220" s="15"/>
      <c r="ING220" s="15"/>
      <c r="INH220" s="15"/>
      <c r="INI220" s="15"/>
      <c r="INJ220" s="15"/>
      <c r="INK220" s="15"/>
      <c r="INL220" s="15"/>
      <c r="INM220" s="15"/>
      <c r="INN220" s="15"/>
      <c r="INO220" s="15"/>
      <c r="INP220" s="15"/>
      <c r="INQ220" s="15"/>
      <c r="INR220" s="15"/>
      <c r="INS220" s="15"/>
      <c r="INT220" s="15"/>
      <c r="INU220" s="15"/>
      <c r="INV220" s="15"/>
      <c r="INW220" s="15"/>
      <c r="INX220" s="15"/>
      <c r="INY220" s="15"/>
      <c r="INZ220" s="15"/>
      <c r="IOA220" s="15"/>
      <c r="IOB220" s="15"/>
      <c r="IOC220" s="15"/>
      <c r="IOD220" s="15"/>
      <c r="IOE220" s="15"/>
      <c r="IOF220" s="15"/>
      <c r="IOG220" s="15"/>
      <c r="IOH220" s="15"/>
      <c r="IOI220" s="15"/>
      <c r="IOJ220" s="15"/>
      <c r="IOK220" s="15"/>
      <c r="IOL220" s="15"/>
      <c r="IOM220" s="15"/>
      <c r="ION220" s="15"/>
      <c r="IOO220" s="15"/>
      <c r="IOP220" s="15"/>
      <c r="IOQ220" s="15"/>
      <c r="IOR220" s="15"/>
      <c r="IOS220" s="15"/>
      <c r="IOT220" s="15"/>
      <c r="IOU220" s="15"/>
      <c r="IOV220" s="15"/>
      <c r="IOW220" s="15"/>
      <c r="IOX220" s="15"/>
      <c r="IOY220" s="15"/>
      <c r="IOZ220" s="15"/>
      <c r="IPA220" s="15"/>
      <c r="IPB220" s="15"/>
      <c r="IPC220" s="15"/>
      <c r="IPD220" s="15"/>
      <c r="IPE220" s="15"/>
      <c r="IPF220" s="15"/>
      <c r="IPG220" s="15"/>
      <c r="IPH220" s="15"/>
      <c r="IPI220" s="15"/>
      <c r="IPJ220" s="15"/>
      <c r="IPK220" s="15"/>
      <c r="IPL220" s="15"/>
      <c r="IPM220" s="15"/>
      <c r="IPN220" s="15"/>
      <c r="IPO220" s="15"/>
      <c r="IPP220" s="15"/>
      <c r="IPQ220" s="15"/>
      <c r="IPR220" s="15"/>
      <c r="IPS220" s="15"/>
      <c r="IPT220" s="15"/>
      <c r="IPU220" s="15"/>
      <c r="IPV220" s="15"/>
      <c r="IPW220" s="15"/>
      <c r="IPX220" s="15"/>
      <c r="IPY220" s="15"/>
      <c r="IPZ220" s="15"/>
      <c r="IQA220" s="15"/>
      <c r="IQB220" s="15"/>
      <c r="IQC220" s="15"/>
      <c r="IQD220" s="15"/>
      <c r="IQE220" s="15"/>
      <c r="IQF220" s="15"/>
      <c r="IQG220" s="15"/>
      <c r="IQH220" s="15"/>
      <c r="IQI220" s="15"/>
      <c r="IQJ220" s="15"/>
      <c r="IQK220" s="15"/>
      <c r="IQL220" s="15"/>
      <c r="IQM220" s="15"/>
      <c r="IQN220" s="15"/>
      <c r="IQO220" s="15"/>
      <c r="IQP220" s="15"/>
      <c r="IQQ220" s="15"/>
      <c r="IQR220" s="15"/>
      <c r="IQS220" s="15"/>
      <c r="IQT220" s="15"/>
      <c r="IQU220" s="15"/>
      <c r="IQV220" s="15"/>
      <c r="IQW220" s="15"/>
      <c r="IQX220" s="15"/>
      <c r="IQY220" s="15"/>
      <c r="IQZ220" s="15"/>
      <c r="IRA220" s="15"/>
      <c r="IRB220" s="15"/>
      <c r="IRC220" s="15"/>
      <c r="IRD220" s="15"/>
      <c r="IRE220" s="15"/>
      <c r="IRF220" s="15"/>
      <c r="IRG220" s="15"/>
      <c r="IRH220" s="15"/>
      <c r="IRI220" s="15"/>
      <c r="IRJ220" s="15"/>
      <c r="IRK220" s="15"/>
      <c r="IRL220" s="15"/>
      <c r="IRM220" s="15"/>
      <c r="IRN220" s="15"/>
      <c r="IRO220" s="15"/>
      <c r="IRP220" s="15"/>
      <c r="IRQ220" s="15"/>
      <c r="IRR220" s="15"/>
      <c r="IRS220" s="15"/>
      <c r="IRT220" s="15"/>
      <c r="IRU220" s="15"/>
      <c r="IRV220" s="15"/>
      <c r="IRW220" s="15"/>
      <c r="IRX220" s="15"/>
      <c r="IRY220" s="15"/>
      <c r="IRZ220" s="15"/>
      <c r="ISA220" s="15"/>
      <c r="ISB220" s="15"/>
      <c r="ISC220" s="15"/>
      <c r="ISD220" s="15"/>
      <c r="ISE220" s="15"/>
      <c r="ISF220" s="15"/>
      <c r="ISG220" s="15"/>
      <c r="ISH220" s="15"/>
      <c r="ISI220" s="15"/>
      <c r="ISJ220" s="15"/>
      <c r="ISK220" s="15"/>
      <c r="ISL220" s="15"/>
      <c r="ISM220" s="15"/>
      <c r="ISN220" s="15"/>
      <c r="ISO220" s="15"/>
      <c r="ISP220" s="15"/>
      <c r="ISQ220" s="15"/>
      <c r="ISR220" s="15"/>
      <c r="ISS220" s="15"/>
      <c r="IST220" s="15"/>
      <c r="ISU220" s="15"/>
      <c r="ISV220" s="15"/>
      <c r="ISW220" s="15"/>
      <c r="ISX220" s="15"/>
      <c r="ISY220" s="15"/>
      <c r="ISZ220" s="15"/>
      <c r="ITA220" s="15"/>
      <c r="ITB220" s="15"/>
      <c r="ITC220" s="15"/>
      <c r="ITD220" s="15"/>
      <c r="ITE220" s="15"/>
      <c r="ITF220" s="15"/>
      <c r="ITG220" s="15"/>
      <c r="ITH220" s="15"/>
      <c r="ITI220" s="15"/>
      <c r="ITJ220" s="15"/>
      <c r="ITK220" s="15"/>
      <c r="ITL220" s="15"/>
      <c r="ITM220" s="15"/>
      <c r="ITN220" s="15"/>
      <c r="ITO220" s="15"/>
      <c r="ITP220" s="15"/>
      <c r="ITQ220" s="15"/>
      <c r="ITR220" s="15"/>
      <c r="ITS220" s="15"/>
      <c r="ITT220" s="15"/>
      <c r="ITU220" s="15"/>
      <c r="ITV220" s="15"/>
      <c r="ITW220" s="15"/>
      <c r="ITX220" s="15"/>
      <c r="ITY220" s="15"/>
      <c r="ITZ220" s="15"/>
      <c r="IUA220" s="15"/>
      <c r="IUB220" s="15"/>
      <c r="IUC220" s="15"/>
      <c r="IUD220" s="15"/>
      <c r="IUE220" s="15"/>
      <c r="IUF220" s="15"/>
      <c r="IUG220" s="15"/>
      <c r="IUH220" s="15"/>
      <c r="IUI220" s="15"/>
      <c r="IUJ220" s="15"/>
      <c r="IUK220" s="15"/>
      <c r="IUL220" s="15"/>
      <c r="IUM220" s="15"/>
      <c r="IUN220" s="15"/>
      <c r="IUO220" s="15"/>
      <c r="IUP220" s="15"/>
      <c r="IUQ220" s="15"/>
      <c r="IUR220" s="15"/>
      <c r="IUS220" s="15"/>
      <c r="IUT220" s="15"/>
      <c r="IUU220" s="15"/>
      <c r="IUV220" s="15"/>
      <c r="IUW220" s="15"/>
      <c r="IUX220" s="15"/>
      <c r="IUY220" s="15"/>
      <c r="IUZ220" s="15"/>
      <c r="IVA220" s="15"/>
      <c r="IVB220" s="15"/>
      <c r="IVC220" s="15"/>
      <c r="IVD220" s="15"/>
      <c r="IVE220" s="15"/>
      <c r="IVF220" s="15"/>
      <c r="IVG220" s="15"/>
      <c r="IVH220" s="15"/>
      <c r="IVI220" s="15"/>
      <c r="IVJ220" s="15"/>
      <c r="IVK220" s="15"/>
      <c r="IVL220" s="15"/>
      <c r="IVM220" s="15"/>
      <c r="IVN220" s="15"/>
      <c r="IVO220" s="15"/>
      <c r="IVP220" s="15"/>
      <c r="IVQ220" s="15"/>
      <c r="IVR220" s="15"/>
      <c r="IVS220" s="15"/>
      <c r="IVT220" s="15"/>
      <c r="IVU220" s="15"/>
      <c r="IVV220" s="15"/>
      <c r="IVW220" s="15"/>
      <c r="IVX220" s="15"/>
      <c r="IVY220" s="15"/>
      <c r="IVZ220" s="15"/>
      <c r="IWA220" s="15"/>
      <c r="IWB220" s="15"/>
      <c r="IWC220" s="15"/>
      <c r="IWD220" s="15"/>
      <c r="IWE220" s="15"/>
      <c r="IWF220" s="15"/>
      <c r="IWG220" s="15"/>
      <c r="IWH220" s="15"/>
      <c r="IWI220" s="15"/>
      <c r="IWJ220" s="15"/>
      <c r="IWK220" s="15"/>
      <c r="IWL220" s="15"/>
      <c r="IWM220" s="15"/>
      <c r="IWN220" s="15"/>
      <c r="IWO220" s="15"/>
      <c r="IWP220" s="15"/>
      <c r="IWQ220" s="15"/>
      <c r="IWR220" s="15"/>
      <c r="IWS220" s="15"/>
      <c r="IWT220" s="15"/>
      <c r="IWU220" s="15"/>
      <c r="IWV220" s="15"/>
      <c r="IWW220" s="15"/>
      <c r="IWX220" s="15"/>
      <c r="IWY220" s="15"/>
      <c r="IWZ220" s="15"/>
      <c r="IXA220" s="15"/>
      <c r="IXB220" s="15"/>
      <c r="IXC220" s="15"/>
      <c r="IXD220" s="15"/>
      <c r="IXE220" s="15"/>
      <c r="IXF220" s="15"/>
      <c r="IXG220" s="15"/>
      <c r="IXH220" s="15"/>
      <c r="IXI220" s="15"/>
      <c r="IXJ220" s="15"/>
      <c r="IXK220" s="15"/>
      <c r="IXL220" s="15"/>
      <c r="IXM220" s="15"/>
      <c r="IXN220" s="15"/>
      <c r="IXO220" s="15"/>
      <c r="IXP220" s="15"/>
      <c r="IXQ220" s="15"/>
      <c r="IXR220" s="15"/>
      <c r="IXS220" s="15"/>
      <c r="IXT220" s="15"/>
      <c r="IXU220" s="15"/>
      <c r="IXV220" s="15"/>
      <c r="IXW220" s="15"/>
      <c r="IXX220" s="15"/>
      <c r="IXY220" s="15"/>
      <c r="IXZ220" s="15"/>
      <c r="IYA220" s="15"/>
      <c r="IYB220" s="15"/>
      <c r="IYC220" s="15"/>
      <c r="IYD220" s="15"/>
      <c r="IYE220" s="15"/>
      <c r="IYF220" s="15"/>
      <c r="IYG220" s="15"/>
      <c r="IYH220" s="15"/>
      <c r="IYI220" s="15"/>
      <c r="IYJ220" s="15"/>
      <c r="IYK220" s="15"/>
      <c r="IYL220" s="15"/>
      <c r="IYM220" s="15"/>
      <c r="IYN220" s="15"/>
      <c r="IYO220" s="15"/>
      <c r="IYP220" s="15"/>
      <c r="IYQ220" s="15"/>
      <c r="IYR220" s="15"/>
      <c r="IYS220" s="15"/>
      <c r="IYT220" s="15"/>
      <c r="IYU220" s="15"/>
      <c r="IYV220" s="15"/>
      <c r="IYW220" s="15"/>
      <c r="IYX220" s="15"/>
      <c r="IYY220" s="15"/>
      <c r="IYZ220" s="15"/>
      <c r="IZA220" s="15"/>
      <c r="IZB220" s="15"/>
      <c r="IZC220" s="15"/>
      <c r="IZD220" s="15"/>
      <c r="IZE220" s="15"/>
      <c r="IZF220" s="15"/>
      <c r="IZG220" s="15"/>
      <c r="IZH220" s="15"/>
      <c r="IZI220" s="15"/>
      <c r="IZJ220" s="15"/>
      <c r="IZK220" s="15"/>
      <c r="IZL220" s="15"/>
      <c r="IZM220" s="15"/>
      <c r="IZN220" s="15"/>
      <c r="IZO220" s="15"/>
      <c r="IZP220" s="15"/>
      <c r="IZQ220" s="15"/>
      <c r="IZR220" s="15"/>
      <c r="IZS220" s="15"/>
      <c r="IZT220" s="15"/>
      <c r="IZU220" s="15"/>
      <c r="IZV220" s="15"/>
      <c r="IZW220" s="15"/>
      <c r="IZX220" s="15"/>
      <c r="IZY220" s="15"/>
      <c r="IZZ220" s="15"/>
      <c r="JAA220" s="15"/>
      <c r="JAB220" s="15"/>
      <c r="JAC220" s="15"/>
      <c r="JAD220" s="15"/>
      <c r="JAE220" s="15"/>
      <c r="JAF220" s="15"/>
      <c r="JAG220" s="15"/>
      <c r="JAH220" s="15"/>
      <c r="JAI220" s="15"/>
      <c r="JAJ220" s="15"/>
      <c r="JAK220" s="15"/>
      <c r="JAL220" s="15"/>
      <c r="JAM220" s="15"/>
      <c r="JAN220" s="15"/>
      <c r="JAO220" s="15"/>
      <c r="JAP220" s="15"/>
      <c r="JAQ220" s="15"/>
      <c r="JAR220" s="15"/>
      <c r="JAS220" s="15"/>
      <c r="JAT220" s="15"/>
      <c r="JAU220" s="15"/>
      <c r="JAV220" s="15"/>
      <c r="JAW220" s="15"/>
      <c r="JAX220" s="15"/>
      <c r="JAY220" s="15"/>
      <c r="JAZ220" s="15"/>
      <c r="JBA220" s="15"/>
      <c r="JBB220" s="15"/>
      <c r="JBC220" s="15"/>
      <c r="JBD220" s="15"/>
      <c r="JBE220" s="15"/>
      <c r="JBF220" s="15"/>
      <c r="JBG220" s="15"/>
      <c r="JBH220" s="15"/>
      <c r="JBI220" s="15"/>
      <c r="JBJ220" s="15"/>
      <c r="JBK220" s="15"/>
      <c r="JBL220" s="15"/>
      <c r="JBM220" s="15"/>
      <c r="JBN220" s="15"/>
      <c r="JBO220" s="15"/>
      <c r="JBP220" s="15"/>
      <c r="JBQ220" s="15"/>
      <c r="JBR220" s="15"/>
      <c r="JBS220" s="15"/>
      <c r="JBT220" s="15"/>
      <c r="JBU220" s="15"/>
      <c r="JBV220" s="15"/>
      <c r="JBW220" s="15"/>
      <c r="JBX220" s="15"/>
      <c r="JBY220" s="15"/>
      <c r="JBZ220" s="15"/>
      <c r="JCA220" s="15"/>
      <c r="JCB220" s="15"/>
      <c r="JCC220" s="15"/>
      <c r="JCD220" s="15"/>
      <c r="JCE220" s="15"/>
      <c r="JCF220" s="15"/>
      <c r="JCG220" s="15"/>
      <c r="JCH220" s="15"/>
      <c r="JCI220" s="15"/>
      <c r="JCJ220" s="15"/>
      <c r="JCK220" s="15"/>
      <c r="JCL220" s="15"/>
      <c r="JCM220" s="15"/>
      <c r="JCN220" s="15"/>
      <c r="JCO220" s="15"/>
      <c r="JCP220" s="15"/>
      <c r="JCQ220" s="15"/>
      <c r="JCR220" s="15"/>
      <c r="JCS220" s="15"/>
      <c r="JCT220" s="15"/>
      <c r="JCU220" s="15"/>
      <c r="JCV220" s="15"/>
      <c r="JCW220" s="15"/>
      <c r="JCX220" s="15"/>
      <c r="JCY220" s="15"/>
      <c r="JCZ220" s="15"/>
      <c r="JDA220" s="15"/>
      <c r="JDB220" s="15"/>
      <c r="JDC220" s="15"/>
      <c r="JDD220" s="15"/>
      <c r="JDE220" s="15"/>
      <c r="JDF220" s="15"/>
      <c r="JDG220" s="15"/>
      <c r="JDH220" s="15"/>
      <c r="JDI220" s="15"/>
      <c r="JDJ220" s="15"/>
      <c r="JDK220" s="15"/>
      <c r="JDL220" s="15"/>
      <c r="JDM220" s="15"/>
      <c r="JDN220" s="15"/>
      <c r="JDO220" s="15"/>
      <c r="JDP220" s="15"/>
      <c r="JDQ220" s="15"/>
      <c r="JDR220" s="15"/>
      <c r="JDS220" s="15"/>
      <c r="JDT220" s="15"/>
      <c r="JDU220" s="15"/>
      <c r="JDV220" s="15"/>
      <c r="JDW220" s="15"/>
      <c r="JDX220" s="15"/>
      <c r="JDY220" s="15"/>
      <c r="JDZ220" s="15"/>
      <c r="JEA220" s="15"/>
      <c r="JEB220" s="15"/>
      <c r="JEC220" s="15"/>
      <c r="JED220" s="15"/>
      <c r="JEE220" s="15"/>
      <c r="JEF220" s="15"/>
      <c r="JEG220" s="15"/>
      <c r="JEH220" s="15"/>
      <c r="JEI220" s="15"/>
      <c r="JEJ220" s="15"/>
      <c r="JEK220" s="15"/>
      <c r="JEL220" s="15"/>
      <c r="JEM220" s="15"/>
      <c r="JEN220" s="15"/>
      <c r="JEO220" s="15"/>
      <c r="JEP220" s="15"/>
      <c r="JEQ220" s="15"/>
      <c r="JER220" s="15"/>
      <c r="JES220" s="15"/>
      <c r="JET220" s="15"/>
      <c r="JEU220" s="15"/>
      <c r="JEV220" s="15"/>
      <c r="JEW220" s="15"/>
      <c r="JEX220" s="15"/>
      <c r="JEY220" s="15"/>
      <c r="JEZ220" s="15"/>
      <c r="JFA220" s="15"/>
      <c r="JFB220" s="15"/>
      <c r="JFC220" s="15"/>
      <c r="JFD220" s="15"/>
      <c r="JFE220" s="15"/>
      <c r="JFF220" s="15"/>
      <c r="JFG220" s="15"/>
      <c r="JFH220" s="15"/>
      <c r="JFI220" s="15"/>
      <c r="JFJ220" s="15"/>
      <c r="JFK220" s="15"/>
      <c r="JFL220" s="15"/>
      <c r="JFM220" s="15"/>
      <c r="JFN220" s="15"/>
      <c r="JFO220" s="15"/>
      <c r="JFP220" s="15"/>
      <c r="JFQ220" s="15"/>
      <c r="JFR220" s="15"/>
      <c r="JFS220" s="15"/>
      <c r="JFT220" s="15"/>
      <c r="JFU220" s="15"/>
      <c r="JFV220" s="15"/>
      <c r="JFW220" s="15"/>
      <c r="JFX220" s="15"/>
      <c r="JFY220" s="15"/>
      <c r="JFZ220" s="15"/>
      <c r="JGA220" s="15"/>
      <c r="JGB220" s="15"/>
      <c r="JGC220" s="15"/>
      <c r="JGD220" s="15"/>
      <c r="JGE220" s="15"/>
      <c r="JGF220" s="15"/>
      <c r="JGG220" s="15"/>
      <c r="JGH220" s="15"/>
      <c r="JGI220" s="15"/>
      <c r="JGJ220" s="15"/>
      <c r="JGK220" s="15"/>
      <c r="JGL220" s="15"/>
      <c r="JGM220" s="15"/>
      <c r="JGN220" s="15"/>
      <c r="JGO220" s="15"/>
      <c r="JGP220" s="15"/>
      <c r="JGQ220" s="15"/>
      <c r="JGR220" s="15"/>
      <c r="JGS220" s="15"/>
      <c r="JGT220" s="15"/>
      <c r="JGU220" s="15"/>
      <c r="JGV220" s="15"/>
      <c r="JGW220" s="15"/>
      <c r="JGX220" s="15"/>
      <c r="JGY220" s="15"/>
      <c r="JGZ220" s="15"/>
      <c r="JHA220" s="15"/>
      <c r="JHB220" s="15"/>
      <c r="JHC220" s="15"/>
      <c r="JHD220" s="15"/>
      <c r="JHE220" s="15"/>
      <c r="JHF220" s="15"/>
      <c r="JHG220" s="15"/>
      <c r="JHH220" s="15"/>
      <c r="JHI220" s="15"/>
      <c r="JHJ220" s="15"/>
      <c r="JHK220" s="15"/>
      <c r="JHL220" s="15"/>
      <c r="JHM220" s="15"/>
      <c r="JHN220" s="15"/>
      <c r="JHO220" s="15"/>
      <c r="JHP220" s="15"/>
      <c r="JHQ220" s="15"/>
      <c r="JHR220" s="15"/>
      <c r="JHS220" s="15"/>
      <c r="JHT220" s="15"/>
      <c r="JHU220" s="15"/>
      <c r="JHV220" s="15"/>
      <c r="JHW220" s="15"/>
      <c r="JHX220" s="15"/>
      <c r="JHY220" s="15"/>
      <c r="JHZ220" s="15"/>
      <c r="JIA220" s="15"/>
      <c r="JIB220" s="15"/>
      <c r="JIC220" s="15"/>
      <c r="JID220" s="15"/>
      <c r="JIE220" s="15"/>
      <c r="JIF220" s="15"/>
      <c r="JIG220" s="15"/>
      <c r="JIH220" s="15"/>
      <c r="JII220" s="15"/>
      <c r="JIJ220" s="15"/>
      <c r="JIK220" s="15"/>
      <c r="JIL220" s="15"/>
      <c r="JIM220" s="15"/>
      <c r="JIN220" s="15"/>
      <c r="JIO220" s="15"/>
      <c r="JIP220" s="15"/>
      <c r="JIQ220" s="15"/>
      <c r="JIR220" s="15"/>
      <c r="JIS220" s="15"/>
      <c r="JIT220" s="15"/>
      <c r="JIU220" s="15"/>
      <c r="JIV220" s="15"/>
      <c r="JIW220" s="15"/>
      <c r="JIX220" s="15"/>
      <c r="JIY220" s="15"/>
      <c r="JIZ220" s="15"/>
      <c r="JJA220" s="15"/>
      <c r="JJB220" s="15"/>
      <c r="JJC220" s="15"/>
      <c r="JJD220" s="15"/>
      <c r="JJE220" s="15"/>
      <c r="JJF220" s="15"/>
      <c r="JJG220" s="15"/>
      <c r="JJH220" s="15"/>
      <c r="JJI220" s="15"/>
      <c r="JJJ220" s="15"/>
      <c r="JJK220" s="15"/>
      <c r="JJL220" s="15"/>
      <c r="JJM220" s="15"/>
      <c r="JJN220" s="15"/>
      <c r="JJO220" s="15"/>
      <c r="JJP220" s="15"/>
      <c r="JJQ220" s="15"/>
      <c r="JJR220" s="15"/>
      <c r="JJS220" s="15"/>
      <c r="JJT220" s="15"/>
      <c r="JJU220" s="15"/>
      <c r="JJV220" s="15"/>
      <c r="JJW220" s="15"/>
      <c r="JJX220" s="15"/>
      <c r="JJY220" s="15"/>
      <c r="JJZ220" s="15"/>
      <c r="JKA220" s="15"/>
      <c r="JKB220" s="15"/>
      <c r="JKC220" s="15"/>
      <c r="JKD220" s="15"/>
      <c r="JKE220" s="15"/>
      <c r="JKF220" s="15"/>
      <c r="JKG220" s="15"/>
      <c r="JKH220" s="15"/>
      <c r="JKI220" s="15"/>
      <c r="JKJ220" s="15"/>
      <c r="JKK220" s="15"/>
      <c r="JKL220" s="15"/>
      <c r="JKM220" s="15"/>
      <c r="JKN220" s="15"/>
      <c r="JKO220" s="15"/>
      <c r="JKP220" s="15"/>
      <c r="JKQ220" s="15"/>
      <c r="JKR220" s="15"/>
      <c r="JKS220" s="15"/>
      <c r="JKT220" s="15"/>
      <c r="JKU220" s="15"/>
      <c r="JKV220" s="15"/>
      <c r="JKW220" s="15"/>
      <c r="JKX220" s="15"/>
      <c r="JKY220" s="15"/>
      <c r="JKZ220" s="15"/>
      <c r="JLA220" s="15"/>
      <c r="JLB220" s="15"/>
      <c r="JLC220" s="15"/>
      <c r="JLD220" s="15"/>
      <c r="JLE220" s="15"/>
      <c r="JLF220" s="15"/>
      <c r="JLG220" s="15"/>
      <c r="JLH220" s="15"/>
      <c r="JLI220" s="15"/>
      <c r="JLJ220" s="15"/>
      <c r="JLK220" s="15"/>
      <c r="JLL220" s="15"/>
      <c r="JLM220" s="15"/>
      <c r="JLN220" s="15"/>
      <c r="JLO220" s="15"/>
      <c r="JLP220" s="15"/>
      <c r="JLQ220" s="15"/>
      <c r="JLR220" s="15"/>
      <c r="JLS220" s="15"/>
      <c r="JLT220" s="15"/>
      <c r="JLU220" s="15"/>
      <c r="JLV220" s="15"/>
      <c r="JLW220" s="15"/>
      <c r="JLX220" s="15"/>
      <c r="JLY220" s="15"/>
      <c r="JLZ220" s="15"/>
      <c r="JMA220" s="15"/>
      <c r="JMB220" s="15"/>
      <c r="JMC220" s="15"/>
      <c r="JMD220" s="15"/>
      <c r="JME220" s="15"/>
      <c r="JMF220" s="15"/>
      <c r="JMG220" s="15"/>
      <c r="JMH220" s="15"/>
      <c r="JMI220" s="15"/>
      <c r="JMJ220" s="15"/>
      <c r="JMK220" s="15"/>
      <c r="JML220" s="15"/>
      <c r="JMM220" s="15"/>
      <c r="JMN220" s="15"/>
      <c r="JMO220" s="15"/>
      <c r="JMP220" s="15"/>
      <c r="JMQ220" s="15"/>
      <c r="JMR220" s="15"/>
      <c r="JMS220" s="15"/>
      <c r="JMT220" s="15"/>
      <c r="JMU220" s="15"/>
      <c r="JMV220" s="15"/>
      <c r="JMW220" s="15"/>
      <c r="JMX220" s="15"/>
      <c r="JMY220" s="15"/>
      <c r="JMZ220" s="15"/>
      <c r="JNA220" s="15"/>
      <c r="JNB220" s="15"/>
      <c r="JNC220" s="15"/>
      <c r="JND220" s="15"/>
      <c r="JNE220" s="15"/>
      <c r="JNF220" s="15"/>
      <c r="JNG220" s="15"/>
      <c r="JNH220" s="15"/>
      <c r="JNI220" s="15"/>
      <c r="JNJ220" s="15"/>
      <c r="JNK220" s="15"/>
      <c r="JNL220" s="15"/>
      <c r="JNM220" s="15"/>
      <c r="JNN220" s="15"/>
      <c r="JNO220" s="15"/>
      <c r="JNP220" s="15"/>
      <c r="JNQ220" s="15"/>
      <c r="JNR220" s="15"/>
      <c r="JNS220" s="15"/>
      <c r="JNT220" s="15"/>
      <c r="JNU220" s="15"/>
      <c r="JNV220" s="15"/>
      <c r="JNW220" s="15"/>
      <c r="JNX220" s="15"/>
      <c r="JNY220" s="15"/>
      <c r="JNZ220" s="15"/>
      <c r="JOA220" s="15"/>
      <c r="JOB220" s="15"/>
      <c r="JOC220" s="15"/>
      <c r="JOD220" s="15"/>
      <c r="JOE220" s="15"/>
      <c r="JOF220" s="15"/>
      <c r="JOG220" s="15"/>
      <c r="JOH220" s="15"/>
      <c r="JOI220" s="15"/>
      <c r="JOJ220" s="15"/>
      <c r="JOK220" s="15"/>
      <c r="JOL220" s="15"/>
      <c r="JOM220" s="15"/>
      <c r="JON220" s="15"/>
      <c r="JOO220" s="15"/>
      <c r="JOP220" s="15"/>
      <c r="JOQ220" s="15"/>
      <c r="JOR220" s="15"/>
      <c r="JOS220" s="15"/>
      <c r="JOT220" s="15"/>
      <c r="JOU220" s="15"/>
      <c r="JOV220" s="15"/>
      <c r="JOW220" s="15"/>
      <c r="JOX220" s="15"/>
      <c r="JOY220" s="15"/>
      <c r="JOZ220" s="15"/>
      <c r="JPA220" s="15"/>
      <c r="JPB220" s="15"/>
      <c r="JPC220" s="15"/>
      <c r="JPD220" s="15"/>
      <c r="JPE220" s="15"/>
      <c r="JPF220" s="15"/>
      <c r="JPG220" s="15"/>
      <c r="JPH220" s="15"/>
      <c r="JPI220" s="15"/>
      <c r="JPJ220" s="15"/>
      <c r="JPK220" s="15"/>
      <c r="JPL220" s="15"/>
      <c r="JPM220" s="15"/>
      <c r="JPN220" s="15"/>
      <c r="JPO220" s="15"/>
      <c r="JPP220" s="15"/>
      <c r="JPQ220" s="15"/>
      <c r="JPR220" s="15"/>
      <c r="JPS220" s="15"/>
      <c r="JPT220" s="15"/>
      <c r="JPU220" s="15"/>
      <c r="JPV220" s="15"/>
      <c r="JPW220" s="15"/>
      <c r="JPX220" s="15"/>
      <c r="JPY220" s="15"/>
      <c r="JPZ220" s="15"/>
      <c r="JQA220" s="15"/>
      <c r="JQB220" s="15"/>
      <c r="JQC220" s="15"/>
      <c r="JQD220" s="15"/>
      <c r="JQE220" s="15"/>
      <c r="JQF220" s="15"/>
      <c r="JQG220" s="15"/>
      <c r="JQH220" s="15"/>
      <c r="JQI220" s="15"/>
      <c r="JQJ220" s="15"/>
      <c r="JQK220" s="15"/>
      <c r="JQL220" s="15"/>
      <c r="JQM220" s="15"/>
      <c r="JQN220" s="15"/>
      <c r="JQO220" s="15"/>
      <c r="JQP220" s="15"/>
      <c r="JQQ220" s="15"/>
      <c r="JQR220" s="15"/>
      <c r="JQS220" s="15"/>
      <c r="JQT220" s="15"/>
      <c r="JQU220" s="15"/>
      <c r="JQV220" s="15"/>
      <c r="JQW220" s="15"/>
      <c r="JQX220" s="15"/>
      <c r="JQY220" s="15"/>
      <c r="JQZ220" s="15"/>
      <c r="JRA220" s="15"/>
      <c r="JRB220" s="15"/>
      <c r="JRC220" s="15"/>
      <c r="JRD220" s="15"/>
      <c r="JRE220" s="15"/>
      <c r="JRF220" s="15"/>
      <c r="JRG220" s="15"/>
      <c r="JRH220" s="15"/>
      <c r="JRI220" s="15"/>
      <c r="JRJ220" s="15"/>
      <c r="JRK220" s="15"/>
      <c r="JRL220" s="15"/>
      <c r="JRM220" s="15"/>
      <c r="JRN220" s="15"/>
      <c r="JRO220" s="15"/>
      <c r="JRP220" s="15"/>
      <c r="JRQ220" s="15"/>
      <c r="JRR220" s="15"/>
      <c r="JRS220" s="15"/>
      <c r="JRT220" s="15"/>
      <c r="JRU220" s="15"/>
      <c r="JRV220" s="15"/>
      <c r="JRW220" s="15"/>
      <c r="JRX220" s="15"/>
      <c r="JRY220" s="15"/>
      <c r="JRZ220" s="15"/>
      <c r="JSA220" s="15"/>
      <c r="JSB220" s="15"/>
      <c r="JSC220" s="15"/>
      <c r="JSD220" s="15"/>
      <c r="JSE220" s="15"/>
      <c r="JSF220" s="15"/>
      <c r="JSG220" s="15"/>
      <c r="JSH220" s="15"/>
      <c r="JSI220" s="15"/>
      <c r="JSJ220" s="15"/>
      <c r="JSK220" s="15"/>
      <c r="JSL220" s="15"/>
      <c r="JSM220" s="15"/>
      <c r="JSN220" s="15"/>
      <c r="JSO220" s="15"/>
      <c r="JSP220" s="15"/>
      <c r="JSQ220" s="15"/>
      <c r="JSR220" s="15"/>
      <c r="JSS220" s="15"/>
      <c r="JST220" s="15"/>
      <c r="JSU220" s="15"/>
      <c r="JSV220" s="15"/>
      <c r="JSW220" s="15"/>
      <c r="JSX220" s="15"/>
      <c r="JSY220" s="15"/>
      <c r="JSZ220" s="15"/>
      <c r="JTA220" s="15"/>
      <c r="JTB220" s="15"/>
      <c r="JTC220" s="15"/>
      <c r="JTD220" s="15"/>
      <c r="JTE220" s="15"/>
      <c r="JTF220" s="15"/>
      <c r="JTG220" s="15"/>
      <c r="JTH220" s="15"/>
      <c r="JTI220" s="15"/>
      <c r="JTJ220" s="15"/>
      <c r="JTK220" s="15"/>
      <c r="JTL220" s="15"/>
      <c r="JTM220" s="15"/>
      <c r="JTN220" s="15"/>
      <c r="JTO220" s="15"/>
      <c r="JTP220" s="15"/>
      <c r="JTQ220" s="15"/>
      <c r="JTR220" s="15"/>
      <c r="JTS220" s="15"/>
      <c r="JTT220" s="15"/>
      <c r="JTU220" s="15"/>
      <c r="JTV220" s="15"/>
      <c r="JTW220" s="15"/>
      <c r="JTX220" s="15"/>
      <c r="JTY220" s="15"/>
      <c r="JTZ220" s="15"/>
      <c r="JUA220" s="15"/>
      <c r="JUB220" s="15"/>
      <c r="JUC220" s="15"/>
      <c r="JUD220" s="15"/>
      <c r="JUE220" s="15"/>
      <c r="JUF220" s="15"/>
      <c r="JUG220" s="15"/>
      <c r="JUH220" s="15"/>
      <c r="JUI220" s="15"/>
      <c r="JUJ220" s="15"/>
      <c r="JUK220" s="15"/>
      <c r="JUL220" s="15"/>
      <c r="JUM220" s="15"/>
      <c r="JUN220" s="15"/>
      <c r="JUO220" s="15"/>
      <c r="JUP220" s="15"/>
      <c r="JUQ220" s="15"/>
      <c r="JUR220" s="15"/>
      <c r="JUS220" s="15"/>
      <c r="JUT220" s="15"/>
      <c r="JUU220" s="15"/>
      <c r="JUV220" s="15"/>
      <c r="JUW220" s="15"/>
      <c r="JUX220" s="15"/>
      <c r="JUY220" s="15"/>
      <c r="JUZ220" s="15"/>
      <c r="JVA220" s="15"/>
      <c r="JVB220" s="15"/>
      <c r="JVC220" s="15"/>
      <c r="JVD220" s="15"/>
      <c r="JVE220" s="15"/>
      <c r="JVF220" s="15"/>
      <c r="JVG220" s="15"/>
      <c r="JVH220" s="15"/>
      <c r="JVI220" s="15"/>
      <c r="JVJ220" s="15"/>
      <c r="JVK220" s="15"/>
      <c r="JVL220" s="15"/>
      <c r="JVM220" s="15"/>
      <c r="JVN220" s="15"/>
      <c r="JVO220" s="15"/>
      <c r="JVP220" s="15"/>
      <c r="JVQ220" s="15"/>
      <c r="JVR220" s="15"/>
      <c r="JVS220" s="15"/>
      <c r="JVT220" s="15"/>
      <c r="JVU220" s="15"/>
      <c r="JVV220" s="15"/>
      <c r="JVW220" s="15"/>
      <c r="JVX220" s="15"/>
      <c r="JVY220" s="15"/>
      <c r="JVZ220" s="15"/>
      <c r="JWA220" s="15"/>
      <c r="JWB220" s="15"/>
      <c r="JWC220" s="15"/>
      <c r="JWD220" s="15"/>
      <c r="JWE220" s="15"/>
      <c r="JWF220" s="15"/>
      <c r="JWG220" s="15"/>
      <c r="JWH220" s="15"/>
      <c r="JWI220" s="15"/>
      <c r="JWJ220" s="15"/>
      <c r="JWK220" s="15"/>
      <c r="JWL220" s="15"/>
      <c r="JWM220" s="15"/>
      <c r="JWN220" s="15"/>
      <c r="JWO220" s="15"/>
      <c r="JWP220" s="15"/>
      <c r="JWQ220" s="15"/>
      <c r="JWR220" s="15"/>
      <c r="JWS220" s="15"/>
      <c r="JWT220" s="15"/>
      <c r="JWU220" s="15"/>
      <c r="JWV220" s="15"/>
      <c r="JWW220" s="15"/>
      <c r="JWX220" s="15"/>
      <c r="JWY220" s="15"/>
      <c r="JWZ220" s="15"/>
      <c r="JXA220" s="15"/>
      <c r="JXB220" s="15"/>
      <c r="JXC220" s="15"/>
      <c r="JXD220" s="15"/>
      <c r="JXE220" s="15"/>
      <c r="JXF220" s="15"/>
      <c r="JXG220" s="15"/>
      <c r="JXH220" s="15"/>
      <c r="JXI220" s="15"/>
      <c r="JXJ220" s="15"/>
      <c r="JXK220" s="15"/>
      <c r="JXL220" s="15"/>
      <c r="JXM220" s="15"/>
      <c r="JXN220" s="15"/>
      <c r="JXO220" s="15"/>
      <c r="JXP220" s="15"/>
      <c r="JXQ220" s="15"/>
      <c r="JXR220" s="15"/>
      <c r="JXS220" s="15"/>
      <c r="JXT220" s="15"/>
      <c r="JXU220" s="15"/>
      <c r="JXV220" s="15"/>
      <c r="JXW220" s="15"/>
      <c r="JXX220" s="15"/>
      <c r="JXY220" s="15"/>
      <c r="JXZ220" s="15"/>
      <c r="JYA220" s="15"/>
      <c r="JYB220" s="15"/>
      <c r="JYC220" s="15"/>
      <c r="JYD220" s="15"/>
      <c r="JYE220" s="15"/>
      <c r="JYF220" s="15"/>
      <c r="JYG220" s="15"/>
      <c r="JYH220" s="15"/>
      <c r="JYI220" s="15"/>
      <c r="JYJ220" s="15"/>
      <c r="JYK220" s="15"/>
      <c r="JYL220" s="15"/>
      <c r="JYM220" s="15"/>
      <c r="JYN220" s="15"/>
      <c r="JYO220" s="15"/>
      <c r="JYP220" s="15"/>
      <c r="JYQ220" s="15"/>
      <c r="JYR220" s="15"/>
      <c r="JYS220" s="15"/>
      <c r="JYT220" s="15"/>
      <c r="JYU220" s="15"/>
      <c r="JYV220" s="15"/>
      <c r="JYW220" s="15"/>
      <c r="JYX220" s="15"/>
      <c r="JYY220" s="15"/>
      <c r="JYZ220" s="15"/>
      <c r="JZA220" s="15"/>
      <c r="JZB220" s="15"/>
      <c r="JZC220" s="15"/>
      <c r="JZD220" s="15"/>
      <c r="JZE220" s="15"/>
      <c r="JZF220" s="15"/>
      <c r="JZG220" s="15"/>
      <c r="JZH220" s="15"/>
      <c r="JZI220" s="15"/>
      <c r="JZJ220" s="15"/>
      <c r="JZK220" s="15"/>
      <c r="JZL220" s="15"/>
      <c r="JZM220" s="15"/>
      <c r="JZN220" s="15"/>
      <c r="JZO220" s="15"/>
      <c r="JZP220" s="15"/>
      <c r="JZQ220" s="15"/>
      <c r="JZR220" s="15"/>
      <c r="JZS220" s="15"/>
      <c r="JZT220" s="15"/>
      <c r="JZU220" s="15"/>
      <c r="JZV220" s="15"/>
      <c r="JZW220" s="15"/>
      <c r="JZX220" s="15"/>
      <c r="JZY220" s="15"/>
      <c r="JZZ220" s="15"/>
      <c r="KAA220" s="15"/>
      <c r="KAB220" s="15"/>
      <c r="KAC220" s="15"/>
      <c r="KAD220" s="15"/>
      <c r="KAE220" s="15"/>
      <c r="KAF220" s="15"/>
      <c r="KAG220" s="15"/>
      <c r="KAH220" s="15"/>
      <c r="KAI220" s="15"/>
      <c r="KAJ220" s="15"/>
      <c r="KAK220" s="15"/>
      <c r="KAL220" s="15"/>
      <c r="KAM220" s="15"/>
      <c r="KAN220" s="15"/>
      <c r="KAO220" s="15"/>
      <c r="KAP220" s="15"/>
      <c r="KAQ220" s="15"/>
      <c r="KAR220" s="15"/>
      <c r="KAS220" s="15"/>
      <c r="KAT220" s="15"/>
      <c r="KAU220" s="15"/>
      <c r="KAV220" s="15"/>
      <c r="KAW220" s="15"/>
      <c r="KAX220" s="15"/>
      <c r="KAY220" s="15"/>
      <c r="KAZ220" s="15"/>
      <c r="KBA220" s="15"/>
      <c r="KBB220" s="15"/>
      <c r="KBC220" s="15"/>
      <c r="KBD220" s="15"/>
      <c r="KBE220" s="15"/>
      <c r="KBF220" s="15"/>
      <c r="KBG220" s="15"/>
      <c r="KBH220" s="15"/>
      <c r="KBI220" s="15"/>
      <c r="KBJ220" s="15"/>
      <c r="KBK220" s="15"/>
      <c r="KBL220" s="15"/>
      <c r="KBM220" s="15"/>
      <c r="KBN220" s="15"/>
      <c r="KBO220" s="15"/>
      <c r="KBP220" s="15"/>
      <c r="KBQ220" s="15"/>
      <c r="KBR220" s="15"/>
      <c r="KBS220" s="15"/>
      <c r="KBT220" s="15"/>
      <c r="KBU220" s="15"/>
      <c r="KBV220" s="15"/>
      <c r="KBW220" s="15"/>
      <c r="KBX220" s="15"/>
      <c r="KBY220" s="15"/>
      <c r="KBZ220" s="15"/>
      <c r="KCA220" s="15"/>
      <c r="KCB220" s="15"/>
      <c r="KCC220" s="15"/>
      <c r="KCD220" s="15"/>
      <c r="KCE220" s="15"/>
      <c r="KCF220" s="15"/>
      <c r="KCG220" s="15"/>
      <c r="KCH220" s="15"/>
      <c r="KCI220" s="15"/>
      <c r="KCJ220" s="15"/>
      <c r="KCK220" s="15"/>
      <c r="KCL220" s="15"/>
      <c r="KCM220" s="15"/>
      <c r="KCN220" s="15"/>
      <c r="KCO220" s="15"/>
      <c r="KCP220" s="15"/>
      <c r="KCQ220" s="15"/>
      <c r="KCR220" s="15"/>
      <c r="KCS220" s="15"/>
      <c r="KCT220" s="15"/>
      <c r="KCU220" s="15"/>
      <c r="KCV220" s="15"/>
      <c r="KCW220" s="15"/>
      <c r="KCX220" s="15"/>
      <c r="KCY220" s="15"/>
      <c r="KCZ220" s="15"/>
      <c r="KDA220" s="15"/>
      <c r="KDB220" s="15"/>
      <c r="KDC220" s="15"/>
      <c r="KDD220" s="15"/>
      <c r="KDE220" s="15"/>
      <c r="KDF220" s="15"/>
      <c r="KDG220" s="15"/>
      <c r="KDH220" s="15"/>
      <c r="KDI220" s="15"/>
      <c r="KDJ220" s="15"/>
      <c r="KDK220" s="15"/>
      <c r="KDL220" s="15"/>
      <c r="KDM220" s="15"/>
      <c r="KDN220" s="15"/>
      <c r="KDO220" s="15"/>
      <c r="KDP220" s="15"/>
      <c r="KDQ220" s="15"/>
      <c r="KDR220" s="15"/>
      <c r="KDS220" s="15"/>
      <c r="KDT220" s="15"/>
      <c r="KDU220" s="15"/>
      <c r="KDV220" s="15"/>
      <c r="KDW220" s="15"/>
      <c r="KDX220" s="15"/>
      <c r="KDY220" s="15"/>
      <c r="KDZ220" s="15"/>
      <c r="KEA220" s="15"/>
      <c r="KEB220" s="15"/>
      <c r="KEC220" s="15"/>
      <c r="KED220" s="15"/>
      <c r="KEE220" s="15"/>
      <c r="KEF220" s="15"/>
      <c r="KEG220" s="15"/>
      <c r="KEH220" s="15"/>
      <c r="KEI220" s="15"/>
      <c r="KEJ220" s="15"/>
      <c r="KEK220" s="15"/>
      <c r="KEL220" s="15"/>
      <c r="KEM220" s="15"/>
      <c r="KEN220" s="15"/>
      <c r="KEO220" s="15"/>
      <c r="KEP220" s="15"/>
      <c r="KEQ220" s="15"/>
      <c r="KER220" s="15"/>
      <c r="KES220" s="15"/>
      <c r="KET220" s="15"/>
      <c r="KEU220" s="15"/>
      <c r="KEV220" s="15"/>
      <c r="KEW220" s="15"/>
      <c r="KEX220" s="15"/>
      <c r="KEY220" s="15"/>
      <c r="KEZ220" s="15"/>
      <c r="KFA220" s="15"/>
      <c r="KFB220" s="15"/>
      <c r="KFC220" s="15"/>
      <c r="KFD220" s="15"/>
      <c r="KFE220" s="15"/>
      <c r="KFF220" s="15"/>
      <c r="KFG220" s="15"/>
      <c r="KFH220" s="15"/>
      <c r="KFI220" s="15"/>
      <c r="KFJ220" s="15"/>
      <c r="KFK220" s="15"/>
      <c r="KFL220" s="15"/>
      <c r="KFM220" s="15"/>
      <c r="KFN220" s="15"/>
      <c r="KFO220" s="15"/>
      <c r="KFP220" s="15"/>
      <c r="KFQ220" s="15"/>
      <c r="KFR220" s="15"/>
      <c r="KFS220" s="15"/>
      <c r="KFT220" s="15"/>
      <c r="KFU220" s="15"/>
      <c r="KFV220" s="15"/>
      <c r="KFW220" s="15"/>
      <c r="KFX220" s="15"/>
      <c r="KFY220" s="15"/>
      <c r="KFZ220" s="15"/>
      <c r="KGA220" s="15"/>
      <c r="KGB220" s="15"/>
      <c r="KGC220" s="15"/>
      <c r="KGD220" s="15"/>
      <c r="KGE220" s="15"/>
      <c r="KGF220" s="15"/>
      <c r="KGG220" s="15"/>
      <c r="KGH220" s="15"/>
      <c r="KGI220" s="15"/>
      <c r="KGJ220" s="15"/>
      <c r="KGK220" s="15"/>
      <c r="KGL220" s="15"/>
      <c r="KGM220" s="15"/>
      <c r="KGN220" s="15"/>
      <c r="KGO220" s="15"/>
      <c r="KGP220" s="15"/>
      <c r="KGQ220" s="15"/>
      <c r="KGR220" s="15"/>
      <c r="KGS220" s="15"/>
      <c r="KGT220" s="15"/>
      <c r="KGU220" s="15"/>
      <c r="KGV220" s="15"/>
      <c r="KGW220" s="15"/>
      <c r="KGX220" s="15"/>
      <c r="KGY220" s="15"/>
      <c r="KGZ220" s="15"/>
      <c r="KHA220" s="15"/>
      <c r="KHB220" s="15"/>
      <c r="KHC220" s="15"/>
      <c r="KHD220" s="15"/>
      <c r="KHE220" s="15"/>
      <c r="KHF220" s="15"/>
      <c r="KHG220" s="15"/>
      <c r="KHH220" s="15"/>
      <c r="KHI220" s="15"/>
      <c r="KHJ220" s="15"/>
      <c r="KHK220" s="15"/>
      <c r="KHL220" s="15"/>
      <c r="KHM220" s="15"/>
      <c r="KHN220" s="15"/>
      <c r="KHO220" s="15"/>
      <c r="KHP220" s="15"/>
      <c r="KHQ220" s="15"/>
      <c r="KHR220" s="15"/>
      <c r="KHS220" s="15"/>
      <c r="KHT220" s="15"/>
      <c r="KHU220" s="15"/>
      <c r="KHV220" s="15"/>
      <c r="KHW220" s="15"/>
      <c r="KHX220" s="15"/>
      <c r="KHY220" s="15"/>
      <c r="KHZ220" s="15"/>
      <c r="KIA220" s="15"/>
      <c r="KIB220" s="15"/>
      <c r="KIC220" s="15"/>
      <c r="KID220" s="15"/>
      <c r="KIE220" s="15"/>
      <c r="KIF220" s="15"/>
      <c r="KIG220" s="15"/>
      <c r="KIH220" s="15"/>
      <c r="KII220" s="15"/>
      <c r="KIJ220" s="15"/>
      <c r="KIK220" s="15"/>
      <c r="KIL220" s="15"/>
      <c r="KIM220" s="15"/>
      <c r="KIN220" s="15"/>
      <c r="KIO220" s="15"/>
      <c r="KIP220" s="15"/>
      <c r="KIQ220" s="15"/>
      <c r="KIR220" s="15"/>
      <c r="KIS220" s="15"/>
      <c r="KIT220" s="15"/>
      <c r="KIU220" s="15"/>
      <c r="KIV220" s="15"/>
      <c r="KIW220" s="15"/>
      <c r="KIX220" s="15"/>
      <c r="KIY220" s="15"/>
      <c r="KIZ220" s="15"/>
      <c r="KJA220" s="15"/>
      <c r="KJB220" s="15"/>
      <c r="KJC220" s="15"/>
      <c r="KJD220" s="15"/>
      <c r="KJE220" s="15"/>
      <c r="KJF220" s="15"/>
      <c r="KJG220" s="15"/>
      <c r="KJH220" s="15"/>
      <c r="KJI220" s="15"/>
      <c r="KJJ220" s="15"/>
      <c r="KJK220" s="15"/>
      <c r="KJL220" s="15"/>
      <c r="KJM220" s="15"/>
      <c r="KJN220" s="15"/>
      <c r="KJO220" s="15"/>
      <c r="KJP220" s="15"/>
      <c r="KJQ220" s="15"/>
      <c r="KJR220" s="15"/>
      <c r="KJS220" s="15"/>
      <c r="KJT220" s="15"/>
      <c r="KJU220" s="15"/>
      <c r="KJV220" s="15"/>
      <c r="KJW220" s="15"/>
      <c r="KJX220" s="15"/>
      <c r="KJY220" s="15"/>
      <c r="KJZ220" s="15"/>
      <c r="KKA220" s="15"/>
      <c r="KKB220" s="15"/>
      <c r="KKC220" s="15"/>
      <c r="KKD220" s="15"/>
      <c r="KKE220" s="15"/>
      <c r="KKF220" s="15"/>
      <c r="KKG220" s="15"/>
      <c r="KKH220" s="15"/>
      <c r="KKI220" s="15"/>
      <c r="KKJ220" s="15"/>
      <c r="KKK220" s="15"/>
      <c r="KKL220" s="15"/>
      <c r="KKM220" s="15"/>
      <c r="KKN220" s="15"/>
      <c r="KKO220" s="15"/>
      <c r="KKP220" s="15"/>
      <c r="KKQ220" s="15"/>
      <c r="KKR220" s="15"/>
      <c r="KKS220" s="15"/>
      <c r="KKT220" s="15"/>
      <c r="KKU220" s="15"/>
      <c r="KKV220" s="15"/>
      <c r="KKW220" s="15"/>
      <c r="KKX220" s="15"/>
      <c r="KKY220" s="15"/>
      <c r="KKZ220" s="15"/>
      <c r="KLA220" s="15"/>
      <c r="KLB220" s="15"/>
      <c r="KLC220" s="15"/>
      <c r="KLD220" s="15"/>
      <c r="KLE220" s="15"/>
      <c r="KLF220" s="15"/>
      <c r="KLG220" s="15"/>
      <c r="KLH220" s="15"/>
      <c r="KLI220" s="15"/>
      <c r="KLJ220" s="15"/>
      <c r="KLK220" s="15"/>
      <c r="KLL220" s="15"/>
      <c r="KLM220" s="15"/>
      <c r="KLN220" s="15"/>
      <c r="KLO220" s="15"/>
      <c r="KLP220" s="15"/>
      <c r="KLQ220" s="15"/>
      <c r="KLR220" s="15"/>
      <c r="KLS220" s="15"/>
      <c r="KLT220" s="15"/>
      <c r="KLU220" s="15"/>
      <c r="KLV220" s="15"/>
      <c r="KLW220" s="15"/>
      <c r="KLX220" s="15"/>
      <c r="KLY220" s="15"/>
      <c r="KLZ220" s="15"/>
      <c r="KMA220" s="15"/>
      <c r="KMB220" s="15"/>
      <c r="KMC220" s="15"/>
      <c r="KMD220" s="15"/>
      <c r="KME220" s="15"/>
      <c r="KMF220" s="15"/>
      <c r="KMG220" s="15"/>
      <c r="KMH220" s="15"/>
      <c r="KMI220" s="15"/>
      <c r="KMJ220" s="15"/>
      <c r="KMK220" s="15"/>
      <c r="KML220" s="15"/>
      <c r="KMM220" s="15"/>
      <c r="KMN220" s="15"/>
      <c r="KMO220" s="15"/>
      <c r="KMP220" s="15"/>
      <c r="KMQ220" s="15"/>
      <c r="KMR220" s="15"/>
      <c r="KMS220" s="15"/>
      <c r="KMT220" s="15"/>
      <c r="KMU220" s="15"/>
      <c r="KMV220" s="15"/>
      <c r="KMW220" s="15"/>
      <c r="KMX220" s="15"/>
      <c r="KMY220" s="15"/>
      <c r="KMZ220" s="15"/>
      <c r="KNA220" s="15"/>
      <c r="KNB220" s="15"/>
      <c r="KNC220" s="15"/>
      <c r="KND220" s="15"/>
      <c r="KNE220" s="15"/>
      <c r="KNF220" s="15"/>
      <c r="KNG220" s="15"/>
      <c r="KNH220" s="15"/>
      <c r="KNI220" s="15"/>
      <c r="KNJ220" s="15"/>
      <c r="KNK220" s="15"/>
      <c r="KNL220" s="15"/>
      <c r="KNM220" s="15"/>
      <c r="KNN220" s="15"/>
      <c r="KNO220" s="15"/>
      <c r="KNP220" s="15"/>
      <c r="KNQ220" s="15"/>
      <c r="KNR220" s="15"/>
      <c r="KNS220" s="15"/>
      <c r="KNT220" s="15"/>
      <c r="KNU220" s="15"/>
      <c r="KNV220" s="15"/>
      <c r="KNW220" s="15"/>
      <c r="KNX220" s="15"/>
      <c r="KNY220" s="15"/>
      <c r="KNZ220" s="15"/>
      <c r="KOA220" s="15"/>
      <c r="KOB220" s="15"/>
      <c r="KOC220" s="15"/>
      <c r="KOD220" s="15"/>
      <c r="KOE220" s="15"/>
      <c r="KOF220" s="15"/>
      <c r="KOG220" s="15"/>
      <c r="KOH220" s="15"/>
      <c r="KOI220" s="15"/>
      <c r="KOJ220" s="15"/>
      <c r="KOK220" s="15"/>
      <c r="KOL220" s="15"/>
      <c r="KOM220" s="15"/>
      <c r="KON220" s="15"/>
      <c r="KOO220" s="15"/>
      <c r="KOP220" s="15"/>
      <c r="KOQ220" s="15"/>
      <c r="KOR220" s="15"/>
      <c r="KOS220" s="15"/>
      <c r="KOT220" s="15"/>
      <c r="KOU220" s="15"/>
      <c r="KOV220" s="15"/>
      <c r="KOW220" s="15"/>
      <c r="KOX220" s="15"/>
      <c r="KOY220" s="15"/>
      <c r="KOZ220" s="15"/>
      <c r="KPA220" s="15"/>
      <c r="KPB220" s="15"/>
      <c r="KPC220" s="15"/>
      <c r="KPD220" s="15"/>
      <c r="KPE220" s="15"/>
      <c r="KPF220" s="15"/>
      <c r="KPG220" s="15"/>
      <c r="KPH220" s="15"/>
      <c r="KPI220" s="15"/>
      <c r="KPJ220" s="15"/>
      <c r="KPK220" s="15"/>
      <c r="KPL220" s="15"/>
      <c r="KPM220" s="15"/>
      <c r="KPN220" s="15"/>
      <c r="KPO220" s="15"/>
      <c r="KPP220" s="15"/>
      <c r="KPQ220" s="15"/>
      <c r="KPR220" s="15"/>
      <c r="KPS220" s="15"/>
      <c r="KPT220" s="15"/>
      <c r="KPU220" s="15"/>
      <c r="KPV220" s="15"/>
      <c r="KPW220" s="15"/>
      <c r="KPX220" s="15"/>
      <c r="KPY220" s="15"/>
      <c r="KPZ220" s="15"/>
      <c r="KQA220" s="15"/>
      <c r="KQB220" s="15"/>
      <c r="KQC220" s="15"/>
      <c r="KQD220" s="15"/>
      <c r="KQE220" s="15"/>
      <c r="KQF220" s="15"/>
      <c r="KQG220" s="15"/>
      <c r="KQH220" s="15"/>
      <c r="KQI220" s="15"/>
      <c r="KQJ220" s="15"/>
      <c r="KQK220" s="15"/>
      <c r="KQL220" s="15"/>
      <c r="KQM220" s="15"/>
      <c r="KQN220" s="15"/>
      <c r="KQO220" s="15"/>
      <c r="KQP220" s="15"/>
      <c r="KQQ220" s="15"/>
      <c r="KQR220" s="15"/>
      <c r="KQS220" s="15"/>
      <c r="KQT220" s="15"/>
      <c r="KQU220" s="15"/>
      <c r="KQV220" s="15"/>
      <c r="KQW220" s="15"/>
      <c r="KQX220" s="15"/>
      <c r="KQY220" s="15"/>
      <c r="KQZ220" s="15"/>
      <c r="KRA220" s="15"/>
      <c r="KRB220" s="15"/>
      <c r="KRC220" s="15"/>
      <c r="KRD220" s="15"/>
      <c r="KRE220" s="15"/>
      <c r="KRF220" s="15"/>
      <c r="KRG220" s="15"/>
      <c r="KRH220" s="15"/>
      <c r="KRI220" s="15"/>
      <c r="KRJ220" s="15"/>
      <c r="KRK220" s="15"/>
      <c r="KRL220" s="15"/>
      <c r="KRM220" s="15"/>
      <c r="KRN220" s="15"/>
      <c r="KRO220" s="15"/>
      <c r="KRP220" s="15"/>
      <c r="KRQ220" s="15"/>
      <c r="KRR220" s="15"/>
      <c r="KRS220" s="15"/>
      <c r="KRT220" s="15"/>
      <c r="KRU220" s="15"/>
      <c r="KRV220" s="15"/>
      <c r="KRW220" s="15"/>
      <c r="KRX220" s="15"/>
      <c r="KRY220" s="15"/>
      <c r="KRZ220" s="15"/>
      <c r="KSA220" s="15"/>
      <c r="KSB220" s="15"/>
      <c r="KSC220" s="15"/>
      <c r="KSD220" s="15"/>
      <c r="KSE220" s="15"/>
      <c r="KSF220" s="15"/>
      <c r="KSG220" s="15"/>
      <c r="KSH220" s="15"/>
      <c r="KSI220" s="15"/>
      <c r="KSJ220" s="15"/>
      <c r="KSK220" s="15"/>
      <c r="KSL220" s="15"/>
      <c r="KSM220" s="15"/>
      <c r="KSN220" s="15"/>
      <c r="KSO220" s="15"/>
      <c r="KSP220" s="15"/>
      <c r="KSQ220" s="15"/>
      <c r="KSR220" s="15"/>
      <c r="KSS220" s="15"/>
      <c r="KST220" s="15"/>
      <c r="KSU220" s="15"/>
      <c r="KSV220" s="15"/>
      <c r="KSW220" s="15"/>
      <c r="KSX220" s="15"/>
      <c r="KSY220" s="15"/>
      <c r="KSZ220" s="15"/>
      <c r="KTA220" s="15"/>
      <c r="KTB220" s="15"/>
      <c r="KTC220" s="15"/>
      <c r="KTD220" s="15"/>
      <c r="KTE220" s="15"/>
      <c r="KTF220" s="15"/>
      <c r="KTG220" s="15"/>
      <c r="KTH220" s="15"/>
      <c r="KTI220" s="15"/>
      <c r="KTJ220" s="15"/>
      <c r="KTK220" s="15"/>
      <c r="KTL220" s="15"/>
      <c r="KTM220" s="15"/>
      <c r="KTN220" s="15"/>
      <c r="KTO220" s="15"/>
      <c r="KTP220" s="15"/>
      <c r="KTQ220" s="15"/>
      <c r="KTR220" s="15"/>
      <c r="KTS220" s="15"/>
      <c r="KTT220" s="15"/>
      <c r="KTU220" s="15"/>
      <c r="KTV220" s="15"/>
      <c r="KTW220" s="15"/>
      <c r="KTX220" s="15"/>
      <c r="KTY220" s="15"/>
      <c r="KTZ220" s="15"/>
      <c r="KUA220" s="15"/>
      <c r="KUB220" s="15"/>
      <c r="KUC220" s="15"/>
      <c r="KUD220" s="15"/>
      <c r="KUE220" s="15"/>
      <c r="KUF220" s="15"/>
      <c r="KUG220" s="15"/>
      <c r="KUH220" s="15"/>
      <c r="KUI220" s="15"/>
      <c r="KUJ220" s="15"/>
      <c r="KUK220" s="15"/>
      <c r="KUL220" s="15"/>
      <c r="KUM220" s="15"/>
      <c r="KUN220" s="15"/>
      <c r="KUO220" s="15"/>
      <c r="KUP220" s="15"/>
      <c r="KUQ220" s="15"/>
      <c r="KUR220" s="15"/>
      <c r="KUS220" s="15"/>
      <c r="KUT220" s="15"/>
      <c r="KUU220" s="15"/>
      <c r="KUV220" s="15"/>
      <c r="KUW220" s="15"/>
      <c r="KUX220" s="15"/>
      <c r="KUY220" s="15"/>
      <c r="KUZ220" s="15"/>
      <c r="KVA220" s="15"/>
      <c r="KVB220" s="15"/>
      <c r="KVC220" s="15"/>
      <c r="KVD220" s="15"/>
      <c r="KVE220" s="15"/>
      <c r="KVF220" s="15"/>
      <c r="KVG220" s="15"/>
      <c r="KVH220" s="15"/>
      <c r="KVI220" s="15"/>
      <c r="KVJ220" s="15"/>
      <c r="KVK220" s="15"/>
      <c r="KVL220" s="15"/>
      <c r="KVM220" s="15"/>
      <c r="KVN220" s="15"/>
      <c r="KVO220" s="15"/>
      <c r="KVP220" s="15"/>
      <c r="KVQ220" s="15"/>
      <c r="KVR220" s="15"/>
      <c r="KVS220" s="15"/>
      <c r="KVT220" s="15"/>
      <c r="KVU220" s="15"/>
      <c r="KVV220" s="15"/>
      <c r="KVW220" s="15"/>
      <c r="KVX220" s="15"/>
      <c r="KVY220" s="15"/>
      <c r="KVZ220" s="15"/>
      <c r="KWA220" s="15"/>
      <c r="KWB220" s="15"/>
      <c r="KWC220" s="15"/>
      <c r="KWD220" s="15"/>
      <c r="KWE220" s="15"/>
      <c r="KWF220" s="15"/>
      <c r="KWG220" s="15"/>
      <c r="KWH220" s="15"/>
      <c r="KWI220" s="15"/>
      <c r="KWJ220" s="15"/>
      <c r="KWK220" s="15"/>
      <c r="KWL220" s="15"/>
      <c r="KWM220" s="15"/>
      <c r="KWN220" s="15"/>
      <c r="KWO220" s="15"/>
      <c r="KWP220" s="15"/>
      <c r="KWQ220" s="15"/>
      <c r="KWR220" s="15"/>
      <c r="KWS220" s="15"/>
      <c r="KWT220" s="15"/>
      <c r="KWU220" s="15"/>
      <c r="KWV220" s="15"/>
      <c r="KWW220" s="15"/>
      <c r="KWX220" s="15"/>
      <c r="KWY220" s="15"/>
      <c r="KWZ220" s="15"/>
      <c r="KXA220" s="15"/>
      <c r="KXB220" s="15"/>
      <c r="KXC220" s="15"/>
      <c r="KXD220" s="15"/>
      <c r="KXE220" s="15"/>
      <c r="KXF220" s="15"/>
      <c r="KXG220" s="15"/>
      <c r="KXH220" s="15"/>
      <c r="KXI220" s="15"/>
      <c r="KXJ220" s="15"/>
      <c r="KXK220" s="15"/>
      <c r="KXL220" s="15"/>
      <c r="KXM220" s="15"/>
      <c r="KXN220" s="15"/>
      <c r="KXO220" s="15"/>
      <c r="KXP220" s="15"/>
      <c r="KXQ220" s="15"/>
      <c r="KXR220" s="15"/>
      <c r="KXS220" s="15"/>
      <c r="KXT220" s="15"/>
      <c r="KXU220" s="15"/>
      <c r="KXV220" s="15"/>
      <c r="KXW220" s="15"/>
      <c r="KXX220" s="15"/>
      <c r="KXY220" s="15"/>
      <c r="KXZ220" s="15"/>
      <c r="KYA220" s="15"/>
      <c r="KYB220" s="15"/>
      <c r="KYC220" s="15"/>
      <c r="KYD220" s="15"/>
      <c r="KYE220" s="15"/>
      <c r="KYF220" s="15"/>
      <c r="KYG220" s="15"/>
      <c r="KYH220" s="15"/>
      <c r="KYI220" s="15"/>
      <c r="KYJ220" s="15"/>
      <c r="KYK220" s="15"/>
      <c r="KYL220" s="15"/>
      <c r="KYM220" s="15"/>
      <c r="KYN220" s="15"/>
      <c r="KYO220" s="15"/>
      <c r="KYP220" s="15"/>
      <c r="KYQ220" s="15"/>
      <c r="KYR220" s="15"/>
      <c r="KYS220" s="15"/>
      <c r="KYT220" s="15"/>
      <c r="KYU220" s="15"/>
      <c r="KYV220" s="15"/>
      <c r="KYW220" s="15"/>
      <c r="KYX220" s="15"/>
      <c r="KYY220" s="15"/>
      <c r="KYZ220" s="15"/>
      <c r="KZA220" s="15"/>
      <c r="KZB220" s="15"/>
      <c r="KZC220" s="15"/>
      <c r="KZD220" s="15"/>
      <c r="KZE220" s="15"/>
      <c r="KZF220" s="15"/>
      <c r="KZG220" s="15"/>
      <c r="KZH220" s="15"/>
      <c r="KZI220" s="15"/>
      <c r="KZJ220" s="15"/>
      <c r="KZK220" s="15"/>
      <c r="KZL220" s="15"/>
      <c r="KZM220" s="15"/>
      <c r="KZN220" s="15"/>
      <c r="KZO220" s="15"/>
      <c r="KZP220" s="15"/>
      <c r="KZQ220" s="15"/>
      <c r="KZR220" s="15"/>
      <c r="KZS220" s="15"/>
      <c r="KZT220" s="15"/>
      <c r="KZU220" s="15"/>
      <c r="KZV220" s="15"/>
      <c r="KZW220" s="15"/>
      <c r="KZX220" s="15"/>
      <c r="KZY220" s="15"/>
      <c r="KZZ220" s="15"/>
      <c r="LAA220" s="15"/>
      <c r="LAB220" s="15"/>
      <c r="LAC220" s="15"/>
      <c r="LAD220" s="15"/>
      <c r="LAE220" s="15"/>
      <c r="LAF220" s="15"/>
      <c r="LAG220" s="15"/>
      <c r="LAH220" s="15"/>
      <c r="LAI220" s="15"/>
      <c r="LAJ220" s="15"/>
      <c r="LAK220" s="15"/>
      <c r="LAL220" s="15"/>
      <c r="LAM220" s="15"/>
      <c r="LAN220" s="15"/>
      <c r="LAO220" s="15"/>
      <c r="LAP220" s="15"/>
      <c r="LAQ220" s="15"/>
      <c r="LAR220" s="15"/>
      <c r="LAS220" s="15"/>
      <c r="LAT220" s="15"/>
      <c r="LAU220" s="15"/>
      <c r="LAV220" s="15"/>
      <c r="LAW220" s="15"/>
      <c r="LAX220" s="15"/>
      <c r="LAY220" s="15"/>
      <c r="LAZ220" s="15"/>
      <c r="LBA220" s="15"/>
      <c r="LBB220" s="15"/>
      <c r="LBC220" s="15"/>
      <c r="LBD220" s="15"/>
      <c r="LBE220" s="15"/>
      <c r="LBF220" s="15"/>
      <c r="LBG220" s="15"/>
      <c r="LBH220" s="15"/>
      <c r="LBI220" s="15"/>
      <c r="LBJ220" s="15"/>
      <c r="LBK220" s="15"/>
      <c r="LBL220" s="15"/>
      <c r="LBM220" s="15"/>
      <c r="LBN220" s="15"/>
      <c r="LBO220" s="15"/>
      <c r="LBP220" s="15"/>
      <c r="LBQ220" s="15"/>
      <c r="LBR220" s="15"/>
      <c r="LBS220" s="15"/>
      <c r="LBT220" s="15"/>
      <c r="LBU220" s="15"/>
      <c r="LBV220" s="15"/>
      <c r="LBW220" s="15"/>
      <c r="LBX220" s="15"/>
      <c r="LBY220" s="15"/>
      <c r="LBZ220" s="15"/>
      <c r="LCA220" s="15"/>
      <c r="LCB220" s="15"/>
      <c r="LCC220" s="15"/>
      <c r="LCD220" s="15"/>
      <c r="LCE220" s="15"/>
      <c r="LCF220" s="15"/>
      <c r="LCG220" s="15"/>
      <c r="LCH220" s="15"/>
      <c r="LCI220" s="15"/>
      <c r="LCJ220" s="15"/>
      <c r="LCK220" s="15"/>
      <c r="LCL220" s="15"/>
      <c r="LCM220" s="15"/>
      <c r="LCN220" s="15"/>
      <c r="LCO220" s="15"/>
      <c r="LCP220" s="15"/>
      <c r="LCQ220" s="15"/>
      <c r="LCR220" s="15"/>
      <c r="LCS220" s="15"/>
      <c r="LCT220" s="15"/>
      <c r="LCU220" s="15"/>
      <c r="LCV220" s="15"/>
      <c r="LCW220" s="15"/>
      <c r="LCX220" s="15"/>
      <c r="LCY220" s="15"/>
      <c r="LCZ220" s="15"/>
      <c r="LDA220" s="15"/>
      <c r="LDB220" s="15"/>
      <c r="LDC220" s="15"/>
      <c r="LDD220" s="15"/>
      <c r="LDE220" s="15"/>
      <c r="LDF220" s="15"/>
      <c r="LDG220" s="15"/>
      <c r="LDH220" s="15"/>
      <c r="LDI220" s="15"/>
      <c r="LDJ220" s="15"/>
      <c r="LDK220" s="15"/>
      <c r="LDL220" s="15"/>
      <c r="LDM220" s="15"/>
      <c r="LDN220" s="15"/>
      <c r="LDO220" s="15"/>
      <c r="LDP220" s="15"/>
      <c r="LDQ220" s="15"/>
      <c r="LDR220" s="15"/>
      <c r="LDS220" s="15"/>
      <c r="LDT220" s="15"/>
      <c r="LDU220" s="15"/>
      <c r="LDV220" s="15"/>
      <c r="LDW220" s="15"/>
      <c r="LDX220" s="15"/>
      <c r="LDY220" s="15"/>
      <c r="LDZ220" s="15"/>
      <c r="LEA220" s="15"/>
      <c r="LEB220" s="15"/>
      <c r="LEC220" s="15"/>
      <c r="LED220" s="15"/>
      <c r="LEE220" s="15"/>
      <c r="LEF220" s="15"/>
      <c r="LEG220" s="15"/>
      <c r="LEH220" s="15"/>
      <c r="LEI220" s="15"/>
      <c r="LEJ220" s="15"/>
      <c r="LEK220" s="15"/>
      <c r="LEL220" s="15"/>
      <c r="LEM220" s="15"/>
      <c r="LEN220" s="15"/>
      <c r="LEO220" s="15"/>
      <c r="LEP220" s="15"/>
      <c r="LEQ220" s="15"/>
      <c r="LER220" s="15"/>
      <c r="LES220" s="15"/>
      <c r="LET220" s="15"/>
      <c r="LEU220" s="15"/>
      <c r="LEV220" s="15"/>
      <c r="LEW220" s="15"/>
      <c r="LEX220" s="15"/>
      <c r="LEY220" s="15"/>
      <c r="LEZ220" s="15"/>
      <c r="LFA220" s="15"/>
      <c r="LFB220" s="15"/>
      <c r="LFC220" s="15"/>
      <c r="LFD220" s="15"/>
      <c r="LFE220" s="15"/>
      <c r="LFF220" s="15"/>
      <c r="LFG220" s="15"/>
      <c r="LFH220" s="15"/>
      <c r="LFI220" s="15"/>
      <c r="LFJ220" s="15"/>
      <c r="LFK220" s="15"/>
      <c r="LFL220" s="15"/>
      <c r="LFM220" s="15"/>
      <c r="LFN220" s="15"/>
      <c r="LFO220" s="15"/>
      <c r="LFP220" s="15"/>
      <c r="LFQ220" s="15"/>
      <c r="LFR220" s="15"/>
      <c r="LFS220" s="15"/>
      <c r="LFT220" s="15"/>
      <c r="LFU220" s="15"/>
      <c r="LFV220" s="15"/>
      <c r="LFW220" s="15"/>
      <c r="LFX220" s="15"/>
      <c r="LFY220" s="15"/>
      <c r="LFZ220" s="15"/>
      <c r="LGA220" s="15"/>
      <c r="LGB220" s="15"/>
      <c r="LGC220" s="15"/>
      <c r="LGD220" s="15"/>
      <c r="LGE220" s="15"/>
      <c r="LGF220" s="15"/>
      <c r="LGG220" s="15"/>
      <c r="LGH220" s="15"/>
      <c r="LGI220" s="15"/>
      <c r="LGJ220" s="15"/>
      <c r="LGK220" s="15"/>
      <c r="LGL220" s="15"/>
      <c r="LGM220" s="15"/>
      <c r="LGN220" s="15"/>
      <c r="LGO220" s="15"/>
      <c r="LGP220" s="15"/>
      <c r="LGQ220" s="15"/>
      <c r="LGR220" s="15"/>
      <c r="LGS220" s="15"/>
      <c r="LGT220" s="15"/>
      <c r="LGU220" s="15"/>
      <c r="LGV220" s="15"/>
      <c r="LGW220" s="15"/>
      <c r="LGX220" s="15"/>
      <c r="LGY220" s="15"/>
      <c r="LGZ220" s="15"/>
      <c r="LHA220" s="15"/>
      <c r="LHB220" s="15"/>
      <c r="LHC220" s="15"/>
      <c r="LHD220" s="15"/>
      <c r="LHE220" s="15"/>
      <c r="LHF220" s="15"/>
      <c r="LHG220" s="15"/>
      <c r="LHH220" s="15"/>
      <c r="LHI220" s="15"/>
      <c r="LHJ220" s="15"/>
      <c r="LHK220" s="15"/>
      <c r="LHL220" s="15"/>
      <c r="LHM220" s="15"/>
      <c r="LHN220" s="15"/>
      <c r="LHO220" s="15"/>
      <c r="LHP220" s="15"/>
      <c r="LHQ220" s="15"/>
      <c r="LHR220" s="15"/>
      <c r="LHS220" s="15"/>
      <c r="LHT220" s="15"/>
      <c r="LHU220" s="15"/>
      <c r="LHV220" s="15"/>
      <c r="LHW220" s="15"/>
      <c r="LHX220" s="15"/>
      <c r="LHY220" s="15"/>
      <c r="LHZ220" s="15"/>
      <c r="LIA220" s="15"/>
      <c r="LIB220" s="15"/>
      <c r="LIC220" s="15"/>
      <c r="LID220" s="15"/>
      <c r="LIE220" s="15"/>
      <c r="LIF220" s="15"/>
      <c r="LIG220" s="15"/>
      <c r="LIH220" s="15"/>
      <c r="LII220" s="15"/>
      <c r="LIJ220" s="15"/>
      <c r="LIK220" s="15"/>
      <c r="LIL220" s="15"/>
      <c r="LIM220" s="15"/>
      <c r="LIN220" s="15"/>
      <c r="LIO220" s="15"/>
      <c r="LIP220" s="15"/>
      <c r="LIQ220" s="15"/>
      <c r="LIR220" s="15"/>
      <c r="LIS220" s="15"/>
      <c r="LIT220" s="15"/>
      <c r="LIU220" s="15"/>
      <c r="LIV220" s="15"/>
      <c r="LIW220" s="15"/>
      <c r="LIX220" s="15"/>
      <c r="LIY220" s="15"/>
      <c r="LIZ220" s="15"/>
      <c r="LJA220" s="15"/>
      <c r="LJB220" s="15"/>
      <c r="LJC220" s="15"/>
      <c r="LJD220" s="15"/>
      <c r="LJE220" s="15"/>
      <c r="LJF220" s="15"/>
      <c r="LJG220" s="15"/>
      <c r="LJH220" s="15"/>
      <c r="LJI220" s="15"/>
      <c r="LJJ220" s="15"/>
      <c r="LJK220" s="15"/>
      <c r="LJL220" s="15"/>
      <c r="LJM220" s="15"/>
      <c r="LJN220" s="15"/>
      <c r="LJO220" s="15"/>
      <c r="LJP220" s="15"/>
      <c r="LJQ220" s="15"/>
      <c r="LJR220" s="15"/>
      <c r="LJS220" s="15"/>
      <c r="LJT220" s="15"/>
      <c r="LJU220" s="15"/>
      <c r="LJV220" s="15"/>
      <c r="LJW220" s="15"/>
      <c r="LJX220" s="15"/>
      <c r="LJY220" s="15"/>
      <c r="LJZ220" s="15"/>
      <c r="LKA220" s="15"/>
      <c r="LKB220" s="15"/>
      <c r="LKC220" s="15"/>
      <c r="LKD220" s="15"/>
      <c r="LKE220" s="15"/>
      <c r="LKF220" s="15"/>
      <c r="LKG220" s="15"/>
      <c r="LKH220" s="15"/>
      <c r="LKI220" s="15"/>
      <c r="LKJ220" s="15"/>
      <c r="LKK220" s="15"/>
      <c r="LKL220" s="15"/>
      <c r="LKM220" s="15"/>
      <c r="LKN220" s="15"/>
      <c r="LKO220" s="15"/>
      <c r="LKP220" s="15"/>
      <c r="LKQ220" s="15"/>
      <c r="LKR220" s="15"/>
      <c r="LKS220" s="15"/>
      <c r="LKT220" s="15"/>
      <c r="LKU220" s="15"/>
      <c r="LKV220" s="15"/>
      <c r="LKW220" s="15"/>
      <c r="LKX220" s="15"/>
      <c r="LKY220" s="15"/>
      <c r="LKZ220" s="15"/>
      <c r="LLA220" s="15"/>
      <c r="LLB220" s="15"/>
      <c r="LLC220" s="15"/>
      <c r="LLD220" s="15"/>
      <c r="LLE220" s="15"/>
      <c r="LLF220" s="15"/>
      <c r="LLG220" s="15"/>
      <c r="LLH220" s="15"/>
      <c r="LLI220" s="15"/>
      <c r="LLJ220" s="15"/>
      <c r="LLK220" s="15"/>
      <c r="LLL220" s="15"/>
      <c r="LLM220" s="15"/>
      <c r="LLN220" s="15"/>
      <c r="LLO220" s="15"/>
      <c r="LLP220" s="15"/>
      <c r="LLQ220" s="15"/>
      <c r="LLR220" s="15"/>
      <c r="LLS220" s="15"/>
      <c r="LLT220" s="15"/>
      <c r="LLU220" s="15"/>
      <c r="LLV220" s="15"/>
      <c r="LLW220" s="15"/>
      <c r="LLX220" s="15"/>
      <c r="LLY220" s="15"/>
      <c r="LLZ220" s="15"/>
      <c r="LMA220" s="15"/>
      <c r="LMB220" s="15"/>
      <c r="LMC220" s="15"/>
      <c r="LMD220" s="15"/>
      <c r="LME220" s="15"/>
      <c r="LMF220" s="15"/>
      <c r="LMG220" s="15"/>
      <c r="LMH220" s="15"/>
      <c r="LMI220" s="15"/>
      <c r="LMJ220" s="15"/>
      <c r="LMK220" s="15"/>
      <c r="LML220" s="15"/>
      <c r="LMM220" s="15"/>
      <c r="LMN220" s="15"/>
      <c r="LMO220" s="15"/>
      <c r="LMP220" s="15"/>
      <c r="LMQ220" s="15"/>
      <c r="LMR220" s="15"/>
      <c r="LMS220" s="15"/>
      <c r="LMT220" s="15"/>
      <c r="LMU220" s="15"/>
      <c r="LMV220" s="15"/>
      <c r="LMW220" s="15"/>
      <c r="LMX220" s="15"/>
      <c r="LMY220" s="15"/>
      <c r="LMZ220" s="15"/>
      <c r="LNA220" s="15"/>
      <c r="LNB220" s="15"/>
      <c r="LNC220" s="15"/>
      <c r="LND220" s="15"/>
      <c r="LNE220" s="15"/>
      <c r="LNF220" s="15"/>
      <c r="LNG220" s="15"/>
      <c r="LNH220" s="15"/>
      <c r="LNI220" s="15"/>
      <c r="LNJ220" s="15"/>
      <c r="LNK220" s="15"/>
      <c r="LNL220" s="15"/>
      <c r="LNM220" s="15"/>
      <c r="LNN220" s="15"/>
      <c r="LNO220" s="15"/>
      <c r="LNP220" s="15"/>
      <c r="LNQ220" s="15"/>
      <c r="LNR220" s="15"/>
      <c r="LNS220" s="15"/>
      <c r="LNT220" s="15"/>
      <c r="LNU220" s="15"/>
      <c r="LNV220" s="15"/>
      <c r="LNW220" s="15"/>
      <c r="LNX220" s="15"/>
      <c r="LNY220" s="15"/>
      <c r="LNZ220" s="15"/>
      <c r="LOA220" s="15"/>
      <c r="LOB220" s="15"/>
      <c r="LOC220" s="15"/>
      <c r="LOD220" s="15"/>
      <c r="LOE220" s="15"/>
      <c r="LOF220" s="15"/>
      <c r="LOG220" s="15"/>
      <c r="LOH220" s="15"/>
      <c r="LOI220" s="15"/>
      <c r="LOJ220" s="15"/>
      <c r="LOK220" s="15"/>
      <c r="LOL220" s="15"/>
      <c r="LOM220" s="15"/>
      <c r="LON220" s="15"/>
      <c r="LOO220" s="15"/>
      <c r="LOP220" s="15"/>
      <c r="LOQ220" s="15"/>
      <c r="LOR220" s="15"/>
      <c r="LOS220" s="15"/>
      <c r="LOT220" s="15"/>
      <c r="LOU220" s="15"/>
      <c r="LOV220" s="15"/>
      <c r="LOW220" s="15"/>
      <c r="LOX220" s="15"/>
      <c r="LOY220" s="15"/>
      <c r="LOZ220" s="15"/>
      <c r="LPA220" s="15"/>
      <c r="LPB220" s="15"/>
      <c r="LPC220" s="15"/>
      <c r="LPD220" s="15"/>
      <c r="LPE220" s="15"/>
      <c r="LPF220" s="15"/>
      <c r="LPG220" s="15"/>
      <c r="LPH220" s="15"/>
      <c r="LPI220" s="15"/>
      <c r="LPJ220" s="15"/>
      <c r="LPK220" s="15"/>
      <c r="LPL220" s="15"/>
      <c r="LPM220" s="15"/>
      <c r="LPN220" s="15"/>
      <c r="LPO220" s="15"/>
      <c r="LPP220" s="15"/>
      <c r="LPQ220" s="15"/>
      <c r="LPR220" s="15"/>
      <c r="LPS220" s="15"/>
      <c r="LPT220" s="15"/>
      <c r="LPU220" s="15"/>
      <c r="LPV220" s="15"/>
      <c r="LPW220" s="15"/>
      <c r="LPX220" s="15"/>
      <c r="LPY220" s="15"/>
      <c r="LPZ220" s="15"/>
      <c r="LQA220" s="15"/>
      <c r="LQB220" s="15"/>
      <c r="LQC220" s="15"/>
      <c r="LQD220" s="15"/>
      <c r="LQE220" s="15"/>
      <c r="LQF220" s="15"/>
      <c r="LQG220" s="15"/>
      <c r="LQH220" s="15"/>
      <c r="LQI220" s="15"/>
      <c r="LQJ220" s="15"/>
      <c r="LQK220" s="15"/>
      <c r="LQL220" s="15"/>
      <c r="LQM220" s="15"/>
      <c r="LQN220" s="15"/>
      <c r="LQO220" s="15"/>
      <c r="LQP220" s="15"/>
      <c r="LQQ220" s="15"/>
      <c r="LQR220" s="15"/>
      <c r="LQS220" s="15"/>
      <c r="LQT220" s="15"/>
      <c r="LQU220" s="15"/>
      <c r="LQV220" s="15"/>
      <c r="LQW220" s="15"/>
      <c r="LQX220" s="15"/>
      <c r="LQY220" s="15"/>
      <c r="LQZ220" s="15"/>
      <c r="LRA220" s="15"/>
      <c r="LRB220" s="15"/>
      <c r="LRC220" s="15"/>
      <c r="LRD220" s="15"/>
      <c r="LRE220" s="15"/>
      <c r="LRF220" s="15"/>
      <c r="LRG220" s="15"/>
      <c r="LRH220" s="15"/>
      <c r="LRI220" s="15"/>
      <c r="LRJ220" s="15"/>
      <c r="LRK220" s="15"/>
      <c r="LRL220" s="15"/>
      <c r="LRM220" s="15"/>
      <c r="LRN220" s="15"/>
      <c r="LRO220" s="15"/>
      <c r="LRP220" s="15"/>
      <c r="LRQ220" s="15"/>
      <c r="LRR220" s="15"/>
      <c r="LRS220" s="15"/>
      <c r="LRT220" s="15"/>
      <c r="LRU220" s="15"/>
      <c r="LRV220" s="15"/>
      <c r="LRW220" s="15"/>
      <c r="LRX220" s="15"/>
      <c r="LRY220" s="15"/>
      <c r="LRZ220" s="15"/>
      <c r="LSA220" s="15"/>
      <c r="LSB220" s="15"/>
      <c r="LSC220" s="15"/>
      <c r="LSD220" s="15"/>
      <c r="LSE220" s="15"/>
      <c r="LSF220" s="15"/>
      <c r="LSG220" s="15"/>
      <c r="LSH220" s="15"/>
      <c r="LSI220" s="15"/>
      <c r="LSJ220" s="15"/>
      <c r="LSK220" s="15"/>
      <c r="LSL220" s="15"/>
      <c r="LSM220" s="15"/>
      <c r="LSN220" s="15"/>
      <c r="LSO220" s="15"/>
      <c r="LSP220" s="15"/>
      <c r="LSQ220" s="15"/>
      <c r="LSR220" s="15"/>
      <c r="LSS220" s="15"/>
      <c r="LST220" s="15"/>
      <c r="LSU220" s="15"/>
      <c r="LSV220" s="15"/>
      <c r="LSW220" s="15"/>
      <c r="LSX220" s="15"/>
      <c r="LSY220" s="15"/>
      <c r="LSZ220" s="15"/>
      <c r="LTA220" s="15"/>
      <c r="LTB220" s="15"/>
      <c r="LTC220" s="15"/>
      <c r="LTD220" s="15"/>
      <c r="LTE220" s="15"/>
      <c r="LTF220" s="15"/>
      <c r="LTG220" s="15"/>
      <c r="LTH220" s="15"/>
      <c r="LTI220" s="15"/>
      <c r="LTJ220" s="15"/>
      <c r="LTK220" s="15"/>
      <c r="LTL220" s="15"/>
      <c r="LTM220" s="15"/>
      <c r="LTN220" s="15"/>
      <c r="LTO220" s="15"/>
      <c r="LTP220" s="15"/>
      <c r="LTQ220" s="15"/>
      <c r="LTR220" s="15"/>
      <c r="LTS220" s="15"/>
      <c r="LTT220" s="15"/>
      <c r="LTU220" s="15"/>
      <c r="LTV220" s="15"/>
      <c r="LTW220" s="15"/>
      <c r="LTX220" s="15"/>
      <c r="LTY220" s="15"/>
      <c r="LTZ220" s="15"/>
      <c r="LUA220" s="15"/>
      <c r="LUB220" s="15"/>
      <c r="LUC220" s="15"/>
      <c r="LUD220" s="15"/>
      <c r="LUE220" s="15"/>
      <c r="LUF220" s="15"/>
      <c r="LUG220" s="15"/>
      <c r="LUH220" s="15"/>
      <c r="LUI220" s="15"/>
      <c r="LUJ220" s="15"/>
      <c r="LUK220" s="15"/>
      <c r="LUL220" s="15"/>
      <c r="LUM220" s="15"/>
      <c r="LUN220" s="15"/>
      <c r="LUO220" s="15"/>
      <c r="LUP220" s="15"/>
      <c r="LUQ220" s="15"/>
      <c r="LUR220" s="15"/>
      <c r="LUS220" s="15"/>
      <c r="LUT220" s="15"/>
      <c r="LUU220" s="15"/>
      <c r="LUV220" s="15"/>
      <c r="LUW220" s="15"/>
      <c r="LUX220" s="15"/>
      <c r="LUY220" s="15"/>
      <c r="LUZ220" s="15"/>
      <c r="LVA220" s="15"/>
      <c r="LVB220" s="15"/>
      <c r="LVC220" s="15"/>
      <c r="LVD220" s="15"/>
      <c r="LVE220" s="15"/>
      <c r="LVF220" s="15"/>
      <c r="LVG220" s="15"/>
      <c r="LVH220" s="15"/>
      <c r="LVI220" s="15"/>
      <c r="LVJ220" s="15"/>
      <c r="LVK220" s="15"/>
      <c r="LVL220" s="15"/>
      <c r="LVM220" s="15"/>
      <c r="LVN220" s="15"/>
      <c r="LVO220" s="15"/>
      <c r="LVP220" s="15"/>
      <c r="LVQ220" s="15"/>
      <c r="LVR220" s="15"/>
      <c r="LVS220" s="15"/>
      <c r="LVT220" s="15"/>
      <c r="LVU220" s="15"/>
      <c r="LVV220" s="15"/>
      <c r="LVW220" s="15"/>
      <c r="LVX220" s="15"/>
      <c r="LVY220" s="15"/>
      <c r="LVZ220" s="15"/>
      <c r="LWA220" s="15"/>
      <c r="LWB220" s="15"/>
      <c r="LWC220" s="15"/>
      <c r="LWD220" s="15"/>
      <c r="LWE220" s="15"/>
      <c r="LWF220" s="15"/>
      <c r="LWG220" s="15"/>
      <c r="LWH220" s="15"/>
      <c r="LWI220" s="15"/>
      <c r="LWJ220" s="15"/>
      <c r="LWK220" s="15"/>
      <c r="LWL220" s="15"/>
      <c r="LWM220" s="15"/>
      <c r="LWN220" s="15"/>
      <c r="LWO220" s="15"/>
      <c r="LWP220" s="15"/>
      <c r="LWQ220" s="15"/>
      <c r="LWR220" s="15"/>
      <c r="LWS220" s="15"/>
      <c r="LWT220" s="15"/>
      <c r="LWU220" s="15"/>
      <c r="LWV220" s="15"/>
      <c r="LWW220" s="15"/>
      <c r="LWX220" s="15"/>
      <c r="LWY220" s="15"/>
      <c r="LWZ220" s="15"/>
      <c r="LXA220" s="15"/>
      <c r="LXB220" s="15"/>
      <c r="LXC220" s="15"/>
      <c r="LXD220" s="15"/>
      <c r="LXE220" s="15"/>
      <c r="LXF220" s="15"/>
      <c r="LXG220" s="15"/>
      <c r="LXH220" s="15"/>
      <c r="LXI220" s="15"/>
      <c r="LXJ220" s="15"/>
      <c r="LXK220" s="15"/>
      <c r="LXL220" s="15"/>
      <c r="LXM220" s="15"/>
      <c r="LXN220" s="15"/>
      <c r="LXO220" s="15"/>
      <c r="LXP220" s="15"/>
      <c r="LXQ220" s="15"/>
      <c r="LXR220" s="15"/>
      <c r="LXS220" s="15"/>
      <c r="LXT220" s="15"/>
      <c r="LXU220" s="15"/>
      <c r="LXV220" s="15"/>
      <c r="LXW220" s="15"/>
      <c r="LXX220" s="15"/>
      <c r="LXY220" s="15"/>
      <c r="LXZ220" s="15"/>
      <c r="LYA220" s="15"/>
      <c r="LYB220" s="15"/>
      <c r="LYC220" s="15"/>
      <c r="LYD220" s="15"/>
      <c r="LYE220" s="15"/>
      <c r="LYF220" s="15"/>
      <c r="LYG220" s="15"/>
      <c r="LYH220" s="15"/>
      <c r="LYI220" s="15"/>
      <c r="LYJ220" s="15"/>
      <c r="LYK220" s="15"/>
      <c r="LYL220" s="15"/>
      <c r="LYM220" s="15"/>
      <c r="LYN220" s="15"/>
      <c r="LYO220" s="15"/>
      <c r="LYP220" s="15"/>
      <c r="LYQ220" s="15"/>
      <c r="LYR220" s="15"/>
      <c r="LYS220" s="15"/>
      <c r="LYT220" s="15"/>
      <c r="LYU220" s="15"/>
      <c r="LYV220" s="15"/>
      <c r="LYW220" s="15"/>
      <c r="LYX220" s="15"/>
      <c r="LYY220" s="15"/>
      <c r="LYZ220" s="15"/>
      <c r="LZA220" s="15"/>
      <c r="LZB220" s="15"/>
      <c r="LZC220" s="15"/>
      <c r="LZD220" s="15"/>
      <c r="LZE220" s="15"/>
      <c r="LZF220" s="15"/>
      <c r="LZG220" s="15"/>
      <c r="LZH220" s="15"/>
      <c r="LZI220" s="15"/>
      <c r="LZJ220" s="15"/>
      <c r="LZK220" s="15"/>
      <c r="LZL220" s="15"/>
      <c r="LZM220" s="15"/>
      <c r="LZN220" s="15"/>
      <c r="LZO220" s="15"/>
      <c r="LZP220" s="15"/>
      <c r="LZQ220" s="15"/>
      <c r="LZR220" s="15"/>
      <c r="LZS220" s="15"/>
      <c r="LZT220" s="15"/>
      <c r="LZU220" s="15"/>
      <c r="LZV220" s="15"/>
      <c r="LZW220" s="15"/>
      <c r="LZX220" s="15"/>
      <c r="LZY220" s="15"/>
      <c r="LZZ220" s="15"/>
      <c r="MAA220" s="15"/>
      <c r="MAB220" s="15"/>
      <c r="MAC220" s="15"/>
      <c r="MAD220" s="15"/>
      <c r="MAE220" s="15"/>
      <c r="MAF220" s="15"/>
      <c r="MAG220" s="15"/>
      <c r="MAH220" s="15"/>
      <c r="MAI220" s="15"/>
      <c r="MAJ220" s="15"/>
      <c r="MAK220" s="15"/>
      <c r="MAL220" s="15"/>
      <c r="MAM220" s="15"/>
      <c r="MAN220" s="15"/>
      <c r="MAO220" s="15"/>
      <c r="MAP220" s="15"/>
      <c r="MAQ220" s="15"/>
      <c r="MAR220" s="15"/>
      <c r="MAS220" s="15"/>
      <c r="MAT220" s="15"/>
      <c r="MAU220" s="15"/>
      <c r="MAV220" s="15"/>
      <c r="MAW220" s="15"/>
      <c r="MAX220" s="15"/>
      <c r="MAY220" s="15"/>
      <c r="MAZ220" s="15"/>
      <c r="MBA220" s="15"/>
      <c r="MBB220" s="15"/>
      <c r="MBC220" s="15"/>
      <c r="MBD220" s="15"/>
      <c r="MBE220" s="15"/>
      <c r="MBF220" s="15"/>
      <c r="MBG220" s="15"/>
      <c r="MBH220" s="15"/>
      <c r="MBI220" s="15"/>
      <c r="MBJ220" s="15"/>
      <c r="MBK220" s="15"/>
      <c r="MBL220" s="15"/>
      <c r="MBM220" s="15"/>
      <c r="MBN220" s="15"/>
      <c r="MBO220" s="15"/>
      <c r="MBP220" s="15"/>
      <c r="MBQ220" s="15"/>
      <c r="MBR220" s="15"/>
      <c r="MBS220" s="15"/>
      <c r="MBT220" s="15"/>
      <c r="MBU220" s="15"/>
      <c r="MBV220" s="15"/>
      <c r="MBW220" s="15"/>
      <c r="MBX220" s="15"/>
      <c r="MBY220" s="15"/>
      <c r="MBZ220" s="15"/>
      <c r="MCA220" s="15"/>
      <c r="MCB220" s="15"/>
      <c r="MCC220" s="15"/>
      <c r="MCD220" s="15"/>
      <c r="MCE220" s="15"/>
      <c r="MCF220" s="15"/>
      <c r="MCG220" s="15"/>
      <c r="MCH220" s="15"/>
      <c r="MCI220" s="15"/>
      <c r="MCJ220" s="15"/>
      <c r="MCK220" s="15"/>
      <c r="MCL220" s="15"/>
      <c r="MCM220" s="15"/>
      <c r="MCN220" s="15"/>
      <c r="MCO220" s="15"/>
      <c r="MCP220" s="15"/>
      <c r="MCQ220" s="15"/>
      <c r="MCR220" s="15"/>
      <c r="MCS220" s="15"/>
      <c r="MCT220" s="15"/>
      <c r="MCU220" s="15"/>
      <c r="MCV220" s="15"/>
      <c r="MCW220" s="15"/>
      <c r="MCX220" s="15"/>
      <c r="MCY220" s="15"/>
      <c r="MCZ220" s="15"/>
      <c r="MDA220" s="15"/>
      <c r="MDB220" s="15"/>
      <c r="MDC220" s="15"/>
      <c r="MDD220" s="15"/>
      <c r="MDE220" s="15"/>
      <c r="MDF220" s="15"/>
      <c r="MDG220" s="15"/>
      <c r="MDH220" s="15"/>
      <c r="MDI220" s="15"/>
      <c r="MDJ220" s="15"/>
      <c r="MDK220" s="15"/>
      <c r="MDL220" s="15"/>
      <c r="MDM220" s="15"/>
      <c r="MDN220" s="15"/>
      <c r="MDO220" s="15"/>
      <c r="MDP220" s="15"/>
      <c r="MDQ220" s="15"/>
      <c r="MDR220" s="15"/>
      <c r="MDS220" s="15"/>
      <c r="MDT220" s="15"/>
      <c r="MDU220" s="15"/>
      <c r="MDV220" s="15"/>
      <c r="MDW220" s="15"/>
      <c r="MDX220" s="15"/>
      <c r="MDY220" s="15"/>
      <c r="MDZ220" s="15"/>
      <c r="MEA220" s="15"/>
      <c r="MEB220" s="15"/>
      <c r="MEC220" s="15"/>
      <c r="MED220" s="15"/>
      <c r="MEE220" s="15"/>
      <c r="MEF220" s="15"/>
      <c r="MEG220" s="15"/>
      <c r="MEH220" s="15"/>
      <c r="MEI220" s="15"/>
      <c r="MEJ220" s="15"/>
      <c r="MEK220" s="15"/>
      <c r="MEL220" s="15"/>
      <c r="MEM220" s="15"/>
      <c r="MEN220" s="15"/>
      <c r="MEO220" s="15"/>
      <c r="MEP220" s="15"/>
      <c r="MEQ220" s="15"/>
      <c r="MER220" s="15"/>
      <c r="MES220" s="15"/>
      <c r="MET220" s="15"/>
      <c r="MEU220" s="15"/>
      <c r="MEV220" s="15"/>
      <c r="MEW220" s="15"/>
      <c r="MEX220" s="15"/>
      <c r="MEY220" s="15"/>
      <c r="MEZ220" s="15"/>
      <c r="MFA220" s="15"/>
      <c r="MFB220" s="15"/>
      <c r="MFC220" s="15"/>
      <c r="MFD220" s="15"/>
      <c r="MFE220" s="15"/>
      <c r="MFF220" s="15"/>
      <c r="MFG220" s="15"/>
      <c r="MFH220" s="15"/>
      <c r="MFI220" s="15"/>
      <c r="MFJ220" s="15"/>
      <c r="MFK220" s="15"/>
      <c r="MFL220" s="15"/>
      <c r="MFM220" s="15"/>
      <c r="MFN220" s="15"/>
      <c r="MFO220" s="15"/>
      <c r="MFP220" s="15"/>
      <c r="MFQ220" s="15"/>
      <c r="MFR220" s="15"/>
      <c r="MFS220" s="15"/>
      <c r="MFT220" s="15"/>
      <c r="MFU220" s="15"/>
      <c r="MFV220" s="15"/>
      <c r="MFW220" s="15"/>
      <c r="MFX220" s="15"/>
      <c r="MFY220" s="15"/>
      <c r="MFZ220" s="15"/>
      <c r="MGA220" s="15"/>
      <c r="MGB220" s="15"/>
      <c r="MGC220" s="15"/>
      <c r="MGD220" s="15"/>
      <c r="MGE220" s="15"/>
      <c r="MGF220" s="15"/>
      <c r="MGG220" s="15"/>
      <c r="MGH220" s="15"/>
      <c r="MGI220" s="15"/>
      <c r="MGJ220" s="15"/>
      <c r="MGK220" s="15"/>
      <c r="MGL220" s="15"/>
      <c r="MGM220" s="15"/>
      <c r="MGN220" s="15"/>
      <c r="MGO220" s="15"/>
      <c r="MGP220" s="15"/>
      <c r="MGQ220" s="15"/>
      <c r="MGR220" s="15"/>
      <c r="MGS220" s="15"/>
      <c r="MGT220" s="15"/>
      <c r="MGU220" s="15"/>
      <c r="MGV220" s="15"/>
      <c r="MGW220" s="15"/>
      <c r="MGX220" s="15"/>
      <c r="MGY220" s="15"/>
      <c r="MGZ220" s="15"/>
      <c r="MHA220" s="15"/>
      <c r="MHB220" s="15"/>
      <c r="MHC220" s="15"/>
      <c r="MHD220" s="15"/>
      <c r="MHE220" s="15"/>
      <c r="MHF220" s="15"/>
      <c r="MHG220" s="15"/>
      <c r="MHH220" s="15"/>
      <c r="MHI220" s="15"/>
      <c r="MHJ220" s="15"/>
      <c r="MHK220" s="15"/>
      <c r="MHL220" s="15"/>
      <c r="MHM220" s="15"/>
      <c r="MHN220" s="15"/>
      <c r="MHO220" s="15"/>
      <c r="MHP220" s="15"/>
      <c r="MHQ220" s="15"/>
      <c r="MHR220" s="15"/>
      <c r="MHS220" s="15"/>
      <c r="MHT220" s="15"/>
      <c r="MHU220" s="15"/>
      <c r="MHV220" s="15"/>
      <c r="MHW220" s="15"/>
      <c r="MHX220" s="15"/>
      <c r="MHY220" s="15"/>
      <c r="MHZ220" s="15"/>
      <c r="MIA220" s="15"/>
      <c r="MIB220" s="15"/>
      <c r="MIC220" s="15"/>
      <c r="MID220" s="15"/>
      <c r="MIE220" s="15"/>
      <c r="MIF220" s="15"/>
      <c r="MIG220" s="15"/>
      <c r="MIH220" s="15"/>
      <c r="MII220" s="15"/>
      <c r="MIJ220" s="15"/>
      <c r="MIK220" s="15"/>
      <c r="MIL220" s="15"/>
      <c r="MIM220" s="15"/>
      <c r="MIN220" s="15"/>
      <c r="MIO220" s="15"/>
      <c r="MIP220" s="15"/>
      <c r="MIQ220" s="15"/>
      <c r="MIR220" s="15"/>
      <c r="MIS220" s="15"/>
      <c r="MIT220" s="15"/>
      <c r="MIU220" s="15"/>
      <c r="MIV220" s="15"/>
      <c r="MIW220" s="15"/>
      <c r="MIX220" s="15"/>
      <c r="MIY220" s="15"/>
      <c r="MIZ220" s="15"/>
      <c r="MJA220" s="15"/>
      <c r="MJB220" s="15"/>
      <c r="MJC220" s="15"/>
      <c r="MJD220" s="15"/>
      <c r="MJE220" s="15"/>
      <c r="MJF220" s="15"/>
      <c r="MJG220" s="15"/>
      <c r="MJH220" s="15"/>
      <c r="MJI220" s="15"/>
      <c r="MJJ220" s="15"/>
      <c r="MJK220" s="15"/>
      <c r="MJL220" s="15"/>
      <c r="MJM220" s="15"/>
      <c r="MJN220" s="15"/>
      <c r="MJO220" s="15"/>
      <c r="MJP220" s="15"/>
      <c r="MJQ220" s="15"/>
      <c r="MJR220" s="15"/>
      <c r="MJS220" s="15"/>
      <c r="MJT220" s="15"/>
      <c r="MJU220" s="15"/>
      <c r="MJV220" s="15"/>
      <c r="MJW220" s="15"/>
      <c r="MJX220" s="15"/>
      <c r="MJY220" s="15"/>
      <c r="MJZ220" s="15"/>
      <c r="MKA220" s="15"/>
      <c r="MKB220" s="15"/>
      <c r="MKC220" s="15"/>
      <c r="MKD220" s="15"/>
      <c r="MKE220" s="15"/>
      <c r="MKF220" s="15"/>
      <c r="MKG220" s="15"/>
      <c r="MKH220" s="15"/>
      <c r="MKI220" s="15"/>
      <c r="MKJ220" s="15"/>
      <c r="MKK220" s="15"/>
      <c r="MKL220" s="15"/>
      <c r="MKM220" s="15"/>
      <c r="MKN220" s="15"/>
      <c r="MKO220" s="15"/>
      <c r="MKP220" s="15"/>
      <c r="MKQ220" s="15"/>
      <c r="MKR220" s="15"/>
      <c r="MKS220" s="15"/>
      <c r="MKT220" s="15"/>
      <c r="MKU220" s="15"/>
      <c r="MKV220" s="15"/>
      <c r="MKW220" s="15"/>
      <c r="MKX220" s="15"/>
      <c r="MKY220" s="15"/>
      <c r="MKZ220" s="15"/>
      <c r="MLA220" s="15"/>
      <c r="MLB220" s="15"/>
      <c r="MLC220" s="15"/>
      <c r="MLD220" s="15"/>
      <c r="MLE220" s="15"/>
      <c r="MLF220" s="15"/>
      <c r="MLG220" s="15"/>
      <c r="MLH220" s="15"/>
      <c r="MLI220" s="15"/>
      <c r="MLJ220" s="15"/>
      <c r="MLK220" s="15"/>
      <c r="MLL220" s="15"/>
      <c r="MLM220" s="15"/>
      <c r="MLN220" s="15"/>
      <c r="MLO220" s="15"/>
      <c r="MLP220" s="15"/>
      <c r="MLQ220" s="15"/>
      <c r="MLR220" s="15"/>
      <c r="MLS220" s="15"/>
      <c r="MLT220" s="15"/>
      <c r="MLU220" s="15"/>
      <c r="MLV220" s="15"/>
      <c r="MLW220" s="15"/>
      <c r="MLX220" s="15"/>
      <c r="MLY220" s="15"/>
      <c r="MLZ220" s="15"/>
      <c r="MMA220" s="15"/>
      <c r="MMB220" s="15"/>
      <c r="MMC220" s="15"/>
      <c r="MMD220" s="15"/>
      <c r="MME220" s="15"/>
      <c r="MMF220" s="15"/>
      <c r="MMG220" s="15"/>
      <c r="MMH220" s="15"/>
      <c r="MMI220" s="15"/>
      <c r="MMJ220" s="15"/>
      <c r="MMK220" s="15"/>
      <c r="MML220" s="15"/>
      <c r="MMM220" s="15"/>
      <c r="MMN220" s="15"/>
      <c r="MMO220" s="15"/>
      <c r="MMP220" s="15"/>
      <c r="MMQ220" s="15"/>
      <c r="MMR220" s="15"/>
      <c r="MMS220" s="15"/>
      <c r="MMT220" s="15"/>
      <c r="MMU220" s="15"/>
      <c r="MMV220" s="15"/>
      <c r="MMW220" s="15"/>
      <c r="MMX220" s="15"/>
      <c r="MMY220" s="15"/>
      <c r="MMZ220" s="15"/>
      <c r="MNA220" s="15"/>
      <c r="MNB220" s="15"/>
      <c r="MNC220" s="15"/>
      <c r="MND220" s="15"/>
      <c r="MNE220" s="15"/>
      <c r="MNF220" s="15"/>
      <c r="MNG220" s="15"/>
      <c r="MNH220" s="15"/>
      <c r="MNI220" s="15"/>
      <c r="MNJ220" s="15"/>
      <c r="MNK220" s="15"/>
      <c r="MNL220" s="15"/>
      <c r="MNM220" s="15"/>
      <c r="MNN220" s="15"/>
      <c r="MNO220" s="15"/>
      <c r="MNP220" s="15"/>
      <c r="MNQ220" s="15"/>
      <c r="MNR220" s="15"/>
      <c r="MNS220" s="15"/>
      <c r="MNT220" s="15"/>
      <c r="MNU220" s="15"/>
      <c r="MNV220" s="15"/>
      <c r="MNW220" s="15"/>
      <c r="MNX220" s="15"/>
      <c r="MNY220" s="15"/>
      <c r="MNZ220" s="15"/>
      <c r="MOA220" s="15"/>
      <c r="MOB220" s="15"/>
      <c r="MOC220" s="15"/>
      <c r="MOD220" s="15"/>
      <c r="MOE220" s="15"/>
      <c r="MOF220" s="15"/>
      <c r="MOG220" s="15"/>
      <c r="MOH220" s="15"/>
      <c r="MOI220" s="15"/>
      <c r="MOJ220" s="15"/>
      <c r="MOK220" s="15"/>
      <c r="MOL220" s="15"/>
      <c r="MOM220" s="15"/>
      <c r="MON220" s="15"/>
      <c r="MOO220" s="15"/>
      <c r="MOP220" s="15"/>
      <c r="MOQ220" s="15"/>
      <c r="MOR220" s="15"/>
      <c r="MOS220" s="15"/>
      <c r="MOT220" s="15"/>
      <c r="MOU220" s="15"/>
      <c r="MOV220" s="15"/>
      <c r="MOW220" s="15"/>
      <c r="MOX220" s="15"/>
      <c r="MOY220" s="15"/>
      <c r="MOZ220" s="15"/>
      <c r="MPA220" s="15"/>
      <c r="MPB220" s="15"/>
      <c r="MPC220" s="15"/>
      <c r="MPD220" s="15"/>
      <c r="MPE220" s="15"/>
      <c r="MPF220" s="15"/>
      <c r="MPG220" s="15"/>
      <c r="MPH220" s="15"/>
      <c r="MPI220" s="15"/>
      <c r="MPJ220" s="15"/>
      <c r="MPK220" s="15"/>
      <c r="MPL220" s="15"/>
      <c r="MPM220" s="15"/>
      <c r="MPN220" s="15"/>
      <c r="MPO220" s="15"/>
      <c r="MPP220" s="15"/>
      <c r="MPQ220" s="15"/>
      <c r="MPR220" s="15"/>
      <c r="MPS220" s="15"/>
      <c r="MPT220" s="15"/>
      <c r="MPU220" s="15"/>
      <c r="MPV220" s="15"/>
      <c r="MPW220" s="15"/>
      <c r="MPX220" s="15"/>
      <c r="MPY220" s="15"/>
      <c r="MPZ220" s="15"/>
      <c r="MQA220" s="15"/>
      <c r="MQB220" s="15"/>
      <c r="MQC220" s="15"/>
      <c r="MQD220" s="15"/>
      <c r="MQE220" s="15"/>
      <c r="MQF220" s="15"/>
      <c r="MQG220" s="15"/>
      <c r="MQH220" s="15"/>
      <c r="MQI220" s="15"/>
      <c r="MQJ220" s="15"/>
      <c r="MQK220" s="15"/>
      <c r="MQL220" s="15"/>
      <c r="MQM220" s="15"/>
      <c r="MQN220" s="15"/>
      <c r="MQO220" s="15"/>
      <c r="MQP220" s="15"/>
      <c r="MQQ220" s="15"/>
      <c r="MQR220" s="15"/>
      <c r="MQS220" s="15"/>
      <c r="MQT220" s="15"/>
      <c r="MQU220" s="15"/>
      <c r="MQV220" s="15"/>
      <c r="MQW220" s="15"/>
      <c r="MQX220" s="15"/>
      <c r="MQY220" s="15"/>
      <c r="MQZ220" s="15"/>
      <c r="MRA220" s="15"/>
      <c r="MRB220" s="15"/>
      <c r="MRC220" s="15"/>
      <c r="MRD220" s="15"/>
      <c r="MRE220" s="15"/>
      <c r="MRF220" s="15"/>
      <c r="MRG220" s="15"/>
      <c r="MRH220" s="15"/>
      <c r="MRI220" s="15"/>
      <c r="MRJ220" s="15"/>
      <c r="MRK220" s="15"/>
      <c r="MRL220" s="15"/>
      <c r="MRM220" s="15"/>
      <c r="MRN220" s="15"/>
      <c r="MRO220" s="15"/>
      <c r="MRP220" s="15"/>
      <c r="MRQ220" s="15"/>
      <c r="MRR220" s="15"/>
      <c r="MRS220" s="15"/>
      <c r="MRT220" s="15"/>
      <c r="MRU220" s="15"/>
      <c r="MRV220" s="15"/>
      <c r="MRW220" s="15"/>
      <c r="MRX220" s="15"/>
      <c r="MRY220" s="15"/>
      <c r="MRZ220" s="15"/>
      <c r="MSA220" s="15"/>
      <c r="MSB220" s="15"/>
      <c r="MSC220" s="15"/>
      <c r="MSD220" s="15"/>
      <c r="MSE220" s="15"/>
      <c r="MSF220" s="15"/>
      <c r="MSG220" s="15"/>
      <c r="MSH220" s="15"/>
      <c r="MSI220" s="15"/>
      <c r="MSJ220" s="15"/>
      <c r="MSK220" s="15"/>
      <c r="MSL220" s="15"/>
      <c r="MSM220" s="15"/>
      <c r="MSN220" s="15"/>
      <c r="MSO220" s="15"/>
      <c r="MSP220" s="15"/>
      <c r="MSQ220" s="15"/>
      <c r="MSR220" s="15"/>
      <c r="MSS220" s="15"/>
      <c r="MST220" s="15"/>
      <c r="MSU220" s="15"/>
      <c r="MSV220" s="15"/>
      <c r="MSW220" s="15"/>
      <c r="MSX220" s="15"/>
      <c r="MSY220" s="15"/>
      <c r="MSZ220" s="15"/>
      <c r="MTA220" s="15"/>
      <c r="MTB220" s="15"/>
      <c r="MTC220" s="15"/>
      <c r="MTD220" s="15"/>
      <c r="MTE220" s="15"/>
      <c r="MTF220" s="15"/>
      <c r="MTG220" s="15"/>
      <c r="MTH220" s="15"/>
      <c r="MTI220" s="15"/>
      <c r="MTJ220" s="15"/>
      <c r="MTK220" s="15"/>
      <c r="MTL220" s="15"/>
      <c r="MTM220" s="15"/>
      <c r="MTN220" s="15"/>
      <c r="MTO220" s="15"/>
      <c r="MTP220" s="15"/>
      <c r="MTQ220" s="15"/>
      <c r="MTR220" s="15"/>
      <c r="MTS220" s="15"/>
      <c r="MTT220" s="15"/>
      <c r="MTU220" s="15"/>
      <c r="MTV220" s="15"/>
      <c r="MTW220" s="15"/>
      <c r="MTX220" s="15"/>
      <c r="MTY220" s="15"/>
      <c r="MTZ220" s="15"/>
      <c r="MUA220" s="15"/>
      <c r="MUB220" s="15"/>
      <c r="MUC220" s="15"/>
      <c r="MUD220" s="15"/>
      <c r="MUE220" s="15"/>
      <c r="MUF220" s="15"/>
      <c r="MUG220" s="15"/>
      <c r="MUH220" s="15"/>
      <c r="MUI220" s="15"/>
      <c r="MUJ220" s="15"/>
      <c r="MUK220" s="15"/>
      <c r="MUL220" s="15"/>
      <c r="MUM220" s="15"/>
      <c r="MUN220" s="15"/>
      <c r="MUO220" s="15"/>
      <c r="MUP220" s="15"/>
      <c r="MUQ220" s="15"/>
      <c r="MUR220" s="15"/>
      <c r="MUS220" s="15"/>
      <c r="MUT220" s="15"/>
      <c r="MUU220" s="15"/>
      <c r="MUV220" s="15"/>
      <c r="MUW220" s="15"/>
      <c r="MUX220" s="15"/>
      <c r="MUY220" s="15"/>
      <c r="MUZ220" s="15"/>
      <c r="MVA220" s="15"/>
      <c r="MVB220" s="15"/>
      <c r="MVC220" s="15"/>
      <c r="MVD220" s="15"/>
      <c r="MVE220" s="15"/>
      <c r="MVF220" s="15"/>
      <c r="MVG220" s="15"/>
      <c r="MVH220" s="15"/>
      <c r="MVI220" s="15"/>
      <c r="MVJ220" s="15"/>
      <c r="MVK220" s="15"/>
      <c r="MVL220" s="15"/>
      <c r="MVM220" s="15"/>
      <c r="MVN220" s="15"/>
      <c r="MVO220" s="15"/>
      <c r="MVP220" s="15"/>
      <c r="MVQ220" s="15"/>
      <c r="MVR220" s="15"/>
      <c r="MVS220" s="15"/>
      <c r="MVT220" s="15"/>
      <c r="MVU220" s="15"/>
      <c r="MVV220" s="15"/>
      <c r="MVW220" s="15"/>
      <c r="MVX220" s="15"/>
      <c r="MVY220" s="15"/>
      <c r="MVZ220" s="15"/>
      <c r="MWA220" s="15"/>
      <c r="MWB220" s="15"/>
      <c r="MWC220" s="15"/>
      <c r="MWD220" s="15"/>
      <c r="MWE220" s="15"/>
      <c r="MWF220" s="15"/>
      <c r="MWG220" s="15"/>
      <c r="MWH220" s="15"/>
      <c r="MWI220" s="15"/>
      <c r="MWJ220" s="15"/>
      <c r="MWK220" s="15"/>
      <c r="MWL220" s="15"/>
      <c r="MWM220" s="15"/>
      <c r="MWN220" s="15"/>
      <c r="MWO220" s="15"/>
      <c r="MWP220" s="15"/>
      <c r="MWQ220" s="15"/>
      <c r="MWR220" s="15"/>
      <c r="MWS220" s="15"/>
      <c r="MWT220" s="15"/>
      <c r="MWU220" s="15"/>
      <c r="MWV220" s="15"/>
      <c r="MWW220" s="15"/>
      <c r="MWX220" s="15"/>
      <c r="MWY220" s="15"/>
      <c r="MWZ220" s="15"/>
      <c r="MXA220" s="15"/>
      <c r="MXB220" s="15"/>
      <c r="MXC220" s="15"/>
      <c r="MXD220" s="15"/>
      <c r="MXE220" s="15"/>
      <c r="MXF220" s="15"/>
      <c r="MXG220" s="15"/>
      <c r="MXH220" s="15"/>
      <c r="MXI220" s="15"/>
      <c r="MXJ220" s="15"/>
      <c r="MXK220" s="15"/>
      <c r="MXL220" s="15"/>
      <c r="MXM220" s="15"/>
      <c r="MXN220" s="15"/>
      <c r="MXO220" s="15"/>
      <c r="MXP220" s="15"/>
      <c r="MXQ220" s="15"/>
      <c r="MXR220" s="15"/>
      <c r="MXS220" s="15"/>
      <c r="MXT220" s="15"/>
      <c r="MXU220" s="15"/>
      <c r="MXV220" s="15"/>
      <c r="MXW220" s="15"/>
      <c r="MXX220" s="15"/>
      <c r="MXY220" s="15"/>
      <c r="MXZ220" s="15"/>
      <c r="MYA220" s="15"/>
      <c r="MYB220" s="15"/>
      <c r="MYC220" s="15"/>
      <c r="MYD220" s="15"/>
      <c r="MYE220" s="15"/>
      <c r="MYF220" s="15"/>
      <c r="MYG220" s="15"/>
      <c r="MYH220" s="15"/>
      <c r="MYI220" s="15"/>
      <c r="MYJ220" s="15"/>
      <c r="MYK220" s="15"/>
      <c r="MYL220" s="15"/>
      <c r="MYM220" s="15"/>
      <c r="MYN220" s="15"/>
      <c r="MYO220" s="15"/>
      <c r="MYP220" s="15"/>
      <c r="MYQ220" s="15"/>
      <c r="MYR220" s="15"/>
      <c r="MYS220" s="15"/>
      <c r="MYT220" s="15"/>
      <c r="MYU220" s="15"/>
      <c r="MYV220" s="15"/>
      <c r="MYW220" s="15"/>
      <c r="MYX220" s="15"/>
      <c r="MYY220" s="15"/>
      <c r="MYZ220" s="15"/>
      <c r="MZA220" s="15"/>
      <c r="MZB220" s="15"/>
      <c r="MZC220" s="15"/>
      <c r="MZD220" s="15"/>
      <c r="MZE220" s="15"/>
      <c r="MZF220" s="15"/>
      <c r="MZG220" s="15"/>
      <c r="MZH220" s="15"/>
      <c r="MZI220" s="15"/>
      <c r="MZJ220" s="15"/>
      <c r="MZK220" s="15"/>
      <c r="MZL220" s="15"/>
      <c r="MZM220" s="15"/>
      <c r="MZN220" s="15"/>
      <c r="MZO220" s="15"/>
      <c r="MZP220" s="15"/>
      <c r="MZQ220" s="15"/>
      <c r="MZR220" s="15"/>
      <c r="MZS220" s="15"/>
      <c r="MZT220" s="15"/>
      <c r="MZU220" s="15"/>
      <c r="MZV220" s="15"/>
      <c r="MZW220" s="15"/>
      <c r="MZX220" s="15"/>
      <c r="MZY220" s="15"/>
      <c r="MZZ220" s="15"/>
      <c r="NAA220" s="15"/>
      <c r="NAB220" s="15"/>
      <c r="NAC220" s="15"/>
      <c r="NAD220" s="15"/>
      <c r="NAE220" s="15"/>
      <c r="NAF220" s="15"/>
      <c r="NAG220" s="15"/>
      <c r="NAH220" s="15"/>
      <c r="NAI220" s="15"/>
      <c r="NAJ220" s="15"/>
      <c r="NAK220" s="15"/>
      <c r="NAL220" s="15"/>
      <c r="NAM220" s="15"/>
      <c r="NAN220" s="15"/>
      <c r="NAO220" s="15"/>
      <c r="NAP220" s="15"/>
      <c r="NAQ220" s="15"/>
      <c r="NAR220" s="15"/>
      <c r="NAS220" s="15"/>
      <c r="NAT220" s="15"/>
      <c r="NAU220" s="15"/>
      <c r="NAV220" s="15"/>
      <c r="NAW220" s="15"/>
      <c r="NAX220" s="15"/>
      <c r="NAY220" s="15"/>
      <c r="NAZ220" s="15"/>
      <c r="NBA220" s="15"/>
      <c r="NBB220" s="15"/>
      <c r="NBC220" s="15"/>
      <c r="NBD220" s="15"/>
      <c r="NBE220" s="15"/>
      <c r="NBF220" s="15"/>
      <c r="NBG220" s="15"/>
      <c r="NBH220" s="15"/>
      <c r="NBI220" s="15"/>
      <c r="NBJ220" s="15"/>
      <c r="NBK220" s="15"/>
      <c r="NBL220" s="15"/>
      <c r="NBM220" s="15"/>
      <c r="NBN220" s="15"/>
      <c r="NBO220" s="15"/>
      <c r="NBP220" s="15"/>
      <c r="NBQ220" s="15"/>
      <c r="NBR220" s="15"/>
      <c r="NBS220" s="15"/>
      <c r="NBT220" s="15"/>
      <c r="NBU220" s="15"/>
      <c r="NBV220" s="15"/>
      <c r="NBW220" s="15"/>
      <c r="NBX220" s="15"/>
      <c r="NBY220" s="15"/>
      <c r="NBZ220" s="15"/>
      <c r="NCA220" s="15"/>
      <c r="NCB220" s="15"/>
      <c r="NCC220" s="15"/>
      <c r="NCD220" s="15"/>
      <c r="NCE220" s="15"/>
      <c r="NCF220" s="15"/>
      <c r="NCG220" s="15"/>
      <c r="NCH220" s="15"/>
      <c r="NCI220" s="15"/>
      <c r="NCJ220" s="15"/>
      <c r="NCK220" s="15"/>
      <c r="NCL220" s="15"/>
      <c r="NCM220" s="15"/>
      <c r="NCN220" s="15"/>
      <c r="NCO220" s="15"/>
      <c r="NCP220" s="15"/>
      <c r="NCQ220" s="15"/>
      <c r="NCR220" s="15"/>
      <c r="NCS220" s="15"/>
      <c r="NCT220" s="15"/>
      <c r="NCU220" s="15"/>
      <c r="NCV220" s="15"/>
      <c r="NCW220" s="15"/>
      <c r="NCX220" s="15"/>
      <c r="NCY220" s="15"/>
      <c r="NCZ220" s="15"/>
      <c r="NDA220" s="15"/>
      <c r="NDB220" s="15"/>
      <c r="NDC220" s="15"/>
      <c r="NDD220" s="15"/>
      <c r="NDE220" s="15"/>
      <c r="NDF220" s="15"/>
      <c r="NDG220" s="15"/>
      <c r="NDH220" s="15"/>
      <c r="NDI220" s="15"/>
      <c r="NDJ220" s="15"/>
      <c r="NDK220" s="15"/>
      <c r="NDL220" s="15"/>
      <c r="NDM220" s="15"/>
      <c r="NDN220" s="15"/>
      <c r="NDO220" s="15"/>
      <c r="NDP220" s="15"/>
      <c r="NDQ220" s="15"/>
      <c r="NDR220" s="15"/>
      <c r="NDS220" s="15"/>
      <c r="NDT220" s="15"/>
      <c r="NDU220" s="15"/>
      <c r="NDV220" s="15"/>
      <c r="NDW220" s="15"/>
      <c r="NDX220" s="15"/>
      <c r="NDY220" s="15"/>
      <c r="NDZ220" s="15"/>
      <c r="NEA220" s="15"/>
      <c r="NEB220" s="15"/>
      <c r="NEC220" s="15"/>
      <c r="NED220" s="15"/>
      <c r="NEE220" s="15"/>
      <c r="NEF220" s="15"/>
      <c r="NEG220" s="15"/>
      <c r="NEH220" s="15"/>
      <c r="NEI220" s="15"/>
      <c r="NEJ220" s="15"/>
      <c r="NEK220" s="15"/>
      <c r="NEL220" s="15"/>
      <c r="NEM220" s="15"/>
      <c r="NEN220" s="15"/>
      <c r="NEO220" s="15"/>
      <c r="NEP220" s="15"/>
      <c r="NEQ220" s="15"/>
      <c r="NER220" s="15"/>
      <c r="NES220" s="15"/>
      <c r="NET220" s="15"/>
      <c r="NEU220" s="15"/>
      <c r="NEV220" s="15"/>
      <c r="NEW220" s="15"/>
      <c r="NEX220" s="15"/>
      <c r="NEY220" s="15"/>
      <c r="NEZ220" s="15"/>
      <c r="NFA220" s="15"/>
      <c r="NFB220" s="15"/>
      <c r="NFC220" s="15"/>
      <c r="NFD220" s="15"/>
      <c r="NFE220" s="15"/>
      <c r="NFF220" s="15"/>
      <c r="NFG220" s="15"/>
      <c r="NFH220" s="15"/>
      <c r="NFI220" s="15"/>
      <c r="NFJ220" s="15"/>
      <c r="NFK220" s="15"/>
      <c r="NFL220" s="15"/>
      <c r="NFM220" s="15"/>
      <c r="NFN220" s="15"/>
      <c r="NFO220" s="15"/>
      <c r="NFP220" s="15"/>
      <c r="NFQ220" s="15"/>
      <c r="NFR220" s="15"/>
      <c r="NFS220" s="15"/>
      <c r="NFT220" s="15"/>
      <c r="NFU220" s="15"/>
      <c r="NFV220" s="15"/>
      <c r="NFW220" s="15"/>
      <c r="NFX220" s="15"/>
      <c r="NFY220" s="15"/>
      <c r="NFZ220" s="15"/>
      <c r="NGA220" s="15"/>
      <c r="NGB220" s="15"/>
      <c r="NGC220" s="15"/>
      <c r="NGD220" s="15"/>
      <c r="NGE220" s="15"/>
      <c r="NGF220" s="15"/>
      <c r="NGG220" s="15"/>
      <c r="NGH220" s="15"/>
      <c r="NGI220" s="15"/>
      <c r="NGJ220" s="15"/>
      <c r="NGK220" s="15"/>
      <c r="NGL220" s="15"/>
      <c r="NGM220" s="15"/>
      <c r="NGN220" s="15"/>
      <c r="NGO220" s="15"/>
      <c r="NGP220" s="15"/>
      <c r="NGQ220" s="15"/>
      <c r="NGR220" s="15"/>
      <c r="NGS220" s="15"/>
      <c r="NGT220" s="15"/>
      <c r="NGU220" s="15"/>
      <c r="NGV220" s="15"/>
      <c r="NGW220" s="15"/>
      <c r="NGX220" s="15"/>
      <c r="NGY220" s="15"/>
      <c r="NGZ220" s="15"/>
      <c r="NHA220" s="15"/>
      <c r="NHB220" s="15"/>
      <c r="NHC220" s="15"/>
      <c r="NHD220" s="15"/>
      <c r="NHE220" s="15"/>
      <c r="NHF220" s="15"/>
      <c r="NHG220" s="15"/>
      <c r="NHH220" s="15"/>
      <c r="NHI220" s="15"/>
      <c r="NHJ220" s="15"/>
      <c r="NHK220" s="15"/>
      <c r="NHL220" s="15"/>
      <c r="NHM220" s="15"/>
      <c r="NHN220" s="15"/>
      <c r="NHO220" s="15"/>
      <c r="NHP220" s="15"/>
      <c r="NHQ220" s="15"/>
      <c r="NHR220" s="15"/>
      <c r="NHS220" s="15"/>
      <c r="NHT220" s="15"/>
      <c r="NHU220" s="15"/>
      <c r="NHV220" s="15"/>
      <c r="NHW220" s="15"/>
      <c r="NHX220" s="15"/>
      <c r="NHY220" s="15"/>
      <c r="NHZ220" s="15"/>
      <c r="NIA220" s="15"/>
      <c r="NIB220" s="15"/>
      <c r="NIC220" s="15"/>
      <c r="NID220" s="15"/>
      <c r="NIE220" s="15"/>
      <c r="NIF220" s="15"/>
      <c r="NIG220" s="15"/>
      <c r="NIH220" s="15"/>
      <c r="NII220" s="15"/>
      <c r="NIJ220" s="15"/>
      <c r="NIK220" s="15"/>
      <c r="NIL220" s="15"/>
      <c r="NIM220" s="15"/>
      <c r="NIN220" s="15"/>
      <c r="NIO220" s="15"/>
      <c r="NIP220" s="15"/>
      <c r="NIQ220" s="15"/>
      <c r="NIR220" s="15"/>
      <c r="NIS220" s="15"/>
      <c r="NIT220" s="15"/>
      <c r="NIU220" s="15"/>
      <c r="NIV220" s="15"/>
      <c r="NIW220" s="15"/>
      <c r="NIX220" s="15"/>
      <c r="NIY220" s="15"/>
      <c r="NIZ220" s="15"/>
      <c r="NJA220" s="15"/>
      <c r="NJB220" s="15"/>
      <c r="NJC220" s="15"/>
      <c r="NJD220" s="15"/>
      <c r="NJE220" s="15"/>
      <c r="NJF220" s="15"/>
      <c r="NJG220" s="15"/>
      <c r="NJH220" s="15"/>
      <c r="NJI220" s="15"/>
      <c r="NJJ220" s="15"/>
      <c r="NJK220" s="15"/>
      <c r="NJL220" s="15"/>
      <c r="NJM220" s="15"/>
      <c r="NJN220" s="15"/>
      <c r="NJO220" s="15"/>
      <c r="NJP220" s="15"/>
      <c r="NJQ220" s="15"/>
      <c r="NJR220" s="15"/>
      <c r="NJS220" s="15"/>
      <c r="NJT220" s="15"/>
      <c r="NJU220" s="15"/>
      <c r="NJV220" s="15"/>
      <c r="NJW220" s="15"/>
      <c r="NJX220" s="15"/>
      <c r="NJY220" s="15"/>
      <c r="NJZ220" s="15"/>
      <c r="NKA220" s="15"/>
      <c r="NKB220" s="15"/>
      <c r="NKC220" s="15"/>
      <c r="NKD220" s="15"/>
      <c r="NKE220" s="15"/>
      <c r="NKF220" s="15"/>
      <c r="NKG220" s="15"/>
      <c r="NKH220" s="15"/>
      <c r="NKI220" s="15"/>
      <c r="NKJ220" s="15"/>
      <c r="NKK220" s="15"/>
      <c r="NKL220" s="15"/>
      <c r="NKM220" s="15"/>
      <c r="NKN220" s="15"/>
      <c r="NKO220" s="15"/>
      <c r="NKP220" s="15"/>
      <c r="NKQ220" s="15"/>
      <c r="NKR220" s="15"/>
      <c r="NKS220" s="15"/>
      <c r="NKT220" s="15"/>
      <c r="NKU220" s="15"/>
      <c r="NKV220" s="15"/>
      <c r="NKW220" s="15"/>
      <c r="NKX220" s="15"/>
      <c r="NKY220" s="15"/>
      <c r="NKZ220" s="15"/>
      <c r="NLA220" s="15"/>
      <c r="NLB220" s="15"/>
      <c r="NLC220" s="15"/>
      <c r="NLD220" s="15"/>
      <c r="NLE220" s="15"/>
      <c r="NLF220" s="15"/>
      <c r="NLG220" s="15"/>
      <c r="NLH220" s="15"/>
      <c r="NLI220" s="15"/>
      <c r="NLJ220" s="15"/>
      <c r="NLK220" s="15"/>
      <c r="NLL220" s="15"/>
      <c r="NLM220" s="15"/>
      <c r="NLN220" s="15"/>
      <c r="NLO220" s="15"/>
      <c r="NLP220" s="15"/>
      <c r="NLQ220" s="15"/>
      <c r="NLR220" s="15"/>
      <c r="NLS220" s="15"/>
      <c r="NLT220" s="15"/>
      <c r="NLU220" s="15"/>
      <c r="NLV220" s="15"/>
      <c r="NLW220" s="15"/>
      <c r="NLX220" s="15"/>
      <c r="NLY220" s="15"/>
      <c r="NLZ220" s="15"/>
      <c r="NMA220" s="15"/>
      <c r="NMB220" s="15"/>
      <c r="NMC220" s="15"/>
      <c r="NMD220" s="15"/>
      <c r="NME220" s="15"/>
      <c r="NMF220" s="15"/>
      <c r="NMG220" s="15"/>
      <c r="NMH220" s="15"/>
      <c r="NMI220" s="15"/>
      <c r="NMJ220" s="15"/>
      <c r="NMK220" s="15"/>
      <c r="NML220" s="15"/>
      <c r="NMM220" s="15"/>
      <c r="NMN220" s="15"/>
      <c r="NMO220" s="15"/>
      <c r="NMP220" s="15"/>
      <c r="NMQ220" s="15"/>
      <c r="NMR220" s="15"/>
      <c r="NMS220" s="15"/>
      <c r="NMT220" s="15"/>
      <c r="NMU220" s="15"/>
      <c r="NMV220" s="15"/>
      <c r="NMW220" s="15"/>
      <c r="NMX220" s="15"/>
      <c r="NMY220" s="15"/>
      <c r="NMZ220" s="15"/>
      <c r="NNA220" s="15"/>
      <c r="NNB220" s="15"/>
      <c r="NNC220" s="15"/>
      <c r="NND220" s="15"/>
      <c r="NNE220" s="15"/>
      <c r="NNF220" s="15"/>
      <c r="NNG220" s="15"/>
      <c r="NNH220" s="15"/>
      <c r="NNI220" s="15"/>
      <c r="NNJ220" s="15"/>
      <c r="NNK220" s="15"/>
      <c r="NNL220" s="15"/>
      <c r="NNM220" s="15"/>
      <c r="NNN220" s="15"/>
      <c r="NNO220" s="15"/>
      <c r="NNP220" s="15"/>
      <c r="NNQ220" s="15"/>
      <c r="NNR220" s="15"/>
      <c r="NNS220" s="15"/>
      <c r="NNT220" s="15"/>
      <c r="NNU220" s="15"/>
      <c r="NNV220" s="15"/>
      <c r="NNW220" s="15"/>
      <c r="NNX220" s="15"/>
      <c r="NNY220" s="15"/>
      <c r="NNZ220" s="15"/>
      <c r="NOA220" s="15"/>
      <c r="NOB220" s="15"/>
      <c r="NOC220" s="15"/>
      <c r="NOD220" s="15"/>
      <c r="NOE220" s="15"/>
      <c r="NOF220" s="15"/>
      <c r="NOG220" s="15"/>
      <c r="NOH220" s="15"/>
      <c r="NOI220" s="15"/>
      <c r="NOJ220" s="15"/>
      <c r="NOK220" s="15"/>
      <c r="NOL220" s="15"/>
      <c r="NOM220" s="15"/>
      <c r="NON220" s="15"/>
      <c r="NOO220" s="15"/>
      <c r="NOP220" s="15"/>
      <c r="NOQ220" s="15"/>
      <c r="NOR220" s="15"/>
      <c r="NOS220" s="15"/>
      <c r="NOT220" s="15"/>
      <c r="NOU220" s="15"/>
      <c r="NOV220" s="15"/>
      <c r="NOW220" s="15"/>
      <c r="NOX220" s="15"/>
      <c r="NOY220" s="15"/>
      <c r="NOZ220" s="15"/>
      <c r="NPA220" s="15"/>
      <c r="NPB220" s="15"/>
      <c r="NPC220" s="15"/>
      <c r="NPD220" s="15"/>
      <c r="NPE220" s="15"/>
      <c r="NPF220" s="15"/>
      <c r="NPG220" s="15"/>
      <c r="NPH220" s="15"/>
      <c r="NPI220" s="15"/>
      <c r="NPJ220" s="15"/>
      <c r="NPK220" s="15"/>
      <c r="NPL220" s="15"/>
      <c r="NPM220" s="15"/>
      <c r="NPN220" s="15"/>
      <c r="NPO220" s="15"/>
      <c r="NPP220" s="15"/>
      <c r="NPQ220" s="15"/>
      <c r="NPR220" s="15"/>
      <c r="NPS220" s="15"/>
      <c r="NPT220" s="15"/>
      <c r="NPU220" s="15"/>
      <c r="NPV220" s="15"/>
      <c r="NPW220" s="15"/>
      <c r="NPX220" s="15"/>
      <c r="NPY220" s="15"/>
      <c r="NPZ220" s="15"/>
      <c r="NQA220" s="15"/>
      <c r="NQB220" s="15"/>
      <c r="NQC220" s="15"/>
      <c r="NQD220" s="15"/>
      <c r="NQE220" s="15"/>
      <c r="NQF220" s="15"/>
      <c r="NQG220" s="15"/>
      <c r="NQH220" s="15"/>
      <c r="NQI220" s="15"/>
      <c r="NQJ220" s="15"/>
      <c r="NQK220" s="15"/>
      <c r="NQL220" s="15"/>
      <c r="NQM220" s="15"/>
      <c r="NQN220" s="15"/>
      <c r="NQO220" s="15"/>
      <c r="NQP220" s="15"/>
      <c r="NQQ220" s="15"/>
      <c r="NQR220" s="15"/>
      <c r="NQS220" s="15"/>
      <c r="NQT220" s="15"/>
      <c r="NQU220" s="15"/>
      <c r="NQV220" s="15"/>
      <c r="NQW220" s="15"/>
      <c r="NQX220" s="15"/>
      <c r="NQY220" s="15"/>
      <c r="NQZ220" s="15"/>
      <c r="NRA220" s="15"/>
      <c r="NRB220" s="15"/>
      <c r="NRC220" s="15"/>
      <c r="NRD220" s="15"/>
      <c r="NRE220" s="15"/>
      <c r="NRF220" s="15"/>
      <c r="NRG220" s="15"/>
      <c r="NRH220" s="15"/>
      <c r="NRI220" s="15"/>
      <c r="NRJ220" s="15"/>
      <c r="NRK220" s="15"/>
      <c r="NRL220" s="15"/>
      <c r="NRM220" s="15"/>
      <c r="NRN220" s="15"/>
      <c r="NRO220" s="15"/>
      <c r="NRP220" s="15"/>
      <c r="NRQ220" s="15"/>
      <c r="NRR220" s="15"/>
      <c r="NRS220" s="15"/>
      <c r="NRT220" s="15"/>
      <c r="NRU220" s="15"/>
      <c r="NRV220" s="15"/>
      <c r="NRW220" s="15"/>
      <c r="NRX220" s="15"/>
      <c r="NRY220" s="15"/>
      <c r="NRZ220" s="15"/>
      <c r="NSA220" s="15"/>
      <c r="NSB220" s="15"/>
      <c r="NSC220" s="15"/>
      <c r="NSD220" s="15"/>
      <c r="NSE220" s="15"/>
      <c r="NSF220" s="15"/>
      <c r="NSG220" s="15"/>
      <c r="NSH220" s="15"/>
      <c r="NSI220" s="15"/>
      <c r="NSJ220" s="15"/>
      <c r="NSK220" s="15"/>
      <c r="NSL220" s="15"/>
      <c r="NSM220" s="15"/>
      <c r="NSN220" s="15"/>
      <c r="NSO220" s="15"/>
      <c r="NSP220" s="15"/>
      <c r="NSQ220" s="15"/>
      <c r="NSR220" s="15"/>
      <c r="NSS220" s="15"/>
      <c r="NST220" s="15"/>
      <c r="NSU220" s="15"/>
      <c r="NSV220" s="15"/>
      <c r="NSW220" s="15"/>
      <c r="NSX220" s="15"/>
      <c r="NSY220" s="15"/>
      <c r="NSZ220" s="15"/>
      <c r="NTA220" s="15"/>
      <c r="NTB220" s="15"/>
      <c r="NTC220" s="15"/>
      <c r="NTD220" s="15"/>
      <c r="NTE220" s="15"/>
      <c r="NTF220" s="15"/>
      <c r="NTG220" s="15"/>
      <c r="NTH220" s="15"/>
      <c r="NTI220" s="15"/>
      <c r="NTJ220" s="15"/>
      <c r="NTK220" s="15"/>
      <c r="NTL220" s="15"/>
      <c r="NTM220" s="15"/>
      <c r="NTN220" s="15"/>
      <c r="NTO220" s="15"/>
      <c r="NTP220" s="15"/>
      <c r="NTQ220" s="15"/>
      <c r="NTR220" s="15"/>
      <c r="NTS220" s="15"/>
      <c r="NTT220" s="15"/>
      <c r="NTU220" s="15"/>
      <c r="NTV220" s="15"/>
      <c r="NTW220" s="15"/>
      <c r="NTX220" s="15"/>
      <c r="NTY220" s="15"/>
      <c r="NTZ220" s="15"/>
      <c r="NUA220" s="15"/>
      <c r="NUB220" s="15"/>
      <c r="NUC220" s="15"/>
      <c r="NUD220" s="15"/>
      <c r="NUE220" s="15"/>
      <c r="NUF220" s="15"/>
      <c r="NUG220" s="15"/>
      <c r="NUH220" s="15"/>
      <c r="NUI220" s="15"/>
      <c r="NUJ220" s="15"/>
      <c r="NUK220" s="15"/>
      <c r="NUL220" s="15"/>
      <c r="NUM220" s="15"/>
      <c r="NUN220" s="15"/>
      <c r="NUO220" s="15"/>
      <c r="NUP220" s="15"/>
      <c r="NUQ220" s="15"/>
      <c r="NUR220" s="15"/>
      <c r="NUS220" s="15"/>
      <c r="NUT220" s="15"/>
      <c r="NUU220" s="15"/>
      <c r="NUV220" s="15"/>
      <c r="NUW220" s="15"/>
      <c r="NUX220" s="15"/>
      <c r="NUY220" s="15"/>
      <c r="NUZ220" s="15"/>
      <c r="NVA220" s="15"/>
      <c r="NVB220" s="15"/>
      <c r="NVC220" s="15"/>
      <c r="NVD220" s="15"/>
      <c r="NVE220" s="15"/>
      <c r="NVF220" s="15"/>
      <c r="NVG220" s="15"/>
      <c r="NVH220" s="15"/>
      <c r="NVI220" s="15"/>
      <c r="NVJ220" s="15"/>
      <c r="NVK220" s="15"/>
      <c r="NVL220" s="15"/>
      <c r="NVM220" s="15"/>
      <c r="NVN220" s="15"/>
      <c r="NVO220" s="15"/>
      <c r="NVP220" s="15"/>
      <c r="NVQ220" s="15"/>
      <c r="NVR220" s="15"/>
      <c r="NVS220" s="15"/>
      <c r="NVT220" s="15"/>
      <c r="NVU220" s="15"/>
      <c r="NVV220" s="15"/>
      <c r="NVW220" s="15"/>
      <c r="NVX220" s="15"/>
      <c r="NVY220" s="15"/>
      <c r="NVZ220" s="15"/>
      <c r="NWA220" s="15"/>
      <c r="NWB220" s="15"/>
      <c r="NWC220" s="15"/>
      <c r="NWD220" s="15"/>
      <c r="NWE220" s="15"/>
      <c r="NWF220" s="15"/>
      <c r="NWG220" s="15"/>
      <c r="NWH220" s="15"/>
      <c r="NWI220" s="15"/>
      <c r="NWJ220" s="15"/>
      <c r="NWK220" s="15"/>
      <c r="NWL220" s="15"/>
      <c r="NWM220" s="15"/>
      <c r="NWN220" s="15"/>
      <c r="NWO220" s="15"/>
      <c r="NWP220" s="15"/>
      <c r="NWQ220" s="15"/>
      <c r="NWR220" s="15"/>
      <c r="NWS220" s="15"/>
      <c r="NWT220" s="15"/>
      <c r="NWU220" s="15"/>
      <c r="NWV220" s="15"/>
      <c r="NWW220" s="15"/>
      <c r="NWX220" s="15"/>
      <c r="NWY220" s="15"/>
      <c r="NWZ220" s="15"/>
      <c r="NXA220" s="15"/>
      <c r="NXB220" s="15"/>
      <c r="NXC220" s="15"/>
      <c r="NXD220" s="15"/>
      <c r="NXE220" s="15"/>
      <c r="NXF220" s="15"/>
      <c r="NXG220" s="15"/>
      <c r="NXH220" s="15"/>
      <c r="NXI220" s="15"/>
      <c r="NXJ220" s="15"/>
      <c r="NXK220" s="15"/>
      <c r="NXL220" s="15"/>
      <c r="NXM220" s="15"/>
      <c r="NXN220" s="15"/>
      <c r="NXO220" s="15"/>
      <c r="NXP220" s="15"/>
      <c r="NXQ220" s="15"/>
      <c r="NXR220" s="15"/>
      <c r="NXS220" s="15"/>
      <c r="NXT220" s="15"/>
      <c r="NXU220" s="15"/>
      <c r="NXV220" s="15"/>
      <c r="NXW220" s="15"/>
      <c r="NXX220" s="15"/>
      <c r="NXY220" s="15"/>
      <c r="NXZ220" s="15"/>
      <c r="NYA220" s="15"/>
      <c r="NYB220" s="15"/>
      <c r="NYC220" s="15"/>
      <c r="NYD220" s="15"/>
      <c r="NYE220" s="15"/>
      <c r="NYF220" s="15"/>
      <c r="NYG220" s="15"/>
      <c r="NYH220" s="15"/>
      <c r="NYI220" s="15"/>
      <c r="NYJ220" s="15"/>
      <c r="NYK220" s="15"/>
      <c r="NYL220" s="15"/>
      <c r="NYM220" s="15"/>
      <c r="NYN220" s="15"/>
      <c r="NYO220" s="15"/>
      <c r="NYP220" s="15"/>
      <c r="NYQ220" s="15"/>
      <c r="NYR220" s="15"/>
      <c r="NYS220" s="15"/>
      <c r="NYT220" s="15"/>
      <c r="NYU220" s="15"/>
      <c r="NYV220" s="15"/>
      <c r="NYW220" s="15"/>
      <c r="NYX220" s="15"/>
      <c r="NYY220" s="15"/>
      <c r="NYZ220" s="15"/>
      <c r="NZA220" s="15"/>
      <c r="NZB220" s="15"/>
      <c r="NZC220" s="15"/>
      <c r="NZD220" s="15"/>
      <c r="NZE220" s="15"/>
      <c r="NZF220" s="15"/>
      <c r="NZG220" s="15"/>
      <c r="NZH220" s="15"/>
      <c r="NZI220" s="15"/>
      <c r="NZJ220" s="15"/>
      <c r="NZK220" s="15"/>
      <c r="NZL220" s="15"/>
      <c r="NZM220" s="15"/>
      <c r="NZN220" s="15"/>
      <c r="NZO220" s="15"/>
      <c r="NZP220" s="15"/>
      <c r="NZQ220" s="15"/>
      <c r="NZR220" s="15"/>
      <c r="NZS220" s="15"/>
      <c r="NZT220" s="15"/>
      <c r="NZU220" s="15"/>
      <c r="NZV220" s="15"/>
      <c r="NZW220" s="15"/>
      <c r="NZX220" s="15"/>
      <c r="NZY220" s="15"/>
      <c r="NZZ220" s="15"/>
      <c r="OAA220" s="15"/>
      <c r="OAB220" s="15"/>
      <c r="OAC220" s="15"/>
      <c r="OAD220" s="15"/>
      <c r="OAE220" s="15"/>
      <c r="OAF220" s="15"/>
      <c r="OAG220" s="15"/>
      <c r="OAH220" s="15"/>
      <c r="OAI220" s="15"/>
      <c r="OAJ220" s="15"/>
      <c r="OAK220" s="15"/>
      <c r="OAL220" s="15"/>
      <c r="OAM220" s="15"/>
      <c r="OAN220" s="15"/>
      <c r="OAO220" s="15"/>
      <c r="OAP220" s="15"/>
      <c r="OAQ220" s="15"/>
      <c r="OAR220" s="15"/>
      <c r="OAS220" s="15"/>
      <c r="OAT220" s="15"/>
      <c r="OAU220" s="15"/>
      <c r="OAV220" s="15"/>
      <c r="OAW220" s="15"/>
      <c r="OAX220" s="15"/>
      <c r="OAY220" s="15"/>
      <c r="OAZ220" s="15"/>
      <c r="OBA220" s="15"/>
      <c r="OBB220" s="15"/>
      <c r="OBC220" s="15"/>
      <c r="OBD220" s="15"/>
      <c r="OBE220" s="15"/>
      <c r="OBF220" s="15"/>
      <c r="OBG220" s="15"/>
      <c r="OBH220" s="15"/>
      <c r="OBI220" s="15"/>
      <c r="OBJ220" s="15"/>
      <c r="OBK220" s="15"/>
      <c r="OBL220" s="15"/>
      <c r="OBM220" s="15"/>
      <c r="OBN220" s="15"/>
      <c r="OBO220" s="15"/>
      <c r="OBP220" s="15"/>
      <c r="OBQ220" s="15"/>
      <c r="OBR220" s="15"/>
      <c r="OBS220" s="15"/>
      <c r="OBT220" s="15"/>
      <c r="OBU220" s="15"/>
      <c r="OBV220" s="15"/>
      <c r="OBW220" s="15"/>
      <c r="OBX220" s="15"/>
      <c r="OBY220" s="15"/>
      <c r="OBZ220" s="15"/>
      <c r="OCA220" s="15"/>
      <c r="OCB220" s="15"/>
      <c r="OCC220" s="15"/>
      <c r="OCD220" s="15"/>
      <c r="OCE220" s="15"/>
      <c r="OCF220" s="15"/>
      <c r="OCG220" s="15"/>
      <c r="OCH220" s="15"/>
      <c r="OCI220" s="15"/>
      <c r="OCJ220" s="15"/>
      <c r="OCK220" s="15"/>
      <c r="OCL220" s="15"/>
      <c r="OCM220" s="15"/>
      <c r="OCN220" s="15"/>
      <c r="OCO220" s="15"/>
      <c r="OCP220" s="15"/>
      <c r="OCQ220" s="15"/>
      <c r="OCR220" s="15"/>
      <c r="OCS220" s="15"/>
      <c r="OCT220" s="15"/>
      <c r="OCU220" s="15"/>
      <c r="OCV220" s="15"/>
      <c r="OCW220" s="15"/>
      <c r="OCX220" s="15"/>
      <c r="OCY220" s="15"/>
      <c r="OCZ220" s="15"/>
      <c r="ODA220" s="15"/>
      <c r="ODB220" s="15"/>
      <c r="ODC220" s="15"/>
      <c r="ODD220" s="15"/>
      <c r="ODE220" s="15"/>
      <c r="ODF220" s="15"/>
      <c r="ODG220" s="15"/>
      <c r="ODH220" s="15"/>
      <c r="ODI220" s="15"/>
      <c r="ODJ220" s="15"/>
      <c r="ODK220" s="15"/>
      <c r="ODL220" s="15"/>
      <c r="ODM220" s="15"/>
      <c r="ODN220" s="15"/>
      <c r="ODO220" s="15"/>
      <c r="ODP220" s="15"/>
      <c r="ODQ220" s="15"/>
      <c r="ODR220" s="15"/>
      <c r="ODS220" s="15"/>
      <c r="ODT220" s="15"/>
      <c r="ODU220" s="15"/>
      <c r="ODV220" s="15"/>
      <c r="ODW220" s="15"/>
      <c r="ODX220" s="15"/>
      <c r="ODY220" s="15"/>
      <c r="ODZ220" s="15"/>
      <c r="OEA220" s="15"/>
      <c r="OEB220" s="15"/>
      <c r="OEC220" s="15"/>
      <c r="OED220" s="15"/>
      <c r="OEE220" s="15"/>
      <c r="OEF220" s="15"/>
      <c r="OEG220" s="15"/>
      <c r="OEH220" s="15"/>
      <c r="OEI220" s="15"/>
      <c r="OEJ220" s="15"/>
      <c r="OEK220" s="15"/>
      <c r="OEL220" s="15"/>
      <c r="OEM220" s="15"/>
      <c r="OEN220" s="15"/>
      <c r="OEO220" s="15"/>
      <c r="OEP220" s="15"/>
      <c r="OEQ220" s="15"/>
      <c r="OER220" s="15"/>
      <c r="OES220" s="15"/>
      <c r="OET220" s="15"/>
      <c r="OEU220" s="15"/>
      <c r="OEV220" s="15"/>
      <c r="OEW220" s="15"/>
      <c r="OEX220" s="15"/>
      <c r="OEY220" s="15"/>
      <c r="OEZ220" s="15"/>
      <c r="OFA220" s="15"/>
      <c r="OFB220" s="15"/>
      <c r="OFC220" s="15"/>
      <c r="OFD220" s="15"/>
      <c r="OFE220" s="15"/>
      <c r="OFF220" s="15"/>
      <c r="OFG220" s="15"/>
      <c r="OFH220" s="15"/>
      <c r="OFI220" s="15"/>
      <c r="OFJ220" s="15"/>
      <c r="OFK220" s="15"/>
      <c r="OFL220" s="15"/>
      <c r="OFM220" s="15"/>
      <c r="OFN220" s="15"/>
      <c r="OFO220" s="15"/>
      <c r="OFP220" s="15"/>
      <c r="OFQ220" s="15"/>
      <c r="OFR220" s="15"/>
      <c r="OFS220" s="15"/>
      <c r="OFT220" s="15"/>
      <c r="OFU220" s="15"/>
      <c r="OFV220" s="15"/>
      <c r="OFW220" s="15"/>
      <c r="OFX220" s="15"/>
      <c r="OFY220" s="15"/>
      <c r="OFZ220" s="15"/>
      <c r="OGA220" s="15"/>
      <c r="OGB220" s="15"/>
      <c r="OGC220" s="15"/>
      <c r="OGD220" s="15"/>
      <c r="OGE220" s="15"/>
      <c r="OGF220" s="15"/>
      <c r="OGG220" s="15"/>
      <c r="OGH220" s="15"/>
      <c r="OGI220" s="15"/>
      <c r="OGJ220" s="15"/>
      <c r="OGK220" s="15"/>
      <c r="OGL220" s="15"/>
      <c r="OGM220" s="15"/>
      <c r="OGN220" s="15"/>
      <c r="OGO220" s="15"/>
      <c r="OGP220" s="15"/>
      <c r="OGQ220" s="15"/>
      <c r="OGR220" s="15"/>
      <c r="OGS220" s="15"/>
      <c r="OGT220" s="15"/>
      <c r="OGU220" s="15"/>
      <c r="OGV220" s="15"/>
      <c r="OGW220" s="15"/>
      <c r="OGX220" s="15"/>
      <c r="OGY220" s="15"/>
      <c r="OGZ220" s="15"/>
      <c r="OHA220" s="15"/>
      <c r="OHB220" s="15"/>
      <c r="OHC220" s="15"/>
      <c r="OHD220" s="15"/>
      <c r="OHE220" s="15"/>
      <c r="OHF220" s="15"/>
      <c r="OHG220" s="15"/>
      <c r="OHH220" s="15"/>
      <c r="OHI220" s="15"/>
      <c r="OHJ220" s="15"/>
      <c r="OHK220" s="15"/>
      <c r="OHL220" s="15"/>
      <c r="OHM220" s="15"/>
      <c r="OHN220" s="15"/>
      <c r="OHO220" s="15"/>
      <c r="OHP220" s="15"/>
      <c r="OHQ220" s="15"/>
      <c r="OHR220" s="15"/>
      <c r="OHS220" s="15"/>
      <c r="OHT220" s="15"/>
      <c r="OHU220" s="15"/>
      <c r="OHV220" s="15"/>
      <c r="OHW220" s="15"/>
      <c r="OHX220" s="15"/>
      <c r="OHY220" s="15"/>
      <c r="OHZ220" s="15"/>
      <c r="OIA220" s="15"/>
      <c r="OIB220" s="15"/>
      <c r="OIC220" s="15"/>
      <c r="OID220" s="15"/>
      <c r="OIE220" s="15"/>
      <c r="OIF220" s="15"/>
      <c r="OIG220" s="15"/>
      <c r="OIH220" s="15"/>
      <c r="OII220" s="15"/>
      <c r="OIJ220" s="15"/>
      <c r="OIK220" s="15"/>
      <c r="OIL220" s="15"/>
      <c r="OIM220" s="15"/>
      <c r="OIN220" s="15"/>
      <c r="OIO220" s="15"/>
      <c r="OIP220" s="15"/>
      <c r="OIQ220" s="15"/>
      <c r="OIR220" s="15"/>
      <c r="OIS220" s="15"/>
      <c r="OIT220" s="15"/>
      <c r="OIU220" s="15"/>
      <c r="OIV220" s="15"/>
      <c r="OIW220" s="15"/>
      <c r="OIX220" s="15"/>
      <c r="OIY220" s="15"/>
      <c r="OIZ220" s="15"/>
      <c r="OJA220" s="15"/>
      <c r="OJB220" s="15"/>
      <c r="OJC220" s="15"/>
      <c r="OJD220" s="15"/>
      <c r="OJE220" s="15"/>
      <c r="OJF220" s="15"/>
      <c r="OJG220" s="15"/>
      <c r="OJH220" s="15"/>
      <c r="OJI220" s="15"/>
      <c r="OJJ220" s="15"/>
      <c r="OJK220" s="15"/>
      <c r="OJL220" s="15"/>
      <c r="OJM220" s="15"/>
      <c r="OJN220" s="15"/>
      <c r="OJO220" s="15"/>
      <c r="OJP220" s="15"/>
      <c r="OJQ220" s="15"/>
      <c r="OJR220" s="15"/>
      <c r="OJS220" s="15"/>
      <c r="OJT220" s="15"/>
      <c r="OJU220" s="15"/>
      <c r="OJV220" s="15"/>
      <c r="OJW220" s="15"/>
      <c r="OJX220" s="15"/>
      <c r="OJY220" s="15"/>
      <c r="OJZ220" s="15"/>
      <c r="OKA220" s="15"/>
      <c r="OKB220" s="15"/>
      <c r="OKC220" s="15"/>
      <c r="OKD220" s="15"/>
      <c r="OKE220" s="15"/>
      <c r="OKF220" s="15"/>
      <c r="OKG220" s="15"/>
      <c r="OKH220" s="15"/>
      <c r="OKI220" s="15"/>
      <c r="OKJ220" s="15"/>
      <c r="OKK220" s="15"/>
      <c r="OKL220" s="15"/>
      <c r="OKM220" s="15"/>
      <c r="OKN220" s="15"/>
      <c r="OKO220" s="15"/>
      <c r="OKP220" s="15"/>
      <c r="OKQ220" s="15"/>
      <c r="OKR220" s="15"/>
      <c r="OKS220" s="15"/>
      <c r="OKT220" s="15"/>
      <c r="OKU220" s="15"/>
      <c r="OKV220" s="15"/>
      <c r="OKW220" s="15"/>
      <c r="OKX220" s="15"/>
      <c r="OKY220" s="15"/>
      <c r="OKZ220" s="15"/>
      <c r="OLA220" s="15"/>
      <c r="OLB220" s="15"/>
      <c r="OLC220" s="15"/>
      <c r="OLD220" s="15"/>
      <c r="OLE220" s="15"/>
      <c r="OLF220" s="15"/>
      <c r="OLG220" s="15"/>
      <c r="OLH220" s="15"/>
      <c r="OLI220" s="15"/>
      <c r="OLJ220" s="15"/>
      <c r="OLK220" s="15"/>
      <c r="OLL220" s="15"/>
      <c r="OLM220" s="15"/>
      <c r="OLN220" s="15"/>
      <c r="OLO220" s="15"/>
      <c r="OLP220" s="15"/>
      <c r="OLQ220" s="15"/>
      <c r="OLR220" s="15"/>
      <c r="OLS220" s="15"/>
      <c r="OLT220" s="15"/>
      <c r="OLU220" s="15"/>
      <c r="OLV220" s="15"/>
      <c r="OLW220" s="15"/>
      <c r="OLX220" s="15"/>
      <c r="OLY220" s="15"/>
      <c r="OLZ220" s="15"/>
      <c r="OMA220" s="15"/>
      <c r="OMB220" s="15"/>
      <c r="OMC220" s="15"/>
      <c r="OMD220" s="15"/>
      <c r="OME220" s="15"/>
      <c r="OMF220" s="15"/>
      <c r="OMG220" s="15"/>
      <c r="OMH220" s="15"/>
      <c r="OMI220" s="15"/>
      <c r="OMJ220" s="15"/>
      <c r="OMK220" s="15"/>
      <c r="OML220" s="15"/>
      <c r="OMM220" s="15"/>
      <c r="OMN220" s="15"/>
      <c r="OMO220" s="15"/>
      <c r="OMP220" s="15"/>
      <c r="OMQ220" s="15"/>
      <c r="OMR220" s="15"/>
      <c r="OMS220" s="15"/>
      <c r="OMT220" s="15"/>
      <c r="OMU220" s="15"/>
      <c r="OMV220" s="15"/>
      <c r="OMW220" s="15"/>
      <c r="OMX220" s="15"/>
      <c r="OMY220" s="15"/>
      <c r="OMZ220" s="15"/>
      <c r="ONA220" s="15"/>
      <c r="ONB220" s="15"/>
      <c r="ONC220" s="15"/>
      <c r="OND220" s="15"/>
      <c r="ONE220" s="15"/>
      <c r="ONF220" s="15"/>
      <c r="ONG220" s="15"/>
      <c r="ONH220" s="15"/>
      <c r="ONI220" s="15"/>
      <c r="ONJ220" s="15"/>
      <c r="ONK220" s="15"/>
      <c r="ONL220" s="15"/>
      <c r="ONM220" s="15"/>
      <c r="ONN220" s="15"/>
      <c r="ONO220" s="15"/>
      <c r="ONP220" s="15"/>
      <c r="ONQ220" s="15"/>
      <c r="ONR220" s="15"/>
      <c r="ONS220" s="15"/>
      <c r="ONT220" s="15"/>
      <c r="ONU220" s="15"/>
      <c r="ONV220" s="15"/>
      <c r="ONW220" s="15"/>
      <c r="ONX220" s="15"/>
      <c r="ONY220" s="15"/>
      <c r="ONZ220" s="15"/>
      <c r="OOA220" s="15"/>
      <c r="OOB220" s="15"/>
      <c r="OOC220" s="15"/>
      <c r="OOD220" s="15"/>
      <c r="OOE220" s="15"/>
      <c r="OOF220" s="15"/>
      <c r="OOG220" s="15"/>
      <c r="OOH220" s="15"/>
      <c r="OOI220" s="15"/>
      <c r="OOJ220" s="15"/>
      <c r="OOK220" s="15"/>
      <c r="OOL220" s="15"/>
      <c r="OOM220" s="15"/>
      <c r="OON220" s="15"/>
      <c r="OOO220" s="15"/>
      <c r="OOP220" s="15"/>
      <c r="OOQ220" s="15"/>
      <c r="OOR220" s="15"/>
      <c r="OOS220" s="15"/>
      <c r="OOT220" s="15"/>
      <c r="OOU220" s="15"/>
      <c r="OOV220" s="15"/>
      <c r="OOW220" s="15"/>
      <c r="OOX220" s="15"/>
      <c r="OOY220" s="15"/>
      <c r="OOZ220" s="15"/>
      <c r="OPA220" s="15"/>
      <c r="OPB220" s="15"/>
      <c r="OPC220" s="15"/>
      <c r="OPD220" s="15"/>
      <c r="OPE220" s="15"/>
      <c r="OPF220" s="15"/>
      <c r="OPG220" s="15"/>
      <c r="OPH220" s="15"/>
      <c r="OPI220" s="15"/>
      <c r="OPJ220" s="15"/>
      <c r="OPK220" s="15"/>
      <c r="OPL220" s="15"/>
      <c r="OPM220" s="15"/>
      <c r="OPN220" s="15"/>
      <c r="OPO220" s="15"/>
      <c r="OPP220" s="15"/>
      <c r="OPQ220" s="15"/>
      <c r="OPR220" s="15"/>
      <c r="OPS220" s="15"/>
      <c r="OPT220" s="15"/>
      <c r="OPU220" s="15"/>
      <c r="OPV220" s="15"/>
      <c r="OPW220" s="15"/>
      <c r="OPX220" s="15"/>
      <c r="OPY220" s="15"/>
      <c r="OPZ220" s="15"/>
      <c r="OQA220" s="15"/>
      <c r="OQB220" s="15"/>
      <c r="OQC220" s="15"/>
      <c r="OQD220" s="15"/>
      <c r="OQE220" s="15"/>
      <c r="OQF220" s="15"/>
      <c r="OQG220" s="15"/>
      <c r="OQH220" s="15"/>
      <c r="OQI220" s="15"/>
      <c r="OQJ220" s="15"/>
      <c r="OQK220" s="15"/>
      <c r="OQL220" s="15"/>
      <c r="OQM220" s="15"/>
      <c r="OQN220" s="15"/>
      <c r="OQO220" s="15"/>
      <c r="OQP220" s="15"/>
      <c r="OQQ220" s="15"/>
      <c r="OQR220" s="15"/>
      <c r="OQS220" s="15"/>
      <c r="OQT220" s="15"/>
      <c r="OQU220" s="15"/>
      <c r="OQV220" s="15"/>
      <c r="OQW220" s="15"/>
      <c r="OQX220" s="15"/>
      <c r="OQY220" s="15"/>
      <c r="OQZ220" s="15"/>
      <c r="ORA220" s="15"/>
      <c r="ORB220" s="15"/>
      <c r="ORC220" s="15"/>
      <c r="ORD220" s="15"/>
      <c r="ORE220" s="15"/>
      <c r="ORF220" s="15"/>
      <c r="ORG220" s="15"/>
      <c r="ORH220" s="15"/>
      <c r="ORI220" s="15"/>
      <c r="ORJ220" s="15"/>
      <c r="ORK220" s="15"/>
      <c r="ORL220" s="15"/>
      <c r="ORM220" s="15"/>
      <c r="ORN220" s="15"/>
      <c r="ORO220" s="15"/>
      <c r="ORP220" s="15"/>
      <c r="ORQ220" s="15"/>
      <c r="ORR220" s="15"/>
      <c r="ORS220" s="15"/>
      <c r="ORT220" s="15"/>
      <c r="ORU220" s="15"/>
      <c r="ORV220" s="15"/>
      <c r="ORW220" s="15"/>
      <c r="ORX220" s="15"/>
      <c r="ORY220" s="15"/>
      <c r="ORZ220" s="15"/>
      <c r="OSA220" s="15"/>
      <c r="OSB220" s="15"/>
      <c r="OSC220" s="15"/>
      <c r="OSD220" s="15"/>
      <c r="OSE220" s="15"/>
      <c r="OSF220" s="15"/>
      <c r="OSG220" s="15"/>
      <c r="OSH220" s="15"/>
      <c r="OSI220" s="15"/>
      <c r="OSJ220" s="15"/>
      <c r="OSK220" s="15"/>
      <c r="OSL220" s="15"/>
      <c r="OSM220" s="15"/>
      <c r="OSN220" s="15"/>
      <c r="OSO220" s="15"/>
      <c r="OSP220" s="15"/>
      <c r="OSQ220" s="15"/>
      <c r="OSR220" s="15"/>
      <c r="OSS220" s="15"/>
      <c r="OST220" s="15"/>
      <c r="OSU220" s="15"/>
      <c r="OSV220" s="15"/>
      <c r="OSW220" s="15"/>
      <c r="OSX220" s="15"/>
      <c r="OSY220" s="15"/>
      <c r="OSZ220" s="15"/>
      <c r="OTA220" s="15"/>
      <c r="OTB220" s="15"/>
      <c r="OTC220" s="15"/>
      <c r="OTD220" s="15"/>
      <c r="OTE220" s="15"/>
      <c r="OTF220" s="15"/>
      <c r="OTG220" s="15"/>
      <c r="OTH220" s="15"/>
      <c r="OTI220" s="15"/>
      <c r="OTJ220" s="15"/>
      <c r="OTK220" s="15"/>
      <c r="OTL220" s="15"/>
      <c r="OTM220" s="15"/>
      <c r="OTN220" s="15"/>
      <c r="OTO220" s="15"/>
      <c r="OTP220" s="15"/>
      <c r="OTQ220" s="15"/>
      <c r="OTR220" s="15"/>
      <c r="OTS220" s="15"/>
      <c r="OTT220" s="15"/>
      <c r="OTU220" s="15"/>
      <c r="OTV220" s="15"/>
      <c r="OTW220" s="15"/>
      <c r="OTX220" s="15"/>
      <c r="OTY220" s="15"/>
      <c r="OTZ220" s="15"/>
      <c r="OUA220" s="15"/>
      <c r="OUB220" s="15"/>
      <c r="OUC220" s="15"/>
      <c r="OUD220" s="15"/>
      <c r="OUE220" s="15"/>
      <c r="OUF220" s="15"/>
      <c r="OUG220" s="15"/>
      <c r="OUH220" s="15"/>
      <c r="OUI220" s="15"/>
      <c r="OUJ220" s="15"/>
      <c r="OUK220" s="15"/>
      <c r="OUL220" s="15"/>
      <c r="OUM220" s="15"/>
      <c r="OUN220" s="15"/>
      <c r="OUO220" s="15"/>
      <c r="OUP220" s="15"/>
      <c r="OUQ220" s="15"/>
      <c r="OUR220" s="15"/>
      <c r="OUS220" s="15"/>
      <c r="OUT220" s="15"/>
      <c r="OUU220" s="15"/>
      <c r="OUV220" s="15"/>
      <c r="OUW220" s="15"/>
      <c r="OUX220" s="15"/>
      <c r="OUY220" s="15"/>
      <c r="OUZ220" s="15"/>
      <c r="OVA220" s="15"/>
      <c r="OVB220" s="15"/>
      <c r="OVC220" s="15"/>
      <c r="OVD220" s="15"/>
      <c r="OVE220" s="15"/>
      <c r="OVF220" s="15"/>
      <c r="OVG220" s="15"/>
      <c r="OVH220" s="15"/>
      <c r="OVI220" s="15"/>
      <c r="OVJ220" s="15"/>
      <c r="OVK220" s="15"/>
      <c r="OVL220" s="15"/>
      <c r="OVM220" s="15"/>
      <c r="OVN220" s="15"/>
      <c r="OVO220" s="15"/>
      <c r="OVP220" s="15"/>
      <c r="OVQ220" s="15"/>
      <c r="OVR220" s="15"/>
      <c r="OVS220" s="15"/>
      <c r="OVT220" s="15"/>
      <c r="OVU220" s="15"/>
      <c r="OVV220" s="15"/>
      <c r="OVW220" s="15"/>
      <c r="OVX220" s="15"/>
      <c r="OVY220" s="15"/>
      <c r="OVZ220" s="15"/>
      <c r="OWA220" s="15"/>
      <c r="OWB220" s="15"/>
      <c r="OWC220" s="15"/>
      <c r="OWD220" s="15"/>
      <c r="OWE220" s="15"/>
      <c r="OWF220" s="15"/>
      <c r="OWG220" s="15"/>
      <c r="OWH220" s="15"/>
      <c r="OWI220" s="15"/>
      <c r="OWJ220" s="15"/>
      <c r="OWK220" s="15"/>
      <c r="OWL220" s="15"/>
      <c r="OWM220" s="15"/>
      <c r="OWN220" s="15"/>
      <c r="OWO220" s="15"/>
      <c r="OWP220" s="15"/>
      <c r="OWQ220" s="15"/>
      <c r="OWR220" s="15"/>
      <c r="OWS220" s="15"/>
      <c r="OWT220" s="15"/>
      <c r="OWU220" s="15"/>
      <c r="OWV220" s="15"/>
      <c r="OWW220" s="15"/>
      <c r="OWX220" s="15"/>
      <c r="OWY220" s="15"/>
      <c r="OWZ220" s="15"/>
      <c r="OXA220" s="15"/>
      <c r="OXB220" s="15"/>
      <c r="OXC220" s="15"/>
      <c r="OXD220" s="15"/>
      <c r="OXE220" s="15"/>
      <c r="OXF220" s="15"/>
      <c r="OXG220" s="15"/>
      <c r="OXH220" s="15"/>
      <c r="OXI220" s="15"/>
      <c r="OXJ220" s="15"/>
      <c r="OXK220" s="15"/>
      <c r="OXL220" s="15"/>
      <c r="OXM220" s="15"/>
      <c r="OXN220" s="15"/>
      <c r="OXO220" s="15"/>
      <c r="OXP220" s="15"/>
      <c r="OXQ220" s="15"/>
      <c r="OXR220" s="15"/>
      <c r="OXS220" s="15"/>
      <c r="OXT220" s="15"/>
      <c r="OXU220" s="15"/>
      <c r="OXV220" s="15"/>
      <c r="OXW220" s="15"/>
      <c r="OXX220" s="15"/>
      <c r="OXY220" s="15"/>
      <c r="OXZ220" s="15"/>
      <c r="OYA220" s="15"/>
      <c r="OYB220" s="15"/>
      <c r="OYC220" s="15"/>
      <c r="OYD220" s="15"/>
      <c r="OYE220" s="15"/>
      <c r="OYF220" s="15"/>
      <c r="OYG220" s="15"/>
      <c r="OYH220" s="15"/>
      <c r="OYI220" s="15"/>
      <c r="OYJ220" s="15"/>
      <c r="OYK220" s="15"/>
      <c r="OYL220" s="15"/>
      <c r="OYM220" s="15"/>
      <c r="OYN220" s="15"/>
      <c r="OYO220" s="15"/>
      <c r="OYP220" s="15"/>
      <c r="OYQ220" s="15"/>
      <c r="OYR220" s="15"/>
      <c r="OYS220" s="15"/>
      <c r="OYT220" s="15"/>
      <c r="OYU220" s="15"/>
      <c r="OYV220" s="15"/>
      <c r="OYW220" s="15"/>
      <c r="OYX220" s="15"/>
      <c r="OYY220" s="15"/>
      <c r="OYZ220" s="15"/>
      <c r="OZA220" s="15"/>
      <c r="OZB220" s="15"/>
      <c r="OZC220" s="15"/>
      <c r="OZD220" s="15"/>
      <c r="OZE220" s="15"/>
      <c r="OZF220" s="15"/>
      <c r="OZG220" s="15"/>
      <c r="OZH220" s="15"/>
      <c r="OZI220" s="15"/>
      <c r="OZJ220" s="15"/>
      <c r="OZK220" s="15"/>
      <c r="OZL220" s="15"/>
      <c r="OZM220" s="15"/>
      <c r="OZN220" s="15"/>
      <c r="OZO220" s="15"/>
      <c r="OZP220" s="15"/>
      <c r="OZQ220" s="15"/>
      <c r="OZR220" s="15"/>
      <c r="OZS220" s="15"/>
      <c r="OZT220" s="15"/>
      <c r="OZU220" s="15"/>
      <c r="OZV220" s="15"/>
      <c r="OZW220" s="15"/>
      <c r="OZX220" s="15"/>
      <c r="OZY220" s="15"/>
      <c r="OZZ220" s="15"/>
      <c r="PAA220" s="15"/>
      <c r="PAB220" s="15"/>
      <c r="PAC220" s="15"/>
      <c r="PAD220" s="15"/>
      <c r="PAE220" s="15"/>
      <c r="PAF220" s="15"/>
      <c r="PAG220" s="15"/>
      <c r="PAH220" s="15"/>
      <c r="PAI220" s="15"/>
      <c r="PAJ220" s="15"/>
      <c r="PAK220" s="15"/>
      <c r="PAL220" s="15"/>
      <c r="PAM220" s="15"/>
      <c r="PAN220" s="15"/>
      <c r="PAO220" s="15"/>
      <c r="PAP220" s="15"/>
      <c r="PAQ220" s="15"/>
      <c r="PAR220" s="15"/>
      <c r="PAS220" s="15"/>
      <c r="PAT220" s="15"/>
      <c r="PAU220" s="15"/>
      <c r="PAV220" s="15"/>
      <c r="PAW220" s="15"/>
      <c r="PAX220" s="15"/>
      <c r="PAY220" s="15"/>
      <c r="PAZ220" s="15"/>
      <c r="PBA220" s="15"/>
      <c r="PBB220" s="15"/>
      <c r="PBC220" s="15"/>
      <c r="PBD220" s="15"/>
      <c r="PBE220" s="15"/>
      <c r="PBF220" s="15"/>
      <c r="PBG220" s="15"/>
      <c r="PBH220" s="15"/>
      <c r="PBI220" s="15"/>
      <c r="PBJ220" s="15"/>
      <c r="PBK220" s="15"/>
      <c r="PBL220" s="15"/>
      <c r="PBM220" s="15"/>
      <c r="PBN220" s="15"/>
      <c r="PBO220" s="15"/>
      <c r="PBP220" s="15"/>
      <c r="PBQ220" s="15"/>
      <c r="PBR220" s="15"/>
      <c r="PBS220" s="15"/>
      <c r="PBT220" s="15"/>
      <c r="PBU220" s="15"/>
      <c r="PBV220" s="15"/>
      <c r="PBW220" s="15"/>
      <c r="PBX220" s="15"/>
      <c r="PBY220" s="15"/>
      <c r="PBZ220" s="15"/>
      <c r="PCA220" s="15"/>
      <c r="PCB220" s="15"/>
      <c r="PCC220" s="15"/>
      <c r="PCD220" s="15"/>
      <c r="PCE220" s="15"/>
      <c r="PCF220" s="15"/>
      <c r="PCG220" s="15"/>
      <c r="PCH220" s="15"/>
      <c r="PCI220" s="15"/>
      <c r="PCJ220" s="15"/>
      <c r="PCK220" s="15"/>
      <c r="PCL220" s="15"/>
      <c r="PCM220" s="15"/>
      <c r="PCN220" s="15"/>
      <c r="PCO220" s="15"/>
      <c r="PCP220" s="15"/>
      <c r="PCQ220" s="15"/>
      <c r="PCR220" s="15"/>
      <c r="PCS220" s="15"/>
      <c r="PCT220" s="15"/>
      <c r="PCU220" s="15"/>
      <c r="PCV220" s="15"/>
      <c r="PCW220" s="15"/>
      <c r="PCX220" s="15"/>
      <c r="PCY220" s="15"/>
      <c r="PCZ220" s="15"/>
      <c r="PDA220" s="15"/>
      <c r="PDB220" s="15"/>
      <c r="PDC220" s="15"/>
      <c r="PDD220" s="15"/>
      <c r="PDE220" s="15"/>
      <c r="PDF220" s="15"/>
      <c r="PDG220" s="15"/>
      <c r="PDH220" s="15"/>
      <c r="PDI220" s="15"/>
      <c r="PDJ220" s="15"/>
      <c r="PDK220" s="15"/>
      <c r="PDL220" s="15"/>
      <c r="PDM220" s="15"/>
      <c r="PDN220" s="15"/>
      <c r="PDO220" s="15"/>
      <c r="PDP220" s="15"/>
      <c r="PDQ220" s="15"/>
      <c r="PDR220" s="15"/>
      <c r="PDS220" s="15"/>
      <c r="PDT220" s="15"/>
      <c r="PDU220" s="15"/>
      <c r="PDV220" s="15"/>
      <c r="PDW220" s="15"/>
      <c r="PDX220" s="15"/>
      <c r="PDY220" s="15"/>
      <c r="PDZ220" s="15"/>
      <c r="PEA220" s="15"/>
      <c r="PEB220" s="15"/>
      <c r="PEC220" s="15"/>
      <c r="PED220" s="15"/>
      <c r="PEE220" s="15"/>
      <c r="PEF220" s="15"/>
      <c r="PEG220" s="15"/>
      <c r="PEH220" s="15"/>
      <c r="PEI220" s="15"/>
      <c r="PEJ220" s="15"/>
      <c r="PEK220" s="15"/>
      <c r="PEL220" s="15"/>
      <c r="PEM220" s="15"/>
      <c r="PEN220" s="15"/>
      <c r="PEO220" s="15"/>
      <c r="PEP220" s="15"/>
      <c r="PEQ220" s="15"/>
      <c r="PER220" s="15"/>
      <c r="PES220" s="15"/>
      <c r="PET220" s="15"/>
      <c r="PEU220" s="15"/>
      <c r="PEV220" s="15"/>
      <c r="PEW220" s="15"/>
      <c r="PEX220" s="15"/>
      <c r="PEY220" s="15"/>
      <c r="PEZ220" s="15"/>
      <c r="PFA220" s="15"/>
      <c r="PFB220" s="15"/>
      <c r="PFC220" s="15"/>
      <c r="PFD220" s="15"/>
      <c r="PFE220" s="15"/>
      <c r="PFF220" s="15"/>
      <c r="PFG220" s="15"/>
      <c r="PFH220" s="15"/>
      <c r="PFI220" s="15"/>
      <c r="PFJ220" s="15"/>
      <c r="PFK220" s="15"/>
      <c r="PFL220" s="15"/>
      <c r="PFM220" s="15"/>
      <c r="PFN220" s="15"/>
      <c r="PFO220" s="15"/>
      <c r="PFP220" s="15"/>
      <c r="PFQ220" s="15"/>
      <c r="PFR220" s="15"/>
      <c r="PFS220" s="15"/>
      <c r="PFT220" s="15"/>
      <c r="PFU220" s="15"/>
      <c r="PFV220" s="15"/>
      <c r="PFW220" s="15"/>
      <c r="PFX220" s="15"/>
      <c r="PFY220" s="15"/>
      <c r="PFZ220" s="15"/>
      <c r="PGA220" s="15"/>
      <c r="PGB220" s="15"/>
      <c r="PGC220" s="15"/>
      <c r="PGD220" s="15"/>
      <c r="PGE220" s="15"/>
      <c r="PGF220" s="15"/>
      <c r="PGG220" s="15"/>
      <c r="PGH220" s="15"/>
      <c r="PGI220" s="15"/>
      <c r="PGJ220" s="15"/>
      <c r="PGK220" s="15"/>
      <c r="PGL220" s="15"/>
      <c r="PGM220" s="15"/>
      <c r="PGN220" s="15"/>
      <c r="PGO220" s="15"/>
      <c r="PGP220" s="15"/>
      <c r="PGQ220" s="15"/>
      <c r="PGR220" s="15"/>
      <c r="PGS220" s="15"/>
      <c r="PGT220" s="15"/>
      <c r="PGU220" s="15"/>
      <c r="PGV220" s="15"/>
      <c r="PGW220" s="15"/>
      <c r="PGX220" s="15"/>
      <c r="PGY220" s="15"/>
      <c r="PGZ220" s="15"/>
      <c r="PHA220" s="15"/>
      <c r="PHB220" s="15"/>
      <c r="PHC220" s="15"/>
      <c r="PHD220" s="15"/>
      <c r="PHE220" s="15"/>
      <c r="PHF220" s="15"/>
      <c r="PHG220" s="15"/>
      <c r="PHH220" s="15"/>
      <c r="PHI220" s="15"/>
      <c r="PHJ220" s="15"/>
      <c r="PHK220" s="15"/>
      <c r="PHL220" s="15"/>
      <c r="PHM220" s="15"/>
      <c r="PHN220" s="15"/>
      <c r="PHO220" s="15"/>
      <c r="PHP220" s="15"/>
      <c r="PHQ220" s="15"/>
      <c r="PHR220" s="15"/>
      <c r="PHS220" s="15"/>
      <c r="PHT220" s="15"/>
      <c r="PHU220" s="15"/>
      <c r="PHV220" s="15"/>
      <c r="PHW220" s="15"/>
      <c r="PHX220" s="15"/>
      <c r="PHY220" s="15"/>
      <c r="PHZ220" s="15"/>
      <c r="PIA220" s="15"/>
      <c r="PIB220" s="15"/>
      <c r="PIC220" s="15"/>
      <c r="PID220" s="15"/>
      <c r="PIE220" s="15"/>
      <c r="PIF220" s="15"/>
      <c r="PIG220" s="15"/>
      <c r="PIH220" s="15"/>
      <c r="PII220" s="15"/>
      <c r="PIJ220" s="15"/>
      <c r="PIK220" s="15"/>
      <c r="PIL220" s="15"/>
      <c r="PIM220" s="15"/>
      <c r="PIN220" s="15"/>
      <c r="PIO220" s="15"/>
      <c r="PIP220" s="15"/>
      <c r="PIQ220" s="15"/>
      <c r="PIR220" s="15"/>
      <c r="PIS220" s="15"/>
      <c r="PIT220" s="15"/>
      <c r="PIU220" s="15"/>
      <c r="PIV220" s="15"/>
      <c r="PIW220" s="15"/>
      <c r="PIX220" s="15"/>
      <c r="PIY220" s="15"/>
      <c r="PIZ220" s="15"/>
      <c r="PJA220" s="15"/>
      <c r="PJB220" s="15"/>
      <c r="PJC220" s="15"/>
      <c r="PJD220" s="15"/>
      <c r="PJE220" s="15"/>
      <c r="PJF220" s="15"/>
      <c r="PJG220" s="15"/>
      <c r="PJH220" s="15"/>
      <c r="PJI220" s="15"/>
      <c r="PJJ220" s="15"/>
      <c r="PJK220" s="15"/>
      <c r="PJL220" s="15"/>
      <c r="PJM220" s="15"/>
      <c r="PJN220" s="15"/>
      <c r="PJO220" s="15"/>
      <c r="PJP220" s="15"/>
      <c r="PJQ220" s="15"/>
      <c r="PJR220" s="15"/>
      <c r="PJS220" s="15"/>
      <c r="PJT220" s="15"/>
      <c r="PJU220" s="15"/>
      <c r="PJV220" s="15"/>
      <c r="PJW220" s="15"/>
      <c r="PJX220" s="15"/>
      <c r="PJY220" s="15"/>
      <c r="PJZ220" s="15"/>
      <c r="PKA220" s="15"/>
      <c r="PKB220" s="15"/>
      <c r="PKC220" s="15"/>
      <c r="PKD220" s="15"/>
      <c r="PKE220" s="15"/>
      <c r="PKF220" s="15"/>
      <c r="PKG220" s="15"/>
      <c r="PKH220" s="15"/>
      <c r="PKI220" s="15"/>
      <c r="PKJ220" s="15"/>
      <c r="PKK220" s="15"/>
      <c r="PKL220" s="15"/>
      <c r="PKM220" s="15"/>
      <c r="PKN220" s="15"/>
      <c r="PKO220" s="15"/>
      <c r="PKP220" s="15"/>
      <c r="PKQ220" s="15"/>
      <c r="PKR220" s="15"/>
      <c r="PKS220" s="15"/>
      <c r="PKT220" s="15"/>
      <c r="PKU220" s="15"/>
      <c r="PKV220" s="15"/>
      <c r="PKW220" s="15"/>
      <c r="PKX220" s="15"/>
      <c r="PKY220" s="15"/>
      <c r="PKZ220" s="15"/>
      <c r="PLA220" s="15"/>
      <c r="PLB220" s="15"/>
      <c r="PLC220" s="15"/>
      <c r="PLD220" s="15"/>
      <c r="PLE220" s="15"/>
      <c r="PLF220" s="15"/>
      <c r="PLG220" s="15"/>
      <c r="PLH220" s="15"/>
      <c r="PLI220" s="15"/>
      <c r="PLJ220" s="15"/>
      <c r="PLK220" s="15"/>
      <c r="PLL220" s="15"/>
      <c r="PLM220" s="15"/>
      <c r="PLN220" s="15"/>
      <c r="PLO220" s="15"/>
      <c r="PLP220" s="15"/>
      <c r="PLQ220" s="15"/>
      <c r="PLR220" s="15"/>
      <c r="PLS220" s="15"/>
      <c r="PLT220" s="15"/>
      <c r="PLU220" s="15"/>
      <c r="PLV220" s="15"/>
      <c r="PLW220" s="15"/>
      <c r="PLX220" s="15"/>
      <c r="PLY220" s="15"/>
      <c r="PLZ220" s="15"/>
      <c r="PMA220" s="15"/>
      <c r="PMB220" s="15"/>
      <c r="PMC220" s="15"/>
      <c r="PMD220" s="15"/>
      <c r="PME220" s="15"/>
      <c r="PMF220" s="15"/>
      <c r="PMG220" s="15"/>
      <c r="PMH220" s="15"/>
      <c r="PMI220" s="15"/>
      <c r="PMJ220" s="15"/>
      <c r="PMK220" s="15"/>
      <c r="PML220" s="15"/>
      <c r="PMM220" s="15"/>
      <c r="PMN220" s="15"/>
      <c r="PMO220" s="15"/>
      <c r="PMP220" s="15"/>
      <c r="PMQ220" s="15"/>
      <c r="PMR220" s="15"/>
      <c r="PMS220" s="15"/>
      <c r="PMT220" s="15"/>
      <c r="PMU220" s="15"/>
      <c r="PMV220" s="15"/>
      <c r="PMW220" s="15"/>
      <c r="PMX220" s="15"/>
      <c r="PMY220" s="15"/>
      <c r="PMZ220" s="15"/>
      <c r="PNA220" s="15"/>
      <c r="PNB220" s="15"/>
      <c r="PNC220" s="15"/>
      <c r="PND220" s="15"/>
      <c r="PNE220" s="15"/>
      <c r="PNF220" s="15"/>
      <c r="PNG220" s="15"/>
      <c r="PNH220" s="15"/>
      <c r="PNI220" s="15"/>
      <c r="PNJ220" s="15"/>
      <c r="PNK220" s="15"/>
      <c r="PNL220" s="15"/>
      <c r="PNM220" s="15"/>
      <c r="PNN220" s="15"/>
      <c r="PNO220" s="15"/>
      <c r="PNP220" s="15"/>
      <c r="PNQ220" s="15"/>
      <c r="PNR220" s="15"/>
      <c r="PNS220" s="15"/>
      <c r="PNT220" s="15"/>
      <c r="PNU220" s="15"/>
      <c r="PNV220" s="15"/>
      <c r="PNW220" s="15"/>
      <c r="PNX220" s="15"/>
      <c r="PNY220" s="15"/>
      <c r="PNZ220" s="15"/>
      <c r="POA220" s="15"/>
      <c r="POB220" s="15"/>
      <c r="POC220" s="15"/>
      <c r="POD220" s="15"/>
      <c r="POE220" s="15"/>
      <c r="POF220" s="15"/>
      <c r="POG220" s="15"/>
      <c r="POH220" s="15"/>
      <c r="POI220" s="15"/>
      <c r="POJ220" s="15"/>
      <c r="POK220" s="15"/>
      <c r="POL220" s="15"/>
      <c r="POM220" s="15"/>
      <c r="PON220" s="15"/>
      <c r="POO220" s="15"/>
      <c r="POP220" s="15"/>
      <c r="POQ220" s="15"/>
      <c r="POR220" s="15"/>
      <c r="POS220" s="15"/>
      <c r="POT220" s="15"/>
      <c r="POU220" s="15"/>
      <c r="POV220" s="15"/>
      <c r="POW220" s="15"/>
      <c r="POX220" s="15"/>
      <c r="POY220" s="15"/>
      <c r="POZ220" s="15"/>
      <c r="PPA220" s="15"/>
      <c r="PPB220" s="15"/>
      <c r="PPC220" s="15"/>
      <c r="PPD220" s="15"/>
      <c r="PPE220" s="15"/>
      <c r="PPF220" s="15"/>
      <c r="PPG220" s="15"/>
      <c r="PPH220" s="15"/>
      <c r="PPI220" s="15"/>
      <c r="PPJ220" s="15"/>
      <c r="PPK220" s="15"/>
      <c r="PPL220" s="15"/>
      <c r="PPM220" s="15"/>
      <c r="PPN220" s="15"/>
      <c r="PPO220" s="15"/>
      <c r="PPP220" s="15"/>
      <c r="PPQ220" s="15"/>
      <c r="PPR220" s="15"/>
      <c r="PPS220" s="15"/>
      <c r="PPT220" s="15"/>
      <c r="PPU220" s="15"/>
      <c r="PPV220" s="15"/>
      <c r="PPW220" s="15"/>
      <c r="PPX220" s="15"/>
      <c r="PPY220" s="15"/>
      <c r="PPZ220" s="15"/>
      <c r="PQA220" s="15"/>
      <c r="PQB220" s="15"/>
      <c r="PQC220" s="15"/>
      <c r="PQD220" s="15"/>
      <c r="PQE220" s="15"/>
      <c r="PQF220" s="15"/>
      <c r="PQG220" s="15"/>
      <c r="PQH220" s="15"/>
      <c r="PQI220" s="15"/>
      <c r="PQJ220" s="15"/>
      <c r="PQK220" s="15"/>
      <c r="PQL220" s="15"/>
      <c r="PQM220" s="15"/>
      <c r="PQN220" s="15"/>
      <c r="PQO220" s="15"/>
      <c r="PQP220" s="15"/>
      <c r="PQQ220" s="15"/>
      <c r="PQR220" s="15"/>
      <c r="PQS220" s="15"/>
      <c r="PQT220" s="15"/>
      <c r="PQU220" s="15"/>
      <c r="PQV220" s="15"/>
      <c r="PQW220" s="15"/>
      <c r="PQX220" s="15"/>
      <c r="PQY220" s="15"/>
      <c r="PQZ220" s="15"/>
      <c r="PRA220" s="15"/>
      <c r="PRB220" s="15"/>
      <c r="PRC220" s="15"/>
      <c r="PRD220" s="15"/>
      <c r="PRE220" s="15"/>
      <c r="PRF220" s="15"/>
      <c r="PRG220" s="15"/>
      <c r="PRH220" s="15"/>
      <c r="PRI220" s="15"/>
      <c r="PRJ220" s="15"/>
      <c r="PRK220" s="15"/>
      <c r="PRL220" s="15"/>
      <c r="PRM220" s="15"/>
      <c r="PRN220" s="15"/>
      <c r="PRO220" s="15"/>
      <c r="PRP220" s="15"/>
      <c r="PRQ220" s="15"/>
      <c r="PRR220" s="15"/>
      <c r="PRS220" s="15"/>
      <c r="PRT220" s="15"/>
      <c r="PRU220" s="15"/>
      <c r="PRV220" s="15"/>
      <c r="PRW220" s="15"/>
      <c r="PRX220" s="15"/>
      <c r="PRY220" s="15"/>
      <c r="PRZ220" s="15"/>
      <c r="PSA220" s="15"/>
      <c r="PSB220" s="15"/>
      <c r="PSC220" s="15"/>
      <c r="PSD220" s="15"/>
      <c r="PSE220" s="15"/>
      <c r="PSF220" s="15"/>
      <c r="PSG220" s="15"/>
      <c r="PSH220" s="15"/>
      <c r="PSI220" s="15"/>
      <c r="PSJ220" s="15"/>
      <c r="PSK220" s="15"/>
      <c r="PSL220" s="15"/>
      <c r="PSM220" s="15"/>
      <c r="PSN220" s="15"/>
      <c r="PSO220" s="15"/>
      <c r="PSP220" s="15"/>
      <c r="PSQ220" s="15"/>
      <c r="PSR220" s="15"/>
      <c r="PSS220" s="15"/>
      <c r="PST220" s="15"/>
      <c r="PSU220" s="15"/>
      <c r="PSV220" s="15"/>
      <c r="PSW220" s="15"/>
      <c r="PSX220" s="15"/>
      <c r="PSY220" s="15"/>
      <c r="PSZ220" s="15"/>
      <c r="PTA220" s="15"/>
      <c r="PTB220" s="15"/>
      <c r="PTC220" s="15"/>
      <c r="PTD220" s="15"/>
      <c r="PTE220" s="15"/>
      <c r="PTF220" s="15"/>
      <c r="PTG220" s="15"/>
      <c r="PTH220" s="15"/>
      <c r="PTI220" s="15"/>
      <c r="PTJ220" s="15"/>
      <c r="PTK220" s="15"/>
      <c r="PTL220" s="15"/>
      <c r="PTM220" s="15"/>
      <c r="PTN220" s="15"/>
      <c r="PTO220" s="15"/>
      <c r="PTP220" s="15"/>
      <c r="PTQ220" s="15"/>
      <c r="PTR220" s="15"/>
      <c r="PTS220" s="15"/>
      <c r="PTT220" s="15"/>
      <c r="PTU220" s="15"/>
      <c r="PTV220" s="15"/>
      <c r="PTW220" s="15"/>
      <c r="PTX220" s="15"/>
      <c r="PTY220" s="15"/>
      <c r="PTZ220" s="15"/>
      <c r="PUA220" s="15"/>
      <c r="PUB220" s="15"/>
      <c r="PUC220" s="15"/>
      <c r="PUD220" s="15"/>
      <c r="PUE220" s="15"/>
      <c r="PUF220" s="15"/>
      <c r="PUG220" s="15"/>
      <c r="PUH220" s="15"/>
      <c r="PUI220" s="15"/>
      <c r="PUJ220" s="15"/>
      <c r="PUK220" s="15"/>
      <c r="PUL220" s="15"/>
      <c r="PUM220" s="15"/>
      <c r="PUN220" s="15"/>
      <c r="PUO220" s="15"/>
      <c r="PUP220" s="15"/>
      <c r="PUQ220" s="15"/>
      <c r="PUR220" s="15"/>
      <c r="PUS220" s="15"/>
      <c r="PUT220" s="15"/>
      <c r="PUU220" s="15"/>
      <c r="PUV220" s="15"/>
      <c r="PUW220" s="15"/>
      <c r="PUX220" s="15"/>
      <c r="PUY220" s="15"/>
      <c r="PUZ220" s="15"/>
      <c r="PVA220" s="15"/>
      <c r="PVB220" s="15"/>
      <c r="PVC220" s="15"/>
      <c r="PVD220" s="15"/>
      <c r="PVE220" s="15"/>
      <c r="PVF220" s="15"/>
      <c r="PVG220" s="15"/>
      <c r="PVH220" s="15"/>
      <c r="PVI220" s="15"/>
      <c r="PVJ220" s="15"/>
      <c r="PVK220" s="15"/>
      <c r="PVL220" s="15"/>
      <c r="PVM220" s="15"/>
      <c r="PVN220" s="15"/>
      <c r="PVO220" s="15"/>
      <c r="PVP220" s="15"/>
      <c r="PVQ220" s="15"/>
      <c r="PVR220" s="15"/>
      <c r="PVS220" s="15"/>
      <c r="PVT220" s="15"/>
      <c r="PVU220" s="15"/>
      <c r="PVV220" s="15"/>
      <c r="PVW220" s="15"/>
      <c r="PVX220" s="15"/>
      <c r="PVY220" s="15"/>
      <c r="PVZ220" s="15"/>
      <c r="PWA220" s="15"/>
      <c r="PWB220" s="15"/>
      <c r="PWC220" s="15"/>
      <c r="PWD220" s="15"/>
      <c r="PWE220" s="15"/>
      <c r="PWF220" s="15"/>
      <c r="PWG220" s="15"/>
      <c r="PWH220" s="15"/>
      <c r="PWI220" s="15"/>
      <c r="PWJ220" s="15"/>
      <c r="PWK220" s="15"/>
      <c r="PWL220" s="15"/>
      <c r="PWM220" s="15"/>
      <c r="PWN220" s="15"/>
      <c r="PWO220" s="15"/>
      <c r="PWP220" s="15"/>
      <c r="PWQ220" s="15"/>
      <c r="PWR220" s="15"/>
      <c r="PWS220" s="15"/>
      <c r="PWT220" s="15"/>
      <c r="PWU220" s="15"/>
      <c r="PWV220" s="15"/>
      <c r="PWW220" s="15"/>
      <c r="PWX220" s="15"/>
      <c r="PWY220" s="15"/>
      <c r="PWZ220" s="15"/>
      <c r="PXA220" s="15"/>
      <c r="PXB220" s="15"/>
      <c r="PXC220" s="15"/>
      <c r="PXD220" s="15"/>
      <c r="PXE220" s="15"/>
      <c r="PXF220" s="15"/>
      <c r="PXG220" s="15"/>
      <c r="PXH220" s="15"/>
      <c r="PXI220" s="15"/>
      <c r="PXJ220" s="15"/>
      <c r="PXK220" s="15"/>
      <c r="PXL220" s="15"/>
      <c r="PXM220" s="15"/>
      <c r="PXN220" s="15"/>
      <c r="PXO220" s="15"/>
      <c r="PXP220" s="15"/>
      <c r="PXQ220" s="15"/>
      <c r="PXR220" s="15"/>
      <c r="PXS220" s="15"/>
      <c r="PXT220" s="15"/>
      <c r="PXU220" s="15"/>
      <c r="PXV220" s="15"/>
      <c r="PXW220" s="15"/>
      <c r="PXX220" s="15"/>
      <c r="PXY220" s="15"/>
      <c r="PXZ220" s="15"/>
      <c r="PYA220" s="15"/>
      <c r="PYB220" s="15"/>
      <c r="PYC220" s="15"/>
      <c r="PYD220" s="15"/>
      <c r="PYE220" s="15"/>
      <c r="PYF220" s="15"/>
      <c r="PYG220" s="15"/>
      <c r="PYH220" s="15"/>
      <c r="PYI220" s="15"/>
      <c r="PYJ220" s="15"/>
      <c r="PYK220" s="15"/>
      <c r="PYL220" s="15"/>
      <c r="PYM220" s="15"/>
      <c r="PYN220" s="15"/>
      <c r="PYO220" s="15"/>
      <c r="PYP220" s="15"/>
      <c r="PYQ220" s="15"/>
      <c r="PYR220" s="15"/>
      <c r="PYS220" s="15"/>
      <c r="PYT220" s="15"/>
      <c r="PYU220" s="15"/>
      <c r="PYV220" s="15"/>
      <c r="PYW220" s="15"/>
      <c r="PYX220" s="15"/>
      <c r="PYY220" s="15"/>
      <c r="PYZ220" s="15"/>
      <c r="PZA220" s="15"/>
      <c r="PZB220" s="15"/>
      <c r="PZC220" s="15"/>
      <c r="PZD220" s="15"/>
      <c r="PZE220" s="15"/>
      <c r="PZF220" s="15"/>
      <c r="PZG220" s="15"/>
      <c r="PZH220" s="15"/>
      <c r="PZI220" s="15"/>
      <c r="PZJ220" s="15"/>
      <c r="PZK220" s="15"/>
      <c r="PZL220" s="15"/>
      <c r="PZM220" s="15"/>
      <c r="PZN220" s="15"/>
      <c r="PZO220" s="15"/>
      <c r="PZP220" s="15"/>
      <c r="PZQ220" s="15"/>
      <c r="PZR220" s="15"/>
      <c r="PZS220" s="15"/>
      <c r="PZT220" s="15"/>
      <c r="PZU220" s="15"/>
      <c r="PZV220" s="15"/>
      <c r="PZW220" s="15"/>
      <c r="PZX220" s="15"/>
      <c r="PZY220" s="15"/>
      <c r="PZZ220" s="15"/>
      <c r="QAA220" s="15"/>
      <c r="QAB220" s="15"/>
      <c r="QAC220" s="15"/>
      <c r="QAD220" s="15"/>
      <c r="QAE220" s="15"/>
      <c r="QAF220" s="15"/>
      <c r="QAG220" s="15"/>
      <c r="QAH220" s="15"/>
      <c r="QAI220" s="15"/>
      <c r="QAJ220" s="15"/>
      <c r="QAK220" s="15"/>
      <c r="QAL220" s="15"/>
      <c r="QAM220" s="15"/>
      <c r="QAN220" s="15"/>
      <c r="QAO220" s="15"/>
      <c r="QAP220" s="15"/>
      <c r="QAQ220" s="15"/>
      <c r="QAR220" s="15"/>
      <c r="QAS220" s="15"/>
      <c r="QAT220" s="15"/>
      <c r="QAU220" s="15"/>
      <c r="QAV220" s="15"/>
      <c r="QAW220" s="15"/>
      <c r="QAX220" s="15"/>
      <c r="QAY220" s="15"/>
      <c r="QAZ220" s="15"/>
      <c r="QBA220" s="15"/>
      <c r="QBB220" s="15"/>
      <c r="QBC220" s="15"/>
      <c r="QBD220" s="15"/>
      <c r="QBE220" s="15"/>
      <c r="QBF220" s="15"/>
      <c r="QBG220" s="15"/>
      <c r="QBH220" s="15"/>
      <c r="QBI220" s="15"/>
      <c r="QBJ220" s="15"/>
      <c r="QBK220" s="15"/>
      <c r="QBL220" s="15"/>
      <c r="QBM220" s="15"/>
      <c r="QBN220" s="15"/>
      <c r="QBO220" s="15"/>
      <c r="QBP220" s="15"/>
      <c r="QBQ220" s="15"/>
      <c r="QBR220" s="15"/>
      <c r="QBS220" s="15"/>
      <c r="QBT220" s="15"/>
      <c r="QBU220" s="15"/>
      <c r="QBV220" s="15"/>
      <c r="QBW220" s="15"/>
      <c r="QBX220" s="15"/>
      <c r="QBY220" s="15"/>
      <c r="QBZ220" s="15"/>
      <c r="QCA220" s="15"/>
      <c r="QCB220" s="15"/>
      <c r="QCC220" s="15"/>
      <c r="QCD220" s="15"/>
      <c r="QCE220" s="15"/>
      <c r="QCF220" s="15"/>
      <c r="QCG220" s="15"/>
      <c r="QCH220" s="15"/>
      <c r="QCI220" s="15"/>
      <c r="QCJ220" s="15"/>
      <c r="QCK220" s="15"/>
      <c r="QCL220" s="15"/>
      <c r="QCM220" s="15"/>
      <c r="QCN220" s="15"/>
      <c r="QCO220" s="15"/>
      <c r="QCP220" s="15"/>
      <c r="QCQ220" s="15"/>
      <c r="QCR220" s="15"/>
      <c r="QCS220" s="15"/>
      <c r="QCT220" s="15"/>
      <c r="QCU220" s="15"/>
      <c r="QCV220" s="15"/>
      <c r="QCW220" s="15"/>
      <c r="QCX220" s="15"/>
      <c r="QCY220" s="15"/>
      <c r="QCZ220" s="15"/>
      <c r="QDA220" s="15"/>
      <c r="QDB220" s="15"/>
      <c r="QDC220" s="15"/>
      <c r="QDD220" s="15"/>
      <c r="QDE220" s="15"/>
      <c r="QDF220" s="15"/>
      <c r="QDG220" s="15"/>
      <c r="QDH220" s="15"/>
      <c r="QDI220" s="15"/>
      <c r="QDJ220" s="15"/>
      <c r="QDK220" s="15"/>
      <c r="QDL220" s="15"/>
      <c r="QDM220" s="15"/>
      <c r="QDN220" s="15"/>
      <c r="QDO220" s="15"/>
      <c r="QDP220" s="15"/>
      <c r="QDQ220" s="15"/>
      <c r="QDR220" s="15"/>
      <c r="QDS220" s="15"/>
      <c r="QDT220" s="15"/>
      <c r="QDU220" s="15"/>
      <c r="QDV220" s="15"/>
      <c r="QDW220" s="15"/>
      <c r="QDX220" s="15"/>
      <c r="QDY220" s="15"/>
      <c r="QDZ220" s="15"/>
      <c r="QEA220" s="15"/>
      <c r="QEB220" s="15"/>
      <c r="QEC220" s="15"/>
      <c r="QED220" s="15"/>
      <c r="QEE220" s="15"/>
      <c r="QEF220" s="15"/>
      <c r="QEG220" s="15"/>
      <c r="QEH220" s="15"/>
      <c r="QEI220" s="15"/>
      <c r="QEJ220" s="15"/>
      <c r="QEK220" s="15"/>
      <c r="QEL220" s="15"/>
      <c r="QEM220" s="15"/>
      <c r="QEN220" s="15"/>
      <c r="QEO220" s="15"/>
      <c r="QEP220" s="15"/>
      <c r="QEQ220" s="15"/>
      <c r="QER220" s="15"/>
      <c r="QES220" s="15"/>
      <c r="QET220" s="15"/>
      <c r="QEU220" s="15"/>
      <c r="QEV220" s="15"/>
      <c r="QEW220" s="15"/>
      <c r="QEX220" s="15"/>
      <c r="QEY220" s="15"/>
      <c r="QEZ220" s="15"/>
      <c r="QFA220" s="15"/>
      <c r="QFB220" s="15"/>
      <c r="QFC220" s="15"/>
      <c r="QFD220" s="15"/>
      <c r="QFE220" s="15"/>
      <c r="QFF220" s="15"/>
      <c r="QFG220" s="15"/>
      <c r="QFH220" s="15"/>
      <c r="QFI220" s="15"/>
      <c r="QFJ220" s="15"/>
      <c r="QFK220" s="15"/>
      <c r="QFL220" s="15"/>
      <c r="QFM220" s="15"/>
      <c r="QFN220" s="15"/>
      <c r="QFO220" s="15"/>
      <c r="QFP220" s="15"/>
      <c r="QFQ220" s="15"/>
      <c r="QFR220" s="15"/>
      <c r="QFS220" s="15"/>
      <c r="QFT220" s="15"/>
      <c r="QFU220" s="15"/>
      <c r="QFV220" s="15"/>
      <c r="QFW220" s="15"/>
      <c r="QFX220" s="15"/>
      <c r="QFY220" s="15"/>
      <c r="QFZ220" s="15"/>
      <c r="QGA220" s="15"/>
      <c r="QGB220" s="15"/>
      <c r="QGC220" s="15"/>
      <c r="QGD220" s="15"/>
      <c r="QGE220" s="15"/>
      <c r="QGF220" s="15"/>
      <c r="QGG220" s="15"/>
      <c r="QGH220" s="15"/>
      <c r="QGI220" s="15"/>
      <c r="QGJ220" s="15"/>
      <c r="QGK220" s="15"/>
      <c r="QGL220" s="15"/>
      <c r="QGM220" s="15"/>
      <c r="QGN220" s="15"/>
      <c r="QGO220" s="15"/>
      <c r="QGP220" s="15"/>
      <c r="QGQ220" s="15"/>
      <c r="QGR220" s="15"/>
      <c r="QGS220" s="15"/>
      <c r="QGT220" s="15"/>
      <c r="QGU220" s="15"/>
      <c r="QGV220" s="15"/>
      <c r="QGW220" s="15"/>
      <c r="QGX220" s="15"/>
      <c r="QGY220" s="15"/>
      <c r="QGZ220" s="15"/>
      <c r="QHA220" s="15"/>
      <c r="QHB220" s="15"/>
      <c r="QHC220" s="15"/>
      <c r="QHD220" s="15"/>
      <c r="QHE220" s="15"/>
      <c r="QHF220" s="15"/>
      <c r="QHG220" s="15"/>
      <c r="QHH220" s="15"/>
      <c r="QHI220" s="15"/>
      <c r="QHJ220" s="15"/>
      <c r="QHK220" s="15"/>
      <c r="QHL220" s="15"/>
      <c r="QHM220" s="15"/>
      <c r="QHN220" s="15"/>
      <c r="QHO220" s="15"/>
      <c r="QHP220" s="15"/>
      <c r="QHQ220" s="15"/>
      <c r="QHR220" s="15"/>
      <c r="QHS220" s="15"/>
      <c r="QHT220" s="15"/>
      <c r="QHU220" s="15"/>
      <c r="QHV220" s="15"/>
      <c r="QHW220" s="15"/>
      <c r="QHX220" s="15"/>
      <c r="QHY220" s="15"/>
      <c r="QHZ220" s="15"/>
      <c r="QIA220" s="15"/>
      <c r="QIB220" s="15"/>
      <c r="QIC220" s="15"/>
      <c r="QID220" s="15"/>
      <c r="QIE220" s="15"/>
      <c r="QIF220" s="15"/>
      <c r="QIG220" s="15"/>
      <c r="QIH220" s="15"/>
      <c r="QII220" s="15"/>
      <c r="QIJ220" s="15"/>
      <c r="QIK220" s="15"/>
      <c r="QIL220" s="15"/>
      <c r="QIM220" s="15"/>
      <c r="QIN220" s="15"/>
      <c r="QIO220" s="15"/>
      <c r="QIP220" s="15"/>
      <c r="QIQ220" s="15"/>
      <c r="QIR220" s="15"/>
      <c r="QIS220" s="15"/>
      <c r="QIT220" s="15"/>
      <c r="QIU220" s="15"/>
      <c r="QIV220" s="15"/>
      <c r="QIW220" s="15"/>
      <c r="QIX220" s="15"/>
      <c r="QIY220" s="15"/>
      <c r="QIZ220" s="15"/>
      <c r="QJA220" s="15"/>
      <c r="QJB220" s="15"/>
      <c r="QJC220" s="15"/>
      <c r="QJD220" s="15"/>
      <c r="QJE220" s="15"/>
      <c r="QJF220" s="15"/>
      <c r="QJG220" s="15"/>
      <c r="QJH220" s="15"/>
      <c r="QJI220" s="15"/>
      <c r="QJJ220" s="15"/>
      <c r="QJK220" s="15"/>
      <c r="QJL220" s="15"/>
      <c r="QJM220" s="15"/>
      <c r="QJN220" s="15"/>
      <c r="QJO220" s="15"/>
      <c r="QJP220" s="15"/>
      <c r="QJQ220" s="15"/>
      <c r="QJR220" s="15"/>
      <c r="QJS220" s="15"/>
      <c r="QJT220" s="15"/>
      <c r="QJU220" s="15"/>
      <c r="QJV220" s="15"/>
      <c r="QJW220" s="15"/>
      <c r="QJX220" s="15"/>
      <c r="QJY220" s="15"/>
      <c r="QJZ220" s="15"/>
      <c r="QKA220" s="15"/>
      <c r="QKB220" s="15"/>
      <c r="QKC220" s="15"/>
      <c r="QKD220" s="15"/>
      <c r="QKE220" s="15"/>
      <c r="QKF220" s="15"/>
      <c r="QKG220" s="15"/>
      <c r="QKH220" s="15"/>
      <c r="QKI220" s="15"/>
      <c r="QKJ220" s="15"/>
      <c r="QKK220" s="15"/>
      <c r="QKL220" s="15"/>
      <c r="QKM220" s="15"/>
      <c r="QKN220" s="15"/>
      <c r="QKO220" s="15"/>
      <c r="QKP220" s="15"/>
      <c r="QKQ220" s="15"/>
      <c r="QKR220" s="15"/>
      <c r="QKS220" s="15"/>
      <c r="QKT220" s="15"/>
      <c r="QKU220" s="15"/>
      <c r="QKV220" s="15"/>
      <c r="QKW220" s="15"/>
      <c r="QKX220" s="15"/>
      <c r="QKY220" s="15"/>
      <c r="QKZ220" s="15"/>
      <c r="QLA220" s="15"/>
      <c r="QLB220" s="15"/>
      <c r="QLC220" s="15"/>
      <c r="QLD220" s="15"/>
      <c r="QLE220" s="15"/>
      <c r="QLF220" s="15"/>
      <c r="QLG220" s="15"/>
      <c r="QLH220" s="15"/>
      <c r="QLI220" s="15"/>
      <c r="QLJ220" s="15"/>
      <c r="QLK220" s="15"/>
      <c r="QLL220" s="15"/>
      <c r="QLM220" s="15"/>
      <c r="QLN220" s="15"/>
      <c r="QLO220" s="15"/>
      <c r="QLP220" s="15"/>
      <c r="QLQ220" s="15"/>
      <c r="QLR220" s="15"/>
      <c r="QLS220" s="15"/>
      <c r="QLT220" s="15"/>
      <c r="QLU220" s="15"/>
      <c r="QLV220" s="15"/>
      <c r="QLW220" s="15"/>
      <c r="QLX220" s="15"/>
      <c r="QLY220" s="15"/>
      <c r="QLZ220" s="15"/>
      <c r="QMA220" s="15"/>
      <c r="QMB220" s="15"/>
      <c r="QMC220" s="15"/>
      <c r="QMD220" s="15"/>
      <c r="QME220" s="15"/>
      <c r="QMF220" s="15"/>
      <c r="QMG220" s="15"/>
      <c r="QMH220" s="15"/>
      <c r="QMI220" s="15"/>
      <c r="QMJ220" s="15"/>
      <c r="QMK220" s="15"/>
      <c r="QML220" s="15"/>
      <c r="QMM220" s="15"/>
      <c r="QMN220" s="15"/>
      <c r="QMO220" s="15"/>
      <c r="QMP220" s="15"/>
      <c r="QMQ220" s="15"/>
      <c r="QMR220" s="15"/>
      <c r="QMS220" s="15"/>
      <c r="QMT220" s="15"/>
      <c r="QMU220" s="15"/>
      <c r="QMV220" s="15"/>
      <c r="QMW220" s="15"/>
      <c r="QMX220" s="15"/>
      <c r="QMY220" s="15"/>
      <c r="QMZ220" s="15"/>
      <c r="QNA220" s="15"/>
      <c r="QNB220" s="15"/>
      <c r="QNC220" s="15"/>
      <c r="QND220" s="15"/>
      <c r="QNE220" s="15"/>
      <c r="QNF220" s="15"/>
      <c r="QNG220" s="15"/>
      <c r="QNH220" s="15"/>
      <c r="QNI220" s="15"/>
      <c r="QNJ220" s="15"/>
      <c r="QNK220" s="15"/>
      <c r="QNL220" s="15"/>
      <c r="QNM220" s="15"/>
      <c r="QNN220" s="15"/>
      <c r="QNO220" s="15"/>
      <c r="QNP220" s="15"/>
      <c r="QNQ220" s="15"/>
      <c r="QNR220" s="15"/>
      <c r="QNS220" s="15"/>
      <c r="QNT220" s="15"/>
      <c r="QNU220" s="15"/>
      <c r="QNV220" s="15"/>
      <c r="QNW220" s="15"/>
      <c r="QNX220" s="15"/>
      <c r="QNY220" s="15"/>
      <c r="QNZ220" s="15"/>
      <c r="QOA220" s="15"/>
      <c r="QOB220" s="15"/>
      <c r="QOC220" s="15"/>
      <c r="QOD220" s="15"/>
      <c r="QOE220" s="15"/>
      <c r="QOF220" s="15"/>
      <c r="QOG220" s="15"/>
      <c r="QOH220" s="15"/>
      <c r="QOI220" s="15"/>
      <c r="QOJ220" s="15"/>
      <c r="QOK220" s="15"/>
      <c r="QOL220" s="15"/>
      <c r="QOM220" s="15"/>
      <c r="QON220" s="15"/>
      <c r="QOO220" s="15"/>
      <c r="QOP220" s="15"/>
      <c r="QOQ220" s="15"/>
      <c r="QOR220" s="15"/>
      <c r="QOS220" s="15"/>
      <c r="QOT220" s="15"/>
      <c r="QOU220" s="15"/>
      <c r="QOV220" s="15"/>
      <c r="QOW220" s="15"/>
      <c r="QOX220" s="15"/>
      <c r="QOY220" s="15"/>
      <c r="QOZ220" s="15"/>
      <c r="QPA220" s="15"/>
      <c r="QPB220" s="15"/>
      <c r="QPC220" s="15"/>
      <c r="QPD220" s="15"/>
      <c r="QPE220" s="15"/>
      <c r="QPF220" s="15"/>
      <c r="QPG220" s="15"/>
      <c r="QPH220" s="15"/>
      <c r="QPI220" s="15"/>
      <c r="QPJ220" s="15"/>
      <c r="QPK220" s="15"/>
      <c r="QPL220" s="15"/>
      <c r="QPM220" s="15"/>
      <c r="QPN220" s="15"/>
      <c r="QPO220" s="15"/>
      <c r="QPP220" s="15"/>
      <c r="QPQ220" s="15"/>
      <c r="QPR220" s="15"/>
      <c r="QPS220" s="15"/>
      <c r="QPT220" s="15"/>
      <c r="QPU220" s="15"/>
      <c r="QPV220" s="15"/>
      <c r="QPW220" s="15"/>
      <c r="QPX220" s="15"/>
      <c r="QPY220" s="15"/>
      <c r="QPZ220" s="15"/>
      <c r="QQA220" s="15"/>
      <c r="QQB220" s="15"/>
      <c r="QQC220" s="15"/>
      <c r="QQD220" s="15"/>
      <c r="QQE220" s="15"/>
      <c r="QQF220" s="15"/>
      <c r="QQG220" s="15"/>
      <c r="QQH220" s="15"/>
      <c r="QQI220" s="15"/>
      <c r="QQJ220" s="15"/>
      <c r="QQK220" s="15"/>
      <c r="QQL220" s="15"/>
      <c r="QQM220" s="15"/>
      <c r="QQN220" s="15"/>
      <c r="QQO220" s="15"/>
      <c r="QQP220" s="15"/>
      <c r="QQQ220" s="15"/>
      <c r="QQR220" s="15"/>
      <c r="QQS220" s="15"/>
      <c r="QQT220" s="15"/>
      <c r="QQU220" s="15"/>
      <c r="QQV220" s="15"/>
      <c r="QQW220" s="15"/>
      <c r="QQX220" s="15"/>
      <c r="QQY220" s="15"/>
      <c r="QQZ220" s="15"/>
      <c r="QRA220" s="15"/>
      <c r="QRB220" s="15"/>
      <c r="QRC220" s="15"/>
      <c r="QRD220" s="15"/>
      <c r="QRE220" s="15"/>
      <c r="QRF220" s="15"/>
      <c r="QRG220" s="15"/>
      <c r="QRH220" s="15"/>
      <c r="QRI220" s="15"/>
      <c r="QRJ220" s="15"/>
      <c r="QRK220" s="15"/>
      <c r="QRL220" s="15"/>
      <c r="QRM220" s="15"/>
      <c r="QRN220" s="15"/>
      <c r="QRO220" s="15"/>
      <c r="QRP220" s="15"/>
      <c r="QRQ220" s="15"/>
      <c r="QRR220" s="15"/>
      <c r="QRS220" s="15"/>
      <c r="QRT220" s="15"/>
      <c r="QRU220" s="15"/>
      <c r="QRV220" s="15"/>
      <c r="QRW220" s="15"/>
      <c r="QRX220" s="15"/>
      <c r="QRY220" s="15"/>
      <c r="QRZ220" s="15"/>
      <c r="QSA220" s="15"/>
      <c r="QSB220" s="15"/>
      <c r="QSC220" s="15"/>
      <c r="QSD220" s="15"/>
      <c r="QSE220" s="15"/>
      <c r="QSF220" s="15"/>
      <c r="QSG220" s="15"/>
      <c r="QSH220" s="15"/>
      <c r="QSI220" s="15"/>
      <c r="QSJ220" s="15"/>
      <c r="QSK220" s="15"/>
      <c r="QSL220" s="15"/>
      <c r="QSM220" s="15"/>
      <c r="QSN220" s="15"/>
      <c r="QSO220" s="15"/>
      <c r="QSP220" s="15"/>
      <c r="QSQ220" s="15"/>
      <c r="QSR220" s="15"/>
      <c r="QSS220" s="15"/>
      <c r="QST220" s="15"/>
      <c r="QSU220" s="15"/>
      <c r="QSV220" s="15"/>
      <c r="QSW220" s="15"/>
      <c r="QSX220" s="15"/>
      <c r="QSY220" s="15"/>
      <c r="QSZ220" s="15"/>
      <c r="QTA220" s="15"/>
      <c r="QTB220" s="15"/>
      <c r="QTC220" s="15"/>
      <c r="QTD220" s="15"/>
      <c r="QTE220" s="15"/>
      <c r="QTF220" s="15"/>
      <c r="QTG220" s="15"/>
      <c r="QTH220" s="15"/>
      <c r="QTI220" s="15"/>
      <c r="QTJ220" s="15"/>
      <c r="QTK220" s="15"/>
      <c r="QTL220" s="15"/>
      <c r="QTM220" s="15"/>
      <c r="QTN220" s="15"/>
      <c r="QTO220" s="15"/>
      <c r="QTP220" s="15"/>
      <c r="QTQ220" s="15"/>
      <c r="QTR220" s="15"/>
      <c r="QTS220" s="15"/>
      <c r="QTT220" s="15"/>
      <c r="QTU220" s="15"/>
      <c r="QTV220" s="15"/>
      <c r="QTW220" s="15"/>
      <c r="QTX220" s="15"/>
      <c r="QTY220" s="15"/>
      <c r="QTZ220" s="15"/>
      <c r="QUA220" s="15"/>
      <c r="QUB220" s="15"/>
      <c r="QUC220" s="15"/>
      <c r="QUD220" s="15"/>
      <c r="QUE220" s="15"/>
      <c r="QUF220" s="15"/>
      <c r="QUG220" s="15"/>
      <c r="QUH220" s="15"/>
      <c r="QUI220" s="15"/>
      <c r="QUJ220" s="15"/>
      <c r="QUK220" s="15"/>
      <c r="QUL220" s="15"/>
      <c r="QUM220" s="15"/>
      <c r="QUN220" s="15"/>
      <c r="QUO220" s="15"/>
      <c r="QUP220" s="15"/>
      <c r="QUQ220" s="15"/>
      <c r="QUR220" s="15"/>
      <c r="QUS220" s="15"/>
      <c r="QUT220" s="15"/>
      <c r="QUU220" s="15"/>
      <c r="QUV220" s="15"/>
      <c r="QUW220" s="15"/>
      <c r="QUX220" s="15"/>
      <c r="QUY220" s="15"/>
      <c r="QUZ220" s="15"/>
      <c r="QVA220" s="15"/>
      <c r="QVB220" s="15"/>
      <c r="QVC220" s="15"/>
      <c r="QVD220" s="15"/>
      <c r="QVE220" s="15"/>
      <c r="QVF220" s="15"/>
      <c r="QVG220" s="15"/>
      <c r="QVH220" s="15"/>
      <c r="QVI220" s="15"/>
      <c r="QVJ220" s="15"/>
      <c r="QVK220" s="15"/>
      <c r="QVL220" s="15"/>
      <c r="QVM220" s="15"/>
      <c r="QVN220" s="15"/>
      <c r="QVO220" s="15"/>
      <c r="QVP220" s="15"/>
      <c r="QVQ220" s="15"/>
      <c r="QVR220" s="15"/>
      <c r="QVS220" s="15"/>
      <c r="QVT220" s="15"/>
      <c r="QVU220" s="15"/>
      <c r="QVV220" s="15"/>
      <c r="QVW220" s="15"/>
      <c r="QVX220" s="15"/>
      <c r="QVY220" s="15"/>
      <c r="QVZ220" s="15"/>
      <c r="QWA220" s="15"/>
      <c r="QWB220" s="15"/>
      <c r="QWC220" s="15"/>
      <c r="QWD220" s="15"/>
      <c r="QWE220" s="15"/>
      <c r="QWF220" s="15"/>
      <c r="QWG220" s="15"/>
      <c r="QWH220" s="15"/>
      <c r="QWI220" s="15"/>
      <c r="QWJ220" s="15"/>
      <c r="QWK220" s="15"/>
      <c r="QWL220" s="15"/>
      <c r="QWM220" s="15"/>
      <c r="QWN220" s="15"/>
      <c r="QWO220" s="15"/>
      <c r="QWP220" s="15"/>
      <c r="QWQ220" s="15"/>
      <c r="QWR220" s="15"/>
      <c r="QWS220" s="15"/>
      <c r="QWT220" s="15"/>
      <c r="QWU220" s="15"/>
      <c r="QWV220" s="15"/>
      <c r="QWW220" s="15"/>
      <c r="QWX220" s="15"/>
      <c r="QWY220" s="15"/>
      <c r="QWZ220" s="15"/>
      <c r="QXA220" s="15"/>
      <c r="QXB220" s="15"/>
      <c r="QXC220" s="15"/>
      <c r="QXD220" s="15"/>
      <c r="QXE220" s="15"/>
      <c r="QXF220" s="15"/>
      <c r="QXG220" s="15"/>
      <c r="QXH220" s="15"/>
      <c r="QXI220" s="15"/>
      <c r="QXJ220" s="15"/>
      <c r="QXK220" s="15"/>
      <c r="QXL220" s="15"/>
      <c r="QXM220" s="15"/>
      <c r="QXN220" s="15"/>
      <c r="QXO220" s="15"/>
      <c r="QXP220" s="15"/>
      <c r="QXQ220" s="15"/>
      <c r="QXR220" s="15"/>
      <c r="QXS220" s="15"/>
      <c r="QXT220" s="15"/>
      <c r="QXU220" s="15"/>
      <c r="QXV220" s="15"/>
      <c r="QXW220" s="15"/>
      <c r="QXX220" s="15"/>
      <c r="QXY220" s="15"/>
      <c r="QXZ220" s="15"/>
      <c r="QYA220" s="15"/>
      <c r="QYB220" s="15"/>
      <c r="QYC220" s="15"/>
      <c r="QYD220" s="15"/>
      <c r="QYE220" s="15"/>
      <c r="QYF220" s="15"/>
      <c r="QYG220" s="15"/>
      <c r="QYH220" s="15"/>
      <c r="QYI220" s="15"/>
      <c r="QYJ220" s="15"/>
      <c r="QYK220" s="15"/>
      <c r="QYL220" s="15"/>
      <c r="QYM220" s="15"/>
      <c r="QYN220" s="15"/>
      <c r="QYO220" s="15"/>
      <c r="QYP220" s="15"/>
      <c r="QYQ220" s="15"/>
      <c r="QYR220" s="15"/>
      <c r="QYS220" s="15"/>
      <c r="QYT220" s="15"/>
      <c r="QYU220" s="15"/>
      <c r="QYV220" s="15"/>
      <c r="QYW220" s="15"/>
      <c r="QYX220" s="15"/>
      <c r="QYY220" s="15"/>
      <c r="QYZ220" s="15"/>
      <c r="QZA220" s="15"/>
      <c r="QZB220" s="15"/>
      <c r="QZC220" s="15"/>
      <c r="QZD220" s="15"/>
      <c r="QZE220" s="15"/>
      <c r="QZF220" s="15"/>
      <c r="QZG220" s="15"/>
      <c r="QZH220" s="15"/>
      <c r="QZI220" s="15"/>
      <c r="QZJ220" s="15"/>
      <c r="QZK220" s="15"/>
      <c r="QZL220" s="15"/>
      <c r="QZM220" s="15"/>
      <c r="QZN220" s="15"/>
      <c r="QZO220" s="15"/>
      <c r="QZP220" s="15"/>
      <c r="QZQ220" s="15"/>
      <c r="QZR220" s="15"/>
      <c r="QZS220" s="15"/>
      <c r="QZT220" s="15"/>
      <c r="QZU220" s="15"/>
      <c r="QZV220" s="15"/>
      <c r="QZW220" s="15"/>
      <c r="QZX220" s="15"/>
      <c r="QZY220" s="15"/>
      <c r="QZZ220" s="15"/>
      <c r="RAA220" s="15"/>
      <c r="RAB220" s="15"/>
      <c r="RAC220" s="15"/>
      <c r="RAD220" s="15"/>
      <c r="RAE220" s="15"/>
      <c r="RAF220" s="15"/>
      <c r="RAG220" s="15"/>
      <c r="RAH220" s="15"/>
      <c r="RAI220" s="15"/>
      <c r="RAJ220" s="15"/>
      <c r="RAK220" s="15"/>
      <c r="RAL220" s="15"/>
      <c r="RAM220" s="15"/>
      <c r="RAN220" s="15"/>
      <c r="RAO220" s="15"/>
      <c r="RAP220" s="15"/>
      <c r="RAQ220" s="15"/>
      <c r="RAR220" s="15"/>
      <c r="RAS220" s="15"/>
      <c r="RAT220" s="15"/>
      <c r="RAU220" s="15"/>
      <c r="RAV220" s="15"/>
      <c r="RAW220" s="15"/>
      <c r="RAX220" s="15"/>
      <c r="RAY220" s="15"/>
      <c r="RAZ220" s="15"/>
      <c r="RBA220" s="15"/>
      <c r="RBB220" s="15"/>
      <c r="RBC220" s="15"/>
      <c r="RBD220" s="15"/>
      <c r="RBE220" s="15"/>
      <c r="RBF220" s="15"/>
      <c r="RBG220" s="15"/>
      <c r="RBH220" s="15"/>
      <c r="RBI220" s="15"/>
      <c r="RBJ220" s="15"/>
      <c r="RBK220" s="15"/>
      <c r="RBL220" s="15"/>
      <c r="RBM220" s="15"/>
      <c r="RBN220" s="15"/>
      <c r="RBO220" s="15"/>
      <c r="RBP220" s="15"/>
      <c r="RBQ220" s="15"/>
      <c r="RBR220" s="15"/>
      <c r="RBS220" s="15"/>
      <c r="RBT220" s="15"/>
      <c r="RBU220" s="15"/>
      <c r="RBV220" s="15"/>
      <c r="RBW220" s="15"/>
      <c r="RBX220" s="15"/>
      <c r="RBY220" s="15"/>
      <c r="RBZ220" s="15"/>
      <c r="RCA220" s="15"/>
      <c r="RCB220" s="15"/>
      <c r="RCC220" s="15"/>
      <c r="RCD220" s="15"/>
      <c r="RCE220" s="15"/>
      <c r="RCF220" s="15"/>
      <c r="RCG220" s="15"/>
      <c r="RCH220" s="15"/>
      <c r="RCI220" s="15"/>
      <c r="RCJ220" s="15"/>
      <c r="RCK220" s="15"/>
      <c r="RCL220" s="15"/>
      <c r="RCM220" s="15"/>
      <c r="RCN220" s="15"/>
      <c r="RCO220" s="15"/>
      <c r="RCP220" s="15"/>
      <c r="RCQ220" s="15"/>
      <c r="RCR220" s="15"/>
      <c r="RCS220" s="15"/>
      <c r="RCT220" s="15"/>
      <c r="RCU220" s="15"/>
      <c r="RCV220" s="15"/>
      <c r="RCW220" s="15"/>
      <c r="RCX220" s="15"/>
      <c r="RCY220" s="15"/>
      <c r="RCZ220" s="15"/>
      <c r="RDA220" s="15"/>
      <c r="RDB220" s="15"/>
      <c r="RDC220" s="15"/>
      <c r="RDD220" s="15"/>
      <c r="RDE220" s="15"/>
      <c r="RDF220" s="15"/>
      <c r="RDG220" s="15"/>
      <c r="RDH220" s="15"/>
      <c r="RDI220" s="15"/>
      <c r="RDJ220" s="15"/>
      <c r="RDK220" s="15"/>
      <c r="RDL220" s="15"/>
      <c r="RDM220" s="15"/>
      <c r="RDN220" s="15"/>
      <c r="RDO220" s="15"/>
      <c r="RDP220" s="15"/>
      <c r="RDQ220" s="15"/>
      <c r="RDR220" s="15"/>
      <c r="RDS220" s="15"/>
      <c r="RDT220" s="15"/>
      <c r="RDU220" s="15"/>
      <c r="RDV220" s="15"/>
      <c r="RDW220" s="15"/>
      <c r="RDX220" s="15"/>
      <c r="RDY220" s="15"/>
      <c r="RDZ220" s="15"/>
      <c r="REA220" s="15"/>
      <c r="REB220" s="15"/>
      <c r="REC220" s="15"/>
      <c r="RED220" s="15"/>
      <c r="REE220" s="15"/>
      <c r="REF220" s="15"/>
      <c r="REG220" s="15"/>
      <c r="REH220" s="15"/>
      <c r="REI220" s="15"/>
      <c r="REJ220" s="15"/>
      <c r="REK220" s="15"/>
      <c r="REL220" s="15"/>
      <c r="REM220" s="15"/>
      <c r="REN220" s="15"/>
      <c r="REO220" s="15"/>
      <c r="REP220" s="15"/>
      <c r="REQ220" s="15"/>
      <c r="RER220" s="15"/>
      <c r="RES220" s="15"/>
      <c r="RET220" s="15"/>
      <c r="REU220" s="15"/>
      <c r="REV220" s="15"/>
      <c r="REW220" s="15"/>
      <c r="REX220" s="15"/>
      <c r="REY220" s="15"/>
      <c r="REZ220" s="15"/>
      <c r="RFA220" s="15"/>
      <c r="RFB220" s="15"/>
      <c r="RFC220" s="15"/>
      <c r="RFD220" s="15"/>
      <c r="RFE220" s="15"/>
      <c r="RFF220" s="15"/>
      <c r="RFG220" s="15"/>
      <c r="RFH220" s="15"/>
      <c r="RFI220" s="15"/>
      <c r="RFJ220" s="15"/>
      <c r="RFK220" s="15"/>
      <c r="RFL220" s="15"/>
      <c r="RFM220" s="15"/>
      <c r="RFN220" s="15"/>
      <c r="RFO220" s="15"/>
      <c r="RFP220" s="15"/>
      <c r="RFQ220" s="15"/>
      <c r="RFR220" s="15"/>
      <c r="RFS220" s="15"/>
      <c r="RFT220" s="15"/>
      <c r="RFU220" s="15"/>
      <c r="RFV220" s="15"/>
      <c r="RFW220" s="15"/>
      <c r="RFX220" s="15"/>
      <c r="RFY220" s="15"/>
      <c r="RFZ220" s="15"/>
      <c r="RGA220" s="15"/>
      <c r="RGB220" s="15"/>
      <c r="RGC220" s="15"/>
      <c r="RGD220" s="15"/>
      <c r="RGE220" s="15"/>
      <c r="RGF220" s="15"/>
      <c r="RGG220" s="15"/>
      <c r="RGH220" s="15"/>
      <c r="RGI220" s="15"/>
      <c r="RGJ220" s="15"/>
      <c r="RGK220" s="15"/>
      <c r="RGL220" s="15"/>
      <c r="RGM220" s="15"/>
      <c r="RGN220" s="15"/>
      <c r="RGO220" s="15"/>
      <c r="RGP220" s="15"/>
      <c r="RGQ220" s="15"/>
      <c r="RGR220" s="15"/>
      <c r="RGS220" s="15"/>
      <c r="RGT220" s="15"/>
      <c r="RGU220" s="15"/>
      <c r="RGV220" s="15"/>
      <c r="RGW220" s="15"/>
      <c r="RGX220" s="15"/>
      <c r="RGY220" s="15"/>
      <c r="RGZ220" s="15"/>
      <c r="RHA220" s="15"/>
      <c r="RHB220" s="15"/>
      <c r="RHC220" s="15"/>
      <c r="RHD220" s="15"/>
      <c r="RHE220" s="15"/>
      <c r="RHF220" s="15"/>
      <c r="RHG220" s="15"/>
      <c r="RHH220" s="15"/>
      <c r="RHI220" s="15"/>
      <c r="RHJ220" s="15"/>
      <c r="RHK220" s="15"/>
      <c r="RHL220" s="15"/>
      <c r="RHM220" s="15"/>
      <c r="RHN220" s="15"/>
      <c r="RHO220" s="15"/>
      <c r="RHP220" s="15"/>
      <c r="RHQ220" s="15"/>
      <c r="RHR220" s="15"/>
      <c r="RHS220" s="15"/>
      <c r="RHT220" s="15"/>
      <c r="RHU220" s="15"/>
      <c r="RHV220" s="15"/>
      <c r="RHW220" s="15"/>
      <c r="RHX220" s="15"/>
      <c r="RHY220" s="15"/>
      <c r="RHZ220" s="15"/>
      <c r="RIA220" s="15"/>
      <c r="RIB220" s="15"/>
      <c r="RIC220" s="15"/>
      <c r="RID220" s="15"/>
      <c r="RIE220" s="15"/>
      <c r="RIF220" s="15"/>
      <c r="RIG220" s="15"/>
      <c r="RIH220" s="15"/>
      <c r="RII220" s="15"/>
      <c r="RIJ220" s="15"/>
      <c r="RIK220" s="15"/>
      <c r="RIL220" s="15"/>
      <c r="RIM220" s="15"/>
      <c r="RIN220" s="15"/>
      <c r="RIO220" s="15"/>
      <c r="RIP220" s="15"/>
      <c r="RIQ220" s="15"/>
      <c r="RIR220" s="15"/>
      <c r="RIS220" s="15"/>
      <c r="RIT220" s="15"/>
      <c r="RIU220" s="15"/>
      <c r="RIV220" s="15"/>
      <c r="RIW220" s="15"/>
      <c r="RIX220" s="15"/>
      <c r="RIY220" s="15"/>
      <c r="RIZ220" s="15"/>
      <c r="RJA220" s="15"/>
      <c r="RJB220" s="15"/>
      <c r="RJC220" s="15"/>
      <c r="RJD220" s="15"/>
      <c r="RJE220" s="15"/>
      <c r="RJF220" s="15"/>
      <c r="RJG220" s="15"/>
      <c r="RJH220" s="15"/>
      <c r="RJI220" s="15"/>
      <c r="RJJ220" s="15"/>
      <c r="RJK220" s="15"/>
      <c r="RJL220" s="15"/>
      <c r="RJM220" s="15"/>
      <c r="RJN220" s="15"/>
      <c r="RJO220" s="15"/>
      <c r="RJP220" s="15"/>
      <c r="RJQ220" s="15"/>
      <c r="RJR220" s="15"/>
      <c r="RJS220" s="15"/>
      <c r="RJT220" s="15"/>
      <c r="RJU220" s="15"/>
      <c r="RJV220" s="15"/>
      <c r="RJW220" s="15"/>
      <c r="RJX220" s="15"/>
      <c r="RJY220" s="15"/>
      <c r="RJZ220" s="15"/>
      <c r="RKA220" s="15"/>
      <c r="RKB220" s="15"/>
      <c r="RKC220" s="15"/>
      <c r="RKD220" s="15"/>
      <c r="RKE220" s="15"/>
      <c r="RKF220" s="15"/>
      <c r="RKG220" s="15"/>
      <c r="RKH220" s="15"/>
      <c r="RKI220" s="15"/>
      <c r="RKJ220" s="15"/>
      <c r="RKK220" s="15"/>
      <c r="RKL220" s="15"/>
      <c r="RKM220" s="15"/>
      <c r="RKN220" s="15"/>
      <c r="RKO220" s="15"/>
      <c r="RKP220" s="15"/>
      <c r="RKQ220" s="15"/>
      <c r="RKR220" s="15"/>
      <c r="RKS220" s="15"/>
      <c r="RKT220" s="15"/>
      <c r="RKU220" s="15"/>
      <c r="RKV220" s="15"/>
      <c r="RKW220" s="15"/>
      <c r="RKX220" s="15"/>
      <c r="RKY220" s="15"/>
      <c r="RKZ220" s="15"/>
      <c r="RLA220" s="15"/>
      <c r="RLB220" s="15"/>
      <c r="RLC220" s="15"/>
      <c r="RLD220" s="15"/>
      <c r="RLE220" s="15"/>
      <c r="RLF220" s="15"/>
      <c r="RLG220" s="15"/>
      <c r="RLH220" s="15"/>
      <c r="RLI220" s="15"/>
      <c r="RLJ220" s="15"/>
      <c r="RLK220" s="15"/>
      <c r="RLL220" s="15"/>
      <c r="RLM220" s="15"/>
      <c r="RLN220" s="15"/>
      <c r="RLO220" s="15"/>
      <c r="RLP220" s="15"/>
      <c r="RLQ220" s="15"/>
      <c r="RLR220" s="15"/>
      <c r="RLS220" s="15"/>
      <c r="RLT220" s="15"/>
      <c r="RLU220" s="15"/>
      <c r="RLV220" s="15"/>
      <c r="RLW220" s="15"/>
      <c r="RLX220" s="15"/>
      <c r="RLY220" s="15"/>
      <c r="RLZ220" s="15"/>
      <c r="RMA220" s="15"/>
      <c r="RMB220" s="15"/>
      <c r="RMC220" s="15"/>
      <c r="RMD220" s="15"/>
      <c r="RME220" s="15"/>
      <c r="RMF220" s="15"/>
      <c r="RMG220" s="15"/>
      <c r="RMH220" s="15"/>
      <c r="RMI220" s="15"/>
      <c r="RMJ220" s="15"/>
      <c r="RMK220" s="15"/>
      <c r="RML220" s="15"/>
      <c r="RMM220" s="15"/>
      <c r="RMN220" s="15"/>
      <c r="RMO220" s="15"/>
      <c r="RMP220" s="15"/>
      <c r="RMQ220" s="15"/>
      <c r="RMR220" s="15"/>
      <c r="RMS220" s="15"/>
      <c r="RMT220" s="15"/>
      <c r="RMU220" s="15"/>
      <c r="RMV220" s="15"/>
      <c r="RMW220" s="15"/>
      <c r="RMX220" s="15"/>
      <c r="RMY220" s="15"/>
      <c r="RMZ220" s="15"/>
      <c r="RNA220" s="15"/>
      <c r="RNB220" s="15"/>
      <c r="RNC220" s="15"/>
      <c r="RND220" s="15"/>
      <c r="RNE220" s="15"/>
      <c r="RNF220" s="15"/>
      <c r="RNG220" s="15"/>
      <c r="RNH220" s="15"/>
      <c r="RNI220" s="15"/>
      <c r="RNJ220" s="15"/>
      <c r="RNK220" s="15"/>
      <c r="RNL220" s="15"/>
      <c r="RNM220" s="15"/>
      <c r="RNN220" s="15"/>
      <c r="RNO220" s="15"/>
      <c r="RNP220" s="15"/>
      <c r="RNQ220" s="15"/>
      <c r="RNR220" s="15"/>
      <c r="RNS220" s="15"/>
      <c r="RNT220" s="15"/>
      <c r="RNU220" s="15"/>
      <c r="RNV220" s="15"/>
      <c r="RNW220" s="15"/>
      <c r="RNX220" s="15"/>
      <c r="RNY220" s="15"/>
      <c r="RNZ220" s="15"/>
      <c r="ROA220" s="15"/>
      <c r="ROB220" s="15"/>
      <c r="ROC220" s="15"/>
      <c r="ROD220" s="15"/>
      <c r="ROE220" s="15"/>
      <c r="ROF220" s="15"/>
      <c r="ROG220" s="15"/>
      <c r="ROH220" s="15"/>
      <c r="ROI220" s="15"/>
      <c r="ROJ220" s="15"/>
      <c r="ROK220" s="15"/>
      <c r="ROL220" s="15"/>
      <c r="ROM220" s="15"/>
      <c r="RON220" s="15"/>
      <c r="ROO220" s="15"/>
      <c r="ROP220" s="15"/>
      <c r="ROQ220" s="15"/>
      <c r="ROR220" s="15"/>
      <c r="ROS220" s="15"/>
      <c r="ROT220" s="15"/>
      <c r="ROU220" s="15"/>
      <c r="ROV220" s="15"/>
      <c r="ROW220" s="15"/>
      <c r="ROX220" s="15"/>
      <c r="ROY220" s="15"/>
      <c r="ROZ220" s="15"/>
      <c r="RPA220" s="15"/>
      <c r="RPB220" s="15"/>
      <c r="RPC220" s="15"/>
      <c r="RPD220" s="15"/>
      <c r="RPE220" s="15"/>
      <c r="RPF220" s="15"/>
      <c r="RPG220" s="15"/>
      <c r="RPH220" s="15"/>
      <c r="RPI220" s="15"/>
      <c r="RPJ220" s="15"/>
      <c r="RPK220" s="15"/>
      <c r="RPL220" s="15"/>
      <c r="RPM220" s="15"/>
      <c r="RPN220" s="15"/>
      <c r="RPO220" s="15"/>
      <c r="RPP220" s="15"/>
      <c r="RPQ220" s="15"/>
      <c r="RPR220" s="15"/>
      <c r="RPS220" s="15"/>
      <c r="RPT220" s="15"/>
      <c r="RPU220" s="15"/>
      <c r="RPV220" s="15"/>
      <c r="RPW220" s="15"/>
      <c r="RPX220" s="15"/>
      <c r="RPY220" s="15"/>
      <c r="RPZ220" s="15"/>
      <c r="RQA220" s="15"/>
      <c r="RQB220" s="15"/>
      <c r="RQC220" s="15"/>
      <c r="RQD220" s="15"/>
      <c r="RQE220" s="15"/>
      <c r="RQF220" s="15"/>
      <c r="RQG220" s="15"/>
      <c r="RQH220" s="15"/>
      <c r="RQI220" s="15"/>
      <c r="RQJ220" s="15"/>
      <c r="RQK220" s="15"/>
      <c r="RQL220" s="15"/>
      <c r="RQM220" s="15"/>
      <c r="RQN220" s="15"/>
      <c r="RQO220" s="15"/>
      <c r="RQP220" s="15"/>
      <c r="RQQ220" s="15"/>
      <c r="RQR220" s="15"/>
      <c r="RQS220" s="15"/>
      <c r="RQT220" s="15"/>
      <c r="RQU220" s="15"/>
      <c r="RQV220" s="15"/>
      <c r="RQW220" s="15"/>
      <c r="RQX220" s="15"/>
      <c r="RQY220" s="15"/>
      <c r="RQZ220" s="15"/>
      <c r="RRA220" s="15"/>
      <c r="RRB220" s="15"/>
      <c r="RRC220" s="15"/>
      <c r="RRD220" s="15"/>
      <c r="RRE220" s="15"/>
      <c r="RRF220" s="15"/>
      <c r="RRG220" s="15"/>
      <c r="RRH220" s="15"/>
      <c r="RRI220" s="15"/>
      <c r="RRJ220" s="15"/>
      <c r="RRK220" s="15"/>
      <c r="RRL220" s="15"/>
      <c r="RRM220" s="15"/>
      <c r="RRN220" s="15"/>
      <c r="RRO220" s="15"/>
      <c r="RRP220" s="15"/>
      <c r="RRQ220" s="15"/>
      <c r="RRR220" s="15"/>
      <c r="RRS220" s="15"/>
      <c r="RRT220" s="15"/>
      <c r="RRU220" s="15"/>
      <c r="RRV220" s="15"/>
      <c r="RRW220" s="15"/>
      <c r="RRX220" s="15"/>
      <c r="RRY220" s="15"/>
      <c r="RRZ220" s="15"/>
      <c r="RSA220" s="15"/>
      <c r="RSB220" s="15"/>
      <c r="RSC220" s="15"/>
      <c r="RSD220" s="15"/>
      <c r="RSE220" s="15"/>
      <c r="RSF220" s="15"/>
      <c r="RSG220" s="15"/>
      <c r="RSH220" s="15"/>
      <c r="RSI220" s="15"/>
      <c r="RSJ220" s="15"/>
      <c r="RSK220" s="15"/>
      <c r="RSL220" s="15"/>
      <c r="RSM220" s="15"/>
      <c r="RSN220" s="15"/>
      <c r="RSO220" s="15"/>
      <c r="RSP220" s="15"/>
      <c r="RSQ220" s="15"/>
      <c r="RSR220" s="15"/>
      <c r="RSS220" s="15"/>
      <c r="RST220" s="15"/>
      <c r="RSU220" s="15"/>
      <c r="RSV220" s="15"/>
      <c r="RSW220" s="15"/>
      <c r="RSX220" s="15"/>
      <c r="RSY220" s="15"/>
      <c r="RSZ220" s="15"/>
      <c r="RTA220" s="15"/>
      <c r="RTB220" s="15"/>
      <c r="RTC220" s="15"/>
      <c r="RTD220" s="15"/>
      <c r="RTE220" s="15"/>
      <c r="RTF220" s="15"/>
      <c r="RTG220" s="15"/>
      <c r="RTH220" s="15"/>
      <c r="RTI220" s="15"/>
      <c r="RTJ220" s="15"/>
      <c r="RTK220" s="15"/>
      <c r="RTL220" s="15"/>
      <c r="RTM220" s="15"/>
      <c r="RTN220" s="15"/>
      <c r="RTO220" s="15"/>
      <c r="RTP220" s="15"/>
      <c r="RTQ220" s="15"/>
      <c r="RTR220" s="15"/>
      <c r="RTS220" s="15"/>
      <c r="RTT220" s="15"/>
      <c r="RTU220" s="15"/>
      <c r="RTV220" s="15"/>
      <c r="RTW220" s="15"/>
      <c r="RTX220" s="15"/>
      <c r="RTY220" s="15"/>
      <c r="RTZ220" s="15"/>
      <c r="RUA220" s="15"/>
      <c r="RUB220" s="15"/>
      <c r="RUC220" s="15"/>
      <c r="RUD220" s="15"/>
      <c r="RUE220" s="15"/>
      <c r="RUF220" s="15"/>
      <c r="RUG220" s="15"/>
      <c r="RUH220" s="15"/>
      <c r="RUI220" s="15"/>
      <c r="RUJ220" s="15"/>
      <c r="RUK220" s="15"/>
      <c r="RUL220" s="15"/>
      <c r="RUM220" s="15"/>
      <c r="RUN220" s="15"/>
      <c r="RUO220" s="15"/>
      <c r="RUP220" s="15"/>
      <c r="RUQ220" s="15"/>
      <c r="RUR220" s="15"/>
      <c r="RUS220" s="15"/>
      <c r="RUT220" s="15"/>
      <c r="RUU220" s="15"/>
      <c r="RUV220" s="15"/>
      <c r="RUW220" s="15"/>
      <c r="RUX220" s="15"/>
      <c r="RUY220" s="15"/>
      <c r="RUZ220" s="15"/>
      <c r="RVA220" s="15"/>
      <c r="RVB220" s="15"/>
      <c r="RVC220" s="15"/>
      <c r="RVD220" s="15"/>
      <c r="RVE220" s="15"/>
      <c r="RVF220" s="15"/>
      <c r="RVG220" s="15"/>
      <c r="RVH220" s="15"/>
      <c r="RVI220" s="15"/>
      <c r="RVJ220" s="15"/>
      <c r="RVK220" s="15"/>
      <c r="RVL220" s="15"/>
      <c r="RVM220" s="15"/>
      <c r="RVN220" s="15"/>
      <c r="RVO220" s="15"/>
      <c r="RVP220" s="15"/>
      <c r="RVQ220" s="15"/>
      <c r="RVR220" s="15"/>
      <c r="RVS220" s="15"/>
      <c r="RVT220" s="15"/>
      <c r="RVU220" s="15"/>
      <c r="RVV220" s="15"/>
      <c r="RVW220" s="15"/>
      <c r="RVX220" s="15"/>
      <c r="RVY220" s="15"/>
      <c r="RVZ220" s="15"/>
      <c r="RWA220" s="15"/>
      <c r="RWB220" s="15"/>
      <c r="RWC220" s="15"/>
      <c r="RWD220" s="15"/>
      <c r="RWE220" s="15"/>
      <c r="RWF220" s="15"/>
      <c r="RWG220" s="15"/>
      <c r="RWH220" s="15"/>
      <c r="RWI220" s="15"/>
      <c r="RWJ220" s="15"/>
      <c r="RWK220" s="15"/>
      <c r="RWL220" s="15"/>
      <c r="RWM220" s="15"/>
      <c r="RWN220" s="15"/>
      <c r="RWO220" s="15"/>
      <c r="RWP220" s="15"/>
      <c r="RWQ220" s="15"/>
      <c r="RWR220" s="15"/>
      <c r="RWS220" s="15"/>
      <c r="RWT220" s="15"/>
      <c r="RWU220" s="15"/>
      <c r="RWV220" s="15"/>
      <c r="RWW220" s="15"/>
      <c r="RWX220" s="15"/>
      <c r="RWY220" s="15"/>
      <c r="RWZ220" s="15"/>
      <c r="RXA220" s="15"/>
      <c r="RXB220" s="15"/>
      <c r="RXC220" s="15"/>
      <c r="RXD220" s="15"/>
      <c r="RXE220" s="15"/>
      <c r="RXF220" s="15"/>
      <c r="RXG220" s="15"/>
      <c r="RXH220" s="15"/>
      <c r="RXI220" s="15"/>
      <c r="RXJ220" s="15"/>
      <c r="RXK220" s="15"/>
      <c r="RXL220" s="15"/>
      <c r="RXM220" s="15"/>
      <c r="RXN220" s="15"/>
      <c r="RXO220" s="15"/>
      <c r="RXP220" s="15"/>
      <c r="RXQ220" s="15"/>
      <c r="RXR220" s="15"/>
      <c r="RXS220" s="15"/>
      <c r="RXT220" s="15"/>
      <c r="RXU220" s="15"/>
      <c r="RXV220" s="15"/>
      <c r="RXW220" s="15"/>
      <c r="RXX220" s="15"/>
      <c r="RXY220" s="15"/>
      <c r="RXZ220" s="15"/>
      <c r="RYA220" s="15"/>
      <c r="RYB220" s="15"/>
      <c r="RYC220" s="15"/>
      <c r="RYD220" s="15"/>
      <c r="RYE220" s="15"/>
      <c r="RYF220" s="15"/>
      <c r="RYG220" s="15"/>
      <c r="RYH220" s="15"/>
      <c r="RYI220" s="15"/>
      <c r="RYJ220" s="15"/>
      <c r="RYK220" s="15"/>
      <c r="RYL220" s="15"/>
      <c r="RYM220" s="15"/>
      <c r="RYN220" s="15"/>
      <c r="RYO220" s="15"/>
      <c r="RYP220" s="15"/>
      <c r="RYQ220" s="15"/>
      <c r="RYR220" s="15"/>
      <c r="RYS220" s="15"/>
      <c r="RYT220" s="15"/>
      <c r="RYU220" s="15"/>
      <c r="RYV220" s="15"/>
      <c r="RYW220" s="15"/>
      <c r="RYX220" s="15"/>
      <c r="RYY220" s="15"/>
      <c r="RYZ220" s="15"/>
      <c r="RZA220" s="15"/>
      <c r="RZB220" s="15"/>
      <c r="RZC220" s="15"/>
      <c r="RZD220" s="15"/>
      <c r="RZE220" s="15"/>
      <c r="RZF220" s="15"/>
      <c r="RZG220" s="15"/>
      <c r="RZH220" s="15"/>
      <c r="RZI220" s="15"/>
      <c r="RZJ220" s="15"/>
      <c r="RZK220" s="15"/>
      <c r="RZL220" s="15"/>
      <c r="RZM220" s="15"/>
      <c r="RZN220" s="15"/>
      <c r="RZO220" s="15"/>
      <c r="RZP220" s="15"/>
      <c r="RZQ220" s="15"/>
      <c r="RZR220" s="15"/>
      <c r="RZS220" s="15"/>
      <c r="RZT220" s="15"/>
      <c r="RZU220" s="15"/>
      <c r="RZV220" s="15"/>
      <c r="RZW220" s="15"/>
      <c r="RZX220" s="15"/>
      <c r="RZY220" s="15"/>
      <c r="RZZ220" s="15"/>
      <c r="SAA220" s="15"/>
      <c r="SAB220" s="15"/>
      <c r="SAC220" s="15"/>
      <c r="SAD220" s="15"/>
      <c r="SAE220" s="15"/>
      <c r="SAF220" s="15"/>
      <c r="SAG220" s="15"/>
      <c r="SAH220" s="15"/>
      <c r="SAI220" s="15"/>
      <c r="SAJ220" s="15"/>
      <c r="SAK220" s="15"/>
      <c r="SAL220" s="15"/>
      <c r="SAM220" s="15"/>
      <c r="SAN220" s="15"/>
      <c r="SAO220" s="15"/>
      <c r="SAP220" s="15"/>
      <c r="SAQ220" s="15"/>
      <c r="SAR220" s="15"/>
      <c r="SAS220" s="15"/>
      <c r="SAT220" s="15"/>
      <c r="SAU220" s="15"/>
      <c r="SAV220" s="15"/>
      <c r="SAW220" s="15"/>
      <c r="SAX220" s="15"/>
      <c r="SAY220" s="15"/>
      <c r="SAZ220" s="15"/>
      <c r="SBA220" s="15"/>
      <c r="SBB220" s="15"/>
      <c r="SBC220" s="15"/>
      <c r="SBD220" s="15"/>
      <c r="SBE220" s="15"/>
      <c r="SBF220" s="15"/>
      <c r="SBG220" s="15"/>
      <c r="SBH220" s="15"/>
      <c r="SBI220" s="15"/>
      <c r="SBJ220" s="15"/>
      <c r="SBK220" s="15"/>
      <c r="SBL220" s="15"/>
      <c r="SBM220" s="15"/>
      <c r="SBN220" s="15"/>
      <c r="SBO220" s="15"/>
      <c r="SBP220" s="15"/>
      <c r="SBQ220" s="15"/>
      <c r="SBR220" s="15"/>
      <c r="SBS220" s="15"/>
      <c r="SBT220" s="15"/>
      <c r="SBU220" s="15"/>
      <c r="SBV220" s="15"/>
      <c r="SBW220" s="15"/>
      <c r="SBX220" s="15"/>
      <c r="SBY220" s="15"/>
      <c r="SBZ220" s="15"/>
      <c r="SCA220" s="15"/>
      <c r="SCB220" s="15"/>
      <c r="SCC220" s="15"/>
      <c r="SCD220" s="15"/>
      <c r="SCE220" s="15"/>
      <c r="SCF220" s="15"/>
      <c r="SCG220" s="15"/>
      <c r="SCH220" s="15"/>
      <c r="SCI220" s="15"/>
      <c r="SCJ220" s="15"/>
      <c r="SCK220" s="15"/>
      <c r="SCL220" s="15"/>
      <c r="SCM220" s="15"/>
      <c r="SCN220" s="15"/>
      <c r="SCO220" s="15"/>
      <c r="SCP220" s="15"/>
      <c r="SCQ220" s="15"/>
      <c r="SCR220" s="15"/>
      <c r="SCS220" s="15"/>
      <c r="SCT220" s="15"/>
      <c r="SCU220" s="15"/>
      <c r="SCV220" s="15"/>
      <c r="SCW220" s="15"/>
      <c r="SCX220" s="15"/>
      <c r="SCY220" s="15"/>
      <c r="SCZ220" s="15"/>
      <c r="SDA220" s="15"/>
      <c r="SDB220" s="15"/>
      <c r="SDC220" s="15"/>
      <c r="SDD220" s="15"/>
      <c r="SDE220" s="15"/>
      <c r="SDF220" s="15"/>
      <c r="SDG220" s="15"/>
      <c r="SDH220" s="15"/>
      <c r="SDI220" s="15"/>
      <c r="SDJ220" s="15"/>
      <c r="SDK220" s="15"/>
      <c r="SDL220" s="15"/>
      <c r="SDM220" s="15"/>
      <c r="SDN220" s="15"/>
      <c r="SDO220" s="15"/>
      <c r="SDP220" s="15"/>
      <c r="SDQ220" s="15"/>
      <c r="SDR220" s="15"/>
      <c r="SDS220" s="15"/>
      <c r="SDT220" s="15"/>
      <c r="SDU220" s="15"/>
      <c r="SDV220" s="15"/>
      <c r="SDW220" s="15"/>
      <c r="SDX220" s="15"/>
      <c r="SDY220" s="15"/>
      <c r="SDZ220" s="15"/>
      <c r="SEA220" s="15"/>
      <c r="SEB220" s="15"/>
      <c r="SEC220" s="15"/>
      <c r="SED220" s="15"/>
      <c r="SEE220" s="15"/>
      <c r="SEF220" s="15"/>
      <c r="SEG220" s="15"/>
      <c r="SEH220" s="15"/>
      <c r="SEI220" s="15"/>
      <c r="SEJ220" s="15"/>
      <c r="SEK220" s="15"/>
      <c r="SEL220" s="15"/>
      <c r="SEM220" s="15"/>
      <c r="SEN220" s="15"/>
      <c r="SEO220" s="15"/>
      <c r="SEP220" s="15"/>
      <c r="SEQ220" s="15"/>
      <c r="SER220" s="15"/>
      <c r="SES220" s="15"/>
      <c r="SET220" s="15"/>
      <c r="SEU220" s="15"/>
      <c r="SEV220" s="15"/>
      <c r="SEW220" s="15"/>
      <c r="SEX220" s="15"/>
      <c r="SEY220" s="15"/>
      <c r="SEZ220" s="15"/>
      <c r="SFA220" s="15"/>
      <c r="SFB220" s="15"/>
      <c r="SFC220" s="15"/>
      <c r="SFD220" s="15"/>
      <c r="SFE220" s="15"/>
      <c r="SFF220" s="15"/>
      <c r="SFG220" s="15"/>
      <c r="SFH220" s="15"/>
      <c r="SFI220" s="15"/>
      <c r="SFJ220" s="15"/>
      <c r="SFK220" s="15"/>
      <c r="SFL220" s="15"/>
      <c r="SFM220" s="15"/>
      <c r="SFN220" s="15"/>
      <c r="SFO220" s="15"/>
      <c r="SFP220" s="15"/>
      <c r="SFQ220" s="15"/>
      <c r="SFR220" s="15"/>
      <c r="SFS220" s="15"/>
      <c r="SFT220" s="15"/>
      <c r="SFU220" s="15"/>
      <c r="SFV220" s="15"/>
      <c r="SFW220" s="15"/>
      <c r="SFX220" s="15"/>
      <c r="SFY220" s="15"/>
      <c r="SFZ220" s="15"/>
      <c r="SGA220" s="15"/>
      <c r="SGB220" s="15"/>
      <c r="SGC220" s="15"/>
      <c r="SGD220" s="15"/>
      <c r="SGE220" s="15"/>
      <c r="SGF220" s="15"/>
      <c r="SGG220" s="15"/>
      <c r="SGH220" s="15"/>
      <c r="SGI220" s="15"/>
      <c r="SGJ220" s="15"/>
      <c r="SGK220" s="15"/>
      <c r="SGL220" s="15"/>
      <c r="SGM220" s="15"/>
      <c r="SGN220" s="15"/>
      <c r="SGO220" s="15"/>
      <c r="SGP220" s="15"/>
      <c r="SGQ220" s="15"/>
      <c r="SGR220" s="15"/>
      <c r="SGS220" s="15"/>
      <c r="SGT220" s="15"/>
      <c r="SGU220" s="15"/>
      <c r="SGV220" s="15"/>
      <c r="SGW220" s="15"/>
      <c r="SGX220" s="15"/>
      <c r="SGY220" s="15"/>
      <c r="SGZ220" s="15"/>
      <c r="SHA220" s="15"/>
      <c r="SHB220" s="15"/>
      <c r="SHC220" s="15"/>
      <c r="SHD220" s="15"/>
      <c r="SHE220" s="15"/>
      <c r="SHF220" s="15"/>
      <c r="SHG220" s="15"/>
      <c r="SHH220" s="15"/>
      <c r="SHI220" s="15"/>
      <c r="SHJ220" s="15"/>
      <c r="SHK220" s="15"/>
      <c r="SHL220" s="15"/>
      <c r="SHM220" s="15"/>
      <c r="SHN220" s="15"/>
      <c r="SHO220" s="15"/>
      <c r="SHP220" s="15"/>
      <c r="SHQ220" s="15"/>
      <c r="SHR220" s="15"/>
      <c r="SHS220" s="15"/>
      <c r="SHT220" s="15"/>
      <c r="SHU220" s="15"/>
      <c r="SHV220" s="15"/>
      <c r="SHW220" s="15"/>
      <c r="SHX220" s="15"/>
      <c r="SHY220" s="15"/>
      <c r="SHZ220" s="15"/>
      <c r="SIA220" s="15"/>
      <c r="SIB220" s="15"/>
      <c r="SIC220" s="15"/>
      <c r="SID220" s="15"/>
      <c r="SIE220" s="15"/>
      <c r="SIF220" s="15"/>
      <c r="SIG220" s="15"/>
      <c r="SIH220" s="15"/>
      <c r="SII220" s="15"/>
      <c r="SIJ220" s="15"/>
      <c r="SIK220" s="15"/>
      <c r="SIL220" s="15"/>
      <c r="SIM220" s="15"/>
      <c r="SIN220" s="15"/>
      <c r="SIO220" s="15"/>
      <c r="SIP220" s="15"/>
      <c r="SIQ220" s="15"/>
      <c r="SIR220" s="15"/>
      <c r="SIS220" s="15"/>
      <c r="SIT220" s="15"/>
      <c r="SIU220" s="15"/>
      <c r="SIV220" s="15"/>
      <c r="SIW220" s="15"/>
      <c r="SIX220" s="15"/>
      <c r="SIY220" s="15"/>
      <c r="SIZ220" s="15"/>
      <c r="SJA220" s="15"/>
      <c r="SJB220" s="15"/>
      <c r="SJC220" s="15"/>
      <c r="SJD220" s="15"/>
      <c r="SJE220" s="15"/>
      <c r="SJF220" s="15"/>
      <c r="SJG220" s="15"/>
      <c r="SJH220" s="15"/>
      <c r="SJI220" s="15"/>
      <c r="SJJ220" s="15"/>
      <c r="SJK220" s="15"/>
      <c r="SJL220" s="15"/>
      <c r="SJM220" s="15"/>
      <c r="SJN220" s="15"/>
      <c r="SJO220" s="15"/>
      <c r="SJP220" s="15"/>
      <c r="SJQ220" s="15"/>
      <c r="SJR220" s="15"/>
      <c r="SJS220" s="15"/>
      <c r="SJT220" s="15"/>
      <c r="SJU220" s="15"/>
      <c r="SJV220" s="15"/>
      <c r="SJW220" s="15"/>
      <c r="SJX220" s="15"/>
      <c r="SJY220" s="15"/>
      <c r="SJZ220" s="15"/>
      <c r="SKA220" s="15"/>
      <c r="SKB220" s="15"/>
      <c r="SKC220" s="15"/>
      <c r="SKD220" s="15"/>
      <c r="SKE220" s="15"/>
      <c r="SKF220" s="15"/>
      <c r="SKG220" s="15"/>
      <c r="SKH220" s="15"/>
      <c r="SKI220" s="15"/>
      <c r="SKJ220" s="15"/>
      <c r="SKK220" s="15"/>
      <c r="SKL220" s="15"/>
      <c r="SKM220" s="15"/>
      <c r="SKN220" s="15"/>
      <c r="SKO220" s="15"/>
      <c r="SKP220" s="15"/>
      <c r="SKQ220" s="15"/>
      <c r="SKR220" s="15"/>
      <c r="SKS220" s="15"/>
      <c r="SKT220" s="15"/>
      <c r="SKU220" s="15"/>
      <c r="SKV220" s="15"/>
      <c r="SKW220" s="15"/>
      <c r="SKX220" s="15"/>
      <c r="SKY220" s="15"/>
      <c r="SKZ220" s="15"/>
      <c r="SLA220" s="15"/>
      <c r="SLB220" s="15"/>
      <c r="SLC220" s="15"/>
      <c r="SLD220" s="15"/>
      <c r="SLE220" s="15"/>
      <c r="SLF220" s="15"/>
      <c r="SLG220" s="15"/>
      <c r="SLH220" s="15"/>
      <c r="SLI220" s="15"/>
      <c r="SLJ220" s="15"/>
      <c r="SLK220" s="15"/>
      <c r="SLL220" s="15"/>
      <c r="SLM220" s="15"/>
      <c r="SLN220" s="15"/>
      <c r="SLO220" s="15"/>
      <c r="SLP220" s="15"/>
      <c r="SLQ220" s="15"/>
      <c r="SLR220" s="15"/>
      <c r="SLS220" s="15"/>
      <c r="SLT220" s="15"/>
      <c r="SLU220" s="15"/>
      <c r="SLV220" s="15"/>
      <c r="SLW220" s="15"/>
      <c r="SLX220" s="15"/>
      <c r="SLY220" s="15"/>
      <c r="SLZ220" s="15"/>
      <c r="SMA220" s="15"/>
      <c r="SMB220" s="15"/>
      <c r="SMC220" s="15"/>
      <c r="SMD220" s="15"/>
      <c r="SME220" s="15"/>
      <c r="SMF220" s="15"/>
      <c r="SMG220" s="15"/>
      <c r="SMH220" s="15"/>
      <c r="SMI220" s="15"/>
      <c r="SMJ220" s="15"/>
      <c r="SMK220" s="15"/>
      <c r="SML220" s="15"/>
      <c r="SMM220" s="15"/>
      <c r="SMN220" s="15"/>
      <c r="SMO220" s="15"/>
      <c r="SMP220" s="15"/>
      <c r="SMQ220" s="15"/>
      <c r="SMR220" s="15"/>
      <c r="SMS220" s="15"/>
      <c r="SMT220" s="15"/>
      <c r="SMU220" s="15"/>
      <c r="SMV220" s="15"/>
      <c r="SMW220" s="15"/>
      <c r="SMX220" s="15"/>
      <c r="SMY220" s="15"/>
      <c r="SMZ220" s="15"/>
      <c r="SNA220" s="15"/>
      <c r="SNB220" s="15"/>
      <c r="SNC220" s="15"/>
      <c r="SND220" s="15"/>
      <c r="SNE220" s="15"/>
      <c r="SNF220" s="15"/>
      <c r="SNG220" s="15"/>
      <c r="SNH220" s="15"/>
      <c r="SNI220" s="15"/>
      <c r="SNJ220" s="15"/>
      <c r="SNK220" s="15"/>
      <c r="SNL220" s="15"/>
      <c r="SNM220" s="15"/>
      <c r="SNN220" s="15"/>
      <c r="SNO220" s="15"/>
      <c r="SNP220" s="15"/>
      <c r="SNQ220" s="15"/>
      <c r="SNR220" s="15"/>
      <c r="SNS220" s="15"/>
      <c r="SNT220" s="15"/>
      <c r="SNU220" s="15"/>
      <c r="SNV220" s="15"/>
      <c r="SNW220" s="15"/>
      <c r="SNX220" s="15"/>
      <c r="SNY220" s="15"/>
      <c r="SNZ220" s="15"/>
      <c r="SOA220" s="15"/>
      <c r="SOB220" s="15"/>
      <c r="SOC220" s="15"/>
      <c r="SOD220" s="15"/>
      <c r="SOE220" s="15"/>
      <c r="SOF220" s="15"/>
      <c r="SOG220" s="15"/>
      <c r="SOH220" s="15"/>
      <c r="SOI220" s="15"/>
      <c r="SOJ220" s="15"/>
      <c r="SOK220" s="15"/>
      <c r="SOL220" s="15"/>
      <c r="SOM220" s="15"/>
      <c r="SON220" s="15"/>
      <c r="SOO220" s="15"/>
      <c r="SOP220" s="15"/>
      <c r="SOQ220" s="15"/>
      <c r="SOR220" s="15"/>
      <c r="SOS220" s="15"/>
      <c r="SOT220" s="15"/>
      <c r="SOU220" s="15"/>
      <c r="SOV220" s="15"/>
      <c r="SOW220" s="15"/>
      <c r="SOX220" s="15"/>
      <c r="SOY220" s="15"/>
      <c r="SOZ220" s="15"/>
      <c r="SPA220" s="15"/>
      <c r="SPB220" s="15"/>
      <c r="SPC220" s="15"/>
      <c r="SPD220" s="15"/>
      <c r="SPE220" s="15"/>
      <c r="SPF220" s="15"/>
      <c r="SPG220" s="15"/>
      <c r="SPH220" s="15"/>
      <c r="SPI220" s="15"/>
      <c r="SPJ220" s="15"/>
      <c r="SPK220" s="15"/>
      <c r="SPL220" s="15"/>
      <c r="SPM220" s="15"/>
      <c r="SPN220" s="15"/>
      <c r="SPO220" s="15"/>
      <c r="SPP220" s="15"/>
      <c r="SPQ220" s="15"/>
      <c r="SPR220" s="15"/>
      <c r="SPS220" s="15"/>
      <c r="SPT220" s="15"/>
      <c r="SPU220" s="15"/>
      <c r="SPV220" s="15"/>
      <c r="SPW220" s="15"/>
      <c r="SPX220" s="15"/>
      <c r="SPY220" s="15"/>
      <c r="SPZ220" s="15"/>
      <c r="SQA220" s="15"/>
      <c r="SQB220" s="15"/>
      <c r="SQC220" s="15"/>
      <c r="SQD220" s="15"/>
      <c r="SQE220" s="15"/>
      <c r="SQF220" s="15"/>
      <c r="SQG220" s="15"/>
      <c r="SQH220" s="15"/>
      <c r="SQI220" s="15"/>
      <c r="SQJ220" s="15"/>
      <c r="SQK220" s="15"/>
      <c r="SQL220" s="15"/>
      <c r="SQM220" s="15"/>
      <c r="SQN220" s="15"/>
      <c r="SQO220" s="15"/>
      <c r="SQP220" s="15"/>
      <c r="SQQ220" s="15"/>
      <c r="SQR220" s="15"/>
      <c r="SQS220" s="15"/>
      <c r="SQT220" s="15"/>
      <c r="SQU220" s="15"/>
      <c r="SQV220" s="15"/>
      <c r="SQW220" s="15"/>
      <c r="SQX220" s="15"/>
      <c r="SQY220" s="15"/>
      <c r="SQZ220" s="15"/>
      <c r="SRA220" s="15"/>
      <c r="SRB220" s="15"/>
      <c r="SRC220" s="15"/>
      <c r="SRD220" s="15"/>
      <c r="SRE220" s="15"/>
      <c r="SRF220" s="15"/>
      <c r="SRG220" s="15"/>
      <c r="SRH220" s="15"/>
      <c r="SRI220" s="15"/>
      <c r="SRJ220" s="15"/>
      <c r="SRK220" s="15"/>
      <c r="SRL220" s="15"/>
      <c r="SRM220" s="15"/>
      <c r="SRN220" s="15"/>
      <c r="SRO220" s="15"/>
      <c r="SRP220" s="15"/>
      <c r="SRQ220" s="15"/>
      <c r="SRR220" s="15"/>
      <c r="SRS220" s="15"/>
      <c r="SRT220" s="15"/>
      <c r="SRU220" s="15"/>
      <c r="SRV220" s="15"/>
      <c r="SRW220" s="15"/>
      <c r="SRX220" s="15"/>
      <c r="SRY220" s="15"/>
      <c r="SRZ220" s="15"/>
      <c r="SSA220" s="15"/>
      <c r="SSB220" s="15"/>
      <c r="SSC220" s="15"/>
      <c r="SSD220" s="15"/>
      <c r="SSE220" s="15"/>
      <c r="SSF220" s="15"/>
      <c r="SSG220" s="15"/>
      <c r="SSH220" s="15"/>
      <c r="SSI220" s="15"/>
      <c r="SSJ220" s="15"/>
      <c r="SSK220" s="15"/>
      <c r="SSL220" s="15"/>
      <c r="SSM220" s="15"/>
      <c r="SSN220" s="15"/>
      <c r="SSO220" s="15"/>
      <c r="SSP220" s="15"/>
      <c r="SSQ220" s="15"/>
      <c r="SSR220" s="15"/>
      <c r="SSS220" s="15"/>
      <c r="SST220" s="15"/>
      <c r="SSU220" s="15"/>
      <c r="SSV220" s="15"/>
      <c r="SSW220" s="15"/>
      <c r="SSX220" s="15"/>
      <c r="SSY220" s="15"/>
      <c r="SSZ220" s="15"/>
      <c r="STA220" s="15"/>
      <c r="STB220" s="15"/>
      <c r="STC220" s="15"/>
      <c r="STD220" s="15"/>
      <c r="STE220" s="15"/>
      <c r="STF220" s="15"/>
      <c r="STG220" s="15"/>
      <c r="STH220" s="15"/>
      <c r="STI220" s="15"/>
      <c r="STJ220" s="15"/>
      <c r="STK220" s="15"/>
      <c r="STL220" s="15"/>
      <c r="STM220" s="15"/>
      <c r="STN220" s="15"/>
      <c r="STO220" s="15"/>
      <c r="STP220" s="15"/>
      <c r="STQ220" s="15"/>
      <c r="STR220" s="15"/>
      <c r="STS220" s="15"/>
      <c r="STT220" s="15"/>
      <c r="STU220" s="15"/>
      <c r="STV220" s="15"/>
      <c r="STW220" s="15"/>
      <c r="STX220" s="15"/>
      <c r="STY220" s="15"/>
      <c r="STZ220" s="15"/>
      <c r="SUA220" s="15"/>
      <c r="SUB220" s="15"/>
      <c r="SUC220" s="15"/>
      <c r="SUD220" s="15"/>
      <c r="SUE220" s="15"/>
      <c r="SUF220" s="15"/>
      <c r="SUG220" s="15"/>
      <c r="SUH220" s="15"/>
      <c r="SUI220" s="15"/>
      <c r="SUJ220" s="15"/>
      <c r="SUK220" s="15"/>
      <c r="SUL220" s="15"/>
      <c r="SUM220" s="15"/>
      <c r="SUN220" s="15"/>
      <c r="SUO220" s="15"/>
      <c r="SUP220" s="15"/>
      <c r="SUQ220" s="15"/>
      <c r="SUR220" s="15"/>
      <c r="SUS220" s="15"/>
      <c r="SUT220" s="15"/>
      <c r="SUU220" s="15"/>
      <c r="SUV220" s="15"/>
      <c r="SUW220" s="15"/>
      <c r="SUX220" s="15"/>
      <c r="SUY220" s="15"/>
      <c r="SUZ220" s="15"/>
      <c r="SVA220" s="15"/>
      <c r="SVB220" s="15"/>
      <c r="SVC220" s="15"/>
      <c r="SVD220" s="15"/>
      <c r="SVE220" s="15"/>
      <c r="SVF220" s="15"/>
      <c r="SVG220" s="15"/>
      <c r="SVH220" s="15"/>
      <c r="SVI220" s="15"/>
      <c r="SVJ220" s="15"/>
      <c r="SVK220" s="15"/>
      <c r="SVL220" s="15"/>
      <c r="SVM220" s="15"/>
      <c r="SVN220" s="15"/>
      <c r="SVO220" s="15"/>
      <c r="SVP220" s="15"/>
      <c r="SVQ220" s="15"/>
      <c r="SVR220" s="15"/>
      <c r="SVS220" s="15"/>
      <c r="SVT220" s="15"/>
      <c r="SVU220" s="15"/>
      <c r="SVV220" s="15"/>
      <c r="SVW220" s="15"/>
      <c r="SVX220" s="15"/>
      <c r="SVY220" s="15"/>
      <c r="SVZ220" s="15"/>
      <c r="SWA220" s="15"/>
      <c r="SWB220" s="15"/>
      <c r="SWC220" s="15"/>
      <c r="SWD220" s="15"/>
      <c r="SWE220" s="15"/>
      <c r="SWF220" s="15"/>
      <c r="SWG220" s="15"/>
      <c r="SWH220" s="15"/>
      <c r="SWI220" s="15"/>
      <c r="SWJ220" s="15"/>
      <c r="SWK220" s="15"/>
      <c r="SWL220" s="15"/>
      <c r="SWM220" s="15"/>
      <c r="SWN220" s="15"/>
      <c r="SWO220" s="15"/>
      <c r="SWP220" s="15"/>
      <c r="SWQ220" s="15"/>
      <c r="SWR220" s="15"/>
      <c r="SWS220" s="15"/>
      <c r="SWT220" s="15"/>
      <c r="SWU220" s="15"/>
      <c r="SWV220" s="15"/>
      <c r="SWW220" s="15"/>
      <c r="SWX220" s="15"/>
      <c r="SWY220" s="15"/>
      <c r="SWZ220" s="15"/>
      <c r="SXA220" s="15"/>
      <c r="SXB220" s="15"/>
      <c r="SXC220" s="15"/>
      <c r="SXD220" s="15"/>
      <c r="SXE220" s="15"/>
      <c r="SXF220" s="15"/>
      <c r="SXG220" s="15"/>
      <c r="SXH220" s="15"/>
      <c r="SXI220" s="15"/>
      <c r="SXJ220" s="15"/>
      <c r="SXK220" s="15"/>
      <c r="SXL220" s="15"/>
      <c r="SXM220" s="15"/>
      <c r="SXN220" s="15"/>
      <c r="SXO220" s="15"/>
      <c r="SXP220" s="15"/>
      <c r="SXQ220" s="15"/>
      <c r="SXR220" s="15"/>
      <c r="SXS220" s="15"/>
      <c r="SXT220" s="15"/>
      <c r="SXU220" s="15"/>
      <c r="SXV220" s="15"/>
      <c r="SXW220" s="15"/>
      <c r="SXX220" s="15"/>
      <c r="SXY220" s="15"/>
      <c r="SXZ220" s="15"/>
      <c r="SYA220" s="15"/>
      <c r="SYB220" s="15"/>
      <c r="SYC220" s="15"/>
      <c r="SYD220" s="15"/>
      <c r="SYE220" s="15"/>
      <c r="SYF220" s="15"/>
      <c r="SYG220" s="15"/>
      <c r="SYH220" s="15"/>
      <c r="SYI220" s="15"/>
      <c r="SYJ220" s="15"/>
      <c r="SYK220" s="15"/>
      <c r="SYL220" s="15"/>
      <c r="SYM220" s="15"/>
      <c r="SYN220" s="15"/>
      <c r="SYO220" s="15"/>
      <c r="SYP220" s="15"/>
      <c r="SYQ220" s="15"/>
      <c r="SYR220" s="15"/>
      <c r="SYS220" s="15"/>
      <c r="SYT220" s="15"/>
      <c r="SYU220" s="15"/>
      <c r="SYV220" s="15"/>
      <c r="SYW220" s="15"/>
      <c r="SYX220" s="15"/>
      <c r="SYY220" s="15"/>
      <c r="SYZ220" s="15"/>
      <c r="SZA220" s="15"/>
      <c r="SZB220" s="15"/>
      <c r="SZC220" s="15"/>
      <c r="SZD220" s="15"/>
      <c r="SZE220" s="15"/>
      <c r="SZF220" s="15"/>
      <c r="SZG220" s="15"/>
      <c r="SZH220" s="15"/>
      <c r="SZI220" s="15"/>
      <c r="SZJ220" s="15"/>
      <c r="SZK220" s="15"/>
      <c r="SZL220" s="15"/>
      <c r="SZM220" s="15"/>
      <c r="SZN220" s="15"/>
      <c r="SZO220" s="15"/>
      <c r="SZP220" s="15"/>
      <c r="SZQ220" s="15"/>
      <c r="SZR220" s="15"/>
      <c r="SZS220" s="15"/>
      <c r="SZT220" s="15"/>
      <c r="SZU220" s="15"/>
      <c r="SZV220" s="15"/>
      <c r="SZW220" s="15"/>
      <c r="SZX220" s="15"/>
      <c r="SZY220" s="15"/>
      <c r="SZZ220" s="15"/>
      <c r="TAA220" s="15"/>
      <c r="TAB220" s="15"/>
      <c r="TAC220" s="15"/>
      <c r="TAD220" s="15"/>
      <c r="TAE220" s="15"/>
      <c r="TAF220" s="15"/>
      <c r="TAG220" s="15"/>
      <c r="TAH220" s="15"/>
      <c r="TAI220" s="15"/>
      <c r="TAJ220" s="15"/>
      <c r="TAK220" s="15"/>
      <c r="TAL220" s="15"/>
      <c r="TAM220" s="15"/>
      <c r="TAN220" s="15"/>
      <c r="TAO220" s="15"/>
      <c r="TAP220" s="15"/>
      <c r="TAQ220" s="15"/>
      <c r="TAR220" s="15"/>
      <c r="TAS220" s="15"/>
      <c r="TAT220" s="15"/>
      <c r="TAU220" s="15"/>
      <c r="TAV220" s="15"/>
      <c r="TAW220" s="15"/>
      <c r="TAX220" s="15"/>
      <c r="TAY220" s="15"/>
      <c r="TAZ220" s="15"/>
      <c r="TBA220" s="15"/>
      <c r="TBB220" s="15"/>
      <c r="TBC220" s="15"/>
      <c r="TBD220" s="15"/>
      <c r="TBE220" s="15"/>
      <c r="TBF220" s="15"/>
      <c r="TBG220" s="15"/>
      <c r="TBH220" s="15"/>
      <c r="TBI220" s="15"/>
      <c r="TBJ220" s="15"/>
      <c r="TBK220" s="15"/>
      <c r="TBL220" s="15"/>
      <c r="TBM220" s="15"/>
      <c r="TBN220" s="15"/>
      <c r="TBO220" s="15"/>
      <c r="TBP220" s="15"/>
      <c r="TBQ220" s="15"/>
      <c r="TBR220" s="15"/>
      <c r="TBS220" s="15"/>
      <c r="TBT220" s="15"/>
      <c r="TBU220" s="15"/>
      <c r="TBV220" s="15"/>
      <c r="TBW220" s="15"/>
      <c r="TBX220" s="15"/>
      <c r="TBY220" s="15"/>
      <c r="TBZ220" s="15"/>
      <c r="TCA220" s="15"/>
      <c r="TCB220" s="15"/>
      <c r="TCC220" s="15"/>
      <c r="TCD220" s="15"/>
      <c r="TCE220" s="15"/>
      <c r="TCF220" s="15"/>
      <c r="TCG220" s="15"/>
      <c r="TCH220" s="15"/>
      <c r="TCI220" s="15"/>
      <c r="TCJ220" s="15"/>
      <c r="TCK220" s="15"/>
      <c r="TCL220" s="15"/>
      <c r="TCM220" s="15"/>
      <c r="TCN220" s="15"/>
      <c r="TCO220" s="15"/>
      <c r="TCP220" s="15"/>
      <c r="TCQ220" s="15"/>
      <c r="TCR220" s="15"/>
      <c r="TCS220" s="15"/>
      <c r="TCT220" s="15"/>
      <c r="TCU220" s="15"/>
      <c r="TCV220" s="15"/>
      <c r="TCW220" s="15"/>
      <c r="TCX220" s="15"/>
      <c r="TCY220" s="15"/>
      <c r="TCZ220" s="15"/>
      <c r="TDA220" s="15"/>
      <c r="TDB220" s="15"/>
      <c r="TDC220" s="15"/>
      <c r="TDD220" s="15"/>
      <c r="TDE220" s="15"/>
      <c r="TDF220" s="15"/>
      <c r="TDG220" s="15"/>
      <c r="TDH220" s="15"/>
      <c r="TDI220" s="15"/>
      <c r="TDJ220" s="15"/>
      <c r="TDK220" s="15"/>
      <c r="TDL220" s="15"/>
      <c r="TDM220" s="15"/>
      <c r="TDN220" s="15"/>
      <c r="TDO220" s="15"/>
      <c r="TDP220" s="15"/>
      <c r="TDQ220" s="15"/>
      <c r="TDR220" s="15"/>
      <c r="TDS220" s="15"/>
      <c r="TDT220" s="15"/>
      <c r="TDU220" s="15"/>
      <c r="TDV220" s="15"/>
      <c r="TDW220" s="15"/>
      <c r="TDX220" s="15"/>
      <c r="TDY220" s="15"/>
      <c r="TDZ220" s="15"/>
      <c r="TEA220" s="15"/>
      <c r="TEB220" s="15"/>
      <c r="TEC220" s="15"/>
      <c r="TED220" s="15"/>
      <c r="TEE220" s="15"/>
      <c r="TEF220" s="15"/>
      <c r="TEG220" s="15"/>
      <c r="TEH220" s="15"/>
      <c r="TEI220" s="15"/>
      <c r="TEJ220" s="15"/>
      <c r="TEK220" s="15"/>
      <c r="TEL220" s="15"/>
      <c r="TEM220" s="15"/>
      <c r="TEN220" s="15"/>
      <c r="TEO220" s="15"/>
      <c r="TEP220" s="15"/>
      <c r="TEQ220" s="15"/>
      <c r="TER220" s="15"/>
      <c r="TES220" s="15"/>
      <c r="TET220" s="15"/>
      <c r="TEU220" s="15"/>
      <c r="TEV220" s="15"/>
      <c r="TEW220" s="15"/>
      <c r="TEX220" s="15"/>
      <c r="TEY220" s="15"/>
      <c r="TEZ220" s="15"/>
      <c r="TFA220" s="15"/>
      <c r="TFB220" s="15"/>
      <c r="TFC220" s="15"/>
      <c r="TFD220" s="15"/>
      <c r="TFE220" s="15"/>
      <c r="TFF220" s="15"/>
      <c r="TFG220" s="15"/>
      <c r="TFH220" s="15"/>
      <c r="TFI220" s="15"/>
      <c r="TFJ220" s="15"/>
      <c r="TFK220" s="15"/>
      <c r="TFL220" s="15"/>
      <c r="TFM220" s="15"/>
      <c r="TFN220" s="15"/>
      <c r="TFO220" s="15"/>
      <c r="TFP220" s="15"/>
      <c r="TFQ220" s="15"/>
      <c r="TFR220" s="15"/>
      <c r="TFS220" s="15"/>
      <c r="TFT220" s="15"/>
      <c r="TFU220" s="15"/>
      <c r="TFV220" s="15"/>
      <c r="TFW220" s="15"/>
      <c r="TFX220" s="15"/>
      <c r="TFY220" s="15"/>
      <c r="TFZ220" s="15"/>
      <c r="TGA220" s="15"/>
      <c r="TGB220" s="15"/>
      <c r="TGC220" s="15"/>
      <c r="TGD220" s="15"/>
      <c r="TGE220" s="15"/>
      <c r="TGF220" s="15"/>
      <c r="TGG220" s="15"/>
      <c r="TGH220" s="15"/>
      <c r="TGI220" s="15"/>
      <c r="TGJ220" s="15"/>
      <c r="TGK220" s="15"/>
      <c r="TGL220" s="15"/>
      <c r="TGM220" s="15"/>
      <c r="TGN220" s="15"/>
      <c r="TGO220" s="15"/>
      <c r="TGP220" s="15"/>
      <c r="TGQ220" s="15"/>
      <c r="TGR220" s="15"/>
      <c r="TGS220" s="15"/>
      <c r="TGT220" s="15"/>
      <c r="TGU220" s="15"/>
      <c r="TGV220" s="15"/>
      <c r="TGW220" s="15"/>
      <c r="TGX220" s="15"/>
      <c r="TGY220" s="15"/>
      <c r="TGZ220" s="15"/>
      <c r="THA220" s="15"/>
      <c r="THB220" s="15"/>
      <c r="THC220" s="15"/>
      <c r="THD220" s="15"/>
      <c r="THE220" s="15"/>
      <c r="THF220" s="15"/>
      <c r="THG220" s="15"/>
      <c r="THH220" s="15"/>
      <c r="THI220" s="15"/>
      <c r="THJ220" s="15"/>
      <c r="THK220" s="15"/>
      <c r="THL220" s="15"/>
      <c r="THM220" s="15"/>
      <c r="THN220" s="15"/>
      <c r="THO220" s="15"/>
      <c r="THP220" s="15"/>
      <c r="THQ220" s="15"/>
      <c r="THR220" s="15"/>
      <c r="THS220" s="15"/>
      <c r="THT220" s="15"/>
      <c r="THU220" s="15"/>
      <c r="THV220" s="15"/>
      <c r="THW220" s="15"/>
      <c r="THX220" s="15"/>
      <c r="THY220" s="15"/>
      <c r="THZ220" s="15"/>
      <c r="TIA220" s="15"/>
      <c r="TIB220" s="15"/>
      <c r="TIC220" s="15"/>
      <c r="TID220" s="15"/>
      <c r="TIE220" s="15"/>
      <c r="TIF220" s="15"/>
      <c r="TIG220" s="15"/>
      <c r="TIH220" s="15"/>
      <c r="TII220" s="15"/>
      <c r="TIJ220" s="15"/>
      <c r="TIK220" s="15"/>
      <c r="TIL220" s="15"/>
      <c r="TIM220" s="15"/>
      <c r="TIN220" s="15"/>
      <c r="TIO220" s="15"/>
      <c r="TIP220" s="15"/>
      <c r="TIQ220" s="15"/>
      <c r="TIR220" s="15"/>
      <c r="TIS220" s="15"/>
      <c r="TIT220" s="15"/>
      <c r="TIU220" s="15"/>
      <c r="TIV220" s="15"/>
      <c r="TIW220" s="15"/>
      <c r="TIX220" s="15"/>
      <c r="TIY220" s="15"/>
      <c r="TIZ220" s="15"/>
      <c r="TJA220" s="15"/>
      <c r="TJB220" s="15"/>
      <c r="TJC220" s="15"/>
      <c r="TJD220" s="15"/>
      <c r="TJE220" s="15"/>
      <c r="TJF220" s="15"/>
      <c r="TJG220" s="15"/>
      <c r="TJH220" s="15"/>
      <c r="TJI220" s="15"/>
      <c r="TJJ220" s="15"/>
      <c r="TJK220" s="15"/>
      <c r="TJL220" s="15"/>
      <c r="TJM220" s="15"/>
      <c r="TJN220" s="15"/>
      <c r="TJO220" s="15"/>
      <c r="TJP220" s="15"/>
      <c r="TJQ220" s="15"/>
      <c r="TJR220" s="15"/>
      <c r="TJS220" s="15"/>
      <c r="TJT220" s="15"/>
      <c r="TJU220" s="15"/>
      <c r="TJV220" s="15"/>
      <c r="TJW220" s="15"/>
      <c r="TJX220" s="15"/>
      <c r="TJY220" s="15"/>
      <c r="TJZ220" s="15"/>
      <c r="TKA220" s="15"/>
      <c r="TKB220" s="15"/>
      <c r="TKC220" s="15"/>
      <c r="TKD220" s="15"/>
      <c r="TKE220" s="15"/>
      <c r="TKF220" s="15"/>
      <c r="TKG220" s="15"/>
      <c r="TKH220" s="15"/>
      <c r="TKI220" s="15"/>
      <c r="TKJ220" s="15"/>
      <c r="TKK220" s="15"/>
      <c r="TKL220" s="15"/>
      <c r="TKM220" s="15"/>
      <c r="TKN220" s="15"/>
      <c r="TKO220" s="15"/>
      <c r="TKP220" s="15"/>
      <c r="TKQ220" s="15"/>
      <c r="TKR220" s="15"/>
      <c r="TKS220" s="15"/>
      <c r="TKT220" s="15"/>
      <c r="TKU220" s="15"/>
      <c r="TKV220" s="15"/>
      <c r="TKW220" s="15"/>
      <c r="TKX220" s="15"/>
      <c r="TKY220" s="15"/>
      <c r="TKZ220" s="15"/>
      <c r="TLA220" s="15"/>
      <c r="TLB220" s="15"/>
      <c r="TLC220" s="15"/>
      <c r="TLD220" s="15"/>
      <c r="TLE220" s="15"/>
      <c r="TLF220" s="15"/>
      <c r="TLG220" s="15"/>
      <c r="TLH220" s="15"/>
      <c r="TLI220" s="15"/>
      <c r="TLJ220" s="15"/>
      <c r="TLK220" s="15"/>
      <c r="TLL220" s="15"/>
      <c r="TLM220" s="15"/>
      <c r="TLN220" s="15"/>
      <c r="TLO220" s="15"/>
      <c r="TLP220" s="15"/>
      <c r="TLQ220" s="15"/>
      <c r="TLR220" s="15"/>
      <c r="TLS220" s="15"/>
      <c r="TLT220" s="15"/>
      <c r="TLU220" s="15"/>
      <c r="TLV220" s="15"/>
      <c r="TLW220" s="15"/>
      <c r="TLX220" s="15"/>
      <c r="TLY220" s="15"/>
      <c r="TLZ220" s="15"/>
      <c r="TMA220" s="15"/>
      <c r="TMB220" s="15"/>
      <c r="TMC220" s="15"/>
      <c r="TMD220" s="15"/>
      <c r="TME220" s="15"/>
      <c r="TMF220" s="15"/>
      <c r="TMG220" s="15"/>
      <c r="TMH220" s="15"/>
      <c r="TMI220" s="15"/>
      <c r="TMJ220" s="15"/>
      <c r="TMK220" s="15"/>
      <c r="TML220" s="15"/>
      <c r="TMM220" s="15"/>
      <c r="TMN220" s="15"/>
      <c r="TMO220" s="15"/>
      <c r="TMP220" s="15"/>
      <c r="TMQ220" s="15"/>
      <c r="TMR220" s="15"/>
      <c r="TMS220" s="15"/>
      <c r="TMT220" s="15"/>
      <c r="TMU220" s="15"/>
      <c r="TMV220" s="15"/>
      <c r="TMW220" s="15"/>
      <c r="TMX220" s="15"/>
      <c r="TMY220" s="15"/>
      <c r="TMZ220" s="15"/>
      <c r="TNA220" s="15"/>
      <c r="TNB220" s="15"/>
      <c r="TNC220" s="15"/>
      <c r="TND220" s="15"/>
      <c r="TNE220" s="15"/>
      <c r="TNF220" s="15"/>
      <c r="TNG220" s="15"/>
      <c r="TNH220" s="15"/>
      <c r="TNI220" s="15"/>
      <c r="TNJ220" s="15"/>
      <c r="TNK220" s="15"/>
      <c r="TNL220" s="15"/>
      <c r="TNM220" s="15"/>
      <c r="TNN220" s="15"/>
      <c r="TNO220" s="15"/>
      <c r="TNP220" s="15"/>
      <c r="TNQ220" s="15"/>
      <c r="TNR220" s="15"/>
      <c r="TNS220" s="15"/>
      <c r="TNT220" s="15"/>
      <c r="TNU220" s="15"/>
      <c r="TNV220" s="15"/>
      <c r="TNW220" s="15"/>
      <c r="TNX220" s="15"/>
      <c r="TNY220" s="15"/>
      <c r="TNZ220" s="15"/>
      <c r="TOA220" s="15"/>
      <c r="TOB220" s="15"/>
      <c r="TOC220" s="15"/>
      <c r="TOD220" s="15"/>
      <c r="TOE220" s="15"/>
      <c r="TOF220" s="15"/>
      <c r="TOG220" s="15"/>
      <c r="TOH220" s="15"/>
      <c r="TOI220" s="15"/>
      <c r="TOJ220" s="15"/>
      <c r="TOK220" s="15"/>
      <c r="TOL220" s="15"/>
      <c r="TOM220" s="15"/>
      <c r="TON220" s="15"/>
      <c r="TOO220" s="15"/>
      <c r="TOP220" s="15"/>
      <c r="TOQ220" s="15"/>
      <c r="TOR220" s="15"/>
      <c r="TOS220" s="15"/>
      <c r="TOT220" s="15"/>
      <c r="TOU220" s="15"/>
      <c r="TOV220" s="15"/>
      <c r="TOW220" s="15"/>
      <c r="TOX220" s="15"/>
      <c r="TOY220" s="15"/>
      <c r="TOZ220" s="15"/>
      <c r="TPA220" s="15"/>
      <c r="TPB220" s="15"/>
      <c r="TPC220" s="15"/>
      <c r="TPD220" s="15"/>
      <c r="TPE220" s="15"/>
      <c r="TPF220" s="15"/>
      <c r="TPG220" s="15"/>
      <c r="TPH220" s="15"/>
      <c r="TPI220" s="15"/>
      <c r="TPJ220" s="15"/>
      <c r="TPK220" s="15"/>
      <c r="TPL220" s="15"/>
      <c r="TPM220" s="15"/>
      <c r="TPN220" s="15"/>
      <c r="TPO220" s="15"/>
      <c r="TPP220" s="15"/>
      <c r="TPQ220" s="15"/>
      <c r="TPR220" s="15"/>
      <c r="TPS220" s="15"/>
      <c r="TPT220" s="15"/>
      <c r="TPU220" s="15"/>
      <c r="TPV220" s="15"/>
      <c r="TPW220" s="15"/>
      <c r="TPX220" s="15"/>
      <c r="TPY220" s="15"/>
      <c r="TPZ220" s="15"/>
      <c r="TQA220" s="15"/>
      <c r="TQB220" s="15"/>
      <c r="TQC220" s="15"/>
      <c r="TQD220" s="15"/>
      <c r="TQE220" s="15"/>
      <c r="TQF220" s="15"/>
      <c r="TQG220" s="15"/>
      <c r="TQH220" s="15"/>
      <c r="TQI220" s="15"/>
      <c r="TQJ220" s="15"/>
      <c r="TQK220" s="15"/>
      <c r="TQL220" s="15"/>
      <c r="TQM220" s="15"/>
      <c r="TQN220" s="15"/>
      <c r="TQO220" s="15"/>
      <c r="TQP220" s="15"/>
      <c r="TQQ220" s="15"/>
      <c r="TQR220" s="15"/>
      <c r="TQS220" s="15"/>
      <c r="TQT220" s="15"/>
      <c r="TQU220" s="15"/>
      <c r="TQV220" s="15"/>
      <c r="TQW220" s="15"/>
      <c r="TQX220" s="15"/>
      <c r="TQY220" s="15"/>
      <c r="TQZ220" s="15"/>
      <c r="TRA220" s="15"/>
      <c r="TRB220" s="15"/>
      <c r="TRC220" s="15"/>
      <c r="TRD220" s="15"/>
      <c r="TRE220" s="15"/>
      <c r="TRF220" s="15"/>
      <c r="TRG220" s="15"/>
      <c r="TRH220" s="15"/>
      <c r="TRI220" s="15"/>
      <c r="TRJ220" s="15"/>
      <c r="TRK220" s="15"/>
      <c r="TRL220" s="15"/>
      <c r="TRM220" s="15"/>
      <c r="TRN220" s="15"/>
      <c r="TRO220" s="15"/>
      <c r="TRP220" s="15"/>
      <c r="TRQ220" s="15"/>
      <c r="TRR220" s="15"/>
      <c r="TRS220" s="15"/>
      <c r="TRT220" s="15"/>
      <c r="TRU220" s="15"/>
      <c r="TRV220" s="15"/>
      <c r="TRW220" s="15"/>
      <c r="TRX220" s="15"/>
      <c r="TRY220" s="15"/>
      <c r="TRZ220" s="15"/>
      <c r="TSA220" s="15"/>
      <c r="TSB220" s="15"/>
      <c r="TSC220" s="15"/>
      <c r="TSD220" s="15"/>
      <c r="TSE220" s="15"/>
      <c r="TSF220" s="15"/>
      <c r="TSG220" s="15"/>
      <c r="TSH220" s="15"/>
      <c r="TSI220" s="15"/>
      <c r="TSJ220" s="15"/>
      <c r="TSK220" s="15"/>
      <c r="TSL220" s="15"/>
      <c r="TSM220" s="15"/>
      <c r="TSN220" s="15"/>
      <c r="TSO220" s="15"/>
      <c r="TSP220" s="15"/>
      <c r="TSQ220" s="15"/>
      <c r="TSR220" s="15"/>
      <c r="TSS220" s="15"/>
      <c r="TST220" s="15"/>
      <c r="TSU220" s="15"/>
      <c r="TSV220" s="15"/>
      <c r="TSW220" s="15"/>
      <c r="TSX220" s="15"/>
      <c r="TSY220" s="15"/>
      <c r="TSZ220" s="15"/>
      <c r="TTA220" s="15"/>
      <c r="TTB220" s="15"/>
      <c r="TTC220" s="15"/>
      <c r="TTD220" s="15"/>
      <c r="TTE220" s="15"/>
      <c r="TTF220" s="15"/>
      <c r="TTG220" s="15"/>
      <c r="TTH220" s="15"/>
      <c r="TTI220" s="15"/>
      <c r="TTJ220" s="15"/>
      <c r="TTK220" s="15"/>
      <c r="TTL220" s="15"/>
      <c r="TTM220" s="15"/>
      <c r="TTN220" s="15"/>
      <c r="TTO220" s="15"/>
      <c r="TTP220" s="15"/>
      <c r="TTQ220" s="15"/>
      <c r="TTR220" s="15"/>
      <c r="TTS220" s="15"/>
      <c r="TTT220" s="15"/>
      <c r="TTU220" s="15"/>
      <c r="TTV220" s="15"/>
      <c r="TTW220" s="15"/>
      <c r="TTX220" s="15"/>
      <c r="TTY220" s="15"/>
      <c r="TTZ220" s="15"/>
      <c r="TUA220" s="15"/>
      <c r="TUB220" s="15"/>
      <c r="TUC220" s="15"/>
      <c r="TUD220" s="15"/>
      <c r="TUE220" s="15"/>
      <c r="TUF220" s="15"/>
      <c r="TUG220" s="15"/>
      <c r="TUH220" s="15"/>
      <c r="TUI220" s="15"/>
      <c r="TUJ220" s="15"/>
      <c r="TUK220" s="15"/>
      <c r="TUL220" s="15"/>
      <c r="TUM220" s="15"/>
      <c r="TUN220" s="15"/>
      <c r="TUO220" s="15"/>
      <c r="TUP220" s="15"/>
      <c r="TUQ220" s="15"/>
      <c r="TUR220" s="15"/>
      <c r="TUS220" s="15"/>
      <c r="TUT220" s="15"/>
      <c r="TUU220" s="15"/>
      <c r="TUV220" s="15"/>
      <c r="TUW220" s="15"/>
      <c r="TUX220" s="15"/>
      <c r="TUY220" s="15"/>
      <c r="TUZ220" s="15"/>
      <c r="TVA220" s="15"/>
      <c r="TVB220" s="15"/>
      <c r="TVC220" s="15"/>
      <c r="TVD220" s="15"/>
      <c r="TVE220" s="15"/>
      <c r="TVF220" s="15"/>
      <c r="TVG220" s="15"/>
      <c r="TVH220" s="15"/>
      <c r="TVI220" s="15"/>
      <c r="TVJ220" s="15"/>
      <c r="TVK220" s="15"/>
      <c r="TVL220" s="15"/>
      <c r="TVM220" s="15"/>
      <c r="TVN220" s="15"/>
      <c r="TVO220" s="15"/>
      <c r="TVP220" s="15"/>
      <c r="TVQ220" s="15"/>
      <c r="TVR220" s="15"/>
      <c r="TVS220" s="15"/>
      <c r="TVT220" s="15"/>
      <c r="TVU220" s="15"/>
      <c r="TVV220" s="15"/>
      <c r="TVW220" s="15"/>
      <c r="TVX220" s="15"/>
      <c r="TVY220" s="15"/>
      <c r="TVZ220" s="15"/>
      <c r="TWA220" s="15"/>
      <c r="TWB220" s="15"/>
      <c r="TWC220" s="15"/>
      <c r="TWD220" s="15"/>
      <c r="TWE220" s="15"/>
      <c r="TWF220" s="15"/>
      <c r="TWG220" s="15"/>
      <c r="TWH220" s="15"/>
      <c r="TWI220" s="15"/>
      <c r="TWJ220" s="15"/>
      <c r="TWK220" s="15"/>
      <c r="TWL220" s="15"/>
      <c r="TWM220" s="15"/>
      <c r="TWN220" s="15"/>
      <c r="TWO220" s="15"/>
      <c r="TWP220" s="15"/>
      <c r="TWQ220" s="15"/>
      <c r="TWR220" s="15"/>
      <c r="TWS220" s="15"/>
      <c r="TWT220" s="15"/>
      <c r="TWU220" s="15"/>
      <c r="TWV220" s="15"/>
      <c r="TWW220" s="15"/>
      <c r="TWX220" s="15"/>
      <c r="TWY220" s="15"/>
      <c r="TWZ220" s="15"/>
      <c r="TXA220" s="15"/>
      <c r="TXB220" s="15"/>
      <c r="TXC220" s="15"/>
      <c r="TXD220" s="15"/>
      <c r="TXE220" s="15"/>
      <c r="TXF220" s="15"/>
      <c r="TXG220" s="15"/>
      <c r="TXH220" s="15"/>
      <c r="TXI220" s="15"/>
      <c r="TXJ220" s="15"/>
      <c r="TXK220" s="15"/>
      <c r="TXL220" s="15"/>
      <c r="TXM220" s="15"/>
      <c r="TXN220" s="15"/>
      <c r="TXO220" s="15"/>
      <c r="TXP220" s="15"/>
      <c r="TXQ220" s="15"/>
      <c r="TXR220" s="15"/>
      <c r="TXS220" s="15"/>
      <c r="TXT220" s="15"/>
      <c r="TXU220" s="15"/>
      <c r="TXV220" s="15"/>
      <c r="TXW220" s="15"/>
      <c r="TXX220" s="15"/>
      <c r="TXY220" s="15"/>
      <c r="TXZ220" s="15"/>
      <c r="TYA220" s="15"/>
      <c r="TYB220" s="15"/>
      <c r="TYC220" s="15"/>
      <c r="TYD220" s="15"/>
      <c r="TYE220" s="15"/>
      <c r="TYF220" s="15"/>
      <c r="TYG220" s="15"/>
      <c r="TYH220" s="15"/>
      <c r="TYI220" s="15"/>
      <c r="TYJ220" s="15"/>
      <c r="TYK220" s="15"/>
      <c r="TYL220" s="15"/>
      <c r="TYM220" s="15"/>
      <c r="TYN220" s="15"/>
      <c r="TYO220" s="15"/>
      <c r="TYP220" s="15"/>
      <c r="TYQ220" s="15"/>
      <c r="TYR220" s="15"/>
      <c r="TYS220" s="15"/>
      <c r="TYT220" s="15"/>
      <c r="TYU220" s="15"/>
      <c r="TYV220" s="15"/>
      <c r="TYW220" s="15"/>
      <c r="TYX220" s="15"/>
      <c r="TYY220" s="15"/>
      <c r="TYZ220" s="15"/>
      <c r="TZA220" s="15"/>
      <c r="TZB220" s="15"/>
      <c r="TZC220" s="15"/>
      <c r="TZD220" s="15"/>
      <c r="TZE220" s="15"/>
      <c r="TZF220" s="15"/>
      <c r="TZG220" s="15"/>
      <c r="TZH220" s="15"/>
      <c r="TZI220" s="15"/>
      <c r="TZJ220" s="15"/>
      <c r="TZK220" s="15"/>
      <c r="TZL220" s="15"/>
      <c r="TZM220" s="15"/>
      <c r="TZN220" s="15"/>
      <c r="TZO220" s="15"/>
      <c r="TZP220" s="15"/>
      <c r="TZQ220" s="15"/>
      <c r="TZR220" s="15"/>
      <c r="TZS220" s="15"/>
      <c r="TZT220" s="15"/>
      <c r="TZU220" s="15"/>
      <c r="TZV220" s="15"/>
      <c r="TZW220" s="15"/>
      <c r="TZX220" s="15"/>
      <c r="TZY220" s="15"/>
      <c r="TZZ220" s="15"/>
      <c r="UAA220" s="15"/>
      <c r="UAB220" s="15"/>
      <c r="UAC220" s="15"/>
      <c r="UAD220" s="15"/>
      <c r="UAE220" s="15"/>
      <c r="UAF220" s="15"/>
      <c r="UAG220" s="15"/>
      <c r="UAH220" s="15"/>
      <c r="UAI220" s="15"/>
      <c r="UAJ220" s="15"/>
      <c r="UAK220" s="15"/>
      <c r="UAL220" s="15"/>
      <c r="UAM220" s="15"/>
      <c r="UAN220" s="15"/>
      <c r="UAO220" s="15"/>
      <c r="UAP220" s="15"/>
      <c r="UAQ220" s="15"/>
      <c r="UAR220" s="15"/>
      <c r="UAS220" s="15"/>
      <c r="UAT220" s="15"/>
      <c r="UAU220" s="15"/>
      <c r="UAV220" s="15"/>
      <c r="UAW220" s="15"/>
      <c r="UAX220" s="15"/>
      <c r="UAY220" s="15"/>
      <c r="UAZ220" s="15"/>
      <c r="UBA220" s="15"/>
      <c r="UBB220" s="15"/>
      <c r="UBC220" s="15"/>
      <c r="UBD220" s="15"/>
      <c r="UBE220" s="15"/>
      <c r="UBF220" s="15"/>
      <c r="UBG220" s="15"/>
      <c r="UBH220" s="15"/>
      <c r="UBI220" s="15"/>
      <c r="UBJ220" s="15"/>
      <c r="UBK220" s="15"/>
      <c r="UBL220" s="15"/>
      <c r="UBM220" s="15"/>
      <c r="UBN220" s="15"/>
      <c r="UBO220" s="15"/>
      <c r="UBP220" s="15"/>
      <c r="UBQ220" s="15"/>
      <c r="UBR220" s="15"/>
      <c r="UBS220" s="15"/>
      <c r="UBT220" s="15"/>
      <c r="UBU220" s="15"/>
      <c r="UBV220" s="15"/>
      <c r="UBW220" s="15"/>
      <c r="UBX220" s="15"/>
      <c r="UBY220" s="15"/>
      <c r="UBZ220" s="15"/>
      <c r="UCA220" s="15"/>
      <c r="UCB220" s="15"/>
      <c r="UCC220" s="15"/>
      <c r="UCD220" s="15"/>
      <c r="UCE220" s="15"/>
      <c r="UCF220" s="15"/>
      <c r="UCG220" s="15"/>
      <c r="UCH220" s="15"/>
      <c r="UCI220" s="15"/>
      <c r="UCJ220" s="15"/>
      <c r="UCK220" s="15"/>
      <c r="UCL220" s="15"/>
      <c r="UCM220" s="15"/>
      <c r="UCN220" s="15"/>
      <c r="UCO220" s="15"/>
      <c r="UCP220" s="15"/>
      <c r="UCQ220" s="15"/>
      <c r="UCR220" s="15"/>
      <c r="UCS220" s="15"/>
      <c r="UCT220" s="15"/>
      <c r="UCU220" s="15"/>
      <c r="UCV220" s="15"/>
      <c r="UCW220" s="15"/>
      <c r="UCX220" s="15"/>
      <c r="UCY220" s="15"/>
      <c r="UCZ220" s="15"/>
      <c r="UDA220" s="15"/>
      <c r="UDB220" s="15"/>
      <c r="UDC220" s="15"/>
      <c r="UDD220" s="15"/>
      <c r="UDE220" s="15"/>
      <c r="UDF220" s="15"/>
      <c r="UDG220" s="15"/>
      <c r="UDH220" s="15"/>
      <c r="UDI220" s="15"/>
      <c r="UDJ220" s="15"/>
      <c r="UDK220" s="15"/>
      <c r="UDL220" s="15"/>
      <c r="UDM220" s="15"/>
      <c r="UDN220" s="15"/>
      <c r="UDO220" s="15"/>
      <c r="UDP220" s="15"/>
      <c r="UDQ220" s="15"/>
      <c r="UDR220" s="15"/>
      <c r="UDS220" s="15"/>
      <c r="UDT220" s="15"/>
      <c r="UDU220" s="15"/>
      <c r="UDV220" s="15"/>
      <c r="UDW220" s="15"/>
      <c r="UDX220" s="15"/>
      <c r="UDY220" s="15"/>
      <c r="UDZ220" s="15"/>
      <c r="UEA220" s="15"/>
      <c r="UEB220" s="15"/>
      <c r="UEC220" s="15"/>
      <c r="UED220" s="15"/>
      <c r="UEE220" s="15"/>
      <c r="UEF220" s="15"/>
      <c r="UEG220" s="15"/>
      <c r="UEH220" s="15"/>
      <c r="UEI220" s="15"/>
      <c r="UEJ220" s="15"/>
      <c r="UEK220" s="15"/>
      <c r="UEL220" s="15"/>
      <c r="UEM220" s="15"/>
      <c r="UEN220" s="15"/>
      <c r="UEO220" s="15"/>
      <c r="UEP220" s="15"/>
      <c r="UEQ220" s="15"/>
      <c r="UER220" s="15"/>
      <c r="UES220" s="15"/>
      <c r="UET220" s="15"/>
      <c r="UEU220" s="15"/>
      <c r="UEV220" s="15"/>
      <c r="UEW220" s="15"/>
      <c r="UEX220" s="15"/>
      <c r="UEY220" s="15"/>
      <c r="UEZ220" s="15"/>
      <c r="UFA220" s="15"/>
      <c r="UFB220" s="15"/>
      <c r="UFC220" s="15"/>
      <c r="UFD220" s="15"/>
      <c r="UFE220" s="15"/>
      <c r="UFF220" s="15"/>
      <c r="UFG220" s="15"/>
      <c r="UFH220" s="15"/>
      <c r="UFI220" s="15"/>
      <c r="UFJ220" s="15"/>
      <c r="UFK220" s="15"/>
      <c r="UFL220" s="15"/>
      <c r="UFM220" s="15"/>
      <c r="UFN220" s="15"/>
      <c r="UFO220" s="15"/>
      <c r="UFP220" s="15"/>
      <c r="UFQ220" s="15"/>
      <c r="UFR220" s="15"/>
      <c r="UFS220" s="15"/>
      <c r="UFT220" s="15"/>
      <c r="UFU220" s="15"/>
      <c r="UFV220" s="15"/>
      <c r="UFW220" s="15"/>
      <c r="UFX220" s="15"/>
      <c r="UFY220" s="15"/>
      <c r="UFZ220" s="15"/>
      <c r="UGA220" s="15"/>
      <c r="UGB220" s="15"/>
      <c r="UGC220" s="15"/>
      <c r="UGD220" s="15"/>
      <c r="UGE220" s="15"/>
      <c r="UGF220" s="15"/>
      <c r="UGG220" s="15"/>
      <c r="UGH220" s="15"/>
      <c r="UGI220" s="15"/>
      <c r="UGJ220" s="15"/>
      <c r="UGK220" s="15"/>
      <c r="UGL220" s="15"/>
      <c r="UGM220" s="15"/>
      <c r="UGN220" s="15"/>
      <c r="UGO220" s="15"/>
      <c r="UGP220" s="15"/>
      <c r="UGQ220" s="15"/>
      <c r="UGR220" s="15"/>
      <c r="UGS220" s="15"/>
      <c r="UGT220" s="15"/>
      <c r="UGU220" s="15"/>
      <c r="UGV220" s="15"/>
      <c r="UGW220" s="15"/>
      <c r="UGX220" s="15"/>
      <c r="UGY220" s="15"/>
      <c r="UGZ220" s="15"/>
      <c r="UHA220" s="15"/>
      <c r="UHB220" s="15"/>
      <c r="UHC220" s="15"/>
      <c r="UHD220" s="15"/>
      <c r="UHE220" s="15"/>
      <c r="UHF220" s="15"/>
      <c r="UHG220" s="15"/>
      <c r="UHH220" s="15"/>
      <c r="UHI220" s="15"/>
      <c r="UHJ220" s="15"/>
      <c r="UHK220" s="15"/>
      <c r="UHL220" s="15"/>
      <c r="UHM220" s="15"/>
      <c r="UHN220" s="15"/>
      <c r="UHO220" s="15"/>
      <c r="UHP220" s="15"/>
      <c r="UHQ220" s="15"/>
      <c r="UHR220" s="15"/>
      <c r="UHS220" s="15"/>
      <c r="UHT220" s="15"/>
      <c r="UHU220" s="15"/>
      <c r="UHV220" s="15"/>
      <c r="UHW220" s="15"/>
      <c r="UHX220" s="15"/>
      <c r="UHY220" s="15"/>
      <c r="UHZ220" s="15"/>
      <c r="UIA220" s="15"/>
      <c r="UIB220" s="15"/>
      <c r="UIC220" s="15"/>
      <c r="UID220" s="15"/>
      <c r="UIE220" s="15"/>
      <c r="UIF220" s="15"/>
      <c r="UIG220" s="15"/>
      <c r="UIH220" s="15"/>
      <c r="UII220" s="15"/>
      <c r="UIJ220" s="15"/>
      <c r="UIK220" s="15"/>
      <c r="UIL220" s="15"/>
      <c r="UIM220" s="15"/>
      <c r="UIN220" s="15"/>
      <c r="UIO220" s="15"/>
      <c r="UIP220" s="15"/>
      <c r="UIQ220" s="15"/>
      <c r="UIR220" s="15"/>
      <c r="UIS220" s="15"/>
      <c r="UIT220" s="15"/>
      <c r="UIU220" s="15"/>
      <c r="UIV220" s="15"/>
      <c r="UIW220" s="15"/>
      <c r="UIX220" s="15"/>
      <c r="UIY220" s="15"/>
      <c r="UIZ220" s="15"/>
      <c r="UJA220" s="15"/>
      <c r="UJB220" s="15"/>
      <c r="UJC220" s="15"/>
      <c r="UJD220" s="15"/>
      <c r="UJE220" s="15"/>
      <c r="UJF220" s="15"/>
      <c r="UJG220" s="15"/>
      <c r="UJH220" s="15"/>
      <c r="UJI220" s="15"/>
      <c r="UJJ220" s="15"/>
      <c r="UJK220" s="15"/>
      <c r="UJL220" s="15"/>
      <c r="UJM220" s="15"/>
      <c r="UJN220" s="15"/>
      <c r="UJO220" s="15"/>
      <c r="UJP220" s="15"/>
      <c r="UJQ220" s="15"/>
      <c r="UJR220" s="15"/>
      <c r="UJS220" s="15"/>
      <c r="UJT220" s="15"/>
      <c r="UJU220" s="15"/>
      <c r="UJV220" s="15"/>
      <c r="UJW220" s="15"/>
      <c r="UJX220" s="15"/>
      <c r="UJY220" s="15"/>
      <c r="UJZ220" s="15"/>
      <c r="UKA220" s="15"/>
      <c r="UKB220" s="15"/>
      <c r="UKC220" s="15"/>
      <c r="UKD220" s="15"/>
      <c r="UKE220" s="15"/>
      <c r="UKF220" s="15"/>
      <c r="UKG220" s="15"/>
      <c r="UKH220" s="15"/>
      <c r="UKI220" s="15"/>
      <c r="UKJ220" s="15"/>
      <c r="UKK220" s="15"/>
      <c r="UKL220" s="15"/>
      <c r="UKM220" s="15"/>
      <c r="UKN220" s="15"/>
      <c r="UKO220" s="15"/>
      <c r="UKP220" s="15"/>
      <c r="UKQ220" s="15"/>
      <c r="UKR220" s="15"/>
      <c r="UKS220" s="15"/>
      <c r="UKT220" s="15"/>
      <c r="UKU220" s="15"/>
      <c r="UKV220" s="15"/>
      <c r="UKW220" s="15"/>
      <c r="UKX220" s="15"/>
      <c r="UKY220" s="15"/>
      <c r="UKZ220" s="15"/>
      <c r="ULA220" s="15"/>
      <c r="ULB220" s="15"/>
      <c r="ULC220" s="15"/>
      <c r="ULD220" s="15"/>
      <c r="ULE220" s="15"/>
      <c r="ULF220" s="15"/>
      <c r="ULG220" s="15"/>
      <c r="ULH220" s="15"/>
      <c r="ULI220" s="15"/>
      <c r="ULJ220" s="15"/>
      <c r="ULK220" s="15"/>
      <c r="ULL220" s="15"/>
      <c r="ULM220" s="15"/>
      <c r="ULN220" s="15"/>
      <c r="ULO220" s="15"/>
      <c r="ULP220" s="15"/>
      <c r="ULQ220" s="15"/>
      <c r="ULR220" s="15"/>
      <c r="ULS220" s="15"/>
      <c r="ULT220" s="15"/>
      <c r="ULU220" s="15"/>
      <c r="ULV220" s="15"/>
      <c r="ULW220" s="15"/>
      <c r="ULX220" s="15"/>
      <c r="ULY220" s="15"/>
      <c r="ULZ220" s="15"/>
      <c r="UMA220" s="15"/>
      <c r="UMB220" s="15"/>
      <c r="UMC220" s="15"/>
      <c r="UMD220" s="15"/>
      <c r="UME220" s="15"/>
      <c r="UMF220" s="15"/>
      <c r="UMG220" s="15"/>
      <c r="UMH220" s="15"/>
      <c r="UMI220" s="15"/>
      <c r="UMJ220" s="15"/>
      <c r="UMK220" s="15"/>
      <c r="UML220" s="15"/>
      <c r="UMM220" s="15"/>
      <c r="UMN220" s="15"/>
      <c r="UMO220" s="15"/>
      <c r="UMP220" s="15"/>
      <c r="UMQ220" s="15"/>
      <c r="UMR220" s="15"/>
      <c r="UMS220" s="15"/>
      <c r="UMT220" s="15"/>
      <c r="UMU220" s="15"/>
      <c r="UMV220" s="15"/>
      <c r="UMW220" s="15"/>
      <c r="UMX220" s="15"/>
      <c r="UMY220" s="15"/>
      <c r="UMZ220" s="15"/>
      <c r="UNA220" s="15"/>
      <c r="UNB220" s="15"/>
      <c r="UNC220" s="15"/>
      <c r="UND220" s="15"/>
      <c r="UNE220" s="15"/>
      <c r="UNF220" s="15"/>
      <c r="UNG220" s="15"/>
      <c r="UNH220" s="15"/>
      <c r="UNI220" s="15"/>
      <c r="UNJ220" s="15"/>
      <c r="UNK220" s="15"/>
      <c r="UNL220" s="15"/>
      <c r="UNM220" s="15"/>
      <c r="UNN220" s="15"/>
      <c r="UNO220" s="15"/>
      <c r="UNP220" s="15"/>
      <c r="UNQ220" s="15"/>
      <c r="UNR220" s="15"/>
      <c r="UNS220" s="15"/>
      <c r="UNT220" s="15"/>
      <c r="UNU220" s="15"/>
      <c r="UNV220" s="15"/>
      <c r="UNW220" s="15"/>
      <c r="UNX220" s="15"/>
      <c r="UNY220" s="15"/>
      <c r="UNZ220" s="15"/>
      <c r="UOA220" s="15"/>
      <c r="UOB220" s="15"/>
      <c r="UOC220" s="15"/>
      <c r="UOD220" s="15"/>
      <c r="UOE220" s="15"/>
      <c r="UOF220" s="15"/>
      <c r="UOG220" s="15"/>
      <c r="UOH220" s="15"/>
      <c r="UOI220" s="15"/>
      <c r="UOJ220" s="15"/>
      <c r="UOK220" s="15"/>
      <c r="UOL220" s="15"/>
      <c r="UOM220" s="15"/>
      <c r="UON220" s="15"/>
      <c r="UOO220" s="15"/>
      <c r="UOP220" s="15"/>
      <c r="UOQ220" s="15"/>
      <c r="UOR220" s="15"/>
      <c r="UOS220" s="15"/>
      <c r="UOT220" s="15"/>
      <c r="UOU220" s="15"/>
      <c r="UOV220" s="15"/>
      <c r="UOW220" s="15"/>
      <c r="UOX220" s="15"/>
      <c r="UOY220" s="15"/>
      <c r="UOZ220" s="15"/>
      <c r="UPA220" s="15"/>
      <c r="UPB220" s="15"/>
      <c r="UPC220" s="15"/>
      <c r="UPD220" s="15"/>
      <c r="UPE220" s="15"/>
      <c r="UPF220" s="15"/>
      <c r="UPG220" s="15"/>
      <c r="UPH220" s="15"/>
      <c r="UPI220" s="15"/>
      <c r="UPJ220" s="15"/>
      <c r="UPK220" s="15"/>
      <c r="UPL220" s="15"/>
      <c r="UPM220" s="15"/>
      <c r="UPN220" s="15"/>
      <c r="UPO220" s="15"/>
      <c r="UPP220" s="15"/>
      <c r="UPQ220" s="15"/>
      <c r="UPR220" s="15"/>
      <c r="UPS220" s="15"/>
      <c r="UPT220" s="15"/>
      <c r="UPU220" s="15"/>
      <c r="UPV220" s="15"/>
      <c r="UPW220" s="15"/>
      <c r="UPX220" s="15"/>
      <c r="UPY220" s="15"/>
      <c r="UPZ220" s="15"/>
      <c r="UQA220" s="15"/>
      <c r="UQB220" s="15"/>
      <c r="UQC220" s="15"/>
      <c r="UQD220" s="15"/>
      <c r="UQE220" s="15"/>
      <c r="UQF220" s="15"/>
      <c r="UQG220" s="15"/>
      <c r="UQH220" s="15"/>
      <c r="UQI220" s="15"/>
      <c r="UQJ220" s="15"/>
      <c r="UQK220" s="15"/>
      <c r="UQL220" s="15"/>
      <c r="UQM220" s="15"/>
      <c r="UQN220" s="15"/>
      <c r="UQO220" s="15"/>
      <c r="UQP220" s="15"/>
      <c r="UQQ220" s="15"/>
      <c r="UQR220" s="15"/>
      <c r="UQS220" s="15"/>
      <c r="UQT220" s="15"/>
      <c r="UQU220" s="15"/>
      <c r="UQV220" s="15"/>
      <c r="UQW220" s="15"/>
      <c r="UQX220" s="15"/>
      <c r="UQY220" s="15"/>
      <c r="UQZ220" s="15"/>
      <c r="URA220" s="15"/>
      <c r="URB220" s="15"/>
      <c r="URC220" s="15"/>
      <c r="URD220" s="15"/>
      <c r="URE220" s="15"/>
      <c r="URF220" s="15"/>
      <c r="URG220" s="15"/>
      <c r="URH220" s="15"/>
      <c r="URI220" s="15"/>
      <c r="URJ220" s="15"/>
      <c r="URK220" s="15"/>
      <c r="URL220" s="15"/>
      <c r="URM220" s="15"/>
      <c r="URN220" s="15"/>
      <c r="URO220" s="15"/>
      <c r="URP220" s="15"/>
      <c r="URQ220" s="15"/>
      <c r="URR220" s="15"/>
      <c r="URS220" s="15"/>
      <c r="URT220" s="15"/>
      <c r="URU220" s="15"/>
      <c r="URV220" s="15"/>
      <c r="URW220" s="15"/>
      <c r="URX220" s="15"/>
      <c r="URY220" s="15"/>
      <c r="URZ220" s="15"/>
      <c r="USA220" s="15"/>
      <c r="USB220" s="15"/>
      <c r="USC220" s="15"/>
      <c r="USD220" s="15"/>
      <c r="USE220" s="15"/>
      <c r="USF220" s="15"/>
      <c r="USG220" s="15"/>
      <c r="USH220" s="15"/>
      <c r="USI220" s="15"/>
      <c r="USJ220" s="15"/>
      <c r="USK220" s="15"/>
      <c r="USL220" s="15"/>
      <c r="USM220" s="15"/>
      <c r="USN220" s="15"/>
      <c r="USO220" s="15"/>
      <c r="USP220" s="15"/>
      <c r="USQ220" s="15"/>
      <c r="USR220" s="15"/>
      <c r="USS220" s="15"/>
      <c r="UST220" s="15"/>
      <c r="USU220" s="15"/>
      <c r="USV220" s="15"/>
      <c r="USW220" s="15"/>
      <c r="USX220" s="15"/>
      <c r="USY220" s="15"/>
      <c r="USZ220" s="15"/>
      <c r="UTA220" s="15"/>
      <c r="UTB220" s="15"/>
      <c r="UTC220" s="15"/>
      <c r="UTD220" s="15"/>
      <c r="UTE220" s="15"/>
      <c r="UTF220" s="15"/>
      <c r="UTG220" s="15"/>
      <c r="UTH220" s="15"/>
      <c r="UTI220" s="15"/>
      <c r="UTJ220" s="15"/>
      <c r="UTK220" s="15"/>
      <c r="UTL220" s="15"/>
      <c r="UTM220" s="15"/>
      <c r="UTN220" s="15"/>
      <c r="UTO220" s="15"/>
      <c r="UTP220" s="15"/>
      <c r="UTQ220" s="15"/>
      <c r="UTR220" s="15"/>
      <c r="UTS220" s="15"/>
      <c r="UTT220" s="15"/>
      <c r="UTU220" s="15"/>
      <c r="UTV220" s="15"/>
      <c r="UTW220" s="15"/>
      <c r="UTX220" s="15"/>
      <c r="UTY220" s="15"/>
      <c r="UTZ220" s="15"/>
      <c r="UUA220" s="15"/>
      <c r="UUB220" s="15"/>
      <c r="UUC220" s="15"/>
      <c r="UUD220" s="15"/>
      <c r="UUE220" s="15"/>
      <c r="UUF220" s="15"/>
      <c r="UUG220" s="15"/>
      <c r="UUH220" s="15"/>
      <c r="UUI220" s="15"/>
      <c r="UUJ220" s="15"/>
      <c r="UUK220" s="15"/>
      <c r="UUL220" s="15"/>
      <c r="UUM220" s="15"/>
      <c r="UUN220" s="15"/>
      <c r="UUO220" s="15"/>
      <c r="UUP220" s="15"/>
      <c r="UUQ220" s="15"/>
      <c r="UUR220" s="15"/>
      <c r="UUS220" s="15"/>
      <c r="UUT220" s="15"/>
      <c r="UUU220" s="15"/>
      <c r="UUV220" s="15"/>
      <c r="UUW220" s="15"/>
      <c r="UUX220" s="15"/>
      <c r="UUY220" s="15"/>
      <c r="UUZ220" s="15"/>
      <c r="UVA220" s="15"/>
      <c r="UVB220" s="15"/>
      <c r="UVC220" s="15"/>
      <c r="UVD220" s="15"/>
      <c r="UVE220" s="15"/>
      <c r="UVF220" s="15"/>
      <c r="UVG220" s="15"/>
      <c r="UVH220" s="15"/>
      <c r="UVI220" s="15"/>
      <c r="UVJ220" s="15"/>
      <c r="UVK220" s="15"/>
      <c r="UVL220" s="15"/>
      <c r="UVM220" s="15"/>
      <c r="UVN220" s="15"/>
      <c r="UVO220" s="15"/>
      <c r="UVP220" s="15"/>
      <c r="UVQ220" s="15"/>
      <c r="UVR220" s="15"/>
      <c r="UVS220" s="15"/>
      <c r="UVT220" s="15"/>
      <c r="UVU220" s="15"/>
      <c r="UVV220" s="15"/>
      <c r="UVW220" s="15"/>
      <c r="UVX220" s="15"/>
      <c r="UVY220" s="15"/>
      <c r="UVZ220" s="15"/>
      <c r="UWA220" s="15"/>
      <c r="UWB220" s="15"/>
      <c r="UWC220" s="15"/>
      <c r="UWD220" s="15"/>
      <c r="UWE220" s="15"/>
      <c r="UWF220" s="15"/>
      <c r="UWG220" s="15"/>
      <c r="UWH220" s="15"/>
      <c r="UWI220" s="15"/>
      <c r="UWJ220" s="15"/>
      <c r="UWK220" s="15"/>
      <c r="UWL220" s="15"/>
      <c r="UWM220" s="15"/>
      <c r="UWN220" s="15"/>
      <c r="UWO220" s="15"/>
      <c r="UWP220" s="15"/>
      <c r="UWQ220" s="15"/>
      <c r="UWR220" s="15"/>
      <c r="UWS220" s="15"/>
      <c r="UWT220" s="15"/>
      <c r="UWU220" s="15"/>
      <c r="UWV220" s="15"/>
      <c r="UWW220" s="15"/>
      <c r="UWX220" s="15"/>
      <c r="UWY220" s="15"/>
      <c r="UWZ220" s="15"/>
      <c r="UXA220" s="15"/>
      <c r="UXB220" s="15"/>
      <c r="UXC220" s="15"/>
      <c r="UXD220" s="15"/>
      <c r="UXE220" s="15"/>
      <c r="UXF220" s="15"/>
      <c r="UXG220" s="15"/>
      <c r="UXH220" s="15"/>
      <c r="UXI220" s="15"/>
      <c r="UXJ220" s="15"/>
      <c r="UXK220" s="15"/>
      <c r="UXL220" s="15"/>
      <c r="UXM220" s="15"/>
      <c r="UXN220" s="15"/>
      <c r="UXO220" s="15"/>
      <c r="UXP220" s="15"/>
      <c r="UXQ220" s="15"/>
      <c r="UXR220" s="15"/>
      <c r="UXS220" s="15"/>
      <c r="UXT220" s="15"/>
      <c r="UXU220" s="15"/>
      <c r="UXV220" s="15"/>
      <c r="UXW220" s="15"/>
      <c r="UXX220" s="15"/>
      <c r="UXY220" s="15"/>
      <c r="UXZ220" s="15"/>
      <c r="UYA220" s="15"/>
      <c r="UYB220" s="15"/>
      <c r="UYC220" s="15"/>
      <c r="UYD220" s="15"/>
      <c r="UYE220" s="15"/>
      <c r="UYF220" s="15"/>
      <c r="UYG220" s="15"/>
      <c r="UYH220" s="15"/>
      <c r="UYI220" s="15"/>
      <c r="UYJ220" s="15"/>
      <c r="UYK220" s="15"/>
      <c r="UYL220" s="15"/>
      <c r="UYM220" s="15"/>
      <c r="UYN220" s="15"/>
      <c r="UYO220" s="15"/>
      <c r="UYP220" s="15"/>
      <c r="UYQ220" s="15"/>
      <c r="UYR220" s="15"/>
      <c r="UYS220" s="15"/>
      <c r="UYT220" s="15"/>
      <c r="UYU220" s="15"/>
      <c r="UYV220" s="15"/>
      <c r="UYW220" s="15"/>
      <c r="UYX220" s="15"/>
      <c r="UYY220" s="15"/>
      <c r="UYZ220" s="15"/>
      <c r="UZA220" s="15"/>
      <c r="UZB220" s="15"/>
      <c r="UZC220" s="15"/>
      <c r="UZD220" s="15"/>
      <c r="UZE220" s="15"/>
      <c r="UZF220" s="15"/>
      <c r="UZG220" s="15"/>
      <c r="UZH220" s="15"/>
      <c r="UZI220" s="15"/>
      <c r="UZJ220" s="15"/>
      <c r="UZK220" s="15"/>
      <c r="UZL220" s="15"/>
      <c r="UZM220" s="15"/>
      <c r="UZN220" s="15"/>
      <c r="UZO220" s="15"/>
      <c r="UZP220" s="15"/>
      <c r="UZQ220" s="15"/>
      <c r="UZR220" s="15"/>
      <c r="UZS220" s="15"/>
      <c r="UZT220" s="15"/>
      <c r="UZU220" s="15"/>
      <c r="UZV220" s="15"/>
      <c r="UZW220" s="15"/>
      <c r="UZX220" s="15"/>
      <c r="UZY220" s="15"/>
      <c r="UZZ220" s="15"/>
      <c r="VAA220" s="15"/>
      <c r="VAB220" s="15"/>
      <c r="VAC220" s="15"/>
      <c r="VAD220" s="15"/>
      <c r="VAE220" s="15"/>
      <c r="VAF220" s="15"/>
      <c r="VAG220" s="15"/>
      <c r="VAH220" s="15"/>
      <c r="VAI220" s="15"/>
      <c r="VAJ220" s="15"/>
      <c r="VAK220" s="15"/>
      <c r="VAL220" s="15"/>
      <c r="VAM220" s="15"/>
      <c r="VAN220" s="15"/>
      <c r="VAO220" s="15"/>
      <c r="VAP220" s="15"/>
      <c r="VAQ220" s="15"/>
      <c r="VAR220" s="15"/>
      <c r="VAS220" s="15"/>
      <c r="VAT220" s="15"/>
      <c r="VAU220" s="15"/>
      <c r="VAV220" s="15"/>
      <c r="VAW220" s="15"/>
      <c r="VAX220" s="15"/>
      <c r="VAY220" s="15"/>
      <c r="VAZ220" s="15"/>
      <c r="VBA220" s="15"/>
      <c r="VBB220" s="15"/>
      <c r="VBC220" s="15"/>
      <c r="VBD220" s="15"/>
      <c r="VBE220" s="15"/>
      <c r="VBF220" s="15"/>
      <c r="VBG220" s="15"/>
      <c r="VBH220" s="15"/>
      <c r="VBI220" s="15"/>
      <c r="VBJ220" s="15"/>
      <c r="VBK220" s="15"/>
      <c r="VBL220" s="15"/>
      <c r="VBM220" s="15"/>
      <c r="VBN220" s="15"/>
      <c r="VBO220" s="15"/>
      <c r="VBP220" s="15"/>
      <c r="VBQ220" s="15"/>
      <c r="VBR220" s="15"/>
      <c r="VBS220" s="15"/>
      <c r="VBT220" s="15"/>
      <c r="VBU220" s="15"/>
      <c r="VBV220" s="15"/>
      <c r="VBW220" s="15"/>
      <c r="VBX220" s="15"/>
      <c r="VBY220" s="15"/>
      <c r="VBZ220" s="15"/>
      <c r="VCA220" s="15"/>
      <c r="VCB220" s="15"/>
      <c r="VCC220" s="15"/>
      <c r="VCD220" s="15"/>
      <c r="VCE220" s="15"/>
      <c r="VCF220" s="15"/>
      <c r="VCG220" s="15"/>
      <c r="VCH220" s="15"/>
      <c r="VCI220" s="15"/>
      <c r="VCJ220" s="15"/>
      <c r="VCK220" s="15"/>
      <c r="VCL220" s="15"/>
      <c r="VCM220" s="15"/>
      <c r="VCN220" s="15"/>
      <c r="VCO220" s="15"/>
      <c r="VCP220" s="15"/>
      <c r="VCQ220" s="15"/>
      <c r="VCR220" s="15"/>
      <c r="VCS220" s="15"/>
      <c r="VCT220" s="15"/>
      <c r="VCU220" s="15"/>
      <c r="VCV220" s="15"/>
      <c r="VCW220" s="15"/>
      <c r="VCX220" s="15"/>
      <c r="VCY220" s="15"/>
      <c r="VCZ220" s="15"/>
      <c r="VDA220" s="15"/>
      <c r="VDB220" s="15"/>
      <c r="VDC220" s="15"/>
      <c r="VDD220" s="15"/>
      <c r="VDE220" s="15"/>
      <c r="VDF220" s="15"/>
      <c r="VDG220" s="15"/>
      <c r="VDH220" s="15"/>
      <c r="VDI220" s="15"/>
      <c r="VDJ220" s="15"/>
      <c r="VDK220" s="15"/>
      <c r="VDL220" s="15"/>
      <c r="VDM220" s="15"/>
      <c r="VDN220" s="15"/>
      <c r="VDO220" s="15"/>
      <c r="VDP220" s="15"/>
      <c r="VDQ220" s="15"/>
      <c r="VDR220" s="15"/>
      <c r="VDS220" s="15"/>
      <c r="VDT220" s="15"/>
      <c r="VDU220" s="15"/>
      <c r="VDV220" s="15"/>
      <c r="VDW220" s="15"/>
      <c r="VDX220" s="15"/>
      <c r="VDY220" s="15"/>
      <c r="VDZ220" s="15"/>
      <c r="VEA220" s="15"/>
      <c r="VEB220" s="15"/>
      <c r="VEC220" s="15"/>
      <c r="VED220" s="15"/>
      <c r="VEE220" s="15"/>
      <c r="VEF220" s="15"/>
      <c r="VEG220" s="15"/>
      <c r="VEH220" s="15"/>
      <c r="VEI220" s="15"/>
      <c r="VEJ220" s="15"/>
      <c r="VEK220" s="15"/>
      <c r="VEL220" s="15"/>
      <c r="VEM220" s="15"/>
      <c r="VEN220" s="15"/>
      <c r="VEO220" s="15"/>
      <c r="VEP220" s="15"/>
      <c r="VEQ220" s="15"/>
      <c r="VER220" s="15"/>
      <c r="VES220" s="15"/>
      <c r="VET220" s="15"/>
      <c r="VEU220" s="15"/>
      <c r="VEV220" s="15"/>
      <c r="VEW220" s="15"/>
      <c r="VEX220" s="15"/>
      <c r="VEY220" s="15"/>
      <c r="VEZ220" s="15"/>
      <c r="VFA220" s="15"/>
      <c r="VFB220" s="15"/>
      <c r="VFC220" s="15"/>
      <c r="VFD220" s="15"/>
      <c r="VFE220" s="15"/>
      <c r="VFF220" s="15"/>
      <c r="VFG220" s="15"/>
      <c r="VFH220" s="15"/>
      <c r="VFI220" s="15"/>
      <c r="VFJ220" s="15"/>
      <c r="VFK220" s="15"/>
      <c r="VFL220" s="15"/>
      <c r="VFM220" s="15"/>
      <c r="VFN220" s="15"/>
      <c r="VFO220" s="15"/>
      <c r="VFP220" s="15"/>
      <c r="VFQ220" s="15"/>
      <c r="VFR220" s="15"/>
      <c r="VFS220" s="15"/>
      <c r="VFT220" s="15"/>
      <c r="VFU220" s="15"/>
      <c r="VFV220" s="15"/>
      <c r="VFW220" s="15"/>
      <c r="VFX220" s="15"/>
      <c r="VFY220" s="15"/>
      <c r="VFZ220" s="15"/>
      <c r="VGA220" s="15"/>
      <c r="VGB220" s="15"/>
      <c r="VGC220" s="15"/>
      <c r="VGD220" s="15"/>
      <c r="VGE220" s="15"/>
      <c r="VGF220" s="15"/>
      <c r="VGG220" s="15"/>
      <c r="VGH220" s="15"/>
      <c r="VGI220" s="15"/>
      <c r="VGJ220" s="15"/>
      <c r="VGK220" s="15"/>
      <c r="VGL220" s="15"/>
      <c r="VGM220" s="15"/>
      <c r="VGN220" s="15"/>
      <c r="VGO220" s="15"/>
      <c r="VGP220" s="15"/>
      <c r="VGQ220" s="15"/>
      <c r="VGR220" s="15"/>
      <c r="VGS220" s="15"/>
      <c r="VGT220" s="15"/>
      <c r="VGU220" s="15"/>
      <c r="VGV220" s="15"/>
      <c r="VGW220" s="15"/>
      <c r="VGX220" s="15"/>
      <c r="VGY220" s="15"/>
      <c r="VGZ220" s="15"/>
      <c r="VHA220" s="15"/>
      <c r="VHB220" s="15"/>
      <c r="VHC220" s="15"/>
      <c r="VHD220" s="15"/>
      <c r="VHE220" s="15"/>
      <c r="VHF220" s="15"/>
      <c r="VHG220" s="15"/>
      <c r="VHH220" s="15"/>
      <c r="VHI220" s="15"/>
      <c r="VHJ220" s="15"/>
      <c r="VHK220" s="15"/>
      <c r="VHL220" s="15"/>
      <c r="VHM220" s="15"/>
      <c r="VHN220" s="15"/>
      <c r="VHO220" s="15"/>
      <c r="VHP220" s="15"/>
      <c r="VHQ220" s="15"/>
      <c r="VHR220" s="15"/>
      <c r="VHS220" s="15"/>
      <c r="VHT220" s="15"/>
      <c r="VHU220" s="15"/>
      <c r="VHV220" s="15"/>
      <c r="VHW220" s="15"/>
      <c r="VHX220" s="15"/>
      <c r="VHY220" s="15"/>
      <c r="VHZ220" s="15"/>
      <c r="VIA220" s="15"/>
      <c r="VIB220" s="15"/>
      <c r="VIC220" s="15"/>
      <c r="VID220" s="15"/>
      <c r="VIE220" s="15"/>
      <c r="VIF220" s="15"/>
      <c r="VIG220" s="15"/>
      <c r="VIH220" s="15"/>
      <c r="VII220" s="15"/>
      <c r="VIJ220" s="15"/>
      <c r="VIK220" s="15"/>
      <c r="VIL220" s="15"/>
      <c r="VIM220" s="15"/>
      <c r="VIN220" s="15"/>
      <c r="VIO220" s="15"/>
      <c r="VIP220" s="15"/>
      <c r="VIQ220" s="15"/>
      <c r="VIR220" s="15"/>
      <c r="VIS220" s="15"/>
      <c r="VIT220" s="15"/>
      <c r="VIU220" s="15"/>
      <c r="VIV220" s="15"/>
      <c r="VIW220" s="15"/>
      <c r="VIX220" s="15"/>
      <c r="VIY220" s="15"/>
      <c r="VIZ220" s="15"/>
      <c r="VJA220" s="15"/>
      <c r="VJB220" s="15"/>
      <c r="VJC220" s="15"/>
      <c r="VJD220" s="15"/>
      <c r="VJE220" s="15"/>
      <c r="VJF220" s="15"/>
      <c r="VJG220" s="15"/>
      <c r="VJH220" s="15"/>
      <c r="VJI220" s="15"/>
      <c r="VJJ220" s="15"/>
      <c r="VJK220" s="15"/>
      <c r="VJL220" s="15"/>
      <c r="VJM220" s="15"/>
      <c r="VJN220" s="15"/>
      <c r="VJO220" s="15"/>
      <c r="VJP220" s="15"/>
      <c r="VJQ220" s="15"/>
      <c r="VJR220" s="15"/>
      <c r="VJS220" s="15"/>
      <c r="VJT220" s="15"/>
      <c r="VJU220" s="15"/>
      <c r="VJV220" s="15"/>
      <c r="VJW220" s="15"/>
      <c r="VJX220" s="15"/>
      <c r="VJY220" s="15"/>
      <c r="VJZ220" s="15"/>
      <c r="VKA220" s="15"/>
      <c r="VKB220" s="15"/>
      <c r="VKC220" s="15"/>
      <c r="VKD220" s="15"/>
      <c r="VKE220" s="15"/>
      <c r="VKF220" s="15"/>
      <c r="VKG220" s="15"/>
      <c r="VKH220" s="15"/>
      <c r="VKI220" s="15"/>
      <c r="VKJ220" s="15"/>
      <c r="VKK220" s="15"/>
      <c r="VKL220" s="15"/>
      <c r="VKM220" s="15"/>
      <c r="VKN220" s="15"/>
      <c r="VKO220" s="15"/>
      <c r="VKP220" s="15"/>
      <c r="VKQ220" s="15"/>
      <c r="VKR220" s="15"/>
      <c r="VKS220" s="15"/>
      <c r="VKT220" s="15"/>
      <c r="VKU220" s="15"/>
      <c r="VKV220" s="15"/>
      <c r="VKW220" s="15"/>
      <c r="VKX220" s="15"/>
      <c r="VKY220" s="15"/>
      <c r="VKZ220" s="15"/>
      <c r="VLA220" s="15"/>
      <c r="VLB220" s="15"/>
      <c r="VLC220" s="15"/>
      <c r="VLD220" s="15"/>
      <c r="VLE220" s="15"/>
      <c r="VLF220" s="15"/>
      <c r="VLG220" s="15"/>
      <c r="VLH220" s="15"/>
      <c r="VLI220" s="15"/>
      <c r="VLJ220" s="15"/>
      <c r="VLK220" s="15"/>
      <c r="VLL220" s="15"/>
      <c r="VLM220" s="15"/>
      <c r="VLN220" s="15"/>
      <c r="VLO220" s="15"/>
      <c r="VLP220" s="15"/>
      <c r="VLQ220" s="15"/>
      <c r="VLR220" s="15"/>
      <c r="VLS220" s="15"/>
      <c r="VLT220" s="15"/>
      <c r="VLU220" s="15"/>
      <c r="VLV220" s="15"/>
      <c r="VLW220" s="15"/>
      <c r="VLX220" s="15"/>
      <c r="VLY220" s="15"/>
      <c r="VLZ220" s="15"/>
      <c r="VMA220" s="15"/>
      <c r="VMB220" s="15"/>
      <c r="VMC220" s="15"/>
      <c r="VMD220" s="15"/>
      <c r="VME220" s="15"/>
      <c r="VMF220" s="15"/>
      <c r="VMG220" s="15"/>
      <c r="VMH220" s="15"/>
      <c r="VMI220" s="15"/>
      <c r="VMJ220" s="15"/>
      <c r="VMK220" s="15"/>
      <c r="VML220" s="15"/>
      <c r="VMM220" s="15"/>
      <c r="VMN220" s="15"/>
      <c r="VMO220" s="15"/>
      <c r="VMP220" s="15"/>
      <c r="VMQ220" s="15"/>
      <c r="VMR220" s="15"/>
      <c r="VMS220" s="15"/>
      <c r="VMT220" s="15"/>
      <c r="VMU220" s="15"/>
      <c r="VMV220" s="15"/>
      <c r="VMW220" s="15"/>
      <c r="VMX220" s="15"/>
      <c r="VMY220" s="15"/>
      <c r="VMZ220" s="15"/>
      <c r="VNA220" s="15"/>
      <c r="VNB220" s="15"/>
      <c r="VNC220" s="15"/>
      <c r="VND220" s="15"/>
      <c r="VNE220" s="15"/>
      <c r="VNF220" s="15"/>
      <c r="VNG220" s="15"/>
      <c r="VNH220" s="15"/>
      <c r="VNI220" s="15"/>
      <c r="VNJ220" s="15"/>
      <c r="VNK220" s="15"/>
      <c r="VNL220" s="15"/>
      <c r="VNM220" s="15"/>
      <c r="VNN220" s="15"/>
      <c r="VNO220" s="15"/>
      <c r="VNP220" s="15"/>
      <c r="VNQ220" s="15"/>
      <c r="VNR220" s="15"/>
      <c r="VNS220" s="15"/>
      <c r="VNT220" s="15"/>
      <c r="VNU220" s="15"/>
      <c r="VNV220" s="15"/>
      <c r="VNW220" s="15"/>
      <c r="VNX220" s="15"/>
      <c r="VNY220" s="15"/>
      <c r="VNZ220" s="15"/>
      <c r="VOA220" s="15"/>
      <c r="VOB220" s="15"/>
      <c r="VOC220" s="15"/>
      <c r="VOD220" s="15"/>
      <c r="VOE220" s="15"/>
      <c r="VOF220" s="15"/>
      <c r="VOG220" s="15"/>
      <c r="VOH220" s="15"/>
      <c r="VOI220" s="15"/>
      <c r="VOJ220" s="15"/>
      <c r="VOK220" s="15"/>
      <c r="VOL220" s="15"/>
      <c r="VOM220" s="15"/>
      <c r="VON220" s="15"/>
      <c r="VOO220" s="15"/>
      <c r="VOP220" s="15"/>
      <c r="VOQ220" s="15"/>
      <c r="VOR220" s="15"/>
      <c r="VOS220" s="15"/>
      <c r="VOT220" s="15"/>
      <c r="VOU220" s="15"/>
      <c r="VOV220" s="15"/>
      <c r="VOW220" s="15"/>
      <c r="VOX220" s="15"/>
      <c r="VOY220" s="15"/>
      <c r="VOZ220" s="15"/>
      <c r="VPA220" s="15"/>
      <c r="VPB220" s="15"/>
      <c r="VPC220" s="15"/>
      <c r="VPD220" s="15"/>
      <c r="VPE220" s="15"/>
      <c r="VPF220" s="15"/>
      <c r="VPG220" s="15"/>
      <c r="VPH220" s="15"/>
      <c r="VPI220" s="15"/>
      <c r="VPJ220" s="15"/>
      <c r="VPK220" s="15"/>
      <c r="VPL220" s="15"/>
      <c r="VPM220" s="15"/>
      <c r="VPN220" s="15"/>
      <c r="VPO220" s="15"/>
      <c r="VPP220" s="15"/>
      <c r="VPQ220" s="15"/>
      <c r="VPR220" s="15"/>
      <c r="VPS220" s="15"/>
      <c r="VPT220" s="15"/>
      <c r="VPU220" s="15"/>
      <c r="VPV220" s="15"/>
      <c r="VPW220" s="15"/>
      <c r="VPX220" s="15"/>
      <c r="VPY220" s="15"/>
      <c r="VPZ220" s="15"/>
      <c r="VQA220" s="15"/>
      <c r="VQB220" s="15"/>
      <c r="VQC220" s="15"/>
      <c r="VQD220" s="15"/>
      <c r="VQE220" s="15"/>
      <c r="VQF220" s="15"/>
      <c r="VQG220" s="15"/>
      <c r="VQH220" s="15"/>
      <c r="VQI220" s="15"/>
      <c r="VQJ220" s="15"/>
      <c r="VQK220" s="15"/>
      <c r="VQL220" s="15"/>
      <c r="VQM220" s="15"/>
      <c r="VQN220" s="15"/>
      <c r="VQO220" s="15"/>
      <c r="VQP220" s="15"/>
      <c r="VQQ220" s="15"/>
      <c r="VQR220" s="15"/>
      <c r="VQS220" s="15"/>
      <c r="VQT220" s="15"/>
      <c r="VQU220" s="15"/>
      <c r="VQV220" s="15"/>
      <c r="VQW220" s="15"/>
      <c r="VQX220" s="15"/>
      <c r="VQY220" s="15"/>
      <c r="VQZ220" s="15"/>
      <c r="VRA220" s="15"/>
      <c r="VRB220" s="15"/>
      <c r="VRC220" s="15"/>
      <c r="VRD220" s="15"/>
      <c r="VRE220" s="15"/>
      <c r="VRF220" s="15"/>
      <c r="VRG220" s="15"/>
      <c r="VRH220" s="15"/>
      <c r="VRI220" s="15"/>
      <c r="VRJ220" s="15"/>
      <c r="VRK220" s="15"/>
      <c r="VRL220" s="15"/>
      <c r="VRM220" s="15"/>
      <c r="VRN220" s="15"/>
      <c r="VRO220" s="15"/>
      <c r="VRP220" s="15"/>
      <c r="VRQ220" s="15"/>
      <c r="VRR220" s="15"/>
      <c r="VRS220" s="15"/>
      <c r="VRT220" s="15"/>
      <c r="VRU220" s="15"/>
      <c r="VRV220" s="15"/>
      <c r="VRW220" s="15"/>
      <c r="VRX220" s="15"/>
      <c r="VRY220" s="15"/>
      <c r="VRZ220" s="15"/>
      <c r="VSA220" s="15"/>
      <c r="VSB220" s="15"/>
      <c r="VSC220" s="15"/>
      <c r="VSD220" s="15"/>
      <c r="VSE220" s="15"/>
      <c r="VSF220" s="15"/>
      <c r="VSG220" s="15"/>
      <c r="VSH220" s="15"/>
      <c r="VSI220" s="15"/>
      <c r="VSJ220" s="15"/>
      <c r="VSK220" s="15"/>
      <c r="VSL220" s="15"/>
      <c r="VSM220" s="15"/>
      <c r="VSN220" s="15"/>
      <c r="VSO220" s="15"/>
      <c r="VSP220" s="15"/>
      <c r="VSQ220" s="15"/>
      <c r="VSR220" s="15"/>
      <c r="VSS220" s="15"/>
      <c r="VST220" s="15"/>
      <c r="VSU220" s="15"/>
      <c r="VSV220" s="15"/>
      <c r="VSW220" s="15"/>
      <c r="VSX220" s="15"/>
      <c r="VSY220" s="15"/>
      <c r="VSZ220" s="15"/>
      <c r="VTA220" s="15"/>
      <c r="VTB220" s="15"/>
      <c r="VTC220" s="15"/>
      <c r="VTD220" s="15"/>
      <c r="VTE220" s="15"/>
      <c r="VTF220" s="15"/>
      <c r="VTG220" s="15"/>
      <c r="VTH220" s="15"/>
      <c r="VTI220" s="15"/>
      <c r="VTJ220" s="15"/>
      <c r="VTK220" s="15"/>
      <c r="VTL220" s="15"/>
      <c r="VTM220" s="15"/>
      <c r="VTN220" s="15"/>
      <c r="VTO220" s="15"/>
      <c r="VTP220" s="15"/>
      <c r="VTQ220" s="15"/>
      <c r="VTR220" s="15"/>
      <c r="VTS220" s="15"/>
      <c r="VTT220" s="15"/>
      <c r="VTU220" s="15"/>
      <c r="VTV220" s="15"/>
      <c r="VTW220" s="15"/>
      <c r="VTX220" s="15"/>
      <c r="VTY220" s="15"/>
      <c r="VTZ220" s="15"/>
      <c r="VUA220" s="15"/>
      <c r="VUB220" s="15"/>
      <c r="VUC220" s="15"/>
      <c r="VUD220" s="15"/>
      <c r="VUE220" s="15"/>
      <c r="VUF220" s="15"/>
      <c r="VUG220" s="15"/>
      <c r="VUH220" s="15"/>
      <c r="VUI220" s="15"/>
      <c r="VUJ220" s="15"/>
      <c r="VUK220" s="15"/>
      <c r="VUL220" s="15"/>
      <c r="VUM220" s="15"/>
      <c r="VUN220" s="15"/>
      <c r="VUO220" s="15"/>
      <c r="VUP220" s="15"/>
      <c r="VUQ220" s="15"/>
      <c r="VUR220" s="15"/>
      <c r="VUS220" s="15"/>
      <c r="VUT220" s="15"/>
      <c r="VUU220" s="15"/>
      <c r="VUV220" s="15"/>
      <c r="VUW220" s="15"/>
      <c r="VUX220" s="15"/>
      <c r="VUY220" s="15"/>
      <c r="VUZ220" s="15"/>
      <c r="VVA220" s="15"/>
      <c r="VVB220" s="15"/>
      <c r="VVC220" s="15"/>
      <c r="VVD220" s="15"/>
      <c r="VVE220" s="15"/>
      <c r="VVF220" s="15"/>
      <c r="VVG220" s="15"/>
      <c r="VVH220" s="15"/>
      <c r="VVI220" s="15"/>
      <c r="VVJ220" s="15"/>
      <c r="VVK220" s="15"/>
      <c r="VVL220" s="15"/>
      <c r="VVM220" s="15"/>
      <c r="VVN220" s="15"/>
      <c r="VVO220" s="15"/>
      <c r="VVP220" s="15"/>
      <c r="VVQ220" s="15"/>
      <c r="VVR220" s="15"/>
      <c r="VVS220" s="15"/>
      <c r="VVT220" s="15"/>
      <c r="VVU220" s="15"/>
      <c r="VVV220" s="15"/>
      <c r="VVW220" s="15"/>
      <c r="VVX220" s="15"/>
      <c r="VVY220" s="15"/>
      <c r="VVZ220" s="15"/>
      <c r="VWA220" s="15"/>
      <c r="VWB220" s="15"/>
      <c r="VWC220" s="15"/>
      <c r="VWD220" s="15"/>
      <c r="VWE220" s="15"/>
      <c r="VWF220" s="15"/>
      <c r="VWG220" s="15"/>
      <c r="VWH220" s="15"/>
      <c r="VWI220" s="15"/>
      <c r="VWJ220" s="15"/>
      <c r="VWK220" s="15"/>
      <c r="VWL220" s="15"/>
      <c r="VWM220" s="15"/>
      <c r="VWN220" s="15"/>
      <c r="VWO220" s="15"/>
      <c r="VWP220" s="15"/>
      <c r="VWQ220" s="15"/>
      <c r="VWR220" s="15"/>
      <c r="VWS220" s="15"/>
      <c r="VWT220" s="15"/>
      <c r="VWU220" s="15"/>
      <c r="VWV220" s="15"/>
      <c r="VWW220" s="15"/>
      <c r="VWX220" s="15"/>
      <c r="VWY220" s="15"/>
      <c r="VWZ220" s="15"/>
      <c r="VXA220" s="15"/>
      <c r="VXB220" s="15"/>
      <c r="VXC220" s="15"/>
      <c r="VXD220" s="15"/>
      <c r="VXE220" s="15"/>
      <c r="VXF220" s="15"/>
      <c r="VXG220" s="15"/>
      <c r="VXH220" s="15"/>
      <c r="VXI220" s="15"/>
      <c r="VXJ220" s="15"/>
      <c r="VXK220" s="15"/>
      <c r="VXL220" s="15"/>
      <c r="VXM220" s="15"/>
      <c r="VXN220" s="15"/>
      <c r="VXO220" s="15"/>
      <c r="VXP220" s="15"/>
      <c r="VXQ220" s="15"/>
      <c r="VXR220" s="15"/>
      <c r="VXS220" s="15"/>
      <c r="VXT220" s="15"/>
      <c r="VXU220" s="15"/>
      <c r="VXV220" s="15"/>
      <c r="VXW220" s="15"/>
      <c r="VXX220" s="15"/>
      <c r="VXY220" s="15"/>
      <c r="VXZ220" s="15"/>
      <c r="VYA220" s="15"/>
      <c r="VYB220" s="15"/>
      <c r="VYC220" s="15"/>
      <c r="VYD220" s="15"/>
      <c r="VYE220" s="15"/>
      <c r="VYF220" s="15"/>
      <c r="VYG220" s="15"/>
      <c r="VYH220" s="15"/>
      <c r="VYI220" s="15"/>
      <c r="VYJ220" s="15"/>
      <c r="VYK220" s="15"/>
      <c r="VYL220" s="15"/>
      <c r="VYM220" s="15"/>
      <c r="VYN220" s="15"/>
      <c r="VYO220" s="15"/>
      <c r="VYP220" s="15"/>
      <c r="VYQ220" s="15"/>
      <c r="VYR220" s="15"/>
      <c r="VYS220" s="15"/>
      <c r="VYT220" s="15"/>
      <c r="VYU220" s="15"/>
      <c r="VYV220" s="15"/>
      <c r="VYW220" s="15"/>
      <c r="VYX220" s="15"/>
      <c r="VYY220" s="15"/>
      <c r="VYZ220" s="15"/>
      <c r="VZA220" s="15"/>
      <c r="VZB220" s="15"/>
      <c r="VZC220" s="15"/>
      <c r="VZD220" s="15"/>
      <c r="VZE220" s="15"/>
      <c r="VZF220" s="15"/>
      <c r="VZG220" s="15"/>
      <c r="VZH220" s="15"/>
      <c r="VZI220" s="15"/>
      <c r="VZJ220" s="15"/>
      <c r="VZK220" s="15"/>
      <c r="VZL220" s="15"/>
      <c r="VZM220" s="15"/>
      <c r="VZN220" s="15"/>
      <c r="VZO220" s="15"/>
      <c r="VZP220" s="15"/>
      <c r="VZQ220" s="15"/>
      <c r="VZR220" s="15"/>
      <c r="VZS220" s="15"/>
      <c r="VZT220" s="15"/>
      <c r="VZU220" s="15"/>
      <c r="VZV220" s="15"/>
      <c r="VZW220" s="15"/>
      <c r="VZX220" s="15"/>
      <c r="VZY220" s="15"/>
      <c r="VZZ220" s="15"/>
      <c r="WAA220" s="15"/>
      <c r="WAB220" s="15"/>
      <c r="WAC220" s="15"/>
      <c r="WAD220" s="15"/>
      <c r="WAE220" s="15"/>
      <c r="WAF220" s="15"/>
      <c r="WAG220" s="15"/>
      <c r="WAH220" s="15"/>
      <c r="WAI220" s="15"/>
      <c r="WAJ220" s="15"/>
      <c r="WAK220" s="15"/>
      <c r="WAL220" s="15"/>
      <c r="WAM220" s="15"/>
      <c r="WAN220" s="15"/>
      <c r="WAO220" s="15"/>
      <c r="WAP220" s="15"/>
      <c r="WAQ220" s="15"/>
      <c r="WAR220" s="15"/>
      <c r="WAS220" s="15"/>
      <c r="WAT220" s="15"/>
      <c r="WAU220" s="15"/>
      <c r="WAV220" s="15"/>
      <c r="WAW220" s="15"/>
      <c r="WAX220" s="15"/>
      <c r="WAY220" s="15"/>
      <c r="WAZ220" s="15"/>
      <c r="WBA220" s="15"/>
      <c r="WBB220" s="15"/>
      <c r="WBC220" s="15"/>
      <c r="WBD220" s="15"/>
      <c r="WBE220" s="15"/>
      <c r="WBF220" s="15"/>
      <c r="WBG220" s="15"/>
      <c r="WBH220" s="15"/>
      <c r="WBI220" s="15"/>
      <c r="WBJ220" s="15"/>
      <c r="WBK220" s="15"/>
      <c r="WBL220" s="15"/>
      <c r="WBM220" s="15"/>
      <c r="WBN220" s="15"/>
      <c r="WBO220" s="15"/>
      <c r="WBP220" s="15"/>
      <c r="WBQ220" s="15"/>
      <c r="WBR220" s="15"/>
      <c r="WBS220" s="15"/>
      <c r="WBT220" s="15"/>
      <c r="WBU220" s="15"/>
      <c r="WBV220" s="15"/>
      <c r="WBW220" s="15"/>
      <c r="WBX220" s="15"/>
      <c r="WBY220" s="15"/>
      <c r="WBZ220" s="15"/>
      <c r="WCA220" s="15"/>
      <c r="WCB220" s="15"/>
      <c r="WCC220" s="15"/>
      <c r="WCD220" s="15"/>
      <c r="WCE220" s="15"/>
      <c r="WCF220" s="15"/>
      <c r="WCG220" s="15"/>
      <c r="WCH220" s="15"/>
      <c r="WCI220" s="15"/>
      <c r="WCJ220" s="15"/>
      <c r="WCK220" s="15"/>
      <c r="WCL220" s="15"/>
      <c r="WCM220" s="15"/>
      <c r="WCN220" s="15"/>
      <c r="WCO220" s="15"/>
      <c r="WCP220" s="15"/>
      <c r="WCQ220" s="15"/>
      <c r="WCR220" s="15"/>
      <c r="WCS220" s="15"/>
      <c r="WCT220" s="15"/>
      <c r="WCU220" s="15"/>
      <c r="WCV220" s="15"/>
      <c r="WCW220" s="15"/>
      <c r="WCX220" s="15"/>
      <c r="WCY220" s="15"/>
      <c r="WCZ220" s="15"/>
      <c r="WDA220" s="15"/>
      <c r="WDB220" s="15"/>
      <c r="WDC220" s="15"/>
      <c r="WDD220" s="15"/>
      <c r="WDE220" s="15"/>
      <c r="WDF220" s="15"/>
      <c r="WDG220" s="15"/>
      <c r="WDH220" s="15"/>
      <c r="WDI220" s="15"/>
      <c r="WDJ220" s="15"/>
      <c r="WDK220" s="15"/>
      <c r="WDL220" s="15"/>
      <c r="WDM220" s="15"/>
      <c r="WDN220" s="15"/>
      <c r="WDO220" s="15"/>
      <c r="WDP220" s="15"/>
      <c r="WDQ220" s="15"/>
      <c r="WDR220" s="15"/>
      <c r="WDS220" s="15"/>
      <c r="WDT220" s="15"/>
      <c r="WDU220" s="15"/>
      <c r="WDV220" s="15"/>
      <c r="WDW220" s="15"/>
      <c r="WDX220" s="15"/>
      <c r="WDY220" s="15"/>
      <c r="WDZ220" s="15"/>
      <c r="WEA220" s="15"/>
      <c r="WEB220" s="15"/>
      <c r="WEC220" s="15"/>
      <c r="WED220" s="15"/>
      <c r="WEE220" s="15"/>
      <c r="WEF220" s="15"/>
      <c r="WEG220" s="15"/>
      <c r="WEH220" s="15"/>
      <c r="WEI220" s="15"/>
      <c r="WEJ220" s="15"/>
      <c r="WEK220" s="15"/>
      <c r="WEL220" s="15"/>
      <c r="WEM220" s="15"/>
      <c r="WEN220" s="15"/>
      <c r="WEO220" s="15"/>
      <c r="WEP220" s="15"/>
      <c r="WEQ220" s="15"/>
      <c r="WER220" s="15"/>
      <c r="WES220" s="15"/>
      <c r="WET220" s="15"/>
      <c r="WEU220" s="15"/>
      <c r="WEV220" s="15"/>
      <c r="WEW220" s="15"/>
      <c r="WEX220" s="15"/>
      <c r="WEY220" s="15"/>
      <c r="WEZ220" s="15"/>
      <c r="WFA220" s="15"/>
      <c r="WFB220" s="15"/>
      <c r="WFC220" s="15"/>
      <c r="WFD220" s="15"/>
      <c r="WFE220" s="15"/>
      <c r="WFF220" s="15"/>
      <c r="WFG220" s="15"/>
      <c r="WFH220" s="15"/>
      <c r="WFI220" s="15"/>
      <c r="WFJ220" s="15"/>
      <c r="WFK220" s="15"/>
      <c r="WFL220" s="15"/>
      <c r="WFM220" s="15"/>
      <c r="WFN220" s="15"/>
      <c r="WFO220" s="15"/>
      <c r="WFP220" s="15"/>
      <c r="WFQ220" s="15"/>
      <c r="WFR220" s="15"/>
      <c r="WFS220" s="15"/>
      <c r="WFT220" s="15"/>
      <c r="WFU220" s="15"/>
      <c r="WFV220" s="15"/>
      <c r="WFW220" s="15"/>
      <c r="WFX220" s="15"/>
      <c r="WFY220" s="15"/>
      <c r="WFZ220" s="15"/>
      <c r="WGA220" s="15"/>
      <c r="WGB220" s="15"/>
      <c r="WGC220" s="15"/>
      <c r="WGD220" s="15"/>
      <c r="WGE220" s="15"/>
      <c r="WGF220" s="15"/>
      <c r="WGG220" s="15"/>
      <c r="WGH220" s="15"/>
      <c r="WGI220" s="15"/>
      <c r="WGJ220" s="15"/>
      <c r="WGK220" s="15"/>
      <c r="WGL220" s="15"/>
      <c r="WGM220" s="15"/>
      <c r="WGN220" s="15"/>
      <c r="WGO220" s="15"/>
      <c r="WGP220" s="15"/>
      <c r="WGQ220" s="15"/>
      <c r="WGR220" s="15"/>
      <c r="WGS220" s="15"/>
      <c r="WGT220" s="15"/>
      <c r="WGU220" s="15"/>
      <c r="WGV220" s="15"/>
      <c r="WGW220" s="15"/>
      <c r="WGX220" s="15"/>
      <c r="WGY220" s="15"/>
      <c r="WGZ220" s="15"/>
      <c r="WHA220" s="15"/>
      <c r="WHB220" s="15"/>
      <c r="WHC220" s="15"/>
      <c r="WHD220" s="15"/>
      <c r="WHE220" s="15"/>
      <c r="WHF220" s="15"/>
      <c r="WHG220" s="15"/>
      <c r="WHH220" s="15"/>
      <c r="WHI220" s="15"/>
      <c r="WHJ220" s="15"/>
      <c r="WHK220" s="15"/>
      <c r="WHL220" s="15"/>
      <c r="WHM220" s="15"/>
      <c r="WHN220" s="15"/>
      <c r="WHO220" s="15"/>
      <c r="WHP220" s="15"/>
      <c r="WHQ220" s="15"/>
      <c r="WHR220" s="15"/>
      <c r="WHS220" s="15"/>
      <c r="WHT220" s="15"/>
      <c r="WHU220" s="15"/>
      <c r="WHV220" s="15"/>
      <c r="WHW220" s="15"/>
      <c r="WHX220" s="15"/>
      <c r="WHY220" s="15"/>
      <c r="WHZ220" s="15"/>
      <c r="WIA220" s="15"/>
      <c r="WIB220" s="15"/>
      <c r="WIC220" s="15"/>
      <c r="WID220" s="15"/>
      <c r="WIE220" s="15"/>
      <c r="WIF220" s="15"/>
      <c r="WIG220" s="15"/>
      <c r="WIH220" s="15"/>
      <c r="WII220" s="15"/>
      <c r="WIJ220" s="15"/>
      <c r="WIK220" s="15"/>
      <c r="WIL220" s="15"/>
      <c r="WIM220" s="15"/>
      <c r="WIN220" s="15"/>
      <c r="WIO220" s="15"/>
      <c r="WIP220" s="15"/>
      <c r="WIQ220" s="15"/>
      <c r="WIR220" s="15"/>
      <c r="WIS220" s="15"/>
      <c r="WIT220" s="15"/>
      <c r="WIU220" s="15"/>
      <c r="WIV220" s="15"/>
      <c r="WIW220" s="15"/>
      <c r="WIX220" s="15"/>
      <c r="WIY220" s="15"/>
      <c r="WIZ220" s="15"/>
      <c r="WJA220" s="15"/>
      <c r="WJB220" s="15"/>
      <c r="WJC220" s="15"/>
      <c r="WJD220" s="15"/>
      <c r="WJE220" s="15"/>
      <c r="WJF220" s="15"/>
      <c r="WJG220" s="15"/>
      <c r="WJH220" s="15"/>
      <c r="WJI220" s="15"/>
      <c r="WJJ220" s="15"/>
      <c r="WJK220" s="15"/>
      <c r="WJL220" s="15"/>
      <c r="WJM220" s="15"/>
      <c r="WJN220" s="15"/>
      <c r="WJO220" s="15"/>
      <c r="WJP220" s="15"/>
      <c r="WJQ220" s="15"/>
      <c r="WJR220" s="15"/>
      <c r="WJS220" s="15"/>
      <c r="WJT220" s="15"/>
      <c r="WJU220" s="15"/>
      <c r="WJV220" s="15"/>
      <c r="WJW220" s="15"/>
      <c r="WJX220" s="15"/>
      <c r="WJY220" s="15"/>
      <c r="WJZ220" s="15"/>
      <c r="WKA220" s="15"/>
      <c r="WKB220" s="15"/>
      <c r="WKC220" s="15"/>
      <c r="WKD220" s="15"/>
      <c r="WKE220" s="15"/>
      <c r="WKF220" s="15"/>
      <c r="WKG220" s="15"/>
      <c r="WKH220" s="15"/>
      <c r="WKI220" s="15"/>
      <c r="WKJ220" s="15"/>
      <c r="WKK220" s="15"/>
      <c r="WKL220" s="15"/>
      <c r="WKM220" s="15"/>
      <c r="WKN220" s="15"/>
      <c r="WKO220" s="15"/>
      <c r="WKP220" s="15"/>
      <c r="WKQ220" s="15"/>
      <c r="WKR220" s="15"/>
      <c r="WKS220" s="15"/>
      <c r="WKT220" s="15"/>
      <c r="WKU220" s="15"/>
      <c r="WKV220" s="15"/>
      <c r="WKW220" s="15"/>
      <c r="WKX220" s="15"/>
      <c r="WKY220" s="15"/>
      <c r="WKZ220" s="15"/>
      <c r="WLA220" s="15"/>
      <c r="WLB220" s="15"/>
      <c r="WLC220" s="15"/>
      <c r="WLD220" s="15"/>
      <c r="WLE220" s="15"/>
      <c r="WLF220" s="15"/>
      <c r="WLG220" s="15"/>
      <c r="WLH220" s="15"/>
      <c r="WLI220" s="15"/>
      <c r="WLJ220" s="15"/>
      <c r="WLK220" s="15"/>
      <c r="WLL220" s="15"/>
      <c r="WLM220" s="15"/>
      <c r="WLN220" s="15"/>
      <c r="WLO220" s="15"/>
      <c r="WLP220" s="15"/>
      <c r="WLQ220" s="15"/>
      <c r="WLR220" s="15"/>
      <c r="WLS220" s="15"/>
      <c r="WLT220" s="15"/>
      <c r="WLU220" s="15"/>
      <c r="WLV220" s="15"/>
      <c r="WLW220" s="15"/>
      <c r="WLX220" s="15"/>
      <c r="WLY220" s="15"/>
      <c r="WLZ220" s="15"/>
      <c r="WMA220" s="15"/>
      <c r="WMB220" s="15"/>
      <c r="WMC220" s="15"/>
      <c r="WMD220" s="15"/>
      <c r="WME220" s="15"/>
      <c r="WMF220" s="15"/>
      <c r="WMG220" s="15"/>
      <c r="WMH220" s="15"/>
      <c r="WMI220" s="15"/>
      <c r="WMJ220" s="15"/>
      <c r="WMK220" s="15"/>
      <c r="WML220" s="15"/>
      <c r="WMM220" s="15"/>
      <c r="WMN220" s="15"/>
      <c r="WMO220" s="15"/>
      <c r="WMP220" s="15"/>
      <c r="WMQ220" s="15"/>
      <c r="WMR220" s="15"/>
      <c r="WMS220" s="15"/>
      <c r="WMT220" s="15"/>
      <c r="WMU220" s="15"/>
      <c r="WMV220" s="15"/>
      <c r="WMW220" s="15"/>
      <c r="WMX220" s="15"/>
      <c r="WMY220" s="15"/>
      <c r="WMZ220" s="15"/>
      <c r="WNA220" s="15"/>
      <c r="WNB220" s="15"/>
      <c r="WNC220" s="15"/>
      <c r="WND220" s="15"/>
      <c r="WNE220" s="15"/>
      <c r="WNF220" s="15"/>
      <c r="WNG220" s="15"/>
      <c r="WNH220" s="15"/>
      <c r="WNI220" s="15"/>
      <c r="WNJ220" s="15"/>
      <c r="WNK220" s="15"/>
      <c r="WNL220" s="15"/>
      <c r="WNM220" s="15"/>
      <c r="WNN220" s="15"/>
      <c r="WNO220" s="15"/>
      <c r="WNP220" s="15"/>
      <c r="WNQ220" s="15"/>
      <c r="WNR220" s="15"/>
      <c r="WNS220" s="15"/>
      <c r="WNT220" s="15"/>
      <c r="WNU220" s="15"/>
      <c r="WNV220" s="15"/>
      <c r="WNW220" s="15"/>
      <c r="WNX220" s="15"/>
      <c r="WNY220" s="15"/>
      <c r="WNZ220" s="15"/>
      <c r="WOA220" s="15"/>
      <c r="WOB220" s="15"/>
      <c r="WOC220" s="15"/>
      <c r="WOD220" s="15"/>
      <c r="WOE220" s="15"/>
      <c r="WOF220" s="15"/>
      <c r="WOG220" s="15"/>
      <c r="WOH220" s="15"/>
      <c r="WOI220" s="15"/>
      <c r="WOJ220" s="15"/>
      <c r="WOK220" s="15"/>
      <c r="WOL220" s="15"/>
      <c r="WOM220" s="15"/>
      <c r="WON220" s="15"/>
      <c r="WOO220" s="15"/>
      <c r="WOP220" s="15"/>
      <c r="WOQ220" s="15"/>
      <c r="WOR220" s="15"/>
      <c r="WOS220" s="15"/>
      <c r="WOT220" s="15"/>
      <c r="WOU220" s="15"/>
      <c r="WOV220" s="15"/>
      <c r="WOW220" s="15"/>
      <c r="WOX220" s="15"/>
      <c r="WOY220" s="15"/>
      <c r="WOZ220" s="15"/>
      <c r="WPA220" s="15"/>
      <c r="WPB220" s="15"/>
      <c r="WPC220" s="15"/>
      <c r="WPD220" s="15"/>
      <c r="WPE220" s="15"/>
      <c r="WPF220" s="15"/>
      <c r="WPG220" s="15"/>
      <c r="WPH220" s="15"/>
      <c r="WPI220" s="15"/>
      <c r="WPJ220" s="15"/>
      <c r="WPK220" s="15"/>
      <c r="WPL220" s="15"/>
      <c r="WPM220" s="15"/>
      <c r="WPN220" s="15"/>
      <c r="WPO220" s="15"/>
      <c r="WPP220" s="15"/>
      <c r="WPQ220" s="15"/>
      <c r="WPR220" s="15"/>
      <c r="WPS220" s="15"/>
      <c r="WPT220" s="15"/>
      <c r="WPU220" s="15"/>
      <c r="WPV220" s="15"/>
      <c r="WPW220" s="15"/>
      <c r="WPX220" s="15"/>
      <c r="WPY220" s="15"/>
      <c r="WPZ220" s="15"/>
      <c r="WQA220" s="15"/>
      <c r="WQB220" s="15"/>
      <c r="WQC220" s="15"/>
      <c r="WQD220" s="15"/>
      <c r="WQE220" s="15"/>
      <c r="WQF220" s="15"/>
      <c r="WQG220" s="15"/>
      <c r="WQH220" s="15"/>
      <c r="WQI220" s="15"/>
      <c r="WQJ220" s="15"/>
      <c r="WQK220" s="15"/>
      <c r="WQL220" s="15"/>
      <c r="WQM220" s="15"/>
      <c r="WQN220" s="15"/>
      <c r="WQO220" s="15"/>
      <c r="WQP220" s="15"/>
      <c r="WQQ220" s="15"/>
      <c r="WQR220" s="15"/>
      <c r="WQS220" s="15"/>
      <c r="WQT220" s="15"/>
      <c r="WQU220" s="15"/>
      <c r="WQV220" s="15"/>
      <c r="WQW220" s="15"/>
      <c r="WQX220" s="15"/>
      <c r="WQY220" s="15"/>
      <c r="WQZ220" s="15"/>
      <c r="WRA220" s="15"/>
      <c r="WRB220" s="15"/>
      <c r="WRC220" s="15"/>
      <c r="WRD220" s="15"/>
      <c r="WRE220" s="15"/>
      <c r="WRF220" s="15"/>
      <c r="WRG220" s="15"/>
      <c r="WRH220" s="15"/>
      <c r="WRI220" s="15"/>
      <c r="WRJ220" s="15"/>
      <c r="WRK220" s="15"/>
      <c r="WRL220" s="15"/>
      <c r="WRM220" s="15"/>
      <c r="WRN220" s="15"/>
      <c r="WRO220" s="15"/>
      <c r="WRP220" s="15"/>
      <c r="WRQ220" s="15"/>
      <c r="WRR220" s="15"/>
      <c r="WRS220" s="15"/>
      <c r="WRT220" s="15"/>
      <c r="WRU220" s="15"/>
      <c r="WRV220" s="15"/>
      <c r="WRW220" s="15"/>
      <c r="WRX220" s="15"/>
      <c r="WRY220" s="15"/>
      <c r="WRZ220" s="15"/>
      <c r="WSA220" s="15"/>
      <c r="WSB220" s="15"/>
      <c r="WSC220" s="15"/>
      <c r="WSD220" s="15"/>
      <c r="WSE220" s="15"/>
      <c r="WSF220" s="15"/>
      <c r="WSG220" s="15"/>
      <c r="WSH220" s="15"/>
      <c r="WSI220" s="15"/>
      <c r="WSJ220" s="15"/>
      <c r="WSK220" s="15"/>
      <c r="WSL220" s="15"/>
      <c r="WSM220" s="15"/>
      <c r="WSN220" s="15"/>
      <c r="WSO220" s="15"/>
      <c r="WSP220" s="15"/>
      <c r="WSQ220" s="15"/>
      <c r="WSR220" s="15"/>
      <c r="WSS220" s="15"/>
      <c r="WST220" s="15"/>
      <c r="WSU220" s="15"/>
      <c r="WSV220" s="15"/>
      <c r="WSW220" s="15"/>
      <c r="WSX220" s="15"/>
      <c r="WSY220" s="15"/>
      <c r="WSZ220" s="15"/>
      <c r="WTA220" s="15"/>
      <c r="WTB220" s="15"/>
      <c r="WTC220" s="15"/>
      <c r="WTD220" s="15"/>
      <c r="WTE220" s="15"/>
      <c r="WTF220" s="15"/>
      <c r="WTG220" s="15"/>
      <c r="WTH220" s="15"/>
      <c r="WTI220" s="15"/>
      <c r="WTJ220" s="15"/>
      <c r="WTK220" s="15"/>
      <c r="WTL220" s="15"/>
      <c r="WTM220" s="15"/>
      <c r="WTN220" s="15"/>
      <c r="WTO220" s="15"/>
      <c r="WTP220" s="15"/>
      <c r="WTQ220" s="15"/>
      <c r="WTR220" s="15"/>
      <c r="WTS220" s="15"/>
      <c r="WTT220" s="15"/>
      <c r="WTU220" s="15"/>
      <c r="WTV220" s="15"/>
      <c r="WTW220" s="15"/>
      <c r="WTX220" s="15"/>
      <c r="WTY220" s="15"/>
      <c r="WTZ220" s="15"/>
      <c r="WUA220" s="15"/>
      <c r="WUB220" s="15"/>
      <c r="WUC220" s="15"/>
      <c r="WUD220" s="15"/>
      <c r="WUE220" s="15"/>
      <c r="WUF220" s="15"/>
      <c r="WUG220" s="15"/>
      <c r="WUH220" s="15"/>
      <c r="WUI220" s="15"/>
      <c r="WUJ220" s="15"/>
      <c r="WUK220" s="15"/>
      <c r="WUL220" s="15"/>
      <c r="WUM220" s="15"/>
      <c r="WUN220" s="15"/>
      <c r="WUO220" s="15"/>
      <c r="WUP220" s="15"/>
      <c r="WUQ220" s="15"/>
      <c r="WUR220" s="15"/>
      <c r="WUS220" s="15"/>
      <c r="WUT220" s="15"/>
      <c r="WUU220" s="15"/>
      <c r="WUV220" s="15"/>
      <c r="WUW220" s="15"/>
      <c r="WUX220" s="15"/>
      <c r="WUY220" s="15"/>
      <c r="WUZ220" s="15"/>
      <c r="WVA220" s="15"/>
      <c r="WVB220" s="15"/>
      <c r="WVC220" s="15"/>
      <c r="WVD220" s="15"/>
      <c r="WVE220" s="15"/>
      <c r="WVF220" s="15"/>
      <c r="WVG220" s="15"/>
      <c r="WVH220" s="15"/>
      <c r="WVI220" s="15"/>
      <c r="WVJ220" s="15"/>
      <c r="WVK220" s="15"/>
      <c r="WVL220" s="15"/>
      <c r="WVM220" s="15"/>
      <c r="WVN220" s="15"/>
      <c r="WVO220" s="15"/>
      <c r="WVP220" s="15"/>
      <c r="WVQ220" s="15"/>
      <c r="WVR220" s="15"/>
      <c r="WVS220" s="15"/>
      <c r="WVT220" s="15"/>
      <c r="WVU220" s="15"/>
      <c r="WVV220" s="15"/>
      <c r="WVW220" s="15"/>
      <c r="WVX220" s="15"/>
      <c r="WVY220" s="15"/>
      <c r="WVZ220" s="15"/>
      <c r="WWA220" s="15"/>
      <c r="WWB220" s="15"/>
      <c r="WWC220" s="15"/>
      <c r="WWD220" s="15"/>
      <c r="WWE220" s="15"/>
      <c r="WWF220" s="15"/>
      <c r="WWG220" s="15"/>
      <c r="WWH220" s="15"/>
      <c r="WWI220" s="15"/>
      <c r="WWJ220" s="15"/>
      <c r="WWK220" s="15"/>
      <c r="WWL220" s="15"/>
      <c r="WWM220" s="15"/>
      <c r="WWN220" s="15"/>
      <c r="WWO220" s="15"/>
      <c r="WWP220" s="15"/>
      <c r="WWQ220" s="15"/>
      <c r="WWR220" s="15"/>
      <c r="WWS220" s="15"/>
      <c r="WWT220" s="15"/>
      <c r="WWU220" s="15"/>
      <c r="WWV220" s="15"/>
      <c r="WWW220" s="15"/>
      <c r="WWX220" s="15"/>
      <c r="WWY220" s="15"/>
      <c r="WWZ220" s="15"/>
      <c r="WXA220" s="15"/>
      <c r="WXB220" s="15"/>
      <c r="WXC220" s="15"/>
      <c r="WXD220" s="15"/>
      <c r="WXE220" s="15"/>
      <c r="WXF220" s="15"/>
      <c r="WXG220" s="15"/>
      <c r="WXH220" s="15"/>
      <c r="WXI220" s="15"/>
      <c r="WXJ220" s="15"/>
      <c r="WXK220" s="15"/>
      <c r="WXL220" s="15"/>
      <c r="WXM220" s="15"/>
      <c r="WXN220" s="15"/>
      <c r="WXO220" s="15"/>
      <c r="WXP220" s="15"/>
      <c r="WXQ220" s="15"/>
      <c r="WXR220" s="15"/>
      <c r="WXS220" s="15"/>
      <c r="WXT220" s="15"/>
      <c r="WXU220" s="15"/>
      <c r="WXV220" s="15"/>
      <c r="WXW220" s="15"/>
      <c r="WXX220" s="15"/>
      <c r="WXY220" s="15"/>
      <c r="WXZ220" s="15"/>
      <c r="WYA220" s="15"/>
      <c r="WYB220" s="15"/>
      <c r="WYC220" s="15"/>
      <c r="WYD220" s="15"/>
      <c r="WYE220" s="15"/>
      <c r="WYF220" s="15"/>
      <c r="WYG220" s="15"/>
      <c r="WYH220" s="15"/>
      <c r="WYI220" s="15"/>
      <c r="WYJ220" s="15"/>
      <c r="WYK220" s="15"/>
      <c r="WYL220" s="15"/>
      <c r="WYM220" s="15"/>
      <c r="WYN220" s="15"/>
      <c r="WYO220" s="15"/>
      <c r="WYP220" s="15"/>
      <c r="WYQ220" s="15"/>
      <c r="WYR220" s="15"/>
      <c r="WYS220" s="15"/>
      <c r="WYT220" s="15"/>
      <c r="WYU220" s="15"/>
      <c r="WYV220" s="15"/>
      <c r="WYW220" s="15"/>
      <c r="WYX220" s="15"/>
      <c r="WYY220" s="15"/>
      <c r="WYZ220" s="15"/>
      <c r="WZA220" s="15"/>
      <c r="WZB220" s="15"/>
      <c r="WZC220" s="15"/>
      <c r="WZD220" s="15"/>
      <c r="WZE220" s="15"/>
      <c r="WZF220" s="15"/>
      <c r="WZG220" s="15"/>
      <c r="WZH220" s="15"/>
      <c r="WZI220" s="15"/>
      <c r="WZJ220" s="15"/>
      <c r="WZK220" s="15"/>
      <c r="WZL220" s="15"/>
      <c r="WZM220" s="15"/>
      <c r="WZN220" s="15"/>
      <c r="WZO220" s="15"/>
      <c r="WZP220" s="15"/>
      <c r="WZQ220" s="15"/>
      <c r="WZR220" s="15"/>
      <c r="WZS220" s="15"/>
      <c r="WZT220" s="15"/>
      <c r="WZU220" s="15"/>
      <c r="WZV220" s="15"/>
      <c r="WZW220" s="15"/>
      <c r="WZX220" s="15"/>
      <c r="WZY220" s="15"/>
      <c r="WZZ220" s="15"/>
      <c r="XAA220" s="15"/>
      <c r="XAB220" s="15"/>
      <c r="XAC220" s="15"/>
      <c r="XAD220" s="15"/>
      <c r="XAE220" s="15"/>
      <c r="XAF220" s="15"/>
      <c r="XAG220" s="15"/>
      <c r="XAH220" s="15"/>
      <c r="XAI220" s="15"/>
      <c r="XAJ220" s="15"/>
      <c r="XAK220" s="15"/>
      <c r="XAL220" s="15"/>
      <c r="XAM220" s="15"/>
      <c r="XAN220" s="15"/>
      <c r="XAO220" s="15"/>
      <c r="XAP220" s="15"/>
      <c r="XAQ220" s="15"/>
      <c r="XAR220" s="15"/>
      <c r="XAS220" s="15"/>
      <c r="XAT220" s="15"/>
      <c r="XAU220" s="15"/>
      <c r="XAV220" s="15"/>
      <c r="XAW220" s="15"/>
      <c r="XAX220" s="15"/>
      <c r="XAY220" s="15"/>
      <c r="XAZ220" s="15"/>
      <c r="XBA220" s="15"/>
      <c r="XBB220" s="15"/>
      <c r="XBC220" s="15"/>
      <c r="XBD220" s="15"/>
      <c r="XBE220" s="15"/>
      <c r="XBF220" s="15"/>
      <c r="XBG220" s="15"/>
      <c r="XBH220" s="15"/>
      <c r="XBI220" s="15"/>
      <c r="XBJ220" s="15"/>
      <c r="XBK220" s="15"/>
      <c r="XBL220" s="15"/>
      <c r="XBM220" s="15"/>
      <c r="XBN220" s="15"/>
      <c r="XBO220" s="15"/>
      <c r="XBP220" s="15"/>
      <c r="XBQ220" s="15"/>
      <c r="XBR220" s="15"/>
      <c r="XBS220" s="15"/>
      <c r="XBT220" s="15"/>
      <c r="XBU220" s="15"/>
      <c r="XBV220" s="15"/>
      <c r="XBW220" s="15"/>
      <c r="XBX220" s="15"/>
      <c r="XBY220" s="15"/>
      <c r="XBZ220" s="15"/>
      <c r="XCA220" s="15"/>
      <c r="XCB220" s="15"/>
      <c r="XCC220" s="15"/>
      <c r="XCD220" s="15"/>
      <c r="XCE220" s="15"/>
      <c r="XCF220" s="15"/>
      <c r="XCG220" s="15"/>
      <c r="XCH220" s="15"/>
      <c r="XCI220" s="15"/>
      <c r="XCJ220" s="15"/>
      <c r="XCK220" s="15"/>
      <c r="XCL220" s="15"/>
      <c r="XCM220" s="15"/>
      <c r="XCN220" s="15"/>
      <c r="XCO220" s="15"/>
      <c r="XCP220" s="15"/>
      <c r="XCQ220" s="15"/>
      <c r="XCR220" s="15"/>
      <c r="XCS220" s="15"/>
      <c r="XCT220" s="15"/>
      <c r="XCU220" s="15"/>
      <c r="XCV220" s="15"/>
      <c r="XCW220" s="15"/>
      <c r="XCX220" s="15"/>
      <c r="XCY220" s="15"/>
      <c r="XCZ220" s="15"/>
      <c r="XDA220" s="15"/>
      <c r="XDB220" s="15"/>
      <c r="XDC220" s="15"/>
      <c r="XDD220" s="15"/>
      <c r="XDE220" s="15"/>
      <c r="XDF220" s="15"/>
      <c r="XDG220" s="15"/>
      <c r="XDH220" s="15"/>
      <c r="XDI220" s="15"/>
      <c r="XDJ220" s="15"/>
      <c r="XDK220" s="15"/>
      <c r="XDL220" s="15"/>
      <c r="XDM220" s="15"/>
      <c r="XDN220" s="15"/>
      <c r="XDO220" s="15"/>
      <c r="XDP220" s="15"/>
      <c r="XDQ220" s="15"/>
      <c r="XDR220" s="15"/>
      <c r="XDS220" s="15"/>
      <c r="XDT220" s="15"/>
      <c r="XDU220" s="15"/>
      <c r="XDV220" s="15"/>
      <c r="XDW220" s="15"/>
      <c r="XDX220" s="15"/>
      <c r="XDY220" s="15"/>
      <c r="XDZ220" s="15"/>
      <c r="XEA220" s="15"/>
      <c r="XEB220" s="15"/>
      <c r="XEC220" s="15"/>
      <c r="XED220" s="15"/>
      <c r="XEE220" s="15"/>
      <c r="XEF220" s="15"/>
      <c r="XEG220" s="15"/>
      <c r="XEH220" s="15"/>
      <c r="XEI220" s="15"/>
      <c r="XEJ220" s="15"/>
      <c r="XEK220" s="15"/>
      <c r="XEL220" s="15"/>
      <c r="XEM220" s="15"/>
      <c r="XEN220" s="15"/>
      <c r="XEO220" s="15"/>
      <c r="XEP220" s="15"/>
      <c r="XEQ220" s="15"/>
      <c r="XER220" s="15"/>
      <c r="XES220" s="15"/>
      <c r="XET220" s="15"/>
      <c r="XEU220" s="15"/>
      <c r="XEV220" s="15"/>
      <c r="XEW220" s="15"/>
      <c r="XEX220" s="15"/>
      <c r="XEY220" s="15"/>
      <c r="XEZ220" s="15"/>
      <c r="XFA220" s="15"/>
      <c r="XFB220" s="15"/>
      <c r="XFC220" s="15"/>
    </row>
    <row r="221" spans="1:16383" ht="12.75" customHeight="1" x14ac:dyDescent="0.2">
      <c r="A221" s="76"/>
      <c r="B221" s="81" t="s">
        <v>373</v>
      </c>
      <c r="C221" s="82" t="s">
        <v>657</v>
      </c>
      <c r="D221" s="88">
        <v>0</v>
      </c>
      <c r="E221" s="85">
        <v>2.2000000000000002</v>
      </c>
      <c r="F221" s="73"/>
      <c r="G221" s="15">
        <f t="shared" si="3"/>
        <v>0</v>
      </c>
      <c r="H221" s="15">
        <v>0</v>
      </c>
      <c r="I221" s="15">
        <v>0</v>
      </c>
      <c r="J221" s="15">
        <v>0</v>
      </c>
      <c r="K221" s="15"/>
      <c r="L221" s="15">
        <v>0</v>
      </c>
      <c r="M221" s="15">
        <v>0</v>
      </c>
      <c r="N221" s="15">
        <v>0</v>
      </c>
      <c r="O221" s="15">
        <v>0</v>
      </c>
      <c r="P221" s="15"/>
      <c r="Q221" s="15">
        <v>0</v>
      </c>
      <c r="R221" s="15">
        <v>0</v>
      </c>
      <c r="S221" s="15">
        <v>0</v>
      </c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  <c r="CA221" s="15"/>
      <c r="CB221" s="15"/>
      <c r="CC221" s="15"/>
      <c r="CD221" s="15"/>
      <c r="CE221" s="15"/>
      <c r="CF221" s="15"/>
      <c r="CG221" s="15"/>
      <c r="CH221" s="15"/>
      <c r="CI221" s="15"/>
      <c r="CJ221" s="15"/>
      <c r="CK221" s="15"/>
      <c r="CL221" s="15"/>
      <c r="CM221" s="15"/>
      <c r="CN221" s="15"/>
      <c r="CO221" s="15"/>
      <c r="CP221" s="15"/>
      <c r="CQ221" s="15"/>
      <c r="CR221" s="15"/>
      <c r="CS221" s="15"/>
      <c r="CT221" s="15"/>
      <c r="CU221" s="15"/>
      <c r="CV221" s="15"/>
      <c r="CW221" s="15"/>
      <c r="CX221" s="15"/>
      <c r="CY221" s="15"/>
      <c r="CZ221" s="15"/>
      <c r="DA221" s="15"/>
      <c r="DB221" s="15"/>
      <c r="DC221" s="15"/>
      <c r="DD221" s="15"/>
      <c r="DE221" s="15"/>
      <c r="DF221" s="15"/>
      <c r="DG221" s="15"/>
      <c r="DH221" s="15"/>
      <c r="DI221" s="15"/>
      <c r="DJ221" s="15"/>
      <c r="DK221" s="15"/>
      <c r="DL221" s="15"/>
      <c r="DM221" s="15"/>
      <c r="DN221" s="15"/>
      <c r="DO221" s="15"/>
      <c r="DP221" s="15"/>
      <c r="DQ221" s="15"/>
      <c r="DR221" s="15"/>
      <c r="DS221" s="15"/>
      <c r="DT221" s="15"/>
      <c r="DU221" s="15"/>
      <c r="DV221" s="15"/>
      <c r="DW221" s="15"/>
      <c r="DX221" s="15"/>
      <c r="DY221" s="15"/>
      <c r="DZ221" s="15"/>
      <c r="EA221" s="15"/>
      <c r="EB221" s="15"/>
      <c r="EC221" s="15"/>
      <c r="ED221" s="15"/>
      <c r="EE221" s="15"/>
      <c r="EF221" s="15"/>
      <c r="EG221" s="15"/>
      <c r="EH221" s="15"/>
      <c r="EI221" s="15"/>
      <c r="EJ221" s="15"/>
      <c r="EK221" s="15"/>
      <c r="EL221" s="15"/>
      <c r="EM221" s="15"/>
      <c r="EN221" s="15"/>
      <c r="EO221" s="15"/>
      <c r="EP221" s="15"/>
      <c r="EQ221" s="15"/>
      <c r="ER221" s="15"/>
      <c r="ES221" s="15"/>
      <c r="ET221" s="15"/>
      <c r="EU221" s="15"/>
      <c r="EV221" s="15"/>
      <c r="EW221" s="15"/>
      <c r="EX221" s="15"/>
      <c r="EY221" s="15"/>
      <c r="EZ221" s="15"/>
      <c r="FA221" s="15"/>
      <c r="FB221" s="15"/>
      <c r="FC221" s="15"/>
      <c r="FD221" s="15"/>
      <c r="FE221" s="15"/>
      <c r="FF221" s="15"/>
      <c r="FG221" s="15"/>
      <c r="FH221" s="15"/>
      <c r="FI221" s="15"/>
      <c r="FJ221" s="15"/>
      <c r="FK221" s="15"/>
      <c r="FL221" s="15"/>
      <c r="FM221" s="15"/>
      <c r="FN221" s="15"/>
      <c r="FO221" s="15"/>
      <c r="FP221" s="15"/>
      <c r="FQ221" s="15"/>
      <c r="FR221" s="15"/>
      <c r="FS221" s="15"/>
      <c r="FT221" s="15"/>
      <c r="FU221" s="15"/>
      <c r="FV221" s="15"/>
      <c r="FW221" s="15"/>
      <c r="FX221" s="15"/>
      <c r="FY221" s="15"/>
      <c r="FZ221" s="15"/>
      <c r="GA221" s="15"/>
      <c r="GB221" s="15"/>
      <c r="GC221" s="15"/>
      <c r="GD221" s="15"/>
      <c r="GE221" s="15"/>
      <c r="GF221" s="15"/>
      <c r="GG221" s="15"/>
      <c r="GH221" s="15"/>
      <c r="GI221" s="15"/>
      <c r="GJ221" s="15"/>
      <c r="GK221" s="15"/>
      <c r="GL221" s="15"/>
      <c r="GM221" s="15"/>
      <c r="GN221" s="15"/>
      <c r="GO221" s="15"/>
      <c r="GP221" s="15"/>
      <c r="GQ221" s="15"/>
      <c r="GR221" s="15"/>
      <c r="GS221" s="15"/>
      <c r="GT221" s="15"/>
      <c r="GU221" s="15"/>
      <c r="GV221" s="15"/>
      <c r="GW221" s="15"/>
      <c r="GX221" s="15"/>
      <c r="GY221" s="15"/>
      <c r="GZ221" s="15"/>
      <c r="HA221" s="15"/>
      <c r="HB221" s="15"/>
      <c r="HC221" s="15"/>
      <c r="HD221" s="15"/>
      <c r="HE221" s="15"/>
      <c r="HF221" s="15"/>
      <c r="HG221" s="15"/>
      <c r="HH221" s="15"/>
      <c r="HI221" s="15"/>
      <c r="HJ221" s="15"/>
      <c r="HK221" s="15"/>
      <c r="HL221" s="15"/>
      <c r="HM221" s="15"/>
      <c r="HN221" s="15"/>
      <c r="HO221" s="15"/>
      <c r="HP221" s="15"/>
      <c r="HQ221" s="15"/>
      <c r="HR221" s="15"/>
      <c r="HS221" s="15"/>
      <c r="HT221" s="15"/>
      <c r="HU221" s="15"/>
      <c r="HV221" s="15"/>
      <c r="HW221" s="15"/>
      <c r="HX221" s="15"/>
      <c r="HY221" s="15"/>
      <c r="HZ221" s="15"/>
      <c r="IA221" s="15"/>
      <c r="IB221" s="15"/>
      <c r="IC221" s="15"/>
      <c r="ID221" s="15"/>
      <c r="IE221" s="15"/>
      <c r="IF221" s="15"/>
      <c r="IG221" s="15"/>
      <c r="IH221" s="15"/>
      <c r="II221" s="15"/>
      <c r="IJ221" s="15"/>
      <c r="IK221" s="15"/>
      <c r="IL221" s="15"/>
      <c r="IM221" s="15"/>
      <c r="IN221" s="15"/>
      <c r="IO221" s="15"/>
      <c r="IP221" s="15"/>
      <c r="IQ221" s="15"/>
      <c r="IR221" s="15"/>
      <c r="IS221" s="15"/>
      <c r="IT221" s="15"/>
      <c r="IU221" s="15"/>
      <c r="IV221" s="15"/>
      <c r="IW221" s="15"/>
      <c r="IX221" s="15"/>
      <c r="IY221" s="15"/>
      <c r="IZ221" s="15"/>
      <c r="JA221" s="15"/>
      <c r="JB221" s="15"/>
      <c r="JC221" s="15"/>
      <c r="JD221" s="15"/>
      <c r="JE221" s="15"/>
      <c r="JF221" s="15"/>
      <c r="JG221" s="15"/>
      <c r="JH221" s="15"/>
      <c r="JI221" s="15"/>
      <c r="JJ221" s="15"/>
      <c r="JK221" s="15"/>
      <c r="JL221" s="15"/>
      <c r="JM221" s="15"/>
      <c r="JN221" s="15"/>
      <c r="JO221" s="15"/>
      <c r="JP221" s="15"/>
      <c r="JQ221" s="15"/>
      <c r="JR221" s="15"/>
      <c r="JS221" s="15"/>
      <c r="JT221" s="15"/>
      <c r="JU221" s="15"/>
      <c r="JV221" s="15"/>
      <c r="JW221" s="15"/>
      <c r="JX221" s="15"/>
      <c r="JY221" s="15"/>
      <c r="JZ221" s="15"/>
      <c r="KA221" s="15"/>
      <c r="KB221" s="15"/>
      <c r="KC221" s="15"/>
      <c r="KD221" s="15"/>
      <c r="KE221" s="15"/>
      <c r="KF221" s="15"/>
      <c r="KG221" s="15"/>
      <c r="KH221" s="15"/>
      <c r="KI221" s="15"/>
      <c r="KJ221" s="15"/>
      <c r="KK221" s="15"/>
      <c r="KL221" s="15"/>
      <c r="KM221" s="15"/>
      <c r="KN221" s="15"/>
      <c r="KO221" s="15"/>
      <c r="KP221" s="15"/>
      <c r="KQ221" s="15"/>
      <c r="KR221" s="15"/>
      <c r="KS221" s="15"/>
      <c r="KT221" s="15"/>
      <c r="KU221" s="15"/>
      <c r="KV221" s="15"/>
      <c r="KW221" s="15"/>
      <c r="KX221" s="15"/>
      <c r="KY221" s="15"/>
      <c r="KZ221" s="15"/>
      <c r="LA221" s="15"/>
      <c r="LB221" s="15"/>
      <c r="LC221" s="15"/>
      <c r="LD221" s="15"/>
      <c r="LE221" s="15"/>
      <c r="LF221" s="15"/>
      <c r="LG221" s="15"/>
      <c r="LH221" s="15"/>
      <c r="LI221" s="15"/>
      <c r="LJ221" s="15"/>
      <c r="LK221" s="15"/>
      <c r="LL221" s="15"/>
      <c r="LM221" s="15"/>
      <c r="LN221" s="15"/>
      <c r="LO221" s="15"/>
      <c r="LP221" s="15"/>
      <c r="LQ221" s="15"/>
      <c r="LR221" s="15"/>
      <c r="LS221" s="15"/>
      <c r="LT221" s="15"/>
      <c r="LU221" s="15"/>
      <c r="LV221" s="15"/>
      <c r="LW221" s="15"/>
      <c r="LX221" s="15"/>
      <c r="LY221" s="15"/>
      <c r="LZ221" s="15"/>
      <c r="MA221" s="15"/>
      <c r="MB221" s="15"/>
      <c r="MC221" s="15"/>
      <c r="MD221" s="15"/>
      <c r="ME221" s="15"/>
      <c r="MF221" s="15"/>
      <c r="MG221" s="15"/>
      <c r="MH221" s="15"/>
      <c r="MI221" s="15"/>
      <c r="MJ221" s="15"/>
      <c r="MK221" s="15"/>
      <c r="ML221" s="15"/>
      <c r="MM221" s="15"/>
      <c r="MN221" s="15"/>
      <c r="MO221" s="15"/>
      <c r="MP221" s="15"/>
      <c r="MQ221" s="15"/>
      <c r="MR221" s="15"/>
      <c r="MS221" s="15"/>
      <c r="MT221" s="15"/>
      <c r="MU221" s="15"/>
      <c r="MV221" s="15"/>
      <c r="MW221" s="15"/>
      <c r="MX221" s="15"/>
      <c r="MY221" s="15"/>
      <c r="MZ221" s="15"/>
      <c r="NA221" s="15"/>
      <c r="NB221" s="15"/>
      <c r="NC221" s="15"/>
      <c r="ND221" s="15"/>
      <c r="NE221" s="15"/>
      <c r="NF221" s="15"/>
      <c r="NG221" s="15"/>
      <c r="NH221" s="15"/>
      <c r="NI221" s="15"/>
      <c r="NJ221" s="15"/>
      <c r="NK221" s="15"/>
      <c r="NL221" s="15"/>
      <c r="NM221" s="15"/>
      <c r="NN221" s="15"/>
      <c r="NO221" s="15"/>
      <c r="NP221" s="15"/>
      <c r="NQ221" s="15"/>
      <c r="NR221" s="15"/>
      <c r="NS221" s="15"/>
      <c r="NT221" s="15"/>
      <c r="NU221" s="15"/>
      <c r="NV221" s="15"/>
      <c r="NW221" s="15"/>
      <c r="NX221" s="15"/>
      <c r="NY221" s="15"/>
      <c r="NZ221" s="15"/>
      <c r="OA221" s="15"/>
      <c r="OB221" s="15"/>
      <c r="OC221" s="15"/>
      <c r="OD221" s="15"/>
      <c r="OE221" s="15"/>
      <c r="OF221" s="15"/>
      <c r="OG221" s="15"/>
      <c r="OH221" s="15"/>
      <c r="OI221" s="15"/>
      <c r="OJ221" s="15"/>
      <c r="OK221" s="15"/>
      <c r="OL221" s="15"/>
      <c r="OM221" s="15"/>
      <c r="ON221" s="15"/>
      <c r="OO221" s="15"/>
      <c r="OP221" s="15"/>
      <c r="OQ221" s="15"/>
      <c r="OR221" s="15"/>
      <c r="OS221" s="15"/>
      <c r="OT221" s="15"/>
      <c r="OU221" s="15"/>
      <c r="OV221" s="15"/>
      <c r="OW221" s="15"/>
      <c r="OX221" s="15"/>
      <c r="OY221" s="15"/>
      <c r="OZ221" s="15"/>
      <c r="PA221" s="15"/>
      <c r="PB221" s="15"/>
      <c r="PC221" s="15"/>
      <c r="PD221" s="15"/>
      <c r="PE221" s="15"/>
      <c r="PF221" s="15"/>
      <c r="PG221" s="15"/>
      <c r="PH221" s="15"/>
      <c r="PI221" s="15"/>
      <c r="PJ221" s="15"/>
      <c r="PK221" s="15"/>
      <c r="PL221" s="15"/>
      <c r="PM221" s="15"/>
      <c r="PN221" s="15"/>
      <c r="PO221" s="15"/>
      <c r="PP221" s="15"/>
      <c r="PQ221" s="15"/>
      <c r="PR221" s="15"/>
      <c r="PS221" s="15"/>
      <c r="PT221" s="15"/>
      <c r="PU221" s="15"/>
      <c r="PV221" s="15"/>
      <c r="PW221" s="15"/>
      <c r="PX221" s="15"/>
      <c r="PY221" s="15"/>
      <c r="PZ221" s="15"/>
      <c r="QA221" s="15"/>
      <c r="QB221" s="15"/>
      <c r="QC221" s="15"/>
      <c r="QD221" s="15"/>
      <c r="QE221" s="15"/>
      <c r="QF221" s="15"/>
      <c r="QG221" s="15"/>
      <c r="QH221" s="15"/>
      <c r="QI221" s="15"/>
      <c r="QJ221" s="15"/>
      <c r="QK221" s="15"/>
      <c r="QL221" s="15"/>
      <c r="QM221" s="15"/>
      <c r="QN221" s="15"/>
      <c r="QO221" s="15"/>
      <c r="QP221" s="15"/>
      <c r="QQ221" s="15"/>
      <c r="QR221" s="15"/>
      <c r="QS221" s="15"/>
      <c r="QT221" s="15"/>
      <c r="QU221" s="15"/>
      <c r="QV221" s="15"/>
      <c r="QW221" s="15"/>
      <c r="QX221" s="15"/>
      <c r="QY221" s="15"/>
      <c r="QZ221" s="15"/>
      <c r="RA221" s="15"/>
      <c r="RB221" s="15"/>
      <c r="RC221" s="15"/>
      <c r="RD221" s="15"/>
      <c r="RE221" s="15"/>
      <c r="RF221" s="15"/>
      <c r="RG221" s="15"/>
      <c r="RH221" s="15"/>
      <c r="RI221" s="15"/>
      <c r="RJ221" s="15"/>
      <c r="RK221" s="15"/>
      <c r="RL221" s="15"/>
      <c r="RM221" s="15"/>
      <c r="RN221" s="15"/>
      <c r="RO221" s="15"/>
      <c r="RP221" s="15"/>
      <c r="RQ221" s="15"/>
      <c r="RR221" s="15"/>
      <c r="RS221" s="15"/>
      <c r="RT221" s="15"/>
      <c r="RU221" s="15"/>
      <c r="RV221" s="15"/>
      <c r="RW221" s="15"/>
      <c r="RX221" s="15"/>
      <c r="RY221" s="15"/>
      <c r="RZ221" s="15"/>
      <c r="SA221" s="15"/>
      <c r="SB221" s="15"/>
      <c r="SC221" s="15"/>
      <c r="SD221" s="15"/>
      <c r="SE221" s="15"/>
      <c r="SF221" s="15"/>
      <c r="SG221" s="15"/>
      <c r="SH221" s="15"/>
      <c r="SI221" s="15"/>
      <c r="SJ221" s="15"/>
      <c r="SK221" s="15"/>
      <c r="SL221" s="15"/>
      <c r="SM221" s="15"/>
      <c r="SN221" s="15"/>
      <c r="SO221" s="15"/>
      <c r="SP221" s="15"/>
      <c r="SQ221" s="15"/>
      <c r="SR221" s="15"/>
      <c r="SS221" s="15"/>
      <c r="ST221" s="15"/>
      <c r="SU221" s="15"/>
      <c r="SV221" s="15"/>
      <c r="SW221" s="15"/>
      <c r="SX221" s="15"/>
      <c r="SY221" s="15"/>
      <c r="SZ221" s="15"/>
      <c r="TA221" s="15"/>
      <c r="TB221" s="15"/>
      <c r="TC221" s="15"/>
      <c r="TD221" s="15"/>
      <c r="TE221" s="15"/>
      <c r="TF221" s="15"/>
      <c r="TG221" s="15"/>
      <c r="TH221" s="15"/>
      <c r="TI221" s="15"/>
      <c r="TJ221" s="15"/>
      <c r="TK221" s="15"/>
      <c r="TL221" s="15"/>
      <c r="TM221" s="15"/>
      <c r="TN221" s="15"/>
      <c r="TO221" s="15"/>
      <c r="TP221" s="15"/>
      <c r="TQ221" s="15"/>
      <c r="TR221" s="15"/>
      <c r="TS221" s="15"/>
      <c r="TT221" s="15"/>
      <c r="TU221" s="15"/>
      <c r="TV221" s="15"/>
      <c r="TW221" s="15"/>
      <c r="TX221" s="15"/>
      <c r="TY221" s="15"/>
      <c r="TZ221" s="15"/>
      <c r="UA221" s="15"/>
      <c r="UB221" s="15"/>
      <c r="UC221" s="15"/>
      <c r="UD221" s="15"/>
      <c r="UE221" s="15"/>
      <c r="UF221" s="15"/>
      <c r="UG221" s="15"/>
      <c r="UH221" s="15"/>
      <c r="UI221" s="15"/>
      <c r="UJ221" s="15"/>
      <c r="UK221" s="15"/>
      <c r="UL221" s="15"/>
      <c r="UM221" s="15"/>
      <c r="UN221" s="15"/>
      <c r="UO221" s="15"/>
      <c r="UP221" s="15"/>
      <c r="UQ221" s="15"/>
      <c r="UR221" s="15"/>
      <c r="US221" s="15"/>
      <c r="UT221" s="15"/>
      <c r="UU221" s="15"/>
      <c r="UV221" s="15"/>
      <c r="UW221" s="15"/>
      <c r="UX221" s="15"/>
      <c r="UY221" s="15"/>
      <c r="UZ221" s="15"/>
      <c r="VA221" s="15"/>
      <c r="VB221" s="15"/>
      <c r="VC221" s="15"/>
      <c r="VD221" s="15"/>
      <c r="VE221" s="15"/>
      <c r="VF221" s="15"/>
      <c r="VG221" s="15"/>
      <c r="VH221" s="15"/>
      <c r="VI221" s="15"/>
      <c r="VJ221" s="15"/>
      <c r="VK221" s="15"/>
      <c r="VL221" s="15"/>
      <c r="VM221" s="15"/>
      <c r="VN221" s="15"/>
      <c r="VO221" s="15"/>
      <c r="VP221" s="15"/>
      <c r="VQ221" s="15"/>
      <c r="VR221" s="15"/>
      <c r="VS221" s="15"/>
      <c r="VT221" s="15"/>
      <c r="VU221" s="15"/>
      <c r="VV221" s="15"/>
      <c r="VW221" s="15"/>
      <c r="VX221" s="15"/>
      <c r="VY221" s="15"/>
      <c r="VZ221" s="15"/>
      <c r="WA221" s="15"/>
      <c r="WB221" s="15"/>
      <c r="WC221" s="15"/>
      <c r="WD221" s="15"/>
      <c r="WE221" s="15"/>
      <c r="WF221" s="15"/>
      <c r="WG221" s="15"/>
      <c r="WH221" s="15"/>
      <c r="WI221" s="15"/>
      <c r="WJ221" s="15"/>
      <c r="WK221" s="15"/>
      <c r="WL221" s="15"/>
      <c r="WM221" s="15"/>
      <c r="WN221" s="15"/>
      <c r="WO221" s="15"/>
      <c r="WP221" s="15"/>
      <c r="WQ221" s="15"/>
      <c r="WR221" s="15"/>
      <c r="WS221" s="15"/>
      <c r="WT221" s="15"/>
      <c r="WU221" s="15"/>
      <c r="WV221" s="15"/>
      <c r="WW221" s="15"/>
      <c r="WX221" s="15"/>
      <c r="WY221" s="15"/>
      <c r="WZ221" s="15"/>
      <c r="XA221" s="15"/>
      <c r="XB221" s="15"/>
      <c r="XC221" s="15"/>
      <c r="XD221" s="15"/>
      <c r="XE221" s="15"/>
      <c r="XF221" s="15"/>
      <c r="XG221" s="15"/>
      <c r="XH221" s="15"/>
      <c r="XI221" s="15"/>
      <c r="XJ221" s="15"/>
      <c r="XK221" s="15"/>
      <c r="XL221" s="15"/>
      <c r="XM221" s="15"/>
      <c r="XN221" s="15"/>
      <c r="XO221" s="15"/>
      <c r="XP221" s="15"/>
      <c r="XQ221" s="15"/>
      <c r="XR221" s="15"/>
      <c r="XS221" s="15"/>
      <c r="XT221" s="15"/>
      <c r="XU221" s="15"/>
      <c r="XV221" s="15"/>
      <c r="XW221" s="15"/>
      <c r="XX221" s="15"/>
      <c r="XY221" s="15"/>
      <c r="XZ221" s="15"/>
      <c r="YA221" s="15"/>
      <c r="YB221" s="15"/>
      <c r="YC221" s="15"/>
      <c r="YD221" s="15"/>
      <c r="YE221" s="15"/>
      <c r="YF221" s="15"/>
      <c r="YG221" s="15"/>
      <c r="YH221" s="15"/>
      <c r="YI221" s="15"/>
      <c r="YJ221" s="15"/>
      <c r="YK221" s="15"/>
      <c r="YL221" s="15"/>
      <c r="YM221" s="15"/>
      <c r="YN221" s="15"/>
      <c r="YO221" s="15"/>
      <c r="YP221" s="15"/>
      <c r="YQ221" s="15"/>
      <c r="YR221" s="15"/>
      <c r="YS221" s="15"/>
      <c r="YT221" s="15"/>
      <c r="YU221" s="15"/>
      <c r="YV221" s="15"/>
      <c r="YW221" s="15"/>
      <c r="YX221" s="15"/>
      <c r="YY221" s="15"/>
      <c r="YZ221" s="15"/>
      <c r="ZA221" s="15"/>
      <c r="ZB221" s="15"/>
      <c r="ZC221" s="15"/>
      <c r="ZD221" s="15"/>
      <c r="ZE221" s="15"/>
      <c r="ZF221" s="15"/>
      <c r="ZG221" s="15"/>
      <c r="ZH221" s="15"/>
      <c r="ZI221" s="15"/>
      <c r="ZJ221" s="15"/>
      <c r="ZK221" s="15"/>
      <c r="ZL221" s="15"/>
      <c r="ZM221" s="15"/>
      <c r="ZN221" s="15"/>
      <c r="ZO221" s="15"/>
      <c r="ZP221" s="15"/>
      <c r="ZQ221" s="15"/>
      <c r="ZR221" s="15"/>
      <c r="ZS221" s="15"/>
      <c r="ZT221" s="15"/>
      <c r="ZU221" s="15"/>
      <c r="ZV221" s="15"/>
      <c r="ZW221" s="15"/>
      <c r="ZX221" s="15"/>
      <c r="ZY221" s="15"/>
      <c r="ZZ221" s="15"/>
      <c r="AAA221" s="15"/>
      <c r="AAB221" s="15"/>
      <c r="AAC221" s="15"/>
      <c r="AAD221" s="15"/>
      <c r="AAE221" s="15"/>
      <c r="AAF221" s="15"/>
      <c r="AAG221" s="15"/>
      <c r="AAH221" s="15"/>
      <c r="AAI221" s="15"/>
      <c r="AAJ221" s="15"/>
      <c r="AAK221" s="15"/>
      <c r="AAL221" s="15"/>
      <c r="AAM221" s="15"/>
      <c r="AAN221" s="15"/>
      <c r="AAO221" s="15"/>
      <c r="AAP221" s="15"/>
      <c r="AAQ221" s="15"/>
      <c r="AAR221" s="15"/>
      <c r="AAS221" s="15"/>
      <c r="AAT221" s="15"/>
      <c r="AAU221" s="15"/>
      <c r="AAV221" s="15"/>
      <c r="AAW221" s="15"/>
      <c r="AAX221" s="15"/>
      <c r="AAY221" s="15"/>
      <c r="AAZ221" s="15"/>
      <c r="ABA221" s="15"/>
      <c r="ABB221" s="15"/>
      <c r="ABC221" s="15"/>
      <c r="ABD221" s="15"/>
      <c r="ABE221" s="15"/>
      <c r="ABF221" s="15"/>
      <c r="ABG221" s="15"/>
      <c r="ABH221" s="15"/>
      <c r="ABI221" s="15"/>
      <c r="ABJ221" s="15"/>
      <c r="ABK221" s="15"/>
      <c r="ABL221" s="15"/>
      <c r="ABM221" s="15"/>
      <c r="ABN221" s="15"/>
      <c r="ABO221" s="15"/>
      <c r="ABP221" s="15"/>
      <c r="ABQ221" s="15"/>
      <c r="ABR221" s="15"/>
      <c r="ABS221" s="15"/>
      <c r="ABT221" s="15"/>
      <c r="ABU221" s="15"/>
      <c r="ABV221" s="15"/>
      <c r="ABW221" s="15"/>
      <c r="ABX221" s="15"/>
      <c r="ABY221" s="15"/>
      <c r="ABZ221" s="15"/>
      <c r="ACA221" s="15"/>
      <c r="ACB221" s="15"/>
      <c r="ACC221" s="15"/>
      <c r="ACD221" s="15"/>
      <c r="ACE221" s="15"/>
      <c r="ACF221" s="15"/>
      <c r="ACG221" s="15"/>
      <c r="ACH221" s="15"/>
      <c r="ACI221" s="15"/>
      <c r="ACJ221" s="15"/>
      <c r="ACK221" s="15"/>
      <c r="ACL221" s="15"/>
      <c r="ACM221" s="15"/>
      <c r="ACN221" s="15"/>
      <c r="ACO221" s="15"/>
      <c r="ACP221" s="15"/>
      <c r="ACQ221" s="15"/>
      <c r="ACR221" s="15"/>
      <c r="ACS221" s="15"/>
      <c r="ACT221" s="15"/>
      <c r="ACU221" s="15"/>
      <c r="ACV221" s="15"/>
      <c r="ACW221" s="15"/>
      <c r="ACX221" s="15"/>
      <c r="ACY221" s="15"/>
      <c r="ACZ221" s="15"/>
      <c r="ADA221" s="15"/>
      <c r="ADB221" s="15"/>
      <c r="ADC221" s="15"/>
      <c r="ADD221" s="15"/>
      <c r="ADE221" s="15"/>
      <c r="ADF221" s="15"/>
      <c r="ADG221" s="15"/>
      <c r="ADH221" s="15"/>
      <c r="ADI221" s="15"/>
      <c r="ADJ221" s="15"/>
      <c r="ADK221" s="15"/>
      <c r="ADL221" s="15"/>
      <c r="ADM221" s="15"/>
      <c r="ADN221" s="15"/>
      <c r="ADO221" s="15"/>
      <c r="ADP221" s="15"/>
      <c r="ADQ221" s="15"/>
      <c r="ADR221" s="15"/>
      <c r="ADS221" s="15"/>
      <c r="ADT221" s="15"/>
      <c r="ADU221" s="15"/>
      <c r="ADV221" s="15"/>
      <c r="ADW221" s="15"/>
      <c r="ADX221" s="15"/>
      <c r="ADY221" s="15"/>
      <c r="ADZ221" s="15"/>
      <c r="AEA221" s="15"/>
      <c r="AEB221" s="15"/>
      <c r="AEC221" s="15"/>
      <c r="AED221" s="15"/>
      <c r="AEE221" s="15"/>
      <c r="AEF221" s="15"/>
      <c r="AEG221" s="15"/>
      <c r="AEH221" s="15"/>
      <c r="AEI221" s="15"/>
      <c r="AEJ221" s="15"/>
      <c r="AEK221" s="15"/>
      <c r="AEL221" s="15"/>
      <c r="AEM221" s="15"/>
      <c r="AEN221" s="15"/>
      <c r="AEO221" s="15"/>
      <c r="AEP221" s="15"/>
      <c r="AEQ221" s="15"/>
      <c r="AER221" s="15"/>
      <c r="AES221" s="15"/>
      <c r="AET221" s="15"/>
      <c r="AEU221" s="15"/>
      <c r="AEV221" s="15"/>
      <c r="AEW221" s="15"/>
      <c r="AEX221" s="15"/>
      <c r="AEY221" s="15"/>
      <c r="AEZ221" s="15"/>
      <c r="AFA221" s="15"/>
      <c r="AFB221" s="15"/>
      <c r="AFC221" s="15"/>
      <c r="AFD221" s="15"/>
      <c r="AFE221" s="15"/>
      <c r="AFF221" s="15"/>
      <c r="AFG221" s="15"/>
      <c r="AFH221" s="15"/>
      <c r="AFI221" s="15"/>
      <c r="AFJ221" s="15"/>
      <c r="AFK221" s="15"/>
      <c r="AFL221" s="15"/>
      <c r="AFM221" s="15"/>
      <c r="AFN221" s="15"/>
      <c r="AFO221" s="15"/>
      <c r="AFP221" s="15"/>
      <c r="AFQ221" s="15"/>
      <c r="AFR221" s="15"/>
      <c r="AFS221" s="15"/>
      <c r="AFT221" s="15"/>
      <c r="AFU221" s="15"/>
      <c r="AFV221" s="15"/>
      <c r="AFW221" s="15"/>
      <c r="AFX221" s="15"/>
      <c r="AFY221" s="15"/>
      <c r="AFZ221" s="15"/>
      <c r="AGA221" s="15"/>
      <c r="AGB221" s="15"/>
      <c r="AGC221" s="15"/>
      <c r="AGD221" s="15"/>
      <c r="AGE221" s="15"/>
      <c r="AGF221" s="15"/>
      <c r="AGG221" s="15"/>
      <c r="AGH221" s="15"/>
      <c r="AGI221" s="15"/>
      <c r="AGJ221" s="15"/>
      <c r="AGK221" s="15"/>
      <c r="AGL221" s="15"/>
      <c r="AGM221" s="15"/>
      <c r="AGN221" s="15"/>
      <c r="AGO221" s="15"/>
      <c r="AGP221" s="15"/>
      <c r="AGQ221" s="15"/>
      <c r="AGR221" s="15"/>
      <c r="AGS221" s="15"/>
      <c r="AGT221" s="15"/>
      <c r="AGU221" s="15"/>
      <c r="AGV221" s="15"/>
      <c r="AGW221" s="15"/>
      <c r="AGX221" s="15"/>
      <c r="AGY221" s="15"/>
      <c r="AGZ221" s="15"/>
      <c r="AHA221" s="15"/>
      <c r="AHB221" s="15"/>
      <c r="AHC221" s="15"/>
      <c r="AHD221" s="15"/>
      <c r="AHE221" s="15"/>
      <c r="AHF221" s="15"/>
      <c r="AHG221" s="15"/>
      <c r="AHH221" s="15"/>
      <c r="AHI221" s="15"/>
      <c r="AHJ221" s="15"/>
      <c r="AHK221" s="15"/>
      <c r="AHL221" s="15"/>
      <c r="AHM221" s="15"/>
      <c r="AHN221" s="15"/>
      <c r="AHO221" s="15"/>
      <c r="AHP221" s="15"/>
      <c r="AHQ221" s="15"/>
      <c r="AHR221" s="15"/>
      <c r="AHS221" s="15"/>
      <c r="AHT221" s="15"/>
      <c r="AHU221" s="15"/>
      <c r="AHV221" s="15"/>
      <c r="AHW221" s="15"/>
      <c r="AHX221" s="15"/>
      <c r="AHY221" s="15"/>
      <c r="AHZ221" s="15"/>
      <c r="AIA221" s="15"/>
      <c r="AIB221" s="15"/>
      <c r="AIC221" s="15"/>
      <c r="AID221" s="15"/>
      <c r="AIE221" s="15"/>
      <c r="AIF221" s="15"/>
      <c r="AIG221" s="15"/>
      <c r="AIH221" s="15"/>
      <c r="AII221" s="15"/>
      <c r="AIJ221" s="15"/>
      <c r="AIK221" s="15"/>
      <c r="AIL221" s="15"/>
      <c r="AIM221" s="15"/>
      <c r="AIN221" s="15"/>
      <c r="AIO221" s="15"/>
      <c r="AIP221" s="15"/>
      <c r="AIQ221" s="15"/>
      <c r="AIR221" s="15"/>
      <c r="AIS221" s="15"/>
      <c r="AIT221" s="15"/>
      <c r="AIU221" s="15"/>
      <c r="AIV221" s="15"/>
      <c r="AIW221" s="15"/>
      <c r="AIX221" s="15"/>
      <c r="AIY221" s="15"/>
      <c r="AIZ221" s="15"/>
      <c r="AJA221" s="15"/>
      <c r="AJB221" s="15"/>
      <c r="AJC221" s="15"/>
      <c r="AJD221" s="15"/>
      <c r="AJE221" s="15"/>
      <c r="AJF221" s="15"/>
      <c r="AJG221" s="15"/>
      <c r="AJH221" s="15"/>
      <c r="AJI221" s="15"/>
      <c r="AJJ221" s="15"/>
      <c r="AJK221" s="15"/>
      <c r="AJL221" s="15"/>
      <c r="AJM221" s="15"/>
      <c r="AJN221" s="15"/>
      <c r="AJO221" s="15"/>
      <c r="AJP221" s="15"/>
      <c r="AJQ221" s="15"/>
      <c r="AJR221" s="15"/>
      <c r="AJS221" s="15"/>
      <c r="AJT221" s="15"/>
      <c r="AJU221" s="15"/>
      <c r="AJV221" s="15"/>
      <c r="AJW221" s="15"/>
      <c r="AJX221" s="15"/>
      <c r="AJY221" s="15"/>
      <c r="AJZ221" s="15"/>
      <c r="AKA221" s="15"/>
      <c r="AKB221" s="15"/>
      <c r="AKC221" s="15"/>
      <c r="AKD221" s="15"/>
      <c r="AKE221" s="15"/>
      <c r="AKF221" s="15"/>
      <c r="AKG221" s="15"/>
      <c r="AKH221" s="15"/>
      <c r="AKI221" s="15"/>
      <c r="AKJ221" s="15"/>
      <c r="AKK221" s="15"/>
      <c r="AKL221" s="15"/>
      <c r="AKM221" s="15"/>
      <c r="AKN221" s="15"/>
      <c r="AKO221" s="15"/>
      <c r="AKP221" s="15"/>
      <c r="AKQ221" s="15"/>
      <c r="AKR221" s="15"/>
      <c r="AKS221" s="15"/>
      <c r="AKT221" s="15"/>
      <c r="AKU221" s="15"/>
      <c r="AKV221" s="15"/>
      <c r="AKW221" s="15"/>
      <c r="AKX221" s="15"/>
      <c r="AKY221" s="15"/>
      <c r="AKZ221" s="15"/>
      <c r="ALA221" s="15"/>
      <c r="ALB221" s="15"/>
      <c r="ALC221" s="15"/>
      <c r="ALD221" s="15"/>
      <c r="ALE221" s="15"/>
      <c r="ALF221" s="15"/>
      <c r="ALG221" s="15"/>
      <c r="ALH221" s="15"/>
      <c r="ALI221" s="15"/>
      <c r="ALJ221" s="15"/>
      <c r="ALK221" s="15"/>
      <c r="ALL221" s="15"/>
      <c r="ALM221" s="15"/>
      <c r="ALN221" s="15"/>
      <c r="ALO221" s="15"/>
      <c r="ALP221" s="15"/>
      <c r="ALQ221" s="15"/>
      <c r="ALR221" s="15"/>
      <c r="ALS221" s="15"/>
      <c r="ALT221" s="15"/>
      <c r="ALU221" s="15"/>
      <c r="ALV221" s="15"/>
      <c r="ALW221" s="15"/>
      <c r="ALX221" s="15"/>
      <c r="ALY221" s="15"/>
      <c r="ALZ221" s="15"/>
      <c r="AMA221" s="15"/>
      <c r="AMB221" s="15"/>
      <c r="AMC221" s="15"/>
      <c r="AMD221" s="15"/>
      <c r="AME221" s="15"/>
      <c r="AMF221" s="15"/>
      <c r="AMG221" s="15"/>
      <c r="AMH221" s="15"/>
      <c r="AMI221" s="15"/>
      <c r="AMJ221" s="15"/>
      <c r="AMK221" s="15"/>
      <c r="AML221" s="15"/>
      <c r="AMM221" s="15"/>
      <c r="AMN221" s="15"/>
      <c r="AMO221" s="15"/>
      <c r="AMP221" s="15"/>
      <c r="AMQ221" s="15"/>
      <c r="AMR221" s="15"/>
      <c r="AMS221" s="15"/>
      <c r="AMT221" s="15"/>
      <c r="AMU221" s="15"/>
      <c r="AMV221" s="15"/>
      <c r="AMW221" s="15"/>
      <c r="AMX221" s="15"/>
      <c r="AMY221" s="15"/>
      <c r="AMZ221" s="15"/>
      <c r="ANA221" s="15"/>
      <c r="ANB221" s="15"/>
      <c r="ANC221" s="15"/>
      <c r="AND221" s="15"/>
      <c r="ANE221" s="15"/>
      <c r="ANF221" s="15"/>
      <c r="ANG221" s="15"/>
      <c r="ANH221" s="15"/>
      <c r="ANI221" s="15"/>
      <c r="ANJ221" s="15"/>
      <c r="ANK221" s="15"/>
      <c r="ANL221" s="15"/>
      <c r="ANM221" s="15"/>
      <c r="ANN221" s="15"/>
      <c r="ANO221" s="15"/>
      <c r="ANP221" s="15"/>
      <c r="ANQ221" s="15"/>
      <c r="ANR221" s="15"/>
      <c r="ANS221" s="15"/>
      <c r="ANT221" s="15"/>
      <c r="ANU221" s="15"/>
      <c r="ANV221" s="15"/>
      <c r="ANW221" s="15"/>
      <c r="ANX221" s="15"/>
      <c r="ANY221" s="15"/>
      <c r="ANZ221" s="15"/>
      <c r="AOA221" s="15"/>
      <c r="AOB221" s="15"/>
      <c r="AOC221" s="15"/>
      <c r="AOD221" s="15"/>
      <c r="AOE221" s="15"/>
      <c r="AOF221" s="15"/>
      <c r="AOG221" s="15"/>
      <c r="AOH221" s="15"/>
      <c r="AOI221" s="15"/>
      <c r="AOJ221" s="15"/>
      <c r="AOK221" s="15"/>
      <c r="AOL221" s="15"/>
      <c r="AOM221" s="15"/>
      <c r="AON221" s="15"/>
      <c r="AOO221" s="15"/>
      <c r="AOP221" s="15"/>
      <c r="AOQ221" s="15"/>
      <c r="AOR221" s="15"/>
      <c r="AOS221" s="15"/>
      <c r="AOT221" s="15"/>
      <c r="AOU221" s="15"/>
      <c r="AOV221" s="15"/>
      <c r="AOW221" s="15"/>
      <c r="AOX221" s="15"/>
      <c r="AOY221" s="15"/>
      <c r="AOZ221" s="15"/>
      <c r="APA221" s="15"/>
      <c r="APB221" s="15"/>
      <c r="APC221" s="15"/>
      <c r="APD221" s="15"/>
      <c r="APE221" s="15"/>
      <c r="APF221" s="15"/>
      <c r="APG221" s="15"/>
      <c r="APH221" s="15"/>
      <c r="API221" s="15"/>
      <c r="APJ221" s="15"/>
      <c r="APK221" s="15"/>
      <c r="APL221" s="15"/>
      <c r="APM221" s="15"/>
      <c r="APN221" s="15"/>
      <c r="APO221" s="15"/>
      <c r="APP221" s="15"/>
      <c r="APQ221" s="15"/>
      <c r="APR221" s="15"/>
      <c r="APS221" s="15"/>
      <c r="APT221" s="15"/>
      <c r="APU221" s="15"/>
      <c r="APV221" s="15"/>
      <c r="APW221" s="15"/>
      <c r="APX221" s="15"/>
      <c r="APY221" s="15"/>
      <c r="APZ221" s="15"/>
      <c r="AQA221" s="15"/>
      <c r="AQB221" s="15"/>
      <c r="AQC221" s="15"/>
      <c r="AQD221" s="15"/>
      <c r="AQE221" s="15"/>
      <c r="AQF221" s="15"/>
      <c r="AQG221" s="15"/>
      <c r="AQH221" s="15"/>
      <c r="AQI221" s="15"/>
      <c r="AQJ221" s="15"/>
      <c r="AQK221" s="15"/>
      <c r="AQL221" s="15"/>
      <c r="AQM221" s="15"/>
      <c r="AQN221" s="15"/>
      <c r="AQO221" s="15"/>
      <c r="AQP221" s="15"/>
      <c r="AQQ221" s="15"/>
      <c r="AQR221" s="15"/>
      <c r="AQS221" s="15"/>
      <c r="AQT221" s="15"/>
      <c r="AQU221" s="15"/>
      <c r="AQV221" s="15"/>
      <c r="AQW221" s="15"/>
      <c r="AQX221" s="15"/>
      <c r="AQY221" s="15"/>
      <c r="AQZ221" s="15"/>
      <c r="ARA221" s="15"/>
      <c r="ARB221" s="15"/>
      <c r="ARC221" s="15"/>
      <c r="ARD221" s="15"/>
      <c r="ARE221" s="15"/>
      <c r="ARF221" s="15"/>
      <c r="ARG221" s="15"/>
      <c r="ARH221" s="15"/>
      <c r="ARI221" s="15"/>
      <c r="ARJ221" s="15"/>
      <c r="ARK221" s="15"/>
      <c r="ARL221" s="15"/>
      <c r="ARM221" s="15"/>
      <c r="ARN221" s="15"/>
      <c r="ARO221" s="15"/>
      <c r="ARP221" s="15"/>
      <c r="ARQ221" s="15"/>
      <c r="ARR221" s="15"/>
      <c r="ARS221" s="15"/>
      <c r="ART221" s="15"/>
      <c r="ARU221" s="15"/>
      <c r="ARV221" s="15"/>
      <c r="ARW221" s="15"/>
      <c r="ARX221" s="15"/>
      <c r="ARY221" s="15"/>
      <c r="ARZ221" s="15"/>
      <c r="ASA221" s="15"/>
      <c r="ASB221" s="15"/>
      <c r="ASC221" s="15"/>
      <c r="ASD221" s="15"/>
      <c r="ASE221" s="15"/>
      <c r="ASF221" s="15"/>
      <c r="ASG221" s="15"/>
      <c r="ASH221" s="15"/>
      <c r="ASI221" s="15"/>
      <c r="ASJ221" s="15"/>
      <c r="ASK221" s="15"/>
      <c r="ASL221" s="15"/>
      <c r="ASM221" s="15"/>
      <c r="ASN221" s="15"/>
      <c r="ASO221" s="15"/>
      <c r="ASP221" s="15"/>
      <c r="ASQ221" s="15"/>
      <c r="ASR221" s="15"/>
      <c r="ASS221" s="15"/>
      <c r="AST221" s="15"/>
      <c r="ASU221" s="15"/>
      <c r="ASV221" s="15"/>
      <c r="ASW221" s="15"/>
      <c r="ASX221" s="15"/>
      <c r="ASY221" s="15"/>
      <c r="ASZ221" s="15"/>
      <c r="ATA221" s="15"/>
      <c r="ATB221" s="15"/>
      <c r="ATC221" s="15"/>
      <c r="ATD221" s="15"/>
      <c r="ATE221" s="15"/>
      <c r="ATF221" s="15"/>
      <c r="ATG221" s="15"/>
      <c r="ATH221" s="15"/>
      <c r="ATI221" s="15"/>
      <c r="ATJ221" s="15"/>
      <c r="ATK221" s="15"/>
      <c r="ATL221" s="15"/>
      <c r="ATM221" s="15"/>
      <c r="ATN221" s="15"/>
      <c r="ATO221" s="15"/>
      <c r="ATP221" s="15"/>
      <c r="ATQ221" s="15"/>
      <c r="ATR221" s="15"/>
      <c r="ATS221" s="15"/>
      <c r="ATT221" s="15"/>
      <c r="ATU221" s="15"/>
      <c r="ATV221" s="15"/>
      <c r="ATW221" s="15"/>
      <c r="ATX221" s="15"/>
      <c r="ATY221" s="15"/>
      <c r="ATZ221" s="15"/>
      <c r="AUA221" s="15"/>
      <c r="AUB221" s="15"/>
      <c r="AUC221" s="15"/>
      <c r="AUD221" s="15"/>
      <c r="AUE221" s="15"/>
      <c r="AUF221" s="15"/>
      <c r="AUG221" s="15"/>
      <c r="AUH221" s="15"/>
      <c r="AUI221" s="15"/>
      <c r="AUJ221" s="15"/>
      <c r="AUK221" s="15"/>
      <c r="AUL221" s="15"/>
      <c r="AUM221" s="15"/>
      <c r="AUN221" s="15"/>
      <c r="AUO221" s="15"/>
      <c r="AUP221" s="15"/>
      <c r="AUQ221" s="15"/>
      <c r="AUR221" s="15"/>
      <c r="AUS221" s="15"/>
      <c r="AUT221" s="15"/>
      <c r="AUU221" s="15"/>
      <c r="AUV221" s="15"/>
      <c r="AUW221" s="15"/>
      <c r="AUX221" s="15"/>
      <c r="AUY221" s="15"/>
      <c r="AUZ221" s="15"/>
      <c r="AVA221" s="15"/>
      <c r="AVB221" s="15"/>
      <c r="AVC221" s="15"/>
      <c r="AVD221" s="15"/>
      <c r="AVE221" s="15"/>
      <c r="AVF221" s="15"/>
      <c r="AVG221" s="15"/>
      <c r="AVH221" s="15"/>
      <c r="AVI221" s="15"/>
      <c r="AVJ221" s="15"/>
      <c r="AVK221" s="15"/>
      <c r="AVL221" s="15"/>
      <c r="AVM221" s="15"/>
      <c r="AVN221" s="15"/>
      <c r="AVO221" s="15"/>
      <c r="AVP221" s="15"/>
      <c r="AVQ221" s="15"/>
      <c r="AVR221" s="15"/>
      <c r="AVS221" s="15"/>
      <c r="AVT221" s="15"/>
      <c r="AVU221" s="15"/>
      <c r="AVV221" s="15"/>
      <c r="AVW221" s="15"/>
      <c r="AVX221" s="15"/>
      <c r="AVY221" s="15"/>
      <c r="AVZ221" s="15"/>
      <c r="AWA221" s="15"/>
      <c r="AWB221" s="15"/>
      <c r="AWC221" s="15"/>
      <c r="AWD221" s="15"/>
      <c r="AWE221" s="15"/>
      <c r="AWF221" s="15"/>
      <c r="AWG221" s="15"/>
      <c r="AWH221" s="15"/>
      <c r="AWI221" s="15"/>
      <c r="AWJ221" s="15"/>
      <c r="AWK221" s="15"/>
      <c r="AWL221" s="15"/>
      <c r="AWM221" s="15"/>
      <c r="AWN221" s="15"/>
      <c r="AWO221" s="15"/>
      <c r="AWP221" s="15"/>
      <c r="AWQ221" s="15"/>
      <c r="AWR221" s="15"/>
      <c r="AWS221" s="15"/>
      <c r="AWT221" s="15"/>
      <c r="AWU221" s="15"/>
      <c r="AWV221" s="15"/>
      <c r="AWW221" s="15"/>
      <c r="AWX221" s="15"/>
      <c r="AWY221" s="15"/>
      <c r="AWZ221" s="15"/>
      <c r="AXA221" s="15"/>
      <c r="AXB221" s="15"/>
      <c r="AXC221" s="15"/>
      <c r="AXD221" s="15"/>
      <c r="AXE221" s="15"/>
      <c r="AXF221" s="15"/>
      <c r="AXG221" s="15"/>
      <c r="AXH221" s="15"/>
      <c r="AXI221" s="15"/>
      <c r="AXJ221" s="15"/>
      <c r="AXK221" s="15"/>
      <c r="AXL221" s="15"/>
      <c r="AXM221" s="15"/>
      <c r="AXN221" s="15"/>
      <c r="AXO221" s="15"/>
      <c r="AXP221" s="15"/>
      <c r="AXQ221" s="15"/>
      <c r="AXR221" s="15"/>
      <c r="AXS221" s="15"/>
      <c r="AXT221" s="15"/>
      <c r="AXU221" s="15"/>
      <c r="AXV221" s="15"/>
      <c r="AXW221" s="15"/>
      <c r="AXX221" s="15"/>
      <c r="AXY221" s="15"/>
      <c r="AXZ221" s="15"/>
      <c r="AYA221" s="15"/>
      <c r="AYB221" s="15"/>
      <c r="AYC221" s="15"/>
      <c r="AYD221" s="15"/>
      <c r="AYE221" s="15"/>
      <c r="AYF221" s="15"/>
      <c r="AYG221" s="15"/>
      <c r="AYH221" s="15"/>
      <c r="AYI221" s="15"/>
      <c r="AYJ221" s="15"/>
      <c r="AYK221" s="15"/>
      <c r="AYL221" s="15"/>
      <c r="AYM221" s="15"/>
      <c r="AYN221" s="15"/>
      <c r="AYO221" s="15"/>
      <c r="AYP221" s="15"/>
      <c r="AYQ221" s="15"/>
      <c r="AYR221" s="15"/>
      <c r="AYS221" s="15"/>
      <c r="AYT221" s="15"/>
      <c r="AYU221" s="15"/>
      <c r="AYV221" s="15"/>
      <c r="AYW221" s="15"/>
      <c r="AYX221" s="15"/>
      <c r="AYY221" s="15"/>
      <c r="AYZ221" s="15"/>
      <c r="AZA221" s="15"/>
      <c r="AZB221" s="15"/>
      <c r="AZC221" s="15"/>
      <c r="AZD221" s="15"/>
      <c r="AZE221" s="15"/>
      <c r="AZF221" s="15"/>
      <c r="AZG221" s="15"/>
      <c r="AZH221" s="15"/>
      <c r="AZI221" s="15"/>
      <c r="AZJ221" s="15"/>
      <c r="AZK221" s="15"/>
      <c r="AZL221" s="15"/>
      <c r="AZM221" s="15"/>
      <c r="AZN221" s="15"/>
      <c r="AZO221" s="15"/>
      <c r="AZP221" s="15"/>
      <c r="AZQ221" s="15"/>
      <c r="AZR221" s="15"/>
      <c r="AZS221" s="15"/>
      <c r="AZT221" s="15"/>
      <c r="AZU221" s="15"/>
      <c r="AZV221" s="15"/>
      <c r="AZW221" s="15"/>
      <c r="AZX221" s="15"/>
      <c r="AZY221" s="15"/>
      <c r="AZZ221" s="15"/>
      <c r="BAA221" s="15"/>
      <c r="BAB221" s="15"/>
      <c r="BAC221" s="15"/>
      <c r="BAD221" s="15"/>
      <c r="BAE221" s="15"/>
      <c r="BAF221" s="15"/>
      <c r="BAG221" s="15"/>
      <c r="BAH221" s="15"/>
      <c r="BAI221" s="15"/>
      <c r="BAJ221" s="15"/>
      <c r="BAK221" s="15"/>
      <c r="BAL221" s="15"/>
      <c r="BAM221" s="15"/>
      <c r="BAN221" s="15"/>
      <c r="BAO221" s="15"/>
      <c r="BAP221" s="15"/>
      <c r="BAQ221" s="15"/>
      <c r="BAR221" s="15"/>
      <c r="BAS221" s="15"/>
      <c r="BAT221" s="15"/>
      <c r="BAU221" s="15"/>
      <c r="BAV221" s="15"/>
      <c r="BAW221" s="15"/>
      <c r="BAX221" s="15"/>
      <c r="BAY221" s="15"/>
      <c r="BAZ221" s="15"/>
      <c r="BBA221" s="15"/>
      <c r="BBB221" s="15"/>
      <c r="BBC221" s="15"/>
      <c r="BBD221" s="15"/>
      <c r="BBE221" s="15"/>
      <c r="BBF221" s="15"/>
      <c r="BBG221" s="15"/>
      <c r="BBH221" s="15"/>
      <c r="BBI221" s="15"/>
      <c r="BBJ221" s="15"/>
      <c r="BBK221" s="15"/>
      <c r="BBL221" s="15"/>
      <c r="BBM221" s="15"/>
      <c r="BBN221" s="15"/>
      <c r="BBO221" s="15"/>
      <c r="BBP221" s="15"/>
      <c r="BBQ221" s="15"/>
      <c r="BBR221" s="15"/>
      <c r="BBS221" s="15"/>
      <c r="BBT221" s="15"/>
      <c r="BBU221" s="15"/>
      <c r="BBV221" s="15"/>
      <c r="BBW221" s="15"/>
      <c r="BBX221" s="15"/>
      <c r="BBY221" s="15"/>
      <c r="BBZ221" s="15"/>
      <c r="BCA221" s="15"/>
      <c r="BCB221" s="15"/>
      <c r="BCC221" s="15"/>
      <c r="BCD221" s="15"/>
      <c r="BCE221" s="15"/>
      <c r="BCF221" s="15"/>
      <c r="BCG221" s="15"/>
      <c r="BCH221" s="15"/>
      <c r="BCI221" s="15"/>
      <c r="BCJ221" s="15"/>
      <c r="BCK221" s="15"/>
      <c r="BCL221" s="15"/>
      <c r="BCM221" s="15"/>
      <c r="BCN221" s="15"/>
      <c r="BCO221" s="15"/>
      <c r="BCP221" s="15"/>
      <c r="BCQ221" s="15"/>
      <c r="BCR221" s="15"/>
      <c r="BCS221" s="15"/>
      <c r="BCT221" s="15"/>
      <c r="BCU221" s="15"/>
      <c r="BCV221" s="15"/>
      <c r="BCW221" s="15"/>
      <c r="BCX221" s="15"/>
      <c r="BCY221" s="15"/>
      <c r="BCZ221" s="15"/>
      <c r="BDA221" s="15"/>
      <c r="BDB221" s="15"/>
      <c r="BDC221" s="15"/>
      <c r="BDD221" s="15"/>
      <c r="BDE221" s="15"/>
      <c r="BDF221" s="15"/>
      <c r="BDG221" s="15"/>
      <c r="BDH221" s="15"/>
      <c r="BDI221" s="15"/>
      <c r="BDJ221" s="15"/>
      <c r="BDK221" s="15"/>
      <c r="BDL221" s="15"/>
      <c r="BDM221" s="15"/>
      <c r="BDN221" s="15"/>
      <c r="BDO221" s="15"/>
      <c r="BDP221" s="15"/>
      <c r="BDQ221" s="15"/>
      <c r="BDR221" s="15"/>
      <c r="BDS221" s="15"/>
      <c r="BDT221" s="15"/>
      <c r="BDU221" s="15"/>
      <c r="BDV221" s="15"/>
      <c r="BDW221" s="15"/>
      <c r="BDX221" s="15"/>
      <c r="BDY221" s="15"/>
      <c r="BDZ221" s="15"/>
      <c r="BEA221" s="15"/>
      <c r="BEB221" s="15"/>
      <c r="BEC221" s="15"/>
      <c r="BED221" s="15"/>
      <c r="BEE221" s="15"/>
      <c r="BEF221" s="15"/>
      <c r="BEG221" s="15"/>
      <c r="BEH221" s="15"/>
      <c r="BEI221" s="15"/>
      <c r="BEJ221" s="15"/>
      <c r="BEK221" s="15"/>
      <c r="BEL221" s="15"/>
      <c r="BEM221" s="15"/>
      <c r="BEN221" s="15"/>
      <c r="BEO221" s="15"/>
      <c r="BEP221" s="15"/>
      <c r="BEQ221" s="15"/>
      <c r="BER221" s="15"/>
      <c r="BES221" s="15"/>
      <c r="BET221" s="15"/>
      <c r="BEU221" s="15"/>
      <c r="BEV221" s="15"/>
      <c r="BEW221" s="15"/>
      <c r="BEX221" s="15"/>
      <c r="BEY221" s="15"/>
      <c r="BEZ221" s="15"/>
      <c r="BFA221" s="15"/>
      <c r="BFB221" s="15"/>
      <c r="BFC221" s="15"/>
      <c r="BFD221" s="15"/>
      <c r="BFE221" s="15"/>
      <c r="BFF221" s="15"/>
      <c r="BFG221" s="15"/>
      <c r="BFH221" s="15"/>
      <c r="BFI221" s="15"/>
      <c r="BFJ221" s="15"/>
      <c r="BFK221" s="15"/>
      <c r="BFL221" s="15"/>
      <c r="BFM221" s="15"/>
      <c r="BFN221" s="15"/>
      <c r="BFO221" s="15"/>
      <c r="BFP221" s="15"/>
      <c r="BFQ221" s="15"/>
      <c r="BFR221" s="15"/>
      <c r="BFS221" s="15"/>
      <c r="BFT221" s="15"/>
      <c r="BFU221" s="15"/>
      <c r="BFV221" s="15"/>
      <c r="BFW221" s="15"/>
      <c r="BFX221" s="15"/>
      <c r="BFY221" s="15"/>
      <c r="BFZ221" s="15"/>
      <c r="BGA221" s="15"/>
      <c r="BGB221" s="15"/>
      <c r="BGC221" s="15"/>
      <c r="BGD221" s="15"/>
      <c r="BGE221" s="15"/>
      <c r="BGF221" s="15"/>
      <c r="BGG221" s="15"/>
      <c r="BGH221" s="15"/>
      <c r="BGI221" s="15"/>
      <c r="BGJ221" s="15"/>
      <c r="BGK221" s="15"/>
      <c r="BGL221" s="15"/>
      <c r="BGM221" s="15"/>
      <c r="BGN221" s="15"/>
      <c r="BGO221" s="15"/>
      <c r="BGP221" s="15"/>
      <c r="BGQ221" s="15"/>
      <c r="BGR221" s="15"/>
      <c r="BGS221" s="15"/>
      <c r="BGT221" s="15"/>
      <c r="BGU221" s="15"/>
      <c r="BGV221" s="15"/>
      <c r="BGW221" s="15"/>
      <c r="BGX221" s="15"/>
      <c r="BGY221" s="15"/>
      <c r="BGZ221" s="15"/>
      <c r="BHA221" s="15"/>
      <c r="BHB221" s="15"/>
      <c r="BHC221" s="15"/>
      <c r="BHD221" s="15"/>
      <c r="BHE221" s="15"/>
      <c r="BHF221" s="15"/>
      <c r="BHG221" s="15"/>
      <c r="BHH221" s="15"/>
      <c r="BHI221" s="15"/>
      <c r="BHJ221" s="15"/>
      <c r="BHK221" s="15"/>
      <c r="BHL221" s="15"/>
      <c r="BHM221" s="15"/>
      <c r="BHN221" s="15"/>
      <c r="BHO221" s="15"/>
      <c r="BHP221" s="15"/>
      <c r="BHQ221" s="15"/>
      <c r="BHR221" s="15"/>
      <c r="BHS221" s="15"/>
      <c r="BHT221" s="15"/>
      <c r="BHU221" s="15"/>
      <c r="BHV221" s="15"/>
      <c r="BHW221" s="15"/>
      <c r="BHX221" s="15"/>
      <c r="BHY221" s="15"/>
      <c r="BHZ221" s="15"/>
      <c r="BIA221" s="15"/>
      <c r="BIB221" s="15"/>
      <c r="BIC221" s="15"/>
      <c r="BID221" s="15"/>
      <c r="BIE221" s="15"/>
      <c r="BIF221" s="15"/>
      <c r="BIG221" s="15"/>
      <c r="BIH221" s="15"/>
      <c r="BII221" s="15"/>
      <c r="BIJ221" s="15"/>
      <c r="BIK221" s="15"/>
      <c r="BIL221" s="15"/>
      <c r="BIM221" s="15"/>
      <c r="BIN221" s="15"/>
      <c r="BIO221" s="15"/>
      <c r="BIP221" s="15"/>
      <c r="BIQ221" s="15"/>
      <c r="BIR221" s="15"/>
      <c r="BIS221" s="15"/>
      <c r="BIT221" s="15"/>
      <c r="BIU221" s="15"/>
      <c r="BIV221" s="15"/>
      <c r="BIW221" s="15"/>
      <c r="BIX221" s="15"/>
      <c r="BIY221" s="15"/>
      <c r="BIZ221" s="15"/>
      <c r="BJA221" s="15"/>
      <c r="BJB221" s="15"/>
      <c r="BJC221" s="15"/>
      <c r="BJD221" s="15"/>
      <c r="BJE221" s="15"/>
      <c r="BJF221" s="15"/>
      <c r="BJG221" s="15"/>
      <c r="BJH221" s="15"/>
      <c r="BJI221" s="15"/>
      <c r="BJJ221" s="15"/>
      <c r="BJK221" s="15"/>
      <c r="BJL221" s="15"/>
      <c r="BJM221" s="15"/>
      <c r="BJN221" s="15"/>
      <c r="BJO221" s="15"/>
      <c r="BJP221" s="15"/>
      <c r="BJQ221" s="15"/>
      <c r="BJR221" s="15"/>
      <c r="BJS221" s="15"/>
      <c r="BJT221" s="15"/>
      <c r="BJU221" s="15"/>
      <c r="BJV221" s="15"/>
      <c r="BJW221" s="15"/>
      <c r="BJX221" s="15"/>
      <c r="BJY221" s="15"/>
      <c r="BJZ221" s="15"/>
      <c r="BKA221" s="15"/>
      <c r="BKB221" s="15"/>
      <c r="BKC221" s="15"/>
      <c r="BKD221" s="15"/>
      <c r="BKE221" s="15"/>
      <c r="BKF221" s="15"/>
      <c r="BKG221" s="15"/>
      <c r="BKH221" s="15"/>
      <c r="BKI221" s="15"/>
      <c r="BKJ221" s="15"/>
      <c r="BKK221" s="15"/>
      <c r="BKL221" s="15"/>
      <c r="BKM221" s="15"/>
      <c r="BKN221" s="15"/>
      <c r="BKO221" s="15"/>
      <c r="BKP221" s="15"/>
      <c r="BKQ221" s="15"/>
      <c r="BKR221" s="15"/>
      <c r="BKS221" s="15"/>
      <c r="BKT221" s="15"/>
      <c r="BKU221" s="15"/>
      <c r="BKV221" s="15"/>
      <c r="BKW221" s="15"/>
      <c r="BKX221" s="15"/>
      <c r="BKY221" s="15"/>
      <c r="BKZ221" s="15"/>
      <c r="BLA221" s="15"/>
      <c r="BLB221" s="15"/>
      <c r="BLC221" s="15"/>
      <c r="BLD221" s="15"/>
      <c r="BLE221" s="15"/>
      <c r="BLF221" s="15"/>
      <c r="BLG221" s="15"/>
      <c r="BLH221" s="15"/>
      <c r="BLI221" s="15"/>
      <c r="BLJ221" s="15"/>
      <c r="BLK221" s="15"/>
      <c r="BLL221" s="15"/>
      <c r="BLM221" s="15"/>
      <c r="BLN221" s="15"/>
      <c r="BLO221" s="15"/>
      <c r="BLP221" s="15"/>
      <c r="BLQ221" s="15"/>
      <c r="BLR221" s="15"/>
      <c r="BLS221" s="15"/>
      <c r="BLT221" s="15"/>
      <c r="BLU221" s="15"/>
      <c r="BLV221" s="15"/>
      <c r="BLW221" s="15"/>
      <c r="BLX221" s="15"/>
      <c r="BLY221" s="15"/>
      <c r="BLZ221" s="15"/>
      <c r="BMA221" s="15"/>
      <c r="BMB221" s="15"/>
      <c r="BMC221" s="15"/>
      <c r="BMD221" s="15"/>
      <c r="BME221" s="15"/>
      <c r="BMF221" s="15"/>
      <c r="BMG221" s="15"/>
      <c r="BMH221" s="15"/>
      <c r="BMI221" s="15"/>
      <c r="BMJ221" s="15"/>
      <c r="BMK221" s="15"/>
      <c r="BML221" s="15"/>
      <c r="BMM221" s="15"/>
      <c r="BMN221" s="15"/>
      <c r="BMO221" s="15"/>
      <c r="BMP221" s="15"/>
      <c r="BMQ221" s="15"/>
      <c r="BMR221" s="15"/>
      <c r="BMS221" s="15"/>
      <c r="BMT221" s="15"/>
      <c r="BMU221" s="15"/>
      <c r="BMV221" s="15"/>
      <c r="BMW221" s="15"/>
      <c r="BMX221" s="15"/>
      <c r="BMY221" s="15"/>
      <c r="BMZ221" s="15"/>
      <c r="BNA221" s="15"/>
      <c r="BNB221" s="15"/>
      <c r="BNC221" s="15"/>
      <c r="BND221" s="15"/>
      <c r="BNE221" s="15"/>
      <c r="BNF221" s="15"/>
      <c r="BNG221" s="15"/>
      <c r="BNH221" s="15"/>
      <c r="BNI221" s="15"/>
      <c r="BNJ221" s="15"/>
      <c r="BNK221" s="15"/>
      <c r="BNL221" s="15"/>
      <c r="BNM221" s="15"/>
      <c r="BNN221" s="15"/>
      <c r="BNO221" s="15"/>
      <c r="BNP221" s="15"/>
      <c r="BNQ221" s="15"/>
      <c r="BNR221" s="15"/>
      <c r="BNS221" s="15"/>
      <c r="BNT221" s="15"/>
      <c r="BNU221" s="15"/>
      <c r="BNV221" s="15"/>
      <c r="BNW221" s="15"/>
      <c r="BNX221" s="15"/>
      <c r="BNY221" s="15"/>
      <c r="BNZ221" s="15"/>
      <c r="BOA221" s="15"/>
      <c r="BOB221" s="15"/>
      <c r="BOC221" s="15"/>
      <c r="BOD221" s="15"/>
      <c r="BOE221" s="15"/>
      <c r="BOF221" s="15"/>
      <c r="BOG221" s="15"/>
      <c r="BOH221" s="15"/>
      <c r="BOI221" s="15"/>
      <c r="BOJ221" s="15"/>
      <c r="BOK221" s="15"/>
      <c r="BOL221" s="15"/>
      <c r="BOM221" s="15"/>
      <c r="BON221" s="15"/>
      <c r="BOO221" s="15"/>
      <c r="BOP221" s="15"/>
      <c r="BOQ221" s="15"/>
      <c r="BOR221" s="15"/>
      <c r="BOS221" s="15"/>
      <c r="BOT221" s="15"/>
      <c r="BOU221" s="15"/>
      <c r="BOV221" s="15"/>
      <c r="BOW221" s="15"/>
      <c r="BOX221" s="15"/>
      <c r="BOY221" s="15"/>
      <c r="BOZ221" s="15"/>
      <c r="BPA221" s="15"/>
      <c r="BPB221" s="15"/>
      <c r="BPC221" s="15"/>
      <c r="BPD221" s="15"/>
      <c r="BPE221" s="15"/>
      <c r="BPF221" s="15"/>
      <c r="BPG221" s="15"/>
      <c r="BPH221" s="15"/>
      <c r="BPI221" s="15"/>
      <c r="BPJ221" s="15"/>
      <c r="BPK221" s="15"/>
      <c r="BPL221" s="15"/>
      <c r="BPM221" s="15"/>
      <c r="BPN221" s="15"/>
      <c r="BPO221" s="15"/>
      <c r="BPP221" s="15"/>
      <c r="BPQ221" s="15"/>
      <c r="BPR221" s="15"/>
      <c r="BPS221" s="15"/>
      <c r="BPT221" s="15"/>
      <c r="BPU221" s="15"/>
      <c r="BPV221" s="15"/>
      <c r="BPW221" s="15"/>
      <c r="BPX221" s="15"/>
      <c r="BPY221" s="15"/>
      <c r="BPZ221" s="15"/>
      <c r="BQA221" s="15"/>
      <c r="BQB221" s="15"/>
      <c r="BQC221" s="15"/>
      <c r="BQD221" s="15"/>
      <c r="BQE221" s="15"/>
      <c r="BQF221" s="15"/>
      <c r="BQG221" s="15"/>
      <c r="BQH221" s="15"/>
      <c r="BQI221" s="15"/>
      <c r="BQJ221" s="15"/>
      <c r="BQK221" s="15"/>
      <c r="BQL221" s="15"/>
      <c r="BQM221" s="15"/>
      <c r="BQN221" s="15"/>
      <c r="BQO221" s="15"/>
      <c r="BQP221" s="15"/>
      <c r="BQQ221" s="15"/>
      <c r="BQR221" s="15"/>
      <c r="BQS221" s="15"/>
      <c r="BQT221" s="15"/>
      <c r="BQU221" s="15"/>
      <c r="BQV221" s="15"/>
      <c r="BQW221" s="15"/>
      <c r="BQX221" s="15"/>
      <c r="BQY221" s="15"/>
      <c r="BQZ221" s="15"/>
      <c r="BRA221" s="15"/>
      <c r="BRB221" s="15"/>
      <c r="BRC221" s="15"/>
      <c r="BRD221" s="15"/>
      <c r="BRE221" s="15"/>
      <c r="BRF221" s="15"/>
      <c r="BRG221" s="15"/>
      <c r="BRH221" s="15"/>
      <c r="BRI221" s="15"/>
      <c r="BRJ221" s="15"/>
      <c r="BRK221" s="15"/>
      <c r="BRL221" s="15"/>
      <c r="BRM221" s="15"/>
      <c r="BRN221" s="15"/>
      <c r="BRO221" s="15"/>
      <c r="BRP221" s="15"/>
      <c r="BRQ221" s="15"/>
      <c r="BRR221" s="15"/>
      <c r="BRS221" s="15"/>
      <c r="BRT221" s="15"/>
      <c r="BRU221" s="15"/>
      <c r="BRV221" s="15"/>
      <c r="BRW221" s="15"/>
      <c r="BRX221" s="15"/>
      <c r="BRY221" s="15"/>
      <c r="BRZ221" s="15"/>
      <c r="BSA221" s="15"/>
      <c r="BSB221" s="15"/>
      <c r="BSC221" s="15"/>
      <c r="BSD221" s="15"/>
      <c r="BSE221" s="15"/>
      <c r="BSF221" s="15"/>
      <c r="BSG221" s="15"/>
      <c r="BSH221" s="15"/>
      <c r="BSI221" s="15"/>
      <c r="BSJ221" s="15"/>
      <c r="BSK221" s="15"/>
      <c r="BSL221" s="15"/>
      <c r="BSM221" s="15"/>
      <c r="BSN221" s="15"/>
      <c r="BSO221" s="15"/>
      <c r="BSP221" s="15"/>
      <c r="BSQ221" s="15"/>
      <c r="BSR221" s="15"/>
      <c r="BSS221" s="15"/>
      <c r="BST221" s="15"/>
      <c r="BSU221" s="15"/>
      <c r="BSV221" s="15"/>
      <c r="BSW221" s="15"/>
      <c r="BSX221" s="15"/>
      <c r="BSY221" s="15"/>
      <c r="BSZ221" s="15"/>
      <c r="BTA221" s="15"/>
      <c r="BTB221" s="15"/>
      <c r="BTC221" s="15"/>
      <c r="BTD221" s="15"/>
      <c r="BTE221" s="15"/>
      <c r="BTF221" s="15"/>
      <c r="BTG221" s="15"/>
      <c r="BTH221" s="15"/>
      <c r="BTI221" s="15"/>
      <c r="BTJ221" s="15"/>
      <c r="BTK221" s="15"/>
      <c r="BTL221" s="15"/>
      <c r="BTM221" s="15"/>
      <c r="BTN221" s="15"/>
      <c r="BTO221" s="15"/>
      <c r="BTP221" s="15"/>
      <c r="BTQ221" s="15"/>
      <c r="BTR221" s="15"/>
      <c r="BTS221" s="15"/>
      <c r="BTT221" s="15"/>
      <c r="BTU221" s="15"/>
      <c r="BTV221" s="15"/>
      <c r="BTW221" s="15"/>
      <c r="BTX221" s="15"/>
      <c r="BTY221" s="15"/>
      <c r="BTZ221" s="15"/>
      <c r="BUA221" s="15"/>
      <c r="BUB221" s="15"/>
      <c r="BUC221" s="15"/>
      <c r="BUD221" s="15"/>
      <c r="BUE221" s="15"/>
      <c r="BUF221" s="15"/>
      <c r="BUG221" s="15"/>
      <c r="BUH221" s="15"/>
      <c r="BUI221" s="15"/>
      <c r="BUJ221" s="15"/>
      <c r="BUK221" s="15"/>
      <c r="BUL221" s="15"/>
      <c r="BUM221" s="15"/>
      <c r="BUN221" s="15"/>
      <c r="BUO221" s="15"/>
      <c r="BUP221" s="15"/>
      <c r="BUQ221" s="15"/>
      <c r="BUR221" s="15"/>
      <c r="BUS221" s="15"/>
      <c r="BUT221" s="15"/>
      <c r="BUU221" s="15"/>
      <c r="BUV221" s="15"/>
      <c r="BUW221" s="15"/>
      <c r="BUX221" s="15"/>
      <c r="BUY221" s="15"/>
      <c r="BUZ221" s="15"/>
      <c r="BVA221" s="15"/>
      <c r="BVB221" s="15"/>
      <c r="BVC221" s="15"/>
      <c r="BVD221" s="15"/>
      <c r="BVE221" s="15"/>
      <c r="BVF221" s="15"/>
      <c r="BVG221" s="15"/>
      <c r="BVH221" s="15"/>
      <c r="BVI221" s="15"/>
      <c r="BVJ221" s="15"/>
      <c r="BVK221" s="15"/>
      <c r="BVL221" s="15"/>
      <c r="BVM221" s="15"/>
      <c r="BVN221" s="15"/>
      <c r="BVO221" s="15"/>
      <c r="BVP221" s="15"/>
      <c r="BVQ221" s="15"/>
      <c r="BVR221" s="15"/>
      <c r="BVS221" s="15"/>
      <c r="BVT221" s="15"/>
      <c r="BVU221" s="15"/>
      <c r="BVV221" s="15"/>
      <c r="BVW221" s="15"/>
      <c r="BVX221" s="15"/>
      <c r="BVY221" s="15"/>
      <c r="BVZ221" s="15"/>
      <c r="BWA221" s="15"/>
      <c r="BWB221" s="15"/>
      <c r="BWC221" s="15"/>
      <c r="BWD221" s="15"/>
      <c r="BWE221" s="15"/>
      <c r="BWF221" s="15"/>
      <c r="BWG221" s="15"/>
      <c r="BWH221" s="15"/>
      <c r="BWI221" s="15"/>
      <c r="BWJ221" s="15"/>
      <c r="BWK221" s="15"/>
      <c r="BWL221" s="15"/>
      <c r="BWM221" s="15"/>
      <c r="BWN221" s="15"/>
      <c r="BWO221" s="15"/>
      <c r="BWP221" s="15"/>
      <c r="BWQ221" s="15"/>
      <c r="BWR221" s="15"/>
      <c r="BWS221" s="15"/>
      <c r="BWT221" s="15"/>
      <c r="BWU221" s="15"/>
      <c r="BWV221" s="15"/>
      <c r="BWW221" s="15"/>
      <c r="BWX221" s="15"/>
      <c r="BWY221" s="15"/>
      <c r="BWZ221" s="15"/>
      <c r="BXA221" s="15"/>
      <c r="BXB221" s="15"/>
      <c r="BXC221" s="15"/>
      <c r="BXD221" s="15"/>
      <c r="BXE221" s="15"/>
      <c r="BXF221" s="15"/>
      <c r="BXG221" s="15"/>
      <c r="BXH221" s="15"/>
      <c r="BXI221" s="15"/>
      <c r="BXJ221" s="15"/>
      <c r="BXK221" s="15"/>
      <c r="BXL221" s="15"/>
      <c r="BXM221" s="15"/>
      <c r="BXN221" s="15"/>
      <c r="BXO221" s="15"/>
      <c r="BXP221" s="15"/>
      <c r="BXQ221" s="15"/>
      <c r="BXR221" s="15"/>
      <c r="BXS221" s="15"/>
      <c r="BXT221" s="15"/>
      <c r="BXU221" s="15"/>
      <c r="BXV221" s="15"/>
      <c r="BXW221" s="15"/>
      <c r="BXX221" s="15"/>
      <c r="BXY221" s="15"/>
      <c r="BXZ221" s="15"/>
      <c r="BYA221" s="15"/>
      <c r="BYB221" s="15"/>
      <c r="BYC221" s="15"/>
      <c r="BYD221" s="15"/>
      <c r="BYE221" s="15"/>
      <c r="BYF221" s="15"/>
      <c r="BYG221" s="15"/>
      <c r="BYH221" s="15"/>
      <c r="BYI221" s="15"/>
      <c r="BYJ221" s="15"/>
      <c r="BYK221" s="15"/>
      <c r="BYL221" s="15"/>
      <c r="BYM221" s="15"/>
      <c r="BYN221" s="15"/>
      <c r="BYO221" s="15"/>
      <c r="BYP221" s="15"/>
      <c r="BYQ221" s="15"/>
      <c r="BYR221" s="15"/>
      <c r="BYS221" s="15"/>
      <c r="BYT221" s="15"/>
      <c r="BYU221" s="15"/>
      <c r="BYV221" s="15"/>
      <c r="BYW221" s="15"/>
      <c r="BYX221" s="15"/>
      <c r="BYY221" s="15"/>
      <c r="BYZ221" s="15"/>
      <c r="BZA221" s="15"/>
      <c r="BZB221" s="15"/>
      <c r="BZC221" s="15"/>
      <c r="BZD221" s="15"/>
      <c r="BZE221" s="15"/>
      <c r="BZF221" s="15"/>
      <c r="BZG221" s="15"/>
      <c r="BZH221" s="15"/>
      <c r="BZI221" s="15"/>
      <c r="BZJ221" s="15"/>
      <c r="BZK221" s="15"/>
      <c r="BZL221" s="15"/>
      <c r="BZM221" s="15"/>
      <c r="BZN221" s="15"/>
      <c r="BZO221" s="15"/>
      <c r="BZP221" s="15"/>
      <c r="BZQ221" s="15"/>
      <c r="BZR221" s="15"/>
      <c r="BZS221" s="15"/>
      <c r="BZT221" s="15"/>
      <c r="BZU221" s="15"/>
      <c r="BZV221" s="15"/>
      <c r="BZW221" s="15"/>
      <c r="BZX221" s="15"/>
      <c r="BZY221" s="15"/>
      <c r="BZZ221" s="15"/>
      <c r="CAA221" s="15"/>
      <c r="CAB221" s="15"/>
      <c r="CAC221" s="15"/>
      <c r="CAD221" s="15"/>
      <c r="CAE221" s="15"/>
      <c r="CAF221" s="15"/>
      <c r="CAG221" s="15"/>
      <c r="CAH221" s="15"/>
      <c r="CAI221" s="15"/>
      <c r="CAJ221" s="15"/>
      <c r="CAK221" s="15"/>
      <c r="CAL221" s="15"/>
      <c r="CAM221" s="15"/>
      <c r="CAN221" s="15"/>
      <c r="CAO221" s="15"/>
      <c r="CAP221" s="15"/>
      <c r="CAQ221" s="15"/>
      <c r="CAR221" s="15"/>
      <c r="CAS221" s="15"/>
      <c r="CAT221" s="15"/>
      <c r="CAU221" s="15"/>
      <c r="CAV221" s="15"/>
      <c r="CAW221" s="15"/>
      <c r="CAX221" s="15"/>
      <c r="CAY221" s="15"/>
      <c r="CAZ221" s="15"/>
      <c r="CBA221" s="15"/>
      <c r="CBB221" s="15"/>
      <c r="CBC221" s="15"/>
      <c r="CBD221" s="15"/>
      <c r="CBE221" s="15"/>
      <c r="CBF221" s="15"/>
      <c r="CBG221" s="15"/>
      <c r="CBH221" s="15"/>
      <c r="CBI221" s="15"/>
      <c r="CBJ221" s="15"/>
      <c r="CBK221" s="15"/>
      <c r="CBL221" s="15"/>
      <c r="CBM221" s="15"/>
      <c r="CBN221" s="15"/>
      <c r="CBO221" s="15"/>
      <c r="CBP221" s="15"/>
      <c r="CBQ221" s="15"/>
      <c r="CBR221" s="15"/>
      <c r="CBS221" s="15"/>
      <c r="CBT221" s="15"/>
      <c r="CBU221" s="15"/>
      <c r="CBV221" s="15"/>
      <c r="CBW221" s="15"/>
      <c r="CBX221" s="15"/>
      <c r="CBY221" s="15"/>
      <c r="CBZ221" s="15"/>
      <c r="CCA221" s="15"/>
      <c r="CCB221" s="15"/>
      <c r="CCC221" s="15"/>
      <c r="CCD221" s="15"/>
      <c r="CCE221" s="15"/>
      <c r="CCF221" s="15"/>
      <c r="CCG221" s="15"/>
      <c r="CCH221" s="15"/>
      <c r="CCI221" s="15"/>
      <c r="CCJ221" s="15"/>
      <c r="CCK221" s="15"/>
      <c r="CCL221" s="15"/>
      <c r="CCM221" s="15"/>
      <c r="CCN221" s="15"/>
      <c r="CCO221" s="15"/>
      <c r="CCP221" s="15"/>
      <c r="CCQ221" s="15"/>
      <c r="CCR221" s="15"/>
      <c r="CCS221" s="15"/>
      <c r="CCT221" s="15"/>
      <c r="CCU221" s="15"/>
      <c r="CCV221" s="15"/>
      <c r="CCW221" s="15"/>
      <c r="CCX221" s="15"/>
      <c r="CCY221" s="15"/>
      <c r="CCZ221" s="15"/>
      <c r="CDA221" s="15"/>
      <c r="CDB221" s="15"/>
      <c r="CDC221" s="15"/>
      <c r="CDD221" s="15"/>
      <c r="CDE221" s="15"/>
      <c r="CDF221" s="15"/>
      <c r="CDG221" s="15"/>
      <c r="CDH221" s="15"/>
      <c r="CDI221" s="15"/>
      <c r="CDJ221" s="15"/>
      <c r="CDK221" s="15"/>
      <c r="CDL221" s="15"/>
      <c r="CDM221" s="15"/>
      <c r="CDN221" s="15"/>
      <c r="CDO221" s="15"/>
      <c r="CDP221" s="15"/>
      <c r="CDQ221" s="15"/>
      <c r="CDR221" s="15"/>
      <c r="CDS221" s="15"/>
      <c r="CDT221" s="15"/>
      <c r="CDU221" s="15"/>
      <c r="CDV221" s="15"/>
      <c r="CDW221" s="15"/>
      <c r="CDX221" s="15"/>
      <c r="CDY221" s="15"/>
      <c r="CDZ221" s="15"/>
      <c r="CEA221" s="15"/>
      <c r="CEB221" s="15"/>
      <c r="CEC221" s="15"/>
      <c r="CED221" s="15"/>
      <c r="CEE221" s="15"/>
      <c r="CEF221" s="15"/>
      <c r="CEG221" s="15"/>
      <c r="CEH221" s="15"/>
      <c r="CEI221" s="15"/>
      <c r="CEJ221" s="15"/>
      <c r="CEK221" s="15"/>
      <c r="CEL221" s="15"/>
      <c r="CEM221" s="15"/>
      <c r="CEN221" s="15"/>
      <c r="CEO221" s="15"/>
      <c r="CEP221" s="15"/>
      <c r="CEQ221" s="15"/>
      <c r="CER221" s="15"/>
      <c r="CES221" s="15"/>
      <c r="CET221" s="15"/>
      <c r="CEU221" s="15"/>
      <c r="CEV221" s="15"/>
      <c r="CEW221" s="15"/>
      <c r="CEX221" s="15"/>
      <c r="CEY221" s="15"/>
      <c r="CEZ221" s="15"/>
      <c r="CFA221" s="15"/>
      <c r="CFB221" s="15"/>
      <c r="CFC221" s="15"/>
      <c r="CFD221" s="15"/>
      <c r="CFE221" s="15"/>
      <c r="CFF221" s="15"/>
      <c r="CFG221" s="15"/>
      <c r="CFH221" s="15"/>
      <c r="CFI221" s="15"/>
      <c r="CFJ221" s="15"/>
      <c r="CFK221" s="15"/>
      <c r="CFL221" s="15"/>
      <c r="CFM221" s="15"/>
      <c r="CFN221" s="15"/>
      <c r="CFO221" s="15"/>
      <c r="CFP221" s="15"/>
      <c r="CFQ221" s="15"/>
      <c r="CFR221" s="15"/>
      <c r="CFS221" s="15"/>
      <c r="CFT221" s="15"/>
      <c r="CFU221" s="15"/>
      <c r="CFV221" s="15"/>
      <c r="CFW221" s="15"/>
      <c r="CFX221" s="15"/>
      <c r="CFY221" s="15"/>
      <c r="CFZ221" s="15"/>
      <c r="CGA221" s="15"/>
      <c r="CGB221" s="15"/>
      <c r="CGC221" s="15"/>
      <c r="CGD221" s="15"/>
      <c r="CGE221" s="15"/>
      <c r="CGF221" s="15"/>
      <c r="CGG221" s="15"/>
      <c r="CGH221" s="15"/>
      <c r="CGI221" s="15"/>
      <c r="CGJ221" s="15"/>
      <c r="CGK221" s="15"/>
      <c r="CGL221" s="15"/>
      <c r="CGM221" s="15"/>
      <c r="CGN221" s="15"/>
      <c r="CGO221" s="15"/>
      <c r="CGP221" s="15"/>
      <c r="CGQ221" s="15"/>
      <c r="CGR221" s="15"/>
      <c r="CGS221" s="15"/>
      <c r="CGT221" s="15"/>
      <c r="CGU221" s="15"/>
      <c r="CGV221" s="15"/>
      <c r="CGW221" s="15"/>
      <c r="CGX221" s="15"/>
      <c r="CGY221" s="15"/>
      <c r="CGZ221" s="15"/>
      <c r="CHA221" s="15"/>
      <c r="CHB221" s="15"/>
      <c r="CHC221" s="15"/>
      <c r="CHD221" s="15"/>
      <c r="CHE221" s="15"/>
      <c r="CHF221" s="15"/>
      <c r="CHG221" s="15"/>
      <c r="CHH221" s="15"/>
      <c r="CHI221" s="15"/>
      <c r="CHJ221" s="15"/>
      <c r="CHK221" s="15"/>
      <c r="CHL221" s="15"/>
      <c r="CHM221" s="15"/>
      <c r="CHN221" s="15"/>
      <c r="CHO221" s="15"/>
      <c r="CHP221" s="15"/>
      <c r="CHQ221" s="15"/>
      <c r="CHR221" s="15"/>
      <c r="CHS221" s="15"/>
      <c r="CHT221" s="15"/>
      <c r="CHU221" s="15"/>
      <c r="CHV221" s="15"/>
      <c r="CHW221" s="15"/>
      <c r="CHX221" s="15"/>
      <c r="CHY221" s="15"/>
      <c r="CHZ221" s="15"/>
      <c r="CIA221" s="15"/>
      <c r="CIB221" s="15"/>
      <c r="CIC221" s="15"/>
      <c r="CID221" s="15"/>
      <c r="CIE221" s="15"/>
      <c r="CIF221" s="15"/>
      <c r="CIG221" s="15"/>
      <c r="CIH221" s="15"/>
      <c r="CII221" s="15"/>
      <c r="CIJ221" s="15"/>
      <c r="CIK221" s="15"/>
      <c r="CIL221" s="15"/>
      <c r="CIM221" s="15"/>
      <c r="CIN221" s="15"/>
      <c r="CIO221" s="15"/>
      <c r="CIP221" s="15"/>
      <c r="CIQ221" s="15"/>
      <c r="CIR221" s="15"/>
      <c r="CIS221" s="15"/>
      <c r="CIT221" s="15"/>
      <c r="CIU221" s="15"/>
      <c r="CIV221" s="15"/>
      <c r="CIW221" s="15"/>
      <c r="CIX221" s="15"/>
      <c r="CIY221" s="15"/>
      <c r="CIZ221" s="15"/>
      <c r="CJA221" s="15"/>
      <c r="CJB221" s="15"/>
      <c r="CJC221" s="15"/>
      <c r="CJD221" s="15"/>
      <c r="CJE221" s="15"/>
      <c r="CJF221" s="15"/>
      <c r="CJG221" s="15"/>
      <c r="CJH221" s="15"/>
      <c r="CJI221" s="15"/>
      <c r="CJJ221" s="15"/>
      <c r="CJK221" s="15"/>
      <c r="CJL221" s="15"/>
      <c r="CJM221" s="15"/>
      <c r="CJN221" s="15"/>
      <c r="CJO221" s="15"/>
      <c r="CJP221" s="15"/>
      <c r="CJQ221" s="15"/>
      <c r="CJR221" s="15"/>
      <c r="CJS221" s="15"/>
      <c r="CJT221" s="15"/>
      <c r="CJU221" s="15"/>
      <c r="CJV221" s="15"/>
      <c r="CJW221" s="15"/>
      <c r="CJX221" s="15"/>
      <c r="CJY221" s="15"/>
      <c r="CJZ221" s="15"/>
      <c r="CKA221" s="15"/>
      <c r="CKB221" s="15"/>
      <c r="CKC221" s="15"/>
      <c r="CKD221" s="15"/>
      <c r="CKE221" s="15"/>
      <c r="CKF221" s="15"/>
      <c r="CKG221" s="15"/>
      <c r="CKH221" s="15"/>
      <c r="CKI221" s="15"/>
      <c r="CKJ221" s="15"/>
      <c r="CKK221" s="15"/>
      <c r="CKL221" s="15"/>
      <c r="CKM221" s="15"/>
      <c r="CKN221" s="15"/>
      <c r="CKO221" s="15"/>
      <c r="CKP221" s="15"/>
      <c r="CKQ221" s="15"/>
      <c r="CKR221" s="15"/>
      <c r="CKS221" s="15"/>
      <c r="CKT221" s="15"/>
      <c r="CKU221" s="15"/>
      <c r="CKV221" s="15"/>
      <c r="CKW221" s="15"/>
      <c r="CKX221" s="15"/>
      <c r="CKY221" s="15"/>
      <c r="CKZ221" s="15"/>
      <c r="CLA221" s="15"/>
      <c r="CLB221" s="15"/>
      <c r="CLC221" s="15"/>
      <c r="CLD221" s="15"/>
      <c r="CLE221" s="15"/>
      <c r="CLF221" s="15"/>
      <c r="CLG221" s="15"/>
      <c r="CLH221" s="15"/>
      <c r="CLI221" s="15"/>
      <c r="CLJ221" s="15"/>
      <c r="CLK221" s="15"/>
      <c r="CLL221" s="15"/>
      <c r="CLM221" s="15"/>
      <c r="CLN221" s="15"/>
      <c r="CLO221" s="15"/>
      <c r="CLP221" s="15"/>
      <c r="CLQ221" s="15"/>
      <c r="CLR221" s="15"/>
      <c r="CLS221" s="15"/>
      <c r="CLT221" s="15"/>
      <c r="CLU221" s="15"/>
      <c r="CLV221" s="15"/>
      <c r="CLW221" s="15"/>
      <c r="CLX221" s="15"/>
      <c r="CLY221" s="15"/>
      <c r="CLZ221" s="15"/>
      <c r="CMA221" s="15"/>
      <c r="CMB221" s="15"/>
      <c r="CMC221" s="15"/>
      <c r="CMD221" s="15"/>
      <c r="CME221" s="15"/>
      <c r="CMF221" s="15"/>
      <c r="CMG221" s="15"/>
      <c r="CMH221" s="15"/>
      <c r="CMI221" s="15"/>
      <c r="CMJ221" s="15"/>
      <c r="CMK221" s="15"/>
      <c r="CML221" s="15"/>
      <c r="CMM221" s="15"/>
      <c r="CMN221" s="15"/>
      <c r="CMO221" s="15"/>
      <c r="CMP221" s="15"/>
      <c r="CMQ221" s="15"/>
      <c r="CMR221" s="15"/>
      <c r="CMS221" s="15"/>
      <c r="CMT221" s="15"/>
      <c r="CMU221" s="15"/>
      <c r="CMV221" s="15"/>
      <c r="CMW221" s="15"/>
      <c r="CMX221" s="15"/>
      <c r="CMY221" s="15"/>
      <c r="CMZ221" s="15"/>
      <c r="CNA221" s="15"/>
      <c r="CNB221" s="15"/>
      <c r="CNC221" s="15"/>
      <c r="CND221" s="15"/>
      <c r="CNE221" s="15"/>
      <c r="CNF221" s="15"/>
      <c r="CNG221" s="15"/>
      <c r="CNH221" s="15"/>
      <c r="CNI221" s="15"/>
      <c r="CNJ221" s="15"/>
      <c r="CNK221" s="15"/>
      <c r="CNL221" s="15"/>
      <c r="CNM221" s="15"/>
      <c r="CNN221" s="15"/>
      <c r="CNO221" s="15"/>
      <c r="CNP221" s="15"/>
      <c r="CNQ221" s="15"/>
      <c r="CNR221" s="15"/>
      <c r="CNS221" s="15"/>
      <c r="CNT221" s="15"/>
      <c r="CNU221" s="15"/>
      <c r="CNV221" s="15"/>
      <c r="CNW221" s="15"/>
      <c r="CNX221" s="15"/>
      <c r="CNY221" s="15"/>
      <c r="CNZ221" s="15"/>
      <c r="COA221" s="15"/>
      <c r="COB221" s="15"/>
      <c r="COC221" s="15"/>
      <c r="COD221" s="15"/>
      <c r="COE221" s="15"/>
      <c r="COF221" s="15"/>
      <c r="COG221" s="15"/>
      <c r="COH221" s="15"/>
      <c r="COI221" s="15"/>
      <c r="COJ221" s="15"/>
      <c r="COK221" s="15"/>
      <c r="COL221" s="15"/>
      <c r="COM221" s="15"/>
      <c r="CON221" s="15"/>
      <c r="COO221" s="15"/>
      <c r="COP221" s="15"/>
      <c r="COQ221" s="15"/>
      <c r="COR221" s="15"/>
      <c r="COS221" s="15"/>
      <c r="COT221" s="15"/>
      <c r="COU221" s="15"/>
      <c r="COV221" s="15"/>
      <c r="COW221" s="15"/>
      <c r="COX221" s="15"/>
      <c r="COY221" s="15"/>
      <c r="COZ221" s="15"/>
      <c r="CPA221" s="15"/>
      <c r="CPB221" s="15"/>
      <c r="CPC221" s="15"/>
      <c r="CPD221" s="15"/>
      <c r="CPE221" s="15"/>
      <c r="CPF221" s="15"/>
      <c r="CPG221" s="15"/>
      <c r="CPH221" s="15"/>
      <c r="CPI221" s="15"/>
      <c r="CPJ221" s="15"/>
      <c r="CPK221" s="15"/>
      <c r="CPL221" s="15"/>
      <c r="CPM221" s="15"/>
      <c r="CPN221" s="15"/>
      <c r="CPO221" s="15"/>
      <c r="CPP221" s="15"/>
      <c r="CPQ221" s="15"/>
      <c r="CPR221" s="15"/>
      <c r="CPS221" s="15"/>
      <c r="CPT221" s="15"/>
      <c r="CPU221" s="15"/>
      <c r="CPV221" s="15"/>
      <c r="CPW221" s="15"/>
      <c r="CPX221" s="15"/>
      <c r="CPY221" s="15"/>
      <c r="CPZ221" s="15"/>
      <c r="CQA221" s="15"/>
      <c r="CQB221" s="15"/>
      <c r="CQC221" s="15"/>
      <c r="CQD221" s="15"/>
      <c r="CQE221" s="15"/>
      <c r="CQF221" s="15"/>
      <c r="CQG221" s="15"/>
      <c r="CQH221" s="15"/>
      <c r="CQI221" s="15"/>
      <c r="CQJ221" s="15"/>
      <c r="CQK221" s="15"/>
      <c r="CQL221" s="15"/>
      <c r="CQM221" s="15"/>
      <c r="CQN221" s="15"/>
      <c r="CQO221" s="15"/>
      <c r="CQP221" s="15"/>
      <c r="CQQ221" s="15"/>
      <c r="CQR221" s="15"/>
      <c r="CQS221" s="15"/>
      <c r="CQT221" s="15"/>
      <c r="CQU221" s="15"/>
      <c r="CQV221" s="15"/>
      <c r="CQW221" s="15"/>
      <c r="CQX221" s="15"/>
      <c r="CQY221" s="15"/>
      <c r="CQZ221" s="15"/>
      <c r="CRA221" s="15"/>
      <c r="CRB221" s="15"/>
      <c r="CRC221" s="15"/>
      <c r="CRD221" s="15"/>
      <c r="CRE221" s="15"/>
      <c r="CRF221" s="15"/>
      <c r="CRG221" s="15"/>
      <c r="CRH221" s="15"/>
      <c r="CRI221" s="15"/>
      <c r="CRJ221" s="15"/>
      <c r="CRK221" s="15"/>
      <c r="CRL221" s="15"/>
      <c r="CRM221" s="15"/>
      <c r="CRN221" s="15"/>
      <c r="CRO221" s="15"/>
      <c r="CRP221" s="15"/>
      <c r="CRQ221" s="15"/>
      <c r="CRR221" s="15"/>
      <c r="CRS221" s="15"/>
      <c r="CRT221" s="15"/>
      <c r="CRU221" s="15"/>
      <c r="CRV221" s="15"/>
      <c r="CRW221" s="15"/>
      <c r="CRX221" s="15"/>
      <c r="CRY221" s="15"/>
      <c r="CRZ221" s="15"/>
      <c r="CSA221" s="15"/>
      <c r="CSB221" s="15"/>
      <c r="CSC221" s="15"/>
      <c r="CSD221" s="15"/>
      <c r="CSE221" s="15"/>
      <c r="CSF221" s="15"/>
      <c r="CSG221" s="15"/>
      <c r="CSH221" s="15"/>
      <c r="CSI221" s="15"/>
      <c r="CSJ221" s="15"/>
      <c r="CSK221" s="15"/>
      <c r="CSL221" s="15"/>
      <c r="CSM221" s="15"/>
      <c r="CSN221" s="15"/>
      <c r="CSO221" s="15"/>
      <c r="CSP221" s="15"/>
      <c r="CSQ221" s="15"/>
      <c r="CSR221" s="15"/>
      <c r="CSS221" s="15"/>
      <c r="CST221" s="15"/>
      <c r="CSU221" s="15"/>
      <c r="CSV221" s="15"/>
      <c r="CSW221" s="15"/>
      <c r="CSX221" s="15"/>
      <c r="CSY221" s="15"/>
      <c r="CSZ221" s="15"/>
      <c r="CTA221" s="15"/>
      <c r="CTB221" s="15"/>
      <c r="CTC221" s="15"/>
      <c r="CTD221" s="15"/>
      <c r="CTE221" s="15"/>
      <c r="CTF221" s="15"/>
      <c r="CTG221" s="15"/>
      <c r="CTH221" s="15"/>
      <c r="CTI221" s="15"/>
      <c r="CTJ221" s="15"/>
      <c r="CTK221" s="15"/>
      <c r="CTL221" s="15"/>
      <c r="CTM221" s="15"/>
      <c r="CTN221" s="15"/>
      <c r="CTO221" s="15"/>
      <c r="CTP221" s="15"/>
      <c r="CTQ221" s="15"/>
      <c r="CTR221" s="15"/>
      <c r="CTS221" s="15"/>
      <c r="CTT221" s="15"/>
      <c r="CTU221" s="15"/>
      <c r="CTV221" s="15"/>
      <c r="CTW221" s="15"/>
      <c r="CTX221" s="15"/>
      <c r="CTY221" s="15"/>
      <c r="CTZ221" s="15"/>
      <c r="CUA221" s="15"/>
      <c r="CUB221" s="15"/>
      <c r="CUC221" s="15"/>
      <c r="CUD221" s="15"/>
      <c r="CUE221" s="15"/>
      <c r="CUF221" s="15"/>
      <c r="CUG221" s="15"/>
      <c r="CUH221" s="15"/>
      <c r="CUI221" s="15"/>
      <c r="CUJ221" s="15"/>
      <c r="CUK221" s="15"/>
      <c r="CUL221" s="15"/>
      <c r="CUM221" s="15"/>
      <c r="CUN221" s="15"/>
      <c r="CUO221" s="15"/>
      <c r="CUP221" s="15"/>
      <c r="CUQ221" s="15"/>
      <c r="CUR221" s="15"/>
      <c r="CUS221" s="15"/>
      <c r="CUT221" s="15"/>
      <c r="CUU221" s="15"/>
      <c r="CUV221" s="15"/>
      <c r="CUW221" s="15"/>
      <c r="CUX221" s="15"/>
      <c r="CUY221" s="15"/>
      <c r="CUZ221" s="15"/>
      <c r="CVA221" s="15"/>
      <c r="CVB221" s="15"/>
      <c r="CVC221" s="15"/>
      <c r="CVD221" s="15"/>
      <c r="CVE221" s="15"/>
      <c r="CVF221" s="15"/>
      <c r="CVG221" s="15"/>
      <c r="CVH221" s="15"/>
      <c r="CVI221" s="15"/>
      <c r="CVJ221" s="15"/>
      <c r="CVK221" s="15"/>
      <c r="CVL221" s="15"/>
      <c r="CVM221" s="15"/>
      <c r="CVN221" s="15"/>
      <c r="CVO221" s="15"/>
      <c r="CVP221" s="15"/>
      <c r="CVQ221" s="15"/>
      <c r="CVR221" s="15"/>
      <c r="CVS221" s="15"/>
      <c r="CVT221" s="15"/>
      <c r="CVU221" s="15"/>
      <c r="CVV221" s="15"/>
      <c r="CVW221" s="15"/>
      <c r="CVX221" s="15"/>
      <c r="CVY221" s="15"/>
      <c r="CVZ221" s="15"/>
      <c r="CWA221" s="15"/>
      <c r="CWB221" s="15"/>
      <c r="CWC221" s="15"/>
      <c r="CWD221" s="15"/>
      <c r="CWE221" s="15"/>
      <c r="CWF221" s="15"/>
      <c r="CWG221" s="15"/>
      <c r="CWH221" s="15"/>
      <c r="CWI221" s="15"/>
      <c r="CWJ221" s="15"/>
      <c r="CWK221" s="15"/>
      <c r="CWL221" s="15"/>
      <c r="CWM221" s="15"/>
      <c r="CWN221" s="15"/>
      <c r="CWO221" s="15"/>
      <c r="CWP221" s="15"/>
      <c r="CWQ221" s="15"/>
      <c r="CWR221" s="15"/>
      <c r="CWS221" s="15"/>
      <c r="CWT221" s="15"/>
      <c r="CWU221" s="15"/>
      <c r="CWV221" s="15"/>
      <c r="CWW221" s="15"/>
      <c r="CWX221" s="15"/>
      <c r="CWY221" s="15"/>
      <c r="CWZ221" s="15"/>
      <c r="CXA221" s="15"/>
      <c r="CXB221" s="15"/>
      <c r="CXC221" s="15"/>
      <c r="CXD221" s="15"/>
      <c r="CXE221" s="15"/>
      <c r="CXF221" s="15"/>
      <c r="CXG221" s="15"/>
      <c r="CXH221" s="15"/>
      <c r="CXI221" s="15"/>
      <c r="CXJ221" s="15"/>
      <c r="CXK221" s="15"/>
      <c r="CXL221" s="15"/>
      <c r="CXM221" s="15"/>
      <c r="CXN221" s="15"/>
      <c r="CXO221" s="15"/>
      <c r="CXP221" s="15"/>
      <c r="CXQ221" s="15"/>
      <c r="CXR221" s="15"/>
      <c r="CXS221" s="15"/>
      <c r="CXT221" s="15"/>
      <c r="CXU221" s="15"/>
      <c r="CXV221" s="15"/>
      <c r="CXW221" s="15"/>
      <c r="CXX221" s="15"/>
      <c r="CXY221" s="15"/>
      <c r="CXZ221" s="15"/>
      <c r="CYA221" s="15"/>
      <c r="CYB221" s="15"/>
      <c r="CYC221" s="15"/>
      <c r="CYD221" s="15"/>
      <c r="CYE221" s="15"/>
      <c r="CYF221" s="15"/>
      <c r="CYG221" s="15"/>
      <c r="CYH221" s="15"/>
      <c r="CYI221" s="15"/>
      <c r="CYJ221" s="15"/>
      <c r="CYK221" s="15"/>
      <c r="CYL221" s="15"/>
      <c r="CYM221" s="15"/>
      <c r="CYN221" s="15"/>
      <c r="CYO221" s="15"/>
      <c r="CYP221" s="15"/>
      <c r="CYQ221" s="15"/>
      <c r="CYR221" s="15"/>
      <c r="CYS221" s="15"/>
      <c r="CYT221" s="15"/>
      <c r="CYU221" s="15"/>
      <c r="CYV221" s="15"/>
      <c r="CYW221" s="15"/>
      <c r="CYX221" s="15"/>
      <c r="CYY221" s="15"/>
      <c r="CYZ221" s="15"/>
      <c r="CZA221" s="15"/>
      <c r="CZB221" s="15"/>
      <c r="CZC221" s="15"/>
      <c r="CZD221" s="15"/>
      <c r="CZE221" s="15"/>
      <c r="CZF221" s="15"/>
      <c r="CZG221" s="15"/>
      <c r="CZH221" s="15"/>
      <c r="CZI221" s="15"/>
      <c r="CZJ221" s="15"/>
      <c r="CZK221" s="15"/>
      <c r="CZL221" s="15"/>
      <c r="CZM221" s="15"/>
      <c r="CZN221" s="15"/>
      <c r="CZO221" s="15"/>
      <c r="CZP221" s="15"/>
      <c r="CZQ221" s="15"/>
      <c r="CZR221" s="15"/>
      <c r="CZS221" s="15"/>
      <c r="CZT221" s="15"/>
      <c r="CZU221" s="15"/>
      <c r="CZV221" s="15"/>
      <c r="CZW221" s="15"/>
      <c r="CZX221" s="15"/>
      <c r="CZY221" s="15"/>
      <c r="CZZ221" s="15"/>
      <c r="DAA221" s="15"/>
      <c r="DAB221" s="15"/>
      <c r="DAC221" s="15"/>
      <c r="DAD221" s="15"/>
      <c r="DAE221" s="15"/>
      <c r="DAF221" s="15"/>
      <c r="DAG221" s="15"/>
      <c r="DAH221" s="15"/>
      <c r="DAI221" s="15"/>
      <c r="DAJ221" s="15"/>
      <c r="DAK221" s="15"/>
      <c r="DAL221" s="15"/>
      <c r="DAM221" s="15"/>
      <c r="DAN221" s="15"/>
      <c r="DAO221" s="15"/>
      <c r="DAP221" s="15"/>
      <c r="DAQ221" s="15"/>
      <c r="DAR221" s="15"/>
      <c r="DAS221" s="15"/>
      <c r="DAT221" s="15"/>
      <c r="DAU221" s="15"/>
      <c r="DAV221" s="15"/>
      <c r="DAW221" s="15"/>
      <c r="DAX221" s="15"/>
      <c r="DAY221" s="15"/>
      <c r="DAZ221" s="15"/>
      <c r="DBA221" s="15"/>
      <c r="DBB221" s="15"/>
      <c r="DBC221" s="15"/>
      <c r="DBD221" s="15"/>
      <c r="DBE221" s="15"/>
      <c r="DBF221" s="15"/>
      <c r="DBG221" s="15"/>
      <c r="DBH221" s="15"/>
      <c r="DBI221" s="15"/>
      <c r="DBJ221" s="15"/>
      <c r="DBK221" s="15"/>
      <c r="DBL221" s="15"/>
      <c r="DBM221" s="15"/>
      <c r="DBN221" s="15"/>
      <c r="DBO221" s="15"/>
      <c r="DBP221" s="15"/>
      <c r="DBQ221" s="15"/>
      <c r="DBR221" s="15"/>
      <c r="DBS221" s="15"/>
      <c r="DBT221" s="15"/>
      <c r="DBU221" s="15"/>
      <c r="DBV221" s="15"/>
      <c r="DBW221" s="15"/>
      <c r="DBX221" s="15"/>
      <c r="DBY221" s="15"/>
      <c r="DBZ221" s="15"/>
      <c r="DCA221" s="15"/>
      <c r="DCB221" s="15"/>
      <c r="DCC221" s="15"/>
      <c r="DCD221" s="15"/>
      <c r="DCE221" s="15"/>
      <c r="DCF221" s="15"/>
      <c r="DCG221" s="15"/>
      <c r="DCH221" s="15"/>
      <c r="DCI221" s="15"/>
      <c r="DCJ221" s="15"/>
      <c r="DCK221" s="15"/>
      <c r="DCL221" s="15"/>
      <c r="DCM221" s="15"/>
      <c r="DCN221" s="15"/>
      <c r="DCO221" s="15"/>
      <c r="DCP221" s="15"/>
      <c r="DCQ221" s="15"/>
      <c r="DCR221" s="15"/>
      <c r="DCS221" s="15"/>
      <c r="DCT221" s="15"/>
      <c r="DCU221" s="15"/>
      <c r="DCV221" s="15"/>
      <c r="DCW221" s="15"/>
      <c r="DCX221" s="15"/>
      <c r="DCY221" s="15"/>
      <c r="DCZ221" s="15"/>
      <c r="DDA221" s="15"/>
      <c r="DDB221" s="15"/>
      <c r="DDC221" s="15"/>
      <c r="DDD221" s="15"/>
      <c r="DDE221" s="15"/>
      <c r="DDF221" s="15"/>
      <c r="DDG221" s="15"/>
      <c r="DDH221" s="15"/>
      <c r="DDI221" s="15"/>
      <c r="DDJ221" s="15"/>
      <c r="DDK221" s="15"/>
      <c r="DDL221" s="15"/>
      <c r="DDM221" s="15"/>
      <c r="DDN221" s="15"/>
      <c r="DDO221" s="15"/>
      <c r="DDP221" s="15"/>
      <c r="DDQ221" s="15"/>
      <c r="DDR221" s="15"/>
      <c r="DDS221" s="15"/>
      <c r="DDT221" s="15"/>
      <c r="DDU221" s="15"/>
      <c r="DDV221" s="15"/>
      <c r="DDW221" s="15"/>
      <c r="DDX221" s="15"/>
      <c r="DDY221" s="15"/>
      <c r="DDZ221" s="15"/>
      <c r="DEA221" s="15"/>
      <c r="DEB221" s="15"/>
      <c r="DEC221" s="15"/>
      <c r="DED221" s="15"/>
      <c r="DEE221" s="15"/>
      <c r="DEF221" s="15"/>
      <c r="DEG221" s="15"/>
      <c r="DEH221" s="15"/>
      <c r="DEI221" s="15"/>
      <c r="DEJ221" s="15"/>
      <c r="DEK221" s="15"/>
      <c r="DEL221" s="15"/>
      <c r="DEM221" s="15"/>
      <c r="DEN221" s="15"/>
      <c r="DEO221" s="15"/>
      <c r="DEP221" s="15"/>
      <c r="DEQ221" s="15"/>
      <c r="DER221" s="15"/>
      <c r="DES221" s="15"/>
      <c r="DET221" s="15"/>
      <c r="DEU221" s="15"/>
      <c r="DEV221" s="15"/>
      <c r="DEW221" s="15"/>
      <c r="DEX221" s="15"/>
      <c r="DEY221" s="15"/>
      <c r="DEZ221" s="15"/>
      <c r="DFA221" s="15"/>
      <c r="DFB221" s="15"/>
      <c r="DFC221" s="15"/>
      <c r="DFD221" s="15"/>
      <c r="DFE221" s="15"/>
      <c r="DFF221" s="15"/>
      <c r="DFG221" s="15"/>
      <c r="DFH221" s="15"/>
      <c r="DFI221" s="15"/>
      <c r="DFJ221" s="15"/>
      <c r="DFK221" s="15"/>
      <c r="DFL221" s="15"/>
      <c r="DFM221" s="15"/>
      <c r="DFN221" s="15"/>
      <c r="DFO221" s="15"/>
      <c r="DFP221" s="15"/>
      <c r="DFQ221" s="15"/>
      <c r="DFR221" s="15"/>
      <c r="DFS221" s="15"/>
      <c r="DFT221" s="15"/>
      <c r="DFU221" s="15"/>
      <c r="DFV221" s="15"/>
      <c r="DFW221" s="15"/>
      <c r="DFX221" s="15"/>
      <c r="DFY221" s="15"/>
      <c r="DFZ221" s="15"/>
      <c r="DGA221" s="15"/>
      <c r="DGB221" s="15"/>
      <c r="DGC221" s="15"/>
      <c r="DGD221" s="15"/>
      <c r="DGE221" s="15"/>
      <c r="DGF221" s="15"/>
      <c r="DGG221" s="15"/>
      <c r="DGH221" s="15"/>
      <c r="DGI221" s="15"/>
      <c r="DGJ221" s="15"/>
      <c r="DGK221" s="15"/>
      <c r="DGL221" s="15"/>
      <c r="DGM221" s="15"/>
      <c r="DGN221" s="15"/>
      <c r="DGO221" s="15"/>
      <c r="DGP221" s="15"/>
      <c r="DGQ221" s="15"/>
      <c r="DGR221" s="15"/>
      <c r="DGS221" s="15"/>
      <c r="DGT221" s="15"/>
      <c r="DGU221" s="15"/>
      <c r="DGV221" s="15"/>
      <c r="DGW221" s="15"/>
      <c r="DGX221" s="15"/>
      <c r="DGY221" s="15"/>
      <c r="DGZ221" s="15"/>
      <c r="DHA221" s="15"/>
      <c r="DHB221" s="15"/>
      <c r="DHC221" s="15"/>
      <c r="DHD221" s="15"/>
      <c r="DHE221" s="15"/>
      <c r="DHF221" s="15"/>
      <c r="DHG221" s="15"/>
      <c r="DHH221" s="15"/>
      <c r="DHI221" s="15"/>
      <c r="DHJ221" s="15"/>
      <c r="DHK221" s="15"/>
      <c r="DHL221" s="15"/>
      <c r="DHM221" s="15"/>
      <c r="DHN221" s="15"/>
      <c r="DHO221" s="15"/>
      <c r="DHP221" s="15"/>
      <c r="DHQ221" s="15"/>
      <c r="DHR221" s="15"/>
      <c r="DHS221" s="15"/>
      <c r="DHT221" s="15"/>
      <c r="DHU221" s="15"/>
      <c r="DHV221" s="15"/>
      <c r="DHW221" s="15"/>
      <c r="DHX221" s="15"/>
      <c r="DHY221" s="15"/>
      <c r="DHZ221" s="15"/>
      <c r="DIA221" s="15"/>
      <c r="DIB221" s="15"/>
      <c r="DIC221" s="15"/>
      <c r="DID221" s="15"/>
      <c r="DIE221" s="15"/>
      <c r="DIF221" s="15"/>
      <c r="DIG221" s="15"/>
      <c r="DIH221" s="15"/>
      <c r="DII221" s="15"/>
      <c r="DIJ221" s="15"/>
      <c r="DIK221" s="15"/>
      <c r="DIL221" s="15"/>
      <c r="DIM221" s="15"/>
      <c r="DIN221" s="15"/>
      <c r="DIO221" s="15"/>
      <c r="DIP221" s="15"/>
      <c r="DIQ221" s="15"/>
      <c r="DIR221" s="15"/>
      <c r="DIS221" s="15"/>
      <c r="DIT221" s="15"/>
      <c r="DIU221" s="15"/>
      <c r="DIV221" s="15"/>
      <c r="DIW221" s="15"/>
      <c r="DIX221" s="15"/>
      <c r="DIY221" s="15"/>
      <c r="DIZ221" s="15"/>
      <c r="DJA221" s="15"/>
      <c r="DJB221" s="15"/>
      <c r="DJC221" s="15"/>
      <c r="DJD221" s="15"/>
      <c r="DJE221" s="15"/>
      <c r="DJF221" s="15"/>
      <c r="DJG221" s="15"/>
      <c r="DJH221" s="15"/>
      <c r="DJI221" s="15"/>
      <c r="DJJ221" s="15"/>
      <c r="DJK221" s="15"/>
      <c r="DJL221" s="15"/>
      <c r="DJM221" s="15"/>
      <c r="DJN221" s="15"/>
      <c r="DJO221" s="15"/>
      <c r="DJP221" s="15"/>
      <c r="DJQ221" s="15"/>
      <c r="DJR221" s="15"/>
      <c r="DJS221" s="15"/>
      <c r="DJT221" s="15"/>
      <c r="DJU221" s="15"/>
      <c r="DJV221" s="15"/>
      <c r="DJW221" s="15"/>
      <c r="DJX221" s="15"/>
      <c r="DJY221" s="15"/>
      <c r="DJZ221" s="15"/>
      <c r="DKA221" s="15"/>
      <c r="DKB221" s="15"/>
      <c r="DKC221" s="15"/>
      <c r="DKD221" s="15"/>
      <c r="DKE221" s="15"/>
      <c r="DKF221" s="15"/>
      <c r="DKG221" s="15"/>
      <c r="DKH221" s="15"/>
      <c r="DKI221" s="15"/>
      <c r="DKJ221" s="15"/>
      <c r="DKK221" s="15"/>
      <c r="DKL221" s="15"/>
      <c r="DKM221" s="15"/>
      <c r="DKN221" s="15"/>
      <c r="DKO221" s="15"/>
      <c r="DKP221" s="15"/>
      <c r="DKQ221" s="15"/>
      <c r="DKR221" s="15"/>
      <c r="DKS221" s="15"/>
      <c r="DKT221" s="15"/>
      <c r="DKU221" s="15"/>
      <c r="DKV221" s="15"/>
      <c r="DKW221" s="15"/>
      <c r="DKX221" s="15"/>
      <c r="DKY221" s="15"/>
      <c r="DKZ221" s="15"/>
      <c r="DLA221" s="15"/>
      <c r="DLB221" s="15"/>
      <c r="DLC221" s="15"/>
      <c r="DLD221" s="15"/>
      <c r="DLE221" s="15"/>
      <c r="DLF221" s="15"/>
      <c r="DLG221" s="15"/>
      <c r="DLH221" s="15"/>
      <c r="DLI221" s="15"/>
      <c r="DLJ221" s="15"/>
      <c r="DLK221" s="15"/>
      <c r="DLL221" s="15"/>
      <c r="DLM221" s="15"/>
      <c r="DLN221" s="15"/>
      <c r="DLO221" s="15"/>
      <c r="DLP221" s="15"/>
      <c r="DLQ221" s="15"/>
      <c r="DLR221" s="15"/>
      <c r="DLS221" s="15"/>
      <c r="DLT221" s="15"/>
      <c r="DLU221" s="15"/>
      <c r="DLV221" s="15"/>
      <c r="DLW221" s="15"/>
      <c r="DLX221" s="15"/>
      <c r="DLY221" s="15"/>
      <c r="DLZ221" s="15"/>
      <c r="DMA221" s="15"/>
      <c r="DMB221" s="15"/>
      <c r="DMC221" s="15"/>
      <c r="DMD221" s="15"/>
      <c r="DME221" s="15"/>
      <c r="DMF221" s="15"/>
      <c r="DMG221" s="15"/>
      <c r="DMH221" s="15"/>
      <c r="DMI221" s="15"/>
      <c r="DMJ221" s="15"/>
      <c r="DMK221" s="15"/>
      <c r="DML221" s="15"/>
      <c r="DMM221" s="15"/>
      <c r="DMN221" s="15"/>
      <c r="DMO221" s="15"/>
      <c r="DMP221" s="15"/>
      <c r="DMQ221" s="15"/>
      <c r="DMR221" s="15"/>
      <c r="DMS221" s="15"/>
      <c r="DMT221" s="15"/>
      <c r="DMU221" s="15"/>
      <c r="DMV221" s="15"/>
      <c r="DMW221" s="15"/>
      <c r="DMX221" s="15"/>
      <c r="DMY221" s="15"/>
      <c r="DMZ221" s="15"/>
      <c r="DNA221" s="15"/>
      <c r="DNB221" s="15"/>
      <c r="DNC221" s="15"/>
      <c r="DND221" s="15"/>
      <c r="DNE221" s="15"/>
      <c r="DNF221" s="15"/>
      <c r="DNG221" s="15"/>
      <c r="DNH221" s="15"/>
      <c r="DNI221" s="15"/>
      <c r="DNJ221" s="15"/>
      <c r="DNK221" s="15"/>
      <c r="DNL221" s="15"/>
      <c r="DNM221" s="15"/>
      <c r="DNN221" s="15"/>
      <c r="DNO221" s="15"/>
      <c r="DNP221" s="15"/>
      <c r="DNQ221" s="15"/>
      <c r="DNR221" s="15"/>
      <c r="DNS221" s="15"/>
      <c r="DNT221" s="15"/>
      <c r="DNU221" s="15"/>
      <c r="DNV221" s="15"/>
      <c r="DNW221" s="15"/>
      <c r="DNX221" s="15"/>
      <c r="DNY221" s="15"/>
      <c r="DNZ221" s="15"/>
      <c r="DOA221" s="15"/>
      <c r="DOB221" s="15"/>
      <c r="DOC221" s="15"/>
      <c r="DOD221" s="15"/>
      <c r="DOE221" s="15"/>
      <c r="DOF221" s="15"/>
      <c r="DOG221" s="15"/>
      <c r="DOH221" s="15"/>
      <c r="DOI221" s="15"/>
      <c r="DOJ221" s="15"/>
      <c r="DOK221" s="15"/>
      <c r="DOL221" s="15"/>
      <c r="DOM221" s="15"/>
      <c r="DON221" s="15"/>
      <c r="DOO221" s="15"/>
      <c r="DOP221" s="15"/>
      <c r="DOQ221" s="15"/>
      <c r="DOR221" s="15"/>
      <c r="DOS221" s="15"/>
      <c r="DOT221" s="15"/>
      <c r="DOU221" s="15"/>
      <c r="DOV221" s="15"/>
      <c r="DOW221" s="15"/>
      <c r="DOX221" s="15"/>
      <c r="DOY221" s="15"/>
      <c r="DOZ221" s="15"/>
      <c r="DPA221" s="15"/>
      <c r="DPB221" s="15"/>
      <c r="DPC221" s="15"/>
      <c r="DPD221" s="15"/>
      <c r="DPE221" s="15"/>
      <c r="DPF221" s="15"/>
      <c r="DPG221" s="15"/>
      <c r="DPH221" s="15"/>
      <c r="DPI221" s="15"/>
      <c r="DPJ221" s="15"/>
      <c r="DPK221" s="15"/>
      <c r="DPL221" s="15"/>
      <c r="DPM221" s="15"/>
      <c r="DPN221" s="15"/>
      <c r="DPO221" s="15"/>
      <c r="DPP221" s="15"/>
      <c r="DPQ221" s="15"/>
      <c r="DPR221" s="15"/>
      <c r="DPS221" s="15"/>
      <c r="DPT221" s="15"/>
      <c r="DPU221" s="15"/>
      <c r="DPV221" s="15"/>
      <c r="DPW221" s="15"/>
      <c r="DPX221" s="15"/>
      <c r="DPY221" s="15"/>
      <c r="DPZ221" s="15"/>
      <c r="DQA221" s="15"/>
      <c r="DQB221" s="15"/>
      <c r="DQC221" s="15"/>
      <c r="DQD221" s="15"/>
      <c r="DQE221" s="15"/>
      <c r="DQF221" s="15"/>
      <c r="DQG221" s="15"/>
      <c r="DQH221" s="15"/>
      <c r="DQI221" s="15"/>
      <c r="DQJ221" s="15"/>
      <c r="DQK221" s="15"/>
      <c r="DQL221" s="15"/>
      <c r="DQM221" s="15"/>
      <c r="DQN221" s="15"/>
      <c r="DQO221" s="15"/>
      <c r="DQP221" s="15"/>
      <c r="DQQ221" s="15"/>
      <c r="DQR221" s="15"/>
      <c r="DQS221" s="15"/>
      <c r="DQT221" s="15"/>
      <c r="DQU221" s="15"/>
      <c r="DQV221" s="15"/>
      <c r="DQW221" s="15"/>
      <c r="DQX221" s="15"/>
      <c r="DQY221" s="15"/>
      <c r="DQZ221" s="15"/>
      <c r="DRA221" s="15"/>
      <c r="DRB221" s="15"/>
      <c r="DRC221" s="15"/>
      <c r="DRD221" s="15"/>
      <c r="DRE221" s="15"/>
      <c r="DRF221" s="15"/>
      <c r="DRG221" s="15"/>
      <c r="DRH221" s="15"/>
      <c r="DRI221" s="15"/>
      <c r="DRJ221" s="15"/>
      <c r="DRK221" s="15"/>
      <c r="DRL221" s="15"/>
      <c r="DRM221" s="15"/>
      <c r="DRN221" s="15"/>
      <c r="DRO221" s="15"/>
      <c r="DRP221" s="15"/>
      <c r="DRQ221" s="15"/>
      <c r="DRR221" s="15"/>
      <c r="DRS221" s="15"/>
      <c r="DRT221" s="15"/>
      <c r="DRU221" s="15"/>
      <c r="DRV221" s="15"/>
      <c r="DRW221" s="15"/>
      <c r="DRX221" s="15"/>
      <c r="DRY221" s="15"/>
      <c r="DRZ221" s="15"/>
      <c r="DSA221" s="15"/>
      <c r="DSB221" s="15"/>
      <c r="DSC221" s="15"/>
      <c r="DSD221" s="15"/>
      <c r="DSE221" s="15"/>
      <c r="DSF221" s="15"/>
      <c r="DSG221" s="15"/>
      <c r="DSH221" s="15"/>
      <c r="DSI221" s="15"/>
      <c r="DSJ221" s="15"/>
      <c r="DSK221" s="15"/>
      <c r="DSL221" s="15"/>
      <c r="DSM221" s="15"/>
      <c r="DSN221" s="15"/>
      <c r="DSO221" s="15"/>
      <c r="DSP221" s="15"/>
      <c r="DSQ221" s="15"/>
      <c r="DSR221" s="15"/>
      <c r="DSS221" s="15"/>
      <c r="DST221" s="15"/>
      <c r="DSU221" s="15"/>
      <c r="DSV221" s="15"/>
      <c r="DSW221" s="15"/>
      <c r="DSX221" s="15"/>
      <c r="DSY221" s="15"/>
      <c r="DSZ221" s="15"/>
      <c r="DTA221" s="15"/>
      <c r="DTB221" s="15"/>
      <c r="DTC221" s="15"/>
      <c r="DTD221" s="15"/>
      <c r="DTE221" s="15"/>
      <c r="DTF221" s="15"/>
      <c r="DTG221" s="15"/>
      <c r="DTH221" s="15"/>
      <c r="DTI221" s="15"/>
      <c r="DTJ221" s="15"/>
      <c r="DTK221" s="15"/>
      <c r="DTL221" s="15"/>
      <c r="DTM221" s="15"/>
      <c r="DTN221" s="15"/>
      <c r="DTO221" s="15"/>
      <c r="DTP221" s="15"/>
      <c r="DTQ221" s="15"/>
      <c r="DTR221" s="15"/>
      <c r="DTS221" s="15"/>
      <c r="DTT221" s="15"/>
      <c r="DTU221" s="15"/>
      <c r="DTV221" s="15"/>
      <c r="DTW221" s="15"/>
      <c r="DTX221" s="15"/>
      <c r="DTY221" s="15"/>
      <c r="DTZ221" s="15"/>
      <c r="DUA221" s="15"/>
      <c r="DUB221" s="15"/>
      <c r="DUC221" s="15"/>
      <c r="DUD221" s="15"/>
      <c r="DUE221" s="15"/>
      <c r="DUF221" s="15"/>
      <c r="DUG221" s="15"/>
      <c r="DUH221" s="15"/>
      <c r="DUI221" s="15"/>
      <c r="DUJ221" s="15"/>
      <c r="DUK221" s="15"/>
      <c r="DUL221" s="15"/>
      <c r="DUM221" s="15"/>
      <c r="DUN221" s="15"/>
      <c r="DUO221" s="15"/>
      <c r="DUP221" s="15"/>
      <c r="DUQ221" s="15"/>
      <c r="DUR221" s="15"/>
      <c r="DUS221" s="15"/>
      <c r="DUT221" s="15"/>
      <c r="DUU221" s="15"/>
      <c r="DUV221" s="15"/>
      <c r="DUW221" s="15"/>
      <c r="DUX221" s="15"/>
      <c r="DUY221" s="15"/>
      <c r="DUZ221" s="15"/>
      <c r="DVA221" s="15"/>
      <c r="DVB221" s="15"/>
      <c r="DVC221" s="15"/>
      <c r="DVD221" s="15"/>
      <c r="DVE221" s="15"/>
      <c r="DVF221" s="15"/>
      <c r="DVG221" s="15"/>
      <c r="DVH221" s="15"/>
      <c r="DVI221" s="15"/>
      <c r="DVJ221" s="15"/>
      <c r="DVK221" s="15"/>
      <c r="DVL221" s="15"/>
      <c r="DVM221" s="15"/>
      <c r="DVN221" s="15"/>
      <c r="DVO221" s="15"/>
      <c r="DVP221" s="15"/>
      <c r="DVQ221" s="15"/>
      <c r="DVR221" s="15"/>
      <c r="DVS221" s="15"/>
      <c r="DVT221" s="15"/>
      <c r="DVU221" s="15"/>
      <c r="DVV221" s="15"/>
      <c r="DVW221" s="15"/>
      <c r="DVX221" s="15"/>
      <c r="DVY221" s="15"/>
      <c r="DVZ221" s="15"/>
      <c r="DWA221" s="15"/>
      <c r="DWB221" s="15"/>
      <c r="DWC221" s="15"/>
      <c r="DWD221" s="15"/>
      <c r="DWE221" s="15"/>
      <c r="DWF221" s="15"/>
      <c r="DWG221" s="15"/>
      <c r="DWH221" s="15"/>
      <c r="DWI221" s="15"/>
      <c r="DWJ221" s="15"/>
      <c r="DWK221" s="15"/>
      <c r="DWL221" s="15"/>
      <c r="DWM221" s="15"/>
      <c r="DWN221" s="15"/>
      <c r="DWO221" s="15"/>
      <c r="DWP221" s="15"/>
      <c r="DWQ221" s="15"/>
      <c r="DWR221" s="15"/>
      <c r="DWS221" s="15"/>
      <c r="DWT221" s="15"/>
      <c r="DWU221" s="15"/>
      <c r="DWV221" s="15"/>
      <c r="DWW221" s="15"/>
      <c r="DWX221" s="15"/>
      <c r="DWY221" s="15"/>
      <c r="DWZ221" s="15"/>
      <c r="DXA221" s="15"/>
      <c r="DXB221" s="15"/>
      <c r="DXC221" s="15"/>
      <c r="DXD221" s="15"/>
      <c r="DXE221" s="15"/>
      <c r="DXF221" s="15"/>
      <c r="DXG221" s="15"/>
      <c r="DXH221" s="15"/>
      <c r="DXI221" s="15"/>
      <c r="DXJ221" s="15"/>
      <c r="DXK221" s="15"/>
      <c r="DXL221" s="15"/>
      <c r="DXM221" s="15"/>
      <c r="DXN221" s="15"/>
      <c r="DXO221" s="15"/>
      <c r="DXP221" s="15"/>
      <c r="DXQ221" s="15"/>
      <c r="DXR221" s="15"/>
      <c r="DXS221" s="15"/>
      <c r="DXT221" s="15"/>
      <c r="DXU221" s="15"/>
      <c r="DXV221" s="15"/>
      <c r="DXW221" s="15"/>
      <c r="DXX221" s="15"/>
      <c r="DXY221" s="15"/>
      <c r="DXZ221" s="15"/>
      <c r="DYA221" s="15"/>
      <c r="DYB221" s="15"/>
      <c r="DYC221" s="15"/>
      <c r="DYD221" s="15"/>
      <c r="DYE221" s="15"/>
      <c r="DYF221" s="15"/>
      <c r="DYG221" s="15"/>
      <c r="DYH221" s="15"/>
      <c r="DYI221" s="15"/>
      <c r="DYJ221" s="15"/>
      <c r="DYK221" s="15"/>
      <c r="DYL221" s="15"/>
      <c r="DYM221" s="15"/>
      <c r="DYN221" s="15"/>
      <c r="DYO221" s="15"/>
      <c r="DYP221" s="15"/>
      <c r="DYQ221" s="15"/>
      <c r="DYR221" s="15"/>
      <c r="DYS221" s="15"/>
      <c r="DYT221" s="15"/>
      <c r="DYU221" s="15"/>
      <c r="DYV221" s="15"/>
      <c r="DYW221" s="15"/>
      <c r="DYX221" s="15"/>
      <c r="DYY221" s="15"/>
      <c r="DYZ221" s="15"/>
      <c r="DZA221" s="15"/>
      <c r="DZB221" s="15"/>
      <c r="DZC221" s="15"/>
      <c r="DZD221" s="15"/>
      <c r="DZE221" s="15"/>
      <c r="DZF221" s="15"/>
      <c r="DZG221" s="15"/>
      <c r="DZH221" s="15"/>
      <c r="DZI221" s="15"/>
      <c r="DZJ221" s="15"/>
      <c r="DZK221" s="15"/>
      <c r="DZL221" s="15"/>
      <c r="DZM221" s="15"/>
      <c r="DZN221" s="15"/>
      <c r="DZO221" s="15"/>
      <c r="DZP221" s="15"/>
      <c r="DZQ221" s="15"/>
      <c r="DZR221" s="15"/>
      <c r="DZS221" s="15"/>
      <c r="DZT221" s="15"/>
      <c r="DZU221" s="15"/>
      <c r="DZV221" s="15"/>
      <c r="DZW221" s="15"/>
      <c r="DZX221" s="15"/>
      <c r="DZY221" s="15"/>
      <c r="DZZ221" s="15"/>
      <c r="EAA221" s="15"/>
      <c r="EAB221" s="15"/>
      <c r="EAC221" s="15"/>
      <c r="EAD221" s="15"/>
      <c r="EAE221" s="15"/>
      <c r="EAF221" s="15"/>
      <c r="EAG221" s="15"/>
      <c r="EAH221" s="15"/>
      <c r="EAI221" s="15"/>
      <c r="EAJ221" s="15"/>
      <c r="EAK221" s="15"/>
      <c r="EAL221" s="15"/>
      <c r="EAM221" s="15"/>
      <c r="EAN221" s="15"/>
      <c r="EAO221" s="15"/>
      <c r="EAP221" s="15"/>
      <c r="EAQ221" s="15"/>
      <c r="EAR221" s="15"/>
      <c r="EAS221" s="15"/>
      <c r="EAT221" s="15"/>
      <c r="EAU221" s="15"/>
      <c r="EAV221" s="15"/>
      <c r="EAW221" s="15"/>
      <c r="EAX221" s="15"/>
      <c r="EAY221" s="15"/>
      <c r="EAZ221" s="15"/>
      <c r="EBA221" s="15"/>
      <c r="EBB221" s="15"/>
      <c r="EBC221" s="15"/>
      <c r="EBD221" s="15"/>
      <c r="EBE221" s="15"/>
      <c r="EBF221" s="15"/>
      <c r="EBG221" s="15"/>
      <c r="EBH221" s="15"/>
      <c r="EBI221" s="15"/>
      <c r="EBJ221" s="15"/>
      <c r="EBK221" s="15"/>
      <c r="EBL221" s="15"/>
      <c r="EBM221" s="15"/>
      <c r="EBN221" s="15"/>
      <c r="EBO221" s="15"/>
      <c r="EBP221" s="15"/>
      <c r="EBQ221" s="15"/>
      <c r="EBR221" s="15"/>
      <c r="EBS221" s="15"/>
      <c r="EBT221" s="15"/>
      <c r="EBU221" s="15"/>
      <c r="EBV221" s="15"/>
      <c r="EBW221" s="15"/>
      <c r="EBX221" s="15"/>
      <c r="EBY221" s="15"/>
      <c r="EBZ221" s="15"/>
      <c r="ECA221" s="15"/>
      <c r="ECB221" s="15"/>
      <c r="ECC221" s="15"/>
      <c r="ECD221" s="15"/>
      <c r="ECE221" s="15"/>
      <c r="ECF221" s="15"/>
      <c r="ECG221" s="15"/>
      <c r="ECH221" s="15"/>
      <c r="ECI221" s="15"/>
      <c r="ECJ221" s="15"/>
      <c r="ECK221" s="15"/>
      <c r="ECL221" s="15"/>
      <c r="ECM221" s="15"/>
      <c r="ECN221" s="15"/>
      <c r="ECO221" s="15"/>
      <c r="ECP221" s="15"/>
      <c r="ECQ221" s="15"/>
      <c r="ECR221" s="15"/>
      <c r="ECS221" s="15"/>
      <c r="ECT221" s="15"/>
      <c r="ECU221" s="15"/>
      <c r="ECV221" s="15"/>
      <c r="ECW221" s="15"/>
      <c r="ECX221" s="15"/>
      <c r="ECY221" s="15"/>
      <c r="ECZ221" s="15"/>
      <c r="EDA221" s="15"/>
      <c r="EDB221" s="15"/>
      <c r="EDC221" s="15"/>
      <c r="EDD221" s="15"/>
      <c r="EDE221" s="15"/>
      <c r="EDF221" s="15"/>
      <c r="EDG221" s="15"/>
      <c r="EDH221" s="15"/>
      <c r="EDI221" s="15"/>
      <c r="EDJ221" s="15"/>
      <c r="EDK221" s="15"/>
      <c r="EDL221" s="15"/>
      <c r="EDM221" s="15"/>
      <c r="EDN221" s="15"/>
      <c r="EDO221" s="15"/>
      <c r="EDP221" s="15"/>
      <c r="EDQ221" s="15"/>
      <c r="EDR221" s="15"/>
      <c r="EDS221" s="15"/>
      <c r="EDT221" s="15"/>
      <c r="EDU221" s="15"/>
      <c r="EDV221" s="15"/>
      <c r="EDW221" s="15"/>
      <c r="EDX221" s="15"/>
      <c r="EDY221" s="15"/>
      <c r="EDZ221" s="15"/>
      <c r="EEA221" s="15"/>
      <c r="EEB221" s="15"/>
      <c r="EEC221" s="15"/>
      <c r="EED221" s="15"/>
      <c r="EEE221" s="15"/>
      <c r="EEF221" s="15"/>
      <c r="EEG221" s="15"/>
      <c r="EEH221" s="15"/>
      <c r="EEI221" s="15"/>
      <c r="EEJ221" s="15"/>
      <c r="EEK221" s="15"/>
      <c r="EEL221" s="15"/>
      <c r="EEM221" s="15"/>
      <c r="EEN221" s="15"/>
      <c r="EEO221" s="15"/>
      <c r="EEP221" s="15"/>
      <c r="EEQ221" s="15"/>
      <c r="EER221" s="15"/>
      <c r="EES221" s="15"/>
      <c r="EET221" s="15"/>
      <c r="EEU221" s="15"/>
      <c r="EEV221" s="15"/>
      <c r="EEW221" s="15"/>
      <c r="EEX221" s="15"/>
      <c r="EEY221" s="15"/>
      <c r="EEZ221" s="15"/>
      <c r="EFA221" s="15"/>
      <c r="EFB221" s="15"/>
      <c r="EFC221" s="15"/>
      <c r="EFD221" s="15"/>
      <c r="EFE221" s="15"/>
      <c r="EFF221" s="15"/>
      <c r="EFG221" s="15"/>
      <c r="EFH221" s="15"/>
      <c r="EFI221" s="15"/>
      <c r="EFJ221" s="15"/>
      <c r="EFK221" s="15"/>
      <c r="EFL221" s="15"/>
      <c r="EFM221" s="15"/>
      <c r="EFN221" s="15"/>
      <c r="EFO221" s="15"/>
      <c r="EFP221" s="15"/>
      <c r="EFQ221" s="15"/>
      <c r="EFR221" s="15"/>
      <c r="EFS221" s="15"/>
      <c r="EFT221" s="15"/>
      <c r="EFU221" s="15"/>
      <c r="EFV221" s="15"/>
      <c r="EFW221" s="15"/>
      <c r="EFX221" s="15"/>
      <c r="EFY221" s="15"/>
      <c r="EFZ221" s="15"/>
      <c r="EGA221" s="15"/>
      <c r="EGB221" s="15"/>
      <c r="EGC221" s="15"/>
      <c r="EGD221" s="15"/>
      <c r="EGE221" s="15"/>
      <c r="EGF221" s="15"/>
      <c r="EGG221" s="15"/>
      <c r="EGH221" s="15"/>
      <c r="EGI221" s="15"/>
      <c r="EGJ221" s="15"/>
      <c r="EGK221" s="15"/>
      <c r="EGL221" s="15"/>
      <c r="EGM221" s="15"/>
      <c r="EGN221" s="15"/>
      <c r="EGO221" s="15"/>
      <c r="EGP221" s="15"/>
      <c r="EGQ221" s="15"/>
      <c r="EGR221" s="15"/>
      <c r="EGS221" s="15"/>
      <c r="EGT221" s="15"/>
      <c r="EGU221" s="15"/>
      <c r="EGV221" s="15"/>
      <c r="EGW221" s="15"/>
      <c r="EGX221" s="15"/>
      <c r="EGY221" s="15"/>
      <c r="EGZ221" s="15"/>
      <c r="EHA221" s="15"/>
      <c r="EHB221" s="15"/>
      <c r="EHC221" s="15"/>
      <c r="EHD221" s="15"/>
      <c r="EHE221" s="15"/>
      <c r="EHF221" s="15"/>
      <c r="EHG221" s="15"/>
      <c r="EHH221" s="15"/>
      <c r="EHI221" s="15"/>
      <c r="EHJ221" s="15"/>
      <c r="EHK221" s="15"/>
      <c r="EHL221" s="15"/>
      <c r="EHM221" s="15"/>
      <c r="EHN221" s="15"/>
      <c r="EHO221" s="15"/>
      <c r="EHP221" s="15"/>
      <c r="EHQ221" s="15"/>
      <c r="EHR221" s="15"/>
      <c r="EHS221" s="15"/>
      <c r="EHT221" s="15"/>
      <c r="EHU221" s="15"/>
      <c r="EHV221" s="15"/>
      <c r="EHW221" s="15"/>
      <c r="EHX221" s="15"/>
      <c r="EHY221" s="15"/>
      <c r="EHZ221" s="15"/>
      <c r="EIA221" s="15"/>
      <c r="EIB221" s="15"/>
      <c r="EIC221" s="15"/>
      <c r="EID221" s="15"/>
      <c r="EIE221" s="15"/>
      <c r="EIF221" s="15"/>
      <c r="EIG221" s="15"/>
      <c r="EIH221" s="15"/>
      <c r="EII221" s="15"/>
      <c r="EIJ221" s="15"/>
      <c r="EIK221" s="15"/>
      <c r="EIL221" s="15"/>
      <c r="EIM221" s="15"/>
      <c r="EIN221" s="15"/>
      <c r="EIO221" s="15"/>
      <c r="EIP221" s="15"/>
      <c r="EIQ221" s="15"/>
      <c r="EIR221" s="15"/>
      <c r="EIS221" s="15"/>
      <c r="EIT221" s="15"/>
      <c r="EIU221" s="15"/>
      <c r="EIV221" s="15"/>
      <c r="EIW221" s="15"/>
      <c r="EIX221" s="15"/>
      <c r="EIY221" s="15"/>
      <c r="EIZ221" s="15"/>
      <c r="EJA221" s="15"/>
      <c r="EJB221" s="15"/>
      <c r="EJC221" s="15"/>
      <c r="EJD221" s="15"/>
      <c r="EJE221" s="15"/>
      <c r="EJF221" s="15"/>
      <c r="EJG221" s="15"/>
      <c r="EJH221" s="15"/>
      <c r="EJI221" s="15"/>
      <c r="EJJ221" s="15"/>
      <c r="EJK221" s="15"/>
      <c r="EJL221" s="15"/>
      <c r="EJM221" s="15"/>
      <c r="EJN221" s="15"/>
      <c r="EJO221" s="15"/>
      <c r="EJP221" s="15"/>
      <c r="EJQ221" s="15"/>
      <c r="EJR221" s="15"/>
      <c r="EJS221" s="15"/>
      <c r="EJT221" s="15"/>
      <c r="EJU221" s="15"/>
      <c r="EJV221" s="15"/>
      <c r="EJW221" s="15"/>
      <c r="EJX221" s="15"/>
      <c r="EJY221" s="15"/>
      <c r="EJZ221" s="15"/>
      <c r="EKA221" s="15"/>
      <c r="EKB221" s="15"/>
      <c r="EKC221" s="15"/>
      <c r="EKD221" s="15"/>
      <c r="EKE221" s="15"/>
      <c r="EKF221" s="15"/>
      <c r="EKG221" s="15"/>
      <c r="EKH221" s="15"/>
      <c r="EKI221" s="15"/>
      <c r="EKJ221" s="15"/>
      <c r="EKK221" s="15"/>
      <c r="EKL221" s="15"/>
      <c r="EKM221" s="15"/>
      <c r="EKN221" s="15"/>
      <c r="EKO221" s="15"/>
      <c r="EKP221" s="15"/>
      <c r="EKQ221" s="15"/>
      <c r="EKR221" s="15"/>
      <c r="EKS221" s="15"/>
      <c r="EKT221" s="15"/>
      <c r="EKU221" s="15"/>
      <c r="EKV221" s="15"/>
      <c r="EKW221" s="15"/>
      <c r="EKX221" s="15"/>
      <c r="EKY221" s="15"/>
      <c r="EKZ221" s="15"/>
      <c r="ELA221" s="15"/>
      <c r="ELB221" s="15"/>
      <c r="ELC221" s="15"/>
      <c r="ELD221" s="15"/>
      <c r="ELE221" s="15"/>
      <c r="ELF221" s="15"/>
      <c r="ELG221" s="15"/>
      <c r="ELH221" s="15"/>
      <c r="ELI221" s="15"/>
      <c r="ELJ221" s="15"/>
      <c r="ELK221" s="15"/>
      <c r="ELL221" s="15"/>
      <c r="ELM221" s="15"/>
      <c r="ELN221" s="15"/>
      <c r="ELO221" s="15"/>
      <c r="ELP221" s="15"/>
      <c r="ELQ221" s="15"/>
      <c r="ELR221" s="15"/>
      <c r="ELS221" s="15"/>
      <c r="ELT221" s="15"/>
      <c r="ELU221" s="15"/>
      <c r="ELV221" s="15"/>
      <c r="ELW221" s="15"/>
      <c r="ELX221" s="15"/>
      <c r="ELY221" s="15"/>
      <c r="ELZ221" s="15"/>
      <c r="EMA221" s="15"/>
      <c r="EMB221" s="15"/>
      <c r="EMC221" s="15"/>
      <c r="EMD221" s="15"/>
      <c r="EME221" s="15"/>
      <c r="EMF221" s="15"/>
      <c r="EMG221" s="15"/>
      <c r="EMH221" s="15"/>
      <c r="EMI221" s="15"/>
      <c r="EMJ221" s="15"/>
      <c r="EMK221" s="15"/>
      <c r="EML221" s="15"/>
      <c r="EMM221" s="15"/>
      <c r="EMN221" s="15"/>
      <c r="EMO221" s="15"/>
      <c r="EMP221" s="15"/>
      <c r="EMQ221" s="15"/>
      <c r="EMR221" s="15"/>
      <c r="EMS221" s="15"/>
      <c r="EMT221" s="15"/>
      <c r="EMU221" s="15"/>
      <c r="EMV221" s="15"/>
      <c r="EMW221" s="15"/>
      <c r="EMX221" s="15"/>
      <c r="EMY221" s="15"/>
      <c r="EMZ221" s="15"/>
      <c r="ENA221" s="15"/>
      <c r="ENB221" s="15"/>
      <c r="ENC221" s="15"/>
      <c r="END221" s="15"/>
      <c r="ENE221" s="15"/>
      <c r="ENF221" s="15"/>
      <c r="ENG221" s="15"/>
      <c r="ENH221" s="15"/>
      <c r="ENI221" s="15"/>
      <c r="ENJ221" s="15"/>
      <c r="ENK221" s="15"/>
      <c r="ENL221" s="15"/>
      <c r="ENM221" s="15"/>
      <c r="ENN221" s="15"/>
      <c r="ENO221" s="15"/>
      <c r="ENP221" s="15"/>
      <c r="ENQ221" s="15"/>
      <c r="ENR221" s="15"/>
      <c r="ENS221" s="15"/>
      <c r="ENT221" s="15"/>
      <c r="ENU221" s="15"/>
      <c r="ENV221" s="15"/>
      <c r="ENW221" s="15"/>
      <c r="ENX221" s="15"/>
      <c r="ENY221" s="15"/>
      <c r="ENZ221" s="15"/>
      <c r="EOA221" s="15"/>
      <c r="EOB221" s="15"/>
      <c r="EOC221" s="15"/>
      <c r="EOD221" s="15"/>
      <c r="EOE221" s="15"/>
      <c r="EOF221" s="15"/>
      <c r="EOG221" s="15"/>
      <c r="EOH221" s="15"/>
      <c r="EOI221" s="15"/>
      <c r="EOJ221" s="15"/>
      <c r="EOK221" s="15"/>
      <c r="EOL221" s="15"/>
      <c r="EOM221" s="15"/>
      <c r="EON221" s="15"/>
      <c r="EOO221" s="15"/>
      <c r="EOP221" s="15"/>
      <c r="EOQ221" s="15"/>
      <c r="EOR221" s="15"/>
      <c r="EOS221" s="15"/>
      <c r="EOT221" s="15"/>
      <c r="EOU221" s="15"/>
      <c r="EOV221" s="15"/>
      <c r="EOW221" s="15"/>
      <c r="EOX221" s="15"/>
      <c r="EOY221" s="15"/>
      <c r="EOZ221" s="15"/>
      <c r="EPA221" s="15"/>
      <c r="EPB221" s="15"/>
      <c r="EPC221" s="15"/>
      <c r="EPD221" s="15"/>
      <c r="EPE221" s="15"/>
      <c r="EPF221" s="15"/>
      <c r="EPG221" s="15"/>
      <c r="EPH221" s="15"/>
      <c r="EPI221" s="15"/>
      <c r="EPJ221" s="15"/>
      <c r="EPK221" s="15"/>
      <c r="EPL221" s="15"/>
      <c r="EPM221" s="15"/>
      <c r="EPN221" s="15"/>
      <c r="EPO221" s="15"/>
      <c r="EPP221" s="15"/>
      <c r="EPQ221" s="15"/>
      <c r="EPR221" s="15"/>
      <c r="EPS221" s="15"/>
      <c r="EPT221" s="15"/>
      <c r="EPU221" s="15"/>
      <c r="EPV221" s="15"/>
      <c r="EPW221" s="15"/>
      <c r="EPX221" s="15"/>
      <c r="EPY221" s="15"/>
      <c r="EPZ221" s="15"/>
      <c r="EQA221" s="15"/>
      <c r="EQB221" s="15"/>
      <c r="EQC221" s="15"/>
      <c r="EQD221" s="15"/>
      <c r="EQE221" s="15"/>
      <c r="EQF221" s="15"/>
      <c r="EQG221" s="15"/>
      <c r="EQH221" s="15"/>
      <c r="EQI221" s="15"/>
      <c r="EQJ221" s="15"/>
      <c r="EQK221" s="15"/>
      <c r="EQL221" s="15"/>
      <c r="EQM221" s="15"/>
      <c r="EQN221" s="15"/>
      <c r="EQO221" s="15"/>
      <c r="EQP221" s="15"/>
      <c r="EQQ221" s="15"/>
      <c r="EQR221" s="15"/>
      <c r="EQS221" s="15"/>
      <c r="EQT221" s="15"/>
      <c r="EQU221" s="15"/>
      <c r="EQV221" s="15"/>
      <c r="EQW221" s="15"/>
      <c r="EQX221" s="15"/>
      <c r="EQY221" s="15"/>
      <c r="EQZ221" s="15"/>
      <c r="ERA221" s="15"/>
      <c r="ERB221" s="15"/>
      <c r="ERC221" s="15"/>
      <c r="ERD221" s="15"/>
      <c r="ERE221" s="15"/>
      <c r="ERF221" s="15"/>
      <c r="ERG221" s="15"/>
      <c r="ERH221" s="15"/>
      <c r="ERI221" s="15"/>
      <c r="ERJ221" s="15"/>
      <c r="ERK221" s="15"/>
      <c r="ERL221" s="15"/>
      <c r="ERM221" s="15"/>
      <c r="ERN221" s="15"/>
      <c r="ERO221" s="15"/>
      <c r="ERP221" s="15"/>
      <c r="ERQ221" s="15"/>
      <c r="ERR221" s="15"/>
      <c r="ERS221" s="15"/>
      <c r="ERT221" s="15"/>
      <c r="ERU221" s="15"/>
      <c r="ERV221" s="15"/>
      <c r="ERW221" s="15"/>
      <c r="ERX221" s="15"/>
      <c r="ERY221" s="15"/>
      <c r="ERZ221" s="15"/>
      <c r="ESA221" s="15"/>
      <c r="ESB221" s="15"/>
      <c r="ESC221" s="15"/>
      <c r="ESD221" s="15"/>
      <c r="ESE221" s="15"/>
      <c r="ESF221" s="15"/>
      <c r="ESG221" s="15"/>
      <c r="ESH221" s="15"/>
      <c r="ESI221" s="15"/>
      <c r="ESJ221" s="15"/>
      <c r="ESK221" s="15"/>
      <c r="ESL221" s="15"/>
      <c r="ESM221" s="15"/>
      <c r="ESN221" s="15"/>
      <c r="ESO221" s="15"/>
      <c r="ESP221" s="15"/>
      <c r="ESQ221" s="15"/>
      <c r="ESR221" s="15"/>
      <c r="ESS221" s="15"/>
      <c r="EST221" s="15"/>
      <c r="ESU221" s="15"/>
      <c r="ESV221" s="15"/>
      <c r="ESW221" s="15"/>
      <c r="ESX221" s="15"/>
      <c r="ESY221" s="15"/>
      <c r="ESZ221" s="15"/>
      <c r="ETA221" s="15"/>
      <c r="ETB221" s="15"/>
      <c r="ETC221" s="15"/>
      <c r="ETD221" s="15"/>
      <c r="ETE221" s="15"/>
      <c r="ETF221" s="15"/>
      <c r="ETG221" s="15"/>
      <c r="ETH221" s="15"/>
      <c r="ETI221" s="15"/>
      <c r="ETJ221" s="15"/>
      <c r="ETK221" s="15"/>
      <c r="ETL221" s="15"/>
      <c r="ETM221" s="15"/>
      <c r="ETN221" s="15"/>
      <c r="ETO221" s="15"/>
      <c r="ETP221" s="15"/>
      <c r="ETQ221" s="15"/>
      <c r="ETR221" s="15"/>
      <c r="ETS221" s="15"/>
      <c r="ETT221" s="15"/>
      <c r="ETU221" s="15"/>
      <c r="ETV221" s="15"/>
      <c r="ETW221" s="15"/>
      <c r="ETX221" s="15"/>
      <c r="ETY221" s="15"/>
      <c r="ETZ221" s="15"/>
      <c r="EUA221" s="15"/>
      <c r="EUB221" s="15"/>
      <c r="EUC221" s="15"/>
      <c r="EUD221" s="15"/>
      <c r="EUE221" s="15"/>
      <c r="EUF221" s="15"/>
      <c r="EUG221" s="15"/>
      <c r="EUH221" s="15"/>
      <c r="EUI221" s="15"/>
      <c r="EUJ221" s="15"/>
      <c r="EUK221" s="15"/>
      <c r="EUL221" s="15"/>
      <c r="EUM221" s="15"/>
      <c r="EUN221" s="15"/>
      <c r="EUO221" s="15"/>
      <c r="EUP221" s="15"/>
      <c r="EUQ221" s="15"/>
      <c r="EUR221" s="15"/>
      <c r="EUS221" s="15"/>
      <c r="EUT221" s="15"/>
      <c r="EUU221" s="15"/>
      <c r="EUV221" s="15"/>
      <c r="EUW221" s="15"/>
      <c r="EUX221" s="15"/>
      <c r="EUY221" s="15"/>
      <c r="EUZ221" s="15"/>
      <c r="EVA221" s="15"/>
      <c r="EVB221" s="15"/>
      <c r="EVC221" s="15"/>
      <c r="EVD221" s="15"/>
      <c r="EVE221" s="15"/>
      <c r="EVF221" s="15"/>
      <c r="EVG221" s="15"/>
      <c r="EVH221" s="15"/>
      <c r="EVI221" s="15"/>
      <c r="EVJ221" s="15"/>
      <c r="EVK221" s="15"/>
      <c r="EVL221" s="15"/>
      <c r="EVM221" s="15"/>
      <c r="EVN221" s="15"/>
      <c r="EVO221" s="15"/>
      <c r="EVP221" s="15"/>
      <c r="EVQ221" s="15"/>
      <c r="EVR221" s="15"/>
      <c r="EVS221" s="15"/>
      <c r="EVT221" s="15"/>
      <c r="EVU221" s="15"/>
      <c r="EVV221" s="15"/>
      <c r="EVW221" s="15"/>
      <c r="EVX221" s="15"/>
      <c r="EVY221" s="15"/>
      <c r="EVZ221" s="15"/>
      <c r="EWA221" s="15"/>
      <c r="EWB221" s="15"/>
      <c r="EWC221" s="15"/>
      <c r="EWD221" s="15"/>
      <c r="EWE221" s="15"/>
      <c r="EWF221" s="15"/>
      <c r="EWG221" s="15"/>
      <c r="EWH221" s="15"/>
      <c r="EWI221" s="15"/>
      <c r="EWJ221" s="15"/>
      <c r="EWK221" s="15"/>
      <c r="EWL221" s="15"/>
      <c r="EWM221" s="15"/>
      <c r="EWN221" s="15"/>
      <c r="EWO221" s="15"/>
      <c r="EWP221" s="15"/>
      <c r="EWQ221" s="15"/>
      <c r="EWR221" s="15"/>
      <c r="EWS221" s="15"/>
      <c r="EWT221" s="15"/>
      <c r="EWU221" s="15"/>
      <c r="EWV221" s="15"/>
      <c r="EWW221" s="15"/>
      <c r="EWX221" s="15"/>
      <c r="EWY221" s="15"/>
      <c r="EWZ221" s="15"/>
      <c r="EXA221" s="15"/>
      <c r="EXB221" s="15"/>
      <c r="EXC221" s="15"/>
      <c r="EXD221" s="15"/>
      <c r="EXE221" s="15"/>
      <c r="EXF221" s="15"/>
      <c r="EXG221" s="15"/>
      <c r="EXH221" s="15"/>
      <c r="EXI221" s="15"/>
      <c r="EXJ221" s="15"/>
      <c r="EXK221" s="15"/>
      <c r="EXL221" s="15"/>
      <c r="EXM221" s="15"/>
      <c r="EXN221" s="15"/>
      <c r="EXO221" s="15"/>
      <c r="EXP221" s="15"/>
      <c r="EXQ221" s="15"/>
      <c r="EXR221" s="15"/>
      <c r="EXS221" s="15"/>
      <c r="EXT221" s="15"/>
      <c r="EXU221" s="15"/>
      <c r="EXV221" s="15"/>
      <c r="EXW221" s="15"/>
      <c r="EXX221" s="15"/>
      <c r="EXY221" s="15"/>
      <c r="EXZ221" s="15"/>
      <c r="EYA221" s="15"/>
      <c r="EYB221" s="15"/>
      <c r="EYC221" s="15"/>
      <c r="EYD221" s="15"/>
      <c r="EYE221" s="15"/>
      <c r="EYF221" s="15"/>
      <c r="EYG221" s="15"/>
      <c r="EYH221" s="15"/>
      <c r="EYI221" s="15"/>
      <c r="EYJ221" s="15"/>
      <c r="EYK221" s="15"/>
      <c r="EYL221" s="15"/>
      <c r="EYM221" s="15"/>
      <c r="EYN221" s="15"/>
      <c r="EYO221" s="15"/>
      <c r="EYP221" s="15"/>
      <c r="EYQ221" s="15"/>
      <c r="EYR221" s="15"/>
      <c r="EYS221" s="15"/>
      <c r="EYT221" s="15"/>
      <c r="EYU221" s="15"/>
      <c r="EYV221" s="15"/>
      <c r="EYW221" s="15"/>
      <c r="EYX221" s="15"/>
      <c r="EYY221" s="15"/>
      <c r="EYZ221" s="15"/>
      <c r="EZA221" s="15"/>
      <c r="EZB221" s="15"/>
      <c r="EZC221" s="15"/>
      <c r="EZD221" s="15"/>
      <c r="EZE221" s="15"/>
      <c r="EZF221" s="15"/>
      <c r="EZG221" s="15"/>
      <c r="EZH221" s="15"/>
      <c r="EZI221" s="15"/>
      <c r="EZJ221" s="15"/>
      <c r="EZK221" s="15"/>
      <c r="EZL221" s="15"/>
      <c r="EZM221" s="15"/>
      <c r="EZN221" s="15"/>
      <c r="EZO221" s="15"/>
      <c r="EZP221" s="15"/>
      <c r="EZQ221" s="15"/>
      <c r="EZR221" s="15"/>
      <c r="EZS221" s="15"/>
      <c r="EZT221" s="15"/>
      <c r="EZU221" s="15"/>
      <c r="EZV221" s="15"/>
      <c r="EZW221" s="15"/>
      <c r="EZX221" s="15"/>
      <c r="EZY221" s="15"/>
      <c r="EZZ221" s="15"/>
      <c r="FAA221" s="15"/>
      <c r="FAB221" s="15"/>
      <c r="FAC221" s="15"/>
      <c r="FAD221" s="15"/>
      <c r="FAE221" s="15"/>
      <c r="FAF221" s="15"/>
      <c r="FAG221" s="15"/>
      <c r="FAH221" s="15"/>
      <c r="FAI221" s="15"/>
      <c r="FAJ221" s="15"/>
      <c r="FAK221" s="15"/>
      <c r="FAL221" s="15"/>
      <c r="FAM221" s="15"/>
      <c r="FAN221" s="15"/>
      <c r="FAO221" s="15"/>
      <c r="FAP221" s="15"/>
      <c r="FAQ221" s="15"/>
      <c r="FAR221" s="15"/>
      <c r="FAS221" s="15"/>
      <c r="FAT221" s="15"/>
      <c r="FAU221" s="15"/>
      <c r="FAV221" s="15"/>
      <c r="FAW221" s="15"/>
      <c r="FAX221" s="15"/>
      <c r="FAY221" s="15"/>
      <c r="FAZ221" s="15"/>
      <c r="FBA221" s="15"/>
      <c r="FBB221" s="15"/>
      <c r="FBC221" s="15"/>
      <c r="FBD221" s="15"/>
      <c r="FBE221" s="15"/>
      <c r="FBF221" s="15"/>
      <c r="FBG221" s="15"/>
      <c r="FBH221" s="15"/>
      <c r="FBI221" s="15"/>
      <c r="FBJ221" s="15"/>
      <c r="FBK221" s="15"/>
      <c r="FBL221" s="15"/>
      <c r="FBM221" s="15"/>
      <c r="FBN221" s="15"/>
      <c r="FBO221" s="15"/>
      <c r="FBP221" s="15"/>
      <c r="FBQ221" s="15"/>
      <c r="FBR221" s="15"/>
      <c r="FBS221" s="15"/>
      <c r="FBT221" s="15"/>
      <c r="FBU221" s="15"/>
      <c r="FBV221" s="15"/>
      <c r="FBW221" s="15"/>
      <c r="FBX221" s="15"/>
      <c r="FBY221" s="15"/>
      <c r="FBZ221" s="15"/>
      <c r="FCA221" s="15"/>
      <c r="FCB221" s="15"/>
      <c r="FCC221" s="15"/>
      <c r="FCD221" s="15"/>
      <c r="FCE221" s="15"/>
      <c r="FCF221" s="15"/>
      <c r="FCG221" s="15"/>
      <c r="FCH221" s="15"/>
      <c r="FCI221" s="15"/>
      <c r="FCJ221" s="15"/>
      <c r="FCK221" s="15"/>
      <c r="FCL221" s="15"/>
      <c r="FCM221" s="15"/>
      <c r="FCN221" s="15"/>
      <c r="FCO221" s="15"/>
      <c r="FCP221" s="15"/>
      <c r="FCQ221" s="15"/>
      <c r="FCR221" s="15"/>
      <c r="FCS221" s="15"/>
      <c r="FCT221" s="15"/>
      <c r="FCU221" s="15"/>
      <c r="FCV221" s="15"/>
      <c r="FCW221" s="15"/>
      <c r="FCX221" s="15"/>
      <c r="FCY221" s="15"/>
      <c r="FCZ221" s="15"/>
      <c r="FDA221" s="15"/>
      <c r="FDB221" s="15"/>
      <c r="FDC221" s="15"/>
      <c r="FDD221" s="15"/>
      <c r="FDE221" s="15"/>
      <c r="FDF221" s="15"/>
      <c r="FDG221" s="15"/>
      <c r="FDH221" s="15"/>
      <c r="FDI221" s="15"/>
      <c r="FDJ221" s="15"/>
      <c r="FDK221" s="15"/>
      <c r="FDL221" s="15"/>
      <c r="FDM221" s="15"/>
      <c r="FDN221" s="15"/>
      <c r="FDO221" s="15"/>
      <c r="FDP221" s="15"/>
      <c r="FDQ221" s="15"/>
      <c r="FDR221" s="15"/>
      <c r="FDS221" s="15"/>
      <c r="FDT221" s="15"/>
      <c r="FDU221" s="15"/>
      <c r="FDV221" s="15"/>
      <c r="FDW221" s="15"/>
      <c r="FDX221" s="15"/>
      <c r="FDY221" s="15"/>
      <c r="FDZ221" s="15"/>
      <c r="FEA221" s="15"/>
      <c r="FEB221" s="15"/>
      <c r="FEC221" s="15"/>
      <c r="FED221" s="15"/>
      <c r="FEE221" s="15"/>
      <c r="FEF221" s="15"/>
      <c r="FEG221" s="15"/>
      <c r="FEH221" s="15"/>
      <c r="FEI221" s="15"/>
      <c r="FEJ221" s="15"/>
      <c r="FEK221" s="15"/>
      <c r="FEL221" s="15"/>
      <c r="FEM221" s="15"/>
      <c r="FEN221" s="15"/>
      <c r="FEO221" s="15"/>
      <c r="FEP221" s="15"/>
      <c r="FEQ221" s="15"/>
      <c r="FER221" s="15"/>
      <c r="FES221" s="15"/>
      <c r="FET221" s="15"/>
      <c r="FEU221" s="15"/>
      <c r="FEV221" s="15"/>
      <c r="FEW221" s="15"/>
      <c r="FEX221" s="15"/>
      <c r="FEY221" s="15"/>
      <c r="FEZ221" s="15"/>
      <c r="FFA221" s="15"/>
      <c r="FFB221" s="15"/>
      <c r="FFC221" s="15"/>
      <c r="FFD221" s="15"/>
      <c r="FFE221" s="15"/>
      <c r="FFF221" s="15"/>
      <c r="FFG221" s="15"/>
      <c r="FFH221" s="15"/>
      <c r="FFI221" s="15"/>
      <c r="FFJ221" s="15"/>
      <c r="FFK221" s="15"/>
      <c r="FFL221" s="15"/>
      <c r="FFM221" s="15"/>
      <c r="FFN221" s="15"/>
      <c r="FFO221" s="15"/>
      <c r="FFP221" s="15"/>
      <c r="FFQ221" s="15"/>
      <c r="FFR221" s="15"/>
      <c r="FFS221" s="15"/>
      <c r="FFT221" s="15"/>
      <c r="FFU221" s="15"/>
      <c r="FFV221" s="15"/>
      <c r="FFW221" s="15"/>
      <c r="FFX221" s="15"/>
      <c r="FFY221" s="15"/>
      <c r="FFZ221" s="15"/>
      <c r="FGA221" s="15"/>
      <c r="FGB221" s="15"/>
      <c r="FGC221" s="15"/>
      <c r="FGD221" s="15"/>
      <c r="FGE221" s="15"/>
      <c r="FGF221" s="15"/>
      <c r="FGG221" s="15"/>
      <c r="FGH221" s="15"/>
      <c r="FGI221" s="15"/>
      <c r="FGJ221" s="15"/>
      <c r="FGK221" s="15"/>
      <c r="FGL221" s="15"/>
      <c r="FGM221" s="15"/>
      <c r="FGN221" s="15"/>
      <c r="FGO221" s="15"/>
      <c r="FGP221" s="15"/>
      <c r="FGQ221" s="15"/>
      <c r="FGR221" s="15"/>
      <c r="FGS221" s="15"/>
      <c r="FGT221" s="15"/>
      <c r="FGU221" s="15"/>
      <c r="FGV221" s="15"/>
      <c r="FGW221" s="15"/>
      <c r="FGX221" s="15"/>
      <c r="FGY221" s="15"/>
      <c r="FGZ221" s="15"/>
      <c r="FHA221" s="15"/>
      <c r="FHB221" s="15"/>
      <c r="FHC221" s="15"/>
      <c r="FHD221" s="15"/>
      <c r="FHE221" s="15"/>
      <c r="FHF221" s="15"/>
      <c r="FHG221" s="15"/>
      <c r="FHH221" s="15"/>
      <c r="FHI221" s="15"/>
      <c r="FHJ221" s="15"/>
      <c r="FHK221" s="15"/>
      <c r="FHL221" s="15"/>
      <c r="FHM221" s="15"/>
      <c r="FHN221" s="15"/>
      <c r="FHO221" s="15"/>
      <c r="FHP221" s="15"/>
      <c r="FHQ221" s="15"/>
      <c r="FHR221" s="15"/>
      <c r="FHS221" s="15"/>
      <c r="FHT221" s="15"/>
      <c r="FHU221" s="15"/>
      <c r="FHV221" s="15"/>
      <c r="FHW221" s="15"/>
      <c r="FHX221" s="15"/>
      <c r="FHY221" s="15"/>
      <c r="FHZ221" s="15"/>
      <c r="FIA221" s="15"/>
      <c r="FIB221" s="15"/>
      <c r="FIC221" s="15"/>
      <c r="FID221" s="15"/>
      <c r="FIE221" s="15"/>
      <c r="FIF221" s="15"/>
      <c r="FIG221" s="15"/>
      <c r="FIH221" s="15"/>
      <c r="FII221" s="15"/>
      <c r="FIJ221" s="15"/>
      <c r="FIK221" s="15"/>
      <c r="FIL221" s="15"/>
      <c r="FIM221" s="15"/>
      <c r="FIN221" s="15"/>
      <c r="FIO221" s="15"/>
      <c r="FIP221" s="15"/>
      <c r="FIQ221" s="15"/>
      <c r="FIR221" s="15"/>
      <c r="FIS221" s="15"/>
      <c r="FIT221" s="15"/>
      <c r="FIU221" s="15"/>
      <c r="FIV221" s="15"/>
      <c r="FIW221" s="15"/>
      <c r="FIX221" s="15"/>
      <c r="FIY221" s="15"/>
      <c r="FIZ221" s="15"/>
      <c r="FJA221" s="15"/>
      <c r="FJB221" s="15"/>
      <c r="FJC221" s="15"/>
      <c r="FJD221" s="15"/>
      <c r="FJE221" s="15"/>
      <c r="FJF221" s="15"/>
      <c r="FJG221" s="15"/>
      <c r="FJH221" s="15"/>
      <c r="FJI221" s="15"/>
      <c r="FJJ221" s="15"/>
      <c r="FJK221" s="15"/>
      <c r="FJL221" s="15"/>
      <c r="FJM221" s="15"/>
      <c r="FJN221" s="15"/>
      <c r="FJO221" s="15"/>
      <c r="FJP221" s="15"/>
      <c r="FJQ221" s="15"/>
      <c r="FJR221" s="15"/>
      <c r="FJS221" s="15"/>
      <c r="FJT221" s="15"/>
      <c r="FJU221" s="15"/>
      <c r="FJV221" s="15"/>
      <c r="FJW221" s="15"/>
      <c r="FJX221" s="15"/>
      <c r="FJY221" s="15"/>
      <c r="FJZ221" s="15"/>
      <c r="FKA221" s="15"/>
      <c r="FKB221" s="15"/>
      <c r="FKC221" s="15"/>
      <c r="FKD221" s="15"/>
      <c r="FKE221" s="15"/>
      <c r="FKF221" s="15"/>
      <c r="FKG221" s="15"/>
      <c r="FKH221" s="15"/>
      <c r="FKI221" s="15"/>
      <c r="FKJ221" s="15"/>
      <c r="FKK221" s="15"/>
      <c r="FKL221" s="15"/>
      <c r="FKM221" s="15"/>
      <c r="FKN221" s="15"/>
      <c r="FKO221" s="15"/>
      <c r="FKP221" s="15"/>
      <c r="FKQ221" s="15"/>
      <c r="FKR221" s="15"/>
      <c r="FKS221" s="15"/>
      <c r="FKT221" s="15"/>
      <c r="FKU221" s="15"/>
      <c r="FKV221" s="15"/>
      <c r="FKW221" s="15"/>
      <c r="FKX221" s="15"/>
      <c r="FKY221" s="15"/>
      <c r="FKZ221" s="15"/>
      <c r="FLA221" s="15"/>
      <c r="FLB221" s="15"/>
      <c r="FLC221" s="15"/>
      <c r="FLD221" s="15"/>
      <c r="FLE221" s="15"/>
      <c r="FLF221" s="15"/>
      <c r="FLG221" s="15"/>
      <c r="FLH221" s="15"/>
      <c r="FLI221" s="15"/>
      <c r="FLJ221" s="15"/>
      <c r="FLK221" s="15"/>
      <c r="FLL221" s="15"/>
      <c r="FLM221" s="15"/>
      <c r="FLN221" s="15"/>
      <c r="FLO221" s="15"/>
      <c r="FLP221" s="15"/>
      <c r="FLQ221" s="15"/>
      <c r="FLR221" s="15"/>
      <c r="FLS221" s="15"/>
      <c r="FLT221" s="15"/>
      <c r="FLU221" s="15"/>
      <c r="FLV221" s="15"/>
      <c r="FLW221" s="15"/>
      <c r="FLX221" s="15"/>
      <c r="FLY221" s="15"/>
      <c r="FLZ221" s="15"/>
      <c r="FMA221" s="15"/>
      <c r="FMB221" s="15"/>
      <c r="FMC221" s="15"/>
      <c r="FMD221" s="15"/>
      <c r="FME221" s="15"/>
      <c r="FMF221" s="15"/>
      <c r="FMG221" s="15"/>
      <c r="FMH221" s="15"/>
      <c r="FMI221" s="15"/>
      <c r="FMJ221" s="15"/>
      <c r="FMK221" s="15"/>
      <c r="FML221" s="15"/>
      <c r="FMM221" s="15"/>
      <c r="FMN221" s="15"/>
      <c r="FMO221" s="15"/>
      <c r="FMP221" s="15"/>
      <c r="FMQ221" s="15"/>
      <c r="FMR221" s="15"/>
      <c r="FMS221" s="15"/>
      <c r="FMT221" s="15"/>
      <c r="FMU221" s="15"/>
      <c r="FMV221" s="15"/>
      <c r="FMW221" s="15"/>
      <c r="FMX221" s="15"/>
      <c r="FMY221" s="15"/>
      <c r="FMZ221" s="15"/>
      <c r="FNA221" s="15"/>
      <c r="FNB221" s="15"/>
      <c r="FNC221" s="15"/>
      <c r="FND221" s="15"/>
      <c r="FNE221" s="15"/>
      <c r="FNF221" s="15"/>
      <c r="FNG221" s="15"/>
      <c r="FNH221" s="15"/>
      <c r="FNI221" s="15"/>
      <c r="FNJ221" s="15"/>
      <c r="FNK221" s="15"/>
      <c r="FNL221" s="15"/>
      <c r="FNM221" s="15"/>
      <c r="FNN221" s="15"/>
      <c r="FNO221" s="15"/>
      <c r="FNP221" s="15"/>
      <c r="FNQ221" s="15"/>
      <c r="FNR221" s="15"/>
      <c r="FNS221" s="15"/>
      <c r="FNT221" s="15"/>
      <c r="FNU221" s="15"/>
      <c r="FNV221" s="15"/>
      <c r="FNW221" s="15"/>
      <c r="FNX221" s="15"/>
      <c r="FNY221" s="15"/>
      <c r="FNZ221" s="15"/>
      <c r="FOA221" s="15"/>
      <c r="FOB221" s="15"/>
      <c r="FOC221" s="15"/>
      <c r="FOD221" s="15"/>
      <c r="FOE221" s="15"/>
      <c r="FOF221" s="15"/>
      <c r="FOG221" s="15"/>
      <c r="FOH221" s="15"/>
      <c r="FOI221" s="15"/>
      <c r="FOJ221" s="15"/>
      <c r="FOK221" s="15"/>
      <c r="FOL221" s="15"/>
      <c r="FOM221" s="15"/>
      <c r="FON221" s="15"/>
      <c r="FOO221" s="15"/>
      <c r="FOP221" s="15"/>
      <c r="FOQ221" s="15"/>
      <c r="FOR221" s="15"/>
      <c r="FOS221" s="15"/>
      <c r="FOT221" s="15"/>
      <c r="FOU221" s="15"/>
      <c r="FOV221" s="15"/>
      <c r="FOW221" s="15"/>
      <c r="FOX221" s="15"/>
      <c r="FOY221" s="15"/>
      <c r="FOZ221" s="15"/>
      <c r="FPA221" s="15"/>
      <c r="FPB221" s="15"/>
      <c r="FPC221" s="15"/>
      <c r="FPD221" s="15"/>
      <c r="FPE221" s="15"/>
      <c r="FPF221" s="15"/>
      <c r="FPG221" s="15"/>
      <c r="FPH221" s="15"/>
      <c r="FPI221" s="15"/>
      <c r="FPJ221" s="15"/>
      <c r="FPK221" s="15"/>
      <c r="FPL221" s="15"/>
      <c r="FPM221" s="15"/>
      <c r="FPN221" s="15"/>
      <c r="FPO221" s="15"/>
      <c r="FPP221" s="15"/>
      <c r="FPQ221" s="15"/>
      <c r="FPR221" s="15"/>
      <c r="FPS221" s="15"/>
      <c r="FPT221" s="15"/>
      <c r="FPU221" s="15"/>
      <c r="FPV221" s="15"/>
      <c r="FPW221" s="15"/>
      <c r="FPX221" s="15"/>
      <c r="FPY221" s="15"/>
      <c r="FPZ221" s="15"/>
      <c r="FQA221" s="15"/>
      <c r="FQB221" s="15"/>
      <c r="FQC221" s="15"/>
      <c r="FQD221" s="15"/>
      <c r="FQE221" s="15"/>
      <c r="FQF221" s="15"/>
      <c r="FQG221" s="15"/>
      <c r="FQH221" s="15"/>
      <c r="FQI221" s="15"/>
      <c r="FQJ221" s="15"/>
      <c r="FQK221" s="15"/>
      <c r="FQL221" s="15"/>
      <c r="FQM221" s="15"/>
      <c r="FQN221" s="15"/>
      <c r="FQO221" s="15"/>
      <c r="FQP221" s="15"/>
      <c r="FQQ221" s="15"/>
      <c r="FQR221" s="15"/>
      <c r="FQS221" s="15"/>
      <c r="FQT221" s="15"/>
      <c r="FQU221" s="15"/>
      <c r="FQV221" s="15"/>
      <c r="FQW221" s="15"/>
      <c r="FQX221" s="15"/>
      <c r="FQY221" s="15"/>
      <c r="FQZ221" s="15"/>
      <c r="FRA221" s="15"/>
      <c r="FRB221" s="15"/>
      <c r="FRC221" s="15"/>
      <c r="FRD221" s="15"/>
      <c r="FRE221" s="15"/>
      <c r="FRF221" s="15"/>
      <c r="FRG221" s="15"/>
      <c r="FRH221" s="15"/>
      <c r="FRI221" s="15"/>
      <c r="FRJ221" s="15"/>
      <c r="FRK221" s="15"/>
      <c r="FRL221" s="15"/>
      <c r="FRM221" s="15"/>
      <c r="FRN221" s="15"/>
      <c r="FRO221" s="15"/>
      <c r="FRP221" s="15"/>
      <c r="FRQ221" s="15"/>
      <c r="FRR221" s="15"/>
      <c r="FRS221" s="15"/>
      <c r="FRT221" s="15"/>
      <c r="FRU221" s="15"/>
      <c r="FRV221" s="15"/>
      <c r="FRW221" s="15"/>
      <c r="FRX221" s="15"/>
      <c r="FRY221" s="15"/>
      <c r="FRZ221" s="15"/>
      <c r="FSA221" s="15"/>
      <c r="FSB221" s="15"/>
      <c r="FSC221" s="15"/>
      <c r="FSD221" s="15"/>
      <c r="FSE221" s="15"/>
      <c r="FSF221" s="15"/>
      <c r="FSG221" s="15"/>
      <c r="FSH221" s="15"/>
      <c r="FSI221" s="15"/>
      <c r="FSJ221" s="15"/>
      <c r="FSK221" s="15"/>
      <c r="FSL221" s="15"/>
      <c r="FSM221" s="15"/>
      <c r="FSN221" s="15"/>
      <c r="FSO221" s="15"/>
      <c r="FSP221" s="15"/>
      <c r="FSQ221" s="15"/>
      <c r="FSR221" s="15"/>
      <c r="FSS221" s="15"/>
      <c r="FST221" s="15"/>
      <c r="FSU221" s="15"/>
      <c r="FSV221" s="15"/>
      <c r="FSW221" s="15"/>
      <c r="FSX221" s="15"/>
      <c r="FSY221" s="15"/>
      <c r="FSZ221" s="15"/>
      <c r="FTA221" s="15"/>
      <c r="FTB221" s="15"/>
      <c r="FTC221" s="15"/>
      <c r="FTD221" s="15"/>
      <c r="FTE221" s="15"/>
      <c r="FTF221" s="15"/>
      <c r="FTG221" s="15"/>
      <c r="FTH221" s="15"/>
      <c r="FTI221" s="15"/>
      <c r="FTJ221" s="15"/>
      <c r="FTK221" s="15"/>
      <c r="FTL221" s="15"/>
      <c r="FTM221" s="15"/>
      <c r="FTN221" s="15"/>
      <c r="FTO221" s="15"/>
      <c r="FTP221" s="15"/>
      <c r="FTQ221" s="15"/>
      <c r="FTR221" s="15"/>
      <c r="FTS221" s="15"/>
      <c r="FTT221" s="15"/>
      <c r="FTU221" s="15"/>
      <c r="FTV221" s="15"/>
      <c r="FTW221" s="15"/>
      <c r="FTX221" s="15"/>
      <c r="FTY221" s="15"/>
      <c r="FTZ221" s="15"/>
      <c r="FUA221" s="15"/>
      <c r="FUB221" s="15"/>
      <c r="FUC221" s="15"/>
      <c r="FUD221" s="15"/>
      <c r="FUE221" s="15"/>
      <c r="FUF221" s="15"/>
      <c r="FUG221" s="15"/>
      <c r="FUH221" s="15"/>
      <c r="FUI221" s="15"/>
      <c r="FUJ221" s="15"/>
      <c r="FUK221" s="15"/>
      <c r="FUL221" s="15"/>
      <c r="FUM221" s="15"/>
      <c r="FUN221" s="15"/>
      <c r="FUO221" s="15"/>
      <c r="FUP221" s="15"/>
      <c r="FUQ221" s="15"/>
      <c r="FUR221" s="15"/>
      <c r="FUS221" s="15"/>
      <c r="FUT221" s="15"/>
      <c r="FUU221" s="15"/>
      <c r="FUV221" s="15"/>
      <c r="FUW221" s="15"/>
      <c r="FUX221" s="15"/>
      <c r="FUY221" s="15"/>
      <c r="FUZ221" s="15"/>
      <c r="FVA221" s="15"/>
      <c r="FVB221" s="15"/>
      <c r="FVC221" s="15"/>
      <c r="FVD221" s="15"/>
      <c r="FVE221" s="15"/>
      <c r="FVF221" s="15"/>
      <c r="FVG221" s="15"/>
      <c r="FVH221" s="15"/>
      <c r="FVI221" s="15"/>
      <c r="FVJ221" s="15"/>
      <c r="FVK221" s="15"/>
      <c r="FVL221" s="15"/>
      <c r="FVM221" s="15"/>
      <c r="FVN221" s="15"/>
      <c r="FVO221" s="15"/>
      <c r="FVP221" s="15"/>
      <c r="FVQ221" s="15"/>
      <c r="FVR221" s="15"/>
      <c r="FVS221" s="15"/>
      <c r="FVT221" s="15"/>
      <c r="FVU221" s="15"/>
      <c r="FVV221" s="15"/>
      <c r="FVW221" s="15"/>
      <c r="FVX221" s="15"/>
      <c r="FVY221" s="15"/>
      <c r="FVZ221" s="15"/>
      <c r="FWA221" s="15"/>
      <c r="FWB221" s="15"/>
      <c r="FWC221" s="15"/>
      <c r="FWD221" s="15"/>
      <c r="FWE221" s="15"/>
      <c r="FWF221" s="15"/>
      <c r="FWG221" s="15"/>
      <c r="FWH221" s="15"/>
      <c r="FWI221" s="15"/>
      <c r="FWJ221" s="15"/>
      <c r="FWK221" s="15"/>
      <c r="FWL221" s="15"/>
      <c r="FWM221" s="15"/>
      <c r="FWN221" s="15"/>
      <c r="FWO221" s="15"/>
      <c r="FWP221" s="15"/>
      <c r="FWQ221" s="15"/>
      <c r="FWR221" s="15"/>
      <c r="FWS221" s="15"/>
      <c r="FWT221" s="15"/>
      <c r="FWU221" s="15"/>
      <c r="FWV221" s="15"/>
      <c r="FWW221" s="15"/>
      <c r="FWX221" s="15"/>
      <c r="FWY221" s="15"/>
      <c r="FWZ221" s="15"/>
      <c r="FXA221" s="15"/>
      <c r="FXB221" s="15"/>
      <c r="FXC221" s="15"/>
      <c r="FXD221" s="15"/>
      <c r="FXE221" s="15"/>
      <c r="FXF221" s="15"/>
      <c r="FXG221" s="15"/>
      <c r="FXH221" s="15"/>
      <c r="FXI221" s="15"/>
      <c r="FXJ221" s="15"/>
      <c r="FXK221" s="15"/>
      <c r="FXL221" s="15"/>
      <c r="FXM221" s="15"/>
      <c r="FXN221" s="15"/>
      <c r="FXO221" s="15"/>
      <c r="FXP221" s="15"/>
      <c r="FXQ221" s="15"/>
      <c r="FXR221" s="15"/>
      <c r="FXS221" s="15"/>
      <c r="FXT221" s="15"/>
      <c r="FXU221" s="15"/>
      <c r="FXV221" s="15"/>
      <c r="FXW221" s="15"/>
      <c r="FXX221" s="15"/>
      <c r="FXY221" s="15"/>
      <c r="FXZ221" s="15"/>
      <c r="FYA221" s="15"/>
      <c r="FYB221" s="15"/>
      <c r="FYC221" s="15"/>
      <c r="FYD221" s="15"/>
      <c r="FYE221" s="15"/>
      <c r="FYF221" s="15"/>
      <c r="FYG221" s="15"/>
      <c r="FYH221" s="15"/>
      <c r="FYI221" s="15"/>
      <c r="FYJ221" s="15"/>
      <c r="FYK221" s="15"/>
      <c r="FYL221" s="15"/>
      <c r="FYM221" s="15"/>
      <c r="FYN221" s="15"/>
      <c r="FYO221" s="15"/>
      <c r="FYP221" s="15"/>
      <c r="FYQ221" s="15"/>
      <c r="FYR221" s="15"/>
      <c r="FYS221" s="15"/>
      <c r="FYT221" s="15"/>
      <c r="FYU221" s="15"/>
      <c r="FYV221" s="15"/>
      <c r="FYW221" s="15"/>
      <c r="FYX221" s="15"/>
      <c r="FYY221" s="15"/>
      <c r="FYZ221" s="15"/>
      <c r="FZA221" s="15"/>
      <c r="FZB221" s="15"/>
      <c r="FZC221" s="15"/>
      <c r="FZD221" s="15"/>
      <c r="FZE221" s="15"/>
      <c r="FZF221" s="15"/>
      <c r="FZG221" s="15"/>
      <c r="FZH221" s="15"/>
      <c r="FZI221" s="15"/>
      <c r="FZJ221" s="15"/>
      <c r="FZK221" s="15"/>
      <c r="FZL221" s="15"/>
      <c r="FZM221" s="15"/>
      <c r="FZN221" s="15"/>
      <c r="FZO221" s="15"/>
      <c r="FZP221" s="15"/>
      <c r="FZQ221" s="15"/>
      <c r="FZR221" s="15"/>
      <c r="FZS221" s="15"/>
      <c r="FZT221" s="15"/>
      <c r="FZU221" s="15"/>
      <c r="FZV221" s="15"/>
      <c r="FZW221" s="15"/>
      <c r="FZX221" s="15"/>
      <c r="FZY221" s="15"/>
      <c r="FZZ221" s="15"/>
      <c r="GAA221" s="15"/>
      <c r="GAB221" s="15"/>
      <c r="GAC221" s="15"/>
      <c r="GAD221" s="15"/>
      <c r="GAE221" s="15"/>
      <c r="GAF221" s="15"/>
      <c r="GAG221" s="15"/>
      <c r="GAH221" s="15"/>
      <c r="GAI221" s="15"/>
      <c r="GAJ221" s="15"/>
      <c r="GAK221" s="15"/>
      <c r="GAL221" s="15"/>
      <c r="GAM221" s="15"/>
      <c r="GAN221" s="15"/>
      <c r="GAO221" s="15"/>
      <c r="GAP221" s="15"/>
      <c r="GAQ221" s="15"/>
      <c r="GAR221" s="15"/>
      <c r="GAS221" s="15"/>
      <c r="GAT221" s="15"/>
      <c r="GAU221" s="15"/>
      <c r="GAV221" s="15"/>
      <c r="GAW221" s="15"/>
      <c r="GAX221" s="15"/>
      <c r="GAY221" s="15"/>
      <c r="GAZ221" s="15"/>
      <c r="GBA221" s="15"/>
      <c r="GBB221" s="15"/>
      <c r="GBC221" s="15"/>
      <c r="GBD221" s="15"/>
      <c r="GBE221" s="15"/>
      <c r="GBF221" s="15"/>
      <c r="GBG221" s="15"/>
      <c r="GBH221" s="15"/>
      <c r="GBI221" s="15"/>
      <c r="GBJ221" s="15"/>
      <c r="GBK221" s="15"/>
      <c r="GBL221" s="15"/>
      <c r="GBM221" s="15"/>
      <c r="GBN221" s="15"/>
      <c r="GBO221" s="15"/>
      <c r="GBP221" s="15"/>
      <c r="GBQ221" s="15"/>
      <c r="GBR221" s="15"/>
      <c r="GBS221" s="15"/>
      <c r="GBT221" s="15"/>
      <c r="GBU221" s="15"/>
      <c r="GBV221" s="15"/>
      <c r="GBW221" s="15"/>
      <c r="GBX221" s="15"/>
      <c r="GBY221" s="15"/>
      <c r="GBZ221" s="15"/>
      <c r="GCA221" s="15"/>
      <c r="GCB221" s="15"/>
      <c r="GCC221" s="15"/>
      <c r="GCD221" s="15"/>
      <c r="GCE221" s="15"/>
      <c r="GCF221" s="15"/>
      <c r="GCG221" s="15"/>
      <c r="GCH221" s="15"/>
      <c r="GCI221" s="15"/>
      <c r="GCJ221" s="15"/>
      <c r="GCK221" s="15"/>
      <c r="GCL221" s="15"/>
      <c r="GCM221" s="15"/>
      <c r="GCN221" s="15"/>
      <c r="GCO221" s="15"/>
      <c r="GCP221" s="15"/>
      <c r="GCQ221" s="15"/>
      <c r="GCR221" s="15"/>
      <c r="GCS221" s="15"/>
      <c r="GCT221" s="15"/>
      <c r="GCU221" s="15"/>
      <c r="GCV221" s="15"/>
      <c r="GCW221" s="15"/>
      <c r="GCX221" s="15"/>
      <c r="GCY221" s="15"/>
      <c r="GCZ221" s="15"/>
      <c r="GDA221" s="15"/>
      <c r="GDB221" s="15"/>
      <c r="GDC221" s="15"/>
      <c r="GDD221" s="15"/>
      <c r="GDE221" s="15"/>
      <c r="GDF221" s="15"/>
      <c r="GDG221" s="15"/>
      <c r="GDH221" s="15"/>
      <c r="GDI221" s="15"/>
      <c r="GDJ221" s="15"/>
      <c r="GDK221" s="15"/>
      <c r="GDL221" s="15"/>
      <c r="GDM221" s="15"/>
      <c r="GDN221" s="15"/>
      <c r="GDO221" s="15"/>
      <c r="GDP221" s="15"/>
      <c r="GDQ221" s="15"/>
      <c r="GDR221" s="15"/>
      <c r="GDS221" s="15"/>
      <c r="GDT221" s="15"/>
      <c r="GDU221" s="15"/>
      <c r="GDV221" s="15"/>
      <c r="GDW221" s="15"/>
      <c r="GDX221" s="15"/>
      <c r="GDY221" s="15"/>
      <c r="GDZ221" s="15"/>
      <c r="GEA221" s="15"/>
      <c r="GEB221" s="15"/>
      <c r="GEC221" s="15"/>
      <c r="GED221" s="15"/>
      <c r="GEE221" s="15"/>
      <c r="GEF221" s="15"/>
      <c r="GEG221" s="15"/>
      <c r="GEH221" s="15"/>
      <c r="GEI221" s="15"/>
      <c r="GEJ221" s="15"/>
      <c r="GEK221" s="15"/>
      <c r="GEL221" s="15"/>
      <c r="GEM221" s="15"/>
      <c r="GEN221" s="15"/>
      <c r="GEO221" s="15"/>
      <c r="GEP221" s="15"/>
      <c r="GEQ221" s="15"/>
      <c r="GER221" s="15"/>
      <c r="GES221" s="15"/>
      <c r="GET221" s="15"/>
      <c r="GEU221" s="15"/>
      <c r="GEV221" s="15"/>
      <c r="GEW221" s="15"/>
      <c r="GEX221" s="15"/>
      <c r="GEY221" s="15"/>
      <c r="GEZ221" s="15"/>
      <c r="GFA221" s="15"/>
      <c r="GFB221" s="15"/>
      <c r="GFC221" s="15"/>
      <c r="GFD221" s="15"/>
      <c r="GFE221" s="15"/>
      <c r="GFF221" s="15"/>
      <c r="GFG221" s="15"/>
      <c r="GFH221" s="15"/>
      <c r="GFI221" s="15"/>
      <c r="GFJ221" s="15"/>
      <c r="GFK221" s="15"/>
      <c r="GFL221" s="15"/>
      <c r="GFM221" s="15"/>
      <c r="GFN221" s="15"/>
      <c r="GFO221" s="15"/>
      <c r="GFP221" s="15"/>
      <c r="GFQ221" s="15"/>
      <c r="GFR221" s="15"/>
      <c r="GFS221" s="15"/>
      <c r="GFT221" s="15"/>
      <c r="GFU221" s="15"/>
      <c r="GFV221" s="15"/>
      <c r="GFW221" s="15"/>
      <c r="GFX221" s="15"/>
      <c r="GFY221" s="15"/>
      <c r="GFZ221" s="15"/>
      <c r="GGA221" s="15"/>
      <c r="GGB221" s="15"/>
      <c r="GGC221" s="15"/>
      <c r="GGD221" s="15"/>
      <c r="GGE221" s="15"/>
      <c r="GGF221" s="15"/>
      <c r="GGG221" s="15"/>
      <c r="GGH221" s="15"/>
      <c r="GGI221" s="15"/>
      <c r="GGJ221" s="15"/>
      <c r="GGK221" s="15"/>
      <c r="GGL221" s="15"/>
      <c r="GGM221" s="15"/>
      <c r="GGN221" s="15"/>
      <c r="GGO221" s="15"/>
      <c r="GGP221" s="15"/>
      <c r="GGQ221" s="15"/>
      <c r="GGR221" s="15"/>
      <c r="GGS221" s="15"/>
      <c r="GGT221" s="15"/>
      <c r="GGU221" s="15"/>
      <c r="GGV221" s="15"/>
      <c r="GGW221" s="15"/>
      <c r="GGX221" s="15"/>
      <c r="GGY221" s="15"/>
      <c r="GGZ221" s="15"/>
      <c r="GHA221" s="15"/>
      <c r="GHB221" s="15"/>
      <c r="GHC221" s="15"/>
      <c r="GHD221" s="15"/>
      <c r="GHE221" s="15"/>
      <c r="GHF221" s="15"/>
      <c r="GHG221" s="15"/>
      <c r="GHH221" s="15"/>
      <c r="GHI221" s="15"/>
      <c r="GHJ221" s="15"/>
      <c r="GHK221" s="15"/>
      <c r="GHL221" s="15"/>
      <c r="GHM221" s="15"/>
      <c r="GHN221" s="15"/>
      <c r="GHO221" s="15"/>
      <c r="GHP221" s="15"/>
      <c r="GHQ221" s="15"/>
      <c r="GHR221" s="15"/>
      <c r="GHS221" s="15"/>
      <c r="GHT221" s="15"/>
      <c r="GHU221" s="15"/>
      <c r="GHV221" s="15"/>
      <c r="GHW221" s="15"/>
      <c r="GHX221" s="15"/>
      <c r="GHY221" s="15"/>
      <c r="GHZ221" s="15"/>
      <c r="GIA221" s="15"/>
      <c r="GIB221" s="15"/>
      <c r="GIC221" s="15"/>
      <c r="GID221" s="15"/>
      <c r="GIE221" s="15"/>
      <c r="GIF221" s="15"/>
      <c r="GIG221" s="15"/>
      <c r="GIH221" s="15"/>
      <c r="GII221" s="15"/>
      <c r="GIJ221" s="15"/>
      <c r="GIK221" s="15"/>
      <c r="GIL221" s="15"/>
      <c r="GIM221" s="15"/>
      <c r="GIN221" s="15"/>
      <c r="GIO221" s="15"/>
      <c r="GIP221" s="15"/>
      <c r="GIQ221" s="15"/>
      <c r="GIR221" s="15"/>
      <c r="GIS221" s="15"/>
      <c r="GIT221" s="15"/>
      <c r="GIU221" s="15"/>
      <c r="GIV221" s="15"/>
      <c r="GIW221" s="15"/>
      <c r="GIX221" s="15"/>
      <c r="GIY221" s="15"/>
      <c r="GIZ221" s="15"/>
      <c r="GJA221" s="15"/>
      <c r="GJB221" s="15"/>
      <c r="GJC221" s="15"/>
      <c r="GJD221" s="15"/>
      <c r="GJE221" s="15"/>
      <c r="GJF221" s="15"/>
      <c r="GJG221" s="15"/>
      <c r="GJH221" s="15"/>
      <c r="GJI221" s="15"/>
      <c r="GJJ221" s="15"/>
      <c r="GJK221" s="15"/>
      <c r="GJL221" s="15"/>
      <c r="GJM221" s="15"/>
      <c r="GJN221" s="15"/>
      <c r="GJO221" s="15"/>
      <c r="GJP221" s="15"/>
      <c r="GJQ221" s="15"/>
      <c r="GJR221" s="15"/>
      <c r="GJS221" s="15"/>
      <c r="GJT221" s="15"/>
      <c r="GJU221" s="15"/>
      <c r="GJV221" s="15"/>
      <c r="GJW221" s="15"/>
      <c r="GJX221" s="15"/>
      <c r="GJY221" s="15"/>
      <c r="GJZ221" s="15"/>
      <c r="GKA221" s="15"/>
      <c r="GKB221" s="15"/>
      <c r="GKC221" s="15"/>
      <c r="GKD221" s="15"/>
      <c r="GKE221" s="15"/>
      <c r="GKF221" s="15"/>
      <c r="GKG221" s="15"/>
      <c r="GKH221" s="15"/>
      <c r="GKI221" s="15"/>
      <c r="GKJ221" s="15"/>
      <c r="GKK221" s="15"/>
      <c r="GKL221" s="15"/>
      <c r="GKM221" s="15"/>
      <c r="GKN221" s="15"/>
      <c r="GKO221" s="15"/>
      <c r="GKP221" s="15"/>
      <c r="GKQ221" s="15"/>
      <c r="GKR221" s="15"/>
      <c r="GKS221" s="15"/>
      <c r="GKT221" s="15"/>
      <c r="GKU221" s="15"/>
      <c r="GKV221" s="15"/>
      <c r="GKW221" s="15"/>
      <c r="GKX221" s="15"/>
      <c r="GKY221" s="15"/>
      <c r="GKZ221" s="15"/>
      <c r="GLA221" s="15"/>
      <c r="GLB221" s="15"/>
      <c r="GLC221" s="15"/>
      <c r="GLD221" s="15"/>
      <c r="GLE221" s="15"/>
      <c r="GLF221" s="15"/>
      <c r="GLG221" s="15"/>
      <c r="GLH221" s="15"/>
      <c r="GLI221" s="15"/>
      <c r="GLJ221" s="15"/>
      <c r="GLK221" s="15"/>
      <c r="GLL221" s="15"/>
      <c r="GLM221" s="15"/>
      <c r="GLN221" s="15"/>
      <c r="GLO221" s="15"/>
      <c r="GLP221" s="15"/>
      <c r="GLQ221" s="15"/>
      <c r="GLR221" s="15"/>
      <c r="GLS221" s="15"/>
      <c r="GLT221" s="15"/>
      <c r="GLU221" s="15"/>
      <c r="GLV221" s="15"/>
      <c r="GLW221" s="15"/>
      <c r="GLX221" s="15"/>
      <c r="GLY221" s="15"/>
      <c r="GLZ221" s="15"/>
      <c r="GMA221" s="15"/>
      <c r="GMB221" s="15"/>
      <c r="GMC221" s="15"/>
      <c r="GMD221" s="15"/>
      <c r="GME221" s="15"/>
      <c r="GMF221" s="15"/>
      <c r="GMG221" s="15"/>
      <c r="GMH221" s="15"/>
      <c r="GMI221" s="15"/>
      <c r="GMJ221" s="15"/>
      <c r="GMK221" s="15"/>
      <c r="GML221" s="15"/>
      <c r="GMM221" s="15"/>
      <c r="GMN221" s="15"/>
      <c r="GMO221" s="15"/>
      <c r="GMP221" s="15"/>
      <c r="GMQ221" s="15"/>
      <c r="GMR221" s="15"/>
      <c r="GMS221" s="15"/>
      <c r="GMT221" s="15"/>
      <c r="GMU221" s="15"/>
      <c r="GMV221" s="15"/>
      <c r="GMW221" s="15"/>
      <c r="GMX221" s="15"/>
      <c r="GMY221" s="15"/>
      <c r="GMZ221" s="15"/>
      <c r="GNA221" s="15"/>
      <c r="GNB221" s="15"/>
      <c r="GNC221" s="15"/>
      <c r="GND221" s="15"/>
      <c r="GNE221" s="15"/>
      <c r="GNF221" s="15"/>
      <c r="GNG221" s="15"/>
      <c r="GNH221" s="15"/>
      <c r="GNI221" s="15"/>
      <c r="GNJ221" s="15"/>
      <c r="GNK221" s="15"/>
      <c r="GNL221" s="15"/>
      <c r="GNM221" s="15"/>
      <c r="GNN221" s="15"/>
      <c r="GNO221" s="15"/>
      <c r="GNP221" s="15"/>
      <c r="GNQ221" s="15"/>
      <c r="GNR221" s="15"/>
      <c r="GNS221" s="15"/>
      <c r="GNT221" s="15"/>
      <c r="GNU221" s="15"/>
      <c r="GNV221" s="15"/>
      <c r="GNW221" s="15"/>
      <c r="GNX221" s="15"/>
      <c r="GNY221" s="15"/>
      <c r="GNZ221" s="15"/>
      <c r="GOA221" s="15"/>
      <c r="GOB221" s="15"/>
      <c r="GOC221" s="15"/>
      <c r="GOD221" s="15"/>
      <c r="GOE221" s="15"/>
      <c r="GOF221" s="15"/>
      <c r="GOG221" s="15"/>
      <c r="GOH221" s="15"/>
      <c r="GOI221" s="15"/>
      <c r="GOJ221" s="15"/>
      <c r="GOK221" s="15"/>
      <c r="GOL221" s="15"/>
      <c r="GOM221" s="15"/>
      <c r="GON221" s="15"/>
      <c r="GOO221" s="15"/>
      <c r="GOP221" s="15"/>
      <c r="GOQ221" s="15"/>
      <c r="GOR221" s="15"/>
      <c r="GOS221" s="15"/>
      <c r="GOT221" s="15"/>
      <c r="GOU221" s="15"/>
      <c r="GOV221" s="15"/>
      <c r="GOW221" s="15"/>
      <c r="GOX221" s="15"/>
      <c r="GOY221" s="15"/>
      <c r="GOZ221" s="15"/>
      <c r="GPA221" s="15"/>
      <c r="GPB221" s="15"/>
      <c r="GPC221" s="15"/>
      <c r="GPD221" s="15"/>
      <c r="GPE221" s="15"/>
      <c r="GPF221" s="15"/>
      <c r="GPG221" s="15"/>
      <c r="GPH221" s="15"/>
      <c r="GPI221" s="15"/>
      <c r="GPJ221" s="15"/>
      <c r="GPK221" s="15"/>
      <c r="GPL221" s="15"/>
      <c r="GPM221" s="15"/>
      <c r="GPN221" s="15"/>
      <c r="GPO221" s="15"/>
      <c r="GPP221" s="15"/>
      <c r="GPQ221" s="15"/>
      <c r="GPR221" s="15"/>
      <c r="GPS221" s="15"/>
      <c r="GPT221" s="15"/>
      <c r="GPU221" s="15"/>
      <c r="GPV221" s="15"/>
      <c r="GPW221" s="15"/>
      <c r="GPX221" s="15"/>
      <c r="GPY221" s="15"/>
      <c r="GPZ221" s="15"/>
      <c r="GQA221" s="15"/>
      <c r="GQB221" s="15"/>
      <c r="GQC221" s="15"/>
      <c r="GQD221" s="15"/>
      <c r="GQE221" s="15"/>
      <c r="GQF221" s="15"/>
      <c r="GQG221" s="15"/>
      <c r="GQH221" s="15"/>
      <c r="GQI221" s="15"/>
      <c r="GQJ221" s="15"/>
      <c r="GQK221" s="15"/>
      <c r="GQL221" s="15"/>
      <c r="GQM221" s="15"/>
      <c r="GQN221" s="15"/>
      <c r="GQO221" s="15"/>
      <c r="GQP221" s="15"/>
      <c r="GQQ221" s="15"/>
      <c r="GQR221" s="15"/>
      <c r="GQS221" s="15"/>
      <c r="GQT221" s="15"/>
      <c r="GQU221" s="15"/>
      <c r="GQV221" s="15"/>
      <c r="GQW221" s="15"/>
      <c r="GQX221" s="15"/>
      <c r="GQY221" s="15"/>
      <c r="GQZ221" s="15"/>
      <c r="GRA221" s="15"/>
      <c r="GRB221" s="15"/>
      <c r="GRC221" s="15"/>
      <c r="GRD221" s="15"/>
      <c r="GRE221" s="15"/>
      <c r="GRF221" s="15"/>
      <c r="GRG221" s="15"/>
      <c r="GRH221" s="15"/>
      <c r="GRI221" s="15"/>
      <c r="GRJ221" s="15"/>
      <c r="GRK221" s="15"/>
      <c r="GRL221" s="15"/>
      <c r="GRM221" s="15"/>
      <c r="GRN221" s="15"/>
      <c r="GRO221" s="15"/>
      <c r="GRP221" s="15"/>
      <c r="GRQ221" s="15"/>
      <c r="GRR221" s="15"/>
      <c r="GRS221" s="15"/>
      <c r="GRT221" s="15"/>
      <c r="GRU221" s="15"/>
      <c r="GRV221" s="15"/>
      <c r="GRW221" s="15"/>
      <c r="GRX221" s="15"/>
      <c r="GRY221" s="15"/>
      <c r="GRZ221" s="15"/>
      <c r="GSA221" s="15"/>
      <c r="GSB221" s="15"/>
      <c r="GSC221" s="15"/>
      <c r="GSD221" s="15"/>
      <c r="GSE221" s="15"/>
      <c r="GSF221" s="15"/>
      <c r="GSG221" s="15"/>
      <c r="GSH221" s="15"/>
      <c r="GSI221" s="15"/>
      <c r="GSJ221" s="15"/>
      <c r="GSK221" s="15"/>
      <c r="GSL221" s="15"/>
      <c r="GSM221" s="15"/>
      <c r="GSN221" s="15"/>
      <c r="GSO221" s="15"/>
      <c r="GSP221" s="15"/>
      <c r="GSQ221" s="15"/>
      <c r="GSR221" s="15"/>
      <c r="GSS221" s="15"/>
      <c r="GST221" s="15"/>
      <c r="GSU221" s="15"/>
      <c r="GSV221" s="15"/>
      <c r="GSW221" s="15"/>
      <c r="GSX221" s="15"/>
      <c r="GSY221" s="15"/>
      <c r="GSZ221" s="15"/>
      <c r="GTA221" s="15"/>
      <c r="GTB221" s="15"/>
      <c r="GTC221" s="15"/>
      <c r="GTD221" s="15"/>
      <c r="GTE221" s="15"/>
      <c r="GTF221" s="15"/>
      <c r="GTG221" s="15"/>
      <c r="GTH221" s="15"/>
      <c r="GTI221" s="15"/>
      <c r="GTJ221" s="15"/>
      <c r="GTK221" s="15"/>
      <c r="GTL221" s="15"/>
      <c r="GTM221" s="15"/>
      <c r="GTN221" s="15"/>
      <c r="GTO221" s="15"/>
      <c r="GTP221" s="15"/>
      <c r="GTQ221" s="15"/>
      <c r="GTR221" s="15"/>
      <c r="GTS221" s="15"/>
      <c r="GTT221" s="15"/>
      <c r="GTU221" s="15"/>
      <c r="GTV221" s="15"/>
      <c r="GTW221" s="15"/>
      <c r="GTX221" s="15"/>
      <c r="GTY221" s="15"/>
      <c r="GTZ221" s="15"/>
      <c r="GUA221" s="15"/>
      <c r="GUB221" s="15"/>
      <c r="GUC221" s="15"/>
      <c r="GUD221" s="15"/>
      <c r="GUE221" s="15"/>
      <c r="GUF221" s="15"/>
      <c r="GUG221" s="15"/>
      <c r="GUH221" s="15"/>
      <c r="GUI221" s="15"/>
      <c r="GUJ221" s="15"/>
      <c r="GUK221" s="15"/>
      <c r="GUL221" s="15"/>
      <c r="GUM221" s="15"/>
      <c r="GUN221" s="15"/>
      <c r="GUO221" s="15"/>
      <c r="GUP221" s="15"/>
      <c r="GUQ221" s="15"/>
      <c r="GUR221" s="15"/>
      <c r="GUS221" s="15"/>
      <c r="GUT221" s="15"/>
      <c r="GUU221" s="15"/>
      <c r="GUV221" s="15"/>
      <c r="GUW221" s="15"/>
      <c r="GUX221" s="15"/>
      <c r="GUY221" s="15"/>
      <c r="GUZ221" s="15"/>
      <c r="GVA221" s="15"/>
      <c r="GVB221" s="15"/>
      <c r="GVC221" s="15"/>
      <c r="GVD221" s="15"/>
      <c r="GVE221" s="15"/>
      <c r="GVF221" s="15"/>
      <c r="GVG221" s="15"/>
      <c r="GVH221" s="15"/>
      <c r="GVI221" s="15"/>
      <c r="GVJ221" s="15"/>
      <c r="GVK221" s="15"/>
      <c r="GVL221" s="15"/>
      <c r="GVM221" s="15"/>
      <c r="GVN221" s="15"/>
      <c r="GVO221" s="15"/>
      <c r="GVP221" s="15"/>
      <c r="GVQ221" s="15"/>
      <c r="GVR221" s="15"/>
      <c r="GVS221" s="15"/>
      <c r="GVT221" s="15"/>
      <c r="GVU221" s="15"/>
      <c r="GVV221" s="15"/>
      <c r="GVW221" s="15"/>
      <c r="GVX221" s="15"/>
      <c r="GVY221" s="15"/>
      <c r="GVZ221" s="15"/>
      <c r="GWA221" s="15"/>
      <c r="GWB221" s="15"/>
      <c r="GWC221" s="15"/>
      <c r="GWD221" s="15"/>
      <c r="GWE221" s="15"/>
      <c r="GWF221" s="15"/>
      <c r="GWG221" s="15"/>
      <c r="GWH221" s="15"/>
      <c r="GWI221" s="15"/>
      <c r="GWJ221" s="15"/>
      <c r="GWK221" s="15"/>
      <c r="GWL221" s="15"/>
      <c r="GWM221" s="15"/>
      <c r="GWN221" s="15"/>
      <c r="GWO221" s="15"/>
      <c r="GWP221" s="15"/>
      <c r="GWQ221" s="15"/>
      <c r="GWR221" s="15"/>
      <c r="GWS221" s="15"/>
      <c r="GWT221" s="15"/>
      <c r="GWU221" s="15"/>
      <c r="GWV221" s="15"/>
      <c r="GWW221" s="15"/>
      <c r="GWX221" s="15"/>
      <c r="GWY221" s="15"/>
      <c r="GWZ221" s="15"/>
      <c r="GXA221" s="15"/>
      <c r="GXB221" s="15"/>
      <c r="GXC221" s="15"/>
      <c r="GXD221" s="15"/>
      <c r="GXE221" s="15"/>
      <c r="GXF221" s="15"/>
      <c r="GXG221" s="15"/>
      <c r="GXH221" s="15"/>
      <c r="GXI221" s="15"/>
      <c r="GXJ221" s="15"/>
      <c r="GXK221" s="15"/>
      <c r="GXL221" s="15"/>
      <c r="GXM221" s="15"/>
      <c r="GXN221" s="15"/>
      <c r="GXO221" s="15"/>
      <c r="GXP221" s="15"/>
      <c r="GXQ221" s="15"/>
      <c r="GXR221" s="15"/>
      <c r="GXS221" s="15"/>
      <c r="GXT221" s="15"/>
      <c r="GXU221" s="15"/>
      <c r="GXV221" s="15"/>
      <c r="GXW221" s="15"/>
      <c r="GXX221" s="15"/>
      <c r="GXY221" s="15"/>
      <c r="GXZ221" s="15"/>
      <c r="GYA221" s="15"/>
      <c r="GYB221" s="15"/>
      <c r="GYC221" s="15"/>
      <c r="GYD221" s="15"/>
      <c r="GYE221" s="15"/>
      <c r="GYF221" s="15"/>
      <c r="GYG221" s="15"/>
      <c r="GYH221" s="15"/>
      <c r="GYI221" s="15"/>
      <c r="GYJ221" s="15"/>
      <c r="GYK221" s="15"/>
      <c r="GYL221" s="15"/>
      <c r="GYM221" s="15"/>
      <c r="GYN221" s="15"/>
      <c r="GYO221" s="15"/>
      <c r="GYP221" s="15"/>
      <c r="GYQ221" s="15"/>
      <c r="GYR221" s="15"/>
      <c r="GYS221" s="15"/>
      <c r="GYT221" s="15"/>
      <c r="GYU221" s="15"/>
      <c r="GYV221" s="15"/>
      <c r="GYW221" s="15"/>
      <c r="GYX221" s="15"/>
      <c r="GYY221" s="15"/>
      <c r="GYZ221" s="15"/>
      <c r="GZA221" s="15"/>
      <c r="GZB221" s="15"/>
      <c r="GZC221" s="15"/>
      <c r="GZD221" s="15"/>
      <c r="GZE221" s="15"/>
      <c r="GZF221" s="15"/>
      <c r="GZG221" s="15"/>
      <c r="GZH221" s="15"/>
      <c r="GZI221" s="15"/>
      <c r="GZJ221" s="15"/>
      <c r="GZK221" s="15"/>
      <c r="GZL221" s="15"/>
      <c r="GZM221" s="15"/>
      <c r="GZN221" s="15"/>
      <c r="GZO221" s="15"/>
      <c r="GZP221" s="15"/>
      <c r="GZQ221" s="15"/>
      <c r="GZR221" s="15"/>
      <c r="GZS221" s="15"/>
      <c r="GZT221" s="15"/>
      <c r="GZU221" s="15"/>
      <c r="GZV221" s="15"/>
      <c r="GZW221" s="15"/>
      <c r="GZX221" s="15"/>
      <c r="GZY221" s="15"/>
      <c r="GZZ221" s="15"/>
      <c r="HAA221" s="15"/>
      <c r="HAB221" s="15"/>
      <c r="HAC221" s="15"/>
      <c r="HAD221" s="15"/>
      <c r="HAE221" s="15"/>
      <c r="HAF221" s="15"/>
      <c r="HAG221" s="15"/>
      <c r="HAH221" s="15"/>
      <c r="HAI221" s="15"/>
      <c r="HAJ221" s="15"/>
      <c r="HAK221" s="15"/>
      <c r="HAL221" s="15"/>
      <c r="HAM221" s="15"/>
      <c r="HAN221" s="15"/>
      <c r="HAO221" s="15"/>
      <c r="HAP221" s="15"/>
      <c r="HAQ221" s="15"/>
      <c r="HAR221" s="15"/>
      <c r="HAS221" s="15"/>
      <c r="HAT221" s="15"/>
      <c r="HAU221" s="15"/>
      <c r="HAV221" s="15"/>
      <c r="HAW221" s="15"/>
      <c r="HAX221" s="15"/>
      <c r="HAY221" s="15"/>
      <c r="HAZ221" s="15"/>
      <c r="HBA221" s="15"/>
      <c r="HBB221" s="15"/>
      <c r="HBC221" s="15"/>
      <c r="HBD221" s="15"/>
      <c r="HBE221" s="15"/>
      <c r="HBF221" s="15"/>
      <c r="HBG221" s="15"/>
      <c r="HBH221" s="15"/>
      <c r="HBI221" s="15"/>
      <c r="HBJ221" s="15"/>
      <c r="HBK221" s="15"/>
      <c r="HBL221" s="15"/>
      <c r="HBM221" s="15"/>
      <c r="HBN221" s="15"/>
      <c r="HBO221" s="15"/>
      <c r="HBP221" s="15"/>
      <c r="HBQ221" s="15"/>
      <c r="HBR221" s="15"/>
      <c r="HBS221" s="15"/>
      <c r="HBT221" s="15"/>
      <c r="HBU221" s="15"/>
      <c r="HBV221" s="15"/>
      <c r="HBW221" s="15"/>
      <c r="HBX221" s="15"/>
      <c r="HBY221" s="15"/>
      <c r="HBZ221" s="15"/>
      <c r="HCA221" s="15"/>
      <c r="HCB221" s="15"/>
      <c r="HCC221" s="15"/>
      <c r="HCD221" s="15"/>
      <c r="HCE221" s="15"/>
      <c r="HCF221" s="15"/>
      <c r="HCG221" s="15"/>
      <c r="HCH221" s="15"/>
      <c r="HCI221" s="15"/>
      <c r="HCJ221" s="15"/>
      <c r="HCK221" s="15"/>
      <c r="HCL221" s="15"/>
      <c r="HCM221" s="15"/>
      <c r="HCN221" s="15"/>
      <c r="HCO221" s="15"/>
      <c r="HCP221" s="15"/>
      <c r="HCQ221" s="15"/>
      <c r="HCR221" s="15"/>
      <c r="HCS221" s="15"/>
      <c r="HCT221" s="15"/>
      <c r="HCU221" s="15"/>
      <c r="HCV221" s="15"/>
      <c r="HCW221" s="15"/>
      <c r="HCX221" s="15"/>
      <c r="HCY221" s="15"/>
      <c r="HCZ221" s="15"/>
      <c r="HDA221" s="15"/>
      <c r="HDB221" s="15"/>
      <c r="HDC221" s="15"/>
      <c r="HDD221" s="15"/>
      <c r="HDE221" s="15"/>
      <c r="HDF221" s="15"/>
      <c r="HDG221" s="15"/>
      <c r="HDH221" s="15"/>
      <c r="HDI221" s="15"/>
      <c r="HDJ221" s="15"/>
      <c r="HDK221" s="15"/>
      <c r="HDL221" s="15"/>
      <c r="HDM221" s="15"/>
      <c r="HDN221" s="15"/>
      <c r="HDO221" s="15"/>
      <c r="HDP221" s="15"/>
      <c r="HDQ221" s="15"/>
      <c r="HDR221" s="15"/>
      <c r="HDS221" s="15"/>
      <c r="HDT221" s="15"/>
      <c r="HDU221" s="15"/>
      <c r="HDV221" s="15"/>
      <c r="HDW221" s="15"/>
      <c r="HDX221" s="15"/>
      <c r="HDY221" s="15"/>
      <c r="HDZ221" s="15"/>
      <c r="HEA221" s="15"/>
      <c r="HEB221" s="15"/>
      <c r="HEC221" s="15"/>
      <c r="HED221" s="15"/>
      <c r="HEE221" s="15"/>
      <c r="HEF221" s="15"/>
      <c r="HEG221" s="15"/>
      <c r="HEH221" s="15"/>
      <c r="HEI221" s="15"/>
      <c r="HEJ221" s="15"/>
      <c r="HEK221" s="15"/>
      <c r="HEL221" s="15"/>
      <c r="HEM221" s="15"/>
      <c r="HEN221" s="15"/>
      <c r="HEO221" s="15"/>
      <c r="HEP221" s="15"/>
      <c r="HEQ221" s="15"/>
      <c r="HER221" s="15"/>
      <c r="HES221" s="15"/>
      <c r="HET221" s="15"/>
      <c r="HEU221" s="15"/>
      <c r="HEV221" s="15"/>
      <c r="HEW221" s="15"/>
      <c r="HEX221" s="15"/>
      <c r="HEY221" s="15"/>
      <c r="HEZ221" s="15"/>
      <c r="HFA221" s="15"/>
      <c r="HFB221" s="15"/>
      <c r="HFC221" s="15"/>
      <c r="HFD221" s="15"/>
      <c r="HFE221" s="15"/>
      <c r="HFF221" s="15"/>
      <c r="HFG221" s="15"/>
      <c r="HFH221" s="15"/>
      <c r="HFI221" s="15"/>
      <c r="HFJ221" s="15"/>
      <c r="HFK221" s="15"/>
      <c r="HFL221" s="15"/>
      <c r="HFM221" s="15"/>
      <c r="HFN221" s="15"/>
      <c r="HFO221" s="15"/>
      <c r="HFP221" s="15"/>
      <c r="HFQ221" s="15"/>
      <c r="HFR221" s="15"/>
      <c r="HFS221" s="15"/>
      <c r="HFT221" s="15"/>
      <c r="HFU221" s="15"/>
      <c r="HFV221" s="15"/>
      <c r="HFW221" s="15"/>
      <c r="HFX221" s="15"/>
      <c r="HFY221" s="15"/>
      <c r="HFZ221" s="15"/>
      <c r="HGA221" s="15"/>
      <c r="HGB221" s="15"/>
      <c r="HGC221" s="15"/>
      <c r="HGD221" s="15"/>
      <c r="HGE221" s="15"/>
      <c r="HGF221" s="15"/>
      <c r="HGG221" s="15"/>
      <c r="HGH221" s="15"/>
      <c r="HGI221" s="15"/>
      <c r="HGJ221" s="15"/>
      <c r="HGK221" s="15"/>
      <c r="HGL221" s="15"/>
      <c r="HGM221" s="15"/>
      <c r="HGN221" s="15"/>
      <c r="HGO221" s="15"/>
      <c r="HGP221" s="15"/>
      <c r="HGQ221" s="15"/>
      <c r="HGR221" s="15"/>
      <c r="HGS221" s="15"/>
      <c r="HGT221" s="15"/>
      <c r="HGU221" s="15"/>
      <c r="HGV221" s="15"/>
      <c r="HGW221" s="15"/>
      <c r="HGX221" s="15"/>
      <c r="HGY221" s="15"/>
      <c r="HGZ221" s="15"/>
      <c r="HHA221" s="15"/>
      <c r="HHB221" s="15"/>
      <c r="HHC221" s="15"/>
      <c r="HHD221" s="15"/>
      <c r="HHE221" s="15"/>
      <c r="HHF221" s="15"/>
      <c r="HHG221" s="15"/>
      <c r="HHH221" s="15"/>
      <c r="HHI221" s="15"/>
      <c r="HHJ221" s="15"/>
      <c r="HHK221" s="15"/>
      <c r="HHL221" s="15"/>
      <c r="HHM221" s="15"/>
      <c r="HHN221" s="15"/>
      <c r="HHO221" s="15"/>
      <c r="HHP221" s="15"/>
      <c r="HHQ221" s="15"/>
      <c r="HHR221" s="15"/>
      <c r="HHS221" s="15"/>
      <c r="HHT221" s="15"/>
      <c r="HHU221" s="15"/>
      <c r="HHV221" s="15"/>
      <c r="HHW221" s="15"/>
      <c r="HHX221" s="15"/>
      <c r="HHY221" s="15"/>
      <c r="HHZ221" s="15"/>
      <c r="HIA221" s="15"/>
      <c r="HIB221" s="15"/>
      <c r="HIC221" s="15"/>
      <c r="HID221" s="15"/>
      <c r="HIE221" s="15"/>
      <c r="HIF221" s="15"/>
      <c r="HIG221" s="15"/>
      <c r="HIH221" s="15"/>
      <c r="HII221" s="15"/>
      <c r="HIJ221" s="15"/>
      <c r="HIK221" s="15"/>
      <c r="HIL221" s="15"/>
      <c r="HIM221" s="15"/>
      <c r="HIN221" s="15"/>
      <c r="HIO221" s="15"/>
      <c r="HIP221" s="15"/>
      <c r="HIQ221" s="15"/>
      <c r="HIR221" s="15"/>
      <c r="HIS221" s="15"/>
      <c r="HIT221" s="15"/>
      <c r="HIU221" s="15"/>
      <c r="HIV221" s="15"/>
      <c r="HIW221" s="15"/>
      <c r="HIX221" s="15"/>
      <c r="HIY221" s="15"/>
      <c r="HIZ221" s="15"/>
      <c r="HJA221" s="15"/>
      <c r="HJB221" s="15"/>
      <c r="HJC221" s="15"/>
      <c r="HJD221" s="15"/>
      <c r="HJE221" s="15"/>
      <c r="HJF221" s="15"/>
      <c r="HJG221" s="15"/>
      <c r="HJH221" s="15"/>
      <c r="HJI221" s="15"/>
      <c r="HJJ221" s="15"/>
      <c r="HJK221" s="15"/>
      <c r="HJL221" s="15"/>
      <c r="HJM221" s="15"/>
      <c r="HJN221" s="15"/>
      <c r="HJO221" s="15"/>
      <c r="HJP221" s="15"/>
      <c r="HJQ221" s="15"/>
      <c r="HJR221" s="15"/>
      <c r="HJS221" s="15"/>
      <c r="HJT221" s="15"/>
      <c r="HJU221" s="15"/>
      <c r="HJV221" s="15"/>
      <c r="HJW221" s="15"/>
      <c r="HJX221" s="15"/>
      <c r="HJY221" s="15"/>
      <c r="HJZ221" s="15"/>
      <c r="HKA221" s="15"/>
      <c r="HKB221" s="15"/>
      <c r="HKC221" s="15"/>
      <c r="HKD221" s="15"/>
      <c r="HKE221" s="15"/>
      <c r="HKF221" s="15"/>
      <c r="HKG221" s="15"/>
      <c r="HKH221" s="15"/>
      <c r="HKI221" s="15"/>
      <c r="HKJ221" s="15"/>
      <c r="HKK221" s="15"/>
      <c r="HKL221" s="15"/>
      <c r="HKM221" s="15"/>
      <c r="HKN221" s="15"/>
      <c r="HKO221" s="15"/>
      <c r="HKP221" s="15"/>
      <c r="HKQ221" s="15"/>
      <c r="HKR221" s="15"/>
      <c r="HKS221" s="15"/>
      <c r="HKT221" s="15"/>
      <c r="HKU221" s="15"/>
      <c r="HKV221" s="15"/>
      <c r="HKW221" s="15"/>
      <c r="HKX221" s="15"/>
      <c r="HKY221" s="15"/>
      <c r="HKZ221" s="15"/>
      <c r="HLA221" s="15"/>
      <c r="HLB221" s="15"/>
      <c r="HLC221" s="15"/>
      <c r="HLD221" s="15"/>
      <c r="HLE221" s="15"/>
      <c r="HLF221" s="15"/>
      <c r="HLG221" s="15"/>
      <c r="HLH221" s="15"/>
      <c r="HLI221" s="15"/>
      <c r="HLJ221" s="15"/>
      <c r="HLK221" s="15"/>
      <c r="HLL221" s="15"/>
      <c r="HLM221" s="15"/>
      <c r="HLN221" s="15"/>
      <c r="HLO221" s="15"/>
      <c r="HLP221" s="15"/>
      <c r="HLQ221" s="15"/>
      <c r="HLR221" s="15"/>
      <c r="HLS221" s="15"/>
      <c r="HLT221" s="15"/>
      <c r="HLU221" s="15"/>
      <c r="HLV221" s="15"/>
      <c r="HLW221" s="15"/>
      <c r="HLX221" s="15"/>
      <c r="HLY221" s="15"/>
      <c r="HLZ221" s="15"/>
      <c r="HMA221" s="15"/>
      <c r="HMB221" s="15"/>
      <c r="HMC221" s="15"/>
      <c r="HMD221" s="15"/>
      <c r="HME221" s="15"/>
      <c r="HMF221" s="15"/>
      <c r="HMG221" s="15"/>
      <c r="HMH221" s="15"/>
      <c r="HMI221" s="15"/>
      <c r="HMJ221" s="15"/>
      <c r="HMK221" s="15"/>
      <c r="HML221" s="15"/>
      <c r="HMM221" s="15"/>
      <c r="HMN221" s="15"/>
      <c r="HMO221" s="15"/>
      <c r="HMP221" s="15"/>
      <c r="HMQ221" s="15"/>
      <c r="HMR221" s="15"/>
      <c r="HMS221" s="15"/>
      <c r="HMT221" s="15"/>
      <c r="HMU221" s="15"/>
      <c r="HMV221" s="15"/>
      <c r="HMW221" s="15"/>
      <c r="HMX221" s="15"/>
      <c r="HMY221" s="15"/>
      <c r="HMZ221" s="15"/>
      <c r="HNA221" s="15"/>
      <c r="HNB221" s="15"/>
      <c r="HNC221" s="15"/>
      <c r="HND221" s="15"/>
      <c r="HNE221" s="15"/>
      <c r="HNF221" s="15"/>
      <c r="HNG221" s="15"/>
      <c r="HNH221" s="15"/>
      <c r="HNI221" s="15"/>
      <c r="HNJ221" s="15"/>
      <c r="HNK221" s="15"/>
      <c r="HNL221" s="15"/>
      <c r="HNM221" s="15"/>
      <c r="HNN221" s="15"/>
      <c r="HNO221" s="15"/>
      <c r="HNP221" s="15"/>
      <c r="HNQ221" s="15"/>
      <c r="HNR221" s="15"/>
      <c r="HNS221" s="15"/>
      <c r="HNT221" s="15"/>
      <c r="HNU221" s="15"/>
      <c r="HNV221" s="15"/>
      <c r="HNW221" s="15"/>
      <c r="HNX221" s="15"/>
      <c r="HNY221" s="15"/>
      <c r="HNZ221" s="15"/>
      <c r="HOA221" s="15"/>
      <c r="HOB221" s="15"/>
      <c r="HOC221" s="15"/>
      <c r="HOD221" s="15"/>
      <c r="HOE221" s="15"/>
      <c r="HOF221" s="15"/>
      <c r="HOG221" s="15"/>
      <c r="HOH221" s="15"/>
      <c r="HOI221" s="15"/>
      <c r="HOJ221" s="15"/>
      <c r="HOK221" s="15"/>
      <c r="HOL221" s="15"/>
      <c r="HOM221" s="15"/>
      <c r="HON221" s="15"/>
      <c r="HOO221" s="15"/>
      <c r="HOP221" s="15"/>
      <c r="HOQ221" s="15"/>
      <c r="HOR221" s="15"/>
      <c r="HOS221" s="15"/>
      <c r="HOT221" s="15"/>
      <c r="HOU221" s="15"/>
      <c r="HOV221" s="15"/>
      <c r="HOW221" s="15"/>
      <c r="HOX221" s="15"/>
      <c r="HOY221" s="15"/>
      <c r="HOZ221" s="15"/>
      <c r="HPA221" s="15"/>
      <c r="HPB221" s="15"/>
      <c r="HPC221" s="15"/>
      <c r="HPD221" s="15"/>
      <c r="HPE221" s="15"/>
      <c r="HPF221" s="15"/>
      <c r="HPG221" s="15"/>
      <c r="HPH221" s="15"/>
      <c r="HPI221" s="15"/>
      <c r="HPJ221" s="15"/>
      <c r="HPK221" s="15"/>
      <c r="HPL221" s="15"/>
      <c r="HPM221" s="15"/>
      <c r="HPN221" s="15"/>
      <c r="HPO221" s="15"/>
      <c r="HPP221" s="15"/>
      <c r="HPQ221" s="15"/>
      <c r="HPR221" s="15"/>
      <c r="HPS221" s="15"/>
      <c r="HPT221" s="15"/>
      <c r="HPU221" s="15"/>
      <c r="HPV221" s="15"/>
      <c r="HPW221" s="15"/>
      <c r="HPX221" s="15"/>
      <c r="HPY221" s="15"/>
      <c r="HPZ221" s="15"/>
      <c r="HQA221" s="15"/>
      <c r="HQB221" s="15"/>
      <c r="HQC221" s="15"/>
      <c r="HQD221" s="15"/>
      <c r="HQE221" s="15"/>
      <c r="HQF221" s="15"/>
      <c r="HQG221" s="15"/>
      <c r="HQH221" s="15"/>
      <c r="HQI221" s="15"/>
      <c r="HQJ221" s="15"/>
      <c r="HQK221" s="15"/>
      <c r="HQL221" s="15"/>
      <c r="HQM221" s="15"/>
      <c r="HQN221" s="15"/>
      <c r="HQO221" s="15"/>
      <c r="HQP221" s="15"/>
      <c r="HQQ221" s="15"/>
      <c r="HQR221" s="15"/>
      <c r="HQS221" s="15"/>
      <c r="HQT221" s="15"/>
      <c r="HQU221" s="15"/>
      <c r="HQV221" s="15"/>
      <c r="HQW221" s="15"/>
      <c r="HQX221" s="15"/>
      <c r="HQY221" s="15"/>
      <c r="HQZ221" s="15"/>
      <c r="HRA221" s="15"/>
      <c r="HRB221" s="15"/>
      <c r="HRC221" s="15"/>
      <c r="HRD221" s="15"/>
      <c r="HRE221" s="15"/>
      <c r="HRF221" s="15"/>
      <c r="HRG221" s="15"/>
      <c r="HRH221" s="15"/>
      <c r="HRI221" s="15"/>
      <c r="HRJ221" s="15"/>
      <c r="HRK221" s="15"/>
      <c r="HRL221" s="15"/>
      <c r="HRM221" s="15"/>
      <c r="HRN221" s="15"/>
      <c r="HRO221" s="15"/>
      <c r="HRP221" s="15"/>
      <c r="HRQ221" s="15"/>
      <c r="HRR221" s="15"/>
      <c r="HRS221" s="15"/>
      <c r="HRT221" s="15"/>
      <c r="HRU221" s="15"/>
      <c r="HRV221" s="15"/>
      <c r="HRW221" s="15"/>
      <c r="HRX221" s="15"/>
      <c r="HRY221" s="15"/>
      <c r="HRZ221" s="15"/>
      <c r="HSA221" s="15"/>
      <c r="HSB221" s="15"/>
      <c r="HSC221" s="15"/>
      <c r="HSD221" s="15"/>
      <c r="HSE221" s="15"/>
      <c r="HSF221" s="15"/>
      <c r="HSG221" s="15"/>
      <c r="HSH221" s="15"/>
      <c r="HSI221" s="15"/>
      <c r="HSJ221" s="15"/>
      <c r="HSK221" s="15"/>
      <c r="HSL221" s="15"/>
      <c r="HSM221" s="15"/>
      <c r="HSN221" s="15"/>
      <c r="HSO221" s="15"/>
      <c r="HSP221" s="15"/>
      <c r="HSQ221" s="15"/>
      <c r="HSR221" s="15"/>
      <c r="HSS221" s="15"/>
      <c r="HST221" s="15"/>
      <c r="HSU221" s="15"/>
      <c r="HSV221" s="15"/>
      <c r="HSW221" s="15"/>
      <c r="HSX221" s="15"/>
      <c r="HSY221" s="15"/>
      <c r="HSZ221" s="15"/>
      <c r="HTA221" s="15"/>
      <c r="HTB221" s="15"/>
      <c r="HTC221" s="15"/>
      <c r="HTD221" s="15"/>
      <c r="HTE221" s="15"/>
      <c r="HTF221" s="15"/>
      <c r="HTG221" s="15"/>
      <c r="HTH221" s="15"/>
      <c r="HTI221" s="15"/>
      <c r="HTJ221" s="15"/>
      <c r="HTK221" s="15"/>
      <c r="HTL221" s="15"/>
      <c r="HTM221" s="15"/>
      <c r="HTN221" s="15"/>
      <c r="HTO221" s="15"/>
      <c r="HTP221" s="15"/>
      <c r="HTQ221" s="15"/>
      <c r="HTR221" s="15"/>
      <c r="HTS221" s="15"/>
      <c r="HTT221" s="15"/>
      <c r="HTU221" s="15"/>
      <c r="HTV221" s="15"/>
      <c r="HTW221" s="15"/>
      <c r="HTX221" s="15"/>
      <c r="HTY221" s="15"/>
      <c r="HTZ221" s="15"/>
      <c r="HUA221" s="15"/>
      <c r="HUB221" s="15"/>
      <c r="HUC221" s="15"/>
      <c r="HUD221" s="15"/>
      <c r="HUE221" s="15"/>
      <c r="HUF221" s="15"/>
      <c r="HUG221" s="15"/>
      <c r="HUH221" s="15"/>
      <c r="HUI221" s="15"/>
      <c r="HUJ221" s="15"/>
      <c r="HUK221" s="15"/>
      <c r="HUL221" s="15"/>
      <c r="HUM221" s="15"/>
      <c r="HUN221" s="15"/>
      <c r="HUO221" s="15"/>
      <c r="HUP221" s="15"/>
      <c r="HUQ221" s="15"/>
      <c r="HUR221" s="15"/>
      <c r="HUS221" s="15"/>
      <c r="HUT221" s="15"/>
      <c r="HUU221" s="15"/>
      <c r="HUV221" s="15"/>
      <c r="HUW221" s="15"/>
      <c r="HUX221" s="15"/>
      <c r="HUY221" s="15"/>
      <c r="HUZ221" s="15"/>
      <c r="HVA221" s="15"/>
      <c r="HVB221" s="15"/>
      <c r="HVC221" s="15"/>
      <c r="HVD221" s="15"/>
      <c r="HVE221" s="15"/>
      <c r="HVF221" s="15"/>
      <c r="HVG221" s="15"/>
      <c r="HVH221" s="15"/>
      <c r="HVI221" s="15"/>
      <c r="HVJ221" s="15"/>
      <c r="HVK221" s="15"/>
      <c r="HVL221" s="15"/>
      <c r="HVM221" s="15"/>
      <c r="HVN221" s="15"/>
      <c r="HVO221" s="15"/>
      <c r="HVP221" s="15"/>
      <c r="HVQ221" s="15"/>
      <c r="HVR221" s="15"/>
      <c r="HVS221" s="15"/>
      <c r="HVT221" s="15"/>
      <c r="HVU221" s="15"/>
      <c r="HVV221" s="15"/>
      <c r="HVW221" s="15"/>
      <c r="HVX221" s="15"/>
      <c r="HVY221" s="15"/>
      <c r="HVZ221" s="15"/>
      <c r="HWA221" s="15"/>
      <c r="HWB221" s="15"/>
      <c r="HWC221" s="15"/>
      <c r="HWD221" s="15"/>
      <c r="HWE221" s="15"/>
      <c r="HWF221" s="15"/>
      <c r="HWG221" s="15"/>
      <c r="HWH221" s="15"/>
      <c r="HWI221" s="15"/>
      <c r="HWJ221" s="15"/>
      <c r="HWK221" s="15"/>
      <c r="HWL221" s="15"/>
      <c r="HWM221" s="15"/>
      <c r="HWN221" s="15"/>
      <c r="HWO221" s="15"/>
      <c r="HWP221" s="15"/>
      <c r="HWQ221" s="15"/>
      <c r="HWR221" s="15"/>
      <c r="HWS221" s="15"/>
      <c r="HWT221" s="15"/>
      <c r="HWU221" s="15"/>
      <c r="HWV221" s="15"/>
      <c r="HWW221" s="15"/>
      <c r="HWX221" s="15"/>
      <c r="HWY221" s="15"/>
      <c r="HWZ221" s="15"/>
      <c r="HXA221" s="15"/>
      <c r="HXB221" s="15"/>
      <c r="HXC221" s="15"/>
      <c r="HXD221" s="15"/>
      <c r="HXE221" s="15"/>
      <c r="HXF221" s="15"/>
      <c r="HXG221" s="15"/>
      <c r="HXH221" s="15"/>
      <c r="HXI221" s="15"/>
      <c r="HXJ221" s="15"/>
      <c r="HXK221" s="15"/>
      <c r="HXL221" s="15"/>
      <c r="HXM221" s="15"/>
      <c r="HXN221" s="15"/>
      <c r="HXO221" s="15"/>
      <c r="HXP221" s="15"/>
      <c r="HXQ221" s="15"/>
      <c r="HXR221" s="15"/>
      <c r="HXS221" s="15"/>
      <c r="HXT221" s="15"/>
      <c r="HXU221" s="15"/>
      <c r="HXV221" s="15"/>
      <c r="HXW221" s="15"/>
      <c r="HXX221" s="15"/>
      <c r="HXY221" s="15"/>
      <c r="HXZ221" s="15"/>
      <c r="HYA221" s="15"/>
      <c r="HYB221" s="15"/>
      <c r="HYC221" s="15"/>
      <c r="HYD221" s="15"/>
      <c r="HYE221" s="15"/>
      <c r="HYF221" s="15"/>
      <c r="HYG221" s="15"/>
      <c r="HYH221" s="15"/>
      <c r="HYI221" s="15"/>
      <c r="HYJ221" s="15"/>
      <c r="HYK221" s="15"/>
      <c r="HYL221" s="15"/>
      <c r="HYM221" s="15"/>
      <c r="HYN221" s="15"/>
      <c r="HYO221" s="15"/>
      <c r="HYP221" s="15"/>
      <c r="HYQ221" s="15"/>
      <c r="HYR221" s="15"/>
      <c r="HYS221" s="15"/>
      <c r="HYT221" s="15"/>
      <c r="HYU221" s="15"/>
      <c r="HYV221" s="15"/>
      <c r="HYW221" s="15"/>
      <c r="HYX221" s="15"/>
      <c r="HYY221" s="15"/>
      <c r="HYZ221" s="15"/>
      <c r="HZA221" s="15"/>
      <c r="HZB221" s="15"/>
      <c r="HZC221" s="15"/>
      <c r="HZD221" s="15"/>
      <c r="HZE221" s="15"/>
      <c r="HZF221" s="15"/>
      <c r="HZG221" s="15"/>
      <c r="HZH221" s="15"/>
      <c r="HZI221" s="15"/>
      <c r="HZJ221" s="15"/>
      <c r="HZK221" s="15"/>
      <c r="HZL221" s="15"/>
      <c r="HZM221" s="15"/>
      <c r="HZN221" s="15"/>
      <c r="HZO221" s="15"/>
      <c r="HZP221" s="15"/>
      <c r="HZQ221" s="15"/>
      <c r="HZR221" s="15"/>
      <c r="HZS221" s="15"/>
      <c r="HZT221" s="15"/>
      <c r="HZU221" s="15"/>
      <c r="HZV221" s="15"/>
      <c r="HZW221" s="15"/>
      <c r="HZX221" s="15"/>
      <c r="HZY221" s="15"/>
      <c r="HZZ221" s="15"/>
      <c r="IAA221" s="15"/>
      <c r="IAB221" s="15"/>
      <c r="IAC221" s="15"/>
      <c r="IAD221" s="15"/>
      <c r="IAE221" s="15"/>
      <c r="IAF221" s="15"/>
      <c r="IAG221" s="15"/>
      <c r="IAH221" s="15"/>
      <c r="IAI221" s="15"/>
      <c r="IAJ221" s="15"/>
      <c r="IAK221" s="15"/>
      <c r="IAL221" s="15"/>
      <c r="IAM221" s="15"/>
      <c r="IAN221" s="15"/>
      <c r="IAO221" s="15"/>
      <c r="IAP221" s="15"/>
      <c r="IAQ221" s="15"/>
      <c r="IAR221" s="15"/>
      <c r="IAS221" s="15"/>
      <c r="IAT221" s="15"/>
      <c r="IAU221" s="15"/>
      <c r="IAV221" s="15"/>
      <c r="IAW221" s="15"/>
      <c r="IAX221" s="15"/>
      <c r="IAY221" s="15"/>
      <c r="IAZ221" s="15"/>
      <c r="IBA221" s="15"/>
      <c r="IBB221" s="15"/>
      <c r="IBC221" s="15"/>
      <c r="IBD221" s="15"/>
      <c r="IBE221" s="15"/>
      <c r="IBF221" s="15"/>
      <c r="IBG221" s="15"/>
      <c r="IBH221" s="15"/>
      <c r="IBI221" s="15"/>
      <c r="IBJ221" s="15"/>
      <c r="IBK221" s="15"/>
      <c r="IBL221" s="15"/>
      <c r="IBM221" s="15"/>
      <c r="IBN221" s="15"/>
      <c r="IBO221" s="15"/>
      <c r="IBP221" s="15"/>
      <c r="IBQ221" s="15"/>
      <c r="IBR221" s="15"/>
      <c r="IBS221" s="15"/>
      <c r="IBT221" s="15"/>
      <c r="IBU221" s="15"/>
      <c r="IBV221" s="15"/>
      <c r="IBW221" s="15"/>
      <c r="IBX221" s="15"/>
      <c r="IBY221" s="15"/>
      <c r="IBZ221" s="15"/>
      <c r="ICA221" s="15"/>
      <c r="ICB221" s="15"/>
      <c r="ICC221" s="15"/>
      <c r="ICD221" s="15"/>
      <c r="ICE221" s="15"/>
      <c r="ICF221" s="15"/>
      <c r="ICG221" s="15"/>
      <c r="ICH221" s="15"/>
      <c r="ICI221" s="15"/>
      <c r="ICJ221" s="15"/>
      <c r="ICK221" s="15"/>
      <c r="ICL221" s="15"/>
      <c r="ICM221" s="15"/>
      <c r="ICN221" s="15"/>
      <c r="ICO221" s="15"/>
      <c r="ICP221" s="15"/>
      <c r="ICQ221" s="15"/>
      <c r="ICR221" s="15"/>
      <c r="ICS221" s="15"/>
      <c r="ICT221" s="15"/>
      <c r="ICU221" s="15"/>
      <c r="ICV221" s="15"/>
      <c r="ICW221" s="15"/>
      <c r="ICX221" s="15"/>
      <c r="ICY221" s="15"/>
      <c r="ICZ221" s="15"/>
      <c r="IDA221" s="15"/>
      <c r="IDB221" s="15"/>
      <c r="IDC221" s="15"/>
      <c r="IDD221" s="15"/>
      <c r="IDE221" s="15"/>
      <c r="IDF221" s="15"/>
      <c r="IDG221" s="15"/>
      <c r="IDH221" s="15"/>
      <c r="IDI221" s="15"/>
      <c r="IDJ221" s="15"/>
      <c r="IDK221" s="15"/>
      <c r="IDL221" s="15"/>
      <c r="IDM221" s="15"/>
      <c r="IDN221" s="15"/>
      <c r="IDO221" s="15"/>
      <c r="IDP221" s="15"/>
      <c r="IDQ221" s="15"/>
      <c r="IDR221" s="15"/>
      <c r="IDS221" s="15"/>
      <c r="IDT221" s="15"/>
      <c r="IDU221" s="15"/>
      <c r="IDV221" s="15"/>
      <c r="IDW221" s="15"/>
      <c r="IDX221" s="15"/>
      <c r="IDY221" s="15"/>
      <c r="IDZ221" s="15"/>
      <c r="IEA221" s="15"/>
      <c r="IEB221" s="15"/>
      <c r="IEC221" s="15"/>
      <c r="IED221" s="15"/>
      <c r="IEE221" s="15"/>
      <c r="IEF221" s="15"/>
      <c r="IEG221" s="15"/>
      <c r="IEH221" s="15"/>
      <c r="IEI221" s="15"/>
      <c r="IEJ221" s="15"/>
      <c r="IEK221" s="15"/>
      <c r="IEL221" s="15"/>
      <c r="IEM221" s="15"/>
      <c r="IEN221" s="15"/>
      <c r="IEO221" s="15"/>
      <c r="IEP221" s="15"/>
      <c r="IEQ221" s="15"/>
      <c r="IER221" s="15"/>
      <c r="IES221" s="15"/>
      <c r="IET221" s="15"/>
      <c r="IEU221" s="15"/>
      <c r="IEV221" s="15"/>
      <c r="IEW221" s="15"/>
      <c r="IEX221" s="15"/>
      <c r="IEY221" s="15"/>
      <c r="IEZ221" s="15"/>
      <c r="IFA221" s="15"/>
      <c r="IFB221" s="15"/>
      <c r="IFC221" s="15"/>
      <c r="IFD221" s="15"/>
      <c r="IFE221" s="15"/>
      <c r="IFF221" s="15"/>
      <c r="IFG221" s="15"/>
      <c r="IFH221" s="15"/>
      <c r="IFI221" s="15"/>
      <c r="IFJ221" s="15"/>
      <c r="IFK221" s="15"/>
      <c r="IFL221" s="15"/>
      <c r="IFM221" s="15"/>
      <c r="IFN221" s="15"/>
      <c r="IFO221" s="15"/>
      <c r="IFP221" s="15"/>
      <c r="IFQ221" s="15"/>
      <c r="IFR221" s="15"/>
      <c r="IFS221" s="15"/>
      <c r="IFT221" s="15"/>
      <c r="IFU221" s="15"/>
      <c r="IFV221" s="15"/>
      <c r="IFW221" s="15"/>
      <c r="IFX221" s="15"/>
      <c r="IFY221" s="15"/>
      <c r="IFZ221" s="15"/>
      <c r="IGA221" s="15"/>
      <c r="IGB221" s="15"/>
      <c r="IGC221" s="15"/>
      <c r="IGD221" s="15"/>
      <c r="IGE221" s="15"/>
      <c r="IGF221" s="15"/>
      <c r="IGG221" s="15"/>
      <c r="IGH221" s="15"/>
      <c r="IGI221" s="15"/>
      <c r="IGJ221" s="15"/>
      <c r="IGK221" s="15"/>
      <c r="IGL221" s="15"/>
      <c r="IGM221" s="15"/>
      <c r="IGN221" s="15"/>
      <c r="IGO221" s="15"/>
      <c r="IGP221" s="15"/>
      <c r="IGQ221" s="15"/>
      <c r="IGR221" s="15"/>
      <c r="IGS221" s="15"/>
      <c r="IGT221" s="15"/>
      <c r="IGU221" s="15"/>
      <c r="IGV221" s="15"/>
      <c r="IGW221" s="15"/>
      <c r="IGX221" s="15"/>
      <c r="IGY221" s="15"/>
      <c r="IGZ221" s="15"/>
      <c r="IHA221" s="15"/>
      <c r="IHB221" s="15"/>
      <c r="IHC221" s="15"/>
      <c r="IHD221" s="15"/>
      <c r="IHE221" s="15"/>
      <c r="IHF221" s="15"/>
      <c r="IHG221" s="15"/>
      <c r="IHH221" s="15"/>
      <c r="IHI221" s="15"/>
      <c r="IHJ221" s="15"/>
      <c r="IHK221" s="15"/>
      <c r="IHL221" s="15"/>
      <c r="IHM221" s="15"/>
      <c r="IHN221" s="15"/>
      <c r="IHO221" s="15"/>
      <c r="IHP221" s="15"/>
      <c r="IHQ221" s="15"/>
      <c r="IHR221" s="15"/>
      <c r="IHS221" s="15"/>
      <c r="IHT221" s="15"/>
      <c r="IHU221" s="15"/>
      <c r="IHV221" s="15"/>
      <c r="IHW221" s="15"/>
      <c r="IHX221" s="15"/>
      <c r="IHY221" s="15"/>
      <c r="IHZ221" s="15"/>
      <c r="IIA221" s="15"/>
      <c r="IIB221" s="15"/>
      <c r="IIC221" s="15"/>
      <c r="IID221" s="15"/>
      <c r="IIE221" s="15"/>
      <c r="IIF221" s="15"/>
      <c r="IIG221" s="15"/>
      <c r="IIH221" s="15"/>
      <c r="III221" s="15"/>
      <c r="IIJ221" s="15"/>
      <c r="IIK221" s="15"/>
      <c r="IIL221" s="15"/>
      <c r="IIM221" s="15"/>
      <c r="IIN221" s="15"/>
      <c r="IIO221" s="15"/>
      <c r="IIP221" s="15"/>
      <c r="IIQ221" s="15"/>
      <c r="IIR221" s="15"/>
      <c r="IIS221" s="15"/>
      <c r="IIT221" s="15"/>
      <c r="IIU221" s="15"/>
      <c r="IIV221" s="15"/>
      <c r="IIW221" s="15"/>
      <c r="IIX221" s="15"/>
      <c r="IIY221" s="15"/>
      <c r="IIZ221" s="15"/>
      <c r="IJA221" s="15"/>
      <c r="IJB221" s="15"/>
      <c r="IJC221" s="15"/>
      <c r="IJD221" s="15"/>
      <c r="IJE221" s="15"/>
      <c r="IJF221" s="15"/>
      <c r="IJG221" s="15"/>
      <c r="IJH221" s="15"/>
      <c r="IJI221" s="15"/>
      <c r="IJJ221" s="15"/>
      <c r="IJK221" s="15"/>
      <c r="IJL221" s="15"/>
      <c r="IJM221" s="15"/>
      <c r="IJN221" s="15"/>
      <c r="IJO221" s="15"/>
      <c r="IJP221" s="15"/>
      <c r="IJQ221" s="15"/>
      <c r="IJR221" s="15"/>
      <c r="IJS221" s="15"/>
      <c r="IJT221" s="15"/>
      <c r="IJU221" s="15"/>
      <c r="IJV221" s="15"/>
      <c r="IJW221" s="15"/>
      <c r="IJX221" s="15"/>
      <c r="IJY221" s="15"/>
      <c r="IJZ221" s="15"/>
      <c r="IKA221" s="15"/>
      <c r="IKB221" s="15"/>
      <c r="IKC221" s="15"/>
      <c r="IKD221" s="15"/>
      <c r="IKE221" s="15"/>
      <c r="IKF221" s="15"/>
      <c r="IKG221" s="15"/>
      <c r="IKH221" s="15"/>
      <c r="IKI221" s="15"/>
      <c r="IKJ221" s="15"/>
      <c r="IKK221" s="15"/>
      <c r="IKL221" s="15"/>
      <c r="IKM221" s="15"/>
      <c r="IKN221" s="15"/>
      <c r="IKO221" s="15"/>
      <c r="IKP221" s="15"/>
      <c r="IKQ221" s="15"/>
      <c r="IKR221" s="15"/>
      <c r="IKS221" s="15"/>
      <c r="IKT221" s="15"/>
      <c r="IKU221" s="15"/>
      <c r="IKV221" s="15"/>
      <c r="IKW221" s="15"/>
      <c r="IKX221" s="15"/>
      <c r="IKY221" s="15"/>
      <c r="IKZ221" s="15"/>
      <c r="ILA221" s="15"/>
      <c r="ILB221" s="15"/>
      <c r="ILC221" s="15"/>
      <c r="ILD221" s="15"/>
      <c r="ILE221" s="15"/>
      <c r="ILF221" s="15"/>
      <c r="ILG221" s="15"/>
      <c r="ILH221" s="15"/>
      <c r="ILI221" s="15"/>
      <c r="ILJ221" s="15"/>
      <c r="ILK221" s="15"/>
      <c r="ILL221" s="15"/>
      <c r="ILM221" s="15"/>
      <c r="ILN221" s="15"/>
      <c r="ILO221" s="15"/>
      <c r="ILP221" s="15"/>
      <c r="ILQ221" s="15"/>
      <c r="ILR221" s="15"/>
      <c r="ILS221" s="15"/>
      <c r="ILT221" s="15"/>
      <c r="ILU221" s="15"/>
      <c r="ILV221" s="15"/>
      <c r="ILW221" s="15"/>
      <c r="ILX221" s="15"/>
      <c r="ILY221" s="15"/>
      <c r="ILZ221" s="15"/>
      <c r="IMA221" s="15"/>
      <c r="IMB221" s="15"/>
      <c r="IMC221" s="15"/>
      <c r="IMD221" s="15"/>
      <c r="IME221" s="15"/>
      <c r="IMF221" s="15"/>
      <c r="IMG221" s="15"/>
      <c r="IMH221" s="15"/>
      <c r="IMI221" s="15"/>
      <c r="IMJ221" s="15"/>
      <c r="IMK221" s="15"/>
      <c r="IML221" s="15"/>
      <c r="IMM221" s="15"/>
      <c r="IMN221" s="15"/>
      <c r="IMO221" s="15"/>
      <c r="IMP221" s="15"/>
      <c r="IMQ221" s="15"/>
      <c r="IMR221" s="15"/>
      <c r="IMS221" s="15"/>
      <c r="IMT221" s="15"/>
      <c r="IMU221" s="15"/>
      <c r="IMV221" s="15"/>
      <c r="IMW221" s="15"/>
      <c r="IMX221" s="15"/>
      <c r="IMY221" s="15"/>
      <c r="IMZ221" s="15"/>
      <c r="INA221" s="15"/>
      <c r="INB221" s="15"/>
      <c r="INC221" s="15"/>
      <c r="IND221" s="15"/>
      <c r="INE221" s="15"/>
      <c r="INF221" s="15"/>
      <c r="ING221" s="15"/>
      <c r="INH221" s="15"/>
      <c r="INI221" s="15"/>
      <c r="INJ221" s="15"/>
      <c r="INK221" s="15"/>
      <c r="INL221" s="15"/>
      <c r="INM221" s="15"/>
      <c r="INN221" s="15"/>
      <c r="INO221" s="15"/>
      <c r="INP221" s="15"/>
      <c r="INQ221" s="15"/>
      <c r="INR221" s="15"/>
      <c r="INS221" s="15"/>
      <c r="INT221" s="15"/>
      <c r="INU221" s="15"/>
      <c r="INV221" s="15"/>
      <c r="INW221" s="15"/>
      <c r="INX221" s="15"/>
      <c r="INY221" s="15"/>
      <c r="INZ221" s="15"/>
      <c r="IOA221" s="15"/>
      <c r="IOB221" s="15"/>
      <c r="IOC221" s="15"/>
      <c r="IOD221" s="15"/>
      <c r="IOE221" s="15"/>
      <c r="IOF221" s="15"/>
      <c r="IOG221" s="15"/>
      <c r="IOH221" s="15"/>
      <c r="IOI221" s="15"/>
      <c r="IOJ221" s="15"/>
      <c r="IOK221" s="15"/>
      <c r="IOL221" s="15"/>
      <c r="IOM221" s="15"/>
      <c r="ION221" s="15"/>
      <c r="IOO221" s="15"/>
      <c r="IOP221" s="15"/>
      <c r="IOQ221" s="15"/>
      <c r="IOR221" s="15"/>
      <c r="IOS221" s="15"/>
      <c r="IOT221" s="15"/>
      <c r="IOU221" s="15"/>
      <c r="IOV221" s="15"/>
      <c r="IOW221" s="15"/>
      <c r="IOX221" s="15"/>
      <c r="IOY221" s="15"/>
      <c r="IOZ221" s="15"/>
      <c r="IPA221" s="15"/>
      <c r="IPB221" s="15"/>
      <c r="IPC221" s="15"/>
      <c r="IPD221" s="15"/>
      <c r="IPE221" s="15"/>
      <c r="IPF221" s="15"/>
      <c r="IPG221" s="15"/>
      <c r="IPH221" s="15"/>
      <c r="IPI221" s="15"/>
      <c r="IPJ221" s="15"/>
      <c r="IPK221" s="15"/>
      <c r="IPL221" s="15"/>
      <c r="IPM221" s="15"/>
      <c r="IPN221" s="15"/>
      <c r="IPO221" s="15"/>
      <c r="IPP221" s="15"/>
      <c r="IPQ221" s="15"/>
      <c r="IPR221" s="15"/>
      <c r="IPS221" s="15"/>
      <c r="IPT221" s="15"/>
      <c r="IPU221" s="15"/>
      <c r="IPV221" s="15"/>
      <c r="IPW221" s="15"/>
      <c r="IPX221" s="15"/>
      <c r="IPY221" s="15"/>
      <c r="IPZ221" s="15"/>
      <c r="IQA221" s="15"/>
      <c r="IQB221" s="15"/>
      <c r="IQC221" s="15"/>
      <c r="IQD221" s="15"/>
      <c r="IQE221" s="15"/>
      <c r="IQF221" s="15"/>
      <c r="IQG221" s="15"/>
      <c r="IQH221" s="15"/>
      <c r="IQI221" s="15"/>
      <c r="IQJ221" s="15"/>
      <c r="IQK221" s="15"/>
      <c r="IQL221" s="15"/>
      <c r="IQM221" s="15"/>
      <c r="IQN221" s="15"/>
      <c r="IQO221" s="15"/>
      <c r="IQP221" s="15"/>
      <c r="IQQ221" s="15"/>
      <c r="IQR221" s="15"/>
      <c r="IQS221" s="15"/>
      <c r="IQT221" s="15"/>
      <c r="IQU221" s="15"/>
      <c r="IQV221" s="15"/>
      <c r="IQW221" s="15"/>
      <c r="IQX221" s="15"/>
      <c r="IQY221" s="15"/>
      <c r="IQZ221" s="15"/>
      <c r="IRA221" s="15"/>
      <c r="IRB221" s="15"/>
      <c r="IRC221" s="15"/>
      <c r="IRD221" s="15"/>
      <c r="IRE221" s="15"/>
      <c r="IRF221" s="15"/>
      <c r="IRG221" s="15"/>
      <c r="IRH221" s="15"/>
      <c r="IRI221" s="15"/>
      <c r="IRJ221" s="15"/>
      <c r="IRK221" s="15"/>
      <c r="IRL221" s="15"/>
      <c r="IRM221" s="15"/>
      <c r="IRN221" s="15"/>
      <c r="IRO221" s="15"/>
      <c r="IRP221" s="15"/>
      <c r="IRQ221" s="15"/>
      <c r="IRR221" s="15"/>
      <c r="IRS221" s="15"/>
      <c r="IRT221" s="15"/>
      <c r="IRU221" s="15"/>
      <c r="IRV221" s="15"/>
      <c r="IRW221" s="15"/>
      <c r="IRX221" s="15"/>
      <c r="IRY221" s="15"/>
      <c r="IRZ221" s="15"/>
      <c r="ISA221" s="15"/>
      <c r="ISB221" s="15"/>
      <c r="ISC221" s="15"/>
      <c r="ISD221" s="15"/>
      <c r="ISE221" s="15"/>
      <c r="ISF221" s="15"/>
      <c r="ISG221" s="15"/>
      <c r="ISH221" s="15"/>
      <c r="ISI221" s="15"/>
      <c r="ISJ221" s="15"/>
      <c r="ISK221" s="15"/>
      <c r="ISL221" s="15"/>
      <c r="ISM221" s="15"/>
      <c r="ISN221" s="15"/>
      <c r="ISO221" s="15"/>
      <c r="ISP221" s="15"/>
      <c r="ISQ221" s="15"/>
      <c r="ISR221" s="15"/>
      <c r="ISS221" s="15"/>
      <c r="IST221" s="15"/>
      <c r="ISU221" s="15"/>
      <c r="ISV221" s="15"/>
      <c r="ISW221" s="15"/>
      <c r="ISX221" s="15"/>
      <c r="ISY221" s="15"/>
      <c r="ISZ221" s="15"/>
      <c r="ITA221" s="15"/>
      <c r="ITB221" s="15"/>
      <c r="ITC221" s="15"/>
      <c r="ITD221" s="15"/>
      <c r="ITE221" s="15"/>
      <c r="ITF221" s="15"/>
      <c r="ITG221" s="15"/>
      <c r="ITH221" s="15"/>
      <c r="ITI221" s="15"/>
      <c r="ITJ221" s="15"/>
      <c r="ITK221" s="15"/>
      <c r="ITL221" s="15"/>
      <c r="ITM221" s="15"/>
      <c r="ITN221" s="15"/>
      <c r="ITO221" s="15"/>
      <c r="ITP221" s="15"/>
      <c r="ITQ221" s="15"/>
      <c r="ITR221" s="15"/>
      <c r="ITS221" s="15"/>
      <c r="ITT221" s="15"/>
      <c r="ITU221" s="15"/>
      <c r="ITV221" s="15"/>
      <c r="ITW221" s="15"/>
      <c r="ITX221" s="15"/>
      <c r="ITY221" s="15"/>
      <c r="ITZ221" s="15"/>
      <c r="IUA221" s="15"/>
      <c r="IUB221" s="15"/>
      <c r="IUC221" s="15"/>
      <c r="IUD221" s="15"/>
      <c r="IUE221" s="15"/>
      <c r="IUF221" s="15"/>
      <c r="IUG221" s="15"/>
      <c r="IUH221" s="15"/>
      <c r="IUI221" s="15"/>
      <c r="IUJ221" s="15"/>
      <c r="IUK221" s="15"/>
      <c r="IUL221" s="15"/>
      <c r="IUM221" s="15"/>
      <c r="IUN221" s="15"/>
      <c r="IUO221" s="15"/>
      <c r="IUP221" s="15"/>
      <c r="IUQ221" s="15"/>
      <c r="IUR221" s="15"/>
      <c r="IUS221" s="15"/>
      <c r="IUT221" s="15"/>
      <c r="IUU221" s="15"/>
      <c r="IUV221" s="15"/>
      <c r="IUW221" s="15"/>
      <c r="IUX221" s="15"/>
      <c r="IUY221" s="15"/>
      <c r="IUZ221" s="15"/>
      <c r="IVA221" s="15"/>
      <c r="IVB221" s="15"/>
      <c r="IVC221" s="15"/>
      <c r="IVD221" s="15"/>
      <c r="IVE221" s="15"/>
      <c r="IVF221" s="15"/>
      <c r="IVG221" s="15"/>
      <c r="IVH221" s="15"/>
      <c r="IVI221" s="15"/>
      <c r="IVJ221" s="15"/>
      <c r="IVK221" s="15"/>
      <c r="IVL221" s="15"/>
      <c r="IVM221" s="15"/>
      <c r="IVN221" s="15"/>
      <c r="IVO221" s="15"/>
      <c r="IVP221" s="15"/>
      <c r="IVQ221" s="15"/>
      <c r="IVR221" s="15"/>
      <c r="IVS221" s="15"/>
      <c r="IVT221" s="15"/>
      <c r="IVU221" s="15"/>
      <c r="IVV221" s="15"/>
      <c r="IVW221" s="15"/>
      <c r="IVX221" s="15"/>
      <c r="IVY221" s="15"/>
      <c r="IVZ221" s="15"/>
      <c r="IWA221" s="15"/>
      <c r="IWB221" s="15"/>
      <c r="IWC221" s="15"/>
      <c r="IWD221" s="15"/>
      <c r="IWE221" s="15"/>
      <c r="IWF221" s="15"/>
      <c r="IWG221" s="15"/>
      <c r="IWH221" s="15"/>
      <c r="IWI221" s="15"/>
      <c r="IWJ221" s="15"/>
      <c r="IWK221" s="15"/>
      <c r="IWL221" s="15"/>
      <c r="IWM221" s="15"/>
      <c r="IWN221" s="15"/>
      <c r="IWO221" s="15"/>
      <c r="IWP221" s="15"/>
      <c r="IWQ221" s="15"/>
      <c r="IWR221" s="15"/>
      <c r="IWS221" s="15"/>
      <c r="IWT221" s="15"/>
      <c r="IWU221" s="15"/>
      <c r="IWV221" s="15"/>
      <c r="IWW221" s="15"/>
      <c r="IWX221" s="15"/>
      <c r="IWY221" s="15"/>
      <c r="IWZ221" s="15"/>
      <c r="IXA221" s="15"/>
      <c r="IXB221" s="15"/>
      <c r="IXC221" s="15"/>
      <c r="IXD221" s="15"/>
      <c r="IXE221" s="15"/>
      <c r="IXF221" s="15"/>
      <c r="IXG221" s="15"/>
      <c r="IXH221" s="15"/>
      <c r="IXI221" s="15"/>
      <c r="IXJ221" s="15"/>
      <c r="IXK221" s="15"/>
      <c r="IXL221" s="15"/>
      <c r="IXM221" s="15"/>
      <c r="IXN221" s="15"/>
      <c r="IXO221" s="15"/>
      <c r="IXP221" s="15"/>
      <c r="IXQ221" s="15"/>
      <c r="IXR221" s="15"/>
      <c r="IXS221" s="15"/>
      <c r="IXT221" s="15"/>
      <c r="IXU221" s="15"/>
      <c r="IXV221" s="15"/>
      <c r="IXW221" s="15"/>
      <c r="IXX221" s="15"/>
      <c r="IXY221" s="15"/>
      <c r="IXZ221" s="15"/>
      <c r="IYA221" s="15"/>
      <c r="IYB221" s="15"/>
      <c r="IYC221" s="15"/>
      <c r="IYD221" s="15"/>
      <c r="IYE221" s="15"/>
      <c r="IYF221" s="15"/>
      <c r="IYG221" s="15"/>
      <c r="IYH221" s="15"/>
      <c r="IYI221" s="15"/>
      <c r="IYJ221" s="15"/>
      <c r="IYK221" s="15"/>
      <c r="IYL221" s="15"/>
      <c r="IYM221" s="15"/>
      <c r="IYN221" s="15"/>
      <c r="IYO221" s="15"/>
      <c r="IYP221" s="15"/>
      <c r="IYQ221" s="15"/>
      <c r="IYR221" s="15"/>
      <c r="IYS221" s="15"/>
      <c r="IYT221" s="15"/>
      <c r="IYU221" s="15"/>
      <c r="IYV221" s="15"/>
      <c r="IYW221" s="15"/>
      <c r="IYX221" s="15"/>
      <c r="IYY221" s="15"/>
      <c r="IYZ221" s="15"/>
      <c r="IZA221" s="15"/>
      <c r="IZB221" s="15"/>
      <c r="IZC221" s="15"/>
      <c r="IZD221" s="15"/>
      <c r="IZE221" s="15"/>
      <c r="IZF221" s="15"/>
      <c r="IZG221" s="15"/>
      <c r="IZH221" s="15"/>
      <c r="IZI221" s="15"/>
      <c r="IZJ221" s="15"/>
      <c r="IZK221" s="15"/>
      <c r="IZL221" s="15"/>
      <c r="IZM221" s="15"/>
      <c r="IZN221" s="15"/>
      <c r="IZO221" s="15"/>
      <c r="IZP221" s="15"/>
      <c r="IZQ221" s="15"/>
      <c r="IZR221" s="15"/>
      <c r="IZS221" s="15"/>
      <c r="IZT221" s="15"/>
      <c r="IZU221" s="15"/>
      <c r="IZV221" s="15"/>
      <c r="IZW221" s="15"/>
      <c r="IZX221" s="15"/>
      <c r="IZY221" s="15"/>
      <c r="IZZ221" s="15"/>
      <c r="JAA221" s="15"/>
      <c r="JAB221" s="15"/>
      <c r="JAC221" s="15"/>
      <c r="JAD221" s="15"/>
      <c r="JAE221" s="15"/>
      <c r="JAF221" s="15"/>
      <c r="JAG221" s="15"/>
      <c r="JAH221" s="15"/>
      <c r="JAI221" s="15"/>
      <c r="JAJ221" s="15"/>
      <c r="JAK221" s="15"/>
      <c r="JAL221" s="15"/>
      <c r="JAM221" s="15"/>
      <c r="JAN221" s="15"/>
      <c r="JAO221" s="15"/>
      <c r="JAP221" s="15"/>
      <c r="JAQ221" s="15"/>
      <c r="JAR221" s="15"/>
      <c r="JAS221" s="15"/>
      <c r="JAT221" s="15"/>
      <c r="JAU221" s="15"/>
      <c r="JAV221" s="15"/>
      <c r="JAW221" s="15"/>
      <c r="JAX221" s="15"/>
      <c r="JAY221" s="15"/>
      <c r="JAZ221" s="15"/>
      <c r="JBA221" s="15"/>
      <c r="JBB221" s="15"/>
      <c r="JBC221" s="15"/>
      <c r="JBD221" s="15"/>
      <c r="JBE221" s="15"/>
      <c r="JBF221" s="15"/>
      <c r="JBG221" s="15"/>
      <c r="JBH221" s="15"/>
      <c r="JBI221" s="15"/>
      <c r="JBJ221" s="15"/>
      <c r="JBK221" s="15"/>
      <c r="JBL221" s="15"/>
      <c r="JBM221" s="15"/>
      <c r="JBN221" s="15"/>
      <c r="JBO221" s="15"/>
      <c r="JBP221" s="15"/>
      <c r="JBQ221" s="15"/>
      <c r="JBR221" s="15"/>
      <c r="JBS221" s="15"/>
      <c r="JBT221" s="15"/>
      <c r="JBU221" s="15"/>
      <c r="JBV221" s="15"/>
      <c r="JBW221" s="15"/>
      <c r="JBX221" s="15"/>
      <c r="JBY221" s="15"/>
      <c r="JBZ221" s="15"/>
      <c r="JCA221" s="15"/>
      <c r="JCB221" s="15"/>
      <c r="JCC221" s="15"/>
      <c r="JCD221" s="15"/>
      <c r="JCE221" s="15"/>
      <c r="JCF221" s="15"/>
      <c r="JCG221" s="15"/>
      <c r="JCH221" s="15"/>
      <c r="JCI221" s="15"/>
      <c r="JCJ221" s="15"/>
      <c r="JCK221" s="15"/>
      <c r="JCL221" s="15"/>
      <c r="JCM221" s="15"/>
      <c r="JCN221" s="15"/>
      <c r="JCO221" s="15"/>
      <c r="JCP221" s="15"/>
      <c r="JCQ221" s="15"/>
      <c r="JCR221" s="15"/>
      <c r="JCS221" s="15"/>
      <c r="JCT221" s="15"/>
      <c r="JCU221" s="15"/>
      <c r="JCV221" s="15"/>
      <c r="JCW221" s="15"/>
      <c r="JCX221" s="15"/>
      <c r="JCY221" s="15"/>
      <c r="JCZ221" s="15"/>
      <c r="JDA221" s="15"/>
      <c r="JDB221" s="15"/>
      <c r="JDC221" s="15"/>
      <c r="JDD221" s="15"/>
      <c r="JDE221" s="15"/>
      <c r="JDF221" s="15"/>
      <c r="JDG221" s="15"/>
      <c r="JDH221" s="15"/>
      <c r="JDI221" s="15"/>
      <c r="JDJ221" s="15"/>
      <c r="JDK221" s="15"/>
      <c r="JDL221" s="15"/>
      <c r="JDM221" s="15"/>
      <c r="JDN221" s="15"/>
      <c r="JDO221" s="15"/>
      <c r="JDP221" s="15"/>
      <c r="JDQ221" s="15"/>
      <c r="JDR221" s="15"/>
      <c r="JDS221" s="15"/>
      <c r="JDT221" s="15"/>
      <c r="JDU221" s="15"/>
      <c r="JDV221" s="15"/>
      <c r="JDW221" s="15"/>
      <c r="JDX221" s="15"/>
      <c r="JDY221" s="15"/>
      <c r="JDZ221" s="15"/>
      <c r="JEA221" s="15"/>
      <c r="JEB221" s="15"/>
      <c r="JEC221" s="15"/>
      <c r="JED221" s="15"/>
      <c r="JEE221" s="15"/>
      <c r="JEF221" s="15"/>
      <c r="JEG221" s="15"/>
      <c r="JEH221" s="15"/>
      <c r="JEI221" s="15"/>
      <c r="JEJ221" s="15"/>
      <c r="JEK221" s="15"/>
      <c r="JEL221" s="15"/>
      <c r="JEM221" s="15"/>
      <c r="JEN221" s="15"/>
      <c r="JEO221" s="15"/>
      <c r="JEP221" s="15"/>
      <c r="JEQ221" s="15"/>
      <c r="JER221" s="15"/>
      <c r="JES221" s="15"/>
      <c r="JET221" s="15"/>
      <c r="JEU221" s="15"/>
      <c r="JEV221" s="15"/>
      <c r="JEW221" s="15"/>
      <c r="JEX221" s="15"/>
      <c r="JEY221" s="15"/>
      <c r="JEZ221" s="15"/>
      <c r="JFA221" s="15"/>
      <c r="JFB221" s="15"/>
      <c r="JFC221" s="15"/>
      <c r="JFD221" s="15"/>
      <c r="JFE221" s="15"/>
      <c r="JFF221" s="15"/>
      <c r="JFG221" s="15"/>
      <c r="JFH221" s="15"/>
      <c r="JFI221" s="15"/>
      <c r="JFJ221" s="15"/>
      <c r="JFK221" s="15"/>
      <c r="JFL221" s="15"/>
      <c r="JFM221" s="15"/>
      <c r="JFN221" s="15"/>
      <c r="JFO221" s="15"/>
      <c r="JFP221" s="15"/>
      <c r="JFQ221" s="15"/>
      <c r="JFR221" s="15"/>
      <c r="JFS221" s="15"/>
      <c r="JFT221" s="15"/>
      <c r="JFU221" s="15"/>
      <c r="JFV221" s="15"/>
      <c r="JFW221" s="15"/>
      <c r="JFX221" s="15"/>
      <c r="JFY221" s="15"/>
      <c r="JFZ221" s="15"/>
      <c r="JGA221" s="15"/>
      <c r="JGB221" s="15"/>
      <c r="JGC221" s="15"/>
      <c r="JGD221" s="15"/>
      <c r="JGE221" s="15"/>
      <c r="JGF221" s="15"/>
      <c r="JGG221" s="15"/>
      <c r="JGH221" s="15"/>
      <c r="JGI221" s="15"/>
      <c r="JGJ221" s="15"/>
      <c r="JGK221" s="15"/>
      <c r="JGL221" s="15"/>
      <c r="JGM221" s="15"/>
      <c r="JGN221" s="15"/>
      <c r="JGO221" s="15"/>
      <c r="JGP221" s="15"/>
      <c r="JGQ221" s="15"/>
      <c r="JGR221" s="15"/>
      <c r="JGS221" s="15"/>
      <c r="JGT221" s="15"/>
      <c r="JGU221" s="15"/>
      <c r="JGV221" s="15"/>
      <c r="JGW221" s="15"/>
      <c r="JGX221" s="15"/>
      <c r="JGY221" s="15"/>
      <c r="JGZ221" s="15"/>
      <c r="JHA221" s="15"/>
      <c r="JHB221" s="15"/>
      <c r="JHC221" s="15"/>
      <c r="JHD221" s="15"/>
      <c r="JHE221" s="15"/>
      <c r="JHF221" s="15"/>
      <c r="JHG221" s="15"/>
      <c r="JHH221" s="15"/>
      <c r="JHI221" s="15"/>
      <c r="JHJ221" s="15"/>
      <c r="JHK221" s="15"/>
      <c r="JHL221" s="15"/>
      <c r="JHM221" s="15"/>
      <c r="JHN221" s="15"/>
      <c r="JHO221" s="15"/>
      <c r="JHP221" s="15"/>
      <c r="JHQ221" s="15"/>
      <c r="JHR221" s="15"/>
      <c r="JHS221" s="15"/>
      <c r="JHT221" s="15"/>
      <c r="JHU221" s="15"/>
      <c r="JHV221" s="15"/>
      <c r="JHW221" s="15"/>
      <c r="JHX221" s="15"/>
      <c r="JHY221" s="15"/>
      <c r="JHZ221" s="15"/>
      <c r="JIA221" s="15"/>
      <c r="JIB221" s="15"/>
      <c r="JIC221" s="15"/>
      <c r="JID221" s="15"/>
      <c r="JIE221" s="15"/>
      <c r="JIF221" s="15"/>
      <c r="JIG221" s="15"/>
      <c r="JIH221" s="15"/>
      <c r="JII221" s="15"/>
      <c r="JIJ221" s="15"/>
      <c r="JIK221" s="15"/>
      <c r="JIL221" s="15"/>
      <c r="JIM221" s="15"/>
      <c r="JIN221" s="15"/>
      <c r="JIO221" s="15"/>
      <c r="JIP221" s="15"/>
      <c r="JIQ221" s="15"/>
      <c r="JIR221" s="15"/>
      <c r="JIS221" s="15"/>
      <c r="JIT221" s="15"/>
      <c r="JIU221" s="15"/>
      <c r="JIV221" s="15"/>
      <c r="JIW221" s="15"/>
      <c r="JIX221" s="15"/>
      <c r="JIY221" s="15"/>
      <c r="JIZ221" s="15"/>
      <c r="JJA221" s="15"/>
      <c r="JJB221" s="15"/>
      <c r="JJC221" s="15"/>
      <c r="JJD221" s="15"/>
      <c r="JJE221" s="15"/>
      <c r="JJF221" s="15"/>
      <c r="JJG221" s="15"/>
      <c r="JJH221" s="15"/>
      <c r="JJI221" s="15"/>
      <c r="JJJ221" s="15"/>
      <c r="JJK221" s="15"/>
      <c r="JJL221" s="15"/>
      <c r="JJM221" s="15"/>
      <c r="JJN221" s="15"/>
      <c r="JJO221" s="15"/>
      <c r="JJP221" s="15"/>
      <c r="JJQ221" s="15"/>
      <c r="JJR221" s="15"/>
      <c r="JJS221" s="15"/>
      <c r="JJT221" s="15"/>
      <c r="JJU221" s="15"/>
      <c r="JJV221" s="15"/>
      <c r="JJW221" s="15"/>
      <c r="JJX221" s="15"/>
      <c r="JJY221" s="15"/>
      <c r="JJZ221" s="15"/>
      <c r="JKA221" s="15"/>
      <c r="JKB221" s="15"/>
      <c r="JKC221" s="15"/>
      <c r="JKD221" s="15"/>
      <c r="JKE221" s="15"/>
      <c r="JKF221" s="15"/>
      <c r="JKG221" s="15"/>
      <c r="JKH221" s="15"/>
      <c r="JKI221" s="15"/>
      <c r="JKJ221" s="15"/>
      <c r="JKK221" s="15"/>
      <c r="JKL221" s="15"/>
      <c r="JKM221" s="15"/>
      <c r="JKN221" s="15"/>
      <c r="JKO221" s="15"/>
      <c r="JKP221" s="15"/>
      <c r="JKQ221" s="15"/>
      <c r="JKR221" s="15"/>
      <c r="JKS221" s="15"/>
      <c r="JKT221" s="15"/>
      <c r="JKU221" s="15"/>
      <c r="JKV221" s="15"/>
      <c r="JKW221" s="15"/>
      <c r="JKX221" s="15"/>
      <c r="JKY221" s="15"/>
      <c r="JKZ221" s="15"/>
      <c r="JLA221" s="15"/>
      <c r="JLB221" s="15"/>
      <c r="JLC221" s="15"/>
      <c r="JLD221" s="15"/>
      <c r="JLE221" s="15"/>
      <c r="JLF221" s="15"/>
      <c r="JLG221" s="15"/>
      <c r="JLH221" s="15"/>
      <c r="JLI221" s="15"/>
      <c r="JLJ221" s="15"/>
      <c r="JLK221" s="15"/>
      <c r="JLL221" s="15"/>
      <c r="JLM221" s="15"/>
      <c r="JLN221" s="15"/>
      <c r="JLO221" s="15"/>
      <c r="JLP221" s="15"/>
      <c r="JLQ221" s="15"/>
      <c r="JLR221" s="15"/>
      <c r="JLS221" s="15"/>
      <c r="JLT221" s="15"/>
      <c r="JLU221" s="15"/>
      <c r="JLV221" s="15"/>
      <c r="JLW221" s="15"/>
      <c r="JLX221" s="15"/>
      <c r="JLY221" s="15"/>
      <c r="JLZ221" s="15"/>
      <c r="JMA221" s="15"/>
      <c r="JMB221" s="15"/>
      <c r="JMC221" s="15"/>
      <c r="JMD221" s="15"/>
      <c r="JME221" s="15"/>
      <c r="JMF221" s="15"/>
      <c r="JMG221" s="15"/>
      <c r="JMH221" s="15"/>
      <c r="JMI221" s="15"/>
      <c r="JMJ221" s="15"/>
      <c r="JMK221" s="15"/>
      <c r="JML221" s="15"/>
      <c r="JMM221" s="15"/>
      <c r="JMN221" s="15"/>
      <c r="JMO221" s="15"/>
      <c r="JMP221" s="15"/>
      <c r="JMQ221" s="15"/>
      <c r="JMR221" s="15"/>
      <c r="JMS221" s="15"/>
      <c r="JMT221" s="15"/>
      <c r="JMU221" s="15"/>
      <c r="JMV221" s="15"/>
      <c r="JMW221" s="15"/>
      <c r="JMX221" s="15"/>
      <c r="JMY221" s="15"/>
      <c r="JMZ221" s="15"/>
      <c r="JNA221" s="15"/>
      <c r="JNB221" s="15"/>
      <c r="JNC221" s="15"/>
      <c r="JND221" s="15"/>
      <c r="JNE221" s="15"/>
      <c r="JNF221" s="15"/>
      <c r="JNG221" s="15"/>
      <c r="JNH221" s="15"/>
      <c r="JNI221" s="15"/>
      <c r="JNJ221" s="15"/>
      <c r="JNK221" s="15"/>
      <c r="JNL221" s="15"/>
      <c r="JNM221" s="15"/>
      <c r="JNN221" s="15"/>
      <c r="JNO221" s="15"/>
      <c r="JNP221" s="15"/>
      <c r="JNQ221" s="15"/>
      <c r="JNR221" s="15"/>
      <c r="JNS221" s="15"/>
      <c r="JNT221" s="15"/>
      <c r="JNU221" s="15"/>
      <c r="JNV221" s="15"/>
      <c r="JNW221" s="15"/>
      <c r="JNX221" s="15"/>
      <c r="JNY221" s="15"/>
      <c r="JNZ221" s="15"/>
      <c r="JOA221" s="15"/>
      <c r="JOB221" s="15"/>
      <c r="JOC221" s="15"/>
      <c r="JOD221" s="15"/>
      <c r="JOE221" s="15"/>
      <c r="JOF221" s="15"/>
      <c r="JOG221" s="15"/>
      <c r="JOH221" s="15"/>
      <c r="JOI221" s="15"/>
      <c r="JOJ221" s="15"/>
      <c r="JOK221" s="15"/>
      <c r="JOL221" s="15"/>
      <c r="JOM221" s="15"/>
      <c r="JON221" s="15"/>
      <c r="JOO221" s="15"/>
      <c r="JOP221" s="15"/>
      <c r="JOQ221" s="15"/>
      <c r="JOR221" s="15"/>
      <c r="JOS221" s="15"/>
      <c r="JOT221" s="15"/>
      <c r="JOU221" s="15"/>
      <c r="JOV221" s="15"/>
      <c r="JOW221" s="15"/>
      <c r="JOX221" s="15"/>
      <c r="JOY221" s="15"/>
      <c r="JOZ221" s="15"/>
      <c r="JPA221" s="15"/>
      <c r="JPB221" s="15"/>
      <c r="JPC221" s="15"/>
      <c r="JPD221" s="15"/>
      <c r="JPE221" s="15"/>
      <c r="JPF221" s="15"/>
      <c r="JPG221" s="15"/>
      <c r="JPH221" s="15"/>
      <c r="JPI221" s="15"/>
      <c r="JPJ221" s="15"/>
      <c r="JPK221" s="15"/>
      <c r="JPL221" s="15"/>
      <c r="JPM221" s="15"/>
      <c r="JPN221" s="15"/>
      <c r="JPO221" s="15"/>
      <c r="JPP221" s="15"/>
      <c r="JPQ221" s="15"/>
      <c r="JPR221" s="15"/>
      <c r="JPS221" s="15"/>
      <c r="JPT221" s="15"/>
      <c r="JPU221" s="15"/>
      <c r="JPV221" s="15"/>
      <c r="JPW221" s="15"/>
      <c r="JPX221" s="15"/>
      <c r="JPY221" s="15"/>
      <c r="JPZ221" s="15"/>
      <c r="JQA221" s="15"/>
      <c r="JQB221" s="15"/>
      <c r="JQC221" s="15"/>
      <c r="JQD221" s="15"/>
      <c r="JQE221" s="15"/>
      <c r="JQF221" s="15"/>
      <c r="JQG221" s="15"/>
      <c r="JQH221" s="15"/>
      <c r="JQI221" s="15"/>
      <c r="JQJ221" s="15"/>
      <c r="JQK221" s="15"/>
      <c r="JQL221" s="15"/>
      <c r="JQM221" s="15"/>
      <c r="JQN221" s="15"/>
      <c r="JQO221" s="15"/>
      <c r="JQP221" s="15"/>
      <c r="JQQ221" s="15"/>
      <c r="JQR221" s="15"/>
      <c r="JQS221" s="15"/>
      <c r="JQT221" s="15"/>
      <c r="JQU221" s="15"/>
      <c r="JQV221" s="15"/>
      <c r="JQW221" s="15"/>
      <c r="JQX221" s="15"/>
      <c r="JQY221" s="15"/>
      <c r="JQZ221" s="15"/>
      <c r="JRA221" s="15"/>
      <c r="JRB221" s="15"/>
      <c r="JRC221" s="15"/>
      <c r="JRD221" s="15"/>
      <c r="JRE221" s="15"/>
      <c r="JRF221" s="15"/>
      <c r="JRG221" s="15"/>
      <c r="JRH221" s="15"/>
      <c r="JRI221" s="15"/>
      <c r="JRJ221" s="15"/>
      <c r="JRK221" s="15"/>
      <c r="JRL221" s="15"/>
      <c r="JRM221" s="15"/>
      <c r="JRN221" s="15"/>
      <c r="JRO221" s="15"/>
      <c r="JRP221" s="15"/>
      <c r="JRQ221" s="15"/>
      <c r="JRR221" s="15"/>
      <c r="JRS221" s="15"/>
      <c r="JRT221" s="15"/>
      <c r="JRU221" s="15"/>
      <c r="JRV221" s="15"/>
      <c r="JRW221" s="15"/>
      <c r="JRX221" s="15"/>
      <c r="JRY221" s="15"/>
      <c r="JRZ221" s="15"/>
      <c r="JSA221" s="15"/>
      <c r="JSB221" s="15"/>
      <c r="JSC221" s="15"/>
      <c r="JSD221" s="15"/>
      <c r="JSE221" s="15"/>
      <c r="JSF221" s="15"/>
      <c r="JSG221" s="15"/>
      <c r="JSH221" s="15"/>
      <c r="JSI221" s="15"/>
      <c r="JSJ221" s="15"/>
      <c r="JSK221" s="15"/>
      <c r="JSL221" s="15"/>
      <c r="JSM221" s="15"/>
      <c r="JSN221" s="15"/>
      <c r="JSO221" s="15"/>
      <c r="JSP221" s="15"/>
      <c r="JSQ221" s="15"/>
      <c r="JSR221" s="15"/>
      <c r="JSS221" s="15"/>
      <c r="JST221" s="15"/>
      <c r="JSU221" s="15"/>
      <c r="JSV221" s="15"/>
      <c r="JSW221" s="15"/>
      <c r="JSX221" s="15"/>
      <c r="JSY221" s="15"/>
      <c r="JSZ221" s="15"/>
      <c r="JTA221" s="15"/>
      <c r="JTB221" s="15"/>
      <c r="JTC221" s="15"/>
      <c r="JTD221" s="15"/>
      <c r="JTE221" s="15"/>
      <c r="JTF221" s="15"/>
      <c r="JTG221" s="15"/>
      <c r="JTH221" s="15"/>
      <c r="JTI221" s="15"/>
      <c r="JTJ221" s="15"/>
      <c r="JTK221" s="15"/>
      <c r="JTL221" s="15"/>
      <c r="JTM221" s="15"/>
      <c r="JTN221" s="15"/>
      <c r="JTO221" s="15"/>
      <c r="JTP221" s="15"/>
      <c r="JTQ221" s="15"/>
      <c r="JTR221" s="15"/>
      <c r="JTS221" s="15"/>
      <c r="JTT221" s="15"/>
      <c r="JTU221" s="15"/>
      <c r="JTV221" s="15"/>
      <c r="JTW221" s="15"/>
      <c r="JTX221" s="15"/>
      <c r="JTY221" s="15"/>
      <c r="JTZ221" s="15"/>
      <c r="JUA221" s="15"/>
      <c r="JUB221" s="15"/>
      <c r="JUC221" s="15"/>
      <c r="JUD221" s="15"/>
      <c r="JUE221" s="15"/>
      <c r="JUF221" s="15"/>
      <c r="JUG221" s="15"/>
      <c r="JUH221" s="15"/>
      <c r="JUI221" s="15"/>
      <c r="JUJ221" s="15"/>
      <c r="JUK221" s="15"/>
      <c r="JUL221" s="15"/>
      <c r="JUM221" s="15"/>
      <c r="JUN221" s="15"/>
      <c r="JUO221" s="15"/>
      <c r="JUP221" s="15"/>
      <c r="JUQ221" s="15"/>
      <c r="JUR221" s="15"/>
      <c r="JUS221" s="15"/>
      <c r="JUT221" s="15"/>
      <c r="JUU221" s="15"/>
      <c r="JUV221" s="15"/>
      <c r="JUW221" s="15"/>
      <c r="JUX221" s="15"/>
      <c r="JUY221" s="15"/>
      <c r="JUZ221" s="15"/>
      <c r="JVA221" s="15"/>
      <c r="JVB221" s="15"/>
      <c r="JVC221" s="15"/>
      <c r="JVD221" s="15"/>
      <c r="JVE221" s="15"/>
      <c r="JVF221" s="15"/>
      <c r="JVG221" s="15"/>
      <c r="JVH221" s="15"/>
      <c r="JVI221" s="15"/>
      <c r="JVJ221" s="15"/>
      <c r="JVK221" s="15"/>
      <c r="JVL221" s="15"/>
      <c r="JVM221" s="15"/>
      <c r="JVN221" s="15"/>
      <c r="JVO221" s="15"/>
      <c r="JVP221" s="15"/>
      <c r="JVQ221" s="15"/>
      <c r="JVR221" s="15"/>
      <c r="JVS221" s="15"/>
      <c r="JVT221" s="15"/>
      <c r="JVU221" s="15"/>
      <c r="JVV221" s="15"/>
      <c r="JVW221" s="15"/>
      <c r="JVX221" s="15"/>
      <c r="JVY221" s="15"/>
      <c r="JVZ221" s="15"/>
      <c r="JWA221" s="15"/>
      <c r="JWB221" s="15"/>
      <c r="JWC221" s="15"/>
      <c r="JWD221" s="15"/>
      <c r="JWE221" s="15"/>
      <c r="JWF221" s="15"/>
      <c r="JWG221" s="15"/>
      <c r="JWH221" s="15"/>
      <c r="JWI221" s="15"/>
      <c r="JWJ221" s="15"/>
      <c r="JWK221" s="15"/>
      <c r="JWL221" s="15"/>
      <c r="JWM221" s="15"/>
      <c r="JWN221" s="15"/>
      <c r="JWO221" s="15"/>
      <c r="JWP221" s="15"/>
      <c r="JWQ221" s="15"/>
      <c r="JWR221" s="15"/>
      <c r="JWS221" s="15"/>
      <c r="JWT221" s="15"/>
      <c r="JWU221" s="15"/>
      <c r="JWV221" s="15"/>
      <c r="JWW221" s="15"/>
      <c r="JWX221" s="15"/>
      <c r="JWY221" s="15"/>
      <c r="JWZ221" s="15"/>
      <c r="JXA221" s="15"/>
      <c r="JXB221" s="15"/>
      <c r="JXC221" s="15"/>
      <c r="JXD221" s="15"/>
      <c r="JXE221" s="15"/>
      <c r="JXF221" s="15"/>
      <c r="JXG221" s="15"/>
      <c r="JXH221" s="15"/>
      <c r="JXI221" s="15"/>
      <c r="JXJ221" s="15"/>
      <c r="JXK221" s="15"/>
      <c r="JXL221" s="15"/>
      <c r="JXM221" s="15"/>
      <c r="JXN221" s="15"/>
      <c r="JXO221" s="15"/>
      <c r="JXP221" s="15"/>
      <c r="JXQ221" s="15"/>
      <c r="JXR221" s="15"/>
      <c r="JXS221" s="15"/>
      <c r="JXT221" s="15"/>
      <c r="JXU221" s="15"/>
      <c r="JXV221" s="15"/>
      <c r="JXW221" s="15"/>
      <c r="JXX221" s="15"/>
      <c r="JXY221" s="15"/>
      <c r="JXZ221" s="15"/>
      <c r="JYA221" s="15"/>
      <c r="JYB221" s="15"/>
      <c r="JYC221" s="15"/>
      <c r="JYD221" s="15"/>
      <c r="JYE221" s="15"/>
      <c r="JYF221" s="15"/>
      <c r="JYG221" s="15"/>
      <c r="JYH221" s="15"/>
      <c r="JYI221" s="15"/>
      <c r="JYJ221" s="15"/>
      <c r="JYK221" s="15"/>
      <c r="JYL221" s="15"/>
      <c r="JYM221" s="15"/>
      <c r="JYN221" s="15"/>
      <c r="JYO221" s="15"/>
      <c r="JYP221" s="15"/>
      <c r="JYQ221" s="15"/>
      <c r="JYR221" s="15"/>
      <c r="JYS221" s="15"/>
      <c r="JYT221" s="15"/>
      <c r="JYU221" s="15"/>
      <c r="JYV221" s="15"/>
      <c r="JYW221" s="15"/>
      <c r="JYX221" s="15"/>
      <c r="JYY221" s="15"/>
      <c r="JYZ221" s="15"/>
      <c r="JZA221" s="15"/>
      <c r="JZB221" s="15"/>
      <c r="JZC221" s="15"/>
      <c r="JZD221" s="15"/>
      <c r="JZE221" s="15"/>
      <c r="JZF221" s="15"/>
      <c r="JZG221" s="15"/>
      <c r="JZH221" s="15"/>
      <c r="JZI221" s="15"/>
      <c r="JZJ221" s="15"/>
      <c r="JZK221" s="15"/>
      <c r="JZL221" s="15"/>
      <c r="JZM221" s="15"/>
      <c r="JZN221" s="15"/>
      <c r="JZO221" s="15"/>
      <c r="JZP221" s="15"/>
      <c r="JZQ221" s="15"/>
      <c r="JZR221" s="15"/>
      <c r="JZS221" s="15"/>
      <c r="JZT221" s="15"/>
      <c r="JZU221" s="15"/>
      <c r="JZV221" s="15"/>
      <c r="JZW221" s="15"/>
      <c r="JZX221" s="15"/>
      <c r="JZY221" s="15"/>
      <c r="JZZ221" s="15"/>
      <c r="KAA221" s="15"/>
      <c r="KAB221" s="15"/>
      <c r="KAC221" s="15"/>
      <c r="KAD221" s="15"/>
      <c r="KAE221" s="15"/>
      <c r="KAF221" s="15"/>
      <c r="KAG221" s="15"/>
      <c r="KAH221" s="15"/>
      <c r="KAI221" s="15"/>
      <c r="KAJ221" s="15"/>
      <c r="KAK221" s="15"/>
      <c r="KAL221" s="15"/>
      <c r="KAM221" s="15"/>
      <c r="KAN221" s="15"/>
      <c r="KAO221" s="15"/>
      <c r="KAP221" s="15"/>
      <c r="KAQ221" s="15"/>
      <c r="KAR221" s="15"/>
      <c r="KAS221" s="15"/>
      <c r="KAT221" s="15"/>
      <c r="KAU221" s="15"/>
      <c r="KAV221" s="15"/>
      <c r="KAW221" s="15"/>
      <c r="KAX221" s="15"/>
      <c r="KAY221" s="15"/>
      <c r="KAZ221" s="15"/>
      <c r="KBA221" s="15"/>
      <c r="KBB221" s="15"/>
      <c r="KBC221" s="15"/>
      <c r="KBD221" s="15"/>
      <c r="KBE221" s="15"/>
      <c r="KBF221" s="15"/>
      <c r="KBG221" s="15"/>
      <c r="KBH221" s="15"/>
      <c r="KBI221" s="15"/>
      <c r="KBJ221" s="15"/>
      <c r="KBK221" s="15"/>
      <c r="KBL221" s="15"/>
      <c r="KBM221" s="15"/>
      <c r="KBN221" s="15"/>
      <c r="KBO221" s="15"/>
      <c r="KBP221" s="15"/>
      <c r="KBQ221" s="15"/>
      <c r="KBR221" s="15"/>
      <c r="KBS221" s="15"/>
      <c r="KBT221" s="15"/>
      <c r="KBU221" s="15"/>
      <c r="KBV221" s="15"/>
      <c r="KBW221" s="15"/>
      <c r="KBX221" s="15"/>
      <c r="KBY221" s="15"/>
      <c r="KBZ221" s="15"/>
      <c r="KCA221" s="15"/>
      <c r="KCB221" s="15"/>
      <c r="KCC221" s="15"/>
      <c r="KCD221" s="15"/>
      <c r="KCE221" s="15"/>
      <c r="KCF221" s="15"/>
      <c r="KCG221" s="15"/>
      <c r="KCH221" s="15"/>
      <c r="KCI221" s="15"/>
      <c r="KCJ221" s="15"/>
      <c r="KCK221" s="15"/>
      <c r="KCL221" s="15"/>
      <c r="KCM221" s="15"/>
      <c r="KCN221" s="15"/>
      <c r="KCO221" s="15"/>
      <c r="KCP221" s="15"/>
      <c r="KCQ221" s="15"/>
      <c r="KCR221" s="15"/>
      <c r="KCS221" s="15"/>
      <c r="KCT221" s="15"/>
      <c r="KCU221" s="15"/>
      <c r="KCV221" s="15"/>
      <c r="KCW221" s="15"/>
      <c r="KCX221" s="15"/>
      <c r="KCY221" s="15"/>
      <c r="KCZ221" s="15"/>
      <c r="KDA221" s="15"/>
      <c r="KDB221" s="15"/>
      <c r="KDC221" s="15"/>
      <c r="KDD221" s="15"/>
      <c r="KDE221" s="15"/>
      <c r="KDF221" s="15"/>
      <c r="KDG221" s="15"/>
      <c r="KDH221" s="15"/>
      <c r="KDI221" s="15"/>
      <c r="KDJ221" s="15"/>
      <c r="KDK221" s="15"/>
      <c r="KDL221" s="15"/>
      <c r="KDM221" s="15"/>
      <c r="KDN221" s="15"/>
      <c r="KDO221" s="15"/>
      <c r="KDP221" s="15"/>
      <c r="KDQ221" s="15"/>
      <c r="KDR221" s="15"/>
      <c r="KDS221" s="15"/>
      <c r="KDT221" s="15"/>
      <c r="KDU221" s="15"/>
      <c r="KDV221" s="15"/>
      <c r="KDW221" s="15"/>
      <c r="KDX221" s="15"/>
      <c r="KDY221" s="15"/>
      <c r="KDZ221" s="15"/>
      <c r="KEA221" s="15"/>
      <c r="KEB221" s="15"/>
      <c r="KEC221" s="15"/>
      <c r="KED221" s="15"/>
      <c r="KEE221" s="15"/>
      <c r="KEF221" s="15"/>
      <c r="KEG221" s="15"/>
      <c r="KEH221" s="15"/>
      <c r="KEI221" s="15"/>
      <c r="KEJ221" s="15"/>
      <c r="KEK221" s="15"/>
      <c r="KEL221" s="15"/>
      <c r="KEM221" s="15"/>
      <c r="KEN221" s="15"/>
      <c r="KEO221" s="15"/>
      <c r="KEP221" s="15"/>
      <c r="KEQ221" s="15"/>
      <c r="KER221" s="15"/>
      <c r="KES221" s="15"/>
      <c r="KET221" s="15"/>
      <c r="KEU221" s="15"/>
      <c r="KEV221" s="15"/>
      <c r="KEW221" s="15"/>
      <c r="KEX221" s="15"/>
      <c r="KEY221" s="15"/>
      <c r="KEZ221" s="15"/>
      <c r="KFA221" s="15"/>
      <c r="KFB221" s="15"/>
      <c r="KFC221" s="15"/>
      <c r="KFD221" s="15"/>
      <c r="KFE221" s="15"/>
      <c r="KFF221" s="15"/>
      <c r="KFG221" s="15"/>
      <c r="KFH221" s="15"/>
      <c r="KFI221" s="15"/>
      <c r="KFJ221" s="15"/>
      <c r="KFK221" s="15"/>
      <c r="KFL221" s="15"/>
      <c r="KFM221" s="15"/>
      <c r="KFN221" s="15"/>
      <c r="KFO221" s="15"/>
      <c r="KFP221" s="15"/>
      <c r="KFQ221" s="15"/>
      <c r="KFR221" s="15"/>
      <c r="KFS221" s="15"/>
      <c r="KFT221" s="15"/>
      <c r="KFU221" s="15"/>
      <c r="KFV221" s="15"/>
      <c r="KFW221" s="15"/>
      <c r="KFX221" s="15"/>
      <c r="KFY221" s="15"/>
      <c r="KFZ221" s="15"/>
      <c r="KGA221" s="15"/>
      <c r="KGB221" s="15"/>
      <c r="KGC221" s="15"/>
      <c r="KGD221" s="15"/>
      <c r="KGE221" s="15"/>
      <c r="KGF221" s="15"/>
      <c r="KGG221" s="15"/>
      <c r="KGH221" s="15"/>
      <c r="KGI221" s="15"/>
      <c r="KGJ221" s="15"/>
      <c r="KGK221" s="15"/>
      <c r="KGL221" s="15"/>
      <c r="KGM221" s="15"/>
      <c r="KGN221" s="15"/>
      <c r="KGO221" s="15"/>
      <c r="KGP221" s="15"/>
      <c r="KGQ221" s="15"/>
      <c r="KGR221" s="15"/>
      <c r="KGS221" s="15"/>
      <c r="KGT221" s="15"/>
      <c r="KGU221" s="15"/>
      <c r="KGV221" s="15"/>
      <c r="KGW221" s="15"/>
      <c r="KGX221" s="15"/>
      <c r="KGY221" s="15"/>
      <c r="KGZ221" s="15"/>
      <c r="KHA221" s="15"/>
      <c r="KHB221" s="15"/>
      <c r="KHC221" s="15"/>
      <c r="KHD221" s="15"/>
      <c r="KHE221" s="15"/>
      <c r="KHF221" s="15"/>
      <c r="KHG221" s="15"/>
      <c r="KHH221" s="15"/>
      <c r="KHI221" s="15"/>
      <c r="KHJ221" s="15"/>
      <c r="KHK221" s="15"/>
      <c r="KHL221" s="15"/>
      <c r="KHM221" s="15"/>
      <c r="KHN221" s="15"/>
      <c r="KHO221" s="15"/>
      <c r="KHP221" s="15"/>
      <c r="KHQ221" s="15"/>
      <c r="KHR221" s="15"/>
      <c r="KHS221" s="15"/>
      <c r="KHT221" s="15"/>
      <c r="KHU221" s="15"/>
      <c r="KHV221" s="15"/>
      <c r="KHW221" s="15"/>
      <c r="KHX221" s="15"/>
      <c r="KHY221" s="15"/>
      <c r="KHZ221" s="15"/>
      <c r="KIA221" s="15"/>
      <c r="KIB221" s="15"/>
      <c r="KIC221" s="15"/>
      <c r="KID221" s="15"/>
      <c r="KIE221" s="15"/>
      <c r="KIF221" s="15"/>
      <c r="KIG221" s="15"/>
      <c r="KIH221" s="15"/>
      <c r="KII221" s="15"/>
      <c r="KIJ221" s="15"/>
      <c r="KIK221" s="15"/>
      <c r="KIL221" s="15"/>
      <c r="KIM221" s="15"/>
      <c r="KIN221" s="15"/>
      <c r="KIO221" s="15"/>
      <c r="KIP221" s="15"/>
      <c r="KIQ221" s="15"/>
      <c r="KIR221" s="15"/>
      <c r="KIS221" s="15"/>
      <c r="KIT221" s="15"/>
      <c r="KIU221" s="15"/>
      <c r="KIV221" s="15"/>
      <c r="KIW221" s="15"/>
      <c r="KIX221" s="15"/>
      <c r="KIY221" s="15"/>
      <c r="KIZ221" s="15"/>
      <c r="KJA221" s="15"/>
      <c r="KJB221" s="15"/>
      <c r="KJC221" s="15"/>
      <c r="KJD221" s="15"/>
      <c r="KJE221" s="15"/>
      <c r="KJF221" s="15"/>
      <c r="KJG221" s="15"/>
      <c r="KJH221" s="15"/>
      <c r="KJI221" s="15"/>
      <c r="KJJ221" s="15"/>
      <c r="KJK221" s="15"/>
      <c r="KJL221" s="15"/>
      <c r="KJM221" s="15"/>
      <c r="KJN221" s="15"/>
      <c r="KJO221" s="15"/>
      <c r="KJP221" s="15"/>
      <c r="KJQ221" s="15"/>
      <c r="KJR221" s="15"/>
      <c r="KJS221" s="15"/>
      <c r="KJT221" s="15"/>
      <c r="KJU221" s="15"/>
      <c r="KJV221" s="15"/>
      <c r="KJW221" s="15"/>
      <c r="KJX221" s="15"/>
      <c r="KJY221" s="15"/>
      <c r="KJZ221" s="15"/>
      <c r="KKA221" s="15"/>
      <c r="KKB221" s="15"/>
      <c r="KKC221" s="15"/>
      <c r="KKD221" s="15"/>
      <c r="KKE221" s="15"/>
      <c r="KKF221" s="15"/>
      <c r="KKG221" s="15"/>
      <c r="KKH221" s="15"/>
      <c r="KKI221" s="15"/>
      <c r="KKJ221" s="15"/>
      <c r="KKK221" s="15"/>
      <c r="KKL221" s="15"/>
      <c r="KKM221" s="15"/>
      <c r="KKN221" s="15"/>
      <c r="KKO221" s="15"/>
      <c r="KKP221" s="15"/>
      <c r="KKQ221" s="15"/>
      <c r="KKR221" s="15"/>
      <c r="KKS221" s="15"/>
      <c r="KKT221" s="15"/>
      <c r="KKU221" s="15"/>
      <c r="KKV221" s="15"/>
      <c r="KKW221" s="15"/>
      <c r="KKX221" s="15"/>
      <c r="KKY221" s="15"/>
      <c r="KKZ221" s="15"/>
      <c r="KLA221" s="15"/>
      <c r="KLB221" s="15"/>
      <c r="KLC221" s="15"/>
      <c r="KLD221" s="15"/>
      <c r="KLE221" s="15"/>
      <c r="KLF221" s="15"/>
      <c r="KLG221" s="15"/>
      <c r="KLH221" s="15"/>
      <c r="KLI221" s="15"/>
      <c r="KLJ221" s="15"/>
      <c r="KLK221" s="15"/>
      <c r="KLL221" s="15"/>
      <c r="KLM221" s="15"/>
      <c r="KLN221" s="15"/>
      <c r="KLO221" s="15"/>
      <c r="KLP221" s="15"/>
      <c r="KLQ221" s="15"/>
      <c r="KLR221" s="15"/>
      <c r="KLS221" s="15"/>
      <c r="KLT221" s="15"/>
      <c r="KLU221" s="15"/>
      <c r="KLV221" s="15"/>
      <c r="KLW221" s="15"/>
      <c r="KLX221" s="15"/>
      <c r="KLY221" s="15"/>
      <c r="KLZ221" s="15"/>
      <c r="KMA221" s="15"/>
      <c r="KMB221" s="15"/>
      <c r="KMC221" s="15"/>
      <c r="KMD221" s="15"/>
      <c r="KME221" s="15"/>
      <c r="KMF221" s="15"/>
      <c r="KMG221" s="15"/>
      <c r="KMH221" s="15"/>
      <c r="KMI221" s="15"/>
      <c r="KMJ221" s="15"/>
      <c r="KMK221" s="15"/>
      <c r="KML221" s="15"/>
      <c r="KMM221" s="15"/>
      <c r="KMN221" s="15"/>
      <c r="KMO221" s="15"/>
      <c r="KMP221" s="15"/>
      <c r="KMQ221" s="15"/>
      <c r="KMR221" s="15"/>
      <c r="KMS221" s="15"/>
      <c r="KMT221" s="15"/>
      <c r="KMU221" s="15"/>
      <c r="KMV221" s="15"/>
      <c r="KMW221" s="15"/>
      <c r="KMX221" s="15"/>
      <c r="KMY221" s="15"/>
      <c r="KMZ221" s="15"/>
      <c r="KNA221" s="15"/>
      <c r="KNB221" s="15"/>
      <c r="KNC221" s="15"/>
      <c r="KND221" s="15"/>
      <c r="KNE221" s="15"/>
      <c r="KNF221" s="15"/>
      <c r="KNG221" s="15"/>
      <c r="KNH221" s="15"/>
      <c r="KNI221" s="15"/>
      <c r="KNJ221" s="15"/>
      <c r="KNK221" s="15"/>
      <c r="KNL221" s="15"/>
      <c r="KNM221" s="15"/>
      <c r="KNN221" s="15"/>
      <c r="KNO221" s="15"/>
      <c r="KNP221" s="15"/>
      <c r="KNQ221" s="15"/>
      <c r="KNR221" s="15"/>
      <c r="KNS221" s="15"/>
      <c r="KNT221" s="15"/>
      <c r="KNU221" s="15"/>
      <c r="KNV221" s="15"/>
      <c r="KNW221" s="15"/>
      <c r="KNX221" s="15"/>
      <c r="KNY221" s="15"/>
      <c r="KNZ221" s="15"/>
      <c r="KOA221" s="15"/>
      <c r="KOB221" s="15"/>
      <c r="KOC221" s="15"/>
      <c r="KOD221" s="15"/>
      <c r="KOE221" s="15"/>
      <c r="KOF221" s="15"/>
      <c r="KOG221" s="15"/>
      <c r="KOH221" s="15"/>
      <c r="KOI221" s="15"/>
      <c r="KOJ221" s="15"/>
      <c r="KOK221" s="15"/>
      <c r="KOL221" s="15"/>
      <c r="KOM221" s="15"/>
      <c r="KON221" s="15"/>
      <c r="KOO221" s="15"/>
      <c r="KOP221" s="15"/>
      <c r="KOQ221" s="15"/>
      <c r="KOR221" s="15"/>
      <c r="KOS221" s="15"/>
      <c r="KOT221" s="15"/>
      <c r="KOU221" s="15"/>
      <c r="KOV221" s="15"/>
      <c r="KOW221" s="15"/>
      <c r="KOX221" s="15"/>
      <c r="KOY221" s="15"/>
      <c r="KOZ221" s="15"/>
      <c r="KPA221" s="15"/>
      <c r="KPB221" s="15"/>
      <c r="KPC221" s="15"/>
      <c r="KPD221" s="15"/>
      <c r="KPE221" s="15"/>
      <c r="KPF221" s="15"/>
      <c r="KPG221" s="15"/>
      <c r="KPH221" s="15"/>
      <c r="KPI221" s="15"/>
      <c r="KPJ221" s="15"/>
      <c r="KPK221" s="15"/>
      <c r="KPL221" s="15"/>
      <c r="KPM221" s="15"/>
      <c r="KPN221" s="15"/>
      <c r="KPO221" s="15"/>
      <c r="KPP221" s="15"/>
      <c r="KPQ221" s="15"/>
      <c r="KPR221" s="15"/>
      <c r="KPS221" s="15"/>
      <c r="KPT221" s="15"/>
      <c r="KPU221" s="15"/>
      <c r="KPV221" s="15"/>
      <c r="KPW221" s="15"/>
      <c r="KPX221" s="15"/>
      <c r="KPY221" s="15"/>
      <c r="KPZ221" s="15"/>
      <c r="KQA221" s="15"/>
      <c r="KQB221" s="15"/>
      <c r="KQC221" s="15"/>
      <c r="KQD221" s="15"/>
      <c r="KQE221" s="15"/>
      <c r="KQF221" s="15"/>
      <c r="KQG221" s="15"/>
      <c r="KQH221" s="15"/>
      <c r="KQI221" s="15"/>
      <c r="KQJ221" s="15"/>
      <c r="KQK221" s="15"/>
      <c r="KQL221" s="15"/>
      <c r="KQM221" s="15"/>
      <c r="KQN221" s="15"/>
      <c r="KQO221" s="15"/>
      <c r="KQP221" s="15"/>
      <c r="KQQ221" s="15"/>
      <c r="KQR221" s="15"/>
      <c r="KQS221" s="15"/>
      <c r="KQT221" s="15"/>
      <c r="KQU221" s="15"/>
      <c r="KQV221" s="15"/>
      <c r="KQW221" s="15"/>
      <c r="KQX221" s="15"/>
      <c r="KQY221" s="15"/>
      <c r="KQZ221" s="15"/>
      <c r="KRA221" s="15"/>
      <c r="KRB221" s="15"/>
      <c r="KRC221" s="15"/>
      <c r="KRD221" s="15"/>
      <c r="KRE221" s="15"/>
      <c r="KRF221" s="15"/>
      <c r="KRG221" s="15"/>
      <c r="KRH221" s="15"/>
      <c r="KRI221" s="15"/>
      <c r="KRJ221" s="15"/>
      <c r="KRK221" s="15"/>
      <c r="KRL221" s="15"/>
      <c r="KRM221" s="15"/>
      <c r="KRN221" s="15"/>
      <c r="KRO221" s="15"/>
      <c r="KRP221" s="15"/>
      <c r="KRQ221" s="15"/>
      <c r="KRR221" s="15"/>
      <c r="KRS221" s="15"/>
      <c r="KRT221" s="15"/>
      <c r="KRU221" s="15"/>
      <c r="KRV221" s="15"/>
      <c r="KRW221" s="15"/>
      <c r="KRX221" s="15"/>
      <c r="KRY221" s="15"/>
      <c r="KRZ221" s="15"/>
      <c r="KSA221" s="15"/>
      <c r="KSB221" s="15"/>
      <c r="KSC221" s="15"/>
      <c r="KSD221" s="15"/>
      <c r="KSE221" s="15"/>
      <c r="KSF221" s="15"/>
      <c r="KSG221" s="15"/>
      <c r="KSH221" s="15"/>
      <c r="KSI221" s="15"/>
      <c r="KSJ221" s="15"/>
      <c r="KSK221" s="15"/>
      <c r="KSL221" s="15"/>
      <c r="KSM221" s="15"/>
      <c r="KSN221" s="15"/>
      <c r="KSO221" s="15"/>
      <c r="KSP221" s="15"/>
      <c r="KSQ221" s="15"/>
      <c r="KSR221" s="15"/>
      <c r="KSS221" s="15"/>
      <c r="KST221" s="15"/>
      <c r="KSU221" s="15"/>
      <c r="KSV221" s="15"/>
      <c r="KSW221" s="15"/>
      <c r="KSX221" s="15"/>
      <c r="KSY221" s="15"/>
      <c r="KSZ221" s="15"/>
      <c r="KTA221" s="15"/>
      <c r="KTB221" s="15"/>
      <c r="KTC221" s="15"/>
      <c r="KTD221" s="15"/>
      <c r="KTE221" s="15"/>
      <c r="KTF221" s="15"/>
      <c r="KTG221" s="15"/>
      <c r="KTH221" s="15"/>
      <c r="KTI221" s="15"/>
      <c r="KTJ221" s="15"/>
      <c r="KTK221" s="15"/>
      <c r="KTL221" s="15"/>
      <c r="KTM221" s="15"/>
      <c r="KTN221" s="15"/>
      <c r="KTO221" s="15"/>
      <c r="KTP221" s="15"/>
      <c r="KTQ221" s="15"/>
      <c r="KTR221" s="15"/>
      <c r="KTS221" s="15"/>
      <c r="KTT221" s="15"/>
      <c r="KTU221" s="15"/>
      <c r="KTV221" s="15"/>
      <c r="KTW221" s="15"/>
      <c r="KTX221" s="15"/>
      <c r="KTY221" s="15"/>
      <c r="KTZ221" s="15"/>
      <c r="KUA221" s="15"/>
      <c r="KUB221" s="15"/>
      <c r="KUC221" s="15"/>
      <c r="KUD221" s="15"/>
      <c r="KUE221" s="15"/>
      <c r="KUF221" s="15"/>
      <c r="KUG221" s="15"/>
      <c r="KUH221" s="15"/>
      <c r="KUI221" s="15"/>
      <c r="KUJ221" s="15"/>
      <c r="KUK221" s="15"/>
      <c r="KUL221" s="15"/>
      <c r="KUM221" s="15"/>
      <c r="KUN221" s="15"/>
      <c r="KUO221" s="15"/>
      <c r="KUP221" s="15"/>
      <c r="KUQ221" s="15"/>
      <c r="KUR221" s="15"/>
      <c r="KUS221" s="15"/>
      <c r="KUT221" s="15"/>
      <c r="KUU221" s="15"/>
      <c r="KUV221" s="15"/>
      <c r="KUW221" s="15"/>
      <c r="KUX221" s="15"/>
      <c r="KUY221" s="15"/>
      <c r="KUZ221" s="15"/>
      <c r="KVA221" s="15"/>
      <c r="KVB221" s="15"/>
      <c r="KVC221" s="15"/>
      <c r="KVD221" s="15"/>
      <c r="KVE221" s="15"/>
      <c r="KVF221" s="15"/>
      <c r="KVG221" s="15"/>
      <c r="KVH221" s="15"/>
      <c r="KVI221" s="15"/>
      <c r="KVJ221" s="15"/>
      <c r="KVK221" s="15"/>
      <c r="KVL221" s="15"/>
      <c r="KVM221" s="15"/>
      <c r="KVN221" s="15"/>
      <c r="KVO221" s="15"/>
      <c r="KVP221" s="15"/>
      <c r="KVQ221" s="15"/>
      <c r="KVR221" s="15"/>
      <c r="KVS221" s="15"/>
      <c r="KVT221" s="15"/>
      <c r="KVU221" s="15"/>
      <c r="KVV221" s="15"/>
      <c r="KVW221" s="15"/>
      <c r="KVX221" s="15"/>
      <c r="KVY221" s="15"/>
      <c r="KVZ221" s="15"/>
      <c r="KWA221" s="15"/>
      <c r="KWB221" s="15"/>
      <c r="KWC221" s="15"/>
      <c r="KWD221" s="15"/>
      <c r="KWE221" s="15"/>
      <c r="KWF221" s="15"/>
      <c r="KWG221" s="15"/>
      <c r="KWH221" s="15"/>
      <c r="KWI221" s="15"/>
      <c r="KWJ221" s="15"/>
      <c r="KWK221" s="15"/>
      <c r="KWL221" s="15"/>
      <c r="KWM221" s="15"/>
      <c r="KWN221" s="15"/>
      <c r="KWO221" s="15"/>
      <c r="KWP221" s="15"/>
      <c r="KWQ221" s="15"/>
      <c r="KWR221" s="15"/>
      <c r="KWS221" s="15"/>
      <c r="KWT221" s="15"/>
      <c r="KWU221" s="15"/>
      <c r="KWV221" s="15"/>
      <c r="KWW221" s="15"/>
      <c r="KWX221" s="15"/>
      <c r="KWY221" s="15"/>
      <c r="KWZ221" s="15"/>
      <c r="KXA221" s="15"/>
      <c r="KXB221" s="15"/>
      <c r="KXC221" s="15"/>
      <c r="KXD221" s="15"/>
      <c r="KXE221" s="15"/>
      <c r="KXF221" s="15"/>
      <c r="KXG221" s="15"/>
      <c r="KXH221" s="15"/>
      <c r="KXI221" s="15"/>
      <c r="KXJ221" s="15"/>
      <c r="KXK221" s="15"/>
      <c r="KXL221" s="15"/>
      <c r="KXM221" s="15"/>
      <c r="KXN221" s="15"/>
      <c r="KXO221" s="15"/>
      <c r="KXP221" s="15"/>
      <c r="KXQ221" s="15"/>
      <c r="KXR221" s="15"/>
      <c r="KXS221" s="15"/>
      <c r="KXT221" s="15"/>
      <c r="KXU221" s="15"/>
      <c r="KXV221" s="15"/>
      <c r="KXW221" s="15"/>
      <c r="KXX221" s="15"/>
      <c r="KXY221" s="15"/>
      <c r="KXZ221" s="15"/>
      <c r="KYA221" s="15"/>
      <c r="KYB221" s="15"/>
      <c r="KYC221" s="15"/>
      <c r="KYD221" s="15"/>
      <c r="KYE221" s="15"/>
      <c r="KYF221" s="15"/>
      <c r="KYG221" s="15"/>
      <c r="KYH221" s="15"/>
      <c r="KYI221" s="15"/>
      <c r="KYJ221" s="15"/>
      <c r="KYK221" s="15"/>
      <c r="KYL221" s="15"/>
      <c r="KYM221" s="15"/>
      <c r="KYN221" s="15"/>
      <c r="KYO221" s="15"/>
      <c r="KYP221" s="15"/>
      <c r="KYQ221" s="15"/>
      <c r="KYR221" s="15"/>
      <c r="KYS221" s="15"/>
      <c r="KYT221" s="15"/>
      <c r="KYU221" s="15"/>
      <c r="KYV221" s="15"/>
      <c r="KYW221" s="15"/>
      <c r="KYX221" s="15"/>
      <c r="KYY221" s="15"/>
      <c r="KYZ221" s="15"/>
      <c r="KZA221" s="15"/>
      <c r="KZB221" s="15"/>
      <c r="KZC221" s="15"/>
      <c r="KZD221" s="15"/>
      <c r="KZE221" s="15"/>
      <c r="KZF221" s="15"/>
      <c r="KZG221" s="15"/>
      <c r="KZH221" s="15"/>
      <c r="KZI221" s="15"/>
      <c r="KZJ221" s="15"/>
      <c r="KZK221" s="15"/>
      <c r="KZL221" s="15"/>
      <c r="KZM221" s="15"/>
      <c r="KZN221" s="15"/>
      <c r="KZO221" s="15"/>
      <c r="KZP221" s="15"/>
      <c r="KZQ221" s="15"/>
      <c r="KZR221" s="15"/>
      <c r="KZS221" s="15"/>
      <c r="KZT221" s="15"/>
      <c r="KZU221" s="15"/>
      <c r="KZV221" s="15"/>
      <c r="KZW221" s="15"/>
      <c r="KZX221" s="15"/>
      <c r="KZY221" s="15"/>
      <c r="KZZ221" s="15"/>
      <c r="LAA221" s="15"/>
      <c r="LAB221" s="15"/>
      <c r="LAC221" s="15"/>
      <c r="LAD221" s="15"/>
      <c r="LAE221" s="15"/>
      <c r="LAF221" s="15"/>
      <c r="LAG221" s="15"/>
      <c r="LAH221" s="15"/>
      <c r="LAI221" s="15"/>
      <c r="LAJ221" s="15"/>
      <c r="LAK221" s="15"/>
      <c r="LAL221" s="15"/>
      <c r="LAM221" s="15"/>
      <c r="LAN221" s="15"/>
      <c r="LAO221" s="15"/>
      <c r="LAP221" s="15"/>
      <c r="LAQ221" s="15"/>
      <c r="LAR221" s="15"/>
      <c r="LAS221" s="15"/>
      <c r="LAT221" s="15"/>
      <c r="LAU221" s="15"/>
      <c r="LAV221" s="15"/>
      <c r="LAW221" s="15"/>
      <c r="LAX221" s="15"/>
      <c r="LAY221" s="15"/>
      <c r="LAZ221" s="15"/>
      <c r="LBA221" s="15"/>
      <c r="LBB221" s="15"/>
      <c r="LBC221" s="15"/>
      <c r="LBD221" s="15"/>
      <c r="LBE221" s="15"/>
      <c r="LBF221" s="15"/>
      <c r="LBG221" s="15"/>
      <c r="LBH221" s="15"/>
      <c r="LBI221" s="15"/>
      <c r="LBJ221" s="15"/>
      <c r="LBK221" s="15"/>
      <c r="LBL221" s="15"/>
      <c r="LBM221" s="15"/>
      <c r="LBN221" s="15"/>
      <c r="LBO221" s="15"/>
      <c r="LBP221" s="15"/>
      <c r="LBQ221" s="15"/>
      <c r="LBR221" s="15"/>
      <c r="LBS221" s="15"/>
      <c r="LBT221" s="15"/>
      <c r="LBU221" s="15"/>
      <c r="LBV221" s="15"/>
      <c r="LBW221" s="15"/>
      <c r="LBX221" s="15"/>
      <c r="LBY221" s="15"/>
      <c r="LBZ221" s="15"/>
      <c r="LCA221" s="15"/>
      <c r="LCB221" s="15"/>
      <c r="LCC221" s="15"/>
      <c r="LCD221" s="15"/>
      <c r="LCE221" s="15"/>
      <c r="LCF221" s="15"/>
      <c r="LCG221" s="15"/>
      <c r="LCH221" s="15"/>
      <c r="LCI221" s="15"/>
      <c r="LCJ221" s="15"/>
      <c r="LCK221" s="15"/>
      <c r="LCL221" s="15"/>
      <c r="LCM221" s="15"/>
      <c r="LCN221" s="15"/>
      <c r="LCO221" s="15"/>
      <c r="LCP221" s="15"/>
      <c r="LCQ221" s="15"/>
      <c r="LCR221" s="15"/>
      <c r="LCS221" s="15"/>
      <c r="LCT221" s="15"/>
      <c r="LCU221" s="15"/>
      <c r="LCV221" s="15"/>
      <c r="LCW221" s="15"/>
      <c r="LCX221" s="15"/>
      <c r="LCY221" s="15"/>
      <c r="LCZ221" s="15"/>
      <c r="LDA221" s="15"/>
      <c r="LDB221" s="15"/>
      <c r="LDC221" s="15"/>
      <c r="LDD221" s="15"/>
      <c r="LDE221" s="15"/>
      <c r="LDF221" s="15"/>
      <c r="LDG221" s="15"/>
      <c r="LDH221" s="15"/>
      <c r="LDI221" s="15"/>
      <c r="LDJ221" s="15"/>
      <c r="LDK221" s="15"/>
      <c r="LDL221" s="15"/>
      <c r="LDM221" s="15"/>
      <c r="LDN221" s="15"/>
      <c r="LDO221" s="15"/>
      <c r="LDP221" s="15"/>
      <c r="LDQ221" s="15"/>
      <c r="LDR221" s="15"/>
      <c r="LDS221" s="15"/>
      <c r="LDT221" s="15"/>
      <c r="LDU221" s="15"/>
      <c r="LDV221" s="15"/>
      <c r="LDW221" s="15"/>
      <c r="LDX221" s="15"/>
      <c r="LDY221" s="15"/>
      <c r="LDZ221" s="15"/>
      <c r="LEA221" s="15"/>
      <c r="LEB221" s="15"/>
      <c r="LEC221" s="15"/>
      <c r="LED221" s="15"/>
      <c r="LEE221" s="15"/>
      <c r="LEF221" s="15"/>
      <c r="LEG221" s="15"/>
      <c r="LEH221" s="15"/>
      <c r="LEI221" s="15"/>
      <c r="LEJ221" s="15"/>
      <c r="LEK221" s="15"/>
      <c r="LEL221" s="15"/>
      <c r="LEM221" s="15"/>
      <c r="LEN221" s="15"/>
      <c r="LEO221" s="15"/>
      <c r="LEP221" s="15"/>
      <c r="LEQ221" s="15"/>
      <c r="LER221" s="15"/>
      <c r="LES221" s="15"/>
      <c r="LET221" s="15"/>
      <c r="LEU221" s="15"/>
      <c r="LEV221" s="15"/>
      <c r="LEW221" s="15"/>
      <c r="LEX221" s="15"/>
      <c r="LEY221" s="15"/>
      <c r="LEZ221" s="15"/>
      <c r="LFA221" s="15"/>
      <c r="LFB221" s="15"/>
      <c r="LFC221" s="15"/>
      <c r="LFD221" s="15"/>
      <c r="LFE221" s="15"/>
      <c r="LFF221" s="15"/>
      <c r="LFG221" s="15"/>
      <c r="LFH221" s="15"/>
      <c r="LFI221" s="15"/>
      <c r="LFJ221" s="15"/>
      <c r="LFK221" s="15"/>
      <c r="LFL221" s="15"/>
      <c r="LFM221" s="15"/>
      <c r="LFN221" s="15"/>
      <c r="LFO221" s="15"/>
      <c r="LFP221" s="15"/>
      <c r="LFQ221" s="15"/>
      <c r="LFR221" s="15"/>
      <c r="LFS221" s="15"/>
      <c r="LFT221" s="15"/>
      <c r="LFU221" s="15"/>
      <c r="LFV221" s="15"/>
      <c r="LFW221" s="15"/>
      <c r="LFX221" s="15"/>
      <c r="LFY221" s="15"/>
      <c r="LFZ221" s="15"/>
      <c r="LGA221" s="15"/>
      <c r="LGB221" s="15"/>
      <c r="LGC221" s="15"/>
      <c r="LGD221" s="15"/>
      <c r="LGE221" s="15"/>
      <c r="LGF221" s="15"/>
      <c r="LGG221" s="15"/>
      <c r="LGH221" s="15"/>
      <c r="LGI221" s="15"/>
      <c r="LGJ221" s="15"/>
      <c r="LGK221" s="15"/>
      <c r="LGL221" s="15"/>
      <c r="LGM221" s="15"/>
      <c r="LGN221" s="15"/>
      <c r="LGO221" s="15"/>
      <c r="LGP221" s="15"/>
      <c r="LGQ221" s="15"/>
      <c r="LGR221" s="15"/>
      <c r="LGS221" s="15"/>
      <c r="LGT221" s="15"/>
      <c r="LGU221" s="15"/>
      <c r="LGV221" s="15"/>
      <c r="LGW221" s="15"/>
      <c r="LGX221" s="15"/>
      <c r="LGY221" s="15"/>
      <c r="LGZ221" s="15"/>
      <c r="LHA221" s="15"/>
      <c r="LHB221" s="15"/>
      <c r="LHC221" s="15"/>
      <c r="LHD221" s="15"/>
      <c r="LHE221" s="15"/>
      <c r="LHF221" s="15"/>
      <c r="LHG221" s="15"/>
      <c r="LHH221" s="15"/>
      <c r="LHI221" s="15"/>
      <c r="LHJ221" s="15"/>
      <c r="LHK221" s="15"/>
      <c r="LHL221" s="15"/>
      <c r="LHM221" s="15"/>
      <c r="LHN221" s="15"/>
      <c r="LHO221" s="15"/>
      <c r="LHP221" s="15"/>
      <c r="LHQ221" s="15"/>
      <c r="LHR221" s="15"/>
      <c r="LHS221" s="15"/>
      <c r="LHT221" s="15"/>
      <c r="LHU221" s="15"/>
      <c r="LHV221" s="15"/>
      <c r="LHW221" s="15"/>
      <c r="LHX221" s="15"/>
      <c r="LHY221" s="15"/>
      <c r="LHZ221" s="15"/>
      <c r="LIA221" s="15"/>
      <c r="LIB221" s="15"/>
      <c r="LIC221" s="15"/>
      <c r="LID221" s="15"/>
      <c r="LIE221" s="15"/>
      <c r="LIF221" s="15"/>
      <c r="LIG221" s="15"/>
      <c r="LIH221" s="15"/>
      <c r="LII221" s="15"/>
      <c r="LIJ221" s="15"/>
      <c r="LIK221" s="15"/>
      <c r="LIL221" s="15"/>
      <c r="LIM221" s="15"/>
      <c r="LIN221" s="15"/>
      <c r="LIO221" s="15"/>
      <c r="LIP221" s="15"/>
      <c r="LIQ221" s="15"/>
      <c r="LIR221" s="15"/>
      <c r="LIS221" s="15"/>
      <c r="LIT221" s="15"/>
      <c r="LIU221" s="15"/>
      <c r="LIV221" s="15"/>
      <c r="LIW221" s="15"/>
      <c r="LIX221" s="15"/>
      <c r="LIY221" s="15"/>
      <c r="LIZ221" s="15"/>
      <c r="LJA221" s="15"/>
      <c r="LJB221" s="15"/>
      <c r="LJC221" s="15"/>
      <c r="LJD221" s="15"/>
      <c r="LJE221" s="15"/>
      <c r="LJF221" s="15"/>
      <c r="LJG221" s="15"/>
      <c r="LJH221" s="15"/>
      <c r="LJI221" s="15"/>
      <c r="LJJ221" s="15"/>
      <c r="LJK221" s="15"/>
      <c r="LJL221" s="15"/>
      <c r="LJM221" s="15"/>
      <c r="LJN221" s="15"/>
      <c r="LJO221" s="15"/>
      <c r="LJP221" s="15"/>
      <c r="LJQ221" s="15"/>
      <c r="LJR221" s="15"/>
      <c r="LJS221" s="15"/>
      <c r="LJT221" s="15"/>
      <c r="LJU221" s="15"/>
      <c r="LJV221" s="15"/>
      <c r="LJW221" s="15"/>
      <c r="LJX221" s="15"/>
      <c r="LJY221" s="15"/>
      <c r="LJZ221" s="15"/>
      <c r="LKA221" s="15"/>
      <c r="LKB221" s="15"/>
      <c r="LKC221" s="15"/>
      <c r="LKD221" s="15"/>
      <c r="LKE221" s="15"/>
      <c r="LKF221" s="15"/>
      <c r="LKG221" s="15"/>
      <c r="LKH221" s="15"/>
      <c r="LKI221" s="15"/>
      <c r="LKJ221" s="15"/>
      <c r="LKK221" s="15"/>
      <c r="LKL221" s="15"/>
      <c r="LKM221" s="15"/>
      <c r="LKN221" s="15"/>
      <c r="LKO221" s="15"/>
      <c r="LKP221" s="15"/>
      <c r="LKQ221" s="15"/>
      <c r="LKR221" s="15"/>
      <c r="LKS221" s="15"/>
      <c r="LKT221" s="15"/>
      <c r="LKU221" s="15"/>
      <c r="LKV221" s="15"/>
      <c r="LKW221" s="15"/>
      <c r="LKX221" s="15"/>
      <c r="LKY221" s="15"/>
      <c r="LKZ221" s="15"/>
      <c r="LLA221" s="15"/>
      <c r="LLB221" s="15"/>
      <c r="LLC221" s="15"/>
      <c r="LLD221" s="15"/>
      <c r="LLE221" s="15"/>
      <c r="LLF221" s="15"/>
      <c r="LLG221" s="15"/>
      <c r="LLH221" s="15"/>
      <c r="LLI221" s="15"/>
      <c r="LLJ221" s="15"/>
      <c r="LLK221" s="15"/>
      <c r="LLL221" s="15"/>
      <c r="LLM221" s="15"/>
      <c r="LLN221" s="15"/>
      <c r="LLO221" s="15"/>
      <c r="LLP221" s="15"/>
      <c r="LLQ221" s="15"/>
      <c r="LLR221" s="15"/>
      <c r="LLS221" s="15"/>
      <c r="LLT221" s="15"/>
      <c r="LLU221" s="15"/>
      <c r="LLV221" s="15"/>
      <c r="LLW221" s="15"/>
      <c r="LLX221" s="15"/>
      <c r="LLY221" s="15"/>
      <c r="LLZ221" s="15"/>
      <c r="LMA221" s="15"/>
      <c r="LMB221" s="15"/>
      <c r="LMC221" s="15"/>
      <c r="LMD221" s="15"/>
      <c r="LME221" s="15"/>
      <c r="LMF221" s="15"/>
      <c r="LMG221" s="15"/>
      <c r="LMH221" s="15"/>
      <c r="LMI221" s="15"/>
      <c r="LMJ221" s="15"/>
      <c r="LMK221" s="15"/>
      <c r="LML221" s="15"/>
      <c r="LMM221" s="15"/>
      <c r="LMN221" s="15"/>
      <c r="LMO221" s="15"/>
      <c r="LMP221" s="15"/>
      <c r="LMQ221" s="15"/>
      <c r="LMR221" s="15"/>
      <c r="LMS221" s="15"/>
      <c r="LMT221" s="15"/>
      <c r="LMU221" s="15"/>
      <c r="LMV221" s="15"/>
      <c r="LMW221" s="15"/>
      <c r="LMX221" s="15"/>
      <c r="LMY221" s="15"/>
      <c r="LMZ221" s="15"/>
      <c r="LNA221" s="15"/>
      <c r="LNB221" s="15"/>
      <c r="LNC221" s="15"/>
      <c r="LND221" s="15"/>
      <c r="LNE221" s="15"/>
      <c r="LNF221" s="15"/>
      <c r="LNG221" s="15"/>
      <c r="LNH221" s="15"/>
      <c r="LNI221" s="15"/>
      <c r="LNJ221" s="15"/>
      <c r="LNK221" s="15"/>
      <c r="LNL221" s="15"/>
      <c r="LNM221" s="15"/>
      <c r="LNN221" s="15"/>
      <c r="LNO221" s="15"/>
      <c r="LNP221" s="15"/>
      <c r="LNQ221" s="15"/>
      <c r="LNR221" s="15"/>
      <c r="LNS221" s="15"/>
      <c r="LNT221" s="15"/>
      <c r="LNU221" s="15"/>
      <c r="LNV221" s="15"/>
      <c r="LNW221" s="15"/>
      <c r="LNX221" s="15"/>
      <c r="LNY221" s="15"/>
      <c r="LNZ221" s="15"/>
      <c r="LOA221" s="15"/>
      <c r="LOB221" s="15"/>
      <c r="LOC221" s="15"/>
      <c r="LOD221" s="15"/>
      <c r="LOE221" s="15"/>
      <c r="LOF221" s="15"/>
      <c r="LOG221" s="15"/>
      <c r="LOH221" s="15"/>
      <c r="LOI221" s="15"/>
      <c r="LOJ221" s="15"/>
      <c r="LOK221" s="15"/>
      <c r="LOL221" s="15"/>
      <c r="LOM221" s="15"/>
      <c r="LON221" s="15"/>
      <c r="LOO221" s="15"/>
      <c r="LOP221" s="15"/>
      <c r="LOQ221" s="15"/>
      <c r="LOR221" s="15"/>
      <c r="LOS221" s="15"/>
      <c r="LOT221" s="15"/>
      <c r="LOU221" s="15"/>
      <c r="LOV221" s="15"/>
      <c r="LOW221" s="15"/>
      <c r="LOX221" s="15"/>
      <c r="LOY221" s="15"/>
      <c r="LOZ221" s="15"/>
      <c r="LPA221" s="15"/>
      <c r="LPB221" s="15"/>
      <c r="LPC221" s="15"/>
      <c r="LPD221" s="15"/>
      <c r="LPE221" s="15"/>
      <c r="LPF221" s="15"/>
      <c r="LPG221" s="15"/>
      <c r="LPH221" s="15"/>
      <c r="LPI221" s="15"/>
      <c r="LPJ221" s="15"/>
      <c r="LPK221" s="15"/>
      <c r="LPL221" s="15"/>
      <c r="LPM221" s="15"/>
      <c r="LPN221" s="15"/>
      <c r="LPO221" s="15"/>
      <c r="LPP221" s="15"/>
      <c r="LPQ221" s="15"/>
      <c r="LPR221" s="15"/>
      <c r="LPS221" s="15"/>
      <c r="LPT221" s="15"/>
      <c r="LPU221" s="15"/>
      <c r="LPV221" s="15"/>
      <c r="LPW221" s="15"/>
      <c r="LPX221" s="15"/>
      <c r="LPY221" s="15"/>
      <c r="LPZ221" s="15"/>
      <c r="LQA221" s="15"/>
      <c r="LQB221" s="15"/>
      <c r="LQC221" s="15"/>
      <c r="LQD221" s="15"/>
      <c r="LQE221" s="15"/>
      <c r="LQF221" s="15"/>
      <c r="LQG221" s="15"/>
      <c r="LQH221" s="15"/>
      <c r="LQI221" s="15"/>
      <c r="LQJ221" s="15"/>
      <c r="LQK221" s="15"/>
      <c r="LQL221" s="15"/>
      <c r="LQM221" s="15"/>
      <c r="LQN221" s="15"/>
      <c r="LQO221" s="15"/>
      <c r="LQP221" s="15"/>
      <c r="LQQ221" s="15"/>
      <c r="LQR221" s="15"/>
      <c r="LQS221" s="15"/>
      <c r="LQT221" s="15"/>
      <c r="LQU221" s="15"/>
      <c r="LQV221" s="15"/>
      <c r="LQW221" s="15"/>
      <c r="LQX221" s="15"/>
      <c r="LQY221" s="15"/>
      <c r="LQZ221" s="15"/>
      <c r="LRA221" s="15"/>
      <c r="LRB221" s="15"/>
      <c r="LRC221" s="15"/>
      <c r="LRD221" s="15"/>
      <c r="LRE221" s="15"/>
      <c r="LRF221" s="15"/>
      <c r="LRG221" s="15"/>
      <c r="LRH221" s="15"/>
      <c r="LRI221" s="15"/>
      <c r="LRJ221" s="15"/>
      <c r="LRK221" s="15"/>
      <c r="LRL221" s="15"/>
      <c r="LRM221" s="15"/>
      <c r="LRN221" s="15"/>
      <c r="LRO221" s="15"/>
      <c r="LRP221" s="15"/>
      <c r="LRQ221" s="15"/>
      <c r="LRR221" s="15"/>
      <c r="LRS221" s="15"/>
      <c r="LRT221" s="15"/>
      <c r="LRU221" s="15"/>
      <c r="LRV221" s="15"/>
      <c r="LRW221" s="15"/>
      <c r="LRX221" s="15"/>
      <c r="LRY221" s="15"/>
      <c r="LRZ221" s="15"/>
      <c r="LSA221" s="15"/>
      <c r="LSB221" s="15"/>
      <c r="LSC221" s="15"/>
      <c r="LSD221" s="15"/>
      <c r="LSE221" s="15"/>
      <c r="LSF221" s="15"/>
      <c r="LSG221" s="15"/>
      <c r="LSH221" s="15"/>
      <c r="LSI221" s="15"/>
      <c r="LSJ221" s="15"/>
      <c r="LSK221" s="15"/>
      <c r="LSL221" s="15"/>
      <c r="LSM221" s="15"/>
      <c r="LSN221" s="15"/>
      <c r="LSO221" s="15"/>
      <c r="LSP221" s="15"/>
      <c r="LSQ221" s="15"/>
      <c r="LSR221" s="15"/>
      <c r="LSS221" s="15"/>
      <c r="LST221" s="15"/>
      <c r="LSU221" s="15"/>
      <c r="LSV221" s="15"/>
      <c r="LSW221" s="15"/>
      <c r="LSX221" s="15"/>
      <c r="LSY221" s="15"/>
      <c r="LSZ221" s="15"/>
      <c r="LTA221" s="15"/>
      <c r="LTB221" s="15"/>
      <c r="LTC221" s="15"/>
      <c r="LTD221" s="15"/>
      <c r="LTE221" s="15"/>
      <c r="LTF221" s="15"/>
      <c r="LTG221" s="15"/>
      <c r="LTH221" s="15"/>
      <c r="LTI221" s="15"/>
      <c r="LTJ221" s="15"/>
      <c r="LTK221" s="15"/>
      <c r="LTL221" s="15"/>
      <c r="LTM221" s="15"/>
      <c r="LTN221" s="15"/>
      <c r="LTO221" s="15"/>
      <c r="LTP221" s="15"/>
      <c r="LTQ221" s="15"/>
      <c r="LTR221" s="15"/>
      <c r="LTS221" s="15"/>
      <c r="LTT221" s="15"/>
      <c r="LTU221" s="15"/>
      <c r="LTV221" s="15"/>
      <c r="LTW221" s="15"/>
      <c r="LTX221" s="15"/>
      <c r="LTY221" s="15"/>
      <c r="LTZ221" s="15"/>
      <c r="LUA221" s="15"/>
      <c r="LUB221" s="15"/>
      <c r="LUC221" s="15"/>
      <c r="LUD221" s="15"/>
      <c r="LUE221" s="15"/>
      <c r="LUF221" s="15"/>
      <c r="LUG221" s="15"/>
      <c r="LUH221" s="15"/>
      <c r="LUI221" s="15"/>
      <c r="LUJ221" s="15"/>
      <c r="LUK221" s="15"/>
      <c r="LUL221" s="15"/>
      <c r="LUM221" s="15"/>
      <c r="LUN221" s="15"/>
      <c r="LUO221" s="15"/>
      <c r="LUP221" s="15"/>
      <c r="LUQ221" s="15"/>
      <c r="LUR221" s="15"/>
      <c r="LUS221" s="15"/>
      <c r="LUT221" s="15"/>
      <c r="LUU221" s="15"/>
      <c r="LUV221" s="15"/>
      <c r="LUW221" s="15"/>
      <c r="LUX221" s="15"/>
      <c r="LUY221" s="15"/>
      <c r="LUZ221" s="15"/>
      <c r="LVA221" s="15"/>
      <c r="LVB221" s="15"/>
      <c r="LVC221" s="15"/>
      <c r="LVD221" s="15"/>
      <c r="LVE221" s="15"/>
      <c r="LVF221" s="15"/>
      <c r="LVG221" s="15"/>
      <c r="LVH221" s="15"/>
      <c r="LVI221" s="15"/>
      <c r="LVJ221" s="15"/>
      <c r="LVK221" s="15"/>
      <c r="LVL221" s="15"/>
      <c r="LVM221" s="15"/>
      <c r="LVN221" s="15"/>
      <c r="LVO221" s="15"/>
      <c r="LVP221" s="15"/>
      <c r="LVQ221" s="15"/>
      <c r="LVR221" s="15"/>
      <c r="LVS221" s="15"/>
      <c r="LVT221" s="15"/>
      <c r="LVU221" s="15"/>
      <c r="LVV221" s="15"/>
      <c r="LVW221" s="15"/>
      <c r="LVX221" s="15"/>
      <c r="LVY221" s="15"/>
      <c r="LVZ221" s="15"/>
      <c r="LWA221" s="15"/>
      <c r="LWB221" s="15"/>
      <c r="LWC221" s="15"/>
      <c r="LWD221" s="15"/>
      <c r="LWE221" s="15"/>
      <c r="LWF221" s="15"/>
      <c r="LWG221" s="15"/>
      <c r="LWH221" s="15"/>
      <c r="LWI221" s="15"/>
      <c r="LWJ221" s="15"/>
      <c r="LWK221" s="15"/>
      <c r="LWL221" s="15"/>
      <c r="LWM221" s="15"/>
      <c r="LWN221" s="15"/>
      <c r="LWO221" s="15"/>
      <c r="LWP221" s="15"/>
      <c r="LWQ221" s="15"/>
      <c r="LWR221" s="15"/>
      <c r="LWS221" s="15"/>
      <c r="LWT221" s="15"/>
      <c r="LWU221" s="15"/>
      <c r="LWV221" s="15"/>
      <c r="LWW221" s="15"/>
      <c r="LWX221" s="15"/>
      <c r="LWY221" s="15"/>
      <c r="LWZ221" s="15"/>
      <c r="LXA221" s="15"/>
      <c r="LXB221" s="15"/>
      <c r="LXC221" s="15"/>
      <c r="LXD221" s="15"/>
      <c r="LXE221" s="15"/>
      <c r="LXF221" s="15"/>
      <c r="LXG221" s="15"/>
      <c r="LXH221" s="15"/>
      <c r="LXI221" s="15"/>
      <c r="LXJ221" s="15"/>
      <c r="LXK221" s="15"/>
      <c r="LXL221" s="15"/>
      <c r="LXM221" s="15"/>
      <c r="LXN221" s="15"/>
      <c r="LXO221" s="15"/>
      <c r="LXP221" s="15"/>
      <c r="LXQ221" s="15"/>
      <c r="LXR221" s="15"/>
      <c r="LXS221" s="15"/>
      <c r="LXT221" s="15"/>
      <c r="LXU221" s="15"/>
      <c r="LXV221" s="15"/>
      <c r="LXW221" s="15"/>
      <c r="LXX221" s="15"/>
      <c r="LXY221" s="15"/>
      <c r="LXZ221" s="15"/>
      <c r="LYA221" s="15"/>
      <c r="LYB221" s="15"/>
      <c r="LYC221" s="15"/>
      <c r="LYD221" s="15"/>
      <c r="LYE221" s="15"/>
      <c r="LYF221" s="15"/>
      <c r="LYG221" s="15"/>
      <c r="LYH221" s="15"/>
      <c r="LYI221" s="15"/>
      <c r="LYJ221" s="15"/>
      <c r="LYK221" s="15"/>
      <c r="LYL221" s="15"/>
      <c r="LYM221" s="15"/>
      <c r="LYN221" s="15"/>
      <c r="LYO221" s="15"/>
      <c r="LYP221" s="15"/>
      <c r="LYQ221" s="15"/>
      <c r="LYR221" s="15"/>
      <c r="LYS221" s="15"/>
      <c r="LYT221" s="15"/>
      <c r="LYU221" s="15"/>
      <c r="LYV221" s="15"/>
      <c r="LYW221" s="15"/>
      <c r="LYX221" s="15"/>
      <c r="LYY221" s="15"/>
      <c r="LYZ221" s="15"/>
      <c r="LZA221" s="15"/>
      <c r="LZB221" s="15"/>
      <c r="LZC221" s="15"/>
      <c r="LZD221" s="15"/>
      <c r="LZE221" s="15"/>
      <c r="LZF221" s="15"/>
      <c r="LZG221" s="15"/>
      <c r="LZH221" s="15"/>
      <c r="LZI221" s="15"/>
      <c r="LZJ221" s="15"/>
      <c r="LZK221" s="15"/>
      <c r="LZL221" s="15"/>
      <c r="LZM221" s="15"/>
      <c r="LZN221" s="15"/>
      <c r="LZO221" s="15"/>
      <c r="LZP221" s="15"/>
      <c r="LZQ221" s="15"/>
      <c r="LZR221" s="15"/>
      <c r="LZS221" s="15"/>
      <c r="LZT221" s="15"/>
      <c r="LZU221" s="15"/>
      <c r="LZV221" s="15"/>
      <c r="LZW221" s="15"/>
      <c r="LZX221" s="15"/>
      <c r="LZY221" s="15"/>
      <c r="LZZ221" s="15"/>
      <c r="MAA221" s="15"/>
      <c r="MAB221" s="15"/>
      <c r="MAC221" s="15"/>
      <c r="MAD221" s="15"/>
      <c r="MAE221" s="15"/>
      <c r="MAF221" s="15"/>
      <c r="MAG221" s="15"/>
      <c r="MAH221" s="15"/>
      <c r="MAI221" s="15"/>
      <c r="MAJ221" s="15"/>
      <c r="MAK221" s="15"/>
      <c r="MAL221" s="15"/>
      <c r="MAM221" s="15"/>
      <c r="MAN221" s="15"/>
      <c r="MAO221" s="15"/>
      <c r="MAP221" s="15"/>
      <c r="MAQ221" s="15"/>
      <c r="MAR221" s="15"/>
      <c r="MAS221" s="15"/>
      <c r="MAT221" s="15"/>
      <c r="MAU221" s="15"/>
      <c r="MAV221" s="15"/>
      <c r="MAW221" s="15"/>
      <c r="MAX221" s="15"/>
      <c r="MAY221" s="15"/>
      <c r="MAZ221" s="15"/>
      <c r="MBA221" s="15"/>
      <c r="MBB221" s="15"/>
      <c r="MBC221" s="15"/>
      <c r="MBD221" s="15"/>
      <c r="MBE221" s="15"/>
      <c r="MBF221" s="15"/>
      <c r="MBG221" s="15"/>
      <c r="MBH221" s="15"/>
      <c r="MBI221" s="15"/>
      <c r="MBJ221" s="15"/>
      <c r="MBK221" s="15"/>
      <c r="MBL221" s="15"/>
      <c r="MBM221" s="15"/>
      <c r="MBN221" s="15"/>
      <c r="MBO221" s="15"/>
      <c r="MBP221" s="15"/>
      <c r="MBQ221" s="15"/>
      <c r="MBR221" s="15"/>
      <c r="MBS221" s="15"/>
      <c r="MBT221" s="15"/>
      <c r="MBU221" s="15"/>
      <c r="MBV221" s="15"/>
      <c r="MBW221" s="15"/>
      <c r="MBX221" s="15"/>
      <c r="MBY221" s="15"/>
      <c r="MBZ221" s="15"/>
      <c r="MCA221" s="15"/>
      <c r="MCB221" s="15"/>
      <c r="MCC221" s="15"/>
      <c r="MCD221" s="15"/>
      <c r="MCE221" s="15"/>
      <c r="MCF221" s="15"/>
      <c r="MCG221" s="15"/>
      <c r="MCH221" s="15"/>
      <c r="MCI221" s="15"/>
      <c r="MCJ221" s="15"/>
      <c r="MCK221" s="15"/>
      <c r="MCL221" s="15"/>
      <c r="MCM221" s="15"/>
      <c r="MCN221" s="15"/>
      <c r="MCO221" s="15"/>
      <c r="MCP221" s="15"/>
      <c r="MCQ221" s="15"/>
      <c r="MCR221" s="15"/>
      <c r="MCS221" s="15"/>
      <c r="MCT221" s="15"/>
      <c r="MCU221" s="15"/>
      <c r="MCV221" s="15"/>
      <c r="MCW221" s="15"/>
      <c r="MCX221" s="15"/>
      <c r="MCY221" s="15"/>
      <c r="MCZ221" s="15"/>
      <c r="MDA221" s="15"/>
      <c r="MDB221" s="15"/>
      <c r="MDC221" s="15"/>
      <c r="MDD221" s="15"/>
      <c r="MDE221" s="15"/>
      <c r="MDF221" s="15"/>
      <c r="MDG221" s="15"/>
      <c r="MDH221" s="15"/>
      <c r="MDI221" s="15"/>
      <c r="MDJ221" s="15"/>
      <c r="MDK221" s="15"/>
      <c r="MDL221" s="15"/>
      <c r="MDM221" s="15"/>
      <c r="MDN221" s="15"/>
      <c r="MDO221" s="15"/>
      <c r="MDP221" s="15"/>
      <c r="MDQ221" s="15"/>
      <c r="MDR221" s="15"/>
      <c r="MDS221" s="15"/>
      <c r="MDT221" s="15"/>
      <c r="MDU221" s="15"/>
      <c r="MDV221" s="15"/>
      <c r="MDW221" s="15"/>
      <c r="MDX221" s="15"/>
      <c r="MDY221" s="15"/>
      <c r="MDZ221" s="15"/>
      <c r="MEA221" s="15"/>
      <c r="MEB221" s="15"/>
      <c r="MEC221" s="15"/>
      <c r="MED221" s="15"/>
      <c r="MEE221" s="15"/>
      <c r="MEF221" s="15"/>
      <c r="MEG221" s="15"/>
      <c r="MEH221" s="15"/>
      <c r="MEI221" s="15"/>
      <c r="MEJ221" s="15"/>
      <c r="MEK221" s="15"/>
      <c r="MEL221" s="15"/>
      <c r="MEM221" s="15"/>
      <c r="MEN221" s="15"/>
      <c r="MEO221" s="15"/>
      <c r="MEP221" s="15"/>
      <c r="MEQ221" s="15"/>
      <c r="MER221" s="15"/>
      <c r="MES221" s="15"/>
      <c r="MET221" s="15"/>
      <c r="MEU221" s="15"/>
      <c r="MEV221" s="15"/>
      <c r="MEW221" s="15"/>
      <c r="MEX221" s="15"/>
      <c r="MEY221" s="15"/>
      <c r="MEZ221" s="15"/>
      <c r="MFA221" s="15"/>
      <c r="MFB221" s="15"/>
      <c r="MFC221" s="15"/>
      <c r="MFD221" s="15"/>
      <c r="MFE221" s="15"/>
      <c r="MFF221" s="15"/>
      <c r="MFG221" s="15"/>
      <c r="MFH221" s="15"/>
      <c r="MFI221" s="15"/>
      <c r="MFJ221" s="15"/>
      <c r="MFK221" s="15"/>
      <c r="MFL221" s="15"/>
      <c r="MFM221" s="15"/>
      <c r="MFN221" s="15"/>
      <c r="MFO221" s="15"/>
      <c r="MFP221" s="15"/>
      <c r="MFQ221" s="15"/>
      <c r="MFR221" s="15"/>
      <c r="MFS221" s="15"/>
      <c r="MFT221" s="15"/>
      <c r="MFU221" s="15"/>
      <c r="MFV221" s="15"/>
      <c r="MFW221" s="15"/>
      <c r="MFX221" s="15"/>
      <c r="MFY221" s="15"/>
      <c r="MFZ221" s="15"/>
      <c r="MGA221" s="15"/>
      <c r="MGB221" s="15"/>
      <c r="MGC221" s="15"/>
      <c r="MGD221" s="15"/>
      <c r="MGE221" s="15"/>
      <c r="MGF221" s="15"/>
      <c r="MGG221" s="15"/>
      <c r="MGH221" s="15"/>
      <c r="MGI221" s="15"/>
      <c r="MGJ221" s="15"/>
      <c r="MGK221" s="15"/>
      <c r="MGL221" s="15"/>
      <c r="MGM221" s="15"/>
      <c r="MGN221" s="15"/>
      <c r="MGO221" s="15"/>
      <c r="MGP221" s="15"/>
      <c r="MGQ221" s="15"/>
      <c r="MGR221" s="15"/>
      <c r="MGS221" s="15"/>
      <c r="MGT221" s="15"/>
      <c r="MGU221" s="15"/>
      <c r="MGV221" s="15"/>
      <c r="MGW221" s="15"/>
      <c r="MGX221" s="15"/>
      <c r="MGY221" s="15"/>
      <c r="MGZ221" s="15"/>
      <c r="MHA221" s="15"/>
      <c r="MHB221" s="15"/>
      <c r="MHC221" s="15"/>
      <c r="MHD221" s="15"/>
      <c r="MHE221" s="15"/>
      <c r="MHF221" s="15"/>
      <c r="MHG221" s="15"/>
      <c r="MHH221" s="15"/>
      <c r="MHI221" s="15"/>
      <c r="MHJ221" s="15"/>
      <c r="MHK221" s="15"/>
      <c r="MHL221" s="15"/>
      <c r="MHM221" s="15"/>
      <c r="MHN221" s="15"/>
      <c r="MHO221" s="15"/>
      <c r="MHP221" s="15"/>
      <c r="MHQ221" s="15"/>
      <c r="MHR221" s="15"/>
      <c r="MHS221" s="15"/>
      <c r="MHT221" s="15"/>
      <c r="MHU221" s="15"/>
      <c r="MHV221" s="15"/>
      <c r="MHW221" s="15"/>
      <c r="MHX221" s="15"/>
      <c r="MHY221" s="15"/>
      <c r="MHZ221" s="15"/>
      <c r="MIA221" s="15"/>
      <c r="MIB221" s="15"/>
      <c r="MIC221" s="15"/>
      <c r="MID221" s="15"/>
      <c r="MIE221" s="15"/>
      <c r="MIF221" s="15"/>
      <c r="MIG221" s="15"/>
      <c r="MIH221" s="15"/>
      <c r="MII221" s="15"/>
      <c r="MIJ221" s="15"/>
      <c r="MIK221" s="15"/>
      <c r="MIL221" s="15"/>
      <c r="MIM221" s="15"/>
      <c r="MIN221" s="15"/>
      <c r="MIO221" s="15"/>
      <c r="MIP221" s="15"/>
      <c r="MIQ221" s="15"/>
      <c r="MIR221" s="15"/>
      <c r="MIS221" s="15"/>
      <c r="MIT221" s="15"/>
      <c r="MIU221" s="15"/>
      <c r="MIV221" s="15"/>
      <c r="MIW221" s="15"/>
      <c r="MIX221" s="15"/>
      <c r="MIY221" s="15"/>
      <c r="MIZ221" s="15"/>
      <c r="MJA221" s="15"/>
      <c r="MJB221" s="15"/>
      <c r="MJC221" s="15"/>
      <c r="MJD221" s="15"/>
      <c r="MJE221" s="15"/>
      <c r="MJF221" s="15"/>
      <c r="MJG221" s="15"/>
      <c r="MJH221" s="15"/>
      <c r="MJI221" s="15"/>
      <c r="MJJ221" s="15"/>
      <c r="MJK221" s="15"/>
      <c r="MJL221" s="15"/>
      <c r="MJM221" s="15"/>
      <c r="MJN221" s="15"/>
      <c r="MJO221" s="15"/>
      <c r="MJP221" s="15"/>
      <c r="MJQ221" s="15"/>
      <c r="MJR221" s="15"/>
      <c r="MJS221" s="15"/>
      <c r="MJT221" s="15"/>
      <c r="MJU221" s="15"/>
      <c r="MJV221" s="15"/>
      <c r="MJW221" s="15"/>
      <c r="MJX221" s="15"/>
      <c r="MJY221" s="15"/>
      <c r="MJZ221" s="15"/>
      <c r="MKA221" s="15"/>
      <c r="MKB221" s="15"/>
      <c r="MKC221" s="15"/>
      <c r="MKD221" s="15"/>
      <c r="MKE221" s="15"/>
      <c r="MKF221" s="15"/>
      <c r="MKG221" s="15"/>
      <c r="MKH221" s="15"/>
      <c r="MKI221" s="15"/>
      <c r="MKJ221" s="15"/>
      <c r="MKK221" s="15"/>
      <c r="MKL221" s="15"/>
      <c r="MKM221" s="15"/>
      <c r="MKN221" s="15"/>
      <c r="MKO221" s="15"/>
      <c r="MKP221" s="15"/>
      <c r="MKQ221" s="15"/>
      <c r="MKR221" s="15"/>
      <c r="MKS221" s="15"/>
      <c r="MKT221" s="15"/>
      <c r="MKU221" s="15"/>
      <c r="MKV221" s="15"/>
      <c r="MKW221" s="15"/>
      <c r="MKX221" s="15"/>
      <c r="MKY221" s="15"/>
      <c r="MKZ221" s="15"/>
      <c r="MLA221" s="15"/>
      <c r="MLB221" s="15"/>
      <c r="MLC221" s="15"/>
      <c r="MLD221" s="15"/>
      <c r="MLE221" s="15"/>
      <c r="MLF221" s="15"/>
      <c r="MLG221" s="15"/>
      <c r="MLH221" s="15"/>
      <c r="MLI221" s="15"/>
      <c r="MLJ221" s="15"/>
      <c r="MLK221" s="15"/>
      <c r="MLL221" s="15"/>
      <c r="MLM221" s="15"/>
      <c r="MLN221" s="15"/>
      <c r="MLO221" s="15"/>
      <c r="MLP221" s="15"/>
      <c r="MLQ221" s="15"/>
      <c r="MLR221" s="15"/>
      <c r="MLS221" s="15"/>
      <c r="MLT221" s="15"/>
      <c r="MLU221" s="15"/>
      <c r="MLV221" s="15"/>
      <c r="MLW221" s="15"/>
      <c r="MLX221" s="15"/>
      <c r="MLY221" s="15"/>
      <c r="MLZ221" s="15"/>
      <c r="MMA221" s="15"/>
      <c r="MMB221" s="15"/>
      <c r="MMC221" s="15"/>
      <c r="MMD221" s="15"/>
      <c r="MME221" s="15"/>
      <c r="MMF221" s="15"/>
      <c r="MMG221" s="15"/>
      <c r="MMH221" s="15"/>
      <c r="MMI221" s="15"/>
      <c r="MMJ221" s="15"/>
      <c r="MMK221" s="15"/>
      <c r="MML221" s="15"/>
      <c r="MMM221" s="15"/>
      <c r="MMN221" s="15"/>
      <c r="MMO221" s="15"/>
      <c r="MMP221" s="15"/>
      <c r="MMQ221" s="15"/>
      <c r="MMR221" s="15"/>
      <c r="MMS221" s="15"/>
      <c r="MMT221" s="15"/>
      <c r="MMU221" s="15"/>
      <c r="MMV221" s="15"/>
      <c r="MMW221" s="15"/>
      <c r="MMX221" s="15"/>
      <c r="MMY221" s="15"/>
      <c r="MMZ221" s="15"/>
      <c r="MNA221" s="15"/>
      <c r="MNB221" s="15"/>
      <c r="MNC221" s="15"/>
      <c r="MND221" s="15"/>
      <c r="MNE221" s="15"/>
      <c r="MNF221" s="15"/>
      <c r="MNG221" s="15"/>
      <c r="MNH221" s="15"/>
      <c r="MNI221" s="15"/>
      <c r="MNJ221" s="15"/>
      <c r="MNK221" s="15"/>
      <c r="MNL221" s="15"/>
      <c r="MNM221" s="15"/>
      <c r="MNN221" s="15"/>
      <c r="MNO221" s="15"/>
      <c r="MNP221" s="15"/>
      <c r="MNQ221" s="15"/>
      <c r="MNR221" s="15"/>
      <c r="MNS221" s="15"/>
      <c r="MNT221" s="15"/>
      <c r="MNU221" s="15"/>
      <c r="MNV221" s="15"/>
      <c r="MNW221" s="15"/>
      <c r="MNX221" s="15"/>
      <c r="MNY221" s="15"/>
      <c r="MNZ221" s="15"/>
      <c r="MOA221" s="15"/>
      <c r="MOB221" s="15"/>
      <c r="MOC221" s="15"/>
      <c r="MOD221" s="15"/>
      <c r="MOE221" s="15"/>
      <c r="MOF221" s="15"/>
      <c r="MOG221" s="15"/>
      <c r="MOH221" s="15"/>
      <c r="MOI221" s="15"/>
      <c r="MOJ221" s="15"/>
      <c r="MOK221" s="15"/>
      <c r="MOL221" s="15"/>
      <c r="MOM221" s="15"/>
      <c r="MON221" s="15"/>
      <c r="MOO221" s="15"/>
      <c r="MOP221" s="15"/>
      <c r="MOQ221" s="15"/>
      <c r="MOR221" s="15"/>
      <c r="MOS221" s="15"/>
      <c r="MOT221" s="15"/>
      <c r="MOU221" s="15"/>
      <c r="MOV221" s="15"/>
      <c r="MOW221" s="15"/>
      <c r="MOX221" s="15"/>
      <c r="MOY221" s="15"/>
      <c r="MOZ221" s="15"/>
      <c r="MPA221" s="15"/>
      <c r="MPB221" s="15"/>
      <c r="MPC221" s="15"/>
      <c r="MPD221" s="15"/>
      <c r="MPE221" s="15"/>
      <c r="MPF221" s="15"/>
      <c r="MPG221" s="15"/>
      <c r="MPH221" s="15"/>
      <c r="MPI221" s="15"/>
      <c r="MPJ221" s="15"/>
      <c r="MPK221" s="15"/>
      <c r="MPL221" s="15"/>
      <c r="MPM221" s="15"/>
      <c r="MPN221" s="15"/>
      <c r="MPO221" s="15"/>
      <c r="MPP221" s="15"/>
      <c r="MPQ221" s="15"/>
      <c r="MPR221" s="15"/>
      <c r="MPS221" s="15"/>
      <c r="MPT221" s="15"/>
      <c r="MPU221" s="15"/>
      <c r="MPV221" s="15"/>
      <c r="MPW221" s="15"/>
      <c r="MPX221" s="15"/>
      <c r="MPY221" s="15"/>
      <c r="MPZ221" s="15"/>
      <c r="MQA221" s="15"/>
      <c r="MQB221" s="15"/>
      <c r="MQC221" s="15"/>
      <c r="MQD221" s="15"/>
      <c r="MQE221" s="15"/>
      <c r="MQF221" s="15"/>
      <c r="MQG221" s="15"/>
      <c r="MQH221" s="15"/>
      <c r="MQI221" s="15"/>
      <c r="MQJ221" s="15"/>
      <c r="MQK221" s="15"/>
      <c r="MQL221" s="15"/>
      <c r="MQM221" s="15"/>
      <c r="MQN221" s="15"/>
      <c r="MQO221" s="15"/>
      <c r="MQP221" s="15"/>
      <c r="MQQ221" s="15"/>
      <c r="MQR221" s="15"/>
      <c r="MQS221" s="15"/>
      <c r="MQT221" s="15"/>
      <c r="MQU221" s="15"/>
      <c r="MQV221" s="15"/>
      <c r="MQW221" s="15"/>
      <c r="MQX221" s="15"/>
      <c r="MQY221" s="15"/>
      <c r="MQZ221" s="15"/>
      <c r="MRA221" s="15"/>
      <c r="MRB221" s="15"/>
      <c r="MRC221" s="15"/>
      <c r="MRD221" s="15"/>
      <c r="MRE221" s="15"/>
      <c r="MRF221" s="15"/>
      <c r="MRG221" s="15"/>
      <c r="MRH221" s="15"/>
      <c r="MRI221" s="15"/>
      <c r="MRJ221" s="15"/>
      <c r="MRK221" s="15"/>
      <c r="MRL221" s="15"/>
      <c r="MRM221" s="15"/>
      <c r="MRN221" s="15"/>
      <c r="MRO221" s="15"/>
      <c r="MRP221" s="15"/>
      <c r="MRQ221" s="15"/>
      <c r="MRR221" s="15"/>
      <c r="MRS221" s="15"/>
      <c r="MRT221" s="15"/>
      <c r="MRU221" s="15"/>
      <c r="MRV221" s="15"/>
      <c r="MRW221" s="15"/>
      <c r="MRX221" s="15"/>
      <c r="MRY221" s="15"/>
      <c r="MRZ221" s="15"/>
      <c r="MSA221" s="15"/>
      <c r="MSB221" s="15"/>
      <c r="MSC221" s="15"/>
      <c r="MSD221" s="15"/>
      <c r="MSE221" s="15"/>
      <c r="MSF221" s="15"/>
      <c r="MSG221" s="15"/>
      <c r="MSH221" s="15"/>
      <c r="MSI221" s="15"/>
      <c r="MSJ221" s="15"/>
      <c r="MSK221" s="15"/>
      <c r="MSL221" s="15"/>
      <c r="MSM221" s="15"/>
      <c r="MSN221" s="15"/>
      <c r="MSO221" s="15"/>
      <c r="MSP221" s="15"/>
      <c r="MSQ221" s="15"/>
      <c r="MSR221" s="15"/>
      <c r="MSS221" s="15"/>
      <c r="MST221" s="15"/>
      <c r="MSU221" s="15"/>
      <c r="MSV221" s="15"/>
      <c r="MSW221" s="15"/>
      <c r="MSX221" s="15"/>
      <c r="MSY221" s="15"/>
      <c r="MSZ221" s="15"/>
      <c r="MTA221" s="15"/>
      <c r="MTB221" s="15"/>
      <c r="MTC221" s="15"/>
      <c r="MTD221" s="15"/>
      <c r="MTE221" s="15"/>
      <c r="MTF221" s="15"/>
      <c r="MTG221" s="15"/>
      <c r="MTH221" s="15"/>
      <c r="MTI221" s="15"/>
      <c r="MTJ221" s="15"/>
      <c r="MTK221" s="15"/>
      <c r="MTL221" s="15"/>
      <c r="MTM221" s="15"/>
      <c r="MTN221" s="15"/>
      <c r="MTO221" s="15"/>
      <c r="MTP221" s="15"/>
      <c r="MTQ221" s="15"/>
      <c r="MTR221" s="15"/>
      <c r="MTS221" s="15"/>
      <c r="MTT221" s="15"/>
      <c r="MTU221" s="15"/>
      <c r="MTV221" s="15"/>
      <c r="MTW221" s="15"/>
      <c r="MTX221" s="15"/>
      <c r="MTY221" s="15"/>
      <c r="MTZ221" s="15"/>
      <c r="MUA221" s="15"/>
      <c r="MUB221" s="15"/>
      <c r="MUC221" s="15"/>
      <c r="MUD221" s="15"/>
      <c r="MUE221" s="15"/>
      <c r="MUF221" s="15"/>
      <c r="MUG221" s="15"/>
      <c r="MUH221" s="15"/>
      <c r="MUI221" s="15"/>
      <c r="MUJ221" s="15"/>
      <c r="MUK221" s="15"/>
      <c r="MUL221" s="15"/>
      <c r="MUM221" s="15"/>
      <c r="MUN221" s="15"/>
      <c r="MUO221" s="15"/>
      <c r="MUP221" s="15"/>
      <c r="MUQ221" s="15"/>
      <c r="MUR221" s="15"/>
      <c r="MUS221" s="15"/>
      <c r="MUT221" s="15"/>
      <c r="MUU221" s="15"/>
      <c r="MUV221" s="15"/>
      <c r="MUW221" s="15"/>
      <c r="MUX221" s="15"/>
      <c r="MUY221" s="15"/>
      <c r="MUZ221" s="15"/>
      <c r="MVA221" s="15"/>
      <c r="MVB221" s="15"/>
      <c r="MVC221" s="15"/>
      <c r="MVD221" s="15"/>
      <c r="MVE221" s="15"/>
      <c r="MVF221" s="15"/>
      <c r="MVG221" s="15"/>
      <c r="MVH221" s="15"/>
      <c r="MVI221" s="15"/>
      <c r="MVJ221" s="15"/>
      <c r="MVK221" s="15"/>
      <c r="MVL221" s="15"/>
      <c r="MVM221" s="15"/>
      <c r="MVN221" s="15"/>
      <c r="MVO221" s="15"/>
      <c r="MVP221" s="15"/>
      <c r="MVQ221" s="15"/>
      <c r="MVR221" s="15"/>
      <c r="MVS221" s="15"/>
      <c r="MVT221" s="15"/>
      <c r="MVU221" s="15"/>
      <c r="MVV221" s="15"/>
      <c r="MVW221" s="15"/>
      <c r="MVX221" s="15"/>
      <c r="MVY221" s="15"/>
      <c r="MVZ221" s="15"/>
      <c r="MWA221" s="15"/>
      <c r="MWB221" s="15"/>
      <c r="MWC221" s="15"/>
      <c r="MWD221" s="15"/>
      <c r="MWE221" s="15"/>
      <c r="MWF221" s="15"/>
      <c r="MWG221" s="15"/>
      <c r="MWH221" s="15"/>
      <c r="MWI221" s="15"/>
      <c r="MWJ221" s="15"/>
      <c r="MWK221" s="15"/>
      <c r="MWL221" s="15"/>
      <c r="MWM221" s="15"/>
      <c r="MWN221" s="15"/>
      <c r="MWO221" s="15"/>
      <c r="MWP221" s="15"/>
      <c r="MWQ221" s="15"/>
      <c r="MWR221" s="15"/>
      <c r="MWS221" s="15"/>
      <c r="MWT221" s="15"/>
      <c r="MWU221" s="15"/>
      <c r="MWV221" s="15"/>
      <c r="MWW221" s="15"/>
      <c r="MWX221" s="15"/>
      <c r="MWY221" s="15"/>
      <c r="MWZ221" s="15"/>
      <c r="MXA221" s="15"/>
      <c r="MXB221" s="15"/>
      <c r="MXC221" s="15"/>
      <c r="MXD221" s="15"/>
      <c r="MXE221" s="15"/>
      <c r="MXF221" s="15"/>
      <c r="MXG221" s="15"/>
      <c r="MXH221" s="15"/>
      <c r="MXI221" s="15"/>
      <c r="MXJ221" s="15"/>
      <c r="MXK221" s="15"/>
      <c r="MXL221" s="15"/>
      <c r="MXM221" s="15"/>
      <c r="MXN221" s="15"/>
      <c r="MXO221" s="15"/>
      <c r="MXP221" s="15"/>
      <c r="MXQ221" s="15"/>
      <c r="MXR221" s="15"/>
      <c r="MXS221" s="15"/>
      <c r="MXT221" s="15"/>
      <c r="MXU221" s="15"/>
      <c r="MXV221" s="15"/>
      <c r="MXW221" s="15"/>
      <c r="MXX221" s="15"/>
      <c r="MXY221" s="15"/>
      <c r="MXZ221" s="15"/>
      <c r="MYA221" s="15"/>
      <c r="MYB221" s="15"/>
      <c r="MYC221" s="15"/>
      <c r="MYD221" s="15"/>
      <c r="MYE221" s="15"/>
      <c r="MYF221" s="15"/>
      <c r="MYG221" s="15"/>
      <c r="MYH221" s="15"/>
      <c r="MYI221" s="15"/>
      <c r="MYJ221" s="15"/>
      <c r="MYK221" s="15"/>
      <c r="MYL221" s="15"/>
      <c r="MYM221" s="15"/>
      <c r="MYN221" s="15"/>
      <c r="MYO221" s="15"/>
      <c r="MYP221" s="15"/>
      <c r="MYQ221" s="15"/>
      <c r="MYR221" s="15"/>
      <c r="MYS221" s="15"/>
      <c r="MYT221" s="15"/>
      <c r="MYU221" s="15"/>
      <c r="MYV221" s="15"/>
      <c r="MYW221" s="15"/>
      <c r="MYX221" s="15"/>
      <c r="MYY221" s="15"/>
      <c r="MYZ221" s="15"/>
      <c r="MZA221" s="15"/>
      <c r="MZB221" s="15"/>
      <c r="MZC221" s="15"/>
      <c r="MZD221" s="15"/>
      <c r="MZE221" s="15"/>
      <c r="MZF221" s="15"/>
      <c r="MZG221" s="15"/>
      <c r="MZH221" s="15"/>
      <c r="MZI221" s="15"/>
      <c r="MZJ221" s="15"/>
      <c r="MZK221" s="15"/>
      <c r="MZL221" s="15"/>
      <c r="MZM221" s="15"/>
      <c r="MZN221" s="15"/>
      <c r="MZO221" s="15"/>
      <c r="MZP221" s="15"/>
      <c r="MZQ221" s="15"/>
      <c r="MZR221" s="15"/>
      <c r="MZS221" s="15"/>
      <c r="MZT221" s="15"/>
      <c r="MZU221" s="15"/>
      <c r="MZV221" s="15"/>
      <c r="MZW221" s="15"/>
      <c r="MZX221" s="15"/>
      <c r="MZY221" s="15"/>
      <c r="MZZ221" s="15"/>
      <c r="NAA221" s="15"/>
      <c r="NAB221" s="15"/>
      <c r="NAC221" s="15"/>
      <c r="NAD221" s="15"/>
      <c r="NAE221" s="15"/>
      <c r="NAF221" s="15"/>
      <c r="NAG221" s="15"/>
      <c r="NAH221" s="15"/>
      <c r="NAI221" s="15"/>
      <c r="NAJ221" s="15"/>
      <c r="NAK221" s="15"/>
      <c r="NAL221" s="15"/>
      <c r="NAM221" s="15"/>
      <c r="NAN221" s="15"/>
      <c r="NAO221" s="15"/>
      <c r="NAP221" s="15"/>
      <c r="NAQ221" s="15"/>
      <c r="NAR221" s="15"/>
      <c r="NAS221" s="15"/>
      <c r="NAT221" s="15"/>
      <c r="NAU221" s="15"/>
      <c r="NAV221" s="15"/>
      <c r="NAW221" s="15"/>
      <c r="NAX221" s="15"/>
      <c r="NAY221" s="15"/>
      <c r="NAZ221" s="15"/>
      <c r="NBA221" s="15"/>
      <c r="NBB221" s="15"/>
      <c r="NBC221" s="15"/>
      <c r="NBD221" s="15"/>
      <c r="NBE221" s="15"/>
      <c r="NBF221" s="15"/>
      <c r="NBG221" s="15"/>
      <c r="NBH221" s="15"/>
      <c r="NBI221" s="15"/>
      <c r="NBJ221" s="15"/>
      <c r="NBK221" s="15"/>
      <c r="NBL221" s="15"/>
      <c r="NBM221" s="15"/>
      <c r="NBN221" s="15"/>
      <c r="NBO221" s="15"/>
      <c r="NBP221" s="15"/>
      <c r="NBQ221" s="15"/>
      <c r="NBR221" s="15"/>
      <c r="NBS221" s="15"/>
      <c r="NBT221" s="15"/>
      <c r="NBU221" s="15"/>
      <c r="NBV221" s="15"/>
      <c r="NBW221" s="15"/>
      <c r="NBX221" s="15"/>
      <c r="NBY221" s="15"/>
      <c r="NBZ221" s="15"/>
      <c r="NCA221" s="15"/>
      <c r="NCB221" s="15"/>
      <c r="NCC221" s="15"/>
      <c r="NCD221" s="15"/>
      <c r="NCE221" s="15"/>
      <c r="NCF221" s="15"/>
      <c r="NCG221" s="15"/>
      <c r="NCH221" s="15"/>
      <c r="NCI221" s="15"/>
      <c r="NCJ221" s="15"/>
      <c r="NCK221" s="15"/>
      <c r="NCL221" s="15"/>
      <c r="NCM221" s="15"/>
      <c r="NCN221" s="15"/>
      <c r="NCO221" s="15"/>
      <c r="NCP221" s="15"/>
      <c r="NCQ221" s="15"/>
      <c r="NCR221" s="15"/>
      <c r="NCS221" s="15"/>
      <c r="NCT221" s="15"/>
      <c r="NCU221" s="15"/>
      <c r="NCV221" s="15"/>
      <c r="NCW221" s="15"/>
      <c r="NCX221" s="15"/>
      <c r="NCY221" s="15"/>
      <c r="NCZ221" s="15"/>
      <c r="NDA221" s="15"/>
      <c r="NDB221" s="15"/>
      <c r="NDC221" s="15"/>
      <c r="NDD221" s="15"/>
      <c r="NDE221" s="15"/>
      <c r="NDF221" s="15"/>
      <c r="NDG221" s="15"/>
      <c r="NDH221" s="15"/>
      <c r="NDI221" s="15"/>
      <c r="NDJ221" s="15"/>
      <c r="NDK221" s="15"/>
      <c r="NDL221" s="15"/>
      <c r="NDM221" s="15"/>
      <c r="NDN221" s="15"/>
      <c r="NDO221" s="15"/>
      <c r="NDP221" s="15"/>
      <c r="NDQ221" s="15"/>
      <c r="NDR221" s="15"/>
      <c r="NDS221" s="15"/>
      <c r="NDT221" s="15"/>
      <c r="NDU221" s="15"/>
      <c r="NDV221" s="15"/>
      <c r="NDW221" s="15"/>
      <c r="NDX221" s="15"/>
      <c r="NDY221" s="15"/>
      <c r="NDZ221" s="15"/>
      <c r="NEA221" s="15"/>
      <c r="NEB221" s="15"/>
      <c r="NEC221" s="15"/>
      <c r="NED221" s="15"/>
      <c r="NEE221" s="15"/>
      <c r="NEF221" s="15"/>
      <c r="NEG221" s="15"/>
      <c r="NEH221" s="15"/>
      <c r="NEI221" s="15"/>
      <c r="NEJ221" s="15"/>
      <c r="NEK221" s="15"/>
      <c r="NEL221" s="15"/>
      <c r="NEM221" s="15"/>
      <c r="NEN221" s="15"/>
      <c r="NEO221" s="15"/>
      <c r="NEP221" s="15"/>
      <c r="NEQ221" s="15"/>
      <c r="NER221" s="15"/>
      <c r="NES221" s="15"/>
      <c r="NET221" s="15"/>
      <c r="NEU221" s="15"/>
      <c r="NEV221" s="15"/>
      <c r="NEW221" s="15"/>
      <c r="NEX221" s="15"/>
      <c r="NEY221" s="15"/>
      <c r="NEZ221" s="15"/>
      <c r="NFA221" s="15"/>
      <c r="NFB221" s="15"/>
      <c r="NFC221" s="15"/>
      <c r="NFD221" s="15"/>
      <c r="NFE221" s="15"/>
      <c r="NFF221" s="15"/>
      <c r="NFG221" s="15"/>
      <c r="NFH221" s="15"/>
      <c r="NFI221" s="15"/>
      <c r="NFJ221" s="15"/>
      <c r="NFK221" s="15"/>
      <c r="NFL221" s="15"/>
      <c r="NFM221" s="15"/>
      <c r="NFN221" s="15"/>
      <c r="NFO221" s="15"/>
      <c r="NFP221" s="15"/>
      <c r="NFQ221" s="15"/>
      <c r="NFR221" s="15"/>
      <c r="NFS221" s="15"/>
      <c r="NFT221" s="15"/>
      <c r="NFU221" s="15"/>
      <c r="NFV221" s="15"/>
      <c r="NFW221" s="15"/>
      <c r="NFX221" s="15"/>
      <c r="NFY221" s="15"/>
      <c r="NFZ221" s="15"/>
      <c r="NGA221" s="15"/>
      <c r="NGB221" s="15"/>
      <c r="NGC221" s="15"/>
      <c r="NGD221" s="15"/>
      <c r="NGE221" s="15"/>
      <c r="NGF221" s="15"/>
      <c r="NGG221" s="15"/>
      <c r="NGH221" s="15"/>
      <c r="NGI221" s="15"/>
      <c r="NGJ221" s="15"/>
      <c r="NGK221" s="15"/>
      <c r="NGL221" s="15"/>
      <c r="NGM221" s="15"/>
      <c r="NGN221" s="15"/>
      <c r="NGO221" s="15"/>
      <c r="NGP221" s="15"/>
      <c r="NGQ221" s="15"/>
      <c r="NGR221" s="15"/>
      <c r="NGS221" s="15"/>
      <c r="NGT221" s="15"/>
      <c r="NGU221" s="15"/>
      <c r="NGV221" s="15"/>
      <c r="NGW221" s="15"/>
      <c r="NGX221" s="15"/>
      <c r="NGY221" s="15"/>
      <c r="NGZ221" s="15"/>
      <c r="NHA221" s="15"/>
      <c r="NHB221" s="15"/>
      <c r="NHC221" s="15"/>
      <c r="NHD221" s="15"/>
      <c r="NHE221" s="15"/>
      <c r="NHF221" s="15"/>
      <c r="NHG221" s="15"/>
      <c r="NHH221" s="15"/>
      <c r="NHI221" s="15"/>
      <c r="NHJ221" s="15"/>
      <c r="NHK221" s="15"/>
      <c r="NHL221" s="15"/>
      <c r="NHM221" s="15"/>
      <c r="NHN221" s="15"/>
      <c r="NHO221" s="15"/>
      <c r="NHP221" s="15"/>
      <c r="NHQ221" s="15"/>
      <c r="NHR221" s="15"/>
      <c r="NHS221" s="15"/>
      <c r="NHT221" s="15"/>
      <c r="NHU221" s="15"/>
      <c r="NHV221" s="15"/>
      <c r="NHW221" s="15"/>
      <c r="NHX221" s="15"/>
      <c r="NHY221" s="15"/>
      <c r="NHZ221" s="15"/>
      <c r="NIA221" s="15"/>
      <c r="NIB221" s="15"/>
      <c r="NIC221" s="15"/>
      <c r="NID221" s="15"/>
      <c r="NIE221" s="15"/>
      <c r="NIF221" s="15"/>
      <c r="NIG221" s="15"/>
      <c r="NIH221" s="15"/>
      <c r="NII221" s="15"/>
      <c r="NIJ221" s="15"/>
      <c r="NIK221" s="15"/>
      <c r="NIL221" s="15"/>
      <c r="NIM221" s="15"/>
      <c r="NIN221" s="15"/>
      <c r="NIO221" s="15"/>
      <c r="NIP221" s="15"/>
      <c r="NIQ221" s="15"/>
      <c r="NIR221" s="15"/>
      <c r="NIS221" s="15"/>
      <c r="NIT221" s="15"/>
      <c r="NIU221" s="15"/>
      <c r="NIV221" s="15"/>
      <c r="NIW221" s="15"/>
      <c r="NIX221" s="15"/>
      <c r="NIY221" s="15"/>
      <c r="NIZ221" s="15"/>
      <c r="NJA221" s="15"/>
      <c r="NJB221" s="15"/>
      <c r="NJC221" s="15"/>
      <c r="NJD221" s="15"/>
      <c r="NJE221" s="15"/>
      <c r="NJF221" s="15"/>
      <c r="NJG221" s="15"/>
      <c r="NJH221" s="15"/>
      <c r="NJI221" s="15"/>
      <c r="NJJ221" s="15"/>
      <c r="NJK221" s="15"/>
      <c r="NJL221" s="15"/>
      <c r="NJM221" s="15"/>
      <c r="NJN221" s="15"/>
      <c r="NJO221" s="15"/>
      <c r="NJP221" s="15"/>
      <c r="NJQ221" s="15"/>
      <c r="NJR221" s="15"/>
      <c r="NJS221" s="15"/>
      <c r="NJT221" s="15"/>
      <c r="NJU221" s="15"/>
      <c r="NJV221" s="15"/>
      <c r="NJW221" s="15"/>
      <c r="NJX221" s="15"/>
      <c r="NJY221" s="15"/>
      <c r="NJZ221" s="15"/>
      <c r="NKA221" s="15"/>
      <c r="NKB221" s="15"/>
      <c r="NKC221" s="15"/>
      <c r="NKD221" s="15"/>
      <c r="NKE221" s="15"/>
      <c r="NKF221" s="15"/>
      <c r="NKG221" s="15"/>
      <c r="NKH221" s="15"/>
      <c r="NKI221" s="15"/>
      <c r="NKJ221" s="15"/>
      <c r="NKK221" s="15"/>
      <c r="NKL221" s="15"/>
      <c r="NKM221" s="15"/>
      <c r="NKN221" s="15"/>
      <c r="NKO221" s="15"/>
      <c r="NKP221" s="15"/>
      <c r="NKQ221" s="15"/>
      <c r="NKR221" s="15"/>
      <c r="NKS221" s="15"/>
      <c r="NKT221" s="15"/>
      <c r="NKU221" s="15"/>
      <c r="NKV221" s="15"/>
      <c r="NKW221" s="15"/>
      <c r="NKX221" s="15"/>
      <c r="NKY221" s="15"/>
      <c r="NKZ221" s="15"/>
      <c r="NLA221" s="15"/>
      <c r="NLB221" s="15"/>
      <c r="NLC221" s="15"/>
      <c r="NLD221" s="15"/>
      <c r="NLE221" s="15"/>
      <c r="NLF221" s="15"/>
      <c r="NLG221" s="15"/>
      <c r="NLH221" s="15"/>
      <c r="NLI221" s="15"/>
      <c r="NLJ221" s="15"/>
      <c r="NLK221" s="15"/>
      <c r="NLL221" s="15"/>
      <c r="NLM221" s="15"/>
      <c r="NLN221" s="15"/>
      <c r="NLO221" s="15"/>
      <c r="NLP221" s="15"/>
      <c r="NLQ221" s="15"/>
      <c r="NLR221" s="15"/>
      <c r="NLS221" s="15"/>
      <c r="NLT221" s="15"/>
      <c r="NLU221" s="15"/>
      <c r="NLV221" s="15"/>
      <c r="NLW221" s="15"/>
      <c r="NLX221" s="15"/>
      <c r="NLY221" s="15"/>
      <c r="NLZ221" s="15"/>
      <c r="NMA221" s="15"/>
      <c r="NMB221" s="15"/>
      <c r="NMC221" s="15"/>
      <c r="NMD221" s="15"/>
      <c r="NME221" s="15"/>
      <c r="NMF221" s="15"/>
      <c r="NMG221" s="15"/>
      <c r="NMH221" s="15"/>
      <c r="NMI221" s="15"/>
      <c r="NMJ221" s="15"/>
      <c r="NMK221" s="15"/>
      <c r="NML221" s="15"/>
      <c r="NMM221" s="15"/>
      <c r="NMN221" s="15"/>
      <c r="NMO221" s="15"/>
      <c r="NMP221" s="15"/>
      <c r="NMQ221" s="15"/>
      <c r="NMR221" s="15"/>
      <c r="NMS221" s="15"/>
      <c r="NMT221" s="15"/>
      <c r="NMU221" s="15"/>
      <c r="NMV221" s="15"/>
      <c r="NMW221" s="15"/>
      <c r="NMX221" s="15"/>
      <c r="NMY221" s="15"/>
      <c r="NMZ221" s="15"/>
      <c r="NNA221" s="15"/>
      <c r="NNB221" s="15"/>
      <c r="NNC221" s="15"/>
      <c r="NND221" s="15"/>
      <c r="NNE221" s="15"/>
      <c r="NNF221" s="15"/>
      <c r="NNG221" s="15"/>
      <c r="NNH221" s="15"/>
      <c r="NNI221" s="15"/>
      <c r="NNJ221" s="15"/>
      <c r="NNK221" s="15"/>
      <c r="NNL221" s="15"/>
      <c r="NNM221" s="15"/>
      <c r="NNN221" s="15"/>
      <c r="NNO221" s="15"/>
      <c r="NNP221" s="15"/>
      <c r="NNQ221" s="15"/>
      <c r="NNR221" s="15"/>
      <c r="NNS221" s="15"/>
      <c r="NNT221" s="15"/>
      <c r="NNU221" s="15"/>
      <c r="NNV221" s="15"/>
      <c r="NNW221" s="15"/>
      <c r="NNX221" s="15"/>
      <c r="NNY221" s="15"/>
      <c r="NNZ221" s="15"/>
      <c r="NOA221" s="15"/>
      <c r="NOB221" s="15"/>
      <c r="NOC221" s="15"/>
      <c r="NOD221" s="15"/>
      <c r="NOE221" s="15"/>
      <c r="NOF221" s="15"/>
      <c r="NOG221" s="15"/>
      <c r="NOH221" s="15"/>
      <c r="NOI221" s="15"/>
      <c r="NOJ221" s="15"/>
      <c r="NOK221" s="15"/>
      <c r="NOL221" s="15"/>
      <c r="NOM221" s="15"/>
      <c r="NON221" s="15"/>
      <c r="NOO221" s="15"/>
      <c r="NOP221" s="15"/>
      <c r="NOQ221" s="15"/>
      <c r="NOR221" s="15"/>
      <c r="NOS221" s="15"/>
      <c r="NOT221" s="15"/>
      <c r="NOU221" s="15"/>
      <c r="NOV221" s="15"/>
      <c r="NOW221" s="15"/>
      <c r="NOX221" s="15"/>
      <c r="NOY221" s="15"/>
      <c r="NOZ221" s="15"/>
      <c r="NPA221" s="15"/>
      <c r="NPB221" s="15"/>
      <c r="NPC221" s="15"/>
      <c r="NPD221" s="15"/>
      <c r="NPE221" s="15"/>
      <c r="NPF221" s="15"/>
      <c r="NPG221" s="15"/>
      <c r="NPH221" s="15"/>
      <c r="NPI221" s="15"/>
      <c r="NPJ221" s="15"/>
      <c r="NPK221" s="15"/>
      <c r="NPL221" s="15"/>
      <c r="NPM221" s="15"/>
      <c r="NPN221" s="15"/>
      <c r="NPO221" s="15"/>
      <c r="NPP221" s="15"/>
      <c r="NPQ221" s="15"/>
      <c r="NPR221" s="15"/>
      <c r="NPS221" s="15"/>
      <c r="NPT221" s="15"/>
      <c r="NPU221" s="15"/>
      <c r="NPV221" s="15"/>
      <c r="NPW221" s="15"/>
      <c r="NPX221" s="15"/>
      <c r="NPY221" s="15"/>
      <c r="NPZ221" s="15"/>
      <c r="NQA221" s="15"/>
      <c r="NQB221" s="15"/>
      <c r="NQC221" s="15"/>
      <c r="NQD221" s="15"/>
      <c r="NQE221" s="15"/>
      <c r="NQF221" s="15"/>
      <c r="NQG221" s="15"/>
      <c r="NQH221" s="15"/>
      <c r="NQI221" s="15"/>
      <c r="NQJ221" s="15"/>
      <c r="NQK221" s="15"/>
      <c r="NQL221" s="15"/>
      <c r="NQM221" s="15"/>
      <c r="NQN221" s="15"/>
      <c r="NQO221" s="15"/>
      <c r="NQP221" s="15"/>
      <c r="NQQ221" s="15"/>
      <c r="NQR221" s="15"/>
      <c r="NQS221" s="15"/>
      <c r="NQT221" s="15"/>
      <c r="NQU221" s="15"/>
      <c r="NQV221" s="15"/>
      <c r="NQW221" s="15"/>
      <c r="NQX221" s="15"/>
      <c r="NQY221" s="15"/>
      <c r="NQZ221" s="15"/>
      <c r="NRA221" s="15"/>
      <c r="NRB221" s="15"/>
      <c r="NRC221" s="15"/>
      <c r="NRD221" s="15"/>
      <c r="NRE221" s="15"/>
      <c r="NRF221" s="15"/>
      <c r="NRG221" s="15"/>
      <c r="NRH221" s="15"/>
      <c r="NRI221" s="15"/>
      <c r="NRJ221" s="15"/>
      <c r="NRK221" s="15"/>
      <c r="NRL221" s="15"/>
      <c r="NRM221" s="15"/>
      <c r="NRN221" s="15"/>
      <c r="NRO221" s="15"/>
      <c r="NRP221" s="15"/>
      <c r="NRQ221" s="15"/>
      <c r="NRR221" s="15"/>
      <c r="NRS221" s="15"/>
      <c r="NRT221" s="15"/>
      <c r="NRU221" s="15"/>
      <c r="NRV221" s="15"/>
      <c r="NRW221" s="15"/>
      <c r="NRX221" s="15"/>
      <c r="NRY221" s="15"/>
      <c r="NRZ221" s="15"/>
      <c r="NSA221" s="15"/>
      <c r="NSB221" s="15"/>
      <c r="NSC221" s="15"/>
      <c r="NSD221" s="15"/>
      <c r="NSE221" s="15"/>
      <c r="NSF221" s="15"/>
      <c r="NSG221" s="15"/>
      <c r="NSH221" s="15"/>
      <c r="NSI221" s="15"/>
      <c r="NSJ221" s="15"/>
      <c r="NSK221" s="15"/>
      <c r="NSL221" s="15"/>
      <c r="NSM221" s="15"/>
      <c r="NSN221" s="15"/>
      <c r="NSO221" s="15"/>
      <c r="NSP221" s="15"/>
      <c r="NSQ221" s="15"/>
      <c r="NSR221" s="15"/>
      <c r="NSS221" s="15"/>
      <c r="NST221" s="15"/>
      <c r="NSU221" s="15"/>
      <c r="NSV221" s="15"/>
      <c r="NSW221" s="15"/>
      <c r="NSX221" s="15"/>
      <c r="NSY221" s="15"/>
      <c r="NSZ221" s="15"/>
      <c r="NTA221" s="15"/>
      <c r="NTB221" s="15"/>
      <c r="NTC221" s="15"/>
      <c r="NTD221" s="15"/>
      <c r="NTE221" s="15"/>
      <c r="NTF221" s="15"/>
      <c r="NTG221" s="15"/>
      <c r="NTH221" s="15"/>
      <c r="NTI221" s="15"/>
      <c r="NTJ221" s="15"/>
      <c r="NTK221" s="15"/>
      <c r="NTL221" s="15"/>
      <c r="NTM221" s="15"/>
      <c r="NTN221" s="15"/>
      <c r="NTO221" s="15"/>
      <c r="NTP221" s="15"/>
      <c r="NTQ221" s="15"/>
      <c r="NTR221" s="15"/>
      <c r="NTS221" s="15"/>
      <c r="NTT221" s="15"/>
      <c r="NTU221" s="15"/>
      <c r="NTV221" s="15"/>
      <c r="NTW221" s="15"/>
      <c r="NTX221" s="15"/>
      <c r="NTY221" s="15"/>
      <c r="NTZ221" s="15"/>
      <c r="NUA221" s="15"/>
      <c r="NUB221" s="15"/>
      <c r="NUC221" s="15"/>
      <c r="NUD221" s="15"/>
      <c r="NUE221" s="15"/>
      <c r="NUF221" s="15"/>
      <c r="NUG221" s="15"/>
      <c r="NUH221" s="15"/>
      <c r="NUI221" s="15"/>
      <c r="NUJ221" s="15"/>
      <c r="NUK221" s="15"/>
      <c r="NUL221" s="15"/>
      <c r="NUM221" s="15"/>
      <c r="NUN221" s="15"/>
      <c r="NUO221" s="15"/>
      <c r="NUP221" s="15"/>
      <c r="NUQ221" s="15"/>
      <c r="NUR221" s="15"/>
      <c r="NUS221" s="15"/>
      <c r="NUT221" s="15"/>
      <c r="NUU221" s="15"/>
      <c r="NUV221" s="15"/>
      <c r="NUW221" s="15"/>
      <c r="NUX221" s="15"/>
      <c r="NUY221" s="15"/>
      <c r="NUZ221" s="15"/>
      <c r="NVA221" s="15"/>
      <c r="NVB221" s="15"/>
      <c r="NVC221" s="15"/>
      <c r="NVD221" s="15"/>
      <c r="NVE221" s="15"/>
      <c r="NVF221" s="15"/>
      <c r="NVG221" s="15"/>
      <c r="NVH221" s="15"/>
      <c r="NVI221" s="15"/>
      <c r="NVJ221" s="15"/>
      <c r="NVK221" s="15"/>
      <c r="NVL221" s="15"/>
      <c r="NVM221" s="15"/>
      <c r="NVN221" s="15"/>
      <c r="NVO221" s="15"/>
      <c r="NVP221" s="15"/>
      <c r="NVQ221" s="15"/>
      <c r="NVR221" s="15"/>
      <c r="NVS221" s="15"/>
      <c r="NVT221" s="15"/>
      <c r="NVU221" s="15"/>
      <c r="NVV221" s="15"/>
      <c r="NVW221" s="15"/>
      <c r="NVX221" s="15"/>
      <c r="NVY221" s="15"/>
      <c r="NVZ221" s="15"/>
      <c r="NWA221" s="15"/>
      <c r="NWB221" s="15"/>
      <c r="NWC221" s="15"/>
      <c r="NWD221" s="15"/>
      <c r="NWE221" s="15"/>
      <c r="NWF221" s="15"/>
      <c r="NWG221" s="15"/>
      <c r="NWH221" s="15"/>
      <c r="NWI221" s="15"/>
      <c r="NWJ221" s="15"/>
      <c r="NWK221" s="15"/>
      <c r="NWL221" s="15"/>
      <c r="NWM221" s="15"/>
      <c r="NWN221" s="15"/>
      <c r="NWO221" s="15"/>
      <c r="NWP221" s="15"/>
      <c r="NWQ221" s="15"/>
      <c r="NWR221" s="15"/>
      <c r="NWS221" s="15"/>
      <c r="NWT221" s="15"/>
      <c r="NWU221" s="15"/>
      <c r="NWV221" s="15"/>
      <c r="NWW221" s="15"/>
      <c r="NWX221" s="15"/>
      <c r="NWY221" s="15"/>
      <c r="NWZ221" s="15"/>
      <c r="NXA221" s="15"/>
      <c r="NXB221" s="15"/>
      <c r="NXC221" s="15"/>
      <c r="NXD221" s="15"/>
      <c r="NXE221" s="15"/>
      <c r="NXF221" s="15"/>
      <c r="NXG221" s="15"/>
      <c r="NXH221" s="15"/>
      <c r="NXI221" s="15"/>
      <c r="NXJ221" s="15"/>
      <c r="NXK221" s="15"/>
      <c r="NXL221" s="15"/>
      <c r="NXM221" s="15"/>
      <c r="NXN221" s="15"/>
      <c r="NXO221" s="15"/>
      <c r="NXP221" s="15"/>
      <c r="NXQ221" s="15"/>
      <c r="NXR221" s="15"/>
      <c r="NXS221" s="15"/>
      <c r="NXT221" s="15"/>
      <c r="NXU221" s="15"/>
      <c r="NXV221" s="15"/>
      <c r="NXW221" s="15"/>
      <c r="NXX221" s="15"/>
      <c r="NXY221" s="15"/>
      <c r="NXZ221" s="15"/>
      <c r="NYA221" s="15"/>
      <c r="NYB221" s="15"/>
      <c r="NYC221" s="15"/>
      <c r="NYD221" s="15"/>
      <c r="NYE221" s="15"/>
      <c r="NYF221" s="15"/>
      <c r="NYG221" s="15"/>
      <c r="NYH221" s="15"/>
      <c r="NYI221" s="15"/>
      <c r="NYJ221" s="15"/>
      <c r="NYK221" s="15"/>
      <c r="NYL221" s="15"/>
      <c r="NYM221" s="15"/>
      <c r="NYN221" s="15"/>
      <c r="NYO221" s="15"/>
      <c r="NYP221" s="15"/>
      <c r="NYQ221" s="15"/>
      <c r="NYR221" s="15"/>
      <c r="NYS221" s="15"/>
      <c r="NYT221" s="15"/>
      <c r="NYU221" s="15"/>
      <c r="NYV221" s="15"/>
      <c r="NYW221" s="15"/>
      <c r="NYX221" s="15"/>
      <c r="NYY221" s="15"/>
      <c r="NYZ221" s="15"/>
      <c r="NZA221" s="15"/>
      <c r="NZB221" s="15"/>
      <c r="NZC221" s="15"/>
      <c r="NZD221" s="15"/>
      <c r="NZE221" s="15"/>
      <c r="NZF221" s="15"/>
      <c r="NZG221" s="15"/>
      <c r="NZH221" s="15"/>
      <c r="NZI221" s="15"/>
      <c r="NZJ221" s="15"/>
      <c r="NZK221" s="15"/>
      <c r="NZL221" s="15"/>
      <c r="NZM221" s="15"/>
      <c r="NZN221" s="15"/>
      <c r="NZO221" s="15"/>
      <c r="NZP221" s="15"/>
      <c r="NZQ221" s="15"/>
      <c r="NZR221" s="15"/>
      <c r="NZS221" s="15"/>
      <c r="NZT221" s="15"/>
      <c r="NZU221" s="15"/>
      <c r="NZV221" s="15"/>
      <c r="NZW221" s="15"/>
      <c r="NZX221" s="15"/>
      <c r="NZY221" s="15"/>
      <c r="NZZ221" s="15"/>
      <c r="OAA221" s="15"/>
      <c r="OAB221" s="15"/>
      <c r="OAC221" s="15"/>
      <c r="OAD221" s="15"/>
      <c r="OAE221" s="15"/>
      <c r="OAF221" s="15"/>
      <c r="OAG221" s="15"/>
      <c r="OAH221" s="15"/>
      <c r="OAI221" s="15"/>
      <c r="OAJ221" s="15"/>
      <c r="OAK221" s="15"/>
      <c r="OAL221" s="15"/>
      <c r="OAM221" s="15"/>
      <c r="OAN221" s="15"/>
      <c r="OAO221" s="15"/>
      <c r="OAP221" s="15"/>
      <c r="OAQ221" s="15"/>
      <c r="OAR221" s="15"/>
      <c r="OAS221" s="15"/>
      <c r="OAT221" s="15"/>
      <c r="OAU221" s="15"/>
      <c r="OAV221" s="15"/>
      <c r="OAW221" s="15"/>
      <c r="OAX221" s="15"/>
      <c r="OAY221" s="15"/>
      <c r="OAZ221" s="15"/>
      <c r="OBA221" s="15"/>
      <c r="OBB221" s="15"/>
      <c r="OBC221" s="15"/>
      <c r="OBD221" s="15"/>
      <c r="OBE221" s="15"/>
      <c r="OBF221" s="15"/>
      <c r="OBG221" s="15"/>
      <c r="OBH221" s="15"/>
      <c r="OBI221" s="15"/>
      <c r="OBJ221" s="15"/>
      <c r="OBK221" s="15"/>
      <c r="OBL221" s="15"/>
      <c r="OBM221" s="15"/>
      <c r="OBN221" s="15"/>
      <c r="OBO221" s="15"/>
      <c r="OBP221" s="15"/>
      <c r="OBQ221" s="15"/>
      <c r="OBR221" s="15"/>
      <c r="OBS221" s="15"/>
      <c r="OBT221" s="15"/>
      <c r="OBU221" s="15"/>
      <c r="OBV221" s="15"/>
      <c r="OBW221" s="15"/>
      <c r="OBX221" s="15"/>
      <c r="OBY221" s="15"/>
      <c r="OBZ221" s="15"/>
      <c r="OCA221" s="15"/>
      <c r="OCB221" s="15"/>
      <c r="OCC221" s="15"/>
      <c r="OCD221" s="15"/>
      <c r="OCE221" s="15"/>
      <c r="OCF221" s="15"/>
      <c r="OCG221" s="15"/>
      <c r="OCH221" s="15"/>
      <c r="OCI221" s="15"/>
      <c r="OCJ221" s="15"/>
      <c r="OCK221" s="15"/>
      <c r="OCL221" s="15"/>
      <c r="OCM221" s="15"/>
      <c r="OCN221" s="15"/>
      <c r="OCO221" s="15"/>
      <c r="OCP221" s="15"/>
      <c r="OCQ221" s="15"/>
      <c r="OCR221" s="15"/>
      <c r="OCS221" s="15"/>
      <c r="OCT221" s="15"/>
      <c r="OCU221" s="15"/>
      <c r="OCV221" s="15"/>
      <c r="OCW221" s="15"/>
      <c r="OCX221" s="15"/>
      <c r="OCY221" s="15"/>
      <c r="OCZ221" s="15"/>
      <c r="ODA221" s="15"/>
      <c r="ODB221" s="15"/>
      <c r="ODC221" s="15"/>
      <c r="ODD221" s="15"/>
      <c r="ODE221" s="15"/>
      <c r="ODF221" s="15"/>
      <c r="ODG221" s="15"/>
      <c r="ODH221" s="15"/>
      <c r="ODI221" s="15"/>
      <c r="ODJ221" s="15"/>
      <c r="ODK221" s="15"/>
      <c r="ODL221" s="15"/>
      <c r="ODM221" s="15"/>
      <c r="ODN221" s="15"/>
      <c r="ODO221" s="15"/>
      <c r="ODP221" s="15"/>
      <c r="ODQ221" s="15"/>
      <c r="ODR221" s="15"/>
      <c r="ODS221" s="15"/>
      <c r="ODT221" s="15"/>
      <c r="ODU221" s="15"/>
      <c r="ODV221" s="15"/>
      <c r="ODW221" s="15"/>
      <c r="ODX221" s="15"/>
      <c r="ODY221" s="15"/>
      <c r="ODZ221" s="15"/>
      <c r="OEA221" s="15"/>
      <c r="OEB221" s="15"/>
      <c r="OEC221" s="15"/>
      <c r="OED221" s="15"/>
      <c r="OEE221" s="15"/>
      <c r="OEF221" s="15"/>
      <c r="OEG221" s="15"/>
      <c r="OEH221" s="15"/>
      <c r="OEI221" s="15"/>
      <c r="OEJ221" s="15"/>
      <c r="OEK221" s="15"/>
      <c r="OEL221" s="15"/>
      <c r="OEM221" s="15"/>
      <c r="OEN221" s="15"/>
      <c r="OEO221" s="15"/>
      <c r="OEP221" s="15"/>
      <c r="OEQ221" s="15"/>
      <c r="OER221" s="15"/>
      <c r="OES221" s="15"/>
      <c r="OET221" s="15"/>
      <c r="OEU221" s="15"/>
      <c r="OEV221" s="15"/>
      <c r="OEW221" s="15"/>
      <c r="OEX221" s="15"/>
      <c r="OEY221" s="15"/>
      <c r="OEZ221" s="15"/>
      <c r="OFA221" s="15"/>
      <c r="OFB221" s="15"/>
      <c r="OFC221" s="15"/>
      <c r="OFD221" s="15"/>
      <c r="OFE221" s="15"/>
      <c r="OFF221" s="15"/>
      <c r="OFG221" s="15"/>
      <c r="OFH221" s="15"/>
      <c r="OFI221" s="15"/>
      <c r="OFJ221" s="15"/>
      <c r="OFK221" s="15"/>
      <c r="OFL221" s="15"/>
      <c r="OFM221" s="15"/>
      <c r="OFN221" s="15"/>
      <c r="OFO221" s="15"/>
      <c r="OFP221" s="15"/>
      <c r="OFQ221" s="15"/>
      <c r="OFR221" s="15"/>
      <c r="OFS221" s="15"/>
      <c r="OFT221" s="15"/>
      <c r="OFU221" s="15"/>
      <c r="OFV221" s="15"/>
      <c r="OFW221" s="15"/>
      <c r="OFX221" s="15"/>
      <c r="OFY221" s="15"/>
      <c r="OFZ221" s="15"/>
      <c r="OGA221" s="15"/>
      <c r="OGB221" s="15"/>
      <c r="OGC221" s="15"/>
      <c r="OGD221" s="15"/>
      <c r="OGE221" s="15"/>
      <c r="OGF221" s="15"/>
      <c r="OGG221" s="15"/>
      <c r="OGH221" s="15"/>
      <c r="OGI221" s="15"/>
      <c r="OGJ221" s="15"/>
      <c r="OGK221" s="15"/>
      <c r="OGL221" s="15"/>
      <c r="OGM221" s="15"/>
      <c r="OGN221" s="15"/>
      <c r="OGO221" s="15"/>
      <c r="OGP221" s="15"/>
      <c r="OGQ221" s="15"/>
      <c r="OGR221" s="15"/>
      <c r="OGS221" s="15"/>
      <c r="OGT221" s="15"/>
      <c r="OGU221" s="15"/>
      <c r="OGV221" s="15"/>
      <c r="OGW221" s="15"/>
      <c r="OGX221" s="15"/>
      <c r="OGY221" s="15"/>
      <c r="OGZ221" s="15"/>
      <c r="OHA221" s="15"/>
      <c r="OHB221" s="15"/>
      <c r="OHC221" s="15"/>
      <c r="OHD221" s="15"/>
      <c r="OHE221" s="15"/>
      <c r="OHF221" s="15"/>
      <c r="OHG221" s="15"/>
      <c r="OHH221" s="15"/>
      <c r="OHI221" s="15"/>
      <c r="OHJ221" s="15"/>
      <c r="OHK221" s="15"/>
      <c r="OHL221" s="15"/>
      <c r="OHM221" s="15"/>
      <c r="OHN221" s="15"/>
      <c r="OHO221" s="15"/>
      <c r="OHP221" s="15"/>
      <c r="OHQ221" s="15"/>
      <c r="OHR221" s="15"/>
      <c r="OHS221" s="15"/>
      <c r="OHT221" s="15"/>
      <c r="OHU221" s="15"/>
      <c r="OHV221" s="15"/>
      <c r="OHW221" s="15"/>
      <c r="OHX221" s="15"/>
      <c r="OHY221" s="15"/>
      <c r="OHZ221" s="15"/>
      <c r="OIA221" s="15"/>
      <c r="OIB221" s="15"/>
      <c r="OIC221" s="15"/>
      <c r="OID221" s="15"/>
      <c r="OIE221" s="15"/>
      <c r="OIF221" s="15"/>
      <c r="OIG221" s="15"/>
      <c r="OIH221" s="15"/>
      <c r="OII221" s="15"/>
      <c r="OIJ221" s="15"/>
      <c r="OIK221" s="15"/>
      <c r="OIL221" s="15"/>
      <c r="OIM221" s="15"/>
      <c r="OIN221" s="15"/>
      <c r="OIO221" s="15"/>
      <c r="OIP221" s="15"/>
      <c r="OIQ221" s="15"/>
      <c r="OIR221" s="15"/>
      <c r="OIS221" s="15"/>
      <c r="OIT221" s="15"/>
      <c r="OIU221" s="15"/>
      <c r="OIV221" s="15"/>
      <c r="OIW221" s="15"/>
      <c r="OIX221" s="15"/>
      <c r="OIY221" s="15"/>
      <c r="OIZ221" s="15"/>
      <c r="OJA221" s="15"/>
      <c r="OJB221" s="15"/>
      <c r="OJC221" s="15"/>
      <c r="OJD221" s="15"/>
      <c r="OJE221" s="15"/>
      <c r="OJF221" s="15"/>
      <c r="OJG221" s="15"/>
      <c r="OJH221" s="15"/>
      <c r="OJI221" s="15"/>
      <c r="OJJ221" s="15"/>
      <c r="OJK221" s="15"/>
      <c r="OJL221" s="15"/>
      <c r="OJM221" s="15"/>
      <c r="OJN221" s="15"/>
      <c r="OJO221" s="15"/>
      <c r="OJP221" s="15"/>
      <c r="OJQ221" s="15"/>
      <c r="OJR221" s="15"/>
      <c r="OJS221" s="15"/>
      <c r="OJT221" s="15"/>
      <c r="OJU221" s="15"/>
      <c r="OJV221" s="15"/>
      <c r="OJW221" s="15"/>
      <c r="OJX221" s="15"/>
      <c r="OJY221" s="15"/>
      <c r="OJZ221" s="15"/>
      <c r="OKA221" s="15"/>
      <c r="OKB221" s="15"/>
      <c r="OKC221" s="15"/>
      <c r="OKD221" s="15"/>
      <c r="OKE221" s="15"/>
      <c r="OKF221" s="15"/>
      <c r="OKG221" s="15"/>
      <c r="OKH221" s="15"/>
      <c r="OKI221" s="15"/>
      <c r="OKJ221" s="15"/>
      <c r="OKK221" s="15"/>
      <c r="OKL221" s="15"/>
      <c r="OKM221" s="15"/>
      <c r="OKN221" s="15"/>
      <c r="OKO221" s="15"/>
      <c r="OKP221" s="15"/>
      <c r="OKQ221" s="15"/>
      <c r="OKR221" s="15"/>
      <c r="OKS221" s="15"/>
      <c r="OKT221" s="15"/>
      <c r="OKU221" s="15"/>
      <c r="OKV221" s="15"/>
      <c r="OKW221" s="15"/>
      <c r="OKX221" s="15"/>
      <c r="OKY221" s="15"/>
      <c r="OKZ221" s="15"/>
      <c r="OLA221" s="15"/>
      <c r="OLB221" s="15"/>
      <c r="OLC221" s="15"/>
      <c r="OLD221" s="15"/>
      <c r="OLE221" s="15"/>
      <c r="OLF221" s="15"/>
      <c r="OLG221" s="15"/>
      <c r="OLH221" s="15"/>
      <c r="OLI221" s="15"/>
      <c r="OLJ221" s="15"/>
      <c r="OLK221" s="15"/>
      <c r="OLL221" s="15"/>
      <c r="OLM221" s="15"/>
      <c r="OLN221" s="15"/>
      <c r="OLO221" s="15"/>
      <c r="OLP221" s="15"/>
      <c r="OLQ221" s="15"/>
      <c r="OLR221" s="15"/>
      <c r="OLS221" s="15"/>
      <c r="OLT221" s="15"/>
      <c r="OLU221" s="15"/>
      <c r="OLV221" s="15"/>
      <c r="OLW221" s="15"/>
      <c r="OLX221" s="15"/>
      <c r="OLY221" s="15"/>
      <c r="OLZ221" s="15"/>
      <c r="OMA221" s="15"/>
      <c r="OMB221" s="15"/>
      <c r="OMC221" s="15"/>
      <c r="OMD221" s="15"/>
      <c r="OME221" s="15"/>
      <c r="OMF221" s="15"/>
      <c r="OMG221" s="15"/>
      <c r="OMH221" s="15"/>
      <c r="OMI221" s="15"/>
      <c r="OMJ221" s="15"/>
      <c r="OMK221" s="15"/>
      <c r="OML221" s="15"/>
      <c r="OMM221" s="15"/>
      <c r="OMN221" s="15"/>
      <c r="OMO221" s="15"/>
      <c r="OMP221" s="15"/>
      <c r="OMQ221" s="15"/>
      <c r="OMR221" s="15"/>
      <c r="OMS221" s="15"/>
      <c r="OMT221" s="15"/>
      <c r="OMU221" s="15"/>
      <c r="OMV221" s="15"/>
      <c r="OMW221" s="15"/>
      <c r="OMX221" s="15"/>
      <c r="OMY221" s="15"/>
      <c r="OMZ221" s="15"/>
      <c r="ONA221" s="15"/>
      <c r="ONB221" s="15"/>
      <c r="ONC221" s="15"/>
      <c r="OND221" s="15"/>
      <c r="ONE221" s="15"/>
      <c r="ONF221" s="15"/>
      <c r="ONG221" s="15"/>
      <c r="ONH221" s="15"/>
      <c r="ONI221" s="15"/>
      <c r="ONJ221" s="15"/>
      <c r="ONK221" s="15"/>
      <c r="ONL221" s="15"/>
      <c r="ONM221" s="15"/>
      <c r="ONN221" s="15"/>
      <c r="ONO221" s="15"/>
      <c r="ONP221" s="15"/>
      <c r="ONQ221" s="15"/>
      <c r="ONR221" s="15"/>
      <c r="ONS221" s="15"/>
      <c r="ONT221" s="15"/>
      <c r="ONU221" s="15"/>
      <c r="ONV221" s="15"/>
      <c r="ONW221" s="15"/>
      <c r="ONX221" s="15"/>
      <c r="ONY221" s="15"/>
      <c r="ONZ221" s="15"/>
      <c r="OOA221" s="15"/>
      <c r="OOB221" s="15"/>
      <c r="OOC221" s="15"/>
      <c r="OOD221" s="15"/>
      <c r="OOE221" s="15"/>
      <c r="OOF221" s="15"/>
      <c r="OOG221" s="15"/>
      <c r="OOH221" s="15"/>
      <c r="OOI221" s="15"/>
      <c r="OOJ221" s="15"/>
      <c r="OOK221" s="15"/>
      <c r="OOL221" s="15"/>
      <c r="OOM221" s="15"/>
      <c r="OON221" s="15"/>
      <c r="OOO221" s="15"/>
      <c r="OOP221" s="15"/>
      <c r="OOQ221" s="15"/>
      <c r="OOR221" s="15"/>
      <c r="OOS221" s="15"/>
      <c r="OOT221" s="15"/>
      <c r="OOU221" s="15"/>
      <c r="OOV221" s="15"/>
      <c r="OOW221" s="15"/>
      <c r="OOX221" s="15"/>
      <c r="OOY221" s="15"/>
      <c r="OOZ221" s="15"/>
      <c r="OPA221" s="15"/>
      <c r="OPB221" s="15"/>
      <c r="OPC221" s="15"/>
      <c r="OPD221" s="15"/>
      <c r="OPE221" s="15"/>
      <c r="OPF221" s="15"/>
      <c r="OPG221" s="15"/>
      <c r="OPH221" s="15"/>
      <c r="OPI221" s="15"/>
      <c r="OPJ221" s="15"/>
      <c r="OPK221" s="15"/>
      <c r="OPL221" s="15"/>
      <c r="OPM221" s="15"/>
      <c r="OPN221" s="15"/>
      <c r="OPO221" s="15"/>
      <c r="OPP221" s="15"/>
      <c r="OPQ221" s="15"/>
      <c r="OPR221" s="15"/>
      <c r="OPS221" s="15"/>
      <c r="OPT221" s="15"/>
      <c r="OPU221" s="15"/>
      <c r="OPV221" s="15"/>
      <c r="OPW221" s="15"/>
      <c r="OPX221" s="15"/>
      <c r="OPY221" s="15"/>
      <c r="OPZ221" s="15"/>
      <c r="OQA221" s="15"/>
      <c r="OQB221" s="15"/>
      <c r="OQC221" s="15"/>
      <c r="OQD221" s="15"/>
      <c r="OQE221" s="15"/>
      <c r="OQF221" s="15"/>
      <c r="OQG221" s="15"/>
      <c r="OQH221" s="15"/>
      <c r="OQI221" s="15"/>
      <c r="OQJ221" s="15"/>
      <c r="OQK221" s="15"/>
      <c r="OQL221" s="15"/>
      <c r="OQM221" s="15"/>
      <c r="OQN221" s="15"/>
      <c r="OQO221" s="15"/>
      <c r="OQP221" s="15"/>
      <c r="OQQ221" s="15"/>
      <c r="OQR221" s="15"/>
      <c r="OQS221" s="15"/>
      <c r="OQT221" s="15"/>
      <c r="OQU221" s="15"/>
      <c r="OQV221" s="15"/>
      <c r="OQW221" s="15"/>
      <c r="OQX221" s="15"/>
      <c r="OQY221" s="15"/>
      <c r="OQZ221" s="15"/>
      <c r="ORA221" s="15"/>
      <c r="ORB221" s="15"/>
      <c r="ORC221" s="15"/>
      <c r="ORD221" s="15"/>
      <c r="ORE221" s="15"/>
      <c r="ORF221" s="15"/>
      <c r="ORG221" s="15"/>
      <c r="ORH221" s="15"/>
      <c r="ORI221" s="15"/>
      <c r="ORJ221" s="15"/>
      <c r="ORK221" s="15"/>
      <c r="ORL221" s="15"/>
      <c r="ORM221" s="15"/>
      <c r="ORN221" s="15"/>
      <c r="ORO221" s="15"/>
      <c r="ORP221" s="15"/>
      <c r="ORQ221" s="15"/>
      <c r="ORR221" s="15"/>
      <c r="ORS221" s="15"/>
      <c r="ORT221" s="15"/>
      <c r="ORU221" s="15"/>
      <c r="ORV221" s="15"/>
      <c r="ORW221" s="15"/>
      <c r="ORX221" s="15"/>
      <c r="ORY221" s="15"/>
      <c r="ORZ221" s="15"/>
      <c r="OSA221" s="15"/>
      <c r="OSB221" s="15"/>
      <c r="OSC221" s="15"/>
      <c r="OSD221" s="15"/>
      <c r="OSE221" s="15"/>
      <c r="OSF221" s="15"/>
      <c r="OSG221" s="15"/>
      <c r="OSH221" s="15"/>
      <c r="OSI221" s="15"/>
      <c r="OSJ221" s="15"/>
      <c r="OSK221" s="15"/>
      <c r="OSL221" s="15"/>
      <c r="OSM221" s="15"/>
      <c r="OSN221" s="15"/>
      <c r="OSO221" s="15"/>
      <c r="OSP221" s="15"/>
      <c r="OSQ221" s="15"/>
      <c r="OSR221" s="15"/>
      <c r="OSS221" s="15"/>
      <c r="OST221" s="15"/>
      <c r="OSU221" s="15"/>
      <c r="OSV221" s="15"/>
      <c r="OSW221" s="15"/>
      <c r="OSX221" s="15"/>
      <c r="OSY221" s="15"/>
      <c r="OSZ221" s="15"/>
      <c r="OTA221" s="15"/>
      <c r="OTB221" s="15"/>
      <c r="OTC221" s="15"/>
      <c r="OTD221" s="15"/>
      <c r="OTE221" s="15"/>
      <c r="OTF221" s="15"/>
      <c r="OTG221" s="15"/>
      <c r="OTH221" s="15"/>
      <c r="OTI221" s="15"/>
      <c r="OTJ221" s="15"/>
      <c r="OTK221" s="15"/>
      <c r="OTL221" s="15"/>
      <c r="OTM221" s="15"/>
      <c r="OTN221" s="15"/>
      <c r="OTO221" s="15"/>
      <c r="OTP221" s="15"/>
      <c r="OTQ221" s="15"/>
      <c r="OTR221" s="15"/>
      <c r="OTS221" s="15"/>
      <c r="OTT221" s="15"/>
      <c r="OTU221" s="15"/>
      <c r="OTV221" s="15"/>
      <c r="OTW221" s="15"/>
      <c r="OTX221" s="15"/>
      <c r="OTY221" s="15"/>
      <c r="OTZ221" s="15"/>
      <c r="OUA221" s="15"/>
      <c r="OUB221" s="15"/>
      <c r="OUC221" s="15"/>
      <c r="OUD221" s="15"/>
      <c r="OUE221" s="15"/>
      <c r="OUF221" s="15"/>
      <c r="OUG221" s="15"/>
      <c r="OUH221" s="15"/>
      <c r="OUI221" s="15"/>
      <c r="OUJ221" s="15"/>
      <c r="OUK221" s="15"/>
      <c r="OUL221" s="15"/>
      <c r="OUM221" s="15"/>
      <c r="OUN221" s="15"/>
      <c r="OUO221" s="15"/>
      <c r="OUP221" s="15"/>
      <c r="OUQ221" s="15"/>
      <c r="OUR221" s="15"/>
      <c r="OUS221" s="15"/>
      <c r="OUT221" s="15"/>
      <c r="OUU221" s="15"/>
      <c r="OUV221" s="15"/>
      <c r="OUW221" s="15"/>
      <c r="OUX221" s="15"/>
      <c r="OUY221" s="15"/>
      <c r="OUZ221" s="15"/>
      <c r="OVA221" s="15"/>
      <c r="OVB221" s="15"/>
      <c r="OVC221" s="15"/>
      <c r="OVD221" s="15"/>
      <c r="OVE221" s="15"/>
      <c r="OVF221" s="15"/>
      <c r="OVG221" s="15"/>
      <c r="OVH221" s="15"/>
      <c r="OVI221" s="15"/>
      <c r="OVJ221" s="15"/>
      <c r="OVK221" s="15"/>
      <c r="OVL221" s="15"/>
      <c r="OVM221" s="15"/>
      <c r="OVN221" s="15"/>
      <c r="OVO221" s="15"/>
      <c r="OVP221" s="15"/>
      <c r="OVQ221" s="15"/>
      <c r="OVR221" s="15"/>
      <c r="OVS221" s="15"/>
      <c r="OVT221" s="15"/>
      <c r="OVU221" s="15"/>
      <c r="OVV221" s="15"/>
      <c r="OVW221" s="15"/>
      <c r="OVX221" s="15"/>
      <c r="OVY221" s="15"/>
      <c r="OVZ221" s="15"/>
      <c r="OWA221" s="15"/>
      <c r="OWB221" s="15"/>
      <c r="OWC221" s="15"/>
      <c r="OWD221" s="15"/>
      <c r="OWE221" s="15"/>
      <c r="OWF221" s="15"/>
      <c r="OWG221" s="15"/>
      <c r="OWH221" s="15"/>
      <c r="OWI221" s="15"/>
      <c r="OWJ221" s="15"/>
      <c r="OWK221" s="15"/>
      <c r="OWL221" s="15"/>
      <c r="OWM221" s="15"/>
      <c r="OWN221" s="15"/>
      <c r="OWO221" s="15"/>
      <c r="OWP221" s="15"/>
      <c r="OWQ221" s="15"/>
      <c r="OWR221" s="15"/>
      <c r="OWS221" s="15"/>
      <c r="OWT221" s="15"/>
      <c r="OWU221" s="15"/>
      <c r="OWV221" s="15"/>
      <c r="OWW221" s="15"/>
      <c r="OWX221" s="15"/>
      <c r="OWY221" s="15"/>
      <c r="OWZ221" s="15"/>
      <c r="OXA221" s="15"/>
      <c r="OXB221" s="15"/>
      <c r="OXC221" s="15"/>
      <c r="OXD221" s="15"/>
      <c r="OXE221" s="15"/>
      <c r="OXF221" s="15"/>
      <c r="OXG221" s="15"/>
      <c r="OXH221" s="15"/>
      <c r="OXI221" s="15"/>
      <c r="OXJ221" s="15"/>
      <c r="OXK221" s="15"/>
      <c r="OXL221" s="15"/>
      <c r="OXM221" s="15"/>
      <c r="OXN221" s="15"/>
      <c r="OXO221" s="15"/>
      <c r="OXP221" s="15"/>
      <c r="OXQ221" s="15"/>
      <c r="OXR221" s="15"/>
      <c r="OXS221" s="15"/>
      <c r="OXT221" s="15"/>
      <c r="OXU221" s="15"/>
      <c r="OXV221" s="15"/>
      <c r="OXW221" s="15"/>
      <c r="OXX221" s="15"/>
      <c r="OXY221" s="15"/>
      <c r="OXZ221" s="15"/>
      <c r="OYA221" s="15"/>
      <c r="OYB221" s="15"/>
      <c r="OYC221" s="15"/>
      <c r="OYD221" s="15"/>
      <c r="OYE221" s="15"/>
      <c r="OYF221" s="15"/>
      <c r="OYG221" s="15"/>
      <c r="OYH221" s="15"/>
      <c r="OYI221" s="15"/>
      <c r="OYJ221" s="15"/>
      <c r="OYK221" s="15"/>
      <c r="OYL221" s="15"/>
      <c r="OYM221" s="15"/>
      <c r="OYN221" s="15"/>
      <c r="OYO221" s="15"/>
      <c r="OYP221" s="15"/>
      <c r="OYQ221" s="15"/>
      <c r="OYR221" s="15"/>
      <c r="OYS221" s="15"/>
      <c r="OYT221" s="15"/>
      <c r="OYU221" s="15"/>
      <c r="OYV221" s="15"/>
      <c r="OYW221" s="15"/>
      <c r="OYX221" s="15"/>
      <c r="OYY221" s="15"/>
      <c r="OYZ221" s="15"/>
      <c r="OZA221" s="15"/>
      <c r="OZB221" s="15"/>
      <c r="OZC221" s="15"/>
      <c r="OZD221" s="15"/>
      <c r="OZE221" s="15"/>
      <c r="OZF221" s="15"/>
      <c r="OZG221" s="15"/>
      <c r="OZH221" s="15"/>
      <c r="OZI221" s="15"/>
      <c r="OZJ221" s="15"/>
      <c r="OZK221" s="15"/>
      <c r="OZL221" s="15"/>
      <c r="OZM221" s="15"/>
      <c r="OZN221" s="15"/>
      <c r="OZO221" s="15"/>
      <c r="OZP221" s="15"/>
      <c r="OZQ221" s="15"/>
      <c r="OZR221" s="15"/>
      <c r="OZS221" s="15"/>
      <c r="OZT221" s="15"/>
      <c r="OZU221" s="15"/>
      <c r="OZV221" s="15"/>
      <c r="OZW221" s="15"/>
      <c r="OZX221" s="15"/>
      <c r="OZY221" s="15"/>
      <c r="OZZ221" s="15"/>
      <c r="PAA221" s="15"/>
      <c r="PAB221" s="15"/>
      <c r="PAC221" s="15"/>
      <c r="PAD221" s="15"/>
      <c r="PAE221" s="15"/>
      <c r="PAF221" s="15"/>
      <c r="PAG221" s="15"/>
      <c r="PAH221" s="15"/>
      <c r="PAI221" s="15"/>
      <c r="PAJ221" s="15"/>
      <c r="PAK221" s="15"/>
      <c r="PAL221" s="15"/>
      <c r="PAM221" s="15"/>
      <c r="PAN221" s="15"/>
      <c r="PAO221" s="15"/>
      <c r="PAP221" s="15"/>
      <c r="PAQ221" s="15"/>
      <c r="PAR221" s="15"/>
      <c r="PAS221" s="15"/>
      <c r="PAT221" s="15"/>
      <c r="PAU221" s="15"/>
      <c r="PAV221" s="15"/>
      <c r="PAW221" s="15"/>
      <c r="PAX221" s="15"/>
      <c r="PAY221" s="15"/>
      <c r="PAZ221" s="15"/>
      <c r="PBA221" s="15"/>
      <c r="PBB221" s="15"/>
      <c r="PBC221" s="15"/>
      <c r="PBD221" s="15"/>
      <c r="PBE221" s="15"/>
      <c r="PBF221" s="15"/>
      <c r="PBG221" s="15"/>
      <c r="PBH221" s="15"/>
      <c r="PBI221" s="15"/>
      <c r="PBJ221" s="15"/>
      <c r="PBK221" s="15"/>
      <c r="PBL221" s="15"/>
      <c r="PBM221" s="15"/>
      <c r="PBN221" s="15"/>
      <c r="PBO221" s="15"/>
      <c r="PBP221" s="15"/>
      <c r="PBQ221" s="15"/>
      <c r="PBR221" s="15"/>
      <c r="PBS221" s="15"/>
      <c r="PBT221" s="15"/>
      <c r="PBU221" s="15"/>
      <c r="PBV221" s="15"/>
      <c r="PBW221" s="15"/>
      <c r="PBX221" s="15"/>
      <c r="PBY221" s="15"/>
      <c r="PBZ221" s="15"/>
      <c r="PCA221" s="15"/>
      <c r="PCB221" s="15"/>
      <c r="PCC221" s="15"/>
      <c r="PCD221" s="15"/>
      <c r="PCE221" s="15"/>
      <c r="PCF221" s="15"/>
      <c r="PCG221" s="15"/>
      <c r="PCH221" s="15"/>
      <c r="PCI221" s="15"/>
      <c r="PCJ221" s="15"/>
      <c r="PCK221" s="15"/>
      <c r="PCL221" s="15"/>
      <c r="PCM221" s="15"/>
      <c r="PCN221" s="15"/>
      <c r="PCO221" s="15"/>
      <c r="PCP221" s="15"/>
      <c r="PCQ221" s="15"/>
      <c r="PCR221" s="15"/>
      <c r="PCS221" s="15"/>
      <c r="PCT221" s="15"/>
      <c r="PCU221" s="15"/>
      <c r="PCV221" s="15"/>
      <c r="PCW221" s="15"/>
      <c r="PCX221" s="15"/>
      <c r="PCY221" s="15"/>
      <c r="PCZ221" s="15"/>
      <c r="PDA221" s="15"/>
      <c r="PDB221" s="15"/>
      <c r="PDC221" s="15"/>
      <c r="PDD221" s="15"/>
      <c r="PDE221" s="15"/>
      <c r="PDF221" s="15"/>
      <c r="PDG221" s="15"/>
      <c r="PDH221" s="15"/>
      <c r="PDI221" s="15"/>
      <c r="PDJ221" s="15"/>
      <c r="PDK221" s="15"/>
      <c r="PDL221" s="15"/>
      <c r="PDM221" s="15"/>
      <c r="PDN221" s="15"/>
      <c r="PDO221" s="15"/>
      <c r="PDP221" s="15"/>
      <c r="PDQ221" s="15"/>
      <c r="PDR221" s="15"/>
      <c r="PDS221" s="15"/>
      <c r="PDT221" s="15"/>
      <c r="PDU221" s="15"/>
      <c r="PDV221" s="15"/>
      <c r="PDW221" s="15"/>
      <c r="PDX221" s="15"/>
      <c r="PDY221" s="15"/>
      <c r="PDZ221" s="15"/>
      <c r="PEA221" s="15"/>
      <c r="PEB221" s="15"/>
      <c r="PEC221" s="15"/>
      <c r="PED221" s="15"/>
      <c r="PEE221" s="15"/>
      <c r="PEF221" s="15"/>
      <c r="PEG221" s="15"/>
      <c r="PEH221" s="15"/>
      <c r="PEI221" s="15"/>
      <c r="PEJ221" s="15"/>
      <c r="PEK221" s="15"/>
      <c r="PEL221" s="15"/>
      <c r="PEM221" s="15"/>
      <c r="PEN221" s="15"/>
      <c r="PEO221" s="15"/>
      <c r="PEP221" s="15"/>
      <c r="PEQ221" s="15"/>
      <c r="PER221" s="15"/>
      <c r="PES221" s="15"/>
      <c r="PET221" s="15"/>
      <c r="PEU221" s="15"/>
      <c r="PEV221" s="15"/>
      <c r="PEW221" s="15"/>
      <c r="PEX221" s="15"/>
      <c r="PEY221" s="15"/>
      <c r="PEZ221" s="15"/>
      <c r="PFA221" s="15"/>
      <c r="PFB221" s="15"/>
      <c r="PFC221" s="15"/>
      <c r="PFD221" s="15"/>
      <c r="PFE221" s="15"/>
      <c r="PFF221" s="15"/>
      <c r="PFG221" s="15"/>
      <c r="PFH221" s="15"/>
      <c r="PFI221" s="15"/>
      <c r="PFJ221" s="15"/>
      <c r="PFK221" s="15"/>
      <c r="PFL221" s="15"/>
      <c r="PFM221" s="15"/>
      <c r="PFN221" s="15"/>
      <c r="PFO221" s="15"/>
      <c r="PFP221" s="15"/>
      <c r="PFQ221" s="15"/>
      <c r="PFR221" s="15"/>
      <c r="PFS221" s="15"/>
      <c r="PFT221" s="15"/>
      <c r="PFU221" s="15"/>
      <c r="PFV221" s="15"/>
      <c r="PFW221" s="15"/>
      <c r="PFX221" s="15"/>
      <c r="PFY221" s="15"/>
      <c r="PFZ221" s="15"/>
      <c r="PGA221" s="15"/>
      <c r="PGB221" s="15"/>
      <c r="PGC221" s="15"/>
      <c r="PGD221" s="15"/>
      <c r="PGE221" s="15"/>
      <c r="PGF221" s="15"/>
      <c r="PGG221" s="15"/>
      <c r="PGH221" s="15"/>
      <c r="PGI221" s="15"/>
      <c r="PGJ221" s="15"/>
      <c r="PGK221" s="15"/>
      <c r="PGL221" s="15"/>
      <c r="PGM221" s="15"/>
      <c r="PGN221" s="15"/>
      <c r="PGO221" s="15"/>
      <c r="PGP221" s="15"/>
      <c r="PGQ221" s="15"/>
      <c r="PGR221" s="15"/>
      <c r="PGS221" s="15"/>
      <c r="PGT221" s="15"/>
      <c r="PGU221" s="15"/>
      <c r="PGV221" s="15"/>
      <c r="PGW221" s="15"/>
      <c r="PGX221" s="15"/>
      <c r="PGY221" s="15"/>
      <c r="PGZ221" s="15"/>
      <c r="PHA221" s="15"/>
      <c r="PHB221" s="15"/>
      <c r="PHC221" s="15"/>
      <c r="PHD221" s="15"/>
      <c r="PHE221" s="15"/>
      <c r="PHF221" s="15"/>
      <c r="PHG221" s="15"/>
      <c r="PHH221" s="15"/>
      <c r="PHI221" s="15"/>
      <c r="PHJ221" s="15"/>
      <c r="PHK221" s="15"/>
      <c r="PHL221" s="15"/>
      <c r="PHM221" s="15"/>
      <c r="PHN221" s="15"/>
      <c r="PHO221" s="15"/>
      <c r="PHP221" s="15"/>
      <c r="PHQ221" s="15"/>
      <c r="PHR221" s="15"/>
      <c r="PHS221" s="15"/>
      <c r="PHT221" s="15"/>
      <c r="PHU221" s="15"/>
      <c r="PHV221" s="15"/>
      <c r="PHW221" s="15"/>
      <c r="PHX221" s="15"/>
      <c r="PHY221" s="15"/>
      <c r="PHZ221" s="15"/>
      <c r="PIA221" s="15"/>
      <c r="PIB221" s="15"/>
      <c r="PIC221" s="15"/>
      <c r="PID221" s="15"/>
      <c r="PIE221" s="15"/>
      <c r="PIF221" s="15"/>
      <c r="PIG221" s="15"/>
      <c r="PIH221" s="15"/>
      <c r="PII221" s="15"/>
      <c r="PIJ221" s="15"/>
      <c r="PIK221" s="15"/>
      <c r="PIL221" s="15"/>
      <c r="PIM221" s="15"/>
      <c r="PIN221" s="15"/>
      <c r="PIO221" s="15"/>
      <c r="PIP221" s="15"/>
      <c r="PIQ221" s="15"/>
      <c r="PIR221" s="15"/>
      <c r="PIS221" s="15"/>
      <c r="PIT221" s="15"/>
      <c r="PIU221" s="15"/>
      <c r="PIV221" s="15"/>
      <c r="PIW221" s="15"/>
      <c r="PIX221" s="15"/>
      <c r="PIY221" s="15"/>
      <c r="PIZ221" s="15"/>
      <c r="PJA221" s="15"/>
      <c r="PJB221" s="15"/>
      <c r="PJC221" s="15"/>
      <c r="PJD221" s="15"/>
      <c r="PJE221" s="15"/>
      <c r="PJF221" s="15"/>
      <c r="PJG221" s="15"/>
      <c r="PJH221" s="15"/>
      <c r="PJI221" s="15"/>
      <c r="PJJ221" s="15"/>
      <c r="PJK221" s="15"/>
      <c r="PJL221" s="15"/>
      <c r="PJM221" s="15"/>
      <c r="PJN221" s="15"/>
      <c r="PJO221" s="15"/>
      <c r="PJP221" s="15"/>
      <c r="PJQ221" s="15"/>
      <c r="PJR221" s="15"/>
      <c r="PJS221" s="15"/>
      <c r="PJT221" s="15"/>
      <c r="PJU221" s="15"/>
      <c r="PJV221" s="15"/>
      <c r="PJW221" s="15"/>
      <c r="PJX221" s="15"/>
      <c r="PJY221" s="15"/>
      <c r="PJZ221" s="15"/>
      <c r="PKA221" s="15"/>
      <c r="PKB221" s="15"/>
      <c r="PKC221" s="15"/>
      <c r="PKD221" s="15"/>
      <c r="PKE221" s="15"/>
      <c r="PKF221" s="15"/>
      <c r="PKG221" s="15"/>
      <c r="PKH221" s="15"/>
      <c r="PKI221" s="15"/>
      <c r="PKJ221" s="15"/>
      <c r="PKK221" s="15"/>
      <c r="PKL221" s="15"/>
      <c r="PKM221" s="15"/>
      <c r="PKN221" s="15"/>
      <c r="PKO221" s="15"/>
      <c r="PKP221" s="15"/>
      <c r="PKQ221" s="15"/>
      <c r="PKR221" s="15"/>
      <c r="PKS221" s="15"/>
      <c r="PKT221" s="15"/>
      <c r="PKU221" s="15"/>
      <c r="PKV221" s="15"/>
      <c r="PKW221" s="15"/>
      <c r="PKX221" s="15"/>
      <c r="PKY221" s="15"/>
      <c r="PKZ221" s="15"/>
      <c r="PLA221" s="15"/>
      <c r="PLB221" s="15"/>
      <c r="PLC221" s="15"/>
      <c r="PLD221" s="15"/>
      <c r="PLE221" s="15"/>
      <c r="PLF221" s="15"/>
      <c r="PLG221" s="15"/>
      <c r="PLH221" s="15"/>
      <c r="PLI221" s="15"/>
      <c r="PLJ221" s="15"/>
      <c r="PLK221" s="15"/>
      <c r="PLL221" s="15"/>
      <c r="PLM221" s="15"/>
      <c r="PLN221" s="15"/>
      <c r="PLO221" s="15"/>
      <c r="PLP221" s="15"/>
      <c r="PLQ221" s="15"/>
      <c r="PLR221" s="15"/>
      <c r="PLS221" s="15"/>
      <c r="PLT221" s="15"/>
      <c r="PLU221" s="15"/>
      <c r="PLV221" s="15"/>
      <c r="PLW221" s="15"/>
      <c r="PLX221" s="15"/>
      <c r="PLY221" s="15"/>
      <c r="PLZ221" s="15"/>
      <c r="PMA221" s="15"/>
      <c r="PMB221" s="15"/>
      <c r="PMC221" s="15"/>
      <c r="PMD221" s="15"/>
      <c r="PME221" s="15"/>
      <c r="PMF221" s="15"/>
      <c r="PMG221" s="15"/>
      <c r="PMH221" s="15"/>
      <c r="PMI221" s="15"/>
      <c r="PMJ221" s="15"/>
      <c r="PMK221" s="15"/>
      <c r="PML221" s="15"/>
      <c r="PMM221" s="15"/>
      <c r="PMN221" s="15"/>
      <c r="PMO221" s="15"/>
      <c r="PMP221" s="15"/>
      <c r="PMQ221" s="15"/>
      <c r="PMR221" s="15"/>
      <c r="PMS221" s="15"/>
      <c r="PMT221" s="15"/>
      <c r="PMU221" s="15"/>
      <c r="PMV221" s="15"/>
      <c r="PMW221" s="15"/>
      <c r="PMX221" s="15"/>
      <c r="PMY221" s="15"/>
      <c r="PMZ221" s="15"/>
      <c r="PNA221" s="15"/>
      <c r="PNB221" s="15"/>
      <c r="PNC221" s="15"/>
      <c r="PND221" s="15"/>
      <c r="PNE221" s="15"/>
      <c r="PNF221" s="15"/>
      <c r="PNG221" s="15"/>
      <c r="PNH221" s="15"/>
      <c r="PNI221" s="15"/>
      <c r="PNJ221" s="15"/>
      <c r="PNK221" s="15"/>
      <c r="PNL221" s="15"/>
      <c r="PNM221" s="15"/>
      <c r="PNN221" s="15"/>
      <c r="PNO221" s="15"/>
      <c r="PNP221" s="15"/>
      <c r="PNQ221" s="15"/>
      <c r="PNR221" s="15"/>
      <c r="PNS221" s="15"/>
      <c r="PNT221" s="15"/>
      <c r="PNU221" s="15"/>
      <c r="PNV221" s="15"/>
      <c r="PNW221" s="15"/>
      <c r="PNX221" s="15"/>
      <c r="PNY221" s="15"/>
      <c r="PNZ221" s="15"/>
      <c r="POA221" s="15"/>
      <c r="POB221" s="15"/>
      <c r="POC221" s="15"/>
      <c r="POD221" s="15"/>
      <c r="POE221" s="15"/>
      <c r="POF221" s="15"/>
      <c r="POG221" s="15"/>
      <c r="POH221" s="15"/>
      <c r="POI221" s="15"/>
      <c r="POJ221" s="15"/>
      <c r="POK221" s="15"/>
      <c r="POL221" s="15"/>
      <c r="POM221" s="15"/>
      <c r="PON221" s="15"/>
      <c r="POO221" s="15"/>
      <c r="POP221" s="15"/>
      <c r="POQ221" s="15"/>
      <c r="POR221" s="15"/>
      <c r="POS221" s="15"/>
      <c r="POT221" s="15"/>
      <c r="POU221" s="15"/>
      <c r="POV221" s="15"/>
      <c r="POW221" s="15"/>
      <c r="POX221" s="15"/>
      <c r="POY221" s="15"/>
      <c r="POZ221" s="15"/>
      <c r="PPA221" s="15"/>
      <c r="PPB221" s="15"/>
      <c r="PPC221" s="15"/>
      <c r="PPD221" s="15"/>
      <c r="PPE221" s="15"/>
      <c r="PPF221" s="15"/>
      <c r="PPG221" s="15"/>
      <c r="PPH221" s="15"/>
      <c r="PPI221" s="15"/>
      <c r="PPJ221" s="15"/>
      <c r="PPK221" s="15"/>
      <c r="PPL221" s="15"/>
      <c r="PPM221" s="15"/>
      <c r="PPN221" s="15"/>
      <c r="PPO221" s="15"/>
      <c r="PPP221" s="15"/>
      <c r="PPQ221" s="15"/>
      <c r="PPR221" s="15"/>
      <c r="PPS221" s="15"/>
      <c r="PPT221" s="15"/>
      <c r="PPU221" s="15"/>
      <c r="PPV221" s="15"/>
      <c r="PPW221" s="15"/>
      <c r="PPX221" s="15"/>
      <c r="PPY221" s="15"/>
      <c r="PPZ221" s="15"/>
      <c r="PQA221" s="15"/>
      <c r="PQB221" s="15"/>
      <c r="PQC221" s="15"/>
      <c r="PQD221" s="15"/>
      <c r="PQE221" s="15"/>
      <c r="PQF221" s="15"/>
      <c r="PQG221" s="15"/>
      <c r="PQH221" s="15"/>
      <c r="PQI221" s="15"/>
      <c r="PQJ221" s="15"/>
      <c r="PQK221" s="15"/>
      <c r="PQL221" s="15"/>
      <c r="PQM221" s="15"/>
      <c r="PQN221" s="15"/>
      <c r="PQO221" s="15"/>
      <c r="PQP221" s="15"/>
      <c r="PQQ221" s="15"/>
      <c r="PQR221" s="15"/>
      <c r="PQS221" s="15"/>
      <c r="PQT221" s="15"/>
      <c r="PQU221" s="15"/>
      <c r="PQV221" s="15"/>
      <c r="PQW221" s="15"/>
      <c r="PQX221" s="15"/>
      <c r="PQY221" s="15"/>
      <c r="PQZ221" s="15"/>
      <c r="PRA221" s="15"/>
      <c r="PRB221" s="15"/>
      <c r="PRC221" s="15"/>
      <c r="PRD221" s="15"/>
      <c r="PRE221" s="15"/>
      <c r="PRF221" s="15"/>
      <c r="PRG221" s="15"/>
      <c r="PRH221" s="15"/>
      <c r="PRI221" s="15"/>
      <c r="PRJ221" s="15"/>
      <c r="PRK221" s="15"/>
      <c r="PRL221" s="15"/>
      <c r="PRM221" s="15"/>
      <c r="PRN221" s="15"/>
      <c r="PRO221" s="15"/>
      <c r="PRP221" s="15"/>
      <c r="PRQ221" s="15"/>
      <c r="PRR221" s="15"/>
      <c r="PRS221" s="15"/>
      <c r="PRT221" s="15"/>
      <c r="PRU221" s="15"/>
      <c r="PRV221" s="15"/>
      <c r="PRW221" s="15"/>
      <c r="PRX221" s="15"/>
      <c r="PRY221" s="15"/>
      <c r="PRZ221" s="15"/>
      <c r="PSA221" s="15"/>
      <c r="PSB221" s="15"/>
      <c r="PSC221" s="15"/>
      <c r="PSD221" s="15"/>
      <c r="PSE221" s="15"/>
      <c r="PSF221" s="15"/>
      <c r="PSG221" s="15"/>
      <c r="PSH221" s="15"/>
      <c r="PSI221" s="15"/>
      <c r="PSJ221" s="15"/>
      <c r="PSK221" s="15"/>
      <c r="PSL221" s="15"/>
      <c r="PSM221" s="15"/>
      <c r="PSN221" s="15"/>
      <c r="PSO221" s="15"/>
      <c r="PSP221" s="15"/>
      <c r="PSQ221" s="15"/>
      <c r="PSR221" s="15"/>
      <c r="PSS221" s="15"/>
      <c r="PST221" s="15"/>
      <c r="PSU221" s="15"/>
      <c r="PSV221" s="15"/>
      <c r="PSW221" s="15"/>
      <c r="PSX221" s="15"/>
      <c r="PSY221" s="15"/>
      <c r="PSZ221" s="15"/>
      <c r="PTA221" s="15"/>
      <c r="PTB221" s="15"/>
      <c r="PTC221" s="15"/>
      <c r="PTD221" s="15"/>
      <c r="PTE221" s="15"/>
      <c r="PTF221" s="15"/>
      <c r="PTG221" s="15"/>
      <c r="PTH221" s="15"/>
      <c r="PTI221" s="15"/>
      <c r="PTJ221" s="15"/>
      <c r="PTK221" s="15"/>
      <c r="PTL221" s="15"/>
      <c r="PTM221" s="15"/>
      <c r="PTN221" s="15"/>
      <c r="PTO221" s="15"/>
      <c r="PTP221" s="15"/>
      <c r="PTQ221" s="15"/>
      <c r="PTR221" s="15"/>
      <c r="PTS221" s="15"/>
      <c r="PTT221" s="15"/>
      <c r="PTU221" s="15"/>
      <c r="PTV221" s="15"/>
      <c r="PTW221" s="15"/>
      <c r="PTX221" s="15"/>
      <c r="PTY221" s="15"/>
      <c r="PTZ221" s="15"/>
      <c r="PUA221" s="15"/>
      <c r="PUB221" s="15"/>
      <c r="PUC221" s="15"/>
      <c r="PUD221" s="15"/>
      <c r="PUE221" s="15"/>
      <c r="PUF221" s="15"/>
      <c r="PUG221" s="15"/>
      <c r="PUH221" s="15"/>
      <c r="PUI221" s="15"/>
      <c r="PUJ221" s="15"/>
      <c r="PUK221" s="15"/>
      <c r="PUL221" s="15"/>
      <c r="PUM221" s="15"/>
      <c r="PUN221" s="15"/>
      <c r="PUO221" s="15"/>
      <c r="PUP221" s="15"/>
      <c r="PUQ221" s="15"/>
      <c r="PUR221" s="15"/>
      <c r="PUS221" s="15"/>
      <c r="PUT221" s="15"/>
      <c r="PUU221" s="15"/>
      <c r="PUV221" s="15"/>
      <c r="PUW221" s="15"/>
      <c r="PUX221" s="15"/>
      <c r="PUY221" s="15"/>
      <c r="PUZ221" s="15"/>
      <c r="PVA221" s="15"/>
      <c r="PVB221" s="15"/>
      <c r="PVC221" s="15"/>
      <c r="PVD221" s="15"/>
      <c r="PVE221" s="15"/>
      <c r="PVF221" s="15"/>
      <c r="PVG221" s="15"/>
      <c r="PVH221" s="15"/>
      <c r="PVI221" s="15"/>
      <c r="PVJ221" s="15"/>
      <c r="PVK221" s="15"/>
      <c r="PVL221" s="15"/>
      <c r="PVM221" s="15"/>
      <c r="PVN221" s="15"/>
      <c r="PVO221" s="15"/>
      <c r="PVP221" s="15"/>
      <c r="PVQ221" s="15"/>
      <c r="PVR221" s="15"/>
      <c r="PVS221" s="15"/>
      <c r="PVT221" s="15"/>
      <c r="PVU221" s="15"/>
      <c r="PVV221" s="15"/>
      <c r="PVW221" s="15"/>
      <c r="PVX221" s="15"/>
      <c r="PVY221" s="15"/>
      <c r="PVZ221" s="15"/>
      <c r="PWA221" s="15"/>
      <c r="PWB221" s="15"/>
      <c r="PWC221" s="15"/>
      <c r="PWD221" s="15"/>
      <c r="PWE221" s="15"/>
      <c r="PWF221" s="15"/>
      <c r="PWG221" s="15"/>
      <c r="PWH221" s="15"/>
      <c r="PWI221" s="15"/>
      <c r="PWJ221" s="15"/>
      <c r="PWK221" s="15"/>
      <c r="PWL221" s="15"/>
      <c r="PWM221" s="15"/>
      <c r="PWN221" s="15"/>
      <c r="PWO221" s="15"/>
      <c r="PWP221" s="15"/>
      <c r="PWQ221" s="15"/>
      <c r="PWR221" s="15"/>
      <c r="PWS221" s="15"/>
      <c r="PWT221" s="15"/>
      <c r="PWU221" s="15"/>
      <c r="PWV221" s="15"/>
      <c r="PWW221" s="15"/>
      <c r="PWX221" s="15"/>
      <c r="PWY221" s="15"/>
      <c r="PWZ221" s="15"/>
      <c r="PXA221" s="15"/>
      <c r="PXB221" s="15"/>
      <c r="PXC221" s="15"/>
      <c r="PXD221" s="15"/>
      <c r="PXE221" s="15"/>
      <c r="PXF221" s="15"/>
      <c r="PXG221" s="15"/>
      <c r="PXH221" s="15"/>
      <c r="PXI221" s="15"/>
      <c r="PXJ221" s="15"/>
      <c r="PXK221" s="15"/>
      <c r="PXL221" s="15"/>
      <c r="PXM221" s="15"/>
      <c r="PXN221" s="15"/>
      <c r="PXO221" s="15"/>
      <c r="PXP221" s="15"/>
      <c r="PXQ221" s="15"/>
      <c r="PXR221" s="15"/>
      <c r="PXS221" s="15"/>
      <c r="PXT221" s="15"/>
      <c r="PXU221" s="15"/>
      <c r="PXV221" s="15"/>
      <c r="PXW221" s="15"/>
      <c r="PXX221" s="15"/>
      <c r="PXY221" s="15"/>
      <c r="PXZ221" s="15"/>
      <c r="PYA221" s="15"/>
      <c r="PYB221" s="15"/>
      <c r="PYC221" s="15"/>
      <c r="PYD221" s="15"/>
      <c r="PYE221" s="15"/>
      <c r="PYF221" s="15"/>
      <c r="PYG221" s="15"/>
      <c r="PYH221" s="15"/>
      <c r="PYI221" s="15"/>
      <c r="PYJ221" s="15"/>
      <c r="PYK221" s="15"/>
      <c r="PYL221" s="15"/>
      <c r="PYM221" s="15"/>
      <c r="PYN221" s="15"/>
      <c r="PYO221" s="15"/>
      <c r="PYP221" s="15"/>
      <c r="PYQ221" s="15"/>
      <c r="PYR221" s="15"/>
      <c r="PYS221" s="15"/>
      <c r="PYT221" s="15"/>
      <c r="PYU221" s="15"/>
      <c r="PYV221" s="15"/>
      <c r="PYW221" s="15"/>
      <c r="PYX221" s="15"/>
      <c r="PYY221" s="15"/>
      <c r="PYZ221" s="15"/>
      <c r="PZA221" s="15"/>
      <c r="PZB221" s="15"/>
      <c r="PZC221" s="15"/>
      <c r="PZD221" s="15"/>
      <c r="PZE221" s="15"/>
      <c r="PZF221" s="15"/>
      <c r="PZG221" s="15"/>
      <c r="PZH221" s="15"/>
      <c r="PZI221" s="15"/>
      <c r="PZJ221" s="15"/>
      <c r="PZK221" s="15"/>
      <c r="PZL221" s="15"/>
      <c r="PZM221" s="15"/>
      <c r="PZN221" s="15"/>
      <c r="PZO221" s="15"/>
      <c r="PZP221" s="15"/>
      <c r="PZQ221" s="15"/>
      <c r="PZR221" s="15"/>
      <c r="PZS221" s="15"/>
      <c r="PZT221" s="15"/>
      <c r="PZU221" s="15"/>
      <c r="PZV221" s="15"/>
      <c r="PZW221" s="15"/>
      <c r="PZX221" s="15"/>
      <c r="PZY221" s="15"/>
      <c r="PZZ221" s="15"/>
      <c r="QAA221" s="15"/>
      <c r="QAB221" s="15"/>
      <c r="QAC221" s="15"/>
      <c r="QAD221" s="15"/>
      <c r="QAE221" s="15"/>
      <c r="QAF221" s="15"/>
      <c r="QAG221" s="15"/>
      <c r="QAH221" s="15"/>
      <c r="QAI221" s="15"/>
      <c r="QAJ221" s="15"/>
      <c r="QAK221" s="15"/>
      <c r="QAL221" s="15"/>
      <c r="QAM221" s="15"/>
      <c r="QAN221" s="15"/>
      <c r="QAO221" s="15"/>
      <c r="QAP221" s="15"/>
      <c r="QAQ221" s="15"/>
      <c r="QAR221" s="15"/>
      <c r="QAS221" s="15"/>
      <c r="QAT221" s="15"/>
      <c r="QAU221" s="15"/>
      <c r="QAV221" s="15"/>
      <c r="QAW221" s="15"/>
      <c r="QAX221" s="15"/>
      <c r="QAY221" s="15"/>
      <c r="QAZ221" s="15"/>
      <c r="QBA221" s="15"/>
      <c r="QBB221" s="15"/>
      <c r="QBC221" s="15"/>
      <c r="QBD221" s="15"/>
      <c r="QBE221" s="15"/>
      <c r="QBF221" s="15"/>
      <c r="QBG221" s="15"/>
      <c r="QBH221" s="15"/>
      <c r="QBI221" s="15"/>
      <c r="QBJ221" s="15"/>
      <c r="QBK221" s="15"/>
      <c r="QBL221" s="15"/>
      <c r="QBM221" s="15"/>
      <c r="QBN221" s="15"/>
      <c r="QBO221" s="15"/>
      <c r="QBP221" s="15"/>
      <c r="QBQ221" s="15"/>
      <c r="QBR221" s="15"/>
      <c r="QBS221" s="15"/>
      <c r="QBT221" s="15"/>
      <c r="QBU221" s="15"/>
      <c r="QBV221" s="15"/>
      <c r="QBW221" s="15"/>
      <c r="QBX221" s="15"/>
      <c r="QBY221" s="15"/>
      <c r="QBZ221" s="15"/>
      <c r="QCA221" s="15"/>
      <c r="QCB221" s="15"/>
      <c r="QCC221" s="15"/>
      <c r="QCD221" s="15"/>
      <c r="QCE221" s="15"/>
      <c r="QCF221" s="15"/>
      <c r="QCG221" s="15"/>
      <c r="QCH221" s="15"/>
      <c r="QCI221" s="15"/>
      <c r="QCJ221" s="15"/>
      <c r="QCK221" s="15"/>
      <c r="QCL221" s="15"/>
      <c r="QCM221" s="15"/>
      <c r="QCN221" s="15"/>
      <c r="QCO221" s="15"/>
      <c r="QCP221" s="15"/>
      <c r="QCQ221" s="15"/>
      <c r="QCR221" s="15"/>
      <c r="QCS221" s="15"/>
      <c r="QCT221" s="15"/>
      <c r="QCU221" s="15"/>
      <c r="QCV221" s="15"/>
      <c r="QCW221" s="15"/>
      <c r="QCX221" s="15"/>
      <c r="QCY221" s="15"/>
      <c r="QCZ221" s="15"/>
      <c r="QDA221" s="15"/>
      <c r="QDB221" s="15"/>
      <c r="QDC221" s="15"/>
      <c r="QDD221" s="15"/>
      <c r="QDE221" s="15"/>
      <c r="QDF221" s="15"/>
      <c r="QDG221" s="15"/>
      <c r="QDH221" s="15"/>
      <c r="QDI221" s="15"/>
      <c r="QDJ221" s="15"/>
      <c r="QDK221" s="15"/>
      <c r="QDL221" s="15"/>
      <c r="QDM221" s="15"/>
      <c r="QDN221" s="15"/>
      <c r="QDO221" s="15"/>
      <c r="QDP221" s="15"/>
      <c r="QDQ221" s="15"/>
      <c r="QDR221" s="15"/>
      <c r="QDS221" s="15"/>
      <c r="QDT221" s="15"/>
      <c r="QDU221" s="15"/>
      <c r="QDV221" s="15"/>
      <c r="QDW221" s="15"/>
      <c r="QDX221" s="15"/>
      <c r="QDY221" s="15"/>
      <c r="QDZ221" s="15"/>
      <c r="QEA221" s="15"/>
      <c r="QEB221" s="15"/>
      <c r="QEC221" s="15"/>
      <c r="QED221" s="15"/>
      <c r="QEE221" s="15"/>
      <c r="QEF221" s="15"/>
      <c r="QEG221" s="15"/>
      <c r="QEH221" s="15"/>
      <c r="QEI221" s="15"/>
      <c r="QEJ221" s="15"/>
      <c r="QEK221" s="15"/>
      <c r="QEL221" s="15"/>
      <c r="QEM221" s="15"/>
      <c r="QEN221" s="15"/>
      <c r="QEO221" s="15"/>
      <c r="QEP221" s="15"/>
      <c r="QEQ221" s="15"/>
      <c r="QER221" s="15"/>
      <c r="QES221" s="15"/>
      <c r="QET221" s="15"/>
      <c r="QEU221" s="15"/>
      <c r="QEV221" s="15"/>
      <c r="QEW221" s="15"/>
      <c r="QEX221" s="15"/>
      <c r="QEY221" s="15"/>
      <c r="QEZ221" s="15"/>
      <c r="QFA221" s="15"/>
      <c r="QFB221" s="15"/>
      <c r="QFC221" s="15"/>
      <c r="QFD221" s="15"/>
      <c r="QFE221" s="15"/>
      <c r="QFF221" s="15"/>
      <c r="QFG221" s="15"/>
      <c r="QFH221" s="15"/>
      <c r="QFI221" s="15"/>
      <c r="QFJ221" s="15"/>
      <c r="QFK221" s="15"/>
      <c r="QFL221" s="15"/>
      <c r="QFM221" s="15"/>
      <c r="QFN221" s="15"/>
      <c r="QFO221" s="15"/>
      <c r="QFP221" s="15"/>
      <c r="QFQ221" s="15"/>
      <c r="QFR221" s="15"/>
      <c r="QFS221" s="15"/>
      <c r="QFT221" s="15"/>
      <c r="QFU221" s="15"/>
      <c r="QFV221" s="15"/>
      <c r="QFW221" s="15"/>
      <c r="QFX221" s="15"/>
      <c r="QFY221" s="15"/>
      <c r="QFZ221" s="15"/>
      <c r="QGA221" s="15"/>
      <c r="QGB221" s="15"/>
      <c r="QGC221" s="15"/>
      <c r="QGD221" s="15"/>
      <c r="QGE221" s="15"/>
      <c r="QGF221" s="15"/>
      <c r="QGG221" s="15"/>
      <c r="QGH221" s="15"/>
      <c r="QGI221" s="15"/>
      <c r="QGJ221" s="15"/>
      <c r="QGK221" s="15"/>
      <c r="QGL221" s="15"/>
      <c r="QGM221" s="15"/>
      <c r="QGN221" s="15"/>
      <c r="QGO221" s="15"/>
      <c r="QGP221" s="15"/>
      <c r="QGQ221" s="15"/>
      <c r="QGR221" s="15"/>
      <c r="QGS221" s="15"/>
      <c r="QGT221" s="15"/>
      <c r="QGU221" s="15"/>
      <c r="QGV221" s="15"/>
      <c r="QGW221" s="15"/>
      <c r="QGX221" s="15"/>
      <c r="QGY221" s="15"/>
      <c r="QGZ221" s="15"/>
      <c r="QHA221" s="15"/>
      <c r="QHB221" s="15"/>
      <c r="QHC221" s="15"/>
      <c r="QHD221" s="15"/>
      <c r="QHE221" s="15"/>
      <c r="QHF221" s="15"/>
      <c r="QHG221" s="15"/>
      <c r="QHH221" s="15"/>
      <c r="QHI221" s="15"/>
      <c r="QHJ221" s="15"/>
      <c r="QHK221" s="15"/>
      <c r="QHL221" s="15"/>
      <c r="QHM221" s="15"/>
      <c r="QHN221" s="15"/>
      <c r="QHO221" s="15"/>
      <c r="QHP221" s="15"/>
      <c r="QHQ221" s="15"/>
      <c r="QHR221" s="15"/>
      <c r="QHS221" s="15"/>
      <c r="QHT221" s="15"/>
      <c r="QHU221" s="15"/>
      <c r="QHV221" s="15"/>
      <c r="QHW221" s="15"/>
      <c r="QHX221" s="15"/>
      <c r="QHY221" s="15"/>
      <c r="QHZ221" s="15"/>
      <c r="QIA221" s="15"/>
      <c r="QIB221" s="15"/>
      <c r="QIC221" s="15"/>
      <c r="QID221" s="15"/>
      <c r="QIE221" s="15"/>
      <c r="QIF221" s="15"/>
      <c r="QIG221" s="15"/>
      <c r="QIH221" s="15"/>
      <c r="QII221" s="15"/>
      <c r="QIJ221" s="15"/>
      <c r="QIK221" s="15"/>
      <c r="QIL221" s="15"/>
      <c r="QIM221" s="15"/>
      <c r="QIN221" s="15"/>
      <c r="QIO221" s="15"/>
      <c r="QIP221" s="15"/>
      <c r="QIQ221" s="15"/>
      <c r="QIR221" s="15"/>
      <c r="QIS221" s="15"/>
      <c r="QIT221" s="15"/>
      <c r="QIU221" s="15"/>
      <c r="QIV221" s="15"/>
      <c r="QIW221" s="15"/>
      <c r="QIX221" s="15"/>
      <c r="QIY221" s="15"/>
      <c r="QIZ221" s="15"/>
      <c r="QJA221" s="15"/>
      <c r="QJB221" s="15"/>
      <c r="QJC221" s="15"/>
      <c r="QJD221" s="15"/>
      <c r="QJE221" s="15"/>
      <c r="QJF221" s="15"/>
      <c r="QJG221" s="15"/>
      <c r="QJH221" s="15"/>
      <c r="QJI221" s="15"/>
      <c r="QJJ221" s="15"/>
      <c r="QJK221" s="15"/>
      <c r="QJL221" s="15"/>
      <c r="QJM221" s="15"/>
      <c r="QJN221" s="15"/>
      <c r="QJO221" s="15"/>
      <c r="QJP221" s="15"/>
      <c r="QJQ221" s="15"/>
      <c r="QJR221" s="15"/>
      <c r="QJS221" s="15"/>
      <c r="QJT221" s="15"/>
      <c r="QJU221" s="15"/>
      <c r="QJV221" s="15"/>
      <c r="QJW221" s="15"/>
      <c r="QJX221" s="15"/>
      <c r="QJY221" s="15"/>
      <c r="QJZ221" s="15"/>
      <c r="QKA221" s="15"/>
      <c r="QKB221" s="15"/>
      <c r="QKC221" s="15"/>
      <c r="QKD221" s="15"/>
      <c r="QKE221" s="15"/>
      <c r="QKF221" s="15"/>
      <c r="QKG221" s="15"/>
      <c r="QKH221" s="15"/>
      <c r="QKI221" s="15"/>
      <c r="QKJ221" s="15"/>
      <c r="QKK221" s="15"/>
      <c r="QKL221" s="15"/>
      <c r="QKM221" s="15"/>
      <c r="QKN221" s="15"/>
      <c r="QKO221" s="15"/>
      <c r="QKP221" s="15"/>
      <c r="QKQ221" s="15"/>
      <c r="QKR221" s="15"/>
      <c r="QKS221" s="15"/>
      <c r="QKT221" s="15"/>
      <c r="QKU221" s="15"/>
      <c r="QKV221" s="15"/>
      <c r="QKW221" s="15"/>
      <c r="QKX221" s="15"/>
      <c r="QKY221" s="15"/>
      <c r="QKZ221" s="15"/>
      <c r="QLA221" s="15"/>
      <c r="QLB221" s="15"/>
      <c r="QLC221" s="15"/>
      <c r="QLD221" s="15"/>
      <c r="QLE221" s="15"/>
      <c r="QLF221" s="15"/>
      <c r="QLG221" s="15"/>
      <c r="QLH221" s="15"/>
      <c r="QLI221" s="15"/>
      <c r="QLJ221" s="15"/>
      <c r="QLK221" s="15"/>
      <c r="QLL221" s="15"/>
      <c r="QLM221" s="15"/>
      <c r="QLN221" s="15"/>
      <c r="QLO221" s="15"/>
      <c r="QLP221" s="15"/>
      <c r="QLQ221" s="15"/>
      <c r="QLR221" s="15"/>
      <c r="QLS221" s="15"/>
      <c r="QLT221" s="15"/>
      <c r="QLU221" s="15"/>
      <c r="QLV221" s="15"/>
      <c r="QLW221" s="15"/>
      <c r="QLX221" s="15"/>
      <c r="QLY221" s="15"/>
      <c r="QLZ221" s="15"/>
      <c r="QMA221" s="15"/>
      <c r="QMB221" s="15"/>
      <c r="QMC221" s="15"/>
      <c r="QMD221" s="15"/>
      <c r="QME221" s="15"/>
      <c r="QMF221" s="15"/>
      <c r="QMG221" s="15"/>
      <c r="QMH221" s="15"/>
      <c r="QMI221" s="15"/>
      <c r="QMJ221" s="15"/>
      <c r="QMK221" s="15"/>
      <c r="QML221" s="15"/>
      <c r="QMM221" s="15"/>
      <c r="QMN221" s="15"/>
      <c r="QMO221" s="15"/>
      <c r="QMP221" s="15"/>
      <c r="QMQ221" s="15"/>
      <c r="QMR221" s="15"/>
      <c r="QMS221" s="15"/>
      <c r="QMT221" s="15"/>
      <c r="QMU221" s="15"/>
      <c r="QMV221" s="15"/>
      <c r="QMW221" s="15"/>
      <c r="QMX221" s="15"/>
      <c r="QMY221" s="15"/>
      <c r="QMZ221" s="15"/>
      <c r="QNA221" s="15"/>
      <c r="QNB221" s="15"/>
      <c r="QNC221" s="15"/>
      <c r="QND221" s="15"/>
      <c r="QNE221" s="15"/>
      <c r="QNF221" s="15"/>
      <c r="QNG221" s="15"/>
      <c r="QNH221" s="15"/>
      <c r="QNI221" s="15"/>
      <c r="QNJ221" s="15"/>
      <c r="QNK221" s="15"/>
      <c r="QNL221" s="15"/>
      <c r="QNM221" s="15"/>
      <c r="QNN221" s="15"/>
      <c r="QNO221" s="15"/>
      <c r="QNP221" s="15"/>
      <c r="QNQ221" s="15"/>
      <c r="QNR221" s="15"/>
      <c r="QNS221" s="15"/>
      <c r="QNT221" s="15"/>
      <c r="QNU221" s="15"/>
      <c r="QNV221" s="15"/>
      <c r="QNW221" s="15"/>
      <c r="QNX221" s="15"/>
      <c r="QNY221" s="15"/>
      <c r="QNZ221" s="15"/>
      <c r="QOA221" s="15"/>
      <c r="QOB221" s="15"/>
      <c r="QOC221" s="15"/>
      <c r="QOD221" s="15"/>
      <c r="QOE221" s="15"/>
      <c r="QOF221" s="15"/>
      <c r="QOG221" s="15"/>
      <c r="QOH221" s="15"/>
      <c r="QOI221" s="15"/>
      <c r="QOJ221" s="15"/>
      <c r="QOK221" s="15"/>
      <c r="QOL221" s="15"/>
      <c r="QOM221" s="15"/>
      <c r="QON221" s="15"/>
      <c r="QOO221" s="15"/>
      <c r="QOP221" s="15"/>
      <c r="QOQ221" s="15"/>
      <c r="QOR221" s="15"/>
      <c r="QOS221" s="15"/>
      <c r="QOT221" s="15"/>
      <c r="QOU221" s="15"/>
      <c r="QOV221" s="15"/>
      <c r="QOW221" s="15"/>
      <c r="QOX221" s="15"/>
      <c r="QOY221" s="15"/>
      <c r="QOZ221" s="15"/>
      <c r="QPA221" s="15"/>
      <c r="QPB221" s="15"/>
      <c r="QPC221" s="15"/>
      <c r="QPD221" s="15"/>
      <c r="QPE221" s="15"/>
      <c r="QPF221" s="15"/>
      <c r="QPG221" s="15"/>
      <c r="QPH221" s="15"/>
      <c r="QPI221" s="15"/>
      <c r="QPJ221" s="15"/>
      <c r="QPK221" s="15"/>
      <c r="QPL221" s="15"/>
      <c r="QPM221" s="15"/>
      <c r="QPN221" s="15"/>
      <c r="QPO221" s="15"/>
      <c r="QPP221" s="15"/>
      <c r="QPQ221" s="15"/>
      <c r="QPR221" s="15"/>
      <c r="QPS221" s="15"/>
      <c r="QPT221" s="15"/>
      <c r="QPU221" s="15"/>
      <c r="QPV221" s="15"/>
      <c r="QPW221" s="15"/>
      <c r="QPX221" s="15"/>
      <c r="QPY221" s="15"/>
      <c r="QPZ221" s="15"/>
      <c r="QQA221" s="15"/>
      <c r="QQB221" s="15"/>
      <c r="QQC221" s="15"/>
      <c r="QQD221" s="15"/>
      <c r="QQE221" s="15"/>
      <c r="QQF221" s="15"/>
      <c r="QQG221" s="15"/>
      <c r="QQH221" s="15"/>
      <c r="QQI221" s="15"/>
      <c r="QQJ221" s="15"/>
      <c r="QQK221" s="15"/>
      <c r="QQL221" s="15"/>
      <c r="QQM221" s="15"/>
      <c r="QQN221" s="15"/>
      <c r="QQO221" s="15"/>
      <c r="QQP221" s="15"/>
      <c r="QQQ221" s="15"/>
      <c r="QQR221" s="15"/>
      <c r="QQS221" s="15"/>
      <c r="QQT221" s="15"/>
      <c r="QQU221" s="15"/>
      <c r="QQV221" s="15"/>
      <c r="QQW221" s="15"/>
      <c r="QQX221" s="15"/>
      <c r="QQY221" s="15"/>
      <c r="QQZ221" s="15"/>
      <c r="QRA221" s="15"/>
      <c r="QRB221" s="15"/>
      <c r="QRC221" s="15"/>
      <c r="QRD221" s="15"/>
      <c r="QRE221" s="15"/>
      <c r="QRF221" s="15"/>
      <c r="QRG221" s="15"/>
      <c r="QRH221" s="15"/>
      <c r="QRI221" s="15"/>
      <c r="QRJ221" s="15"/>
      <c r="QRK221" s="15"/>
      <c r="QRL221" s="15"/>
      <c r="QRM221" s="15"/>
      <c r="QRN221" s="15"/>
      <c r="QRO221" s="15"/>
      <c r="QRP221" s="15"/>
      <c r="QRQ221" s="15"/>
      <c r="QRR221" s="15"/>
      <c r="QRS221" s="15"/>
      <c r="QRT221" s="15"/>
      <c r="QRU221" s="15"/>
      <c r="QRV221" s="15"/>
      <c r="QRW221" s="15"/>
      <c r="QRX221" s="15"/>
      <c r="QRY221" s="15"/>
      <c r="QRZ221" s="15"/>
      <c r="QSA221" s="15"/>
      <c r="QSB221" s="15"/>
      <c r="QSC221" s="15"/>
      <c r="QSD221" s="15"/>
      <c r="QSE221" s="15"/>
      <c r="QSF221" s="15"/>
      <c r="QSG221" s="15"/>
      <c r="QSH221" s="15"/>
      <c r="QSI221" s="15"/>
      <c r="QSJ221" s="15"/>
      <c r="QSK221" s="15"/>
      <c r="QSL221" s="15"/>
      <c r="QSM221" s="15"/>
      <c r="QSN221" s="15"/>
      <c r="QSO221" s="15"/>
      <c r="QSP221" s="15"/>
      <c r="QSQ221" s="15"/>
      <c r="QSR221" s="15"/>
      <c r="QSS221" s="15"/>
      <c r="QST221" s="15"/>
      <c r="QSU221" s="15"/>
      <c r="QSV221" s="15"/>
      <c r="QSW221" s="15"/>
      <c r="QSX221" s="15"/>
      <c r="QSY221" s="15"/>
      <c r="QSZ221" s="15"/>
      <c r="QTA221" s="15"/>
      <c r="QTB221" s="15"/>
      <c r="QTC221" s="15"/>
      <c r="QTD221" s="15"/>
      <c r="QTE221" s="15"/>
      <c r="QTF221" s="15"/>
      <c r="QTG221" s="15"/>
      <c r="QTH221" s="15"/>
      <c r="QTI221" s="15"/>
      <c r="QTJ221" s="15"/>
      <c r="QTK221" s="15"/>
      <c r="QTL221" s="15"/>
      <c r="QTM221" s="15"/>
      <c r="QTN221" s="15"/>
      <c r="QTO221" s="15"/>
      <c r="QTP221" s="15"/>
      <c r="QTQ221" s="15"/>
      <c r="QTR221" s="15"/>
      <c r="QTS221" s="15"/>
      <c r="QTT221" s="15"/>
      <c r="QTU221" s="15"/>
      <c r="QTV221" s="15"/>
      <c r="QTW221" s="15"/>
      <c r="QTX221" s="15"/>
      <c r="QTY221" s="15"/>
      <c r="QTZ221" s="15"/>
      <c r="QUA221" s="15"/>
      <c r="QUB221" s="15"/>
      <c r="QUC221" s="15"/>
      <c r="QUD221" s="15"/>
      <c r="QUE221" s="15"/>
      <c r="QUF221" s="15"/>
      <c r="QUG221" s="15"/>
      <c r="QUH221" s="15"/>
      <c r="QUI221" s="15"/>
      <c r="QUJ221" s="15"/>
      <c r="QUK221" s="15"/>
      <c r="QUL221" s="15"/>
      <c r="QUM221" s="15"/>
      <c r="QUN221" s="15"/>
      <c r="QUO221" s="15"/>
      <c r="QUP221" s="15"/>
      <c r="QUQ221" s="15"/>
      <c r="QUR221" s="15"/>
      <c r="QUS221" s="15"/>
      <c r="QUT221" s="15"/>
      <c r="QUU221" s="15"/>
      <c r="QUV221" s="15"/>
      <c r="QUW221" s="15"/>
      <c r="QUX221" s="15"/>
      <c r="QUY221" s="15"/>
      <c r="QUZ221" s="15"/>
      <c r="QVA221" s="15"/>
      <c r="QVB221" s="15"/>
      <c r="QVC221" s="15"/>
      <c r="QVD221" s="15"/>
      <c r="QVE221" s="15"/>
      <c r="QVF221" s="15"/>
      <c r="QVG221" s="15"/>
      <c r="QVH221" s="15"/>
      <c r="QVI221" s="15"/>
      <c r="QVJ221" s="15"/>
      <c r="QVK221" s="15"/>
      <c r="QVL221" s="15"/>
      <c r="QVM221" s="15"/>
      <c r="QVN221" s="15"/>
      <c r="QVO221" s="15"/>
      <c r="QVP221" s="15"/>
      <c r="QVQ221" s="15"/>
      <c r="QVR221" s="15"/>
      <c r="QVS221" s="15"/>
      <c r="QVT221" s="15"/>
      <c r="QVU221" s="15"/>
      <c r="QVV221" s="15"/>
      <c r="QVW221" s="15"/>
      <c r="QVX221" s="15"/>
      <c r="QVY221" s="15"/>
      <c r="QVZ221" s="15"/>
      <c r="QWA221" s="15"/>
      <c r="QWB221" s="15"/>
      <c r="QWC221" s="15"/>
      <c r="QWD221" s="15"/>
      <c r="QWE221" s="15"/>
      <c r="QWF221" s="15"/>
      <c r="QWG221" s="15"/>
      <c r="QWH221" s="15"/>
      <c r="QWI221" s="15"/>
      <c r="QWJ221" s="15"/>
      <c r="QWK221" s="15"/>
      <c r="QWL221" s="15"/>
      <c r="QWM221" s="15"/>
      <c r="QWN221" s="15"/>
      <c r="QWO221" s="15"/>
      <c r="QWP221" s="15"/>
      <c r="QWQ221" s="15"/>
      <c r="QWR221" s="15"/>
      <c r="QWS221" s="15"/>
      <c r="QWT221" s="15"/>
      <c r="QWU221" s="15"/>
      <c r="QWV221" s="15"/>
      <c r="QWW221" s="15"/>
      <c r="QWX221" s="15"/>
      <c r="QWY221" s="15"/>
      <c r="QWZ221" s="15"/>
      <c r="QXA221" s="15"/>
      <c r="QXB221" s="15"/>
      <c r="QXC221" s="15"/>
      <c r="QXD221" s="15"/>
      <c r="QXE221" s="15"/>
      <c r="QXF221" s="15"/>
      <c r="QXG221" s="15"/>
      <c r="QXH221" s="15"/>
      <c r="QXI221" s="15"/>
      <c r="QXJ221" s="15"/>
      <c r="QXK221" s="15"/>
      <c r="QXL221" s="15"/>
      <c r="QXM221" s="15"/>
      <c r="QXN221" s="15"/>
      <c r="QXO221" s="15"/>
      <c r="QXP221" s="15"/>
      <c r="QXQ221" s="15"/>
      <c r="QXR221" s="15"/>
      <c r="QXS221" s="15"/>
      <c r="QXT221" s="15"/>
      <c r="QXU221" s="15"/>
      <c r="QXV221" s="15"/>
      <c r="QXW221" s="15"/>
      <c r="QXX221" s="15"/>
      <c r="QXY221" s="15"/>
      <c r="QXZ221" s="15"/>
      <c r="QYA221" s="15"/>
      <c r="QYB221" s="15"/>
      <c r="QYC221" s="15"/>
      <c r="QYD221" s="15"/>
      <c r="QYE221" s="15"/>
      <c r="QYF221" s="15"/>
      <c r="QYG221" s="15"/>
      <c r="QYH221" s="15"/>
      <c r="QYI221" s="15"/>
      <c r="QYJ221" s="15"/>
      <c r="QYK221" s="15"/>
      <c r="QYL221" s="15"/>
      <c r="QYM221" s="15"/>
      <c r="QYN221" s="15"/>
      <c r="QYO221" s="15"/>
      <c r="QYP221" s="15"/>
      <c r="QYQ221" s="15"/>
      <c r="QYR221" s="15"/>
      <c r="QYS221" s="15"/>
      <c r="QYT221" s="15"/>
      <c r="QYU221" s="15"/>
      <c r="QYV221" s="15"/>
      <c r="QYW221" s="15"/>
      <c r="QYX221" s="15"/>
      <c r="QYY221" s="15"/>
      <c r="QYZ221" s="15"/>
      <c r="QZA221" s="15"/>
      <c r="QZB221" s="15"/>
      <c r="QZC221" s="15"/>
      <c r="QZD221" s="15"/>
      <c r="QZE221" s="15"/>
      <c r="QZF221" s="15"/>
      <c r="QZG221" s="15"/>
      <c r="QZH221" s="15"/>
      <c r="QZI221" s="15"/>
      <c r="QZJ221" s="15"/>
      <c r="QZK221" s="15"/>
      <c r="QZL221" s="15"/>
      <c r="QZM221" s="15"/>
      <c r="QZN221" s="15"/>
      <c r="QZO221" s="15"/>
      <c r="QZP221" s="15"/>
      <c r="QZQ221" s="15"/>
      <c r="QZR221" s="15"/>
      <c r="QZS221" s="15"/>
      <c r="QZT221" s="15"/>
      <c r="QZU221" s="15"/>
      <c r="QZV221" s="15"/>
      <c r="QZW221" s="15"/>
      <c r="QZX221" s="15"/>
      <c r="QZY221" s="15"/>
      <c r="QZZ221" s="15"/>
      <c r="RAA221" s="15"/>
      <c r="RAB221" s="15"/>
      <c r="RAC221" s="15"/>
      <c r="RAD221" s="15"/>
      <c r="RAE221" s="15"/>
      <c r="RAF221" s="15"/>
      <c r="RAG221" s="15"/>
      <c r="RAH221" s="15"/>
      <c r="RAI221" s="15"/>
      <c r="RAJ221" s="15"/>
      <c r="RAK221" s="15"/>
      <c r="RAL221" s="15"/>
      <c r="RAM221" s="15"/>
      <c r="RAN221" s="15"/>
      <c r="RAO221" s="15"/>
      <c r="RAP221" s="15"/>
      <c r="RAQ221" s="15"/>
      <c r="RAR221" s="15"/>
      <c r="RAS221" s="15"/>
      <c r="RAT221" s="15"/>
      <c r="RAU221" s="15"/>
      <c r="RAV221" s="15"/>
      <c r="RAW221" s="15"/>
      <c r="RAX221" s="15"/>
      <c r="RAY221" s="15"/>
      <c r="RAZ221" s="15"/>
      <c r="RBA221" s="15"/>
      <c r="RBB221" s="15"/>
      <c r="RBC221" s="15"/>
      <c r="RBD221" s="15"/>
      <c r="RBE221" s="15"/>
      <c r="RBF221" s="15"/>
      <c r="RBG221" s="15"/>
      <c r="RBH221" s="15"/>
      <c r="RBI221" s="15"/>
      <c r="RBJ221" s="15"/>
      <c r="RBK221" s="15"/>
      <c r="RBL221" s="15"/>
      <c r="RBM221" s="15"/>
      <c r="RBN221" s="15"/>
      <c r="RBO221" s="15"/>
      <c r="RBP221" s="15"/>
      <c r="RBQ221" s="15"/>
      <c r="RBR221" s="15"/>
      <c r="RBS221" s="15"/>
      <c r="RBT221" s="15"/>
      <c r="RBU221" s="15"/>
      <c r="RBV221" s="15"/>
      <c r="RBW221" s="15"/>
      <c r="RBX221" s="15"/>
      <c r="RBY221" s="15"/>
      <c r="RBZ221" s="15"/>
      <c r="RCA221" s="15"/>
      <c r="RCB221" s="15"/>
      <c r="RCC221" s="15"/>
      <c r="RCD221" s="15"/>
      <c r="RCE221" s="15"/>
      <c r="RCF221" s="15"/>
      <c r="RCG221" s="15"/>
      <c r="RCH221" s="15"/>
      <c r="RCI221" s="15"/>
      <c r="RCJ221" s="15"/>
      <c r="RCK221" s="15"/>
      <c r="RCL221" s="15"/>
      <c r="RCM221" s="15"/>
      <c r="RCN221" s="15"/>
      <c r="RCO221" s="15"/>
      <c r="RCP221" s="15"/>
      <c r="RCQ221" s="15"/>
      <c r="RCR221" s="15"/>
      <c r="RCS221" s="15"/>
      <c r="RCT221" s="15"/>
      <c r="RCU221" s="15"/>
      <c r="RCV221" s="15"/>
      <c r="RCW221" s="15"/>
      <c r="RCX221" s="15"/>
      <c r="RCY221" s="15"/>
      <c r="RCZ221" s="15"/>
      <c r="RDA221" s="15"/>
      <c r="RDB221" s="15"/>
      <c r="RDC221" s="15"/>
      <c r="RDD221" s="15"/>
      <c r="RDE221" s="15"/>
      <c r="RDF221" s="15"/>
      <c r="RDG221" s="15"/>
      <c r="RDH221" s="15"/>
      <c r="RDI221" s="15"/>
      <c r="RDJ221" s="15"/>
      <c r="RDK221" s="15"/>
      <c r="RDL221" s="15"/>
      <c r="RDM221" s="15"/>
      <c r="RDN221" s="15"/>
      <c r="RDO221" s="15"/>
      <c r="RDP221" s="15"/>
      <c r="RDQ221" s="15"/>
      <c r="RDR221" s="15"/>
      <c r="RDS221" s="15"/>
      <c r="RDT221" s="15"/>
      <c r="RDU221" s="15"/>
      <c r="RDV221" s="15"/>
      <c r="RDW221" s="15"/>
      <c r="RDX221" s="15"/>
      <c r="RDY221" s="15"/>
      <c r="RDZ221" s="15"/>
      <c r="REA221" s="15"/>
      <c r="REB221" s="15"/>
      <c r="REC221" s="15"/>
      <c r="RED221" s="15"/>
      <c r="REE221" s="15"/>
      <c r="REF221" s="15"/>
      <c r="REG221" s="15"/>
      <c r="REH221" s="15"/>
      <c r="REI221" s="15"/>
      <c r="REJ221" s="15"/>
      <c r="REK221" s="15"/>
      <c r="REL221" s="15"/>
      <c r="REM221" s="15"/>
      <c r="REN221" s="15"/>
      <c r="REO221" s="15"/>
      <c r="REP221" s="15"/>
      <c r="REQ221" s="15"/>
      <c r="RER221" s="15"/>
      <c r="RES221" s="15"/>
      <c r="RET221" s="15"/>
      <c r="REU221" s="15"/>
      <c r="REV221" s="15"/>
      <c r="REW221" s="15"/>
      <c r="REX221" s="15"/>
      <c r="REY221" s="15"/>
      <c r="REZ221" s="15"/>
      <c r="RFA221" s="15"/>
      <c r="RFB221" s="15"/>
      <c r="RFC221" s="15"/>
      <c r="RFD221" s="15"/>
      <c r="RFE221" s="15"/>
      <c r="RFF221" s="15"/>
      <c r="RFG221" s="15"/>
      <c r="RFH221" s="15"/>
      <c r="RFI221" s="15"/>
      <c r="RFJ221" s="15"/>
      <c r="RFK221" s="15"/>
      <c r="RFL221" s="15"/>
      <c r="RFM221" s="15"/>
      <c r="RFN221" s="15"/>
      <c r="RFO221" s="15"/>
      <c r="RFP221" s="15"/>
      <c r="RFQ221" s="15"/>
      <c r="RFR221" s="15"/>
      <c r="RFS221" s="15"/>
      <c r="RFT221" s="15"/>
      <c r="RFU221" s="15"/>
      <c r="RFV221" s="15"/>
      <c r="RFW221" s="15"/>
      <c r="RFX221" s="15"/>
      <c r="RFY221" s="15"/>
      <c r="RFZ221" s="15"/>
      <c r="RGA221" s="15"/>
      <c r="RGB221" s="15"/>
      <c r="RGC221" s="15"/>
      <c r="RGD221" s="15"/>
      <c r="RGE221" s="15"/>
      <c r="RGF221" s="15"/>
      <c r="RGG221" s="15"/>
      <c r="RGH221" s="15"/>
      <c r="RGI221" s="15"/>
      <c r="RGJ221" s="15"/>
      <c r="RGK221" s="15"/>
      <c r="RGL221" s="15"/>
      <c r="RGM221" s="15"/>
      <c r="RGN221" s="15"/>
      <c r="RGO221" s="15"/>
      <c r="RGP221" s="15"/>
      <c r="RGQ221" s="15"/>
      <c r="RGR221" s="15"/>
      <c r="RGS221" s="15"/>
      <c r="RGT221" s="15"/>
      <c r="RGU221" s="15"/>
      <c r="RGV221" s="15"/>
      <c r="RGW221" s="15"/>
      <c r="RGX221" s="15"/>
      <c r="RGY221" s="15"/>
      <c r="RGZ221" s="15"/>
      <c r="RHA221" s="15"/>
      <c r="RHB221" s="15"/>
      <c r="RHC221" s="15"/>
      <c r="RHD221" s="15"/>
      <c r="RHE221" s="15"/>
      <c r="RHF221" s="15"/>
      <c r="RHG221" s="15"/>
      <c r="RHH221" s="15"/>
      <c r="RHI221" s="15"/>
      <c r="RHJ221" s="15"/>
      <c r="RHK221" s="15"/>
      <c r="RHL221" s="15"/>
      <c r="RHM221" s="15"/>
      <c r="RHN221" s="15"/>
      <c r="RHO221" s="15"/>
      <c r="RHP221" s="15"/>
      <c r="RHQ221" s="15"/>
      <c r="RHR221" s="15"/>
      <c r="RHS221" s="15"/>
      <c r="RHT221" s="15"/>
      <c r="RHU221" s="15"/>
      <c r="RHV221" s="15"/>
      <c r="RHW221" s="15"/>
      <c r="RHX221" s="15"/>
      <c r="RHY221" s="15"/>
      <c r="RHZ221" s="15"/>
      <c r="RIA221" s="15"/>
      <c r="RIB221" s="15"/>
      <c r="RIC221" s="15"/>
      <c r="RID221" s="15"/>
      <c r="RIE221" s="15"/>
      <c r="RIF221" s="15"/>
      <c r="RIG221" s="15"/>
      <c r="RIH221" s="15"/>
      <c r="RII221" s="15"/>
      <c r="RIJ221" s="15"/>
      <c r="RIK221" s="15"/>
      <c r="RIL221" s="15"/>
      <c r="RIM221" s="15"/>
      <c r="RIN221" s="15"/>
      <c r="RIO221" s="15"/>
      <c r="RIP221" s="15"/>
      <c r="RIQ221" s="15"/>
      <c r="RIR221" s="15"/>
      <c r="RIS221" s="15"/>
      <c r="RIT221" s="15"/>
      <c r="RIU221" s="15"/>
      <c r="RIV221" s="15"/>
      <c r="RIW221" s="15"/>
      <c r="RIX221" s="15"/>
      <c r="RIY221" s="15"/>
      <c r="RIZ221" s="15"/>
      <c r="RJA221" s="15"/>
      <c r="RJB221" s="15"/>
      <c r="RJC221" s="15"/>
      <c r="RJD221" s="15"/>
      <c r="RJE221" s="15"/>
      <c r="RJF221" s="15"/>
      <c r="RJG221" s="15"/>
      <c r="RJH221" s="15"/>
      <c r="RJI221" s="15"/>
      <c r="RJJ221" s="15"/>
      <c r="RJK221" s="15"/>
      <c r="RJL221" s="15"/>
      <c r="RJM221" s="15"/>
      <c r="RJN221" s="15"/>
      <c r="RJO221" s="15"/>
      <c r="RJP221" s="15"/>
      <c r="RJQ221" s="15"/>
      <c r="RJR221" s="15"/>
      <c r="RJS221" s="15"/>
      <c r="RJT221" s="15"/>
      <c r="RJU221" s="15"/>
      <c r="RJV221" s="15"/>
      <c r="RJW221" s="15"/>
      <c r="RJX221" s="15"/>
      <c r="RJY221" s="15"/>
      <c r="RJZ221" s="15"/>
      <c r="RKA221" s="15"/>
      <c r="RKB221" s="15"/>
      <c r="RKC221" s="15"/>
      <c r="RKD221" s="15"/>
      <c r="RKE221" s="15"/>
      <c r="RKF221" s="15"/>
      <c r="RKG221" s="15"/>
      <c r="RKH221" s="15"/>
      <c r="RKI221" s="15"/>
      <c r="RKJ221" s="15"/>
      <c r="RKK221" s="15"/>
      <c r="RKL221" s="15"/>
      <c r="RKM221" s="15"/>
      <c r="RKN221" s="15"/>
      <c r="RKO221" s="15"/>
      <c r="RKP221" s="15"/>
      <c r="RKQ221" s="15"/>
      <c r="RKR221" s="15"/>
      <c r="RKS221" s="15"/>
      <c r="RKT221" s="15"/>
      <c r="RKU221" s="15"/>
      <c r="RKV221" s="15"/>
      <c r="RKW221" s="15"/>
      <c r="RKX221" s="15"/>
      <c r="RKY221" s="15"/>
      <c r="RKZ221" s="15"/>
      <c r="RLA221" s="15"/>
      <c r="RLB221" s="15"/>
      <c r="RLC221" s="15"/>
      <c r="RLD221" s="15"/>
      <c r="RLE221" s="15"/>
      <c r="RLF221" s="15"/>
      <c r="RLG221" s="15"/>
      <c r="RLH221" s="15"/>
      <c r="RLI221" s="15"/>
      <c r="RLJ221" s="15"/>
      <c r="RLK221" s="15"/>
      <c r="RLL221" s="15"/>
      <c r="RLM221" s="15"/>
      <c r="RLN221" s="15"/>
      <c r="RLO221" s="15"/>
      <c r="RLP221" s="15"/>
      <c r="RLQ221" s="15"/>
      <c r="RLR221" s="15"/>
      <c r="RLS221" s="15"/>
      <c r="RLT221" s="15"/>
      <c r="RLU221" s="15"/>
      <c r="RLV221" s="15"/>
      <c r="RLW221" s="15"/>
      <c r="RLX221" s="15"/>
      <c r="RLY221" s="15"/>
      <c r="RLZ221" s="15"/>
      <c r="RMA221" s="15"/>
      <c r="RMB221" s="15"/>
      <c r="RMC221" s="15"/>
      <c r="RMD221" s="15"/>
      <c r="RME221" s="15"/>
      <c r="RMF221" s="15"/>
      <c r="RMG221" s="15"/>
      <c r="RMH221" s="15"/>
      <c r="RMI221" s="15"/>
      <c r="RMJ221" s="15"/>
      <c r="RMK221" s="15"/>
      <c r="RML221" s="15"/>
      <c r="RMM221" s="15"/>
      <c r="RMN221" s="15"/>
      <c r="RMO221" s="15"/>
      <c r="RMP221" s="15"/>
      <c r="RMQ221" s="15"/>
      <c r="RMR221" s="15"/>
      <c r="RMS221" s="15"/>
      <c r="RMT221" s="15"/>
      <c r="RMU221" s="15"/>
      <c r="RMV221" s="15"/>
      <c r="RMW221" s="15"/>
      <c r="RMX221" s="15"/>
      <c r="RMY221" s="15"/>
      <c r="RMZ221" s="15"/>
      <c r="RNA221" s="15"/>
      <c r="RNB221" s="15"/>
      <c r="RNC221" s="15"/>
      <c r="RND221" s="15"/>
      <c r="RNE221" s="15"/>
      <c r="RNF221" s="15"/>
      <c r="RNG221" s="15"/>
      <c r="RNH221" s="15"/>
      <c r="RNI221" s="15"/>
      <c r="RNJ221" s="15"/>
      <c r="RNK221" s="15"/>
      <c r="RNL221" s="15"/>
      <c r="RNM221" s="15"/>
      <c r="RNN221" s="15"/>
      <c r="RNO221" s="15"/>
      <c r="RNP221" s="15"/>
      <c r="RNQ221" s="15"/>
      <c r="RNR221" s="15"/>
      <c r="RNS221" s="15"/>
      <c r="RNT221" s="15"/>
      <c r="RNU221" s="15"/>
      <c r="RNV221" s="15"/>
      <c r="RNW221" s="15"/>
      <c r="RNX221" s="15"/>
      <c r="RNY221" s="15"/>
      <c r="RNZ221" s="15"/>
      <c r="ROA221" s="15"/>
      <c r="ROB221" s="15"/>
      <c r="ROC221" s="15"/>
      <c r="ROD221" s="15"/>
      <c r="ROE221" s="15"/>
      <c r="ROF221" s="15"/>
      <c r="ROG221" s="15"/>
      <c r="ROH221" s="15"/>
      <c r="ROI221" s="15"/>
      <c r="ROJ221" s="15"/>
      <c r="ROK221" s="15"/>
      <c r="ROL221" s="15"/>
      <c r="ROM221" s="15"/>
      <c r="RON221" s="15"/>
      <c r="ROO221" s="15"/>
      <c r="ROP221" s="15"/>
      <c r="ROQ221" s="15"/>
      <c r="ROR221" s="15"/>
      <c r="ROS221" s="15"/>
      <c r="ROT221" s="15"/>
      <c r="ROU221" s="15"/>
      <c r="ROV221" s="15"/>
      <c r="ROW221" s="15"/>
      <c r="ROX221" s="15"/>
      <c r="ROY221" s="15"/>
      <c r="ROZ221" s="15"/>
      <c r="RPA221" s="15"/>
      <c r="RPB221" s="15"/>
      <c r="RPC221" s="15"/>
      <c r="RPD221" s="15"/>
      <c r="RPE221" s="15"/>
      <c r="RPF221" s="15"/>
      <c r="RPG221" s="15"/>
      <c r="RPH221" s="15"/>
      <c r="RPI221" s="15"/>
      <c r="RPJ221" s="15"/>
      <c r="RPK221" s="15"/>
      <c r="RPL221" s="15"/>
      <c r="RPM221" s="15"/>
      <c r="RPN221" s="15"/>
      <c r="RPO221" s="15"/>
      <c r="RPP221" s="15"/>
      <c r="RPQ221" s="15"/>
      <c r="RPR221" s="15"/>
      <c r="RPS221" s="15"/>
      <c r="RPT221" s="15"/>
      <c r="RPU221" s="15"/>
      <c r="RPV221" s="15"/>
      <c r="RPW221" s="15"/>
      <c r="RPX221" s="15"/>
      <c r="RPY221" s="15"/>
      <c r="RPZ221" s="15"/>
      <c r="RQA221" s="15"/>
      <c r="RQB221" s="15"/>
      <c r="RQC221" s="15"/>
      <c r="RQD221" s="15"/>
      <c r="RQE221" s="15"/>
      <c r="RQF221" s="15"/>
      <c r="RQG221" s="15"/>
      <c r="RQH221" s="15"/>
      <c r="RQI221" s="15"/>
      <c r="RQJ221" s="15"/>
      <c r="RQK221" s="15"/>
      <c r="RQL221" s="15"/>
      <c r="RQM221" s="15"/>
      <c r="RQN221" s="15"/>
      <c r="RQO221" s="15"/>
      <c r="RQP221" s="15"/>
      <c r="RQQ221" s="15"/>
      <c r="RQR221" s="15"/>
      <c r="RQS221" s="15"/>
      <c r="RQT221" s="15"/>
      <c r="RQU221" s="15"/>
      <c r="RQV221" s="15"/>
      <c r="RQW221" s="15"/>
      <c r="RQX221" s="15"/>
      <c r="RQY221" s="15"/>
      <c r="RQZ221" s="15"/>
      <c r="RRA221" s="15"/>
      <c r="RRB221" s="15"/>
      <c r="RRC221" s="15"/>
      <c r="RRD221" s="15"/>
      <c r="RRE221" s="15"/>
      <c r="RRF221" s="15"/>
      <c r="RRG221" s="15"/>
      <c r="RRH221" s="15"/>
      <c r="RRI221" s="15"/>
      <c r="RRJ221" s="15"/>
      <c r="RRK221" s="15"/>
      <c r="RRL221" s="15"/>
      <c r="RRM221" s="15"/>
      <c r="RRN221" s="15"/>
      <c r="RRO221" s="15"/>
      <c r="RRP221" s="15"/>
      <c r="RRQ221" s="15"/>
      <c r="RRR221" s="15"/>
      <c r="RRS221" s="15"/>
      <c r="RRT221" s="15"/>
      <c r="RRU221" s="15"/>
      <c r="RRV221" s="15"/>
      <c r="RRW221" s="15"/>
      <c r="RRX221" s="15"/>
      <c r="RRY221" s="15"/>
      <c r="RRZ221" s="15"/>
      <c r="RSA221" s="15"/>
      <c r="RSB221" s="15"/>
      <c r="RSC221" s="15"/>
      <c r="RSD221" s="15"/>
      <c r="RSE221" s="15"/>
      <c r="RSF221" s="15"/>
      <c r="RSG221" s="15"/>
      <c r="RSH221" s="15"/>
      <c r="RSI221" s="15"/>
      <c r="RSJ221" s="15"/>
      <c r="RSK221" s="15"/>
      <c r="RSL221" s="15"/>
      <c r="RSM221" s="15"/>
      <c r="RSN221" s="15"/>
      <c r="RSO221" s="15"/>
      <c r="RSP221" s="15"/>
      <c r="RSQ221" s="15"/>
      <c r="RSR221" s="15"/>
      <c r="RSS221" s="15"/>
      <c r="RST221" s="15"/>
      <c r="RSU221" s="15"/>
      <c r="RSV221" s="15"/>
      <c r="RSW221" s="15"/>
      <c r="RSX221" s="15"/>
      <c r="RSY221" s="15"/>
      <c r="RSZ221" s="15"/>
      <c r="RTA221" s="15"/>
      <c r="RTB221" s="15"/>
      <c r="RTC221" s="15"/>
      <c r="RTD221" s="15"/>
      <c r="RTE221" s="15"/>
      <c r="RTF221" s="15"/>
      <c r="RTG221" s="15"/>
      <c r="RTH221" s="15"/>
      <c r="RTI221" s="15"/>
      <c r="RTJ221" s="15"/>
      <c r="RTK221" s="15"/>
      <c r="RTL221" s="15"/>
      <c r="RTM221" s="15"/>
      <c r="RTN221" s="15"/>
      <c r="RTO221" s="15"/>
      <c r="RTP221" s="15"/>
      <c r="RTQ221" s="15"/>
      <c r="RTR221" s="15"/>
      <c r="RTS221" s="15"/>
      <c r="RTT221" s="15"/>
      <c r="RTU221" s="15"/>
      <c r="RTV221" s="15"/>
      <c r="RTW221" s="15"/>
      <c r="RTX221" s="15"/>
      <c r="RTY221" s="15"/>
      <c r="RTZ221" s="15"/>
      <c r="RUA221" s="15"/>
      <c r="RUB221" s="15"/>
      <c r="RUC221" s="15"/>
      <c r="RUD221" s="15"/>
      <c r="RUE221" s="15"/>
      <c r="RUF221" s="15"/>
      <c r="RUG221" s="15"/>
      <c r="RUH221" s="15"/>
      <c r="RUI221" s="15"/>
      <c r="RUJ221" s="15"/>
      <c r="RUK221" s="15"/>
      <c r="RUL221" s="15"/>
      <c r="RUM221" s="15"/>
      <c r="RUN221" s="15"/>
      <c r="RUO221" s="15"/>
      <c r="RUP221" s="15"/>
      <c r="RUQ221" s="15"/>
      <c r="RUR221" s="15"/>
      <c r="RUS221" s="15"/>
      <c r="RUT221" s="15"/>
      <c r="RUU221" s="15"/>
      <c r="RUV221" s="15"/>
      <c r="RUW221" s="15"/>
      <c r="RUX221" s="15"/>
      <c r="RUY221" s="15"/>
      <c r="RUZ221" s="15"/>
      <c r="RVA221" s="15"/>
      <c r="RVB221" s="15"/>
      <c r="RVC221" s="15"/>
      <c r="RVD221" s="15"/>
      <c r="RVE221" s="15"/>
      <c r="RVF221" s="15"/>
      <c r="RVG221" s="15"/>
      <c r="RVH221" s="15"/>
      <c r="RVI221" s="15"/>
      <c r="RVJ221" s="15"/>
      <c r="RVK221" s="15"/>
      <c r="RVL221" s="15"/>
      <c r="RVM221" s="15"/>
      <c r="RVN221" s="15"/>
      <c r="RVO221" s="15"/>
      <c r="RVP221" s="15"/>
      <c r="RVQ221" s="15"/>
      <c r="RVR221" s="15"/>
      <c r="RVS221" s="15"/>
      <c r="RVT221" s="15"/>
      <c r="RVU221" s="15"/>
      <c r="RVV221" s="15"/>
      <c r="RVW221" s="15"/>
      <c r="RVX221" s="15"/>
      <c r="RVY221" s="15"/>
      <c r="RVZ221" s="15"/>
      <c r="RWA221" s="15"/>
      <c r="RWB221" s="15"/>
      <c r="RWC221" s="15"/>
      <c r="RWD221" s="15"/>
      <c r="RWE221" s="15"/>
      <c r="RWF221" s="15"/>
      <c r="RWG221" s="15"/>
      <c r="RWH221" s="15"/>
      <c r="RWI221" s="15"/>
      <c r="RWJ221" s="15"/>
      <c r="RWK221" s="15"/>
      <c r="RWL221" s="15"/>
      <c r="RWM221" s="15"/>
      <c r="RWN221" s="15"/>
      <c r="RWO221" s="15"/>
      <c r="RWP221" s="15"/>
      <c r="RWQ221" s="15"/>
      <c r="RWR221" s="15"/>
      <c r="RWS221" s="15"/>
      <c r="RWT221" s="15"/>
      <c r="RWU221" s="15"/>
      <c r="RWV221" s="15"/>
      <c r="RWW221" s="15"/>
      <c r="RWX221" s="15"/>
      <c r="RWY221" s="15"/>
      <c r="RWZ221" s="15"/>
      <c r="RXA221" s="15"/>
      <c r="RXB221" s="15"/>
      <c r="RXC221" s="15"/>
      <c r="RXD221" s="15"/>
      <c r="RXE221" s="15"/>
      <c r="RXF221" s="15"/>
      <c r="RXG221" s="15"/>
      <c r="RXH221" s="15"/>
      <c r="RXI221" s="15"/>
      <c r="RXJ221" s="15"/>
      <c r="RXK221" s="15"/>
      <c r="RXL221" s="15"/>
      <c r="RXM221" s="15"/>
      <c r="RXN221" s="15"/>
      <c r="RXO221" s="15"/>
      <c r="RXP221" s="15"/>
      <c r="RXQ221" s="15"/>
      <c r="RXR221" s="15"/>
      <c r="RXS221" s="15"/>
      <c r="RXT221" s="15"/>
      <c r="RXU221" s="15"/>
      <c r="RXV221" s="15"/>
      <c r="RXW221" s="15"/>
      <c r="RXX221" s="15"/>
      <c r="RXY221" s="15"/>
      <c r="RXZ221" s="15"/>
      <c r="RYA221" s="15"/>
      <c r="RYB221" s="15"/>
      <c r="RYC221" s="15"/>
      <c r="RYD221" s="15"/>
      <c r="RYE221" s="15"/>
      <c r="RYF221" s="15"/>
      <c r="RYG221" s="15"/>
      <c r="RYH221" s="15"/>
      <c r="RYI221" s="15"/>
      <c r="RYJ221" s="15"/>
      <c r="RYK221" s="15"/>
      <c r="RYL221" s="15"/>
      <c r="RYM221" s="15"/>
      <c r="RYN221" s="15"/>
      <c r="RYO221" s="15"/>
      <c r="RYP221" s="15"/>
      <c r="RYQ221" s="15"/>
      <c r="RYR221" s="15"/>
      <c r="RYS221" s="15"/>
      <c r="RYT221" s="15"/>
      <c r="RYU221" s="15"/>
      <c r="RYV221" s="15"/>
      <c r="RYW221" s="15"/>
      <c r="RYX221" s="15"/>
      <c r="RYY221" s="15"/>
      <c r="RYZ221" s="15"/>
      <c r="RZA221" s="15"/>
      <c r="RZB221" s="15"/>
      <c r="RZC221" s="15"/>
      <c r="RZD221" s="15"/>
      <c r="RZE221" s="15"/>
      <c r="RZF221" s="15"/>
      <c r="RZG221" s="15"/>
      <c r="RZH221" s="15"/>
      <c r="RZI221" s="15"/>
      <c r="RZJ221" s="15"/>
      <c r="RZK221" s="15"/>
      <c r="RZL221" s="15"/>
      <c r="RZM221" s="15"/>
      <c r="RZN221" s="15"/>
      <c r="RZO221" s="15"/>
      <c r="RZP221" s="15"/>
      <c r="RZQ221" s="15"/>
      <c r="RZR221" s="15"/>
      <c r="RZS221" s="15"/>
      <c r="RZT221" s="15"/>
      <c r="RZU221" s="15"/>
      <c r="RZV221" s="15"/>
      <c r="RZW221" s="15"/>
      <c r="RZX221" s="15"/>
      <c r="RZY221" s="15"/>
      <c r="RZZ221" s="15"/>
      <c r="SAA221" s="15"/>
      <c r="SAB221" s="15"/>
      <c r="SAC221" s="15"/>
      <c r="SAD221" s="15"/>
      <c r="SAE221" s="15"/>
      <c r="SAF221" s="15"/>
      <c r="SAG221" s="15"/>
      <c r="SAH221" s="15"/>
      <c r="SAI221" s="15"/>
      <c r="SAJ221" s="15"/>
      <c r="SAK221" s="15"/>
      <c r="SAL221" s="15"/>
      <c r="SAM221" s="15"/>
      <c r="SAN221" s="15"/>
      <c r="SAO221" s="15"/>
      <c r="SAP221" s="15"/>
      <c r="SAQ221" s="15"/>
      <c r="SAR221" s="15"/>
      <c r="SAS221" s="15"/>
      <c r="SAT221" s="15"/>
      <c r="SAU221" s="15"/>
      <c r="SAV221" s="15"/>
      <c r="SAW221" s="15"/>
      <c r="SAX221" s="15"/>
      <c r="SAY221" s="15"/>
      <c r="SAZ221" s="15"/>
      <c r="SBA221" s="15"/>
      <c r="SBB221" s="15"/>
      <c r="SBC221" s="15"/>
      <c r="SBD221" s="15"/>
      <c r="SBE221" s="15"/>
      <c r="SBF221" s="15"/>
      <c r="SBG221" s="15"/>
      <c r="SBH221" s="15"/>
      <c r="SBI221" s="15"/>
      <c r="SBJ221" s="15"/>
      <c r="SBK221" s="15"/>
      <c r="SBL221" s="15"/>
      <c r="SBM221" s="15"/>
      <c r="SBN221" s="15"/>
      <c r="SBO221" s="15"/>
      <c r="SBP221" s="15"/>
      <c r="SBQ221" s="15"/>
      <c r="SBR221" s="15"/>
      <c r="SBS221" s="15"/>
      <c r="SBT221" s="15"/>
      <c r="SBU221" s="15"/>
      <c r="SBV221" s="15"/>
      <c r="SBW221" s="15"/>
      <c r="SBX221" s="15"/>
      <c r="SBY221" s="15"/>
      <c r="SBZ221" s="15"/>
      <c r="SCA221" s="15"/>
      <c r="SCB221" s="15"/>
      <c r="SCC221" s="15"/>
      <c r="SCD221" s="15"/>
      <c r="SCE221" s="15"/>
      <c r="SCF221" s="15"/>
      <c r="SCG221" s="15"/>
      <c r="SCH221" s="15"/>
      <c r="SCI221" s="15"/>
      <c r="SCJ221" s="15"/>
      <c r="SCK221" s="15"/>
      <c r="SCL221" s="15"/>
      <c r="SCM221" s="15"/>
      <c r="SCN221" s="15"/>
      <c r="SCO221" s="15"/>
      <c r="SCP221" s="15"/>
      <c r="SCQ221" s="15"/>
      <c r="SCR221" s="15"/>
      <c r="SCS221" s="15"/>
      <c r="SCT221" s="15"/>
      <c r="SCU221" s="15"/>
      <c r="SCV221" s="15"/>
      <c r="SCW221" s="15"/>
      <c r="SCX221" s="15"/>
      <c r="SCY221" s="15"/>
      <c r="SCZ221" s="15"/>
      <c r="SDA221" s="15"/>
      <c r="SDB221" s="15"/>
      <c r="SDC221" s="15"/>
      <c r="SDD221" s="15"/>
      <c r="SDE221" s="15"/>
      <c r="SDF221" s="15"/>
      <c r="SDG221" s="15"/>
      <c r="SDH221" s="15"/>
      <c r="SDI221" s="15"/>
      <c r="SDJ221" s="15"/>
      <c r="SDK221" s="15"/>
      <c r="SDL221" s="15"/>
      <c r="SDM221" s="15"/>
      <c r="SDN221" s="15"/>
      <c r="SDO221" s="15"/>
      <c r="SDP221" s="15"/>
      <c r="SDQ221" s="15"/>
      <c r="SDR221" s="15"/>
      <c r="SDS221" s="15"/>
      <c r="SDT221" s="15"/>
      <c r="SDU221" s="15"/>
      <c r="SDV221" s="15"/>
      <c r="SDW221" s="15"/>
      <c r="SDX221" s="15"/>
      <c r="SDY221" s="15"/>
      <c r="SDZ221" s="15"/>
      <c r="SEA221" s="15"/>
      <c r="SEB221" s="15"/>
      <c r="SEC221" s="15"/>
      <c r="SED221" s="15"/>
      <c r="SEE221" s="15"/>
      <c r="SEF221" s="15"/>
      <c r="SEG221" s="15"/>
      <c r="SEH221" s="15"/>
      <c r="SEI221" s="15"/>
      <c r="SEJ221" s="15"/>
      <c r="SEK221" s="15"/>
      <c r="SEL221" s="15"/>
      <c r="SEM221" s="15"/>
      <c r="SEN221" s="15"/>
      <c r="SEO221" s="15"/>
      <c r="SEP221" s="15"/>
      <c r="SEQ221" s="15"/>
      <c r="SER221" s="15"/>
      <c r="SES221" s="15"/>
      <c r="SET221" s="15"/>
      <c r="SEU221" s="15"/>
      <c r="SEV221" s="15"/>
      <c r="SEW221" s="15"/>
      <c r="SEX221" s="15"/>
      <c r="SEY221" s="15"/>
      <c r="SEZ221" s="15"/>
      <c r="SFA221" s="15"/>
      <c r="SFB221" s="15"/>
      <c r="SFC221" s="15"/>
      <c r="SFD221" s="15"/>
      <c r="SFE221" s="15"/>
      <c r="SFF221" s="15"/>
      <c r="SFG221" s="15"/>
      <c r="SFH221" s="15"/>
      <c r="SFI221" s="15"/>
      <c r="SFJ221" s="15"/>
      <c r="SFK221" s="15"/>
      <c r="SFL221" s="15"/>
      <c r="SFM221" s="15"/>
      <c r="SFN221" s="15"/>
      <c r="SFO221" s="15"/>
      <c r="SFP221" s="15"/>
      <c r="SFQ221" s="15"/>
      <c r="SFR221" s="15"/>
      <c r="SFS221" s="15"/>
      <c r="SFT221" s="15"/>
      <c r="SFU221" s="15"/>
      <c r="SFV221" s="15"/>
      <c r="SFW221" s="15"/>
      <c r="SFX221" s="15"/>
      <c r="SFY221" s="15"/>
      <c r="SFZ221" s="15"/>
      <c r="SGA221" s="15"/>
      <c r="SGB221" s="15"/>
      <c r="SGC221" s="15"/>
      <c r="SGD221" s="15"/>
      <c r="SGE221" s="15"/>
      <c r="SGF221" s="15"/>
      <c r="SGG221" s="15"/>
      <c r="SGH221" s="15"/>
      <c r="SGI221" s="15"/>
      <c r="SGJ221" s="15"/>
      <c r="SGK221" s="15"/>
      <c r="SGL221" s="15"/>
      <c r="SGM221" s="15"/>
      <c r="SGN221" s="15"/>
      <c r="SGO221" s="15"/>
      <c r="SGP221" s="15"/>
      <c r="SGQ221" s="15"/>
      <c r="SGR221" s="15"/>
      <c r="SGS221" s="15"/>
      <c r="SGT221" s="15"/>
      <c r="SGU221" s="15"/>
      <c r="SGV221" s="15"/>
      <c r="SGW221" s="15"/>
      <c r="SGX221" s="15"/>
      <c r="SGY221" s="15"/>
      <c r="SGZ221" s="15"/>
      <c r="SHA221" s="15"/>
      <c r="SHB221" s="15"/>
      <c r="SHC221" s="15"/>
      <c r="SHD221" s="15"/>
      <c r="SHE221" s="15"/>
      <c r="SHF221" s="15"/>
      <c r="SHG221" s="15"/>
      <c r="SHH221" s="15"/>
      <c r="SHI221" s="15"/>
      <c r="SHJ221" s="15"/>
      <c r="SHK221" s="15"/>
      <c r="SHL221" s="15"/>
      <c r="SHM221" s="15"/>
      <c r="SHN221" s="15"/>
      <c r="SHO221" s="15"/>
      <c r="SHP221" s="15"/>
      <c r="SHQ221" s="15"/>
      <c r="SHR221" s="15"/>
      <c r="SHS221" s="15"/>
      <c r="SHT221" s="15"/>
      <c r="SHU221" s="15"/>
      <c r="SHV221" s="15"/>
      <c r="SHW221" s="15"/>
      <c r="SHX221" s="15"/>
      <c r="SHY221" s="15"/>
      <c r="SHZ221" s="15"/>
      <c r="SIA221" s="15"/>
      <c r="SIB221" s="15"/>
      <c r="SIC221" s="15"/>
      <c r="SID221" s="15"/>
      <c r="SIE221" s="15"/>
      <c r="SIF221" s="15"/>
      <c r="SIG221" s="15"/>
      <c r="SIH221" s="15"/>
      <c r="SII221" s="15"/>
      <c r="SIJ221" s="15"/>
      <c r="SIK221" s="15"/>
      <c r="SIL221" s="15"/>
      <c r="SIM221" s="15"/>
      <c r="SIN221" s="15"/>
      <c r="SIO221" s="15"/>
      <c r="SIP221" s="15"/>
      <c r="SIQ221" s="15"/>
      <c r="SIR221" s="15"/>
      <c r="SIS221" s="15"/>
      <c r="SIT221" s="15"/>
      <c r="SIU221" s="15"/>
      <c r="SIV221" s="15"/>
      <c r="SIW221" s="15"/>
      <c r="SIX221" s="15"/>
      <c r="SIY221" s="15"/>
      <c r="SIZ221" s="15"/>
      <c r="SJA221" s="15"/>
      <c r="SJB221" s="15"/>
      <c r="SJC221" s="15"/>
      <c r="SJD221" s="15"/>
      <c r="SJE221" s="15"/>
      <c r="SJF221" s="15"/>
      <c r="SJG221" s="15"/>
      <c r="SJH221" s="15"/>
      <c r="SJI221" s="15"/>
      <c r="SJJ221" s="15"/>
      <c r="SJK221" s="15"/>
      <c r="SJL221" s="15"/>
      <c r="SJM221" s="15"/>
      <c r="SJN221" s="15"/>
      <c r="SJO221" s="15"/>
      <c r="SJP221" s="15"/>
      <c r="SJQ221" s="15"/>
      <c r="SJR221" s="15"/>
      <c r="SJS221" s="15"/>
      <c r="SJT221" s="15"/>
      <c r="SJU221" s="15"/>
      <c r="SJV221" s="15"/>
      <c r="SJW221" s="15"/>
      <c r="SJX221" s="15"/>
      <c r="SJY221" s="15"/>
      <c r="SJZ221" s="15"/>
      <c r="SKA221" s="15"/>
      <c r="SKB221" s="15"/>
      <c r="SKC221" s="15"/>
      <c r="SKD221" s="15"/>
      <c r="SKE221" s="15"/>
      <c r="SKF221" s="15"/>
      <c r="SKG221" s="15"/>
      <c r="SKH221" s="15"/>
      <c r="SKI221" s="15"/>
      <c r="SKJ221" s="15"/>
      <c r="SKK221" s="15"/>
      <c r="SKL221" s="15"/>
      <c r="SKM221" s="15"/>
      <c r="SKN221" s="15"/>
      <c r="SKO221" s="15"/>
      <c r="SKP221" s="15"/>
      <c r="SKQ221" s="15"/>
      <c r="SKR221" s="15"/>
      <c r="SKS221" s="15"/>
      <c r="SKT221" s="15"/>
      <c r="SKU221" s="15"/>
      <c r="SKV221" s="15"/>
      <c r="SKW221" s="15"/>
      <c r="SKX221" s="15"/>
      <c r="SKY221" s="15"/>
      <c r="SKZ221" s="15"/>
      <c r="SLA221" s="15"/>
      <c r="SLB221" s="15"/>
      <c r="SLC221" s="15"/>
      <c r="SLD221" s="15"/>
      <c r="SLE221" s="15"/>
      <c r="SLF221" s="15"/>
      <c r="SLG221" s="15"/>
      <c r="SLH221" s="15"/>
      <c r="SLI221" s="15"/>
      <c r="SLJ221" s="15"/>
      <c r="SLK221" s="15"/>
      <c r="SLL221" s="15"/>
      <c r="SLM221" s="15"/>
      <c r="SLN221" s="15"/>
      <c r="SLO221" s="15"/>
      <c r="SLP221" s="15"/>
      <c r="SLQ221" s="15"/>
      <c r="SLR221" s="15"/>
      <c r="SLS221" s="15"/>
      <c r="SLT221" s="15"/>
      <c r="SLU221" s="15"/>
      <c r="SLV221" s="15"/>
      <c r="SLW221" s="15"/>
      <c r="SLX221" s="15"/>
      <c r="SLY221" s="15"/>
      <c r="SLZ221" s="15"/>
      <c r="SMA221" s="15"/>
      <c r="SMB221" s="15"/>
      <c r="SMC221" s="15"/>
      <c r="SMD221" s="15"/>
      <c r="SME221" s="15"/>
      <c r="SMF221" s="15"/>
      <c r="SMG221" s="15"/>
      <c r="SMH221" s="15"/>
      <c r="SMI221" s="15"/>
      <c r="SMJ221" s="15"/>
      <c r="SMK221" s="15"/>
      <c r="SML221" s="15"/>
      <c r="SMM221" s="15"/>
      <c r="SMN221" s="15"/>
      <c r="SMO221" s="15"/>
      <c r="SMP221" s="15"/>
      <c r="SMQ221" s="15"/>
      <c r="SMR221" s="15"/>
      <c r="SMS221" s="15"/>
      <c r="SMT221" s="15"/>
      <c r="SMU221" s="15"/>
      <c r="SMV221" s="15"/>
      <c r="SMW221" s="15"/>
      <c r="SMX221" s="15"/>
      <c r="SMY221" s="15"/>
      <c r="SMZ221" s="15"/>
      <c r="SNA221" s="15"/>
      <c r="SNB221" s="15"/>
      <c r="SNC221" s="15"/>
      <c r="SND221" s="15"/>
      <c r="SNE221" s="15"/>
      <c r="SNF221" s="15"/>
      <c r="SNG221" s="15"/>
      <c r="SNH221" s="15"/>
      <c r="SNI221" s="15"/>
      <c r="SNJ221" s="15"/>
      <c r="SNK221" s="15"/>
      <c r="SNL221" s="15"/>
      <c r="SNM221" s="15"/>
      <c r="SNN221" s="15"/>
      <c r="SNO221" s="15"/>
      <c r="SNP221" s="15"/>
      <c r="SNQ221" s="15"/>
      <c r="SNR221" s="15"/>
      <c r="SNS221" s="15"/>
      <c r="SNT221" s="15"/>
      <c r="SNU221" s="15"/>
      <c r="SNV221" s="15"/>
      <c r="SNW221" s="15"/>
      <c r="SNX221" s="15"/>
      <c r="SNY221" s="15"/>
      <c r="SNZ221" s="15"/>
      <c r="SOA221" s="15"/>
      <c r="SOB221" s="15"/>
      <c r="SOC221" s="15"/>
      <c r="SOD221" s="15"/>
      <c r="SOE221" s="15"/>
      <c r="SOF221" s="15"/>
      <c r="SOG221" s="15"/>
      <c r="SOH221" s="15"/>
      <c r="SOI221" s="15"/>
      <c r="SOJ221" s="15"/>
      <c r="SOK221" s="15"/>
      <c r="SOL221" s="15"/>
      <c r="SOM221" s="15"/>
      <c r="SON221" s="15"/>
      <c r="SOO221" s="15"/>
      <c r="SOP221" s="15"/>
      <c r="SOQ221" s="15"/>
      <c r="SOR221" s="15"/>
      <c r="SOS221" s="15"/>
      <c r="SOT221" s="15"/>
      <c r="SOU221" s="15"/>
      <c r="SOV221" s="15"/>
      <c r="SOW221" s="15"/>
      <c r="SOX221" s="15"/>
      <c r="SOY221" s="15"/>
      <c r="SOZ221" s="15"/>
      <c r="SPA221" s="15"/>
      <c r="SPB221" s="15"/>
      <c r="SPC221" s="15"/>
      <c r="SPD221" s="15"/>
      <c r="SPE221" s="15"/>
      <c r="SPF221" s="15"/>
      <c r="SPG221" s="15"/>
      <c r="SPH221" s="15"/>
      <c r="SPI221" s="15"/>
      <c r="SPJ221" s="15"/>
      <c r="SPK221" s="15"/>
      <c r="SPL221" s="15"/>
      <c r="SPM221" s="15"/>
      <c r="SPN221" s="15"/>
      <c r="SPO221" s="15"/>
      <c r="SPP221" s="15"/>
      <c r="SPQ221" s="15"/>
      <c r="SPR221" s="15"/>
      <c r="SPS221" s="15"/>
      <c r="SPT221" s="15"/>
      <c r="SPU221" s="15"/>
      <c r="SPV221" s="15"/>
      <c r="SPW221" s="15"/>
      <c r="SPX221" s="15"/>
      <c r="SPY221" s="15"/>
      <c r="SPZ221" s="15"/>
      <c r="SQA221" s="15"/>
      <c r="SQB221" s="15"/>
      <c r="SQC221" s="15"/>
      <c r="SQD221" s="15"/>
      <c r="SQE221" s="15"/>
      <c r="SQF221" s="15"/>
      <c r="SQG221" s="15"/>
      <c r="SQH221" s="15"/>
      <c r="SQI221" s="15"/>
      <c r="SQJ221" s="15"/>
      <c r="SQK221" s="15"/>
      <c r="SQL221" s="15"/>
      <c r="SQM221" s="15"/>
      <c r="SQN221" s="15"/>
      <c r="SQO221" s="15"/>
      <c r="SQP221" s="15"/>
      <c r="SQQ221" s="15"/>
      <c r="SQR221" s="15"/>
      <c r="SQS221" s="15"/>
      <c r="SQT221" s="15"/>
      <c r="SQU221" s="15"/>
      <c r="SQV221" s="15"/>
      <c r="SQW221" s="15"/>
      <c r="SQX221" s="15"/>
      <c r="SQY221" s="15"/>
      <c r="SQZ221" s="15"/>
      <c r="SRA221" s="15"/>
      <c r="SRB221" s="15"/>
      <c r="SRC221" s="15"/>
      <c r="SRD221" s="15"/>
      <c r="SRE221" s="15"/>
      <c r="SRF221" s="15"/>
      <c r="SRG221" s="15"/>
      <c r="SRH221" s="15"/>
      <c r="SRI221" s="15"/>
      <c r="SRJ221" s="15"/>
      <c r="SRK221" s="15"/>
      <c r="SRL221" s="15"/>
      <c r="SRM221" s="15"/>
      <c r="SRN221" s="15"/>
      <c r="SRO221" s="15"/>
      <c r="SRP221" s="15"/>
      <c r="SRQ221" s="15"/>
      <c r="SRR221" s="15"/>
      <c r="SRS221" s="15"/>
      <c r="SRT221" s="15"/>
      <c r="SRU221" s="15"/>
      <c r="SRV221" s="15"/>
      <c r="SRW221" s="15"/>
      <c r="SRX221" s="15"/>
      <c r="SRY221" s="15"/>
      <c r="SRZ221" s="15"/>
      <c r="SSA221" s="15"/>
      <c r="SSB221" s="15"/>
      <c r="SSC221" s="15"/>
      <c r="SSD221" s="15"/>
      <c r="SSE221" s="15"/>
      <c r="SSF221" s="15"/>
      <c r="SSG221" s="15"/>
      <c r="SSH221" s="15"/>
      <c r="SSI221" s="15"/>
      <c r="SSJ221" s="15"/>
      <c r="SSK221" s="15"/>
      <c r="SSL221" s="15"/>
      <c r="SSM221" s="15"/>
      <c r="SSN221" s="15"/>
      <c r="SSO221" s="15"/>
      <c r="SSP221" s="15"/>
      <c r="SSQ221" s="15"/>
      <c r="SSR221" s="15"/>
      <c r="SSS221" s="15"/>
      <c r="SST221" s="15"/>
      <c r="SSU221" s="15"/>
      <c r="SSV221" s="15"/>
      <c r="SSW221" s="15"/>
      <c r="SSX221" s="15"/>
      <c r="SSY221" s="15"/>
      <c r="SSZ221" s="15"/>
      <c r="STA221" s="15"/>
      <c r="STB221" s="15"/>
      <c r="STC221" s="15"/>
      <c r="STD221" s="15"/>
      <c r="STE221" s="15"/>
      <c r="STF221" s="15"/>
      <c r="STG221" s="15"/>
      <c r="STH221" s="15"/>
      <c r="STI221" s="15"/>
      <c r="STJ221" s="15"/>
      <c r="STK221" s="15"/>
      <c r="STL221" s="15"/>
      <c r="STM221" s="15"/>
      <c r="STN221" s="15"/>
      <c r="STO221" s="15"/>
      <c r="STP221" s="15"/>
      <c r="STQ221" s="15"/>
      <c r="STR221" s="15"/>
      <c r="STS221" s="15"/>
      <c r="STT221" s="15"/>
      <c r="STU221" s="15"/>
      <c r="STV221" s="15"/>
      <c r="STW221" s="15"/>
      <c r="STX221" s="15"/>
      <c r="STY221" s="15"/>
      <c r="STZ221" s="15"/>
      <c r="SUA221" s="15"/>
      <c r="SUB221" s="15"/>
      <c r="SUC221" s="15"/>
      <c r="SUD221" s="15"/>
      <c r="SUE221" s="15"/>
      <c r="SUF221" s="15"/>
      <c r="SUG221" s="15"/>
      <c r="SUH221" s="15"/>
      <c r="SUI221" s="15"/>
      <c r="SUJ221" s="15"/>
      <c r="SUK221" s="15"/>
      <c r="SUL221" s="15"/>
      <c r="SUM221" s="15"/>
      <c r="SUN221" s="15"/>
      <c r="SUO221" s="15"/>
      <c r="SUP221" s="15"/>
      <c r="SUQ221" s="15"/>
      <c r="SUR221" s="15"/>
      <c r="SUS221" s="15"/>
      <c r="SUT221" s="15"/>
      <c r="SUU221" s="15"/>
      <c r="SUV221" s="15"/>
      <c r="SUW221" s="15"/>
      <c r="SUX221" s="15"/>
      <c r="SUY221" s="15"/>
      <c r="SUZ221" s="15"/>
      <c r="SVA221" s="15"/>
      <c r="SVB221" s="15"/>
      <c r="SVC221" s="15"/>
      <c r="SVD221" s="15"/>
      <c r="SVE221" s="15"/>
      <c r="SVF221" s="15"/>
      <c r="SVG221" s="15"/>
      <c r="SVH221" s="15"/>
      <c r="SVI221" s="15"/>
      <c r="SVJ221" s="15"/>
      <c r="SVK221" s="15"/>
      <c r="SVL221" s="15"/>
      <c r="SVM221" s="15"/>
      <c r="SVN221" s="15"/>
      <c r="SVO221" s="15"/>
      <c r="SVP221" s="15"/>
      <c r="SVQ221" s="15"/>
      <c r="SVR221" s="15"/>
      <c r="SVS221" s="15"/>
      <c r="SVT221" s="15"/>
      <c r="SVU221" s="15"/>
      <c r="SVV221" s="15"/>
      <c r="SVW221" s="15"/>
      <c r="SVX221" s="15"/>
      <c r="SVY221" s="15"/>
      <c r="SVZ221" s="15"/>
      <c r="SWA221" s="15"/>
      <c r="SWB221" s="15"/>
      <c r="SWC221" s="15"/>
      <c r="SWD221" s="15"/>
      <c r="SWE221" s="15"/>
      <c r="SWF221" s="15"/>
      <c r="SWG221" s="15"/>
      <c r="SWH221" s="15"/>
      <c r="SWI221" s="15"/>
      <c r="SWJ221" s="15"/>
      <c r="SWK221" s="15"/>
      <c r="SWL221" s="15"/>
      <c r="SWM221" s="15"/>
      <c r="SWN221" s="15"/>
      <c r="SWO221" s="15"/>
      <c r="SWP221" s="15"/>
      <c r="SWQ221" s="15"/>
      <c r="SWR221" s="15"/>
      <c r="SWS221" s="15"/>
      <c r="SWT221" s="15"/>
      <c r="SWU221" s="15"/>
      <c r="SWV221" s="15"/>
      <c r="SWW221" s="15"/>
      <c r="SWX221" s="15"/>
      <c r="SWY221" s="15"/>
      <c r="SWZ221" s="15"/>
      <c r="SXA221" s="15"/>
      <c r="SXB221" s="15"/>
      <c r="SXC221" s="15"/>
      <c r="SXD221" s="15"/>
      <c r="SXE221" s="15"/>
      <c r="SXF221" s="15"/>
      <c r="SXG221" s="15"/>
      <c r="SXH221" s="15"/>
      <c r="SXI221" s="15"/>
      <c r="SXJ221" s="15"/>
      <c r="SXK221" s="15"/>
      <c r="SXL221" s="15"/>
      <c r="SXM221" s="15"/>
      <c r="SXN221" s="15"/>
      <c r="SXO221" s="15"/>
      <c r="SXP221" s="15"/>
      <c r="SXQ221" s="15"/>
      <c r="SXR221" s="15"/>
      <c r="SXS221" s="15"/>
      <c r="SXT221" s="15"/>
      <c r="SXU221" s="15"/>
      <c r="SXV221" s="15"/>
      <c r="SXW221" s="15"/>
      <c r="SXX221" s="15"/>
      <c r="SXY221" s="15"/>
      <c r="SXZ221" s="15"/>
      <c r="SYA221" s="15"/>
      <c r="SYB221" s="15"/>
      <c r="SYC221" s="15"/>
      <c r="SYD221" s="15"/>
      <c r="SYE221" s="15"/>
      <c r="SYF221" s="15"/>
      <c r="SYG221" s="15"/>
      <c r="SYH221" s="15"/>
      <c r="SYI221" s="15"/>
      <c r="SYJ221" s="15"/>
      <c r="SYK221" s="15"/>
      <c r="SYL221" s="15"/>
      <c r="SYM221" s="15"/>
      <c r="SYN221" s="15"/>
      <c r="SYO221" s="15"/>
      <c r="SYP221" s="15"/>
      <c r="SYQ221" s="15"/>
      <c r="SYR221" s="15"/>
      <c r="SYS221" s="15"/>
      <c r="SYT221" s="15"/>
      <c r="SYU221" s="15"/>
      <c r="SYV221" s="15"/>
      <c r="SYW221" s="15"/>
      <c r="SYX221" s="15"/>
      <c r="SYY221" s="15"/>
      <c r="SYZ221" s="15"/>
      <c r="SZA221" s="15"/>
      <c r="SZB221" s="15"/>
      <c r="SZC221" s="15"/>
      <c r="SZD221" s="15"/>
      <c r="SZE221" s="15"/>
      <c r="SZF221" s="15"/>
      <c r="SZG221" s="15"/>
      <c r="SZH221" s="15"/>
      <c r="SZI221" s="15"/>
      <c r="SZJ221" s="15"/>
      <c r="SZK221" s="15"/>
      <c r="SZL221" s="15"/>
      <c r="SZM221" s="15"/>
      <c r="SZN221" s="15"/>
      <c r="SZO221" s="15"/>
      <c r="SZP221" s="15"/>
      <c r="SZQ221" s="15"/>
      <c r="SZR221" s="15"/>
      <c r="SZS221" s="15"/>
      <c r="SZT221" s="15"/>
      <c r="SZU221" s="15"/>
      <c r="SZV221" s="15"/>
      <c r="SZW221" s="15"/>
      <c r="SZX221" s="15"/>
      <c r="SZY221" s="15"/>
      <c r="SZZ221" s="15"/>
      <c r="TAA221" s="15"/>
      <c r="TAB221" s="15"/>
      <c r="TAC221" s="15"/>
      <c r="TAD221" s="15"/>
      <c r="TAE221" s="15"/>
      <c r="TAF221" s="15"/>
      <c r="TAG221" s="15"/>
      <c r="TAH221" s="15"/>
      <c r="TAI221" s="15"/>
      <c r="TAJ221" s="15"/>
      <c r="TAK221" s="15"/>
      <c r="TAL221" s="15"/>
      <c r="TAM221" s="15"/>
      <c r="TAN221" s="15"/>
      <c r="TAO221" s="15"/>
      <c r="TAP221" s="15"/>
      <c r="TAQ221" s="15"/>
      <c r="TAR221" s="15"/>
      <c r="TAS221" s="15"/>
      <c r="TAT221" s="15"/>
      <c r="TAU221" s="15"/>
      <c r="TAV221" s="15"/>
      <c r="TAW221" s="15"/>
      <c r="TAX221" s="15"/>
      <c r="TAY221" s="15"/>
      <c r="TAZ221" s="15"/>
      <c r="TBA221" s="15"/>
      <c r="TBB221" s="15"/>
      <c r="TBC221" s="15"/>
      <c r="TBD221" s="15"/>
      <c r="TBE221" s="15"/>
      <c r="TBF221" s="15"/>
      <c r="TBG221" s="15"/>
      <c r="TBH221" s="15"/>
      <c r="TBI221" s="15"/>
      <c r="TBJ221" s="15"/>
      <c r="TBK221" s="15"/>
      <c r="TBL221" s="15"/>
      <c r="TBM221" s="15"/>
      <c r="TBN221" s="15"/>
      <c r="TBO221" s="15"/>
      <c r="TBP221" s="15"/>
      <c r="TBQ221" s="15"/>
      <c r="TBR221" s="15"/>
      <c r="TBS221" s="15"/>
      <c r="TBT221" s="15"/>
      <c r="TBU221" s="15"/>
      <c r="TBV221" s="15"/>
      <c r="TBW221" s="15"/>
      <c r="TBX221" s="15"/>
      <c r="TBY221" s="15"/>
      <c r="TBZ221" s="15"/>
      <c r="TCA221" s="15"/>
      <c r="TCB221" s="15"/>
      <c r="TCC221" s="15"/>
      <c r="TCD221" s="15"/>
      <c r="TCE221" s="15"/>
      <c r="TCF221" s="15"/>
      <c r="TCG221" s="15"/>
      <c r="TCH221" s="15"/>
      <c r="TCI221" s="15"/>
      <c r="TCJ221" s="15"/>
      <c r="TCK221" s="15"/>
      <c r="TCL221" s="15"/>
      <c r="TCM221" s="15"/>
      <c r="TCN221" s="15"/>
      <c r="TCO221" s="15"/>
      <c r="TCP221" s="15"/>
      <c r="TCQ221" s="15"/>
      <c r="TCR221" s="15"/>
      <c r="TCS221" s="15"/>
      <c r="TCT221" s="15"/>
      <c r="TCU221" s="15"/>
      <c r="TCV221" s="15"/>
      <c r="TCW221" s="15"/>
      <c r="TCX221" s="15"/>
      <c r="TCY221" s="15"/>
      <c r="TCZ221" s="15"/>
      <c r="TDA221" s="15"/>
      <c r="TDB221" s="15"/>
      <c r="TDC221" s="15"/>
      <c r="TDD221" s="15"/>
      <c r="TDE221" s="15"/>
      <c r="TDF221" s="15"/>
      <c r="TDG221" s="15"/>
      <c r="TDH221" s="15"/>
      <c r="TDI221" s="15"/>
      <c r="TDJ221" s="15"/>
      <c r="TDK221" s="15"/>
      <c r="TDL221" s="15"/>
      <c r="TDM221" s="15"/>
      <c r="TDN221" s="15"/>
      <c r="TDO221" s="15"/>
      <c r="TDP221" s="15"/>
      <c r="TDQ221" s="15"/>
      <c r="TDR221" s="15"/>
      <c r="TDS221" s="15"/>
      <c r="TDT221" s="15"/>
      <c r="TDU221" s="15"/>
      <c r="TDV221" s="15"/>
      <c r="TDW221" s="15"/>
      <c r="TDX221" s="15"/>
      <c r="TDY221" s="15"/>
      <c r="TDZ221" s="15"/>
      <c r="TEA221" s="15"/>
      <c r="TEB221" s="15"/>
      <c r="TEC221" s="15"/>
      <c r="TED221" s="15"/>
      <c r="TEE221" s="15"/>
      <c r="TEF221" s="15"/>
      <c r="TEG221" s="15"/>
      <c r="TEH221" s="15"/>
      <c r="TEI221" s="15"/>
      <c r="TEJ221" s="15"/>
      <c r="TEK221" s="15"/>
      <c r="TEL221" s="15"/>
      <c r="TEM221" s="15"/>
      <c r="TEN221" s="15"/>
      <c r="TEO221" s="15"/>
      <c r="TEP221" s="15"/>
      <c r="TEQ221" s="15"/>
      <c r="TER221" s="15"/>
      <c r="TES221" s="15"/>
      <c r="TET221" s="15"/>
      <c r="TEU221" s="15"/>
      <c r="TEV221" s="15"/>
      <c r="TEW221" s="15"/>
      <c r="TEX221" s="15"/>
      <c r="TEY221" s="15"/>
      <c r="TEZ221" s="15"/>
      <c r="TFA221" s="15"/>
      <c r="TFB221" s="15"/>
      <c r="TFC221" s="15"/>
      <c r="TFD221" s="15"/>
      <c r="TFE221" s="15"/>
      <c r="TFF221" s="15"/>
      <c r="TFG221" s="15"/>
      <c r="TFH221" s="15"/>
      <c r="TFI221" s="15"/>
      <c r="TFJ221" s="15"/>
      <c r="TFK221" s="15"/>
      <c r="TFL221" s="15"/>
      <c r="TFM221" s="15"/>
      <c r="TFN221" s="15"/>
      <c r="TFO221" s="15"/>
      <c r="TFP221" s="15"/>
      <c r="TFQ221" s="15"/>
      <c r="TFR221" s="15"/>
      <c r="TFS221" s="15"/>
      <c r="TFT221" s="15"/>
      <c r="TFU221" s="15"/>
      <c r="TFV221" s="15"/>
      <c r="TFW221" s="15"/>
      <c r="TFX221" s="15"/>
      <c r="TFY221" s="15"/>
      <c r="TFZ221" s="15"/>
      <c r="TGA221" s="15"/>
      <c r="TGB221" s="15"/>
      <c r="TGC221" s="15"/>
      <c r="TGD221" s="15"/>
      <c r="TGE221" s="15"/>
      <c r="TGF221" s="15"/>
      <c r="TGG221" s="15"/>
      <c r="TGH221" s="15"/>
      <c r="TGI221" s="15"/>
      <c r="TGJ221" s="15"/>
      <c r="TGK221" s="15"/>
      <c r="TGL221" s="15"/>
      <c r="TGM221" s="15"/>
      <c r="TGN221" s="15"/>
      <c r="TGO221" s="15"/>
      <c r="TGP221" s="15"/>
      <c r="TGQ221" s="15"/>
      <c r="TGR221" s="15"/>
      <c r="TGS221" s="15"/>
      <c r="TGT221" s="15"/>
      <c r="TGU221" s="15"/>
      <c r="TGV221" s="15"/>
      <c r="TGW221" s="15"/>
      <c r="TGX221" s="15"/>
      <c r="TGY221" s="15"/>
      <c r="TGZ221" s="15"/>
      <c r="THA221" s="15"/>
      <c r="THB221" s="15"/>
      <c r="THC221" s="15"/>
      <c r="THD221" s="15"/>
      <c r="THE221" s="15"/>
      <c r="THF221" s="15"/>
      <c r="THG221" s="15"/>
      <c r="THH221" s="15"/>
      <c r="THI221" s="15"/>
      <c r="THJ221" s="15"/>
      <c r="THK221" s="15"/>
      <c r="THL221" s="15"/>
      <c r="THM221" s="15"/>
      <c r="THN221" s="15"/>
      <c r="THO221" s="15"/>
      <c r="THP221" s="15"/>
      <c r="THQ221" s="15"/>
      <c r="THR221" s="15"/>
      <c r="THS221" s="15"/>
      <c r="THT221" s="15"/>
      <c r="THU221" s="15"/>
      <c r="THV221" s="15"/>
      <c r="THW221" s="15"/>
      <c r="THX221" s="15"/>
      <c r="THY221" s="15"/>
      <c r="THZ221" s="15"/>
      <c r="TIA221" s="15"/>
      <c r="TIB221" s="15"/>
      <c r="TIC221" s="15"/>
      <c r="TID221" s="15"/>
      <c r="TIE221" s="15"/>
      <c r="TIF221" s="15"/>
      <c r="TIG221" s="15"/>
      <c r="TIH221" s="15"/>
      <c r="TII221" s="15"/>
      <c r="TIJ221" s="15"/>
      <c r="TIK221" s="15"/>
      <c r="TIL221" s="15"/>
      <c r="TIM221" s="15"/>
      <c r="TIN221" s="15"/>
      <c r="TIO221" s="15"/>
      <c r="TIP221" s="15"/>
      <c r="TIQ221" s="15"/>
      <c r="TIR221" s="15"/>
      <c r="TIS221" s="15"/>
      <c r="TIT221" s="15"/>
      <c r="TIU221" s="15"/>
      <c r="TIV221" s="15"/>
      <c r="TIW221" s="15"/>
      <c r="TIX221" s="15"/>
      <c r="TIY221" s="15"/>
      <c r="TIZ221" s="15"/>
      <c r="TJA221" s="15"/>
      <c r="TJB221" s="15"/>
      <c r="TJC221" s="15"/>
      <c r="TJD221" s="15"/>
      <c r="TJE221" s="15"/>
      <c r="TJF221" s="15"/>
      <c r="TJG221" s="15"/>
      <c r="TJH221" s="15"/>
      <c r="TJI221" s="15"/>
      <c r="TJJ221" s="15"/>
      <c r="TJK221" s="15"/>
      <c r="TJL221" s="15"/>
      <c r="TJM221" s="15"/>
      <c r="TJN221" s="15"/>
      <c r="TJO221" s="15"/>
      <c r="TJP221" s="15"/>
      <c r="TJQ221" s="15"/>
      <c r="TJR221" s="15"/>
      <c r="TJS221" s="15"/>
      <c r="TJT221" s="15"/>
      <c r="TJU221" s="15"/>
      <c r="TJV221" s="15"/>
      <c r="TJW221" s="15"/>
      <c r="TJX221" s="15"/>
      <c r="TJY221" s="15"/>
      <c r="TJZ221" s="15"/>
      <c r="TKA221" s="15"/>
      <c r="TKB221" s="15"/>
      <c r="TKC221" s="15"/>
      <c r="TKD221" s="15"/>
      <c r="TKE221" s="15"/>
      <c r="TKF221" s="15"/>
      <c r="TKG221" s="15"/>
      <c r="TKH221" s="15"/>
      <c r="TKI221" s="15"/>
      <c r="TKJ221" s="15"/>
      <c r="TKK221" s="15"/>
      <c r="TKL221" s="15"/>
      <c r="TKM221" s="15"/>
      <c r="TKN221" s="15"/>
      <c r="TKO221" s="15"/>
      <c r="TKP221" s="15"/>
      <c r="TKQ221" s="15"/>
      <c r="TKR221" s="15"/>
      <c r="TKS221" s="15"/>
      <c r="TKT221" s="15"/>
      <c r="TKU221" s="15"/>
      <c r="TKV221" s="15"/>
      <c r="TKW221" s="15"/>
      <c r="TKX221" s="15"/>
      <c r="TKY221" s="15"/>
      <c r="TKZ221" s="15"/>
      <c r="TLA221" s="15"/>
      <c r="TLB221" s="15"/>
      <c r="TLC221" s="15"/>
      <c r="TLD221" s="15"/>
      <c r="TLE221" s="15"/>
      <c r="TLF221" s="15"/>
      <c r="TLG221" s="15"/>
      <c r="TLH221" s="15"/>
      <c r="TLI221" s="15"/>
      <c r="TLJ221" s="15"/>
      <c r="TLK221" s="15"/>
      <c r="TLL221" s="15"/>
      <c r="TLM221" s="15"/>
      <c r="TLN221" s="15"/>
      <c r="TLO221" s="15"/>
      <c r="TLP221" s="15"/>
      <c r="TLQ221" s="15"/>
      <c r="TLR221" s="15"/>
      <c r="TLS221" s="15"/>
      <c r="TLT221" s="15"/>
      <c r="TLU221" s="15"/>
      <c r="TLV221" s="15"/>
      <c r="TLW221" s="15"/>
      <c r="TLX221" s="15"/>
      <c r="TLY221" s="15"/>
      <c r="TLZ221" s="15"/>
      <c r="TMA221" s="15"/>
      <c r="TMB221" s="15"/>
      <c r="TMC221" s="15"/>
      <c r="TMD221" s="15"/>
      <c r="TME221" s="15"/>
      <c r="TMF221" s="15"/>
      <c r="TMG221" s="15"/>
      <c r="TMH221" s="15"/>
      <c r="TMI221" s="15"/>
      <c r="TMJ221" s="15"/>
      <c r="TMK221" s="15"/>
      <c r="TML221" s="15"/>
      <c r="TMM221" s="15"/>
      <c r="TMN221" s="15"/>
      <c r="TMO221" s="15"/>
      <c r="TMP221" s="15"/>
      <c r="TMQ221" s="15"/>
      <c r="TMR221" s="15"/>
      <c r="TMS221" s="15"/>
      <c r="TMT221" s="15"/>
      <c r="TMU221" s="15"/>
      <c r="TMV221" s="15"/>
      <c r="TMW221" s="15"/>
      <c r="TMX221" s="15"/>
      <c r="TMY221" s="15"/>
      <c r="TMZ221" s="15"/>
      <c r="TNA221" s="15"/>
      <c r="TNB221" s="15"/>
      <c r="TNC221" s="15"/>
      <c r="TND221" s="15"/>
      <c r="TNE221" s="15"/>
      <c r="TNF221" s="15"/>
      <c r="TNG221" s="15"/>
      <c r="TNH221" s="15"/>
      <c r="TNI221" s="15"/>
      <c r="TNJ221" s="15"/>
      <c r="TNK221" s="15"/>
      <c r="TNL221" s="15"/>
      <c r="TNM221" s="15"/>
      <c r="TNN221" s="15"/>
      <c r="TNO221" s="15"/>
      <c r="TNP221" s="15"/>
      <c r="TNQ221" s="15"/>
      <c r="TNR221" s="15"/>
      <c r="TNS221" s="15"/>
      <c r="TNT221" s="15"/>
      <c r="TNU221" s="15"/>
      <c r="TNV221" s="15"/>
      <c r="TNW221" s="15"/>
      <c r="TNX221" s="15"/>
      <c r="TNY221" s="15"/>
      <c r="TNZ221" s="15"/>
      <c r="TOA221" s="15"/>
      <c r="TOB221" s="15"/>
      <c r="TOC221" s="15"/>
      <c r="TOD221" s="15"/>
      <c r="TOE221" s="15"/>
      <c r="TOF221" s="15"/>
      <c r="TOG221" s="15"/>
      <c r="TOH221" s="15"/>
      <c r="TOI221" s="15"/>
      <c r="TOJ221" s="15"/>
      <c r="TOK221" s="15"/>
      <c r="TOL221" s="15"/>
      <c r="TOM221" s="15"/>
      <c r="TON221" s="15"/>
      <c r="TOO221" s="15"/>
      <c r="TOP221" s="15"/>
      <c r="TOQ221" s="15"/>
      <c r="TOR221" s="15"/>
      <c r="TOS221" s="15"/>
      <c r="TOT221" s="15"/>
      <c r="TOU221" s="15"/>
      <c r="TOV221" s="15"/>
      <c r="TOW221" s="15"/>
      <c r="TOX221" s="15"/>
      <c r="TOY221" s="15"/>
      <c r="TOZ221" s="15"/>
      <c r="TPA221" s="15"/>
      <c r="TPB221" s="15"/>
      <c r="TPC221" s="15"/>
      <c r="TPD221" s="15"/>
      <c r="TPE221" s="15"/>
      <c r="TPF221" s="15"/>
      <c r="TPG221" s="15"/>
      <c r="TPH221" s="15"/>
      <c r="TPI221" s="15"/>
      <c r="TPJ221" s="15"/>
      <c r="TPK221" s="15"/>
      <c r="TPL221" s="15"/>
      <c r="TPM221" s="15"/>
      <c r="TPN221" s="15"/>
      <c r="TPO221" s="15"/>
      <c r="TPP221" s="15"/>
      <c r="TPQ221" s="15"/>
      <c r="TPR221" s="15"/>
      <c r="TPS221" s="15"/>
      <c r="TPT221" s="15"/>
      <c r="TPU221" s="15"/>
      <c r="TPV221" s="15"/>
      <c r="TPW221" s="15"/>
      <c r="TPX221" s="15"/>
      <c r="TPY221" s="15"/>
      <c r="TPZ221" s="15"/>
      <c r="TQA221" s="15"/>
      <c r="TQB221" s="15"/>
      <c r="TQC221" s="15"/>
      <c r="TQD221" s="15"/>
      <c r="TQE221" s="15"/>
      <c r="TQF221" s="15"/>
      <c r="TQG221" s="15"/>
      <c r="TQH221" s="15"/>
      <c r="TQI221" s="15"/>
      <c r="TQJ221" s="15"/>
      <c r="TQK221" s="15"/>
      <c r="TQL221" s="15"/>
      <c r="TQM221" s="15"/>
      <c r="TQN221" s="15"/>
      <c r="TQO221" s="15"/>
      <c r="TQP221" s="15"/>
      <c r="TQQ221" s="15"/>
      <c r="TQR221" s="15"/>
      <c r="TQS221" s="15"/>
      <c r="TQT221" s="15"/>
      <c r="TQU221" s="15"/>
      <c r="TQV221" s="15"/>
      <c r="TQW221" s="15"/>
      <c r="TQX221" s="15"/>
      <c r="TQY221" s="15"/>
      <c r="TQZ221" s="15"/>
      <c r="TRA221" s="15"/>
      <c r="TRB221" s="15"/>
      <c r="TRC221" s="15"/>
      <c r="TRD221" s="15"/>
      <c r="TRE221" s="15"/>
      <c r="TRF221" s="15"/>
      <c r="TRG221" s="15"/>
      <c r="TRH221" s="15"/>
      <c r="TRI221" s="15"/>
      <c r="TRJ221" s="15"/>
      <c r="TRK221" s="15"/>
      <c r="TRL221" s="15"/>
      <c r="TRM221" s="15"/>
      <c r="TRN221" s="15"/>
      <c r="TRO221" s="15"/>
      <c r="TRP221" s="15"/>
      <c r="TRQ221" s="15"/>
      <c r="TRR221" s="15"/>
      <c r="TRS221" s="15"/>
      <c r="TRT221" s="15"/>
      <c r="TRU221" s="15"/>
      <c r="TRV221" s="15"/>
      <c r="TRW221" s="15"/>
      <c r="TRX221" s="15"/>
      <c r="TRY221" s="15"/>
      <c r="TRZ221" s="15"/>
      <c r="TSA221" s="15"/>
      <c r="TSB221" s="15"/>
      <c r="TSC221" s="15"/>
      <c r="TSD221" s="15"/>
      <c r="TSE221" s="15"/>
      <c r="TSF221" s="15"/>
      <c r="TSG221" s="15"/>
      <c r="TSH221" s="15"/>
      <c r="TSI221" s="15"/>
      <c r="TSJ221" s="15"/>
      <c r="TSK221" s="15"/>
      <c r="TSL221" s="15"/>
      <c r="TSM221" s="15"/>
      <c r="TSN221" s="15"/>
      <c r="TSO221" s="15"/>
      <c r="TSP221" s="15"/>
      <c r="TSQ221" s="15"/>
      <c r="TSR221" s="15"/>
      <c r="TSS221" s="15"/>
      <c r="TST221" s="15"/>
      <c r="TSU221" s="15"/>
      <c r="TSV221" s="15"/>
      <c r="TSW221" s="15"/>
      <c r="TSX221" s="15"/>
      <c r="TSY221" s="15"/>
      <c r="TSZ221" s="15"/>
      <c r="TTA221" s="15"/>
      <c r="TTB221" s="15"/>
      <c r="TTC221" s="15"/>
      <c r="TTD221" s="15"/>
      <c r="TTE221" s="15"/>
      <c r="TTF221" s="15"/>
      <c r="TTG221" s="15"/>
      <c r="TTH221" s="15"/>
      <c r="TTI221" s="15"/>
      <c r="TTJ221" s="15"/>
      <c r="TTK221" s="15"/>
      <c r="TTL221" s="15"/>
      <c r="TTM221" s="15"/>
      <c r="TTN221" s="15"/>
      <c r="TTO221" s="15"/>
      <c r="TTP221" s="15"/>
      <c r="TTQ221" s="15"/>
      <c r="TTR221" s="15"/>
      <c r="TTS221" s="15"/>
      <c r="TTT221" s="15"/>
      <c r="TTU221" s="15"/>
      <c r="TTV221" s="15"/>
      <c r="TTW221" s="15"/>
      <c r="TTX221" s="15"/>
      <c r="TTY221" s="15"/>
      <c r="TTZ221" s="15"/>
      <c r="TUA221" s="15"/>
      <c r="TUB221" s="15"/>
      <c r="TUC221" s="15"/>
      <c r="TUD221" s="15"/>
      <c r="TUE221" s="15"/>
      <c r="TUF221" s="15"/>
      <c r="TUG221" s="15"/>
      <c r="TUH221" s="15"/>
      <c r="TUI221" s="15"/>
      <c r="TUJ221" s="15"/>
      <c r="TUK221" s="15"/>
      <c r="TUL221" s="15"/>
      <c r="TUM221" s="15"/>
      <c r="TUN221" s="15"/>
      <c r="TUO221" s="15"/>
      <c r="TUP221" s="15"/>
      <c r="TUQ221" s="15"/>
      <c r="TUR221" s="15"/>
      <c r="TUS221" s="15"/>
      <c r="TUT221" s="15"/>
      <c r="TUU221" s="15"/>
      <c r="TUV221" s="15"/>
      <c r="TUW221" s="15"/>
      <c r="TUX221" s="15"/>
      <c r="TUY221" s="15"/>
      <c r="TUZ221" s="15"/>
      <c r="TVA221" s="15"/>
      <c r="TVB221" s="15"/>
      <c r="TVC221" s="15"/>
      <c r="TVD221" s="15"/>
      <c r="TVE221" s="15"/>
      <c r="TVF221" s="15"/>
      <c r="TVG221" s="15"/>
      <c r="TVH221" s="15"/>
      <c r="TVI221" s="15"/>
      <c r="TVJ221" s="15"/>
      <c r="TVK221" s="15"/>
      <c r="TVL221" s="15"/>
      <c r="TVM221" s="15"/>
      <c r="TVN221" s="15"/>
      <c r="TVO221" s="15"/>
      <c r="TVP221" s="15"/>
      <c r="TVQ221" s="15"/>
      <c r="TVR221" s="15"/>
      <c r="TVS221" s="15"/>
      <c r="TVT221" s="15"/>
      <c r="TVU221" s="15"/>
      <c r="TVV221" s="15"/>
      <c r="TVW221" s="15"/>
      <c r="TVX221" s="15"/>
      <c r="TVY221" s="15"/>
      <c r="TVZ221" s="15"/>
      <c r="TWA221" s="15"/>
      <c r="TWB221" s="15"/>
      <c r="TWC221" s="15"/>
      <c r="TWD221" s="15"/>
      <c r="TWE221" s="15"/>
      <c r="TWF221" s="15"/>
      <c r="TWG221" s="15"/>
      <c r="TWH221" s="15"/>
      <c r="TWI221" s="15"/>
      <c r="TWJ221" s="15"/>
      <c r="TWK221" s="15"/>
      <c r="TWL221" s="15"/>
      <c r="TWM221" s="15"/>
      <c r="TWN221" s="15"/>
      <c r="TWO221" s="15"/>
      <c r="TWP221" s="15"/>
      <c r="TWQ221" s="15"/>
      <c r="TWR221" s="15"/>
      <c r="TWS221" s="15"/>
      <c r="TWT221" s="15"/>
      <c r="TWU221" s="15"/>
      <c r="TWV221" s="15"/>
      <c r="TWW221" s="15"/>
      <c r="TWX221" s="15"/>
      <c r="TWY221" s="15"/>
      <c r="TWZ221" s="15"/>
      <c r="TXA221" s="15"/>
      <c r="TXB221" s="15"/>
      <c r="TXC221" s="15"/>
      <c r="TXD221" s="15"/>
      <c r="TXE221" s="15"/>
      <c r="TXF221" s="15"/>
      <c r="TXG221" s="15"/>
      <c r="TXH221" s="15"/>
      <c r="TXI221" s="15"/>
      <c r="TXJ221" s="15"/>
      <c r="TXK221" s="15"/>
      <c r="TXL221" s="15"/>
      <c r="TXM221" s="15"/>
      <c r="TXN221" s="15"/>
      <c r="TXO221" s="15"/>
      <c r="TXP221" s="15"/>
      <c r="TXQ221" s="15"/>
      <c r="TXR221" s="15"/>
      <c r="TXS221" s="15"/>
      <c r="TXT221" s="15"/>
      <c r="TXU221" s="15"/>
      <c r="TXV221" s="15"/>
      <c r="TXW221" s="15"/>
      <c r="TXX221" s="15"/>
      <c r="TXY221" s="15"/>
      <c r="TXZ221" s="15"/>
      <c r="TYA221" s="15"/>
      <c r="TYB221" s="15"/>
      <c r="TYC221" s="15"/>
      <c r="TYD221" s="15"/>
      <c r="TYE221" s="15"/>
      <c r="TYF221" s="15"/>
      <c r="TYG221" s="15"/>
      <c r="TYH221" s="15"/>
      <c r="TYI221" s="15"/>
      <c r="TYJ221" s="15"/>
      <c r="TYK221" s="15"/>
      <c r="TYL221" s="15"/>
      <c r="TYM221" s="15"/>
      <c r="TYN221" s="15"/>
      <c r="TYO221" s="15"/>
      <c r="TYP221" s="15"/>
      <c r="TYQ221" s="15"/>
      <c r="TYR221" s="15"/>
      <c r="TYS221" s="15"/>
      <c r="TYT221" s="15"/>
      <c r="TYU221" s="15"/>
      <c r="TYV221" s="15"/>
      <c r="TYW221" s="15"/>
      <c r="TYX221" s="15"/>
      <c r="TYY221" s="15"/>
      <c r="TYZ221" s="15"/>
      <c r="TZA221" s="15"/>
      <c r="TZB221" s="15"/>
      <c r="TZC221" s="15"/>
      <c r="TZD221" s="15"/>
      <c r="TZE221" s="15"/>
      <c r="TZF221" s="15"/>
      <c r="TZG221" s="15"/>
      <c r="TZH221" s="15"/>
      <c r="TZI221" s="15"/>
      <c r="TZJ221" s="15"/>
      <c r="TZK221" s="15"/>
      <c r="TZL221" s="15"/>
      <c r="TZM221" s="15"/>
      <c r="TZN221" s="15"/>
      <c r="TZO221" s="15"/>
      <c r="TZP221" s="15"/>
      <c r="TZQ221" s="15"/>
      <c r="TZR221" s="15"/>
      <c r="TZS221" s="15"/>
      <c r="TZT221" s="15"/>
      <c r="TZU221" s="15"/>
      <c r="TZV221" s="15"/>
      <c r="TZW221" s="15"/>
      <c r="TZX221" s="15"/>
      <c r="TZY221" s="15"/>
      <c r="TZZ221" s="15"/>
      <c r="UAA221" s="15"/>
      <c r="UAB221" s="15"/>
      <c r="UAC221" s="15"/>
      <c r="UAD221" s="15"/>
      <c r="UAE221" s="15"/>
      <c r="UAF221" s="15"/>
      <c r="UAG221" s="15"/>
      <c r="UAH221" s="15"/>
      <c r="UAI221" s="15"/>
      <c r="UAJ221" s="15"/>
      <c r="UAK221" s="15"/>
      <c r="UAL221" s="15"/>
      <c r="UAM221" s="15"/>
      <c r="UAN221" s="15"/>
      <c r="UAO221" s="15"/>
      <c r="UAP221" s="15"/>
      <c r="UAQ221" s="15"/>
      <c r="UAR221" s="15"/>
      <c r="UAS221" s="15"/>
      <c r="UAT221" s="15"/>
      <c r="UAU221" s="15"/>
      <c r="UAV221" s="15"/>
      <c r="UAW221" s="15"/>
      <c r="UAX221" s="15"/>
      <c r="UAY221" s="15"/>
      <c r="UAZ221" s="15"/>
      <c r="UBA221" s="15"/>
      <c r="UBB221" s="15"/>
      <c r="UBC221" s="15"/>
      <c r="UBD221" s="15"/>
      <c r="UBE221" s="15"/>
      <c r="UBF221" s="15"/>
      <c r="UBG221" s="15"/>
      <c r="UBH221" s="15"/>
      <c r="UBI221" s="15"/>
      <c r="UBJ221" s="15"/>
      <c r="UBK221" s="15"/>
      <c r="UBL221" s="15"/>
      <c r="UBM221" s="15"/>
      <c r="UBN221" s="15"/>
      <c r="UBO221" s="15"/>
      <c r="UBP221" s="15"/>
      <c r="UBQ221" s="15"/>
      <c r="UBR221" s="15"/>
      <c r="UBS221" s="15"/>
      <c r="UBT221" s="15"/>
      <c r="UBU221" s="15"/>
      <c r="UBV221" s="15"/>
      <c r="UBW221" s="15"/>
      <c r="UBX221" s="15"/>
      <c r="UBY221" s="15"/>
      <c r="UBZ221" s="15"/>
      <c r="UCA221" s="15"/>
      <c r="UCB221" s="15"/>
      <c r="UCC221" s="15"/>
      <c r="UCD221" s="15"/>
      <c r="UCE221" s="15"/>
      <c r="UCF221" s="15"/>
      <c r="UCG221" s="15"/>
      <c r="UCH221" s="15"/>
      <c r="UCI221" s="15"/>
      <c r="UCJ221" s="15"/>
      <c r="UCK221" s="15"/>
      <c r="UCL221" s="15"/>
      <c r="UCM221" s="15"/>
      <c r="UCN221" s="15"/>
      <c r="UCO221" s="15"/>
      <c r="UCP221" s="15"/>
      <c r="UCQ221" s="15"/>
      <c r="UCR221" s="15"/>
      <c r="UCS221" s="15"/>
      <c r="UCT221" s="15"/>
      <c r="UCU221" s="15"/>
      <c r="UCV221" s="15"/>
      <c r="UCW221" s="15"/>
      <c r="UCX221" s="15"/>
      <c r="UCY221" s="15"/>
      <c r="UCZ221" s="15"/>
      <c r="UDA221" s="15"/>
      <c r="UDB221" s="15"/>
      <c r="UDC221" s="15"/>
      <c r="UDD221" s="15"/>
      <c r="UDE221" s="15"/>
      <c r="UDF221" s="15"/>
      <c r="UDG221" s="15"/>
      <c r="UDH221" s="15"/>
      <c r="UDI221" s="15"/>
      <c r="UDJ221" s="15"/>
      <c r="UDK221" s="15"/>
      <c r="UDL221" s="15"/>
      <c r="UDM221" s="15"/>
      <c r="UDN221" s="15"/>
      <c r="UDO221" s="15"/>
      <c r="UDP221" s="15"/>
      <c r="UDQ221" s="15"/>
      <c r="UDR221" s="15"/>
      <c r="UDS221" s="15"/>
      <c r="UDT221" s="15"/>
      <c r="UDU221" s="15"/>
      <c r="UDV221" s="15"/>
      <c r="UDW221" s="15"/>
      <c r="UDX221" s="15"/>
      <c r="UDY221" s="15"/>
      <c r="UDZ221" s="15"/>
      <c r="UEA221" s="15"/>
      <c r="UEB221" s="15"/>
      <c r="UEC221" s="15"/>
      <c r="UED221" s="15"/>
      <c r="UEE221" s="15"/>
      <c r="UEF221" s="15"/>
      <c r="UEG221" s="15"/>
      <c r="UEH221" s="15"/>
      <c r="UEI221" s="15"/>
      <c r="UEJ221" s="15"/>
      <c r="UEK221" s="15"/>
      <c r="UEL221" s="15"/>
      <c r="UEM221" s="15"/>
      <c r="UEN221" s="15"/>
      <c r="UEO221" s="15"/>
      <c r="UEP221" s="15"/>
      <c r="UEQ221" s="15"/>
      <c r="UER221" s="15"/>
      <c r="UES221" s="15"/>
      <c r="UET221" s="15"/>
      <c r="UEU221" s="15"/>
      <c r="UEV221" s="15"/>
      <c r="UEW221" s="15"/>
      <c r="UEX221" s="15"/>
      <c r="UEY221" s="15"/>
      <c r="UEZ221" s="15"/>
      <c r="UFA221" s="15"/>
      <c r="UFB221" s="15"/>
      <c r="UFC221" s="15"/>
      <c r="UFD221" s="15"/>
      <c r="UFE221" s="15"/>
      <c r="UFF221" s="15"/>
      <c r="UFG221" s="15"/>
      <c r="UFH221" s="15"/>
      <c r="UFI221" s="15"/>
      <c r="UFJ221" s="15"/>
      <c r="UFK221" s="15"/>
      <c r="UFL221" s="15"/>
      <c r="UFM221" s="15"/>
      <c r="UFN221" s="15"/>
      <c r="UFO221" s="15"/>
      <c r="UFP221" s="15"/>
      <c r="UFQ221" s="15"/>
      <c r="UFR221" s="15"/>
      <c r="UFS221" s="15"/>
      <c r="UFT221" s="15"/>
      <c r="UFU221" s="15"/>
      <c r="UFV221" s="15"/>
      <c r="UFW221" s="15"/>
      <c r="UFX221" s="15"/>
      <c r="UFY221" s="15"/>
      <c r="UFZ221" s="15"/>
      <c r="UGA221" s="15"/>
      <c r="UGB221" s="15"/>
      <c r="UGC221" s="15"/>
      <c r="UGD221" s="15"/>
      <c r="UGE221" s="15"/>
      <c r="UGF221" s="15"/>
      <c r="UGG221" s="15"/>
      <c r="UGH221" s="15"/>
      <c r="UGI221" s="15"/>
      <c r="UGJ221" s="15"/>
      <c r="UGK221" s="15"/>
      <c r="UGL221" s="15"/>
      <c r="UGM221" s="15"/>
      <c r="UGN221" s="15"/>
      <c r="UGO221" s="15"/>
      <c r="UGP221" s="15"/>
      <c r="UGQ221" s="15"/>
      <c r="UGR221" s="15"/>
      <c r="UGS221" s="15"/>
      <c r="UGT221" s="15"/>
      <c r="UGU221" s="15"/>
      <c r="UGV221" s="15"/>
      <c r="UGW221" s="15"/>
      <c r="UGX221" s="15"/>
      <c r="UGY221" s="15"/>
      <c r="UGZ221" s="15"/>
      <c r="UHA221" s="15"/>
      <c r="UHB221" s="15"/>
      <c r="UHC221" s="15"/>
      <c r="UHD221" s="15"/>
      <c r="UHE221" s="15"/>
      <c r="UHF221" s="15"/>
      <c r="UHG221" s="15"/>
      <c r="UHH221" s="15"/>
      <c r="UHI221" s="15"/>
      <c r="UHJ221" s="15"/>
      <c r="UHK221" s="15"/>
      <c r="UHL221" s="15"/>
      <c r="UHM221" s="15"/>
      <c r="UHN221" s="15"/>
      <c r="UHO221" s="15"/>
      <c r="UHP221" s="15"/>
      <c r="UHQ221" s="15"/>
      <c r="UHR221" s="15"/>
      <c r="UHS221" s="15"/>
      <c r="UHT221" s="15"/>
      <c r="UHU221" s="15"/>
      <c r="UHV221" s="15"/>
      <c r="UHW221" s="15"/>
      <c r="UHX221" s="15"/>
      <c r="UHY221" s="15"/>
      <c r="UHZ221" s="15"/>
      <c r="UIA221" s="15"/>
      <c r="UIB221" s="15"/>
      <c r="UIC221" s="15"/>
      <c r="UID221" s="15"/>
      <c r="UIE221" s="15"/>
      <c r="UIF221" s="15"/>
      <c r="UIG221" s="15"/>
      <c r="UIH221" s="15"/>
      <c r="UII221" s="15"/>
      <c r="UIJ221" s="15"/>
      <c r="UIK221" s="15"/>
      <c r="UIL221" s="15"/>
      <c r="UIM221" s="15"/>
      <c r="UIN221" s="15"/>
      <c r="UIO221" s="15"/>
      <c r="UIP221" s="15"/>
      <c r="UIQ221" s="15"/>
      <c r="UIR221" s="15"/>
      <c r="UIS221" s="15"/>
      <c r="UIT221" s="15"/>
      <c r="UIU221" s="15"/>
      <c r="UIV221" s="15"/>
      <c r="UIW221" s="15"/>
      <c r="UIX221" s="15"/>
      <c r="UIY221" s="15"/>
      <c r="UIZ221" s="15"/>
      <c r="UJA221" s="15"/>
      <c r="UJB221" s="15"/>
      <c r="UJC221" s="15"/>
      <c r="UJD221" s="15"/>
      <c r="UJE221" s="15"/>
      <c r="UJF221" s="15"/>
      <c r="UJG221" s="15"/>
      <c r="UJH221" s="15"/>
      <c r="UJI221" s="15"/>
      <c r="UJJ221" s="15"/>
      <c r="UJK221" s="15"/>
      <c r="UJL221" s="15"/>
      <c r="UJM221" s="15"/>
      <c r="UJN221" s="15"/>
      <c r="UJO221" s="15"/>
      <c r="UJP221" s="15"/>
      <c r="UJQ221" s="15"/>
      <c r="UJR221" s="15"/>
      <c r="UJS221" s="15"/>
      <c r="UJT221" s="15"/>
      <c r="UJU221" s="15"/>
      <c r="UJV221" s="15"/>
      <c r="UJW221" s="15"/>
      <c r="UJX221" s="15"/>
      <c r="UJY221" s="15"/>
      <c r="UJZ221" s="15"/>
      <c r="UKA221" s="15"/>
      <c r="UKB221" s="15"/>
      <c r="UKC221" s="15"/>
      <c r="UKD221" s="15"/>
      <c r="UKE221" s="15"/>
      <c r="UKF221" s="15"/>
      <c r="UKG221" s="15"/>
      <c r="UKH221" s="15"/>
      <c r="UKI221" s="15"/>
      <c r="UKJ221" s="15"/>
      <c r="UKK221" s="15"/>
      <c r="UKL221" s="15"/>
      <c r="UKM221" s="15"/>
      <c r="UKN221" s="15"/>
      <c r="UKO221" s="15"/>
      <c r="UKP221" s="15"/>
      <c r="UKQ221" s="15"/>
      <c r="UKR221" s="15"/>
      <c r="UKS221" s="15"/>
      <c r="UKT221" s="15"/>
      <c r="UKU221" s="15"/>
      <c r="UKV221" s="15"/>
      <c r="UKW221" s="15"/>
      <c r="UKX221" s="15"/>
      <c r="UKY221" s="15"/>
      <c r="UKZ221" s="15"/>
      <c r="ULA221" s="15"/>
      <c r="ULB221" s="15"/>
      <c r="ULC221" s="15"/>
      <c r="ULD221" s="15"/>
      <c r="ULE221" s="15"/>
      <c r="ULF221" s="15"/>
      <c r="ULG221" s="15"/>
      <c r="ULH221" s="15"/>
      <c r="ULI221" s="15"/>
      <c r="ULJ221" s="15"/>
      <c r="ULK221" s="15"/>
      <c r="ULL221" s="15"/>
      <c r="ULM221" s="15"/>
      <c r="ULN221" s="15"/>
      <c r="ULO221" s="15"/>
      <c r="ULP221" s="15"/>
      <c r="ULQ221" s="15"/>
      <c r="ULR221" s="15"/>
      <c r="ULS221" s="15"/>
      <c r="ULT221" s="15"/>
      <c r="ULU221" s="15"/>
      <c r="ULV221" s="15"/>
      <c r="ULW221" s="15"/>
      <c r="ULX221" s="15"/>
      <c r="ULY221" s="15"/>
      <c r="ULZ221" s="15"/>
      <c r="UMA221" s="15"/>
      <c r="UMB221" s="15"/>
      <c r="UMC221" s="15"/>
      <c r="UMD221" s="15"/>
      <c r="UME221" s="15"/>
      <c r="UMF221" s="15"/>
      <c r="UMG221" s="15"/>
      <c r="UMH221" s="15"/>
      <c r="UMI221" s="15"/>
      <c r="UMJ221" s="15"/>
      <c r="UMK221" s="15"/>
      <c r="UML221" s="15"/>
      <c r="UMM221" s="15"/>
      <c r="UMN221" s="15"/>
      <c r="UMO221" s="15"/>
      <c r="UMP221" s="15"/>
      <c r="UMQ221" s="15"/>
      <c r="UMR221" s="15"/>
      <c r="UMS221" s="15"/>
      <c r="UMT221" s="15"/>
      <c r="UMU221" s="15"/>
      <c r="UMV221" s="15"/>
      <c r="UMW221" s="15"/>
      <c r="UMX221" s="15"/>
      <c r="UMY221" s="15"/>
      <c r="UMZ221" s="15"/>
      <c r="UNA221" s="15"/>
      <c r="UNB221" s="15"/>
      <c r="UNC221" s="15"/>
      <c r="UND221" s="15"/>
      <c r="UNE221" s="15"/>
      <c r="UNF221" s="15"/>
      <c r="UNG221" s="15"/>
      <c r="UNH221" s="15"/>
      <c r="UNI221" s="15"/>
      <c r="UNJ221" s="15"/>
      <c r="UNK221" s="15"/>
      <c r="UNL221" s="15"/>
      <c r="UNM221" s="15"/>
      <c r="UNN221" s="15"/>
      <c r="UNO221" s="15"/>
      <c r="UNP221" s="15"/>
      <c r="UNQ221" s="15"/>
      <c r="UNR221" s="15"/>
      <c r="UNS221" s="15"/>
      <c r="UNT221" s="15"/>
      <c r="UNU221" s="15"/>
      <c r="UNV221" s="15"/>
      <c r="UNW221" s="15"/>
      <c r="UNX221" s="15"/>
      <c r="UNY221" s="15"/>
      <c r="UNZ221" s="15"/>
      <c r="UOA221" s="15"/>
      <c r="UOB221" s="15"/>
      <c r="UOC221" s="15"/>
      <c r="UOD221" s="15"/>
      <c r="UOE221" s="15"/>
      <c r="UOF221" s="15"/>
      <c r="UOG221" s="15"/>
      <c r="UOH221" s="15"/>
      <c r="UOI221" s="15"/>
      <c r="UOJ221" s="15"/>
      <c r="UOK221" s="15"/>
      <c r="UOL221" s="15"/>
      <c r="UOM221" s="15"/>
      <c r="UON221" s="15"/>
      <c r="UOO221" s="15"/>
      <c r="UOP221" s="15"/>
      <c r="UOQ221" s="15"/>
      <c r="UOR221" s="15"/>
      <c r="UOS221" s="15"/>
      <c r="UOT221" s="15"/>
      <c r="UOU221" s="15"/>
      <c r="UOV221" s="15"/>
      <c r="UOW221" s="15"/>
      <c r="UOX221" s="15"/>
      <c r="UOY221" s="15"/>
      <c r="UOZ221" s="15"/>
      <c r="UPA221" s="15"/>
      <c r="UPB221" s="15"/>
      <c r="UPC221" s="15"/>
      <c r="UPD221" s="15"/>
      <c r="UPE221" s="15"/>
      <c r="UPF221" s="15"/>
      <c r="UPG221" s="15"/>
      <c r="UPH221" s="15"/>
      <c r="UPI221" s="15"/>
      <c r="UPJ221" s="15"/>
      <c r="UPK221" s="15"/>
      <c r="UPL221" s="15"/>
      <c r="UPM221" s="15"/>
      <c r="UPN221" s="15"/>
      <c r="UPO221" s="15"/>
      <c r="UPP221" s="15"/>
      <c r="UPQ221" s="15"/>
      <c r="UPR221" s="15"/>
      <c r="UPS221" s="15"/>
      <c r="UPT221" s="15"/>
      <c r="UPU221" s="15"/>
      <c r="UPV221" s="15"/>
      <c r="UPW221" s="15"/>
      <c r="UPX221" s="15"/>
      <c r="UPY221" s="15"/>
      <c r="UPZ221" s="15"/>
      <c r="UQA221" s="15"/>
      <c r="UQB221" s="15"/>
      <c r="UQC221" s="15"/>
      <c r="UQD221" s="15"/>
      <c r="UQE221" s="15"/>
      <c r="UQF221" s="15"/>
      <c r="UQG221" s="15"/>
      <c r="UQH221" s="15"/>
      <c r="UQI221" s="15"/>
      <c r="UQJ221" s="15"/>
      <c r="UQK221" s="15"/>
      <c r="UQL221" s="15"/>
      <c r="UQM221" s="15"/>
      <c r="UQN221" s="15"/>
      <c r="UQO221" s="15"/>
      <c r="UQP221" s="15"/>
      <c r="UQQ221" s="15"/>
      <c r="UQR221" s="15"/>
      <c r="UQS221" s="15"/>
      <c r="UQT221" s="15"/>
      <c r="UQU221" s="15"/>
      <c r="UQV221" s="15"/>
      <c r="UQW221" s="15"/>
      <c r="UQX221" s="15"/>
      <c r="UQY221" s="15"/>
      <c r="UQZ221" s="15"/>
      <c r="URA221" s="15"/>
      <c r="URB221" s="15"/>
      <c r="URC221" s="15"/>
      <c r="URD221" s="15"/>
      <c r="URE221" s="15"/>
      <c r="URF221" s="15"/>
      <c r="URG221" s="15"/>
      <c r="URH221" s="15"/>
      <c r="URI221" s="15"/>
      <c r="URJ221" s="15"/>
      <c r="URK221" s="15"/>
      <c r="URL221" s="15"/>
      <c r="URM221" s="15"/>
      <c r="URN221" s="15"/>
      <c r="URO221" s="15"/>
      <c r="URP221" s="15"/>
      <c r="URQ221" s="15"/>
      <c r="URR221" s="15"/>
      <c r="URS221" s="15"/>
      <c r="URT221" s="15"/>
      <c r="URU221" s="15"/>
      <c r="URV221" s="15"/>
      <c r="URW221" s="15"/>
      <c r="URX221" s="15"/>
      <c r="URY221" s="15"/>
      <c r="URZ221" s="15"/>
      <c r="USA221" s="15"/>
      <c r="USB221" s="15"/>
      <c r="USC221" s="15"/>
      <c r="USD221" s="15"/>
      <c r="USE221" s="15"/>
      <c r="USF221" s="15"/>
      <c r="USG221" s="15"/>
      <c r="USH221" s="15"/>
      <c r="USI221" s="15"/>
      <c r="USJ221" s="15"/>
      <c r="USK221" s="15"/>
      <c r="USL221" s="15"/>
      <c r="USM221" s="15"/>
      <c r="USN221" s="15"/>
      <c r="USO221" s="15"/>
      <c r="USP221" s="15"/>
      <c r="USQ221" s="15"/>
      <c r="USR221" s="15"/>
      <c r="USS221" s="15"/>
      <c r="UST221" s="15"/>
      <c r="USU221" s="15"/>
      <c r="USV221" s="15"/>
      <c r="USW221" s="15"/>
      <c r="USX221" s="15"/>
      <c r="USY221" s="15"/>
      <c r="USZ221" s="15"/>
      <c r="UTA221" s="15"/>
      <c r="UTB221" s="15"/>
      <c r="UTC221" s="15"/>
      <c r="UTD221" s="15"/>
      <c r="UTE221" s="15"/>
      <c r="UTF221" s="15"/>
      <c r="UTG221" s="15"/>
      <c r="UTH221" s="15"/>
      <c r="UTI221" s="15"/>
      <c r="UTJ221" s="15"/>
      <c r="UTK221" s="15"/>
      <c r="UTL221" s="15"/>
      <c r="UTM221" s="15"/>
      <c r="UTN221" s="15"/>
      <c r="UTO221" s="15"/>
      <c r="UTP221" s="15"/>
      <c r="UTQ221" s="15"/>
      <c r="UTR221" s="15"/>
      <c r="UTS221" s="15"/>
      <c r="UTT221" s="15"/>
      <c r="UTU221" s="15"/>
      <c r="UTV221" s="15"/>
      <c r="UTW221" s="15"/>
      <c r="UTX221" s="15"/>
      <c r="UTY221" s="15"/>
      <c r="UTZ221" s="15"/>
      <c r="UUA221" s="15"/>
      <c r="UUB221" s="15"/>
      <c r="UUC221" s="15"/>
      <c r="UUD221" s="15"/>
      <c r="UUE221" s="15"/>
      <c r="UUF221" s="15"/>
      <c r="UUG221" s="15"/>
      <c r="UUH221" s="15"/>
      <c r="UUI221" s="15"/>
      <c r="UUJ221" s="15"/>
      <c r="UUK221" s="15"/>
      <c r="UUL221" s="15"/>
      <c r="UUM221" s="15"/>
      <c r="UUN221" s="15"/>
      <c r="UUO221" s="15"/>
      <c r="UUP221" s="15"/>
      <c r="UUQ221" s="15"/>
      <c r="UUR221" s="15"/>
      <c r="UUS221" s="15"/>
      <c r="UUT221" s="15"/>
      <c r="UUU221" s="15"/>
      <c r="UUV221" s="15"/>
      <c r="UUW221" s="15"/>
      <c r="UUX221" s="15"/>
      <c r="UUY221" s="15"/>
      <c r="UUZ221" s="15"/>
      <c r="UVA221" s="15"/>
      <c r="UVB221" s="15"/>
      <c r="UVC221" s="15"/>
      <c r="UVD221" s="15"/>
      <c r="UVE221" s="15"/>
      <c r="UVF221" s="15"/>
      <c r="UVG221" s="15"/>
      <c r="UVH221" s="15"/>
      <c r="UVI221" s="15"/>
      <c r="UVJ221" s="15"/>
      <c r="UVK221" s="15"/>
      <c r="UVL221" s="15"/>
      <c r="UVM221" s="15"/>
      <c r="UVN221" s="15"/>
      <c r="UVO221" s="15"/>
      <c r="UVP221" s="15"/>
      <c r="UVQ221" s="15"/>
      <c r="UVR221" s="15"/>
      <c r="UVS221" s="15"/>
      <c r="UVT221" s="15"/>
      <c r="UVU221" s="15"/>
      <c r="UVV221" s="15"/>
      <c r="UVW221" s="15"/>
      <c r="UVX221" s="15"/>
      <c r="UVY221" s="15"/>
      <c r="UVZ221" s="15"/>
      <c r="UWA221" s="15"/>
      <c r="UWB221" s="15"/>
      <c r="UWC221" s="15"/>
      <c r="UWD221" s="15"/>
      <c r="UWE221" s="15"/>
      <c r="UWF221" s="15"/>
      <c r="UWG221" s="15"/>
      <c r="UWH221" s="15"/>
      <c r="UWI221" s="15"/>
      <c r="UWJ221" s="15"/>
      <c r="UWK221" s="15"/>
      <c r="UWL221" s="15"/>
      <c r="UWM221" s="15"/>
      <c r="UWN221" s="15"/>
      <c r="UWO221" s="15"/>
      <c r="UWP221" s="15"/>
      <c r="UWQ221" s="15"/>
      <c r="UWR221" s="15"/>
      <c r="UWS221" s="15"/>
      <c r="UWT221" s="15"/>
      <c r="UWU221" s="15"/>
      <c r="UWV221" s="15"/>
      <c r="UWW221" s="15"/>
      <c r="UWX221" s="15"/>
      <c r="UWY221" s="15"/>
      <c r="UWZ221" s="15"/>
      <c r="UXA221" s="15"/>
      <c r="UXB221" s="15"/>
      <c r="UXC221" s="15"/>
      <c r="UXD221" s="15"/>
      <c r="UXE221" s="15"/>
      <c r="UXF221" s="15"/>
      <c r="UXG221" s="15"/>
      <c r="UXH221" s="15"/>
      <c r="UXI221" s="15"/>
      <c r="UXJ221" s="15"/>
      <c r="UXK221" s="15"/>
      <c r="UXL221" s="15"/>
      <c r="UXM221" s="15"/>
      <c r="UXN221" s="15"/>
      <c r="UXO221" s="15"/>
      <c r="UXP221" s="15"/>
      <c r="UXQ221" s="15"/>
      <c r="UXR221" s="15"/>
      <c r="UXS221" s="15"/>
      <c r="UXT221" s="15"/>
      <c r="UXU221" s="15"/>
      <c r="UXV221" s="15"/>
      <c r="UXW221" s="15"/>
      <c r="UXX221" s="15"/>
      <c r="UXY221" s="15"/>
      <c r="UXZ221" s="15"/>
      <c r="UYA221" s="15"/>
      <c r="UYB221" s="15"/>
      <c r="UYC221" s="15"/>
      <c r="UYD221" s="15"/>
      <c r="UYE221" s="15"/>
      <c r="UYF221" s="15"/>
      <c r="UYG221" s="15"/>
      <c r="UYH221" s="15"/>
      <c r="UYI221" s="15"/>
      <c r="UYJ221" s="15"/>
      <c r="UYK221" s="15"/>
      <c r="UYL221" s="15"/>
      <c r="UYM221" s="15"/>
      <c r="UYN221" s="15"/>
      <c r="UYO221" s="15"/>
      <c r="UYP221" s="15"/>
      <c r="UYQ221" s="15"/>
      <c r="UYR221" s="15"/>
      <c r="UYS221" s="15"/>
      <c r="UYT221" s="15"/>
      <c r="UYU221" s="15"/>
      <c r="UYV221" s="15"/>
      <c r="UYW221" s="15"/>
      <c r="UYX221" s="15"/>
      <c r="UYY221" s="15"/>
      <c r="UYZ221" s="15"/>
      <c r="UZA221" s="15"/>
      <c r="UZB221" s="15"/>
      <c r="UZC221" s="15"/>
      <c r="UZD221" s="15"/>
      <c r="UZE221" s="15"/>
      <c r="UZF221" s="15"/>
      <c r="UZG221" s="15"/>
      <c r="UZH221" s="15"/>
      <c r="UZI221" s="15"/>
      <c r="UZJ221" s="15"/>
      <c r="UZK221" s="15"/>
      <c r="UZL221" s="15"/>
      <c r="UZM221" s="15"/>
      <c r="UZN221" s="15"/>
      <c r="UZO221" s="15"/>
      <c r="UZP221" s="15"/>
      <c r="UZQ221" s="15"/>
      <c r="UZR221" s="15"/>
      <c r="UZS221" s="15"/>
      <c r="UZT221" s="15"/>
      <c r="UZU221" s="15"/>
      <c r="UZV221" s="15"/>
      <c r="UZW221" s="15"/>
      <c r="UZX221" s="15"/>
      <c r="UZY221" s="15"/>
      <c r="UZZ221" s="15"/>
      <c r="VAA221" s="15"/>
      <c r="VAB221" s="15"/>
      <c r="VAC221" s="15"/>
      <c r="VAD221" s="15"/>
      <c r="VAE221" s="15"/>
      <c r="VAF221" s="15"/>
      <c r="VAG221" s="15"/>
      <c r="VAH221" s="15"/>
      <c r="VAI221" s="15"/>
      <c r="VAJ221" s="15"/>
      <c r="VAK221" s="15"/>
      <c r="VAL221" s="15"/>
      <c r="VAM221" s="15"/>
      <c r="VAN221" s="15"/>
      <c r="VAO221" s="15"/>
      <c r="VAP221" s="15"/>
      <c r="VAQ221" s="15"/>
      <c r="VAR221" s="15"/>
      <c r="VAS221" s="15"/>
      <c r="VAT221" s="15"/>
      <c r="VAU221" s="15"/>
      <c r="VAV221" s="15"/>
      <c r="VAW221" s="15"/>
      <c r="VAX221" s="15"/>
      <c r="VAY221" s="15"/>
      <c r="VAZ221" s="15"/>
      <c r="VBA221" s="15"/>
      <c r="VBB221" s="15"/>
      <c r="VBC221" s="15"/>
      <c r="VBD221" s="15"/>
      <c r="VBE221" s="15"/>
      <c r="VBF221" s="15"/>
      <c r="VBG221" s="15"/>
      <c r="VBH221" s="15"/>
      <c r="VBI221" s="15"/>
      <c r="VBJ221" s="15"/>
      <c r="VBK221" s="15"/>
      <c r="VBL221" s="15"/>
      <c r="VBM221" s="15"/>
      <c r="VBN221" s="15"/>
      <c r="VBO221" s="15"/>
      <c r="VBP221" s="15"/>
      <c r="VBQ221" s="15"/>
      <c r="VBR221" s="15"/>
      <c r="VBS221" s="15"/>
      <c r="VBT221" s="15"/>
      <c r="VBU221" s="15"/>
      <c r="VBV221" s="15"/>
      <c r="VBW221" s="15"/>
      <c r="VBX221" s="15"/>
      <c r="VBY221" s="15"/>
      <c r="VBZ221" s="15"/>
      <c r="VCA221" s="15"/>
      <c r="VCB221" s="15"/>
      <c r="VCC221" s="15"/>
      <c r="VCD221" s="15"/>
      <c r="VCE221" s="15"/>
      <c r="VCF221" s="15"/>
      <c r="VCG221" s="15"/>
      <c r="VCH221" s="15"/>
      <c r="VCI221" s="15"/>
      <c r="VCJ221" s="15"/>
      <c r="VCK221" s="15"/>
      <c r="VCL221" s="15"/>
      <c r="VCM221" s="15"/>
      <c r="VCN221" s="15"/>
      <c r="VCO221" s="15"/>
      <c r="VCP221" s="15"/>
      <c r="VCQ221" s="15"/>
      <c r="VCR221" s="15"/>
      <c r="VCS221" s="15"/>
      <c r="VCT221" s="15"/>
      <c r="VCU221" s="15"/>
      <c r="VCV221" s="15"/>
      <c r="VCW221" s="15"/>
      <c r="VCX221" s="15"/>
      <c r="VCY221" s="15"/>
      <c r="VCZ221" s="15"/>
      <c r="VDA221" s="15"/>
      <c r="VDB221" s="15"/>
      <c r="VDC221" s="15"/>
      <c r="VDD221" s="15"/>
      <c r="VDE221" s="15"/>
      <c r="VDF221" s="15"/>
      <c r="VDG221" s="15"/>
      <c r="VDH221" s="15"/>
      <c r="VDI221" s="15"/>
      <c r="VDJ221" s="15"/>
      <c r="VDK221" s="15"/>
      <c r="VDL221" s="15"/>
      <c r="VDM221" s="15"/>
      <c r="VDN221" s="15"/>
      <c r="VDO221" s="15"/>
      <c r="VDP221" s="15"/>
      <c r="VDQ221" s="15"/>
      <c r="VDR221" s="15"/>
      <c r="VDS221" s="15"/>
      <c r="VDT221" s="15"/>
      <c r="VDU221" s="15"/>
      <c r="VDV221" s="15"/>
      <c r="VDW221" s="15"/>
      <c r="VDX221" s="15"/>
      <c r="VDY221" s="15"/>
      <c r="VDZ221" s="15"/>
      <c r="VEA221" s="15"/>
      <c r="VEB221" s="15"/>
      <c r="VEC221" s="15"/>
      <c r="VED221" s="15"/>
      <c r="VEE221" s="15"/>
      <c r="VEF221" s="15"/>
      <c r="VEG221" s="15"/>
      <c r="VEH221" s="15"/>
      <c r="VEI221" s="15"/>
      <c r="VEJ221" s="15"/>
      <c r="VEK221" s="15"/>
      <c r="VEL221" s="15"/>
      <c r="VEM221" s="15"/>
      <c r="VEN221" s="15"/>
      <c r="VEO221" s="15"/>
      <c r="VEP221" s="15"/>
      <c r="VEQ221" s="15"/>
      <c r="VER221" s="15"/>
      <c r="VES221" s="15"/>
      <c r="VET221" s="15"/>
      <c r="VEU221" s="15"/>
      <c r="VEV221" s="15"/>
      <c r="VEW221" s="15"/>
      <c r="VEX221" s="15"/>
      <c r="VEY221" s="15"/>
      <c r="VEZ221" s="15"/>
      <c r="VFA221" s="15"/>
      <c r="VFB221" s="15"/>
      <c r="VFC221" s="15"/>
      <c r="VFD221" s="15"/>
      <c r="VFE221" s="15"/>
      <c r="VFF221" s="15"/>
      <c r="VFG221" s="15"/>
      <c r="VFH221" s="15"/>
      <c r="VFI221" s="15"/>
      <c r="VFJ221" s="15"/>
      <c r="VFK221" s="15"/>
      <c r="VFL221" s="15"/>
      <c r="VFM221" s="15"/>
      <c r="VFN221" s="15"/>
      <c r="VFO221" s="15"/>
      <c r="VFP221" s="15"/>
      <c r="VFQ221" s="15"/>
      <c r="VFR221" s="15"/>
      <c r="VFS221" s="15"/>
      <c r="VFT221" s="15"/>
      <c r="VFU221" s="15"/>
      <c r="VFV221" s="15"/>
      <c r="VFW221" s="15"/>
      <c r="VFX221" s="15"/>
      <c r="VFY221" s="15"/>
      <c r="VFZ221" s="15"/>
      <c r="VGA221" s="15"/>
      <c r="VGB221" s="15"/>
      <c r="VGC221" s="15"/>
      <c r="VGD221" s="15"/>
      <c r="VGE221" s="15"/>
      <c r="VGF221" s="15"/>
      <c r="VGG221" s="15"/>
      <c r="VGH221" s="15"/>
      <c r="VGI221" s="15"/>
      <c r="VGJ221" s="15"/>
      <c r="VGK221" s="15"/>
      <c r="VGL221" s="15"/>
      <c r="VGM221" s="15"/>
      <c r="VGN221" s="15"/>
      <c r="VGO221" s="15"/>
      <c r="VGP221" s="15"/>
      <c r="VGQ221" s="15"/>
      <c r="VGR221" s="15"/>
      <c r="VGS221" s="15"/>
      <c r="VGT221" s="15"/>
      <c r="VGU221" s="15"/>
      <c r="VGV221" s="15"/>
      <c r="VGW221" s="15"/>
      <c r="VGX221" s="15"/>
      <c r="VGY221" s="15"/>
      <c r="VGZ221" s="15"/>
      <c r="VHA221" s="15"/>
      <c r="VHB221" s="15"/>
      <c r="VHC221" s="15"/>
      <c r="VHD221" s="15"/>
      <c r="VHE221" s="15"/>
      <c r="VHF221" s="15"/>
      <c r="VHG221" s="15"/>
      <c r="VHH221" s="15"/>
      <c r="VHI221" s="15"/>
      <c r="VHJ221" s="15"/>
      <c r="VHK221" s="15"/>
      <c r="VHL221" s="15"/>
      <c r="VHM221" s="15"/>
      <c r="VHN221" s="15"/>
      <c r="VHO221" s="15"/>
      <c r="VHP221" s="15"/>
      <c r="VHQ221" s="15"/>
      <c r="VHR221" s="15"/>
      <c r="VHS221" s="15"/>
      <c r="VHT221" s="15"/>
      <c r="VHU221" s="15"/>
      <c r="VHV221" s="15"/>
      <c r="VHW221" s="15"/>
      <c r="VHX221" s="15"/>
      <c r="VHY221" s="15"/>
      <c r="VHZ221" s="15"/>
      <c r="VIA221" s="15"/>
      <c r="VIB221" s="15"/>
      <c r="VIC221" s="15"/>
      <c r="VID221" s="15"/>
      <c r="VIE221" s="15"/>
      <c r="VIF221" s="15"/>
      <c r="VIG221" s="15"/>
      <c r="VIH221" s="15"/>
      <c r="VII221" s="15"/>
      <c r="VIJ221" s="15"/>
      <c r="VIK221" s="15"/>
      <c r="VIL221" s="15"/>
      <c r="VIM221" s="15"/>
      <c r="VIN221" s="15"/>
      <c r="VIO221" s="15"/>
      <c r="VIP221" s="15"/>
      <c r="VIQ221" s="15"/>
      <c r="VIR221" s="15"/>
      <c r="VIS221" s="15"/>
      <c r="VIT221" s="15"/>
      <c r="VIU221" s="15"/>
      <c r="VIV221" s="15"/>
      <c r="VIW221" s="15"/>
      <c r="VIX221" s="15"/>
      <c r="VIY221" s="15"/>
      <c r="VIZ221" s="15"/>
      <c r="VJA221" s="15"/>
      <c r="VJB221" s="15"/>
      <c r="VJC221" s="15"/>
      <c r="VJD221" s="15"/>
      <c r="VJE221" s="15"/>
      <c r="VJF221" s="15"/>
      <c r="VJG221" s="15"/>
      <c r="VJH221" s="15"/>
      <c r="VJI221" s="15"/>
      <c r="VJJ221" s="15"/>
      <c r="VJK221" s="15"/>
      <c r="VJL221" s="15"/>
      <c r="VJM221" s="15"/>
      <c r="VJN221" s="15"/>
      <c r="VJO221" s="15"/>
      <c r="VJP221" s="15"/>
      <c r="VJQ221" s="15"/>
      <c r="VJR221" s="15"/>
      <c r="VJS221" s="15"/>
      <c r="VJT221" s="15"/>
      <c r="VJU221" s="15"/>
      <c r="VJV221" s="15"/>
      <c r="VJW221" s="15"/>
      <c r="VJX221" s="15"/>
      <c r="VJY221" s="15"/>
      <c r="VJZ221" s="15"/>
      <c r="VKA221" s="15"/>
      <c r="VKB221" s="15"/>
      <c r="VKC221" s="15"/>
      <c r="VKD221" s="15"/>
      <c r="VKE221" s="15"/>
      <c r="VKF221" s="15"/>
      <c r="VKG221" s="15"/>
      <c r="VKH221" s="15"/>
      <c r="VKI221" s="15"/>
      <c r="VKJ221" s="15"/>
      <c r="VKK221" s="15"/>
      <c r="VKL221" s="15"/>
      <c r="VKM221" s="15"/>
      <c r="VKN221" s="15"/>
      <c r="VKO221" s="15"/>
      <c r="VKP221" s="15"/>
      <c r="VKQ221" s="15"/>
      <c r="VKR221" s="15"/>
      <c r="VKS221" s="15"/>
      <c r="VKT221" s="15"/>
      <c r="VKU221" s="15"/>
      <c r="VKV221" s="15"/>
      <c r="VKW221" s="15"/>
      <c r="VKX221" s="15"/>
      <c r="VKY221" s="15"/>
      <c r="VKZ221" s="15"/>
      <c r="VLA221" s="15"/>
      <c r="VLB221" s="15"/>
      <c r="VLC221" s="15"/>
      <c r="VLD221" s="15"/>
      <c r="VLE221" s="15"/>
      <c r="VLF221" s="15"/>
      <c r="VLG221" s="15"/>
      <c r="VLH221" s="15"/>
      <c r="VLI221" s="15"/>
      <c r="VLJ221" s="15"/>
      <c r="VLK221" s="15"/>
      <c r="VLL221" s="15"/>
      <c r="VLM221" s="15"/>
      <c r="VLN221" s="15"/>
      <c r="VLO221" s="15"/>
      <c r="VLP221" s="15"/>
      <c r="VLQ221" s="15"/>
      <c r="VLR221" s="15"/>
      <c r="VLS221" s="15"/>
      <c r="VLT221" s="15"/>
      <c r="VLU221" s="15"/>
      <c r="VLV221" s="15"/>
      <c r="VLW221" s="15"/>
      <c r="VLX221" s="15"/>
      <c r="VLY221" s="15"/>
      <c r="VLZ221" s="15"/>
      <c r="VMA221" s="15"/>
      <c r="VMB221" s="15"/>
      <c r="VMC221" s="15"/>
      <c r="VMD221" s="15"/>
      <c r="VME221" s="15"/>
      <c r="VMF221" s="15"/>
      <c r="VMG221" s="15"/>
      <c r="VMH221" s="15"/>
      <c r="VMI221" s="15"/>
      <c r="VMJ221" s="15"/>
      <c r="VMK221" s="15"/>
      <c r="VML221" s="15"/>
      <c r="VMM221" s="15"/>
      <c r="VMN221" s="15"/>
      <c r="VMO221" s="15"/>
      <c r="VMP221" s="15"/>
      <c r="VMQ221" s="15"/>
      <c r="VMR221" s="15"/>
      <c r="VMS221" s="15"/>
      <c r="VMT221" s="15"/>
      <c r="VMU221" s="15"/>
      <c r="VMV221" s="15"/>
      <c r="VMW221" s="15"/>
      <c r="VMX221" s="15"/>
      <c r="VMY221" s="15"/>
      <c r="VMZ221" s="15"/>
      <c r="VNA221" s="15"/>
      <c r="VNB221" s="15"/>
      <c r="VNC221" s="15"/>
      <c r="VND221" s="15"/>
      <c r="VNE221" s="15"/>
      <c r="VNF221" s="15"/>
      <c r="VNG221" s="15"/>
      <c r="VNH221" s="15"/>
      <c r="VNI221" s="15"/>
      <c r="VNJ221" s="15"/>
      <c r="VNK221" s="15"/>
      <c r="VNL221" s="15"/>
      <c r="VNM221" s="15"/>
      <c r="VNN221" s="15"/>
      <c r="VNO221" s="15"/>
      <c r="VNP221" s="15"/>
      <c r="VNQ221" s="15"/>
      <c r="VNR221" s="15"/>
      <c r="VNS221" s="15"/>
      <c r="VNT221" s="15"/>
      <c r="VNU221" s="15"/>
      <c r="VNV221" s="15"/>
      <c r="VNW221" s="15"/>
      <c r="VNX221" s="15"/>
      <c r="VNY221" s="15"/>
      <c r="VNZ221" s="15"/>
      <c r="VOA221" s="15"/>
      <c r="VOB221" s="15"/>
      <c r="VOC221" s="15"/>
      <c r="VOD221" s="15"/>
      <c r="VOE221" s="15"/>
      <c r="VOF221" s="15"/>
      <c r="VOG221" s="15"/>
      <c r="VOH221" s="15"/>
      <c r="VOI221" s="15"/>
      <c r="VOJ221" s="15"/>
      <c r="VOK221" s="15"/>
      <c r="VOL221" s="15"/>
      <c r="VOM221" s="15"/>
      <c r="VON221" s="15"/>
      <c r="VOO221" s="15"/>
      <c r="VOP221" s="15"/>
      <c r="VOQ221" s="15"/>
      <c r="VOR221" s="15"/>
      <c r="VOS221" s="15"/>
      <c r="VOT221" s="15"/>
      <c r="VOU221" s="15"/>
      <c r="VOV221" s="15"/>
      <c r="VOW221" s="15"/>
      <c r="VOX221" s="15"/>
      <c r="VOY221" s="15"/>
      <c r="VOZ221" s="15"/>
      <c r="VPA221" s="15"/>
      <c r="VPB221" s="15"/>
      <c r="VPC221" s="15"/>
      <c r="VPD221" s="15"/>
      <c r="VPE221" s="15"/>
      <c r="VPF221" s="15"/>
      <c r="VPG221" s="15"/>
      <c r="VPH221" s="15"/>
      <c r="VPI221" s="15"/>
      <c r="VPJ221" s="15"/>
      <c r="VPK221" s="15"/>
      <c r="VPL221" s="15"/>
      <c r="VPM221" s="15"/>
      <c r="VPN221" s="15"/>
      <c r="VPO221" s="15"/>
      <c r="VPP221" s="15"/>
      <c r="VPQ221" s="15"/>
      <c r="VPR221" s="15"/>
      <c r="VPS221" s="15"/>
      <c r="VPT221" s="15"/>
      <c r="VPU221" s="15"/>
      <c r="VPV221" s="15"/>
      <c r="VPW221" s="15"/>
      <c r="VPX221" s="15"/>
      <c r="VPY221" s="15"/>
      <c r="VPZ221" s="15"/>
      <c r="VQA221" s="15"/>
      <c r="VQB221" s="15"/>
      <c r="VQC221" s="15"/>
      <c r="VQD221" s="15"/>
      <c r="VQE221" s="15"/>
      <c r="VQF221" s="15"/>
      <c r="VQG221" s="15"/>
      <c r="VQH221" s="15"/>
      <c r="VQI221" s="15"/>
      <c r="VQJ221" s="15"/>
      <c r="VQK221" s="15"/>
      <c r="VQL221" s="15"/>
      <c r="VQM221" s="15"/>
      <c r="VQN221" s="15"/>
      <c r="VQO221" s="15"/>
      <c r="VQP221" s="15"/>
      <c r="VQQ221" s="15"/>
      <c r="VQR221" s="15"/>
      <c r="VQS221" s="15"/>
      <c r="VQT221" s="15"/>
      <c r="VQU221" s="15"/>
      <c r="VQV221" s="15"/>
      <c r="VQW221" s="15"/>
      <c r="VQX221" s="15"/>
      <c r="VQY221" s="15"/>
      <c r="VQZ221" s="15"/>
      <c r="VRA221" s="15"/>
      <c r="VRB221" s="15"/>
      <c r="VRC221" s="15"/>
      <c r="VRD221" s="15"/>
      <c r="VRE221" s="15"/>
      <c r="VRF221" s="15"/>
      <c r="VRG221" s="15"/>
      <c r="VRH221" s="15"/>
      <c r="VRI221" s="15"/>
      <c r="VRJ221" s="15"/>
      <c r="VRK221" s="15"/>
      <c r="VRL221" s="15"/>
      <c r="VRM221" s="15"/>
      <c r="VRN221" s="15"/>
      <c r="VRO221" s="15"/>
      <c r="VRP221" s="15"/>
      <c r="VRQ221" s="15"/>
      <c r="VRR221" s="15"/>
      <c r="VRS221" s="15"/>
      <c r="VRT221" s="15"/>
      <c r="VRU221" s="15"/>
      <c r="VRV221" s="15"/>
      <c r="VRW221" s="15"/>
      <c r="VRX221" s="15"/>
      <c r="VRY221" s="15"/>
      <c r="VRZ221" s="15"/>
      <c r="VSA221" s="15"/>
      <c r="VSB221" s="15"/>
      <c r="VSC221" s="15"/>
      <c r="VSD221" s="15"/>
      <c r="VSE221" s="15"/>
      <c r="VSF221" s="15"/>
      <c r="VSG221" s="15"/>
      <c r="VSH221" s="15"/>
      <c r="VSI221" s="15"/>
      <c r="VSJ221" s="15"/>
      <c r="VSK221" s="15"/>
      <c r="VSL221" s="15"/>
      <c r="VSM221" s="15"/>
      <c r="VSN221" s="15"/>
      <c r="VSO221" s="15"/>
      <c r="VSP221" s="15"/>
      <c r="VSQ221" s="15"/>
      <c r="VSR221" s="15"/>
      <c r="VSS221" s="15"/>
      <c r="VST221" s="15"/>
      <c r="VSU221" s="15"/>
      <c r="VSV221" s="15"/>
      <c r="VSW221" s="15"/>
      <c r="VSX221" s="15"/>
      <c r="VSY221" s="15"/>
      <c r="VSZ221" s="15"/>
      <c r="VTA221" s="15"/>
      <c r="VTB221" s="15"/>
      <c r="VTC221" s="15"/>
      <c r="VTD221" s="15"/>
      <c r="VTE221" s="15"/>
      <c r="VTF221" s="15"/>
      <c r="VTG221" s="15"/>
      <c r="VTH221" s="15"/>
      <c r="VTI221" s="15"/>
      <c r="VTJ221" s="15"/>
      <c r="VTK221" s="15"/>
      <c r="VTL221" s="15"/>
      <c r="VTM221" s="15"/>
      <c r="VTN221" s="15"/>
      <c r="VTO221" s="15"/>
      <c r="VTP221" s="15"/>
      <c r="VTQ221" s="15"/>
      <c r="VTR221" s="15"/>
      <c r="VTS221" s="15"/>
      <c r="VTT221" s="15"/>
      <c r="VTU221" s="15"/>
      <c r="VTV221" s="15"/>
      <c r="VTW221" s="15"/>
      <c r="VTX221" s="15"/>
      <c r="VTY221" s="15"/>
      <c r="VTZ221" s="15"/>
      <c r="VUA221" s="15"/>
      <c r="VUB221" s="15"/>
      <c r="VUC221" s="15"/>
      <c r="VUD221" s="15"/>
      <c r="VUE221" s="15"/>
      <c r="VUF221" s="15"/>
      <c r="VUG221" s="15"/>
      <c r="VUH221" s="15"/>
      <c r="VUI221" s="15"/>
      <c r="VUJ221" s="15"/>
      <c r="VUK221" s="15"/>
      <c r="VUL221" s="15"/>
      <c r="VUM221" s="15"/>
      <c r="VUN221" s="15"/>
      <c r="VUO221" s="15"/>
      <c r="VUP221" s="15"/>
      <c r="VUQ221" s="15"/>
      <c r="VUR221" s="15"/>
      <c r="VUS221" s="15"/>
      <c r="VUT221" s="15"/>
      <c r="VUU221" s="15"/>
      <c r="VUV221" s="15"/>
      <c r="VUW221" s="15"/>
      <c r="VUX221" s="15"/>
      <c r="VUY221" s="15"/>
      <c r="VUZ221" s="15"/>
      <c r="VVA221" s="15"/>
      <c r="VVB221" s="15"/>
      <c r="VVC221" s="15"/>
      <c r="VVD221" s="15"/>
      <c r="VVE221" s="15"/>
      <c r="VVF221" s="15"/>
      <c r="VVG221" s="15"/>
      <c r="VVH221" s="15"/>
      <c r="VVI221" s="15"/>
      <c r="VVJ221" s="15"/>
      <c r="VVK221" s="15"/>
      <c r="VVL221" s="15"/>
      <c r="VVM221" s="15"/>
      <c r="VVN221" s="15"/>
      <c r="VVO221" s="15"/>
      <c r="VVP221" s="15"/>
      <c r="VVQ221" s="15"/>
      <c r="VVR221" s="15"/>
      <c r="VVS221" s="15"/>
      <c r="VVT221" s="15"/>
      <c r="VVU221" s="15"/>
      <c r="VVV221" s="15"/>
      <c r="VVW221" s="15"/>
      <c r="VVX221" s="15"/>
      <c r="VVY221" s="15"/>
      <c r="VVZ221" s="15"/>
      <c r="VWA221" s="15"/>
      <c r="VWB221" s="15"/>
      <c r="VWC221" s="15"/>
      <c r="VWD221" s="15"/>
      <c r="VWE221" s="15"/>
      <c r="VWF221" s="15"/>
      <c r="VWG221" s="15"/>
      <c r="VWH221" s="15"/>
      <c r="VWI221" s="15"/>
      <c r="VWJ221" s="15"/>
      <c r="VWK221" s="15"/>
      <c r="VWL221" s="15"/>
      <c r="VWM221" s="15"/>
      <c r="VWN221" s="15"/>
      <c r="VWO221" s="15"/>
      <c r="VWP221" s="15"/>
      <c r="VWQ221" s="15"/>
      <c r="VWR221" s="15"/>
      <c r="VWS221" s="15"/>
      <c r="VWT221" s="15"/>
      <c r="VWU221" s="15"/>
      <c r="VWV221" s="15"/>
      <c r="VWW221" s="15"/>
      <c r="VWX221" s="15"/>
      <c r="VWY221" s="15"/>
      <c r="VWZ221" s="15"/>
      <c r="VXA221" s="15"/>
      <c r="VXB221" s="15"/>
      <c r="VXC221" s="15"/>
      <c r="VXD221" s="15"/>
      <c r="VXE221" s="15"/>
      <c r="VXF221" s="15"/>
      <c r="VXG221" s="15"/>
      <c r="VXH221" s="15"/>
      <c r="VXI221" s="15"/>
      <c r="VXJ221" s="15"/>
      <c r="VXK221" s="15"/>
      <c r="VXL221" s="15"/>
      <c r="VXM221" s="15"/>
      <c r="VXN221" s="15"/>
      <c r="VXO221" s="15"/>
      <c r="VXP221" s="15"/>
      <c r="VXQ221" s="15"/>
      <c r="VXR221" s="15"/>
      <c r="VXS221" s="15"/>
      <c r="VXT221" s="15"/>
      <c r="VXU221" s="15"/>
      <c r="VXV221" s="15"/>
      <c r="VXW221" s="15"/>
      <c r="VXX221" s="15"/>
      <c r="VXY221" s="15"/>
      <c r="VXZ221" s="15"/>
      <c r="VYA221" s="15"/>
      <c r="VYB221" s="15"/>
      <c r="VYC221" s="15"/>
      <c r="VYD221" s="15"/>
      <c r="VYE221" s="15"/>
      <c r="VYF221" s="15"/>
      <c r="VYG221" s="15"/>
      <c r="VYH221" s="15"/>
      <c r="VYI221" s="15"/>
      <c r="VYJ221" s="15"/>
      <c r="VYK221" s="15"/>
      <c r="VYL221" s="15"/>
      <c r="VYM221" s="15"/>
      <c r="VYN221" s="15"/>
      <c r="VYO221" s="15"/>
      <c r="VYP221" s="15"/>
      <c r="VYQ221" s="15"/>
      <c r="VYR221" s="15"/>
      <c r="VYS221" s="15"/>
      <c r="VYT221" s="15"/>
      <c r="VYU221" s="15"/>
      <c r="VYV221" s="15"/>
      <c r="VYW221" s="15"/>
      <c r="VYX221" s="15"/>
      <c r="VYY221" s="15"/>
      <c r="VYZ221" s="15"/>
      <c r="VZA221" s="15"/>
      <c r="VZB221" s="15"/>
      <c r="VZC221" s="15"/>
      <c r="VZD221" s="15"/>
      <c r="VZE221" s="15"/>
      <c r="VZF221" s="15"/>
      <c r="VZG221" s="15"/>
      <c r="VZH221" s="15"/>
      <c r="VZI221" s="15"/>
      <c r="VZJ221" s="15"/>
      <c r="VZK221" s="15"/>
      <c r="VZL221" s="15"/>
      <c r="VZM221" s="15"/>
      <c r="VZN221" s="15"/>
      <c r="VZO221" s="15"/>
      <c r="VZP221" s="15"/>
      <c r="VZQ221" s="15"/>
      <c r="VZR221" s="15"/>
      <c r="VZS221" s="15"/>
      <c r="VZT221" s="15"/>
      <c r="VZU221" s="15"/>
      <c r="VZV221" s="15"/>
      <c r="VZW221" s="15"/>
      <c r="VZX221" s="15"/>
      <c r="VZY221" s="15"/>
      <c r="VZZ221" s="15"/>
      <c r="WAA221" s="15"/>
      <c r="WAB221" s="15"/>
      <c r="WAC221" s="15"/>
      <c r="WAD221" s="15"/>
      <c r="WAE221" s="15"/>
      <c r="WAF221" s="15"/>
      <c r="WAG221" s="15"/>
      <c r="WAH221" s="15"/>
      <c r="WAI221" s="15"/>
      <c r="WAJ221" s="15"/>
      <c r="WAK221" s="15"/>
      <c r="WAL221" s="15"/>
      <c r="WAM221" s="15"/>
      <c r="WAN221" s="15"/>
      <c r="WAO221" s="15"/>
      <c r="WAP221" s="15"/>
      <c r="WAQ221" s="15"/>
      <c r="WAR221" s="15"/>
      <c r="WAS221" s="15"/>
      <c r="WAT221" s="15"/>
      <c r="WAU221" s="15"/>
      <c r="WAV221" s="15"/>
      <c r="WAW221" s="15"/>
      <c r="WAX221" s="15"/>
      <c r="WAY221" s="15"/>
      <c r="WAZ221" s="15"/>
      <c r="WBA221" s="15"/>
      <c r="WBB221" s="15"/>
      <c r="WBC221" s="15"/>
      <c r="WBD221" s="15"/>
      <c r="WBE221" s="15"/>
      <c r="WBF221" s="15"/>
      <c r="WBG221" s="15"/>
      <c r="WBH221" s="15"/>
      <c r="WBI221" s="15"/>
      <c r="WBJ221" s="15"/>
      <c r="WBK221" s="15"/>
      <c r="WBL221" s="15"/>
      <c r="WBM221" s="15"/>
      <c r="WBN221" s="15"/>
      <c r="WBO221" s="15"/>
      <c r="WBP221" s="15"/>
      <c r="WBQ221" s="15"/>
      <c r="WBR221" s="15"/>
      <c r="WBS221" s="15"/>
      <c r="WBT221" s="15"/>
      <c r="WBU221" s="15"/>
      <c r="WBV221" s="15"/>
      <c r="WBW221" s="15"/>
      <c r="WBX221" s="15"/>
      <c r="WBY221" s="15"/>
      <c r="WBZ221" s="15"/>
      <c r="WCA221" s="15"/>
      <c r="WCB221" s="15"/>
      <c r="WCC221" s="15"/>
      <c r="WCD221" s="15"/>
      <c r="WCE221" s="15"/>
      <c r="WCF221" s="15"/>
      <c r="WCG221" s="15"/>
      <c r="WCH221" s="15"/>
      <c r="WCI221" s="15"/>
      <c r="WCJ221" s="15"/>
      <c r="WCK221" s="15"/>
      <c r="WCL221" s="15"/>
      <c r="WCM221" s="15"/>
      <c r="WCN221" s="15"/>
      <c r="WCO221" s="15"/>
      <c r="WCP221" s="15"/>
      <c r="WCQ221" s="15"/>
      <c r="WCR221" s="15"/>
      <c r="WCS221" s="15"/>
      <c r="WCT221" s="15"/>
      <c r="WCU221" s="15"/>
      <c r="WCV221" s="15"/>
      <c r="WCW221" s="15"/>
      <c r="WCX221" s="15"/>
      <c r="WCY221" s="15"/>
      <c r="WCZ221" s="15"/>
      <c r="WDA221" s="15"/>
      <c r="WDB221" s="15"/>
      <c r="WDC221" s="15"/>
      <c r="WDD221" s="15"/>
      <c r="WDE221" s="15"/>
      <c r="WDF221" s="15"/>
      <c r="WDG221" s="15"/>
      <c r="WDH221" s="15"/>
      <c r="WDI221" s="15"/>
      <c r="WDJ221" s="15"/>
      <c r="WDK221" s="15"/>
      <c r="WDL221" s="15"/>
      <c r="WDM221" s="15"/>
      <c r="WDN221" s="15"/>
      <c r="WDO221" s="15"/>
      <c r="WDP221" s="15"/>
      <c r="WDQ221" s="15"/>
      <c r="WDR221" s="15"/>
      <c r="WDS221" s="15"/>
      <c r="WDT221" s="15"/>
      <c r="WDU221" s="15"/>
      <c r="WDV221" s="15"/>
      <c r="WDW221" s="15"/>
      <c r="WDX221" s="15"/>
      <c r="WDY221" s="15"/>
      <c r="WDZ221" s="15"/>
      <c r="WEA221" s="15"/>
      <c r="WEB221" s="15"/>
      <c r="WEC221" s="15"/>
      <c r="WED221" s="15"/>
      <c r="WEE221" s="15"/>
      <c r="WEF221" s="15"/>
      <c r="WEG221" s="15"/>
      <c r="WEH221" s="15"/>
      <c r="WEI221" s="15"/>
      <c r="WEJ221" s="15"/>
      <c r="WEK221" s="15"/>
      <c r="WEL221" s="15"/>
      <c r="WEM221" s="15"/>
      <c r="WEN221" s="15"/>
      <c r="WEO221" s="15"/>
      <c r="WEP221" s="15"/>
      <c r="WEQ221" s="15"/>
      <c r="WER221" s="15"/>
      <c r="WES221" s="15"/>
      <c r="WET221" s="15"/>
      <c r="WEU221" s="15"/>
      <c r="WEV221" s="15"/>
      <c r="WEW221" s="15"/>
      <c r="WEX221" s="15"/>
      <c r="WEY221" s="15"/>
      <c r="WEZ221" s="15"/>
      <c r="WFA221" s="15"/>
      <c r="WFB221" s="15"/>
      <c r="WFC221" s="15"/>
      <c r="WFD221" s="15"/>
      <c r="WFE221" s="15"/>
      <c r="WFF221" s="15"/>
      <c r="WFG221" s="15"/>
      <c r="WFH221" s="15"/>
      <c r="WFI221" s="15"/>
      <c r="WFJ221" s="15"/>
      <c r="WFK221" s="15"/>
      <c r="WFL221" s="15"/>
      <c r="WFM221" s="15"/>
      <c r="WFN221" s="15"/>
      <c r="WFO221" s="15"/>
      <c r="WFP221" s="15"/>
      <c r="WFQ221" s="15"/>
      <c r="WFR221" s="15"/>
      <c r="WFS221" s="15"/>
      <c r="WFT221" s="15"/>
      <c r="WFU221" s="15"/>
      <c r="WFV221" s="15"/>
      <c r="WFW221" s="15"/>
      <c r="WFX221" s="15"/>
      <c r="WFY221" s="15"/>
      <c r="WFZ221" s="15"/>
      <c r="WGA221" s="15"/>
      <c r="WGB221" s="15"/>
      <c r="WGC221" s="15"/>
      <c r="WGD221" s="15"/>
      <c r="WGE221" s="15"/>
      <c r="WGF221" s="15"/>
      <c r="WGG221" s="15"/>
      <c r="WGH221" s="15"/>
      <c r="WGI221" s="15"/>
      <c r="WGJ221" s="15"/>
      <c r="WGK221" s="15"/>
      <c r="WGL221" s="15"/>
      <c r="WGM221" s="15"/>
      <c r="WGN221" s="15"/>
      <c r="WGO221" s="15"/>
      <c r="WGP221" s="15"/>
      <c r="WGQ221" s="15"/>
      <c r="WGR221" s="15"/>
      <c r="WGS221" s="15"/>
      <c r="WGT221" s="15"/>
      <c r="WGU221" s="15"/>
      <c r="WGV221" s="15"/>
      <c r="WGW221" s="15"/>
      <c r="WGX221" s="15"/>
      <c r="WGY221" s="15"/>
      <c r="WGZ221" s="15"/>
      <c r="WHA221" s="15"/>
      <c r="WHB221" s="15"/>
      <c r="WHC221" s="15"/>
      <c r="WHD221" s="15"/>
      <c r="WHE221" s="15"/>
      <c r="WHF221" s="15"/>
      <c r="WHG221" s="15"/>
      <c r="WHH221" s="15"/>
      <c r="WHI221" s="15"/>
      <c r="WHJ221" s="15"/>
      <c r="WHK221" s="15"/>
      <c r="WHL221" s="15"/>
      <c r="WHM221" s="15"/>
      <c r="WHN221" s="15"/>
      <c r="WHO221" s="15"/>
      <c r="WHP221" s="15"/>
      <c r="WHQ221" s="15"/>
      <c r="WHR221" s="15"/>
      <c r="WHS221" s="15"/>
      <c r="WHT221" s="15"/>
      <c r="WHU221" s="15"/>
      <c r="WHV221" s="15"/>
      <c r="WHW221" s="15"/>
      <c r="WHX221" s="15"/>
      <c r="WHY221" s="15"/>
      <c r="WHZ221" s="15"/>
      <c r="WIA221" s="15"/>
      <c r="WIB221" s="15"/>
      <c r="WIC221" s="15"/>
      <c r="WID221" s="15"/>
      <c r="WIE221" s="15"/>
      <c r="WIF221" s="15"/>
      <c r="WIG221" s="15"/>
      <c r="WIH221" s="15"/>
      <c r="WII221" s="15"/>
      <c r="WIJ221" s="15"/>
      <c r="WIK221" s="15"/>
      <c r="WIL221" s="15"/>
      <c r="WIM221" s="15"/>
      <c r="WIN221" s="15"/>
      <c r="WIO221" s="15"/>
      <c r="WIP221" s="15"/>
      <c r="WIQ221" s="15"/>
      <c r="WIR221" s="15"/>
      <c r="WIS221" s="15"/>
      <c r="WIT221" s="15"/>
      <c r="WIU221" s="15"/>
      <c r="WIV221" s="15"/>
      <c r="WIW221" s="15"/>
      <c r="WIX221" s="15"/>
      <c r="WIY221" s="15"/>
      <c r="WIZ221" s="15"/>
      <c r="WJA221" s="15"/>
      <c r="WJB221" s="15"/>
      <c r="WJC221" s="15"/>
      <c r="WJD221" s="15"/>
      <c r="WJE221" s="15"/>
      <c r="WJF221" s="15"/>
      <c r="WJG221" s="15"/>
      <c r="WJH221" s="15"/>
      <c r="WJI221" s="15"/>
      <c r="WJJ221" s="15"/>
      <c r="WJK221" s="15"/>
      <c r="WJL221" s="15"/>
      <c r="WJM221" s="15"/>
      <c r="WJN221" s="15"/>
      <c r="WJO221" s="15"/>
      <c r="WJP221" s="15"/>
      <c r="WJQ221" s="15"/>
      <c r="WJR221" s="15"/>
      <c r="WJS221" s="15"/>
      <c r="WJT221" s="15"/>
      <c r="WJU221" s="15"/>
      <c r="WJV221" s="15"/>
      <c r="WJW221" s="15"/>
      <c r="WJX221" s="15"/>
      <c r="WJY221" s="15"/>
      <c r="WJZ221" s="15"/>
      <c r="WKA221" s="15"/>
      <c r="WKB221" s="15"/>
      <c r="WKC221" s="15"/>
      <c r="WKD221" s="15"/>
      <c r="WKE221" s="15"/>
      <c r="WKF221" s="15"/>
      <c r="WKG221" s="15"/>
      <c r="WKH221" s="15"/>
      <c r="WKI221" s="15"/>
      <c r="WKJ221" s="15"/>
      <c r="WKK221" s="15"/>
      <c r="WKL221" s="15"/>
      <c r="WKM221" s="15"/>
      <c r="WKN221" s="15"/>
      <c r="WKO221" s="15"/>
      <c r="WKP221" s="15"/>
      <c r="WKQ221" s="15"/>
      <c r="WKR221" s="15"/>
      <c r="WKS221" s="15"/>
      <c r="WKT221" s="15"/>
      <c r="WKU221" s="15"/>
      <c r="WKV221" s="15"/>
      <c r="WKW221" s="15"/>
      <c r="WKX221" s="15"/>
      <c r="WKY221" s="15"/>
      <c r="WKZ221" s="15"/>
      <c r="WLA221" s="15"/>
      <c r="WLB221" s="15"/>
      <c r="WLC221" s="15"/>
      <c r="WLD221" s="15"/>
      <c r="WLE221" s="15"/>
      <c r="WLF221" s="15"/>
      <c r="WLG221" s="15"/>
      <c r="WLH221" s="15"/>
      <c r="WLI221" s="15"/>
      <c r="WLJ221" s="15"/>
      <c r="WLK221" s="15"/>
      <c r="WLL221" s="15"/>
      <c r="WLM221" s="15"/>
      <c r="WLN221" s="15"/>
      <c r="WLO221" s="15"/>
      <c r="WLP221" s="15"/>
      <c r="WLQ221" s="15"/>
      <c r="WLR221" s="15"/>
      <c r="WLS221" s="15"/>
      <c r="WLT221" s="15"/>
      <c r="WLU221" s="15"/>
      <c r="WLV221" s="15"/>
      <c r="WLW221" s="15"/>
      <c r="WLX221" s="15"/>
      <c r="WLY221" s="15"/>
      <c r="WLZ221" s="15"/>
      <c r="WMA221" s="15"/>
      <c r="WMB221" s="15"/>
      <c r="WMC221" s="15"/>
      <c r="WMD221" s="15"/>
      <c r="WME221" s="15"/>
      <c r="WMF221" s="15"/>
      <c r="WMG221" s="15"/>
      <c r="WMH221" s="15"/>
      <c r="WMI221" s="15"/>
      <c r="WMJ221" s="15"/>
      <c r="WMK221" s="15"/>
      <c r="WML221" s="15"/>
      <c r="WMM221" s="15"/>
      <c r="WMN221" s="15"/>
      <c r="WMO221" s="15"/>
      <c r="WMP221" s="15"/>
      <c r="WMQ221" s="15"/>
      <c r="WMR221" s="15"/>
      <c r="WMS221" s="15"/>
      <c r="WMT221" s="15"/>
      <c r="WMU221" s="15"/>
      <c r="WMV221" s="15"/>
      <c r="WMW221" s="15"/>
      <c r="WMX221" s="15"/>
      <c r="WMY221" s="15"/>
      <c r="WMZ221" s="15"/>
      <c r="WNA221" s="15"/>
      <c r="WNB221" s="15"/>
      <c r="WNC221" s="15"/>
      <c r="WND221" s="15"/>
      <c r="WNE221" s="15"/>
      <c r="WNF221" s="15"/>
      <c r="WNG221" s="15"/>
      <c r="WNH221" s="15"/>
      <c r="WNI221" s="15"/>
      <c r="WNJ221" s="15"/>
      <c r="WNK221" s="15"/>
      <c r="WNL221" s="15"/>
      <c r="WNM221" s="15"/>
      <c r="WNN221" s="15"/>
      <c r="WNO221" s="15"/>
      <c r="WNP221" s="15"/>
      <c r="WNQ221" s="15"/>
      <c r="WNR221" s="15"/>
      <c r="WNS221" s="15"/>
      <c r="WNT221" s="15"/>
      <c r="WNU221" s="15"/>
      <c r="WNV221" s="15"/>
      <c r="WNW221" s="15"/>
      <c r="WNX221" s="15"/>
      <c r="WNY221" s="15"/>
      <c r="WNZ221" s="15"/>
      <c r="WOA221" s="15"/>
      <c r="WOB221" s="15"/>
      <c r="WOC221" s="15"/>
      <c r="WOD221" s="15"/>
      <c r="WOE221" s="15"/>
      <c r="WOF221" s="15"/>
      <c r="WOG221" s="15"/>
      <c r="WOH221" s="15"/>
      <c r="WOI221" s="15"/>
      <c r="WOJ221" s="15"/>
      <c r="WOK221" s="15"/>
      <c r="WOL221" s="15"/>
      <c r="WOM221" s="15"/>
      <c r="WON221" s="15"/>
      <c r="WOO221" s="15"/>
      <c r="WOP221" s="15"/>
      <c r="WOQ221" s="15"/>
      <c r="WOR221" s="15"/>
      <c r="WOS221" s="15"/>
      <c r="WOT221" s="15"/>
      <c r="WOU221" s="15"/>
      <c r="WOV221" s="15"/>
      <c r="WOW221" s="15"/>
      <c r="WOX221" s="15"/>
      <c r="WOY221" s="15"/>
      <c r="WOZ221" s="15"/>
      <c r="WPA221" s="15"/>
      <c r="WPB221" s="15"/>
      <c r="WPC221" s="15"/>
      <c r="WPD221" s="15"/>
      <c r="WPE221" s="15"/>
      <c r="WPF221" s="15"/>
      <c r="WPG221" s="15"/>
      <c r="WPH221" s="15"/>
      <c r="WPI221" s="15"/>
      <c r="WPJ221" s="15"/>
      <c r="WPK221" s="15"/>
      <c r="WPL221" s="15"/>
      <c r="WPM221" s="15"/>
      <c r="WPN221" s="15"/>
      <c r="WPO221" s="15"/>
      <c r="WPP221" s="15"/>
      <c r="WPQ221" s="15"/>
      <c r="WPR221" s="15"/>
      <c r="WPS221" s="15"/>
      <c r="WPT221" s="15"/>
      <c r="WPU221" s="15"/>
      <c r="WPV221" s="15"/>
      <c r="WPW221" s="15"/>
      <c r="WPX221" s="15"/>
      <c r="WPY221" s="15"/>
      <c r="WPZ221" s="15"/>
      <c r="WQA221" s="15"/>
      <c r="WQB221" s="15"/>
      <c r="WQC221" s="15"/>
      <c r="WQD221" s="15"/>
      <c r="WQE221" s="15"/>
      <c r="WQF221" s="15"/>
      <c r="WQG221" s="15"/>
      <c r="WQH221" s="15"/>
      <c r="WQI221" s="15"/>
      <c r="WQJ221" s="15"/>
      <c r="WQK221" s="15"/>
      <c r="WQL221" s="15"/>
      <c r="WQM221" s="15"/>
      <c r="WQN221" s="15"/>
      <c r="WQO221" s="15"/>
      <c r="WQP221" s="15"/>
      <c r="WQQ221" s="15"/>
      <c r="WQR221" s="15"/>
      <c r="WQS221" s="15"/>
      <c r="WQT221" s="15"/>
      <c r="WQU221" s="15"/>
      <c r="WQV221" s="15"/>
      <c r="WQW221" s="15"/>
      <c r="WQX221" s="15"/>
      <c r="WQY221" s="15"/>
      <c r="WQZ221" s="15"/>
      <c r="WRA221" s="15"/>
      <c r="WRB221" s="15"/>
      <c r="WRC221" s="15"/>
      <c r="WRD221" s="15"/>
      <c r="WRE221" s="15"/>
      <c r="WRF221" s="15"/>
      <c r="WRG221" s="15"/>
      <c r="WRH221" s="15"/>
      <c r="WRI221" s="15"/>
      <c r="WRJ221" s="15"/>
      <c r="WRK221" s="15"/>
      <c r="WRL221" s="15"/>
      <c r="WRM221" s="15"/>
      <c r="WRN221" s="15"/>
      <c r="WRO221" s="15"/>
      <c r="WRP221" s="15"/>
      <c r="WRQ221" s="15"/>
      <c r="WRR221" s="15"/>
      <c r="WRS221" s="15"/>
      <c r="WRT221" s="15"/>
      <c r="WRU221" s="15"/>
      <c r="WRV221" s="15"/>
      <c r="WRW221" s="15"/>
      <c r="WRX221" s="15"/>
      <c r="WRY221" s="15"/>
      <c r="WRZ221" s="15"/>
      <c r="WSA221" s="15"/>
      <c r="WSB221" s="15"/>
      <c r="WSC221" s="15"/>
      <c r="WSD221" s="15"/>
      <c r="WSE221" s="15"/>
      <c r="WSF221" s="15"/>
      <c r="WSG221" s="15"/>
      <c r="WSH221" s="15"/>
      <c r="WSI221" s="15"/>
      <c r="WSJ221" s="15"/>
      <c r="WSK221" s="15"/>
      <c r="WSL221" s="15"/>
      <c r="WSM221" s="15"/>
      <c r="WSN221" s="15"/>
      <c r="WSO221" s="15"/>
      <c r="WSP221" s="15"/>
      <c r="WSQ221" s="15"/>
      <c r="WSR221" s="15"/>
      <c r="WSS221" s="15"/>
      <c r="WST221" s="15"/>
      <c r="WSU221" s="15"/>
      <c r="WSV221" s="15"/>
      <c r="WSW221" s="15"/>
      <c r="WSX221" s="15"/>
      <c r="WSY221" s="15"/>
      <c r="WSZ221" s="15"/>
      <c r="WTA221" s="15"/>
      <c r="WTB221" s="15"/>
      <c r="WTC221" s="15"/>
      <c r="WTD221" s="15"/>
      <c r="WTE221" s="15"/>
      <c r="WTF221" s="15"/>
      <c r="WTG221" s="15"/>
      <c r="WTH221" s="15"/>
      <c r="WTI221" s="15"/>
      <c r="WTJ221" s="15"/>
      <c r="WTK221" s="15"/>
      <c r="WTL221" s="15"/>
      <c r="WTM221" s="15"/>
      <c r="WTN221" s="15"/>
      <c r="WTO221" s="15"/>
      <c r="WTP221" s="15"/>
      <c r="WTQ221" s="15"/>
      <c r="WTR221" s="15"/>
      <c r="WTS221" s="15"/>
      <c r="WTT221" s="15"/>
      <c r="WTU221" s="15"/>
      <c r="WTV221" s="15"/>
      <c r="WTW221" s="15"/>
      <c r="WTX221" s="15"/>
      <c r="WTY221" s="15"/>
      <c r="WTZ221" s="15"/>
      <c r="WUA221" s="15"/>
      <c r="WUB221" s="15"/>
      <c r="WUC221" s="15"/>
      <c r="WUD221" s="15"/>
      <c r="WUE221" s="15"/>
      <c r="WUF221" s="15"/>
      <c r="WUG221" s="15"/>
      <c r="WUH221" s="15"/>
      <c r="WUI221" s="15"/>
      <c r="WUJ221" s="15"/>
      <c r="WUK221" s="15"/>
      <c r="WUL221" s="15"/>
      <c r="WUM221" s="15"/>
      <c r="WUN221" s="15"/>
      <c r="WUO221" s="15"/>
      <c r="WUP221" s="15"/>
      <c r="WUQ221" s="15"/>
      <c r="WUR221" s="15"/>
      <c r="WUS221" s="15"/>
      <c r="WUT221" s="15"/>
      <c r="WUU221" s="15"/>
      <c r="WUV221" s="15"/>
      <c r="WUW221" s="15"/>
      <c r="WUX221" s="15"/>
      <c r="WUY221" s="15"/>
      <c r="WUZ221" s="15"/>
      <c r="WVA221" s="15"/>
      <c r="WVB221" s="15"/>
      <c r="WVC221" s="15"/>
      <c r="WVD221" s="15"/>
      <c r="WVE221" s="15"/>
      <c r="WVF221" s="15"/>
      <c r="WVG221" s="15"/>
      <c r="WVH221" s="15"/>
      <c r="WVI221" s="15"/>
      <c r="WVJ221" s="15"/>
      <c r="WVK221" s="15"/>
      <c r="WVL221" s="15"/>
      <c r="WVM221" s="15"/>
      <c r="WVN221" s="15"/>
      <c r="WVO221" s="15"/>
      <c r="WVP221" s="15"/>
      <c r="WVQ221" s="15"/>
      <c r="WVR221" s="15"/>
      <c r="WVS221" s="15"/>
      <c r="WVT221" s="15"/>
      <c r="WVU221" s="15"/>
      <c r="WVV221" s="15"/>
      <c r="WVW221" s="15"/>
      <c r="WVX221" s="15"/>
      <c r="WVY221" s="15"/>
      <c r="WVZ221" s="15"/>
      <c r="WWA221" s="15"/>
      <c r="WWB221" s="15"/>
      <c r="WWC221" s="15"/>
      <c r="WWD221" s="15"/>
      <c r="WWE221" s="15"/>
      <c r="WWF221" s="15"/>
      <c r="WWG221" s="15"/>
      <c r="WWH221" s="15"/>
      <c r="WWI221" s="15"/>
      <c r="WWJ221" s="15"/>
      <c r="WWK221" s="15"/>
      <c r="WWL221" s="15"/>
      <c r="WWM221" s="15"/>
      <c r="WWN221" s="15"/>
      <c r="WWO221" s="15"/>
      <c r="WWP221" s="15"/>
      <c r="WWQ221" s="15"/>
      <c r="WWR221" s="15"/>
      <c r="WWS221" s="15"/>
      <c r="WWT221" s="15"/>
      <c r="WWU221" s="15"/>
      <c r="WWV221" s="15"/>
      <c r="WWW221" s="15"/>
      <c r="WWX221" s="15"/>
      <c r="WWY221" s="15"/>
      <c r="WWZ221" s="15"/>
      <c r="WXA221" s="15"/>
      <c r="WXB221" s="15"/>
      <c r="WXC221" s="15"/>
      <c r="WXD221" s="15"/>
      <c r="WXE221" s="15"/>
      <c r="WXF221" s="15"/>
      <c r="WXG221" s="15"/>
      <c r="WXH221" s="15"/>
      <c r="WXI221" s="15"/>
      <c r="WXJ221" s="15"/>
      <c r="WXK221" s="15"/>
      <c r="WXL221" s="15"/>
      <c r="WXM221" s="15"/>
      <c r="WXN221" s="15"/>
      <c r="WXO221" s="15"/>
      <c r="WXP221" s="15"/>
      <c r="WXQ221" s="15"/>
      <c r="WXR221" s="15"/>
      <c r="WXS221" s="15"/>
      <c r="WXT221" s="15"/>
      <c r="WXU221" s="15"/>
      <c r="WXV221" s="15"/>
      <c r="WXW221" s="15"/>
      <c r="WXX221" s="15"/>
      <c r="WXY221" s="15"/>
      <c r="WXZ221" s="15"/>
      <c r="WYA221" s="15"/>
      <c r="WYB221" s="15"/>
      <c r="WYC221" s="15"/>
      <c r="WYD221" s="15"/>
      <c r="WYE221" s="15"/>
      <c r="WYF221" s="15"/>
      <c r="WYG221" s="15"/>
      <c r="WYH221" s="15"/>
      <c r="WYI221" s="15"/>
      <c r="WYJ221" s="15"/>
      <c r="WYK221" s="15"/>
      <c r="WYL221" s="15"/>
      <c r="WYM221" s="15"/>
      <c r="WYN221" s="15"/>
      <c r="WYO221" s="15"/>
      <c r="WYP221" s="15"/>
      <c r="WYQ221" s="15"/>
      <c r="WYR221" s="15"/>
      <c r="WYS221" s="15"/>
      <c r="WYT221" s="15"/>
      <c r="WYU221" s="15"/>
      <c r="WYV221" s="15"/>
      <c r="WYW221" s="15"/>
      <c r="WYX221" s="15"/>
      <c r="WYY221" s="15"/>
      <c r="WYZ221" s="15"/>
      <c r="WZA221" s="15"/>
      <c r="WZB221" s="15"/>
      <c r="WZC221" s="15"/>
      <c r="WZD221" s="15"/>
      <c r="WZE221" s="15"/>
      <c r="WZF221" s="15"/>
      <c r="WZG221" s="15"/>
      <c r="WZH221" s="15"/>
      <c r="WZI221" s="15"/>
      <c r="WZJ221" s="15"/>
      <c r="WZK221" s="15"/>
      <c r="WZL221" s="15"/>
      <c r="WZM221" s="15"/>
      <c r="WZN221" s="15"/>
      <c r="WZO221" s="15"/>
      <c r="WZP221" s="15"/>
      <c r="WZQ221" s="15"/>
      <c r="WZR221" s="15"/>
      <c r="WZS221" s="15"/>
      <c r="WZT221" s="15"/>
      <c r="WZU221" s="15"/>
      <c r="WZV221" s="15"/>
      <c r="WZW221" s="15"/>
      <c r="WZX221" s="15"/>
      <c r="WZY221" s="15"/>
      <c r="WZZ221" s="15"/>
      <c r="XAA221" s="15"/>
      <c r="XAB221" s="15"/>
      <c r="XAC221" s="15"/>
      <c r="XAD221" s="15"/>
      <c r="XAE221" s="15"/>
      <c r="XAF221" s="15"/>
      <c r="XAG221" s="15"/>
      <c r="XAH221" s="15"/>
      <c r="XAI221" s="15"/>
      <c r="XAJ221" s="15"/>
      <c r="XAK221" s="15"/>
      <c r="XAL221" s="15"/>
      <c r="XAM221" s="15"/>
      <c r="XAN221" s="15"/>
      <c r="XAO221" s="15"/>
      <c r="XAP221" s="15"/>
      <c r="XAQ221" s="15"/>
      <c r="XAR221" s="15"/>
      <c r="XAS221" s="15"/>
      <c r="XAT221" s="15"/>
      <c r="XAU221" s="15"/>
      <c r="XAV221" s="15"/>
      <c r="XAW221" s="15"/>
      <c r="XAX221" s="15"/>
      <c r="XAY221" s="15"/>
      <c r="XAZ221" s="15"/>
      <c r="XBA221" s="15"/>
      <c r="XBB221" s="15"/>
      <c r="XBC221" s="15"/>
      <c r="XBD221" s="15"/>
      <c r="XBE221" s="15"/>
      <c r="XBF221" s="15"/>
      <c r="XBG221" s="15"/>
      <c r="XBH221" s="15"/>
      <c r="XBI221" s="15"/>
      <c r="XBJ221" s="15"/>
      <c r="XBK221" s="15"/>
      <c r="XBL221" s="15"/>
      <c r="XBM221" s="15"/>
      <c r="XBN221" s="15"/>
      <c r="XBO221" s="15"/>
      <c r="XBP221" s="15"/>
      <c r="XBQ221" s="15"/>
      <c r="XBR221" s="15"/>
      <c r="XBS221" s="15"/>
      <c r="XBT221" s="15"/>
      <c r="XBU221" s="15"/>
      <c r="XBV221" s="15"/>
      <c r="XBW221" s="15"/>
      <c r="XBX221" s="15"/>
      <c r="XBY221" s="15"/>
      <c r="XBZ221" s="15"/>
      <c r="XCA221" s="15"/>
      <c r="XCB221" s="15"/>
      <c r="XCC221" s="15"/>
      <c r="XCD221" s="15"/>
      <c r="XCE221" s="15"/>
      <c r="XCF221" s="15"/>
      <c r="XCG221" s="15"/>
      <c r="XCH221" s="15"/>
      <c r="XCI221" s="15"/>
      <c r="XCJ221" s="15"/>
      <c r="XCK221" s="15"/>
      <c r="XCL221" s="15"/>
      <c r="XCM221" s="15"/>
      <c r="XCN221" s="15"/>
      <c r="XCO221" s="15"/>
      <c r="XCP221" s="15"/>
      <c r="XCQ221" s="15"/>
      <c r="XCR221" s="15"/>
      <c r="XCS221" s="15"/>
      <c r="XCT221" s="15"/>
      <c r="XCU221" s="15"/>
      <c r="XCV221" s="15"/>
      <c r="XCW221" s="15"/>
      <c r="XCX221" s="15"/>
      <c r="XCY221" s="15"/>
      <c r="XCZ221" s="15"/>
      <c r="XDA221" s="15"/>
      <c r="XDB221" s="15"/>
      <c r="XDC221" s="15"/>
      <c r="XDD221" s="15"/>
      <c r="XDE221" s="15"/>
      <c r="XDF221" s="15"/>
      <c r="XDG221" s="15"/>
      <c r="XDH221" s="15"/>
      <c r="XDI221" s="15"/>
      <c r="XDJ221" s="15"/>
      <c r="XDK221" s="15"/>
      <c r="XDL221" s="15"/>
      <c r="XDM221" s="15"/>
      <c r="XDN221" s="15"/>
      <c r="XDO221" s="15"/>
      <c r="XDP221" s="15"/>
      <c r="XDQ221" s="15"/>
      <c r="XDR221" s="15"/>
      <c r="XDS221" s="15"/>
      <c r="XDT221" s="15"/>
      <c r="XDU221" s="15"/>
      <c r="XDV221" s="15"/>
      <c r="XDW221" s="15"/>
      <c r="XDX221" s="15"/>
      <c r="XDY221" s="15"/>
      <c r="XDZ221" s="15"/>
      <c r="XEA221" s="15"/>
      <c r="XEB221" s="15"/>
      <c r="XEC221" s="15"/>
      <c r="XED221" s="15"/>
      <c r="XEE221" s="15"/>
      <c r="XEF221" s="15"/>
      <c r="XEG221" s="15"/>
      <c r="XEH221" s="15"/>
      <c r="XEI221" s="15"/>
      <c r="XEJ221" s="15"/>
      <c r="XEK221" s="15"/>
      <c r="XEL221" s="15"/>
      <c r="XEM221" s="15"/>
      <c r="XEN221" s="15"/>
      <c r="XEO221" s="15"/>
      <c r="XEP221" s="15"/>
      <c r="XEQ221" s="15"/>
      <c r="XER221" s="15"/>
      <c r="XES221" s="15"/>
      <c r="XET221" s="15"/>
      <c r="XEU221" s="15"/>
      <c r="XEV221" s="15"/>
      <c r="XEW221" s="15"/>
      <c r="XEX221" s="15"/>
      <c r="XEY221" s="15"/>
      <c r="XEZ221" s="15"/>
      <c r="XFA221" s="15"/>
      <c r="XFB221" s="15"/>
      <c r="XFC221" s="15"/>
    </row>
    <row r="222" spans="1:16383" ht="12.75" customHeight="1" x14ac:dyDescent="0.2">
      <c r="A222" s="76"/>
      <c r="B222" s="81" t="s">
        <v>553</v>
      </c>
      <c r="C222" s="82" t="s">
        <v>665</v>
      </c>
      <c r="D222" s="88"/>
      <c r="E222" s="85">
        <v>2.2000000000000002</v>
      </c>
      <c r="F222" s="73"/>
      <c r="G222" s="15">
        <f t="shared" si="3"/>
        <v>0</v>
      </c>
      <c r="H222" s="15">
        <v>0</v>
      </c>
      <c r="I222" s="15">
        <v>0</v>
      </c>
      <c r="J222" s="15">
        <v>0</v>
      </c>
      <c r="K222" s="15"/>
      <c r="L222" s="15">
        <v>0</v>
      </c>
      <c r="M222" s="15">
        <v>0</v>
      </c>
      <c r="N222" s="15">
        <v>0</v>
      </c>
      <c r="O222" s="15">
        <v>0</v>
      </c>
      <c r="P222" s="15"/>
      <c r="Q222" s="15">
        <v>0</v>
      </c>
      <c r="R222" s="15">
        <v>0</v>
      </c>
      <c r="S222" s="15">
        <v>0</v>
      </c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  <c r="BZ222" s="15"/>
      <c r="CA222" s="15"/>
      <c r="CB222" s="15"/>
      <c r="CC222" s="15"/>
      <c r="CD222" s="15"/>
      <c r="CE222" s="15"/>
      <c r="CF222" s="15"/>
      <c r="CG222" s="15"/>
      <c r="CH222" s="15"/>
      <c r="CI222" s="15"/>
      <c r="CJ222" s="15"/>
      <c r="CK222" s="15"/>
      <c r="CL222" s="15"/>
      <c r="CM222" s="15"/>
      <c r="CN222" s="15"/>
      <c r="CO222" s="15"/>
      <c r="CP222" s="15"/>
      <c r="CQ222" s="15"/>
      <c r="CR222" s="15"/>
      <c r="CS222" s="15"/>
      <c r="CT222" s="15"/>
      <c r="CU222" s="15"/>
      <c r="CV222" s="15"/>
      <c r="CW222" s="15"/>
      <c r="CX222" s="15"/>
      <c r="CY222" s="15"/>
      <c r="CZ222" s="15"/>
      <c r="DA222" s="15"/>
      <c r="DB222" s="15"/>
      <c r="DC222" s="15"/>
      <c r="DD222" s="15"/>
      <c r="DE222" s="15"/>
      <c r="DF222" s="15"/>
      <c r="DG222" s="15"/>
      <c r="DH222" s="15"/>
      <c r="DI222" s="15"/>
      <c r="DJ222" s="15"/>
      <c r="DK222" s="15"/>
      <c r="DL222" s="15"/>
      <c r="DM222" s="15"/>
      <c r="DN222" s="15"/>
      <c r="DO222" s="15"/>
      <c r="DP222" s="15"/>
      <c r="DQ222" s="15"/>
      <c r="DR222" s="15"/>
      <c r="DS222" s="15"/>
      <c r="DT222" s="15"/>
      <c r="DU222" s="15"/>
      <c r="DV222" s="15"/>
      <c r="DW222" s="15"/>
      <c r="DX222" s="15"/>
      <c r="DY222" s="15"/>
      <c r="DZ222" s="15"/>
      <c r="EA222" s="15"/>
      <c r="EB222" s="15"/>
      <c r="EC222" s="15"/>
      <c r="ED222" s="15"/>
      <c r="EE222" s="15"/>
      <c r="EF222" s="15"/>
      <c r="EG222" s="15"/>
      <c r="EH222" s="15"/>
      <c r="EI222" s="15"/>
      <c r="EJ222" s="15"/>
      <c r="EK222" s="15"/>
      <c r="EL222" s="15"/>
      <c r="EM222" s="15"/>
      <c r="EN222" s="15"/>
      <c r="EO222" s="15"/>
      <c r="EP222" s="15"/>
      <c r="EQ222" s="15"/>
      <c r="ER222" s="15"/>
      <c r="ES222" s="15"/>
      <c r="ET222" s="15"/>
      <c r="EU222" s="15"/>
      <c r="EV222" s="15"/>
      <c r="EW222" s="15"/>
      <c r="EX222" s="15"/>
      <c r="EY222" s="15"/>
      <c r="EZ222" s="15"/>
      <c r="FA222" s="15"/>
      <c r="FB222" s="15"/>
      <c r="FC222" s="15"/>
      <c r="FD222" s="15"/>
      <c r="FE222" s="15"/>
      <c r="FF222" s="15"/>
      <c r="FG222" s="15"/>
      <c r="FH222" s="15"/>
      <c r="FI222" s="15"/>
      <c r="FJ222" s="15"/>
      <c r="FK222" s="15"/>
      <c r="FL222" s="15"/>
      <c r="FM222" s="15"/>
      <c r="FN222" s="15"/>
      <c r="FO222" s="15"/>
      <c r="FP222" s="15"/>
      <c r="FQ222" s="15"/>
      <c r="FR222" s="15"/>
      <c r="FS222" s="15"/>
      <c r="FT222" s="15"/>
      <c r="FU222" s="15"/>
      <c r="FV222" s="15"/>
      <c r="FW222" s="15"/>
      <c r="FX222" s="15"/>
      <c r="FY222" s="15"/>
      <c r="FZ222" s="15"/>
      <c r="GA222" s="15"/>
      <c r="GB222" s="15"/>
      <c r="GC222" s="15"/>
      <c r="GD222" s="15"/>
      <c r="GE222" s="15"/>
      <c r="GF222" s="15"/>
      <c r="GG222" s="15"/>
      <c r="GH222" s="15"/>
      <c r="GI222" s="15"/>
      <c r="GJ222" s="15"/>
      <c r="GK222" s="15"/>
      <c r="GL222" s="15"/>
      <c r="GM222" s="15"/>
      <c r="GN222" s="15"/>
      <c r="GO222" s="15"/>
      <c r="GP222" s="15"/>
      <c r="GQ222" s="15"/>
      <c r="GR222" s="15"/>
      <c r="GS222" s="15"/>
      <c r="GT222" s="15"/>
      <c r="GU222" s="15"/>
      <c r="GV222" s="15"/>
      <c r="GW222" s="15"/>
      <c r="GX222" s="15"/>
      <c r="GY222" s="15"/>
      <c r="GZ222" s="15"/>
      <c r="HA222" s="15"/>
      <c r="HB222" s="15"/>
      <c r="HC222" s="15"/>
      <c r="HD222" s="15"/>
      <c r="HE222" s="15"/>
      <c r="HF222" s="15"/>
      <c r="HG222" s="15"/>
      <c r="HH222" s="15"/>
      <c r="HI222" s="15"/>
      <c r="HJ222" s="15"/>
      <c r="HK222" s="15"/>
      <c r="HL222" s="15"/>
      <c r="HM222" s="15"/>
      <c r="HN222" s="15"/>
      <c r="HO222" s="15"/>
      <c r="HP222" s="15"/>
      <c r="HQ222" s="15"/>
      <c r="HR222" s="15"/>
      <c r="HS222" s="15"/>
      <c r="HT222" s="15"/>
      <c r="HU222" s="15"/>
      <c r="HV222" s="15"/>
      <c r="HW222" s="15"/>
      <c r="HX222" s="15"/>
      <c r="HY222" s="15"/>
      <c r="HZ222" s="15"/>
      <c r="IA222" s="15"/>
      <c r="IB222" s="15"/>
      <c r="IC222" s="15"/>
      <c r="ID222" s="15"/>
      <c r="IE222" s="15"/>
      <c r="IF222" s="15"/>
      <c r="IG222" s="15"/>
      <c r="IH222" s="15"/>
      <c r="II222" s="15"/>
      <c r="IJ222" s="15"/>
      <c r="IK222" s="15"/>
      <c r="IL222" s="15"/>
      <c r="IM222" s="15"/>
      <c r="IN222" s="15"/>
      <c r="IO222" s="15"/>
      <c r="IP222" s="15"/>
      <c r="IQ222" s="15"/>
      <c r="IR222" s="15"/>
      <c r="IS222" s="15"/>
      <c r="IT222" s="15"/>
      <c r="IU222" s="15"/>
      <c r="IV222" s="15"/>
      <c r="IW222" s="15"/>
      <c r="IX222" s="15"/>
      <c r="IY222" s="15"/>
      <c r="IZ222" s="15"/>
      <c r="JA222" s="15"/>
      <c r="JB222" s="15"/>
      <c r="JC222" s="15"/>
      <c r="JD222" s="15"/>
      <c r="JE222" s="15"/>
      <c r="JF222" s="15"/>
      <c r="JG222" s="15"/>
      <c r="JH222" s="15"/>
      <c r="JI222" s="15"/>
      <c r="JJ222" s="15"/>
      <c r="JK222" s="15"/>
      <c r="JL222" s="15"/>
      <c r="JM222" s="15"/>
      <c r="JN222" s="15"/>
      <c r="JO222" s="15"/>
      <c r="JP222" s="15"/>
      <c r="JQ222" s="15"/>
      <c r="JR222" s="15"/>
      <c r="JS222" s="15"/>
      <c r="JT222" s="15"/>
      <c r="JU222" s="15"/>
      <c r="JV222" s="15"/>
      <c r="JW222" s="15"/>
      <c r="JX222" s="15"/>
      <c r="JY222" s="15"/>
      <c r="JZ222" s="15"/>
      <c r="KA222" s="15"/>
      <c r="KB222" s="15"/>
      <c r="KC222" s="15"/>
      <c r="KD222" s="15"/>
      <c r="KE222" s="15"/>
      <c r="KF222" s="15"/>
      <c r="KG222" s="15"/>
      <c r="KH222" s="15"/>
      <c r="KI222" s="15"/>
      <c r="KJ222" s="15"/>
      <c r="KK222" s="15"/>
      <c r="KL222" s="15"/>
      <c r="KM222" s="15"/>
      <c r="KN222" s="15"/>
      <c r="KO222" s="15"/>
      <c r="KP222" s="15"/>
      <c r="KQ222" s="15"/>
      <c r="KR222" s="15"/>
      <c r="KS222" s="15"/>
      <c r="KT222" s="15"/>
      <c r="KU222" s="15"/>
      <c r="KV222" s="15"/>
      <c r="KW222" s="15"/>
      <c r="KX222" s="15"/>
      <c r="KY222" s="15"/>
      <c r="KZ222" s="15"/>
      <c r="LA222" s="15"/>
      <c r="LB222" s="15"/>
      <c r="LC222" s="15"/>
      <c r="LD222" s="15"/>
      <c r="LE222" s="15"/>
      <c r="LF222" s="15"/>
      <c r="LG222" s="15"/>
      <c r="LH222" s="15"/>
      <c r="LI222" s="15"/>
      <c r="LJ222" s="15"/>
      <c r="LK222" s="15"/>
      <c r="LL222" s="15"/>
      <c r="LM222" s="15"/>
      <c r="LN222" s="15"/>
      <c r="LO222" s="15"/>
      <c r="LP222" s="15"/>
      <c r="LQ222" s="15"/>
      <c r="LR222" s="15"/>
      <c r="LS222" s="15"/>
      <c r="LT222" s="15"/>
      <c r="LU222" s="15"/>
      <c r="LV222" s="15"/>
      <c r="LW222" s="15"/>
      <c r="LX222" s="15"/>
      <c r="LY222" s="15"/>
      <c r="LZ222" s="15"/>
      <c r="MA222" s="15"/>
      <c r="MB222" s="15"/>
      <c r="MC222" s="15"/>
      <c r="MD222" s="15"/>
      <c r="ME222" s="15"/>
      <c r="MF222" s="15"/>
      <c r="MG222" s="15"/>
      <c r="MH222" s="15"/>
      <c r="MI222" s="15"/>
      <c r="MJ222" s="15"/>
      <c r="MK222" s="15"/>
      <c r="ML222" s="15"/>
      <c r="MM222" s="15"/>
      <c r="MN222" s="15"/>
      <c r="MO222" s="15"/>
      <c r="MP222" s="15"/>
      <c r="MQ222" s="15"/>
      <c r="MR222" s="15"/>
      <c r="MS222" s="15"/>
      <c r="MT222" s="15"/>
      <c r="MU222" s="15"/>
      <c r="MV222" s="15"/>
      <c r="MW222" s="15"/>
      <c r="MX222" s="15"/>
      <c r="MY222" s="15"/>
      <c r="MZ222" s="15"/>
      <c r="NA222" s="15"/>
      <c r="NB222" s="15"/>
      <c r="NC222" s="15"/>
      <c r="ND222" s="15"/>
      <c r="NE222" s="15"/>
      <c r="NF222" s="15"/>
      <c r="NG222" s="15"/>
      <c r="NH222" s="15"/>
      <c r="NI222" s="15"/>
      <c r="NJ222" s="15"/>
      <c r="NK222" s="15"/>
      <c r="NL222" s="15"/>
      <c r="NM222" s="15"/>
      <c r="NN222" s="15"/>
      <c r="NO222" s="15"/>
      <c r="NP222" s="15"/>
      <c r="NQ222" s="15"/>
      <c r="NR222" s="15"/>
      <c r="NS222" s="15"/>
      <c r="NT222" s="15"/>
      <c r="NU222" s="15"/>
      <c r="NV222" s="15"/>
      <c r="NW222" s="15"/>
      <c r="NX222" s="15"/>
      <c r="NY222" s="15"/>
      <c r="NZ222" s="15"/>
      <c r="OA222" s="15"/>
      <c r="OB222" s="15"/>
      <c r="OC222" s="15"/>
      <c r="OD222" s="15"/>
      <c r="OE222" s="15"/>
      <c r="OF222" s="15"/>
      <c r="OG222" s="15"/>
      <c r="OH222" s="15"/>
      <c r="OI222" s="15"/>
      <c r="OJ222" s="15"/>
      <c r="OK222" s="15"/>
      <c r="OL222" s="15"/>
      <c r="OM222" s="15"/>
      <c r="ON222" s="15"/>
      <c r="OO222" s="15"/>
      <c r="OP222" s="15"/>
      <c r="OQ222" s="15"/>
      <c r="OR222" s="15"/>
      <c r="OS222" s="15"/>
      <c r="OT222" s="15"/>
      <c r="OU222" s="15"/>
      <c r="OV222" s="15"/>
      <c r="OW222" s="15"/>
      <c r="OX222" s="15"/>
      <c r="OY222" s="15"/>
      <c r="OZ222" s="15"/>
      <c r="PA222" s="15"/>
      <c r="PB222" s="15"/>
      <c r="PC222" s="15"/>
      <c r="PD222" s="15"/>
      <c r="PE222" s="15"/>
      <c r="PF222" s="15"/>
      <c r="PG222" s="15"/>
      <c r="PH222" s="15"/>
      <c r="PI222" s="15"/>
      <c r="PJ222" s="15"/>
      <c r="PK222" s="15"/>
      <c r="PL222" s="15"/>
      <c r="PM222" s="15"/>
      <c r="PN222" s="15"/>
      <c r="PO222" s="15"/>
      <c r="PP222" s="15"/>
      <c r="PQ222" s="15"/>
      <c r="PR222" s="15"/>
      <c r="PS222" s="15"/>
      <c r="PT222" s="15"/>
      <c r="PU222" s="15"/>
      <c r="PV222" s="15"/>
      <c r="PW222" s="15"/>
      <c r="PX222" s="15"/>
      <c r="PY222" s="15"/>
      <c r="PZ222" s="15"/>
      <c r="QA222" s="15"/>
      <c r="QB222" s="15"/>
      <c r="QC222" s="15"/>
      <c r="QD222" s="15"/>
      <c r="QE222" s="15"/>
      <c r="QF222" s="15"/>
      <c r="QG222" s="15"/>
      <c r="QH222" s="15"/>
      <c r="QI222" s="15"/>
      <c r="QJ222" s="15"/>
      <c r="QK222" s="15"/>
      <c r="QL222" s="15"/>
      <c r="QM222" s="15"/>
      <c r="QN222" s="15"/>
      <c r="QO222" s="15"/>
      <c r="QP222" s="15"/>
      <c r="QQ222" s="15"/>
      <c r="QR222" s="15"/>
      <c r="QS222" s="15"/>
      <c r="QT222" s="15"/>
      <c r="QU222" s="15"/>
      <c r="QV222" s="15"/>
      <c r="QW222" s="15"/>
      <c r="QX222" s="15"/>
      <c r="QY222" s="15"/>
      <c r="QZ222" s="15"/>
      <c r="RA222" s="15"/>
      <c r="RB222" s="15"/>
      <c r="RC222" s="15"/>
      <c r="RD222" s="15"/>
      <c r="RE222" s="15"/>
      <c r="RF222" s="15"/>
      <c r="RG222" s="15"/>
      <c r="RH222" s="15"/>
      <c r="RI222" s="15"/>
      <c r="RJ222" s="15"/>
      <c r="RK222" s="15"/>
      <c r="RL222" s="15"/>
      <c r="RM222" s="15"/>
      <c r="RN222" s="15"/>
      <c r="RO222" s="15"/>
      <c r="RP222" s="15"/>
      <c r="RQ222" s="15"/>
      <c r="RR222" s="15"/>
      <c r="RS222" s="15"/>
      <c r="RT222" s="15"/>
      <c r="RU222" s="15"/>
      <c r="RV222" s="15"/>
      <c r="RW222" s="15"/>
      <c r="RX222" s="15"/>
      <c r="RY222" s="15"/>
      <c r="RZ222" s="15"/>
      <c r="SA222" s="15"/>
      <c r="SB222" s="15"/>
      <c r="SC222" s="15"/>
      <c r="SD222" s="15"/>
      <c r="SE222" s="15"/>
      <c r="SF222" s="15"/>
      <c r="SG222" s="15"/>
      <c r="SH222" s="15"/>
      <c r="SI222" s="15"/>
      <c r="SJ222" s="15"/>
      <c r="SK222" s="15"/>
      <c r="SL222" s="15"/>
      <c r="SM222" s="15"/>
      <c r="SN222" s="15"/>
      <c r="SO222" s="15"/>
      <c r="SP222" s="15"/>
      <c r="SQ222" s="15"/>
      <c r="SR222" s="15"/>
      <c r="SS222" s="15"/>
      <c r="ST222" s="15"/>
      <c r="SU222" s="15"/>
      <c r="SV222" s="15"/>
      <c r="SW222" s="15"/>
      <c r="SX222" s="15"/>
      <c r="SY222" s="15"/>
      <c r="SZ222" s="15"/>
      <c r="TA222" s="15"/>
      <c r="TB222" s="15"/>
      <c r="TC222" s="15"/>
      <c r="TD222" s="15"/>
      <c r="TE222" s="15"/>
      <c r="TF222" s="15"/>
      <c r="TG222" s="15"/>
      <c r="TH222" s="15"/>
      <c r="TI222" s="15"/>
      <c r="TJ222" s="15"/>
      <c r="TK222" s="15"/>
      <c r="TL222" s="15"/>
      <c r="TM222" s="15"/>
      <c r="TN222" s="15"/>
      <c r="TO222" s="15"/>
      <c r="TP222" s="15"/>
      <c r="TQ222" s="15"/>
      <c r="TR222" s="15"/>
      <c r="TS222" s="15"/>
      <c r="TT222" s="15"/>
      <c r="TU222" s="15"/>
      <c r="TV222" s="15"/>
      <c r="TW222" s="15"/>
      <c r="TX222" s="15"/>
      <c r="TY222" s="15"/>
      <c r="TZ222" s="15"/>
      <c r="UA222" s="15"/>
      <c r="UB222" s="15"/>
      <c r="UC222" s="15"/>
      <c r="UD222" s="15"/>
      <c r="UE222" s="15"/>
      <c r="UF222" s="15"/>
      <c r="UG222" s="15"/>
      <c r="UH222" s="15"/>
      <c r="UI222" s="15"/>
      <c r="UJ222" s="15"/>
      <c r="UK222" s="15"/>
      <c r="UL222" s="15"/>
      <c r="UM222" s="15"/>
      <c r="UN222" s="15"/>
      <c r="UO222" s="15"/>
      <c r="UP222" s="15"/>
      <c r="UQ222" s="15"/>
      <c r="UR222" s="15"/>
      <c r="US222" s="15"/>
      <c r="UT222" s="15"/>
      <c r="UU222" s="15"/>
      <c r="UV222" s="15"/>
      <c r="UW222" s="15"/>
      <c r="UX222" s="15"/>
      <c r="UY222" s="15"/>
      <c r="UZ222" s="15"/>
      <c r="VA222" s="15"/>
      <c r="VB222" s="15"/>
      <c r="VC222" s="15"/>
      <c r="VD222" s="15"/>
      <c r="VE222" s="15"/>
      <c r="VF222" s="15"/>
      <c r="VG222" s="15"/>
      <c r="VH222" s="15"/>
      <c r="VI222" s="15"/>
      <c r="VJ222" s="15"/>
      <c r="VK222" s="15"/>
      <c r="VL222" s="15"/>
      <c r="VM222" s="15"/>
      <c r="VN222" s="15"/>
      <c r="VO222" s="15"/>
      <c r="VP222" s="15"/>
      <c r="VQ222" s="15"/>
      <c r="VR222" s="15"/>
      <c r="VS222" s="15"/>
      <c r="VT222" s="15"/>
      <c r="VU222" s="15"/>
      <c r="VV222" s="15"/>
      <c r="VW222" s="15"/>
      <c r="VX222" s="15"/>
      <c r="VY222" s="15"/>
      <c r="VZ222" s="15"/>
      <c r="WA222" s="15"/>
      <c r="WB222" s="15"/>
      <c r="WC222" s="15"/>
      <c r="WD222" s="15"/>
      <c r="WE222" s="15"/>
      <c r="WF222" s="15"/>
      <c r="WG222" s="15"/>
      <c r="WH222" s="15"/>
      <c r="WI222" s="15"/>
      <c r="WJ222" s="15"/>
      <c r="WK222" s="15"/>
      <c r="WL222" s="15"/>
      <c r="WM222" s="15"/>
      <c r="WN222" s="15"/>
      <c r="WO222" s="15"/>
      <c r="WP222" s="15"/>
      <c r="WQ222" s="15"/>
      <c r="WR222" s="15"/>
      <c r="WS222" s="15"/>
      <c r="WT222" s="15"/>
      <c r="WU222" s="15"/>
      <c r="WV222" s="15"/>
      <c r="WW222" s="15"/>
      <c r="WX222" s="15"/>
      <c r="WY222" s="15"/>
      <c r="WZ222" s="15"/>
      <c r="XA222" s="15"/>
      <c r="XB222" s="15"/>
      <c r="XC222" s="15"/>
      <c r="XD222" s="15"/>
      <c r="XE222" s="15"/>
      <c r="XF222" s="15"/>
      <c r="XG222" s="15"/>
      <c r="XH222" s="15"/>
      <c r="XI222" s="15"/>
      <c r="XJ222" s="15"/>
      <c r="XK222" s="15"/>
      <c r="XL222" s="15"/>
      <c r="XM222" s="15"/>
      <c r="XN222" s="15"/>
      <c r="XO222" s="15"/>
      <c r="XP222" s="15"/>
      <c r="XQ222" s="15"/>
      <c r="XR222" s="15"/>
      <c r="XS222" s="15"/>
      <c r="XT222" s="15"/>
      <c r="XU222" s="15"/>
      <c r="XV222" s="15"/>
      <c r="XW222" s="15"/>
      <c r="XX222" s="15"/>
      <c r="XY222" s="15"/>
      <c r="XZ222" s="15"/>
      <c r="YA222" s="15"/>
      <c r="YB222" s="15"/>
      <c r="YC222" s="15"/>
      <c r="YD222" s="15"/>
      <c r="YE222" s="15"/>
      <c r="YF222" s="15"/>
      <c r="YG222" s="15"/>
      <c r="YH222" s="15"/>
      <c r="YI222" s="15"/>
      <c r="YJ222" s="15"/>
      <c r="YK222" s="15"/>
      <c r="YL222" s="15"/>
      <c r="YM222" s="15"/>
      <c r="YN222" s="15"/>
      <c r="YO222" s="15"/>
      <c r="YP222" s="15"/>
      <c r="YQ222" s="15"/>
      <c r="YR222" s="15"/>
      <c r="YS222" s="15"/>
      <c r="YT222" s="15"/>
      <c r="YU222" s="15"/>
      <c r="YV222" s="15"/>
      <c r="YW222" s="15"/>
      <c r="YX222" s="15"/>
      <c r="YY222" s="15"/>
      <c r="YZ222" s="15"/>
      <c r="ZA222" s="15"/>
      <c r="ZB222" s="15"/>
      <c r="ZC222" s="15"/>
      <c r="ZD222" s="15"/>
      <c r="ZE222" s="15"/>
      <c r="ZF222" s="15"/>
      <c r="ZG222" s="15"/>
      <c r="ZH222" s="15"/>
      <c r="ZI222" s="15"/>
      <c r="ZJ222" s="15"/>
      <c r="ZK222" s="15"/>
      <c r="ZL222" s="15"/>
      <c r="ZM222" s="15"/>
      <c r="ZN222" s="15"/>
      <c r="ZO222" s="15"/>
      <c r="ZP222" s="15"/>
      <c r="ZQ222" s="15"/>
      <c r="ZR222" s="15"/>
      <c r="ZS222" s="15"/>
      <c r="ZT222" s="15"/>
      <c r="ZU222" s="15"/>
      <c r="ZV222" s="15"/>
      <c r="ZW222" s="15"/>
      <c r="ZX222" s="15"/>
      <c r="ZY222" s="15"/>
      <c r="ZZ222" s="15"/>
      <c r="AAA222" s="15"/>
      <c r="AAB222" s="15"/>
      <c r="AAC222" s="15"/>
      <c r="AAD222" s="15"/>
      <c r="AAE222" s="15"/>
      <c r="AAF222" s="15"/>
      <c r="AAG222" s="15"/>
      <c r="AAH222" s="15"/>
      <c r="AAI222" s="15"/>
      <c r="AAJ222" s="15"/>
      <c r="AAK222" s="15"/>
      <c r="AAL222" s="15"/>
      <c r="AAM222" s="15"/>
      <c r="AAN222" s="15"/>
      <c r="AAO222" s="15"/>
      <c r="AAP222" s="15"/>
      <c r="AAQ222" s="15"/>
      <c r="AAR222" s="15"/>
      <c r="AAS222" s="15"/>
      <c r="AAT222" s="15"/>
      <c r="AAU222" s="15"/>
      <c r="AAV222" s="15"/>
      <c r="AAW222" s="15"/>
      <c r="AAX222" s="15"/>
      <c r="AAY222" s="15"/>
      <c r="AAZ222" s="15"/>
      <c r="ABA222" s="15"/>
      <c r="ABB222" s="15"/>
      <c r="ABC222" s="15"/>
      <c r="ABD222" s="15"/>
      <c r="ABE222" s="15"/>
      <c r="ABF222" s="15"/>
      <c r="ABG222" s="15"/>
      <c r="ABH222" s="15"/>
      <c r="ABI222" s="15"/>
      <c r="ABJ222" s="15"/>
      <c r="ABK222" s="15"/>
      <c r="ABL222" s="15"/>
      <c r="ABM222" s="15"/>
      <c r="ABN222" s="15"/>
      <c r="ABO222" s="15"/>
      <c r="ABP222" s="15"/>
      <c r="ABQ222" s="15"/>
      <c r="ABR222" s="15"/>
      <c r="ABS222" s="15"/>
      <c r="ABT222" s="15"/>
      <c r="ABU222" s="15"/>
      <c r="ABV222" s="15"/>
      <c r="ABW222" s="15"/>
      <c r="ABX222" s="15"/>
      <c r="ABY222" s="15"/>
      <c r="ABZ222" s="15"/>
      <c r="ACA222" s="15"/>
      <c r="ACB222" s="15"/>
      <c r="ACC222" s="15"/>
      <c r="ACD222" s="15"/>
      <c r="ACE222" s="15"/>
      <c r="ACF222" s="15"/>
      <c r="ACG222" s="15"/>
      <c r="ACH222" s="15"/>
      <c r="ACI222" s="15"/>
      <c r="ACJ222" s="15"/>
      <c r="ACK222" s="15"/>
      <c r="ACL222" s="15"/>
      <c r="ACM222" s="15"/>
      <c r="ACN222" s="15"/>
      <c r="ACO222" s="15"/>
      <c r="ACP222" s="15"/>
      <c r="ACQ222" s="15"/>
      <c r="ACR222" s="15"/>
      <c r="ACS222" s="15"/>
      <c r="ACT222" s="15"/>
      <c r="ACU222" s="15"/>
      <c r="ACV222" s="15"/>
      <c r="ACW222" s="15"/>
      <c r="ACX222" s="15"/>
      <c r="ACY222" s="15"/>
      <c r="ACZ222" s="15"/>
      <c r="ADA222" s="15"/>
      <c r="ADB222" s="15"/>
      <c r="ADC222" s="15"/>
      <c r="ADD222" s="15"/>
      <c r="ADE222" s="15"/>
      <c r="ADF222" s="15"/>
      <c r="ADG222" s="15"/>
      <c r="ADH222" s="15"/>
      <c r="ADI222" s="15"/>
      <c r="ADJ222" s="15"/>
      <c r="ADK222" s="15"/>
      <c r="ADL222" s="15"/>
      <c r="ADM222" s="15"/>
      <c r="ADN222" s="15"/>
      <c r="ADO222" s="15"/>
      <c r="ADP222" s="15"/>
      <c r="ADQ222" s="15"/>
      <c r="ADR222" s="15"/>
      <c r="ADS222" s="15"/>
      <c r="ADT222" s="15"/>
      <c r="ADU222" s="15"/>
      <c r="ADV222" s="15"/>
      <c r="ADW222" s="15"/>
      <c r="ADX222" s="15"/>
      <c r="ADY222" s="15"/>
      <c r="ADZ222" s="15"/>
      <c r="AEA222" s="15"/>
      <c r="AEB222" s="15"/>
      <c r="AEC222" s="15"/>
      <c r="AED222" s="15"/>
      <c r="AEE222" s="15"/>
      <c r="AEF222" s="15"/>
      <c r="AEG222" s="15"/>
      <c r="AEH222" s="15"/>
      <c r="AEI222" s="15"/>
      <c r="AEJ222" s="15"/>
      <c r="AEK222" s="15"/>
      <c r="AEL222" s="15"/>
      <c r="AEM222" s="15"/>
      <c r="AEN222" s="15"/>
      <c r="AEO222" s="15"/>
      <c r="AEP222" s="15"/>
      <c r="AEQ222" s="15"/>
      <c r="AER222" s="15"/>
      <c r="AES222" s="15"/>
      <c r="AET222" s="15"/>
      <c r="AEU222" s="15"/>
      <c r="AEV222" s="15"/>
      <c r="AEW222" s="15"/>
      <c r="AEX222" s="15"/>
      <c r="AEY222" s="15"/>
      <c r="AEZ222" s="15"/>
      <c r="AFA222" s="15"/>
      <c r="AFB222" s="15"/>
      <c r="AFC222" s="15"/>
      <c r="AFD222" s="15"/>
      <c r="AFE222" s="15"/>
      <c r="AFF222" s="15"/>
      <c r="AFG222" s="15"/>
      <c r="AFH222" s="15"/>
      <c r="AFI222" s="15"/>
      <c r="AFJ222" s="15"/>
      <c r="AFK222" s="15"/>
      <c r="AFL222" s="15"/>
      <c r="AFM222" s="15"/>
      <c r="AFN222" s="15"/>
      <c r="AFO222" s="15"/>
      <c r="AFP222" s="15"/>
      <c r="AFQ222" s="15"/>
      <c r="AFR222" s="15"/>
      <c r="AFS222" s="15"/>
      <c r="AFT222" s="15"/>
      <c r="AFU222" s="15"/>
      <c r="AFV222" s="15"/>
      <c r="AFW222" s="15"/>
      <c r="AFX222" s="15"/>
      <c r="AFY222" s="15"/>
      <c r="AFZ222" s="15"/>
      <c r="AGA222" s="15"/>
      <c r="AGB222" s="15"/>
      <c r="AGC222" s="15"/>
      <c r="AGD222" s="15"/>
      <c r="AGE222" s="15"/>
      <c r="AGF222" s="15"/>
      <c r="AGG222" s="15"/>
      <c r="AGH222" s="15"/>
      <c r="AGI222" s="15"/>
      <c r="AGJ222" s="15"/>
      <c r="AGK222" s="15"/>
      <c r="AGL222" s="15"/>
      <c r="AGM222" s="15"/>
      <c r="AGN222" s="15"/>
      <c r="AGO222" s="15"/>
      <c r="AGP222" s="15"/>
      <c r="AGQ222" s="15"/>
      <c r="AGR222" s="15"/>
      <c r="AGS222" s="15"/>
      <c r="AGT222" s="15"/>
      <c r="AGU222" s="15"/>
      <c r="AGV222" s="15"/>
      <c r="AGW222" s="15"/>
      <c r="AGX222" s="15"/>
      <c r="AGY222" s="15"/>
      <c r="AGZ222" s="15"/>
      <c r="AHA222" s="15"/>
      <c r="AHB222" s="15"/>
      <c r="AHC222" s="15"/>
      <c r="AHD222" s="15"/>
      <c r="AHE222" s="15"/>
      <c r="AHF222" s="15"/>
      <c r="AHG222" s="15"/>
      <c r="AHH222" s="15"/>
      <c r="AHI222" s="15"/>
      <c r="AHJ222" s="15"/>
      <c r="AHK222" s="15"/>
      <c r="AHL222" s="15"/>
      <c r="AHM222" s="15"/>
      <c r="AHN222" s="15"/>
      <c r="AHO222" s="15"/>
      <c r="AHP222" s="15"/>
      <c r="AHQ222" s="15"/>
      <c r="AHR222" s="15"/>
      <c r="AHS222" s="15"/>
      <c r="AHT222" s="15"/>
      <c r="AHU222" s="15"/>
      <c r="AHV222" s="15"/>
      <c r="AHW222" s="15"/>
      <c r="AHX222" s="15"/>
      <c r="AHY222" s="15"/>
      <c r="AHZ222" s="15"/>
      <c r="AIA222" s="15"/>
      <c r="AIB222" s="15"/>
      <c r="AIC222" s="15"/>
      <c r="AID222" s="15"/>
      <c r="AIE222" s="15"/>
      <c r="AIF222" s="15"/>
      <c r="AIG222" s="15"/>
      <c r="AIH222" s="15"/>
      <c r="AII222" s="15"/>
      <c r="AIJ222" s="15"/>
      <c r="AIK222" s="15"/>
      <c r="AIL222" s="15"/>
      <c r="AIM222" s="15"/>
      <c r="AIN222" s="15"/>
      <c r="AIO222" s="15"/>
      <c r="AIP222" s="15"/>
      <c r="AIQ222" s="15"/>
      <c r="AIR222" s="15"/>
      <c r="AIS222" s="15"/>
      <c r="AIT222" s="15"/>
      <c r="AIU222" s="15"/>
      <c r="AIV222" s="15"/>
      <c r="AIW222" s="15"/>
      <c r="AIX222" s="15"/>
      <c r="AIY222" s="15"/>
      <c r="AIZ222" s="15"/>
      <c r="AJA222" s="15"/>
      <c r="AJB222" s="15"/>
      <c r="AJC222" s="15"/>
      <c r="AJD222" s="15"/>
      <c r="AJE222" s="15"/>
      <c r="AJF222" s="15"/>
      <c r="AJG222" s="15"/>
      <c r="AJH222" s="15"/>
      <c r="AJI222" s="15"/>
      <c r="AJJ222" s="15"/>
      <c r="AJK222" s="15"/>
      <c r="AJL222" s="15"/>
      <c r="AJM222" s="15"/>
      <c r="AJN222" s="15"/>
      <c r="AJO222" s="15"/>
      <c r="AJP222" s="15"/>
      <c r="AJQ222" s="15"/>
      <c r="AJR222" s="15"/>
      <c r="AJS222" s="15"/>
      <c r="AJT222" s="15"/>
      <c r="AJU222" s="15"/>
      <c r="AJV222" s="15"/>
      <c r="AJW222" s="15"/>
      <c r="AJX222" s="15"/>
      <c r="AJY222" s="15"/>
      <c r="AJZ222" s="15"/>
      <c r="AKA222" s="15"/>
      <c r="AKB222" s="15"/>
      <c r="AKC222" s="15"/>
      <c r="AKD222" s="15"/>
      <c r="AKE222" s="15"/>
      <c r="AKF222" s="15"/>
      <c r="AKG222" s="15"/>
      <c r="AKH222" s="15"/>
      <c r="AKI222" s="15"/>
      <c r="AKJ222" s="15"/>
      <c r="AKK222" s="15"/>
      <c r="AKL222" s="15"/>
      <c r="AKM222" s="15"/>
      <c r="AKN222" s="15"/>
      <c r="AKO222" s="15"/>
      <c r="AKP222" s="15"/>
      <c r="AKQ222" s="15"/>
      <c r="AKR222" s="15"/>
      <c r="AKS222" s="15"/>
      <c r="AKT222" s="15"/>
      <c r="AKU222" s="15"/>
      <c r="AKV222" s="15"/>
      <c r="AKW222" s="15"/>
      <c r="AKX222" s="15"/>
      <c r="AKY222" s="15"/>
      <c r="AKZ222" s="15"/>
      <c r="ALA222" s="15"/>
      <c r="ALB222" s="15"/>
      <c r="ALC222" s="15"/>
      <c r="ALD222" s="15"/>
      <c r="ALE222" s="15"/>
      <c r="ALF222" s="15"/>
      <c r="ALG222" s="15"/>
      <c r="ALH222" s="15"/>
      <c r="ALI222" s="15"/>
      <c r="ALJ222" s="15"/>
      <c r="ALK222" s="15"/>
      <c r="ALL222" s="15"/>
      <c r="ALM222" s="15"/>
      <c r="ALN222" s="15"/>
      <c r="ALO222" s="15"/>
      <c r="ALP222" s="15"/>
      <c r="ALQ222" s="15"/>
      <c r="ALR222" s="15"/>
      <c r="ALS222" s="15"/>
      <c r="ALT222" s="15"/>
      <c r="ALU222" s="15"/>
      <c r="ALV222" s="15"/>
      <c r="ALW222" s="15"/>
      <c r="ALX222" s="15"/>
      <c r="ALY222" s="15"/>
      <c r="ALZ222" s="15"/>
      <c r="AMA222" s="15"/>
      <c r="AMB222" s="15"/>
      <c r="AMC222" s="15"/>
      <c r="AMD222" s="15"/>
      <c r="AME222" s="15"/>
      <c r="AMF222" s="15"/>
      <c r="AMG222" s="15"/>
      <c r="AMH222" s="15"/>
      <c r="AMI222" s="15"/>
      <c r="AMJ222" s="15"/>
      <c r="AMK222" s="15"/>
      <c r="AML222" s="15"/>
      <c r="AMM222" s="15"/>
      <c r="AMN222" s="15"/>
      <c r="AMO222" s="15"/>
      <c r="AMP222" s="15"/>
      <c r="AMQ222" s="15"/>
      <c r="AMR222" s="15"/>
      <c r="AMS222" s="15"/>
      <c r="AMT222" s="15"/>
      <c r="AMU222" s="15"/>
      <c r="AMV222" s="15"/>
      <c r="AMW222" s="15"/>
      <c r="AMX222" s="15"/>
      <c r="AMY222" s="15"/>
      <c r="AMZ222" s="15"/>
      <c r="ANA222" s="15"/>
      <c r="ANB222" s="15"/>
      <c r="ANC222" s="15"/>
      <c r="AND222" s="15"/>
      <c r="ANE222" s="15"/>
      <c r="ANF222" s="15"/>
      <c r="ANG222" s="15"/>
      <c r="ANH222" s="15"/>
      <c r="ANI222" s="15"/>
      <c r="ANJ222" s="15"/>
      <c r="ANK222" s="15"/>
      <c r="ANL222" s="15"/>
      <c r="ANM222" s="15"/>
      <c r="ANN222" s="15"/>
      <c r="ANO222" s="15"/>
      <c r="ANP222" s="15"/>
      <c r="ANQ222" s="15"/>
      <c r="ANR222" s="15"/>
      <c r="ANS222" s="15"/>
      <c r="ANT222" s="15"/>
      <c r="ANU222" s="15"/>
      <c r="ANV222" s="15"/>
      <c r="ANW222" s="15"/>
      <c r="ANX222" s="15"/>
      <c r="ANY222" s="15"/>
      <c r="ANZ222" s="15"/>
      <c r="AOA222" s="15"/>
      <c r="AOB222" s="15"/>
      <c r="AOC222" s="15"/>
      <c r="AOD222" s="15"/>
      <c r="AOE222" s="15"/>
      <c r="AOF222" s="15"/>
      <c r="AOG222" s="15"/>
      <c r="AOH222" s="15"/>
      <c r="AOI222" s="15"/>
      <c r="AOJ222" s="15"/>
      <c r="AOK222" s="15"/>
      <c r="AOL222" s="15"/>
      <c r="AOM222" s="15"/>
      <c r="AON222" s="15"/>
      <c r="AOO222" s="15"/>
      <c r="AOP222" s="15"/>
      <c r="AOQ222" s="15"/>
      <c r="AOR222" s="15"/>
      <c r="AOS222" s="15"/>
      <c r="AOT222" s="15"/>
      <c r="AOU222" s="15"/>
      <c r="AOV222" s="15"/>
      <c r="AOW222" s="15"/>
      <c r="AOX222" s="15"/>
      <c r="AOY222" s="15"/>
      <c r="AOZ222" s="15"/>
      <c r="APA222" s="15"/>
      <c r="APB222" s="15"/>
      <c r="APC222" s="15"/>
      <c r="APD222" s="15"/>
      <c r="APE222" s="15"/>
      <c r="APF222" s="15"/>
      <c r="APG222" s="15"/>
      <c r="APH222" s="15"/>
      <c r="API222" s="15"/>
      <c r="APJ222" s="15"/>
      <c r="APK222" s="15"/>
      <c r="APL222" s="15"/>
      <c r="APM222" s="15"/>
      <c r="APN222" s="15"/>
      <c r="APO222" s="15"/>
      <c r="APP222" s="15"/>
      <c r="APQ222" s="15"/>
      <c r="APR222" s="15"/>
      <c r="APS222" s="15"/>
      <c r="APT222" s="15"/>
      <c r="APU222" s="15"/>
      <c r="APV222" s="15"/>
      <c r="APW222" s="15"/>
      <c r="APX222" s="15"/>
      <c r="APY222" s="15"/>
      <c r="APZ222" s="15"/>
      <c r="AQA222" s="15"/>
      <c r="AQB222" s="15"/>
      <c r="AQC222" s="15"/>
      <c r="AQD222" s="15"/>
      <c r="AQE222" s="15"/>
      <c r="AQF222" s="15"/>
      <c r="AQG222" s="15"/>
      <c r="AQH222" s="15"/>
      <c r="AQI222" s="15"/>
      <c r="AQJ222" s="15"/>
      <c r="AQK222" s="15"/>
      <c r="AQL222" s="15"/>
      <c r="AQM222" s="15"/>
      <c r="AQN222" s="15"/>
      <c r="AQO222" s="15"/>
      <c r="AQP222" s="15"/>
      <c r="AQQ222" s="15"/>
      <c r="AQR222" s="15"/>
      <c r="AQS222" s="15"/>
      <c r="AQT222" s="15"/>
      <c r="AQU222" s="15"/>
      <c r="AQV222" s="15"/>
      <c r="AQW222" s="15"/>
      <c r="AQX222" s="15"/>
      <c r="AQY222" s="15"/>
      <c r="AQZ222" s="15"/>
      <c r="ARA222" s="15"/>
      <c r="ARB222" s="15"/>
      <c r="ARC222" s="15"/>
      <c r="ARD222" s="15"/>
      <c r="ARE222" s="15"/>
      <c r="ARF222" s="15"/>
      <c r="ARG222" s="15"/>
      <c r="ARH222" s="15"/>
      <c r="ARI222" s="15"/>
      <c r="ARJ222" s="15"/>
      <c r="ARK222" s="15"/>
      <c r="ARL222" s="15"/>
      <c r="ARM222" s="15"/>
      <c r="ARN222" s="15"/>
      <c r="ARO222" s="15"/>
      <c r="ARP222" s="15"/>
      <c r="ARQ222" s="15"/>
      <c r="ARR222" s="15"/>
      <c r="ARS222" s="15"/>
      <c r="ART222" s="15"/>
      <c r="ARU222" s="15"/>
      <c r="ARV222" s="15"/>
      <c r="ARW222" s="15"/>
      <c r="ARX222" s="15"/>
      <c r="ARY222" s="15"/>
      <c r="ARZ222" s="15"/>
      <c r="ASA222" s="15"/>
      <c r="ASB222" s="15"/>
      <c r="ASC222" s="15"/>
      <c r="ASD222" s="15"/>
      <c r="ASE222" s="15"/>
      <c r="ASF222" s="15"/>
      <c r="ASG222" s="15"/>
      <c r="ASH222" s="15"/>
      <c r="ASI222" s="15"/>
      <c r="ASJ222" s="15"/>
      <c r="ASK222" s="15"/>
      <c r="ASL222" s="15"/>
      <c r="ASM222" s="15"/>
      <c r="ASN222" s="15"/>
      <c r="ASO222" s="15"/>
      <c r="ASP222" s="15"/>
      <c r="ASQ222" s="15"/>
      <c r="ASR222" s="15"/>
      <c r="ASS222" s="15"/>
      <c r="AST222" s="15"/>
      <c r="ASU222" s="15"/>
      <c r="ASV222" s="15"/>
      <c r="ASW222" s="15"/>
      <c r="ASX222" s="15"/>
      <c r="ASY222" s="15"/>
      <c r="ASZ222" s="15"/>
      <c r="ATA222" s="15"/>
      <c r="ATB222" s="15"/>
      <c r="ATC222" s="15"/>
      <c r="ATD222" s="15"/>
      <c r="ATE222" s="15"/>
      <c r="ATF222" s="15"/>
      <c r="ATG222" s="15"/>
      <c r="ATH222" s="15"/>
      <c r="ATI222" s="15"/>
      <c r="ATJ222" s="15"/>
      <c r="ATK222" s="15"/>
      <c r="ATL222" s="15"/>
      <c r="ATM222" s="15"/>
      <c r="ATN222" s="15"/>
      <c r="ATO222" s="15"/>
      <c r="ATP222" s="15"/>
      <c r="ATQ222" s="15"/>
      <c r="ATR222" s="15"/>
      <c r="ATS222" s="15"/>
      <c r="ATT222" s="15"/>
      <c r="ATU222" s="15"/>
      <c r="ATV222" s="15"/>
      <c r="ATW222" s="15"/>
      <c r="ATX222" s="15"/>
      <c r="ATY222" s="15"/>
      <c r="ATZ222" s="15"/>
      <c r="AUA222" s="15"/>
      <c r="AUB222" s="15"/>
      <c r="AUC222" s="15"/>
      <c r="AUD222" s="15"/>
      <c r="AUE222" s="15"/>
      <c r="AUF222" s="15"/>
      <c r="AUG222" s="15"/>
      <c r="AUH222" s="15"/>
      <c r="AUI222" s="15"/>
      <c r="AUJ222" s="15"/>
      <c r="AUK222" s="15"/>
      <c r="AUL222" s="15"/>
      <c r="AUM222" s="15"/>
      <c r="AUN222" s="15"/>
      <c r="AUO222" s="15"/>
      <c r="AUP222" s="15"/>
      <c r="AUQ222" s="15"/>
      <c r="AUR222" s="15"/>
      <c r="AUS222" s="15"/>
      <c r="AUT222" s="15"/>
      <c r="AUU222" s="15"/>
      <c r="AUV222" s="15"/>
      <c r="AUW222" s="15"/>
      <c r="AUX222" s="15"/>
      <c r="AUY222" s="15"/>
      <c r="AUZ222" s="15"/>
      <c r="AVA222" s="15"/>
      <c r="AVB222" s="15"/>
      <c r="AVC222" s="15"/>
      <c r="AVD222" s="15"/>
      <c r="AVE222" s="15"/>
      <c r="AVF222" s="15"/>
      <c r="AVG222" s="15"/>
      <c r="AVH222" s="15"/>
      <c r="AVI222" s="15"/>
      <c r="AVJ222" s="15"/>
      <c r="AVK222" s="15"/>
      <c r="AVL222" s="15"/>
      <c r="AVM222" s="15"/>
      <c r="AVN222" s="15"/>
      <c r="AVO222" s="15"/>
      <c r="AVP222" s="15"/>
      <c r="AVQ222" s="15"/>
      <c r="AVR222" s="15"/>
      <c r="AVS222" s="15"/>
      <c r="AVT222" s="15"/>
      <c r="AVU222" s="15"/>
      <c r="AVV222" s="15"/>
      <c r="AVW222" s="15"/>
      <c r="AVX222" s="15"/>
      <c r="AVY222" s="15"/>
      <c r="AVZ222" s="15"/>
      <c r="AWA222" s="15"/>
      <c r="AWB222" s="15"/>
      <c r="AWC222" s="15"/>
      <c r="AWD222" s="15"/>
      <c r="AWE222" s="15"/>
      <c r="AWF222" s="15"/>
      <c r="AWG222" s="15"/>
      <c r="AWH222" s="15"/>
      <c r="AWI222" s="15"/>
      <c r="AWJ222" s="15"/>
      <c r="AWK222" s="15"/>
      <c r="AWL222" s="15"/>
      <c r="AWM222" s="15"/>
      <c r="AWN222" s="15"/>
      <c r="AWO222" s="15"/>
      <c r="AWP222" s="15"/>
      <c r="AWQ222" s="15"/>
      <c r="AWR222" s="15"/>
      <c r="AWS222" s="15"/>
      <c r="AWT222" s="15"/>
      <c r="AWU222" s="15"/>
      <c r="AWV222" s="15"/>
      <c r="AWW222" s="15"/>
      <c r="AWX222" s="15"/>
      <c r="AWY222" s="15"/>
      <c r="AWZ222" s="15"/>
      <c r="AXA222" s="15"/>
      <c r="AXB222" s="15"/>
      <c r="AXC222" s="15"/>
      <c r="AXD222" s="15"/>
      <c r="AXE222" s="15"/>
      <c r="AXF222" s="15"/>
      <c r="AXG222" s="15"/>
      <c r="AXH222" s="15"/>
      <c r="AXI222" s="15"/>
      <c r="AXJ222" s="15"/>
      <c r="AXK222" s="15"/>
      <c r="AXL222" s="15"/>
      <c r="AXM222" s="15"/>
      <c r="AXN222" s="15"/>
      <c r="AXO222" s="15"/>
      <c r="AXP222" s="15"/>
      <c r="AXQ222" s="15"/>
      <c r="AXR222" s="15"/>
      <c r="AXS222" s="15"/>
      <c r="AXT222" s="15"/>
      <c r="AXU222" s="15"/>
      <c r="AXV222" s="15"/>
      <c r="AXW222" s="15"/>
      <c r="AXX222" s="15"/>
      <c r="AXY222" s="15"/>
      <c r="AXZ222" s="15"/>
      <c r="AYA222" s="15"/>
      <c r="AYB222" s="15"/>
      <c r="AYC222" s="15"/>
      <c r="AYD222" s="15"/>
      <c r="AYE222" s="15"/>
      <c r="AYF222" s="15"/>
      <c r="AYG222" s="15"/>
      <c r="AYH222" s="15"/>
      <c r="AYI222" s="15"/>
      <c r="AYJ222" s="15"/>
      <c r="AYK222" s="15"/>
      <c r="AYL222" s="15"/>
      <c r="AYM222" s="15"/>
      <c r="AYN222" s="15"/>
      <c r="AYO222" s="15"/>
      <c r="AYP222" s="15"/>
      <c r="AYQ222" s="15"/>
      <c r="AYR222" s="15"/>
      <c r="AYS222" s="15"/>
      <c r="AYT222" s="15"/>
      <c r="AYU222" s="15"/>
      <c r="AYV222" s="15"/>
      <c r="AYW222" s="15"/>
      <c r="AYX222" s="15"/>
      <c r="AYY222" s="15"/>
      <c r="AYZ222" s="15"/>
      <c r="AZA222" s="15"/>
      <c r="AZB222" s="15"/>
      <c r="AZC222" s="15"/>
      <c r="AZD222" s="15"/>
      <c r="AZE222" s="15"/>
      <c r="AZF222" s="15"/>
      <c r="AZG222" s="15"/>
      <c r="AZH222" s="15"/>
      <c r="AZI222" s="15"/>
      <c r="AZJ222" s="15"/>
      <c r="AZK222" s="15"/>
      <c r="AZL222" s="15"/>
      <c r="AZM222" s="15"/>
      <c r="AZN222" s="15"/>
      <c r="AZO222" s="15"/>
      <c r="AZP222" s="15"/>
      <c r="AZQ222" s="15"/>
      <c r="AZR222" s="15"/>
      <c r="AZS222" s="15"/>
      <c r="AZT222" s="15"/>
      <c r="AZU222" s="15"/>
      <c r="AZV222" s="15"/>
      <c r="AZW222" s="15"/>
      <c r="AZX222" s="15"/>
      <c r="AZY222" s="15"/>
      <c r="AZZ222" s="15"/>
      <c r="BAA222" s="15"/>
      <c r="BAB222" s="15"/>
      <c r="BAC222" s="15"/>
      <c r="BAD222" s="15"/>
      <c r="BAE222" s="15"/>
      <c r="BAF222" s="15"/>
      <c r="BAG222" s="15"/>
      <c r="BAH222" s="15"/>
      <c r="BAI222" s="15"/>
      <c r="BAJ222" s="15"/>
      <c r="BAK222" s="15"/>
      <c r="BAL222" s="15"/>
      <c r="BAM222" s="15"/>
      <c r="BAN222" s="15"/>
      <c r="BAO222" s="15"/>
      <c r="BAP222" s="15"/>
      <c r="BAQ222" s="15"/>
      <c r="BAR222" s="15"/>
      <c r="BAS222" s="15"/>
      <c r="BAT222" s="15"/>
      <c r="BAU222" s="15"/>
      <c r="BAV222" s="15"/>
      <c r="BAW222" s="15"/>
      <c r="BAX222" s="15"/>
      <c r="BAY222" s="15"/>
      <c r="BAZ222" s="15"/>
      <c r="BBA222" s="15"/>
      <c r="BBB222" s="15"/>
      <c r="BBC222" s="15"/>
      <c r="BBD222" s="15"/>
      <c r="BBE222" s="15"/>
      <c r="BBF222" s="15"/>
      <c r="BBG222" s="15"/>
      <c r="BBH222" s="15"/>
      <c r="BBI222" s="15"/>
      <c r="BBJ222" s="15"/>
      <c r="BBK222" s="15"/>
      <c r="BBL222" s="15"/>
      <c r="BBM222" s="15"/>
      <c r="BBN222" s="15"/>
      <c r="BBO222" s="15"/>
      <c r="BBP222" s="15"/>
      <c r="BBQ222" s="15"/>
      <c r="BBR222" s="15"/>
      <c r="BBS222" s="15"/>
      <c r="BBT222" s="15"/>
      <c r="BBU222" s="15"/>
      <c r="BBV222" s="15"/>
      <c r="BBW222" s="15"/>
      <c r="BBX222" s="15"/>
      <c r="BBY222" s="15"/>
      <c r="BBZ222" s="15"/>
      <c r="BCA222" s="15"/>
      <c r="BCB222" s="15"/>
      <c r="BCC222" s="15"/>
      <c r="BCD222" s="15"/>
      <c r="BCE222" s="15"/>
      <c r="BCF222" s="15"/>
      <c r="BCG222" s="15"/>
      <c r="BCH222" s="15"/>
      <c r="BCI222" s="15"/>
      <c r="BCJ222" s="15"/>
      <c r="BCK222" s="15"/>
      <c r="BCL222" s="15"/>
      <c r="BCM222" s="15"/>
      <c r="BCN222" s="15"/>
      <c r="BCO222" s="15"/>
      <c r="BCP222" s="15"/>
      <c r="BCQ222" s="15"/>
      <c r="BCR222" s="15"/>
      <c r="BCS222" s="15"/>
      <c r="BCT222" s="15"/>
      <c r="BCU222" s="15"/>
      <c r="BCV222" s="15"/>
      <c r="BCW222" s="15"/>
      <c r="BCX222" s="15"/>
      <c r="BCY222" s="15"/>
      <c r="BCZ222" s="15"/>
      <c r="BDA222" s="15"/>
      <c r="BDB222" s="15"/>
      <c r="BDC222" s="15"/>
      <c r="BDD222" s="15"/>
      <c r="BDE222" s="15"/>
      <c r="BDF222" s="15"/>
      <c r="BDG222" s="15"/>
      <c r="BDH222" s="15"/>
      <c r="BDI222" s="15"/>
      <c r="BDJ222" s="15"/>
      <c r="BDK222" s="15"/>
      <c r="BDL222" s="15"/>
      <c r="BDM222" s="15"/>
      <c r="BDN222" s="15"/>
      <c r="BDO222" s="15"/>
      <c r="BDP222" s="15"/>
      <c r="BDQ222" s="15"/>
      <c r="BDR222" s="15"/>
      <c r="BDS222" s="15"/>
      <c r="BDT222" s="15"/>
      <c r="BDU222" s="15"/>
      <c r="BDV222" s="15"/>
      <c r="BDW222" s="15"/>
      <c r="BDX222" s="15"/>
      <c r="BDY222" s="15"/>
      <c r="BDZ222" s="15"/>
      <c r="BEA222" s="15"/>
      <c r="BEB222" s="15"/>
      <c r="BEC222" s="15"/>
      <c r="BED222" s="15"/>
      <c r="BEE222" s="15"/>
      <c r="BEF222" s="15"/>
      <c r="BEG222" s="15"/>
      <c r="BEH222" s="15"/>
      <c r="BEI222" s="15"/>
      <c r="BEJ222" s="15"/>
      <c r="BEK222" s="15"/>
      <c r="BEL222" s="15"/>
      <c r="BEM222" s="15"/>
      <c r="BEN222" s="15"/>
      <c r="BEO222" s="15"/>
      <c r="BEP222" s="15"/>
      <c r="BEQ222" s="15"/>
      <c r="BER222" s="15"/>
      <c r="BES222" s="15"/>
      <c r="BET222" s="15"/>
      <c r="BEU222" s="15"/>
      <c r="BEV222" s="15"/>
      <c r="BEW222" s="15"/>
      <c r="BEX222" s="15"/>
      <c r="BEY222" s="15"/>
      <c r="BEZ222" s="15"/>
      <c r="BFA222" s="15"/>
      <c r="BFB222" s="15"/>
      <c r="BFC222" s="15"/>
      <c r="BFD222" s="15"/>
      <c r="BFE222" s="15"/>
      <c r="BFF222" s="15"/>
      <c r="BFG222" s="15"/>
      <c r="BFH222" s="15"/>
      <c r="BFI222" s="15"/>
      <c r="BFJ222" s="15"/>
      <c r="BFK222" s="15"/>
      <c r="BFL222" s="15"/>
      <c r="BFM222" s="15"/>
      <c r="BFN222" s="15"/>
      <c r="BFO222" s="15"/>
      <c r="BFP222" s="15"/>
      <c r="BFQ222" s="15"/>
      <c r="BFR222" s="15"/>
      <c r="BFS222" s="15"/>
      <c r="BFT222" s="15"/>
      <c r="BFU222" s="15"/>
      <c r="BFV222" s="15"/>
      <c r="BFW222" s="15"/>
      <c r="BFX222" s="15"/>
      <c r="BFY222" s="15"/>
      <c r="BFZ222" s="15"/>
      <c r="BGA222" s="15"/>
      <c r="BGB222" s="15"/>
      <c r="BGC222" s="15"/>
      <c r="BGD222" s="15"/>
      <c r="BGE222" s="15"/>
      <c r="BGF222" s="15"/>
      <c r="BGG222" s="15"/>
      <c r="BGH222" s="15"/>
      <c r="BGI222" s="15"/>
      <c r="BGJ222" s="15"/>
      <c r="BGK222" s="15"/>
      <c r="BGL222" s="15"/>
      <c r="BGM222" s="15"/>
      <c r="BGN222" s="15"/>
      <c r="BGO222" s="15"/>
      <c r="BGP222" s="15"/>
      <c r="BGQ222" s="15"/>
      <c r="BGR222" s="15"/>
      <c r="BGS222" s="15"/>
      <c r="BGT222" s="15"/>
      <c r="BGU222" s="15"/>
      <c r="BGV222" s="15"/>
      <c r="BGW222" s="15"/>
      <c r="BGX222" s="15"/>
      <c r="BGY222" s="15"/>
      <c r="BGZ222" s="15"/>
      <c r="BHA222" s="15"/>
      <c r="BHB222" s="15"/>
      <c r="BHC222" s="15"/>
      <c r="BHD222" s="15"/>
      <c r="BHE222" s="15"/>
      <c r="BHF222" s="15"/>
      <c r="BHG222" s="15"/>
      <c r="BHH222" s="15"/>
      <c r="BHI222" s="15"/>
      <c r="BHJ222" s="15"/>
      <c r="BHK222" s="15"/>
      <c r="BHL222" s="15"/>
      <c r="BHM222" s="15"/>
      <c r="BHN222" s="15"/>
      <c r="BHO222" s="15"/>
      <c r="BHP222" s="15"/>
      <c r="BHQ222" s="15"/>
      <c r="BHR222" s="15"/>
      <c r="BHS222" s="15"/>
      <c r="BHT222" s="15"/>
      <c r="BHU222" s="15"/>
      <c r="BHV222" s="15"/>
      <c r="BHW222" s="15"/>
      <c r="BHX222" s="15"/>
      <c r="BHY222" s="15"/>
      <c r="BHZ222" s="15"/>
      <c r="BIA222" s="15"/>
      <c r="BIB222" s="15"/>
      <c r="BIC222" s="15"/>
      <c r="BID222" s="15"/>
      <c r="BIE222" s="15"/>
      <c r="BIF222" s="15"/>
      <c r="BIG222" s="15"/>
      <c r="BIH222" s="15"/>
      <c r="BII222" s="15"/>
      <c r="BIJ222" s="15"/>
      <c r="BIK222" s="15"/>
      <c r="BIL222" s="15"/>
      <c r="BIM222" s="15"/>
      <c r="BIN222" s="15"/>
      <c r="BIO222" s="15"/>
      <c r="BIP222" s="15"/>
      <c r="BIQ222" s="15"/>
      <c r="BIR222" s="15"/>
      <c r="BIS222" s="15"/>
      <c r="BIT222" s="15"/>
      <c r="BIU222" s="15"/>
      <c r="BIV222" s="15"/>
      <c r="BIW222" s="15"/>
      <c r="BIX222" s="15"/>
      <c r="BIY222" s="15"/>
      <c r="BIZ222" s="15"/>
      <c r="BJA222" s="15"/>
      <c r="BJB222" s="15"/>
      <c r="BJC222" s="15"/>
      <c r="BJD222" s="15"/>
      <c r="BJE222" s="15"/>
      <c r="BJF222" s="15"/>
      <c r="BJG222" s="15"/>
      <c r="BJH222" s="15"/>
      <c r="BJI222" s="15"/>
      <c r="BJJ222" s="15"/>
      <c r="BJK222" s="15"/>
      <c r="BJL222" s="15"/>
      <c r="BJM222" s="15"/>
      <c r="BJN222" s="15"/>
      <c r="BJO222" s="15"/>
      <c r="BJP222" s="15"/>
      <c r="BJQ222" s="15"/>
      <c r="BJR222" s="15"/>
      <c r="BJS222" s="15"/>
      <c r="BJT222" s="15"/>
      <c r="BJU222" s="15"/>
      <c r="BJV222" s="15"/>
      <c r="BJW222" s="15"/>
      <c r="BJX222" s="15"/>
      <c r="BJY222" s="15"/>
      <c r="BJZ222" s="15"/>
      <c r="BKA222" s="15"/>
      <c r="BKB222" s="15"/>
      <c r="BKC222" s="15"/>
      <c r="BKD222" s="15"/>
      <c r="BKE222" s="15"/>
      <c r="BKF222" s="15"/>
      <c r="BKG222" s="15"/>
      <c r="BKH222" s="15"/>
      <c r="BKI222" s="15"/>
      <c r="BKJ222" s="15"/>
      <c r="BKK222" s="15"/>
      <c r="BKL222" s="15"/>
      <c r="BKM222" s="15"/>
      <c r="BKN222" s="15"/>
      <c r="BKO222" s="15"/>
      <c r="BKP222" s="15"/>
      <c r="BKQ222" s="15"/>
      <c r="BKR222" s="15"/>
      <c r="BKS222" s="15"/>
      <c r="BKT222" s="15"/>
      <c r="BKU222" s="15"/>
      <c r="BKV222" s="15"/>
      <c r="BKW222" s="15"/>
      <c r="BKX222" s="15"/>
      <c r="BKY222" s="15"/>
      <c r="BKZ222" s="15"/>
      <c r="BLA222" s="15"/>
      <c r="BLB222" s="15"/>
      <c r="BLC222" s="15"/>
      <c r="BLD222" s="15"/>
      <c r="BLE222" s="15"/>
      <c r="BLF222" s="15"/>
      <c r="BLG222" s="15"/>
      <c r="BLH222" s="15"/>
      <c r="BLI222" s="15"/>
      <c r="BLJ222" s="15"/>
      <c r="BLK222" s="15"/>
      <c r="BLL222" s="15"/>
      <c r="BLM222" s="15"/>
      <c r="BLN222" s="15"/>
      <c r="BLO222" s="15"/>
      <c r="BLP222" s="15"/>
      <c r="BLQ222" s="15"/>
      <c r="BLR222" s="15"/>
      <c r="BLS222" s="15"/>
      <c r="BLT222" s="15"/>
      <c r="BLU222" s="15"/>
      <c r="BLV222" s="15"/>
      <c r="BLW222" s="15"/>
      <c r="BLX222" s="15"/>
      <c r="BLY222" s="15"/>
      <c r="BLZ222" s="15"/>
      <c r="BMA222" s="15"/>
      <c r="BMB222" s="15"/>
      <c r="BMC222" s="15"/>
      <c r="BMD222" s="15"/>
      <c r="BME222" s="15"/>
      <c r="BMF222" s="15"/>
      <c r="BMG222" s="15"/>
      <c r="BMH222" s="15"/>
      <c r="BMI222" s="15"/>
      <c r="BMJ222" s="15"/>
      <c r="BMK222" s="15"/>
      <c r="BML222" s="15"/>
      <c r="BMM222" s="15"/>
      <c r="BMN222" s="15"/>
      <c r="BMO222" s="15"/>
      <c r="BMP222" s="15"/>
      <c r="BMQ222" s="15"/>
      <c r="BMR222" s="15"/>
      <c r="BMS222" s="15"/>
      <c r="BMT222" s="15"/>
      <c r="BMU222" s="15"/>
      <c r="BMV222" s="15"/>
      <c r="BMW222" s="15"/>
      <c r="BMX222" s="15"/>
      <c r="BMY222" s="15"/>
      <c r="BMZ222" s="15"/>
      <c r="BNA222" s="15"/>
      <c r="BNB222" s="15"/>
      <c r="BNC222" s="15"/>
      <c r="BND222" s="15"/>
      <c r="BNE222" s="15"/>
      <c r="BNF222" s="15"/>
      <c r="BNG222" s="15"/>
      <c r="BNH222" s="15"/>
      <c r="BNI222" s="15"/>
      <c r="BNJ222" s="15"/>
      <c r="BNK222" s="15"/>
      <c r="BNL222" s="15"/>
      <c r="BNM222" s="15"/>
      <c r="BNN222" s="15"/>
      <c r="BNO222" s="15"/>
      <c r="BNP222" s="15"/>
      <c r="BNQ222" s="15"/>
      <c r="BNR222" s="15"/>
      <c r="BNS222" s="15"/>
      <c r="BNT222" s="15"/>
      <c r="BNU222" s="15"/>
      <c r="BNV222" s="15"/>
      <c r="BNW222" s="15"/>
      <c r="BNX222" s="15"/>
      <c r="BNY222" s="15"/>
      <c r="BNZ222" s="15"/>
      <c r="BOA222" s="15"/>
      <c r="BOB222" s="15"/>
      <c r="BOC222" s="15"/>
      <c r="BOD222" s="15"/>
      <c r="BOE222" s="15"/>
      <c r="BOF222" s="15"/>
      <c r="BOG222" s="15"/>
      <c r="BOH222" s="15"/>
      <c r="BOI222" s="15"/>
      <c r="BOJ222" s="15"/>
      <c r="BOK222" s="15"/>
      <c r="BOL222" s="15"/>
      <c r="BOM222" s="15"/>
      <c r="BON222" s="15"/>
      <c r="BOO222" s="15"/>
      <c r="BOP222" s="15"/>
      <c r="BOQ222" s="15"/>
      <c r="BOR222" s="15"/>
      <c r="BOS222" s="15"/>
      <c r="BOT222" s="15"/>
      <c r="BOU222" s="15"/>
      <c r="BOV222" s="15"/>
      <c r="BOW222" s="15"/>
      <c r="BOX222" s="15"/>
      <c r="BOY222" s="15"/>
      <c r="BOZ222" s="15"/>
      <c r="BPA222" s="15"/>
      <c r="BPB222" s="15"/>
      <c r="BPC222" s="15"/>
      <c r="BPD222" s="15"/>
      <c r="BPE222" s="15"/>
      <c r="BPF222" s="15"/>
      <c r="BPG222" s="15"/>
      <c r="BPH222" s="15"/>
      <c r="BPI222" s="15"/>
      <c r="BPJ222" s="15"/>
      <c r="BPK222" s="15"/>
      <c r="BPL222" s="15"/>
      <c r="BPM222" s="15"/>
      <c r="BPN222" s="15"/>
      <c r="BPO222" s="15"/>
      <c r="BPP222" s="15"/>
      <c r="BPQ222" s="15"/>
      <c r="BPR222" s="15"/>
      <c r="BPS222" s="15"/>
      <c r="BPT222" s="15"/>
      <c r="BPU222" s="15"/>
      <c r="BPV222" s="15"/>
      <c r="BPW222" s="15"/>
      <c r="BPX222" s="15"/>
      <c r="BPY222" s="15"/>
      <c r="BPZ222" s="15"/>
      <c r="BQA222" s="15"/>
      <c r="BQB222" s="15"/>
      <c r="BQC222" s="15"/>
      <c r="BQD222" s="15"/>
      <c r="BQE222" s="15"/>
      <c r="BQF222" s="15"/>
      <c r="BQG222" s="15"/>
      <c r="BQH222" s="15"/>
      <c r="BQI222" s="15"/>
      <c r="BQJ222" s="15"/>
      <c r="BQK222" s="15"/>
      <c r="BQL222" s="15"/>
      <c r="BQM222" s="15"/>
      <c r="BQN222" s="15"/>
      <c r="BQO222" s="15"/>
      <c r="BQP222" s="15"/>
      <c r="BQQ222" s="15"/>
      <c r="BQR222" s="15"/>
      <c r="BQS222" s="15"/>
      <c r="BQT222" s="15"/>
      <c r="BQU222" s="15"/>
      <c r="BQV222" s="15"/>
      <c r="BQW222" s="15"/>
      <c r="BQX222" s="15"/>
      <c r="BQY222" s="15"/>
      <c r="BQZ222" s="15"/>
      <c r="BRA222" s="15"/>
      <c r="BRB222" s="15"/>
      <c r="BRC222" s="15"/>
      <c r="BRD222" s="15"/>
      <c r="BRE222" s="15"/>
      <c r="BRF222" s="15"/>
      <c r="BRG222" s="15"/>
      <c r="BRH222" s="15"/>
      <c r="BRI222" s="15"/>
      <c r="BRJ222" s="15"/>
      <c r="BRK222" s="15"/>
      <c r="BRL222" s="15"/>
      <c r="BRM222" s="15"/>
      <c r="BRN222" s="15"/>
      <c r="BRO222" s="15"/>
      <c r="BRP222" s="15"/>
      <c r="BRQ222" s="15"/>
      <c r="BRR222" s="15"/>
      <c r="BRS222" s="15"/>
      <c r="BRT222" s="15"/>
      <c r="BRU222" s="15"/>
      <c r="BRV222" s="15"/>
      <c r="BRW222" s="15"/>
      <c r="BRX222" s="15"/>
      <c r="BRY222" s="15"/>
      <c r="BRZ222" s="15"/>
      <c r="BSA222" s="15"/>
      <c r="BSB222" s="15"/>
      <c r="BSC222" s="15"/>
      <c r="BSD222" s="15"/>
      <c r="BSE222" s="15"/>
      <c r="BSF222" s="15"/>
      <c r="BSG222" s="15"/>
      <c r="BSH222" s="15"/>
      <c r="BSI222" s="15"/>
      <c r="BSJ222" s="15"/>
      <c r="BSK222" s="15"/>
      <c r="BSL222" s="15"/>
      <c r="BSM222" s="15"/>
      <c r="BSN222" s="15"/>
      <c r="BSO222" s="15"/>
      <c r="BSP222" s="15"/>
      <c r="BSQ222" s="15"/>
      <c r="BSR222" s="15"/>
      <c r="BSS222" s="15"/>
      <c r="BST222" s="15"/>
      <c r="BSU222" s="15"/>
      <c r="BSV222" s="15"/>
      <c r="BSW222" s="15"/>
      <c r="BSX222" s="15"/>
      <c r="BSY222" s="15"/>
      <c r="BSZ222" s="15"/>
      <c r="BTA222" s="15"/>
      <c r="BTB222" s="15"/>
      <c r="BTC222" s="15"/>
      <c r="BTD222" s="15"/>
      <c r="BTE222" s="15"/>
      <c r="BTF222" s="15"/>
      <c r="BTG222" s="15"/>
      <c r="BTH222" s="15"/>
      <c r="BTI222" s="15"/>
      <c r="BTJ222" s="15"/>
      <c r="BTK222" s="15"/>
      <c r="BTL222" s="15"/>
      <c r="BTM222" s="15"/>
      <c r="BTN222" s="15"/>
      <c r="BTO222" s="15"/>
      <c r="BTP222" s="15"/>
      <c r="BTQ222" s="15"/>
      <c r="BTR222" s="15"/>
      <c r="BTS222" s="15"/>
      <c r="BTT222" s="15"/>
      <c r="BTU222" s="15"/>
      <c r="BTV222" s="15"/>
      <c r="BTW222" s="15"/>
      <c r="BTX222" s="15"/>
      <c r="BTY222" s="15"/>
      <c r="BTZ222" s="15"/>
      <c r="BUA222" s="15"/>
      <c r="BUB222" s="15"/>
      <c r="BUC222" s="15"/>
      <c r="BUD222" s="15"/>
      <c r="BUE222" s="15"/>
      <c r="BUF222" s="15"/>
      <c r="BUG222" s="15"/>
      <c r="BUH222" s="15"/>
      <c r="BUI222" s="15"/>
      <c r="BUJ222" s="15"/>
      <c r="BUK222" s="15"/>
      <c r="BUL222" s="15"/>
      <c r="BUM222" s="15"/>
      <c r="BUN222" s="15"/>
      <c r="BUO222" s="15"/>
      <c r="BUP222" s="15"/>
      <c r="BUQ222" s="15"/>
      <c r="BUR222" s="15"/>
      <c r="BUS222" s="15"/>
      <c r="BUT222" s="15"/>
      <c r="BUU222" s="15"/>
      <c r="BUV222" s="15"/>
      <c r="BUW222" s="15"/>
      <c r="BUX222" s="15"/>
      <c r="BUY222" s="15"/>
      <c r="BUZ222" s="15"/>
      <c r="BVA222" s="15"/>
      <c r="BVB222" s="15"/>
      <c r="BVC222" s="15"/>
      <c r="BVD222" s="15"/>
      <c r="BVE222" s="15"/>
      <c r="BVF222" s="15"/>
      <c r="BVG222" s="15"/>
      <c r="BVH222" s="15"/>
      <c r="BVI222" s="15"/>
      <c r="BVJ222" s="15"/>
      <c r="BVK222" s="15"/>
      <c r="BVL222" s="15"/>
      <c r="BVM222" s="15"/>
      <c r="BVN222" s="15"/>
      <c r="BVO222" s="15"/>
      <c r="BVP222" s="15"/>
      <c r="BVQ222" s="15"/>
      <c r="BVR222" s="15"/>
      <c r="BVS222" s="15"/>
      <c r="BVT222" s="15"/>
      <c r="BVU222" s="15"/>
      <c r="BVV222" s="15"/>
      <c r="BVW222" s="15"/>
      <c r="BVX222" s="15"/>
      <c r="BVY222" s="15"/>
      <c r="BVZ222" s="15"/>
      <c r="BWA222" s="15"/>
      <c r="BWB222" s="15"/>
      <c r="BWC222" s="15"/>
      <c r="BWD222" s="15"/>
      <c r="BWE222" s="15"/>
      <c r="BWF222" s="15"/>
      <c r="BWG222" s="15"/>
      <c r="BWH222" s="15"/>
      <c r="BWI222" s="15"/>
      <c r="BWJ222" s="15"/>
      <c r="BWK222" s="15"/>
      <c r="BWL222" s="15"/>
      <c r="BWM222" s="15"/>
      <c r="BWN222" s="15"/>
      <c r="BWO222" s="15"/>
      <c r="BWP222" s="15"/>
      <c r="BWQ222" s="15"/>
      <c r="BWR222" s="15"/>
      <c r="BWS222" s="15"/>
      <c r="BWT222" s="15"/>
      <c r="BWU222" s="15"/>
      <c r="BWV222" s="15"/>
      <c r="BWW222" s="15"/>
      <c r="BWX222" s="15"/>
      <c r="BWY222" s="15"/>
      <c r="BWZ222" s="15"/>
      <c r="BXA222" s="15"/>
      <c r="BXB222" s="15"/>
      <c r="BXC222" s="15"/>
      <c r="BXD222" s="15"/>
      <c r="BXE222" s="15"/>
      <c r="BXF222" s="15"/>
      <c r="BXG222" s="15"/>
      <c r="BXH222" s="15"/>
      <c r="BXI222" s="15"/>
      <c r="BXJ222" s="15"/>
      <c r="BXK222" s="15"/>
      <c r="BXL222" s="15"/>
      <c r="BXM222" s="15"/>
      <c r="BXN222" s="15"/>
      <c r="BXO222" s="15"/>
      <c r="BXP222" s="15"/>
      <c r="BXQ222" s="15"/>
      <c r="BXR222" s="15"/>
      <c r="BXS222" s="15"/>
      <c r="BXT222" s="15"/>
      <c r="BXU222" s="15"/>
      <c r="BXV222" s="15"/>
      <c r="BXW222" s="15"/>
      <c r="BXX222" s="15"/>
      <c r="BXY222" s="15"/>
      <c r="BXZ222" s="15"/>
      <c r="BYA222" s="15"/>
      <c r="BYB222" s="15"/>
      <c r="BYC222" s="15"/>
      <c r="BYD222" s="15"/>
      <c r="BYE222" s="15"/>
      <c r="BYF222" s="15"/>
      <c r="BYG222" s="15"/>
      <c r="BYH222" s="15"/>
      <c r="BYI222" s="15"/>
      <c r="BYJ222" s="15"/>
      <c r="BYK222" s="15"/>
      <c r="BYL222" s="15"/>
      <c r="BYM222" s="15"/>
      <c r="BYN222" s="15"/>
      <c r="BYO222" s="15"/>
      <c r="BYP222" s="15"/>
      <c r="BYQ222" s="15"/>
      <c r="BYR222" s="15"/>
      <c r="BYS222" s="15"/>
      <c r="BYT222" s="15"/>
      <c r="BYU222" s="15"/>
      <c r="BYV222" s="15"/>
      <c r="BYW222" s="15"/>
      <c r="BYX222" s="15"/>
      <c r="BYY222" s="15"/>
      <c r="BYZ222" s="15"/>
      <c r="BZA222" s="15"/>
      <c r="BZB222" s="15"/>
      <c r="BZC222" s="15"/>
      <c r="BZD222" s="15"/>
      <c r="BZE222" s="15"/>
      <c r="BZF222" s="15"/>
      <c r="BZG222" s="15"/>
      <c r="BZH222" s="15"/>
      <c r="BZI222" s="15"/>
      <c r="BZJ222" s="15"/>
      <c r="BZK222" s="15"/>
      <c r="BZL222" s="15"/>
      <c r="BZM222" s="15"/>
      <c r="BZN222" s="15"/>
      <c r="BZO222" s="15"/>
      <c r="BZP222" s="15"/>
      <c r="BZQ222" s="15"/>
      <c r="BZR222" s="15"/>
      <c r="BZS222" s="15"/>
      <c r="BZT222" s="15"/>
      <c r="BZU222" s="15"/>
      <c r="BZV222" s="15"/>
      <c r="BZW222" s="15"/>
      <c r="BZX222" s="15"/>
      <c r="BZY222" s="15"/>
      <c r="BZZ222" s="15"/>
      <c r="CAA222" s="15"/>
      <c r="CAB222" s="15"/>
      <c r="CAC222" s="15"/>
      <c r="CAD222" s="15"/>
      <c r="CAE222" s="15"/>
      <c r="CAF222" s="15"/>
      <c r="CAG222" s="15"/>
      <c r="CAH222" s="15"/>
      <c r="CAI222" s="15"/>
      <c r="CAJ222" s="15"/>
      <c r="CAK222" s="15"/>
      <c r="CAL222" s="15"/>
      <c r="CAM222" s="15"/>
      <c r="CAN222" s="15"/>
      <c r="CAO222" s="15"/>
      <c r="CAP222" s="15"/>
      <c r="CAQ222" s="15"/>
      <c r="CAR222" s="15"/>
      <c r="CAS222" s="15"/>
      <c r="CAT222" s="15"/>
      <c r="CAU222" s="15"/>
      <c r="CAV222" s="15"/>
      <c r="CAW222" s="15"/>
      <c r="CAX222" s="15"/>
      <c r="CAY222" s="15"/>
      <c r="CAZ222" s="15"/>
      <c r="CBA222" s="15"/>
      <c r="CBB222" s="15"/>
      <c r="CBC222" s="15"/>
      <c r="CBD222" s="15"/>
      <c r="CBE222" s="15"/>
      <c r="CBF222" s="15"/>
      <c r="CBG222" s="15"/>
      <c r="CBH222" s="15"/>
      <c r="CBI222" s="15"/>
      <c r="CBJ222" s="15"/>
      <c r="CBK222" s="15"/>
      <c r="CBL222" s="15"/>
      <c r="CBM222" s="15"/>
      <c r="CBN222" s="15"/>
      <c r="CBO222" s="15"/>
      <c r="CBP222" s="15"/>
      <c r="CBQ222" s="15"/>
      <c r="CBR222" s="15"/>
      <c r="CBS222" s="15"/>
      <c r="CBT222" s="15"/>
      <c r="CBU222" s="15"/>
      <c r="CBV222" s="15"/>
      <c r="CBW222" s="15"/>
      <c r="CBX222" s="15"/>
      <c r="CBY222" s="15"/>
      <c r="CBZ222" s="15"/>
      <c r="CCA222" s="15"/>
      <c r="CCB222" s="15"/>
      <c r="CCC222" s="15"/>
      <c r="CCD222" s="15"/>
      <c r="CCE222" s="15"/>
      <c r="CCF222" s="15"/>
      <c r="CCG222" s="15"/>
      <c r="CCH222" s="15"/>
      <c r="CCI222" s="15"/>
      <c r="CCJ222" s="15"/>
      <c r="CCK222" s="15"/>
      <c r="CCL222" s="15"/>
      <c r="CCM222" s="15"/>
      <c r="CCN222" s="15"/>
      <c r="CCO222" s="15"/>
      <c r="CCP222" s="15"/>
      <c r="CCQ222" s="15"/>
      <c r="CCR222" s="15"/>
      <c r="CCS222" s="15"/>
      <c r="CCT222" s="15"/>
      <c r="CCU222" s="15"/>
      <c r="CCV222" s="15"/>
      <c r="CCW222" s="15"/>
      <c r="CCX222" s="15"/>
      <c r="CCY222" s="15"/>
      <c r="CCZ222" s="15"/>
      <c r="CDA222" s="15"/>
      <c r="CDB222" s="15"/>
      <c r="CDC222" s="15"/>
      <c r="CDD222" s="15"/>
      <c r="CDE222" s="15"/>
      <c r="CDF222" s="15"/>
      <c r="CDG222" s="15"/>
      <c r="CDH222" s="15"/>
      <c r="CDI222" s="15"/>
      <c r="CDJ222" s="15"/>
      <c r="CDK222" s="15"/>
      <c r="CDL222" s="15"/>
      <c r="CDM222" s="15"/>
      <c r="CDN222" s="15"/>
      <c r="CDO222" s="15"/>
      <c r="CDP222" s="15"/>
      <c r="CDQ222" s="15"/>
      <c r="CDR222" s="15"/>
      <c r="CDS222" s="15"/>
      <c r="CDT222" s="15"/>
      <c r="CDU222" s="15"/>
      <c r="CDV222" s="15"/>
      <c r="CDW222" s="15"/>
      <c r="CDX222" s="15"/>
      <c r="CDY222" s="15"/>
      <c r="CDZ222" s="15"/>
      <c r="CEA222" s="15"/>
      <c r="CEB222" s="15"/>
      <c r="CEC222" s="15"/>
      <c r="CED222" s="15"/>
      <c r="CEE222" s="15"/>
      <c r="CEF222" s="15"/>
      <c r="CEG222" s="15"/>
      <c r="CEH222" s="15"/>
      <c r="CEI222" s="15"/>
      <c r="CEJ222" s="15"/>
      <c r="CEK222" s="15"/>
      <c r="CEL222" s="15"/>
      <c r="CEM222" s="15"/>
      <c r="CEN222" s="15"/>
      <c r="CEO222" s="15"/>
      <c r="CEP222" s="15"/>
      <c r="CEQ222" s="15"/>
      <c r="CER222" s="15"/>
      <c r="CES222" s="15"/>
      <c r="CET222" s="15"/>
      <c r="CEU222" s="15"/>
      <c r="CEV222" s="15"/>
      <c r="CEW222" s="15"/>
      <c r="CEX222" s="15"/>
      <c r="CEY222" s="15"/>
      <c r="CEZ222" s="15"/>
      <c r="CFA222" s="15"/>
      <c r="CFB222" s="15"/>
      <c r="CFC222" s="15"/>
      <c r="CFD222" s="15"/>
      <c r="CFE222" s="15"/>
      <c r="CFF222" s="15"/>
      <c r="CFG222" s="15"/>
      <c r="CFH222" s="15"/>
      <c r="CFI222" s="15"/>
      <c r="CFJ222" s="15"/>
      <c r="CFK222" s="15"/>
      <c r="CFL222" s="15"/>
      <c r="CFM222" s="15"/>
      <c r="CFN222" s="15"/>
      <c r="CFO222" s="15"/>
      <c r="CFP222" s="15"/>
      <c r="CFQ222" s="15"/>
      <c r="CFR222" s="15"/>
      <c r="CFS222" s="15"/>
      <c r="CFT222" s="15"/>
      <c r="CFU222" s="15"/>
      <c r="CFV222" s="15"/>
      <c r="CFW222" s="15"/>
      <c r="CFX222" s="15"/>
      <c r="CFY222" s="15"/>
      <c r="CFZ222" s="15"/>
      <c r="CGA222" s="15"/>
      <c r="CGB222" s="15"/>
      <c r="CGC222" s="15"/>
      <c r="CGD222" s="15"/>
      <c r="CGE222" s="15"/>
      <c r="CGF222" s="15"/>
      <c r="CGG222" s="15"/>
      <c r="CGH222" s="15"/>
      <c r="CGI222" s="15"/>
      <c r="CGJ222" s="15"/>
      <c r="CGK222" s="15"/>
      <c r="CGL222" s="15"/>
      <c r="CGM222" s="15"/>
      <c r="CGN222" s="15"/>
      <c r="CGO222" s="15"/>
      <c r="CGP222" s="15"/>
      <c r="CGQ222" s="15"/>
      <c r="CGR222" s="15"/>
      <c r="CGS222" s="15"/>
      <c r="CGT222" s="15"/>
      <c r="CGU222" s="15"/>
      <c r="CGV222" s="15"/>
      <c r="CGW222" s="15"/>
      <c r="CGX222" s="15"/>
      <c r="CGY222" s="15"/>
      <c r="CGZ222" s="15"/>
      <c r="CHA222" s="15"/>
      <c r="CHB222" s="15"/>
      <c r="CHC222" s="15"/>
      <c r="CHD222" s="15"/>
      <c r="CHE222" s="15"/>
      <c r="CHF222" s="15"/>
      <c r="CHG222" s="15"/>
      <c r="CHH222" s="15"/>
      <c r="CHI222" s="15"/>
      <c r="CHJ222" s="15"/>
      <c r="CHK222" s="15"/>
      <c r="CHL222" s="15"/>
      <c r="CHM222" s="15"/>
      <c r="CHN222" s="15"/>
      <c r="CHO222" s="15"/>
      <c r="CHP222" s="15"/>
      <c r="CHQ222" s="15"/>
      <c r="CHR222" s="15"/>
      <c r="CHS222" s="15"/>
      <c r="CHT222" s="15"/>
      <c r="CHU222" s="15"/>
      <c r="CHV222" s="15"/>
      <c r="CHW222" s="15"/>
      <c r="CHX222" s="15"/>
      <c r="CHY222" s="15"/>
      <c r="CHZ222" s="15"/>
      <c r="CIA222" s="15"/>
      <c r="CIB222" s="15"/>
      <c r="CIC222" s="15"/>
      <c r="CID222" s="15"/>
      <c r="CIE222" s="15"/>
      <c r="CIF222" s="15"/>
      <c r="CIG222" s="15"/>
      <c r="CIH222" s="15"/>
      <c r="CII222" s="15"/>
      <c r="CIJ222" s="15"/>
      <c r="CIK222" s="15"/>
      <c r="CIL222" s="15"/>
      <c r="CIM222" s="15"/>
      <c r="CIN222" s="15"/>
      <c r="CIO222" s="15"/>
      <c r="CIP222" s="15"/>
      <c r="CIQ222" s="15"/>
      <c r="CIR222" s="15"/>
      <c r="CIS222" s="15"/>
      <c r="CIT222" s="15"/>
      <c r="CIU222" s="15"/>
      <c r="CIV222" s="15"/>
      <c r="CIW222" s="15"/>
      <c r="CIX222" s="15"/>
      <c r="CIY222" s="15"/>
      <c r="CIZ222" s="15"/>
      <c r="CJA222" s="15"/>
      <c r="CJB222" s="15"/>
      <c r="CJC222" s="15"/>
      <c r="CJD222" s="15"/>
      <c r="CJE222" s="15"/>
      <c r="CJF222" s="15"/>
      <c r="CJG222" s="15"/>
      <c r="CJH222" s="15"/>
      <c r="CJI222" s="15"/>
      <c r="CJJ222" s="15"/>
      <c r="CJK222" s="15"/>
      <c r="CJL222" s="15"/>
      <c r="CJM222" s="15"/>
      <c r="CJN222" s="15"/>
      <c r="CJO222" s="15"/>
      <c r="CJP222" s="15"/>
      <c r="CJQ222" s="15"/>
      <c r="CJR222" s="15"/>
      <c r="CJS222" s="15"/>
      <c r="CJT222" s="15"/>
      <c r="CJU222" s="15"/>
      <c r="CJV222" s="15"/>
      <c r="CJW222" s="15"/>
      <c r="CJX222" s="15"/>
      <c r="CJY222" s="15"/>
      <c r="CJZ222" s="15"/>
      <c r="CKA222" s="15"/>
      <c r="CKB222" s="15"/>
      <c r="CKC222" s="15"/>
      <c r="CKD222" s="15"/>
      <c r="CKE222" s="15"/>
      <c r="CKF222" s="15"/>
      <c r="CKG222" s="15"/>
      <c r="CKH222" s="15"/>
      <c r="CKI222" s="15"/>
      <c r="CKJ222" s="15"/>
      <c r="CKK222" s="15"/>
      <c r="CKL222" s="15"/>
      <c r="CKM222" s="15"/>
      <c r="CKN222" s="15"/>
      <c r="CKO222" s="15"/>
      <c r="CKP222" s="15"/>
      <c r="CKQ222" s="15"/>
      <c r="CKR222" s="15"/>
      <c r="CKS222" s="15"/>
      <c r="CKT222" s="15"/>
      <c r="CKU222" s="15"/>
      <c r="CKV222" s="15"/>
      <c r="CKW222" s="15"/>
      <c r="CKX222" s="15"/>
      <c r="CKY222" s="15"/>
      <c r="CKZ222" s="15"/>
      <c r="CLA222" s="15"/>
      <c r="CLB222" s="15"/>
      <c r="CLC222" s="15"/>
      <c r="CLD222" s="15"/>
      <c r="CLE222" s="15"/>
      <c r="CLF222" s="15"/>
      <c r="CLG222" s="15"/>
      <c r="CLH222" s="15"/>
      <c r="CLI222" s="15"/>
      <c r="CLJ222" s="15"/>
      <c r="CLK222" s="15"/>
      <c r="CLL222" s="15"/>
      <c r="CLM222" s="15"/>
      <c r="CLN222" s="15"/>
      <c r="CLO222" s="15"/>
      <c r="CLP222" s="15"/>
      <c r="CLQ222" s="15"/>
      <c r="CLR222" s="15"/>
      <c r="CLS222" s="15"/>
      <c r="CLT222" s="15"/>
      <c r="CLU222" s="15"/>
      <c r="CLV222" s="15"/>
      <c r="CLW222" s="15"/>
      <c r="CLX222" s="15"/>
      <c r="CLY222" s="15"/>
      <c r="CLZ222" s="15"/>
      <c r="CMA222" s="15"/>
      <c r="CMB222" s="15"/>
      <c r="CMC222" s="15"/>
      <c r="CMD222" s="15"/>
      <c r="CME222" s="15"/>
      <c r="CMF222" s="15"/>
      <c r="CMG222" s="15"/>
      <c r="CMH222" s="15"/>
      <c r="CMI222" s="15"/>
      <c r="CMJ222" s="15"/>
      <c r="CMK222" s="15"/>
      <c r="CML222" s="15"/>
      <c r="CMM222" s="15"/>
      <c r="CMN222" s="15"/>
      <c r="CMO222" s="15"/>
      <c r="CMP222" s="15"/>
      <c r="CMQ222" s="15"/>
      <c r="CMR222" s="15"/>
      <c r="CMS222" s="15"/>
      <c r="CMT222" s="15"/>
      <c r="CMU222" s="15"/>
      <c r="CMV222" s="15"/>
      <c r="CMW222" s="15"/>
      <c r="CMX222" s="15"/>
      <c r="CMY222" s="15"/>
      <c r="CMZ222" s="15"/>
      <c r="CNA222" s="15"/>
      <c r="CNB222" s="15"/>
      <c r="CNC222" s="15"/>
      <c r="CND222" s="15"/>
      <c r="CNE222" s="15"/>
      <c r="CNF222" s="15"/>
      <c r="CNG222" s="15"/>
      <c r="CNH222" s="15"/>
      <c r="CNI222" s="15"/>
      <c r="CNJ222" s="15"/>
      <c r="CNK222" s="15"/>
      <c r="CNL222" s="15"/>
      <c r="CNM222" s="15"/>
      <c r="CNN222" s="15"/>
      <c r="CNO222" s="15"/>
      <c r="CNP222" s="15"/>
      <c r="CNQ222" s="15"/>
      <c r="CNR222" s="15"/>
      <c r="CNS222" s="15"/>
      <c r="CNT222" s="15"/>
      <c r="CNU222" s="15"/>
      <c r="CNV222" s="15"/>
      <c r="CNW222" s="15"/>
      <c r="CNX222" s="15"/>
      <c r="CNY222" s="15"/>
      <c r="CNZ222" s="15"/>
      <c r="COA222" s="15"/>
      <c r="COB222" s="15"/>
      <c r="COC222" s="15"/>
      <c r="COD222" s="15"/>
      <c r="COE222" s="15"/>
      <c r="COF222" s="15"/>
      <c r="COG222" s="15"/>
      <c r="COH222" s="15"/>
      <c r="COI222" s="15"/>
      <c r="COJ222" s="15"/>
      <c r="COK222" s="15"/>
      <c r="COL222" s="15"/>
      <c r="COM222" s="15"/>
      <c r="CON222" s="15"/>
      <c r="COO222" s="15"/>
      <c r="COP222" s="15"/>
      <c r="COQ222" s="15"/>
      <c r="COR222" s="15"/>
      <c r="COS222" s="15"/>
      <c r="COT222" s="15"/>
      <c r="COU222" s="15"/>
      <c r="COV222" s="15"/>
      <c r="COW222" s="15"/>
      <c r="COX222" s="15"/>
      <c r="COY222" s="15"/>
      <c r="COZ222" s="15"/>
      <c r="CPA222" s="15"/>
      <c r="CPB222" s="15"/>
      <c r="CPC222" s="15"/>
      <c r="CPD222" s="15"/>
      <c r="CPE222" s="15"/>
      <c r="CPF222" s="15"/>
      <c r="CPG222" s="15"/>
      <c r="CPH222" s="15"/>
      <c r="CPI222" s="15"/>
      <c r="CPJ222" s="15"/>
      <c r="CPK222" s="15"/>
      <c r="CPL222" s="15"/>
      <c r="CPM222" s="15"/>
      <c r="CPN222" s="15"/>
      <c r="CPO222" s="15"/>
      <c r="CPP222" s="15"/>
      <c r="CPQ222" s="15"/>
      <c r="CPR222" s="15"/>
      <c r="CPS222" s="15"/>
      <c r="CPT222" s="15"/>
      <c r="CPU222" s="15"/>
      <c r="CPV222" s="15"/>
      <c r="CPW222" s="15"/>
      <c r="CPX222" s="15"/>
      <c r="CPY222" s="15"/>
      <c r="CPZ222" s="15"/>
      <c r="CQA222" s="15"/>
      <c r="CQB222" s="15"/>
      <c r="CQC222" s="15"/>
      <c r="CQD222" s="15"/>
      <c r="CQE222" s="15"/>
      <c r="CQF222" s="15"/>
      <c r="CQG222" s="15"/>
      <c r="CQH222" s="15"/>
      <c r="CQI222" s="15"/>
      <c r="CQJ222" s="15"/>
      <c r="CQK222" s="15"/>
      <c r="CQL222" s="15"/>
      <c r="CQM222" s="15"/>
      <c r="CQN222" s="15"/>
      <c r="CQO222" s="15"/>
      <c r="CQP222" s="15"/>
      <c r="CQQ222" s="15"/>
      <c r="CQR222" s="15"/>
      <c r="CQS222" s="15"/>
      <c r="CQT222" s="15"/>
      <c r="CQU222" s="15"/>
      <c r="CQV222" s="15"/>
      <c r="CQW222" s="15"/>
      <c r="CQX222" s="15"/>
      <c r="CQY222" s="15"/>
      <c r="CQZ222" s="15"/>
      <c r="CRA222" s="15"/>
      <c r="CRB222" s="15"/>
      <c r="CRC222" s="15"/>
      <c r="CRD222" s="15"/>
      <c r="CRE222" s="15"/>
      <c r="CRF222" s="15"/>
      <c r="CRG222" s="15"/>
      <c r="CRH222" s="15"/>
      <c r="CRI222" s="15"/>
      <c r="CRJ222" s="15"/>
      <c r="CRK222" s="15"/>
      <c r="CRL222" s="15"/>
      <c r="CRM222" s="15"/>
      <c r="CRN222" s="15"/>
      <c r="CRO222" s="15"/>
      <c r="CRP222" s="15"/>
      <c r="CRQ222" s="15"/>
      <c r="CRR222" s="15"/>
      <c r="CRS222" s="15"/>
      <c r="CRT222" s="15"/>
      <c r="CRU222" s="15"/>
      <c r="CRV222" s="15"/>
      <c r="CRW222" s="15"/>
      <c r="CRX222" s="15"/>
      <c r="CRY222" s="15"/>
      <c r="CRZ222" s="15"/>
      <c r="CSA222" s="15"/>
      <c r="CSB222" s="15"/>
      <c r="CSC222" s="15"/>
      <c r="CSD222" s="15"/>
      <c r="CSE222" s="15"/>
      <c r="CSF222" s="15"/>
      <c r="CSG222" s="15"/>
      <c r="CSH222" s="15"/>
      <c r="CSI222" s="15"/>
      <c r="CSJ222" s="15"/>
      <c r="CSK222" s="15"/>
      <c r="CSL222" s="15"/>
      <c r="CSM222" s="15"/>
      <c r="CSN222" s="15"/>
      <c r="CSO222" s="15"/>
      <c r="CSP222" s="15"/>
      <c r="CSQ222" s="15"/>
      <c r="CSR222" s="15"/>
      <c r="CSS222" s="15"/>
      <c r="CST222" s="15"/>
      <c r="CSU222" s="15"/>
      <c r="CSV222" s="15"/>
      <c r="CSW222" s="15"/>
      <c r="CSX222" s="15"/>
      <c r="CSY222" s="15"/>
      <c r="CSZ222" s="15"/>
      <c r="CTA222" s="15"/>
      <c r="CTB222" s="15"/>
      <c r="CTC222" s="15"/>
      <c r="CTD222" s="15"/>
      <c r="CTE222" s="15"/>
      <c r="CTF222" s="15"/>
      <c r="CTG222" s="15"/>
      <c r="CTH222" s="15"/>
      <c r="CTI222" s="15"/>
      <c r="CTJ222" s="15"/>
      <c r="CTK222" s="15"/>
      <c r="CTL222" s="15"/>
      <c r="CTM222" s="15"/>
      <c r="CTN222" s="15"/>
      <c r="CTO222" s="15"/>
      <c r="CTP222" s="15"/>
      <c r="CTQ222" s="15"/>
      <c r="CTR222" s="15"/>
      <c r="CTS222" s="15"/>
      <c r="CTT222" s="15"/>
      <c r="CTU222" s="15"/>
      <c r="CTV222" s="15"/>
      <c r="CTW222" s="15"/>
      <c r="CTX222" s="15"/>
      <c r="CTY222" s="15"/>
      <c r="CTZ222" s="15"/>
      <c r="CUA222" s="15"/>
      <c r="CUB222" s="15"/>
      <c r="CUC222" s="15"/>
      <c r="CUD222" s="15"/>
      <c r="CUE222" s="15"/>
      <c r="CUF222" s="15"/>
      <c r="CUG222" s="15"/>
      <c r="CUH222" s="15"/>
      <c r="CUI222" s="15"/>
      <c r="CUJ222" s="15"/>
      <c r="CUK222" s="15"/>
      <c r="CUL222" s="15"/>
      <c r="CUM222" s="15"/>
      <c r="CUN222" s="15"/>
      <c r="CUO222" s="15"/>
      <c r="CUP222" s="15"/>
      <c r="CUQ222" s="15"/>
      <c r="CUR222" s="15"/>
      <c r="CUS222" s="15"/>
      <c r="CUT222" s="15"/>
      <c r="CUU222" s="15"/>
      <c r="CUV222" s="15"/>
      <c r="CUW222" s="15"/>
      <c r="CUX222" s="15"/>
      <c r="CUY222" s="15"/>
      <c r="CUZ222" s="15"/>
      <c r="CVA222" s="15"/>
      <c r="CVB222" s="15"/>
      <c r="CVC222" s="15"/>
      <c r="CVD222" s="15"/>
      <c r="CVE222" s="15"/>
      <c r="CVF222" s="15"/>
      <c r="CVG222" s="15"/>
      <c r="CVH222" s="15"/>
      <c r="CVI222" s="15"/>
      <c r="CVJ222" s="15"/>
      <c r="CVK222" s="15"/>
      <c r="CVL222" s="15"/>
      <c r="CVM222" s="15"/>
      <c r="CVN222" s="15"/>
      <c r="CVO222" s="15"/>
      <c r="CVP222" s="15"/>
      <c r="CVQ222" s="15"/>
      <c r="CVR222" s="15"/>
      <c r="CVS222" s="15"/>
      <c r="CVT222" s="15"/>
      <c r="CVU222" s="15"/>
      <c r="CVV222" s="15"/>
      <c r="CVW222" s="15"/>
      <c r="CVX222" s="15"/>
      <c r="CVY222" s="15"/>
      <c r="CVZ222" s="15"/>
      <c r="CWA222" s="15"/>
      <c r="CWB222" s="15"/>
      <c r="CWC222" s="15"/>
      <c r="CWD222" s="15"/>
      <c r="CWE222" s="15"/>
      <c r="CWF222" s="15"/>
      <c r="CWG222" s="15"/>
      <c r="CWH222" s="15"/>
      <c r="CWI222" s="15"/>
      <c r="CWJ222" s="15"/>
      <c r="CWK222" s="15"/>
      <c r="CWL222" s="15"/>
      <c r="CWM222" s="15"/>
      <c r="CWN222" s="15"/>
      <c r="CWO222" s="15"/>
      <c r="CWP222" s="15"/>
      <c r="CWQ222" s="15"/>
      <c r="CWR222" s="15"/>
      <c r="CWS222" s="15"/>
      <c r="CWT222" s="15"/>
      <c r="CWU222" s="15"/>
      <c r="CWV222" s="15"/>
      <c r="CWW222" s="15"/>
      <c r="CWX222" s="15"/>
      <c r="CWY222" s="15"/>
      <c r="CWZ222" s="15"/>
      <c r="CXA222" s="15"/>
      <c r="CXB222" s="15"/>
      <c r="CXC222" s="15"/>
      <c r="CXD222" s="15"/>
      <c r="CXE222" s="15"/>
      <c r="CXF222" s="15"/>
      <c r="CXG222" s="15"/>
      <c r="CXH222" s="15"/>
      <c r="CXI222" s="15"/>
      <c r="CXJ222" s="15"/>
      <c r="CXK222" s="15"/>
      <c r="CXL222" s="15"/>
      <c r="CXM222" s="15"/>
      <c r="CXN222" s="15"/>
      <c r="CXO222" s="15"/>
      <c r="CXP222" s="15"/>
      <c r="CXQ222" s="15"/>
      <c r="CXR222" s="15"/>
      <c r="CXS222" s="15"/>
      <c r="CXT222" s="15"/>
      <c r="CXU222" s="15"/>
      <c r="CXV222" s="15"/>
      <c r="CXW222" s="15"/>
      <c r="CXX222" s="15"/>
      <c r="CXY222" s="15"/>
      <c r="CXZ222" s="15"/>
      <c r="CYA222" s="15"/>
      <c r="CYB222" s="15"/>
      <c r="CYC222" s="15"/>
      <c r="CYD222" s="15"/>
      <c r="CYE222" s="15"/>
      <c r="CYF222" s="15"/>
      <c r="CYG222" s="15"/>
      <c r="CYH222" s="15"/>
      <c r="CYI222" s="15"/>
      <c r="CYJ222" s="15"/>
      <c r="CYK222" s="15"/>
      <c r="CYL222" s="15"/>
      <c r="CYM222" s="15"/>
      <c r="CYN222" s="15"/>
      <c r="CYO222" s="15"/>
      <c r="CYP222" s="15"/>
      <c r="CYQ222" s="15"/>
      <c r="CYR222" s="15"/>
      <c r="CYS222" s="15"/>
      <c r="CYT222" s="15"/>
      <c r="CYU222" s="15"/>
      <c r="CYV222" s="15"/>
      <c r="CYW222" s="15"/>
      <c r="CYX222" s="15"/>
      <c r="CYY222" s="15"/>
      <c r="CYZ222" s="15"/>
      <c r="CZA222" s="15"/>
      <c r="CZB222" s="15"/>
      <c r="CZC222" s="15"/>
      <c r="CZD222" s="15"/>
      <c r="CZE222" s="15"/>
      <c r="CZF222" s="15"/>
      <c r="CZG222" s="15"/>
      <c r="CZH222" s="15"/>
      <c r="CZI222" s="15"/>
      <c r="CZJ222" s="15"/>
      <c r="CZK222" s="15"/>
      <c r="CZL222" s="15"/>
      <c r="CZM222" s="15"/>
      <c r="CZN222" s="15"/>
      <c r="CZO222" s="15"/>
      <c r="CZP222" s="15"/>
      <c r="CZQ222" s="15"/>
      <c r="CZR222" s="15"/>
      <c r="CZS222" s="15"/>
      <c r="CZT222" s="15"/>
      <c r="CZU222" s="15"/>
      <c r="CZV222" s="15"/>
      <c r="CZW222" s="15"/>
      <c r="CZX222" s="15"/>
      <c r="CZY222" s="15"/>
      <c r="CZZ222" s="15"/>
      <c r="DAA222" s="15"/>
      <c r="DAB222" s="15"/>
      <c r="DAC222" s="15"/>
      <c r="DAD222" s="15"/>
      <c r="DAE222" s="15"/>
      <c r="DAF222" s="15"/>
      <c r="DAG222" s="15"/>
      <c r="DAH222" s="15"/>
      <c r="DAI222" s="15"/>
      <c r="DAJ222" s="15"/>
      <c r="DAK222" s="15"/>
      <c r="DAL222" s="15"/>
      <c r="DAM222" s="15"/>
      <c r="DAN222" s="15"/>
      <c r="DAO222" s="15"/>
      <c r="DAP222" s="15"/>
      <c r="DAQ222" s="15"/>
      <c r="DAR222" s="15"/>
      <c r="DAS222" s="15"/>
      <c r="DAT222" s="15"/>
      <c r="DAU222" s="15"/>
      <c r="DAV222" s="15"/>
      <c r="DAW222" s="15"/>
      <c r="DAX222" s="15"/>
      <c r="DAY222" s="15"/>
      <c r="DAZ222" s="15"/>
      <c r="DBA222" s="15"/>
      <c r="DBB222" s="15"/>
      <c r="DBC222" s="15"/>
      <c r="DBD222" s="15"/>
      <c r="DBE222" s="15"/>
      <c r="DBF222" s="15"/>
      <c r="DBG222" s="15"/>
      <c r="DBH222" s="15"/>
      <c r="DBI222" s="15"/>
      <c r="DBJ222" s="15"/>
      <c r="DBK222" s="15"/>
      <c r="DBL222" s="15"/>
      <c r="DBM222" s="15"/>
      <c r="DBN222" s="15"/>
      <c r="DBO222" s="15"/>
      <c r="DBP222" s="15"/>
      <c r="DBQ222" s="15"/>
      <c r="DBR222" s="15"/>
      <c r="DBS222" s="15"/>
      <c r="DBT222" s="15"/>
      <c r="DBU222" s="15"/>
      <c r="DBV222" s="15"/>
      <c r="DBW222" s="15"/>
      <c r="DBX222" s="15"/>
      <c r="DBY222" s="15"/>
      <c r="DBZ222" s="15"/>
      <c r="DCA222" s="15"/>
      <c r="DCB222" s="15"/>
      <c r="DCC222" s="15"/>
      <c r="DCD222" s="15"/>
      <c r="DCE222" s="15"/>
      <c r="DCF222" s="15"/>
      <c r="DCG222" s="15"/>
      <c r="DCH222" s="15"/>
      <c r="DCI222" s="15"/>
      <c r="DCJ222" s="15"/>
      <c r="DCK222" s="15"/>
      <c r="DCL222" s="15"/>
      <c r="DCM222" s="15"/>
      <c r="DCN222" s="15"/>
      <c r="DCO222" s="15"/>
      <c r="DCP222" s="15"/>
      <c r="DCQ222" s="15"/>
      <c r="DCR222" s="15"/>
      <c r="DCS222" s="15"/>
      <c r="DCT222" s="15"/>
      <c r="DCU222" s="15"/>
      <c r="DCV222" s="15"/>
      <c r="DCW222" s="15"/>
      <c r="DCX222" s="15"/>
      <c r="DCY222" s="15"/>
      <c r="DCZ222" s="15"/>
      <c r="DDA222" s="15"/>
      <c r="DDB222" s="15"/>
      <c r="DDC222" s="15"/>
      <c r="DDD222" s="15"/>
      <c r="DDE222" s="15"/>
      <c r="DDF222" s="15"/>
      <c r="DDG222" s="15"/>
      <c r="DDH222" s="15"/>
      <c r="DDI222" s="15"/>
      <c r="DDJ222" s="15"/>
      <c r="DDK222" s="15"/>
      <c r="DDL222" s="15"/>
      <c r="DDM222" s="15"/>
      <c r="DDN222" s="15"/>
      <c r="DDO222" s="15"/>
      <c r="DDP222" s="15"/>
      <c r="DDQ222" s="15"/>
      <c r="DDR222" s="15"/>
      <c r="DDS222" s="15"/>
      <c r="DDT222" s="15"/>
      <c r="DDU222" s="15"/>
      <c r="DDV222" s="15"/>
      <c r="DDW222" s="15"/>
      <c r="DDX222" s="15"/>
      <c r="DDY222" s="15"/>
      <c r="DDZ222" s="15"/>
      <c r="DEA222" s="15"/>
      <c r="DEB222" s="15"/>
      <c r="DEC222" s="15"/>
      <c r="DED222" s="15"/>
      <c r="DEE222" s="15"/>
      <c r="DEF222" s="15"/>
      <c r="DEG222" s="15"/>
      <c r="DEH222" s="15"/>
      <c r="DEI222" s="15"/>
      <c r="DEJ222" s="15"/>
      <c r="DEK222" s="15"/>
      <c r="DEL222" s="15"/>
      <c r="DEM222" s="15"/>
      <c r="DEN222" s="15"/>
      <c r="DEO222" s="15"/>
      <c r="DEP222" s="15"/>
      <c r="DEQ222" s="15"/>
      <c r="DER222" s="15"/>
      <c r="DES222" s="15"/>
      <c r="DET222" s="15"/>
      <c r="DEU222" s="15"/>
      <c r="DEV222" s="15"/>
      <c r="DEW222" s="15"/>
      <c r="DEX222" s="15"/>
      <c r="DEY222" s="15"/>
      <c r="DEZ222" s="15"/>
      <c r="DFA222" s="15"/>
      <c r="DFB222" s="15"/>
      <c r="DFC222" s="15"/>
      <c r="DFD222" s="15"/>
      <c r="DFE222" s="15"/>
      <c r="DFF222" s="15"/>
      <c r="DFG222" s="15"/>
      <c r="DFH222" s="15"/>
      <c r="DFI222" s="15"/>
      <c r="DFJ222" s="15"/>
      <c r="DFK222" s="15"/>
      <c r="DFL222" s="15"/>
      <c r="DFM222" s="15"/>
      <c r="DFN222" s="15"/>
      <c r="DFO222" s="15"/>
      <c r="DFP222" s="15"/>
      <c r="DFQ222" s="15"/>
      <c r="DFR222" s="15"/>
      <c r="DFS222" s="15"/>
      <c r="DFT222" s="15"/>
      <c r="DFU222" s="15"/>
      <c r="DFV222" s="15"/>
      <c r="DFW222" s="15"/>
      <c r="DFX222" s="15"/>
      <c r="DFY222" s="15"/>
      <c r="DFZ222" s="15"/>
      <c r="DGA222" s="15"/>
      <c r="DGB222" s="15"/>
      <c r="DGC222" s="15"/>
      <c r="DGD222" s="15"/>
      <c r="DGE222" s="15"/>
      <c r="DGF222" s="15"/>
      <c r="DGG222" s="15"/>
      <c r="DGH222" s="15"/>
      <c r="DGI222" s="15"/>
      <c r="DGJ222" s="15"/>
      <c r="DGK222" s="15"/>
      <c r="DGL222" s="15"/>
      <c r="DGM222" s="15"/>
      <c r="DGN222" s="15"/>
      <c r="DGO222" s="15"/>
      <c r="DGP222" s="15"/>
      <c r="DGQ222" s="15"/>
      <c r="DGR222" s="15"/>
      <c r="DGS222" s="15"/>
      <c r="DGT222" s="15"/>
      <c r="DGU222" s="15"/>
      <c r="DGV222" s="15"/>
      <c r="DGW222" s="15"/>
      <c r="DGX222" s="15"/>
      <c r="DGY222" s="15"/>
      <c r="DGZ222" s="15"/>
      <c r="DHA222" s="15"/>
      <c r="DHB222" s="15"/>
      <c r="DHC222" s="15"/>
      <c r="DHD222" s="15"/>
      <c r="DHE222" s="15"/>
      <c r="DHF222" s="15"/>
      <c r="DHG222" s="15"/>
      <c r="DHH222" s="15"/>
      <c r="DHI222" s="15"/>
      <c r="DHJ222" s="15"/>
      <c r="DHK222" s="15"/>
      <c r="DHL222" s="15"/>
      <c r="DHM222" s="15"/>
      <c r="DHN222" s="15"/>
      <c r="DHO222" s="15"/>
      <c r="DHP222" s="15"/>
      <c r="DHQ222" s="15"/>
      <c r="DHR222" s="15"/>
      <c r="DHS222" s="15"/>
      <c r="DHT222" s="15"/>
      <c r="DHU222" s="15"/>
      <c r="DHV222" s="15"/>
      <c r="DHW222" s="15"/>
      <c r="DHX222" s="15"/>
      <c r="DHY222" s="15"/>
      <c r="DHZ222" s="15"/>
      <c r="DIA222" s="15"/>
      <c r="DIB222" s="15"/>
      <c r="DIC222" s="15"/>
      <c r="DID222" s="15"/>
      <c r="DIE222" s="15"/>
      <c r="DIF222" s="15"/>
      <c r="DIG222" s="15"/>
      <c r="DIH222" s="15"/>
      <c r="DII222" s="15"/>
      <c r="DIJ222" s="15"/>
      <c r="DIK222" s="15"/>
      <c r="DIL222" s="15"/>
      <c r="DIM222" s="15"/>
      <c r="DIN222" s="15"/>
      <c r="DIO222" s="15"/>
      <c r="DIP222" s="15"/>
      <c r="DIQ222" s="15"/>
      <c r="DIR222" s="15"/>
      <c r="DIS222" s="15"/>
      <c r="DIT222" s="15"/>
      <c r="DIU222" s="15"/>
      <c r="DIV222" s="15"/>
      <c r="DIW222" s="15"/>
      <c r="DIX222" s="15"/>
      <c r="DIY222" s="15"/>
      <c r="DIZ222" s="15"/>
      <c r="DJA222" s="15"/>
      <c r="DJB222" s="15"/>
      <c r="DJC222" s="15"/>
      <c r="DJD222" s="15"/>
      <c r="DJE222" s="15"/>
      <c r="DJF222" s="15"/>
      <c r="DJG222" s="15"/>
      <c r="DJH222" s="15"/>
      <c r="DJI222" s="15"/>
      <c r="DJJ222" s="15"/>
      <c r="DJK222" s="15"/>
      <c r="DJL222" s="15"/>
      <c r="DJM222" s="15"/>
      <c r="DJN222" s="15"/>
      <c r="DJO222" s="15"/>
      <c r="DJP222" s="15"/>
      <c r="DJQ222" s="15"/>
      <c r="DJR222" s="15"/>
      <c r="DJS222" s="15"/>
      <c r="DJT222" s="15"/>
      <c r="DJU222" s="15"/>
      <c r="DJV222" s="15"/>
      <c r="DJW222" s="15"/>
      <c r="DJX222" s="15"/>
      <c r="DJY222" s="15"/>
      <c r="DJZ222" s="15"/>
      <c r="DKA222" s="15"/>
      <c r="DKB222" s="15"/>
      <c r="DKC222" s="15"/>
      <c r="DKD222" s="15"/>
      <c r="DKE222" s="15"/>
      <c r="DKF222" s="15"/>
      <c r="DKG222" s="15"/>
      <c r="DKH222" s="15"/>
      <c r="DKI222" s="15"/>
      <c r="DKJ222" s="15"/>
      <c r="DKK222" s="15"/>
      <c r="DKL222" s="15"/>
      <c r="DKM222" s="15"/>
      <c r="DKN222" s="15"/>
      <c r="DKO222" s="15"/>
      <c r="DKP222" s="15"/>
      <c r="DKQ222" s="15"/>
      <c r="DKR222" s="15"/>
      <c r="DKS222" s="15"/>
      <c r="DKT222" s="15"/>
      <c r="DKU222" s="15"/>
      <c r="DKV222" s="15"/>
      <c r="DKW222" s="15"/>
      <c r="DKX222" s="15"/>
      <c r="DKY222" s="15"/>
      <c r="DKZ222" s="15"/>
      <c r="DLA222" s="15"/>
      <c r="DLB222" s="15"/>
      <c r="DLC222" s="15"/>
      <c r="DLD222" s="15"/>
      <c r="DLE222" s="15"/>
      <c r="DLF222" s="15"/>
      <c r="DLG222" s="15"/>
      <c r="DLH222" s="15"/>
      <c r="DLI222" s="15"/>
      <c r="DLJ222" s="15"/>
      <c r="DLK222" s="15"/>
      <c r="DLL222" s="15"/>
      <c r="DLM222" s="15"/>
      <c r="DLN222" s="15"/>
      <c r="DLO222" s="15"/>
      <c r="DLP222" s="15"/>
      <c r="DLQ222" s="15"/>
      <c r="DLR222" s="15"/>
      <c r="DLS222" s="15"/>
      <c r="DLT222" s="15"/>
      <c r="DLU222" s="15"/>
      <c r="DLV222" s="15"/>
      <c r="DLW222" s="15"/>
      <c r="DLX222" s="15"/>
      <c r="DLY222" s="15"/>
      <c r="DLZ222" s="15"/>
      <c r="DMA222" s="15"/>
      <c r="DMB222" s="15"/>
      <c r="DMC222" s="15"/>
      <c r="DMD222" s="15"/>
      <c r="DME222" s="15"/>
      <c r="DMF222" s="15"/>
      <c r="DMG222" s="15"/>
      <c r="DMH222" s="15"/>
      <c r="DMI222" s="15"/>
      <c r="DMJ222" s="15"/>
      <c r="DMK222" s="15"/>
      <c r="DML222" s="15"/>
      <c r="DMM222" s="15"/>
      <c r="DMN222" s="15"/>
      <c r="DMO222" s="15"/>
      <c r="DMP222" s="15"/>
      <c r="DMQ222" s="15"/>
      <c r="DMR222" s="15"/>
      <c r="DMS222" s="15"/>
      <c r="DMT222" s="15"/>
      <c r="DMU222" s="15"/>
      <c r="DMV222" s="15"/>
      <c r="DMW222" s="15"/>
      <c r="DMX222" s="15"/>
      <c r="DMY222" s="15"/>
      <c r="DMZ222" s="15"/>
      <c r="DNA222" s="15"/>
      <c r="DNB222" s="15"/>
      <c r="DNC222" s="15"/>
      <c r="DND222" s="15"/>
      <c r="DNE222" s="15"/>
      <c r="DNF222" s="15"/>
      <c r="DNG222" s="15"/>
      <c r="DNH222" s="15"/>
      <c r="DNI222" s="15"/>
      <c r="DNJ222" s="15"/>
      <c r="DNK222" s="15"/>
      <c r="DNL222" s="15"/>
      <c r="DNM222" s="15"/>
      <c r="DNN222" s="15"/>
      <c r="DNO222" s="15"/>
      <c r="DNP222" s="15"/>
      <c r="DNQ222" s="15"/>
      <c r="DNR222" s="15"/>
      <c r="DNS222" s="15"/>
      <c r="DNT222" s="15"/>
      <c r="DNU222" s="15"/>
      <c r="DNV222" s="15"/>
      <c r="DNW222" s="15"/>
      <c r="DNX222" s="15"/>
      <c r="DNY222" s="15"/>
      <c r="DNZ222" s="15"/>
      <c r="DOA222" s="15"/>
      <c r="DOB222" s="15"/>
      <c r="DOC222" s="15"/>
      <c r="DOD222" s="15"/>
      <c r="DOE222" s="15"/>
      <c r="DOF222" s="15"/>
      <c r="DOG222" s="15"/>
      <c r="DOH222" s="15"/>
      <c r="DOI222" s="15"/>
      <c r="DOJ222" s="15"/>
      <c r="DOK222" s="15"/>
      <c r="DOL222" s="15"/>
      <c r="DOM222" s="15"/>
      <c r="DON222" s="15"/>
      <c r="DOO222" s="15"/>
      <c r="DOP222" s="15"/>
      <c r="DOQ222" s="15"/>
      <c r="DOR222" s="15"/>
      <c r="DOS222" s="15"/>
      <c r="DOT222" s="15"/>
      <c r="DOU222" s="15"/>
      <c r="DOV222" s="15"/>
      <c r="DOW222" s="15"/>
      <c r="DOX222" s="15"/>
      <c r="DOY222" s="15"/>
      <c r="DOZ222" s="15"/>
      <c r="DPA222" s="15"/>
      <c r="DPB222" s="15"/>
      <c r="DPC222" s="15"/>
      <c r="DPD222" s="15"/>
      <c r="DPE222" s="15"/>
      <c r="DPF222" s="15"/>
      <c r="DPG222" s="15"/>
      <c r="DPH222" s="15"/>
      <c r="DPI222" s="15"/>
      <c r="DPJ222" s="15"/>
      <c r="DPK222" s="15"/>
      <c r="DPL222" s="15"/>
      <c r="DPM222" s="15"/>
      <c r="DPN222" s="15"/>
      <c r="DPO222" s="15"/>
      <c r="DPP222" s="15"/>
      <c r="DPQ222" s="15"/>
      <c r="DPR222" s="15"/>
      <c r="DPS222" s="15"/>
      <c r="DPT222" s="15"/>
      <c r="DPU222" s="15"/>
      <c r="DPV222" s="15"/>
      <c r="DPW222" s="15"/>
      <c r="DPX222" s="15"/>
      <c r="DPY222" s="15"/>
      <c r="DPZ222" s="15"/>
      <c r="DQA222" s="15"/>
      <c r="DQB222" s="15"/>
      <c r="DQC222" s="15"/>
      <c r="DQD222" s="15"/>
      <c r="DQE222" s="15"/>
      <c r="DQF222" s="15"/>
      <c r="DQG222" s="15"/>
      <c r="DQH222" s="15"/>
      <c r="DQI222" s="15"/>
      <c r="DQJ222" s="15"/>
      <c r="DQK222" s="15"/>
      <c r="DQL222" s="15"/>
      <c r="DQM222" s="15"/>
      <c r="DQN222" s="15"/>
      <c r="DQO222" s="15"/>
      <c r="DQP222" s="15"/>
      <c r="DQQ222" s="15"/>
      <c r="DQR222" s="15"/>
      <c r="DQS222" s="15"/>
      <c r="DQT222" s="15"/>
      <c r="DQU222" s="15"/>
      <c r="DQV222" s="15"/>
      <c r="DQW222" s="15"/>
      <c r="DQX222" s="15"/>
      <c r="DQY222" s="15"/>
      <c r="DQZ222" s="15"/>
      <c r="DRA222" s="15"/>
      <c r="DRB222" s="15"/>
      <c r="DRC222" s="15"/>
      <c r="DRD222" s="15"/>
      <c r="DRE222" s="15"/>
      <c r="DRF222" s="15"/>
      <c r="DRG222" s="15"/>
      <c r="DRH222" s="15"/>
      <c r="DRI222" s="15"/>
      <c r="DRJ222" s="15"/>
      <c r="DRK222" s="15"/>
      <c r="DRL222" s="15"/>
      <c r="DRM222" s="15"/>
      <c r="DRN222" s="15"/>
      <c r="DRO222" s="15"/>
      <c r="DRP222" s="15"/>
      <c r="DRQ222" s="15"/>
      <c r="DRR222" s="15"/>
      <c r="DRS222" s="15"/>
      <c r="DRT222" s="15"/>
      <c r="DRU222" s="15"/>
      <c r="DRV222" s="15"/>
      <c r="DRW222" s="15"/>
      <c r="DRX222" s="15"/>
      <c r="DRY222" s="15"/>
      <c r="DRZ222" s="15"/>
      <c r="DSA222" s="15"/>
      <c r="DSB222" s="15"/>
      <c r="DSC222" s="15"/>
      <c r="DSD222" s="15"/>
      <c r="DSE222" s="15"/>
      <c r="DSF222" s="15"/>
      <c r="DSG222" s="15"/>
      <c r="DSH222" s="15"/>
      <c r="DSI222" s="15"/>
      <c r="DSJ222" s="15"/>
      <c r="DSK222" s="15"/>
      <c r="DSL222" s="15"/>
      <c r="DSM222" s="15"/>
      <c r="DSN222" s="15"/>
      <c r="DSO222" s="15"/>
      <c r="DSP222" s="15"/>
      <c r="DSQ222" s="15"/>
      <c r="DSR222" s="15"/>
      <c r="DSS222" s="15"/>
      <c r="DST222" s="15"/>
      <c r="DSU222" s="15"/>
      <c r="DSV222" s="15"/>
      <c r="DSW222" s="15"/>
      <c r="DSX222" s="15"/>
      <c r="DSY222" s="15"/>
      <c r="DSZ222" s="15"/>
      <c r="DTA222" s="15"/>
      <c r="DTB222" s="15"/>
      <c r="DTC222" s="15"/>
      <c r="DTD222" s="15"/>
      <c r="DTE222" s="15"/>
      <c r="DTF222" s="15"/>
      <c r="DTG222" s="15"/>
      <c r="DTH222" s="15"/>
      <c r="DTI222" s="15"/>
      <c r="DTJ222" s="15"/>
      <c r="DTK222" s="15"/>
      <c r="DTL222" s="15"/>
      <c r="DTM222" s="15"/>
      <c r="DTN222" s="15"/>
      <c r="DTO222" s="15"/>
      <c r="DTP222" s="15"/>
      <c r="DTQ222" s="15"/>
      <c r="DTR222" s="15"/>
      <c r="DTS222" s="15"/>
      <c r="DTT222" s="15"/>
      <c r="DTU222" s="15"/>
      <c r="DTV222" s="15"/>
      <c r="DTW222" s="15"/>
      <c r="DTX222" s="15"/>
      <c r="DTY222" s="15"/>
      <c r="DTZ222" s="15"/>
      <c r="DUA222" s="15"/>
      <c r="DUB222" s="15"/>
      <c r="DUC222" s="15"/>
      <c r="DUD222" s="15"/>
      <c r="DUE222" s="15"/>
      <c r="DUF222" s="15"/>
      <c r="DUG222" s="15"/>
      <c r="DUH222" s="15"/>
      <c r="DUI222" s="15"/>
      <c r="DUJ222" s="15"/>
      <c r="DUK222" s="15"/>
      <c r="DUL222" s="15"/>
      <c r="DUM222" s="15"/>
      <c r="DUN222" s="15"/>
      <c r="DUO222" s="15"/>
      <c r="DUP222" s="15"/>
      <c r="DUQ222" s="15"/>
      <c r="DUR222" s="15"/>
      <c r="DUS222" s="15"/>
      <c r="DUT222" s="15"/>
      <c r="DUU222" s="15"/>
      <c r="DUV222" s="15"/>
      <c r="DUW222" s="15"/>
      <c r="DUX222" s="15"/>
      <c r="DUY222" s="15"/>
      <c r="DUZ222" s="15"/>
      <c r="DVA222" s="15"/>
      <c r="DVB222" s="15"/>
      <c r="DVC222" s="15"/>
      <c r="DVD222" s="15"/>
      <c r="DVE222" s="15"/>
      <c r="DVF222" s="15"/>
      <c r="DVG222" s="15"/>
      <c r="DVH222" s="15"/>
      <c r="DVI222" s="15"/>
      <c r="DVJ222" s="15"/>
      <c r="DVK222" s="15"/>
      <c r="DVL222" s="15"/>
      <c r="DVM222" s="15"/>
      <c r="DVN222" s="15"/>
      <c r="DVO222" s="15"/>
      <c r="DVP222" s="15"/>
      <c r="DVQ222" s="15"/>
      <c r="DVR222" s="15"/>
      <c r="DVS222" s="15"/>
      <c r="DVT222" s="15"/>
      <c r="DVU222" s="15"/>
      <c r="DVV222" s="15"/>
      <c r="DVW222" s="15"/>
      <c r="DVX222" s="15"/>
      <c r="DVY222" s="15"/>
      <c r="DVZ222" s="15"/>
      <c r="DWA222" s="15"/>
      <c r="DWB222" s="15"/>
      <c r="DWC222" s="15"/>
      <c r="DWD222" s="15"/>
      <c r="DWE222" s="15"/>
      <c r="DWF222" s="15"/>
      <c r="DWG222" s="15"/>
      <c r="DWH222" s="15"/>
      <c r="DWI222" s="15"/>
      <c r="DWJ222" s="15"/>
      <c r="DWK222" s="15"/>
      <c r="DWL222" s="15"/>
      <c r="DWM222" s="15"/>
      <c r="DWN222" s="15"/>
      <c r="DWO222" s="15"/>
      <c r="DWP222" s="15"/>
      <c r="DWQ222" s="15"/>
      <c r="DWR222" s="15"/>
      <c r="DWS222" s="15"/>
      <c r="DWT222" s="15"/>
      <c r="DWU222" s="15"/>
      <c r="DWV222" s="15"/>
      <c r="DWW222" s="15"/>
      <c r="DWX222" s="15"/>
      <c r="DWY222" s="15"/>
      <c r="DWZ222" s="15"/>
      <c r="DXA222" s="15"/>
      <c r="DXB222" s="15"/>
      <c r="DXC222" s="15"/>
      <c r="DXD222" s="15"/>
      <c r="DXE222" s="15"/>
      <c r="DXF222" s="15"/>
      <c r="DXG222" s="15"/>
      <c r="DXH222" s="15"/>
      <c r="DXI222" s="15"/>
      <c r="DXJ222" s="15"/>
      <c r="DXK222" s="15"/>
      <c r="DXL222" s="15"/>
      <c r="DXM222" s="15"/>
      <c r="DXN222" s="15"/>
      <c r="DXO222" s="15"/>
      <c r="DXP222" s="15"/>
      <c r="DXQ222" s="15"/>
      <c r="DXR222" s="15"/>
      <c r="DXS222" s="15"/>
      <c r="DXT222" s="15"/>
      <c r="DXU222" s="15"/>
      <c r="DXV222" s="15"/>
      <c r="DXW222" s="15"/>
      <c r="DXX222" s="15"/>
      <c r="DXY222" s="15"/>
      <c r="DXZ222" s="15"/>
      <c r="DYA222" s="15"/>
      <c r="DYB222" s="15"/>
      <c r="DYC222" s="15"/>
      <c r="DYD222" s="15"/>
      <c r="DYE222" s="15"/>
      <c r="DYF222" s="15"/>
      <c r="DYG222" s="15"/>
      <c r="DYH222" s="15"/>
      <c r="DYI222" s="15"/>
      <c r="DYJ222" s="15"/>
      <c r="DYK222" s="15"/>
      <c r="DYL222" s="15"/>
      <c r="DYM222" s="15"/>
      <c r="DYN222" s="15"/>
      <c r="DYO222" s="15"/>
      <c r="DYP222" s="15"/>
      <c r="DYQ222" s="15"/>
      <c r="DYR222" s="15"/>
      <c r="DYS222" s="15"/>
      <c r="DYT222" s="15"/>
      <c r="DYU222" s="15"/>
      <c r="DYV222" s="15"/>
      <c r="DYW222" s="15"/>
      <c r="DYX222" s="15"/>
      <c r="DYY222" s="15"/>
      <c r="DYZ222" s="15"/>
      <c r="DZA222" s="15"/>
      <c r="DZB222" s="15"/>
      <c r="DZC222" s="15"/>
      <c r="DZD222" s="15"/>
      <c r="DZE222" s="15"/>
      <c r="DZF222" s="15"/>
      <c r="DZG222" s="15"/>
      <c r="DZH222" s="15"/>
      <c r="DZI222" s="15"/>
      <c r="DZJ222" s="15"/>
      <c r="DZK222" s="15"/>
      <c r="DZL222" s="15"/>
      <c r="DZM222" s="15"/>
      <c r="DZN222" s="15"/>
      <c r="DZO222" s="15"/>
      <c r="DZP222" s="15"/>
      <c r="DZQ222" s="15"/>
      <c r="DZR222" s="15"/>
      <c r="DZS222" s="15"/>
      <c r="DZT222" s="15"/>
      <c r="DZU222" s="15"/>
      <c r="DZV222" s="15"/>
      <c r="DZW222" s="15"/>
      <c r="DZX222" s="15"/>
      <c r="DZY222" s="15"/>
      <c r="DZZ222" s="15"/>
      <c r="EAA222" s="15"/>
      <c r="EAB222" s="15"/>
      <c r="EAC222" s="15"/>
      <c r="EAD222" s="15"/>
      <c r="EAE222" s="15"/>
      <c r="EAF222" s="15"/>
      <c r="EAG222" s="15"/>
      <c r="EAH222" s="15"/>
      <c r="EAI222" s="15"/>
      <c r="EAJ222" s="15"/>
      <c r="EAK222" s="15"/>
      <c r="EAL222" s="15"/>
      <c r="EAM222" s="15"/>
      <c r="EAN222" s="15"/>
      <c r="EAO222" s="15"/>
      <c r="EAP222" s="15"/>
      <c r="EAQ222" s="15"/>
      <c r="EAR222" s="15"/>
      <c r="EAS222" s="15"/>
      <c r="EAT222" s="15"/>
      <c r="EAU222" s="15"/>
      <c r="EAV222" s="15"/>
      <c r="EAW222" s="15"/>
      <c r="EAX222" s="15"/>
      <c r="EAY222" s="15"/>
      <c r="EAZ222" s="15"/>
      <c r="EBA222" s="15"/>
      <c r="EBB222" s="15"/>
      <c r="EBC222" s="15"/>
      <c r="EBD222" s="15"/>
      <c r="EBE222" s="15"/>
      <c r="EBF222" s="15"/>
      <c r="EBG222" s="15"/>
      <c r="EBH222" s="15"/>
      <c r="EBI222" s="15"/>
      <c r="EBJ222" s="15"/>
      <c r="EBK222" s="15"/>
      <c r="EBL222" s="15"/>
      <c r="EBM222" s="15"/>
      <c r="EBN222" s="15"/>
      <c r="EBO222" s="15"/>
      <c r="EBP222" s="15"/>
      <c r="EBQ222" s="15"/>
      <c r="EBR222" s="15"/>
      <c r="EBS222" s="15"/>
      <c r="EBT222" s="15"/>
      <c r="EBU222" s="15"/>
      <c r="EBV222" s="15"/>
      <c r="EBW222" s="15"/>
      <c r="EBX222" s="15"/>
      <c r="EBY222" s="15"/>
      <c r="EBZ222" s="15"/>
      <c r="ECA222" s="15"/>
      <c r="ECB222" s="15"/>
      <c r="ECC222" s="15"/>
      <c r="ECD222" s="15"/>
      <c r="ECE222" s="15"/>
      <c r="ECF222" s="15"/>
      <c r="ECG222" s="15"/>
      <c r="ECH222" s="15"/>
      <c r="ECI222" s="15"/>
      <c r="ECJ222" s="15"/>
      <c r="ECK222" s="15"/>
      <c r="ECL222" s="15"/>
      <c r="ECM222" s="15"/>
      <c r="ECN222" s="15"/>
      <c r="ECO222" s="15"/>
      <c r="ECP222" s="15"/>
      <c r="ECQ222" s="15"/>
      <c r="ECR222" s="15"/>
      <c r="ECS222" s="15"/>
      <c r="ECT222" s="15"/>
      <c r="ECU222" s="15"/>
      <c r="ECV222" s="15"/>
      <c r="ECW222" s="15"/>
      <c r="ECX222" s="15"/>
      <c r="ECY222" s="15"/>
      <c r="ECZ222" s="15"/>
      <c r="EDA222" s="15"/>
      <c r="EDB222" s="15"/>
      <c r="EDC222" s="15"/>
      <c r="EDD222" s="15"/>
      <c r="EDE222" s="15"/>
      <c r="EDF222" s="15"/>
      <c r="EDG222" s="15"/>
      <c r="EDH222" s="15"/>
      <c r="EDI222" s="15"/>
      <c r="EDJ222" s="15"/>
      <c r="EDK222" s="15"/>
      <c r="EDL222" s="15"/>
      <c r="EDM222" s="15"/>
      <c r="EDN222" s="15"/>
      <c r="EDO222" s="15"/>
      <c r="EDP222" s="15"/>
      <c r="EDQ222" s="15"/>
      <c r="EDR222" s="15"/>
      <c r="EDS222" s="15"/>
      <c r="EDT222" s="15"/>
      <c r="EDU222" s="15"/>
      <c r="EDV222" s="15"/>
      <c r="EDW222" s="15"/>
      <c r="EDX222" s="15"/>
      <c r="EDY222" s="15"/>
      <c r="EDZ222" s="15"/>
      <c r="EEA222" s="15"/>
      <c r="EEB222" s="15"/>
      <c r="EEC222" s="15"/>
      <c r="EED222" s="15"/>
      <c r="EEE222" s="15"/>
      <c r="EEF222" s="15"/>
      <c r="EEG222" s="15"/>
      <c r="EEH222" s="15"/>
      <c r="EEI222" s="15"/>
      <c r="EEJ222" s="15"/>
      <c r="EEK222" s="15"/>
      <c r="EEL222" s="15"/>
      <c r="EEM222" s="15"/>
      <c r="EEN222" s="15"/>
      <c r="EEO222" s="15"/>
      <c r="EEP222" s="15"/>
      <c r="EEQ222" s="15"/>
      <c r="EER222" s="15"/>
      <c r="EES222" s="15"/>
      <c r="EET222" s="15"/>
      <c r="EEU222" s="15"/>
      <c r="EEV222" s="15"/>
      <c r="EEW222" s="15"/>
      <c r="EEX222" s="15"/>
      <c r="EEY222" s="15"/>
      <c r="EEZ222" s="15"/>
      <c r="EFA222" s="15"/>
      <c r="EFB222" s="15"/>
      <c r="EFC222" s="15"/>
      <c r="EFD222" s="15"/>
      <c r="EFE222" s="15"/>
      <c r="EFF222" s="15"/>
      <c r="EFG222" s="15"/>
      <c r="EFH222" s="15"/>
      <c r="EFI222" s="15"/>
      <c r="EFJ222" s="15"/>
      <c r="EFK222" s="15"/>
      <c r="EFL222" s="15"/>
      <c r="EFM222" s="15"/>
      <c r="EFN222" s="15"/>
      <c r="EFO222" s="15"/>
      <c r="EFP222" s="15"/>
      <c r="EFQ222" s="15"/>
      <c r="EFR222" s="15"/>
      <c r="EFS222" s="15"/>
      <c r="EFT222" s="15"/>
      <c r="EFU222" s="15"/>
      <c r="EFV222" s="15"/>
      <c r="EFW222" s="15"/>
      <c r="EFX222" s="15"/>
      <c r="EFY222" s="15"/>
      <c r="EFZ222" s="15"/>
      <c r="EGA222" s="15"/>
      <c r="EGB222" s="15"/>
      <c r="EGC222" s="15"/>
      <c r="EGD222" s="15"/>
      <c r="EGE222" s="15"/>
      <c r="EGF222" s="15"/>
      <c r="EGG222" s="15"/>
      <c r="EGH222" s="15"/>
      <c r="EGI222" s="15"/>
      <c r="EGJ222" s="15"/>
      <c r="EGK222" s="15"/>
      <c r="EGL222" s="15"/>
      <c r="EGM222" s="15"/>
      <c r="EGN222" s="15"/>
      <c r="EGO222" s="15"/>
      <c r="EGP222" s="15"/>
      <c r="EGQ222" s="15"/>
      <c r="EGR222" s="15"/>
      <c r="EGS222" s="15"/>
      <c r="EGT222" s="15"/>
      <c r="EGU222" s="15"/>
      <c r="EGV222" s="15"/>
      <c r="EGW222" s="15"/>
      <c r="EGX222" s="15"/>
      <c r="EGY222" s="15"/>
      <c r="EGZ222" s="15"/>
      <c r="EHA222" s="15"/>
      <c r="EHB222" s="15"/>
      <c r="EHC222" s="15"/>
      <c r="EHD222" s="15"/>
      <c r="EHE222" s="15"/>
      <c r="EHF222" s="15"/>
      <c r="EHG222" s="15"/>
      <c r="EHH222" s="15"/>
      <c r="EHI222" s="15"/>
      <c r="EHJ222" s="15"/>
      <c r="EHK222" s="15"/>
      <c r="EHL222" s="15"/>
      <c r="EHM222" s="15"/>
      <c r="EHN222" s="15"/>
      <c r="EHO222" s="15"/>
      <c r="EHP222" s="15"/>
      <c r="EHQ222" s="15"/>
      <c r="EHR222" s="15"/>
      <c r="EHS222" s="15"/>
      <c r="EHT222" s="15"/>
      <c r="EHU222" s="15"/>
      <c r="EHV222" s="15"/>
      <c r="EHW222" s="15"/>
      <c r="EHX222" s="15"/>
      <c r="EHY222" s="15"/>
      <c r="EHZ222" s="15"/>
      <c r="EIA222" s="15"/>
      <c r="EIB222" s="15"/>
      <c r="EIC222" s="15"/>
      <c r="EID222" s="15"/>
      <c r="EIE222" s="15"/>
      <c r="EIF222" s="15"/>
      <c r="EIG222" s="15"/>
      <c r="EIH222" s="15"/>
      <c r="EII222" s="15"/>
      <c r="EIJ222" s="15"/>
      <c r="EIK222" s="15"/>
      <c r="EIL222" s="15"/>
      <c r="EIM222" s="15"/>
      <c r="EIN222" s="15"/>
      <c r="EIO222" s="15"/>
      <c r="EIP222" s="15"/>
      <c r="EIQ222" s="15"/>
      <c r="EIR222" s="15"/>
      <c r="EIS222" s="15"/>
      <c r="EIT222" s="15"/>
      <c r="EIU222" s="15"/>
      <c r="EIV222" s="15"/>
      <c r="EIW222" s="15"/>
      <c r="EIX222" s="15"/>
      <c r="EIY222" s="15"/>
      <c r="EIZ222" s="15"/>
      <c r="EJA222" s="15"/>
      <c r="EJB222" s="15"/>
      <c r="EJC222" s="15"/>
      <c r="EJD222" s="15"/>
      <c r="EJE222" s="15"/>
      <c r="EJF222" s="15"/>
      <c r="EJG222" s="15"/>
      <c r="EJH222" s="15"/>
      <c r="EJI222" s="15"/>
      <c r="EJJ222" s="15"/>
      <c r="EJK222" s="15"/>
      <c r="EJL222" s="15"/>
      <c r="EJM222" s="15"/>
      <c r="EJN222" s="15"/>
      <c r="EJO222" s="15"/>
      <c r="EJP222" s="15"/>
      <c r="EJQ222" s="15"/>
      <c r="EJR222" s="15"/>
      <c r="EJS222" s="15"/>
      <c r="EJT222" s="15"/>
      <c r="EJU222" s="15"/>
      <c r="EJV222" s="15"/>
      <c r="EJW222" s="15"/>
      <c r="EJX222" s="15"/>
      <c r="EJY222" s="15"/>
      <c r="EJZ222" s="15"/>
      <c r="EKA222" s="15"/>
      <c r="EKB222" s="15"/>
      <c r="EKC222" s="15"/>
      <c r="EKD222" s="15"/>
      <c r="EKE222" s="15"/>
      <c r="EKF222" s="15"/>
      <c r="EKG222" s="15"/>
      <c r="EKH222" s="15"/>
      <c r="EKI222" s="15"/>
      <c r="EKJ222" s="15"/>
      <c r="EKK222" s="15"/>
      <c r="EKL222" s="15"/>
      <c r="EKM222" s="15"/>
      <c r="EKN222" s="15"/>
      <c r="EKO222" s="15"/>
      <c r="EKP222" s="15"/>
      <c r="EKQ222" s="15"/>
      <c r="EKR222" s="15"/>
      <c r="EKS222" s="15"/>
      <c r="EKT222" s="15"/>
      <c r="EKU222" s="15"/>
      <c r="EKV222" s="15"/>
      <c r="EKW222" s="15"/>
      <c r="EKX222" s="15"/>
      <c r="EKY222" s="15"/>
      <c r="EKZ222" s="15"/>
      <c r="ELA222" s="15"/>
      <c r="ELB222" s="15"/>
      <c r="ELC222" s="15"/>
      <c r="ELD222" s="15"/>
      <c r="ELE222" s="15"/>
      <c r="ELF222" s="15"/>
      <c r="ELG222" s="15"/>
      <c r="ELH222" s="15"/>
      <c r="ELI222" s="15"/>
      <c r="ELJ222" s="15"/>
      <c r="ELK222" s="15"/>
      <c r="ELL222" s="15"/>
      <c r="ELM222" s="15"/>
      <c r="ELN222" s="15"/>
      <c r="ELO222" s="15"/>
      <c r="ELP222" s="15"/>
      <c r="ELQ222" s="15"/>
      <c r="ELR222" s="15"/>
      <c r="ELS222" s="15"/>
      <c r="ELT222" s="15"/>
      <c r="ELU222" s="15"/>
      <c r="ELV222" s="15"/>
      <c r="ELW222" s="15"/>
      <c r="ELX222" s="15"/>
      <c r="ELY222" s="15"/>
      <c r="ELZ222" s="15"/>
      <c r="EMA222" s="15"/>
      <c r="EMB222" s="15"/>
      <c r="EMC222" s="15"/>
      <c r="EMD222" s="15"/>
      <c r="EME222" s="15"/>
      <c r="EMF222" s="15"/>
      <c r="EMG222" s="15"/>
      <c r="EMH222" s="15"/>
      <c r="EMI222" s="15"/>
      <c r="EMJ222" s="15"/>
      <c r="EMK222" s="15"/>
      <c r="EML222" s="15"/>
      <c r="EMM222" s="15"/>
      <c r="EMN222" s="15"/>
      <c r="EMO222" s="15"/>
      <c r="EMP222" s="15"/>
      <c r="EMQ222" s="15"/>
      <c r="EMR222" s="15"/>
      <c r="EMS222" s="15"/>
      <c r="EMT222" s="15"/>
      <c r="EMU222" s="15"/>
      <c r="EMV222" s="15"/>
      <c r="EMW222" s="15"/>
      <c r="EMX222" s="15"/>
      <c r="EMY222" s="15"/>
      <c r="EMZ222" s="15"/>
      <c r="ENA222" s="15"/>
      <c r="ENB222" s="15"/>
      <c r="ENC222" s="15"/>
      <c r="END222" s="15"/>
      <c r="ENE222" s="15"/>
      <c r="ENF222" s="15"/>
      <c r="ENG222" s="15"/>
      <c r="ENH222" s="15"/>
      <c r="ENI222" s="15"/>
      <c r="ENJ222" s="15"/>
      <c r="ENK222" s="15"/>
      <c r="ENL222" s="15"/>
      <c r="ENM222" s="15"/>
      <c r="ENN222" s="15"/>
      <c r="ENO222" s="15"/>
      <c r="ENP222" s="15"/>
      <c r="ENQ222" s="15"/>
      <c r="ENR222" s="15"/>
      <c r="ENS222" s="15"/>
      <c r="ENT222" s="15"/>
      <c r="ENU222" s="15"/>
      <c r="ENV222" s="15"/>
      <c r="ENW222" s="15"/>
      <c r="ENX222" s="15"/>
      <c r="ENY222" s="15"/>
      <c r="ENZ222" s="15"/>
      <c r="EOA222" s="15"/>
      <c r="EOB222" s="15"/>
      <c r="EOC222" s="15"/>
      <c r="EOD222" s="15"/>
      <c r="EOE222" s="15"/>
      <c r="EOF222" s="15"/>
      <c r="EOG222" s="15"/>
      <c r="EOH222" s="15"/>
      <c r="EOI222" s="15"/>
      <c r="EOJ222" s="15"/>
      <c r="EOK222" s="15"/>
      <c r="EOL222" s="15"/>
      <c r="EOM222" s="15"/>
      <c r="EON222" s="15"/>
      <c r="EOO222" s="15"/>
      <c r="EOP222" s="15"/>
      <c r="EOQ222" s="15"/>
      <c r="EOR222" s="15"/>
      <c r="EOS222" s="15"/>
      <c r="EOT222" s="15"/>
      <c r="EOU222" s="15"/>
      <c r="EOV222" s="15"/>
      <c r="EOW222" s="15"/>
      <c r="EOX222" s="15"/>
      <c r="EOY222" s="15"/>
      <c r="EOZ222" s="15"/>
      <c r="EPA222" s="15"/>
      <c r="EPB222" s="15"/>
      <c r="EPC222" s="15"/>
      <c r="EPD222" s="15"/>
      <c r="EPE222" s="15"/>
      <c r="EPF222" s="15"/>
      <c r="EPG222" s="15"/>
      <c r="EPH222" s="15"/>
      <c r="EPI222" s="15"/>
      <c r="EPJ222" s="15"/>
      <c r="EPK222" s="15"/>
      <c r="EPL222" s="15"/>
      <c r="EPM222" s="15"/>
      <c r="EPN222" s="15"/>
      <c r="EPO222" s="15"/>
      <c r="EPP222" s="15"/>
      <c r="EPQ222" s="15"/>
      <c r="EPR222" s="15"/>
      <c r="EPS222" s="15"/>
      <c r="EPT222" s="15"/>
      <c r="EPU222" s="15"/>
      <c r="EPV222" s="15"/>
      <c r="EPW222" s="15"/>
      <c r="EPX222" s="15"/>
      <c r="EPY222" s="15"/>
      <c r="EPZ222" s="15"/>
      <c r="EQA222" s="15"/>
      <c r="EQB222" s="15"/>
      <c r="EQC222" s="15"/>
      <c r="EQD222" s="15"/>
      <c r="EQE222" s="15"/>
      <c r="EQF222" s="15"/>
      <c r="EQG222" s="15"/>
      <c r="EQH222" s="15"/>
      <c r="EQI222" s="15"/>
      <c r="EQJ222" s="15"/>
      <c r="EQK222" s="15"/>
      <c r="EQL222" s="15"/>
      <c r="EQM222" s="15"/>
      <c r="EQN222" s="15"/>
      <c r="EQO222" s="15"/>
      <c r="EQP222" s="15"/>
      <c r="EQQ222" s="15"/>
      <c r="EQR222" s="15"/>
      <c r="EQS222" s="15"/>
      <c r="EQT222" s="15"/>
      <c r="EQU222" s="15"/>
      <c r="EQV222" s="15"/>
      <c r="EQW222" s="15"/>
      <c r="EQX222" s="15"/>
      <c r="EQY222" s="15"/>
      <c r="EQZ222" s="15"/>
      <c r="ERA222" s="15"/>
      <c r="ERB222" s="15"/>
      <c r="ERC222" s="15"/>
      <c r="ERD222" s="15"/>
      <c r="ERE222" s="15"/>
      <c r="ERF222" s="15"/>
      <c r="ERG222" s="15"/>
      <c r="ERH222" s="15"/>
      <c r="ERI222" s="15"/>
      <c r="ERJ222" s="15"/>
      <c r="ERK222" s="15"/>
      <c r="ERL222" s="15"/>
      <c r="ERM222" s="15"/>
      <c r="ERN222" s="15"/>
      <c r="ERO222" s="15"/>
      <c r="ERP222" s="15"/>
      <c r="ERQ222" s="15"/>
      <c r="ERR222" s="15"/>
      <c r="ERS222" s="15"/>
      <c r="ERT222" s="15"/>
      <c r="ERU222" s="15"/>
      <c r="ERV222" s="15"/>
      <c r="ERW222" s="15"/>
      <c r="ERX222" s="15"/>
      <c r="ERY222" s="15"/>
      <c r="ERZ222" s="15"/>
      <c r="ESA222" s="15"/>
      <c r="ESB222" s="15"/>
      <c r="ESC222" s="15"/>
      <c r="ESD222" s="15"/>
      <c r="ESE222" s="15"/>
      <c r="ESF222" s="15"/>
      <c r="ESG222" s="15"/>
      <c r="ESH222" s="15"/>
      <c r="ESI222" s="15"/>
      <c r="ESJ222" s="15"/>
      <c r="ESK222" s="15"/>
      <c r="ESL222" s="15"/>
      <c r="ESM222" s="15"/>
      <c r="ESN222" s="15"/>
      <c r="ESO222" s="15"/>
      <c r="ESP222" s="15"/>
      <c r="ESQ222" s="15"/>
      <c r="ESR222" s="15"/>
      <c r="ESS222" s="15"/>
      <c r="EST222" s="15"/>
      <c r="ESU222" s="15"/>
      <c r="ESV222" s="15"/>
      <c r="ESW222" s="15"/>
      <c r="ESX222" s="15"/>
      <c r="ESY222" s="15"/>
      <c r="ESZ222" s="15"/>
      <c r="ETA222" s="15"/>
      <c r="ETB222" s="15"/>
      <c r="ETC222" s="15"/>
      <c r="ETD222" s="15"/>
      <c r="ETE222" s="15"/>
      <c r="ETF222" s="15"/>
      <c r="ETG222" s="15"/>
      <c r="ETH222" s="15"/>
      <c r="ETI222" s="15"/>
      <c r="ETJ222" s="15"/>
      <c r="ETK222" s="15"/>
      <c r="ETL222" s="15"/>
      <c r="ETM222" s="15"/>
      <c r="ETN222" s="15"/>
      <c r="ETO222" s="15"/>
      <c r="ETP222" s="15"/>
      <c r="ETQ222" s="15"/>
      <c r="ETR222" s="15"/>
      <c r="ETS222" s="15"/>
      <c r="ETT222" s="15"/>
      <c r="ETU222" s="15"/>
      <c r="ETV222" s="15"/>
      <c r="ETW222" s="15"/>
      <c r="ETX222" s="15"/>
      <c r="ETY222" s="15"/>
      <c r="ETZ222" s="15"/>
      <c r="EUA222" s="15"/>
      <c r="EUB222" s="15"/>
      <c r="EUC222" s="15"/>
      <c r="EUD222" s="15"/>
      <c r="EUE222" s="15"/>
      <c r="EUF222" s="15"/>
      <c r="EUG222" s="15"/>
      <c r="EUH222" s="15"/>
      <c r="EUI222" s="15"/>
      <c r="EUJ222" s="15"/>
      <c r="EUK222" s="15"/>
      <c r="EUL222" s="15"/>
      <c r="EUM222" s="15"/>
      <c r="EUN222" s="15"/>
      <c r="EUO222" s="15"/>
      <c r="EUP222" s="15"/>
      <c r="EUQ222" s="15"/>
      <c r="EUR222" s="15"/>
      <c r="EUS222" s="15"/>
      <c r="EUT222" s="15"/>
      <c r="EUU222" s="15"/>
      <c r="EUV222" s="15"/>
      <c r="EUW222" s="15"/>
      <c r="EUX222" s="15"/>
      <c r="EUY222" s="15"/>
      <c r="EUZ222" s="15"/>
      <c r="EVA222" s="15"/>
      <c r="EVB222" s="15"/>
      <c r="EVC222" s="15"/>
      <c r="EVD222" s="15"/>
      <c r="EVE222" s="15"/>
      <c r="EVF222" s="15"/>
      <c r="EVG222" s="15"/>
      <c r="EVH222" s="15"/>
      <c r="EVI222" s="15"/>
      <c r="EVJ222" s="15"/>
      <c r="EVK222" s="15"/>
      <c r="EVL222" s="15"/>
      <c r="EVM222" s="15"/>
      <c r="EVN222" s="15"/>
      <c r="EVO222" s="15"/>
      <c r="EVP222" s="15"/>
      <c r="EVQ222" s="15"/>
      <c r="EVR222" s="15"/>
      <c r="EVS222" s="15"/>
      <c r="EVT222" s="15"/>
      <c r="EVU222" s="15"/>
      <c r="EVV222" s="15"/>
      <c r="EVW222" s="15"/>
      <c r="EVX222" s="15"/>
      <c r="EVY222" s="15"/>
      <c r="EVZ222" s="15"/>
      <c r="EWA222" s="15"/>
      <c r="EWB222" s="15"/>
      <c r="EWC222" s="15"/>
      <c r="EWD222" s="15"/>
      <c r="EWE222" s="15"/>
      <c r="EWF222" s="15"/>
      <c r="EWG222" s="15"/>
      <c r="EWH222" s="15"/>
      <c r="EWI222" s="15"/>
      <c r="EWJ222" s="15"/>
      <c r="EWK222" s="15"/>
      <c r="EWL222" s="15"/>
      <c r="EWM222" s="15"/>
      <c r="EWN222" s="15"/>
      <c r="EWO222" s="15"/>
      <c r="EWP222" s="15"/>
      <c r="EWQ222" s="15"/>
      <c r="EWR222" s="15"/>
      <c r="EWS222" s="15"/>
      <c r="EWT222" s="15"/>
      <c r="EWU222" s="15"/>
      <c r="EWV222" s="15"/>
      <c r="EWW222" s="15"/>
      <c r="EWX222" s="15"/>
      <c r="EWY222" s="15"/>
      <c r="EWZ222" s="15"/>
      <c r="EXA222" s="15"/>
      <c r="EXB222" s="15"/>
      <c r="EXC222" s="15"/>
      <c r="EXD222" s="15"/>
      <c r="EXE222" s="15"/>
      <c r="EXF222" s="15"/>
      <c r="EXG222" s="15"/>
      <c r="EXH222" s="15"/>
      <c r="EXI222" s="15"/>
      <c r="EXJ222" s="15"/>
      <c r="EXK222" s="15"/>
      <c r="EXL222" s="15"/>
      <c r="EXM222" s="15"/>
      <c r="EXN222" s="15"/>
      <c r="EXO222" s="15"/>
      <c r="EXP222" s="15"/>
      <c r="EXQ222" s="15"/>
      <c r="EXR222" s="15"/>
      <c r="EXS222" s="15"/>
      <c r="EXT222" s="15"/>
      <c r="EXU222" s="15"/>
      <c r="EXV222" s="15"/>
      <c r="EXW222" s="15"/>
      <c r="EXX222" s="15"/>
      <c r="EXY222" s="15"/>
      <c r="EXZ222" s="15"/>
      <c r="EYA222" s="15"/>
      <c r="EYB222" s="15"/>
      <c r="EYC222" s="15"/>
      <c r="EYD222" s="15"/>
      <c r="EYE222" s="15"/>
      <c r="EYF222" s="15"/>
      <c r="EYG222" s="15"/>
      <c r="EYH222" s="15"/>
      <c r="EYI222" s="15"/>
      <c r="EYJ222" s="15"/>
      <c r="EYK222" s="15"/>
      <c r="EYL222" s="15"/>
      <c r="EYM222" s="15"/>
      <c r="EYN222" s="15"/>
      <c r="EYO222" s="15"/>
      <c r="EYP222" s="15"/>
      <c r="EYQ222" s="15"/>
      <c r="EYR222" s="15"/>
      <c r="EYS222" s="15"/>
      <c r="EYT222" s="15"/>
      <c r="EYU222" s="15"/>
      <c r="EYV222" s="15"/>
      <c r="EYW222" s="15"/>
      <c r="EYX222" s="15"/>
      <c r="EYY222" s="15"/>
      <c r="EYZ222" s="15"/>
      <c r="EZA222" s="15"/>
      <c r="EZB222" s="15"/>
      <c r="EZC222" s="15"/>
      <c r="EZD222" s="15"/>
      <c r="EZE222" s="15"/>
      <c r="EZF222" s="15"/>
      <c r="EZG222" s="15"/>
      <c r="EZH222" s="15"/>
      <c r="EZI222" s="15"/>
      <c r="EZJ222" s="15"/>
      <c r="EZK222" s="15"/>
      <c r="EZL222" s="15"/>
      <c r="EZM222" s="15"/>
      <c r="EZN222" s="15"/>
      <c r="EZO222" s="15"/>
      <c r="EZP222" s="15"/>
      <c r="EZQ222" s="15"/>
      <c r="EZR222" s="15"/>
      <c r="EZS222" s="15"/>
      <c r="EZT222" s="15"/>
      <c r="EZU222" s="15"/>
      <c r="EZV222" s="15"/>
      <c r="EZW222" s="15"/>
      <c r="EZX222" s="15"/>
      <c r="EZY222" s="15"/>
      <c r="EZZ222" s="15"/>
      <c r="FAA222" s="15"/>
      <c r="FAB222" s="15"/>
      <c r="FAC222" s="15"/>
      <c r="FAD222" s="15"/>
      <c r="FAE222" s="15"/>
      <c r="FAF222" s="15"/>
      <c r="FAG222" s="15"/>
      <c r="FAH222" s="15"/>
      <c r="FAI222" s="15"/>
      <c r="FAJ222" s="15"/>
      <c r="FAK222" s="15"/>
      <c r="FAL222" s="15"/>
      <c r="FAM222" s="15"/>
      <c r="FAN222" s="15"/>
      <c r="FAO222" s="15"/>
      <c r="FAP222" s="15"/>
      <c r="FAQ222" s="15"/>
      <c r="FAR222" s="15"/>
      <c r="FAS222" s="15"/>
      <c r="FAT222" s="15"/>
      <c r="FAU222" s="15"/>
      <c r="FAV222" s="15"/>
      <c r="FAW222" s="15"/>
      <c r="FAX222" s="15"/>
      <c r="FAY222" s="15"/>
      <c r="FAZ222" s="15"/>
      <c r="FBA222" s="15"/>
      <c r="FBB222" s="15"/>
      <c r="FBC222" s="15"/>
      <c r="FBD222" s="15"/>
      <c r="FBE222" s="15"/>
      <c r="FBF222" s="15"/>
      <c r="FBG222" s="15"/>
      <c r="FBH222" s="15"/>
      <c r="FBI222" s="15"/>
      <c r="FBJ222" s="15"/>
      <c r="FBK222" s="15"/>
      <c r="FBL222" s="15"/>
      <c r="FBM222" s="15"/>
      <c r="FBN222" s="15"/>
      <c r="FBO222" s="15"/>
      <c r="FBP222" s="15"/>
      <c r="FBQ222" s="15"/>
      <c r="FBR222" s="15"/>
      <c r="FBS222" s="15"/>
      <c r="FBT222" s="15"/>
      <c r="FBU222" s="15"/>
      <c r="FBV222" s="15"/>
      <c r="FBW222" s="15"/>
      <c r="FBX222" s="15"/>
      <c r="FBY222" s="15"/>
      <c r="FBZ222" s="15"/>
      <c r="FCA222" s="15"/>
      <c r="FCB222" s="15"/>
      <c r="FCC222" s="15"/>
      <c r="FCD222" s="15"/>
      <c r="FCE222" s="15"/>
      <c r="FCF222" s="15"/>
      <c r="FCG222" s="15"/>
      <c r="FCH222" s="15"/>
      <c r="FCI222" s="15"/>
      <c r="FCJ222" s="15"/>
      <c r="FCK222" s="15"/>
      <c r="FCL222" s="15"/>
      <c r="FCM222" s="15"/>
      <c r="FCN222" s="15"/>
      <c r="FCO222" s="15"/>
      <c r="FCP222" s="15"/>
      <c r="FCQ222" s="15"/>
      <c r="FCR222" s="15"/>
      <c r="FCS222" s="15"/>
      <c r="FCT222" s="15"/>
      <c r="FCU222" s="15"/>
      <c r="FCV222" s="15"/>
      <c r="FCW222" s="15"/>
      <c r="FCX222" s="15"/>
      <c r="FCY222" s="15"/>
      <c r="FCZ222" s="15"/>
      <c r="FDA222" s="15"/>
      <c r="FDB222" s="15"/>
      <c r="FDC222" s="15"/>
      <c r="FDD222" s="15"/>
      <c r="FDE222" s="15"/>
      <c r="FDF222" s="15"/>
      <c r="FDG222" s="15"/>
      <c r="FDH222" s="15"/>
      <c r="FDI222" s="15"/>
      <c r="FDJ222" s="15"/>
      <c r="FDK222" s="15"/>
      <c r="FDL222" s="15"/>
      <c r="FDM222" s="15"/>
      <c r="FDN222" s="15"/>
      <c r="FDO222" s="15"/>
      <c r="FDP222" s="15"/>
      <c r="FDQ222" s="15"/>
      <c r="FDR222" s="15"/>
      <c r="FDS222" s="15"/>
      <c r="FDT222" s="15"/>
      <c r="FDU222" s="15"/>
      <c r="FDV222" s="15"/>
      <c r="FDW222" s="15"/>
      <c r="FDX222" s="15"/>
      <c r="FDY222" s="15"/>
      <c r="FDZ222" s="15"/>
      <c r="FEA222" s="15"/>
      <c r="FEB222" s="15"/>
      <c r="FEC222" s="15"/>
      <c r="FED222" s="15"/>
      <c r="FEE222" s="15"/>
      <c r="FEF222" s="15"/>
      <c r="FEG222" s="15"/>
      <c r="FEH222" s="15"/>
      <c r="FEI222" s="15"/>
      <c r="FEJ222" s="15"/>
      <c r="FEK222" s="15"/>
      <c r="FEL222" s="15"/>
      <c r="FEM222" s="15"/>
      <c r="FEN222" s="15"/>
      <c r="FEO222" s="15"/>
      <c r="FEP222" s="15"/>
      <c r="FEQ222" s="15"/>
      <c r="FER222" s="15"/>
      <c r="FES222" s="15"/>
      <c r="FET222" s="15"/>
      <c r="FEU222" s="15"/>
      <c r="FEV222" s="15"/>
      <c r="FEW222" s="15"/>
      <c r="FEX222" s="15"/>
      <c r="FEY222" s="15"/>
      <c r="FEZ222" s="15"/>
      <c r="FFA222" s="15"/>
      <c r="FFB222" s="15"/>
      <c r="FFC222" s="15"/>
      <c r="FFD222" s="15"/>
      <c r="FFE222" s="15"/>
      <c r="FFF222" s="15"/>
      <c r="FFG222" s="15"/>
      <c r="FFH222" s="15"/>
      <c r="FFI222" s="15"/>
      <c r="FFJ222" s="15"/>
      <c r="FFK222" s="15"/>
      <c r="FFL222" s="15"/>
      <c r="FFM222" s="15"/>
      <c r="FFN222" s="15"/>
      <c r="FFO222" s="15"/>
      <c r="FFP222" s="15"/>
      <c r="FFQ222" s="15"/>
      <c r="FFR222" s="15"/>
      <c r="FFS222" s="15"/>
      <c r="FFT222" s="15"/>
      <c r="FFU222" s="15"/>
      <c r="FFV222" s="15"/>
      <c r="FFW222" s="15"/>
      <c r="FFX222" s="15"/>
      <c r="FFY222" s="15"/>
      <c r="FFZ222" s="15"/>
      <c r="FGA222" s="15"/>
      <c r="FGB222" s="15"/>
      <c r="FGC222" s="15"/>
      <c r="FGD222" s="15"/>
      <c r="FGE222" s="15"/>
      <c r="FGF222" s="15"/>
      <c r="FGG222" s="15"/>
      <c r="FGH222" s="15"/>
      <c r="FGI222" s="15"/>
      <c r="FGJ222" s="15"/>
      <c r="FGK222" s="15"/>
      <c r="FGL222" s="15"/>
      <c r="FGM222" s="15"/>
      <c r="FGN222" s="15"/>
      <c r="FGO222" s="15"/>
      <c r="FGP222" s="15"/>
      <c r="FGQ222" s="15"/>
      <c r="FGR222" s="15"/>
      <c r="FGS222" s="15"/>
      <c r="FGT222" s="15"/>
      <c r="FGU222" s="15"/>
      <c r="FGV222" s="15"/>
      <c r="FGW222" s="15"/>
      <c r="FGX222" s="15"/>
      <c r="FGY222" s="15"/>
      <c r="FGZ222" s="15"/>
      <c r="FHA222" s="15"/>
      <c r="FHB222" s="15"/>
      <c r="FHC222" s="15"/>
      <c r="FHD222" s="15"/>
      <c r="FHE222" s="15"/>
      <c r="FHF222" s="15"/>
      <c r="FHG222" s="15"/>
      <c r="FHH222" s="15"/>
      <c r="FHI222" s="15"/>
      <c r="FHJ222" s="15"/>
      <c r="FHK222" s="15"/>
      <c r="FHL222" s="15"/>
      <c r="FHM222" s="15"/>
      <c r="FHN222" s="15"/>
      <c r="FHO222" s="15"/>
      <c r="FHP222" s="15"/>
      <c r="FHQ222" s="15"/>
      <c r="FHR222" s="15"/>
      <c r="FHS222" s="15"/>
      <c r="FHT222" s="15"/>
      <c r="FHU222" s="15"/>
      <c r="FHV222" s="15"/>
      <c r="FHW222" s="15"/>
      <c r="FHX222" s="15"/>
      <c r="FHY222" s="15"/>
      <c r="FHZ222" s="15"/>
      <c r="FIA222" s="15"/>
      <c r="FIB222" s="15"/>
      <c r="FIC222" s="15"/>
      <c r="FID222" s="15"/>
      <c r="FIE222" s="15"/>
      <c r="FIF222" s="15"/>
      <c r="FIG222" s="15"/>
      <c r="FIH222" s="15"/>
      <c r="FII222" s="15"/>
      <c r="FIJ222" s="15"/>
      <c r="FIK222" s="15"/>
      <c r="FIL222" s="15"/>
      <c r="FIM222" s="15"/>
      <c r="FIN222" s="15"/>
      <c r="FIO222" s="15"/>
      <c r="FIP222" s="15"/>
      <c r="FIQ222" s="15"/>
      <c r="FIR222" s="15"/>
      <c r="FIS222" s="15"/>
      <c r="FIT222" s="15"/>
      <c r="FIU222" s="15"/>
      <c r="FIV222" s="15"/>
      <c r="FIW222" s="15"/>
      <c r="FIX222" s="15"/>
      <c r="FIY222" s="15"/>
      <c r="FIZ222" s="15"/>
      <c r="FJA222" s="15"/>
      <c r="FJB222" s="15"/>
      <c r="FJC222" s="15"/>
      <c r="FJD222" s="15"/>
      <c r="FJE222" s="15"/>
      <c r="FJF222" s="15"/>
      <c r="FJG222" s="15"/>
      <c r="FJH222" s="15"/>
      <c r="FJI222" s="15"/>
      <c r="FJJ222" s="15"/>
      <c r="FJK222" s="15"/>
      <c r="FJL222" s="15"/>
      <c r="FJM222" s="15"/>
      <c r="FJN222" s="15"/>
      <c r="FJO222" s="15"/>
      <c r="FJP222" s="15"/>
      <c r="FJQ222" s="15"/>
      <c r="FJR222" s="15"/>
      <c r="FJS222" s="15"/>
      <c r="FJT222" s="15"/>
      <c r="FJU222" s="15"/>
      <c r="FJV222" s="15"/>
      <c r="FJW222" s="15"/>
      <c r="FJX222" s="15"/>
      <c r="FJY222" s="15"/>
      <c r="FJZ222" s="15"/>
      <c r="FKA222" s="15"/>
      <c r="FKB222" s="15"/>
      <c r="FKC222" s="15"/>
      <c r="FKD222" s="15"/>
      <c r="FKE222" s="15"/>
      <c r="FKF222" s="15"/>
      <c r="FKG222" s="15"/>
      <c r="FKH222" s="15"/>
      <c r="FKI222" s="15"/>
      <c r="FKJ222" s="15"/>
      <c r="FKK222" s="15"/>
      <c r="FKL222" s="15"/>
      <c r="FKM222" s="15"/>
      <c r="FKN222" s="15"/>
      <c r="FKO222" s="15"/>
      <c r="FKP222" s="15"/>
      <c r="FKQ222" s="15"/>
      <c r="FKR222" s="15"/>
      <c r="FKS222" s="15"/>
      <c r="FKT222" s="15"/>
      <c r="FKU222" s="15"/>
      <c r="FKV222" s="15"/>
      <c r="FKW222" s="15"/>
      <c r="FKX222" s="15"/>
      <c r="FKY222" s="15"/>
      <c r="FKZ222" s="15"/>
      <c r="FLA222" s="15"/>
      <c r="FLB222" s="15"/>
      <c r="FLC222" s="15"/>
      <c r="FLD222" s="15"/>
      <c r="FLE222" s="15"/>
      <c r="FLF222" s="15"/>
      <c r="FLG222" s="15"/>
      <c r="FLH222" s="15"/>
      <c r="FLI222" s="15"/>
      <c r="FLJ222" s="15"/>
      <c r="FLK222" s="15"/>
      <c r="FLL222" s="15"/>
      <c r="FLM222" s="15"/>
      <c r="FLN222" s="15"/>
      <c r="FLO222" s="15"/>
      <c r="FLP222" s="15"/>
      <c r="FLQ222" s="15"/>
      <c r="FLR222" s="15"/>
      <c r="FLS222" s="15"/>
      <c r="FLT222" s="15"/>
      <c r="FLU222" s="15"/>
      <c r="FLV222" s="15"/>
      <c r="FLW222" s="15"/>
      <c r="FLX222" s="15"/>
      <c r="FLY222" s="15"/>
      <c r="FLZ222" s="15"/>
      <c r="FMA222" s="15"/>
      <c r="FMB222" s="15"/>
      <c r="FMC222" s="15"/>
      <c r="FMD222" s="15"/>
      <c r="FME222" s="15"/>
      <c r="FMF222" s="15"/>
      <c r="FMG222" s="15"/>
      <c r="FMH222" s="15"/>
      <c r="FMI222" s="15"/>
      <c r="FMJ222" s="15"/>
      <c r="FMK222" s="15"/>
      <c r="FML222" s="15"/>
      <c r="FMM222" s="15"/>
      <c r="FMN222" s="15"/>
      <c r="FMO222" s="15"/>
      <c r="FMP222" s="15"/>
      <c r="FMQ222" s="15"/>
      <c r="FMR222" s="15"/>
      <c r="FMS222" s="15"/>
      <c r="FMT222" s="15"/>
      <c r="FMU222" s="15"/>
      <c r="FMV222" s="15"/>
      <c r="FMW222" s="15"/>
      <c r="FMX222" s="15"/>
      <c r="FMY222" s="15"/>
      <c r="FMZ222" s="15"/>
      <c r="FNA222" s="15"/>
      <c r="FNB222" s="15"/>
      <c r="FNC222" s="15"/>
      <c r="FND222" s="15"/>
      <c r="FNE222" s="15"/>
      <c r="FNF222" s="15"/>
      <c r="FNG222" s="15"/>
      <c r="FNH222" s="15"/>
      <c r="FNI222" s="15"/>
      <c r="FNJ222" s="15"/>
      <c r="FNK222" s="15"/>
      <c r="FNL222" s="15"/>
      <c r="FNM222" s="15"/>
      <c r="FNN222" s="15"/>
      <c r="FNO222" s="15"/>
      <c r="FNP222" s="15"/>
      <c r="FNQ222" s="15"/>
      <c r="FNR222" s="15"/>
      <c r="FNS222" s="15"/>
      <c r="FNT222" s="15"/>
      <c r="FNU222" s="15"/>
      <c r="FNV222" s="15"/>
      <c r="FNW222" s="15"/>
      <c r="FNX222" s="15"/>
      <c r="FNY222" s="15"/>
      <c r="FNZ222" s="15"/>
      <c r="FOA222" s="15"/>
      <c r="FOB222" s="15"/>
      <c r="FOC222" s="15"/>
      <c r="FOD222" s="15"/>
      <c r="FOE222" s="15"/>
      <c r="FOF222" s="15"/>
      <c r="FOG222" s="15"/>
      <c r="FOH222" s="15"/>
      <c r="FOI222" s="15"/>
      <c r="FOJ222" s="15"/>
      <c r="FOK222" s="15"/>
      <c r="FOL222" s="15"/>
      <c r="FOM222" s="15"/>
      <c r="FON222" s="15"/>
      <c r="FOO222" s="15"/>
      <c r="FOP222" s="15"/>
      <c r="FOQ222" s="15"/>
      <c r="FOR222" s="15"/>
      <c r="FOS222" s="15"/>
      <c r="FOT222" s="15"/>
      <c r="FOU222" s="15"/>
      <c r="FOV222" s="15"/>
      <c r="FOW222" s="15"/>
      <c r="FOX222" s="15"/>
      <c r="FOY222" s="15"/>
      <c r="FOZ222" s="15"/>
      <c r="FPA222" s="15"/>
      <c r="FPB222" s="15"/>
      <c r="FPC222" s="15"/>
      <c r="FPD222" s="15"/>
      <c r="FPE222" s="15"/>
      <c r="FPF222" s="15"/>
      <c r="FPG222" s="15"/>
      <c r="FPH222" s="15"/>
      <c r="FPI222" s="15"/>
      <c r="FPJ222" s="15"/>
      <c r="FPK222" s="15"/>
      <c r="FPL222" s="15"/>
      <c r="FPM222" s="15"/>
      <c r="FPN222" s="15"/>
      <c r="FPO222" s="15"/>
      <c r="FPP222" s="15"/>
      <c r="FPQ222" s="15"/>
      <c r="FPR222" s="15"/>
      <c r="FPS222" s="15"/>
      <c r="FPT222" s="15"/>
      <c r="FPU222" s="15"/>
      <c r="FPV222" s="15"/>
      <c r="FPW222" s="15"/>
      <c r="FPX222" s="15"/>
      <c r="FPY222" s="15"/>
      <c r="FPZ222" s="15"/>
      <c r="FQA222" s="15"/>
      <c r="FQB222" s="15"/>
      <c r="FQC222" s="15"/>
      <c r="FQD222" s="15"/>
      <c r="FQE222" s="15"/>
      <c r="FQF222" s="15"/>
      <c r="FQG222" s="15"/>
      <c r="FQH222" s="15"/>
      <c r="FQI222" s="15"/>
      <c r="FQJ222" s="15"/>
      <c r="FQK222" s="15"/>
      <c r="FQL222" s="15"/>
      <c r="FQM222" s="15"/>
      <c r="FQN222" s="15"/>
      <c r="FQO222" s="15"/>
      <c r="FQP222" s="15"/>
      <c r="FQQ222" s="15"/>
      <c r="FQR222" s="15"/>
      <c r="FQS222" s="15"/>
      <c r="FQT222" s="15"/>
      <c r="FQU222" s="15"/>
      <c r="FQV222" s="15"/>
      <c r="FQW222" s="15"/>
      <c r="FQX222" s="15"/>
      <c r="FQY222" s="15"/>
      <c r="FQZ222" s="15"/>
      <c r="FRA222" s="15"/>
      <c r="FRB222" s="15"/>
      <c r="FRC222" s="15"/>
      <c r="FRD222" s="15"/>
      <c r="FRE222" s="15"/>
      <c r="FRF222" s="15"/>
      <c r="FRG222" s="15"/>
      <c r="FRH222" s="15"/>
      <c r="FRI222" s="15"/>
      <c r="FRJ222" s="15"/>
      <c r="FRK222" s="15"/>
      <c r="FRL222" s="15"/>
      <c r="FRM222" s="15"/>
      <c r="FRN222" s="15"/>
      <c r="FRO222" s="15"/>
      <c r="FRP222" s="15"/>
      <c r="FRQ222" s="15"/>
      <c r="FRR222" s="15"/>
      <c r="FRS222" s="15"/>
      <c r="FRT222" s="15"/>
      <c r="FRU222" s="15"/>
      <c r="FRV222" s="15"/>
      <c r="FRW222" s="15"/>
      <c r="FRX222" s="15"/>
      <c r="FRY222" s="15"/>
      <c r="FRZ222" s="15"/>
      <c r="FSA222" s="15"/>
      <c r="FSB222" s="15"/>
      <c r="FSC222" s="15"/>
      <c r="FSD222" s="15"/>
      <c r="FSE222" s="15"/>
      <c r="FSF222" s="15"/>
      <c r="FSG222" s="15"/>
      <c r="FSH222" s="15"/>
      <c r="FSI222" s="15"/>
      <c r="FSJ222" s="15"/>
      <c r="FSK222" s="15"/>
      <c r="FSL222" s="15"/>
      <c r="FSM222" s="15"/>
      <c r="FSN222" s="15"/>
      <c r="FSO222" s="15"/>
      <c r="FSP222" s="15"/>
      <c r="FSQ222" s="15"/>
      <c r="FSR222" s="15"/>
      <c r="FSS222" s="15"/>
      <c r="FST222" s="15"/>
      <c r="FSU222" s="15"/>
      <c r="FSV222" s="15"/>
      <c r="FSW222" s="15"/>
      <c r="FSX222" s="15"/>
      <c r="FSY222" s="15"/>
      <c r="FSZ222" s="15"/>
      <c r="FTA222" s="15"/>
      <c r="FTB222" s="15"/>
      <c r="FTC222" s="15"/>
      <c r="FTD222" s="15"/>
      <c r="FTE222" s="15"/>
      <c r="FTF222" s="15"/>
      <c r="FTG222" s="15"/>
      <c r="FTH222" s="15"/>
      <c r="FTI222" s="15"/>
      <c r="FTJ222" s="15"/>
      <c r="FTK222" s="15"/>
      <c r="FTL222" s="15"/>
      <c r="FTM222" s="15"/>
      <c r="FTN222" s="15"/>
      <c r="FTO222" s="15"/>
      <c r="FTP222" s="15"/>
      <c r="FTQ222" s="15"/>
      <c r="FTR222" s="15"/>
      <c r="FTS222" s="15"/>
      <c r="FTT222" s="15"/>
      <c r="FTU222" s="15"/>
      <c r="FTV222" s="15"/>
      <c r="FTW222" s="15"/>
      <c r="FTX222" s="15"/>
      <c r="FTY222" s="15"/>
      <c r="FTZ222" s="15"/>
      <c r="FUA222" s="15"/>
      <c r="FUB222" s="15"/>
      <c r="FUC222" s="15"/>
      <c r="FUD222" s="15"/>
      <c r="FUE222" s="15"/>
      <c r="FUF222" s="15"/>
      <c r="FUG222" s="15"/>
      <c r="FUH222" s="15"/>
      <c r="FUI222" s="15"/>
      <c r="FUJ222" s="15"/>
      <c r="FUK222" s="15"/>
      <c r="FUL222" s="15"/>
      <c r="FUM222" s="15"/>
      <c r="FUN222" s="15"/>
      <c r="FUO222" s="15"/>
      <c r="FUP222" s="15"/>
      <c r="FUQ222" s="15"/>
      <c r="FUR222" s="15"/>
      <c r="FUS222" s="15"/>
      <c r="FUT222" s="15"/>
      <c r="FUU222" s="15"/>
      <c r="FUV222" s="15"/>
      <c r="FUW222" s="15"/>
      <c r="FUX222" s="15"/>
      <c r="FUY222" s="15"/>
      <c r="FUZ222" s="15"/>
      <c r="FVA222" s="15"/>
      <c r="FVB222" s="15"/>
      <c r="FVC222" s="15"/>
      <c r="FVD222" s="15"/>
      <c r="FVE222" s="15"/>
      <c r="FVF222" s="15"/>
      <c r="FVG222" s="15"/>
      <c r="FVH222" s="15"/>
      <c r="FVI222" s="15"/>
      <c r="FVJ222" s="15"/>
      <c r="FVK222" s="15"/>
      <c r="FVL222" s="15"/>
      <c r="FVM222" s="15"/>
      <c r="FVN222" s="15"/>
      <c r="FVO222" s="15"/>
      <c r="FVP222" s="15"/>
      <c r="FVQ222" s="15"/>
      <c r="FVR222" s="15"/>
      <c r="FVS222" s="15"/>
      <c r="FVT222" s="15"/>
      <c r="FVU222" s="15"/>
      <c r="FVV222" s="15"/>
      <c r="FVW222" s="15"/>
      <c r="FVX222" s="15"/>
      <c r="FVY222" s="15"/>
      <c r="FVZ222" s="15"/>
      <c r="FWA222" s="15"/>
      <c r="FWB222" s="15"/>
      <c r="FWC222" s="15"/>
      <c r="FWD222" s="15"/>
      <c r="FWE222" s="15"/>
      <c r="FWF222" s="15"/>
      <c r="FWG222" s="15"/>
      <c r="FWH222" s="15"/>
      <c r="FWI222" s="15"/>
      <c r="FWJ222" s="15"/>
      <c r="FWK222" s="15"/>
      <c r="FWL222" s="15"/>
      <c r="FWM222" s="15"/>
      <c r="FWN222" s="15"/>
      <c r="FWO222" s="15"/>
      <c r="FWP222" s="15"/>
      <c r="FWQ222" s="15"/>
      <c r="FWR222" s="15"/>
      <c r="FWS222" s="15"/>
      <c r="FWT222" s="15"/>
      <c r="FWU222" s="15"/>
      <c r="FWV222" s="15"/>
      <c r="FWW222" s="15"/>
      <c r="FWX222" s="15"/>
      <c r="FWY222" s="15"/>
      <c r="FWZ222" s="15"/>
      <c r="FXA222" s="15"/>
      <c r="FXB222" s="15"/>
      <c r="FXC222" s="15"/>
      <c r="FXD222" s="15"/>
      <c r="FXE222" s="15"/>
      <c r="FXF222" s="15"/>
      <c r="FXG222" s="15"/>
      <c r="FXH222" s="15"/>
      <c r="FXI222" s="15"/>
      <c r="FXJ222" s="15"/>
      <c r="FXK222" s="15"/>
      <c r="FXL222" s="15"/>
      <c r="FXM222" s="15"/>
      <c r="FXN222" s="15"/>
      <c r="FXO222" s="15"/>
      <c r="FXP222" s="15"/>
      <c r="FXQ222" s="15"/>
      <c r="FXR222" s="15"/>
      <c r="FXS222" s="15"/>
      <c r="FXT222" s="15"/>
      <c r="FXU222" s="15"/>
      <c r="FXV222" s="15"/>
      <c r="FXW222" s="15"/>
      <c r="FXX222" s="15"/>
      <c r="FXY222" s="15"/>
      <c r="FXZ222" s="15"/>
      <c r="FYA222" s="15"/>
      <c r="FYB222" s="15"/>
      <c r="FYC222" s="15"/>
      <c r="FYD222" s="15"/>
      <c r="FYE222" s="15"/>
      <c r="FYF222" s="15"/>
      <c r="FYG222" s="15"/>
      <c r="FYH222" s="15"/>
      <c r="FYI222" s="15"/>
      <c r="FYJ222" s="15"/>
      <c r="FYK222" s="15"/>
      <c r="FYL222" s="15"/>
      <c r="FYM222" s="15"/>
      <c r="FYN222" s="15"/>
      <c r="FYO222" s="15"/>
      <c r="FYP222" s="15"/>
      <c r="FYQ222" s="15"/>
      <c r="FYR222" s="15"/>
      <c r="FYS222" s="15"/>
      <c r="FYT222" s="15"/>
      <c r="FYU222" s="15"/>
      <c r="FYV222" s="15"/>
      <c r="FYW222" s="15"/>
      <c r="FYX222" s="15"/>
      <c r="FYY222" s="15"/>
      <c r="FYZ222" s="15"/>
      <c r="FZA222" s="15"/>
      <c r="FZB222" s="15"/>
      <c r="FZC222" s="15"/>
      <c r="FZD222" s="15"/>
      <c r="FZE222" s="15"/>
      <c r="FZF222" s="15"/>
      <c r="FZG222" s="15"/>
      <c r="FZH222" s="15"/>
      <c r="FZI222" s="15"/>
      <c r="FZJ222" s="15"/>
      <c r="FZK222" s="15"/>
      <c r="FZL222" s="15"/>
      <c r="FZM222" s="15"/>
      <c r="FZN222" s="15"/>
      <c r="FZO222" s="15"/>
      <c r="FZP222" s="15"/>
      <c r="FZQ222" s="15"/>
      <c r="FZR222" s="15"/>
      <c r="FZS222" s="15"/>
      <c r="FZT222" s="15"/>
      <c r="FZU222" s="15"/>
      <c r="FZV222" s="15"/>
      <c r="FZW222" s="15"/>
      <c r="FZX222" s="15"/>
      <c r="FZY222" s="15"/>
      <c r="FZZ222" s="15"/>
      <c r="GAA222" s="15"/>
      <c r="GAB222" s="15"/>
      <c r="GAC222" s="15"/>
      <c r="GAD222" s="15"/>
      <c r="GAE222" s="15"/>
      <c r="GAF222" s="15"/>
      <c r="GAG222" s="15"/>
      <c r="GAH222" s="15"/>
      <c r="GAI222" s="15"/>
      <c r="GAJ222" s="15"/>
      <c r="GAK222" s="15"/>
      <c r="GAL222" s="15"/>
      <c r="GAM222" s="15"/>
      <c r="GAN222" s="15"/>
      <c r="GAO222" s="15"/>
      <c r="GAP222" s="15"/>
      <c r="GAQ222" s="15"/>
      <c r="GAR222" s="15"/>
      <c r="GAS222" s="15"/>
      <c r="GAT222" s="15"/>
      <c r="GAU222" s="15"/>
      <c r="GAV222" s="15"/>
      <c r="GAW222" s="15"/>
      <c r="GAX222" s="15"/>
      <c r="GAY222" s="15"/>
      <c r="GAZ222" s="15"/>
      <c r="GBA222" s="15"/>
      <c r="GBB222" s="15"/>
      <c r="GBC222" s="15"/>
      <c r="GBD222" s="15"/>
      <c r="GBE222" s="15"/>
      <c r="GBF222" s="15"/>
      <c r="GBG222" s="15"/>
      <c r="GBH222" s="15"/>
      <c r="GBI222" s="15"/>
      <c r="GBJ222" s="15"/>
      <c r="GBK222" s="15"/>
      <c r="GBL222" s="15"/>
      <c r="GBM222" s="15"/>
      <c r="GBN222" s="15"/>
      <c r="GBO222" s="15"/>
      <c r="GBP222" s="15"/>
      <c r="GBQ222" s="15"/>
      <c r="GBR222" s="15"/>
      <c r="GBS222" s="15"/>
      <c r="GBT222" s="15"/>
      <c r="GBU222" s="15"/>
      <c r="GBV222" s="15"/>
      <c r="GBW222" s="15"/>
      <c r="GBX222" s="15"/>
      <c r="GBY222" s="15"/>
      <c r="GBZ222" s="15"/>
      <c r="GCA222" s="15"/>
      <c r="GCB222" s="15"/>
      <c r="GCC222" s="15"/>
      <c r="GCD222" s="15"/>
      <c r="GCE222" s="15"/>
      <c r="GCF222" s="15"/>
      <c r="GCG222" s="15"/>
      <c r="GCH222" s="15"/>
      <c r="GCI222" s="15"/>
      <c r="GCJ222" s="15"/>
      <c r="GCK222" s="15"/>
      <c r="GCL222" s="15"/>
      <c r="GCM222" s="15"/>
      <c r="GCN222" s="15"/>
      <c r="GCO222" s="15"/>
      <c r="GCP222" s="15"/>
      <c r="GCQ222" s="15"/>
      <c r="GCR222" s="15"/>
      <c r="GCS222" s="15"/>
      <c r="GCT222" s="15"/>
      <c r="GCU222" s="15"/>
      <c r="GCV222" s="15"/>
      <c r="GCW222" s="15"/>
      <c r="GCX222" s="15"/>
      <c r="GCY222" s="15"/>
      <c r="GCZ222" s="15"/>
      <c r="GDA222" s="15"/>
      <c r="GDB222" s="15"/>
      <c r="GDC222" s="15"/>
      <c r="GDD222" s="15"/>
      <c r="GDE222" s="15"/>
      <c r="GDF222" s="15"/>
      <c r="GDG222" s="15"/>
      <c r="GDH222" s="15"/>
      <c r="GDI222" s="15"/>
      <c r="GDJ222" s="15"/>
      <c r="GDK222" s="15"/>
      <c r="GDL222" s="15"/>
      <c r="GDM222" s="15"/>
      <c r="GDN222" s="15"/>
      <c r="GDO222" s="15"/>
      <c r="GDP222" s="15"/>
      <c r="GDQ222" s="15"/>
      <c r="GDR222" s="15"/>
      <c r="GDS222" s="15"/>
      <c r="GDT222" s="15"/>
      <c r="GDU222" s="15"/>
      <c r="GDV222" s="15"/>
      <c r="GDW222" s="15"/>
      <c r="GDX222" s="15"/>
      <c r="GDY222" s="15"/>
      <c r="GDZ222" s="15"/>
      <c r="GEA222" s="15"/>
      <c r="GEB222" s="15"/>
      <c r="GEC222" s="15"/>
      <c r="GED222" s="15"/>
      <c r="GEE222" s="15"/>
      <c r="GEF222" s="15"/>
      <c r="GEG222" s="15"/>
      <c r="GEH222" s="15"/>
      <c r="GEI222" s="15"/>
      <c r="GEJ222" s="15"/>
      <c r="GEK222" s="15"/>
      <c r="GEL222" s="15"/>
      <c r="GEM222" s="15"/>
      <c r="GEN222" s="15"/>
      <c r="GEO222" s="15"/>
      <c r="GEP222" s="15"/>
      <c r="GEQ222" s="15"/>
      <c r="GER222" s="15"/>
      <c r="GES222" s="15"/>
      <c r="GET222" s="15"/>
      <c r="GEU222" s="15"/>
      <c r="GEV222" s="15"/>
      <c r="GEW222" s="15"/>
      <c r="GEX222" s="15"/>
      <c r="GEY222" s="15"/>
      <c r="GEZ222" s="15"/>
      <c r="GFA222" s="15"/>
      <c r="GFB222" s="15"/>
      <c r="GFC222" s="15"/>
      <c r="GFD222" s="15"/>
      <c r="GFE222" s="15"/>
      <c r="GFF222" s="15"/>
      <c r="GFG222" s="15"/>
      <c r="GFH222" s="15"/>
      <c r="GFI222" s="15"/>
      <c r="GFJ222" s="15"/>
      <c r="GFK222" s="15"/>
      <c r="GFL222" s="15"/>
      <c r="GFM222" s="15"/>
      <c r="GFN222" s="15"/>
      <c r="GFO222" s="15"/>
      <c r="GFP222" s="15"/>
      <c r="GFQ222" s="15"/>
      <c r="GFR222" s="15"/>
      <c r="GFS222" s="15"/>
      <c r="GFT222" s="15"/>
      <c r="GFU222" s="15"/>
      <c r="GFV222" s="15"/>
      <c r="GFW222" s="15"/>
      <c r="GFX222" s="15"/>
      <c r="GFY222" s="15"/>
      <c r="GFZ222" s="15"/>
      <c r="GGA222" s="15"/>
      <c r="GGB222" s="15"/>
      <c r="GGC222" s="15"/>
      <c r="GGD222" s="15"/>
      <c r="GGE222" s="15"/>
      <c r="GGF222" s="15"/>
      <c r="GGG222" s="15"/>
      <c r="GGH222" s="15"/>
      <c r="GGI222" s="15"/>
      <c r="GGJ222" s="15"/>
      <c r="GGK222" s="15"/>
      <c r="GGL222" s="15"/>
      <c r="GGM222" s="15"/>
      <c r="GGN222" s="15"/>
      <c r="GGO222" s="15"/>
      <c r="GGP222" s="15"/>
      <c r="GGQ222" s="15"/>
      <c r="GGR222" s="15"/>
      <c r="GGS222" s="15"/>
      <c r="GGT222" s="15"/>
      <c r="GGU222" s="15"/>
      <c r="GGV222" s="15"/>
      <c r="GGW222" s="15"/>
      <c r="GGX222" s="15"/>
      <c r="GGY222" s="15"/>
      <c r="GGZ222" s="15"/>
      <c r="GHA222" s="15"/>
      <c r="GHB222" s="15"/>
      <c r="GHC222" s="15"/>
      <c r="GHD222" s="15"/>
      <c r="GHE222" s="15"/>
      <c r="GHF222" s="15"/>
      <c r="GHG222" s="15"/>
      <c r="GHH222" s="15"/>
      <c r="GHI222" s="15"/>
      <c r="GHJ222" s="15"/>
      <c r="GHK222" s="15"/>
      <c r="GHL222" s="15"/>
      <c r="GHM222" s="15"/>
      <c r="GHN222" s="15"/>
      <c r="GHO222" s="15"/>
      <c r="GHP222" s="15"/>
      <c r="GHQ222" s="15"/>
      <c r="GHR222" s="15"/>
      <c r="GHS222" s="15"/>
      <c r="GHT222" s="15"/>
      <c r="GHU222" s="15"/>
      <c r="GHV222" s="15"/>
      <c r="GHW222" s="15"/>
      <c r="GHX222" s="15"/>
      <c r="GHY222" s="15"/>
      <c r="GHZ222" s="15"/>
      <c r="GIA222" s="15"/>
      <c r="GIB222" s="15"/>
      <c r="GIC222" s="15"/>
      <c r="GID222" s="15"/>
      <c r="GIE222" s="15"/>
      <c r="GIF222" s="15"/>
      <c r="GIG222" s="15"/>
      <c r="GIH222" s="15"/>
      <c r="GII222" s="15"/>
      <c r="GIJ222" s="15"/>
      <c r="GIK222" s="15"/>
      <c r="GIL222" s="15"/>
      <c r="GIM222" s="15"/>
      <c r="GIN222" s="15"/>
      <c r="GIO222" s="15"/>
      <c r="GIP222" s="15"/>
      <c r="GIQ222" s="15"/>
      <c r="GIR222" s="15"/>
      <c r="GIS222" s="15"/>
      <c r="GIT222" s="15"/>
      <c r="GIU222" s="15"/>
      <c r="GIV222" s="15"/>
      <c r="GIW222" s="15"/>
      <c r="GIX222" s="15"/>
      <c r="GIY222" s="15"/>
      <c r="GIZ222" s="15"/>
      <c r="GJA222" s="15"/>
      <c r="GJB222" s="15"/>
      <c r="GJC222" s="15"/>
      <c r="GJD222" s="15"/>
      <c r="GJE222" s="15"/>
      <c r="GJF222" s="15"/>
      <c r="GJG222" s="15"/>
      <c r="GJH222" s="15"/>
      <c r="GJI222" s="15"/>
      <c r="GJJ222" s="15"/>
      <c r="GJK222" s="15"/>
      <c r="GJL222" s="15"/>
      <c r="GJM222" s="15"/>
      <c r="GJN222" s="15"/>
      <c r="GJO222" s="15"/>
      <c r="GJP222" s="15"/>
      <c r="GJQ222" s="15"/>
      <c r="GJR222" s="15"/>
      <c r="GJS222" s="15"/>
      <c r="GJT222" s="15"/>
      <c r="GJU222" s="15"/>
      <c r="GJV222" s="15"/>
      <c r="GJW222" s="15"/>
      <c r="GJX222" s="15"/>
      <c r="GJY222" s="15"/>
      <c r="GJZ222" s="15"/>
      <c r="GKA222" s="15"/>
      <c r="GKB222" s="15"/>
      <c r="GKC222" s="15"/>
      <c r="GKD222" s="15"/>
      <c r="GKE222" s="15"/>
      <c r="GKF222" s="15"/>
      <c r="GKG222" s="15"/>
      <c r="GKH222" s="15"/>
      <c r="GKI222" s="15"/>
      <c r="GKJ222" s="15"/>
      <c r="GKK222" s="15"/>
      <c r="GKL222" s="15"/>
      <c r="GKM222" s="15"/>
      <c r="GKN222" s="15"/>
      <c r="GKO222" s="15"/>
      <c r="GKP222" s="15"/>
      <c r="GKQ222" s="15"/>
      <c r="GKR222" s="15"/>
      <c r="GKS222" s="15"/>
      <c r="GKT222" s="15"/>
      <c r="GKU222" s="15"/>
      <c r="GKV222" s="15"/>
      <c r="GKW222" s="15"/>
      <c r="GKX222" s="15"/>
      <c r="GKY222" s="15"/>
      <c r="GKZ222" s="15"/>
      <c r="GLA222" s="15"/>
      <c r="GLB222" s="15"/>
      <c r="GLC222" s="15"/>
      <c r="GLD222" s="15"/>
      <c r="GLE222" s="15"/>
      <c r="GLF222" s="15"/>
      <c r="GLG222" s="15"/>
      <c r="GLH222" s="15"/>
      <c r="GLI222" s="15"/>
      <c r="GLJ222" s="15"/>
      <c r="GLK222" s="15"/>
      <c r="GLL222" s="15"/>
      <c r="GLM222" s="15"/>
      <c r="GLN222" s="15"/>
      <c r="GLO222" s="15"/>
      <c r="GLP222" s="15"/>
      <c r="GLQ222" s="15"/>
      <c r="GLR222" s="15"/>
      <c r="GLS222" s="15"/>
      <c r="GLT222" s="15"/>
      <c r="GLU222" s="15"/>
      <c r="GLV222" s="15"/>
      <c r="GLW222" s="15"/>
      <c r="GLX222" s="15"/>
      <c r="GLY222" s="15"/>
      <c r="GLZ222" s="15"/>
      <c r="GMA222" s="15"/>
      <c r="GMB222" s="15"/>
      <c r="GMC222" s="15"/>
      <c r="GMD222" s="15"/>
      <c r="GME222" s="15"/>
      <c r="GMF222" s="15"/>
      <c r="GMG222" s="15"/>
      <c r="GMH222" s="15"/>
      <c r="GMI222" s="15"/>
      <c r="GMJ222" s="15"/>
      <c r="GMK222" s="15"/>
      <c r="GML222" s="15"/>
      <c r="GMM222" s="15"/>
      <c r="GMN222" s="15"/>
      <c r="GMO222" s="15"/>
      <c r="GMP222" s="15"/>
      <c r="GMQ222" s="15"/>
      <c r="GMR222" s="15"/>
      <c r="GMS222" s="15"/>
      <c r="GMT222" s="15"/>
      <c r="GMU222" s="15"/>
      <c r="GMV222" s="15"/>
      <c r="GMW222" s="15"/>
      <c r="GMX222" s="15"/>
      <c r="GMY222" s="15"/>
      <c r="GMZ222" s="15"/>
      <c r="GNA222" s="15"/>
      <c r="GNB222" s="15"/>
      <c r="GNC222" s="15"/>
      <c r="GND222" s="15"/>
      <c r="GNE222" s="15"/>
      <c r="GNF222" s="15"/>
      <c r="GNG222" s="15"/>
      <c r="GNH222" s="15"/>
      <c r="GNI222" s="15"/>
      <c r="GNJ222" s="15"/>
      <c r="GNK222" s="15"/>
      <c r="GNL222" s="15"/>
      <c r="GNM222" s="15"/>
      <c r="GNN222" s="15"/>
      <c r="GNO222" s="15"/>
      <c r="GNP222" s="15"/>
      <c r="GNQ222" s="15"/>
      <c r="GNR222" s="15"/>
      <c r="GNS222" s="15"/>
      <c r="GNT222" s="15"/>
      <c r="GNU222" s="15"/>
      <c r="GNV222" s="15"/>
      <c r="GNW222" s="15"/>
      <c r="GNX222" s="15"/>
      <c r="GNY222" s="15"/>
      <c r="GNZ222" s="15"/>
      <c r="GOA222" s="15"/>
      <c r="GOB222" s="15"/>
      <c r="GOC222" s="15"/>
      <c r="GOD222" s="15"/>
      <c r="GOE222" s="15"/>
      <c r="GOF222" s="15"/>
      <c r="GOG222" s="15"/>
      <c r="GOH222" s="15"/>
      <c r="GOI222" s="15"/>
      <c r="GOJ222" s="15"/>
      <c r="GOK222" s="15"/>
      <c r="GOL222" s="15"/>
      <c r="GOM222" s="15"/>
      <c r="GON222" s="15"/>
      <c r="GOO222" s="15"/>
      <c r="GOP222" s="15"/>
      <c r="GOQ222" s="15"/>
      <c r="GOR222" s="15"/>
      <c r="GOS222" s="15"/>
      <c r="GOT222" s="15"/>
      <c r="GOU222" s="15"/>
      <c r="GOV222" s="15"/>
      <c r="GOW222" s="15"/>
      <c r="GOX222" s="15"/>
      <c r="GOY222" s="15"/>
      <c r="GOZ222" s="15"/>
      <c r="GPA222" s="15"/>
      <c r="GPB222" s="15"/>
      <c r="GPC222" s="15"/>
      <c r="GPD222" s="15"/>
      <c r="GPE222" s="15"/>
      <c r="GPF222" s="15"/>
      <c r="GPG222" s="15"/>
      <c r="GPH222" s="15"/>
      <c r="GPI222" s="15"/>
      <c r="GPJ222" s="15"/>
      <c r="GPK222" s="15"/>
      <c r="GPL222" s="15"/>
      <c r="GPM222" s="15"/>
      <c r="GPN222" s="15"/>
      <c r="GPO222" s="15"/>
      <c r="GPP222" s="15"/>
      <c r="GPQ222" s="15"/>
      <c r="GPR222" s="15"/>
      <c r="GPS222" s="15"/>
      <c r="GPT222" s="15"/>
      <c r="GPU222" s="15"/>
      <c r="GPV222" s="15"/>
      <c r="GPW222" s="15"/>
      <c r="GPX222" s="15"/>
      <c r="GPY222" s="15"/>
      <c r="GPZ222" s="15"/>
      <c r="GQA222" s="15"/>
      <c r="GQB222" s="15"/>
      <c r="GQC222" s="15"/>
      <c r="GQD222" s="15"/>
      <c r="GQE222" s="15"/>
      <c r="GQF222" s="15"/>
      <c r="GQG222" s="15"/>
      <c r="GQH222" s="15"/>
      <c r="GQI222" s="15"/>
      <c r="GQJ222" s="15"/>
      <c r="GQK222" s="15"/>
      <c r="GQL222" s="15"/>
      <c r="GQM222" s="15"/>
      <c r="GQN222" s="15"/>
      <c r="GQO222" s="15"/>
      <c r="GQP222" s="15"/>
      <c r="GQQ222" s="15"/>
      <c r="GQR222" s="15"/>
      <c r="GQS222" s="15"/>
      <c r="GQT222" s="15"/>
      <c r="GQU222" s="15"/>
      <c r="GQV222" s="15"/>
      <c r="GQW222" s="15"/>
      <c r="GQX222" s="15"/>
      <c r="GQY222" s="15"/>
      <c r="GQZ222" s="15"/>
      <c r="GRA222" s="15"/>
      <c r="GRB222" s="15"/>
      <c r="GRC222" s="15"/>
      <c r="GRD222" s="15"/>
      <c r="GRE222" s="15"/>
      <c r="GRF222" s="15"/>
      <c r="GRG222" s="15"/>
      <c r="GRH222" s="15"/>
      <c r="GRI222" s="15"/>
      <c r="GRJ222" s="15"/>
      <c r="GRK222" s="15"/>
      <c r="GRL222" s="15"/>
      <c r="GRM222" s="15"/>
      <c r="GRN222" s="15"/>
      <c r="GRO222" s="15"/>
      <c r="GRP222" s="15"/>
      <c r="GRQ222" s="15"/>
      <c r="GRR222" s="15"/>
      <c r="GRS222" s="15"/>
      <c r="GRT222" s="15"/>
      <c r="GRU222" s="15"/>
      <c r="GRV222" s="15"/>
      <c r="GRW222" s="15"/>
      <c r="GRX222" s="15"/>
      <c r="GRY222" s="15"/>
      <c r="GRZ222" s="15"/>
      <c r="GSA222" s="15"/>
      <c r="GSB222" s="15"/>
      <c r="GSC222" s="15"/>
      <c r="GSD222" s="15"/>
      <c r="GSE222" s="15"/>
      <c r="GSF222" s="15"/>
      <c r="GSG222" s="15"/>
      <c r="GSH222" s="15"/>
      <c r="GSI222" s="15"/>
      <c r="GSJ222" s="15"/>
      <c r="GSK222" s="15"/>
      <c r="GSL222" s="15"/>
      <c r="GSM222" s="15"/>
      <c r="GSN222" s="15"/>
      <c r="GSO222" s="15"/>
      <c r="GSP222" s="15"/>
      <c r="GSQ222" s="15"/>
      <c r="GSR222" s="15"/>
      <c r="GSS222" s="15"/>
      <c r="GST222" s="15"/>
      <c r="GSU222" s="15"/>
      <c r="GSV222" s="15"/>
      <c r="GSW222" s="15"/>
      <c r="GSX222" s="15"/>
      <c r="GSY222" s="15"/>
      <c r="GSZ222" s="15"/>
      <c r="GTA222" s="15"/>
      <c r="GTB222" s="15"/>
      <c r="GTC222" s="15"/>
      <c r="GTD222" s="15"/>
      <c r="GTE222" s="15"/>
      <c r="GTF222" s="15"/>
      <c r="GTG222" s="15"/>
      <c r="GTH222" s="15"/>
      <c r="GTI222" s="15"/>
      <c r="GTJ222" s="15"/>
      <c r="GTK222" s="15"/>
      <c r="GTL222" s="15"/>
      <c r="GTM222" s="15"/>
      <c r="GTN222" s="15"/>
      <c r="GTO222" s="15"/>
      <c r="GTP222" s="15"/>
      <c r="GTQ222" s="15"/>
      <c r="GTR222" s="15"/>
      <c r="GTS222" s="15"/>
      <c r="GTT222" s="15"/>
      <c r="GTU222" s="15"/>
      <c r="GTV222" s="15"/>
      <c r="GTW222" s="15"/>
      <c r="GTX222" s="15"/>
      <c r="GTY222" s="15"/>
      <c r="GTZ222" s="15"/>
      <c r="GUA222" s="15"/>
      <c r="GUB222" s="15"/>
      <c r="GUC222" s="15"/>
      <c r="GUD222" s="15"/>
      <c r="GUE222" s="15"/>
      <c r="GUF222" s="15"/>
      <c r="GUG222" s="15"/>
      <c r="GUH222" s="15"/>
      <c r="GUI222" s="15"/>
      <c r="GUJ222" s="15"/>
      <c r="GUK222" s="15"/>
      <c r="GUL222" s="15"/>
      <c r="GUM222" s="15"/>
      <c r="GUN222" s="15"/>
      <c r="GUO222" s="15"/>
      <c r="GUP222" s="15"/>
      <c r="GUQ222" s="15"/>
      <c r="GUR222" s="15"/>
      <c r="GUS222" s="15"/>
      <c r="GUT222" s="15"/>
      <c r="GUU222" s="15"/>
      <c r="GUV222" s="15"/>
      <c r="GUW222" s="15"/>
      <c r="GUX222" s="15"/>
      <c r="GUY222" s="15"/>
      <c r="GUZ222" s="15"/>
      <c r="GVA222" s="15"/>
      <c r="GVB222" s="15"/>
      <c r="GVC222" s="15"/>
      <c r="GVD222" s="15"/>
      <c r="GVE222" s="15"/>
      <c r="GVF222" s="15"/>
      <c r="GVG222" s="15"/>
      <c r="GVH222" s="15"/>
      <c r="GVI222" s="15"/>
      <c r="GVJ222" s="15"/>
      <c r="GVK222" s="15"/>
      <c r="GVL222" s="15"/>
      <c r="GVM222" s="15"/>
      <c r="GVN222" s="15"/>
      <c r="GVO222" s="15"/>
      <c r="GVP222" s="15"/>
      <c r="GVQ222" s="15"/>
      <c r="GVR222" s="15"/>
      <c r="GVS222" s="15"/>
      <c r="GVT222" s="15"/>
      <c r="GVU222" s="15"/>
      <c r="GVV222" s="15"/>
      <c r="GVW222" s="15"/>
      <c r="GVX222" s="15"/>
      <c r="GVY222" s="15"/>
      <c r="GVZ222" s="15"/>
      <c r="GWA222" s="15"/>
      <c r="GWB222" s="15"/>
      <c r="GWC222" s="15"/>
      <c r="GWD222" s="15"/>
      <c r="GWE222" s="15"/>
      <c r="GWF222" s="15"/>
      <c r="GWG222" s="15"/>
      <c r="GWH222" s="15"/>
      <c r="GWI222" s="15"/>
      <c r="GWJ222" s="15"/>
      <c r="GWK222" s="15"/>
      <c r="GWL222" s="15"/>
      <c r="GWM222" s="15"/>
      <c r="GWN222" s="15"/>
      <c r="GWO222" s="15"/>
      <c r="GWP222" s="15"/>
      <c r="GWQ222" s="15"/>
      <c r="GWR222" s="15"/>
      <c r="GWS222" s="15"/>
      <c r="GWT222" s="15"/>
      <c r="GWU222" s="15"/>
      <c r="GWV222" s="15"/>
      <c r="GWW222" s="15"/>
      <c r="GWX222" s="15"/>
      <c r="GWY222" s="15"/>
      <c r="GWZ222" s="15"/>
      <c r="GXA222" s="15"/>
      <c r="GXB222" s="15"/>
      <c r="GXC222" s="15"/>
      <c r="GXD222" s="15"/>
      <c r="GXE222" s="15"/>
      <c r="GXF222" s="15"/>
      <c r="GXG222" s="15"/>
      <c r="GXH222" s="15"/>
      <c r="GXI222" s="15"/>
      <c r="GXJ222" s="15"/>
      <c r="GXK222" s="15"/>
      <c r="GXL222" s="15"/>
      <c r="GXM222" s="15"/>
      <c r="GXN222" s="15"/>
      <c r="GXO222" s="15"/>
      <c r="GXP222" s="15"/>
      <c r="GXQ222" s="15"/>
      <c r="GXR222" s="15"/>
      <c r="GXS222" s="15"/>
      <c r="GXT222" s="15"/>
      <c r="GXU222" s="15"/>
      <c r="GXV222" s="15"/>
      <c r="GXW222" s="15"/>
      <c r="GXX222" s="15"/>
      <c r="GXY222" s="15"/>
      <c r="GXZ222" s="15"/>
      <c r="GYA222" s="15"/>
      <c r="GYB222" s="15"/>
      <c r="GYC222" s="15"/>
      <c r="GYD222" s="15"/>
      <c r="GYE222" s="15"/>
      <c r="GYF222" s="15"/>
      <c r="GYG222" s="15"/>
      <c r="GYH222" s="15"/>
      <c r="GYI222" s="15"/>
      <c r="GYJ222" s="15"/>
      <c r="GYK222" s="15"/>
      <c r="GYL222" s="15"/>
      <c r="GYM222" s="15"/>
      <c r="GYN222" s="15"/>
      <c r="GYO222" s="15"/>
      <c r="GYP222" s="15"/>
      <c r="GYQ222" s="15"/>
      <c r="GYR222" s="15"/>
      <c r="GYS222" s="15"/>
      <c r="GYT222" s="15"/>
      <c r="GYU222" s="15"/>
      <c r="GYV222" s="15"/>
      <c r="GYW222" s="15"/>
      <c r="GYX222" s="15"/>
      <c r="GYY222" s="15"/>
      <c r="GYZ222" s="15"/>
      <c r="GZA222" s="15"/>
      <c r="GZB222" s="15"/>
      <c r="GZC222" s="15"/>
      <c r="GZD222" s="15"/>
      <c r="GZE222" s="15"/>
      <c r="GZF222" s="15"/>
      <c r="GZG222" s="15"/>
      <c r="GZH222" s="15"/>
      <c r="GZI222" s="15"/>
      <c r="GZJ222" s="15"/>
      <c r="GZK222" s="15"/>
      <c r="GZL222" s="15"/>
      <c r="GZM222" s="15"/>
      <c r="GZN222" s="15"/>
      <c r="GZO222" s="15"/>
      <c r="GZP222" s="15"/>
      <c r="GZQ222" s="15"/>
      <c r="GZR222" s="15"/>
      <c r="GZS222" s="15"/>
      <c r="GZT222" s="15"/>
      <c r="GZU222" s="15"/>
      <c r="GZV222" s="15"/>
      <c r="GZW222" s="15"/>
      <c r="GZX222" s="15"/>
      <c r="GZY222" s="15"/>
      <c r="GZZ222" s="15"/>
      <c r="HAA222" s="15"/>
      <c r="HAB222" s="15"/>
      <c r="HAC222" s="15"/>
      <c r="HAD222" s="15"/>
      <c r="HAE222" s="15"/>
      <c r="HAF222" s="15"/>
      <c r="HAG222" s="15"/>
      <c r="HAH222" s="15"/>
      <c r="HAI222" s="15"/>
      <c r="HAJ222" s="15"/>
      <c r="HAK222" s="15"/>
      <c r="HAL222" s="15"/>
      <c r="HAM222" s="15"/>
      <c r="HAN222" s="15"/>
      <c r="HAO222" s="15"/>
      <c r="HAP222" s="15"/>
      <c r="HAQ222" s="15"/>
      <c r="HAR222" s="15"/>
      <c r="HAS222" s="15"/>
      <c r="HAT222" s="15"/>
      <c r="HAU222" s="15"/>
      <c r="HAV222" s="15"/>
      <c r="HAW222" s="15"/>
      <c r="HAX222" s="15"/>
      <c r="HAY222" s="15"/>
      <c r="HAZ222" s="15"/>
      <c r="HBA222" s="15"/>
      <c r="HBB222" s="15"/>
      <c r="HBC222" s="15"/>
      <c r="HBD222" s="15"/>
      <c r="HBE222" s="15"/>
      <c r="HBF222" s="15"/>
      <c r="HBG222" s="15"/>
      <c r="HBH222" s="15"/>
      <c r="HBI222" s="15"/>
      <c r="HBJ222" s="15"/>
      <c r="HBK222" s="15"/>
      <c r="HBL222" s="15"/>
      <c r="HBM222" s="15"/>
      <c r="HBN222" s="15"/>
      <c r="HBO222" s="15"/>
      <c r="HBP222" s="15"/>
      <c r="HBQ222" s="15"/>
      <c r="HBR222" s="15"/>
      <c r="HBS222" s="15"/>
      <c r="HBT222" s="15"/>
      <c r="HBU222" s="15"/>
      <c r="HBV222" s="15"/>
      <c r="HBW222" s="15"/>
      <c r="HBX222" s="15"/>
      <c r="HBY222" s="15"/>
      <c r="HBZ222" s="15"/>
      <c r="HCA222" s="15"/>
      <c r="HCB222" s="15"/>
      <c r="HCC222" s="15"/>
      <c r="HCD222" s="15"/>
      <c r="HCE222" s="15"/>
      <c r="HCF222" s="15"/>
      <c r="HCG222" s="15"/>
      <c r="HCH222" s="15"/>
      <c r="HCI222" s="15"/>
      <c r="HCJ222" s="15"/>
      <c r="HCK222" s="15"/>
      <c r="HCL222" s="15"/>
      <c r="HCM222" s="15"/>
      <c r="HCN222" s="15"/>
      <c r="HCO222" s="15"/>
      <c r="HCP222" s="15"/>
      <c r="HCQ222" s="15"/>
      <c r="HCR222" s="15"/>
      <c r="HCS222" s="15"/>
      <c r="HCT222" s="15"/>
      <c r="HCU222" s="15"/>
      <c r="HCV222" s="15"/>
      <c r="HCW222" s="15"/>
      <c r="HCX222" s="15"/>
      <c r="HCY222" s="15"/>
      <c r="HCZ222" s="15"/>
      <c r="HDA222" s="15"/>
      <c r="HDB222" s="15"/>
      <c r="HDC222" s="15"/>
      <c r="HDD222" s="15"/>
      <c r="HDE222" s="15"/>
      <c r="HDF222" s="15"/>
      <c r="HDG222" s="15"/>
      <c r="HDH222" s="15"/>
      <c r="HDI222" s="15"/>
      <c r="HDJ222" s="15"/>
      <c r="HDK222" s="15"/>
      <c r="HDL222" s="15"/>
      <c r="HDM222" s="15"/>
      <c r="HDN222" s="15"/>
      <c r="HDO222" s="15"/>
      <c r="HDP222" s="15"/>
      <c r="HDQ222" s="15"/>
      <c r="HDR222" s="15"/>
      <c r="HDS222" s="15"/>
      <c r="HDT222" s="15"/>
      <c r="HDU222" s="15"/>
      <c r="HDV222" s="15"/>
      <c r="HDW222" s="15"/>
      <c r="HDX222" s="15"/>
      <c r="HDY222" s="15"/>
      <c r="HDZ222" s="15"/>
      <c r="HEA222" s="15"/>
      <c r="HEB222" s="15"/>
      <c r="HEC222" s="15"/>
      <c r="HED222" s="15"/>
      <c r="HEE222" s="15"/>
      <c r="HEF222" s="15"/>
      <c r="HEG222" s="15"/>
      <c r="HEH222" s="15"/>
      <c r="HEI222" s="15"/>
      <c r="HEJ222" s="15"/>
      <c r="HEK222" s="15"/>
      <c r="HEL222" s="15"/>
      <c r="HEM222" s="15"/>
      <c r="HEN222" s="15"/>
      <c r="HEO222" s="15"/>
      <c r="HEP222" s="15"/>
      <c r="HEQ222" s="15"/>
      <c r="HER222" s="15"/>
      <c r="HES222" s="15"/>
      <c r="HET222" s="15"/>
      <c r="HEU222" s="15"/>
      <c r="HEV222" s="15"/>
      <c r="HEW222" s="15"/>
      <c r="HEX222" s="15"/>
      <c r="HEY222" s="15"/>
      <c r="HEZ222" s="15"/>
      <c r="HFA222" s="15"/>
      <c r="HFB222" s="15"/>
      <c r="HFC222" s="15"/>
      <c r="HFD222" s="15"/>
      <c r="HFE222" s="15"/>
      <c r="HFF222" s="15"/>
      <c r="HFG222" s="15"/>
      <c r="HFH222" s="15"/>
      <c r="HFI222" s="15"/>
      <c r="HFJ222" s="15"/>
      <c r="HFK222" s="15"/>
      <c r="HFL222" s="15"/>
      <c r="HFM222" s="15"/>
      <c r="HFN222" s="15"/>
      <c r="HFO222" s="15"/>
      <c r="HFP222" s="15"/>
      <c r="HFQ222" s="15"/>
      <c r="HFR222" s="15"/>
      <c r="HFS222" s="15"/>
      <c r="HFT222" s="15"/>
      <c r="HFU222" s="15"/>
      <c r="HFV222" s="15"/>
      <c r="HFW222" s="15"/>
      <c r="HFX222" s="15"/>
      <c r="HFY222" s="15"/>
      <c r="HFZ222" s="15"/>
      <c r="HGA222" s="15"/>
      <c r="HGB222" s="15"/>
      <c r="HGC222" s="15"/>
      <c r="HGD222" s="15"/>
      <c r="HGE222" s="15"/>
      <c r="HGF222" s="15"/>
      <c r="HGG222" s="15"/>
      <c r="HGH222" s="15"/>
      <c r="HGI222" s="15"/>
      <c r="HGJ222" s="15"/>
      <c r="HGK222" s="15"/>
      <c r="HGL222" s="15"/>
      <c r="HGM222" s="15"/>
      <c r="HGN222" s="15"/>
      <c r="HGO222" s="15"/>
      <c r="HGP222" s="15"/>
      <c r="HGQ222" s="15"/>
      <c r="HGR222" s="15"/>
      <c r="HGS222" s="15"/>
      <c r="HGT222" s="15"/>
      <c r="HGU222" s="15"/>
      <c r="HGV222" s="15"/>
      <c r="HGW222" s="15"/>
      <c r="HGX222" s="15"/>
      <c r="HGY222" s="15"/>
      <c r="HGZ222" s="15"/>
      <c r="HHA222" s="15"/>
      <c r="HHB222" s="15"/>
      <c r="HHC222" s="15"/>
      <c r="HHD222" s="15"/>
      <c r="HHE222" s="15"/>
      <c r="HHF222" s="15"/>
      <c r="HHG222" s="15"/>
      <c r="HHH222" s="15"/>
      <c r="HHI222" s="15"/>
      <c r="HHJ222" s="15"/>
      <c r="HHK222" s="15"/>
      <c r="HHL222" s="15"/>
      <c r="HHM222" s="15"/>
      <c r="HHN222" s="15"/>
      <c r="HHO222" s="15"/>
      <c r="HHP222" s="15"/>
      <c r="HHQ222" s="15"/>
      <c r="HHR222" s="15"/>
      <c r="HHS222" s="15"/>
      <c r="HHT222" s="15"/>
      <c r="HHU222" s="15"/>
      <c r="HHV222" s="15"/>
      <c r="HHW222" s="15"/>
      <c r="HHX222" s="15"/>
      <c r="HHY222" s="15"/>
      <c r="HHZ222" s="15"/>
      <c r="HIA222" s="15"/>
      <c r="HIB222" s="15"/>
      <c r="HIC222" s="15"/>
      <c r="HID222" s="15"/>
      <c r="HIE222" s="15"/>
      <c r="HIF222" s="15"/>
      <c r="HIG222" s="15"/>
      <c r="HIH222" s="15"/>
      <c r="HII222" s="15"/>
      <c r="HIJ222" s="15"/>
      <c r="HIK222" s="15"/>
      <c r="HIL222" s="15"/>
      <c r="HIM222" s="15"/>
      <c r="HIN222" s="15"/>
      <c r="HIO222" s="15"/>
      <c r="HIP222" s="15"/>
      <c r="HIQ222" s="15"/>
      <c r="HIR222" s="15"/>
      <c r="HIS222" s="15"/>
      <c r="HIT222" s="15"/>
      <c r="HIU222" s="15"/>
      <c r="HIV222" s="15"/>
      <c r="HIW222" s="15"/>
      <c r="HIX222" s="15"/>
      <c r="HIY222" s="15"/>
      <c r="HIZ222" s="15"/>
      <c r="HJA222" s="15"/>
      <c r="HJB222" s="15"/>
      <c r="HJC222" s="15"/>
      <c r="HJD222" s="15"/>
      <c r="HJE222" s="15"/>
      <c r="HJF222" s="15"/>
      <c r="HJG222" s="15"/>
      <c r="HJH222" s="15"/>
      <c r="HJI222" s="15"/>
      <c r="HJJ222" s="15"/>
      <c r="HJK222" s="15"/>
      <c r="HJL222" s="15"/>
      <c r="HJM222" s="15"/>
      <c r="HJN222" s="15"/>
      <c r="HJO222" s="15"/>
      <c r="HJP222" s="15"/>
      <c r="HJQ222" s="15"/>
      <c r="HJR222" s="15"/>
      <c r="HJS222" s="15"/>
      <c r="HJT222" s="15"/>
      <c r="HJU222" s="15"/>
      <c r="HJV222" s="15"/>
      <c r="HJW222" s="15"/>
      <c r="HJX222" s="15"/>
      <c r="HJY222" s="15"/>
      <c r="HJZ222" s="15"/>
      <c r="HKA222" s="15"/>
      <c r="HKB222" s="15"/>
      <c r="HKC222" s="15"/>
      <c r="HKD222" s="15"/>
      <c r="HKE222" s="15"/>
      <c r="HKF222" s="15"/>
      <c r="HKG222" s="15"/>
      <c r="HKH222" s="15"/>
      <c r="HKI222" s="15"/>
      <c r="HKJ222" s="15"/>
      <c r="HKK222" s="15"/>
      <c r="HKL222" s="15"/>
      <c r="HKM222" s="15"/>
      <c r="HKN222" s="15"/>
      <c r="HKO222" s="15"/>
      <c r="HKP222" s="15"/>
      <c r="HKQ222" s="15"/>
      <c r="HKR222" s="15"/>
      <c r="HKS222" s="15"/>
      <c r="HKT222" s="15"/>
      <c r="HKU222" s="15"/>
      <c r="HKV222" s="15"/>
      <c r="HKW222" s="15"/>
      <c r="HKX222" s="15"/>
      <c r="HKY222" s="15"/>
      <c r="HKZ222" s="15"/>
      <c r="HLA222" s="15"/>
      <c r="HLB222" s="15"/>
      <c r="HLC222" s="15"/>
      <c r="HLD222" s="15"/>
      <c r="HLE222" s="15"/>
      <c r="HLF222" s="15"/>
      <c r="HLG222" s="15"/>
      <c r="HLH222" s="15"/>
      <c r="HLI222" s="15"/>
      <c r="HLJ222" s="15"/>
      <c r="HLK222" s="15"/>
      <c r="HLL222" s="15"/>
      <c r="HLM222" s="15"/>
      <c r="HLN222" s="15"/>
      <c r="HLO222" s="15"/>
      <c r="HLP222" s="15"/>
      <c r="HLQ222" s="15"/>
      <c r="HLR222" s="15"/>
      <c r="HLS222" s="15"/>
      <c r="HLT222" s="15"/>
      <c r="HLU222" s="15"/>
      <c r="HLV222" s="15"/>
      <c r="HLW222" s="15"/>
      <c r="HLX222" s="15"/>
      <c r="HLY222" s="15"/>
      <c r="HLZ222" s="15"/>
      <c r="HMA222" s="15"/>
      <c r="HMB222" s="15"/>
      <c r="HMC222" s="15"/>
      <c r="HMD222" s="15"/>
      <c r="HME222" s="15"/>
      <c r="HMF222" s="15"/>
      <c r="HMG222" s="15"/>
      <c r="HMH222" s="15"/>
      <c r="HMI222" s="15"/>
      <c r="HMJ222" s="15"/>
      <c r="HMK222" s="15"/>
      <c r="HML222" s="15"/>
      <c r="HMM222" s="15"/>
      <c r="HMN222" s="15"/>
      <c r="HMO222" s="15"/>
      <c r="HMP222" s="15"/>
      <c r="HMQ222" s="15"/>
      <c r="HMR222" s="15"/>
      <c r="HMS222" s="15"/>
      <c r="HMT222" s="15"/>
      <c r="HMU222" s="15"/>
      <c r="HMV222" s="15"/>
      <c r="HMW222" s="15"/>
      <c r="HMX222" s="15"/>
      <c r="HMY222" s="15"/>
      <c r="HMZ222" s="15"/>
      <c r="HNA222" s="15"/>
      <c r="HNB222" s="15"/>
      <c r="HNC222" s="15"/>
      <c r="HND222" s="15"/>
      <c r="HNE222" s="15"/>
      <c r="HNF222" s="15"/>
      <c r="HNG222" s="15"/>
      <c r="HNH222" s="15"/>
      <c r="HNI222" s="15"/>
      <c r="HNJ222" s="15"/>
      <c r="HNK222" s="15"/>
      <c r="HNL222" s="15"/>
      <c r="HNM222" s="15"/>
      <c r="HNN222" s="15"/>
      <c r="HNO222" s="15"/>
      <c r="HNP222" s="15"/>
      <c r="HNQ222" s="15"/>
      <c r="HNR222" s="15"/>
      <c r="HNS222" s="15"/>
      <c r="HNT222" s="15"/>
      <c r="HNU222" s="15"/>
      <c r="HNV222" s="15"/>
      <c r="HNW222" s="15"/>
      <c r="HNX222" s="15"/>
      <c r="HNY222" s="15"/>
      <c r="HNZ222" s="15"/>
      <c r="HOA222" s="15"/>
      <c r="HOB222" s="15"/>
      <c r="HOC222" s="15"/>
      <c r="HOD222" s="15"/>
      <c r="HOE222" s="15"/>
      <c r="HOF222" s="15"/>
      <c r="HOG222" s="15"/>
      <c r="HOH222" s="15"/>
      <c r="HOI222" s="15"/>
      <c r="HOJ222" s="15"/>
      <c r="HOK222" s="15"/>
      <c r="HOL222" s="15"/>
      <c r="HOM222" s="15"/>
      <c r="HON222" s="15"/>
      <c r="HOO222" s="15"/>
      <c r="HOP222" s="15"/>
      <c r="HOQ222" s="15"/>
      <c r="HOR222" s="15"/>
      <c r="HOS222" s="15"/>
      <c r="HOT222" s="15"/>
      <c r="HOU222" s="15"/>
      <c r="HOV222" s="15"/>
      <c r="HOW222" s="15"/>
      <c r="HOX222" s="15"/>
      <c r="HOY222" s="15"/>
      <c r="HOZ222" s="15"/>
      <c r="HPA222" s="15"/>
      <c r="HPB222" s="15"/>
      <c r="HPC222" s="15"/>
      <c r="HPD222" s="15"/>
      <c r="HPE222" s="15"/>
      <c r="HPF222" s="15"/>
      <c r="HPG222" s="15"/>
      <c r="HPH222" s="15"/>
      <c r="HPI222" s="15"/>
      <c r="HPJ222" s="15"/>
      <c r="HPK222" s="15"/>
      <c r="HPL222" s="15"/>
      <c r="HPM222" s="15"/>
      <c r="HPN222" s="15"/>
      <c r="HPO222" s="15"/>
      <c r="HPP222" s="15"/>
      <c r="HPQ222" s="15"/>
      <c r="HPR222" s="15"/>
      <c r="HPS222" s="15"/>
      <c r="HPT222" s="15"/>
      <c r="HPU222" s="15"/>
      <c r="HPV222" s="15"/>
      <c r="HPW222" s="15"/>
      <c r="HPX222" s="15"/>
      <c r="HPY222" s="15"/>
      <c r="HPZ222" s="15"/>
      <c r="HQA222" s="15"/>
      <c r="HQB222" s="15"/>
      <c r="HQC222" s="15"/>
      <c r="HQD222" s="15"/>
      <c r="HQE222" s="15"/>
      <c r="HQF222" s="15"/>
      <c r="HQG222" s="15"/>
      <c r="HQH222" s="15"/>
      <c r="HQI222" s="15"/>
      <c r="HQJ222" s="15"/>
      <c r="HQK222" s="15"/>
      <c r="HQL222" s="15"/>
      <c r="HQM222" s="15"/>
      <c r="HQN222" s="15"/>
      <c r="HQO222" s="15"/>
      <c r="HQP222" s="15"/>
      <c r="HQQ222" s="15"/>
      <c r="HQR222" s="15"/>
      <c r="HQS222" s="15"/>
      <c r="HQT222" s="15"/>
      <c r="HQU222" s="15"/>
      <c r="HQV222" s="15"/>
      <c r="HQW222" s="15"/>
      <c r="HQX222" s="15"/>
      <c r="HQY222" s="15"/>
      <c r="HQZ222" s="15"/>
      <c r="HRA222" s="15"/>
      <c r="HRB222" s="15"/>
      <c r="HRC222" s="15"/>
      <c r="HRD222" s="15"/>
      <c r="HRE222" s="15"/>
      <c r="HRF222" s="15"/>
      <c r="HRG222" s="15"/>
      <c r="HRH222" s="15"/>
      <c r="HRI222" s="15"/>
      <c r="HRJ222" s="15"/>
      <c r="HRK222" s="15"/>
      <c r="HRL222" s="15"/>
      <c r="HRM222" s="15"/>
      <c r="HRN222" s="15"/>
      <c r="HRO222" s="15"/>
      <c r="HRP222" s="15"/>
      <c r="HRQ222" s="15"/>
      <c r="HRR222" s="15"/>
      <c r="HRS222" s="15"/>
      <c r="HRT222" s="15"/>
      <c r="HRU222" s="15"/>
      <c r="HRV222" s="15"/>
      <c r="HRW222" s="15"/>
      <c r="HRX222" s="15"/>
      <c r="HRY222" s="15"/>
      <c r="HRZ222" s="15"/>
      <c r="HSA222" s="15"/>
      <c r="HSB222" s="15"/>
      <c r="HSC222" s="15"/>
      <c r="HSD222" s="15"/>
      <c r="HSE222" s="15"/>
      <c r="HSF222" s="15"/>
      <c r="HSG222" s="15"/>
      <c r="HSH222" s="15"/>
      <c r="HSI222" s="15"/>
      <c r="HSJ222" s="15"/>
      <c r="HSK222" s="15"/>
      <c r="HSL222" s="15"/>
      <c r="HSM222" s="15"/>
      <c r="HSN222" s="15"/>
      <c r="HSO222" s="15"/>
      <c r="HSP222" s="15"/>
      <c r="HSQ222" s="15"/>
      <c r="HSR222" s="15"/>
      <c r="HSS222" s="15"/>
      <c r="HST222" s="15"/>
      <c r="HSU222" s="15"/>
      <c r="HSV222" s="15"/>
      <c r="HSW222" s="15"/>
      <c r="HSX222" s="15"/>
      <c r="HSY222" s="15"/>
      <c r="HSZ222" s="15"/>
      <c r="HTA222" s="15"/>
      <c r="HTB222" s="15"/>
      <c r="HTC222" s="15"/>
      <c r="HTD222" s="15"/>
      <c r="HTE222" s="15"/>
      <c r="HTF222" s="15"/>
      <c r="HTG222" s="15"/>
      <c r="HTH222" s="15"/>
      <c r="HTI222" s="15"/>
      <c r="HTJ222" s="15"/>
      <c r="HTK222" s="15"/>
      <c r="HTL222" s="15"/>
      <c r="HTM222" s="15"/>
      <c r="HTN222" s="15"/>
      <c r="HTO222" s="15"/>
      <c r="HTP222" s="15"/>
      <c r="HTQ222" s="15"/>
      <c r="HTR222" s="15"/>
      <c r="HTS222" s="15"/>
      <c r="HTT222" s="15"/>
      <c r="HTU222" s="15"/>
      <c r="HTV222" s="15"/>
      <c r="HTW222" s="15"/>
      <c r="HTX222" s="15"/>
      <c r="HTY222" s="15"/>
      <c r="HTZ222" s="15"/>
      <c r="HUA222" s="15"/>
      <c r="HUB222" s="15"/>
      <c r="HUC222" s="15"/>
      <c r="HUD222" s="15"/>
      <c r="HUE222" s="15"/>
      <c r="HUF222" s="15"/>
      <c r="HUG222" s="15"/>
      <c r="HUH222" s="15"/>
      <c r="HUI222" s="15"/>
      <c r="HUJ222" s="15"/>
      <c r="HUK222" s="15"/>
      <c r="HUL222" s="15"/>
      <c r="HUM222" s="15"/>
      <c r="HUN222" s="15"/>
      <c r="HUO222" s="15"/>
      <c r="HUP222" s="15"/>
      <c r="HUQ222" s="15"/>
      <c r="HUR222" s="15"/>
      <c r="HUS222" s="15"/>
      <c r="HUT222" s="15"/>
      <c r="HUU222" s="15"/>
      <c r="HUV222" s="15"/>
      <c r="HUW222" s="15"/>
      <c r="HUX222" s="15"/>
      <c r="HUY222" s="15"/>
      <c r="HUZ222" s="15"/>
      <c r="HVA222" s="15"/>
      <c r="HVB222" s="15"/>
      <c r="HVC222" s="15"/>
      <c r="HVD222" s="15"/>
      <c r="HVE222" s="15"/>
      <c r="HVF222" s="15"/>
      <c r="HVG222" s="15"/>
      <c r="HVH222" s="15"/>
      <c r="HVI222" s="15"/>
      <c r="HVJ222" s="15"/>
      <c r="HVK222" s="15"/>
      <c r="HVL222" s="15"/>
      <c r="HVM222" s="15"/>
      <c r="HVN222" s="15"/>
      <c r="HVO222" s="15"/>
      <c r="HVP222" s="15"/>
      <c r="HVQ222" s="15"/>
      <c r="HVR222" s="15"/>
      <c r="HVS222" s="15"/>
      <c r="HVT222" s="15"/>
      <c r="HVU222" s="15"/>
      <c r="HVV222" s="15"/>
      <c r="HVW222" s="15"/>
      <c r="HVX222" s="15"/>
      <c r="HVY222" s="15"/>
      <c r="HVZ222" s="15"/>
      <c r="HWA222" s="15"/>
      <c r="HWB222" s="15"/>
      <c r="HWC222" s="15"/>
      <c r="HWD222" s="15"/>
      <c r="HWE222" s="15"/>
      <c r="HWF222" s="15"/>
      <c r="HWG222" s="15"/>
      <c r="HWH222" s="15"/>
      <c r="HWI222" s="15"/>
      <c r="HWJ222" s="15"/>
      <c r="HWK222" s="15"/>
      <c r="HWL222" s="15"/>
      <c r="HWM222" s="15"/>
      <c r="HWN222" s="15"/>
      <c r="HWO222" s="15"/>
      <c r="HWP222" s="15"/>
      <c r="HWQ222" s="15"/>
      <c r="HWR222" s="15"/>
      <c r="HWS222" s="15"/>
      <c r="HWT222" s="15"/>
      <c r="HWU222" s="15"/>
      <c r="HWV222" s="15"/>
      <c r="HWW222" s="15"/>
      <c r="HWX222" s="15"/>
      <c r="HWY222" s="15"/>
      <c r="HWZ222" s="15"/>
      <c r="HXA222" s="15"/>
      <c r="HXB222" s="15"/>
      <c r="HXC222" s="15"/>
      <c r="HXD222" s="15"/>
      <c r="HXE222" s="15"/>
      <c r="HXF222" s="15"/>
      <c r="HXG222" s="15"/>
      <c r="HXH222" s="15"/>
      <c r="HXI222" s="15"/>
      <c r="HXJ222" s="15"/>
      <c r="HXK222" s="15"/>
      <c r="HXL222" s="15"/>
      <c r="HXM222" s="15"/>
      <c r="HXN222" s="15"/>
      <c r="HXO222" s="15"/>
      <c r="HXP222" s="15"/>
      <c r="HXQ222" s="15"/>
      <c r="HXR222" s="15"/>
      <c r="HXS222" s="15"/>
      <c r="HXT222" s="15"/>
      <c r="HXU222" s="15"/>
      <c r="HXV222" s="15"/>
      <c r="HXW222" s="15"/>
      <c r="HXX222" s="15"/>
      <c r="HXY222" s="15"/>
      <c r="HXZ222" s="15"/>
      <c r="HYA222" s="15"/>
      <c r="HYB222" s="15"/>
      <c r="HYC222" s="15"/>
      <c r="HYD222" s="15"/>
      <c r="HYE222" s="15"/>
      <c r="HYF222" s="15"/>
      <c r="HYG222" s="15"/>
      <c r="HYH222" s="15"/>
      <c r="HYI222" s="15"/>
      <c r="HYJ222" s="15"/>
      <c r="HYK222" s="15"/>
      <c r="HYL222" s="15"/>
      <c r="HYM222" s="15"/>
      <c r="HYN222" s="15"/>
      <c r="HYO222" s="15"/>
      <c r="HYP222" s="15"/>
      <c r="HYQ222" s="15"/>
      <c r="HYR222" s="15"/>
      <c r="HYS222" s="15"/>
      <c r="HYT222" s="15"/>
      <c r="HYU222" s="15"/>
      <c r="HYV222" s="15"/>
      <c r="HYW222" s="15"/>
      <c r="HYX222" s="15"/>
      <c r="HYY222" s="15"/>
      <c r="HYZ222" s="15"/>
      <c r="HZA222" s="15"/>
      <c r="HZB222" s="15"/>
      <c r="HZC222" s="15"/>
      <c r="HZD222" s="15"/>
      <c r="HZE222" s="15"/>
      <c r="HZF222" s="15"/>
      <c r="HZG222" s="15"/>
      <c r="HZH222" s="15"/>
      <c r="HZI222" s="15"/>
      <c r="HZJ222" s="15"/>
      <c r="HZK222" s="15"/>
      <c r="HZL222" s="15"/>
      <c r="HZM222" s="15"/>
      <c r="HZN222" s="15"/>
      <c r="HZO222" s="15"/>
      <c r="HZP222" s="15"/>
      <c r="HZQ222" s="15"/>
      <c r="HZR222" s="15"/>
      <c r="HZS222" s="15"/>
      <c r="HZT222" s="15"/>
      <c r="HZU222" s="15"/>
      <c r="HZV222" s="15"/>
      <c r="HZW222" s="15"/>
      <c r="HZX222" s="15"/>
      <c r="HZY222" s="15"/>
      <c r="HZZ222" s="15"/>
      <c r="IAA222" s="15"/>
      <c r="IAB222" s="15"/>
      <c r="IAC222" s="15"/>
      <c r="IAD222" s="15"/>
      <c r="IAE222" s="15"/>
      <c r="IAF222" s="15"/>
      <c r="IAG222" s="15"/>
      <c r="IAH222" s="15"/>
      <c r="IAI222" s="15"/>
      <c r="IAJ222" s="15"/>
      <c r="IAK222" s="15"/>
      <c r="IAL222" s="15"/>
      <c r="IAM222" s="15"/>
      <c r="IAN222" s="15"/>
      <c r="IAO222" s="15"/>
      <c r="IAP222" s="15"/>
      <c r="IAQ222" s="15"/>
      <c r="IAR222" s="15"/>
      <c r="IAS222" s="15"/>
      <c r="IAT222" s="15"/>
      <c r="IAU222" s="15"/>
      <c r="IAV222" s="15"/>
      <c r="IAW222" s="15"/>
      <c r="IAX222" s="15"/>
      <c r="IAY222" s="15"/>
      <c r="IAZ222" s="15"/>
      <c r="IBA222" s="15"/>
      <c r="IBB222" s="15"/>
      <c r="IBC222" s="15"/>
      <c r="IBD222" s="15"/>
      <c r="IBE222" s="15"/>
      <c r="IBF222" s="15"/>
      <c r="IBG222" s="15"/>
      <c r="IBH222" s="15"/>
      <c r="IBI222" s="15"/>
      <c r="IBJ222" s="15"/>
      <c r="IBK222" s="15"/>
      <c r="IBL222" s="15"/>
      <c r="IBM222" s="15"/>
      <c r="IBN222" s="15"/>
      <c r="IBO222" s="15"/>
      <c r="IBP222" s="15"/>
      <c r="IBQ222" s="15"/>
      <c r="IBR222" s="15"/>
      <c r="IBS222" s="15"/>
      <c r="IBT222" s="15"/>
      <c r="IBU222" s="15"/>
      <c r="IBV222" s="15"/>
      <c r="IBW222" s="15"/>
      <c r="IBX222" s="15"/>
      <c r="IBY222" s="15"/>
      <c r="IBZ222" s="15"/>
      <c r="ICA222" s="15"/>
      <c r="ICB222" s="15"/>
      <c r="ICC222" s="15"/>
      <c r="ICD222" s="15"/>
      <c r="ICE222" s="15"/>
      <c r="ICF222" s="15"/>
      <c r="ICG222" s="15"/>
      <c r="ICH222" s="15"/>
      <c r="ICI222" s="15"/>
      <c r="ICJ222" s="15"/>
      <c r="ICK222" s="15"/>
      <c r="ICL222" s="15"/>
      <c r="ICM222" s="15"/>
      <c r="ICN222" s="15"/>
      <c r="ICO222" s="15"/>
      <c r="ICP222" s="15"/>
      <c r="ICQ222" s="15"/>
      <c r="ICR222" s="15"/>
      <c r="ICS222" s="15"/>
      <c r="ICT222" s="15"/>
      <c r="ICU222" s="15"/>
      <c r="ICV222" s="15"/>
      <c r="ICW222" s="15"/>
      <c r="ICX222" s="15"/>
      <c r="ICY222" s="15"/>
      <c r="ICZ222" s="15"/>
      <c r="IDA222" s="15"/>
      <c r="IDB222" s="15"/>
      <c r="IDC222" s="15"/>
      <c r="IDD222" s="15"/>
      <c r="IDE222" s="15"/>
      <c r="IDF222" s="15"/>
      <c r="IDG222" s="15"/>
      <c r="IDH222" s="15"/>
      <c r="IDI222" s="15"/>
      <c r="IDJ222" s="15"/>
      <c r="IDK222" s="15"/>
      <c r="IDL222" s="15"/>
      <c r="IDM222" s="15"/>
      <c r="IDN222" s="15"/>
      <c r="IDO222" s="15"/>
      <c r="IDP222" s="15"/>
      <c r="IDQ222" s="15"/>
      <c r="IDR222" s="15"/>
      <c r="IDS222" s="15"/>
      <c r="IDT222" s="15"/>
      <c r="IDU222" s="15"/>
      <c r="IDV222" s="15"/>
      <c r="IDW222" s="15"/>
      <c r="IDX222" s="15"/>
      <c r="IDY222" s="15"/>
      <c r="IDZ222" s="15"/>
      <c r="IEA222" s="15"/>
      <c r="IEB222" s="15"/>
      <c r="IEC222" s="15"/>
      <c r="IED222" s="15"/>
      <c r="IEE222" s="15"/>
      <c r="IEF222" s="15"/>
      <c r="IEG222" s="15"/>
      <c r="IEH222" s="15"/>
      <c r="IEI222" s="15"/>
      <c r="IEJ222" s="15"/>
      <c r="IEK222" s="15"/>
      <c r="IEL222" s="15"/>
      <c r="IEM222" s="15"/>
      <c r="IEN222" s="15"/>
      <c r="IEO222" s="15"/>
      <c r="IEP222" s="15"/>
      <c r="IEQ222" s="15"/>
      <c r="IER222" s="15"/>
      <c r="IES222" s="15"/>
      <c r="IET222" s="15"/>
      <c r="IEU222" s="15"/>
      <c r="IEV222" s="15"/>
      <c r="IEW222" s="15"/>
      <c r="IEX222" s="15"/>
      <c r="IEY222" s="15"/>
      <c r="IEZ222" s="15"/>
      <c r="IFA222" s="15"/>
      <c r="IFB222" s="15"/>
      <c r="IFC222" s="15"/>
      <c r="IFD222" s="15"/>
      <c r="IFE222" s="15"/>
      <c r="IFF222" s="15"/>
      <c r="IFG222" s="15"/>
      <c r="IFH222" s="15"/>
      <c r="IFI222" s="15"/>
      <c r="IFJ222" s="15"/>
      <c r="IFK222" s="15"/>
      <c r="IFL222" s="15"/>
      <c r="IFM222" s="15"/>
      <c r="IFN222" s="15"/>
      <c r="IFO222" s="15"/>
      <c r="IFP222" s="15"/>
      <c r="IFQ222" s="15"/>
      <c r="IFR222" s="15"/>
      <c r="IFS222" s="15"/>
      <c r="IFT222" s="15"/>
      <c r="IFU222" s="15"/>
      <c r="IFV222" s="15"/>
      <c r="IFW222" s="15"/>
      <c r="IFX222" s="15"/>
      <c r="IFY222" s="15"/>
      <c r="IFZ222" s="15"/>
      <c r="IGA222" s="15"/>
      <c r="IGB222" s="15"/>
      <c r="IGC222" s="15"/>
      <c r="IGD222" s="15"/>
      <c r="IGE222" s="15"/>
      <c r="IGF222" s="15"/>
      <c r="IGG222" s="15"/>
      <c r="IGH222" s="15"/>
      <c r="IGI222" s="15"/>
      <c r="IGJ222" s="15"/>
      <c r="IGK222" s="15"/>
      <c r="IGL222" s="15"/>
      <c r="IGM222" s="15"/>
      <c r="IGN222" s="15"/>
      <c r="IGO222" s="15"/>
      <c r="IGP222" s="15"/>
      <c r="IGQ222" s="15"/>
      <c r="IGR222" s="15"/>
      <c r="IGS222" s="15"/>
      <c r="IGT222" s="15"/>
      <c r="IGU222" s="15"/>
      <c r="IGV222" s="15"/>
      <c r="IGW222" s="15"/>
      <c r="IGX222" s="15"/>
      <c r="IGY222" s="15"/>
      <c r="IGZ222" s="15"/>
      <c r="IHA222" s="15"/>
      <c r="IHB222" s="15"/>
      <c r="IHC222" s="15"/>
      <c r="IHD222" s="15"/>
      <c r="IHE222" s="15"/>
      <c r="IHF222" s="15"/>
      <c r="IHG222" s="15"/>
      <c r="IHH222" s="15"/>
      <c r="IHI222" s="15"/>
      <c r="IHJ222" s="15"/>
      <c r="IHK222" s="15"/>
      <c r="IHL222" s="15"/>
      <c r="IHM222" s="15"/>
      <c r="IHN222" s="15"/>
      <c r="IHO222" s="15"/>
      <c r="IHP222" s="15"/>
      <c r="IHQ222" s="15"/>
      <c r="IHR222" s="15"/>
      <c r="IHS222" s="15"/>
      <c r="IHT222" s="15"/>
      <c r="IHU222" s="15"/>
      <c r="IHV222" s="15"/>
      <c r="IHW222" s="15"/>
      <c r="IHX222" s="15"/>
      <c r="IHY222" s="15"/>
      <c r="IHZ222" s="15"/>
      <c r="IIA222" s="15"/>
      <c r="IIB222" s="15"/>
      <c r="IIC222" s="15"/>
      <c r="IID222" s="15"/>
      <c r="IIE222" s="15"/>
      <c r="IIF222" s="15"/>
      <c r="IIG222" s="15"/>
      <c r="IIH222" s="15"/>
      <c r="III222" s="15"/>
      <c r="IIJ222" s="15"/>
      <c r="IIK222" s="15"/>
      <c r="IIL222" s="15"/>
      <c r="IIM222" s="15"/>
      <c r="IIN222" s="15"/>
      <c r="IIO222" s="15"/>
      <c r="IIP222" s="15"/>
      <c r="IIQ222" s="15"/>
      <c r="IIR222" s="15"/>
      <c r="IIS222" s="15"/>
      <c r="IIT222" s="15"/>
      <c r="IIU222" s="15"/>
      <c r="IIV222" s="15"/>
      <c r="IIW222" s="15"/>
      <c r="IIX222" s="15"/>
      <c r="IIY222" s="15"/>
      <c r="IIZ222" s="15"/>
      <c r="IJA222" s="15"/>
      <c r="IJB222" s="15"/>
      <c r="IJC222" s="15"/>
      <c r="IJD222" s="15"/>
      <c r="IJE222" s="15"/>
      <c r="IJF222" s="15"/>
      <c r="IJG222" s="15"/>
      <c r="IJH222" s="15"/>
      <c r="IJI222" s="15"/>
      <c r="IJJ222" s="15"/>
      <c r="IJK222" s="15"/>
      <c r="IJL222" s="15"/>
      <c r="IJM222" s="15"/>
      <c r="IJN222" s="15"/>
      <c r="IJO222" s="15"/>
      <c r="IJP222" s="15"/>
      <c r="IJQ222" s="15"/>
      <c r="IJR222" s="15"/>
      <c r="IJS222" s="15"/>
      <c r="IJT222" s="15"/>
      <c r="IJU222" s="15"/>
      <c r="IJV222" s="15"/>
      <c r="IJW222" s="15"/>
      <c r="IJX222" s="15"/>
      <c r="IJY222" s="15"/>
      <c r="IJZ222" s="15"/>
      <c r="IKA222" s="15"/>
      <c r="IKB222" s="15"/>
      <c r="IKC222" s="15"/>
      <c r="IKD222" s="15"/>
      <c r="IKE222" s="15"/>
      <c r="IKF222" s="15"/>
      <c r="IKG222" s="15"/>
      <c r="IKH222" s="15"/>
      <c r="IKI222" s="15"/>
      <c r="IKJ222" s="15"/>
      <c r="IKK222" s="15"/>
      <c r="IKL222" s="15"/>
      <c r="IKM222" s="15"/>
      <c r="IKN222" s="15"/>
      <c r="IKO222" s="15"/>
      <c r="IKP222" s="15"/>
      <c r="IKQ222" s="15"/>
      <c r="IKR222" s="15"/>
      <c r="IKS222" s="15"/>
      <c r="IKT222" s="15"/>
      <c r="IKU222" s="15"/>
      <c r="IKV222" s="15"/>
      <c r="IKW222" s="15"/>
      <c r="IKX222" s="15"/>
      <c r="IKY222" s="15"/>
      <c r="IKZ222" s="15"/>
      <c r="ILA222" s="15"/>
      <c r="ILB222" s="15"/>
      <c r="ILC222" s="15"/>
      <c r="ILD222" s="15"/>
      <c r="ILE222" s="15"/>
      <c r="ILF222" s="15"/>
      <c r="ILG222" s="15"/>
      <c r="ILH222" s="15"/>
      <c r="ILI222" s="15"/>
      <c r="ILJ222" s="15"/>
      <c r="ILK222" s="15"/>
      <c r="ILL222" s="15"/>
      <c r="ILM222" s="15"/>
      <c r="ILN222" s="15"/>
      <c r="ILO222" s="15"/>
      <c r="ILP222" s="15"/>
      <c r="ILQ222" s="15"/>
      <c r="ILR222" s="15"/>
      <c r="ILS222" s="15"/>
      <c r="ILT222" s="15"/>
      <c r="ILU222" s="15"/>
      <c r="ILV222" s="15"/>
      <c r="ILW222" s="15"/>
      <c r="ILX222" s="15"/>
      <c r="ILY222" s="15"/>
      <c r="ILZ222" s="15"/>
      <c r="IMA222" s="15"/>
      <c r="IMB222" s="15"/>
      <c r="IMC222" s="15"/>
      <c r="IMD222" s="15"/>
      <c r="IME222" s="15"/>
      <c r="IMF222" s="15"/>
      <c r="IMG222" s="15"/>
      <c r="IMH222" s="15"/>
      <c r="IMI222" s="15"/>
      <c r="IMJ222" s="15"/>
      <c r="IMK222" s="15"/>
      <c r="IML222" s="15"/>
      <c r="IMM222" s="15"/>
      <c r="IMN222" s="15"/>
      <c r="IMO222" s="15"/>
      <c r="IMP222" s="15"/>
      <c r="IMQ222" s="15"/>
      <c r="IMR222" s="15"/>
      <c r="IMS222" s="15"/>
      <c r="IMT222" s="15"/>
      <c r="IMU222" s="15"/>
      <c r="IMV222" s="15"/>
      <c r="IMW222" s="15"/>
      <c r="IMX222" s="15"/>
      <c r="IMY222" s="15"/>
      <c r="IMZ222" s="15"/>
      <c r="INA222" s="15"/>
      <c r="INB222" s="15"/>
      <c r="INC222" s="15"/>
      <c r="IND222" s="15"/>
      <c r="INE222" s="15"/>
      <c r="INF222" s="15"/>
      <c r="ING222" s="15"/>
      <c r="INH222" s="15"/>
      <c r="INI222" s="15"/>
      <c r="INJ222" s="15"/>
      <c r="INK222" s="15"/>
      <c r="INL222" s="15"/>
      <c r="INM222" s="15"/>
      <c r="INN222" s="15"/>
      <c r="INO222" s="15"/>
      <c r="INP222" s="15"/>
      <c r="INQ222" s="15"/>
      <c r="INR222" s="15"/>
      <c r="INS222" s="15"/>
      <c r="INT222" s="15"/>
      <c r="INU222" s="15"/>
      <c r="INV222" s="15"/>
      <c r="INW222" s="15"/>
      <c r="INX222" s="15"/>
      <c r="INY222" s="15"/>
      <c r="INZ222" s="15"/>
      <c r="IOA222" s="15"/>
      <c r="IOB222" s="15"/>
      <c r="IOC222" s="15"/>
      <c r="IOD222" s="15"/>
      <c r="IOE222" s="15"/>
      <c r="IOF222" s="15"/>
      <c r="IOG222" s="15"/>
      <c r="IOH222" s="15"/>
      <c r="IOI222" s="15"/>
      <c r="IOJ222" s="15"/>
      <c r="IOK222" s="15"/>
      <c r="IOL222" s="15"/>
      <c r="IOM222" s="15"/>
      <c r="ION222" s="15"/>
      <c r="IOO222" s="15"/>
      <c r="IOP222" s="15"/>
      <c r="IOQ222" s="15"/>
      <c r="IOR222" s="15"/>
      <c r="IOS222" s="15"/>
      <c r="IOT222" s="15"/>
      <c r="IOU222" s="15"/>
      <c r="IOV222" s="15"/>
      <c r="IOW222" s="15"/>
      <c r="IOX222" s="15"/>
      <c r="IOY222" s="15"/>
      <c r="IOZ222" s="15"/>
      <c r="IPA222" s="15"/>
      <c r="IPB222" s="15"/>
      <c r="IPC222" s="15"/>
      <c r="IPD222" s="15"/>
      <c r="IPE222" s="15"/>
      <c r="IPF222" s="15"/>
      <c r="IPG222" s="15"/>
      <c r="IPH222" s="15"/>
      <c r="IPI222" s="15"/>
      <c r="IPJ222" s="15"/>
      <c r="IPK222" s="15"/>
      <c r="IPL222" s="15"/>
      <c r="IPM222" s="15"/>
      <c r="IPN222" s="15"/>
      <c r="IPO222" s="15"/>
      <c r="IPP222" s="15"/>
      <c r="IPQ222" s="15"/>
      <c r="IPR222" s="15"/>
      <c r="IPS222" s="15"/>
      <c r="IPT222" s="15"/>
      <c r="IPU222" s="15"/>
      <c r="IPV222" s="15"/>
      <c r="IPW222" s="15"/>
      <c r="IPX222" s="15"/>
      <c r="IPY222" s="15"/>
      <c r="IPZ222" s="15"/>
      <c r="IQA222" s="15"/>
      <c r="IQB222" s="15"/>
      <c r="IQC222" s="15"/>
      <c r="IQD222" s="15"/>
      <c r="IQE222" s="15"/>
      <c r="IQF222" s="15"/>
      <c r="IQG222" s="15"/>
      <c r="IQH222" s="15"/>
      <c r="IQI222" s="15"/>
      <c r="IQJ222" s="15"/>
      <c r="IQK222" s="15"/>
      <c r="IQL222" s="15"/>
      <c r="IQM222" s="15"/>
      <c r="IQN222" s="15"/>
      <c r="IQO222" s="15"/>
      <c r="IQP222" s="15"/>
      <c r="IQQ222" s="15"/>
      <c r="IQR222" s="15"/>
      <c r="IQS222" s="15"/>
      <c r="IQT222" s="15"/>
      <c r="IQU222" s="15"/>
      <c r="IQV222" s="15"/>
      <c r="IQW222" s="15"/>
      <c r="IQX222" s="15"/>
      <c r="IQY222" s="15"/>
      <c r="IQZ222" s="15"/>
      <c r="IRA222" s="15"/>
      <c r="IRB222" s="15"/>
      <c r="IRC222" s="15"/>
      <c r="IRD222" s="15"/>
      <c r="IRE222" s="15"/>
      <c r="IRF222" s="15"/>
      <c r="IRG222" s="15"/>
      <c r="IRH222" s="15"/>
      <c r="IRI222" s="15"/>
      <c r="IRJ222" s="15"/>
      <c r="IRK222" s="15"/>
      <c r="IRL222" s="15"/>
      <c r="IRM222" s="15"/>
      <c r="IRN222" s="15"/>
      <c r="IRO222" s="15"/>
      <c r="IRP222" s="15"/>
      <c r="IRQ222" s="15"/>
      <c r="IRR222" s="15"/>
      <c r="IRS222" s="15"/>
      <c r="IRT222" s="15"/>
      <c r="IRU222" s="15"/>
      <c r="IRV222" s="15"/>
      <c r="IRW222" s="15"/>
      <c r="IRX222" s="15"/>
      <c r="IRY222" s="15"/>
      <c r="IRZ222" s="15"/>
      <c r="ISA222" s="15"/>
      <c r="ISB222" s="15"/>
      <c r="ISC222" s="15"/>
      <c r="ISD222" s="15"/>
      <c r="ISE222" s="15"/>
      <c r="ISF222" s="15"/>
      <c r="ISG222" s="15"/>
      <c r="ISH222" s="15"/>
      <c r="ISI222" s="15"/>
      <c r="ISJ222" s="15"/>
      <c r="ISK222" s="15"/>
      <c r="ISL222" s="15"/>
      <c r="ISM222" s="15"/>
      <c r="ISN222" s="15"/>
      <c r="ISO222" s="15"/>
      <c r="ISP222" s="15"/>
      <c r="ISQ222" s="15"/>
      <c r="ISR222" s="15"/>
      <c r="ISS222" s="15"/>
      <c r="IST222" s="15"/>
      <c r="ISU222" s="15"/>
      <c r="ISV222" s="15"/>
      <c r="ISW222" s="15"/>
      <c r="ISX222" s="15"/>
      <c r="ISY222" s="15"/>
      <c r="ISZ222" s="15"/>
      <c r="ITA222" s="15"/>
      <c r="ITB222" s="15"/>
      <c r="ITC222" s="15"/>
      <c r="ITD222" s="15"/>
      <c r="ITE222" s="15"/>
      <c r="ITF222" s="15"/>
      <c r="ITG222" s="15"/>
      <c r="ITH222" s="15"/>
      <c r="ITI222" s="15"/>
      <c r="ITJ222" s="15"/>
      <c r="ITK222" s="15"/>
      <c r="ITL222" s="15"/>
      <c r="ITM222" s="15"/>
      <c r="ITN222" s="15"/>
      <c r="ITO222" s="15"/>
      <c r="ITP222" s="15"/>
      <c r="ITQ222" s="15"/>
      <c r="ITR222" s="15"/>
      <c r="ITS222" s="15"/>
      <c r="ITT222" s="15"/>
      <c r="ITU222" s="15"/>
      <c r="ITV222" s="15"/>
      <c r="ITW222" s="15"/>
      <c r="ITX222" s="15"/>
      <c r="ITY222" s="15"/>
      <c r="ITZ222" s="15"/>
      <c r="IUA222" s="15"/>
      <c r="IUB222" s="15"/>
      <c r="IUC222" s="15"/>
      <c r="IUD222" s="15"/>
      <c r="IUE222" s="15"/>
      <c r="IUF222" s="15"/>
      <c r="IUG222" s="15"/>
      <c r="IUH222" s="15"/>
      <c r="IUI222" s="15"/>
      <c r="IUJ222" s="15"/>
      <c r="IUK222" s="15"/>
      <c r="IUL222" s="15"/>
      <c r="IUM222" s="15"/>
      <c r="IUN222" s="15"/>
      <c r="IUO222" s="15"/>
      <c r="IUP222" s="15"/>
      <c r="IUQ222" s="15"/>
      <c r="IUR222" s="15"/>
      <c r="IUS222" s="15"/>
      <c r="IUT222" s="15"/>
      <c r="IUU222" s="15"/>
      <c r="IUV222" s="15"/>
      <c r="IUW222" s="15"/>
      <c r="IUX222" s="15"/>
      <c r="IUY222" s="15"/>
      <c r="IUZ222" s="15"/>
      <c r="IVA222" s="15"/>
      <c r="IVB222" s="15"/>
      <c r="IVC222" s="15"/>
      <c r="IVD222" s="15"/>
      <c r="IVE222" s="15"/>
      <c r="IVF222" s="15"/>
      <c r="IVG222" s="15"/>
      <c r="IVH222" s="15"/>
      <c r="IVI222" s="15"/>
      <c r="IVJ222" s="15"/>
      <c r="IVK222" s="15"/>
      <c r="IVL222" s="15"/>
      <c r="IVM222" s="15"/>
      <c r="IVN222" s="15"/>
      <c r="IVO222" s="15"/>
      <c r="IVP222" s="15"/>
      <c r="IVQ222" s="15"/>
      <c r="IVR222" s="15"/>
      <c r="IVS222" s="15"/>
      <c r="IVT222" s="15"/>
      <c r="IVU222" s="15"/>
      <c r="IVV222" s="15"/>
      <c r="IVW222" s="15"/>
      <c r="IVX222" s="15"/>
      <c r="IVY222" s="15"/>
      <c r="IVZ222" s="15"/>
      <c r="IWA222" s="15"/>
      <c r="IWB222" s="15"/>
      <c r="IWC222" s="15"/>
      <c r="IWD222" s="15"/>
      <c r="IWE222" s="15"/>
      <c r="IWF222" s="15"/>
      <c r="IWG222" s="15"/>
      <c r="IWH222" s="15"/>
      <c r="IWI222" s="15"/>
      <c r="IWJ222" s="15"/>
      <c r="IWK222" s="15"/>
      <c r="IWL222" s="15"/>
      <c r="IWM222" s="15"/>
      <c r="IWN222" s="15"/>
      <c r="IWO222" s="15"/>
      <c r="IWP222" s="15"/>
      <c r="IWQ222" s="15"/>
      <c r="IWR222" s="15"/>
      <c r="IWS222" s="15"/>
      <c r="IWT222" s="15"/>
      <c r="IWU222" s="15"/>
      <c r="IWV222" s="15"/>
      <c r="IWW222" s="15"/>
      <c r="IWX222" s="15"/>
      <c r="IWY222" s="15"/>
      <c r="IWZ222" s="15"/>
      <c r="IXA222" s="15"/>
      <c r="IXB222" s="15"/>
      <c r="IXC222" s="15"/>
      <c r="IXD222" s="15"/>
      <c r="IXE222" s="15"/>
      <c r="IXF222" s="15"/>
      <c r="IXG222" s="15"/>
      <c r="IXH222" s="15"/>
      <c r="IXI222" s="15"/>
      <c r="IXJ222" s="15"/>
      <c r="IXK222" s="15"/>
      <c r="IXL222" s="15"/>
      <c r="IXM222" s="15"/>
      <c r="IXN222" s="15"/>
      <c r="IXO222" s="15"/>
      <c r="IXP222" s="15"/>
      <c r="IXQ222" s="15"/>
      <c r="IXR222" s="15"/>
      <c r="IXS222" s="15"/>
      <c r="IXT222" s="15"/>
      <c r="IXU222" s="15"/>
      <c r="IXV222" s="15"/>
      <c r="IXW222" s="15"/>
      <c r="IXX222" s="15"/>
      <c r="IXY222" s="15"/>
      <c r="IXZ222" s="15"/>
      <c r="IYA222" s="15"/>
      <c r="IYB222" s="15"/>
      <c r="IYC222" s="15"/>
      <c r="IYD222" s="15"/>
      <c r="IYE222" s="15"/>
      <c r="IYF222" s="15"/>
      <c r="IYG222" s="15"/>
      <c r="IYH222" s="15"/>
      <c r="IYI222" s="15"/>
      <c r="IYJ222" s="15"/>
      <c r="IYK222" s="15"/>
      <c r="IYL222" s="15"/>
      <c r="IYM222" s="15"/>
      <c r="IYN222" s="15"/>
      <c r="IYO222" s="15"/>
      <c r="IYP222" s="15"/>
      <c r="IYQ222" s="15"/>
      <c r="IYR222" s="15"/>
      <c r="IYS222" s="15"/>
      <c r="IYT222" s="15"/>
      <c r="IYU222" s="15"/>
      <c r="IYV222" s="15"/>
      <c r="IYW222" s="15"/>
      <c r="IYX222" s="15"/>
      <c r="IYY222" s="15"/>
      <c r="IYZ222" s="15"/>
      <c r="IZA222" s="15"/>
      <c r="IZB222" s="15"/>
      <c r="IZC222" s="15"/>
      <c r="IZD222" s="15"/>
      <c r="IZE222" s="15"/>
      <c r="IZF222" s="15"/>
      <c r="IZG222" s="15"/>
      <c r="IZH222" s="15"/>
      <c r="IZI222" s="15"/>
      <c r="IZJ222" s="15"/>
      <c r="IZK222" s="15"/>
      <c r="IZL222" s="15"/>
      <c r="IZM222" s="15"/>
      <c r="IZN222" s="15"/>
      <c r="IZO222" s="15"/>
      <c r="IZP222" s="15"/>
      <c r="IZQ222" s="15"/>
      <c r="IZR222" s="15"/>
      <c r="IZS222" s="15"/>
      <c r="IZT222" s="15"/>
      <c r="IZU222" s="15"/>
      <c r="IZV222" s="15"/>
      <c r="IZW222" s="15"/>
      <c r="IZX222" s="15"/>
      <c r="IZY222" s="15"/>
      <c r="IZZ222" s="15"/>
      <c r="JAA222" s="15"/>
      <c r="JAB222" s="15"/>
      <c r="JAC222" s="15"/>
      <c r="JAD222" s="15"/>
      <c r="JAE222" s="15"/>
      <c r="JAF222" s="15"/>
      <c r="JAG222" s="15"/>
      <c r="JAH222" s="15"/>
      <c r="JAI222" s="15"/>
      <c r="JAJ222" s="15"/>
      <c r="JAK222" s="15"/>
      <c r="JAL222" s="15"/>
      <c r="JAM222" s="15"/>
      <c r="JAN222" s="15"/>
      <c r="JAO222" s="15"/>
      <c r="JAP222" s="15"/>
      <c r="JAQ222" s="15"/>
      <c r="JAR222" s="15"/>
      <c r="JAS222" s="15"/>
      <c r="JAT222" s="15"/>
      <c r="JAU222" s="15"/>
      <c r="JAV222" s="15"/>
      <c r="JAW222" s="15"/>
      <c r="JAX222" s="15"/>
      <c r="JAY222" s="15"/>
      <c r="JAZ222" s="15"/>
      <c r="JBA222" s="15"/>
      <c r="JBB222" s="15"/>
      <c r="JBC222" s="15"/>
      <c r="JBD222" s="15"/>
      <c r="JBE222" s="15"/>
      <c r="JBF222" s="15"/>
      <c r="JBG222" s="15"/>
      <c r="JBH222" s="15"/>
      <c r="JBI222" s="15"/>
      <c r="JBJ222" s="15"/>
      <c r="JBK222" s="15"/>
      <c r="JBL222" s="15"/>
      <c r="JBM222" s="15"/>
      <c r="JBN222" s="15"/>
      <c r="JBO222" s="15"/>
      <c r="JBP222" s="15"/>
      <c r="JBQ222" s="15"/>
      <c r="JBR222" s="15"/>
      <c r="JBS222" s="15"/>
      <c r="JBT222" s="15"/>
      <c r="JBU222" s="15"/>
      <c r="JBV222" s="15"/>
      <c r="JBW222" s="15"/>
      <c r="JBX222" s="15"/>
      <c r="JBY222" s="15"/>
      <c r="JBZ222" s="15"/>
      <c r="JCA222" s="15"/>
      <c r="JCB222" s="15"/>
      <c r="JCC222" s="15"/>
      <c r="JCD222" s="15"/>
      <c r="JCE222" s="15"/>
      <c r="JCF222" s="15"/>
      <c r="JCG222" s="15"/>
      <c r="JCH222" s="15"/>
      <c r="JCI222" s="15"/>
      <c r="JCJ222" s="15"/>
      <c r="JCK222" s="15"/>
      <c r="JCL222" s="15"/>
      <c r="JCM222" s="15"/>
      <c r="JCN222" s="15"/>
      <c r="JCO222" s="15"/>
      <c r="JCP222" s="15"/>
      <c r="JCQ222" s="15"/>
      <c r="JCR222" s="15"/>
      <c r="JCS222" s="15"/>
      <c r="JCT222" s="15"/>
      <c r="JCU222" s="15"/>
      <c r="JCV222" s="15"/>
      <c r="JCW222" s="15"/>
      <c r="JCX222" s="15"/>
      <c r="JCY222" s="15"/>
      <c r="JCZ222" s="15"/>
      <c r="JDA222" s="15"/>
      <c r="JDB222" s="15"/>
      <c r="JDC222" s="15"/>
      <c r="JDD222" s="15"/>
      <c r="JDE222" s="15"/>
      <c r="JDF222" s="15"/>
      <c r="JDG222" s="15"/>
      <c r="JDH222" s="15"/>
      <c r="JDI222" s="15"/>
      <c r="JDJ222" s="15"/>
      <c r="JDK222" s="15"/>
      <c r="JDL222" s="15"/>
      <c r="JDM222" s="15"/>
      <c r="JDN222" s="15"/>
      <c r="JDO222" s="15"/>
      <c r="JDP222" s="15"/>
      <c r="JDQ222" s="15"/>
      <c r="JDR222" s="15"/>
      <c r="JDS222" s="15"/>
      <c r="JDT222" s="15"/>
      <c r="JDU222" s="15"/>
      <c r="JDV222" s="15"/>
      <c r="JDW222" s="15"/>
      <c r="JDX222" s="15"/>
      <c r="JDY222" s="15"/>
      <c r="JDZ222" s="15"/>
      <c r="JEA222" s="15"/>
      <c r="JEB222" s="15"/>
      <c r="JEC222" s="15"/>
      <c r="JED222" s="15"/>
      <c r="JEE222" s="15"/>
      <c r="JEF222" s="15"/>
      <c r="JEG222" s="15"/>
      <c r="JEH222" s="15"/>
      <c r="JEI222" s="15"/>
      <c r="JEJ222" s="15"/>
      <c r="JEK222" s="15"/>
      <c r="JEL222" s="15"/>
      <c r="JEM222" s="15"/>
      <c r="JEN222" s="15"/>
      <c r="JEO222" s="15"/>
      <c r="JEP222" s="15"/>
      <c r="JEQ222" s="15"/>
      <c r="JER222" s="15"/>
      <c r="JES222" s="15"/>
      <c r="JET222" s="15"/>
      <c r="JEU222" s="15"/>
      <c r="JEV222" s="15"/>
      <c r="JEW222" s="15"/>
      <c r="JEX222" s="15"/>
      <c r="JEY222" s="15"/>
      <c r="JEZ222" s="15"/>
      <c r="JFA222" s="15"/>
      <c r="JFB222" s="15"/>
      <c r="JFC222" s="15"/>
      <c r="JFD222" s="15"/>
      <c r="JFE222" s="15"/>
      <c r="JFF222" s="15"/>
      <c r="JFG222" s="15"/>
      <c r="JFH222" s="15"/>
      <c r="JFI222" s="15"/>
      <c r="JFJ222" s="15"/>
      <c r="JFK222" s="15"/>
      <c r="JFL222" s="15"/>
      <c r="JFM222" s="15"/>
      <c r="JFN222" s="15"/>
      <c r="JFO222" s="15"/>
      <c r="JFP222" s="15"/>
      <c r="JFQ222" s="15"/>
      <c r="JFR222" s="15"/>
      <c r="JFS222" s="15"/>
      <c r="JFT222" s="15"/>
      <c r="JFU222" s="15"/>
      <c r="JFV222" s="15"/>
      <c r="JFW222" s="15"/>
      <c r="JFX222" s="15"/>
      <c r="JFY222" s="15"/>
      <c r="JFZ222" s="15"/>
      <c r="JGA222" s="15"/>
      <c r="JGB222" s="15"/>
      <c r="JGC222" s="15"/>
      <c r="JGD222" s="15"/>
      <c r="JGE222" s="15"/>
      <c r="JGF222" s="15"/>
      <c r="JGG222" s="15"/>
      <c r="JGH222" s="15"/>
      <c r="JGI222" s="15"/>
      <c r="JGJ222" s="15"/>
      <c r="JGK222" s="15"/>
      <c r="JGL222" s="15"/>
      <c r="JGM222" s="15"/>
      <c r="JGN222" s="15"/>
      <c r="JGO222" s="15"/>
      <c r="JGP222" s="15"/>
      <c r="JGQ222" s="15"/>
      <c r="JGR222" s="15"/>
      <c r="JGS222" s="15"/>
      <c r="JGT222" s="15"/>
      <c r="JGU222" s="15"/>
      <c r="JGV222" s="15"/>
      <c r="JGW222" s="15"/>
      <c r="JGX222" s="15"/>
      <c r="JGY222" s="15"/>
      <c r="JGZ222" s="15"/>
      <c r="JHA222" s="15"/>
      <c r="JHB222" s="15"/>
      <c r="JHC222" s="15"/>
      <c r="JHD222" s="15"/>
      <c r="JHE222" s="15"/>
      <c r="JHF222" s="15"/>
      <c r="JHG222" s="15"/>
      <c r="JHH222" s="15"/>
      <c r="JHI222" s="15"/>
      <c r="JHJ222" s="15"/>
      <c r="JHK222" s="15"/>
      <c r="JHL222" s="15"/>
      <c r="JHM222" s="15"/>
      <c r="JHN222" s="15"/>
      <c r="JHO222" s="15"/>
      <c r="JHP222" s="15"/>
      <c r="JHQ222" s="15"/>
      <c r="JHR222" s="15"/>
      <c r="JHS222" s="15"/>
      <c r="JHT222" s="15"/>
      <c r="JHU222" s="15"/>
      <c r="JHV222" s="15"/>
      <c r="JHW222" s="15"/>
      <c r="JHX222" s="15"/>
      <c r="JHY222" s="15"/>
      <c r="JHZ222" s="15"/>
      <c r="JIA222" s="15"/>
      <c r="JIB222" s="15"/>
      <c r="JIC222" s="15"/>
      <c r="JID222" s="15"/>
      <c r="JIE222" s="15"/>
      <c r="JIF222" s="15"/>
      <c r="JIG222" s="15"/>
      <c r="JIH222" s="15"/>
      <c r="JII222" s="15"/>
      <c r="JIJ222" s="15"/>
      <c r="JIK222" s="15"/>
      <c r="JIL222" s="15"/>
      <c r="JIM222" s="15"/>
      <c r="JIN222" s="15"/>
      <c r="JIO222" s="15"/>
      <c r="JIP222" s="15"/>
      <c r="JIQ222" s="15"/>
      <c r="JIR222" s="15"/>
      <c r="JIS222" s="15"/>
      <c r="JIT222" s="15"/>
      <c r="JIU222" s="15"/>
      <c r="JIV222" s="15"/>
      <c r="JIW222" s="15"/>
      <c r="JIX222" s="15"/>
      <c r="JIY222" s="15"/>
      <c r="JIZ222" s="15"/>
      <c r="JJA222" s="15"/>
      <c r="JJB222" s="15"/>
      <c r="JJC222" s="15"/>
      <c r="JJD222" s="15"/>
      <c r="JJE222" s="15"/>
      <c r="JJF222" s="15"/>
      <c r="JJG222" s="15"/>
      <c r="JJH222" s="15"/>
      <c r="JJI222" s="15"/>
      <c r="JJJ222" s="15"/>
      <c r="JJK222" s="15"/>
      <c r="JJL222" s="15"/>
      <c r="JJM222" s="15"/>
      <c r="JJN222" s="15"/>
      <c r="JJO222" s="15"/>
      <c r="JJP222" s="15"/>
      <c r="JJQ222" s="15"/>
      <c r="JJR222" s="15"/>
      <c r="JJS222" s="15"/>
      <c r="JJT222" s="15"/>
      <c r="JJU222" s="15"/>
      <c r="JJV222" s="15"/>
      <c r="JJW222" s="15"/>
      <c r="JJX222" s="15"/>
      <c r="JJY222" s="15"/>
      <c r="JJZ222" s="15"/>
      <c r="JKA222" s="15"/>
      <c r="JKB222" s="15"/>
      <c r="JKC222" s="15"/>
      <c r="JKD222" s="15"/>
      <c r="JKE222" s="15"/>
      <c r="JKF222" s="15"/>
      <c r="JKG222" s="15"/>
      <c r="JKH222" s="15"/>
      <c r="JKI222" s="15"/>
      <c r="JKJ222" s="15"/>
      <c r="JKK222" s="15"/>
      <c r="JKL222" s="15"/>
      <c r="JKM222" s="15"/>
      <c r="JKN222" s="15"/>
      <c r="JKO222" s="15"/>
      <c r="JKP222" s="15"/>
      <c r="JKQ222" s="15"/>
      <c r="JKR222" s="15"/>
      <c r="JKS222" s="15"/>
      <c r="JKT222" s="15"/>
      <c r="JKU222" s="15"/>
      <c r="JKV222" s="15"/>
      <c r="JKW222" s="15"/>
      <c r="JKX222" s="15"/>
      <c r="JKY222" s="15"/>
      <c r="JKZ222" s="15"/>
      <c r="JLA222" s="15"/>
      <c r="JLB222" s="15"/>
      <c r="JLC222" s="15"/>
      <c r="JLD222" s="15"/>
      <c r="JLE222" s="15"/>
      <c r="JLF222" s="15"/>
      <c r="JLG222" s="15"/>
      <c r="JLH222" s="15"/>
      <c r="JLI222" s="15"/>
      <c r="JLJ222" s="15"/>
      <c r="JLK222" s="15"/>
      <c r="JLL222" s="15"/>
      <c r="JLM222" s="15"/>
      <c r="JLN222" s="15"/>
      <c r="JLO222" s="15"/>
      <c r="JLP222" s="15"/>
      <c r="JLQ222" s="15"/>
      <c r="JLR222" s="15"/>
      <c r="JLS222" s="15"/>
      <c r="JLT222" s="15"/>
      <c r="JLU222" s="15"/>
      <c r="JLV222" s="15"/>
      <c r="JLW222" s="15"/>
      <c r="JLX222" s="15"/>
      <c r="JLY222" s="15"/>
      <c r="JLZ222" s="15"/>
      <c r="JMA222" s="15"/>
      <c r="JMB222" s="15"/>
      <c r="JMC222" s="15"/>
      <c r="JMD222" s="15"/>
      <c r="JME222" s="15"/>
      <c r="JMF222" s="15"/>
      <c r="JMG222" s="15"/>
      <c r="JMH222" s="15"/>
      <c r="JMI222" s="15"/>
      <c r="JMJ222" s="15"/>
      <c r="JMK222" s="15"/>
      <c r="JML222" s="15"/>
      <c r="JMM222" s="15"/>
      <c r="JMN222" s="15"/>
      <c r="JMO222" s="15"/>
      <c r="JMP222" s="15"/>
      <c r="JMQ222" s="15"/>
      <c r="JMR222" s="15"/>
      <c r="JMS222" s="15"/>
      <c r="JMT222" s="15"/>
      <c r="JMU222" s="15"/>
      <c r="JMV222" s="15"/>
      <c r="JMW222" s="15"/>
      <c r="JMX222" s="15"/>
      <c r="JMY222" s="15"/>
      <c r="JMZ222" s="15"/>
      <c r="JNA222" s="15"/>
      <c r="JNB222" s="15"/>
      <c r="JNC222" s="15"/>
      <c r="JND222" s="15"/>
      <c r="JNE222" s="15"/>
      <c r="JNF222" s="15"/>
      <c r="JNG222" s="15"/>
      <c r="JNH222" s="15"/>
      <c r="JNI222" s="15"/>
      <c r="JNJ222" s="15"/>
      <c r="JNK222" s="15"/>
      <c r="JNL222" s="15"/>
      <c r="JNM222" s="15"/>
      <c r="JNN222" s="15"/>
      <c r="JNO222" s="15"/>
      <c r="JNP222" s="15"/>
      <c r="JNQ222" s="15"/>
      <c r="JNR222" s="15"/>
      <c r="JNS222" s="15"/>
      <c r="JNT222" s="15"/>
      <c r="JNU222" s="15"/>
      <c r="JNV222" s="15"/>
      <c r="JNW222" s="15"/>
      <c r="JNX222" s="15"/>
      <c r="JNY222" s="15"/>
      <c r="JNZ222" s="15"/>
      <c r="JOA222" s="15"/>
      <c r="JOB222" s="15"/>
      <c r="JOC222" s="15"/>
      <c r="JOD222" s="15"/>
      <c r="JOE222" s="15"/>
      <c r="JOF222" s="15"/>
      <c r="JOG222" s="15"/>
      <c r="JOH222" s="15"/>
      <c r="JOI222" s="15"/>
      <c r="JOJ222" s="15"/>
      <c r="JOK222" s="15"/>
      <c r="JOL222" s="15"/>
      <c r="JOM222" s="15"/>
      <c r="JON222" s="15"/>
      <c r="JOO222" s="15"/>
      <c r="JOP222" s="15"/>
      <c r="JOQ222" s="15"/>
      <c r="JOR222" s="15"/>
      <c r="JOS222" s="15"/>
      <c r="JOT222" s="15"/>
      <c r="JOU222" s="15"/>
      <c r="JOV222" s="15"/>
      <c r="JOW222" s="15"/>
      <c r="JOX222" s="15"/>
      <c r="JOY222" s="15"/>
      <c r="JOZ222" s="15"/>
      <c r="JPA222" s="15"/>
      <c r="JPB222" s="15"/>
      <c r="JPC222" s="15"/>
      <c r="JPD222" s="15"/>
      <c r="JPE222" s="15"/>
      <c r="JPF222" s="15"/>
      <c r="JPG222" s="15"/>
      <c r="JPH222" s="15"/>
      <c r="JPI222" s="15"/>
      <c r="JPJ222" s="15"/>
      <c r="JPK222" s="15"/>
      <c r="JPL222" s="15"/>
      <c r="JPM222" s="15"/>
      <c r="JPN222" s="15"/>
      <c r="JPO222" s="15"/>
      <c r="JPP222" s="15"/>
      <c r="JPQ222" s="15"/>
      <c r="JPR222" s="15"/>
      <c r="JPS222" s="15"/>
      <c r="JPT222" s="15"/>
      <c r="JPU222" s="15"/>
      <c r="JPV222" s="15"/>
      <c r="JPW222" s="15"/>
      <c r="JPX222" s="15"/>
      <c r="JPY222" s="15"/>
      <c r="JPZ222" s="15"/>
      <c r="JQA222" s="15"/>
      <c r="JQB222" s="15"/>
      <c r="JQC222" s="15"/>
      <c r="JQD222" s="15"/>
      <c r="JQE222" s="15"/>
      <c r="JQF222" s="15"/>
      <c r="JQG222" s="15"/>
      <c r="JQH222" s="15"/>
      <c r="JQI222" s="15"/>
      <c r="JQJ222" s="15"/>
      <c r="JQK222" s="15"/>
      <c r="JQL222" s="15"/>
      <c r="JQM222" s="15"/>
      <c r="JQN222" s="15"/>
      <c r="JQO222" s="15"/>
      <c r="JQP222" s="15"/>
      <c r="JQQ222" s="15"/>
      <c r="JQR222" s="15"/>
      <c r="JQS222" s="15"/>
      <c r="JQT222" s="15"/>
      <c r="JQU222" s="15"/>
      <c r="JQV222" s="15"/>
      <c r="JQW222" s="15"/>
      <c r="JQX222" s="15"/>
      <c r="JQY222" s="15"/>
      <c r="JQZ222" s="15"/>
      <c r="JRA222" s="15"/>
      <c r="JRB222" s="15"/>
      <c r="JRC222" s="15"/>
      <c r="JRD222" s="15"/>
      <c r="JRE222" s="15"/>
      <c r="JRF222" s="15"/>
      <c r="JRG222" s="15"/>
      <c r="JRH222" s="15"/>
      <c r="JRI222" s="15"/>
      <c r="JRJ222" s="15"/>
      <c r="JRK222" s="15"/>
      <c r="JRL222" s="15"/>
      <c r="JRM222" s="15"/>
      <c r="JRN222" s="15"/>
      <c r="JRO222" s="15"/>
      <c r="JRP222" s="15"/>
      <c r="JRQ222" s="15"/>
      <c r="JRR222" s="15"/>
      <c r="JRS222" s="15"/>
      <c r="JRT222" s="15"/>
      <c r="JRU222" s="15"/>
      <c r="JRV222" s="15"/>
      <c r="JRW222" s="15"/>
      <c r="JRX222" s="15"/>
      <c r="JRY222" s="15"/>
      <c r="JRZ222" s="15"/>
      <c r="JSA222" s="15"/>
      <c r="JSB222" s="15"/>
      <c r="JSC222" s="15"/>
      <c r="JSD222" s="15"/>
      <c r="JSE222" s="15"/>
      <c r="JSF222" s="15"/>
      <c r="JSG222" s="15"/>
      <c r="JSH222" s="15"/>
      <c r="JSI222" s="15"/>
      <c r="JSJ222" s="15"/>
      <c r="JSK222" s="15"/>
      <c r="JSL222" s="15"/>
      <c r="JSM222" s="15"/>
      <c r="JSN222" s="15"/>
      <c r="JSO222" s="15"/>
      <c r="JSP222" s="15"/>
      <c r="JSQ222" s="15"/>
      <c r="JSR222" s="15"/>
      <c r="JSS222" s="15"/>
      <c r="JST222" s="15"/>
      <c r="JSU222" s="15"/>
      <c r="JSV222" s="15"/>
      <c r="JSW222" s="15"/>
      <c r="JSX222" s="15"/>
      <c r="JSY222" s="15"/>
      <c r="JSZ222" s="15"/>
      <c r="JTA222" s="15"/>
      <c r="JTB222" s="15"/>
      <c r="JTC222" s="15"/>
      <c r="JTD222" s="15"/>
      <c r="JTE222" s="15"/>
      <c r="JTF222" s="15"/>
      <c r="JTG222" s="15"/>
      <c r="JTH222" s="15"/>
      <c r="JTI222" s="15"/>
      <c r="JTJ222" s="15"/>
      <c r="JTK222" s="15"/>
      <c r="JTL222" s="15"/>
      <c r="JTM222" s="15"/>
      <c r="JTN222" s="15"/>
      <c r="JTO222" s="15"/>
      <c r="JTP222" s="15"/>
      <c r="JTQ222" s="15"/>
      <c r="JTR222" s="15"/>
      <c r="JTS222" s="15"/>
      <c r="JTT222" s="15"/>
      <c r="JTU222" s="15"/>
      <c r="JTV222" s="15"/>
      <c r="JTW222" s="15"/>
      <c r="JTX222" s="15"/>
      <c r="JTY222" s="15"/>
      <c r="JTZ222" s="15"/>
      <c r="JUA222" s="15"/>
      <c r="JUB222" s="15"/>
      <c r="JUC222" s="15"/>
      <c r="JUD222" s="15"/>
      <c r="JUE222" s="15"/>
      <c r="JUF222" s="15"/>
      <c r="JUG222" s="15"/>
      <c r="JUH222" s="15"/>
      <c r="JUI222" s="15"/>
      <c r="JUJ222" s="15"/>
      <c r="JUK222" s="15"/>
      <c r="JUL222" s="15"/>
      <c r="JUM222" s="15"/>
      <c r="JUN222" s="15"/>
      <c r="JUO222" s="15"/>
      <c r="JUP222" s="15"/>
      <c r="JUQ222" s="15"/>
      <c r="JUR222" s="15"/>
      <c r="JUS222" s="15"/>
      <c r="JUT222" s="15"/>
      <c r="JUU222" s="15"/>
      <c r="JUV222" s="15"/>
      <c r="JUW222" s="15"/>
      <c r="JUX222" s="15"/>
      <c r="JUY222" s="15"/>
      <c r="JUZ222" s="15"/>
      <c r="JVA222" s="15"/>
      <c r="JVB222" s="15"/>
      <c r="JVC222" s="15"/>
      <c r="JVD222" s="15"/>
      <c r="JVE222" s="15"/>
      <c r="JVF222" s="15"/>
      <c r="JVG222" s="15"/>
      <c r="JVH222" s="15"/>
      <c r="JVI222" s="15"/>
      <c r="JVJ222" s="15"/>
      <c r="JVK222" s="15"/>
      <c r="JVL222" s="15"/>
      <c r="JVM222" s="15"/>
      <c r="JVN222" s="15"/>
      <c r="JVO222" s="15"/>
      <c r="JVP222" s="15"/>
      <c r="JVQ222" s="15"/>
      <c r="JVR222" s="15"/>
      <c r="JVS222" s="15"/>
      <c r="JVT222" s="15"/>
      <c r="JVU222" s="15"/>
      <c r="JVV222" s="15"/>
      <c r="JVW222" s="15"/>
      <c r="JVX222" s="15"/>
      <c r="JVY222" s="15"/>
      <c r="JVZ222" s="15"/>
      <c r="JWA222" s="15"/>
      <c r="JWB222" s="15"/>
      <c r="JWC222" s="15"/>
      <c r="JWD222" s="15"/>
      <c r="JWE222" s="15"/>
      <c r="JWF222" s="15"/>
      <c r="JWG222" s="15"/>
      <c r="JWH222" s="15"/>
      <c r="JWI222" s="15"/>
      <c r="JWJ222" s="15"/>
      <c r="JWK222" s="15"/>
      <c r="JWL222" s="15"/>
      <c r="JWM222" s="15"/>
      <c r="JWN222" s="15"/>
      <c r="JWO222" s="15"/>
      <c r="JWP222" s="15"/>
      <c r="JWQ222" s="15"/>
      <c r="JWR222" s="15"/>
      <c r="JWS222" s="15"/>
      <c r="JWT222" s="15"/>
      <c r="JWU222" s="15"/>
      <c r="JWV222" s="15"/>
      <c r="JWW222" s="15"/>
      <c r="JWX222" s="15"/>
      <c r="JWY222" s="15"/>
      <c r="JWZ222" s="15"/>
      <c r="JXA222" s="15"/>
      <c r="JXB222" s="15"/>
      <c r="JXC222" s="15"/>
      <c r="JXD222" s="15"/>
      <c r="JXE222" s="15"/>
      <c r="JXF222" s="15"/>
      <c r="JXG222" s="15"/>
      <c r="JXH222" s="15"/>
      <c r="JXI222" s="15"/>
      <c r="JXJ222" s="15"/>
      <c r="JXK222" s="15"/>
      <c r="JXL222" s="15"/>
      <c r="JXM222" s="15"/>
      <c r="JXN222" s="15"/>
      <c r="JXO222" s="15"/>
      <c r="JXP222" s="15"/>
      <c r="JXQ222" s="15"/>
      <c r="JXR222" s="15"/>
      <c r="JXS222" s="15"/>
      <c r="JXT222" s="15"/>
      <c r="JXU222" s="15"/>
      <c r="JXV222" s="15"/>
      <c r="JXW222" s="15"/>
      <c r="JXX222" s="15"/>
      <c r="JXY222" s="15"/>
      <c r="JXZ222" s="15"/>
      <c r="JYA222" s="15"/>
      <c r="JYB222" s="15"/>
      <c r="JYC222" s="15"/>
      <c r="JYD222" s="15"/>
      <c r="JYE222" s="15"/>
      <c r="JYF222" s="15"/>
      <c r="JYG222" s="15"/>
      <c r="JYH222" s="15"/>
      <c r="JYI222" s="15"/>
      <c r="JYJ222" s="15"/>
      <c r="JYK222" s="15"/>
      <c r="JYL222" s="15"/>
      <c r="JYM222" s="15"/>
      <c r="JYN222" s="15"/>
      <c r="JYO222" s="15"/>
      <c r="JYP222" s="15"/>
      <c r="JYQ222" s="15"/>
      <c r="JYR222" s="15"/>
      <c r="JYS222" s="15"/>
      <c r="JYT222" s="15"/>
      <c r="JYU222" s="15"/>
      <c r="JYV222" s="15"/>
      <c r="JYW222" s="15"/>
      <c r="JYX222" s="15"/>
      <c r="JYY222" s="15"/>
      <c r="JYZ222" s="15"/>
      <c r="JZA222" s="15"/>
      <c r="JZB222" s="15"/>
      <c r="JZC222" s="15"/>
      <c r="JZD222" s="15"/>
      <c r="JZE222" s="15"/>
      <c r="JZF222" s="15"/>
      <c r="JZG222" s="15"/>
      <c r="JZH222" s="15"/>
      <c r="JZI222" s="15"/>
      <c r="JZJ222" s="15"/>
      <c r="JZK222" s="15"/>
      <c r="JZL222" s="15"/>
      <c r="JZM222" s="15"/>
      <c r="JZN222" s="15"/>
      <c r="JZO222" s="15"/>
      <c r="JZP222" s="15"/>
      <c r="JZQ222" s="15"/>
      <c r="JZR222" s="15"/>
      <c r="JZS222" s="15"/>
      <c r="JZT222" s="15"/>
      <c r="JZU222" s="15"/>
      <c r="JZV222" s="15"/>
      <c r="JZW222" s="15"/>
      <c r="JZX222" s="15"/>
      <c r="JZY222" s="15"/>
      <c r="JZZ222" s="15"/>
      <c r="KAA222" s="15"/>
      <c r="KAB222" s="15"/>
      <c r="KAC222" s="15"/>
      <c r="KAD222" s="15"/>
      <c r="KAE222" s="15"/>
      <c r="KAF222" s="15"/>
      <c r="KAG222" s="15"/>
      <c r="KAH222" s="15"/>
      <c r="KAI222" s="15"/>
      <c r="KAJ222" s="15"/>
      <c r="KAK222" s="15"/>
      <c r="KAL222" s="15"/>
      <c r="KAM222" s="15"/>
      <c r="KAN222" s="15"/>
      <c r="KAO222" s="15"/>
      <c r="KAP222" s="15"/>
      <c r="KAQ222" s="15"/>
      <c r="KAR222" s="15"/>
      <c r="KAS222" s="15"/>
      <c r="KAT222" s="15"/>
      <c r="KAU222" s="15"/>
      <c r="KAV222" s="15"/>
      <c r="KAW222" s="15"/>
      <c r="KAX222" s="15"/>
      <c r="KAY222" s="15"/>
      <c r="KAZ222" s="15"/>
      <c r="KBA222" s="15"/>
      <c r="KBB222" s="15"/>
      <c r="KBC222" s="15"/>
      <c r="KBD222" s="15"/>
      <c r="KBE222" s="15"/>
      <c r="KBF222" s="15"/>
      <c r="KBG222" s="15"/>
      <c r="KBH222" s="15"/>
      <c r="KBI222" s="15"/>
      <c r="KBJ222" s="15"/>
      <c r="KBK222" s="15"/>
      <c r="KBL222" s="15"/>
      <c r="KBM222" s="15"/>
      <c r="KBN222" s="15"/>
      <c r="KBO222" s="15"/>
      <c r="KBP222" s="15"/>
      <c r="KBQ222" s="15"/>
      <c r="KBR222" s="15"/>
      <c r="KBS222" s="15"/>
      <c r="KBT222" s="15"/>
      <c r="KBU222" s="15"/>
      <c r="KBV222" s="15"/>
      <c r="KBW222" s="15"/>
      <c r="KBX222" s="15"/>
      <c r="KBY222" s="15"/>
      <c r="KBZ222" s="15"/>
      <c r="KCA222" s="15"/>
      <c r="KCB222" s="15"/>
      <c r="KCC222" s="15"/>
      <c r="KCD222" s="15"/>
      <c r="KCE222" s="15"/>
      <c r="KCF222" s="15"/>
      <c r="KCG222" s="15"/>
      <c r="KCH222" s="15"/>
      <c r="KCI222" s="15"/>
      <c r="KCJ222" s="15"/>
      <c r="KCK222" s="15"/>
      <c r="KCL222" s="15"/>
      <c r="KCM222" s="15"/>
      <c r="KCN222" s="15"/>
      <c r="KCO222" s="15"/>
      <c r="KCP222" s="15"/>
      <c r="KCQ222" s="15"/>
      <c r="KCR222" s="15"/>
      <c r="KCS222" s="15"/>
      <c r="KCT222" s="15"/>
      <c r="KCU222" s="15"/>
      <c r="KCV222" s="15"/>
      <c r="KCW222" s="15"/>
      <c r="KCX222" s="15"/>
      <c r="KCY222" s="15"/>
      <c r="KCZ222" s="15"/>
      <c r="KDA222" s="15"/>
      <c r="KDB222" s="15"/>
      <c r="KDC222" s="15"/>
      <c r="KDD222" s="15"/>
      <c r="KDE222" s="15"/>
      <c r="KDF222" s="15"/>
      <c r="KDG222" s="15"/>
      <c r="KDH222" s="15"/>
      <c r="KDI222" s="15"/>
      <c r="KDJ222" s="15"/>
      <c r="KDK222" s="15"/>
      <c r="KDL222" s="15"/>
      <c r="KDM222" s="15"/>
      <c r="KDN222" s="15"/>
      <c r="KDO222" s="15"/>
      <c r="KDP222" s="15"/>
      <c r="KDQ222" s="15"/>
      <c r="KDR222" s="15"/>
      <c r="KDS222" s="15"/>
      <c r="KDT222" s="15"/>
      <c r="KDU222" s="15"/>
      <c r="KDV222" s="15"/>
      <c r="KDW222" s="15"/>
      <c r="KDX222" s="15"/>
      <c r="KDY222" s="15"/>
      <c r="KDZ222" s="15"/>
      <c r="KEA222" s="15"/>
      <c r="KEB222" s="15"/>
      <c r="KEC222" s="15"/>
      <c r="KED222" s="15"/>
      <c r="KEE222" s="15"/>
      <c r="KEF222" s="15"/>
      <c r="KEG222" s="15"/>
      <c r="KEH222" s="15"/>
      <c r="KEI222" s="15"/>
      <c r="KEJ222" s="15"/>
      <c r="KEK222" s="15"/>
      <c r="KEL222" s="15"/>
      <c r="KEM222" s="15"/>
      <c r="KEN222" s="15"/>
      <c r="KEO222" s="15"/>
      <c r="KEP222" s="15"/>
      <c r="KEQ222" s="15"/>
      <c r="KER222" s="15"/>
      <c r="KES222" s="15"/>
      <c r="KET222" s="15"/>
      <c r="KEU222" s="15"/>
      <c r="KEV222" s="15"/>
      <c r="KEW222" s="15"/>
      <c r="KEX222" s="15"/>
      <c r="KEY222" s="15"/>
      <c r="KEZ222" s="15"/>
      <c r="KFA222" s="15"/>
      <c r="KFB222" s="15"/>
      <c r="KFC222" s="15"/>
      <c r="KFD222" s="15"/>
      <c r="KFE222" s="15"/>
      <c r="KFF222" s="15"/>
      <c r="KFG222" s="15"/>
      <c r="KFH222" s="15"/>
      <c r="KFI222" s="15"/>
      <c r="KFJ222" s="15"/>
      <c r="KFK222" s="15"/>
      <c r="KFL222" s="15"/>
      <c r="KFM222" s="15"/>
      <c r="KFN222" s="15"/>
      <c r="KFO222" s="15"/>
      <c r="KFP222" s="15"/>
      <c r="KFQ222" s="15"/>
      <c r="KFR222" s="15"/>
      <c r="KFS222" s="15"/>
      <c r="KFT222" s="15"/>
      <c r="KFU222" s="15"/>
      <c r="KFV222" s="15"/>
      <c r="KFW222" s="15"/>
      <c r="KFX222" s="15"/>
      <c r="KFY222" s="15"/>
      <c r="KFZ222" s="15"/>
      <c r="KGA222" s="15"/>
      <c r="KGB222" s="15"/>
      <c r="KGC222" s="15"/>
      <c r="KGD222" s="15"/>
      <c r="KGE222" s="15"/>
      <c r="KGF222" s="15"/>
      <c r="KGG222" s="15"/>
      <c r="KGH222" s="15"/>
      <c r="KGI222" s="15"/>
      <c r="KGJ222" s="15"/>
      <c r="KGK222" s="15"/>
      <c r="KGL222" s="15"/>
      <c r="KGM222" s="15"/>
      <c r="KGN222" s="15"/>
      <c r="KGO222" s="15"/>
      <c r="KGP222" s="15"/>
      <c r="KGQ222" s="15"/>
      <c r="KGR222" s="15"/>
      <c r="KGS222" s="15"/>
      <c r="KGT222" s="15"/>
      <c r="KGU222" s="15"/>
      <c r="KGV222" s="15"/>
      <c r="KGW222" s="15"/>
      <c r="KGX222" s="15"/>
      <c r="KGY222" s="15"/>
      <c r="KGZ222" s="15"/>
      <c r="KHA222" s="15"/>
      <c r="KHB222" s="15"/>
      <c r="KHC222" s="15"/>
      <c r="KHD222" s="15"/>
      <c r="KHE222" s="15"/>
      <c r="KHF222" s="15"/>
      <c r="KHG222" s="15"/>
      <c r="KHH222" s="15"/>
      <c r="KHI222" s="15"/>
      <c r="KHJ222" s="15"/>
      <c r="KHK222" s="15"/>
      <c r="KHL222" s="15"/>
      <c r="KHM222" s="15"/>
      <c r="KHN222" s="15"/>
      <c r="KHO222" s="15"/>
      <c r="KHP222" s="15"/>
      <c r="KHQ222" s="15"/>
      <c r="KHR222" s="15"/>
      <c r="KHS222" s="15"/>
      <c r="KHT222" s="15"/>
      <c r="KHU222" s="15"/>
      <c r="KHV222" s="15"/>
      <c r="KHW222" s="15"/>
      <c r="KHX222" s="15"/>
      <c r="KHY222" s="15"/>
      <c r="KHZ222" s="15"/>
      <c r="KIA222" s="15"/>
      <c r="KIB222" s="15"/>
      <c r="KIC222" s="15"/>
      <c r="KID222" s="15"/>
      <c r="KIE222" s="15"/>
      <c r="KIF222" s="15"/>
      <c r="KIG222" s="15"/>
      <c r="KIH222" s="15"/>
      <c r="KII222" s="15"/>
      <c r="KIJ222" s="15"/>
      <c r="KIK222" s="15"/>
      <c r="KIL222" s="15"/>
      <c r="KIM222" s="15"/>
      <c r="KIN222" s="15"/>
      <c r="KIO222" s="15"/>
      <c r="KIP222" s="15"/>
      <c r="KIQ222" s="15"/>
      <c r="KIR222" s="15"/>
      <c r="KIS222" s="15"/>
      <c r="KIT222" s="15"/>
      <c r="KIU222" s="15"/>
      <c r="KIV222" s="15"/>
      <c r="KIW222" s="15"/>
      <c r="KIX222" s="15"/>
      <c r="KIY222" s="15"/>
      <c r="KIZ222" s="15"/>
      <c r="KJA222" s="15"/>
      <c r="KJB222" s="15"/>
      <c r="KJC222" s="15"/>
      <c r="KJD222" s="15"/>
      <c r="KJE222" s="15"/>
      <c r="KJF222" s="15"/>
      <c r="KJG222" s="15"/>
      <c r="KJH222" s="15"/>
      <c r="KJI222" s="15"/>
      <c r="KJJ222" s="15"/>
      <c r="KJK222" s="15"/>
      <c r="KJL222" s="15"/>
      <c r="KJM222" s="15"/>
      <c r="KJN222" s="15"/>
      <c r="KJO222" s="15"/>
      <c r="KJP222" s="15"/>
      <c r="KJQ222" s="15"/>
      <c r="KJR222" s="15"/>
      <c r="KJS222" s="15"/>
      <c r="KJT222" s="15"/>
      <c r="KJU222" s="15"/>
      <c r="KJV222" s="15"/>
      <c r="KJW222" s="15"/>
      <c r="KJX222" s="15"/>
      <c r="KJY222" s="15"/>
      <c r="KJZ222" s="15"/>
      <c r="KKA222" s="15"/>
      <c r="KKB222" s="15"/>
      <c r="KKC222" s="15"/>
      <c r="KKD222" s="15"/>
      <c r="KKE222" s="15"/>
      <c r="KKF222" s="15"/>
      <c r="KKG222" s="15"/>
      <c r="KKH222" s="15"/>
      <c r="KKI222" s="15"/>
      <c r="KKJ222" s="15"/>
      <c r="KKK222" s="15"/>
      <c r="KKL222" s="15"/>
      <c r="KKM222" s="15"/>
      <c r="KKN222" s="15"/>
      <c r="KKO222" s="15"/>
      <c r="KKP222" s="15"/>
      <c r="KKQ222" s="15"/>
      <c r="KKR222" s="15"/>
      <c r="KKS222" s="15"/>
      <c r="KKT222" s="15"/>
      <c r="KKU222" s="15"/>
      <c r="KKV222" s="15"/>
      <c r="KKW222" s="15"/>
      <c r="KKX222" s="15"/>
      <c r="KKY222" s="15"/>
      <c r="KKZ222" s="15"/>
      <c r="KLA222" s="15"/>
      <c r="KLB222" s="15"/>
      <c r="KLC222" s="15"/>
      <c r="KLD222" s="15"/>
      <c r="KLE222" s="15"/>
      <c r="KLF222" s="15"/>
      <c r="KLG222" s="15"/>
      <c r="KLH222" s="15"/>
      <c r="KLI222" s="15"/>
      <c r="KLJ222" s="15"/>
      <c r="KLK222" s="15"/>
      <c r="KLL222" s="15"/>
      <c r="KLM222" s="15"/>
      <c r="KLN222" s="15"/>
      <c r="KLO222" s="15"/>
      <c r="KLP222" s="15"/>
      <c r="KLQ222" s="15"/>
      <c r="KLR222" s="15"/>
      <c r="KLS222" s="15"/>
      <c r="KLT222" s="15"/>
      <c r="KLU222" s="15"/>
      <c r="KLV222" s="15"/>
      <c r="KLW222" s="15"/>
      <c r="KLX222" s="15"/>
      <c r="KLY222" s="15"/>
      <c r="KLZ222" s="15"/>
      <c r="KMA222" s="15"/>
      <c r="KMB222" s="15"/>
      <c r="KMC222" s="15"/>
      <c r="KMD222" s="15"/>
      <c r="KME222" s="15"/>
      <c r="KMF222" s="15"/>
      <c r="KMG222" s="15"/>
      <c r="KMH222" s="15"/>
      <c r="KMI222" s="15"/>
      <c r="KMJ222" s="15"/>
      <c r="KMK222" s="15"/>
      <c r="KML222" s="15"/>
      <c r="KMM222" s="15"/>
      <c r="KMN222" s="15"/>
      <c r="KMO222" s="15"/>
      <c r="KMP222" s="15"/>
      <c r="KMQ222" s="15"/>
      <c r="KMR222" s="15"/>
      <c r="KMS222" s="15"/>
      <c r="KMT222" s="15"/>
      <c r="KMU222" s="15"/>
      <c r="KMV222" s="15"/>
      <c r="KMW222" s="15"/>
      <c r="KMX222" s="15"/>
      <c r="KMY222" s="15"/>
      <c r="KMZ222" s="15"/>
      <c r="KNA222" s="15"/>
      <c r="KNB222" s="15"/>
      <c r="KNC222" s="15"/>
      <c r="KND222" s="15"/>
      <c r="KNE222" s="15"/>
      <c r="KNF222" s="15"/>
      <c r="KNG222" s="15"/>
      <c r="KNH222" s="15"/>
      <c r="KNI222" s="15"/>
      <c r="KNJ222" s="15"/>
      <c r="KNK222" s="15"/>
      <c r="KNL222" s="15"/>
      <c r="KNM222" s="15"/>
      <c r="KNN222" s="15"/>
      <c r="KNO222" s="15"/>
      <c r="KNP222" s="15"/>
      <c r="KNQ222" s="15"/>
      <c r="KNR222" s="15"/>
      <c r="KNS222" s="15"/>
      <c r="KNT222" s="15"/>
      <c r="KNU222" s="15"/>
      <c r="KNV222" s="15"/>
      <c r="KNW222" s="15"/>
      <c r="KNX222" s="15"/>
      <c r="KNY222" s="15"/>
      <c r="KNZ222" s="15"/>
      <c r="KOA222" s="15"/>
      <c r="KOB222" s="15"/>
      <c r="KOC222" s="15"/>
      <c r="KOD222" s="15"/>
      <c r="KOE222" s="15"/>
      <c r="KOF222" s="15"/>
      <c r="KOG222" s="15"/>
      <c r="KOH222" s="15"/>
      <c r="KOI222" s="15"/>
      <c r="KOJ222" s="15"/>
      <c r="KOK222" s="15"/>
      <c r="KOL222" s="15"/>
      <c r="KOM222" s="15"/>
      <c r="KON222" s="15"/>
      <c r="KOO222" s="15"/>
      <c r="KOP222" s="15"/>
      <c r="KOQ222" s="15"/>
      <c r="KOR222" s="15"/>
      <c r="KOS222" s="15"/>
      <c r="KOT222" s="15"/>
      <c r="KOU222" s="15"/>
      <c r="KOV222" s="15"/>
      <c r="KOW222" s="15"/>
      <c r="KOX222" s="15"/>
      <c r="KOY222" s="15"/>
      <c r="KOZ222" s="15"/>
      <c r="KPA222" s="15"/>
      <c r="KPB222" s="15"/>
      <c r="KPC222" s="15"/>
      <c r="KPD222" s="15"/>
      <c r="KPE222" s="15"/>
      <c r="KPF222" s="15"/>
      <c r="KPG222" s="15"/>
      <c r="KPH222" s="15"/>
      <c r="KPI222" s="15"/>
      <c r="KPJ222" s="15"/>
      <c r="KPK222" s="15"/>
      <c r="KPL222" s="15"/>
      <c r="KPM222" s="15"/>
      <c r="KPN222" s="15"/>
      <c r="KPO222" s="15"/>
      <c r="KPP222" s="15"/>
      <c r="KPQ222" s="15"/>
      <c r="KPR222" s="15"/>
      <c r="KPS222" s="15"/>
      <c r="KPT222" s="15"/>
      <c r="KPU222" s="15"/>
      <c r="KPV222" s="15"/>
      <c r="KPW222" s="15"/>
      <c r="KPX222" s="15"/>
      <c r="KPY222" s="15"/>
      <c r="KPZ222" s="15"/>
      <c r="KQA222" s="15"/>
      <c r="KQB222" s="15"/>
      <c r="KQC222" s="15"/>
      <c r="KQD222" s="15"/>
      <c r="KQE222" s="15"/>
      <c r="KQF222" s="15"/>
      <c r="KQG222" s="15"/>
      <c r="KQH222" s="15"/>
      <c r="KQI222" s="15"/>
      <c r="KQJ222" s="15"/>
      <c r="KQK222" s="15"/>
      <c r="KQL222" s="15"/>
      <c r="KQM222" s="15"/>
      <c r="KQN222" s="15"/>
      <c r="KQO222" s="15"/>
      <c r="KQP222" s="15"/>
      <c r="KQQ222" s="15"/>
      <c r="KQR222" s="15"/>
      <c r="KQS222" s="15"/>
      <c r="KQT222" s="15"/>
      <c r="KQU222" s="15"/>
      <c r="KQV222" s="15"/>
      <c r="KQW222" s="15"/>
      <c r="KQX222" s="15"/>
      <c r="KQY222" s="15"/>
      <c r="KQZ222" s="15"/>
      <c r="KRA222" s="15"/>
      <c r="KRB222" s="15"/>
      <c r="KRC222" s="15"/>
      <c r="KRD222" s="15"/>
      <c r="KRE222" s="15"/>
      <c r="KRF222" s="15"/>
      <c r="KRG222" s="15"/>
      <c r="KRH222" s="15"/>
      <c r="KRI222" s="15"/>
      <c r="KRJ222" s="15"/>
      <c r="KRK222" s="15"/>
      <c r="KRL222" s="15"/>
      <c r="KRM222" s="15"/>
      <c r="KRN222" s="15"/>
      <c r="KRO222" s="15"/>
      <c r="KRP222" s="15"/>
      <c r="KRQ222" s="15"/>
      <c r="KRR222" s="15"/>
      <c r="KRS222" s="15"/>
      <c r="KRT222" s="15"/>
      <c r="KRU222" s="15"/>
      <c r="KRV222" s="15"/>
      <c r="KRW222" s="15"/>
      <c r="KRX222" s="15"/>
      <c r="KRY222" s="15"/>
      <c r="KRZ222" s="15"/>
      <c r="KSA222" s="15"/>
      <c r="KSB222" s="15"/>
      <c r="KSC222" s="15"/>
      <c r="KSD222" s="15"/>
      <c r="KSE222" s="15"/>
      <c r="KSF222" s="15"/>
      <c r="KSG222" s="15"/>
      <c r="KSH222" s="15"/>
      <c r="KSI222" s="15"/>
      <c r="KSJ222" s="15"/>
      <c r="KSK222" s="15"/>
      <c r="KSL222" s="15"/>
      <c r="KSM222" s="15"/>
      <c r="KSN222" s="15"/>
      <c r="KSO222" s="15"/>
      <c r="KSP222" s="15"/>
      <c r="KSQ222" s="15"/>
      <c r="KSR222" s="15"/>
      <c r="KSS222" s="15"/>
      <c r="KST222" s="15"/>
      <c r="KSU222" s="15"/>
      <c r="KSV222" s="15"/>
      <c r="KSW222" s="15"/>
      <c r="KSX222" s="15"/>
      <c r="KSY222" s="15"/>
      <c r="KSZ222" s="15"/>
      <c r="KTA222" s="15"/>
      <c r="KTB222" s="15"/>
      <c r="KTC222" s="15"/>
      <c r="KTD222" s="15"/>
      <c r="KTE222" s="15"/>
      <c r="KTF222" s="15"/>
      <c r="KTG222" s="15"/>
      <c r="KTH222" s="15"/>
      <c r="KTI222" s="15"/>
      <c r="KTJ222" s="15"/>
      <c r="KTK222" s="15"/>
      <c r="KTL222" s="15"/>
      <c r="KTM222" s="15"/>
      <c r="KTN222" s="15"/>
      <c r="KTO222" s="15"/>
      <c r="KTP222" s="15"/>
      <c r="KTQ222" s="15"/>
      <c r="KTR222" s="15"/>
      <c r="KTS222" s="15"/>
      <c r="KTT222" s="15"/>
      <c r="KTU222" s="15"/>
      <c r="KTV222" s="15"/>
      <c r="KTW222" s="15"/>
      <c r="KTX222" s="15"/>
      <c r="KTY222" s="15"/>
      <c r="KTZ222" s="15"/>
      <c r="KUA222" s="15"/>
      <c r="KUB222" s="15"/>
      <c r="KUC222" s="15"/>
      <c r="KUD222" s="15"/>
      <c r="KUE222" s="15"/>
      <c r="KUF222" s="15"/>
      <c r="KUG222" s="15"/>
      <c r="KUH222" s="15"/>
      <c r="KUI222" s="15"/>
      <c r="KUJ222" s="15"/>
      <c r="KUK222" s="15"/>
      <c r="KUL222" s="15"/>
      <c r="KUM222" s="15"/>
      <c r="KUN222" s="15"/>
      <c r="KUO222" s="15"/>
      <c r="KUP222" s="15"/>
      <c r="KUQ222" s="15"/>
      <c r="KUR222" s="15"/>
      <c r="KUS222" s="15"/>
      <c r="KUT222" s="15"/>
      <c r="KUU222" s="15"/>
      <c r="KUV222" s="15"/>
      <c r="KUW222" s="15"/>
      <c r="KUX222" s="15"/>
      <c r="KUY222" s="15"/>
      <c r="KUZ222" s="15"/>
      <c r="KVA222" s="15"/>
      <c r="KVB222" s="15"/>
      <c r="KVC222" s="15"/>
      <c r="KVD222" s="15"/>
      <c r="KVE222" s="15"/>
      <c r="KVF222" s="15"/>
      <c r="KVG222" s="15"/>
      <c r="KVH222" s="15"/>
      <c r="KVI222" s="15"/>
      <c r="KVJ222" s="15"/>
      <c r="KVK222" s="15"/>
      <c r="KVL222" s="15"/>
      <c r="KVM222" s="15"/>
      <c r="KVN222" s="15"/>
      <c r="KVO222" s="15"/>
      <c r="KVP222" s="15"/>
      <c r="KVQ222" s="15"/>
      <c r="KVR222" s="15"/>
      <c r="KVS222" s="15"/>
      <c r="KVT222" s="15"/>
      <c r="KVU222" s="15"/>
      <c r="KVV222" s="15"/>
      <c r="KVW222" s="15"/>
      <c r="KVX222" s="15"/>
      <c r="KVY222" s="15"/>
      <c r="KVZ222" s="15"/>
      <c r="KWA222" s="15"/>
      <c r="KWB222" s="15"/>
      <c r="KWC222" s="15"/>
      <c r="KWD222" s="15"/>
      <c r="KWE222" s="15"/>
      <c r="KWF222" s="15"/>
      <c r="KWG222" s="15"/>
      <c r="KWH222" s="15"/>
      <c r="KWI222" s="15"/>
      <c r="KWJ222" s="15"/>
      <c r="KWK222" s="15"/>
      <c r="KWL222" s="15"/>
      <c r="KWM222" s="15"/>
      <c r="KWN222" s="15"/>
      <c r="KWO222" s="15"/>
      <c r="KWP222" s="15"/>
      <c r="KWQ222" s="15"/>
      <c r="KWR222" s="15"/>
      <c r="KWS222" s="15"/>
      <c r="KWT222" s="15"/>
      <c r="KWU222" s="15"/>
      <c r="KWV222" s="15"/>
      <c r="KWW222" s="15"/>
      <c r="KWX222" s="15"/>
      <c r="KWY222" s="15"/>
      <c r="KWZ222" s="15"/>
      <c r="KXA222" s="15"/>
      <c r="KXB222" s="15"/>
      <c r="KXC222" s="15"/>
      <c r="KXD222" s="15"/>
      <c r="KXE222" s="15"/>
      <c r="KXF222" s="15"/>
      <c r="KXG222" s="15"/>
      <c r="KXH222" s="15"/>
      <c r="KXI222" s="15"/>
      <c r="KXJ222" s="15"/>
      <c r="KXK222" s="15"/>
      <c r="KXL222" s="15"/>
      <c r="KXM222" s="15"/>
      <c r="KXN222" s="15"/>
      <c r="KXO222" s="15"/>
      <c r="KXP222" s="15"/>
      <c r="KXQ222" s="15"/>
      <c r="KXR222" s="15"/>
      <c r="KXS222" s="15"/>
      <c r="KXT222" s="15"/>
      <c r="KXU222" s="15"/>
      <c r="KXV222" s="15"/>
      <c r="KXW222" s="15"/>
      <c r="KXX222" s="15"/>
      <c r="KXY222" s="15"/>
      <c r="KXZ222" s="15"/>
      <c r="KYA222" s="15"/>
      <c r="KYB222" s="15"/>
      <c r="KYC222" s="15"/>
      <c r="KYD222" s="15"/>
      <c r="KYE222" s="15"/>
      <c r="KYF222" s="15"/>
      <c r="KYG222" s="15"/>
      <c r="KYH222" s="15"/>
      <c r="KYI222" s="15"/>
      <c r="KYJ222" s="15"/>
      <c r="KYK222" s="15"/>
      <c r="KYL222" s="15"/>
      <c r="KYM222" s="15"/>
      <c r="KYN222" s="15"/>
      <c r="KYO222" s="15"/>
      <c r="KYP222" s="15"/>
      <c r="KYQ222" s="15"/>
      <c r="KYR222" s="15"/>
      <c r="KYS222" s="15"/>
      <c r="KYT222" s="15"/>
      <c r="KYU222" s="15"/>
      <c r="KYV222" s="15"/>
      <c r="KYW222" s="15"/>
      <c r="KYX222" s="15"/>
      <c r="KYY222" s="15"/>
      <c r="KYZ222" s="15"/>
      <c r="KZA222" s="15"/>
      <c r="KZB222" s="15"/>
      <c r="KZC222" s="15"/>
      <c r="KZD222" s="15"/>
      <c r="KZE222" s="15"/>
      <c r="KZF222" s="15"/>
      <c r="KZG222" s="15"/>
      <c r="KZH222" s="15"/>
      <c r="KZI222" s="15"/>
      <c r="KZJ222" s="15"/>
      <c r="KZK222" s="15"/>
      <c r="KZL222" s="15"/>
      <c r="KZM222" s="15"/>
      <c r="KZN222" s="15"/>
      <c r="KZO222" s="15"/>
      <c r="KZP222" s="15"/>
      <c r="KZQ222" s="15"/>
      <c r="KZR222" s="15"/>
      <c r="KZS222" s="15"/>
      <c r="KZT222" s="15"/>
      <c r="KZU222" s="15"/>
      <c r="KZV222" s="15"/>
      <c r="KZW222" s="15"/>
      <c r="KZX222" s="15"/>
      <c r="KZY222" s="15"/>
      <c r="KZZ222" s="15"/>
      <c r="LAA222" s="15"/>
      <c r="LAB222" s="15"/>
      <c r="LAC222" s="15"/>
      <c r="LAD222" s="15"/>
      <c r="LAE222" s="15"/>
      <c r="LAF222" s="15"/>
      <c r="LAG222" s="15"/>
      <c r="LAH222" s="15"/>
      <c r="LAI222" s="15"/>
      <c r="LAJ222" s="15"/>
      <c r="LAK222" s="15"/>
      <c r="LAL222" s="15"/>
      <c r="LAM222" s="15"/>
      <c r="LAN222" s="15"/>
      <c r="LAO222" s="15"/>
      <c r="LAP222" s="15"/>
      <c r="LAQ222" s="15"/>
      <c r="LAR222" s="15"/>
      <c r="LAS222" s="15"/>
      <c r="LAT222" s="15"/>
      <c r="LAU222" s="15"/>
      <c r="LAV222" s="15"/>
      <c r="LAW222" s="15"/>
      <c r="LAX222" s="15"/>
      <c r="LAY222" s="15"/>
      <c r="LAZ222" s="15"/>
      <c r="LBA222" s="15"/>
      <c r="LBB222" s="15"/>
      <c r="LBC222" s="15"/>
      <c r="LBD222" s="15"/>
      <c r="LBE222" s="15"/>
      <c r="LBF222" s="15"/>
      <c r="LBG222" s="15"/>
      <c r="LBH222" s="15"/>
      <c r="LBI222" s="15"/>
      <c r="LBJ222" s="15"/>
      <c r="LBK222" s="15"/>
      <c r="LBL222" s="15"/>
      <c r="LBM222" s="15"/>
      <c r="LBN222" s="15"/>
      <c r="LBO222" s="15"/>
      <c r="LBP222" s="15"/>
      <c r="LBQ222" s="15"/>
      <c r="LBR222" s="15"/>
      <c r="LBS222" s="15"/>
      <c r="LBT222" s="15"/>
      <c r="LBU222" s="15"/>
      <c r="LBV222" s="15"/>
      <c r="LBW222" s="15"/>
      <c r="LBX222" s="15"/>
      <c r="LBY222" s="15"/>
      <c r="LBZ222" s="15"/>
      <c r="LCA222" s="15"/>
      <c r="LCB222" s="15"/>
      <c r="LCC222" s="15"/>
      <c r="LCD222" s="15"/>
      <c r="LCE222" s="15"/>
      <c r="LCF222" s="15"/>
      <c r="LCG222" s="15"/>
      <c r="LCH222" s="15"/>
      <c r="LCI222" s="15"/>
      <c r="LCJ222" s="15"/>
      <c r="LCK222" s="15"/>
      <c r="LCL222" s="15"/>
      <c r="LCM222" s="15"/>
      <c r="LCN222" s="15"/>
      <c r="LCO222" s="15"/>
      <c r="LCP222" s="15"/>
      <c r="LCQ222" s="15"/>
      <c r="LCR222" s="15"/>
      <c r="LCS222" s="15"/>
      <c r="LCT222" s="15"/>
      <c r="LCU222" s="15"/>
      <c r="LCV222" s="15"/>
      <c r="LCW222" s="15"/>
      <c r="LCX222" s="15"/>
      <c r="LCY222" s="15"/>
      <c r="LCZ222" s="15"/>
      <c r="LDA222" s="15"/>
      <c r="LDB222" s="15"/>
      <c r="LDC222" s="15"/>
      <c r="LDD222" s="15"/>
      <c r="LDE222" s="15"/>
      <c r="LDF222" s="15"/>
      <c r="LDG222" s="15"/>
      <c r="LDH222" s="15"/>
      <c r="LDI222" s="15"/>
      <c r="LDJ222" s="15"/>
      <c r="LDK222" s="15"/>
      <c r="LDL222" s="15"/>
      <c r="LDM222" s="15"/>
      <c r="LDN222" s="15"/>
      <c r="LDO222" s="15"/>
      <c r="LDP222" s="15"/>
      <c r="LDQ222" s="15"/>
      <c r="LDR222" s="15"/>
      <c r="LDS222" s="15"/>
      <c r="LDT222" s="15"/>
      <c r="LDU222" s="15"/>
      <c r="LDV222" s="15"/>
      <c r="LDW222" s="15"/>
      <c r="LDX222" s="15"/>
      <c r="LDY222" s="15"/>
      <c r="LDZ222" s="15"/>
      <c r="LEA222" s="15"/>
      <c r="LEB222" s="15"/>
      <c r="LEC222" s="15"/>
      <c r="LED222" s="15"/>
      <c r="LEE222" s="15"/>
      <c r="LEF222" s="15"/>
      <c r="LEG222" s="15"/>
      <c r="LEH222" s="15"/>
      <c r="LEI222" s="15"/>
      <c r="LEJ222" s="15"/>
      <c r="LEK222" s="15"/>
      <c r="LEL222" s="15"/>
      <c r="LEM222" s="15"/>
      <c r="LEN222" s="15"/>
      <c r="LEO222" s="15"/>
      <c r="LEP222" s="15"/>
      <c r="LEQ222" s="15"/>
      <c r="LER222" s="15"/>
      <c r="LES222" s="15"/>
      <c r="LET222" s="15"/>
      <c r="LEU222" s="15"/>
      <c r="LEV222" s="15"/>
      <c r="LEW222" s="15"/>
      <c r="LEX222" s="15"/>
      <c r="LEY222" s="15"/>
      <c r="LEZ222" s="15"/>
      <c r="LFA222" s="15"/>
      <c r="LFB222" s="15"/>
      <c r="LFC222" s="15"/>
      <c r="LFD222" s="15"/>
      <c r="LFE222" s="15"/>
      <c r="LFF222" s="15"/>
      <c r="LFG222" s="15"/>
      <c r="LFH222" s="15"/>
      <c r="LFI222" s="15"/>
      <c r="LFJ222" s="15"/>
      <c r="LFK222" s="15"/>
      <c r="LFL222" s="15"/>
      <c r="LFM222" s="15"/>
      <c r="LFN222" s="15"/>
      <c r="LFO222" s="15"/>
      <c r="LFP222" s="15"/>
      <c r="LFQ222" s="15"/>
      <c r="LFR222" s="15"/>
      <c r="LFS222" s="15"/>
      <c r="LFT222" s="15"/>
      <c r="LFU222" s="15"/>
      <c r="LFV222" s="15"/>
      <c r="LFW222" s="15"/>
      <c r="LFX222" s="15"/>
      <c r="LFY222" s="15"/>
      <c r="LFZ222" s="15"/>
      <c r="LGA222" s="15"/>
      <c r="LGB222" s="15"/>
      <c r="LGC222" s="15"/>
      <c r="LGD222" s="15"/>
      <c r="LGE222" s="15"/>
      <c r="LGF222" s="15"/>
      <c r="LGG222" s="15"/>
      <c r="LGH222" s="15"/>
      <c r="LGI222" s="15"/>
      <c r="LGJ222" s="15"/>
      <c r="LGK222" s="15"/>
      <c r="LGL222" s="15"/>
      <c r="LGM222" s="15"/>
      <c r="LGN222" s="15"/>
      <c r="LGO222" s="15"/>
      <c r="LGP222" s="15"/>
      <c r="LGQ222" s="15"/>
      <c r="LGR222" s="15"/>
      <c r="LGS222" s="15"/>
      <c r="LGT222" s="15"/>
      <c r="LGU222" s="15"/>
      <c r="LGV222" s="15"/>
      <c r="LGW222" s="15"/>
      <c r="LGX222" s="15"/>
      <c r="LGY222" s="15"/>
      <c r="LGZ222" s="15"/>
      <c r="LHA222" s="15"/>
      <c r="LHB222" s="15"/>
      <c r="LHC222" s="15"/>
      <c r="LHD222" s="15"/>
      <c r="LHE222" s="15"/>
      <c r="LHF222" s="15"/>
      <c r="LHG222" s="15"/>
      <c r="LHH222" s="15"/>
      <c r="LHI222" s="15"/>
      <c r="LHJ222" s="15"/>
      <c r="LHK222" s="15"/>
      <c r="LHL222" s="15"/>
      <c r="LHM222" s="15"/>
      <c r="LHN222" s="15"/>
      <c r="LHO222" s="15"/>
      <c r="LHP222" s="15"/>
      <c r="LHQ222" s="15"/>
      <c r="LHR222" s="15"/>
      <c r="LHS222" s="15"/>
      <c r="LHT222" s="15"/>
      <c r="LHU222" s="15"/>
      <c r="LHV222" s="15"/>
      <c r="LHW222" s="15"/>
      <c r="LHX222" s="15"/>
      <c r="LHY222" s="15"/>
      <c r="LHZ222" s="15"/>
      <c r="LIA222" s="15"/>
      <c r="LIB222" s="15"/>
      <c r="LIC222" s="15"/>
      <c r="LID222" s="15"/>
      <c r="LIE222" s="15"/>
      <c r="LIF222" s="15"/>
      <c r="LIG222" s="15"/>
      <c r="LIH222" s="15"/>
      <c r="LII222" s="15"/>
      <c r="LIJ222" s="15"/>
      <c r="LIK222" s="15"/>
      <c r="LIL222" s="15"/>
      <c r="LIM222" s="15"/>
      <c r="LIN222" s="15"/>
      <c r="LIO222" s="15"/>
      <c r="LIP222" s="15"/>
      <c r="LIQ222" s="15"/>
      <c r="LIR222" s="15"/>
      <c r="LIS222" s="15"/>
      <c r="LIT222" s="15"/>
      <c r="LIU222" s="15"/>
      <c r="LIV222" s="15"/>
      <c r="LIW222" s="15"/>
      <c r="LIX222" s="15"/>
      <c r="LIY222" s="15"/>
      <c r="LIZ222" s="15"/>
      <c r="LJA222" s="15"/>
      <c r="LJB222" s="15"/>
      <c r="LJC222" s="15"/>
      <c r="LJD222" s="15"/>
      <c r="LJE222" s="15"/>
      <c r="LJF222" s="15"/>
      <c r="LJG222" s="15"/>
      <c r="LJH222" s="15"/>
      <c r="LJI222" s="15"/>
      <c r="LJJ222" s="15"/>
      <c r="LJK222" s="15"/>
      <c r="LJL222" s="15"/>
      <c r="LJM222" s="15"/>
      <c r="LJN222" s="15"/>
      <c r="LJO222" s="15"/>
      <c r="LJP222" s="15"/>
      <c r="LJQ222" s="15"/>
      <c r="LJR222" s="15"/>
      <c r="LJS222" s="15"/>
      <c r="LJT222" s="15"/>
      <c r="LJU222" s="15"/>
      <c r="LJV222" s="15"/>
      <c r="LJW222" s="15"/>
      <c r="LJX222" s="15"/>
      <c r="LJY222" s="15"/>
      <c r="LJZ222" s="15"/>
      <c r="LKA222" s="15"/>
      <c r="LKB222" s="15"/>
      <c r="LKC222" s="15"/>
      <c r="LKD222" s="15"/>
      <c r="LKE222" s="15"/>
      <c r="LKF222" s="15"/>
      <c r="LKG222" s="15"/>
      <c r="LKH222" s="15"/>
      <c r="LKI222" s="15"/>
      <c r="LKJ222" s="15"/>
      <c r="LKK222" s="15"/>
      <c r="LKL222" s="15"/>
      <c r="LKM222" s="15"/>
      <c r="LKN222" s="15"/>
      <c r="LKO222" s="15"/>
      <c r="LKP222" s="15"/>
      <c r="LKQ222" s="15"/>
      <c r="LKR222" s="15"/>
      <c r="LKS222" s="15"/>
      <c r="LKT222" s="15"/>
      <c r="LKU222" s="15"/>
      <c r="LKV222" s="15"/>
      <c r="LKW222" s="15"/>
      <c r="LKX222" s="15"/>
      <c r="LKY222" s="15"/>
      <c r="LKZ222" s="15"/>
      <c r="LLA222" s="15"/>
      <c r="LLB222" s="15"/>
      <c r="LLC222" s="15"/>
      <c r="LLD222" s="15"/>
      <c r="LLE222" s="15"/>
      <c r="LLF222" s="15"/>
      <c r="LLG222" s="15"/>
      <c r="LLH222" s="15"/>
      <c r="LLI222" s="15"/>
      <c r="LLJ222" s="15"/>
      <c r="LLK222" s="15"/>
      <c r="LLL222" s="15"/>
      <c r="LLM222" s="15"/>
      <c r="LLN222" s="15"/>
      <c r="LLO222" s="15"/>
      <c r="LLP222" s="15"/>
      <c r="LLQ222" s="15"/>
      <c r="LLR222" s="15"/>
      <c r="LLS222" s="15"/>
      <c r="LLT222" s="15"/>
      <c r="LLU222" s="15"/>
      <c r="LLV222" s="15"/>
      <c r="LLW222" s="15"/>
      <c r="LLX222" s="15"/>
      <c r="LLY222" s="15"/>
      <c r="LLZ222" s="15"/>
      <c r="LMA222" s="15"/>
      <c r="LMB222" s="15"/>
      <c r="LMC222" s="15"/>
      <c r="LMD222" s="15"/>
      <c r="LME222" s="15"/>
      <c r="LMF222" s="15"/>
      <c r="LMG222" s="15"/>
      <c r="LMH222" s="15"/>
      <c r="LMI222" s="15"/>
      <c r="LMJ222" s="15"/>
      <c r="LMK222" s="15"/>
      <c r="LML222" s="15"/>
      <c r="LMM222" s="15"/>
      <c r="LMN222" s="15"/>
      <c r="LMO222" s="15"/>
      <c r="LMP222" s="15"/>
      <c r="LMQ222" s="15"/>
      <c r="LMR222" s="15"/>
      <c r="LMS222" s="15"/>
      <c r="LMT222" s="15"/>
      <c r="LMU222" s="15"/>
      <c r="LMV222" s="15"/>
      <c r="LMW222" s="15"/>
      <c r="LMX222" s="15"/>
      <c r="LMY222" s="15"/>
      <c r="LMZ222" s="15"/>
      <c r="LNA222" s="15"/>
      <c r="LNB222" s="15"/>
      <c r="LNC222" s="15"/>
      <c r="LND222" s="15"/>
      <c r="LNE222" s="15"/>
      <c r="LNF222" s="15"/>
      <c r="LNG222" s="15"/>
      <c r="LNH222" s="15"/>
      <c r="LNI222" s="15"/>
      <c r="LNJ222" s="15"/>
      <c r="LNK222" s="15"/>
      <c r="LNL222" s="15"/>
      <c r="LNM222" s="15"/>
      <c r="LNN222" s="15"/>
      <c r="LNO222" s="15"/>
      <c r="LNP222" s="15"/>
      <c r="LNQ222" s="15"/>
      <c r="LNR222" s="15"/>
      <c r="LNS222" s="15"/>
      <c r="LNT222" s="15"/>
      <c r="LNU222" s="15"/>
      <c r="LNV222" s="15"/>
      <c r="LNW222" s="15"/>
      <c r="LNX222" s="15"/>
      <c r="LNY222" s="15"/>
      <c r="LNZ222" s="15"/>
      <c r="LOA222" s="15"/>
      <c r="LOB222" s="15"/>
      <c r="LOC222" s="15"/>
      <c r="LOD222" s="15"/>
      <c r="LOE222" s="15"/>
      <c r="LOF222" s="15"/>
      <c r="LOG222" s="15"/>
      <c r="LOH222" s="15"/>
      <c r="LOI222" s="15"/>
      <c r="LOJ222" s="15"/>
      <c r="LOK222" s="15"/>
      <c r="LOL222" s="15"/>
      <c r="LOM222" s="15"/>
      <c r="LON222" s="15"/>
      <c r="LOO222" s="15"/>
      <c r="LOP222" s="15"/>
      <c r="LOQ222" s="15"/>
      <c r="LOR222" s="15"/>
      <c r="LOS222" s="15"/>
      <c r="LOT222" s="15"/>
      <c r="LOU222" s="15"/>
      <c r="LOV222" s="15"/>
      <c r="LOW222" s="15"/>
      <c r="LOX222" s="15"/>
      <c r="LOY222" s="15"/>
      <c r="LOZ222" s="15"/>
      <c r="LPA222" s="15"/>
      <c r="LPB222" s="15"/>
      <c r="LPC222" s="15"/>
      <c r="LPD222" s="15"/>
      <c r="LPE222" s="15"/>
      <c r="LPF222" s="15"/>
      <c r="LPG222" s="15"/>
      <c r="LPH222" s="15"/>
      <c r="LPI222" s="15"/>
      <c r="LPJ222" s="15"/>
      <c r="LPK222" s="15"/>
      <c r="LPL222" s="15"/>
      <c r="LPM222" s="15"/>
      <c r="LPN222" s="15"/>
      <c r="LPO222" s="15"/>
      <c r="LPP222" s="15"/>
      <c r="LPQ222" s="15"/>
      <c r="LPR222" s="15"/>
      <c r="LPS222" s="15"/>
      <c r="LPT222" s="15"/>
      <c r="LPU222" s="15"/>
      <c r="LPV222" s="15"/>
      <c r="LPW222" s="15"/>
      <c r="LPX222" s="15"/>
      <c r="LPY222" s="15"/>
      <c r="LPZ222" s="15"/>
      <c r="LQA222" s="15"/>
      <c r="LQB222" s="15"/>
      <c r="LQC222" s="15"/>
      <c r="LQD222" s="15"/>
      <c r="LQE222" s="15"/>
      <c r="LQF222" s="15"/>
      <c r="LQG222" s="15"/>
      <c r="LQH222" s="15"/>
      <c r="LQI222" s="15"/>
      <c r="LQJ222" s="15"/>
      <c r="LQK222" s="15"/>
      <c r="LQL222" s="15"/>
      <c r="LQM222" s="15"/>
      <c r="LQN222" s="15"/>
      <c r="LQO222" s="15"/>
      <c r="LQP222" s="15"/>
      <c r="LQQ222" s="15"/>
      <c r="LQR222" s="15"/>
      <c r="LQS222" s="15"/>
      <c r="LQT222" s="15"/>
      <c r="LQU222" s="15"/>
      <c r="LQV222" s="15"/>
      <c r="LQW222" s="15"/>
      <c r="LQX222" s="15"/>
      <c r="LQY222" s="15"/>
      <c r="LQZ222" s="15"/>
      <c r="LRA222" s="15"/>
      <c r="LRB222" s="15"/>
      <c r="LRC222" s="15"/>
      <c r="LRD222" s="15"/>
      <c r="LRE222" s="15"/>
      <c r="LRF222" s="15"/>
      <c r="LRG222" s="15"/>
      <c r="LRH222" s="15"/>
      <c r="LRI222" s="15"/>
      <c r="LRJ222" s="15"/>
      <c r="LRK222" s="15"/>
      <c r="LRL222" s="15"/>
      <c r="LRM222" s="15"/>
      <c r="LRN222" s="15"/>
      <c r="LRO222" s="15"/>
      <c r="LRP222" s="15"/>
      <c r="LRQ222" s="15"/>
      <c r="LRR222" s="15"/>
      <c r="LRS222" s="15"/>
      <c r="LRT222" s="15"/>
      <c r="LRU222" s="15"/>
      <c r="LRV222" s="15"/>
      <c r="LRW222" s="15"/>
      <c r="LRX222" s="15"/>
      <c r="LRY222" s="15"/>
      <c r="LRZ222" s="15"/>
      <c r="LSA222" s="15"/>
      <c r="LSB222" s="15"/>
      <c r="LSC222" s="15"/>
      <c r="LSD222" s="15"/>
      <c r="LSE222" s="15"/>
      <c r="LSF222" s="15"/>
      <c r="LSG222" s="15"/>
      <c r="LSH222" s="15"/>
      <c r="LSI222" s="15"/>
      <c r="LSJ222" s="15"/>
      <c r="LSK222" s="15"/>
      <c r="LSL222" s="15"/>
      <c r="LSM222" s="15"/>
      <c r="LSN222" s="15"/>
      <c r="LSO222" s="15"/>
      <c r="LSP222" s="15"/>
      <c r="LSQ222" s="15"/>
      <c r="LSR222" s="15"/>
      <c r="LSS222" s="15"/>
      <c r="LST222" s="15"/>
      <c r="LSU222" s="15"/>
      <c r="LSV222" s="15"/>
      <c r="LSW222" s="15"/>
      <c r="LSX222" s="15"/>
      <c r="LSY222" s="15"/>
      <c r="LSZ222" s="15"/>
      <c r="LTA222" s="15"/>
      <c r="LTB222" s="15"/>
      <c r="LTC222" s="15"/>
      <c r="LTD222" s="15"/>
      <c r="LTE222" s="15"/>
      <c r="LTF222" s="15"/>
      <c r="LTG222" s="15"/>
      <c r="LTH222" s="15"/>
      <c r="LTI222" s="15"/>
      <c r="LTJ222" s="15"/>
      <c r="LTK222" s="15"/>
      <c r="LTL222" s="15"/>
      <c r="LTM222" s="15"/>
      <c r="LTN222" s="15"/>
      <c r="LTO222" s="15"/>
      <c r="LTP222" s="15"/>
      <c r="LTQ222" s="15"/>
      <c r="LTR222" s="15"/>
      <c r="LTS222" s="15"/>
      <c r="LTT222" s="15"/>
      <c r="LTU222" s="15"/>
      <c r="LTV222" s="15"/>
      <c r="LTW222" s="15"/>
      <c r="LTX222" s="15"/>
      <c r="LTY222" s="15"/>
      <c r="LTZ222" s="15"/>
      <c r="LUA222" s="15"/>
      <c r="LUB222" s="15"/>
      <c r="LUC222" s="15"/>
      <c r="LUD222" s="15"/>
      <c r="LUE222" s="15"/>
      <c r="LUF222" s="15"/>
      <c r="LUG222" s="15"/>
      <c r="LUH222" s="15"/>
      <c r="LUI222" s="15"/>
      <c r="LUJ222" s="15"/>
      <c r="LUK222" s="15"/>
      <c r="LUL222" s="15"/>
      <c r="LUM222" s="15"/>
      <c r="LUN222" s="15"/>
      <c r="LUO222" s="15"/>
      <c r="LUP222" s="15"/>
      <c r="LUQ222" s="15"/>
      <c r="LUR222" s="15"/>
      <c r="LUS222" s="15"/>
      <c r="LUT222" s="15"/>
      <c r="LUU222" s="15"/>
      <c r="LUV222" s="15"/>
      <c r="LUW222" s="15"/>
      <c r="LUX222" s="15"/>
      <c r="LUY222" s="15"/>
      <c r="LUZ222" s="15"/>
      <c r="LVA222" s="15"/>
      <c r="LVB222" s="15"/>
      <c r="LVC222" s="15"/>
      <c r="LVD222" s="15"/>
      <c r="LVE222" s="15"/>
      <c r="LVF222" s="15"/>
      <c r="LVG222" s="15"/>
      <c r="LVH222" s="15"/>
      <c r="LVI222" s="15"/>
      <c r="LVJ222" s="15"/>
      <c r="LVK222" s="15"/>
      <c r="LVL222" s="15"/>
      <c r="LVM222" s="15"/>
      <c r="LVN222" s="15"/>
      <c r="LVO222" s="15"/>
      <c r="LVP222" s="15"/>
      <c r="LVQ222" s="15"/>
      <c r="LVR222" s="15"/>
      <c r="LVS222" s="15"/>
      <c r="LVT222" s="15"/>
      <c r="LVU222" s="15"/>
      <c r="LVV222" s="15"/>
      <c r="LVW222" s="15"/>
      <c r="LVX222" s="15"/>
      <c r="LVY222" s="15"/>
      <c r="LVZ222" s="15"/>
      <c r="LWA222" s="15"/>
      <c r="LWB222" s="15"/>
      <c r="LWC222" s="15"/>
      <c r="LWD222" s="15"/>
      <c r="LWE222" s="15"/>
      <c r="LWF222" s="15"/>
      <c r="LWG222" s="15"/>
      <c r="LWH222" s="15"/>
      <c r="LWI222" s="15"/>
      <c r="LWJ222" s="15"/>
      <c r="LWK222" s="15"/>
      <c r="LWL222" s="15"/>
      <c r="LWM222" s="15"/>
      <c r="LWN222" s="15"/>
      <c r="LWO222" s="15"/>
      <c r="LWP222" s="15"/>
      <c r="LWQ222" s="15"/>
      <c r="LWR222" s="15"/>
      <c r="LWS222" s="15"/>
      <c r="LWT222" s="15"/>
      <c r="LWU222" s="15"/>
      <c r="LWV222" s="15"/>
      <c r="LWW222" s="15"/>
      <c r="LWX222" s="15"/>
      <c r="LWY222" s="15"/>
      <c r="LWZ222" s="15"/>
      <c r="LXA222" s="15"/>
      <c r="LXB222" s="15"/>
      <c r="LXC222" s="15"/>
      <c r="LXD222" s="15"/>
      <c r="LXE222" s="15"/>
      <c r="LXF222" s="15"/>
      <c r="LXG222" s="15"/>
      <c r="LXH222" s="15"/>
      <c r="LXI222" s="15"/>
      <c r="LXJ222" s="15"/>
      <c r="LXK222" s="15"/>
      <c r="LXL222" s="15"/>
      <c r="LXM222" s="15"/>
      <c r="LXN222" s="15"/>
      <c r="LXO222" s="15"/>
      <c r="LXP222" s="15"/>
      <c r="LXQ222" s="15"/>
      <c r="LXR222" s="15"/>
      <c r="LXS222" s="15"/>
      <c r="LXT222" s="15"/>
      <c r="LXU222" s="15"/>
      <c r="LXV222" s="15"/>
      <c r="LXW222" s="15"/>
      <c r="LXX222" s="15"/>
      <c r="LXY222" s="15"/>
      <c r="LXZ222" s="15"/>
      <c r="LYA222" s="15"/>
      <c r="LYB222" s="15"/>
      <c r="LYC222" s="15"/>
      <c r="LYD222" s="15"/>
      <c r="LYE222" s="15"/>
      <c r="LYF222" s="15"/>
      <c r="LYG222" s="15"/>
      <c r="LYH222" s="15"/>
      <c r="LYI222" s="15"/>
      <c r="LYJ222" s="15"/>
      <c r="LYK222" s="15"/>
      <c r="LYL222" s="15"/>
      <c r="LYM222" s="15"/>
      <c r="LYN222" s="15"/>
      <c r="LYO222" s="15"/>
      <c r="LYP222" s="15"/>
      <c r="LYQ222" s="15"/>
      <c r="LYR222" s="15"/>
      <c r="LYS222" s="15"/>
      <c r="LYT222" s="15"/>
      <c r="LYU222" s="15"/>
      <c r="LYV222" s="15"/>
      <c r="LYW222" s="15"/>
      <c r="LYX222" s="15"/>
      <c r="LYY222" s="15"/>
      <c r="LYZ222" s="15"/>
      <c r="LZA222" s="15"/>
      <c r="LZB222" s="15"/>
      <c r="LZC222" s="15"/>
      <c r="LZD222" s="15"/>
      <c r="LZE222" s="15"/>
      <c r="LZF222" s="15"/>
      <c r="LZG222" s="15"/>
      <c r="LZH222" s="15"/>
      <c r="LZI222" s="15"/>
      <c r="LZJ222" s="15"/>
      <c r="LZK222" s="15"/>
      <c r="LZL222" s="15"/>
      <c r="LZM222" s="15"/>
      <c r="LZN222" s="15"/>
      <c r="LZO222" s="15"/>
      <c r="LZP222" s="15"/>
      <c r="LZQ222" s="15"/>
      <c r="LZR222" s="15"/>
      <c r="LZS222" s="15"/>
      <c r="LZT222" s="15"/>
      <c r="LZU222" s="15"/>
      <c r="LZV222" s="15"/>
      <c r="LZW222" s="15"/>
      <c r="LZX222" s="15"/>
      <c r="LZY222" s="15"/>
      <c r="LZZ222" s="15"/>
      <c r="MAA222" s="15"/>
      <c r="MAB222" s="15"/>
      <c r="MAC222" s="15"/>
      <c r="MAD222" s="15"/>
      <c r="MAE222" s="15"/>
      <c r="MAF222" s="15"/>
      <c r="MAG222" s="15"/>
      <c r="MAH222" s="15"/>
      <c r="MAI222" s="15"/>
      <c r="MAJ222" s="15"/>
      <c r="MAK222" s="15"/>
      <c r="MAL222" s="15"/>
      <c r="MAM222" s="15"/>
      <c r="MAN222" s="15"/>
      <c r="MAO222" s="15"/>
      <c r="MAP222" s="15"/>
      <c r="MAQ222" s="15"/>
      <c r="MAR222" s="15"/>
      <c r="MAS222" s="15"/>
      <c r="MAT222" s="15"/>
      <c r="MAU222" s="15"/>
      <c r="MAV222" s="15"/>
      <c r="MAW222" s="15"/>
      <c r="MAX222" s="15"/>
      <c r="MAY222" s="15"/>
      <c r="MAZ222" s="15"/>
      <c r="MBA222" s="15"/>
      <c r="MBB222" s="15"/>
      <c r="MBC222" s="15"/>
      <c r="MBD222" s="15"/>
      <c r="MBE222" s="15"/>
      <c r="MBF222" s="15"/>
      <c r="MBG222" s="15"/>
      <c r="MBH222" s="15"/>
      <c r="MBI222" s="15"/>
      <c r="MBJ222" s="15"/>
      <c r="MBK222" s="15"/>
      <c r="MBL222" s="15"/>
      <c r="MBM222" s="15"/>
      <c r="MBN222" s="15"/>
      <c r="MBO222" s="15"/>
      <c r="MBP222" s="15"/>
      <c r="MBQ222" s="15"/>
      <c r="MBR222" s="15"/>
      <c r="MBS222" s="15"/>
      <c r="MBT222" s="15"/>
      <c r="MBU222" s="15"/>
      <c r="MBV222" s="15"/>
      <c r="MBW222" s="15"/>
      <c r="MBX222" s="15"/>
      <c r="MBY222" s="15"/>
      <c r="MBZ222" s="15"/>
      <c r="MCA222" s="15"/>
      <c r="MCB222" s="15"/>
      <c r="MCC222" s="15"/>
      <c r="MCD222" s="15"/>
      <c r="MCE222" s="15"/>
      <c r="MCF222" s="15"/>
      <c r="MCG222" s="15"/>
      <c r="MCH222" s="15"/>
      <c r="MCI222" s="15"/>
      <c r="MCJ222" s="15"/>
      <c r="MCK222" s="15"/>
      <c r="MCL222" s="15"/>
      <c r="MCM222" s="15"/>
      <c r="MCN222" s="15"/>
      <c r="MCO222" s="15"/>
      <c r="MCP222" s="15"/>
      <c r="MCQ222" s="15"/>
      <c r="MCR222" s="15"/>
      <c r="MCS222" s="15"/>
      <c r="MCT222" s="15"/>
      <c r="MCU222" s="15"/>
      <c r="MCV222" s="15"/>
      <c r="MCW222" s="15"/>
      <c r="MCX222" s="15"/>
      <c r="MCY222" s="15"/>
      <c r="MCZ222" s="15"/>
      <c r="MDA222" s="15"/>
      <c r="MDB222" s="15"/>
      <c r="MDC222" s="15"/>
      <c r="MDD222" s="15"/>
      <c r="MDE222" s="15"/>
      <c r="MDF222" s="15"/>
      <c r="MDG222" s="15"/>
      <c r="MDH222" s="15"/>
      <c r="MDI222" s="15"/>
      <c r="MDJ222" s="15"/>
      <c r="MDK222" s="15"/>
      <c r="MDL222" s="15"/>
      <c r="MDM222" s="15"/>
      <c r="MDN222" s="15"/>
      <c r="MDO222" s="15"/>
      <c r="MDP222" s="15"/>
      <c r="MDQ222" s="15"/>
      <c r="MDR222" s="15"/>
      <c r="MDS222" s="15"/>
      <c r="MDT222" s="15"/>
      <c r="MDU222" s="15"/>
      <c r="MDV222" s="15"/>
      <c r="MDW222" s="15"/>
      <c r="MDX222" s="15"/>
      <c r="MDY222" s="15"/>
      <c r="MDZ222" s="15"/>
      <c r="MEA222" s="15"/>
      <c r="MEB222" s="15"/>
      <c r="MEC222" s="15"/>
      <c r="MED222" s="15"/>
      <c r="MEE222" s="15"/>
      <c r="MEF222" s="15"/>
      <c r="MEG222" s="15"/>
      <c r="MEH222" s="15"/>
      <c r="MEI222" s="15"/>
      <c r="MEJ222" s="15"/>
      <c r="MEK222" s="15"/>
      <c r="MEL222" s="15"/>
      <c r="MEM222" s="15"/>
      <c r="MEN222" s="15"/>
      <c r="MEO222" s="15"/>
      <c r="MEP222" s="15"/>
      <c r="MEQ222" s="15"/>
      <c r="MER222" s="15"/>
      <c r="MES222" s="15"/>
      <c r="MET222" s="15"/>
      <c r="MEU222" s="15"/>
      <c r="MEV222" s="15"/>
      <c r="MEW222" s="15"/>
      <c r="MEX222" s="15"/>
      <c r="MEY222" s="15"/>
      <c r="MEZ222" s="15"/>
      <c r="MFA222" s="15"/>
      <c r="MFB222" s="15"/>
      <c r="MFC222" s="15"/>
      <c r="MFD222" s="15"/>
      <c r="MFE222" s="15"/>
      <c r="MFF222" s="15"/>
      <c r="MFG222" s="15"/>
      <c r="MFH222" s="15"/>
      <c r="MFI222" s="15"/>
      <c r="MFJ222" s="15"/>
      <c r="MFK222" s="15"/>
      <c r="MFL222" s="15"/>
      <c r="MFM222" s="15"/>
      <c r="MFN222" s="15"/>
      <c r="MFO222" s="15"/>
      <c r="MFP222" s="15"/>
      <c r="MFQ222" s="15"/>
      <c r="MFR222" s="15"/>
      <c r="MFS222" s="15"/>
      <c r="MFT222" s="15"/>
      <c r="MFU222" s="15"/>
      <c r="MFV222" s="15"/>
      <c r="MFW222" s="15"/>
      <c r="MFX222" s="15"/>
      <c r="MFY222" s="15"/>
      <c r="MFZ222" s="15"/>
      <c r="MGA222" s="15"/>
      <c r="MGB222" s="15"/>
      <c r="MGC222" s="15"/>
      <c r="MGD222" s="15"/>
      <c r="MGE222" s="15"/>
      <c r="MGF222" s="15"/>
      <c r="MGG222" s="15"/>
      <c r="MGH222" s="15"/>
      <c r="MGI222" s="15"/>
      <c r="MGJ222" s="15"/>
      <c r="MGK222" s="15"/>
      <c r="MGL222" s="15"/>
      <c r="MGM222" s="15"/>
      <c r="MGN222" s="15"/>
      <c r="MGO222" s="15"/>
      <c r="MGP222" s="15"/>
      <c r="MGQ222" s="15"/>
      <c r="MGR222" s="15"/>
      <c r="MGS222" s="15"/>
      <c r="MGT222" s="15"/>
      <c r="MGU222" s="15"/>
      <c r="MGV222" s="15"/>
      <c r="MGW222" s="15"/>
      <c r="MGX222" s="15"/>
      <c r="MGY222" s="15"/>
      <c r="MGZ222" s="15"/>
      <c r="MHA222" s="15"/>
      <c r="MHB222" s="15"/>
      <c r="MHC222" s="15"/>
      <c r="MHD222" s="15"/>
      <c r="MHE222" s="15"/>
      <c r="MHF222" s="15"/>
      <c r="MHG222" s="15"/>
      <c r="MHH222" s="15"/>
      <c r="MHI222" s="15"/>
      <c r="MHJ222" s="15"/>
      <c r="MHK222" s="15"/>
      <c r="MHL222" s="15"/>
      <c r="MHM222" s="15"/>
      <c r="MHN222" s="15"/>
      <c r="MHO222" s="15"/>
      <c r="MHP222" s="15"/>
      <c r="MHQ222" s="15"/>
      <c r="MHR222" s="15"/>
      <c r="MHS222" s="15"/>
      <c r="MHT222" s="15"/>
      <c r="MHU222" s="15"/>
      <c r="MHV222" s="15"/>
      <c r="MHW222" s="15"/>
      <c r="MHX222" s="15"/>
      <c r="MHY222" s="15"/>
      <c r="MHZ222" s="15"/>
      <c r="MIA222" s="15"/>
      <c r="MIB222" s="15"/>
      <c r="MIC222" s="15"/>
      <c r="MID222" s="15"/>
      <c r="MIE222" s="15"/>
      <c r="MIF222" s="15"/>
      <c r="MIG222" s="15"/>
      <c r="MIH222" s="15"/>
      <c r="MII222" s="15"/>
      <c r="MIJ222" s="15"/>
      <c r="MIK222" s="15"/>
      <c r="MIL222" s="15"/>
      <c r="MIM222" s="15"/>
      <c r="MIN222" s="15"/>
      <c r="MIO222" s="15"/>
      <c r="MIP222" s="15"/>
      <c r="MIQ222" s="15"/>
      <c r="MIR222" s="15"/>
      <c r="MIS222" s="15"/>
      <c r="MIT222" s="15"/>
      <c r="MIU222" s="15"/>
      <c r="MIV222" s="15"/>
      <c r="MIW222" s="15"/>
      <c r="MIX222" s="15"/>
      <c r="MIY222" s="15"/>
      <c r="MIZ222" s="15"/>
      <c r="MJA222" s="15"/>
      <c r="MJB222" s="15"/>
      <c r="MJC222" s="15"/>
      <c r="MJD222" s="15"/>
      <c r="MJE222" s="15"/>
      <c r="MJF222" s="15"/>
      <c r="MJG222" s="15"/>
      <c r="MJH222" s="15"/>
      <c r="MJI222" s="15"/>
      <c r="MJJ222" s="15"/>
      <c r="MJK222" s="15"/>
      <c r="MJL222" s="15"/>
      <c r="MJM222" s="15"/>
      <c r="MJN222" s="15"/>
      <c r="MJO222" s="15"/>
      <c r="MJP222" s="15"/>
      <c r="MJQ222" s="15"/>
      <c r="MJR222" s="15"/>
      <c r="MJS222" s="15"/>
      <c r="MJT222" s="15"/>
      <c r="MJU222" s="15"/>
      <c r="MJV222" s="15"/>
      <c r="MJW222" s="15"/>
      <c r="MJX222" s="15"/>
      <c r="MJY222" s="15"/>
      <c r="MJZ222" s="15"/>
      <c r="MKA222" s="15"/>
      <c r="MKB222" s="15"/>
      <c r="MKC222" s="15"/>
      <c r="MKD222" s="15"/>
      <c r="MKE222" s="15"/>
      <c r="MKF222" s="15"/>
      <c r="MKG222" s="15"/>
      <c r="MKH222" s="15"/>
      <c r="MKI222" s="15"/>
      <c r="MKJ222" s="15"/>
      <c r="MKK222" s="15"/>
      <c r="MKL222" s="15"/>
      <c r="MKM222" s="15"/>
      <c r="MKN222" s="15"/>
      <c r="MKO222" s="15"/>
      <c r="MKP222" s="15"/>
      <c r="MKQ222" s="15"/>
      <c r="MKR222" s="15"/>
      <c r="MKS222" s="15"/>
      <c r="MKT222" s="15"/>
      <c r="MKU222" s="15"/>
      <c r="MKV222" s="15"/>
      <c r="MKW222" s="15"/>
      <c r="MKX222" s="15"/>
      <c r="MKY222" s="15"/>
      <c r="MKZ222" s="15"/>
      <c r="MLA222" s="15"/>
      <c r="MLB222" s="15"/>
      <c r="MLC222" s="15"/>
      <c r="MLD222" s="15"/>
      <c r="MLE222" s="15"/>
      <c r="MLF222" s="15"/>
      <c r="MLG222" s="15"/>
      <c r="MLH222" s="15"/>
      <c r="MLI222" s="15"/>
      <c r="MLJ222" s="15"/>
      <c r="MLK222" s="15"/>
      <c r="MLL222" s="15"/>
      <c r="MLM222" s="15"/>
      <c r="MLN222" s="15"/>
      <c r="MLO222" s="15"/>
      <c r="MLP222" s="15"/>
      <c r="MLQ222" s="15"/>
      <c r="MLR222" s="15"/>
      <c r="MLS222" s="15"/>
      <c r="MLT222" s="15"/>
      <c r="MLU222" s="15"/>
      <c r="MLV222" s="15"/>
      <c r="MLW222" s="15"/>
      <c r="MLX222" s="15"/>
      <c r="MLY222" s="15"/>
      <c r="MLZ222" s="15"/>
      <c r="MMA222" s="15"/>
      <c r="MMB222" s="15"/>
      <c r="MMC222" s="15"/>
      <c r="MMD222" s="15"/>
      <c r="MME222" s="15"/>
      <c r="MMF222" s="15"/>
      <c r="MMG222" s="15"/>
      <c r="MMH222" s="15"/>
      <c r="MMI222" s="15"/>
      <c r="MMJ222" s="15"/>
      <c r="MMK222" s="15"/>
      <c r="MML222" s="15"/>
      <c r="MMM222" s="15"/>
      <c r="MMN222" s="15"/>
      <c r="MMO222" s="15"/>
      <c r="MMP222" s="15"/>
      <c r="MMQ222" s="15"/>
      <c r="MMR222" s="15"/>
      <c r="MMS222" s="15"/>
      <c r="MMT222" s="15"/>
      <c r="MMU222" s="15"/>
      <c r="MMV222" s="15"/>
      <c r="MMW222" s="15"/>
      <c r="MMX222" s="15"/>
      <c r="MMY222" s="15"/>
      <c r="MMZ222" s="15"/>
      <c r="MNA222" s="15"/>
      <c r="MNB222" s="15"/>
      <c r="MNC222" s="15"/>
      <c r="MND222" s="15"/>
      <c r="MNE222" s="15"/>
      <c r="MNF222" s="15"/>
      <c r="MNG222" s="15"/>
      <c r="MNH222" s="15"/>
      <c r="MNI222" s="15"/>
      <c r="MNJ222" s="15"/>
      <c r="MNK222" s="15"/>
      <c r="MNL222" s="15"/>
      <c r="MNM222" s="15"/>
      <c r="MNN222" s="15"/>
      <c r="MNO222" s="15"/>
      <c r="MNP222" s="15"/>
      <c r="MNQ222" s="15"/>
      <c r="MNR222" s="15"/>
      <c r="MNS222" s="15"/>
      <c r="MNT222" s="15"/>
      <c r="MNU222" s="15"/>
      <c r="MNV222" s="15"/>
      <c r="MNW222" s="15"/>
      <c r="MNX222" s="15"/>
      <c r="MNY222" s="15"/>
      <c r="MNZ222" s="15"/>
      <c r="MOA222" s="15"/>
      <c r="MOB222" s="15"/>
      <c r="MOC222" s="15"/>
      <c r="MOD222" s="15"/>
      <c r="MOE222" s="15"/>
      <c r="MOF222" s="15"/>
      <c r="MOG222" s="15"/>
      <c r="MOH222" s="15"/>
      <c r="MOI222" s="15"/>
      <c r="MOJ222" s="15"/>
      <c r="MOK222" s="15"/>
      <c r="MOL222" s="15"/>
      <c r="MOM222" s="15"/>
      <c r="MON222" s="15"/>
      <c r="MOO222" s="15"/>
      <c r="MOP222" s="15"/>
      <c r="MOQ222" s="15"/>
      <c r="MOR222" s="15"/>
      <c r="MOS222" s="15"/>
      <c r="MOT222" s="15"/>
      <c r="MOU222" s="15"/>
      <c r="MOV222" s="15"/>
      <c r="MOW222" s="15"/>
      <c r="MOX222" s="15"/>
      <c r="MOY222" s="15"/>
      <c r="MOZ222" s="15"/>
      <c r="MPA222" s="15"/>
      <c r="MPB222" s="15"/>
      <c r="MPC222" s="15"/>
      <c r="MPD222" s="15"/>
      <c r="MPE222" s="15"/>
      <c r="MPF222" s="15"/>
      <c r="MPG222" s="15"/>
      <c r="MPH222" s="15"/>
      <c r="MPI222" s="15"/>
      <c r="MPJ222" s="15"/>
      <c r="MPK222" s="15"/>
      <c r="MPL222" s="15"/>
      <c r="MPM222" s="15"/>
      <c r="MPN222" s="15"/>
      <c r="MPO222" s="15"/>
      <c r="MPP222" s="15"/>
      <c r="MPQ222" s="15"/>
      <c r="MPR222" s="15"/>
      <c r="MPS222" s="15"/>
      <c r="MPT222" s="15"/>
      <c r="MPU222" s="15"/>
      <c r="MPV222" s="15"/>
      <c r="MPW222" s="15"/>
      <c r="MPX222" s="15"/>
      <c r="MPY222" s="15"/>
      <c r="MPZ222" s="15"/>
      <c r="MQA222" s="15"/>
      <c r="MQB222" s="15"/>
      <c r="MQC222" s="15"/>
      <c r="MQD222" s="15"/>
      <c r="MQE222" s="15"/>
      <c r="MQF222" s="15"/>
      <c r="MQG222" s="15"/>
      <c r="MQH222" s="15"/>
      <c r="MQI222" s="15"/>
      <c r="MQJ222" s="15"/>
      <c r="MQK222" s="15"/>
      <c r="MQL222" s="15"/>
      <c r="MQM222" s="15"/>
      <c r="MQN222" s="15"/>
      <c r="MQO222" s="15"/>
      <c r="MQP222" s="15"/>
      <c r="MQQ222" s="15"/>
      <c r="MQR222" s="15"/>
      <c r="MQS222" s="15"/>
      <c r="MQT222" s="15"/>
      <c r="MQU222" s="15"/>
      <c r="MQV222" s="15"/>
      <c r="MQW222" s="15"/>
      <c r="MQX222" s="15"/>
      <c r="MQY222" s="15"/>
      <c r="MQZ222" s="15"/>
      <c r="MRA222" s="15"/>
      <c r="MRB222" s="15"/>
      <c r="MRC222" s="15"/>
      <c r="MRD222" s="15"/>
      <c r="MRE222" s="15"/>
      <c r="MRF222" s="15"/>
      <c r="MRG222" s="15"/>
      <c r="MRH222" s="15"/>
      <c r="MRI222" s="15"/>
      <c r="MRJ222" s="15"/>
      <c r="MRK222" s="15"/>
      <c r="MRL222" s="15"/>
      <c r="MRM222" s="15"/>
      <c r="MRN222" s="15"/>
      <c r="MRO222" s="15"/>
      <c r="MRP222" s="15"/>
      <c r="MRQ222" s="15"/>
      <c r="MRR222" s="15"/>
      <c r="MRS222" s="15"/>
      <c r="MRT222" s="15"/>
      <c r="MRU222" s="15"/>
      <c r="MRV222" s="15"/>
      <c r="MRW222" s="15"/>
      <c r="MRX222" s="15"/>
      <c r="MRY222" s="15"/>
      <c r="MRZ222" s="15"/>
      <c r="MSA222" s="15"/>
      <c r="MSB222" s="15"/>
      <c r="MSC222" s="15"/>
      <c r="MSD222" s="15"/>
      <c r="MSE222" s="15"/>
      <c r="MSF222" s="15"/>
      <c r="MSG222" s="15"/>
      <c r="MSH222" s="15"/>
      <c r="MSI222" s="15"/>
      <c r="MSJ222" s="15"/>
      <c r="MSK222" s="15"/>
      <c r="MSL222" s="15"/>
      <c r="MSM222" s="15"/>
      <c r="MSN222" s="15"/>
      <c r="MSO222" s="15"/>
      <c r="MSP222" s="15"/>
      <c r="MSQ222" s="15"/>
      <c r="MSR222" s="15"/>
      <c r="MSS222" s="15"/>
      <c r="MST222" s="15"/>
      <c r="MSU222" s="15"/>
      <c r="MSV222" s="15"/>
      <c r="MSW222" s="15"/>
      <c r="MSX222" s="15"/>
      <c r="MSY222" s="15"/>
      <c r="MSZ222" s="15"/>
      <c r="MTA222" s="15"/>
      <c r="MTB222" s="15"/>
      <c r="MTC222" s="15"/>
      <c r="MTD222" s="15"/>
      <c r="MTE222" s="15"/>
      <c r="MTF222" s="15"/>
      <c r="MTG222" s="15"/>
      <c r="MTH222" s="15"/>
      <c r="MTI222" s="15"/>
      <c r="MTJ222" s="15"/>
      <c r="MTK222" s="15"/>
      <c r="MTL222" s="15"/>
      <c r="MTM222" s="15"/>
      <c r="MTN222" s="15"/>
      <c r="MTO222" s="15"/>
      <c r="MTP222" s="15"/>
      <c r="MTQ222" s="15"/>
      <c r="MTR222" s="15"/>
      <c r="MTS222" s="15"/>
      <c r="MTT222" s="15"/>
      <c r="MTU222" s="15"/>
      <c r="MTV222" s="15"/>
      <c r="MTW222" s="15"/>
      <c r="MTX222" s="15"/>
      <c r="MTY222" s="15"/>
      <c r="MTZ222" s="15"/>
      <c r="MUA222" s="15"/>
      <c r="MUB222" s="15"/>
      <c r="MUC222" s="15"/>
      <c r="MUD222" s="15"/>
      <c r="MUE222" s="15"/>
      <c r="MUF222" s="15"/>
      <c r="MUG222" s="15"/>
      <c r="MUH222" s="15"/>
      <c r="MUI222" s="15"/>
      <c r="MUJ222" s="15"/>
      <c r="MUK222" s="15"/>
      <c r="MUL222" s="15"/>
      <c r="MUM222" s="15"/>
      <c r="MUN222" s="15"/>
      <c r="MUO222" s="15"/>
      <c r="MUP222" s="15"/>
      <c r="MUQ222" s="15"/>
      <c r="MUR222" s="15"/>
      <c r="MUS222" s="15"/>
      <c r="MUT222" s="15"/>
      <c r="MUU222" s="15"/>
      <c r="MUV222" s="15"/>
      <c r="MUW222" s="15"/>
      <c r="MUX222" s="15"/>
      <c r="MUY222" s="15"/>
      <c r="MUZ222" s="15"/>
      <c r="MVA222" s="15"/>
      <c r="MVB222" s="15"/>
      <c r="MVC222" s="15"/>
      <c r="MVD222" s="15"/>
      <c r="MVE222" s="15"/>
      <c r="MVF222" s="15"/>
      <c r="MVG222" s="15"/>
      <c r="MVH222" s="15"/>
      <c r="MVI222" s="15"/>
      <c r="MVJ222" s="15"/>
      <c r="MVK222" s="15"/>
      <c r="MVL222" s="15"/>
      <c r="MVM222" s="15"/>
      <c r="MVN222" s="15"/>
      <c r="MVO222" s="15"/>
      <c r="MVP222" s="15"/>
      <c r="MVQ222" s="15"/>
      <c r="MVR222" s="15"/>
      <c r="MVS222" s="15"/>
      <c r="MVT222" s="15"/>
      <c r="MVU222" s="15"/>
      <c r="MVV222" s="15"/>
      <c r="MVW222" s="15"/>
      <c r="MVX222" s="15"/>
      <c r="MVY222" s="15"/>
      <c r="MVZ222" s="15"/>
      <c r="MWA222" s="15"/>
      <c r="MWB222" s="15"/>
      <c r="MWC222" s="15"/>
      <c r="MWD222" s="15"/>
      <c r="MWE222" s="15"/>
      <c r="MWF222" s="15"/>
      <c r="MWG222" s="15"/>
      <c r="MWH222" s="15"/>
      <c r="MWI222" s="15"/>
      <c r="MWJ222" s="15"/>
      <c r="MWK222" s="15"/>
      <c r="MWL222" s="15"/>
      <c r="MWM222" s="15"/>
      <c r="MWN222" s="15"/>
      <c r="MWO222" s="15"/>
      <c r="MWP222" s="15"/>
      <c r="MWQ222" s="15"/>
      <c r="MWR222" s="15"/>
      <c r="MWS222" s="15"/>
      <c r="MWT222" s="15"/>
      <c r="MWU222" s="15"/>
      <c r="MWV222" s="15"/>
      <c r="MWW222" s="15"/>
      <c r="MWX222" s="15"/>
      <c r="MWY222" s="15"/>
      <c r="MWZ222" s="15"/>
      <c r="MXA222" s="15"/>
      <c r="MXB222" s="15"/>
      <c r="MXC222" s="15"/>
      <c r="MXD222" s="15"/>
      <c r="MXE222" s="15"/>
      <c r="MXF222" s="15"/>
      <c r="MXG222" s="15"/>
      <c r="MXH222" s="15"/>
      <c r="MXI222" s="15"/>
      <c r="MXJ222" s="15"/>
      <c r="MXK222" s="15"/>
      <c r="MXL222" s="15"/>
      <c r="MXM222" s="15"/>
      <c r="MXN222" s="15"/>
      <c r="MXO222" s="15"/>
      <c r="MXP222" s="15"/>
      <c r="MXQ222" s="15"/>
      <c r="MXR222" s="15"/>
      <c r="MXS222" s="15"/>
      <c r="MXT222" s="15"/>
      <c r="MXU222" s="15"/>
      <c r="MXV222" s="15"/>
      <c r="MXW222" s="15"/>
      <c r="MXX222" s="15"/>
      <c r="MXY222" s="15"/>
      <c r="MXZ222" s="15"/>
      <c r="MYA222" s="15"/>
      <c r="MYB222" s="15"/>
      <c r="MYC222" s="15"/>
      <c r="MYD222" s="15"/>
      <c r="MYE222" s="15"/>
      <c r="MYF222" s="15"/>
      <c r="MYG222" s="15"/>
      <c r="MYH222" s="15"/>
      <c r="MYI222" s="15"/>
      <c r="MYJ222" s="15"/>
      <c r="MYK222" s="15"/>
      <c r="MYL222" s="15"/>
      <c r="MYM222" s="15"/>
      <c r="MYN222" s="15"/>
      <c r="MYO222" s="15"/>
      <c r="MYP222" s="15"/>
      <c r="MYQ222" s="15"/>
      <c r="MYR222" s="15"/>
      <c r="MYS222" s="15"/>
      <c r="MYT222" s="15"/>
      <c r="MYU222" s="15"/>
      <c r="MYV222" s="15"/>
      <c r="MYW222" s="15"/>
      <c r="MYX222" s="15"/>
      <c r="MYY222" s="15"/>
      <c r="MYZ222" s="15"/>
      <c r="MZA222" s="15"/>
      <c r="MZB222" s="15"/>
      <c r="MZC222" s="15"/>
      <c r="MZD222" s="15"/>
      <c r="MZE222" s="15"/>
      <c r="MZF222" s="15"/>
      <c r="MZG222" s="15"/>
      <c r="MZH222" s="15"/>
      <c r="MZI222" s="15"/>
      <c r="MZJ222" s="15"/>
      <c r="MZK222" s="15"/>
      <c r="MZL222" s="15"/>
      <c r="MZM222" s="15"/>
      <c r="MZN222" s="15"/>
      <c r="MZO222" s="15"/>
      <c r="MZP222" s="15"/>
      <c r="MZQ222" s="15"/>
      <c r="MZR222" s="15"/>
      <c r="MZS222" s="15"/>
      <c r="MZT222" s="15"/>
      <c r="MZU222" s="15"/>
      <c r="MZV222" s="15"/>
      <c r="MZW222" s="15"/>
      <c r="MZX222" s="15"/>
      <c r="MZY222" s="15"/>
      <c r="MZZ222" s="15"/>
      <c r="NAA222" s="15"/>
      <c r="NAB222" s="15"/>
      <c r="NAC222" s="15"/>
      <c r="NAD222" s="15"/>
      <c r="NAE222" s="15"/>
      <c r="NAF222" s="15"/>
      <c r="NAG222" s="15"/>
      <c r="NAH222" s="15"/>
      <c r="NAI222" s="15"/>
      <c r="NAJ222" s="15"/>
      <c r="NAK222" s="15"/>
      <c r="NAL222" s="15"/>
      <c r="NAM222" s="15"/>
      <c r="NAN222" s="15"/>
      <c r="NAO222" s="15"/>
      <c r="NAP222" s="15"/>
      <c r="NAQ222" s="15"/>
      <c r="NAR222" s="15"/>
      <c r="NAS222" s="15"/>
      <c r="NAT222" s="15"/>
      <c r="NAU222" s="15"/>
      <c r="NAV222" s="15"/>
      <c r="NAW222" s="15"/>
      <c r="NAX222" s="15"/>
      <c r="NAY222" s="15"/>
      <c r="NAZ222" s="15"/>
      <c r="NBA222" s="15"/>
      <c r="NBB222" s="15"/>
      <c r="NBC222" s="15"/>
      <c r="NBD222" s="15"/>
      <c r="NBE222" s="15"/>
      <c r="NBF222" s="15"/>
      <c r="NBG222" s="15"/>
      <c r="NBH222" s="15"/>
      <c r="NBI222" s="15"/>
      <c r="NBJ222" s="15"/>
      <c r="NBK222" s="15"/>
      <c r="NBL222" s="15"/>
      <c r="NBM222" s="15"/>
      <c r="NBN222" s="15"/>
      <c r="NBO222" s="15"/>
      <c r="NBP222" s="15"/>
      <c r="NBQ222" s="15"/>
      <c r="NBR222" s="15"/>
      <c r="NBS222" s="15"/>
      <c r="NBT222" s="15"/>
      <c r="NBU222" s="15"/>
      <c r="NBV222" s="15"/>
      <c r="NBW222" s="15"/>
      <c r="NBX222" s="15"/>
      <c r="NBY222" s="15"/>
      <c r="NBZ222" s="15"/>
      <c r="NCA222" s="15"/>
      <c r="NCB222" s="15"/>
      <c r="NCC222" s="15"/>
      <c r="NCD222" s="15"/>
      <c r="NCE222" s="15"/>
      <c r="NCF222" s="15"/>
      <c r="NCG222" s="15"/>
      <c r="NCH222" s="15"/>
      <c r="NCI222" s="15"/>
      <c r="NCJ222" s="15"/>
      <c r="NCK222" s="15"/>
      <c r="NCL222" s="15"/>
      <c r="NCM222" s="15"/>
      <c r="NCN222" s="15"/>
      <c r="NCO222" s="15"/>
      <c r="NCP222" s="15"/>
      <c r="NCQ222" s="15"/>
      <c r="NCR222" s="15"/>
      <c r="NCS222" s="15"/>
      <c r="NCT222" s="15"/>
      <c r="NCU222" s="15"/>
      <c r="NCV222" s="15"/>
      <c r="NCW222" s="15"/>
      <c r="NCX222" s="15"/>
      <c r="NCY222" s="15"/>
      <c r="NCZ222" s="15"/>
      <c r="NDA222" s="15"/>
      <c r="NDB222" s="15"/>
      <c r="NDC222" s="15"/>
      <c r="NDD222" s="15"/>
      <c r="NDE222" s="15"/>
      <c r="NDF222" s="15"/>
      <c r="NDG222" s="15"/>
      <c r="NDH222" s="15"/>
      <c r="NDI222" s="15"/>
      <c r="NDJ222" s="15"/>
      <c r="NDK222" s="15"/>
      <c r="NDL222" s="15"/>
      <c r="NDM222" s="15"/>
      <c r="NDN222" s="15"/>
      <c r="NDO222" s="15"/>
      <c r="NDP222" s="15"/>
      <c r="NDQ222" s="15"/>
      <c r="NDR222" s="15"/>
      <c r="NDS222" s="15"/>
      <c r="NDT222" s="15"/>
      <c r="NDU222" s="15"/>
      <c r="NDV222" s="15"/>
      <c r="NDW222" s="15"/>
      <c r="NDX222" s="15"/>
      <c r="NDY222" s="15"/>
      <c r="NDZ222" s="15"/>
      <c r="NEA222" s="15"/>
      <c r="NEB222" s="15"/>
      <c r="NEC222" s="15"/>
      <c r="NED222" s="15"/>
      <c r="NEE222" s="15"/>
      <c r="NEF222" s="15"/>
      <c r="NEG222" s="15"/>
      <c r="NEH222" s="15"/>
      <c r="NEI222" s="15"/>
      <c r="NEJ222" s="15"/>
      <c r="NEK222" s="15"/>
      <c r="NEL222" s="15"/>
      <c r="NEM222" s="15"/>
      <c r="NEN222" s="15"/>
      <c r="NEO222" s="15"/>
      <c r="NEP222" s="15"/>
      <c r="NEQ222" s="15"/>
      <c r="NER222" s="15"/>
      <c r="NES222" s="15"/>
      <c r="NET222" s="15"/>
      <c r="NEU222" s="15"/>
      <c r="NEV222" s="15"/>
      <c r="NEW222" s="15"/>
      <c r="NEX222" s="15"/>
      <c r="NEY222" s="15"/>
      <c r="NEZ222" s="15"/>
      <c r="NFA222" s="15"/>
      <c r="NFB222" s="15"/>
      <c r="NFC222" s="15"/>
      <c r="NFD222" s="15"/>
      <c r="NFE222" s="15"/>
      <c r="NFF222" s="15"/>
      <c r="NFG222" s="15"/>
      <c r="NFH222" s="15"/>
      <c r="NFI222" s="15"/>
      <c r="NFJ222" s="15"/>
      <c r="NFK222" s="15"/>
      <c r="NFL222" s="15"/>
      <c r="NFM222" s="15"/>
      <c r="NFN222" s="15"/>
      <c r="NFO222" s="15"/>
      <c r="NFP222" s="15"/>
      <c r="NFQ222" s="15"/>
      <c r="NFR222" s="15"/>
      <c r="NFS222" s="15"/>
      <c r="NFT222" s="15"/>
      <c r="NFU222" s="15"/>
      <c r="NFV222" s="15"/>
      <c r="NFW222" s="15"/>
      <c r="NFX222" s="15"/>
      <c r="NFY222" s="15"/>
      <c r="NFZ222" s="15"/>
      <c r="NGA222" s="15"/>
      <c r="NGB222" s="15"/>
      <c r="NGC222" s="15"/>
      <c r="NGD222" s="15"/>
      <c r="NGE222" s="15"/>
      <c r="NGF222" s="15"/>
      <c r="NGG222" s="15"/>
      <c r="NGH222" s="15"/>
      <c r="NGI222" s="15"/>
      <c r="NGJ222" s="15"/>
      <c r="NGK222" s="15"/>
      <c r="NGL222" s="15"/>
      <c r="NGM222" s="15"/>
      <c r="NGN222" s="15"/>
      <c r="NGO222" s="15"/>
      <c r="NGP222" s="15"/>
      <c r="NGQ222" s="15"/>
      <c r="NGR222" s="15"/>
      <c r="NGS222" s="15"/>
      <c r="NGT222" s="15"/>
      <c r="NGU222" s="15"/>
      <c r="NGV222" s="15"/>
      <c r="NGW222" s="15"/>
      <c r="NGX222" s="15"/>
      <c r="NGY222" s="15"/>
      <c r="NGZ222" s="15"/>
      <c r="NHA222" s="15"/>
      <c r="NHB222" s="15"/>
      <c r="NHC222" s="15"/>
      <c r="NHD222" s="15"/>
      <c r="NHE222" s="15"/>
      <c r="NHF222" s="15"/>
      <c r="NHG222" s="15"/>
      <c r="NHH222" s="15"/>
      <c r="NHI222" s="15"/>
      <c r="NHJ222" s="15"/>
      <c r="NHK222" s="15"/>
      <c r="NHL222" s="15"/>
      <c r="NHM222" s="15"/>
      <c r="NHN222" s="15"/>
      <c r="NHO222" s="15"/>
      <c r="NHP222" s="15"/>
      <c r="NHQ222" s="15"/>
      <c r="NHR222" s="15"/>
      <c r="NHS222" s="15"/>
      <c r="NHT222" s="15"/>
      <c r="NHU222" s="15"/>
      <c r="NHV222" s="15"/>
      <c r="NHW222" s="15"/>
      <c r="NHX222" s="15"/>
      <c r="NHY222" s="15"/>
      <c r="NHZ222" s="15"/>
      <c r="NIA222" s="15"/>
      <c r="NIB222" s="15"/>
      <c r="NIC222" s="15"/>
      <c r="NID222" s="15"/>
      <c r="NIE222" s="15"/>
      <c r="NIF222" s="15"/>
      <c r="NIG222" s="15"/>
      <c r="NIH222" s="15"/>
      <c r="NII222" s="15"/>
      <c r="NIJ222" s="15"/>
      <c r="NIK222" s="15"/>
      <c r="NIL222" s="15"/>
      <c r="NIM222" s="15"/>
      <c r="NIN222" s="15"/>
      <c r="NIO222" s="15"/>
      <c r="NIP222" s="15"/>
      <c r="NIQ222" s="15"/>
      <c r="NIR222" s="15"/>
      <c r="NIS222" s="15"/>
      <c r="NIT222" s="15"/>
      <c r="NIU222" s="15"/>
      <c r="NIV222" s="15"/>
      <c r="NIW222" s="15"/>
      <c r="NIX222" s="15"/>
      <c r="NIY222" s="15"/>
      <c r="NIZ222" s="15"/>
      <c r="NJA222" s="15"/>
      <c r="NJB222" s="15"/>
      <c r="NJC222" s="15"/>
      <c r="NJD222" s="15"/>
      <c r="NJE222" s="15"/>
      <c r="NJF222" s="15"/>
      <c r="NJG222" s="15"/>
      <c r="NJH222" s="15"/>
      <c r="NJI222" s="15"/>
      <c r="NJJ222" s="15"/>
      <c r="NJK222" s="15"/>
      <c r="NJL222" s="15"/>
      <c r="NJM222" s="15"/>
      <c r="NJN222" s="15"/>
      <c r="NJO222" s="15"/>
      <c r="NJP222" s="15"/>
      <c r="NJQ222" s="15"/>
      <c r="NJR222" s="15"/>
      <c r="NJS222" s="15"/>
      <c r="NJT222" s="15"/>
      <c r="NJU222" s="15"/>
      <c r="NJV222" s="15"/>
      <c r="NJW222" s="15"/>
      <c r="NJX222" s="15"/>
      <c r="NJY222" s="15"/>
      <c r="NJZ222" s="15"/>
      <c r="NKA222" s="15"/>
      <c r="NKB222" s="15"/>
      <c r="NKC222" s="15"/>
      <c r="NKD222" s="15"/>
      <c r="NKE222" s="15"/>
      <c r="NKF222" s="15"/>
      <c r="NKG222" s="15"/>
      <c r="NKH222" s="15"/>
      <c r="NKI222" s="15"/>
      <c r="NKJ222" s="15"/>
      <c r="NKK222" s="15"/>
      <c r="NKL222" s="15"/>
      <c r="NKM222" s="15"/>
      <c r="NKN222" s="15"/>
      <c r="NKO222" s="15"/>
      <c r="NKP222" s="15"/>
      <c r="NKQ222" s="15"/>
      <c r="NKR222" s="15"/>
      <c r="NKS222" s="15"/>
      <c r="NKT222" s="15"/>
      <c r="NKU222" s="15"/>
      <c r="NKV222" s="15"/>
      <c r="NKW222" s="15"/>
      <c r="NKX222" s="15"/>
      <c r="NKY222" s="15"/>
      <c r="NKZ222" s="15"/>
      <c r="NLA222" s="15"/>
      <c r="NLB222" s="15"/>
      <c r="NLC222" s="15"/>
      <c r="NLD222" s="15"/>
      <c r="NLE222" s="15"/>
      <c r="NLF222" s="15"/>
      <c r="NLG222" s="15"/>
      <c r="NLH222" s="15"/>
      <c r="NLI222" s="15"/>
      <c r="NLJ222" s="15"/>
      <c r="NLK222" s="15"/>
      <c r="NLL222" s="15"/>
      <c r="NLM222" s="15"/>
      <c r="NLN222" s="15"/>
      <c r="NLO222" s="15"/>
      <c r="NLP222" s="15"/>
      <c r="NLQ222" s="15"/>
      <c r="NLR222" s="15"/>
      <c r="NLS222" s="15"/>
      <c r="NLT222" s="15"/>
      <c r="NLU222" s="15"/>
      <c r="NLV222" s="15"/>
      <c r="NLW222" s="15"/>
      <c r="NLX222" s="15"/>
      <c r="NLY222" s="15"/>
      <c r="NLZ222" s="15"/>
      <c r="NMA222" s="15"/>
      <c r="NMB222" s="15"/>
      <c r="NMC222" s="15"/>
      <c r="NMD222" s="15"/>
      <c r="NME222" s="15"/>
      <c r="NMF222" s="15"/>
      <c r="NMG222" s="15"/>
      <c r="NMH222" s="15"/>
      <c r="NMI222" s="15"/>
      <c r="NMJ222" s="15"/>
      <c r="NMK222" s="15"/>
      <c r="NML222" s="15"/>
      <c r="NMM222" s="15"/>
      <c r="NMN222" s="15"/>
      <c r="NMO222" s="15"/>
      <c r="NMP222" s="15"/>
      <c r="NMQ222" s="15"/>
      <c r="NMR222" s="15"/>
      <c r="NMS222" s="15"/>
      <c r="NMT222" s="15"/>
      <c r="NMU222" s="15"/>
      <c r="NMV222" s="15"/>
      <c r="NMW222" s="15"/>
      <c r="NMX222" s="15"/>
      <c r="NMY222" s="15"/>
      <c r="NMZ222" s="15"/>
      <c r="NNA222" s="15"/>
      <c r="NNB222" s="15"/>
      <c r="NNC222" s="15"/>
      <c r="NND222" s="15"/>
      <c r="NNE222" s="15"/>
      <c r="NNF222" s="15"/>
      <c r="NNG222" s="15"/>
      <c r="NNH222" s="15"/>
      <c r="NNI222" s="15"/>
      <c r="NNJ222" s="15"/>
      <c r="NNK222" s="15"/>
      <c r="NNL222" s="15"/>
      <c r="NNM222" s="15"/>
      <c r="NNN222" s="15"/>
      <c r="NNO222" s="15"/>
      <c r="NNP222" s="15"/>
      <c r="NNQ222" s="15"/>
      <c r="NNR222" s="15"/>
      <c r="NNS222" s="15"/>
      <c r="NNT222" s="15"/>
      <c r="NNU222" s="15"/>
      <c r="NNV222" s="15"/>
      <c r="NNW222" s="15"/>
      <c r="NNX222" s="15"/>
      <c r="NNY222" s="15"/>
      <c r="NNZ222" s="15"/>
      <c r="NOA222" s="15"/>
      <c r="NOB222" s="15"/>
      <c r="NOC222" s="15"/>
      <c r="NOD222" s="15"/>
      <c r="NOE222" s="15"/>
      <c r="NOF222" s="15"/>
      <c r="NOG222" s="15"/>
      <c r="NOH222" s="15"/>
      <c r="NOI222" s="15"/>
      <c r="NOJ222" s="15"/>
      <c r="NOK222" s="15"/>
      <c r="NOL222" s="15"/>
      <c r="NOM222" s="15"/>
      <c r="NON222" s="15"/>
      <c r="NOO222" s="15"/>
      <c r="NOP222" s="15"/>
      <c r="NOQ222" s="15"/>
      <c r="NOR222" s="15"/>
      <c r="NOS222" s="15"/>
      <c r="NOT222" s="15"/>
      <c r="NOU222" s="15"/>
      <c r="NOV222" s="15"/>
      <c r="NOW222" s="15"/>
      <c r="NOX222" s="15"/>
      <c r="NOY222" s="15"/>
      <c r="NOZ222" s="15"/>
      <c r="NPA222" s="15"/>
      <c r="NPB222" s="15"/>
      <c r="NPC222" s="15"/>
      <c r="NPD222" s="15"/>
      <c r="NPE222" s="15"/>
      <c r="NPF222" s="15"/>
      <c r="NPG222" s="15"/>
      <c r="NPH222" s="15"/>
      <c r="NPI222" s="15"/>
      <c r="NPJ222" s="15"/>
      <c r="NPK222" s="15"/>
      <c r="NPL222" s="15"/>
      <c r="NPM222" s="15"/>
      <c r="NPN222" s="15"/>
      <c r="NPO222" s="15"/>
      <c r="NPP222" s="15"/>
      <c r="NPQ222" s="15"/>
      <c r="NPR222" s="15"/>
      <c r="NPS222" s="15"/>
      <c r="NPT222" s="15"/>
      <c r="NPU222" s="15"/>
      <c r="NPV222" s="15"/>
      <c r="NPW222" s="15"/>
      <c r="NPX222" s="15"/>
      <c r="NPY222" s="15"/>
      <c r="NPZ222" s="15"/>
      <c r="NQA222" s="15"/>
      <c r="NQB222" s="15"/>
      <c r="NQC222" s="15"/>
      <c r="NQD222" s="15"/>
      <c r="NQE222" s="15"/>
      <c r="NQF222" s="15"/>
      <c r="NQG222" s="15"/>
      <c r="NQH222" s="15"/>
      <c r="NQI222" s="15"/>
      <c r="NQJ222" s="15"/>
      <c r="NQK222" s="15"/>
      <c r="NQL222" s="15"/>
      <c r="NQM222" s="15"/>
      <c r="NQN222" s="15"/>
      <c r="NQO222" s="15"/>
      <c r="NQP222" s="15"/>
      <c r="NQQ222" s="15"/>
      <c r="NQR222" s="15"/>
      <c r="NQS222" s="15"/>
      <c r="NQT222" s="15"/>
      <c r="NQU222" s="15"/>
      <c r="NQV222" s="15"/>
      <c r="NQW222" s="15"/>
      <c r="NQX222" s="15"/>
      <c r="NQY222" s="15"/>
      <c r="NQZ222" s="15"/>
      <c r="NRA222" s="15"/>
      <c r="NRB222" s="15"/>
      <c r="NRC222" s="15"/>
      <c r="NRD222" s="15"/>
      <c r="NRE222" s="15"/>
      <c r="NRF222" s="15"/>
      <c r="NRG222" s="15"/>
      <c r="NRH222" s="15"/>
      <c r="NRI222" s="15"/>
      <c r="NRJ222" s="15"/>
      <c r="NRK222" s="15"/>
      <c r="NRL222" s="15"/>
      <c r="NRM222" s="15"/>
      <c r="NRN222" s="15"/>
      <c r="NRO222" s="15"/>
      <c r="NRP222" s="15"/>
      <c r="NRQ222" s="15"/>
      <c r="NRR222" s="15"/>
      <c r="NRS222" s="15"/>
      <c r="NRT222" s="15"/>
      <c r="NRU222" s="15"/>
      <c r="NRV222" s="15"/>
      <c r="NRW222" s="15"/>
      <c r="NRX222" s="15"/>
      <c r="NRY222" s="15"/>
      <c r="NRZ222" s="15"/>
      <c r="NSA222" s="15"/>
      <c r="NSB222" s="15"/>
      <c r="NSC222" s="15"/>
      <c r="NSD222" s="15"/>
      <c r="NSE222" s="15"/>
      <c r="NSF222" s="15"/>
      <c r="NSG222" s="15"/>
      <c r="NSH222" s="15"/>
      <c r="NSI222" s="15"/>
      <c r="NSJ222" s="15"/>
      <c r="NSK222" s="15"/>
      <c r="NSL222" s="15"/>
      <c r="NSM222" s="15"/>
      <c r="NSN222" s="15"/>
      <c r="NSO222" s="15"/>
      <c r="NSP222" s="15"/>
      <c r="NSQ222" s="15"/>
      <c r="NSR222" s="15"/>
      <c r="NSS222" s="15"/>
      <c r="NST222" s="15"/>
      <c r="NSU222" s="15"/>
      <c r="NSV222" s="15"/>
      <c r="NSW222" s="15"/>
      <c r="NSX222" s="15"/>
      <c r="NSY222" s="15"/>
      <c r="NSZ222" s="15"/>
      <c r="NTA222" s="15"/>
      <c r="NTB222" s="15"/>
      <c r="NTC222" s="15"/>
      <c r="NTD222" s="15"/>
      <c r="NTE222" s="15"/>
      <c r="NTF222" s="15"/>
      <c r="NTG222" s="15"/>
      <c r="NTH222" s="15"/>
      <c r="NTI222" s="15"/>
      <c r="NTJ222" s="15"/>
      <c r="NTK222" s="15"/>
      <c r="NTL222" s="15"/>
      <c r="NTM222" s="15"/>
      <c r="NTN222" s="15"/>
      <c r="NTO222" s="15"/>
      <c r="NTP222" s="15"/>
      <c r="NTQ222" s="15"/>
      <c r="NTR222" s="15"/>
      <c r="NTS222" s="15"/>
      <c r="NTT222" s="15"/>
      <c r="NTU222" s="15"/>
      <c r="NTV222" s="15"/>
      <c r="NTW222" s="15"/>
      <c r="NTX222" s="15"/>
      <c r="NTY222" s="15"/>
      <c r="NTZ222" s="15"/>
      <c r="NUA222" s="15"/>
      <c r="NUB222" s="15"/>
      <c r="NUC222" s="15"/>
      <c r="NUD222" s="15"/>
      <c r="NUE222" s="15"/>
      <c r="NUF222" s="15"/>
      <c r="NUG222" s="15"/>
      <c r="NUH222" s="15"/>
      <c r="NUI222" s="15"/>
      <c r="NUJ222" s="15"/>
      <c r="NUK222" s="15"/>
      <c r="NUL222" s="15"/>
      <c r="NUM222" s="15"/>
      <c r="NUN222" s="15"/>
      <c r="NUO222" s="15"/>
      <c r="NUP222" s="15"/>
      <c r="NUQ222" s="15"/>
      <c r="NUR222" s="15"/>
      <c r="NUS222" s="15"/>
      <c r="NUT222" s="15"/>
      <c r="NUU222" s="15"/>
      <c r="NUV222" s="15"/>
      <c r="NUW222" s="15"/>
      <c r="NUX222" s="15"/>
      <c r="NUY222" s="15"/>
      <c r="NUZ222" s="15"/>
      <c r="NVA222" s="15"/>
      <c r="NVB222" s="15"/>
      <c r="NVC222" s="15"/>
      <c r="NVD222" s="15"/>
      <c r="NVE222" s="15"/>
      <c r="NVF222" s="15"/>
      <c r="NVG222" s="15"/>
      <c r="NVH222" s="15"/>
      <c r="NVI222" s="15"/>
      <c r="NVJ222" s="15"/>
      <c r="NVK222" s="15"/>
      <c r="NVL222" s="15"/>
      <c r="NVM222" s="15"/>
      <c r="NVN222" s="15"/>
      <c r="NVO222" s="15"/>
      <c r="NVP222" s="15"/>
      <c r="NVQ222" s="15"/>
      <c r="NVR222" s="15"/>
      <c r="NVS222" s="15"/>
      <c r="NVT222" s="15"/>
      <c r="NVU222" s="15"/>
      <c r="NVV222" s="15"/>
      <c r="NVW222" s="15"/>
      <c r="NVX222" s="15"/>
      <c r="NVY222" s="15"/>
      <c r="NVZ222" s="15"/>
      <c r="NWA222" s="15"/>
      <c r="NWB222" s="15"/>
      <c r="NWC222" s="15"/>
      <c r="NWD222" s="15"/>
      <c r="NWE222" s="15"/>
      <c r="NWF222" s="15"/>
      <c r="NWG222" s="15"/>
      <c r="NWH222" s="15"/>
      <c r="NWI222" s="15"/>
      <c r="NWJ222" s="15"/>
      <c r="NWK222" s="15"/>
      <c r="NWL222" s="15"/>
      <c r="NWM222" s="15"/>
      <c r="NWN222" s="15"/>
      <c r="NWO222" s="15"/>
      <c r="NWP222" s="15"/>
      <c r="NWQ222" s="15"/>
      <c r="NWR222" s="15"/>
      <c r="NWS222" s="15"/>
      <c r="NWT222" s="15"/>
      <c r="NWU222" s="15"/>
      <c r="NWV222" s="15"/>
      <c r="NWW222" s="15"/>
      <c r="NWX222" s="15"/>
      <c r="NWY222" s="15"/>
      <c r="NWZ222" s="15"/>
      <c r="NXA222" s="15"/>
      <c r="NXB222" s="15"/>
      <c r="NXC222" s="15"/>
      <c r="NXD222" s="15"/>
      <c r="NXE222" s="15"/>
      <c r="NXF222" s="15"/>
      <c r="NXG222" s="15"/>
      <c r="NXH222" s="15"/>
      <c r="NXI222" s="15"/>
      <c r="NXJ222" s="15"/>
      <c r="NXK222" s="15"/>
      <c r="NXL222" s="15"/>
      <c r="NXM222" s="15"/>
      <c r="NXN222" s="15"/>
      <c r="NXO222" s="15"/>
      <c r="NXP222" s="15"/>
      <c r="NXQ222" s="15"/>
      <c r="NXR222" s="15"/>
      <c r="NXS222" s="15"/>
      <c r="NXT222" s="15"/>
      <c r="NXU222" s="15"/>
      <c r="NXV222" s="15"/>
      <c r="NXW222" s="15"/>
      <c r="NXX222" s="15"/>
      <c r="NXY222" s="15"/>
      <c r="NXZ222" s="15"/>
      <c r="NYA222" s="15"/>
      <c r="NYB222" s="15"/>
      <c r="NYC222" s="15"/>
      <c r="NYD222" s="15"/>
      <c r="NYE222" s="15"/>
      <c r="NYF222" s="15"/>
      <c r="NYG222" s="15"/>
      <c r="NYH222" s="15"/>
      <c r="NYI222" s="15"/>
      <c r="NYJ222" s="15"/>
      <c r="NYK222" s="15"/>
      <c r="NYL222" s="15"/>
      <c r="NYM222" s="15"/>
      <c r="NYN222" s="15"/>
      <c r="NYO222" s="15"/>
      <c r="NYP222" s="15"/>
      <c r="NYQ222" s="15"/>
      <c r="NYR222" s="15"/>
      <c r="NYS222" s="15"/>
      <c r="NYT222" s="15"/>
      <c r="NYU222" s="15"/>
      <c r="NYV222" s="15"/>
      <c r="NYW222" s="15"/>
      <c r="NYX222" s="15"/>
      <c r="NYY222" s="15"/>
      <c r="NYZ222" s="15"/>
      <c r="NZA222" s="15"/>
      <c r="NZB222" s="15"/>
      <c r="NZC222" s="15"/>
      <c r="NZD222" s="15"/>
      <c r="NZE222" s="15"/>
      <c r="NZF222" s="15"/>
      <c r="NZG222" s="15"/>
      <c r="NZH222" s="15"/>
      <c r="NZI222" s="15"/>
      <c r="NZJ222" s="15"/>
      <c r="NZK222" s="15"/>
      <c r="NZL222" s="15"/>
      <c r="NZM222" s="15"/>
      <c r="NZN222" s="15"/>
      <c r="NZO222" s="15"/>
      <c r="NZP222" s="15"/>
      <c r="NZQ222" s="15"/>
      <c r="NZR222" s="15"/>
      <c r="NZS222" s="15"/>
      <c r="NZT222" s="15"/>
      <c r="NZU222" s="15"/>
      <c r="NZV222" s="15"/>
      <c r="NZW222" s="15"/>
      <c r="NZX222" s="15"/>
      <c r="NZY222" s="15"/>
      <c r="NZZ222" s="15"/>
      <c r="OAA222" s="15"/>
      <c r="OAB222" s="15"/>
      <c r="OAC222" s="15"/>
      <c r="OAD222" s="15"/>
      <c r="OAE222" s="15"/>
      <c r="OAF222" s="15"/>
      <c r="OAG222" s="15"/>
      <c r="OAH222" s="15"/>
      <c r="OAI222" s="15"/>
      <c r="OAJ222" s="15"/>
      <c r="OAK222" s="15"/>
      <c r="OAL222" s="15"/>
      <c r="OAM222" s="15"/>
      <c r="OAN222" s="15"/>
      <c r="OAO222" s="15"/>
      <c r="OAP222" s="15"/>
      <c r="OAQ222" s="15"/>
      <c r="OAR222" s="15"/>
      <c r="OAS222" s="15"/>
      <c r="OAT222" s="15"/>
      <c r="OAU222" s="15"/>
      <c r="OAV222" s="15"/>
      <c r="OAW222" s="15"/>
      <c r="OAX222" s="15"/>
      <c r="OAY222" s="15"/>
      <c r="OAZ222" s="15"/>
      <c r="OBA222" s="15"/>
      <c r="OBB222" s="15"/>
      <c r="OBC222" s="15"/>
      <c r="OBD222" s="15"/>
      <c r="OBE222" s="15"/>
      <c r="OBF222" s="15"/>
      <c r="OBG222" s="15"/>
      <c r="OBH222" s="15"/>
      <c r="OBI222" s="15"/>
      <c r="OBJ222" s="15"/>
      <c r="OBK222" s="15"/>
      <c r="OBL222" s="15"/>
      <c r="OBM222" s="15"/>
      <c r="OBN222" s="15"/>
      <c r="OBO222" s="15"/>
      <c r="OBP222" s="15"/>
      <c r="OBQ222" s="15"/>
      <c r="OBR222" s="15"/>
      <c r="OBS222" s="15"/>
      <c r="OBT222" s="15"/>
      <c r="OBU222" s="15"/>
      <c r="OBV222" s="15"/>
      <c r="OBW222" s="15"/>
      <c r="OBX222" s="15"/>
      <c r="OBY222" s="15"/>
      <c r="OBZ222" s="15"/>
      <c r="OCA222" s="15"/>
      <c r="OCB222" s="15"/>
      <c r="OCC222" s="15"/>
      <c r="OCD222" s="15"/>
      <c r="OCE222" s="15"/>
      <c r="OCF222" s="15"/>
      <c r="OCG222" s="15"/>
      <c r="OCH222" s="15"/>
      <c r="OCI222" s="15"/>
      <c r="OCJ222" s="15"/>
      <c r="OCK222" s="15"/>
      <c r="OCL222" s="15"/>
      <c r="OCM222" s="15"/>
      <c r="OCN222" s="15"/>
      <c r="OCO222" s="15"/>
      <c r="OCP222" s="15"/>
      <c r="OCQ222" s="15"/>
      <c r="OCR222" s="15"/>
      <c r="OCS222" s="15"/>
      <c r="OCT222" s="15"/>
      <c r="OCU222" s="15"/>
      <c r="OCV222" s="15"/>
      <c r="OCW222" s="15"/>
      <c r="OCX222" s="15"/>
      <c r="OCY222" s="15"/>
      <c r="OCZ222" s="15"/>
      <c r="ODA222" s="15"/>
      <c r="ODB222" s="15"/>
      <c r="ODC222" s="15"/>
      <c r="ODD222" s="15"/>
      <c r="ODE222" s="15"/>
      <c r="ODF222" s="15"/>
      <c r="ODG222" s="15"/>
      <c r="ODH222" s="15"/>
      <c r="ODI222" s="15"/>
      <c r="ODJ222" s="15"/>
      <c r="ODK222" s="15"/>
      <c r="ODL222" s="15"/>
      <c r="ODM222" s="15"/>
      <c r="ODN222" s="15"/>
      <c r="ODO222" s="15"/>
      <c r="ODP222" s="15"/>
      <c r="ODQ222" s="15"/>
      <c r="ODR222" s="15"/>
      <c r="ODS222" s="15"/>
      <c r="ODT222" s="15"/>
      <c r="ODU222" s="15"/>
      <c r="ODV222" s="15"/>
      <c r="ODW222" s="15"/>
      <c r="ODX222" s="15"/>
      <c r="ODY222" s="15"/>
      <c r="ODZ222" s="15"/>
      <c r="OEA222" s="15"/>
      <c r="OEB222" s="15"/>
      <c r="OEC222" s="15"/>
      <c r="OED222" s="15"/>
      <c r="OEE222" s="15"/>
      <c r="OEF222" s="15"/>
      <c r="OEG222" s="15"/>
      <c r="OEH222" s="15"/>
      <c r="OEI222" s="15"/>
      <c r="OEJ222" s="15"/>
      <c r="OEK222" s="15"/>
      <c r="OEL222" s="15"/>
      <c r="OEM222" s="15"/>
      <c r="OEN222" s="15"/>
      <c r="OEO222" s="15"/>
      <c r="OEP222" s="15"/>
      <c r="OEQ222" s="15"/>
      <c r="OER222" s="15"/>
      <c r="OES222" s="15"/>
      <c r="OET222" s="15"/>
      <c r="OEU222" s="15"/>
      <c r="OEV222" s="15"/>
      <c r="OEW222" s="15"/>
      <c r="OEX222" s="15"/>
      <c r="OEY222" s="15"/>
      <c r="OEZ222" s="15"/>
      <c r="OFA222" s="15"/>
      <c r="OFB222" s="15"/>
      <c r="OFC222" s="15"/>
      <c r="OFD222" s="15"/>
      <c r="OFE222" s="15"/>
      <c r="OFF222" s="15"/>
      <c r="OFG222" s="15"/>
      <c r="OFH222" s="15"/>
      <c r="OFI222" s="15"/>
      <c r="OFJ222" s="15"/>
      <c r="OFK222" s="15"/>
      <c r="OFL222" s="15"/>
      <c r="OFM222" s="15"/>
      <c r="OFN222" s="15"/>
      <c r="OFO222" s="15"/>
      <c r="OFP222" s="15"/>
      <c r="OFQ222" s="15"/>
      <c r="OFR222" s="15"/>
      <c r="OFS222" s="15"/>
      <c r="OFT222" s="15"/>
      <c r="OFU222" s="15"/>
      <c r="OFV222" s="15"/>
      <c r="OFW222" s="15"/>
      <c r="OFX222" s="15"/>
      <c r="OFY222" s="15"/>
      <c r="OFZ222" s="15"/>
      <c r="OGA222" s="15"/>
      <c r="OGB222" s="15"/>
      <c r="OGC222" s="15"/>
      <c r="OGD222" s="15"/>
      <c r="OGE222" s="15"/>
      <c r="OGF222" s="15"/>
      <c r="OGG222" s="15"/>
      <c r="OGH222" s="15"/>
      <c r="OGI222" s="15"/>
      <c r="OGJ222" s="15"/>
      <c r="OGK222" s="15"/>
      <c r="OGL222" s="15"/>
      <c r="OGM222" s="15"/>
      <c r="OGN222" s="15"/>
      <c r="OGO222" s="15"/>
      <c r="OGP222" s="15"/>
      <c r="OGQ222" s="15"/>
      <c r="OGR222" s="15"/>
      <c r="OGS222" s="15"/>
      <c r="OGT222" s="15"/>
      <c r="OGU222" s="15"/>
      <c r="OGV222" s="15"/>
      <c r="OGW222" s="15"/>
      <c r="OGX222" s="15"/>
      <c r="OGY222" s="15"/>
      <c r="OGZ222" s="15"/>
      <c r="OHA222" s="15"/>
      <c r="OHB222" s="15"/>
      <c r="OHC222" s="15"/>
      <c r="OHD222" s="15"/>
      <c r="OHE222" s="15"/>
      <c r="OHF222" s="15"/>
      <c r="OHG222" s="15"/>
      <c r="OHH222" s="15"/>
      <c r="OHI222" s="15"/>
      <c r="OHJ222" s="15"/>
      <c r="OHK222" s="15"/>
      <c r="OHL222" s="15"/>
      <c r="OHM222" s="15"/>
      <c r="OHN222" s="15"/>
      <c r="OHO222" s="15"/>
      <c r="OHP222" s="15"/>
      <c r="OHQ222" s="15"/>
      <c r="OHR222" s="15"/>
      <c r="OHS222" s="15"/>
      <c r="OHT222" s="15"/>
      <c r="OHU222" s="15"/>
      <c r="OHV222" s="15"/>
      <c r="OHW222" s="15"/>
      <c r="OHX222" s="15"/>
      <c r="OHY222" s="15"/>
      <c r="OHZ222" s="15"/>
      <c r="OIA222" s="15"/>
      <c r="OIB222" s="15"/>
      <c r="OIC222" s="15"/>
      <c r="OID222" s="15"/>
      <c r="OIE222" s="15"/>
      <c r="OIF222" s="15"/>
      <c r="OIG222" s="15"/>
      <c r="OIH222" s="15"/>
      <c r="OII222" s="15"/>
      <c r="OIJ222" s="15"/>
      <c r="OIK222" s="15"/>
      <c r="OIL222" s="15"/>
      <c r="OIM222" s="15"/>
      <c r="OIN222" s="15"/>
      <c r="OIO222" s="15"/>
      <c r="OIP222" s="15"/>
      <c r="OIQ222" s="15"/>
      <c r="OIR222" s="15"/>
      <c r="OIS222" s="15"/>
      <c r="OIT222" s="15"/>
      <c r="OIU222" s="15"/>
      <c r="OIV222" s="15"/>
      <c r="OIW222" s="15"/>
      <c r="OIX222" s="15"/>
      <c r="OIY222" s="15"/>
      <c r="OIZ222" s="15"/>
      <c r="OJA222" s="15"/>
      <c r="OJB222" s="15"/>
      <c r="OJC222" s="15"/>
      <c r="OJD222" s="15"/>
      <c r="OJE222" s="15"/>
      <c r="OJF222" s="15"/>
      <c r="OJG222" s="15"/>
      <c r="OJH222" s="15"/>
      <c r="OJI222" s="15"/>
      <c r="OJJ222" s="15"/>
      <c r="OJK222" s="15"/>
      <c r="OJL222" s="15"/>
      <c r="OJM222" s="15"/>
      <c r="OJN222" s="15"/>
      <c r="OJO222" s="15"/>
      <c r="OJP222" s="15"/>
      <c r="OJQ222" s="15"/>
      <c r="OJR222" s="15"/>
      <c r="OJS222" s="15"/>
      <c r="OJT222" s="15"/>
      <c r="OJU222" s="15"/>
      <c r="OJV222" s="15"/>
      <c r="OJW222" s="15"/>
      <c r="OJX222" s="15"/>
      <c r="OJY222" s="15"/>
      <c r="OJZ222" s="15"/>
      <c r="OKA222" s="15"/>
      <c r="OKB222" s="15"/>
      <c r="OKC222" s="15"/>
      <c r="OKD222" s="15"/>
      <c r="OKE222" s="15"/>
      <c r="OKF222" s="15"/>
      <c r="OKG222" s="15"/>
      <c r="OKH222" s="15"/>
      <c r="OKI222" s="15"/>
      <c r="OKJ222" s="15"/>
      <c r="OKK222" s="15"/>
      <c r="OKL222" s="15"/>
      <c r="OKM222" s="15"/>
      <c r="OKN222" s="15"/>
      <c r="OKO222" s="15"/>
      <c r="OKP222" s="15"/>
      <c r="OKQ222" s="15"/>
      <c r="OKR222" s="15"/>
      <c r="OKS222" s="15"/>
      <c r="OKT222" s="15"/>
      <c r="OKU222" s="15"/>
      <c r="OKV222" s="15"/>
      <c r="OKW222" s="15"/>
      <c r="OKX222" s="15"/>
      <c r="OKY222" s="15"/>
      <c r="OKZ222" s="15"/>
      <c r="OLA222" s="15"/>
      <c r="OLB222" s="15"/>
      <c r="OLC222" s="15"/>
      <c r="OLD222" s="15"/>
      <c r="OLE222" s="15"/>
      <c r="OLF222" s="15"/>
      <c r="OLG222" s="15"/>
      <c r="OLH222" s="15"/>
      <c r="OLI222" s="15"/>
      <c r="OLJ222" s="15"/>
      <c r="OLK222" s="15"/>
      <c r="OLL222" s="15"/>
      <c r="OLM222" s="15"/>
      <c r="OLN222" s="15"/>
      <c r="OLO222" s="15"/>
      <c r="OLP222" s="15"/>
      <c r="OLQ222" s="15"/>
      <c r="OLR222" s="15"/>
      <c r="OLS222" s="15"/>
      <c r="OLT222" s="15"/>
      <c r="OLU222" s="15"/>
      <c r="OLV222" s="15"/>
      <c r="OLW222" s="15"/>
      <c r="OLX222" s="15"/>
      <c r="OLY222" s="15"/>
      <c r="OLZ222" s="15"/>
      <c r="OMA222" s="15"/>
      <c r="OMB222" s="15"/>
      <c r="OMC222" s="15"/>
      <c r="OMD222" s="15"/>
      <c r="OME222" s="15"/>
      <c r="OMF222" s="15"/>
      <c r="OMG222" s="15"/>
      <c r="OMH222" s="15"/>
      <c r="OMI222" s="15"/>
      <c r="OMJ222" s="15"/>
      <c r="OMK222" s="15"/>
      <c r="OML222" s="15"/>
      <c r="OMM222" s="15"/>
      <c r="OMN222" s="15"/>
      <c r="OMO222" s="15"/>
      <c r="OMP222" s="15"/>
      <c r="OMQ222" s="15"/>
      <c r="OMR222" s="15"/>
      <c r="OMS222" s="15"/>
      <c r="OMT222" s="15"/>
      <c r="OMU222" s="15"/>
      <c r="OMV222" s="15"/>
      <c r="OMW222" s="15"/>
      <c r="OMX222" s="15"/>
      <c r="OMY222" s="15"/>
      <c r="OMZ222" s="15"/>
      <c r="ONA222" s="15"/>
      <c r="ONB222" s="15"/>
      <c r="ONC222" s="15"/>
      <c r="OND222" s="15"/>
      <c r="ONE222" s="15"/>
      <c r="ONF222" s="15"/>
      <c r="ONG222" s="15"/>
      <c r="ONH222" s="15"/>
      <c r="ONI222" s="15"/>
      <c r="ONJ222" s="15"/>
      <c r="ONK222" s="15"/>
      <c r="ONL222" s="15"/>
      <c r="ONM222" s="15"/>
      <c r="ONN222" s="15"/>
      <c r="ONO222" s="15"/>
      <c r="ONP222" s="15"/>
      <c r="ONQ222" s="15"/>
      <c r="ONR222" s="15"/>
      <c r="ONS222" s="15"/>
      <c r="ONT222" s="15"/>
      <c r="ONU222" s="15"/>
      <c r="ONV222" s="15"/>
      <c r="ONW222" s="15"/>
      <c r="ONX222" s="15"/>
      <c r="ONY222" s="15"/>
      <c r="ONZ222" s="15"/>
      <c r="OOA222" s="15"/>
      <c r="OOB222" s="15"/>
      <c r="OOC222" s="15"/>
      <c r="OOD222" s="15"/>
      <c r="OOE222" s="15"/>
      <c r="OOF222" s="15"/>
      <c r="OOG222" s="15"/>
      <c r="OOH222" s="15"/>
      <c r="OOI222" s="15"/>
      <c r="OOJ222" s="15"/>
      <c r="OOK222" s="15"/>
      <c r="OOL222" s="15"/>
      <c r="OOM222" s="15"/>
      <c r="OON222" s="15"/>
      <c r="OOO222" s="15"/>
      <c r="OOP222" s="15"/>
      <c r="OOQ222" s="15"/>
      <c r="OOR222" s="15"/>
      <c r="OOS222" s="15"/>
      <c r="OOT222" s="15"/>
      <c r="OOU222" s="15"/>
      <c r="OOV222" s="15"/>
      <c r="OOW222" s="15"/>
      <c r="OOX222" s="15"/>
      <c r="OOY222" s="15"/>
      <c r="OOZ222" s="15"/>
      <c r="OPA222" s="15"/>
      <c r="OPB222" s="15"/>
      <c r="OPC222" s="15"/>
      <c r="OPD222" s="15"/>
      <c r="OPE222" s="15"/>
      <c r="OPF222" s="15"/>
      <c r="OPG222" s="15"/>
      <c r="OPH222" s="15"/>
      <c r="OPI222" s="15"/>
      <c r="OPJ222" s="15"/>
      <c r="OPK222" s="15"/>
      <c r="OPL222" s="15"/>
      <c r="OPM222" s="15"/>
      <c r="OPN222" s="15"/>
      <c r="OPO222" s="15"/>
      <c r="OPP222" s="15"/>
      <c r="OPQ222" s="15"/>
      <c r="OPR222" s="15"/>
      <c r="OPS222" s="15"/>
      <c r="OPT222" s="15"/>
      <c r="OPU222" s="15"/>
      <c r="OPV222" s="15"/>
      <c r="OPW222" s="15"/>
      <c r="OPX222" s="15"/>
      <c r="OPY222" s="15"/>
      <c r="OPZ222" s="15"/>
      <c r="OQA222" s="15"/>
      <c r="OQB222" s="15"/>
      <c r="OQC222" s="15"/>
      <c r="OQD222" s="15"/>
      <c r="OQE222" s="15"/>
      <c r="OQF222" s="15"/>
      <c r="OQG222" s="15"/>
      <c r="OQH222" s="15"/>
      <c r="OQI222" s="15"/>
      <c r="OQJ222" s="15"/>
      <c r="OQK222" s="15"/>
      <c r="OQL222" s="15"/>
      <c r="OQM222" s="15"/>
      <c r="OQN222" s="15"/>
      <c r="OQO222" s="15"/>
      <c r="OQP222" s="15"/>
      <c r="OQQ222" s="15"/>
      <c r="OQR222" s="15"/>
      <c r="OQS222" s="15"/>
      <c r="OQT222" s="15"/>
      <c r="OQU222" s="15"/>
      <c r="OQV222" s="15"/>
      <c r="OQW222" s="15"/>
      <c r="OQX222" s="15"/>
      <c r="OQY222" s="15"/>
      <c r="OQZ222" s="15"/>
      <c r="ORA222" s="15"/>
      <c r="ORB222" s="15"/>
      <c r="ORC222" s="15"/>
      <c r="ORD222" s="15"/>
      <c r="ORE222" s="15"/>
      <c r="ORF222" s="15"/>
      <c r="ORG222" s="15"/>
      <c r="ORH222" s="15"/>
      <c r="ORI222" s="15"/>
      <c r="ORJ222" s="15"/>
      <c r="ORK222" s="15"/>
      <c r="ORL222" s="15"/>
      <c r="ORM222" s="15"/>
      <c r="ORN222" s="15"/>
      <c r="ORO222" s="15"/>
      <c r="ORP222" s="15"/>
      <c r="ORQ222" s="15"/>
      <c r="ORR222" s="15"/>
      <c r="ORS222" s="15"/>
      <c r="ORT222" s="15"/>
      <c r="ORU222" s="15"/>
      <c r="ORV222" s="15"/>
      <c r="ORW222" s="15"/>
      <c r="ORX222" s="15"/>
      <c r="ORY222" s="15"/>
      <c r="ORZ222" s="15"/>
      <c r="OSA222" s="15"/>
      <c r="OSB222" s="15"/>
      <c r="OSC222" s="15"/>
      <c r="OSD222" s="15"/>
      <c r="OSE222" s="15"/>
      <c r="OSF222" s="15"/>
      <c r="OSG222" s="15"/>
      <c r="OSH222" s="15"/>
      <c r="OSI222" s="15"/>
      <c r="OSJ222" s="15"/>
      <c r="OSK222" s="15"/>
      <c r="OSL222" s="15"/>
      <c r="OSM222" s="15"/>
      <c r="OSN222" s="15"/>
      <c r="OSO222" s="15"/>
      <c r="OSP222" s="15"/>
      <c r="OSQ222" s="15"/>
      <c r="OSR222" s="15"/>
      <c r="OSS222" s="15"/>
      <c r="OST222" s="15"/>
      <c r="OSU222" s="15"/>
      <c r="OSV222" s="15"/>
      <c r="OSW222" s="15"/>
      <c r="OSX222" s="15"/>
      <c r="OSY222" s="15"/>
      <c r="OSZ222" s="15"/>
      <c r="OTA222" s="15"/>
      <c r="OTB222" s="15"/>
      <c r="OTC222" s="15"/>
      <c r="OTD222" s="15"/>
      <c r="OTE222" s="15"/>
      <c r="OTF222" s="15"/>
      <c r="OTG222" s="15"/>
      <c r="OTH222" s="15"/>
      <c r="OTI222" s="15"/>
      <c r="OTJ222" s="15"/>
      <c r="OTK222" s="15"/>
      <c r="OTL222" s="15"/>
      <c r="OTM222" s="15"/>
      <c r="OTN222" s="15"/>
      <c r="OTO222" s="15"/>
      <c r="OTP222" s="15"/>
      <c r="OTQ222" s="15"/>
      <c r="OTR222" s="15"/>
      <c r="OTS222" s="15"/>
      <c r="OTT222" s="15"/>
      <c r="OTU222" s="15"/>
      <c r="OTV222" s="15"/>
      <c r="OTW222" s="15"/>
      <c r="OTX222" s="15"/>
      <c r="OTY222" s="15"/>
      <c r="OTZ222" s="15"/>
      <c r="OUA222" s="15"/>
      <c r="OUB222" s="15"/>
      <c r="OUC222" s="15"/>
      <c r="OUD222" s="15"/>
      <c r="OUE222" s="15"/>
      <c r="OUF222" s="15"/>
      <c r="OUG222" s="15"/>
      <c r="OUH222" s="15"/>
      <c r="OUI222" s="15"/>
      <c r="OUJ222" s="15"/>
      <c r="OUK222" s="15"/>
      <c r="OUL222" s="15"/>
      <c r="OUM222" s="15"/>
      <c r="OUN222" s="15"/>
      <c r="OUO222" s="15"/>
      <c r="OUP222" s="15"/>
      <c r="OUQ222" s="15"/>
      <c r="OUR222" s="15"/>
      <c r="OUS222" s="15"/>
      <c r="OUT222" s="15"/>
      <c r="OUU222" s="15"/>
      <c r="OUV222" s="15"/>
      <c r="OUW222" s="15"/>
      <c r="OUX222" s="15"/>
      <c r="OUY222" s="15"/>
      <c r="OUZ222" s="15"/>
      <c r="OVA222" s="15"/>
      <c r="OVB222" s="15"/>
      <c r="OVC222" s="15"/>
      <c r="OVD222" s="15"/>
      <c r="OVE222" s="15"/>
      <c r="OVF222" s="15"/>
      <c r="OVG222" s="15"/>
      <c r="OVH222" s="15"/>
      <c r="OVI222" s="15"/>
      <c r="OVJ222" s="15"/>
      <c r="OVK222" s="15"/>
      <c r="OVL222" s="15"/>
      <c r="OVM222" s="15"/>
      <c r="OVN222" s="15"/>
      <c r="OVO222" s="15"/>
      <c r="OVP222" s="15"/>
      <c r="OVQ222" s="15"/>
      <c r="OVR222" s="15"/>
      <c r="OVS222" s="15"/>
      <c r="OVT222" s="15"/>
      <c r="OVU222" s="15"/>
      <c r="OVV222" s="15"/>
      <c r="OVW222" s="15"/>
      <c r="OVX222" s="15"/>
      <c r="OVY222" s="15"/>
      <c r="OVZ222" s="15"/>
      <c r="OWA222" s="15"/>
      <c r="OWB222" s="15"/>
      <c r="OWC222" s="15"/>
      <c r="OWD222" s="15"/>
      <c r="OWE222" s="15"/>
      <c r="OWF222" s="15"/>
      <c r="OWG222" s="15"/>
      <c r="OWH222" s="15"/>
      <c r="OWI222" s="15"/>
      <c r="OWJ222" s="15"/>
      <c r="OWK222" s="15"/>
      <c r="OWL222" s="15"/>
      <c r="OWM222" s="15"/>
      <c r="OWN222" s="15"/>
      <c r="OWO222" s="15"/>
      <c r="OWP222" s="15"/>
      <c r="OWQ222" s="15"/>
      <c r="OWR222" s="15"/>
      <c r="OWS222" s="15"/>
      <c r="OWT222" s="15"/>
      <c r="OWU222" s="15"/>
      <c r="OWV222" s="15"/>
      <c r="OWW222" s="15"/>
      <c r="OWX222" s="15"/>
      <c r="OWY222" s="15"/>
      <c r="OWZ222" s="15"/>
      <c r="OXA222" s="15"/>
      <c r="OXB222" s="15"/>
      <c r="OXC222" s="15"/>
      <c r="OXD222" s="15"/>
      <c r="OXE222" s="15"/>
      <c r="OXF222" s="15"/>
      <c r="OXG222" s="15"/>
      <c r="OXH222" s="15"/>
      <c r="OXI222" s="15"/>
      <c r="OXJ222" s="15"/>
      <c r="OXK222" s="15"/>
      <c r="OXL222" s="15"/>
      <c r="OXM222" s="15"/>
      <c r="OXN222" s="15"/>
      <c r="OXO222" s="15"/>
      <c r="OXP222" s="15"/>
      <c r="OXQ222" s="15"/>
      <c r="OXR222" s="15"/>
      <c r="OXS222" s="15"/>
      <c r="OXT222" s="15"/>
      <c r="OXU222" s="15"/>
      <c r="OXV222" s="15"/>
      <c r="OXW222" s="15"/>
      <c r="OXX222" s="15"/>
      <c r="OXY222" s="15"/>
      <c r="OXZ222" s="15"/>
      <c r="OYA222" s="15"/>
      <c r="OYB222" s="15"/>
      <c r="OYC222" s="15"/>
      <c r="OYD222" s="15"/>
      <c r="OYE222" s="15"/>
      <c r="OYF222" s="15"/>
      <c r="OYG222" s="15"/>
      <c r="OYH222" s="15"/>
      <c r="OYI222" s="15"/>
      <c r="OYJ222" s="15"/>
      <c r="OYK222" s="15"/>
      <c r="OYL222" s="15"/>
      <c r="OYM222" s="15"/>
      <c r="OYN222" s="15"/>
      <c r="OYO222" s="15"/>
      <c r="OYP222" s="15"/>
      <c r="OYQ222" s="15"/>
      <c r="OYR222" s="15"/>
      <c r="OYS222" s="15"/>
      <c r="OYT222" s="15"/>
      <c r="OYU222" s="15"/>
      <c r="OYV222" s="15"/>
      <c r="OYW222" s="15"/>
      <c r="OYX222" s="15"/>
      <c r="OYY222" s="15"/>
      <c r="OYZ222" s="15"/>
      <c r="OZA222" s="15"/>
      <c r="OZB222" s="15"/>
      <c r="OZC222" s="15"/>
      <c r="OZD222" s="15"/>
      <c r="OZE222" s="15"/>
      <c r="OZF222" s="15"/>
      <c r="OZG222" s="15"/>
      <c r="OZH222" s="15"/>
      <c r="OZI222" s="15"/>
      <c r="OZJ222" s="15"/>
      <c r="OZK222" s="15"/>
      <c r="OZL222" s="15"/>
      <c r="OZM222" s="15"/>
      <c r="OZN222" s="15"/>
      <c r="OZO222" s="15"/>
      <c r="OZP222" s="15"/>
      <c r="OZQ222" s="15"/>
      <c r="OZR222" s="15"/>
      <c r="OZS222" s="15"/>
      <c r="OZT222" s="15"/>
      <c r="OZU222" s="15"/>
      <c r="OZV222" s="15"/>
      <c r="OZW222" s="15"/>
      <c r="OZX222" s="15"/>
      <c r="OZY222" s="15"/>
      <c r="OZZ222" s="15"/>
      <c r="PAA222" s="15"/>
      <c r="PAB222" s="15"/>
      <c r="PAC222" s="15"/>
      <c r="PAD222" s="15"/>
      <c r="PAE222" s="15"/>
      <c r="PAF222" s="15"/>
      <c r="PAG222" s="15"/>
      <c r="PAH222" s="15"/>
      <c r="PAI222" s="15"/>
      <c r="PAJ222" s="15"/>
      <c r="PAK222" s="15"/>
      <c r="PAL222" s="15"/>
      <c r="PAM222" s="15"/>
      <c r="PAN222" s="15"/>
      <c r="PAO222" s="15"/>
      <c r="PAP222" s="15"/>
      <c r="PAQ222" s="15"/>
      <c r="PAR222" s="15"/>
      <c r="PAS222" s="15"/>
      <c r="PAT222" s="15"/>
      <c r="PAU222" s="15"/>
      <c r="PAV222" s="15"/>
      <c r="PAW222" s="15"/>
      <c r="PAX222" s="15"/>
      <c r="PAY222" s="15"/>
      <c r="PAZ222" s="15"/>
      <c r="PBA222" s="15"/>
      <c r="PBB222" s="15"/>
      <c r="PBC222" s="15"/>
      <c r="PBD222" s="15"/>
      <c r="PBE222" s="15"/>
      <c r="PBF222" s="15"/>
      <c r="PBG222" s="15"/>
      <c r="PBH222" s="15"/>
      <c r="PBI222" s="15"/>
      <c r="PBJ222" s="15"/>
      <c r="PBK222" s="15"/>
      <c r="PBL222" s="15"/>
      <c r="PBM222" s="15"/>
      <c r="PBN222" s="15"/>
      <c r="PBO222" s="15"/>
      <c r="PBP222" s="15"/>
      <c r="PBQ222" s="15"/>
      <c r="PBR222" s="15"/>
      <c r="PBS222" s="15"/>
      <c r="PBT222" s="15"/>
      <c r="PBU222" s="15"/>
      <c r="PBV222" s="15"/>
      <c r="PBW222" s="15"/>
      <c r="PBX222" s="15"/>
      <c r="PBY222" s="15"/>
      <c r="PBZ222" s="15"/>
      <c r="PCA222" s="15"/>
      <c r="PCB222" s="15"/>
      <c r="PCC222" s="15"/>
      <c r="PCD222" s="15"/>
      <c r="PCE222" s="15"/>
      <c r="PCF222" s="15"/>
      <c r="PCG222" s="15"/>
      <c r="PCH222" s="15"/>
      <c r="PCI222" s="15"/>
      <c r="PCJ222" s="15"/>
      <c r="PCK222" s="15"/>
      <c r="PCL222" s="15"/>
      <c r="PCM222" s="15"/>
      <c r="PCN222" s="15"/>
      <c r="PCO222" s="15"/>
      <c r="PCP222" s="15"/>
      <c r="PCQ222" s="15"/>
      <c r="PCR222" s="15"/>
      <c r="PCS222" s="15"/>
      <c r="PCT222" s="15"/>
      <c r="PCU222" s="15"/>
      <c r="PCV222" s="15"/>
      <c r="PCW222" s="15"/>
      <c r="PCX222" s="15"/>
      <c r="PCY222" s="15"/>
      <c r="PCZ222" s="15"/>
      <c r="PDA222" s="15"/>
      <c r="PDB222" s="15"/>
      <c r="PDC222" s="15"/>
      <c r="PDD222" s="15"/>
      <c r="PDE222" s="15"/>
      <c r="PDF222" s="15"/>
      <c r="PDG222" s="15"/>
      <c r="PDH222" s="15"/>
      <c r="PDI222" s="15"/>
      <c r="PDJ222" s="15"/>
      <c r="PDK222" s="15"/>
      <c r="PDL222" s="15"/>
      <c r="PDM222" s="15"/>
      <c r="PDN222" s="15"/>
      <c r="PDO222" s="15"/>
      <c r="PDP222" s="15"/>
      <c r="PDQ222" s="15"/>
      <c r="PDR222" s="15"/>
      <c r="PDS222" s="15"/>
      <c r="PDT222" s="15"/>
      <c r="PDU222" s="15"/>
      <c r="PDV222" s="15"/>
      <c r="PDW222" s="15"/>
      <c r="PDX222" s="15"/>
      <c r="PDY222" s="15"/>
      <c r="PDZ222" s="15"/>
      <c r="PEA222" s="15"/>
      <c r="PEB222" s="15"/>
      <c r="PEC222" s="15"/>
      <c r="PED222" s="15"/>
      <c r="PEE222" s="15"/>
      <c r="PEF222" s="15"/>
      <c r="PEG222" s="15"/>
      <c r="PEH222" s="15"/>
      <c r="PEI222" s="15"/>
      <c r="PEJ222" s="15"/>
      <c r="PEK222" s="15"/>
      <c r="PEL222" s="15"/>
      <c r="PEM222" s="15"/>
      <c r="PEN222" s="15"/>
      <c r="PEO222" s="15"/>
      <c r="PEP222" s="15"/>
      <c r="PEQ222" s="15"/>
      <c r="PER222" s="15"/>
      <c r="PES222" s="15"/>
      <c r="PET222" s="15"/>
      <c r="PEU222" s="15"/>
      <c r="PEV222" s="15"/>
      <c r="PEW222" s="15"/>
      <c r="PEX222" s="15"/>
      <c r="PEY222" s="15"/>
      <c r="PEZ222" s="15"/>
      <c r="PFA222" s="15"/>
      <c r="PFB222" s="15"/>
      <c r="PFC222" s="15"/>
      <c r="PFD222" s="15"/>
      <c r="PFE222" s="15"/>
      <c r="PFF222" s="15"/>
      <c r="PFG222" s="15"/>
      <c r="PFH222" s="15"/>
      <c r="PFI222" s="15"/>
      <c r="PFJ222" s="15"/>
      <c r="PFK222" s="15"/>
      <c r="PFL222" s="15"/>
      <c r="PFM222" s="15"/>
      <c r="PFN222" s="15"/>
      <c r="PFO222" s="15"/>
      <c r="PFP222" s="15"/>
      <c r="PFQ222" s="15"/>
      <c r="PFR222" s="15"/>
      <c r="PFS222" s="15"/>
      <c r="PFT222" s="15"/>
      <c r="PFU222" s="15"/>
      <c r="PFV222" s="15"/>
      <c r="PFW222" s="15"/>
      <c r="PFX222" s="15"/>
      <c r="PFY222" s="15"/>
      <c r="PFZ222" s="15"/>
      <c r="PGA222" s="15"/>
      <c r="PGB222" s="15"/>
      <c r="PGC222" s="15"/>
      <c r="PGD222" s="15"/>
      <c r="PGE222" s="15"/>
      <c r="PGF222" s="15"/>
      <c r="PGG222" s="15"/>
      <c r="PGH222" s="15"/>
      <c r="PGI222" s="15"/>
      <c r="PGJ222" s="15"/>
      <c r="PGK222" s="15"/>
      <c r="PGL222" s="15"/>
      <c r="PGM222" s="15"/>
      <c r="PGN222" s="15"/>
      <c r="PGO222" s="15"/>
      <c r="PGP222" s="15"/>
      <c r="PGQ222" s="15"/>
      <c r="PGR222" s="15"/>
      <c r="PGS222" s="15"/>
      <c r="PGT222" s="15"/>
      <c r="PGU222" s="15"/>
      <c r="PGV222" s="15"/>
      <c r="PGW222" s="15"/>
      <c r="PGX222" s="15"/>
      <c r="PGY222" s="15"/>
      <c r="PGZ222" s="15"/>
      <c r="PHA222" s="15"/>
      <c r="PHB222" s="15"/>
      <c r="PHC222" s="15"/>
      <c r="PHD222" s="15"/>
      <c r="PHE222" s="15"/>
      <c r="PHF222" s="15"/>
      <c r="PHG222" s="15"/>
      <c r="PHH222" s="15"/>
      <c r="PHI222" s="15"/>
      <c r="PHJ222" s="15"/>
      <c r="PHK222" s="15"/>
      <c r="PHL222" s="15"/>
      <c r="PHM222" s="15"/>
      <c r="PHN222" s="15"/>
      <c r="PHO222" s="15"/>
      <c r="PHP222" s="15"/>
      <c r="PHQ222" s="15"/>
      <c r="PHR222" s="15"/>
      <c r="PHS222" s="15"/>
      <c r="PHT222" s="15"/>
      <c r="PHU222" s="15"/>
      <c r="PHV222" s="15"/>
      <c r="PHW222" s="15"/>
      <c r="PHX222" s="15"/>
      <c r="PHY222" s="15"/>
      <c r="PHZ222" s="15"/>
      <c r="PIA222" s="15"/>
      <c r="PIB222" s="15"/>
      <c r="PIC222" s="15"/>
      <c r="PID222" s="15"/>
      <c r="PIE222" s="15"/>
      <c r="PIF222" s="15"/>
      <c r="PIG222" s="15"/>
      <c r="PIH222" s="15"/>
      <c r="PII222" s="15"/>
      <c r="PIJ222" s="15"/>
      <c r="PIK222" s="15"/>
      <c r="PIL222" s="15"/>
      <c r="PIM222" s="15"/>
      <c r="PIN222" s="15"/>
      <c r="PIO222" s="15"/>
      <c r="PIP222" s="15"/>
      <c r="PIQ222" s="15"/>
      <c r="PIR222" s="15"/>
      <c r="PIS222" s="15"/>
      <c r="PIT222" s="15"/>
      <c r="PIU222" s="15"/>
      <c r="PIV222" s="15"/>
      <c r="PIW222" s="15"/>
      <c r="PIX222" s="15"/>
      <c r="PIY222" s="15"/>
      <c r="PIZ222" s="15"/>
      <c r="PJA222" s="15"/>
      <c r="PJB222" s="15"/>
      <c r="PJC222" s="15"/>
      <c r="PJD222" s="15"/>
      <c r="PJE222" s="15"/>
      <c r="PJF222" s="15"/>
      <c r="PJG222" s="15"/>
      <c r="PJH222" s="15"/>
      <c r="PJI222" s="15"/>
      <c r="PJJ222" s="15"/>
      <c r="PJK222" s="15"/>
      <c r="PJL222" s="15"/>
      <c r="PJM222" s="15"/>
      <c r="PJN222" s="15"/>
      <c r="PJO222" s="15"/>
      <c r="PJP222" s="15"/>
      <c r="PJQ222" s="15"/>
      <c r="PJR222" s="15"/>
      <c r="PJS222" s="15"/>
      <c r="PJT222" s="15"/>
      <c r="PJU222" s="15"/>
      <c r="PJV222" s="15"/>
      <c r="PJW222" s="15"/>
      <c r="PJX222" s="15"/>
      <c r="PJY222" s="15"/>
      <c r="PJZ222" s="15"/>
      <c r="PKA222" s="15"/>
      <c r="PKB222" s="15"/>
      <c r="PKC222" s="15"/>
      <c r="PKD222" s="15"/>
      <c r="PKE222" s="15"/>
      <c r="PKF222" s="15"/>
      <c r="PKG222" s="15"/>
      <c r="PKH222" s="15"/>
      <c r="PKI222" s="15"/>
      <c r="PKJ222" s="15"/>
      <c r="PKK222" s="15"/>
      <c r="PKL222" s="15"/>
      <c r="PKM222" s="15"/>
      <c r="PKN222" s="15"/>
      <c r="PKO222" s="15"/>
      <c r="PKP222" s="15"/>
      <c r="PKQ222" s="15"/>
      <c r="PKR222" s="15"/>
      <c r="PKS222" s="15"/>
      <c r="PKT222" s="15"/>
      <c r="PKU222" s="15"/>
      <c r="PKV222" s="15"/>
      <c r="PKW222" s="15"/>
      <c r="PKX222" s="15"/>
      <c r="PKY222" s="15"/>
      <c r="PKZ222" s="15"/>
      <c r="PLA222" s="15"/>
      <c r="PLB222" s="15"/>
      <c r="PLC222" s="15"/>
      <c r="PLD222" s="15"/>
      <c r="PLE222" s="15"/>
      <c r="PLF222" s="15"/>
      <c r="PLG222" s="15"/>
      <c r="PLH222" s="15"/>
      <c r="PLI222" s="15"/>
      <c r="PLJ222" s="15"/>
      <c r="PLK222" s="15"/>
      <c r="PLL222" s="15"/>
      <c r="PLM222" s="15"/>
      <c r="PLN222" s="15"/>
      <c r="PLO222" s="15"/>
      <c r="PLP222" s="15"/>
      <c r="PLQ222" s="15"/>
      <c r="PLR222" s="15"/>
      <c r="PLS222" s="15"/>
      <c r="PLT222" s="15"/>
      <c r="PLU222" s="15"/>
      <c r="PLV222" s="15"/>
      <c r="PLW222" s="15"/>
      <c r="PLX222" s="15"/>
      <c r="PLY222" s="15"/>
      <c r="PLZ222" s="15"/>
      <c r="PMA222" s="15"/>
      <c r="PMB222" s="15"/>
      <c r="PMC222" s="15"/>
      <c r="PMD222" s="15"/>
      <c r="PME222" s="15"/>
      <c r="PMF222" s="15"/>
      <c r="PMG222" s="15"/>
      <c r="PMH222" s="15"/>
      <c r="PMI222" s="15"/>
      <c r="PMJ222" s="15"/>
      <c r="PMK222" s="15"/>
      <c r="PML222" s="15"/>
      <c r="PMM222" s="15"/>
      <c r="PMN222" s="15"/>
      <c r="PMO222" s="15"/>
      <c r="PMP222" s="15"/>
      <c r="PMQ222" s="15"/>
      <c r="PMR222" s="15"/>
      <c r="PMS222" s="15"/>
      <c r="PMT222" s="15"/>
      <c r="PMU222" s="15"/>
      <c r="PMV222" s="15"/>
      <c r="PMW222" s="15"/>
      <c r="PMX222" s="15"/>
      <c r="PMY222" s="15"/>
      <c r="PMZ222" s="15"/>
      <c r="PNA222" s="15"/>
      <c r="PNB222" s="15"/>
      <c r="PNC222" s="15"/>
      <c r="PND222" s="15"/>
      <c r="PNE222" s="15"/>
      <c r="PNF222" s="15"/>
      <c r="PNG222" s="15"/>
      <c r="PNH222" s="15"/>
      <c r="PNI222" s="15"/>
      <c r="PNJ222" s="15"/>
      <c r="PNK222" s="15"/>
      <c r="PNL222" s="15"/>
      <c r="PNM222" s="15"/>
      <c r="PNN222" s="15"/>
      <c r="PNO222" s="15"/>
      <c r="PNP222" s="15"/>
      <c r="PNQ222" s="15"/>
      <c r="PNR222" s="15"/>
      <c r="PNS222" s="15"/>
      <c r="PNT222" s="15"/>
      <c r="PNU222" s="15"/>
      <c r="PNV222" s="15"/>
      <c r="PNW222" s="15"/>
      <c r="PNX222" s="15"/>
      <c r="PNY222" s="15"/>
      <c r="PNZ222" s="15"/>
      <c r="POA222" s="15"/>
      <c r="POB222" s="15"/>
      <c r="POC222" s="15"/>
      <c r="POD222" s="15"/>
      <c r="POE222" s="15"/>
      <c r="POF222" s="15"/>
      <c r="POG222" s="15"/>
      <c r="POH222" s="15"/>
      <c r="POI222" s="15"/>
      <c r="POJ222" s="15"/>
      <c r="POK222" s="15"/>
      <c r="POL222" s="15"/>
      <c r="POM222" s="15"/>
      <c r="PON222" s="15"/>
      <c r="POO222" s="15"/>
      <c r="POP222" s="15"/>
      <c r="POQ222" s="15"/>
      <c r="POR222" s="15"/>
      <c r="POS222" s="15"/>
      <c r="POT222" s="15"/>
      <c r="POU222" s="15"/>
      <c r="POV222" s="15"/>
      <c r="POW222" s="15"/>
      <c r="POX222" s="15"/>
      <c r="POY222" s="15"/>
      <c r="POZ222" s="15"/>
      <c r="PPA222" s="15"/>
      <c r="PPB222" s="15"/>
      <c r="PPC222" s="15"/>
      <c r="PPD222" s="15"/>
      <c r="PPE222" s="15"/>
      <c r="PPF222" s="15"/>
      <c r="PPG222" s="15"/>
      <c r="PPH222" s="15"/>
      <c r="PPI222" s="15"/>
      <c r="PPJ222" s="15"/>
      <c r="PPK222" s="15"/>
      <c r="PPL222" s="15"/>
      <c r="PPM222" s="15"/>
      <c r="PPN222" s="15"/>
      <c r="PPO222" s="15"/>
      <c r="PPP222" s="15"/>
      <c r="PPQ222" s="15"/>
      <c r="PPR222" s="15"/>
      <c r="PPS222" s="15"/>
      <c r="PPT222" s="15"/>
      <c r="PPU222" s="15"/>
      <c r="PPV222" s="15"/>
      <c r="PPW222" s="15"/>
      <c r="PPX222" s="15"/>
      <c r="PPY222" s="15"/>
      <c r="PPZ222" s="15"/>
      <c r="PQA222" s="15"/>
      <c r="PQB222" s="15"/>
      <c r="PQC222" s="15"/>
      <c r="PQD222" s="15"/>
      <c r="PQE222" s="15"/>
      <c r="PQF222" s="15"/>
      <c r="PQG222" s="15"/>
      <c r="PQH222" s="15"/>
      <c r="PQI222" s="15"/>
      <c r="PQJ222" s="15"/>
      <c r="PQK222" s="15"/>
      <c r="PQL222" s="15"/>
      <c r="PQM222" s="15"/>
      <c r="PQN222" s="15"/>
      <c r="PQO222" s="15"/>
      <c r="PQP222" s="15"/>
      <c r="PQQ222" s="15"/>
      <c r="PQR222" s="15"/>
      <c r="PQS222" s="15"/>
      <c r="PQT222" s="15"/>
      <c r="PQU222" s="15"/>
      <c r="PQV222" s="15"/>
      <c r="PQW222" s="15"/>
      <c r="PQX222" s="15"/>
      <c r="PQY222" s="15"/>
      <c r="PQZ222" s="15"/>
      <c r="PRA222" s="15"/>
      <c r="PRB222" s="15"/>
      <c r="PRC222" s="15"/>
      <c r="PRD222" s="15"/>
      <c r="PRE222" s="15"/>
      <c r="PRF222" s="15"/>
      <c r="PRG222" s="15"/>
      <c r="PRH222" s="15"/>
      <c r="PRI222" s="15"/>
      <c r="PRJ222" s="15"/>
      <c r="PRK222" s="15"/>
      <c r="PRL222" s="15"/>
      <c r="PRM222" s="15"/>
      <c r="PRN222" s="15"/>
      <c r="PRO222" s="15"/>
      <c r="PRP222" s="15"/>
      <c r="PRQ222" s="15"/>
      <c r="PRR222" s="15"/>
      <c r="PRS222" s="15"/>
      <c r="PRT222" s="15"/>
      <c r="PRU222" s="15"/>
      <c r="PRV222" s="15"/>
      <c r="PRW222" s="15"/>
      <c r="PRX222" s="15"/>
      <c r="PRY222" s="15"/>
      <c r="PRZ222" s="15"/>
      <c r="PSA222" s="15"/>
      <c r="PSB222" s="15"/>
      <c r="PSC222" s="15"/>
      <c r="PSD222" s="15"/>
      <c r="PSE222" s="15"/>
      <c r="PSF222" s="15"/>
      <c r="PSG222" s="15"/>
      <c r="PSH222" s="15"/>
      <c r="PSI222" s="15"/>
      <c r="PSJ222" s="15"/>
      <c r="PSK222" s="15"/>
      <c r="PSL222" s="15"/>
      <c r="PSM222" s="15"/>
      <c r="PSN222" s="15"/>
      <c r="PSO222" s="15"/>
      <c r="PSP222" s="15"/>
      <c r="PSQ222" s="15"/>
      <c r="PSR222" s="15"/>
      <c r="PSS222" s="15"/>
      <c r="PST222" s="15"/>
      <c r="PSU222" s="15"/>
      <c r="PSV222" s="15"/>
      <c r="PSW222" s="15"/>
      <c r="PSX222" s="15"/>
      <c r="PSY222" s="15"/>
      <c r="PSZ222" s="15"/>
      <c r="PTA222" s="15"/>
      <c r="PTB222" s="15"/>
      <c r="PTC222" s="15"/>
      <c r="PTD222" s="15"/>
      <c r="PTE222" s="15"/>
      <c r="PTF222" s="15"/>
      <c r="PTG222" s="15"/>
      <c r="PTH222" s="15"/>
      <c r="PTI222" s="15"/>
      <c r="PTJ222" s="15"/>
      <c r="PTK222" s="15"/>
      <c r="PTL222" s="15"/>
      <c r="PTM222" s="15"/>
      <c r="PTN222" s="15"/>
      <c r="PTO222" s="15"/>
      <c r="PTP222" s="15"/>
      <c r="PTQ222" s="15"/>
      <c r="PTR222" s="15"/>
      <c r="PTS222" s="15"/>
      <c r="PTT222" s="15"/>
      <c r="PTU222" s="15"/>
      <c r="PTV222" s="15"/>
      <c r="PTW222" s="15"/>
      <c r="PTX222" s="15"/>
      <c r="PTY222" s="15"/>
      <c r="PTZ222" s="15"/>
      <c r="PUA222" s="15"/>
      <c r="PUB222" s="15"/>
      <c r="PUC222" s="15"/>
      <c r="PUD222" s="15"/>
      <c r="PUE222" s="15"/>
      <c r="PUF222" s="15"/>
      <c r="PUG222" s="15"/>
      <c r="PUH222" s="15"/>
      <c r="PUI222" s="15"/>
      <c r="PUJ222" s="15"/>
      <c r="PUK222" s="15"/>
      <c r="PUL222" s="15"/>
      <c r="PUM222" s="15"/>
      <c r="PUN222" s="15"/>
      <c r="PUO222" s="15"/>
      <c r="PUP222" s="15"/>
      <c r="PUQ222" s="15"/>
      <c r="PUR222" s="15"/>
      <c r="PUS222" s="15"/>
      <c r="PUT222" s="15"/>
      <c r="PUU222" s="15"/>
      <c r="PUV222" s="15"/>
      <c r="PUW222" s="15"/>
      <c r="PUX222" s="15"/>
      <c r="PUY222" s="15"/>
      <c r="PUZ222" s="15"/>
      <c r="PVA222" s="15"/>
      <c r="PVB222" s="15"/>
      <c r="PVC222" s="15"/>
      <c r="PVD222" s="15"/>
      <c r="PVE222" s="15"/>
      <c r="PVF222" s="15"/>
      <c r="PVG222" s="15"/>
      <c r="PVH222" s="15"/>
      <c r="PVI222" s="15"/>
      <c r="PVJ222" s="15"/>
      <c r="PVK222" s="15"/>
      <c r="PVL222" s="15"/>
      <c r="PVM222" s="15"/>
      <c r="PVN222" s="15"/>
      <c r="PVO222" s="15"/>
      <c r="PVP222" s="15"/>
      <c r="PVQ222" s="15"/>
      <c r="PVR222" s="15"/>
      <c r="PVS222" s="15"/>
      <c r="PVT222" s="15"/>
      <c r="PVU222" s="15"/>
      <c r="PVV222" s="15"/>
      <c r="PVW222" s="15"/>
      <c r="PVX222" s="15"/>
      <c r="PVY222" s="15"/>
      <c r="PVZ222" s="15"/>
      <c r="PWA222" s="15"/>
      <c r="PWB222" s="15"/>
      <c r="PWC222" s="15"/>
      <c r="PWD222" s="15"/>
      <c r="PWE222" s="15"/>
      <c r="PWF222" s="15"/>
      <c r="PWG222" s="15"/>
      <c r="PWH222" s="15"/>
      <c r="PWI222" s="15"/>
      <c r="PWJ222" s="15"/>
      <c r="PWK222" s="15"/>
      <c r="PWL222" s="15"/>
      <c r="PWM222" s="15"/>
      <c r="PWN222" s="15"/>
      <c r="PWO222" s="15"/>
      <c r="PWP222" s="15"/>
      <c r="PWQ222" s="15"/>
      <c r="PWR222" s="15"/>
      <c r="PWS222" s="15"/>
      <c r="PWT222" s="15"/>
      <c r="PWU222" s="15"/>
      <c r="PWV222" s="15"/>
      <c r="PWW222" s="15"/>
      <c r="PWX222" s="15"/>
      <c r="PWY222" s="15"/>
      <c r="PWZ222" s="15"/>
      <c r="PXA222" s="15"/>
      <c r="PXB222" s="15"/>
      <c r="PXC222" s="15"/>
      <c r="PXD222" s="15"/>
      <c r="PXE222" s="15"/>
      <c r="PXF222" s="15"/>
      <c r="PXG222" s="15"/>
      <c r="PXH222" s="15"/>
      <c r="PXI222" s="15"/>
      <c r="PXJ222" s="15"/>
      <c r="PXK222" s="15"/>
      <c r="PXL222" s="15"/>
      <c r="PXM222" s="15"/>
      <c r="PXN222" s="15"/>
      <c r="PXO222" s="15"/>
      <c r="PXP222" s="15"/>
      <c r="PXQ222" s="15"/>
      <c r="PXR222" s="15"/>
      <c r="PXS222" s="15"/>
      <c r="PXT222" s="15"/>
      <c r="PXU222" s="15"/>
      <c r="PXV222" s="15"/>
      <c r="PXW222" s="15"/>
      <c r="PXX222" s="15"/>
      <c r="PXY222" s="15"/>
      <c r="PXZ222" s="15"/>
      <c r="PYA222" s="15"/>
      <c r="PYB222" s="15"/>
      <c r="PYC222" s="15"/>
      <c r="PYD222" s="15"/>
      <c r="PYE222" s="15"/>
      <c r="PYF222" s="15"/>
      <c r="PYG222" s="15"/>
      <c r="PYH222" s="15"/>
      <c r="PYI222" s="15"/>
      <c r="PYJ222" s="15"/>
      <c r="PYK222" s="15"/>
      <c r="PYL222" s="15"/>
      <c r="PYM222" s="15"/>
      <c r="PYN222" s="15"/>
      <c r="PYO222" s="15"/>
      <c r="PYP222" s="15"/>
      <c r="PYQ222" s="15"/>
      <c r="PYR222" s="15"/>
      <c r="PYS222" s="15"/>
      <c r="PYT222" s="15"/>
      <c r="PYU222" s="15"/>
      <c r="PYV222" s="15"/>
      <c r="PYW222" s="15"/>
      <c r="PYX222" s="15"/>
      <c r="PYY222" s="15"/>
      <c r="PYZ222" s="15"/>
      <c r="PZA222" s="15"/>
      <c r="PZB222" s="15"/>
      <c r="PZC222" s="15"/>
      <c r="PZD222" s="15"/>
      <c r="PZE222" s="15"/>
      <c r="PZF222" s="15"/>
      <c r="PZG222" s="15"/>
      <c r="PZH222" s="15"/>
      <c r="PZI222" s="15"/>
      <c r="PZJ222" s="15"/>
      <c r="PZK222" s="15"/>
      <c r="PZL222" s="15"/>
      <c r="PZM222" s="15"/>
      <c r="PZN222" s="15"/>
      <c r="PZO222" s="15"/>
      <c r="PZP222" s="15"/>
      <c r="PZQ222" s="15"/>
      <c r="PZR222" s="15"/>
      <c r="PZS222" s="15"/>
      <c r="PZT222" s="15"/>
      <c r="PZU222" s="15"/>
      <c r="PZV222" s="15"/>
      <c r="PZW222" s="15"/>
      <c r="PZX222" s="15"/>
      <c r="PZY222" s="15"/>
      <c r="PZZ222" s="15"/>
      <c r="QAA222" s="15"/>
      <c r="QAB222" s="15"/>
      <c r="QAC222" s="15"/>
      <c r="QAD222" s="15"/>
      <c r="QAE222" s="15"/>
      <c r="QAF222" s="15"/>
      <c r="QAG222" s="15"/>
      <c r="QAH222" s="15"/>
      <c r="QAI222" s="15"/>
      <c r="QAJ222" s="15"/>
      <c r="QAK222" s="15"/>
      <c r="QAL222" s="15"/>
      <c r="QAM222" s="15"/>
      <c r="QAN222" s="15"/>
      <c r="QAO222" s="15"/>
      <c r="QAP222" s="15"/>
      <c r="QAQ222" s="15"/>
      <c r="QAR222" s="15"/>
      <c r="QAS222" s="15"/>
      <c r="QAT222" s="15"/>
      <c r="QAU222" s="15"/>
      <c r="QAV222" s="15"/>
      <c r="QAW222" s="15"/>
      <c r="QAX222" s="15"/>
      <c r="QAY222" s="15"/>
      <c r="QAZ222" s="15"/>
      <c r="QBA222" s="15"/>
      <c r="QBB222" s="15"/>
      <c r="QBC222" s="15"/>
      <c r="QBD222" s="15"/>
      <c r="QBE222" s="15"/>
      <c r="QBF222" s="15"/>
      <c r="QBG222" s="15"/>
      <c r="QBH222" s="15"/>
      <c r="QBI222" s="15"/>
      <c r="QBJ222" s="15"/>
      <c r="QBK222" s="15"/>
      <c r="QBL222" s="15"/>
      <c r="QBM222" s="15"/>
      <c r="QBN222" s="15"/>
      <c r="QBO222" s="15"/>
      <c r="QBP222" s="15"/>
      <c r="QBQ222" s="15"/>
      <c r="QBR222" s="15"/>
      <c r="QBS222" s="15"/>
      <c r="QBT222" s="15"/>
      <c r="QBU222" s="15"/>
      <c r="QBV222" s="15"/>
      <c r="QBW222" s="15"/>
      <c r="QBX222" s="15"/>
      <c r="QBY222" s="15"/>
      <c r="QBZ222" s="15"/>
      <c r="QCA222" s="15"/>
      <c r="QCB222" s="15"/>
      <c r="QCC222" s="15"/>
      <c r="QCD222" s="15"/>
      <c r="QCE222" s="15"/>
      <c r="QCF222" s="15"/>
      <c r="QCG222" s="15"/>
      <c r="QCH222" s="15"/>
      <c r="QCI222" s="15"/>
      <c r="QCJ222" s="15"/>
      <c r="QCK222" s="15"/>
      <c r="QCL222" s="15"/>
      <c r="QCM222" s="15"/>
      <c r="QCN222" s="15"/>
      <c r="QCO222" s="15"/>
      <c r="QCP222" s="15"/>
      <c r="QCQ222" s="15"/>
      <c r="QCR222" s="15"/>
      <c r="QCS222" s="15"/>
      <c r="QCT222" s="15"/>
      <c r="QCU222" s="15"/>
      <c r="QCV222" s="15"/>
      <c r="QCW222" s="15"/>
      <c r="QCX222" s="15"/>
      <c r="QCY222" s="15"/>
      <c r="QCZ222" s="15"/>
      <c r="QDA222" s="15"/>
      <c r="QDB222" s="15"/>
      <c r="QDC222" s="15"/>
      <c r="QDD222" s="15"/>
      <c r="QDE222" s="15"/>
      <c r="QDF222" s="15"/>
      <c r="QDG222" s="15"/>
      <c r="QDH222" s="15"/>
      <c r="QDI222" s="15"/>
      <c r="QDJ222" s="15"/>
      <c r="QDK222" s="15"/>
      <c r="QDL222" s="15"/>
      <c r="QDM222" s="15"/>
      <c r="QDN222" s="15"/>
      <c r="QDO222" s="15"/>
      <c r="QDP222" s="15"/>
      <c r="QDQ222" s="15"/>
      <c r="QDR222" s="15"/>
      <c r="QDS222" s="15"/>
      <c r="QDT222" s="15"/>
      <c r="QDU222" s="15"/>
      <c r="QDV222" s="15"/>
      <c r="QDW222" s="15"/>
      <c r="QDX222" s="15"/>
      <c r="QDY222" s="15"/>
      <c r="QDZ222" s="15"/>
      <c r="QEA222" s="15"/>
      <c r="QEB222" s="15"/>
      <c r="QEC222" s="15"/>
      <c r="QED222" s="15"/>
      <c r="QEE222" s="15"/>
      <c r="QEF222" s="15"/>
      <c r="QEG222" s="15"/>
      <c r="QEH222" s="15"/>
      <c r="QEI222" s="15"/>
      <c r="QEJ222" s="15"/>
      <c r="QEK222" s="15"/>
      <c r="QEL222" s="15"/>
      <c r="QEM222" s="15"/>
      <c r="QEN222" s="15"/>
      <c r="QEO222" s="15"/>
      <c r="QEP222" s="15"/>
      <c r="QEQ222" s="15"/>
      <c r="QER222" s="15"/>
      <c r="QES222" s="15"/>
      <c r="QET222" s="15"/>
      <c r="QEU222" s="15"/>
      <c r="QEV222" s="15"/>
      <c r="QEW222" s="15"/>
      <c r="QEX222" s="15"/>
      <c r="QEY222" s="15"/>
      <c r="QEZ222" s="15"/>
      <c r="QFA222" s="15"/>
      <c r="QFB222" s="15"/>
      <c r="QFC222" s="15"/>
      <c r="QFD222" s="15"/>
      <c r="QFE222" s="15"/>
      <c r="QFF222" s="15"/>
      <c r="QFG222" s="15"/>
      <c r="QFH222" s="15"/>
      <c r="QFI222" s="15"/>
      <c r="QFJ222" s="15"/>
      <c r="QFK222" s="15"/>
      <c r="QFL222" s="15"/>
      <c r="QFM222" s="15"/>
      <c r="QFN222" s="15"/>
      <c r="QFO222" s="15"/>
      <c r="QFP222" s="15"/>
      <c r="QFQ222" s="15"/>
      <c r="QFR222" s="15"/>
      <c r="QFS222" s="15"/>
      <c r="QFT222" s="15"/>
      <c r="QFU222" s="15"/>
      <c r="QFV222" s="15"/>
      <c r="QFW222" s="15"/>
      <c r="QFX222" s="15"/>
      <c r="QFY222" s="15"/>
      <c r="QFZ222" s="15"/>
      <c r="QGA222" s="15"/>
      <c r="QGB222" s="15"/>
      <c r="QGC222" s="15"/>
      <c r="QGD222" s="15"/>
      <c r="QGE222" s="15"/>
      <c r="QGF222" s="15"/>
      <c r="QGG222" s="15"/>
      <c r="QGH222" s="15"/>
      <c r="QGI222" s="15"/>
      <c r="QGJ222" s="15"/>
      <c r="QGK222" s="15"/>
      <c r="QGL222" s="15"/>
      <c r="QGM222" s="15"/>
      <c r="QGN222" s="15"/>
      <c r="QGO222" s="15"/>
      <c r="QGP222" s="15"/>
      <c r="QGQ222" s="15"/>
      <c r="QGR222" s="15"/>
      <c r="QGS222" s="15"/>
      <c r="QGT222" s="15"/>
      <c r="QGU222" s="15"/>
      <c r="QGV222" s="15"/>
      <c r="QGW222" s="15"/>
      <c r="QGX222" s="15"/>
      <c r="QGY222" s="15"/>
      <c r="QGZ222" s="15"/>
      <c r="QHA222" s="15"/>
      <c r="QHB222" s="15"/>
      <c r="QHC222" s="15"/>
      <c r="QHD222" s="15"/>
      <c r="QHE222" s="15"/>
      <c r="QHF222" s="15"/>
      <c r="QHG222" s="15"/>
      <c r="QHH222" s="15"/>
      <c r="QHI222" s="15"/>
      <c r="QHJ222" s="15"/>
      <c r="QHK222" s="15"/>
      <c r="QHL222" s="15"/>
      <c r="QHM222" s="15"/>
      <c r="QHN222" s="15"/>
      <c r="QHO222" s="15"/>
      <c r="QHP222" s="15"/>
      <c r="QHQ222" s="15"/>
      <c r="QHR222" s="15"/>
      <c r="QHS222" s="15"/>
      <c r="QHT222" s="15"/>
      <c r="QHU222" s="15"/>
      <c r="QHV222" s="15"/>
      <c r="QHW222" s="15"/>
      <c r="QHX222" s="15"/>
      <c r="QHY222" s="15"/>
      <c r="QHZ222" s="15"/>
      <c r="QIA222" s="15"/>
      <c r="QIB222" s="15"/>
      <c r="QIC222" s="15"/>
      <c r="QID222" s="15"/>
      <c r="QIE222" s="15"/>
      <c r="QIF222" s="15"/>
      <c r="QIG222" s="15"/>
      <c r="QIH222" s="15"/>
      <c r="QII222" s="15"/>
      <c r="QIJ222" s="15"/>
      <c r="QIK222" s="15"/>
      <c r="QIL222" s="15"/>
      <c r="QIM222" s="15"/>
      <c r="QIN222" s="15"/>
      <c r="QIO222" s="15"/>
      <c r="QIP222" s="15"/>
      <c r="QIQ222" s="15"/>
      <c r="QIR222" s="15"/>
      <c r="QIS222" s="15"/>
      <c r="QIT222" s="15"/>
      <c r="QIU222" s="15"/>
      <c r="QIV222" s="15"/>
      <c r="QIW222" s="15"/>
      <c r="QIX222" s="15"/>
      <c r="QIY222" s="15"/>
      <c r="QIZ222" s="15"/>
      <c r="QJA222" s="15"/>
      <c r="QJB222" s="15"/>
      <c r="QJC222" s="15"/>
      <c r="QJD222" s="15"/>
      <c r="QJE222" s="15"/>
      <c r="QJF222" s="15"/>
      <c r="QJG222" s="15"/>
      <c r="QJH222" s="15"/>
      <c r="QJI222" s="15"/>
      <c r="QJJ222" s="15"/>
      <c r="QJK222" s="15"/>
      <c r="QJL222" s="15"/>
      <c r="QJM222" s="15"/>
      <c r="QJN222" s="15"/>
      <c r="QJO222" s="15"/>
      <c r="QJP222" s="15"/>
      <c r="QJQ222" s="15"/>
      <c r="QJR222" s="15"/>
      <c r="QJS222" s="15"/>
      <c r="QJT222" s="15"/>
      <c r="QJU222" s="15"/>
      <c r="QJV222" s="15"/>
      <c r="QJW222" s="15"/>
      <c r="QJX222" s="15"/>
      <c r="QJY222" s="15"/>
      <c r="QJZ222" s="15"/>
      <c r="QKA222" s="15"/>
      <c r="QKB222" s="15"/>
      <c r="QKC222" s="15"/>
      <c r="QKD222" s="15"/>
      <c r="QKE222" s="15"/>
      <c r="QKF222" s="15"/>
      <c r="QKG222" s="15"/>
      <c r="QKH222" s="15"/>
      <c r="QKI222" s="15"/>
      <c r="QKJ222" s="15"/>
      <c r="QKK222" s="15"/>
      <c r="QKL222" s="15"/>
      <c r="QKM222" s="15"/>
      <c r="QKN222" s="15"/>
      <c r="QKO222" s="15"/>
      <c r="QKP222" s="15"/>
      <c r="QKQ222" s="15"/>
      <c r="QKR222" s="15"/>
      <c r="QKS222" s="15"/>
      <c r="QKT222" s="15"/>
      <c r="QKU222" s="15"/>
      <c r="QKV222" s="15"/>
      <c r="QKW222" s="15"/>
      <c r="QKX222" s="15"/>
      <c r="QKY222" s="15"/>
      <c r="QKZ222" s="15"/>
      <c r="QLA222" s="15"/>
      <c r="QLB222" s="15"/>
      <c r="QLC222" s="15"/>
      <c r="QLD222" s="15"/>
      <c r="QLE222" s="15"/>
      <c r="QLF222" s="15"/>
      <c r="QLG222" s="15"/>
      <c r="QLH222" s="15"/>
      <c r="QLI222" s="15"/>
      <c r="QLJ222" s="15"/>
      <c r="QLK222" s="15"/>
      <c r="QLL222" s="15"/>
      <c r="QLM222" s="15"/>
      <c r="QLN222" s="15"/>
      <c r="QLO222" s="15"/>
      <c r="QLP222" s="15"/>
      <c r="QLQ222" s="15"/>
      <c r="QLR222" s="15"/>
      <c r="QLS222" s="15"/>
      <c r="QLT222" s="15"/>
      <c r="QLU222" s="15"/>
      <c r="QLV222" s="15"/>
      <c r="QLW222" s="15"/>
      <c r="QLX222" s="15"/>
      <c r="QLY222" s="15"/>
      <c r="QLZ222" s="15"/>
      <c r="QMA222" s="15"/>
      <c r="QMB222" s="15"/>
      <c r="QMC222" s="15"/>
      <c r="QMD222" s="15"/>
      <c r="QME222" s="15"/>
      <c r="QMF222" s="15"/>
      <c r="QMG222" s="15"/>
      <c r="QMH222" s="15"/>
      <c r="QMI222" s="15"/>
      <c r="QMJ222" s="15"/>
      <c r="QMK222" s="15"/>
      <c r="QML222" s="15"/>
      <c r="QMM222" s="15"/>
      <c r="QMN222" s="15"/>
      <c r="QMO222" s="15"/>
      <c r="QMP222" s="15"/>
      <c r="QMQ222" s="15"/>
      <c r="QMR222" s="15"/>
      <c r="QMS222" s="15"/>
      <c r="QMT222" s="15"/>
      <c r="QMU222" s="15"/>
      <c r="QMV222" s="15"/>
      <c r="QMW222" s="15"/>
      <c r="QMX222" s="15"/>
      <c r="QMY222" s="15"/>
      <c r="QMZ222" s="15"/>
      <c r="QNA222" s="15"/>
      <c r="QNB222" s="15"/>
      <c r="QNC222" s="15"/>
      <c r="QND222" s="15"/>
      <c r="QNE222" s="15"/>
      <c r="QNF222" s="15"/>
      <c r="QNG222" s="15"/>
      <c r="QNH222" s="15"/>
      <c r="QNI222" s="15"/>
      <c r="QNJ222" s="15"/>
      <c r="QNK222" s="15"/>
      <c r="QNL222" s="15"/>
      <c r="QNM222" s="15"/>
      <c r="QNN222" s="15"/>
      <c r="QNO222" s="15"/>
      <c r="QNP222" s="15"/>
      <c r="QNQ222" s="15"/>
      <c r="QNR222" s="15"/>
      <c r="QNS222" s="15"/>
      <c r="QNT222" s="15"/>
      <c r="QNU222" s="15"/>
      <c r="QNV222" s="15"/>
      <c r="QNW222" s="15"/>
      <c r="QNX222" s="15"/>
      <c r="QNY222" s="15"/>
      <c r="QNZ222" s="15"/>
      <c r="QOA222" s="15"/>
      <c r="QOB222" s="15"/>
      <c r="QOC222" s="15"/>
      <c r="QOD222" s="15"/>
      <c r="QOE222" s="15"/>
      <c r="QOF222" s="15"/>
      <c r="QOG222" s="15"/>
      <c r="QOH222" s="15"/>
      <c r="QOI222" s="15"/>
      <c r="QOJ222" s="15"/>
      <c r="QOK222" s="15"/>
      <c r="QOL222" s="15"/>
      <c r="QOM222" s="15"/>
      <c r="QON222" s="15"/>
      <c r="QOO222" s="15"/>
      <c r="QOP222" s="15"/>
      <c r="QOQ222" s="15"/>
      <c r="QOR222" s="15"/>
      <c r="QOS222" s="15"/>
      <c r="QOT222" s="15"/>
      <c r="QOU222" s="15"/>
      <c r="QOV222" s="15"/>
      <c r="QOW222" s="15"/>
      <c r="QOX222" s="15"/>
      <c r="QOY222" s="15"/>
      <c r="QOZ222" s="15"/>
      <c r="QPA222" s="15"/>
      <c r="QPB222" s="15"/>
      <c r="QPC222" s="15"/>
      <c r="QPD222" s="15"/>
      <c r="QPE222" s="15"/>
      <c r="QPF222" s="15"/>
      <c r="QPG222" s="15"/>
      <c r="QPH222" s="15"/>
      <c r="QPI222" s="15"/>
      <c r="QPJ222" s="15"/>
      <c r="QPK222" s="15"/>
      <c r="QPL222" s="15"/>
      <c r="QPM222" s="15"/>
      <c r="QPN222" s="15"/>
      <c r="QPO222" s="15"/>
      <c r="QPP222" s="15"/>
      <c r="QPQ222" s="15"/>
      <c r="QPR222" s="15"/>
      <c r="QPS222" s="15"/>
      <c r="QPT222" s="15"/>
      <c r="QPU222" s="15"/>
      <c r="QPV222" s="15"/>
      <c r="QPW222" s="15"/>
      <c r="QPX222" s="15"/>
      <c r="QPY222" s="15"/>
      <c r="QPZ222" s="15"/>
      <c r="QQA222" s="15"/>
      <c r="QQB222" s="15"/>
      <c r="QQC222" s="15"/>
      <c r="QQD222" s="15"/>
      <c r="QQE222" s="15"/>
      <c r="QQF222" s="15"/>
      <c r="QQG222" s="15"/>
      <c r="QQH222" s="15"/>
      <c r="QQI222" s="15"/>
      <c r="QQJ222" s="15"/>
      <c r="QQK222" s="15"/>
      <c r="QQL222" s="15"/>
      <c r="QQM222" s="15"/>
      <c r="QQN222" s="15"/>
      <c r="QQO222" s="15"/>
      <c r="QQP222" s="15"/>
      <c r="QQQ222" s="15"/>
      <c r="QQR222" s="15"/>
      <c r="QQS222" s="15"/>
      <c r="QQT222" s="15"/>
      <c r="QQU222" s="15"/>
      <c r="QQV222" s="15"/>
      <c r="QQW222" s="15"/>
      <c r="QQX222" s="15"/>
      <c r="QQY222" s="15"/>
      <c r="QQZ222" s="15"/>
      <c r="QRA222" s="15"/>
      <c r="QRB222" s="15"/>
      <c r="QRC222" s="15"/>
      <c r="QRD222" s="15"/>
      <c r="QRE222" s="15"/>
      <c r="QRF222" s="15"/>
      <c r="QRG222" s="15"/>
      <c r="QRH222" s="15"/>
      <c r="QRI222" s="15"/>
      <c r="QRJ222" s="15"/>
      <c r="QRK222" s="15"/>
      <c r="QRL222" s="15"/>
      <c r="QRM222" s="15"/>
      <c r="QRN222" s="15"/>
      <c r="QRO222" s="15"/>
      <c r="QRP222" s="15"/>
      <c r="QRQ222" s="15"/>
      <c r="QRR222" s="15"/>
      <c r="QRS222" s="15"/>
      <c r="QRT222" s="15"/>
      <c r="QRU222" s="15"/>
      <c r="QRV222" s="15"/>
      <c r="QRW222" s="15"/>
      <c r="QRX222" s="15"/>
      <c r="QRY222" s="15"/>
      <c r="QRZ222" s="15"/>
      <c r="QSA222" s="15"/>
      <c r="QSB222" s="15"/>
      <c r="QSC222" s="15"/>
      <c r="QSD222" s="15"/>
      <c r="QSE222" s="15"/>
      <c r="QSF222" s="15"/>
      <c r="QSG222" s="15"/>
      <c r="QSH222" s="15"/>
      <c r="QSI222" s="15"/>
      <c r="QSJ222" s="15"/>
      <c r="QSK222" s="15"/>
      <c r="QSL222" s="15"/>
      <c r="QSM222" s="15"/>
      <c r="QSN222" s="15"/>
      <c r="QSO222" s="15"/>
      <c r="QSP222" s="15"/>
      <c r="QSQ222" s="15"/>
      <c r="QSR222" s="15"/>
      <c r="QSS222" s="15"/>
      <c r="QST222" s="15"/>
      <c r="QSU222" s="15"/>
      <c r="QSV222" s="15"/>
      <c r="QSW222" s="15"/>
      <c r="QSX222" s="15"/>
      <c r="QSY222" s="15"/>
      <c r="QSZ222" s="15"/>
      <c r="QTA222" s="15"/>
      <c r="QTB222" s="15"/>
      <c r="QTC222" s="15"/>
      <c r="QTD222" s="15"/>
      <c r="QTE222" s="15"/>
      <c r="QTF222" s="15"/>
      <c r="QTG222" s="15"/>
      <c r="QTH222" s="15"/>
      <c r="QTI222" s="15"/>
      <c r="QTJ222" s="15"/>
      <c r="QTK222" s="15"/>
      <c r="QTL222" s="15"/>
      <c r="QTM222" s="15"/>
      <c r="QTN222" s="15"/>
      <c r="QTO222" s="15"/>
      <c r="QTP222" s="15"/>
      <c r="QTQ222" s="15"/>
      <c r="QTR222" s="15"/>
      <c r="QTS222" s="15"/>
      <c r="QTT222" s="15"/>
      <c r="QTU222" s="15"/>
      <c r="QTV222" s="15"/>
      <c r="QTW222" s="15"/>
      <c r="QTX222" s="15"/>
      <c r="QTY222" s="15"/>
      <c r="QTZ222" s="15"/>
      <c r="QUA222" s="15"/>
      <c r="QUB222" s="15"/>
      <c r="QUC222" s="15"/>
      <c r="QUD222" s="15"/>
      <c r="QUE222" s="15"/>
      <c r="QUF222" s="15"/>
      <c r="QUG222" s="15"/>
      <c r="QUH222" s="15"/>
      <c r="QUI222" s="15"/>
      <c r="QUJ222" s="15"/>
      <c r="QUK222" s="15"/>
      <c r="QUL222" s="15"/>
      <c r="QUM222" s="15"/>
      <c r="QUN222" s="15"/>
      <c r="QUO222" s="15"/>
      <c r="QUP222" s="15"/>
      <c r="QUQ222" s="15"/>
      <c r="QUR222" s="15"/>
      <c r="QUS222" s="15"/>
      <c r="QUT222" s="15"/>
      <c r="QUU222" s="15"/>
      <c r="QUV222" s="15"/>
      <c r="QUW222" s="15"/>
      <c r="QUX222" s="15"/>
      <c r="QUY222" s="15"/>
      <c r="QUZ222" s="15"/>
      <c r="QVA222" s="15"/>
      <c r="QVB222" s="15"/>
      <c r="QVC222" s="15"/>
      <c r="QVD222" s="15"/>
      <c r="QVE222" s="15"/>
      <c r="QVF222" s="15"/>
      <c r="QVG222" s="15"/>
      <c r="QVH222" s="15"/>
      <c r="QVI222" s="15"/>
      <c r="QVJ222" s="15"/>
      <c r="QVK222" s="15"/>
      <c r="QVL222" s="15"/>
      <c r="QVM222" s="15"/>
      <c r="QVN222" s="15"/>
      <c r="QVO222" s="15"/>
      <c r="QVP222" s="15"/>
      <c r="QVQ222" s="15"/>
      <c r="QVR222" s="15"/>
      <c r="QVS222" s="15"/>
      <c r="QVT222" s="15"/>
      <c r="QVU222" s="15"/>
      <c r="QVV222" s="15"/>
      <c r="QVW222" s="15"/>
      <c r="QVX222" s="15"/>
      <c r="QVY222" s="15"/>
      <c r="QVZ222" s="15"/>
      <c r="QWA222" s="15"/>
      <c r="QWB222" s="15"/>
      <c r="QWC222" s="15"/>
      <c r="QWD222" s="15"/>
      <c r="QWE222" s="15"/>
      <c r="QWF222" s="15"/>
      <c r="QWG222" s="15"/>
      <c r="QWH222" s="15"/>
      <c r="QWI222" s="15"/>
      <c r="QWJ222" s="15"/>
      <c r="QWK222" s="15"/>
      <c r="QWL222" s="15"/>
      <c r="QWM222" s="15"/>
      <c r="QWN222" s="15"/>
      <c r="QWO222" s="15"/>
      <c r="QWP222" s="15"/>
      <c r="QWQ222" s="15"/>
      <c r="QWR222" s="15"/>
      <c r="QWS222" s="15"/>
      <c r="QWT222" s="15"/>
      <c r="QWU222" s="15"/>
      <c r="QWV222" s="15"/>
      <c r="QWW222" s="15"/>
      <c r="QWX222" s="15"/>
      <c r="QWY222" s="15"/>
      <c r="QWZ222" s="15"/>
      <c r="QXA222" s="15"/>
      <c r="QXB222" s="15"/>
      <c r="QXC222" s="15"/>
      <c r="QXD222" s="15"/>
      <c r="QXE222" s="15"/>
      <c r="QXF222" s="15"/>
      <c r="QXG222" s="15"/>
      <c r="QXH222" s="15"/>
      <c r="QXI222" s="15"/>
      <c r="QXJ222" s="15"/>
      <c r="QXK222" s="15"/>
      <c r="QXL222" s="15"/>
      <c r="QXM222" s="15"/>
      <c r="QXN222" s="15"/>
      <c r="QXO222" s="15"/>
      <c r="QXP222" s="15"/>
      <c r="QXQ222" s="15"/>
      <c r="QXR222" s="15"/>
      <c r="QXS222" s="15"/>
      <c r="QXT222" s="15"/>
      <c r="QXU222" s="15"/>
      <c r="QXV222" s="15"/>
      <c r="QXW222" s="15"/>
      <c r="QXX222" s="15"/>
      <c r="QXY222" s="15"/>
      <c r="QXZ222" s="15"/>
      <c r="QYA222" s="15"/>
      <c r="QYB222" s="15"/>
      <c r="QYC222" s="15"/>
      <c r="QYD222" s="15"/>
      <c r="QYE222" s="15"/>
      <c r="QYF222" s="15"/>
      <c r="QYG222" s="15"/>
      <c r="QYH222" s="15"/>
      <c r="QYI222" s="15"/>
      <c r="QYJ222" s="15"/>
      <c r="QYK222" s="15"/>
      <c r="QYL222" s="15"/>
      <c r="QYM222" s="15"/>
      <c r="QYN222" s="15"/>
      <c r="QYO222" s="15"/>
      <c r="QYP222" s="15"/>
      <c r="QYQ222" s="15"/>
      <c r="QYR222" s="15"/>
      <c r="QYS222" s="15"/>
      <c r="QYT222" s="15"/>
      <c r="QYU222" s="15"/>
      <c r="QYV222" s="15"/>
      <c r="QYW222" s="15"/>
      <c r="QYX222" s="15"/>
      <c r="QYY222" s="15"/>
      <c r="QYZ222" s="15"/>
      <c r="QZA222" s="15"/>
      <c r="QZB222" s="15"/>
      <c r="QZC222" s="15"/>
      <c r="QZD222" s="15"/>
      <c r="QZE222" s="15"/>
      <c r="QZF222" s="15"/>
      <c r="QZG222" s="15"/>
      <c r="QZH222" s="15"/>
      <c r="QZI222" s="15"/>
      <c r="QZJ222" s="15"/>
      <c r="QZK222" s="15"/>
      <c r="QZL222" s="15"/>
      <c r="QZM222" s="15"/>
      <c r="QZN222" s="15"/>
      <c r="QZO222" s="15"/>
      <c r="QZP222" s="15"/>
      <c r="QZQ222" s="15"/>
      <c r="QZR222" s="15"/>
      <c r="QZS222" s="15"/>
      <c r="QZT222" s="15"/>
      <c r="QZU222" s="15"/>
      <c r="QZV222" s="15"/>
      <c r="QZW222" s="15"/>
      <c r="QZX222" s="15"/>
      <c r="QZY222" s="15"/>
      <c r="QZZ222" s="15"/>
      <c r="RAA222" s="15"/>
      <c r="RAB222" s="15"/>
      <c r="RAC222" s="15"/>
      <c r="RAD222" s="15"/>
      <c r="RAE222" s="15"/>
      <c r="RAF222" s="15"/>
      <c r="RAG222" s="15"/>
      <c r="RAH222" s="15"/>
      <c r="RAI222" s="15"/>
      <c r="RAJ222" s="15"/>
      <c r="RAK222" s="15"/>
      <c r="RAL222" s="15"/>
      <c r="RAM222" s="15"/>
      <c r="RAN222" s="15"/>
      <c r="RAO222" s="15"/>
      <c r="RAP222" s="15"/>
      <c r="RAQ222" s="15"/>
      <c r="RAR222" s="15"/>
      <c r="RAS222" s="15"/>
      <c r="RAT222" s="15"/>
      <c r="RAU222" s="15"/>
      <c r="RAV222" s="15"/>
      <c r="RAW222" s="15"/>
      <c r="RAX222" s="15"/>
      <c r="RAY222" s="15"/>
      <c r="RAZ222" s="15"/>
      <c r="RBA222" s="15"/>
      <c r="RBB222" s="15"/>
      <c r="RBC222" s="15"/>
      <c r="RBD222" s="15"/>
      <c r="RBE222" s="15"/>
      <c r="RBF222" s="15"/>
      <c r="RBG222" s="15"/>
      <c r="RBH222" s="15"/>
      <c r="RBI222" s="15"/>
      <c r="RBJ222" s="15"/>
      <c r="RBK222" s="15"/>
      <c r="RBL222" s="15"/>
      <c r="RBM222" s="15"/>
      <c r="RBN222" s="15"/>
      <c r="RBO222" s="15"/>
      <c r="RBP222" s="15"/>
      <c r="RBQ222" s="15"/>
      <c r="RBR222" s="15"/>
      <c r="RBS222" s="15"/>
      <c r="RBT222" s="15"/>
      <c r="RBU222" s="15"/>
      <c r="RBV222" s="15"/>
      <c r="RBW222" s="15"/>
      <c r="RBX222" s="15"/>
      <c r="RBY222" s="15"/>
      <c r="RBZ222" s="15"/>
      <c r="RCA222" s="15"/>
      <c r="RCB222" s="15"/>
      <c r="RCC222" s="15"/>
      <c r="RCD222" s="15"/>
      <c r="RCE222" s="15"/>
      <c r="RCF222" s="15"/>
      <c r="RCG222" s="15"/>
      <c r="RCH222" s="15"/>
      <c r="RCI222" s="15"/>
      <c r="RCJ222" s="15"/>
      <c r="RCK222" s="15"/>
      <c r="RCL222" s="15"/>
      <c r="RCM222" s="15"/>
      <c r="RCN222" s="15"/>
      <c r="RCO222" s="15"/>
      <c r="RCP222" s="15"/>
      <c r="RCQ222" s="15"/>
      <c r="RCR222" s="15"/>
      <c r="RCS222" s="15"/>
      <c r="RCT222" s="15"/>
      <c r="RCU222" s="15"/>
      <c r="RCV222" s="15"/>
      <c r="RCW222" s="15"/>
      <c r="RCX222" s="15"/>
      <c r="RCY222" s="15"/>
      <c r="RCZ222" s="15"/>
      <c r="RDA222" s="15"/>
      <c r="RDB222" s="15"/>
      <c r="RDC222" s="15"/>
      <c r="RDD222" s="15"/>
      <c r="RDE222" s="15"/>
      <c r="RDF222" s="15"/>
      <c r="RDG222" s="15"/>
      <c r="RDH222" s="15"/>
      <c r="RDI222" s="15"/>
      <c r="RDJ222" s="15"/>
      <c r="RDK222" s="15"/>
      <c r="RDL222" s="15"/>
      <c r="RDM222" s="15"/>
      <c r="RDN222" s="15"/>
      <c r="RDO222" s="15"/>
      <c r="RDP222" s="15"/>
      <c r="RDQ222" s="15"/>
      <c r="RDR222" s="15"/>
      <c r="RDS222" s="15"/>
      <c r="RDT222" s="15"/>
      <c r="RDU222" s="15"/>
      <c r="RDV222" s="15"/>
      <c r="RDW222" s="15"/>
      <c r="RDX222" s="15"/>
      <c r="RDY222" s="15"/>
      <c r="RDZ222" s="15"/>
      <c r="REA222" s="15"/>
      <c r="REB222" s="15"/>
      <c r="REC222" s="15"/>
      <c r="RED222" s="15"/>
      <c r="REE222" s="15"/>
      <c r="REF222" s="15"/>
      <c r="REG222" s="15"/>
      <c r="REH222" s="15"/>
      <c r="REI222" s="15"/>
      <c r="REJ222" s="15"/>
      <c r="REK222" s="15"/>
      <c r="REL222" s="15"/>
      <c r="REM222" s="15"/>
      <c r="REN222" s="15"/>
      <c r="REO222" s="15"/>
      <c r="REP222" s="15"/>
      <c r="REQ222" s="15"/>
      <c r="RER222" s="15"/>
      <c r="RES222" s="15"/>
      <c r="RET222" s="15"/>
      <c r="REU222" s="15"/>
      <c r="REV222" s="15"/>
      <c r="REW222" s="15"/>
      <c r="REX222" s="15"/>
      <c r="REY222" s="15"/>
      <c r="REZ222" s="15"/>
      <c r="RFA222" s="15"/>
      <c r="RFB222" s="15"/>
      <c r="RFC222" s="15"/>
      <c r="RFD222" s="15"/>
      <c r="RFE222" s="15"/>
      <c r="RFF222" s="15"/>
      <c r="RFG222" s="15"/>
      <c r="RFH222" s="15"/>
      <c r="RFI222" s="15"/>
      <c r="RFJ222" s="15"/>
      <c r="RFK222" s="15"/>
      <c r="RFL222" s="15"/>
      <c r="RFM222" s="15"/>
      <c r="RFN222" s="15"/>
      <c r="RFO222" s="15"/>
      <c r="RFP222" s="15"/>
      <c r="RFQ222" s="15"/>
      <c r="RFR222" s="15"/>
      <c r="RFS222" s="15"/>
      <c r="RFT222" s="15"/>
      <c r="RFU222" s="15"/>
      <c r="RFV222" s="15"/>
      <c r="RFW222" s="15"/>
      <c r="RFX222" s="15"/>
      <c r="RFY222" s="15"/>
      <c r="RFZ222" s="15"/>
      <c r="RGA222" s="15"/>
      <c r="RGB222" s="15"/>
      <c r="RGC222" s="15"/>
      <c r="RGD222" s="15"/>
      <c r="RGE222" s="15"/>
      <c r="RGF222" s="15"/>
      <c r="RGG222" s="15"/>
      <c r="RGH222" s="15"/>
      <c r="RGI222" s="15"/>
      <c r="RGJ222" s="15"/>
      <c r="RGK222" s="15"/>
      <c r="RGL222" s="15"/>
      <c r="RGM222" s="15"/>
      <c r="RGN222" s="15"/>
      <c r="RGO222" s="15"/>
      <c r="RGP222" s="15"/>
      <c r="RGQ222" s="15"/>
      <c r="RGR222" s="15"/>
      <c r="RGS222" s="15"/>
      <c r="RGT222" s="15"/>
      <c r="RGU222" s="15"/>
      <c r="RGV222" s="15"/>
      <c r="RGW222" s="15"/>
      <c r="RGX222" s="15"/>
      <c r="RGY222" s="15"/>
      <c r="RGZ222" s="15"/>
      <c r="RHA222" s="15"/>
      <c r="RHB222" s="15"/>
      <c r="RHC222" s="15"/>
      <c r="RHD222" s="15"/>
      <c r="RHE222" s="15"/>
      <c r="RHF222" s="15"/>
      <c r="RHG222" s="15"/>
      <c r="RHH222" s="15"/>
      <c r="RHI222" s="15"/>
      <c r="RHJ222" s="15"/>
      <c r="RHK222" s="15"/>
      <c r="RHL222" s="15"/>
      <c r="RHM222" s="15"/>
      <c r="RHN222" s="15"/>
      <c r="RHO222" s="15"/>
      <c r="RHP222" s="15"/>
      <c r="RHQ222" s="15"/>
      <c r="RHR222" s="15"/>
      <c r="RHS222" s="15"/>
      <c r="RHT222" s="15"/>
      <c r="RHU222" s="15"/>
      <c r="RHV222" s="15"/>
      <c r="RHW222" s="15"/>
      <c r="RHX222" s="15"/>
      <c r="RHY222" s="15"/>
      <c r="RHZ222" s="15"/>
      <c r="RIA222" s="15"/>
      <c r="RIB222" s="15"/>
      <c r="RIC222" s="15"/>
      <c r="RID222" s="15"/>
      <c r="RIE222" s="15"/>
      <c r="RIF222" s="15"/>
      <c r="RIG222" s="15"/>
      <c r="RIH222" s="15"/>
      <c r="RII222" s="15"/>
      <c r="RIJ222" s="15"/>
      <c r="RIK222" s="15"/>
      <c r="RIL222" s="15"/>
      <c r="RIM222" s="15"/>
      <c r="RIN222" s="15"/>
      <c r="RIO222" s="15"/>
      <c r="RIP222" s="15"/>
      <c r="RIQ222" s="15"/>
      <c r="RIR222" s="15"/>
      <c r="RIS222" s="15"/>
      <c r="RIT222" s="15"/>
      <c r="RIU222" s="15"/>
      <c r="RIV222" s="15"/>
      <c r="RIW222" s="15"/>
      <c r="RIX222" s="15"/>
      <c r="RIY222" s="15"/>
      <c r="RIZ222" s="15"/>
      <c r="RJA222" s="15"/>
      <c r="RJB222" s="15"/>
      <c r="RJC222" s="15"/>
      <c r="RJD222" s="15"/>
      <c r="RJE222" s="15"/>
      <c r="RJF222" s="15"/>
      <c r="RJG222" s="15"/>
      <c r="RJH222" s="15"/>
      <c r="RJI222" s="15"/>
      <c r="RJJ222" s="15"/>
      <c r="RJK222" s="15"/>
      <c r="RJL222" s="15"/>
      <c r="RJM222" s="15"/>
      <c r="RJN222" s="15"/>
      <c r="RJO222" s="15"/>
      <c r="RJP222" s="15"/>
      <c r="RJQ222" s="15"/>
      <c r="RJR222" s="15"/>
      <c r="RJS222" s="15"/>
      <c r="RJT222" s="15"/>
      <c r="RJU222" s="15"/>
      <c r="RJV222" s="15"/>
      <c r="RJW222" s="15"/>
      <c r="RJX222" s="15"/>
      <c r="RJY222" s="15"/>
      <c r="RJZ222" s="15"/>
      <c r="RKA222" s="15"/>
      <c r="RKB222" s="15"/>
      <c r="RKC222" s="15"/>
      <c r="RKD222" s="15"/>
      <c r="RKE222" s="15"/>
      <c r="RKF222" s="15"/>
      <c r="RKG222" s="15"/>
      <c r="RKH222" s="15"/>
      <c r="RKI222" s="15"/>
      <c r="RKJ222" s="15"/>
      <c r="RKK222" s="15"/>
      <c r="RKL222" s="15"/>
      <c r="RKM222" s="15"/>
      <c r="RKN222" s="15"/>
      <c r="RKO222" s="15"/>
      <c r="RKP222" s="15"/>
      <c r="RKQ222" s="15"/>
      <c r="RKR222" s="15"/>
      <c r="RKS222" s="15"/>
      <c r="RKT222" s="15"/>
      <c r="RKU222" s="15"/>
      <c r="RKV222" s="15"/>
      <c r="RKW222" s="15"/>
      <c r="RKX222" s="15"/>
      <c r="RKY222" s="15"/>
      <c r="RKZ222" s="15"/>
      <c r="RLA222" s="15"/>
      <c r="RLB222" s="15"/>
      <c r="RLC222" s="15"/>
      <c r="RLD222" s="15"/>
      <c r="RLE222" s="15"/>
      <c r="RLF222" s="15"/>
      <c r="RLG222" s="15"/>
      <c r="RLH222" s="15"/>
      <c r="RLI222" s="15"/>
      <c r="RLJ222" s="15"/>
      <c r="RLK222" s="15"/>
      <c r="RLL222" s="15"/>
      <c r="RLM222" s="15"/>
      <c r="RLN222" s="15"/>
      <c r="RLO222" s="15"/>
      <c r="RLP222" s="15"/>
      <c r="RLQ222" s="15"/>
      <c r="RLR222" s="15"/>
      <c r="RLS222" s="15"/>
      <c r="RLT222" s="15"/>
      <c r="RLU222" s="15"/>
      <c r="RLV222" s="15"/>
      <c r="RLW222" s="15"/>
      <c r="RLX222" s="15"/>
      <c r="RLY222" s="15"/>
      <c r="RLZ222" s="15"/>
      <c r="RMA222" s="15"/>
      <c r="RMB222" s="15"/>
      <c r="RMC222" s="15"/>
      <c r="RMD222" s="15"/>
      <c r="RME222" s="15"/>
      <c r="RMF222" s="15"/>
      <c r="RMG222" s="15"/>
      <c r="RMH222" s="15"/>
      <c r="RMI222" s="15"/>
      <c r="RMJ222" s="15"/>
      <c r="RMK222" s="15"/>
      <c r="RML222" s="15"/>
      <c r="RMM222" s="15"/>
      <c r="RMN222" s="15"/>
      <c r="RMO222" s="15"/>
      <c r="RMP222" s="15"/>
      <c r="RMQ222" s="15"/>
      <c r="RMR222" s="15"/>
      <c r="RMS222" s="15"/>
      <c r="RMT222" s="15"/>
      <c r="RMU222" s="15"/>
      <c r="RMV222" s="15"/>
      <c r="RMW222" s="15"/>
      <c r="RMX222" s="15"/>
      <c r="RMY222" s="15"/>
      <c r="RMZ222" s="15"/>
      <c r="RNA222" s="15"/>
      <c r="RNB222" s="15"/>
      <c r="RNC222" s="15"/>
      <c r="RND222" s="15"/>
      <c r="RNE222" s="15"/>
      <c r="RNF222" s="15"/>
      <c r="RNG222" s="15"/>
      <c r="RNH222" s="15"/>
      <c r="RNI222" s="15"/>
      <c r="RNJ222" s="15"/>
      <c r="RNK222" s="15"/>
      <c r="RNL222" s="15"/>
      <c r="RNM222" s="15"/>
      <c r="RNN222" s="15"/>
      <c r="RNO222" s="15"/>
      <c r="RNP222" s="15"/>
      <c r="RNQ222" s="15"/>
      <c r="RNR222" s="15"/>
      <c r="RNS222" s="15"/>
      <c r="RNT222" s="15"/>
      <c r="RNU222" s="15"/>
      <c r="RNV222" s="15"/>
      <c r="RNW222" s="15"/>
      <c r="RNX222" s="15"/>
      <c r="RNY222" s="15"/>
      <c r="RNZ222" s="15"/>
      <c r="ROA222" s="15"/>
      <c r="ROB222" s="15"/>
      <c r="ROC222" s="15"/>
      <c r="ROD222" s="15"/>
      <c r="ROE222" s="15"/>
      <c r="ROF222" s="15"/>
      <c r="ROG222" s="15"/>
      <c r="ROH222" s="15"/>
      <c r="ROI222" s="15"/>
      <c r="ROJ222" s="15"/>
      <c r="ROK222" s="15"/>
      <c r="ROL222" s="15"/>
      <c r="ROM222" s="15"/>
      <c r="RON222" s="15"/>
      <c r="ROO222" s="15"/>
      <c r="ROP222" s="15"/>
      <c r="ROQ222" s="15"/>
      <c r="ROR222" s="15"/>
      <c r="ROS222" s="15"/>
      <c r="ROT222" s="15"/>
      <c r="ROU222" s="15"/>
      <c r="ROV222" s="15"/>
      <c r="ROW222" s="15"/>
      <c r="ROX222" s="15"/>
      <c r="ROY222" s="15"/>
      <c r="ROZ222" s="15"/>
      <c r="RPA222" s="15"/>
      <c r="RPB222" s="15"/>
      <c r="RPC222" s="15"/>
      <c r="RPD222" s="15"/>
      <c r="RPE222" s="15"/>
      <c r="RPF222" s="15"/>
      <c r="RPG222" s="15"/>
      <c r="RPH222" s="15"/>
      <c r="RPI222" s="15"/>
      <c r="RPJ222" s="15"/>
      <c r="RPK222" s="15"/>
      <c r="RPL222" s="15"/>
      <c r="RPM222" s="15"/>
      <c r="RPN222" s="15"/>
      <c r="RPO222" s="15"/>
      <c r="RPP222" s="15"/>
      <c r="RPQ222" s="15"/>
      <c r="RPR222" s="15"/>
      <c r="RPS222" s="15"/>
      <c r="RPT222" s="15"/>
      <c r="RPU222" s="15"/>
      <c r="RPV222" s="15"/>
      <c r="RPW222" s="15"/>
      <c r="RPX222" s="15"/>
      <c r="RPY222" s="15"/>
      <c r="RPZ222" s="15"/>
      <c r="RQA222" s="15"/>
      <c r="RQB222" s="15"/>
      <c r="RQC222" s="15"/>
      <c r="RQD222" s="15"/>
      <c r="RQE222" s="15"/>
      <c r="RQF222" s="15"/>
      <c r="RQG222" s="15"/>
      <c r="RQH222" s="15"/>
      <c r="RQI222" s="15"/>
      <c r="RQJ222" s="15"/>
      <c r="RQK222" s="15"/>
      <c r="RQL222" s="15"/>
      <c r="RQM222" s="15"/>
      <c r="RQN222" s="15"/>
      <c r="RQO222" s="15"/>
      <c r="RQP222" s="15"/>
      <c r="RQQ222" s="15"/>
      <c r="RQR222" s="15"/>
      <c r="RQS222" s="15"/>
      <c r="RQT222" s="15"/>
      <c r="RQU222" s="15"/>
      <c r="RQV222" s="15"/>
      <c r="RQW222" s="15"/>
      <c r="RQX222" s="15"/>
      <c r="RQY222" s="15"/>
      <c r="RQZ222" s="15"/>
      <c r="RRA222" s="15"/>
      <c r="RRB222" s="15"/>
      <c r="RRC222" s="15"/>
      <c r="RRD222" s="15"/>
      <c r="RRE222" s="15"/>
      <c r="RRF222" s="15"/>
      <c r="RRG222" s="15"/>
      <c r="RRH222" s="15"/>
      <c r="RRI222" s="15"/>
      <c r="RRJ222" s="15"/>
      <c r="RRK222" s="15"/>
      <c r="RRL222" s="15"/>
      <c r="RRM222" s="15"/>
      <c r="RRN222" s="15"/>
      <c r="RRO222" s="15"/>
      <c r="RRP222" s="15"/>
      <c r="RRQ222" s="15"/>
      <c r="RRR222" s="15"/>
      <c r="RRS222" s="15"/>
      <c r="RRT222" s="15"/>
      <c r="RRU222" s="15"/>
      <c r="RRV222" s="15"/>
      <c r="RRW222" s="15"/>
      <c r="RRX222" s="15"/>
      <c r="RRY222" s="15"/>
      <c r="RRZ222" s="15"/>
      <c r="RSA222" s="15"/>
      <c r="RSB222" s="15"/>
      <c r="RSC222" s="15"/>
      <c r="RSD222" s="15"/>
      <c r="RSE222" s="15"/>
      <c r="RSF222" s="15"/>
      <c r="RSG222" s="15"/>
      <c r="RSH222" s="15"/>
      <c r="RSI222" s="15"/>
      <c r="RSJ222" s="15"/>
      <c r="RSK222" s="15"/>
      <c r="RSL222" s="15"/>
      <c r="RSM222" s="15"/>
      <c r="RSN222" s="15"/>
      <c r="RSO222" s="15"/>
      <c r="RSP222" s="15"/>
      <c r="RSQ222" s="15"/>
      <c r="RSR222" s="15"/>
      <c r="RSS222" s="15"/>
      <c r="RST222" s="15"/>
      <c r="RSU222" s="15"/>
      <c r="RSV222" s="15"/>
      <c r="RSW222" s="15"/>
      <c r="RSX222" s="15"/>
      <c r="RSY222" s="15"/>
      <c r="RSZ222" s="15"/>
      <c r="RTA222" s="15"/>
      <c r="RTB222" s="15"/>
      <c r="RTC222" s="15"/>
      <c r="RTD222" s="15"/>
      <c r="RTE222" s="15"/>
      <c r="RTF222" s="15"/>
      <c r="RTG222" s="15"/>
      <c r="RTH222" s="15"/>
      <c r="RTI222" s="15"/>
      <c r="RTJ222" s="15"/>
      <c r="RTK222" s="15"/>
      <c r="RTL222" s="15"/>
      <c r="RTM222" s="15"/>
      <c r="RTN222" s="15"/>
      <c r="RTO222" s="15"/>
      <c r="RTP222" s="15"/>
      <c r="RTQ222" s="15"/>
      <c r="RTR222" s="15"/>
      <c r="RTS222" s="15"/>
      <c r="RTT222" s="15"/>
      <c r="RTU222" s="15"/>
      <c r="RTV222" s="15"/>
      <c r="RTW222" s="15"/>
      <c r="RTX222" s="15"/>
      <c r="RTY222" s="15"/>
      <c r="RTZ222" s="15"/>
      <c r="RUA222" s="15"/>
      <c r="RUB222" s="15"/>
      <c r="RUC222" s="15"/>
      <c r="RUD222" s="15"/>
      <c r="RUE222" s="15"/>
      <c r="RUF222" s="15"/>
      <c r="RUG222" s="15"/>
      <c r="RUH222" s="15"/>
      <c r="RUI222" s="15"/>
      <c r="RUJ222" s="15"/>
      <c r="RUK222" s="15"/>
      <c r="RUL222" s="15"/>
      <c r="RUM222" s="15"/>
      <c r="RUN222" s="15"/>
      <c r="RUO222" s="15"/>
      <c r="RUP222" s="15"/>
      <c r="RUQ222" s="15"/>
      <c r="RUR222" s="15"/>
      <c r="RUS222" s="15"/>
      <c r="RUT222" s="15"/>
      <c r="RUU222" s="15"/>
      <c r="RUV222" s="15"/>
      <c r="RUW222" s="15"/>
      <c r="RUX222" s="15"/>
      <c r="RUY222" s="15"/>
      <c r="RUZ222" s="15"/>
      <c r="RVA222" s="15"/>
      <c r="RVB222" s="15"/>
      <c r="RVC222" s="15"/>
      <c r="RVD222" s="15"/>
      <c r="RVE222" s="15"/>
      <c r="RVF222" s="15"/>
      <c r="RVG222" s="15"/>
      <c r="RVH222" s="15"/>
      <c r="RVI222" s="15"/>
      <c r="RVJ222" s="15"/>
      <c r="RVK222" s="15"/>
      <c r="RVL222" s="15"/>
      <c r="RVM222" s="15"/>
      <c r="RVN222" s="15"/>
      <c r="RVO222" s="15"/>
      <c r="RVP222" s="15"/>
      <c r="RVQ222" s="15"/>
      <c r="RVR222" s="15"/>
      <c r="RVS222" s="15"/>
      <c r="RVT222" s="15"/>
      <c r="RVU222" s="15"/>
      <c r="RVV222" s="15"/>
      <c r="RVW222" s="15"/>
      <c r="RVX222" s="15"/>
      <c r="RVY222" s="15"/>
      <c r="RVZ222" s="15"/>
      <c r="RWA222" s="15"/>
      <c r="RWB222" s="15"/>
      <c r="RWC222" s="15"/>
      <c r="RWD222" s="15"/>
      <c r="RWE222" s="15"/>
      <c r="RWF222" s="15"/>
      <c r="RWG222" s="15"/>
      <c r="RWH222" s="15"/>
      <c r="RWI222" s="15"/>
      <c r="RWJ222" s="15"/>
      <c r="RWK222" s="15"/>
      <c r="RWL222" s="15"/>
      <c r="RWM222" s="15"/>
      <c r="RWN222" s="15"/>
      <c r="RWO222" s="15"/>
      <c r="RWP222" s="15"/>
      <c r="RWQ222" s="15"/>
      <c r="RWR222" s="15"/>
      <c r="RWS222" s="15"/>
      <c r="RWT222" s="15"/>
      <c r="RWU222" s="15"/>
      <c r="RWV222" s="15"/>
      <c r="RWW222" s="15"/>
      <c r="RWX222" s="15"/>
      <c r="RWY222" s="15"/>
      <c r="RWZ222" s="15"/>
      <c r="RXA222" s="15"/>
      <c r="RXB222" s="15"/>
      <c r="RXC222" s="15"/>
      <c r="RXD222" s="15"/>
      <c r="RXE222" s="15"/>
      <c r="RXF222" s="15"/>
      <c r="RXG222" s="15"/>
      <c r="RXH222" s="15"/>
      <c r="RXI222" s="15"/>
      <c r="RXJ222" s="15"/>
      <c r="RXK222" s="15"/>
      <c r="RXL222" s="15"/>
      <c r="RXM222" s="15"/>
      <c r="RXN222" s="15"/>
      <c r="RXO222" s="15"/>
      <c r="RXP222" s="15"/>
      <c r="RXQ222" s="15"/>
      <c r="RXR222" s="15"/>
      <c r="RXS222" s="15"/>
      <c r="RXT222" s="15"/>
      <c r="RXU222" s="15"/>
      <c r="RXV222" s="15"/>
      <c r="RXW222" s="15"/>
      <c r="RXX222" s="15"/>
      <c r="RXY222" s="15"/>
      <c r="RXZ222" s="15"/>
      <c r="RYA222" s="15"/>
      <c r="RYB222" s="15"/>
      <c r="RYC222" s="15"/>
      <c r="RYD222" s="15"/>
      <c r="RYE222" s="15"/>
      <c r="RYF222" s="15"/>
      <c r="RYG222" s="15"/>
      <c r="RYH222" s="15"/>
      <c r="RYI222" s="15"/>
      <c r="RYJ222" s="15"/>
      <c r="RYK222" s="15"/>
      <c r="RYL222" s="15"/>
      <c r="RYM222" s="15"/>
      <c r="RYN222" s="15"/>
      <c r="RYO222" s="15"/>
      <c r="RYP222" s="15"/>
      <c r="RYQ222" s="15"/>
      <c r="RYR222" s="15"/>
      <c r="RYS222" s="15"/>
      <c r="RYT222" s="15"/>
      <c r="RYU222" s="15"/>
      <c r="RYV222" s="15"/>
      <c r="RYW222" s="15"/>
      <c r="RYX222" s="15"/>
      <c r="RYY222" s="15"/>
      <c r="RYZ222" s="15"/>
      <c r="RZA222" s="15"/>
      <c r="RZB222" s="15"/>
      <c r="RZC222" s="15"/>
      <c r="RZD222" s="15"/>
      <c r="RZE222" s="15"/>
      <c r="RZF222" s="15"/>
      <c r="RZG222" s="15"/>
      <c r="RZH222" s="15"/>
      <c r="RZI222" s="15"/>
      <c r="RZJ222" s="15"/>
      <c r="RZK222" s="15"/>
      <c r="RZL222" s="15"/>
      <c r="RZM222" s="15"/>
      <c r="RZN222" s="15"/>
      <c r="RZO222" s="15"/>
      <c r="RZP222" s="15"/>
      <c r="RZQ222" s="15"/>
      <c r="RZR222" s="15"/>
      <c r="RZS222" s="15"/>
      <c r="RZT222" s="15"/>
      <c r="RZU222" s="15"/>
      <c r="RZV222" s="15"/>
      <c r="RZW222" s="15"/>
      <c r="RZX222" s="15"/>
      <c r="RZY222" s="15"/>
      <c r="RZZ222" s="15"/>
      <c r="SAA222" s="15"/>
      <c r="SAB222" s="15"/>
      <c r="SAC222" s="15"/>
      <c r="SAD222" s="15"/>
      <c r="SAE222" s="15"/>
      <c r="SAF222" s="15"/>
      <c r="SAG222" s="15"/>
      <c r="SAH222" s="15"/>
      <c r="SAI222" s="15"/>
      <c r="SAJ222" s="15"/>
      <c r="SAK222" s="15"/>
      <c r="SAL222" s="15"/>
      <c r="SAM222" s="15"/>
      <c r="SAN222" s="15"/>
      <c r="SAO222" s="15"/>
      <c r="SAP222" s="15"/>
      <c r="SAQ222" s="15"/>
      <c r="SAR222" s="15"/>
      <c r="SAS222" s="15"/>
      <c r="SAT222" s="15"/>
      <c r="SAU222" s="15"/>
      <c r="SAV222" s="15"/>
      <c r="SAW222" s="15"/>
      <c r="SAX222" s="15"/>
      <c r="SAY222" s="15"/>
      <c r="SAZ222" s="15"/>
      <c r="SBA222" s="15"/>
      <c r="SBB222" s="15"/>
      <c r="SBC222" s="15"/>
      <c r="SBD222" s="15"/>
      <c r="SBE222" s="15"/>
      <c r="SBF222" s="15"/>
      <c r="SBG222" s="15"/>
      <c r="SBH222" s="15"/>
      <c r="SBI222" s="15"/>
      <c r="SBJ222" s="15"/>
      <c r="SBK222" s="15"/>
      <c r="SBL222" s="15"/>
      <c r="SBM222" s="15"/>
      <c r="SBN222" s="15"/>
      <c r="SBO222" s="15"/>
      <c r="SBP222" s="15"/>
      <c r="SBQ222" s="15"/>
      <c r="SBR222" s="15"/>
      <c r="SBS222" s="15"/>
      <c r="SBT222" s="15"/>
      <c r="SBU222" s="15"/>
      <c r="SBV222" s="15"/>
      <c r="SBW222" s="15"/>
      <c r="SBX222" s="15"/>
      <c r="SBY222" s="15"/>
      <c r="SBZ222" s="15"/>
      <c r="SCA222" s="15"/>
      <c r="SCB222" s="15"/>
      <c r="SCC222" s="15"/>
      <c r="SCD222" s="15"/>
      <c r="SCE222" s="15"/>
      <c r="SCF222" s="15"/>
      <c r="SCG222" s="15"/>
      <c r="SCH222" s="15"/>
      <c r="SCI222" s="15"/>
      <c r="SCJ222" s="15"/>
      <c r="SCK222" s="15"/>
      <c r="SCL222" s="15"/>
      <c r="SCM222" s="15"/>
      <c r="SCN222" s="15"/>
      <c r="SCO222" s="15"/>
      <c r="SCP222" s="15"/>
      <c r="SCQ222" s="15"/>
      <c r="SCR222" s="15"/>
      <c r="SCS222" s="15"/>
      <c r="SCT222" s="15"/>
      <c r="SCU222" s="15"/>
      <c r="SCV222" s="15"/>
      <c r="SCW222" s="15"/>
      <c r="SCX222" s="15"/>
      <c r="SCY222" s="15"/>
      <c r="SCZ222" s="15"/>
      <c r="SDA222" s="15"/>
      <c r="SDB222" s="15"/>
      <c r="SDC222" s="15"/>
      <c r="SDD222" s="15"/>
      <c r="SDE222" s="15"/>
      <c r="SDF222" s="15"/>
      <c r="SDG222" s="15"/>
      <c r="SDH222" s="15"/>
      <c r="SDI222" s="15"/>
      <c r="SDJ222" s="15"/>
      <c r="SDK222" s="15"/>
      <c r="SDL222" s="15"/>
      <c r="SDM222" s="15"/>
      <c r="SDN222" s="15"/>
      <c r="SDO222" s="15"/>
      <c r="SDP222" s="15"/>
      <c r="SDQ222" s="15"/>
      <c r="SDR222" s="15"/>
      <c r="SDS222" s="15"/>
      <c r="SDT222" s="15"/>
      <c r="SDU222" s="15"/>
      <c r="SDV222" s="15"/>
      <c r="SDW222" s="15"/>
      <c r="SDX222" s="15"/>
      <c r="SDY222" s="15"/>
      <c r="SDZ222" s="15"/>
      <c r="SEA222" s="15"/>
      <c r="SEB222" s="15"/>
      <c r="SEC222" s="15"/>
      <c r="SED222" s="15"/>
      <c r="SEE222" s="15"/>
      <c r="SEF222" s="15"/>
      <c r="SEG222" s="15"/>
      <c r="SEH222" s="15"/>
      <c r="SEI222" s="15"/>
      <c r="SEJ222" s="15"/>
      <c r="SEK222" s="15"/>
      <c r="SEL222" s="15"/>
      <c r="SEM222" s="15"/>
      <c r="SEN222" s="15"/>
      <c r="SEO222" s="15"/>
      <c r="SEP222" s="15"/>
      <c r="SEQ222" s="15"/>
      <c r="SER222" s="15"/>
      <c r="SES222" s="15"/>
      <c r="SET222" s="15"/>
      <c r="SEU222" s="15"/>
      <c r="SEV222" s="15"/>
      <c r="SEW222" s="15"/>
      <c r="SEX222" s="15"/>
      <c r="SEY222" s="15"/>
      <c r="SEZ222" s="15"/>
      <c r="SFA222" s="15"/>
      <c r="SFB222" s="15"/>
      <c r="SFC222" s="15"/>
      <c r="SFD222" s="15"/>
      <c r="SFE222" s="15"/>
      <c r="SFF222" s="15"/>
      <c r="SFG222" s="15"/>
      <c r="SFH222" s="15"/>
      <c r="SFI222" s="15"/>
      <c r="SFJ222" s="15"/>
      <c r="SFK222" s="15"/>
      <c r="SFL222" s="15"/>
      <c r="SFM222" s="15"/>
      <c r="SFN222" s="15"/>
      <c r="SFO222" s="15"/>
      <c r="SFP222" s="15"/>
      <c r="SFQ222" s="15"/>
      <c r="SFR222" s="15"/>
      <c r="SFS222" s="15"/>
      <c r="SFT222" s="15"/>
      <c r="SFU222" s="15"/>
      <c r="SFV222" s="15"/>
      <c r="SFW222" s="15"/>
      <c r="SFX222" s="15"/>
      <c r="SFY222" s="15"/>
      <c r="SFZ222" s="15"/>
      <c r="SGA222" s="15"/>
      <c r="SGB222" s="15"/>
      <c r="SGC222" s="15"/>
      <c r="SGD222" s="15"/>
      <c r="SGE222" s="15"/>
      <c r="SGF222" s="15"/>
      <c r="SGG222" s="15"/>
      <c r="SGH222" s="15"/>
      <c r="SGI222" s="15"/>
      <c r="SGJ222" s="15"/>
      <c r="SGK222" s="15"/>
      <c r="SGL222" s="15"/>
      <c r="SGM222" s="15"/>
      <c r="SGN222" s="15"/>
      <c r="SGO222" s="15"/>
      <c r="SGP222" s="15"/>
      <c r="SGQ222" s="15"/>
      <c r="SGR222" s="15"/>
      <c r="SGS222" s="15"/>
      <c r="SGT222" s="15"/>
      <c r="SGU222" s="15"/>
      <c r="SGV222" s="15"/>
      <c r="SGW222" s="15"/>
      <c r="SGX222" s="15"/>
      <c r="SGY222" s="15"/>
      <c r="SGZ222" s="15"/>
      <c r="SHA222" s="15"/>
      <c r="SHB222" s="15"/>
      <c r="SHC222" s="15"/>
      <c r="SHD222" s="15"/>
      <c r="SHE222" s="15"/>
      <c r="SHF222" s="15"/>
      <c r="SHG222" s="15"/>
      <c r="SHH222" s="15"/>
      <c r="SHI222" s="15"/>
      <c r="SHJ222" s="15"/>
      <c r="SHK222" s="15"/>
      <c r="SHL222" s="15"/>
      <c r="SHM222" s="15"/>
      <c r="SHN222" s="15"/>
      <c r="SHO222" s="15"/>
      <c r="SHP222" s="15"/>
      <c r="SHQ222" s="15"/>
      <c r="SHR222" s="15"/>
      <c r="SHS222" s="15"/>
      <c r="SHT222" s="15"/>
      <c r="SHU222" s="15"/>
      <c r="SHV222" s="15"/>
      <c r="SHW222" s="15"/>
      <c r="SHX222" s="15"/>
      <c r="SHY222" s="15"/>
      <c r="SHZ222" s="15"/>
      <c r="SIA222" s="15"/>
      <c r="SIB222" s="15"/>
      <c r="SIC222" s="15"/>
      <c r="SID222" s="15"/>
      <c r="SIE222" s="15"/>
      <c r="SIF222" s="15"/>
      <c r="SIG222" s="15"/>
      <c r="SIH222" s="15"/>
      <c r="SII222" s="15"/>
      <c r="SIJ222" s="15"/>
      <c r="SIK222" s="15"/>
      <c r="SIL222" s="15"/>
      <c r="SIM222" s="15"/>
      <c r="SIN222" s="15"/>
      <c r="SIO222" s="15"/>
      <c r="SIP222" s="15"/>
      <c r="SIQ222" s="15"/>
      <c r="SIR222" s="15"/>
      <c r="SIS222" s="15"/>
      <c r="SIT222" s="15"/>
      <c r="SIU222" s="15"/>
      <c r="SIV222" s="15"/>
      <c r="SIW222" s="15"/>
      <c r="SIX222" s="15"/>
      <c r="SIY222" s="15"/>
      <c r="SIZ222" s="15"/>
      <c r="SJA222" s="15"/>
      <c r="SJB222" s="15"/>
      <c r="SJC222" s="15"/>
      <c r="SJD222" s="15"/>
      <c r="SJE222" s="15"/>
      <c r="SJF222" s="15"/>
      <c r="SJG222" s="15"/>
      <c r="SJH222" s="15"/>
      <c r="SJI222" s="15"/>
      <c r="SJJ222" s="15"/>
      <c r="SJK222" s="15"/>
      <c r="SJL222" s="15"/>
      <c r="SJM222" s="15"/>
      <c r="SJN222" s="15"/>
      <c r="SJO222" s="15"/>
      <c r="SJP222" s="15"/>
      <c r="SJQ222" s="15"/>
      <c r="SJR222" s="15"/>
      <c r="SJS222" s="15"/>
      <c r="SJT222" s="15"/>
      <c r="SJU222" s="15"/>
      <c r="SJV222" s="15"/>
      <c r="SJW222" s="15"/>
      <c r="SJX222" s="15"/>
      <c r="SJY222" s="15"/>
      <c r="SJZ222" s="15"/>
      <c r="SKA222" s="15"/>
      <c r="SKB222" s="15"/>
      <c r="SKC222" s="15"/>
      <c r="SKD222" s="15"/>
      <c r="SKE222" s="15"/>
      <c r="SKF222" s="15"/>
      <c r="SKG222" s="15"/>
      <c r="SKH222" s="15"/>
      <c r="SKI222" s="15"/>
      <c r="SKJ222" s="15"/>
      <c r="SKK222" s="15"/>
      <c r="SKL222" s="15"/>
      <c r="SKM222" s="15"/>
      <c r="SKN222" s="15"/>
      <c r="SKO222" s="15"/>
      <c r="SKP222" s="15"/>
      <c r="SKQ222" s="15"/>
      <c r="SKR222" s="15"/>
      <c r="SKS222" s="15"/>
      <c r="SKT222" s="15"/>
      <c r="SKU222" s="15"/>
      <c r="SKV222" s="15"/>
      <c r="SKW222" s="15"/>
      <c r="SKX222" s="15"/>
      <c r="SKY222" s="15"/>
      <c r="SKZ222" s="15"/>
      <c r="SLA222" s="15"/>
      <c r="SLB222" s="15"/>
      <c r="SLC222" s="15"/>
      <c r="SLD222" s="15"/>
      <c r="SLE222" s="15"/>
      <c r="SLF222" s="15"/>
      <c r="SLG222" s="15"/>
      <c r="SLH222" s="15"/>
      <c r="SLI222" s="15"/>
      <c r="SLJ222" s="15"/>
      <c r="SLK222" s="15"/>
      <c r="SLL222" s="15"/>
      <c r="SLM222" s="15"/>
      <c r="SLN222" s="15"/>
      <c r="SLO222" s="15"/>
      <c r="SLP222" s="15"/>
      <c r="SLQ222" s="15"/>
      <c r="SLR222" s="15"/>
      <c r="SLS222" s="15"/>
      <c r="SLT222" s="15"/>
      <c r="SLU222" s="15"/>
      <c r="SLV222" s="15"/>
      <c r="SLW222" s="15"/>
      <c r="SLX222" s="15"/>
      <c r="SLY222" s="15"/>
      <c r="SLZ222" s="15"/>
      <c r="SMA222" s="15"/>
      <c r="SMB222" s="15"/>
      <c r="SMC222" s="15"/>
      <c r="SMD222" s="15"/>
      <c r="SME222" s="15"/>
      <c r="SMF222" s="15"/>
      <c r="SMG222" s="15"/>
      <c r="SMH222" s="15"/>
      <c r="SMI222" s="15"/>
      <c r="SMJ222" s="15"/>
      <c r="SMK222" s="15"/>
      <c r="SML222" s="15"/>
      <c r="SMM222" s="15"/>
      <c r="SMN222" s="15"/>
      <c r="SMO222" s="15"/>
      <c r="SMP222" s="15"/>
      <c r="SMQ222" s="15"/>
      <c r="SMR222" s="15"/>
      <c r="SMS222" s="15"/>
      <c r="SMT222" s="15"/>
      <c r="SMU222" s="15"/>
      <c r="SMV222" s="15"/>
      <c r="SMW222" s="15"/>
      <c r="SMX222" s="15"/>
      <c r="SMY222" s="15"/>
      <c r="SMZ222" s="15"/>
      <c r="SNA222" s="15"/>
      <c r="SNB222" s="15"/>
      <c r="SNC222" s="15"/>
      <c r="SND222" s="15"/>
      <c r="SNE222" s="15"/>
      <c r="SNF222" s="15"/>
      <c r="SNG222" s="15"/>
      <c r="SNH222" s="15"/>
      <c r="SNI222" s="15"/>
      <c r="SNJ222" s="15"/>
      <c r="SNK222" s="15"/>
      <c r="SNL222" s="15"/>
      <c r="SNM222" s="15"/>
      <c r="SNN222" s="15"/>
      <c r="SNO222" s="15"/>
      <c r="SNP222" s="15"/>
      <c r="SNQ222" s="15"/>
      <c r="SNR222" s="15"/>
      <c r="SNS222" s="15"/>
      <c r="SNT222" s="15"/>
      <c r="SNU222" s="15"/>
      <c r="SNV222" s="15"/>
      <c r="SNW222" s="15"/>
      <c r="SNX222" s="15"/>
      <c r="SNY222" s="15"/>
      <c r="SNZ222" s="15"/>
      <c r="SOA222" s="15"/>
      <c r="SOB222" s="15"/>
      <c r="SOC222" s="15"/>
      <c r="SOD222" s="15"/>
      <c r="SOE222" s="15"/>
      <c r="SOF222" s="15"/>
      <c r="SOG222" s="15"/>
      <c r="SOH222" s="15"/>
      <c r="SOI222" s="15"/>
      <c r="SOJ222" s="15"/>
      <c r="SOK222" s="15"/>
      <c r="SOL222" s="15"/>
      <c r="SOM222" s="15"/>
      <c r="SON222" s="15"/>
      <c r="SOO222" s="15"/>
      <c r="SOP222" s="15"/>
      <c r="SOQ222" s="15"/>
      <c r="SOR222" s="15"/>
      <c r="SOS222" s="15"/>
      <c r="SOT222" s="15"/>
      <c r="SOU222" s="15"/>
      <c r="SOV222" s="15"/>
      <c r="SOW222" s="15"/>
      <c r="SOX222" s="15"/>
      <c r="SOY222" s="15"/>
      <c r="SOZ222" s="15"/>
      <c r="SPA222" s="15"/>
      <c r="SPB222" s="15"/>
      <c r="SPC222" s="15"/>
      <c r="SPD222" s="15"/>
      <c r="SPE222" s="15"/>
      <c r="SPF222" s="15"/>
      <c r="SPG222" s="15"/>
      <c r="SPH222" s="15"/>
      <c r="SPI222" s="15"/>
      <c r="SPJ222" s="15"/>
      <c r="SPK222" s="15"/>
      <c r="SPL222" s="15"/>
      <c r="SPM222" s="15"/>
      <c r="SPN222" s="15"/>
      <c r="SPO222" s="15"/>
      <c r="SPP222" s="15"/>
      <c r="SPQ222" s="15"/>
      <c r="SPR222" s="15"/>
      <c r="SPS222" s="15"/>
      <c r="SPT222" s="15"/>
      <c r="SPU222" s="15"/>
      <c r="SPV222" s="15"/>
      <c r="SPW222" s="15"/>
      <c r="SPX222" s="15"/>
      <c r="SPY222" s="15"/>
      <c r="SPZ222" s="15"/>
      <c r="SQA222" s="15"/>
      <c r="SQB222" s="15"/>
      <c r="SQC222" s="15"/>
      <c r="SQD222" s="15"/>
      <c r="SQE222" s="15"/>
      <c r="SQF222" s="15"/>
      <c r="SQG222" s="15"/>
      <c r="SQH222" s="15"/>
      <c r="SQI222" s="15"/>
      <c r="SQJ222" s="15"/>
      <c r="SQK222" s="15"/>
      <c r="SQL222" s="15"/>
      <c r="SQM222" s="15"/>
      <c r="SQN222" s="15"/>
      <c r="SQO222" s="15"/>
      <c r="SQP222" s="15"/>
      <c r="SQQ222" s="15"/>
      <c r="SQR222" s="15"/>
      <c r="SQS222" s="15"/>
      <c r="SQT222" s="15"/>
      <c r="SQU222" s="15"/>
      <c r="SQV222" s="15"/>
      <c r="SQW222" s="15"/>
      <c r="SQX222" s="15"/>
      <c r="SQY222" s="15"/>
      <c r="SQZ222" s="15"/>
      <c r="SRA222" s="15"/>
      <c r="SRB222" s="15"/>
      <c r="SRC222" s="15"/>
      <c r="SRD222" s="15"/>
      <c r="SRE222" s="15"/>
      <c r="SRF222" s="15"/>
      <c r="SRG222" s="15"/>
      <c r="SRH222" s="15"/>
      <c r="SRI222" s="15"/>
      <c r="SRJ222" s="15"/>
      <c r="SRK222" s="15"/>
      <c r="SRL222" s="15"/>
      <c r="SRM222" s="15"/>
      <c r="SRN222" s="15"/>
      <c r="SRO222" s="15"/>
      <c r="SRP222" s="15"/>
      <c r="SRQ222" s="15"/>
      <c r="SRR222" s="15"/>
      <c r="SRS222" s="15"/>
      <c r="SRT222" s="15"/>
      <c r="SRU222" s="15"/>
      <c r="SRV222" s="15"/>
      <c r="SRW222" s="15"/>
      <c r="SRX222" s="15"/>
      <c r="SRY222" s="15"/>
      <c r="SRZ222" s="15"/>
      <c r="SSA222" s="15"/>
      <c r="SSB222" s="15"/>
      <c r="SSC222" s="15"/>
      <c r="SSD222" s="15"/>
      <c r="SSE222" s="15"/>
      <c r="SSF222" s="15"/>
      <c r="SSG222" s="15"/>
      <c r="SSH222" s="15"/>
      <c r="SSI222" s="15"/>
      <c r="SSJ222" s="15"/>
      <c r="SSK222" s="15"/>
      <c r="SSL222" s="15"/>
      <c r="SSM222" s="15"/>
      <c r="SSN222" s="15"/>
      <c r="SSO222" s="15"/>
      <c r="SSP222" s="15"/>
      <c r="SSQ222" s="15"/>
      <c r="SSR222" s="15"/>
      <c r="SSS222" s="15"/>
      <c r="SST222" s="15"/>
      <c r="SSU222" s="15"/>
      <c r="SSV222" s="15"/>
      <c r="SSW222" s="15"/>
      <c r="SSX222" s="15"/>
      <c r="SSY222" s="15"/>
      <c r="SSZ222" s="15"/>
      <c r="STA222" s="15"/>
      <c r="STB222" s="15"/>
      <c r="STC222" s="15"/>
      <c r="STD222" s="15"/>
      <c r="STE222" s="15"/>
      <c r="STF222" s="15"/>
      <c r="STG222" s="15"/>
      <c r="STH222" s="15"/>
      <c r="STI222" s="15"/>
      <c r="STJ222" s="15"/>
      <c r="STK222" s="15"/>
      <c r="STL222" s="15"/>
      <c r="STM222" s="15"/>
      <c r="STN222" s="15"/>
      <c r="STO222" s="15"/>
      <c r="STP222" s="15"/>
      <c r="STQ222" s="15"/>
      <c r="STR222" s="15"/>
      <c r="STS222" s="15"/>
      <c r="STT222" s="15"/>
      <c r="STU222" s="15"/>
      <c r="STV222" s="15"/>
      <c r="STW222" s="15"/>
      <c r="STX222" s="15"/>
      <c r="STY222" s="15"/>
      <c r="STZ222" s="15"/>
      <c r="SUA222" s="15"/>
      <c r="SUB222" s="15"/>
      <c r="SUC222" s="15"/>
      <c r="SUD222" s="15"/>
      <c r="SUE222" s="15"/>
      <c r="SUF222" s="15"/>
      <c r="SUG222" s="15"/>
      <c r="SUH222" s="15"/>
      <c r="SUI222" s="15"/>
      <c r="SUJ222" s="15"/>
      <c r="SUK222" s="15"/>
      <c r="SUL222" s="15"/>
      <c r="SUM222" s="15"/>
      <c r="SUN222" s="15"/>
      <c r="SUO222" s="15"/>
      <c r="SUP222" s="15"/>
      <c r="SUQ222" s="15"/>
      <c r="SUR222" s="15"/>
      <c r="SUS222" s="15"/>
      <c r="SUT222" s="15"/>
      <c r="SUU222" s="15"/>
      <c r="SUV222" s="15"/>
      <c r="SUW222" s="15"/>
      <c r="SUX222" s="15"/>
      <c r="SUY222" s="15"/>
      <c r="SUZ222" s="15"/>
      <c r="SVA222" s="15"/>
      <c r="SVB222" s="15"/>
      <c r="SVC222" s="15"/>
      <c r="SVD222" s="15"/>
      <c r="SVE222" s="15"/>
      <c r="SVF222" s="15"/>
      <c r="SVG222" s="15"/>
      <c r="SVH222" s="15"/>
      <c r="SVI222" s="15"/>
      <c r="SVJ222" s="15"/>
      <c r="SVK222" s="15"/>
      <c r="SVL222" s="15"/>
      <c r="SVM222" s="15"/>
      <c r="SVN222" s="15"/>
      <c r="SVO222" s="15"/>
      <c r="SVP222" s="15"/>
      <c r="SVQ222" s="15"/>
      <c r="SVR222" s="15"/>
      <c r="SVS222" s="15"/>
      <c r="SVT222" s="15"/>
      <c r="SVU222" s="15"/>
      <c r="SVV222" s="15"/>
      <c r="SVW222" s="15"/>
      <c r="SVX222" s="15"/>
      <c r="SVY222" s="15"/>
      <c r="SVZ222" s="15"/>
      <c r="SWA222" s="15"/>
      <c r="SWB222" s="15"/>
      <c r="SWC222" s="15"/>
      <c r="SWD222" s="15"/>
      <c r="SWE222" s="15"/>
      <c r="SWF222" s="15"/>
      <c r="SWG222" s="15"/>
      <c r="SWH222" s="15"/>
      <c r="SWI222" s="15"/>
      <c r="SWJ222" s="15"/>
      <c r="SWK222" s="15"/>
      <c r="SWL222" s="15"/>
      <c r="SWM222" s="15"/>
      <c r="SWN222" s="15"/>
      <c r="SWO222" s="15"/>
      <c r="SWP222" s="15"/>
      <c r="SWQ222" s="15"/>
      <c r="SWR222" s="15"/>
      <c r="SWS222" s="15"/>
      <c r="SWT222" s="15"/>
      <c r="SWU222" s="15"/>
      <c r="SWV222" s="15"/>
      <c r="SWW222" s="15"/>
      <c r="SWX222" s="15"/>
      <c r="SWY222" s="15"/>
      <c r="SWZ222" s="15"/>
      <c r="SXA222" s="15"/>
      <c r="SXB222" s="15"/>
      <c r="SXC222" s="15"/>
      <c r="SXD222" s="15"/>
      <c r="SXE222" s="15"/>
      <c r="SXF222" s="15"/>
      <c r="SXG222" s="15"/>
      <c r="SXH222" s="15"/>
      <c r="SXI222" s="15"/>
      <c r="SXJ222" s="15"/>
      <c r="SXK222" s="15"/>
      <c r="SXL222" s="15"/>
      <c r="SXM222" s="15"/>
      <c r="SXN222" s="15"/>
      <c r="SXO222" s="15"/>
      <c r="SXP222" s="15"/>
      <c r="SXQ222" s="15"/>
      <c r="SXR222" s="15"/>
      <c r="SXS222" s="15"/>
      <c r="SXT222" s="15"/>
      <c r="SXU222" s="15"/>
      <c r="SXV222" s="15"/>
      <c r="SXW222" s="15"/>
      <c r="SXX222" s="15"/>
      <c r="SXY222" s="15"/>
      <c r="SXZ222" s="15"/>
      <c r="SYA222" s="15"/>
      <c r="SYB222" s="15"/>
      <c r="SYC222" s="15"/>
      <c r="SYD222" s="15"/>
      <c r="SYE222" s="15"/>
      <c r="SYF222" s="15"/>
      <c r="SYG222" s="15"/>
      <c r="SYH222" s="15"/>
      <c r="SYI222" s="15"/>
      <c r="SYJ222" s="15"/>
      <c r="SYK222" s="15"/>
      <c r="SYL222" s="15"/>
      <c r="SYM222" s="15"/>
      <c r="SYN222" s="15"/>
      <c r="SYO222" s="15"/>
      <c r="SYP222" s="15"/>
      <c r="SYQ222" s="15"/>
      <c r="SYR222" s="15"/>
      <c r="SYS222" s="15"/>
      <c r="SYT222" s="15"/>
      <c r="SYU222" s="15"/>
      <c r="SYV222" s="15"/>
      <c r="SYW222" s="15"/>
      <c r="SYX222" s="15"/>
      <c r="SYY222" s="15"/>
      <c r="SYZ222" s="15"/>
      <c r="SZA222" s="15"/>
      <c r="SZB222" s="15"/>
      <c r="SZC222" s="15"/>
      <c r="SZD222" s="15"/>
      <c r="SZE222" s="15"/>
      <c r="SZF222" s="15"/>
      <c r="SZG222" s="15"/>
      <c r="SZH222" s="15"/>
      <c r="SZI222" s="15"/>
      <c r="SZJ222" s="15"/>
      <c r="SZK222" s="15"/>
      <c r="SZL222" s="15"/>
      <c r="SZM222" s="15"/>
      <c r="SZN222" s="15"/>
      <c r="SZO222" s="15"/>
      <c r="SZP222" s="15"/>
      <c r="SZQ222" s="15"/>
      <c r="SZR222" s="15"/>
      <c r="SZS222" s="15"/>
      <c r="SZT222" s="15"/>
      <c r="SZU222" s="15"/>
      <c r="SZV222" s="15"/>
      <c r="SZW222" s="15"/>
      <c r="SZX222" s="15"/>
      <c r="SZY222" s="15"/>
      <c r="SZZ222" s="15"/>
      <c r="TAA222" s="15"/>
      <c r="TAB222" s="15"/>
      <c r="TAC222" s="15"/>
      <c r="TAD222" s="15"/>
      <c r="TAE222" s="15"/>
      <c r="TAF222" s="15"/>
      <c r="TAG222" s="15"/>
      <c r="TAH222" s="15"/>
      <c r="TAI222" s="15"/>
      <c r="TAJ222" s="15"/>
      <c r="TAK222" s="15"/>
      <c r="TAL222" s="15"/>
      <c r="TAM222" s="15"/>
      <c r="TAN222" s="15"/>
      <c r="TAO222" s="15"/>
      <c r="TAP222" s="15"/>
      <c r="TAQ222" s="15"/>
      <c r="TAR222" s="15"/>
      <c r="TAS222" s="15"/>
      <c r="TAT222" s="15"/>
      <c r="TAU222" s="15"/>
      <c r="TAV222" s="15"/>
      <c r="TAW222" s="15"/>
      <c r="TAX222" s="15"/>
      <c r="TAY222" s="15"/>
      <c r="TAZ222" s="15"/>
      <c r="TBA222" s="15"/>
      <c r="TBB222" s="15"/>
      <c r="TBC222" s="15"/>
      <c r="TBD222" s="15"/>
      <c r="TBE222" s="15"/>
      <c r="TBF222" s="15"/>
      <c r="TBG222" s="15"/>
      <c r="TBH222" s="15"/>
      <c r="TBI222" s="15"/>
      <c r="TBJ222" s="15"/>
      <c r="TBK222" s="15"/>
      <c r="TBL222" s="15"/>
      <c r="TBM222" s="15"/>
      <c r="TBN222" s="15"/>
      <c r="TBO222" s="15"/>
      <c r="TBP222" s="15"/>
      <c r="TBQ222" s="15"/>
      <c r="TBR222" s="15"/>
      <c r="TBS222" s="15"/>
      <c r="TBT222" s="15"/>
      <c r="TBU222" s="15"/>
      <c r="TBV222" s="15"/>
      <c r="TBW222" s="15"/>
      <c r="TBX222" s="15"/>
      <c r="TBY222" s="15"/>
      <c r="TBZ222" s="15"/>
      <c r="TCA222" s="15"/>
      <c r="TCB222" s="15"/>
      <c r="TCC222" s="15"/>
      <c r="TCD222" s="15"/>
      <c r="TCE222" s="15"/>
      <c r="TCF222" s="15"/>
      <c r="TCG222" s="15"/>
      <c r="TCH222" s="15"/>
      <c r="TCI222" s="15"/>
      <c r="TCJ222" s="15"/>
      <c r="TCK222" s="15"/>
      <c r="TCL222" s="15"/>
      <c r="TCM222" s="15"/>
      <c r="TCN222" s="15"/>
      <c r="TCO222" s="15"/>
      <c r="TCP222" s="15"/>
      <c r="TCQ222" s="15"/>
      <c r="TCR222" s="15"/>
      <c r="TCS222" s="15"/>
      <c r="TCT222" s="15"/>
      <c r="TCU222" s="15"/>
      <c r="TCV222" s="15"/>
      <c r="TCW222" s="15"/>
      <c r="TCX222" s="15"/>
      <c r="TCY222" s="15"/>
      <c r="TCZ222" s="15"/>
      <c r="TDA222" s="15"/>
      <c r="TDB222" s="15"/>
      <c r="TDC222" s="15"/>
      <c r="TDD222" s="15"/>
      <c r="TDE222" s="15"/>
      <c r="TDF222" s="15"/>
      <c r="TDG222" s="15"/>
      <c r="TDH222" s="15"/>
      <c r="TDI222" s="15"/>
      <c r="TDJ222" s="15"/>
      <c r="TDK222" s="15"/>
      <c r="TDL222" s="15"/>
      <c r="TDM222" s="15"/>
      <c r="TDN222" s="15"/>
      <c r="TDO222" s="15"/>
      <c r="TDP222" s="15"/>
      <c r="TDQ222" s="15"/>
      <c r="TDR222" s="15"/>
      <c r="TDS222" s="15"/>
      <c r="TDT222" s="15"/>
      <c r="TDU222" s="15"/>
      <c r="TDV222" s="15"/>
      <c r="TDW222" s="15"/>
      <c r="TDX222" s="15"/>
      <c r="TDY222" s="15"/>
      <c r="TDZ222" s="15"/>
      <c r="TEA222" s="15"/>
      <c r="TEB222" s="15"/>
      <c r="TEC222" s="15"/>
      <c r="TED222" s="15"/>
      <c r="TEE222" s="15"/>
      <c r="TEF222" s="15"/>
      <c r="TEG222" s="15"/>
      <c r="TEH222" s="15"/>
      <c r="TEI222" s="15"/>
      <c r="TEJ222" s="15"/>
      <c r="TEK222" s="15"/>
      <c r="TEL222" s="15"/>
      <c r="TEM222" s="15"/>
      <c r="TEN222" s="15"/>
      <c r="TEO222" s="15"/>
      <c r="TEP222" s="15"/>
      <c r="TEQ222" s="15"/>
      <c r="TER222" s="15"/>
      <c r="TES222" s="15"/>
      <c r="TET222" s="15"/>
      <c r="TEU222" s="15"/>
      <c r="TEV222" s="15"/>
      <c r="TEW222" s="15"/>
      <c r="TEX222" s="15"/>
      <c r="TEY222" s="15"/>
      <c r="TEZ222" s="15"/>
      <c r="TFA222" s="15"/>
      <c r="TFB222" s="15"/>
      <c r="TFC222" s="15"/>
      <c r="TFD222" s="15"/>
      <c r="TFE222" s="15"/>
      <c r="TFF222" s="15"/>
      <c r="TFG222" s="15"/>
      <c r="TFH222" s="15"/>
      <c r="TFI222" s="15"/>
      <c r="TFJ222" s="15"/>
      <c r="TFK222" s="15"/>
      <c r="TFL222" s="15"/>
      <c r="TFM222" s="15"/>
      <c r="TFN222" s="15"/>
      <c r="TFO222" s="15"/>
      <c r="TFP222" s="15"/>
      <c r="TFQ222" s="15"/>
      <c r="TFR222" s="15"/>
      <c r="TFS222" s="15"/>
      <c r="TFT222" s="15"/>
      <c r="TFU222" s="15"/>
      <c r="TFV222" s="15"/>
      <c r="TFW222" s="15"/>
      <c r="TFX222" s="15"/>
      <c r="TFY222" s="15"/>
      <c r="TFZ222" s="15"/>
      <c r="TGA222" s="15"/>
      <c r="TGB222" s="15"/>
      <c r="TGC222" s="15"/>
      <c r="TGD222" s="15"/>
      <c r="TGE222" s="15"/>
      <c r="TGF222" s="15"/>
      <c r="TGG222" s="15"/>
      <c r="TGH222" s="15"/>
      <c r="TGI222" s="15"/>
      <c r="TGJ222" s="15"/>
      <c r="TGK222" s="15"/>
      <c r="TGL222" s="15"/>
      <c r="TGM222" s="15"/>
      <c r="TGN222" s="15"/>
      <c r="TGO222" s="15"/>
      <c r="TGP222" s="15"/>
      <c r="TGQ222" s="15"/>
      <c r="TGR222" s="15"/>
      <c r="TGS222" s="15"/>
      <c r="TGT222" s="15"/>
      <c r="TGU222" s="15"/>
      <c r="TGV222" s="15"/>
      <c r="TGW222" s="15"/>
      <c r="TGX222" s="15"/>
      <c r="TGY222" s="15"/>
      <c r="TGZ222" s="15"/>
      <c r="THA222" s="15"/>
      <c r="THB222" s="15"/>
      <c r="THC222" s="15"/>
      <c r="THD222" s="15"/>
      <c r="THE222" s="15"/>
      <c r="THF222" s="15"/>
      <c r="THG222" s="15"/>
      <c r="THH222" s="15"/>
      <c r="THI222" s="15"/>
      <c r="THJ222" s="15"/>
      <c r="THK222" s="15"/>
      <c r="THL222" s="15"/>
      <c r="THM222" s="15"/>
      <c r="THN222" s="15"/>
      <c r="THO222" s="15"/>
      <c r="THP222" s="15"/>
      <c r="THQ222" s="15"/>
      <c r="THR222" s="15"/>
      <c r="THS222" s="15"/>
      <c r="THT222" s="15"/>
      <c r="THU222" s="15"/>
      <c r="THV222" s="15"/>
      <c r="THW222" s="15"/>
      <c r="THX222" s="15"/>
      <c r="THY222" s="15"/>
      <c r="THZ222" s="15"/>
      <c r="TIA222" s="15"/>
      <c r="TIB222" s="15"/>
      <c r="TIC222" s="15"/>
      <c r="TID222" s="15"/>
      <c r="TIE222" s="15"/>
      <c r="TIF222" s="15"/>
      <c r="TIG222" s="15"/>
      <c r="TIH222" s="15"/>
      <c r="TII222" s="15"/>
      <c r="TIJ222" s="15"/>
      <c r="TIK222" s="15"/>
      <c r="TIL222" s="15"/>
      <c r="TIM222" s="15"/>
      <c r="TIN222" s="15"/>
      <c r="TIO222" s="15"/>
      <c r="TIP222" s="15"/>
      <c r="TIQ222" s="15"/>
      <c r="TIR222" s="15"/>
      <c r="TIS222" s="15"/>
      <c r="TIT222" s="15"/>
      <c r="TIU222" s="15"/>
      <c r="TIV222" s="15"/>
      <c r="TIW222" s="15"/>
      <c r="TIX222" s="15"/>
      <c r="TIY222" s="15"/>
      <c r="TIZ222" s="15"/>
      <c r="TJA222" s="15"/>
      <c r="TJB222" s="15"/>
      <c r="TJC222" s="15"/>
      <c r="TJD222" s="15"/>
      <c r="TJE222" s="15"/>
      <c r="TJF222" s="15"/>
      <c r="TJG222" s="15"/>
      <c r="TJH222" s="15"/>
      <c r="TJI222" s="15"/>
      <c r="TJJ222" s="15"/>
      <c r="TJK222" s="15"/>
      <c r="TJL222" s="15"/>
      <c r="TJM222" s="15"/>
      <c r="TJN222" s="15"/>
      <c r="TJO222" s="15"/>
      <c r="TJP222" s="15"/>
      <c r="TJQ222" s="15"/>
      <c r="TJR222" s="15"/>
      <c r="TJS222" s="15"/>
      <c r="TJT222" s="15"/>
      <c r="TJU222" s="15"/>
      <c r="TJV222" s="15"/>
      <c r="TJW222" s="15"/>
      <c r="TJX222" s="15"/>
      <c r="TJY222" s="15"/>
      <c r="TJZ222" s="15"/>
      <c r="TKA222" s="15"/>
      <c r="TKB222" s="15"/>
      <c r="TKC222" s="15"/>
      <c r="TKD222" s="15"/>
      <c r="TKE222" s="15"/>
      <c r="TKF222" s="15"/>
      <c r="TKG222" s="15"/>
      <c r="TKH222" s="15"/>
      <c r="TKI222" s="15"/>
      <c r="TKJ222" s="15"/>
      <c r="TKK222" s="15"/>
      <c r="TKL222" s="15"/>
      <c r="TKM222" s="15"/>
      <c r="TKN222" s="15"/>
      <c r="TKO222" s="15"/>
      <c r="TKP222" s="15"/>
      <c r="TKQ222" s="15"/>
      <c r="TKR222" s="15"/>
      <c r="TKS222" s="15"/>
      <c r="TKT222" s="15"/>
      <c r="TKU222" s="15"/>
      <c r="TKV222" s="15"/>
      <c r="TKW222" s="15"/>
      <c r="TKX222" s="15"/>
      <c r="TKY222" s="15"/>
      <c r="TKZ222" s="15"/>
      <c r="TLA222" s="15"/>
      <c r="TLB222" s="15"/>
      <c r="TLC222" s="15"/>
      <c r="TLD222" s="15"/>
      <c r="TLE222" s="15"/>
      <c r="TLF222" s="15"/>
      <c r="TLG222" s="15"/>
      <c r="TLH222" s="15"/>
      <c r="TLI222" s="15"/>
      <c r="TLJ222" s="15"/>
      <c r="TLK222" s="15"/>
      <c r="TLL222" s="15"/>
      <c r="TLM222" s="15"/>
      <c r="TLN222" s="15"/>
      <c r="TLO222" s="15"/>
      <c r="TLP222" s="15"/>
      <c r="TLQ222" s="15"/>
      <c r="TLR222" s="15"/>
      <c r="TLS222" s="15"/>
      <c r="TLT222" s="15"/>
      <c r="TLU222" s="15"/>
      <c r="TLV222" s="15"/>
      <c r="TLW222" s="15"/>
      <c r="TLX222" s="15"/>
      <c r="TLY222" s="15"/>
      <c r="TLZ222" s="15"/>
      <c r="TMA222" s="15"/>
      <c r="TMB222" s="15"/>
      <c r="TMC222" s="15"/>
      <c r="TMD222" s="15"/>
      <c r="TME222" s="15"/>
      <c r="TMF222" s="15"/>
      <c r="TMG222" s="15"/>
      <c r="TMH222" s="15"/>
      <c r="TMI222" s="15"/>
      <c r="TMJ222" s="15"/>
      <c r="TMK222" s="15"/>
      <c r="TML222" s="15"/>
      <c r="TMM222" s="15"/>
      <c r="TMN222" s="15"/>
      <c r="TMO222" s="15"/>
      <c r="TMP222" s="15"/>
      <c r="TMQ222" s="15"/>
      <c r="TMR222" s="15"/>
      <c r="TMS222" s="15"/>
      <c r="TMT222" s="15"/>
      <c r="TMU222" s="15"/>
      <c r="TMV222" s="15"/>
      <c r="TMW222" s="15"/>
      <c r="TMX222" s="15"/>
      <c r="TMY222" s="15"/>
      <c r="TMZ222" s="15"/>
      <c r="TNA222" s="15"/>
      <c r="TNB222" s="15"/>
      <c r="TNC222" s="15"/>
      <c r="TND222" s="15"/>
      <c r="TNE222" s="15"/>
      <c r="TNF222" s="15"/>
      <c r="TNG222" s="15"/>
      <c r="TNH222" s="15"/>
      <c r="TNI222" s="15"/>
      <c r="TNJ222" s="15"/>
      <c r="TNK222" s="15"/>
      <c r="TNL222" s="15"/>
      <c r="TNM222" s="15"/>
      <c r="TNN222" s="15"/>
      <c r="TNO222" s="15"/>
      <c r="TNP222" s="15"/>
      <c r="TNQ222" s="15"/>
      <c r="TNR222" s="15"/>
      <c r="TNS222" s="15"/>
      <c r="TNT222" s="15"/>
      <c r="TNU222" s="15"/>
      <c r="TNV222" s="15"/>
      <c r="TNW222" s="15"/>
      <c r="TNX222" s="15"/>
      <c r="TNY222" s="15"/>
      <c r="TNZ222" s="15"/>
      <c r="TOA222" s="15"/>
      <c r="TOB222" s="15"/>
      <c r="TOC222" s="15"/>
      <c r="TOD222" s="15"/>
      <c r="TOE222" s="15"/>
      <c r="TOF222" s="15"/>
      <c r="TOG222" s="15"/>
      <c r="TOH222" s="15"/>
      <c r="TOI222" s="15"/>
      <c r="TOJ222" s="15"/>
      <c r="TOK222" s="15"/>
      <c r="TOL222" s="15"/>
      <c r="TOM222" s="15"/>
      <c r="TON222" s="15"/>
      <c r="TOO222" s="15"/>
      <c r="TOP222" s="15"/>
      <c r="TOQ222" s="15"/>
      <c r="TOR222" s="15"/>
      <c r="TOS222" s="15"/>
      <c r="TOT222" s="15"/>
      <c r="TOU222" s="15"/>
      <c r="TOV222" s="15"/>
      <c r="TOW222" s="15"/>
      <c r="TOX222" s="15"/>
      <c r="TOY222" s="15"/>
      <c r="TOZ222" s="15"/>
      <c r="TPA222" s="15"/>
      <c r="TPB222" s="15"/>
      <c r="TPC222" s="15"/>
      <c r="TPD222" s="15"/>
      <c r="TPE222" s="15"/>
      <c r="TPF222" s="15"/>
      <c r="TPG222" s="15"/>
      <c r="TPH222" s="15"/>
      <c r="TPI222" s="15"/>
      <c r="TPJ222" s="15"/>
      <c r="TPK222" s="15"/>
      <c r="TPL222" s="15"/>
      <c r="TPM222" s="15"/>
      <c r="TPN222" s="15"/>
      <c r="TPO222" s="15"/>
      <c r="TPP222" s="15"/>
      <c r="TPQ222" s="15"/>
      <c r="TPR222" s="15"/>
      <c r="TPS222" s="15"/>
      <c r="TPT222" s="15"/>
      <c r="TPU222" s="15"/>
      <c r="TPV222" s="15"/>
      <c r="TPW222" s="15"/>
      <c r="TPX222" s="15"/>
      <c r="TPY222" s="15"/>
      <c r="TPZ222" s="15"/>
      <c r="TQA222" s="15"/>
      <c r="TQB222" s="15"/>
      <c r="TQC222" s="15"/>
      <c r="TQD222" s="15"/>
      <c r="TQE222" s="15"/>
      <c r="TQF222" s="15"/>
      <c r="TQG222" s="15"/>
      <c r="TQH222" s="15"/>
      <c r="TQI222" s="15"/>
      <c r="TQJ222" s="15"/>
      <c r="TQK222" s="15"/>
      <c r="TQL222" s="15"/>
      <c r="TQM222" s="15"/>
      <c r="TQN222" s="15"/>
      <c r="TQO222" s="15"/>
      <c r="TQP222" s="15"/>
      <c r="TQQ222" s="15"/>
      <c r="TQR222" s="15"/>
      <c r="TQS222" s="15"/>
      <c r="TQT222" s="15"/>
      <c r="TQU222" s="15"/>
      <c r="TQV222" s="15"/>
      <c r="TQW222" s="15"/>
      <c r="TQX222" s="15"/>
      <c r="TQY222" s="15"/>
      <c r="TQZ222" s="15"/>
      <c r="TRA222" s="15"/>
      <c r="TRB222" s="15"/>
      <c r="TRC222" s="15"/>
      <c r="TRD222" s="15"/>
      <c r="TRE222" s="15"/>
      <c r="TRF222" s="15"/>
      <c r="TRG222" s="15"/>
      <c r="TRH222" s="15"/>
      <c r="TRI222" s="15"/>
      <c r="TRJ222" s="15"/>
      <c r="TRK222" s="15"/>
      <c r="TRL222" s="15"/>
      <c r="TRM222" s="15"/>
      <c r="TRN222" s="15"/>
      <c r="TRO222" s="15"/>
      <c r="TRP222" s="15"/>
      <c r="TRQ222" s="15"/>
      <c r="TRR222" s="15"/>
      <c r="TRS222" s="15"/>
      <c r="TRT222" s="15"/>
      <c r="TRU222" s="15"/>
      <c r="TRV222" s="15"/>
      <c r="TRW222" s="15"/>
      <c r="TRX222" s="15"/>
      <c r="TRY222" s="15"/>
      <c r="TRZ222" s="15"/>
      <c r="TSA222" s="15"/>
      <c r="TSB222" s="15"/>
      <c r="TSC222" s="15"/>
      <c r="TSD222" s="15"/>
      <c r="TSE222" s="15"/>
      <c r="TSF222" s="15"/>
      <c r="TSG222" s="15"/>
      <c r="TSH222" s="15"/>
      <c r="TSI222" s="15"/>
      <c r="TSJ222" s="15"/>
      <c r="TSK222" s="15"/>
      <c r="TSL222" s="15"/>
      <c r="TSM222" s="15"/>
      <c r="TSN222" s="15"/>
      <c r="TSO222" s="15"/>
      <c r="TSP222" s="15"/>
      <c r="TSQ222" s="15"/>
      <c r="TSR222" s="15"/>
      <c r="TSS222" s="15"/>
      <c r="TST222" s="15"/>
      <c r="TSU222" s="15"/>
      <c r="TSV222" s="15"/>
      <c r="TSW222" s="15"/>
      <c r="TSX222" s="15"/>
      <c r="TSY222" s="15"/>
      <c r="TSZ222" s="15"/>
      <c r="TTA222" s="15"/>
      <c r="TTB222" s="15"/>
      <c r="TTC222" s="15"/>
      <c r="TTD222" s="15"/>
      <c r="TTE222" s="15"/>
      <c r="TTF222" s="15"/>
      <c r="TTG222" s="15"/>
      <c r="TTH222" s="15"/>
      <c r="TTI222" s="15"/>
      <c r="TTJ222" s="15"/>
      <c r="TTK222" s="15"/>
      <c r="TTL222" s="15"/>
      <c r="TTM222" s="15"/>
      <c r="TTN222" s="15"/>
      <c r="TTO222" s="15"/>
      <c r="TTP222" s="15"/>
      <c r="TTQ222" s="15"/>
      <c r="TTR222" s="15"/>
      <c r="TTS222" s="15"/>
      <c r="TTT222" s="15"/>
      <c r="TTU222" s="15"/>
      <c r="TTV222" s="15"/>
      <c r="TTW222" s="15"/>
      <c r="TTX222" s="15"/>
      <c r="TTY222" s="15"/>
      <c r="TTZ222" s="15"/>
      <c r="TUA222" s="15"/>
      <c r="TUB222" s="15"/>
      <c r="TUC222" s="15"/>
      <c r="TUD222" s="15"/>
      <c r="TUE222" s="15"/>
      <c r="TUF222" s="15"/>
      <c r="TUG222" s="15"/>
      <c r="TUH222" s="15"/>
      <c r="TUI222" s="15"/>
      <c r="TUJ222" s="15"/>
      <c r="TUK222" s="15"/>
      <c r="TUL222" s="15"/>
      <c r="TUM222" s="15"/>
      <c r="TUN222" s="15"/>
      <c r="TUO222" s="15"/>
      <c r="TUP222" s="15"/>
      <c r="TUQ222" s="15"/>
      <c r="TUR222" s="15"/>
      <c r="TUS222" s="15"/>
      <c r="TUT222" s="15"/>
      <c r="TUU222" s="15"/>
      <c r="TUV222" s="15"/>
      <c r="TUW222" s="15"/>
      <c r="TUX222" s="15"/>
      <c r="TUY222" s="15"/>
      <c r="TUZ222" s="15"/>
      <c r="TVA222" s="15"/>
      <c r="TVB222" s="15"/>
      <c r="TVC222" s="15"/>
      <c r="TVD222" s="15"/>
      <c r="TVE222" s="15"/>
      <c r="TVF222" s="15"/>
      <c r="TVG222" s="15"/>
      <c r="TVH222" s="15"/>
      <c r="TVI222" s="15"/>
      <c r="TVJ222" s="15"/>
      <c r="TVK222" s="15"/>
      <c r="TVL222" s="15"/>
      <c r="TVM222" s="15"/>
      <c r="TVN222" s="15"/>
      <c r="TVO222" s="15"/>
      <c r="TVP222" s="15"/>
      <c r="TVQ222" s="15"/>
      <c r="TVR222" s="15"/>
      <c r="TVS222" s="15"/>
      <c r="TVT222" s="15"/>
      <c r="TVU222" s="15"/>
      <c r="TVV222" s="15"/>
      <c r="TVW222" s="15"/>
      <c r="TVX222" s="15"/>
      <c r="TVY222" s="15"/>
      <c r="TVZ222" s="15"/>
      <c r="TWA222" s="15"/>
      <c r="TWB222" s="15"/>
      <c r="TWC222" s="15"/>
      <c r="TWD222" s="15"/>
      <c r="TWE222" s="15"/>
      <c r="TWF222" s="15"/>
      <c r="TWG222" s="15"/>
      <c r="TWH222" s="15"/>
      <c r="TWI222" s="15"/>
      <c r="TWJ222" s="15"/>
      <c r="TWK222" s="15"/>
      <c r="TWL222" s="15"/>
      <c r="TWM222" s="15"/>
      <c r="TWN222" s="15"/>
      <c r="TWO222" s="15"/>
      <c r="TWP222" s="15"/>
      <c r="TWQ222" s="15"/>
      <c r="TWR222" s="15"/>
      <c r="TWS222" s="15"/>
      <c r="TWT222" s="15"/>
      <c r="TWU222" s="15"/>
      <c r="TWV222" s="15"/>
      <c r="TWW222" s="15"/>
      <c r="TWX222" s="15"/>
      <c r="TWY222" s="15"/>
      <c r="TWZ222" s="15"/>
      <c r="TXA222" s="15"/>
      <c r="TXB222" s="15"/>
      <c r="TXC222" s="15"/>
      <c r="TXD222" s="15"/>
      <c r="TXE222" s="15"/>
      <c r="TXF222" s="15"/>
      <c r="TXG222" s="15"/>
      <c r="TXH222" s="15"/>
      <c r="TXI222" s="15"/>
      <c r="TXJ222" s="15"/>
      <c r="TXK222" s="15"/>
      <c r="TXL222" s="15"/>
      <c r="TXM222" s="15"/>
      <c r="TXN222" s="15"/>
      <c r="TXO222" s="15"/>
      <c r="TXP222" s="15"/>
      <c r="TXQ222" s="15"/>
      <c r="TXR222" s="15"/>
      <c r="TXS222" s="15"/>
      <c r="TXT222" s="15"/>
      <c r="TXU222" s="15"/>
      <c r="TXV222" s="15"/>
      <c r="TXW222" s="15"/>
      <c r="TXX222" s="15"/>
      <c r="TXY222" s="15"/>
      <c r="TXZ222" s="15"/>
      <c r="TYA222" s="15"/>
      <c r="TYB222" s="15"/>
      <c r="TYC222" s="15"/>
      <c r="TYD222" s="15"/>
      <c r="TYE222" s="15"/>
      <c r="TYF222" s="15"/>
      <c r="TYG222" s="15"/>
      <c r="TYH222" s="15"/>
      <c r="TYI222" s="15"/>
      <c r="TYJ222" s="15"/>
      <c r="TYK222" s="15"/>
      <c r="TYL222" s="15"/>
      <c r="TYM222" s="15"/>
      <c r="TYN222" s="15"/>
      <c r="TYO222" s="15"/>
      <c r="TYP222" s="15"/>
      <c r="TYQ222" s="15"/>
      <c r="TYR222" s="15"/>
      <c r="TYS222" s="15"/>
      <c r="TYT222" s="15"/>
      <c r="TYU222" s="15"/>
      <c r="TYV222" s="15"/>
      <c r="TYW222" s="15"/>
      <c r="TYX222" s="15"/>
      <c r="TYY222" s="15"/>
      <c r="TYZ222" s="15"/>
      <c r="TZA222" s="15"/>
      <c r="TZB222" s="15"/>
      <c r="TZC222" s="15"/>
      <c r="TZD222" s="15"/>
      <c r="TZE222" s="15"/>
      <c r="TZF222" s="15"/>
      <c r="TZG222" s="15"/>
      <c r="TZH222" s="15"/>
      <c r="TZI222" s="15"/>
      <c r="TZJ222" s="15"/>
      <c r="TZK222" s="15"/>
      <c r="TZL222" s="15"/>
      <c r="TZM222" s="15"/>
      <c r="TZN222" s="15"/>
      <c r="TZO222" s="15"/>
      <c r="TZP222" s="15"/>
      <c r="TZQ222" s="15"/>
      <c r="TZR222" s="15"/>
      <c r="TZS222" s="15"/>
      <c r="TZT222" s="15"/>
      <c r="TZU222" s="15"/>
      <c r="TZV222" s="15"/>
      <c r="TZW222" s="15"/>
      <c r="TZX222" s="15"/>
      <c r="TZY222" s="15"/>
      <c r="TZZ222" s="15"/>
      <c r="UAA222" s="15"/>
      <c r="UAB222" s="15"/>
      <c r="UAC222" s="15"/>
      <c r="UAD222" s="15"/>
      <c r="UAE222" s="15"/>
      <c r="UAF222" s="15"/>
      <c r="UAG222" s="15"/>
      <c r="UAH222" s="15"/>
      <c r="UAI222" s="15"/>
      <c r="UAJ222" s="15"/>
      <c r="UAK222" s="15"/>
      <c r="UAL222" s="15"/>
      <c r="UAM222" s="15"/>
      <c r="UAN222" s="15"/>
      <c r="UAO222" s="15"/>
      <c r="UAP222" s="15"/>
      <c r="UAQ222" s="15"/>
      <c r="UAR222" s="15"/>
      <c r="UAS222" s="15"/>
      <c r="UAT222" s="15"/>
      <c r="UAU222" s="15"/>
      <c r="UAV222" s="15"/>
      <c r="UAW222" s="15"/>
      <c r="UAX222" s="15"/>
      <c r="UAY222" s="15"/>
      <c r="UAZ222" s="15"/>
      <c r="UBA222" s="15"/>
      <c r="UBB222" s="15"/>
      <c r="UBC222" s="15"/>
      <c r="UBD222" s="15"/>
      <c r="UBE222" s="15"/>
      <c r="UBF222" s="15"/>
      <c r="UBG222" s="15"/>
      <c r="UBH222" s="15"/>
      <c r="UBI222" s="15"/>
      <c r="UBJ222" s="15"/>
      <c r="UBK222" s="15"/>
      <c r="UBL222" s="15"/>
      <c r="UBM222" s="15"/>
      <c r="UBN222" s="15"/>
      <c r="UBO222" s="15"/>
      <c r="UBP222" s="15"/>
      <c r="UBQ222" s="15"/>
      <c r="UBR222" s="15"/>
      <c r="UBS222" s="15"/>
      <c r="UBT222" s="15"/>
      <c r="UBU222" s="15"/>
      <c r="UBV222" s="15"/>
      <c r="UBW222" s="15"/>
      <c r="UBX222" s="15"/>
      <c r="UBY222" s="15"/>
      <c r="UBZ222" s="15"/>
      <c r="UCA222" s="15"/>
      <c r="UCB222" s="15"/>
      <c r="UCC222" s="15"/>
      <c r="UCD222" s="15"/>
      <c r="UCE222" s="15"/>
      <c r="UCF222" s="15"/>
      <c r="UCG222" s="15"/>
      <c r="UCH222" s="15"/>
      <c r="UCI222" s="15"/>
      <c r="UCJ222" s="15"/>
      <c r="UCK222" s="15"/>
      <c r="UCL222" s="15"/>
      <c r="UCM222" s="15"/>
      <c r="UCN222" s="15"/>
      <c r="UCO222" s="15"/>
      <c r="UCP222" s="15"/>
      <c r="UCQ222" s="15"/>
      <c r="UCR222" s="15"/>
      <c r="UCS222" s="15"/>
      <c r="UCT222" s="15"/>
      <c r="UCU222" s="15"/>
      <c r="UCV222" s="15"/>
      <c r="UCW222" s="15"/>
      <c r="UCX222" s="15"/>
      <c r="UCY222" s="15"/>
      <c r="UCZ222" s="15"/>
      <c r="UDA222" s="15"/>
      <c r="UDB222" s="15"/>
      <c r="UDC222" s="15"/>
      <c r="UDD222" s="15"/>
      <c r="UDE222" s="15"/>
      <c r="UDF222" s="15"/>
      <c r="UDG222" s="15"/>
      <c r="UDH222" s="15"/>
      <c r="UDI222" s="15"/>
      <c r="UDJ222" s="15"/>
      <c r="UDK222" s="15"/>
      <c r="UDL222" s="15"/>
      <c r="UDM222" s="15"/>
      <c r="UDN222" s="15"/>
      <c r="UDO222" s="15"/>
      <c r="UDP222" s="15"/>
      <c r="UDQ222" s="15"/>
      <c r="UDR222" s="15"/>
      <c r="UDS222" s="15"/>
      <c r="UDT222" s="15"/>
      <c r="UDU222" s="15"/>
      <c r="UDV222" s="15"/>
      <c r="UDW222" s="15"/>
      <c r="UDX222" s="15"/>
      <c r="UDY222" s="15"/>
      <c r="UDZ222" s="15"/>
      <c r="UEA222" s="15"/>
      <c r="UEB222" s="15"/>
      <c r="UEC222" s="15"/>
      <c r="UED222" s="15"/>
      <c r="UEE222" s="15"/>
      <c r="UEF222" s="15"/>
      <c r="UEG222" s="15"/>
      <c r="UEH222" s="15"/>
      <c r="UEI222" s="15"/>
      <c r="UEJ222" s="15"/>
      <c r="UEK222" s="15"/>
      <c r="UEL222" s="15"/>
      <c r="UEM222" s="15"/>
      <c r="UEN222" s="15"/>
      <c r="UEO222" s="15"/>
      <c r="UEP222" s="15"/>
      <c r="UEQ222" s="15"/>
      <c r="UER222" s="15"/>
      <c r="UES222" s="15"/>
      <c r="UET222" s="15"/>
      <c r="UEU222" s="15"/>
      <c r="UEV222" s="15"/>
      <c r="UEW222" s="15"/>
      <c r="UEX222" s="15"/>
      <c r="UEY222" s="15"/>
      <c r="UEZ222" s="15"/>
      <c r="UFA222" s="15"/>
      <c r="UFB222" s="15"/>
      <c r="UFC222" s="15"/>
      <c r="UFD222" s="15"/>
      <c r="UFE222" s="15"/>
      <c r="UFF222" s="15"/>
      <c r="UFG222" s="15"/>
      <c r="UFH222" s="15"/>
      <c r="UFI222" s="15"/>
      <c r="UFJ222" s="15"/>
      <c r="UFK222" s="15"/>
      <c r="UFL222" s="15"/>
      <c r="UFM222" s="15"/>
      <c r="UFN222" s="15"/>
      <c r="UFO222" s="15"/>
      <c r="UFP222" s="15"/>
      <c r="UFQ222" s="15"/>
      <c r="UFR222" s="15"/>
      <c r="UFS222" s="15"/>
      <c r="UFT222" s="15"/>
      <c r="UFU222" s="15"/>
      <c r="UFV222" s="15"/>
      <c r="UFW222" s="15"/>
      <c r="UFX222" s="15"/>
      <c r="UFY222" s="15"/>
      <c r="UFZ222" s="15"/>
      <c r="UGA222" s="15"/>
      <c r="UGB222" s="15"/>
      <c r="UGC222" s="15"/>
      <c r="UGD222" s="15"/>
      <c r="UGE222" s="15"/>
      <c r="UGF222" s="15"/>
      <c r="UGG222" s="15"/>
      <c r="UGH222" s="15"/>
      <c r="UGI222" s="15"/>
      <c r="UGJ222" s="15"/>
      <c r="UGK222" s="15"/>
      <c r="UGL222" s="15"/>
      <c r="UGM222" s="15"/>
      <c r="UGN222" s="15"/>
      <c r="UGO222" s="15"/>
      <c r="UGP222" s="15"/>
      <c r="UGQ222" s="15"/>
      <c r="UGR222" s="15"/>
      <c r="UGS222" s="15"/>
      <c r="UGT222" s="15"/>
      <c r="UGU222" s="15"/>
      <c r="UGV222" s="15"/>
      <c r="UGW222" s="15"/>
      <c r="UGX222" s="15"/>
      <c r="UGY222" s="15"/>
      <c r="UGZ222" s="15"/>
      <c r="UHA222" s="15"/>
      <c r="UHB222" s="15"/>
      <c r="UHC222" s="15"/>
      <c r="UHD222" s="15"/>
      <c r="UHE222" s="15"/>
      <c r="UHF222" s="15"/>
      <c r="UHG222" s="15"/>
      <c r="UHH222" s="15"/>
      <c r="UHI222" s="15"/>
      <c r="UHJ222" s="15"/>
      <c r="UHK222" s="15"/>
      <c r="UHL222" s="15"/>
      <c r="UHM222" s="15"/>
      <c r="UHN222" s="15"/>
      <c r="UHO222" s="15"/>
      <c r="UHP222" s="15"/>
      <c r="UHQ222" s="15"/>
      <c r="UHR222" s="15"/>
      <c r="UHS222" s="15"/>
      <c r="UHT222" s="15"/>
      <c r="UHU222" s="15"/>
      <c r="UHV222" s="15"/>
      <c r="UHW222" s="15"/>
      <c r="UHX222" s="15"/>
      <c r="UHY222" s="15"/>
      <c r="UHZ222" s="15"/>
      <c r="UIA222" s="15"/>
      <c r="UIB222" s="15"/>
      <c r="UIC222" s="15"/>
      <c r="UID222" s="15"/>
      <c r="UIE222" s="15"/>
      <c r="UIF222" s="15"/>
      <c r="UIG222" s="15"/>
      <c r="UIH222" s="15"/>
      <c r="UII222" s="15"/>
      <c r="UIJ222" s="15"/>
      <c r="UIK222" s="15"/>
      <c r="UIL222" s="15"/>
      <c r="UIM222" s="15"/>
      <c r="UIN222" s="15"/>
      <c r="UIO222" s="15"/>
      <c r="UIP222" s="15"/>
      <c r="UIQ222" s="15"/>
      <c r="UIR222" s="15"/>
      <c r="UIS222" s="15"/>
      <c r="UIT222" s="15"/>
      <c r="UIU222" s="15"/>
      <c r="UIV222" s="15"/>
      <c r="UIW222" s="15"/>
      <c r="UIX222" s="15"/>
      <c r="UIY222" s="15"/>
      <c r="UIZ222" s="15"/>
      <c r="UJA222" s="15"/>
      <c r="UJB222" s="15"/>
      <c r="UJC222" s="15"/>
      <c r="UJD222" s="15"/>
      <c r="UJE222" s="15"/>
      <c r="UJF222" s="15"/>
      <c r="UJG222" s="15"/>
      <c r="UJH222" s="15"/>
      <c r="UJI222" s="15"/>
      <c r="UJJ222" s="15"/>
      <c r="UJK222" s="15"/>
      <c r="UJL222" s="15"/>
      <c r="UJM222" s="15"/>
      <c r="UJN222" s="15"/>
      <c r="UJO222" s="15"/>
      <c r="UJP222" s="15"/>
      <c r="UJQ222" s="15"/>
      <c r="UJR222" s="15"/>
      <c r="UJS222" s="15"/>
      <c r="UJT222" s="15"/>
      <c r="UJU222" s="15"/>
      <c r="UJV222" s="15"/>
      <c r="UJW222" s="15"/>
      <c r="UJX222" s="15"/>
      <c r="UJY222" s="15"/>
      <c r="UJZ222" s="15"/>
      <c r="UKA222" s="15"/>
      <c r="UKB222" s="15"/>
      <c r="UKC222" s="15"/>
      <c r="UKD222" s="15"/>
      <c r="UKE222" s="15"/>
      <c r="UKF222" s="15"/>
      <c r="UKG222" s="15"/>
      <c r="UKH222" s="15"/>
      <c r="UKI222" s="15"/>
      <c r="UKJ222" s="15"/>
      <c r="UKK222" s="15"/>
      <c r="UKL222" s="15"/>
      <c r="UKM222" s="15"/>
      <c r="UKN222" s="15"/>
      <c r="UKO222" s="15"/>
      <c r="UKP222" s="15"/>
      <c r="UKQ222" s="15"/>
      <c r="UKR222" s="15"/>
      <c r="UKS222" s="15"/>
      <c r="UKT222" s="15"/>
      <c r="UKU222" s="15"/>
      <c r="UKV222" s="15"/>
      <c r="UKW222" s="15"/>
      <c r="UKX222" s="15"/>
      <c r="UKY222" s="15"/>
      <c r="UKZ222" s="15"/>
      <c r="ULA222" s="15"/>
      <c r="ULB222" s="15"/>
      <c r="ULC222" s="15"/>
      <c r="ULD222" s="15"/>
      <c r="ULE222" s="15"/>
      <c r="ULF222" s="15"/>
      <c r="ULG222" s="15"/>
      <c r="ULH222" s="15"/>
      <c r="ULI222" s="15"/>
      <c r="ULJ222" s="15"/>
      <c r="ULK222" s="15"/>
      <c r="ULL222" s="15"/>
      <c r="ULM222" s="15"/>
      <c r="ULN222" s="15"/>
      <c r="ULO222" s="15"/>
      <c r="ULP222" s="15"/>
      <c r="ULQ222" s="15"/>
      <c r="ULR222" s="15"/>
      <c r="ULS222" s="15"/>
      <c r="ULT222" s="15"/>
      <c r="ULU222" s="15"/>
      <c r="ULV222" s="15"/>
      <c r="ULW222" s="15"/>
      <c r="ULX222" s="15"/>
      <c r="ULY222" s="15"/>
      <c r="ULZ222" s="15"/>
      <c r="UMA222" s="15"/>
      <c r="UMB222" s="15"/>
      <c r="UMC222" s="15"/>
      <c r="UMD222" s="15"/>
      <c r="UME222" s="15"/>
      <c r="UMF222" s="15"/>
      <c r="UMG222" s="15"/>
      <c r="UMH222" s="15"/>
      <c r="UMI222" s="15"/>
      <c r="UMJ222" s="15"/>
      <c r="UMK222" s="15"/>
      <c r="UML222" s="15"/>
      <c r="UMM222" s="15"/>
      <c r="UMN222" s="15"/>
      <c r="UMO222" s="15"/>
      <c r="UMP222" s="15"/>
      <c r="UMQ222" s="15"/>
      <c r="UMR222" s="15"/>
      <c r="UMS222" s="15"/>
      <c r="UMT222" s="15"/>
      <c r="UMU222" s="15"/>
      <c r="UMV222" s="15"/>
      <c r="UMW222" s="15"/>
      <c r="UMX222" s="15"/>
      <c r="UMY222" s="15"/>
      <c r="UMZ222" s="15"/>
      <c r="UNA222" s="15"/>
      <c r="UNB222" s="15"/>
      <c r="UNC222" s="15"/>
      <c r="UND222" s="15"/>
      <c r="UNE222" s="15"/>
      <c r="UNF222" s="15"/>
      <c r="UNG222" s="15"/>
      <c r="UNH222" s="15"/>
      <c r="UNI222" s="15"/>
      <c r="UNJ222" s="15"/>
      <c r="UNK222" s="15"/>
      <c r="UNL222" s="15"/>
      <c r="UNM222" s="15"/>
      <c r="UNN222" s="15"/>
      <c r="UNO222" s="15"/>
      <c r="UNP222" s="15"/>
      <c r="UNQ222" s="15"/>
      <c r="UNR222" s="15"/>
      <c r="UNS222" s="15"/>
      <c r="UNT222" s="15"/>
      <c r="UNU222" s="15"/>
      <c r="UNV222" s="15"/>
      <c r="UNW222" s="15"/>
      <c r="UNX222" s="15"/>
      <c r="UNY222" s="15"/>
      <c r="UNZ222" s="15"/>
      <c r="UOA222" s="15"/>
      <c r="UOB222" s="15"/>
      <c r="UOC222" s="15"/>
      <c r="UOD222" s="15"/>
      <c r="UOE222" s="15"/>
      <c r="UOF222" s="15"/>
      <c r="UOG222" s="15"/>
      <c r="UOH222" s="15"/>
      <c r="UOI222" s="15"/>
      <c r="UOJ222" s="15"/>
      <c r="UOK222" s="15"/>
      <c r="UOL222" s="15"/>
      <c r="UOM222" s="15"/>
      <c r="UON222" s="15"/>
      <c r="UOO222" s="15"/>
      <c r="UOP222" s="15"/>
      <c r="UOQ222" s="15"/>
      <c r="UOR222" s="15"/>
      <c r="UOS222" s="15"/>
      <c r="UOT222" s="15"/>
      <c r="UOU222" s="15"/>
      <c r="UOV222" s="15"/>
      <c r="UOW222" s="15"/>
      <c r="UOX222" s="15"/>
      <c r="UOY222" s="15"/>
      <c r="UOZ222" s="15"/>
      <c r="UPA222" s="15"/>
      <c r="UPB222" s="15"/>
      <c r="UPC222" s="15"/>
      <c r="UPD222" s="15"/>
      <c r="UPE222" s="15"/>
      <c r="UPF222" s="15"/>
      <c r="UPG222" s="15"/>
      <c r="UPH222" s="15"/>
      <c r="UPI222" s="15"/>
      <c r="UPJ222" s="15"/>
      <c r="UPK222" s="15"/>
      <c r="UPL222" s="15"/>
      <c r="UPM222" s="15"/>
      <c r="UPN222" s="15"/>
      <c r="UPO222" s="15"/>
      <c r="UPP222" s="15"/>
      <c r="UPQ222" s="15"/>
      <c r="UPR222" s="15"/>
      <c r="UPS222" s="15"/>
      <c r="UPT222" s="15"/>
      <c r="UPU222" s="15"/>
      <c r="UPV222" s="15"/>
      <c r="UPW222" s="15"/>
      <c r="UPX222" s="15"/>
      <c r="UPY222" s="15"/>
      <c r="UPZ222" s="15"/>
      <c r="UQA222" s="15"/>
      <c r="UQB222" s="15"/>
      <c r="UQC222" s="15"/>
      <c r="UQD222" s="15"/>
      <c r="UQE222" s="15"/>
      <c r="UQF222" s="15"/>
      <c r="UQG222" s="15"/>
      <c r="UQH222" s="15"/>
      <c r="UQI222" s="15"/>
      <c r="UQJ222" s="15"/>
      <c r="UQK222" s="15"/>
      <c r="UQL222" s="15"/>
      <c r="UQM222" s="15"/>
      <c r="UQN222" s="15"/>
      <c r="UQO222" s="15"/>
      <c r="UQP222" s="15"/>
      <c r="UQQ222" s="15"/>
      <c r="UQR222" s="15"/>
      <c r="UQS222" s="15"/>
      <c r="UQT222" s="15"/>
      <c r="UQU222" s="15"/>
      <c r="UQV222" s="15"/>
      <c r="UQW222" s="15"/>
      <c r="UQX222" s="15"/>
      <c r="UQY222" s="15"/>
      <c r="UQZ222" s="15"/>
      <c r="URA222" s="15"/>
      <c r="URB222" s="15"/>
      <c r="URC222" s="15"/>
      <c r="URD222" s="15"/>
      <c r="URE222" s="15"/>
      <c r="URF222" s="15"/>
      <c r="URG222" s="15"/>
      <c r="URH222" s="15"/>
      <c r="URI222" s="15"/>
      <c r="URJ222" s="15"/>
      <c r="URK222" s="15"/>
      <c r="URL222" s="15"/>
      <c r="URM222" s="15"/>
      <c r="URN222" s="15"/>
      <c r="URO222" s="15"/>
      <c r="URP222" s="15"/>
      <c r="URQ222" s="15"/>
      <c r="URR222" s="15"/>
      <c r="URS222" s="15"/>
      <c r="URT222" s="15"/>
      <c r="URU222" s="15"/>
      <c r="URV222" s="15"/>
      <c r="URW222" s="15"/>
      <c r="URX222" s="15"/>
      <c r="URY222" s="15"/>
      <c r="URZ222" s="15"/>
      <c r="USA222" s="15"/>
      <c r="USB222" s="15"/>
      <c r="USC222" s="15"/>
      <c r="USD222" s="15"/>
      <c r="USE222" s="15"/>
      <c r="USF222" s="15"/>
      <c r="USG222" s="15"/>
      <c r="USH222" s="15"/>
      <c r="USI222" s="15"/>
      <c r="USJ222" s="15"/>
      <c r="USK222" s="15"/>
      <c r="USL222" s="15"/>
      <c r="USM222" s="15"/>
      <c r="USN222" s="15"/>
      <c r="USO222" s="15"/>
      <c r="USP222" s="15"/>
      <c r="USQ222" s="15"/>
      <c r="USR222" s="15"/>
      <c r="USS222" s="15"/>
      <c r="UST222" s="15"/>
      <c r="USU222" s="15"/>
      <c r="USV222" s="15"/>
      <c r="USW222" s="15"/>
      <c r="USX222" s="15"/>
      <c r="USY222" s="15"/>
      <c r="USZ222" s="15"/>
      <c r="UTA222" s="15"/>
      <c r="UTB222" s="15"/>
      <c r="UTC222" s="15"/>
      <c r="UTD222" s="15"/>
      <c r="UTE222" s="15"/>
      <c r="UTF222" s="15"/>
      <c r="UTG222" s="15"/>
      <c r="UTH222" s="15"/>
      <c r="UTI222" s="15"/>
      <c r="UTJ222" s="15"/>
      <c r="UTK222" s="15"/>
      <c r="UTL222" s="15"/>
      <c r="UTM222" s="15"/>
      <c r="UTN222" s="15"/>
      <c r="UTO222" s="15"/>
      <c r="UTP222" s="15"/>
      <c r="UTQ222" s="15"/>
      <c r="UTR222" s="15"/>
      <c r="UTS222" s="15"/>
      <c r="UTT222" s="15"/>
      <c r="UTU222" s="15"/>
      <c r="UTV222" s="15"/>
      <c r="UTW222" s="15"/>
      <c r="UTX222" s="15"/>
      <c r="UTY222" s="15"/>
      <c r="UTZ222" s="15"/>
      <c r="UUA222" s="15"/>
      <c r="UUB222" s="15"/>
      <c r="UUC222" s="15"/>
      <c r="UUD222" s="15"/>
      <c r="UUE222" s="15"/>
      <c r="UUF222" s="15"/>
      <c r="UUG222" s="15"/>
      <c r="UUH222" s="15"/>
      <c r="UUI222" s="15"/>
      <c r="UUJ222" s="15"/>
      <c r="UUK222" s="15"/>
      <c r="UUL222" s="15"/>
      <c r="UUM222" s="15"/>
      <c r="UUN222" s="15"/>
      <c r="UUO222" s="15"/>
      <c r="UUP222" s="15"/>
      <c r="UUQ222" s="15"/>
      <c r="UUR222" s="15"/>
      <c r="UUS222" s="15"/>
      <c r="UUT222" s="15"/>
      <c r="UUU222" s="15"/>
      <c r="UUV222" s="15"/>
      <c r="UUW222" s="15"/>
      <c r="UUX222" s="15"/>
      <c r="UUY222" s="15"/>
      <c r="UUZ222" s="15"/>
      <c r="UVA222" s="15"/>
      <c r="UVB222" s="15"/>
      <c r="UVC222" s="15"/>
      <c r="UVD222" s="15"/>
      <c r="UVE222" s="15"/>
      <c r="UVF222" s="15"/>
      <c r="UVG222" s="15"/>
      <c r="UVH222" s="15"/>
      <c r="UVI222" s="15"/>
      <c r="UVJ222" s="15"/>
      <c r="UVK222" s="15"/>
      <c r="UVL222" s="15"/>
      <c r="UVM222" s="15"/>
      <c r="UVN222" s="15"/>
      <c r="UVO222" s="15"/>
      <c r="UVP222" s="15"/>
      <c r="UVQ222" s="15"/>
      <c r="UVR222" s="15"/>
      <c r="UVS222" s="15"/>
      <c r="UVT222" s="15"/>
      <c r="UVU222" s="15"/>
      <c r="UVV222" s="15"/>
      <c r="UVW222" s="15"/>
      <c r="UVX222" s="15"/>
      <c r="UVY222" s="15"/>
      <c r="UVZ222" s="15"/>
      <c r="UWA222" s="15"/>
      <c r="UWB222" s="15"/>
      <c r="UWC222" s="15"/>
      <c r="UWD222" s="15"/>
      <c r="UWE222" s="15"/>
      <c r="UWF222" s="15"/>
      <c r="UWG222" s="15"/>
      <c r="UWH222" s="15"/>
      <c r="UWI222" s="15"/>
      <c r="UWJ222" s="15"/>
      <c r="UWK222" s="15"/>
      <c r="UWL222" s="15"/>
      <c r="UWM222" s="15"/>
      <c r="UWN222" s="15"/>
      <c r="UWO222" s="15"/>
      <c r="UWP222" s="15"/>
      <c r="UWQ222" s="15"/>
      <c r="UWR222" s="15"/>
      <c r="UWS222" s="15"/>
      <c r="UWT222" s="15"/>
      <c r="UWU222" s="15"/>
      <c r="UWV222" s="15"/>
      <c r="UWW222" s="15"/>
      <c r="UWX222" s="15"/>
      <c r="UWY222" s="15"/>
      <c r="UWZ222" s="15"/>
      <c r="UXA222" s="15"/>
      <c r="UXB222" s="15"/>
      <c r="UXC222" s="15"/>
      <c r="UXD222" s="15"/>
      <c r="UXE222" s="15"/>
      <c r="UXF222" s="15"/>
      <c r="UXG222" s="15"/>
      <c r="UXH222" s="15"/>
      <c r="UXI222" s="15"/>
      <c r="UXJ222" s="15"/>
      <c r="UXK222" s="15"/>
      <c r="UXL222" s="15"/>
      <c r="UXM222" s="15"/>
      <c r="UXN222" s="15"/>
      <c r="UXO222" s="15"/>
      <c r="UXP222" s="15"/>
      <c r="UXQ222" s="15"/>
      <c r="UXR222" s="15"/>
      <c r="UXS222" s="15"/>
      <c r="UXT222" s="15"/>
      <c r="UXU222" s="15"/>
      <c r="UXV222" s="15"/>
      <c r="UXW222" s="15"/>
      <c r="UXX222" s="15"/>
      <c r="UXY222" s="15"/>
      <c r="UXZ222" s="15"/>
      <c r="UYA222" s="15"/>
      <c r="UYB222" s="15"/>
      <c r="UYC222" s="15"/>
      <c r="UYD222" s="15"/>
      <c r="UYE222" s="15"/>
      <c r="UYF222" s="15"/>
      <c r="UYG222" s="15"/>
      <c r="UYH222" s="15"/>
      <c r="UYI222" s="15"/>
      <c r="UYJ222" s="15"/>
      <c r="UYK222" s="15"/>
      <c r="UYL222" s="15"/>
      <c r="UYM222" s="15"/>
      <c r="UYN222" s="15"/>
      <c r="UYO222" s="15"/>
      <c r="UYP222" s="15"/>
      <c r="UYQ222" s="15"/>
      <c r="UYR222" s="15"/>
      <c r="UYS222" s="15"/>
      <c r="UYT222" s="15"/>
      <c r="UYU222" s="15"/>
      <c r="UYV222" s="15"/>
      <c r="UYW222" s="15"/>
      <c r="UYX222" s="15"/>
      <c r="UYY222" s="15"/>
      <c r="UYZ222" s="15"/>
      <c r="UZA222" s="15"/>
      <c r="UZB222" s="15"/>
      <c r="UZC222" s="15"/>
      <c r="UZD222" s="15"/>
      <c r="UZE222" s="15"/>
      <c r="UZF222" s="15"/>
      <c r="UZG222" s="15"/>
      <c r="UZH222" s="15"/>
      <c r="UZI222" s="15"/>
      <c r="UZJ222" s="15"/>
      <c r="UZK222" s="15"/>
      <c r="UZL222" s="15"/>
      <c r="UZM222" s="15"/>
      <c r="UZN222" s="15"/>
      <c r="UZO222" s="15"/>
      <c r="UZP222" s="15"/>
      <c r="UZQ222" s="15"/>
      <c r="UZR222" s="15"/>
      <c r="UZS222" s="15"/>
      <c r="UZT222" s="15"/>
      <c r="UZU222" s="15"/>
      <c r="UZV222" s="15"/>
      <c r="UZW222" s="15"/>
      <c r="UZX222" s="15"/>
      <c r="UZY222" s="15"/>
      <c r="UZZ222" s="15"/>
      <c r="VAA222" s="15"/>
      <c r="VAB222" s="15"/>
      <c r="VAC222" s="15"/>
      <c r="VAD222" s="15"/>
      <c r="VAE222" s="15"/>
      <c r="VAF222" s="15"/>
      <c r="VAG222" s="15"/>
      <c r="VAH222" s="15"/>
      <c r="VAI222" s="15"/>
      <c r="VAJ222" s="15"/>
      <c r="VAK222" s="15"/>
      <c r="VAL222" s="15"/>
      <c r="VAM222" s="15"/>
      <c r="VAN222" s="15"/>
      <c r="VAO222" s="15"/>
      <c r="VAP222" s="15"/>
      <c r="VAQ222" s="15"/>
      <c r="VAR222" s="15"/>
      <c r="VAS222" s="15"/>
      <c r="VAT222" s="15"/>
      <c r="VAU222" s="15"/>
      <c r="VAV222" s="15"/>
      <c r="VAW222" s="15"/>
      <c r="VAX222" s="15"/>
      <c r="VAY222" s="15"/>
      <c r="VAZ222" s="15"/>
      <c r="VBA222" s="15"/>
      <c r="VBB222" s="15"/>
      <c r="VBC222" s="15"/>
      <c r="VBD222" s="15"/>
      <c r="VBE222" s="15"/>
      <c r="VBF222" s="15"/>
      <c r="VBG222" s="15"/>
      <c r="VBH222" s="15"/>
      <c r="VBI222" s="15"/>
      <c r="VBJ222" s="15"/>
      <c r="VBK222" s="15"/>
      <c r="VBL222" s="15"/>
      <c r="VBM222" s="15"/>
      <c r="VBN222" s="15"/>
      <c r="VBO222" s="15"/>
      <c r="VBP222" s="15"/>
      <c r="VBQ222" s="15"/>
      <c r="VBR222" s="15"/>
      <c r="VBS222" s="15"/>
      <c r="VBT222" s="15"/>
      <c r="VBU222" s="15"/>
      <c r="VBV222" s="15"/>
      <c r="VBW222" s="15"/>
      <c r="VBX222" s="15"/>
      <c r="VBY222" s="15"/>
      <c r="VBZ222" s="15"/>
      <c r="VCA222" s="15"/>
      <c r="VCB222" s="15"/>
      <c r="VCC222" s="15"/>
      <c r="VCD222" s="15"/>
      <c r="VCE222" s="15"/>
      <c r="VCF222" s="15"/>
      <c r="VCG222" s="15"/>
      <c r="VCH222" s="15"/>
      <c r="VCI222" s="15"/>
      <c r="VCJ222" s="15"/>
      <c r="VCK222" s="15"/>
      <c r="VCL222" s="15"/>
      <c r="VCM222" s="15"/>
      <c r="VCN222" s="15"/>
      <c r="VCO222" s="15"/>
      <c r="VCP222" s="15"/>
      <c r="VCQ222" s="15"/>
      <c r="VCR222" s="15"/>
      <c r="VCS222" s="15"/>
      <c r="VCT222" s="15"/>
      <c r="VCU222" s="15"/>
      <c r="VCV222" s="15"/>
      <c r="VCW222" s="15"/>
      <c r="VCX222" s="15"/>
      <c r="VCY222" s="15"/>
      <c r="VCZ222" s="15"/>
      <c r="VDA222" s="15"/>
      <c r="VDB222" s="15"/>
      <c r="VDC222" s="15"/>
      <c r="VDD222" s="15"/>
      <c r="VDE222" s="15"/>
      <c r="VDF222" s="15"/>
      <c r="VDG222" s="15"/>
      <c r="VDH222" s="15"/>
      <c r="VDI222" s="15"/>
      <c r="VDJ222" s="15"/>
      <c r="VDK222" s="15"/>
      <c r="VDL222" s="15"/>
      <c r="VDM222" s="15"/>
      <c r="VDN222" s="15"/>
      <c r="VDO222" s="15"/>
      <c r="VDP222" s="15"/>
      <c r="VDQ222" s="15"/>
      <c r="VDR222" s="15"/>
      <c r="VDS222" s="15"/>
      <c r="VDT222" s="15"/>
      <c r="VDU222" s="15"/>
      <c r="VDV222" s="15"/>
      <c r="VDW222" s="15"/>
      <c r="VDX222" s="15"/>
      <c r="VDY222" s="15"/>
      <c r="VDZ222" s="15"/>
      <c r="VEA222" s="15"/>
      <c r="VEB222" s="15"/>
      <c r="VEC222" s="15"/>
      <c r="VED222" s="15"/>
      <c r="VEE222" s="15"/>
      <c r="VEF222" s="15"/>
      <c r="VEG222" s="15"/>
      <c r="VEH222" s="15"/>
      <c r="VEI222" s="15"/>
      <c r="VEJ222" s="15"/>
      <c r="VEK222" s="15"/>
      <c r="VEL222" s="15"/>
      <c r="VEM222" s="15"/>
      <c r="VEN222" s="15"/>
      <c r="VEO222" s="15"/>
      <c r="VEP222" s="15"/>
      <c r="VEQ222" s="15"/>
      <c r="VER222" s="15"/>
      <c r="VES222" s="15"/>
      <c r="VET222" s="15"/>
      <c r="VEU222" s="15"/>
      <c r="VEV222" s="15"/>
      <c r="VEW222" s="15"/>
      <c r="VEX222" s="15"/>
      <c r="VEY222" s="15"/>
      <c r="VEZ222" s="15"/>
      <c r="VFA222" s="15"/>
      <c r="VFB222" s="15"/>
      <c r="VFC222" s="15"/>
      <c r="VFD222" s="15"/>
      <c r="VFE222" s="15"/>
      <c r="VFF222" s="15"/>
      <c r="VFG222" s="15"/>
      <c r="VFH222" s="15"/>
      <c r="VFI222" s="15"/>
      <c r="VFJ222" s="15"/>
      <c r="VFK222" s="15"/>
      <c r="VFL222" s="15"/>
      <c r="VFM222" s="15"/>
      <c r="VFN222" s="15"/>
      <c r="VFO222" s="15"/>
      <c r="VFP222" s="15"/>
      <c r="VFQ222" s="15"/>
      <c r="VFR222" s="15"/>
      <c r="VFS222" s="15"/>
      <c r="VFT222" s="15"/>
      <c r="VFU222" s="15"/>
      <c r="VFV222" s="15"/>
      <c r="VFW222" s="15"/>
      <c r="VFX222" s="15"/>
      <c r="VFY222" s="15"/>
      <c r="VFZ222" s="15"/>
      <c r="VGA222" s="15"/>
      <c r="VGB222" s="15"/>
      <c r="VGC222" s="15"/>
      <c r="VGD222" s="15"/>
      <c r="VGE222" s="15"/>
      <c r="VGF222" s="15"/>
      <c r="VGG222" s="15"/>
      <c r="VGH222" s="15"/>
      <c r="VGI222" s="15"/>
      <c r="VGJ222" s="15"/>
      <c r="VGK222" s="15"/>
      <c r="VGL222" s="15"/>
      <c r="VGM222" s="15"/>
      <c r="VGN222" s="15"/>
      <c r="VGO222" s="15"/>
      <c r="VGP222" s="15"/>
      <c r="VGQ222" s="15"/>
      <c r="VGR222" s="15"/>
      <c r="VGS222" s="15"/>
      <c r="VGT222" s="15"/>
      <c r="VGU222" s="15"/>
      <c r="VGV222" s="15"/>
      <c r="VGW222" s="15"/>
      <c r="VGX222" s="15"/>
      <c r="VGY222" s="15"/>
      <c r="VGZ222" s="15"/>
      <c r="VHA222" s="15"/>
      <c r="VHB222" s="15"/>
      <c r="VHC222" s="15"/>
      <c r="VHD222" s="15"/>
      <c r="VHE222" s="15"/>
      <c r="VHF222" s="15"/>
      <c r="VHG222" s="15"/>
      <c r="VHH222" s="15"/>
      <c r="VHI222" s="15"/>
      <c r="VHJ222" s="15"/>
      <c r="VHK222" s="15"/>
      <c r="VHL222" s="15"/>
      <c r="VHM222" s="15"/>
      <c r="VHN222" s="15"/>
      <c r="VHO222" s="15"/>
      <c r="VHP222" s="15"/>
      <c r="VHQ222" s="15"/>
      <c r="VHR222" s="15"/>
      <c r="VHS222" s="15"/>
      <c r="VHT222" s="15"/>
      <c r="VHU222" s="15"/>
      <c r="VHV222" s="15"/>
      <c r="VHW222" s="15"/>
      <c r="VHX222" s="15"/>
      <c r="VHY222" s="15"/>
      <c r="VHZ222" s="15"/>
      <c r="VIA222" s="15"/>
      <c r="VIB222" s="15"/>
      <c r="VIC222" s="15"/>
      <c r="VID222" s="15"/>
      <c r="VIE222" s="15"/>
      <c r="VIF222" s="15"/>
      <c r="VIG222" s="15"/>
      <c r="VIH222" s="15"/>
      <c r="VII222" s="15"/>
      <c r="VIJ222" s="15"/>
      <c r="VIK222" s="15"/>
      <c r="VIL222" s="15"/>
      <c r="VIM222" s="15"/>
      <c r="VIN222" s="15"/>
      <c r="VIO222" s="15"/>
      <c r="VIP222" s="15"/>
      <c r="VIQ222" s="15"/>
      <c r="VIR222" s="15"/>
      <c r="VIS222" s="15"/>
      <c r="VIT222" s="15"/>
      <c r="VIU222" s="15"/>
      <c r="VIV222" s="15"/>
      <c r="VIW222" s="15"/>
      <c r="VIX222" s="15"/>
      <c r="VIY222" s="15"/>
      <c r="VIZ222" s="15"/>
      <c r="VJA222" s="15"/>
      <c r="VJB222" s="15"/>
      <c r="VJC222" s="15"/>
      <c r="VJD222" s="15"/>
      <c r="VJE222" s="15"/>
      <c r="VJF222" s="15"/>
      <c r="VJG222" s="15"/>
      <c r="VJH222" s="15"/>
      <c r="VJI222" s="15"/>
      <c r="VJJ222" s="15"/>
      <c r="VJK222" s="15"/>
      <c r="VJL222" s="15"/>
      <c r="VJM222" s="15"/>
      <c r="VJN222" s="15"/>
      <c r="VJO222" s="15"/>
      <c r="VJP222" s="15"/>
      <c r="VJQ222" s="15"/>
      <c r="VJR222" s="15"/>
      <c r="VJS222" s="15"/>
      <c r="VJT222" s="15"/>
      <c r="VJU222" s="15"/>
      <c r="VJV222" s="15"/>
      <c r="VJW222" s="15"/>
      <c r="VJX222" s="15"/>
      <c r="VJY222" s="15"/>
      <c r="VJZ222" s="15"/>
      <c r="VKA222" s="15"/>
      <c r="VKB222" s="15"/>
      <c r="VKC222" s="15"/>
      <c r="VKD222" s="15"/>
      <c r="VKE222" s="15"/>
      <c r="VKF222" s="15"/>
      <c r="VKG222" s="15"/>
      <c r="VKH222" s="15"/>
      <c r="VKI222" s="15"/>
      <c r="VKJ222" s="15"/>
      <c r="VKK222" s="15"/>
      <c r="VKL222" s="15"/>
      <c r="VKM222" s="15"/>
      <c r="VKN222" s="15"/>
      <c r="VKO222" s="15"/>
      <c r="VKP222" s="15"/>
      <c r="VKQ222" s="15"/>
      <c r="VKR222" s="15"/>
      <c r="VKS222" s="15"/>
      <c r="VKT222" s="15"/>
      <c r="VKU222" s="15"/>
      <c r="VKV222" s="15"/>
      <c r="VKW222" s="15"/>
      <c r="VKX222" s="15"/>
      <c r="VKY222" s="15"/>
      <c r="VKZ222" s="15"/>
      <c r="VLA222" s="15"/>
      <c r="VLB222" s="15"/>
      <c r="VLC222" s="15"/>
      <c r="VLD222" s="15"/>
      <c r="VLE222" s="15"/>
      <c r="VLF222" s="15"/>
      <c r="VLG222" s="15"/>
      <c r="VLH222" s="15"/>
      <c r="VLI222" s="15"/>
      <c r="VLJ222" s="15"/>
      <c r="VLK222" s="15"/>
      <c r="VLL222" s="15"/>
      <c r="VLM222" s="15"/>
      <c r="VLN222" s="15"/>
      <c r="VLO222" s="15"/>
      <c r="VLP222" s="15"/>
      <c r="VLQ222" s="15"/>
      <c r="VLR222" s="15"/>
      <c r="VLS222" s="15"/>
      <c r="VLT222" s="15"/>
      <c r="VLU222" s="15"/>
      <c r="VLV222" s="15"/>
      <c r="VLW222" s="15"/>
      <c r="VLX222" s="15"/>
      <c r="VLY222" s="15"/>
      <c r="VLZ222" s="15"/>
      <c r="VMA222" s="15"/>
      <c r="VMB222" s="15"/>
      <c r="VMC222" s="15"/>
      <c r="VMD222" s="15"/>
      <c r="VME222" s="15"/>
      <c r="VMF222" s="15"/>
      <c r="VMG222" s="15"/>
      <c r="VMH222" s="15"/>
      <c r="VMI222" s="15"/>
      <c r="VMJ222" s="15"/>
      <c r="VMK222" s="15"/>
      <c r="VML222" s="15"/>
      <c r="VMM222" s="15"/>
      <c r="VMN222" s="15"/>
      <c r="VMO222" s="15"/>
      <c r="VMP222" s="15"/>
      <c r="VMQ222" s="15"/>
      <c r="VMR222" s="15"/>
      <c r="VMS222" s="15"/>
      <c r="VMT222" s="15"/>
      <c r="VMU222" s="15"/>
      <c r="VMV222" s="15"/>
      <c r="VMW222" s="15"/>
      <c r="VMX222" s="15"/>
      <c r="VMY222" s="15"/>
      <c r="VMZ222" s="15"/>
      <c r="VNA222" s="15"/>
      <c r="VNB222" s="15"/>
      <c r="VNC222" s="15"/>
      <c r="VND222" s="15"/>
      <c r="VNE222" s="15"/>
      <c r="VNF222" s="15"/>
      <c r="VNG222" s="15"/>
      <c r="VNH222" s="15"/>
      <c r="VNI222" s="15"/>
      <c r="VNJ222" s="15"/>
      <c r="VNK222" s="15"/>
      <c r="VNL222" s="15"/>
      <c r="VNM222" s="15"/>
      <c r="VNN222" s="15"/>
      <c r="VNO222" s="15"/>
      <c r="VNP222" s="15"/>
      <c r="VNQ222" s="15"/>
      <c r="VNR222" s="15"/>
      <c r="VNS222" s="15"/>
      <c r="VNT222" s="15"/>
      <c r="VNU222" s="15"/>
      <c r="VNV222" s="15"/>
      <c r="VNW222" s="15"/>
      <c r="VNX222" s="15"/>
      <c r="VNY222" s="15"/>
      <c r="VNZ222" s="15"/>
      <c r="VOA222" s="15"/>
      <c r="VOB222" s="15"/>
      <c r="VOC222" s="15"/>
      <c r="VOD222" s="15"/>
      <c r="VOE222" s="15"/>
      <c r="VOF222" s="15"/>
      <c r="VOG222" s="15"/>
      <c r="VOH222" s="15"/>
      <c r="VOI222" s="15"/>
      <c r="VOJ222" s="15"/>
      <c r="VOK222" s="15"/>
      <c r="VOL222" s="15"/>
      <c r="VOM222" s="15"/>
      <c r="VON222" s="15"/>
      <c r="VOO222" s="15"/>
      <c r="VOP222" s="15"/>
      <c r="VOQ222" s="15"/>
      <c r="VOR222" s="15"/>
      <c r="VOS222" s="15"/>
      <c r="VOT222" s="15"/>
      <c r="VOU222" s="15"/>
      <c r="VOV222" s="15"/>
      <c r="VOW222" s="15"/>
      <c r="VOX222" s="15"/>
      <c r="VOY222" s="15"/>
      <c r="VOZ222" s="15"/>
      <c r="VPA222" s="15"/>
      <c r="VPB222" s="15"/>
      <c r="VPC222" s="15"/>
      <c r="VPD222" s="15"/>
      <c r="VPE222" s="15"/>
      <c r="VPF222" s="15"/>
      <c r="VPG222" s="15"/>
      <c r="VPH222" s="15"/>
      <c r="VPI222" s="15"/>
      <c r="VPJ222" s="15"/>
      <c r="VPK222" s="15"/>
      <c r="VPL222" s="15"/>
      <c r="VPM222" s="15"/>
      <c r="VPN222" s="15"/>
      <c r="VPO222" s="15"/>
      <c r="VPP222" s="15"/>
      <c r="VPQ222" s="15"/>
      <c r="VPR222" s="15"/>
      <c r="VPS222" s="15"/>
      <c r="VPT222" s="15"/>
      <c r="VPU222" s="15"/>
      <c r="VPV222" s="15"/>
      <c r="VPW222" s="15"/>
      <c r="VPX222" s="15"/>
      <c r="VPY222" s="15"/>
      <c r="VPZ222" s="15"/>
      <c r="VQA222" s="15"/>
      <c r="VQB222" s="15"/>
      <c r="VQC222" s="15"/>
      <c r="VQD222" s="15"/>
      <c r="VQE222" s="15"/>
      <c r="VQF222" s="15"/>
      <c r="VQG222" s="15"/>
      <c r="VQH222" s="15"/>
      <c r="VQI222" s="15"/>
      <c r="VQJ222" s="15"/>
      <c r="VQK222" s="15"/>
      <c r="VQL222" s="15"/>
      <c r="VQM222" s="15"/>
      <c r="VQN222" s="15"/>
      <c r="VQO222" s="15"/>
      <c r="VQP222" s="15"/>
      <c r="VQQ222" s="15"/>
      <c r="VQR222" s="15"/>
      <c r="VQS222" s="15"/>
      <c r="VQT222" s="15"/>
      <c r="VQU222" s="15"/>
      <c r="VQV222" s="15"/>
      <c r="VQW222" s="15"/>
      <c r="VQX222" s="15"/>
      <c r="VQY222" s="15"/>
      <c r="VQZ222" s="15"/>
      <c r="VRA222" s="15"/>
      <c r="VRB222" s="15"/>
      <c r="VRC222" s="15"/>
      <c r="VRD222" s="15"/>
      <c r="VRE222" s="15"/>
      <c r="VRF222" s="15"/>
      <c r="VRG222" s="15"/>
      <c r="VRH222" s="15"/>
      <c r="VRI222" s="15"/>
      <c r="VRJ222" s="15"/>
      <c r="VRK222" s="15"/>
      <c r="VRL222" s="15"/>
      <c r="VRM222" s="15"/>
      <c r="VRN222" s="15"/>
      <c r="VRO222" s="15"/>
      <c r="VRP222" s="15"/>
      <c r="VRQ222" s="15"/>
      <c r="VRR222" s="15"/>
      <c r="VRS222" s="15"/>
      <c r="VRT222" s="15"/>
      <c r="VRU222" s="15"/>
      <c r="VRV222" s="15"/>
      <c r="VRW222" s="15"/>
      <c r="VRX222" s="15"/>
      <c r="VRY222" s="15"/>
      <c r="VRZ222" s="15"/>
      <c r="VSA222" s="15"/>
      <c r="VSB222" s="15"/>
      <c r="VSC222" s="15"/>
      <c r="VSD222" s="15"/>
      <c r="VSE222" s="15"/>
      <c r="VSF222" s="15"/>
      <c r="VSG222" s="15"/>
      <c r="VSH222" s="15"/>
      <c r="VSI222" s="15"/>
      <c r="VSJ222" s="15"/>
      <c r="VSK222" s="15"/>
      <c r="VSL222" s="15"/>
      <c r="VSM222" s="15"/>
      <c r="VSN222" s="15"/>
      <c r="VSO222" s="15"/>
      <c r="VSP222" s="15"/>
      <c r="VSQ222" s="15"/>
      <c r="VSR222" s="15"/>
      <c r="VSS222" s="15"/>
      <c r="VST222" s="15"/>
      <c r="VSU222" s="15"/>
      <c r="VSV222" s="15"/>
      <c r="VSW222" s="15"/>
      <c r="VSX222" s="15"/>
      <c r="VSY222" s="15"/>
      <c r="VSZ222" s="15"/>
      <c r="VTA222" s="15"/>
      <c r="VTB222" s="15"/>
      <c r="VTC222" s="15"/>
      <c r="VTD222" s="15"/>
      <c r="VTE222" s="15"/>
      <c r="VTF222" s="15"/>
      <c r="VTG222" s="15"/>
      <c r="VTH222" s="15"/>
      <c r="VTI222" s="15"/>
      <c r="VTJ222" s="15"/>
      <c r="VTK222" s="15"/>
      <c r="VTL222" s="15"/>
      <c r="VTM222" s="15"/>
      <c r="VTN222" s="15"/>
      <c r="VTO222" s="15"/>
      <c r="VTP222" s="15"/>
      <c r="VTQ222" s="15"/>
      <c r="VTR222" s="15"/>
      <c r="VTS222" s="15"/>
      <c r="VTT222" s="15"/>
      <c r="VTU222" s="15"/>
      <c r="VTV222" s="15"/>
      <c r="VTW222" s="15"/>
      <c r="VTX222" s="15"/>
      <c r="VTY222" s="15"/>
      <c r="VTZ222" s="15"/>
      <c r="VUA222" s="15"/>
      <c r="VUB222" s="15"/>
      <c r="VUC222" s="15"/>
      <c r="VUD222" s="15"/>
      <c r="VUE222" s="15"/>
      <c r="VUF222" s="15"/>
      <c r="VUG222" s="15"/>
      <c r="VUH222" s="15"/>
      <c r="VUI222" s="15"/>
      <c r="VUJ222" s="15"/>
      <c r="VUK222" s="15"/>
      <c r="VUL222" s="15"/>
      <c r="VUM222" s="15"/>
      <c r="VUN222" s="15"/>
      <c r="VUO222" s="15"/>
      <c r="VUP222" s="15"/>
      <c r="VUQ222" s="15"/>
      <c r="VUR222" s="15"/>
      <c r="VUS222" s="15"/>
      <c r="VUT222" s="15"/>
      <c r="VUU222" s="15"/>
      <c r="VUV222" s="15"/>
      <c r="VUW222" s="15"/>
      <c r="VUX222" s="15"/>
      <c r="VUY222" s="15"/>
      <c r="VUZ222" s="15"/>
      <c r="VVA222" s="15"/>
      <c r="VVB222" s="15"/>
      <c r="VVC222" s="15"/>
      <c r="VVD222" s="15"/>
      <c r="VVE222" s="15"/>
      <c r="VVF222" s="15"/>
      <c r="VVG222" s="15"/>
      <c r="VVH222" s="15"/>
      <c r="VVI222" s="15"/>
      <c r="VVJ222" s="15"/>
      <c r="VVK222" s="15"/>
      <c r="VVL222" s="15"/>
      <c r="VVM222" s="15"/>
      <c r="VVN222" s="15"/>
      <c r="VVO222" s="15"/>
      <c r="VVP222" s="15"/>
      <c r="VVQ222" s="15"/>
      <c r="VVR222" s="15"/>
      <c r="VVS222" s="15"/>
      <c r="VVT222" s="15"/>
      <c r="VVU222" s="15"/>
      <c r="VVV222" s="15"/>
      <c r="VVW222" s="15"/>
      <c r="VVX222" s="15"/>
      <c r="VVY222" s="15"/>
      <c r="VVZ222" s="15"/>
      <c r="VWA222" s="15"/>
      <c r="VWB222" s="15"/>
      <c r="VWC222" s="15"/>
      <c r="VWD222" s="15"/>
      <c r="VWE222" s="15"/>
      <c r="VWF222" s="15"/>
      <c r="VWG222" s="15"/>
      <c r="VWH222" s="15"/>
      <c r="VWI222" s="15"/>
      <c r="VWJ222" s="15"/>
      <c r="VWK222" s="15"/>
      <c r="VWL222" s="15"/>
      <c r="VWM222" s="15"/>
      <c r="VWN222" s="15"/>
      <c r="VWO222" s="15"/>
      <c r="VWP222" s="15"/>
      <c r="VWQ222" s="15"/>
      <c r="VWR222" s="15"/>
      <c r="VWS222" s="15"/>
      <c r="VWT222" s="15"/>
      <c r="VWU222" s="15"/>
      <c r="VWV222" s="15"/>
      <c r="VWW222" s="15"/>
      <c r="VWX222" s="15"/>
      <c r="VWY222" s="15"/>
      <c r="VWZ222" s="15"/>
      <c r="VXA222" s="15"/>
      <c r="VXB222" s="15"/>
      <c r="VXC222" s="15"/>
      <c r="VXD222" s="15"/>
      <c r="VXE222" s="15"/>
      <c r="VXF222" s="15"/>
      <c r="VXG222" s="15"/>
      <c r="VXH222" s="15"/>
      <c r="VXI222" s="15"/>
      <c r="VXJ222" s="15"/>
      <c r="VXK222" s="15"/>
      <c r="VXL222" s="15"/>
      <c r="VXM222" s="15"/>
      <c r="VXN222" s="15"/>
      <c r="VXO222" s="15"/>
      <c r="VXP222" s="15"/>
      <c r="VXQ222" s="15"/>
      <c r="VXR222" s="15"/>
      <c r="VXS222" s="15"/>
      <c r="VXT222" s="15"/>
      <c r="VXU222" s="15"/>
      <c r="VXV222" s="15"/>
      <c r="VXW222" s="15"/>
      <c r="VXX222" s="15"/>
      <c r="VXY222" s="15"/>
      <c r="VXZ222" s="15"/>
      <c r="VYA222" s="15"/>
      <c r="VYB222" s="15"/>
      <c r="VYC222" s="15"/>
      <c r="VYD222" s="15"/>
      <c r="VYE222" s="15"/>
      <c r="VYF222" s="15"/>
      <c r="VYG222" s="15"/>
      <c r="VYH222" s="15"/>
      <c r="VYI222" s="15"/>
      <c r="VYJ222" s="15"/>
      <c r="VYK222" s="15"/>
      <c r="VYL222" s="15"/>
      <c r="VYM222" s="15"/>
      <c r="VYN222" s="15"/>
      <c r="VYO222" s="15"/>
      <c r="VYP222" s="15"/>
      <c r="VYQ222" s="15"/>
      <c r="VYR222" s="15"/>
      <c r="VYS222" s="15"/>
      <c r="VYT222" s="15"/>
      <c r="VYU222" s="15"/>
      <c r="VYV222" s="15"/>
      <c r="VYW222" s="15"/>
      <c r="VYX222" s="15"/>
      <c r="VYY222" s="15"/>
      <c r="VYZ222" s="15"/>
      <c r="VZA222" s="15"/>
      <c r="VZB222" s="15"/>
      <c r="VZC222" s="15"/>
      <c r="VZD222" s="15"/>
      <c r="VZE222" s="15"/>
      <c r="VZF222" s="15"/>
      <c r="VZG222" s="15"/>
      <c r="VZH222" s="15"/>
      <c r="VZI222" s="15"/>
      <c r="VZJ222" s="15"/>
      <c r="VZK222" s="15"/>
      <c r="VZL222" s="15"/>
      <c r="VZM222" s="15"/>
      <c r="VZN222" s="15"/>
      <c r="VZO222" s="15"/>
      <c r="VZP222" s="15"/>
      <c r="VZQ222" s="15"/>
      <c r="VZR222" s="15"/>
      <c r="VZS222" s="15"/>
      <c r="VZT222" s="15"/>
      <c r="VZU222" s="15"/>
      <c r="VZV222" s="15"/>
      <c r="VZW222" s="15"/>
      <c r="VZX222" s="15"/>
      <c r="VZY222" s="15"/>
      <c r="VZZ222" s="15"/>
      <c r="WAA222" s="15"/>
      <c r="WAB222" s="15"/>
      <c r="WAC222" s="15"/>
      <c r="WAD222" s="15"/>
      <c r="WAE222" s="15"/>
      <c r="WAF222" s="15"/>
      <c r="WAG222" s="15"/>
      <c r="WAH222" s="15"/>
      <c r="WAI222" s="15"/>
      <c r="WAJ222" s="15"/>
      <c r="WAK222" s="15"/>
      <c r="WAL222" s="15"/>
      <c r="WAM222" s="15"/>
      <c r="WAN222" s="15"/>
      <c r="WAO222" s="15"/>
      <c r="WAP222" s="15"/>
      <c r="WAQ222" s="15"/>
      <c r="WAR222" s="15"/>
      <c r="WAS222" s="15"/>
      <c r="WAT222" s="15"/>
      <c r="WAU222" s="15"/>
      <c r="WAV222" s="15"/>
      <c r="WAW222" s="15"/>
      <c r="WAX222" s="15"/>
      <c r="WAY222" s="15"/>
      <c r="WAZ222" s="15"/>
      <c r="WBA222" s="15"/>
      <c r="WBB222" s="15"/>
      <c r="WBC222" s="15"/>
      <c r="WBD222" s="15"/>
      <c r="WBE222" s="15"/>
      <c r="WBF222" s="15"/>
      <c r="WBG222" s="15"/>
      <c r="WBH222" s="15"/>
      <c r="WBI222" s="15"/>
      <c r="WBJ222" s="15"/>
      <c r="WBK222" s="15"/>
      <c r="WBL222" s="15"/>
      <c r="WBM222" s="15"/>
      <c r="WBN222" s="15"/>
      <c r="WBO222" s="15"/>
      <c r="WBP222" s="15"/>
      <c r="WBQ222" s="15"/>
      <c r="WBR222" s="15"/>
      <c r="WBS222" s="15"/>
      <c r="WBT222" s="15"/>
      <c r="WBU222" s="15"/>
      <c r="WBV222" s="15"/>
      <c r="WBW222" s="15"/>
      <c r="WBX222" s="15"/>
      <c r="WBY222" s="15"/>
      <c r="WBZ222" s="15"/>
      <c r="WCA222" s="15"/>
      <c r="WCB222" s="15"/>
      <c r="WCC222" s="15"/>
      <c r="WCD222" s="15"/>
      <c r="WCE222" s="15"/>
      <c r="WCF222" s="15"/>
      <c r="WCG222" s="15"/>
      <c r="WCH222" s="15"/>
      <c r="WCI222" s="15"/>
      <c r="WCJ222" s="15"/>
      <c r="WCK222" s="15"/>
      <c r="WCL222" s="15"/>
      <c r="WCM222" s="15"/>
      <c r="WCN222" s="15"/>
      <c r="WCO222" s="15"/>
      <c r="WCP222" s="15"/>
      <c r="WCQ222" s="15"/>
      <c r="WCR222" s="15"/>
      <c r="WCS222" s="15"/>
      <c r="WCT222" s="15"/>
      <c r="WCU222" s="15"/>
      <c r="WCV222" s="15"/>
      <c r="WCW222" s="15"/>
      <c r="WCX222" s="15"/>
      <c r="WCY222" s="15"/>
      <c r="WCZ222" s="15"/>
      <c r="WDA222" s="15"/>
      <c r="WDB222" s="15"/>
      <c r="WDC222" s="15"/>
      <c r="WDD222" s="15"/>
      <c r="WDE222" s="15"/>
      <c r="WDF222" s="15"/>
      <c r="WDG222" s="15"/>
      <c r="WDH222" s="15"/>
      <c r="WDI222" s="15"/>
      <c r="WDJ222" s="15"/>
      <c r="WDK222" s="15"/>
      <c r="WDL222" s="15"/>
      <c r="WDM222" s="15"/>
      <c r="WDN222" s="15"/>
      <c r="WDO222" s="15"/>
      <c r="WDP222" s="15"/>
      <c r="WDQ222" s="15"/>
      <c r="WDR222" s="15"/>
      <c r="WDS222" s="15"/>
      <c r="WDT222" s="15"/>
      <c r="WDU222" s="15"/>
      <c r="WDV222" s="15"/>
      <c r="WDW222" s="15"/>
      <c r="WDX222" s="15"/>
      <c r="WDY222" s="15"/>
      <c r="WDZ222" s="15"/>
      <c r="WEA222" s="15"/>
      <c r="WEB222" s="15"/>
      <c r="WEC222" s="15"/>
      <c r="WED222" s="15"/>
      <c r="WEE222" s="15"/>
      <c r="WEF222" s="15"/>
      <c r="WEG222" s="15"/>
      <c r="WEH222" s="15"/>
      <c r="WEI222" s="15"/>
      <c r="WEJ222" s="15"/>
      <c r="WEK222" s="15"/>
      <c r="WEL222" s="15"/>
      <c r="WEM222" s="15"/>
      <c r="WEN222" s="15"/>
      <c r="WEO222" s="15"/>
      <c r="WEP222" s="15"/>
      <c r="WEQ222" s="15"/>
      <c r="WER222" s="15"/>
      <c r="WES222" s="15"/>
      <c r="WET222" s="15"/>
      <c r="WEU222" s="15"/>
      <c r="WEV222" s="15"/>
      <c r="WEW222" s="15"/>
      <c r="WEX222" s="15"/>
      <c r="WEY222" s="15"/>
      <c r="WEZ222" s="15"/>
      <c r="WFA222" s="15"/>
      <c r="WFB222" s="15"/>
      <c r="WFC222" s="15"/>
      <c r="WFD222" s="15"/>
      <c r="WFE222" s="15"/>
      <c r="WFF222" s="15"/>
      <c r="WFG222" s="15"/>
      <c r="WFH222" s="15"/>
      <c r="WFI222" s="15"/>
      <c r="WFJ222" s="15"/>
      <c r="WFK222" s="15"/>
      <c r="WFL222" s="15"/>
      <c r="WFM222" s="15"/>
      <c r="WFN222" s="15"/>
      <c r="WFO222" s="15"/>
      <c r="WFP222" s="15"/>
      <c r="WFQ222" s="15"/>
      <c r="WFR222" s="15"/>
      <c r="WFS222" s="15"/>
      <c r="WFT222" s="15"/>
      <c r="WFU222" s="15"/>
      <c r="WFV222" s="15"/>
      <c r="WFW222" s="15"/>
      <c r="WFX222" s="15"/>
      <c r="WFY222" s="15"/>
      <c r="WFZ222" s="15"/>
      <c r="WGA222" s="15"/>
      <c r="WGB222" s="15"/>
      <c r="WGC222" s="15"/>
      <c r="WGD222" s="15"/>
      <c r="WGE222" s="15"/>
      <c r="WGF222" s="15"/>
      <c r="WGG222" s="15"/>
      <c r="WGH222" s="15"/>
      <c r="WGI222" s="15"/>
      <c r="WGJ222" s="15"/>
      <c r="WGK222" s="15"/>
      <c r="WGL222" s="15"/>
      <c r="WGM222" s="15"/>
      <c r="WGN222" s="15"/>
      <c r="WGO222" s="15"/>
      <c r="WGP222" s="15"/>
      <c r="WGQ222" s="15"/>
      <c r="WGR222" s="15"/>
      <c r="WGS222" s="15"/>
      <c r="WGT222" s="15"/>
      <c r="WGU222" s="15"/>
      <c r="WGV222" s="15"/>
      <c r="WGW222" s="15"/>
      <c r="WGX222" s="15"/>
      <c r="WGY222" s="15"/>
      <c r="WGZ222" s="15"/>
      <c r="WHA222" s="15"/>
      <c r="WHB222" s="15"/>
      <c r="WHC222" s="15"/>
      <c r="WHD222" s="15"/>
      <c r="WHE222" s="15"/>
      <c r="WHF222" s="15"/>
      <c r="WHG222" s="15"/>
      <c r="WHH222" s="15"/>
      <c r="WHI222" s="15"/>
      <c r="WHJ222" s="15"/>
      <c r="WHK222" s="15"/>
      <c r="WHL222" s="15"/>
      <c r="WHM222" s="15"/>
      <c r="WHN222" s="15"/>
      <c r="WHO222" s="15"/>
      <c r="WHP222" s="15"/>
      <c r="WHQ222" s="15"/>
      <c r="WHR222" s="15"/>
      <c r="WHS222" s="15"/>
      <c r="WHT222" s="15"/>
      <c r="WHU222" s="15"/>
      <c r="WHV222" s="15"/>
      <c r="WHW222" s="15"/>
      <c r="WHX222" s="15"/>
      <c r="WHY222" s="15"/>
      <c r="WHZ222" s="15"/>
      <c r="WIA222" s="15"/>
      <c r="WIB222" s="15"/>
      <c r="WIC222" s="15"/>
      <c r="WID222" s="15"/>
      <c r="WIE222" s="15"/>
      <c r="WIF222" s="15"/>
      <c r="WIG222" s="15"/>
      <c r="WIH222" s="15"/>
      <c r="WII222" s="15"/>
      <c r="WIJ222" s="15"/>
      <c r="WIK222" s="15"/>
      <c r="WIL222" s="15"/>
      <c r="WIM222" s="15"/>
      <c r="WIN222" s="15"/>
      <c r="WIO222" s="15"/>
      <c r="WIP222" s="15"/>
      <c r="WIQ222" s="15"/>
      <c r="WIR222" s="15"/>
      <c r="WIS222" s="15"/>
      <c r="WIT222" s="15"/>
      <c r="WIU222" s="15"/>
      <c r="WIV222" s="15"/>
      <c r="WIW222" s="15"/>
      <c r="WIX222" s="15"/>
      <c r="WIY222" s="15"/>
      <c r="WIZ222" s="15"/>
      <c r="WJA222" s="15"/>
      <c r="WJB222" s="15"/>
      <c r="WJC222" s="15"/>
      <c r="WJD222" s="15"/>
      <c r="WJE222" s="15"/>
      <c r="WJF222" s="15"/>
      <c r="WJG222" s="15"/>
      <c r="WJH222" s="15"/>
      <c r="WJI222" s="15"/>
      <c r="WJJ222" s="15"/>
      <c r="WJK222" s="15"/>
      <c r="WJL222" s="15"/>
      <c r="WJM222" s="15"/>
      <c r="WJN222" s="15"/>
      <c r="WJO222" s="15"/>
      <c r="WJP222" s="15"/>
      <c r="WJQ222" s="15"/>
      <c r="WJR222" s="15"/>
      <c r="WJS222" s="15"/>
      <c r="WJT222" s="15"/>
      <c r="WJU222" s="15"/>
      <c r="WJV222" s="15"/>
      <c r="WJW222" s="15"/>
      <c r="WJX222" s="15"/>
      <c r="WJY222" s="15"/>
      <c r="WJZ222" s="15"/>
      <c r="WKA222" s="15"/>
      <c r="WKB222" s="15"/>
      <c r="WKC222" s="15"/>
      <c r="WKD222" s="15"/>
      <c r="WKE222" s="15"/>
      <c r="WKF222" s="15"/>
      <c r="WKG222" s="15"/>
      <c r="WKH222" s="15"/>
      <c r="WKI222" s="15"/>
      <c r="WKJ222" s="15"/>
      <c r="WKK222" s="15"/>
      <c r="WKL222" s="15"/>
      <c r="WKM222" s="15"/>
      <c r="WKN222" s="15"/>
      <c r="WKO222" s="15"/>
      <c r="WKP222" s="15"/>
      <c r="WKQ222" s="15"/>
      <c r="WKR222" s="15"/>
      <c r="WKS222" s="15"/>
      <c r="WKT222" s="15"/>
      <c r="WKU222" s="15"/>
      <c r="WKV222" s="15"/>
      <c r="WKW222" s="15"/>
      <c r="WKX222" s="15"/>
      <c r="WKY222" s="15"/>
      <c r="WKZ222" s="15"/>
      <c r="WLA222" s="15"/>
      <c r="WLB222" s="15"/>
      <c r="WLC222" s="15"/>
      <c r="WLD222" s="15"/>
      <c r="WLE222" s="15"/>
      <c r="WLF222" s="15"/>
      <c r="WLG222" s="15"/>
      <c r="WLH222" s="15"/>
      <c r="WLI222" s="15"/>
      <c r="WLJ222" s="15"/>
      <c r="WLK222" s="15"/>
      <c r="WLL222" s="15"/>
      <c r="WLM222" s="15"/>
      <c r="WLN222" s="15"/>
      <c r="WLO222" s="15"/>
      <c r="WLP222" s="15"/>
      <c r="WLQ222" s="15"/>
      <c r="WLR222" s="15"/>
      <c r="WLS222" s="15"/>
      <c r="WLT222" s="15"/>
      <c r="WLU222" s="15"/>
      <c r="WLV222" s="15"/>
      <c r="WLW222" s="15"/>
      <c r="WLX222" s="15"/>
      <c r="WLY222" s="15"/>
      <c r="WLZ222" s="15"/>
      <c r="WMA222" s="15"/>
      <c r="WMB222" s="15"/>
      <c r="WMC222" s="15"/>
      <c r="WMD222" s="15"/>
      <c r="WME222" s="15"/>
      <c r="WMF222" s="15"/>
      <c r="WMG222" s="15"/>
      <c r="WMH222" s="15"/>
      <c r="WMI222" s="15"/>
      <c r="WMJ222" s="15"/>
      <c r="WMK222" s="15"/>
      <c r="WML222" s="15"/>
      <c r="WMM222" s="15"/>
      <c r="WMN222" s="15"/>
      <c r="WMO222" s="15"/>
      <c r="WMP222" s="15"/>
      <c r="WMQ222" s="15"/>
      <c r="WMR222" s="15"/>
      <c r="WMS222" s="15"/>
      <c r="WMT222" s="15"/>
      <c r="WMU222" s="15"/>
      <c r="WMV222" s="15"/>
      <c r="WMW222" s="15"/>
      <c r="WMX222" s="15"/>
      <c r="WMY222" s="15"/>
      <c r="WMZ222" s="15"/>
      <c r="WNA222" s="15"/>
      <c r="WNB222" s="15"/>
      <c r="WNC222" s="15"/>
      <c r="WND222" s="15"/>
      <c r="WNE222" s="15"/>
      <c r="WNF222" s="15"/>
      <c r="WNG222" s="15"/>
      <c r="WNH222" s="15"/>
      <c r="WNI222" s="15"/>
      <c r="WNJ222" s="15"/>
      <c r="WNK222" s="15"/>
      <c r="WNL222" s="15"/>
      <c r="WNM222" s="15"/>
      <c r="WNN222" s="15"/>
      <c r="WNO222" s="15"/>
      <c r="WNP222" s="15"/>
      <c r="WNQ222" s="15"/>
      <c r="WNR222" s="15"/>
      <c r="WNS222" s="15"/>
      <c r="WNT222" s="15"/>
      <c r="WNU222" s="15"/>
      <c r="WNV222" s="15"/>
      <c r="WNW222" s="15"/>
      <c r="WNX222" s="15"/>
      <c r="WNY222" s="15"/>
      <c r="WNZ222" s="15"/>
      <c r="WOA222" s="15"/>
      <c r="WOB222" s="15"/>
      <c r="WOC222" s="15"/>
      <c r="WOD222" s="15"/>
      <c r="WOE222" s="15"/>
      <c r="WOF222" s="15"/>
      <c r="WOG222" s="15"/>
      <c r="WOH222" s="15"/>
      <c r="WOI222" s="15"/>
      <c r="WOJ222" s="15"/>
      <c r="WOK222" s="15"/>
      <c r="WOL222" s="15"/>
      <c r="WOM222" s="15"/>
      <c r="WON222" s="15"/>
      <c r="WOO222" s="15"/>
      <c r="WOP222" s="15"/>
      <c r="WOQ222" s="15"/>
      <c r="WOR222" s="15"/>
      <c r="WOS222" s="15"/>
      <c r="WOT222" s="15"/>
      <c r="WOU222" s="15"/>
      <c r="WOV222" s="15"/>
      <c r="WOW222" s="15"/>
      <c r="WOX222" s="15"/>
      <c r="WOY222" s="15"/>
      <c r="WOZ222" s="15"/>
      <c r="WPA222" s="15"/>
      <c r="WPB222" s="15"/>
      <c r="WPC222" s="15"/>
      <c r="WPD222" s="15"/>
      <c r="WPE222" s="15"/>
      <c r="WPF222" s="15"/>
      <c r="WPG222" s="15"/>
      <c r="WPH222" s="15"/>
      <c r="WPI222" s="15"/>
      <c r="WPJ222" s="15"/>
      <c r="WPK222" s="15"/>
      <c r="WPL222" s="15"/>
      <c r="WPM222" s="15"/>
      <c r="WPN222" s="15"/>
      <c r="WPO222" s="15"/>
      <c r="WPP222" s="15"/>
      <c r="WPQ222" s="15"/>
      <c r="WPR222" s="15"/>
      <c r="WPS222" s="15"/>
      <c r="WPT222" s="15"/>
      <c r="WPU222" s="15"/>
      <c r="WPV222" s="15"/>
      <c r="WPW222" s="15"/>
      <c r="WPX222" s="15"/>
      <c r="WPY222" s="15"/>
      <c r="WPZ222" s="15"/>
      <c r="WQA222" s="15"/>
      <c r="WQB222" s="15"/>
      <c r="WQC222" s="15"/>
      <c r="WQD222" s="15"/>
      <c r="WQE222" s="15"/>
      <c r="WQF222" s="15"/>
      <c r="WQG222" s="15"/>
      <c r="WQH222" s="15"/>
      <c r="WQI222" s="15"/>
      <c r="WQJ222" s="15"/>
      <c r="WQK222" s="15"/>
      <c r="WQL222" s="15"/>
      <c r="WQM222" s="15"/>
      <c r="WQN222" s="15"/>
      <c r="WQO222" s="15"/>
      <c r="WQP222" s="15"/>
      <c r="WQQ222" s="15"/>
      <c r="WQR222" s="15"/>
      <c r="WQS222" s="15"/>
      <c r="WQT222" s="15"/>
      <c r="WQU222" s="15"/>
      <c r="WQV222" s="15"/>
      <c r="WQW222" s="15"/>
      <c r="WQX222" s="15"/>
      <c r="WQY222" s="15"/>
      <c r="WQZ222" s="15"/>
      <c r="WRA222" s="15"/>
      <c r="WRB222" s="15"/>
      <c r="WRC222" s="15"/>
      <c r="WRD222" s="15"/>
      <c r="WRE222" s="15"/>
      <c r="WRF222" s="15"/>
      <c r="WRG222" s="15"/>
      <c r="WRH222" s="15"/>
      <c r="WRI222" s="15"/>
      <c r="WRJ222" s="15"/>
      <c r="WRK222" s="15"/>
      <c r="WRL222" s="15"/>
      <c r="WRM222" s="15"/>
      <c r="WRN222" s="15"/>
      <c r="WRO222" s="15"/>
      <c r="WRP222" s="15"/>
      <c r="WRQ222" s="15"/>
      <c r="WRR222" s="15"/>
      <c r="WRS222" s="15"/>
      <c r="WRT222" s="15"/>
      <c r="WRU222" s="15"/>
      <c r="WRV222" s="15"/>
      <c r="WRW222" s="15"/>
      <c r="WRX222" s="15"/>
      <c r="WRY222" s="15"/>
      <c r="WRZ222" s="15"/>
      <c r="WSA222" s="15"/>
      <c r="WSB222" s="15"/>
      <c r="WSC222" s="15"/>
      <c r="WSD222" s="15"/>
      <c r="WSE222" s="15"/>
      <c r="WSF222" s="15"/>
      <c r="WSG222" s="15"/>
      <c r="WSH222" s="15"/>
      <c r="WSI222" s="15"/>
      <c r="WSJ222" s="15"/>
      <c r="WSK222" s="15"/>
      <c r="WSL222" s="15"/>
      <c r="WSM222" s="15"/>
      <c r="WSN222" s="15"/>
      <c r="WSO222" s="15"/>
      <c r="WSP222" s="15"/>
      <c r="WSQ222" s="15"/>
      <c r="WSR222" s="15"/>
      <c r="WSS222" s="15"/>
      <c r="WST222" s="15"/>
      <c r="WSU222" s="15"/>
      <c r="WSV222" s="15"/>
      <c r="WSW222" s="15"/>
      <c r="WSX222" s="15"/>
      <c r="WSY222" s="15"/>
      <c r="WSZ222" s="15"/>
      <c r="WTA222" s="15"/>
      <c r="WTB222" s="15"/>
      <c r="WTC222" s="15"/>
      <c r="WTD222" s="15"/>
      <c r="WTE222" s="15"/>
      <c r="WTF222" s="15"/>
      <c r="WTG222" s="15"/>
      <c r="WTH222" s="15"/>
      <c r="WTI222" s="15"/>
      <c r="WTJ222" s="15"/>
      <c r="WTK222" s="15"/>
      <c r="WTL222" s="15"/>
      <c r="WTM222" s="15"/>
      <c r="WTN222" s="15"/>
      <c r="WTO222" s="15"/>
      <c r="WTP222" s="15"/>
      <c r="WTQ222" s="15"/>
      <c r="WTR222" s="15"/>
      <c r="WTS222" s="15"/>
      <c r="WTT222" s="15"/>
      <c r="WTU222" s="15"/>
      <c r="WTV222" s="15"/>
      <c r="WTW222" s="15"/>
      <c r="WTX222" s="15"/>
      <c r="WTY222" s="15"/>
      <c r="WTZ222" s="15"/>
      <c r="WUA222" s="15"/>
      <c r="WUB222" s="15"/>
      <c r="WUC222" s="15"/>
      <c r="WUD222" s="15"/>
      <c r="WUE222" s="15"/>
      <c r="WUF222" s="15"/>
      <c r="WUG222" s="15"/>
      <c r="WUH222" s="15"/>
      <c r="WUI222" s="15"/>
      <c r="WUJ222" s="15"/>
      <c r="WUK222" s="15"/>
      <c r="WUL222" s="15"/>
      <c r="WUM222" s="15"/>
      <c r="WUN222" s="15"/>
      <c r="WUO222" s="15"/>
      <c r="WUP222" s="15"/>
      <c r="WUQ222" s="15"/>
      <c r="WUR222" s="15"/>
      <c r="WUS222" s="15"/>
      <c r="WUT222" s="15"/>
      <c r="WUU222" s="15"/>
      <c r="WUV222" s="15"/>
      <c r="WUW222" s="15"/>
      <c r="WUX222" s="15"/>
      <c r="WUY222" s="15"/>
      <c r="WUZ222" s="15"/>
      <c r="WVA222" s="15"/>
      <c r="WVB222" s="15"/>
      <c r="WVC222" s="15"/>
      <c r="WVD222" s="15"/>
      <c r="WVE222" s="15"/>
      <c r="WVF222" s="15"/>
      <c r="WVG222" s="15"/>
      <c r="WVH222" s="15"/>
      <c r="WVI222" s="15"/>
      <c r="WVJ222" s="15"/>
      <c r="WVK222" s="15"/>
      <c r="WVL222" s="15"/>
      <c r="WVM222" s="15"/>
      <c r="WVN222" s="15"/>
      <c r="WVO222" s="15"/>
      <c r="WVP222" s="15"/>
      <c r="WVQ222" s="15"/>
      <c r="WVR222" s="15"/>
      <c r="WVS222" s="15"/>
      <c r="WVT222" s="15"/>
      <c r="WVU222" s="15"/>
      <c r="WVV222" s="15"/>
      <c r="WVW222" s="15"/>
      <c r="WVX222" s="15"/>
      <c r="WVY222" s="15"/>
      <c r="WVZ222" s="15"/>
      <c r="WWA222" s="15"/>
      <c r="WWB222" s="15"/>
      <c r="WWC222" s="15"/>
      <c r="WWD222" s="15"/>
      <c r="WWE222" s="15"/>
      <c r="WWF222" s="15"/>
      <c r="WWG222" s="15"/>
      <c r="WWH222" s="15"/>
      <c r="WWI222" s="15"/>
      <c r="WWJ222" s="15"/>
      <c r="WWK222" s="15"/>
      <c r="WWL222" s="15"/>
      <c r="WWM222" s="15"/>
      <c r="WWN222" s="15"/>
      <c r="WWO222" s="15"/>
      <c r="WWP222" s="15"/>
      <c r="WWQ222" s="15"/>
      <c r="WWR222" s="15"/>
      <c r="WWS222" s="15"/>
      <c r="WWT222" s="15"/>
      <c r="WWU222" s="15"/>
      <c r="WWV222" s="15"/>
      <c r="WWW222" s="15"/>
      <c r="WWX222" s="15"/>
      <c r="WWY222" s="15"/>
      <c r="WWZ222" s="15"/>
      <c r="WXA222" s="15"/>
      <c r="WXB222" s="15"/>
      <c r="WXC222" s="15"/>
      <c r="WXD222" s="15"/>
      <c r="WXE222" s="15"/>
      <c r="WXF222" s="15"/>
      <c r="WXG222" s="15"/>
      <c r="WXH222" s="15"/>
      <c r="WXI222" s="15"/>
      <c r="WXJ222" s="15"/>
      <c r="WXK222" s="15"/>
      <c r="WXL222" s="15"/>
      <c r="WXM222" s="15"/>
      <c r="WXN222" s="15"/>
      <c r="WXO222" s="15"/>
      <c r="WXP222" s="15"/>
      <c r="WXQ222" s="15"/>
      <c r="WXR222" s="15"/>
      <c r="WXS222" s="15"/>
      <c r="WXT222" s="15"/>
      <c r="WXU222" s="15"/>
      <c r="WXV222" s="15"/>
      <c r="WXW222" s="15"/>
      <c r="WXX222" s="15"/>
      <c r="WXY222" s="15"/>
      <c r="WXZ222" s="15"/>
      <c r="WYA222" s="15"/>
      <c r="WYB222" s="15"/>
      <c r="WYC222" s="15"/>
      <c r="WYD222" s="15"/>
      <c r="WYE222" s="15"/>
      <c r="WYF222" s="15"/>
      <c r="WYG222" s="15"/>
      <c r="WYH222" s="15"/>
      <c r="WYI222" s="15"/>
      <c r="WYJ222" s="15"/>
      <c r="WYK222" s="15"/>
      <c r="WYL222" s="15"/>
      <c r="WYM222" s="15"/>
      <c r="WYN222" s="15"/>
      <c r="WYO222" s="15"/>
      <c r="WYP222" s="15"/>
      <c r="WYQ222" s="15"/>
      <c r="WYR222" s="15"/>
      <c r="WYS222" s="15"/>
      <c r="WYT222" s="15"/>
      <c r="WYU222" s="15"/>
      <c r="WYV222" s="15"/>
      <c r="WYW222" s="15"/>
      <c r="WYX222" s="15"/>
      <c r="WYY222" s="15"/>
      <c r="WYZ222" s="15"/>
      <c r="WZA222" s="15"/>
      <c r="WZB222" s="15"/>
      <c r="WZC222" s="15"/>
      <c r="WZD222" s="15"/>
      <c r="WZE222" s="15"/>
      <c r="WZF222" s="15"/>
      <c r="WZG222" s="15"/>
      <c r="WZH222" s="15"/>
      <c r="WZI222" s="15"/>
      <c r="WZJ222" s="15"/>
      <c r="WZK222" s="15"/>
      <c r="WZL222" s="15"/>
      <c r="WZM222" s="15"/>
      <c r="WZN222" s="15"/>
      <c r="WZO222" s="15"/>
      <c r="WZP222" s="15"/>
      <c r="WZQ222" s="15"/>
      <c r="WZR222" s="15"/>
      <c r="WZS222" s="15"/>
      <c r="WZT222" s="15"/>
      <c r="WZU222" s="15"/>
      <c r="WZV222" s="15"/>
      <c r="WZW222" s="15"/>
      <c r="WZX222" s="15"/>
      <c r="WZY222" s="15"/>
      <c r="WZZ222" s="15"/>
      <c r="XAA222" s="15"/>
      <c r="XAB222" s="15"/>
      <c r="XAC222" s="15"/>
      <c r="XAD222" s="15"/>
      <c r="XAE222" s="15"/>
      <c r="XAF222" s="15"/>
      <c r="XAG222" s="15"/>
      <c r="XAH222" s="15"/>
      <c r="XAI222" s="15"/>
      <c r="XAJ222" s="15"/>
      <c r="XAK222" s="15"/>
      <c r="XAL222" s="15"/>
      <c r="XAM222" s="15"/>
      <c r="XAN222" s="15"/>
      <c r="XAO222" s="15"/>
      <c r="XAP222" s="15"/>
      <c r="XAQ222" s="15"/>
      <c r="XAR222" s="15"/>
      <c r="XAS222" s="15"/>
      <c r="XAT222" s="15"/>
      <c r="XAU222" s="15"/>
      <c r="XAV222" s="15"/>
      <c r="XAW222" s="15"/>
      <c r="XAX222" s="15"/>
      <c r="XAY222" s="15"/>
      <c r="XAZ222" s="15"/>
      <c r="XBA222" s="15"/>
      <c r="XBB222" s="15"/>
      <c r="XBC222" s="15"/>
      <c r="XBD222" s="15"/>
      <c r="XBE222" s="15"/>
      <c r="XBF222" s="15"/>
      <c r="XBG222" s="15"/>
      <c r="XBH222" s="15"/>
      <c r="XBI222" s="15"/>
      <c r="XBJ222" s="15"/>
      <c r="XBK222" s="15"/>
      <c r="XBL222" s="15"/>
      <c r="XBM222" s="15"/>
      <c r="XBN222" s="15"/>
      <c r="XBO222" s="15"/>
      <c r="XBP222" s="15"/>
      <c r="XBQ222" s="15"/>
      <c r="XBR222" s="15"/>
      <c r="XBS222" s="15"/>
      <c r="XBT222" s="15"/>
      <c r="XBU222" s="15"/>
      <c r="XBV222" s="15"/>
      <c r="XBW222" s="15"/>
      <c r="XBX222" s="15"/>
      <c r="XBY222" s="15"/>
      <c r="XBZ222" s="15"/>
      <c r="XCA222" s="15"/>
      <c r="XCB222" s="15"/>
      <c r="XCC222" s="15"/>
      <c r="XCD222" s="15"/>
      <c r="XCE222" s="15"/>
      <c r="XCF222" s="15"/>
      <c r="XCG222" s="15"/>
      <c r="XCH222" s="15"/>
      <c r="XCI222" s="15"/>
      <c r="XCJ222" s="15"/>
      <c r="XCK222" s="15"/>
      <c r="XCL222" s="15"/>
      <c r="XCM222" s="15"/>
      <c r="XCN222" s="15"/>
      <c r="XCO222" s="15"/>
      <c r="XCP222" s="15"/>
      <c r="XCQ222" s="15"/>
      <c r="XCR222" s="15"/>
      <c r="XCS222" s="15"/>
      <c r="XCT222" s="15"/>
      <c r="XCU222" s="15"/>
      <c r="XCV222" s="15"/>
      <c r="XCW222" s="15"/>
      <c r="XCX222" s="15"/>
      <c r="XCY222" s="15"/>
      <c r="XCZ222" s="15"/>
      <c r="XDA222" s="15"/>
      <c r="XDB222" s="15"/>
      <c r="XDC222" s="15"/>
      <c r="XDD222" s="15"/>
      <c r="XDE222" s="15"/>
      <c r="XDF222" s="15"/>
      <c r="XDG222" s="15"/>
      <c r="XDH222" s="15"/>
      <c r="XDI222" s="15"/>
      <c r="XDJ222" s="15"/>
      <c r="XDK222" s="15"/>
      <c r="XDL222" s="15"/>
      <c r="XDM222" s="15"/>
      <c r="XDN222" s="15"/>
      <c r="XDO222" s="15"/>
      <c r="XDP222" s="15"/>
      <c r="XDQ222" s="15"/>
      <c r="XDR222" s="15"/>
      <c r="XDS222" s="15"/>
      <c r="XDT222" s="15"/>
      <c r="XDU222" s="15"/>
      <c r="XDV222" s="15"/>
      <c r="XDW222" s="15"/>
      <c r="XDX222" s="15"/>
      <c r="XDY222" s="15"/>
      <c r="XDZ222" s="15"/>
      <c r="XEA222" s="15"/>
      <c r="XEB222" s="15"/>
      <c r="XEC222" s="15"/>
      <c r="XED222" s="15"/>
      <c r="XEE222" s="15"/>
      <c r="XEF222" s="15"/>
      <c r="XEG222" s="15"/>
      <c r="XEH222" s="15"/>
      <c r="XEI222" s="15"/>
      <c r="XEJ222" s="15"/>
      <c r="XEK222" s="15"/>
      <c r="XEL222" s="15"/>
      <c r="XEM222" s="15"/>
      <c r="XEN222" s="15"/>
      <c r="XEO222" s="15"/>
      <c r="XEP222" s="15"/>
      <c r="XEQ222" s="15"/>
      <c r="XER222" s="15"/>
      <c r="XES222" s="15"/>
      <c r="XET222" s="15"/>
      <c r="XEU222" s="15"/>
      <c r="XEV222" s="15"/>
      <c r="XEW222" s="15"/>
      <c r="XEX222" s="15"/>
      <c r="XEY222" s="15"/>
      <c r="XEZ222" s="15"/>
      <c r="XFA222" s="15"/>
      <c r="XFB222" s="15"/>
      <c r="XFC222" s="15"/>
    </row>
    <row r="223" spans="1:16383" ht="12.75" customHeight="1" x14ac:dyDescent="0.2">
      <c r="A223" s="76"/>
      <c r="B223" s="81" t="s">
        <v>377</v>
      </c>
      <c r="C223" s="82" t="s">
        <v>652</v>
      </c>
      <c r="D223" s="88">
        <v>0</v>
      </c>
      <c r="E223" s="85">
        <v>2.2000000000000002</v>
      </c>
      <c r="F223" s="73"/>
      <c r="G223" s="15">
        <f t="shared" si="3"/>
        <v>0</v>
      </c>
      <c r="H223" s="15">
        <v>0</v>
      </c>
      <c r="I223" s="15">
        <v>0</v>
      </c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  <c r="BZ223" s="15"/>
      <c r="CA223" s="15"/>
      <c r="CB223" s="15"/>
      <c r="CC223" s="15"/>
      <c r="CD223" s="15"/>
      <c r="CE223" s="15"/>
      <c r="CF223" s="15"/>
      <c r="CG223" s="15"/>
      <c r="CH223" s="15"/>
      <c r="CI223" s="15"/>
      <c r="CJ223" s="15"/>
      <c r="CK223" s="15"/>
      <c r="CL223" s="15"/>
      <c r="CM223" s="15"/>
      <c r="CN223" s="15"/>
      <c r="CO223" s="15"/>
      <c r="CP223" s="15"/>
      <c r="CQ223" s="15"/>
      <c r="CR223" s="15"/>
      <c r="CS223" s="15"/>
      <c r="CT223" s="15"/>
      <c r="CU223" s="15"/>
      <c r="CV223" s="15"/>
      <c r="CW223" s="15"/>
      <c r="CX223" s="15"/>
      <c r="CY223" s="15"/>
      <c r="CZ223" s="15"/>
      <c r="DA223" s="15"/>
      <c r="DB223" s="15"/>
      <c r="DC223" s="15"/>
      <c r="DD223" s="15"/>
      <c r="DE223" s="15"/>
      <c r="DF223" s="15"/>
      <c r="DG223" s="15"/>
      <c r="DH223" s="15"/>
      <c r="DI223" s="15"/>
      <c r="DJ223" s="15"/>
      <c r="DK223" s="15"/>
      <c r="DL223" s="15"/>
      <c r="DM223" s="15"/>
      <c r="DN223" s="15"/>
      <c r="DO223" s="15"/>
      <c r="DP223" s="15"/>
      <c r="DQ223" s="15"/>
      <c r="DR223" s="15"/>
      <c r="DS223" s="15"/>
      <c r="DT223" s="15"/>
      <c r="DU223" s="15"/>
      <c r="DV223" s="15"/>
      <c r="DW223" s="15"/>
      <c r="DX223" s="15"/>
      <c r="DY223" s="15"/>
      <c r="DZ223" s="15"/>
      <c r="EA223" s="15"/>
      <c r="EB223" s="15"/>
      <c r="EC223" s="15"/>
      <c r="ED223" s="15"/>
      <c r="EE223" s="15"/>
      <c r="EF223" s="15"/>
      <c r="EG223" s="15"/>
      <c r="EH223" s="15"/>
      <c r="EI223" s="15"/>
      <c r="EJ223" s="15"/>
      <c r="EK223" s="15"/>
      <c r="EL223" s="15"/>
      <c r="EM223" s="15"/>
      <c r="EN223" s="15"/>
      <c r="EO223" s="15"/>
      <c r="EP223" s="15"/>
      <c r="EQ223" s="15"/>
      <c r="ER223" s="15"/>
      <c r="ES223" s="15"/>
      <c r="ET223" s="15"/>
      <c r="EU223" s="15"/>
      <c r="EV223" s="15"/>
      <c r="EW223" s="15"/>
      <c r="EX223" s="15"/>
      <c r="EY223" s="15"/>
      <c r="EZ223" s="15"/>
      <c r="FA223" s="15"/>
      <c r="FB223" s="15"/>
      <c r="FC223" s="15"/>
      <c r="FD223" s="15"/>
      <c r="FE223" s="15"/>
      <c r="FF223" s="15"/>
      <c r="FG223" s="15"/>
      <c r="FH223" s="15"/>
      <c r="FI223" s="15"/>
      <c r="FJ223" s="15"/>
      <c r="FK223" s="15"/>
      <c r="FL223" s="15"/>
      <c r="FM223" s="15"/>
      <c r="FN223" s="15"/>
      <c r="FO223" s="15"/>
      <c r="FP223" s="15"/>
      <c r="FQ223" s="15"/>
      <c r="FR223" s="15"/>
      <c r="FS223" s="15"/>
      <c r="FT223" s="15"/>
      <c r="FU223" s="15"/>
      <c r="FV223" s="15"/>
      <c r="FW223" s="15"/>
      <c r="FX223" s="15"/>
      <c r="FY223" s="15"/>
      <c r="FZ223" s="15"/>
      <c r="GA223" s="15"/>
      <c r="GB223" s="15"/>
      <c r="GC223" s="15"/>
      <c r="GD223" s="15"/>
      <c r="GE223" s="15"/>
      <c r="GF223" s="15"/>
      <c r="GG223" s="15"/>
      <c r="GH223" s="15"/>
      <c r="GI223" s="15"/>
      <c r="GJ223" s="15"/>
      <c r="GK223" s="15"/>
      <c r="GL223" s="15"/>
      <c r="GM223" s="15"/>
      <c r="GN223" s="15"/>
      <c r="GO223" s="15"/>
      <c r="GP223" s="15"/>
      <c r="GQ223" s="15"/>
      <c r="GR223" s="15"/>
      <c r="GS223" s="15"/>
      <c r="GT223" s="15"/>
      <c r="GU223" s="15"/>
      <c r="GV223" s="15"/>
      <c r="GW223" s="15"/>
      <c r="GX223" s="15"/>
      <c r="GY223" s="15"/>
      <c r="GZ223" s="15"/>
      <c r="HA223" s="15"/>
      <c r="HB223" s="15"/>
      <c r="HC223" s="15"/>
      <c r="HD223" s="15"/>
      <c r="HE223" s="15"/>
      <c r="HF223" s="15"/>
      <c r="HG223" s="15"/>
      <c r="HH223" s="15"/>
      <c r="HI223" s="15"/>
      <c r="HJ223" s="15"/>
      <c r="HK223" s="15"/>
      <c r="HL223" s="15"/>
      <c r="HM223" s="15"/>
      <c r="HN223" s="15"/>
      <c r="HO223" s="15"/>
      <c r="HP223" s="15"/>
      <c r="HQ223" s="15"/>
      <c r="HR223" s="15"/>
      <c r="HS223" s="15"/>
      <c r="HT223" s="15"/>
      <c r="HU223" s="15"/>
      <c r="HV223" s="15"/>
      <c r="HW223" s="15"/>
      <c r="HX223" s="15"/>
      <c r="HY223" s="15"/>
      <c r="HZ223" s="15"/>
      <c r="IA223" s="15"/>
      <c r="IB223" s="15"/>
      <c r="IC223" s="15"/>
      <c r="ID223" s="15"/>
      <c r="IE223" s="15"/>
      <c r="IF223" s="15"/>
      <c r="IG223" s="15"/>
      <c r="IH223" s="15"/>
      <c r="II223" s="15"/>
      <c r="IJ223" s="15"/>
      <c r="IK223" s="15"/>
      <c r="IL223" s="15"/>
      <c r="IM223" s="15"/>
      <c r="IN223" s="15"/>
      <c r="IO223" s="15"/>
      <c r="IP223" s="15"/>
      <c r="IQ223" s="15"/>
      <c r="IR223" s="15"/>
      <c r="IS223" s="15"/>
      <c r="IT223" s="15"/>
      <c r="IU223" s="15"/>
      <c r="IV223" s="15"/>
      <c r="IW223" s="15"/>
      <c r="IX223" s="15"/>
      <c r="IY223" s="15"/>
      <c r="IZ223" s="15"/>
      <c r="JA223" s="15"/>
      <c r="JB223" s="15"/>
      <c r="JC223" s="15"/>
      <c r="JD223" s="15"/>
      <c r="JE223" s="15"/>
      <c r="JF223" s="15"/>
      <c r="JG223" s="15"/>
      <c r="JH223" s="15"/>
      <c r="JI223" s="15"/>
      <c r="JJ223" s="15"/>
      <c r="JK223" s="15"/>
      <c r="JL223" s="15"/>
      <c r="JM223" s="15"/>
      <c r="JN223" s="15"/>
      <c r="JO223" s="15"/>
      <c r="JP223" s="15"/>
      <c r="JQ223" s="15"/>
      <c r="JR223" s="15"/>
      <c r="JS223" s="15"/>
      <c r="JT223" s="15"/>
      <c r="JU223" s="15"/>
      <c r="JV223" s="15"/>
      <c r="JW223" s="15"/>
      <c r="JX223" s="15"/>
      <c r="JY223" s="15"/>
      <c r="JZ223" s="15"/>
      <c r="KA223" s="15"/>
      <c r="KB223" s="15"/>
      <c r="KC223" s="15"/>
      <c r="KD223" s="15"/>
      <c r="KE223" s="15"/>
      <c r="KF223" s="15"/>
      <c r="KG223" s="15"/>
      <c r="KH223" s="15"/>
      <c r="KI223" s="15"/>
      <c r="KJ223" s="15"/>
      <c r="KK223" s="15"/>
      <c r="KL223" s="15"/>
      <c r="KM223" s="15"/>
      <c r="KN223" s="15"/>
      <c r="KO223" s="15"/>
      <c r="KP223" s="15"/>
      <c r="KQ223" s="15"/>
      <c r="KR223" s="15"/>
      <c r="KS223" s="15"/>
      <c r="KT223" s="15"/>
      <c r="KU223" s="15"/>
      <c r="KV223" s="15"/>
      <c r="KW223" s="15"/>
      <c r="KX223" s="15"/>
      <c r="KY223" s="15"/>
      <c r="KZ223" s="15"/>
      <c r="LA223" s="15"/>
      <c r="LB223" s="15"/>
      <c r="LC223" s="15"/>
      <c r="LD223" s="15"/>
      <c r="LE223" s="15"/>
      <c r="LF223" s="15"/>
      <c r="LG223" s="15"/>
      <c r="LH223" s="15"/>
      <c r="LI223" s="15"/>
      <c r="LJ223" s="15"/>
      <c r="LK223" s="15"/>
      <c r="LL223" s="15"/>
      <c r="LM223" s="15"/>
      <c r="LN223" s="15"/>
      <c r="LO223" s="15"/>
      <c r="LP223" s="15"/>
      <c r="LQ223" s="15"/>
      <c r="LR223" s="15"/>
      <c r="LS223" s="15"/>
      <c r="LT223" s="15"/>
      <c r="LU223" s="15"/>
      <c r="LV223" s="15"/>
      <c r="LW223" s="15"/>
      <c r="LX223" s="15"/>
      <c r="LY223" s="15"/>
      <c r="LZ223" s="15"/>
      <c r="MA223" s="15"/>
      <c r="MB223" s="15"/>
      <c r="MC223" s="15"/>
      <c r="MD223" s="15"/>
      <c r="ME223" s="15"/>
      <c r="MF223" s="15"/>
      <c r="MG223" s="15"/>
      <c r="MH223" s="15"/>
      <c r="MI223" s="15"/>
      <c r="MJ223" s="15"/>
      <c r="MK223" s="15"/>
      <c r="ML223" s="15"/>
      <c r="MM223" s="15"/>
      <c r="MN223" s="15"/>
      <c r="MO223" s="15"/>
      <c r="MP223" s="15"/>
      <c r="MQ223" s="15"/>
      <c r="MR223" s="15"/>
      <c r="MS223" s="15"/>
      <c r="MT223" s="15"/>
      <c r="MU223" s="15"/>
      <c r="MV223" s="15"/>
      <c r="MW223" s="15"/>
      <c r="MX223" s="15"/>
      <c r="MY223" s="15"/>
      <c r="MZ223" s="15"/>
      <c r="NA223" s="15"/>
      <c r="NB223" s="15"/>
      <c r="NC223" s="15"/>
      <c r="ND223" s="15"/>
      <c r="NE223" s="15"/>
      <c r="NF223" s="15"/>
      <c r="NG223" s="15"/>
      <c r="NH223" s="15"/>
      <c r="NI223" s="15"/>
      <c r="NJ223" s="15"/>
      <c r="NK223" s="15"/>
      <c r="NL223" s="15"/>
      <c r="NM223" s="15"/>
      <c r="NN223" s="15"/>
      <c r="NO223" s="15"/>
      <c r="NP223" s="15"/>
      <c r="NQ223" s="15"/>
      <c r="NR223" s="15"/>
      <c r="NS223" s="15"/>
      <c r="NT223" s="15"/>
      <c r="NU223" s="15"/>
      <c r="NV223" s="15"/>
      <c r="NW223" s="15"/>
      <c r="NX223" s="15"/>
      <c r="NY223" s="15"/>
      <c r="NZ223" s="15"/>
      <c r="OA223" s="15"/>
      <c r="OB223" s="15"/>
      <c r="OC223" s="15"/>
      <c r="OD223" s="15"/>
      <c r="OE223" s="15"/>
      <c r="OF223" s="15"/>
      <c r="OG223" s="15"/>
      <c r="OH223" s="15"/>
      <c r="OI223" s="15"/>
      <c r="OJ223" s="15"/>
      <c r="OK223" s="15"/>
      <c r="OL223" s="15"/>
      <c r="OM223" s="15"/>
      <c r="ON223" s="15"/>
      <c r="OO223" s="15"/>
      <c r="OP223" s="15"/>
      <c r="OQ223" s="15"/>
      <c r="OR223" s="15"/>
      <c r="OS223" s="15"/>
      <c r="OT223" s="15"/>
      <c r="OU223" s="15"/>
      <c r="OV223" s="15"/>
      <c r="OW223" s="15"/>
      <c r="OX223" s="15"/>
      <c r="OY223" s="15"/>
      <c r="OZ223" s="15"/>
      <c r="PA223" s="15"/>
      <c r="PB223" s="15"/>
      <c r="PC223" s="15"/>
      <c r="PD223" s="15"/>
      <c r="PE223" s="15"/>
      <c r="PF223" s="15"/>
      <c r="PG223" s="15"/>
      <c r="PH223" s="15"/>
      <c r="PI223" s="15"/>
      <c r="PJ223" s="15"/>
      <c r="PK223" s="15"/>
      <c r="PL223" s="15"/>
      <c r="PM223" s="15"/>
      <c r="PN223" s="15"/>
      <c r="PO223" s="15"/>
      <c r="PP223" s="15"/>
      <c r="PQ223" s="15"/>
      <c r="PR223" s="15"/>
      <c r="PS223" s="15"/>
      <c r="PT223" s="15"/>
      <c r="PU223" s="15"/>
      <c r="PV223" s="15"/>
      <c r="PW223" s="15"/>
      <c r="PX223" s="15"/>
      <c r="PY223" s="15"/>
      <c r="PZ223" s="15"/>
      <c r="QA223" s="15"/>
      <c r="QB223" s="15"/>
      <c r="QC223" s="15"/>
      <c r="QD223" s="15"/>
      <c r="QE223" s="15"/>
      <c r="QF223" s="15"/>
      <c r="QG223" s="15"/>
      <c r="QH223" s="15"/>
      <c r="QI223" s="15"/>
      <c r="QJ223" s="15"/>
      <c r="QK223" s="15"/>
      <c r="QL223" s="15"/>
      <c r="QM223" s="15"/>
      <c r="QN223" s="15"/>
      <c r="QO223" s="15"/>
      <c r="QP223" s="15"/>
      <c r="QQ223" s="15"/>
      <c r="QR223" s="15"/>
      <c r="QS223" s="15"/>
      <c r="QT223" s="15"/>
      <c r="QU223" s="15"/>
      <c r="QV223" s="15"/>
      <c r="QW223" s="15"/>
      <c r="QX223" s="15"/>
      <c r="QY223" s="15"/>
      <c r="QZ223" s="15"/>
      <c r="RA223" s="15"/>
      <c r="RB223" s="15"/>
      <c r="RC223" s="15"/>
      <c r="RD223" s="15"/>
      <c r="RE223" s="15"/>
      <c r="RF223" s="15"/>
      <c r="RG223" s="15"/>
      <c r="RH223" s="15"/>
      <c r="RI223" s="15"/>
      <c r="RJ223" s="15"/>
      <c r="RK223" s="15"/>
      <c r="RL223" s="15"/>
      <c r="RM223" s="15"/>
      <c r="RN223" s="15"/>
      <c r="RO223" s="15"/>
      <c r="RP223" s="15"/>
      <c r="RQ223" s="15"/>
      <c r="RR223" s="15"/>
      <c r="RS223" s="15"/>
      <c r="RT223" s="15"/>
      <c r="RU223" s="15"/>
      <c r="RV223" s="15"/>
      <c r="RW223" s="15"/>
      <c r="RX223" s="15"/>
      <c r="RY223" s="15"/>
      <c r="RZ223" s="15"/>
      <c r="SA223" s="15"/>
      <c r="SB223" s="15"/>
      <c r="SC223" s="15"/>
      <c r="SD223" s="15"/>
      <c r="SE223" s="15"/>
      <c r="SF223" s="15"/>
      <c r="SG223" s="15"/>
      <c r="SH223" s="15"/>
      <c r="SI223" s="15"/>
      <c r="SJ223" s="15"/>
      <c r="SK223" s="15"/>
      <c r="SL223" s="15"/>
      <c r="SM223" s="15"/>
      <c r="SN223" s="15"/>
      <c r="SO223" s="15"/>
      <c r="SP223" s="15"/>
      <c r="SQ223" s="15"/>
      <c r="SR223" s="15"/>
      <c r="SS223" s="15"/>
      <c r="ST223" s="15"/>
      <c r="SU223" s="15"/>
      <c r="SV223" s="15"/>
      <c r="SW223" s="15"/>
      <c r="SX223" s="15"/>
      <c r="SY223" s="15"/>
      <c r="SZ223" s="15"/>
      <c r="TA223" s="15"/>
      <c r="TB223" s="15"/>
      <c r="TC223" s="15"/>
      <c r="TD223" s="15"/>
      <c r="TE223" s="15"/>
      <c r="TF223" s="15"/>
      <c r="TG223" s="15"/>
      <c r="TH223" s="15"/>
      <c r="TI223" s="15"/>
      <c r="TJ223" s="15"/>
      <c r="TK223" s="15"/>
      <c r="TL223" s="15"/>
      <c r="TM223" s="15"/>
      <c r="TN223" s="15"/>
      <c r="TO223" s="15"/>
      <c r="TP223" s="15"/>
      <c r="TQ223" s="15"/>
      <c r="TR223" s="15"/>
      <c r="TS223" s="15"/>
      <c r="TT223" s="15"/>
      <c r="TU223" s="15"/>
      <c r="TV223" s="15"/>
      <c r="TW223" s="15"/>
      <c r="TX223" s="15"/>
      <c r="TY223" s="15"/>
      <c r="TZ223" s="15"/>
      <c r="UA223" s="15"/>
      <c r="UB223" s="15"/>
      <c r="UC223" s="15"/>
      <c r="UD223" s="15"/>
      <c r="UE223" s="15"/>
      <c r="UF223" s="15"/>
      <c r="UG223" s="15"/>
      <c r="UH223" s="15"/>
      <c r="UI223" s="15"/>
      <c r="UJ223" s="15"/>
      <c r="UK223" s="15"/>
      <c r="UL223" s="15"/>
      <c r="UM223" s="15"/>
      <c r="UN223" s="15"/>
      <c r="UO223" s="15"/>
      <c r="UP223" s="15"/>
      <c r="UQ223" s="15"/>
      <c r="UR223" s="15"/>
      <c r="US223" s="15"/>
      <c r="UT223" s="15"/>
      <c r="UU223" s="15"/>
      <c r="UV223" s="15"/>
      <c r="UW223" s="15"/>
      <c r="UX223" s="15"/>
      <c r="UY223" s="15"/>
      <c r="UZ223" s="15"/>
      <c r="VA223" s="15"/>
      <c r="VB223" s="15"/>
      <c r="VC223" s="15"/>
      <c r="VD223" s="15"/>
      <c r="VE223" s="15"/>
      <c r="VF223" s="15"/>
      <c r="VG223" s="15"/>
      <c r="VH223" s="15"/>
      <c r="VI223" s="15"/>
      <c r="VJ223" s="15"/>
      <c r="VK223" s="15"/>
      <c r="VL223" s="15"/>
      <c r="VM223" s="15"/>
      <c r="VN223" s="15"/>
      <c r="VO223" s="15"/>
      <c r="VP223" s="15"/>
      <c r="VQ223" s="15"/>
      <c r="VR223" s="15"/>
      <c r="VS223" s="15"/>
      <c r="VT223" s="15"/>
      <c r="VU223" s="15"/>
      <c r="VV223" s="15"/>
      <c r="VW223" s="15"/>
      <c r="VX223" s="15"/>
      <c r="VY223" s="15"/>
      <c r="VZ223" s="15"/>
      <c r="WA223" s="15"/>
      <c r="WB223" s="15"/>
      <c r="WC223" s="15"/>
      <c r="WD223" s="15"/>
      <c r="WE223" s="15"/>
      <c r="WF223" s="15"/>
      <c r="WG223" s="15"/>
      <c r="WH223" s="15"/>
      <c r="WI223" s="15"/>
      <c r="WJ223" s="15"/>
      <c r="WK223" s="15"/>
      <c r="WL223" s="15"/>
      <c r="WM223" s="15"/>
      <c r="WN223" s="15"/>
      <c r="WO223" s="15"/>
      <c r="WP223" s="15"/>
      <c r="WQ223" s="15"/>
      <c r="WR223" s="15"/>
      <c r="WS223" s="15"/>
      <c r="WT223" s="15"/>
      <c r="WU223" s="15"/>
      <c r="WV223" s="15"/>
      <c r="WW223" s="15"/>
      <c r="WX223" s="15"/>
      <c r="WY223" s="15"/>
      <c r="WZ223" s="15"/>
      <c r="XA223" s="15"/>
      <c r="XB223" s="15"/>
      <c r="XC223" s="15"/>
      <c r="XD223" s="15"/>
      <c r="XE223" s="15"/>
      <c r="XF223" s="15"/>
      <c r="XG223" s="15"/>
      <c r="XH223" s="15"/>
      <c r="XI223" s="15"/>
      <c r="XJ223" s="15"/>
      <c r="XK223" s="15"/>
      <c r="XL223" s="15"/>
      <c r="XM223" s="15"/>
      <c r="XN223" s="15"/>
      <c r="XO223" s="15"/>
      <c r="XP223" s="15"/>
      <c r="XQ223" s="15"/>
      <c r="XR223" s="15"/>
      <c r="XS223" s="15"/>
      <c r="XT223" s="15"/>
      <c r="XU223" s="15"/>
      <c r="XV223" s="15"/>
      <c r="XW223" s="15"/>
      <c r="XX223" s="15"/>
      <c r="XY223" s="15"/>
      <c r="XZ223" s="15"/>
      <c r="YA223" s="15"/>
      <c r="YB223" s="15"/>
      <c r="YC223" s="15"/>
      <c r="YD223" s="15"/>
      <c r="YE223" s="15"/>
      <c r="YF223" s="15"/>
      <c r="YG223" s="15"/>
      <c r="YH223" s="15"/>
      <c r="YI223" s="15"/>
      <c r="YJ223" s="15"/>
      <c r="YK223" s="15"/>
      <c r="YL223" s="15"/>
      <c r="YM223" s="15"/>
      <c r="YN223" s="15"/>
      <c r="YO223" s="15"/>
      <c r="YP223" s="15"/>
      <c r="YQ223" s="15"/>
      <c r="YR223" s="15"/>
      <c r="YS223" s="15"/>
      <c r="YT223" s="15"/>
      <c r="YU223" s="15"/>
      <c r="YV223" s="15"/>
      <c r="YW223" s="15"/>
      <c r="YX223" s="15"/>
      <c r="YY223" s="15"/>
      <c r="YZ223" s="15"/>
      <c r="ZA223" s="15"/>
      <c r="ZB223" s="15"/>
      <c r="ZC223" s="15"/>
      <c r="ZD223" s="15"/>
      <c r="ZE223" s="15"/>
      <c r="ZF223" s="15"/>
      <c r="ZG223" s="15"/>
      <c r="ZH223" s="15"/>
      <c r="ZI223" s="15"/>
      <c r="ZJ223" s="15"/>
      <c r="ZK223" s="15"/>
      <c r="ZL223" s="15"/>
      <c r="ZM223" s="15"/>
      <c r="ZN223" s="15"/>
      <c r="ZO223" s="15"/>
      <c r="ZP223" s="15"/>
      <c r="ZQ223" s="15"/>
      <c r="ZR223" s="15"/>
      <c r="ZS223" s="15"/>
      <c r="ZT223" s="15"/>
      <c r="ZU223" s="15"/>
      <c r="ZV223" s="15"/>
      <c r="ZW223" s="15"/>
      <c r="ZX223" s="15"/>
      <c r="ZY223" s="15"/>
      <c r="ZZ223" s="15"/>
      <c r="AAA223" s="15"/>
      <c r="AAB223" s="15"/>
      <c r="AAC223" s="15"/>
      <c r="AAD223" s="15"/>
      <c r="AAE223" s="15"/>
      <c r="AAF223" s="15"/>
      <c r="AAG223" s="15"/>
      <c r="AAH223" s="15"/>
      <c r="AAI223" s="15"/>
      <c r="AAJ223" s="15"/>
      <c r="AAK223" s="15"/>
      <c r="AAL223" s="15"/>
      <c r="AAM223" s="15"/>
      <c r="AAN223" s="15"/>
      <c r="AAO223" s="15"/>
      <c r="AAP223" s="15"/>
      <c r="AAQ223" s="15"/>
      <c r="AAR223" s="15"/>
      <c r="AAS223" s="15"/>
      <c r="AAT223" s="15"/>
      <c r="AAU223" s="15"/>
      <c r="AAV223" s="15"/>
      <c r="AAW223" s="15"/>
      <c r="AAX223" s="15"/>
      <c r="AAY223" s="15"/>
      <c r="AAZ223" s="15"/>
      <c r="ABA223" s="15"/>
      <c r="ABB223" s="15"/>
      <c r="ABC223" s="15"/>
      <c r="ABD223" s="15"/>
      <c r="ABE223" s="15"/>
      <c r="ABF223" s="15"/>
      <c r="ABG223" s="15"/>
      <c r="ABH223" s="15"/>
      <c r="ABI223" s="15"/>
      <c r="ABJ223" s="15"/>
      <c r="ABK223" s="15"/>
      <c r="ABL223" s="15"/>
      <c r="ABM223" s="15"/>
      <c r="ABN223" s="15"/>
      <c r="ABO223" s="15"/>
      <c r="ABP223" s="15"/>
      <c r="ABQ223" s="15"/>
      <c r="ABR223" s="15"/>
      <c r="ABS223" s="15"/>
      <c r="ABT223" s="15"/>
      <c r="ABU223" s="15"/>
      <c r="ABV223" s="15"/>
      <c r="ABW223" s="15"/>
      <c r="ABX223" s="15"/>
      <c r="ABY223" s="15"/>
      <c r="ABZ223" s="15"/>
      <c r="ACA223" s="15"/>
      <c r="ACB223" s="15"/>
      <c r="ACC223" s="15"/>
      <c r="ACD223" s="15"/>
      <c r="ACE223" s="15"/>
      <c r="ACF223" s="15"/>
      <c r="ACG223" s="15"/>
      <c r="ACH223" s="15"/>
      <c r="ACI223" s="15"/>
      <c r="ACJ223" s="15"/>
      <c r="ACK223" s="15"/>
      <c r="ACL223" s="15"/>
      <c r="ACM223" s="15"/>
      <c r="ACN223" s="15"/>
      <c r="ACO223" s="15"/>
      <c r="ACP223" s="15"/>
      <c r="ACQ223" s="15"/>
      <c r="ACR223" s="15"/>
      <c r="ACS223" s="15"/>
      <c r="ACT223" s="15"/>
      <c r="ACU223" s="15"/>
      <c r="ACV223" s="15"/>
      <c r="ACW223" s="15"/>
      <c r="ACX223" s="15"/>
      <c r="ACY223" s="15"/>
      <c r="ACZ223" s="15"/>
      <c r="ADA223" s="15"/>
      <c r="ADB223" s="15"/>
      <c r="ADC223" s="15"/>
      <c r="ADD223" s="15"/>
      <c r="ADE223" s="15"/>
      <c r="ADF223" s="15"/>
      <c r="ADG223" s="15"/>
      <c r="ADH223" s="15"/>
      <c r="ADI223" s="15"/>
      <c r="ADJ223" s="15"/>
      <c r="ADK223" s="15"/>
      <c r="ADL223" s="15"/>
      <c r="ADM223" s="15"/>
      <c r="ADN223" s="15"/>
      <c r="ADO223" s="15"/>
      <c r="ADP223" s="15"/>
      <c r="ADQ223" s="15"/>
      <c r="ADR223" s="15"/>
      <c r="ADS223" s="15"/>
      <c r="ADT223" s="15"/>
      <c r="ADU223" s="15"/>
      <c r="ADV223" s="15"/>
      <c r="ADW223" s="15"/>
      <c r="ADX223" s="15"/>
      <c r="ADY223" s="15"/>
      <c r="ADZ223" s="15"/>
      <c r="AEA223" s="15"/>
      <c r="AEB223" s="15"/>
      <c r="AEC223" s="15"/>
      <c r="AED223" s="15"/>
      <c r="AEE223" s="15"/>
      <c r="AEF223" s="15"/>
      <c r="AEG223" s="15"/>
      <c r="AEH223" s="15"/>
      <c r="AEI223" s="15"/>
      <c r="AEJ223" s="15"/>
      <c r="AEK223" s="15"/>
      <c r="AEL223" s="15"/>
      <c r="AEM223" s="15"/>
      <c r="AEN223" s="15"/>
      <c r="AEO223" s="15"/>
      <c r="AEP223" s="15"/>
      <c r="AEQ223" s="15"/>
      <c r="AER223" s="15"/>
      <c r="AES223" s="15"/>
      <c r="AET223" s="15"/>
      <c r="AEU223" s="15"/>
      <c r="AEV223" s="15"/>
      <c r="AEW223" s="15"/>
      <c r="AEX223" s="15"/>
      <c r="AEY223" s="15"/>
      <c r="AEZ223" s="15"/>
      <c r="AFA223" s="15"/>
      <c r="AFB223" s="15"/>
      <c r="AFC223" s="15"/>
      <c r="AFD223" s="15"/>
      <c r="AFE223" s="15"/>
      <c r="AFF223" s="15"/>
      <c r="AFG223" s="15"/>
      <c r="AFH223" s="15"/>
      <c r="AFI223" s="15"/>
      <c r="AFJ223" s="15"/>
      <c r="AFK223" s="15"/>
      <c r="AFL223" s="15"/>
      <c r="AFM223" s="15"/>
      <c r="AFN223" s="15"/>
      <c r="AFO223" s="15"/>
      <c r="AFP223" s="15"/>
      <c r="AFQ223" s="15"/>
      <c r="AFR223" s="15"/>
      <c r="AFS223" s="15"/>
      <c r="AFT223" s="15"/>
      <c r="AFU223" s="15"/>
      <c r="AFV223" s="15"/>
      <c r="AFW223" s="15"/>
      <c r="AFX223" s="15"/>
      <c r="AFY223" s="15"/>
      <c r="AFZ223" s="15"/>
      <c r="AGA223" s="15"/>
      <c r="AGB223" s="15"/>
      <c r="AGC223" s="15"/>
      <c r="AGD223" s="15"/>
      <c r="AGE223" s="15"/>
      <c r="AGF223" s="15"/>
      <c r="AGG223" s="15"/>
      <c r="AGH223" s="15"/>
      <c r="AGI223" s="15"/>
      <c r="AGJ223" s="15"/>
      <c r="AGK223" s="15"/>
      <c r="AGL223" s="15"/>
      <c r="AGM223" s="15"/>
      <c r="AGN223" s="15"/>
      <c r="AGO223" s="15"/>
      <c r="AGP223" s="15"/>
      <c r="AGQ223" s="15"/>
      <c r="AGR223" s="15"/>
      <c r="AGS223" s="15"/>
      <c r="AGT223" s="15"/>
      <c r="AGU223" s="15"/>
      <c r="AGV223" s="15"/>
      <c r="AGW223" s="15"/>
      <c r="AGX223" s="15"/>
      <c r="AGY223" s="15"/>
      <c r="AGZ223" s="15"/>
      <c r="AHA223" s="15"/>
      <c r="AHB223" s="15"/>
      <c r="AHC223" s="15"/>
      <c r="AHD223" s="15"/>
      <c r="AHE223" s="15"/>
      <c r="AHF223" s="15"/>
      <c r="AHG223" s="15"/>
      <c r="AHH223" s="15"/>
      <c r="AHI223" s="15"/>
      <c r="AHJ223" s="15"/>
      <c r="AHK223" s="15"/>
      <c r="AHL223" s="15"/>
      <c r="AHM223" s="15"/>
      <c r="AHN223" s="15"/>
      <c r="AHO223" s="15"/>
      <c r="AHP223" s="15"/>
      <c r="AHQ223" s="15"/>
      <c r="AHR223" s="15"/>
      <c r="AHS223" s="15"/>
      <c r="AHT223" s="15"/>
      <c r="AHU223" s="15"/>
      <c r="AHV223" s="15"/>
      <c r="AHW223" s="15"/>
      <c r="AHX223" s="15"/>
      <c r="AHY223" s="15"/>
      <c r="AHZ223" s="15"/>
      <c r="AIA223" s="15"/>
      <c r="AIB223" s="15"/>
      <c r="AIC223" s="15"/>
      <c r="AID223" s="15"/>
      <c r="AIE223" s="15"/>
      <c r="AIF223" s="15"/>
      <c r="AIG223" s="15"/>
      <c r="AIH223" s="15"/>
      <c r="AII223" s="15"/>
      <c r="AIJ223" s="15"/>
      <c r="AIK223" s="15"/>
      <c r="AIL223" s="15"/>
      <c r="AIM223" s="15"/>
      <c r="AIN223" s="15"/>
      <c r="AIO223" s="15"/>
      <c r="AIP223" s="15"/>
      <c r="AIQ223" s="15"/>
      <c r="AIR223" s="15"/>
      <c r="AIS223" s="15"/>
      <c r="AIT223" s="15"/>
      <c r="AIU223" s="15"/>
      <c r="AIV223" s="15"/>
      <c r="AIW223" s="15"/>
      <c r="AIX223" s="15"/>
      <c r="AIY223" s="15"/>
      <c r="AIZ223" s="15"/>
      <c r="AJA223" s="15"/>
      <c r="AJB223" s="15"/>
      <c r="AJC223" s="15"/>
      <c r="AJD223" s="15"/>
      <c r="AJE223" s="15"/>
      <c r="AJF223" s="15"/>
      <c r="AJG223" s="15"/>
      <c r="AJH223" s="15"/>
      <c r="AJI223" s="15"/>
      <c r="AJJ223" s="15"/>
      <c r="AJK223" s="15"/>
      <c r="AJL223" s="15"/>
      <c r="AJM223" s="15"/>
      <c r="AJN223" s="15"/>
      <c r="AJO223" s="15"/>
      <c r="AJP223" s="15"/>
      <c r="AJQ223" s="15"/>
      <c r="AJR223" s="15"/>
      <c r="AJS223" s="15"/>
      <c r="AJT223" s="15"/>
      <c r="AJU223" s="15"/>
      <c r="AJV223" s="15"/>
      <c r="AJW223" s="15"/>
      <c r="AJX223" s="15"/>
      <c r="AJY223" s="15"/>
      <c r="AJZ223" s="15"/>
      <c r="AKA223" s="15"/>
      <c r="AKB223" s="15"/>
      <c r="AKC223" s="15"/>
      <c r="AKD223" s="15"/>
      <c r="AKE223" s="15"/>
      <c r="AKF223" s="15"/>
      <c r="AKG223" s="15"/>
      <c r="AKH223" s="15"/>
      <c r="AKI223" s="15"/>
      <c r="AKJ223" s="15"/>
      <c r="AKK223" s="15"/>
      <c r="AKL223" s="15"/>
      <c r="AKM223" s="15"/>
      <c r="AKN223" s="15"/>
      <c r="AKO223" s="15"/>
      <c r="AKP223" s="15"/>
      <c r="AKQ223" s="15"/>
      <c r="AKR223" s="15"/>
      <c r="AKS223" s="15"/>
      <c r="AKT223" s="15"/>
      <c r="AKU223" s="15"/>
      <c r="AKV223" s="15"/>
      <c r="AKW223" s="15"/>
      <c r="AKX223" s="15"/>
      <c r="AKY223" s="15"/>
      <c r="AKZ223" s="15"/>
      <c r="ALA223" s="15"/>
      <c r="ALB223" s="15"/>
      <c r="ALC223" s="15"/>
      <c r="ALD223" s="15"/>
      <c r="ALE223" s="15"/>
      <c r="ALF223" s="15"/>
      <c r="ALG223" s="15"/>
      <c r="ALH223" s="15"/>
      <c r="ALI223" s="15"/>
      <c r="ALJ223" s="15"/>
      <c r="ALK223" s="15"/>
      <c r="ALL223" s="15"/>
      <c r="ALM223" s="15"/>
      <c r="ALN223" s="15"/>
      <c r="ALO223" s="15"/>
      <c r="ALP223" s="15"/>
      <c r="ALQ223" s="15"/>
      <c r="ALR223" s="15"/>
      <c r="ALS223" s="15"/>
      <c r="ALT223" s="15"/>
      <c r="ALU223" s="15"/>
      <c r="ALV223" s="15"/>
      <c r="ALW223" s="15"/>
      <c r="ALX223" s="15"/>
      <c r="ALY223" s="15"/>
      <c r="ALZ223" s="15"/>
      <c r="AMA223" s="15"/>
      <c r="AMB223" s="15"/>
      <c r="AMC223" s="15"/>
      <c r="AMD223" s="15"/>
      <c r="AME223" s="15"/>
      <c r="AMF223" s="15"/>
      <c r="AMG223" s="15"/>
      <c r="AMH223" s="15"/>
      <c r="AMI223" s="15"/>
      <c r="AMJ223" s="15"/>
      <c r="AMK223" s="15"/>
      <c r="AML223" s="15"/>
      <c r="AMM223" s="15"/>
      <c r="AMN223" s="15"/>
      <c r="AMO223" s="15"/>
      <c r="AMP223" s="15"/>
      <c r="AMQ223" s="15"/>
      <c r="AMR223" s="15"/>
      <c r="AMS223" s="15"/>
      <c r="AMT223" s="15"/>
      <c r="AMU223" s="15"/>
      <c r="AMV223" s="15"/>
      <c r="AMW223" s="15"/>
      <c r="AMX223" s="15"/>
      <c r="AMY223" s="15"/>
      <c r="AMZ223" s="15"/>
      <c r="ANA223" s="15"/>
      <c r="ANB223" s="15"/>
      <c r="ANC223" s="15"/>
      <c r="AND223" s="15"/>
      <c r="ANE223" s="15"/>
      <c r="ANF223" s="15"/>
      <c r="ANG223" s="15"/>
      <c r="ANH223" s="15"/>
      <c r="ANI223" s="15"/>
      <c r="ANJ223" s="15"/>
      <c r="ANK223" s="15"/>
      <c r="ANL223" s="15"/>
      <c r="ANM223" s="15"/>
      <c r="ANN223" s="15"/>
      <c r="ANO223" s="15"/>
      <c r="ANP223" s="15"/>
      <c r="ANQ223" s="15"/>
      <c r="ANR223" s="15"/>
      <c r="ANS223" s="15"/>
      <c r="ANT223" s="15"/>
      <c r="ANU223" s="15"/>
      <c r="ANV223" s="15"/>
      <c r="ANW223" s="15"/>
      <c r="ANX223" s="15"/>
      <c r="ANY223" s="15"/>
      <c r="ANZ223" s="15"/>
      <c r="AOA223" s="15"/>
      <c r="AOB223" s="15"/>
      <c r="AOC223" s="15"/>
      <c r="AOD223" s="15"/>
      <c r="AOE223" s="15"/>
      <c r="AOF223" s="15"/>
      <c r="AOG223" s="15"/>
      <c r="AOH223" s="15"/>
      <c r="AOI223" s="15"/>
      <c r="AOJ223" s="15"/>
      <c r="AOK223" s="15"/>
      <c r="AOL223" s="15"/>
      <c r="AOM223" s="15"/>
      <c r="AON223" s="15"/>
      <c r="AOO223" s="15"/>
      <c r="AOP223" s="15"/>
      <c r="AOQ223" s="15"/>
      <c r="AOR223" s="15"/>
      <c r="AOS223" s="15"/>
      <c r="AOT223" s="15"/>
      <c r="AOU223" s="15"/>
      <c r="AOV223" s="15"/>
      <c r="AOW223" s="15"/>
      <c r="AOX223" s="15"/>
      <c r="AOY223" s="15"/>
      <c r="AOZ223" s="15"/>
      <c r="APA223" s="15"/>
      <c r="APB223" s="15"/>
      <c r="APC223" s="15"/>
      <c r="APD223" s="15"/>
      <c r="APE223" s="15"/>
      <c r="APF223" s="15"/>
      <c r="APG223" s="15"/>
      <c r="APH223" s="15"/>
      <c r="API223" s="15"/>
      <c r="APJ223" s="15"/>
      <c r="APK223" s="15"/>
      <c r="APL223" s="15"/>
      <c r="APM223" s="15"/>
      <c r="APN223" s="15"/>
      <c r="APO223" s="15"/>
      <c r="APP223" s="15"/>
      <c r="APQ223" s="15"/>
      <c r="APR223" s="15"/>
      <c r="APS223" s="15"/>
      <c r="APT223" s="15"/>
      <c r="APU223" s="15"/>
      <c r="APV223" s="15"/>
      <c r="APW223" s="15"/>
      <c r="APX223" s="15"/>
      <c r="APY223" s="15"/>
      <c r="APZ223" s="15"/>
      <c r="AQA223" s="15"/>
      <c r="AQB223" s="15"/>
      <c r="AQC223" s="15"/>
      <c r="AQD223" s="15"/>
      <c r="AQE223" s="15"/>
      <c r="AQF223" s="15"/>
      <c r="AQG223" s="15"/>
      <c r="AQH223" s="15"/>
      <c r="AQI223" s="15"/>
      <c r="AQJ223" s="15"/>
      <c r="AQK223" s="15"/>
      <c r="AQL223" s="15"/>
      <c r="AQM223" s="15"/>
      <c r="AQN223" s="15"/>
      <c r="AQO223" s="15"/>
      <c r="AQP223" s="15"/>
      <c r="AQQ223" s="15"/>
      <c r="AQR223" s="15"/>
      <c r="AQS223" s="15"/>
      <c r="AQT223" s="15"/>
      <c r="AQU223" s="15"/>
      <c r="AQV223" s="15"/>
      <c r="AQW223" s="15"/>
      <c r="AQX223" s="15"/>
      <c r="AQY223" s="15"/>
      <c r="AQZ223" s="15"/>
      <c r="ARA223" s="15"/>
      <c r="ARB223" s="15"/>
      <c r="ARC223" s="15"/>
      <c r="ARD223" s="15"/>
      <c r="ARE223" s="15"/>
      <c r="ARF223" s="15"/>
      <c r="ARG223" s="15"/>
      <c r="ARH223" s="15"/>
      <c r="ARI223" s="15"/>
      <c r="ARJ223" s="15"/>
      <c r="ARK223" s="15"/>
      <c r="ARL223" s="15"/>
      <c r="ARM223" s="15"/>
      <c r="ARN223" s="15"/>
      <c r="ARO223" s="15"/>
      <c r="ARP223" s="15"/>
      <c r="ARQ223" s="15"/>
      <c r="ARR223" s="15"/>
      <c r="ARS223" s="15"/>
      <c r="ART223" s="15"/>
      <c r="ARU223" s="15"/>
      <c r="ARV223" s="15"/>
      <c r="ARW223" s="15"/>
      <c r="ARX223" s="15"/>
      <c r="ARY223" s="15"/>
      <c r="ARZ223" s="15"/>
      <c r="ASA223" s="15"/>
      <c r="ASB223" s="15"/>
      <c r="ASC223" s="15"/>
      <c r="ASD223" s="15"/>
      <c r="ASE223" s="15"/>
      <c r="ASF223" s="15"/>
      <c r="ASG223" s="15"/>
      <c r="ASH223" s="15"/>
      <c r="ASI223" s="15"/>
      <c r="ASJ223" s="15"/>
      <c r="ASK223" s="15"/>
      <c r="ASL223" s="15"/>
      <c r="ASM223" s="15"/>
      <c r="ASN223" s="15"/>
      <c r="ASO223" s="15"/>
      <c r="ASP223" s="15"/>
      <c r="ASQ223" s="15"/>
      <c r="ASR223" s="15"/>
      <c r="ASS223" s="15"/>
      <c r="AST223" s="15"/>
      <c r="ASU223" s="15"/>
      <c r="ASV223" s="15"/>
      <c r="ASW223" s="15"/>
      <c r="ASX223" s="15"/>
      <c r="ASY223" s="15"/>
      <c r="ASZ223" s="15"/>
      <c r="ATA223" s="15"/>
      <c r="ATB223" s="15"/>
      <c r="ATC223" s="15"/>
      <c r="ATD223" s="15"/>
      <c r="ATE223" s="15"/>
      <c r="ATF223" s="15"/>
      <c r="ATG223" s="15"/>
      <c r="ATH223" s="15"/>
      <c r="ATI223" s="15"/>
      <c r="ATJ223" s="15"/>
      <c r="ATK223" s="15"/>
      <c r="ATL223" s="15"/>
      <c r="ATM223" s="15"/>
      <c r="ATN223" s="15"/>
      <c r="ATO223" s="15"/>
      <c r="ATP223" s="15"/>
      <c r="ATQ223" s="15"/>
      <c r="ATR223" s="15"/>
      <c r="ATS223" s="15"/>
      <c r="ATT223" s="15"/>
      <c r="ATU223" s="15"/>
      <c r="ATV223" s="15"/>
      <c r="ATW223" s="15"/>
      <c r="ATX223" s="15"/>
      <c r="ATY223" s="15"/>
      <c r="ATZ223" s="15"/>
      <c r="AUA223" s="15"/>
      <c r="AUB223" s="15"/>
      <c r="AUC223" s="15"/>
      <c r="AUD223" s="15"/>
      <c r="AUE223" s="15"/>
      <c r="AUF223" s="15"/>
      <c r="AUG223" s="15"/>
      <c r="AUH223" s="15"/>
      <c r="AUI223" s="15"/>
      <c r="AUJ223" s="15"/>
      <c r="AUK223" s="15"/>
      <c r="AUL223" s="15"/>
      <c r="AUM223" s="15"/>
      <c r="AUN223" s="15"/>
      <c r="AUO223" s="15"/>
      <c r="AUP223" s="15"/>
      <c r="AUQ223" s="15"/>
      <c r="AUR223" s="15"/>
      <c r="AUS223" s="15"/>
      <c r="AUT223" s="15"/>
      <c r="AUU223" s="15"/>
      <c r="AUV223" s="15"/>
      <c r="AUW223" s="15"/>
      <c r="AUX223" s="15"/>
      <c r="AUY223" s="15"/>
      <c r="AUZ223" s="15"/>
      <c r="AVA223" s="15"/>
      <c r="AVB223" s="15"/>
      <c r="AVC223" s="15"/>
      <c r="AVD223" s="15"/>
      <c r="AVE223" s="15"/>
      <c r="AVF223" s="15"/>
      <c r="AVG223" s="15"/>
      <c r="AVH223" s="15"/>
      <c r="AVI223" s="15"/>
      <c r="AVJ223" s="15"/>
      <c r="AVK223" s="15"/>
      <c r="AVL223" s="15"/>
      <c r="AVM223" s="15"/>
      <c r="AVN223" s="15"/>
      <c r="AVO223" s="15"/>
      <c r="AVP223" s="15"/>
      <c r="AVQ223" s="15"/>
      <c r="AVR223" s="15"/>
      <c r="AVS223" s="15"/>
      <c r="AVT223" s="15"/>
      <c r="AVU223" s="15"/>
      <c r="AVV223" s="15"/>
      <c r="AVW223" s="15"/>
      <c r="AVX223" s="15"/>
      <c r="AVY223" s="15"/>
      <c r="AVZ223" s="15"/>
      <c r="AWA223" s="15"/>
      <c r="AWB223" s="15"/>
      <c r="AWC223" s="15"/>
      <c r="AWD223" s="15"/>
      <c r="AWE223" s="15"/>
      <c r="AWF223" s="15"/>
      <c r="AWG223" s="15"/>
      <c r="AWH223" s="15"/>
      <c r="AWI223" s="15"/>
      <c r="AWJ223" s="15"/>
      <c r="AWK223" s="15"/>
      <c r="AWL223" s="15"/>
      <c r="AWM223" s="15"/>
      <c r="AWN223" s="15"/>
      <c r="AWO223" s="15"/>
      <c r="AWP223" s="15"/>
      <c r="AWQ223" s="15"/>
      <c r="AWR223" s="15"/>
      <c r="AWS223" s="15"/>
      <c r="AWT223" s="15"/>
      <c r="AWU223" s="15"/>
      <c r="AWV223" s="15"/>
      <c r="AWW223" s="15"/>
      <c r="AWX223" s="15"/>
      <c r="AWY223" s="15"/>
      <c r="AWZ223" s="15"/>
      <c r="AXA223" s="15"/>
      <c r="AXB223" s="15"/>
      <c r="AXC223" s="15"/>
      <c r="AXD223" s="15"/>
      <c r="AXE223" s="15"/>
      <c r="AXF223" s="15"/>
      <c r="AXG223" s="15"/>
      <c r="AXH223" s="15"/>
      <c r="AXI223" s="15"/>
      <c r="AXJ223" s="15"/>
      <c r="AXK223" s="15"/>
      <c r="AXL223" s="15"/>
      <c r="AXM223" s="15"/>
      <c r="AXN223" s="15"/>
      <c r="AXO223" s="15"/>
      <c r="AXP223" s="15"/>
      <c r="AXQ223" s="15"/>
      <c r="AXR223" s="15"/>
      <c r="AXS223" s="15"/>
      <c r="AXT223" s="15"/>
      <c r="AXU223" s="15"/>
      <c r="AXV223" s="15"/>
      <c r="AXW223" s="15"/>
      <c r="AXX223" s="15"/>
      <c r="AXY223" s="15"/>
      <c r="AXZ223" s="15"/>
      <c r="AYA223" s="15"/>
      <c r="AYB223" s="15"/>
      <c r="AYC223" s="15"/>
      <c r="AYD223" s="15"/>
      <c r="AYE223" s="15"/>
      <c r="AYF223" s="15"/>
      <c r="AYG223" s="15"/>
      <c r="AYH223" s="15"/>
      <c r="AYI223" s="15"/>
      <c r="AYJ223" s="15"/>
      <c r="AYK223" s="15"/>
      <c r="AYL223" s="15"/>
      <c r="AYM223" s="15"/>
      <c r="AYN223" s="15"/>
      <c r="AYO223" s="15"/>
      <c r="AYP223" s="15"/>
      <c r="AYQ223" s="15"/>
      <c r="AYR223" s="15"/>
      <c r="AYS223" s="15"/>
      <c r="AYT223" s="15"/>
      <c r="AYU223" s="15"/>
      <c r="AYV223" s="15"/>
      <c r="AYW223" s="15"/>
      <c r="AYX223" s="15"/>
      <c r="AYY223" s="15"/>
      <c r="AYZ223" s="15"/>
      <c r="AZA223" s="15"/>
      <c r="AZB223" s="15"/>
      <c r="AZC223" s="15"/>
      <c r="AZD223" s="15"/>
      <c r="AZE223" s="15"/>
      <c r="AZF223" s="15"/>
      <c r="AZG223" s="15"/>
      <c r="AZH223" s="15"/>
      <c r="AZI223" s="15"/>
      <c r="AZJ223" s="15"/>
      <c r="AZK223" s="15"/>
      <c r="AZL223" s="15"/>
      <c r="AZM223" s="15"/>
      <c r="AZN223" s="15"/>
      <c r="AZO223" s="15"/>
      <c r="AZP223" s="15"/>
      <c r="AZQ223" s="15"/>
      <c r="AZR223" s="15"/>
      <c r="AZS223" s="15"/>
      <c r="AZT223" s="15"/>
      <c r="AZU223" s="15"/>
      <c r="AZV223" s="15"/>
      <c r="AZW223" s="15"/>
      <c r="AZX223" s="15"/>
      <c r="AZY223" s="15"/>
      <c r="AZZ223" s="15"/>
      <c r="BAA223" s="15"/>
      <c r="BAB223" s="15"/>
      <c r="BAC223" s="15"/>
      <c r="BAD223" s="15"/>
      <c r="BAE223" s="15"/>
      <c r="BAF223" s="15"/>
      <c r="BAG223" s="15"/>
      <c r="BAH223" s="15"/>
      <c r="BAI223" s="15"/>
      <c r="BAJ223" s="15"/>
      <c r="BAK223" s="15"/>
      <c r="BAL223" s="15"/>
      <c r="BAM223" s="15"/>
      <c r="BAN223" s="15"/>
      <c r="BAO223" s="15"/>
      <c r="BAP223" s="15"/>
      <c r="BAQ223" s="15"/>
      <c r="BAR223" s="15"/>
      <c r="BAS223" s="15"/>
      <c r="BAT223" s="15"/>
      <c r="BAU223" s="15"/>
      <c r="BAV223" s="15"/>
      <c r="BAW223" s="15"/>
      <c r="BAX223" s="15"/>
      <c r="BAY223" s="15"/>
      <c r="BAZ223" s="15"/>
      <c r="BBA223" s="15"/>
      <c r="BBB223" s="15"/>
      <c r="BBC223" s="15"/>
      <c r="BBD223" s="15"/>
      <c r="BBE223" s="15"/>
      <c r="BBF223" s="15"/>
      <c r="BBG223" s="15"/>
      <c r="BBH223" s="15"/>
      <c r="BBI223" s="15"/>
      <c r="BBJ223" s="15"/>
      <c r="BBK223" s="15"/>
      <c r="BBL223" s="15"/>
      <c r="BBM223" s="15"/>
      <c r="BBN223" s="15"/>
      <c r="BBO223" s="15"/>
      <c r="BBP223" s="15"/>
      <c r="BBQ223" s="15"/>
      <c r="BBR223" s="15"/>
      <c r="BBS223" s="15"/>
      <c r="BBT223" s="15"/>
      <c r="BBU223" s="15"/>
      <c r="BBV223" s="15"/>
      <c r="BBW223" s="15"/>
      <c r="BBX223" s="15"/>
      <c r="BBY223" s="15"/>
      <c r="BBZ223" s="15"/>
      <c r="BCA223" s="15"/>
      <c r="BCB223" s="15"/>
      <c r="BCC223" s="15"/>
      <c r="BCD223" s="15"/>
      <c r="BCE223" s="15"/>
      <c r="BCF223" s="15"/>
      <c r="BCG223" s="15"/>
      <c r="BCH223" s="15"/>
      <c r="BCI223" s="15"/>
      <c r="BCJ223" s="15"/>
      <c r="BCK223" s="15"/>
      <c r="BCL223" s="15"/>
      <c r="BCM223" s="15"/>
      <c r="BCN223" s="15"/>
      <c r="BCO223" s="15"/>
      <c r="BCP223" s="15"/>
      <c r="BCQ223" s="15"/>
      <c r="BCR223" s="15"/>
      <c r="BCS223" s="15"/>
      <c r="BCT223" s="15"/>
      <c r="BCU223" s="15"/>
      <c r="BCV223" s="15"/>
      <c r="BCW223" s="15"/>
      <c r="BCX223" s="15"/>
      <c r="BCY223" s="15"/>
      <c r="BCZ223" s="15"/>
      <c r="BDA223" s="15"/>
      <c r="BDB223" s="15"/>
      <c r="BDC223" s="15"/>
      <c r="BDD223" s="15"/>
      <c r="BDE223" s="15"/>
      <c r="BDF223" s="15"/>
      <c r="BDG223" s="15"/>
      <c r="BDH223" s="15"/>
      <c r="BDI223" s="15"/>
      <c r="BDJ223" s="15"/>
      <c r="BDK223" s="15"/>
      <c r="BDL223" s="15"/>
      <c r="BDM223" s="15"/>
      <c r="BDN223" s="15"/>
      <c r="BDO223" s="15"/>
      <c r="BDP223" s="15"/>
      <c r="BDQ223" s="15"/>
      <c r="BDR223" s="15"/>
      <c r="BDS223" s="15"/>
      <c r="BDT223" s="15"/>
      <c r="BDU223" s="15"/>
      <c r="BDV223" s="15"/>
      <c r="BDW223" s="15"/>
      <c r="BDX223" s="15"/>
      <c r="BDY223" s="15"/>
      <c r="BDZ223" s="15"/>
      <c r="BEA223" s="15"/>
      <c r="BEB223" s="15"/>
      <c r="BEC223" s="15"/>
      <c r="BED223" s="15"/>
      <c r="BEE223" s="15"/>
      <c r="BEF223" s="15"/>
      <c r="BEG223" s="15"/>
      <c r="BEH223" s="15"/>
      <c r="BEI223" s="15"/>
      <c r="BEJ223" s="15"/>
      <c r="BEK223" s="15"/>
      <c r="BEL223" s="15"/>
      <c r="BEM223" s="15"/>
      <c r="BEN223" s="15"/>
      <c r="BEO223" s="15"/>
      <c r="BEP223" s="15"/>
      <c r="BEQ223" s="15"/>
      <c r="BER223" s="15"/>
      <c r="BES223" s="15"/>
      <c r="BET223" s="15"/>
      <c r="BEU223" s="15"/>
      <c r="BEV223" s="15"/>
      <c r="BEW223" s="15"/>
      <c r="BEX223" s="15"/>
      <c r="BEY223" s="15"/>
      <c r="BEZ223" s="15"/>
      <c r="BFA223" s="15"/>
      <c r="BFB223" s="15"/>
      <c r="BFC223" s="15"/>
      <c r="BFD223" s="15"/>
      <c r="BFE223" s="15"/>
      <c r="BFF223" s="15"/>
      <c r="BFG223" s="15"/>
      <c r="BFH223" s="15"/>
      <c r="BFI223" s="15"/>
      <c r="BFJ223" s="15"/>
      <c r="BFK223" s="15"/>
      <c r="BFL223" s="15"/>
      <c r="BFM223" s="15"/>
      <c r="BFN223" s="15"/>
      <c r="BFO223" s="15"/>
      <c r="BFP223" s="15"/>
      <c r="BFQ223" s="15"/>
      <c r="BFR223" s="15"/>
      <c r="BFS223" s="15"/>
      <c r="BFT223" s="15"/>
      <c r="BFU223" s="15"/>
      <c r="BFV223" s="15"/>
      <c r="BFW223" s="15"/>
      <c r="BFX223" s="15"/>
      <c r="BFY223" s="15"/>
      <c r="BFZ223" s="15"/>
      <c r="BGA223" s="15"/>
      <c r="BGB223" s="15"/>
      <c r="BGC223" s="15"/>
      <c r="BGD223" s="15"/>
      <c r="BGE223" s="15"/>
      <c r="BGF223" s="15"/>
      <c r="BGG223" s="15"/>
      <c r="BGH223" s="15"/>
      <c r="BGI223" s="15"/>
      <c r="BGJ223" s="15"/>
      <c r="BGK223" s="15"/>
      <c r="BGL223" s="15"/>
      <c r="BGM223" s="15"/>
      <c r="BGN223" s="15"/>
      <c r="BGO223" s="15"/>
      <c r="BGP223" s="15"/>
      <c r="BGQ223" s="15"/>
      <c r="BGR223" s="15"/>
      <c r="BGS223" s="15"/>
      <c r="BGT223" s="15"/>
      <c r="BGU223" s="15"/>
      <c r="BGV223" s="15"/>
      <c r="BGW223" s="15"/>
      <c r="BGX223" s="15"/>
      <c r="BGY223" s="15"/>
      <c r="BGZ223" s="15"/>
      <c r="BHA223" s="15"/>
      <c r="BHB223" s="15"/>
      <c r="BHC223" s="15"/>
      <c r="BHD223" s="15"/>
      <c r="BHE223" s="15"/>
      <c r="BHF223" s="15"/>
      <c r="BHG223" s="15"/>
      <c r="BHH223" s="15"/>
      <c r="BHI223" s="15"/>
      <c r="BHJ223" s="15"/>
      <c r="BHK223" s="15"/>
      <c r="BHL223" s="15"/>
      <c r="BHM223" s="15"/>
      <c r="BHN223" s="15"/>
      <c r="BHO223" s="15"/>
      <c r="BHP223" s="15"/>
      <c r="BHQ223" s="15"/>
      <c r="BHR223" s="15"/>
      <c r="BHS223" s="15"/>
      <c r="BHT223" s="15"/>
      <c r="BHU223" s="15"/>
      <c r="BHV223" s="15"/>
      <c r="BHW223" s="15"/>
      <c r="BHX223" s="15"/>
      <c r="BHY223" s="15"/>
      <c r="BHZ223" s="15"/>
      <c r="BIA223" s="15"/>
      <c r="BIB223" s="15"/>
      <c r="BIC223" s="15"/>
      <c r="BID223" s="15"/>
      <c r="BIE223" s="15"/>
      <c r="BIF223" s="15"/>
      <c r="BIG223" s="15"/>
      <c r="BIH223" s="15"/>
      <c r="BII223" s="15"/>
      <c r="BIJ223" s="15"/>
      <c r="BIK223" s="15"/>
      <c r="BIL223" s="15"/>
      <c r="BIM223" s="15"/>
      <c r="BIN223" s="15"/>
      <c r="BIO223" s="15"/>
      <c r="BIP223" s="15"/>
      <c r="BIQ223" s="15"/>
      <c r="BIR223" s="15"/>
      <c r="BIS223" s="15"/>
      <c r="BIT223" s="15"/>
      <c r="BIU223" s="15"/>
      <c r="BIV223" s="15"/>
      <c r="BIW223" s="15"/>
      <c r="BIX223" s="15"/>
      <c r="BIY223" s="15"/>
      <c r="BIZ223" s="15"/>
      <c r="BJA223" s="15"/>
      <c r="BJB223" s="15"/>
      <c r="BJC223" s="15"/>
      <c r="BJD223" s="15"/>
      <c r="BJE223" s="15"/>
      <c r="BJF223" s="15"/>
      <c r="BJG223" s="15"/>
      <c r="BJH223" s="15"/>
      <c r="BJI223" s="15"/>
      <c r="BJJ223" s="15"/>
      <c r="BJK223" s="15"/>
      <c r="BJL223" s="15"/>
      <c r="BJM223" s="15"/>
      <c r="BJN223" s="15"/>
      <c r="BJO223" s="15"/>
      <c r="BJP223" s="15"/>
      <c r="BJQ223" s="15"/>
      <c r="BJR223" s="15"/>
      <c r="BJS223" s="15"/>
      <c r="BJT223" s="15"/>
      <c r="BJU223" s="15"/>
      <c r="BJV223" s="15"/>
      <c r="BJW223" s="15"/>
      <c r="BJX223" s="15"/>
      <c r="BJY223" s="15"/>
      <c r="BJZ223" s="15"/>
      <c r="BKA223" s="15"/>
      <c r="BKB223" s="15"/>
      <c r="BKC223" s="15"/>
      <c r="BKD223" s="15"/>
      <c r="BKE223" s="15"/>
      <c r="BKF223" s="15"/>
      <c r="BKG223" s="15"/>
      <c r="BKH223" s="15"/>
      <c r="BKI223" s="15"/>
      <c r="BKJ223" s="15"/>
      <c r="BKK223" s="15"/>
      <c r="BKL223" s="15"/>
      <c r="BKM223" s="15"/>
      <c r="BKN223" s="15"/>
      <c r="BKO223" s="15"/>
      <c r="BKP223" s="15"/>
      <c r="BKQ223" s="15"/>
      <c r="BKR223" s="15"/>
      <c r="BKS223" s="15"/>
      <c r="BKT223" s="15"/>
      <c r="BKU223" s="15"/>
      <c r="BKV223" s="15"/>
      <c r="BKW223" s="15"/>
      <c r="BKX223" s="15"/>
      <c r="BKY223" s="15"/>
      <c r="BKZ223" s="15"/>
      <c r="BLA223" s="15"/>
      <c r="BLB223" s="15"/>
      <c r="BLC223" s="15"/>
      <c r="BLD223" s="15"/>
      <c r="BLE223" s="15"/>
      <c r="BLF223" s="15"/>
      <c r="BLG223" s="15"/>
      <c r="BLH223" s="15"/>
      <c r="BLI223" s="15"/>
      <c r="BLJ223" s="15"/>
      <c r="BLK223" s="15"/>
      <c r="BLL223" s="15"/>
      <c r="BLM223" s="15"/>
      <c r="BLN223" s="15"/>
      <c r="BLO223" s="15"/>
      <c r="BLP223" s="15"/>
      <c r="BLQ223" s="15"/>
      <c r="BLR223" s="15"/>
      <c r="BLS223" s="15"/>
      <c r="BLT223" s="15"/>
      <c r="BLU223" s="15"/>
      <c r="BLV223" s="15"/>
      <c r="BLW223" s="15"/>
      <c r="BLX223" s="15"/>
      <c r="BLY223" s="15"/>
      <c r="BLZ223" s="15"/>
      <c r="BMA223" s="15"/>
      <c r="BMB223" s="15"/>
      <c r="BMC223" s="15"/>
      <c r="BMD223" s="15"/>
      <c r="BME223" s="15"/>
      <c r="BMF223" s="15"/>
      <c r="BMG223" s="15"/>
      <c r="BMH223" s="15"/>
      <c r="BMI223" s="15"/>
      <c r="BMJ223" s="15"/>
      <c r="BMK223" s="15"/>
      <c r="BML223" s="15"/>
      <c r="BMM223" s="15"/>
      <c r="BMN223" s="15"/>
      <c r="BMO223" s="15"/>
      <c r="BMP223" s="15"/>
      <c r="BMQ223" s="15"/>
      <c r="BMR223" s="15"/>
      <c r="BMS223" s="15"/>
      <c r="BMT223" s="15"/>
      <c r="BMU223" s="15"/>
      <c r="BMV223" s="15"/>
      <c r="BMW223" s="15"/>
      <c r="BMX223" s="15"/>
      <c r="BMY223" s="15"/>
      <c r="BMZ223" s="15"/>
      <c r="BNA223" s="15"/>
      <c r="BNB223" s="15"/>
      <c r="BNC223" s="15"/>
      <c r="BND223" s="15"/>
      <c r="BNE223" s="15"/>
      <c r="BNF223" s="15"/>
      <c r="BNG223" s="15"/>
      <c r="BNH223" s="15"/>
      <c r="BNI223" s="15"/>
      <c r="BNJ223" s="15"/>
      <c r="BNK223" s="15"/>
      <c r="BNL223" s="15"/>
      <c r="BNM223" s="15"/>
      <c r="BNN223" s="15"/>
      <c r="BNO223" s="15"/>
      <c r="BNP223" s="15"/>
      <c r="BNQ223" s="15"/>
      <c r="BNR223" s="15"/>
      <c r="BNS223" s="15"/>
      <c r="BNT223" s="15"/>
      <c r="BNU223" s="15"/>
      <c r="BNV223" s="15"/>
      <c r="BNW223" s="15"/>
      <c r="BNX223" s="15"/>
      <c r="BNY223" s="15"/>
      <c r="BNZ223" s="15"/>
      <c r="BOA223" s="15"/>
      <c r="BOB223" s="15"/>
      <c r="BOC223" s="15"/>
      <c r="BOD223" s="15"/>
      <c r="BOE223" s="15"/>
      <c r="BOF223" s="15"/>
      <c r="BOG223" s="15"/>
      <c r="BOH223" s="15"/>
      <c r="BOI223" s="15"/>
      <c r="BOJ223" s="15"/>
      <c r="BOK223" s="15"/>
      <c r="BOL223" s="15"/>
      <c r="BOM223" s="15"/>
      <c r="BON223" s="15"/>
      <c r="BOO223" s="15"/>
      <c r="BOP223" s="15"/>
      <c r="BOQ223" s="15"/>
      <c r="BOR223" s="15"/>
      <c r="BOS223" s="15"/>
      <c r="BOT223" s="15"/>
      <c r="BOU223" s="15"/>
      <c r="BOV223" s="15"/>
      <c r="BOW223" s="15"/>
      <c r="BOX223" s="15"/>
      <c r="BOY223" s="15"/>
      <c r="BOZ223" s="15"/>
      <c r="BPA223" s="15"/>
      <c r="BPB223" s="15"/>
      <c r="BPC223" s="15"/>
      <c r="BPD223" s="15"/>
      <c r="BPE223" s="15"/>
      <c r="BPF223" s="15"/>
      <c r="BPG223" s="15"/>
      <c r="BPH223" s="15"/>
      <c r="BPI223" s="15"/>
      <c r="BPJ223" s="15"/>
      <c r="BPK223" s="15"/>
      <c r="BPL223" s="15"/>
      <c r="BPM223" s="15"/>
      <c r="BPN223" s="15"/>
      <c r="BPO223" s="15"/>
      <c r="BPP223" s="15"/>
      <c r="BPQ223" s="15"/>
      <c r="BPR223" s="15"/>
      <c r="BPS223" s="15"/>
      <c r="BPT223" s="15"/>
      <c r="BPU223" s="15"/>
      <c r="BPV223" s="15"/>
      <c r="BPW223" s="15"/>
      <c r="BPX223" s="15"/>
      <c r="BPY223" s="15"/>
      <c r="BPZ223" s="15"/>
      <c r="BQA223" s="15"/>
      <c r="BQB223" s="15"/>
      <c r="BQC223" s="15"/>
      <c r="BQD223" s="15"/>
      <c r="BQE223" s="15"/>
      <c r="BQF223" s="15"/>
      <c r="BQG223" s="15"/>
      <c r="BQH223" s="15"/>
      <c r="BQI223" s="15"/>
      <c r="BQJ223" s="15"/>
      <c r="BQK223" s="15"/>
      <c r="BQL223" s="15"/>
      <c r="BQM223" s="15"/>
      <c r="BQN223" s="15"/>
      <c r="BQO223" s="15"/>
      <c r="BQP223" s="15"/>
      <c r="BQQ223" s="15"/>
      <c r="BQR223" s="15"/>
      <c r="BQS223" s="15"/>
      <c r="BQT223" s="15"/>
      <c r="BQU223" s="15"/>
      <c r="BQV223" s="15"/>
      <c r="BQW223" s="15"/>
      <c r="BQX223" s="15"/>
      <c r="BQY223" s="15"/>
      <c r="BQZ223" s="15"/>
      <c r="BRA223" s="15"/>
      <c r="BRB223" s="15"/>
      <c r="BRC223" s="15"/>
      <c r="BRD223" s="15"/>
      <c r="BRE223" s="15"/>
      <c r="BRF223" s="15"/>
      <c r="BRG223" s="15"/>
      <c r="BRH223" s="15"/>
      <c r="BRI223" s="15"/>
      <c r="BRJ223" s="15"/>
      <c r="BRK223" s="15"/>
      <c r="BRL223" s="15"/>
      <c r="BRM223" s="15"/>
      <c r="BRN223" s="15"/>
      <c r="BRO223" s="15"/>
      <c r="BRP223" s="15"/>
      <c r="BRQ223" s="15"/>
      <c r="BRR223" s="15"/>
      <c r="BRS223" s="15"/>
      <c r="BRT223" s="15"/>
      <c r="BRU223" s="15"/>
      <c r="BRV223" s="15"/>
      <c r="BRW223" s="15"/>
      <c r="BRX223" s="15"/>
      <c r="BRY223" s="15"/>
      <c r="BRZ223" s="15"/>
      <c r="BSA223" s="15"/>
      <c r="BSB223" s="15"/>
      <c r="BSC223" s="15"/>
      <c r="BSD223" s="15"/>
      <c r="BSE223" s="15"/>
      <c r="BSF223" s="15"/>
      <c r="BSG223" s="15"/>
      <c r="BSH223" s="15"/>
      <c r="BSI223" s="15"/>
      <c r="BSJ223" s="15"/>
      <c r="BSK223" s="15"/>
      <c r="BSL223" s="15"/>
      <c r="BSM223" s="15"/>
      <c r="BSN223" s="15"/>
      <c r="BSO223" s="15"/>
      <c r="BSP223" s="15"/>
      <c r="BSQ223" s="15"/>
      <c r="BSR223" s="15"/>
      <c r="BSS223" s="15"/>
      <c r="BST223" s="15"/>
      <c r="BSU223" s="15"/>
      <c r="BSV223" s="15"/>
      <c r="BSW223" s="15"/>
      <c r="BSX223" s="15"/>
      <c r="BSY223" s="15"/>
      <c r="BSZ223" s="15"/>
      <c r="BTA223" s="15"/>
      <c r="BTB223" s="15"/>
      <c r="BTC223" s="15"/>
      <c r="BTD223" s="15"/>
      <c r="BTE223" s="15"/>
      <c r="BTF223" s="15"/>
      <c r="BTG223" s="15"/>
      <c r="BTH223" s="15"/>
      <c r="BTI223" s="15"/>
      <c r="BTJ223" s="15"/>
      <c r="BTK223" s="15"/>
      <c r="BTL223" s="15"/>
      <c r="BTM223" s="15"/>
      <c r="BTN223" s="15"/>
      <c r="BTO223" s="15"/>
      <c r="BTP223" s="15"/>
      <c r="BTQ223" s="15"/>
      <c r="BTR223" s="15"/>
      <c r="BTS223" s="15"/>
      <c r="BTT223" s="15"/>
      <c r="BTU223" s="15"/>
      <c r="BTV223" s="15"/>
      <c r="BTW223" s="15"/>
      <c r="BTX223" s="15"/>
      <c r="BTY223" s="15"/>
      <c r="BTZ223" s="15"/>
      <c r="BUA223" s="15"/>
      <c r="BUB223" s="15"/>
      <c r="BUC223" s="15"/>
      <c r="BUD223" s="15"/>
      <c r="BUE223" s="15"/>
      <c r="BUF223" s="15"/>
      <c r="BUG223" s="15"/>
      <c r="BUH223" s="15"/>
      <c r="BUI223" s="15"/>
      <c r="BUJ223" s="15"/>
      <c r="BUK223" s="15"/>
      <c r="BUL223" s="15"/>
      <c r="BUM223" s="15"/>
      <c r="BUN223" s="15"/>
      <c r="BUO223" s="15"/>
      <c r="BUP223" s="15"/>
      <c r="BUQ223" s="15"/>
      <c r="BUR223" s="15"/>
      <c r="BUS223" s="15"/>
      <c r="BUT223" s="15"/>
      <c r="BUU223" s="15"/>
      <c r="BUV223" s="15"/>
      <c r="BUW223" s="15"/>
      <c r="BUX223" s="15"/>
      <c r="BUY223" s="15"/>
      <c r="BUZ223" s="15"/>
      <c r="BVA223" s="15"/>
      <c r="BVB223" s="15"/>
      <c r="BVC223" s="15"/>
      <c r="BVD223" s="15"/>
      <c r="BVE223" s="15"/>
      <c r="BVF223" s="15"/>
      <c r="BVG223" s="15"/>
      <c r="BVH223" s="15"/>
      <c r="BVI223" s="15"/>
      <c r="BVJ223" s="15"/>
      <c r="BVK223" s="15"/>
      <c r="BVL223" s="15"/>
      <c r="BVM223" s="15"/>
      <c r="BVN223" s="15"/>
      <c r="BVO223" s="15"/>
      <c r="BVP223" s="15"/>
      <c r="BVQ223" s="15"/>
      <c r="BVR223" s="15"/>
      <c r="BVS223" s="15"/>
      <c r="BVT223" s="15"/>
      <c r="BVU223" s="15"/>
      <c r="BVV223" s="15"/>
      <c r="BVW223" s="15"/>
      <c r="BVX223" s="15"/>
      <c r="BVY223" s="15"/>
      <c r="BVZ223" s="15"/>
      <c r="BWA223" s="15"/>
      <c r="BWB223" s="15"/>
      <c r="BWC223" s="15"/>
      <c r="BWD223" s="15"/>
      <c r="BWE223" s="15"/>
      <c r="BWF223" s="15"/>
      <c r="BWG223" s="15"/>
      <c r="BWH223" s="15"/>
      <c r="BWI223" s="15"/>
      <c r="BWJ223" s="15"/>
      <c r="BWK223" s="15"/>
      <c r="BWL223" s="15"/>
      <c r="BWM223" s="15"/>
      <c r="BWN223" s="15"/>
      <c r="BWO223" s="15"/>
      <c r="BWP223" s="15"/>
      <c r="BWQ223" s="15"/>
      <c r="BWR223" s="15"/>
      <c r="BWS223" s="15"/>
      <c r="BWT223" s="15"/>
      <c r="BWU223" s="15"/>
      <c r="BWV223" s="15"/>
      <c r="BWW223" s="15"/>
      <c r="BWX223" s="15"/>
      <c r="BWY223" s="15"/>
      <c r="BWZ223" s="15"/>
      <c r="BXA223" s="15"/>
      <c r="BXB223" s="15"/>
      <c r="BXC223" s="15"/>
      <c r="BXD223" s="15"/>
      <c r="BXE223" s="15"/>
      <c r="BXF223" s="15"/>
      <c r="BXG223" s="15"/>
      <c r="BXH223" s="15"/>
      <c r="BXI223" s="15"/>
      <c r="BXJ223" s="15"/>
      <c r="BXK223" s="15"/>
      <c r="BXL223" s="15"/>
      <c r="BXM223" s="15"/>
      <c r="BXN223" s="15"/>
      <c r="BXO223" s="15"/>
      <c r="BXP223" s="15"/>
      <c r="BXQ223" s="15"/>
      <c r="BXR223" s="15"/>
      <c r="BXS223" s="15"/>
      <c r="BXT223" s="15"/>
      <c r="BXU223" s="15"/>
      <c r="BXV223" s="15"/>
      <c r="BXW223" s="15"/>
      <c r="BXX223" s="15"/>
      <c r="BXY223" s="15"/>
      <c r="BXZ223" s="15"/>
      <c r="BYA223" s="15"/>
      <c r="BYB223" s="15"/>
      <c r="BYC223" s="15"/>
      <c r="BYD223" s="15"/>
      <c r="BYE223" s="15"/>
      <c r="BYF223" s="15"/>
      <c r="BYG223" s="15"/>
      <c r="BYH223" s="15"/>
      <c r="BYI223" s="15"/>
      <c r="BYJ223" s="15"/>
      <c r="BYK223" s="15"/>
      <c r="BYL223" s="15"/>
      <c r="BYM223" s="15"/>
      <c r="BYN223" s="15"/>
      <c r="BYO223" s="15"/>
      <c r="BYP223" s="15"/>
      <c r="BYQ223" s="15"/>
      <c r="BYR223" s="15"/>
      <c r="BYS223" s="15"/>
      <c r="BYT223" s="15"/>
      <c r="BYU223" s="15"/>
      <c r="BYV223" s="15"/>
      <c r="BYW223" s="15"/>
      <c r="BYX223" s="15"/>
      <c r="BYY223" s="15"/>
      <c r="BYZ223" s="15"/>
      <c r="BZA223" s="15"/>
      <c r="BZB223" s="15"/>
      <c r="BZC223" s="15"/>
      <c r="BZD223" s="15"/>
      <c r="BZE223" s="15"/>
      <c r="BZF223" s="15"/>
      <c r="BZG223" s="15"/>
      <c r="BZH223" s="15"/>
      <c r="BZI223" s="15"/>
      <c r="BZJ223" s="15"/>
      <c r="BZK223" s="15"/>
      <c r="BZL223" s="15"/>
      <c r="BZM223" s="15"/>
      <c r="BZN223" s="15"/>
      <c r="BZO223" s="15"/>
      <c r="BZP223" s="15"/>
      <c r="BZQ223" s="15"/>
      <c r="BZR223" s="15"/>
      <c r="BZS223" s="15"/>
      <c r="BZT223" s="15"/>
      <c r="BZU223" s="15"/>
      <c r="BZV223" s="15"/>
      <c r="BZW223" s="15"/>
      <c r="BZX223" s="15"/>
      <c r="BZY223" s="15"/>
      <c r="BZZ223" s="15"/>
      <c r="CAA223" s="15"/>
      <c r="CAB223" s="15"/>
      <c r="CAC223" s="15"/>
      <c r="CAD223" s="15"/>
      <c r="CAE223" s="15"/>
      <c r="CAF223" s="15"/>
      <c r="CAG223" s="15"/>
      <c r="CAH223" s="15"/>
      <c r="CAI223" s="15"/>
      <c r="CAJ223" s="15"/>
      <c r="CAK223" s="15"/>
      <c r="CAL223" s="15"/>
      <c r="CAM223" s="15"/>
      <c r="CAN223" s="15"/>
      <c r="CAO223" s="15"/>
      <c r="CAP223" s="15"/>
      <c r="CAQ223" s="15"/>
      <c r="CAR223" s="15"/>
      <c r="CAS223" s="15"/>
      <c r="CAT223" s="15"/>
      <c r="CAU223" s="15"/>
      <c r="CAV223" s="15"/>
      <c r="CAW223" s="15"/>
      <c r="CAX223" s="15"/>
      <c r="CAY223" s="15"/>
      <c r="CAZ223" s="15"/>
      <c r="CBA223" s="15"/>
      <c r="CBB223" s="15"/>
      <c r="CBC223" s="15"/>
      <c r="CBD223" s="15"/>
      <c r="CBE223" s="15"/>
      <c r="CBF223" s="15"/>
      <c r="CBG223" s="15"/>
      <c r="CBH223" s="15"/>
      <c r="CBI223" s="15"/>
      <c r="CBJ223" s="15"/>
      <c r="CBK223" s="15"/>
      <c r="CBL223" s="15"/>
      <c r="CBM223" s="15"/>
      <c r="CBN223" s="15"/>
      <c r="CBO223" s="15"/>
      <c r="CBP223" s="15"/>
      <c r="CBQ223" s="15"/>
      <c r="CBR223" s="15"/>
      <c r="CBS223" s="15"/>
      <c r="CBT223" s="15"/>
      <c r="CBU223" s="15"/>
      <c r="CBV223" s="15"/>
      <c r="CBW223" s="15"/>
      <c r="CBX223" s="15"/>
      <c r="CBY223" s="15"/>
      <c r="CBZ223" s="15"/>
      <c r="CCA223" s="15"/>
      <c r="CCB223" s="15"/>
      <c r="CCC223" s="15"/>
      <c r="CCD223" s="15"/>
      <c r="CCE223" s="15"/>
      <c r="CCF223" s="15"/>
      <c r="CCG223" s="15"/>
      <c r="CCH223" s="15"/>
      <c r="CCI223" s="15"/>
      <c r="CCJ223" s="15"/>
      <c r="CCK223" s="15"/>
      <c r="CCL223" s="15"/>
      <c r="CCM223" s="15"/>
      <c r="CCN223" s="15"/>
      <c r="CCO223" s="15"/>
      <c r="CCP223" s="15"/>
      <c r="CCQ223" s="15"/>
      <c r="CCR223" s="15"/>
      <c r="CCS223" s="15"/>
      <c r="CCT223" s="15"/>
      <c r="CCU223" s="15"/>
      <c r="CCV223" s="15"/>
      <c r="CCW223" s="15"/>
      <c r="CCX223" s="15"/>
      <c r="CCY223" s="15"/>
      <c r="CCZ223" s="15"/>
      <c r="CDA223" s="15"/>
      <c r="CDB223" s="15"/>
      <c r="CDC223" s="15"/>
      <c r="CDD223" s="15"/>
      <c r="CDE223" s="15"/>
      <c r="CDF223" s="15"/>
      <c r="CDG223" s="15"/>
      <c r="CDH223" s="15"/>
      <c r="CDI223" s="15"/>
      <c r="CDJ223" s="15"/>
      <c r="CDK223" s="15"/>
      <c r="CDL223" s="15"/>
      <c r="CDM223" s="15"/>
      <c r="CDN223" s="15"/>
      <c r="CDO223" s="15"/>
      <c r="CDP223" s="15"/>
      <c r="CDQ223" s="15"/>
      <c r="CDR223" s="15"/>
      <c r="CDS223" s="15"/>
      <c r="CDT223" s="15"/>
      <c r="CDU223" s="15"/>
      <c r="CDV223" s="15"/>
      <c r="CDW223" s="15"/>
      <c r="CDX223" s="15"/>
      <c r="CDY223" s="15"/>
      <c r="CDZ223" s="15"/>
      <c r="CEA223" s="15"/>
      <c r="CEB223" s="15"/>
      <c r="CEC223" s="15"/>
      <c r="CED223" s="15"/>
      <c r="CEE223" s="15"/>
      <c r="CEF223" s="15"/>
      <c r="CEG223" s="15"/>
      <c r="CEH223" s="15"/>
      <c r="CEI223" s="15"/>
      <c r="CEJ223" s="15"/>
      <c r="CEK223" s="15"/>
      <c r="CEL223" s="15"/>
      <c r="CEM223" s="15"/>
      <c r="CEN223" s="15"/>
      <c r="CEO223" s="15"/>
      <c r="CEP223" s="15"/>
      <c r="CEQ223" s="15"/>
      <c r="CER223" s="15"/>
      <c r="CES223" s="15"/>
      <c r="CET223" s="15"/>
      <c r="CEU223" s="15"/>
      <c r="CEV223" s="15"/>
      <c r="CEW223" s="15"/>
      <c r="CEX223" s="15"/>
      <c r="CEY223" s="15"/>
      <c r="CEZ223" s="15"/>
      <c r="CFA223" s="15"/>
      <c r="CFB223" s="15"/>
      <c r="CFC223" s="15"/>
      <c r="CFD223" s="15"/>
      <c r="CFE223" s="15"/>
      <c r="CFF223" s="15"/>
      <c r="CFG223" s="15"/>
      <c r="CFH223" s="15"/>
      <c r="CFI223" s="15"/>
      <c r="CFJ223" s="15"/>
      <c r="CFK223" s="15"/>
      <c r="CFL223" s="15"/>
      <c r="CFM223" s="15"/>
      <c r="CFN223" s="15"/>
      <c r="CFO223" s="15"/>
      <c r="CFP223" s="15"/>
      <c r="CFQ223" s="15"/>
      <c r="CFR223" s="15"/>
      <c r="CFS223" s="15"/>
      <c r="CFT223" s="15"/>
      <c r="CFU223" s="15"/>
      <c r="CFV223" s="15"/>
      <c r="CFW223" s="15"/>
      <c r="CFX223" s="15"/>
      <c r="CFY223" s="15"/>
      <c r="CFZ223" s="15"/>
      <c r="CGA223" s="15"/>
      <c r="CGB223" s="15"/>
      <c r="CGC223" s="15"/>
      <c r="CGD223" s="15"/>
      <c r="CGE223" s="15"/>
      <c r="CGF223" s="15"/>
      <c r="CGG223" s="15"/>
      <c r="CGH223" s="15"/>
      <c r="CGI223" s="15"/>
      <c r="CGJ223" s="15"/>
      <c r="CGK223" s="15"/>
      <c r="CGL223" s="15"/>
      <c r="CGM223" s="15"/>
      <c r="CGN223" s="15"/>
      <c r="CGO223" s="15"/>
      <c r="CGP223" s="15"/>
      <c r="CGQ223" s="15"/>
      <c r="CGR223" s="15"/>
      <c r="CGS223" s="15"/>
      <c r="CGT223" s="15"/>
      <c r="CGU223" s="15"/>
      <c r="CGV223" s="15"/>
      <c r="CGW223" s="15"/>
      <c r="CGX223" s="15"/>
      <c r="CGY223" s="15"/>
      <c r="CGZ223" s="15"/>
      <c r="CHA223" s="15"/>
      <c r="CHB223" s="15"/>
      <c r="CHC223" s="15"/>
      <c r="CHD223" s="15"/>
      <c r="CHE223" s="15"/>
      <c r="CHF223" s="15"/>
      <c r="CHG223" s="15"/>
      <c r="CHH223" s="15"/>
      <c r="CHI223" s="15"/>
      <c r="CHJ223" s="15"/>
      <c r="CHK223" s="15"/>
      <c r="CHL223" s="15"/>
      <c r="CHM223" s="15"/>
      <c r="CHN223" s="15"/>
      <c r="CHO223" s="15"/>
      <c r="CHP223" s="15"/>
      <c r="CHQ223" s="15"/>
      <c r="CHR223" s="15"/>
      <c r="CHS223" s="15"/>
      <c r="CHT223" s="15"/>
      <c r="CHU223" s="15"/>
      <c r="CHV223" s="15"/>
      <c r="CHW223" s="15"/>
      <c r="CHX223" s="15"/>
      <c r="CHY223" s="15"/>
      <c r="CHZ223" s="15"/>
      <c r="CIA223" s="15"/>
      <c r="CIB223" s="15"/>
      <c r="CIC223" s="15"/>
      <c r="CID223" s="15"/>
      <c r="CIE223" s="15"/>
      <c r="CIF223" s="15"/>
      <c r="CIG223" s="15"/>
      <c r="CIH223" s="15"/>
      <c r="CII223" s="15"/>
      <c r="CIJ223" s="15"/>
      <c r="CIK223" s="15"/>
      <c r="CIL223" s="15"/>
      <c r="CIM223" s="15"/>
      <c r="CIN223" s="15"/>
      <c r="CIO223" s="15"/>
      <c r="CIP223" s="15"/>
      <c r="CIQ223" s="15"/>
      <c r="CIR223" s="15"/>
      <c r="CIS223" s="15"/>
      <c r="CIT223" s="15"/>
      <c r="CIU223" s="15"/>
      <c r="CIV223" s="15"/>
      <c r="CIW223" s="15"/>
      <c r="CIX223" s="15"/>
      <c r="CIY223" s="15"/>
      <c r="CIZ223" s="15"/>
      <c r="CJA223" s="15"/>
      <c r="CJB223" s="15"/>
      <c r="CJC223" s="15"/>
      <c r="CJD223" s="15"/>
      <c r="CJE223" s="15"/>
      <c r="CJF223" s="15"/>
      <c r="CJG223" s="15"/>
      <c r="CJH223" s="15"/>
      <c r="CJI223" s="15"/>
      <c r="CJJ223" s="15"/>
      <c r="CJK223" s="15"/>
      <c r="CJL223" s="15"/>
      <c r="CJM223" s="15"/>
      <c r="CJN223" s="15"/>
      <c r="CJO223" s="15"/>
      <c r="CJP223" s="15"/>
      <c r="CJQ223" s="15"/>
      <c r="CJR223" s="15"/>
      <c r="CJS223" s="15"/>
      <c r="CJT223" s="15"/>
      <c r="CJU223" s="15"/>
      <c r="CJV223" s="15"/>
      <c r="CJW223" s="15"/>
      <c r="CJX223" s="15"/>
      <c r="CJY223" s="15"/>
      <c r="CJZ223" s="15"/>
      <c r="CKA223" s="15"/>
      <c r="CKB223" s="15"/>
      <c r="CKC223" s="15"/>
      <c r="CKD223" s="15"/>
      <c r="CKE223" s="15"/>
      <c r="CKF223" s="15"/>
      <c r="CKG223" s="15"/>
      <c r="CKH223" s="15"/>
      <c r="CKI223" s="15"/>
      <c r="CKJ223" s="15"/>
      <c r="CKK223" s="15"/>
      <c r="CKL223" s="15"/>
      <c r="CKM223" s="15"/>
      <c r="CKN223" s="15"/>
      <c r="CKO223" s="15"/>
      <c r="CKP223" s="15"/>
      <c r="CKQ223" s="15"/>
      <c r="CKR223" s="15"/>
      <c r="CKS223" s="15"/>
      <c r="CKT223" s="15"/>
      <c r="CKU223" s="15"/>
      <c r="CKV223" s="15"/>
      <c r="CKW223" s="15"/>
      <c r="CKX223" s="15"/>
      <c r="CKY223" s="15"/>
      <c r="CKZ223" s="15"/>
      <c r="CLA223" s="15"/>
      <c r="CLB223" s="15"/>
      <c r="CLC223" s="15"/>
      <c r="CLD223" s="15"/>
      <c r="CLE223" s="15"/>
      <c r="CLF223" s="15"/>
      <c r="CLG223" s="15"/>
      <c r="CLH223" s="15"/>
      <c r="CLI223" s="15"/>
      <c r="CLJ223" s="15"/>
      <c r="CLK223" s="15"/>
      <c r="CLL223" s="15"/>
      <c r="CLM223" s="15"/>
      <c r="CLN223" s="15"/>
      <c r="CLO223" s="15"/>
      <c r="CLP223" s="15"/>
      <c r="CLQ223" s="15"/>
      <c r="CLR223" s="15"/>
      <c r="CLS223" s="15"/>
      <c r="CLT223" s="15"/>
      <c r="CLU223" s="15"/>
      <c r="CLV223" s="15"/>
      <c r="CLW223" s="15"/>
      <c r="CLX223" s="15"/>
      <c r="CLY223" s="15"/>
      <c r="CLZ223" s="15"/>
      <c r="CMA223" s="15"/>
      <c r="CMB223" s="15"/>
      <c r="CMC223" s="15"/>
      <c r="CMD223" s="15"/>
      <c r="CME223" s="15"/>
      <c r="CMF223" s="15"/>
      <c r="CMG223" s="15"/>
      <c r="CMH223" s="15"/>
      <c r="CMI223" s="15"/>
      <c r="CMJ223" s="15"/>
      <c r="CMK223" s="15"/>
      <c r="CML223" s="15"/>
      <c r="CMM223" s="15"/>
      <c r="CMN223" s="15"/>
      <c r="CMO223" s="15"/>
      <c r="CMP223" s="15"/>
      <c r="CMQ223" s="15"/>
      <c r="CMR223" s="15"/>
      <c r="CMS223" s="15"/>
      <c r="CMT223" s="15"/>
      <c r="CMU223" s="15"/>
      <c r="CMV223" s="15"/>
      <c r="CMW223" s="15"/>
      <c r="CMX223" s="15"/>
      <c r="CMY223" s="15"/>
      <c r="CMZ223" s="15"/>
      <c r="CNA223" s="15"/>
      <c r="CNB223" s="15"/>
      <c r="CNC223" s="15"/>
      <c r="CND223" s="15"/>
      <c r="CNE223" s="15"/>
      <c r="CNF223" s="15"/>
      <c r="CNG223" s="15"/>
      <c r="CNH223" s="15"/>
      <c r="CNI223" s="15"/>
      <c r="CNJ223" s="15"/>
      <c r="CNK223" s="15"/>
      <c r="CNL223" s="15"/>
      <c r="CNM223" s="15"/>
      <c r="CNN223" s="15"/>
      <c r="CNO223" s="15"/>
      <c r="CNP223" s="15"/>
      <c r="CNQ223" s="15"/>
      <c r="CNR223" s="15"/>
      <c r="CNS223" s="15"/>
      <c r="CNT223" s="15"/>
      <c r="CNU223" s="15"/>
      <c r="CNV223" s="15"/>
      <c r="CNW223" s="15"/>
      <c r="CNX223" s="15"/>
      <c r="CNY223" s="15"/>
      <c r="CNZ223" s="15"/>
      <c r="COA223" s="15"/>
      <c r="COB223" s="15"/>
      <c r="COC223" s="15"/>
      <c r="COD223" s="15"/>
      <c r="COE223" s="15"/>
      <c r="COF223" s="15"/>
      <c r="COG223" s="15"/>
      <c r="COH223" s="15"/>
      <c r="COI223" s="15"/>
      <c r="COJ223" s="15"/>
      <c r="COK223" s="15"/>
      <c r="COL223" s="15"/>
      <c r="COM223" s="15"/>
      <c r="CON223" s="15"/>
      <c r="COO223" s="15"/>
      <c r="COP223" s="15"/>
      <c r="COQ223" s="15"/>
      <c r="COR223" s="15"/>
      <c r="COS223" s="15"/>
      <c r="COT223" s="15"/>
      <c r="COU223" s="15"/>
      <c r="COV223" s="15"/>
      <c r="COW223" s="15"/>
      <c r="COX223" s="15"/>
      <c r="COY223" s="15"/>
      <c r="COZ223" s="15"/>
      <c r="CPA223" s="15"/>
      <c r="CPB223" s="15"/>
      <c r="CPC223" s="15"/>
      <c r="CPD223" s="15"/>
      <c r="CPE223" s="15"/>
      <c r="CPF223" s="15"/>
      <c r="CPG223" s="15"/>
      <c r="CPH223" s="15"/>
      <c r="CPI223" s="15"/>
      <c r="CPJ223" s="15"/>
      <c r="CPK223" s="15"/>
      <c r="CPL223" s="15"/>
      <c r="CPM223" s="15"/>
      <c r="CPN223" s="15"/>
      <c r="CPO223" s="15"/>
      <c r="CPP223" s="15"/>
      <c r="CPQ223" s="15"/>
      <c r="CPR223" s="15"/>
      <c r="CPS223" s="15"/>
      <c r="CPT223" s="15"/>
      <c r="CPU223" s="15"/>
      <c r="CPV223" s="15"/>
      <c r="CPW223" s="15"/>
      <c r="CPX223" s="15"/>
      <c r="CPY223" s="15"/>
      <c r="CPZ223" s="15"/>
      <c r="CQA223" s="15"/>
      <c r="CQB223" s="15"/>
      <c r="CQC223" s="15"/>
      <c r="CQD223" s="15"/>
      <c r="CQE223" s="15"/>
      <c r="CQF223" s="15"/>
      <c r="CQG223" s="15"/>
      <c r="CQH223" s="15"/>
      <c r="CQI223" s="15"/>
      <c r="CQJ223" s="15"/>
      <c r="CQK223" s="15"/>
      <c r="CQL223" s="15"/>
      <c r="CQM223" s="15"/>
      <c r="CQN223" s="15"/>
      <c r="CQO223" s="15"/>
      <c r="CQP223" s="15"/>
      <c r="CQQ223" s="15"/>
      <c r="CQR223" s="15"/>
      <c r="CQS223" s="15"/>
      <c r="CQT223" s="15"/>
      <c r="CQU223" s="15"/>
      <c r="CQV223" s="15"/>
      <c r="CQW223" s="15"/>
      <c r="CQX223" s="15"/>
      <c r="CQY223" s="15"/>
      <c r="CQZ223" s="15"/>
      <c r="CRA223" s="15"/>
      <c r="CRB223" s="15"/>
      <c r="CRC223" s="15"/>
      <c r="CRD223" s="15"/>
      <c r="CRE223" s="15"/>
      <c r="CRF223" s="15"/>
      <c r="CRG223" s="15"/>
      <c r="CRH223" s="15"/>
      <c r="CRI223" s="15"/>
      <c r="CRJ223" s="15"/>
      <c r="CRK223" s="15"/>
      <c r="CRL223" s="15"/>
      <c r="CRM223" s="15"/>
      <c r="CRN223" s="15"/>
      <c r="CRO223" s="15"/>
      <c r="CRP223" s="15"/>
      <c r="CRQ223" s="15"/>
      <c r="CRR223" s="15"/>
      <c r="CRS223" s="15"/>
      <c r="CRT223" s="15"/>
      <c r="CRU223" s="15"/>
      <c r="CRV223" s="15"/>
      <c r="CRW223" s="15"/>
      <c r="CRX223" s="15"/>
      <c r="CRY223" s="15"/>
      <c r="CRZ223" s="15"/>
      <c r="CSA223" s="15"/>
      <c r="CSB223" s="15"/>
      <c r="CSC223" s="15"/>
      <c r="CSD223" s="15"/>
      <c r="CSE223" s="15"/>
      <c r="CSF223" s="15"/>
      <c r="CSG223" s="15"/>
      <c r="CSH223" s="15"/>
      <c r="CSI223" s="15"/>
      <c r="CSJ223" s="15"/>
      <c r="CSK223" s="15"/>
      <c r="CSL223" s="15"/>
      <c r="CSM223" s="15"/>
      <c r="CSN223" s="15"/>
      <c r="CSO223" s="15"/>
      <c r="CSP223" s="15"/>
      <c r="CSQ223" s="15"/>
      <c r="CSR223" s="15"/>
      <c r="CSS223" s="15"/>
      <c r="CST223" s="15"/>
      <c r="CSU223" s="15"/>
      <c r="CSV223" s="15"/>
      <c r="CSW223" s="15"/>
      <c r="CSX223" s="15"/>
      <c r="CSY223" s="15"/>
      <c r="CSZ223" s="15"/>
      <c r="CTA223" s="15"/>
      <c r="CTB223" s="15"/>
      <c r="CTC223" s="15"/>
      <c r="CTD223" s="15"/>
      <c r="CTE223" s="15"/>
      <c r="CTF223" s="15"/>
      <c r="CTG223" s="15"/>
      <c r="CTH223" s="15"/>
      <c r="CTI223" s="15"/>
      <c r="CTJ223" s="15"/>
      <c r="CTK223" s="15"/>
      <c r="CTL223" s="15"/>
      <c r="CTM223" s="15"/>
      <c r="CTN223" s="15"/>
      <c r="CTO223" s="15"/>
      <c r="CTP223" s="15"/>
      <c r="CTQ223" s="15"/>
      <c r="CTR223" s="15"/>
      <c r="CTS223" s="15"/>
      <c r="CTT223" s="15"/>
      <c r="CTU223" s="15"/>
      <c r="CTV223" s="15"/>
      <c r="CTW223" s="15"/>
      <c r="CTX223" s="15"/>
      <c r="CTY223" s="15"/>
      <c r="CTZ223" s="15"/>
      <c r="CUA223" s="15"/>
      <c r="CUB223" s="15"/>
      <c r="CUC223" s="15"/>
      <c r="CUD223" s="15"/>
      <c r="CUE223" s="15"/>
      <c r="CUF223" s="15"/>
      <c r="CUG223" s="15"/>
      <c r="CUH223" s="15"/>
      <c r="CUI223" s="15"/>
      <c r="CUJ223" s="15"/>
      <c r="CUK223" s="15"/>
      <c r="CUL223" s="15"/>
      <c r="CUM223" s="15"/>
      <c r="CUN223" s="15"/>
      <c r="CUO223" s="15"/>
      <c r="CUP223" s="15"/>
      <c r="CUQ223" s="15"/>
      <c r="CUR223" s="15"/>
      <c r="CUS223" s="15"/>
      <c r="CUT223" s="15"/>
      <c r="CUU223" s="15"/>
      <c r="CUV223" s="15"/>
      <c r="CUW223" s="15"/>
      <c r="CUX223" s="15"/>
      <c r="CUY223" s="15"/>
      <c r="CUZ223" s="15"/>
      <c r="CVA223" s="15"/>
      <c r="CVB223" s="15"/>
      <c r="CVC223" s="15"/>
      <c r="CVD223" s="15"/>
      <c r="CVE223" s="15"/>
      <c r="CVF223" s="15"/>
      <c r="CVG223" s="15"/>
      <c r="CVH223" s="15"/>
      <c r="CVI223" s="15"/>
      <c r="CVJ223" s="15"/>
      <c r="CVK223" s="15"/>
      <c r="CVL223" s="15"/>
      <c r="CVM223" s="15"/>
      <c r="CVN223" s="15"/>
      <c r="CVO223" s="15"/>
      <c r="CVP223" s="15"/>
      <c r="CVQ223" s="15"/>
      <c r="CVR223" s="15"/>
      <c r="CVS223" s="15"/>
      <c r="CVT223" s="15"/>
      <c r="CVU223" s="15"/>
      <c r="CVV223" s="15"/>
      <c r="CVW223" s="15"/>
      <c r="CVX223" s="15"/>
      <c r="CVY223" s="15"/>
      <c r="CVZ223" s="15"/>
      <c r="CWA223" s="15"/>
      <c r="CWB223" s="15"/>
      <c r="CWC223" s="15"/>
      <c r="CWD223" s="15"/>
      <c r="CWE223" s="15"/>
      <c r="CWF223" s="15"/>
      <c r="CWG223" s="15"/>
      <c r="CWH223" s="15"/>
      <c r="CWI223" s="15"/>
      <c r="CWJ223" s="15"/>
      <c r="CWK223" s="15"/>
      <c r="CWL223" s="15"/>
      <c r="CWM223" s="15"/>
      <c r="CWN223" s="15"/>
      <c r="CWO223" s="15"/>
      <c r="CWP223" s="15"/>
      <c r="CWQ223" s="15"/>
      <c r="CWR223" s="15"/>
      <c r="CWS223" s="15"/>
      <c r="CWT223" s="15"/>
      <c r="CWU223" s="15"/>
      <c r="CWV223" s="15"/>
      <c r="CWW223" s="15"/>
      <c r="CWX223" s="15"/>
      <c r="CWY223" s="15"/>
      <c r="CWZ223" s="15"/>
      <c r="CXA223" s="15"/>
      <c r="CXB223" s="15"/>
      <c r="CXC223" s="15"/>
      <c r="CXD223" s="15"/>
      <c r="CXE223" s="15"/>
      <c r="CXF223" s="15"/>
      <c r="CXG223" s="15"/>
      <c r="CXH223" s="15"/>
      <c r="CXI223" s="15"/>
      <c r="CXJ223" s="15"/>
      <c r="CXK223" s="15"/>
      <c r="CXL223" s="15"/>
      <c r="CXM223" s="15"/>
      <c r="CXN223" s="15"/>
      <c r="CXO223" s="15"/>
      <c r="CXP223" s="15"/>
      <c r="CXQ223" s="15"/>
      <c r="CXR223" s="15"/>
      <c r="CXS223" s="15"/>
      <c r="CXT223" s="15"/>
      <c r="CXU223" s="15"/>
      <c r="CXV223" s="15"/>
      <c r="CXW223" s="15"/>
      <c r="CXX223" s="15"/>
      <c r="CXY223" s="15"/>
      <c r="CXZ223" s="15"/>
      <c r="CYA223" s="15"/>
      <c r="CYB223" s="15"/>
      <c r="CYC223" s="15"/>
      <c r="CYD223" s="15"/>
      <c r="CYE223" s="15"/>
      <c r="CYF223" s="15"/>
      <c r="CYG223" s="15"/>
      <c r="CYH223" s="15"/>
      <c r="CYI223" s="15"/>
      <c r="CYJ223" s="15"/>
      <c r="CYK223" s="15"/>
      <c r="CYL223" s="15"/>
      <c r="CYM223" s="15"/>
      <c r="CYN223" s="15"/>
      <c r="CYO223" s="15"/>
      <c r="CYP223" s="15"/>
      <c r="CYQ223" s="15"/>
      <c r="CYR223" s="15"/>
      <c r="CYS223" s="15"/>
      <c r="CYT223" s="15"/>
      <c r="CYU223" s="15"/>
      <c r="CYV223" s="15"/>
      <c r="CYW223" s="15"/>
      <c r="CYX223" s="15"/>
      <c r="CYY223" s="15"/>
      <c r="CYZ223" s="15"/>
      <c r="CZA223" s="15"/>
      <c r="CZB223" s="15"/>
      <c r="CZC223" s="15"/>
      <c r="CZD223" s="15"/>
      <c r="CZE223" s="15"/>
      <c r="CZF223" s="15"/>
      <c r="CZG223" s="15"/>
      <c r="CZH223" s="15"/>
      <c r="CZI223" s="15"/>
      <c r="CZJ223" s="15"/>
      <c r="CZK223" s="15"/>
      <c r="CZL223" s="15"/>
      <c r="CZM223" s="15"/>
      <c r="CZN223" s="15"/>
      <c r="CZO223" s="15"/>
      <c r="CZP223" s="15"/>
      <c r="CZQ223" s="15"/>
      <c r="CZR223" s="15"/>
      <c r="CZS223" s="15"/>
      <c r="CZT223" s="15"/>
      <c r="CZU223" s="15"/>
      <c r="CZV223" s="15"/>
      <c r="CZW223" s="15"/>
      <c r="CZX223" s="15"/>
      <c r="CZY223" s="15"/>
      <c r="CZZ223" s="15"/>
      <c r="DAA223" s="15"/>
      <c r="DAB223" s="15"/>
      <c r="DAC223" s="15"/>
      <c r="DAD223" s="15"/>
      <c r="DAE223" s="15"/>
      <c r="DAF223" s="15"/>
      <c r="DAG223" s="15"/>
      <c r="DAH223" s="15"/>
      <c r="DAI223" s="15"/>
      <c r="DAJ223" s="15"/>
      <c r="DAK223" s="15"/>
      <c r="DAL223" s="15"/>
      <c r="DAM223" s="15"/>
      <c r="DAN223" s="15"/>
      <c r="DAO223" s="15"/>
      <c r="DAP223" s="15"/>
      <c r="DAQ223" s="15"/>
      <c r="DAR223" s="15"/>
      <c r="DAS223" s="15"/>
      <c r="DAT223" s="15"/>
      <c r="DAU223" s="15"/>
      <c r="DAV223" s="15"/>
      <c r="DAW223" s="15"/>
      <c r="DAX223" s="15"/>
      <c r="DAY223" s="15"/>
      <c r="DAZ223" s="15"/>
      <c r="DBA223" s="15"/>
      <c r="DBB223" s="15"/>
      <c r="DBC223" s="15"/>
      <c r="DBD223" s="15"/>
      <c r="DBE223" s="15"/>
      <c r="DBF223" s="15"/>
      <c r="DBG223" s="15"/>
      <c r="DBH223" s="15"/>
      <c r="DBI223" s="15"/>
      <c r="DBJ223" s="15"/>
      <c r="DBK223" s="15"/>
      <c r="DBL223" s="15"/>
      <c r="DBM223" s="15"/>
      <c r="DBN223" s="15"/>
      <c r="DBO223" s="15"/>
      <c r="DBP223" s="15"/>
      <c r="DBQ223" s="15"/>
      <c r="DBR223" s="15"/>
      <c r="DBS223" s="15"/>
      <c r="DBT223" s="15"/>
      <c r="DBU223" s="15"/>
      <c r="DBV223" s="15"/>
      <c r="DBW223" s="15"/>
      <c r="DBX223" s="15"/>
      <c r="DBY223" s="15"/>
      <c r="DBZ223" s="15"/>
      <c r="DCA223" s="15"/>
      <c r="DCB223" s="15"/>
      <c r="DCC223" s="15"/>
      <c r="DCD223" s="15"/>
      <c r="DCE223" s="15"/>
      <c r="DCF223" s="15"/>
      <c r="DCG223" s="15"/>
      <c r="DCH223" s="15"/>
      <c r="DCI223" s="15"/>
      <c r="DCJ223" s="15"/>
      <c r="DCK223" s="15"/>
      <c r="DCL223" s="15"/>
      <c r="DCM223" s="15"/>
      <c r="DCN223" s="15"/>
      <c r="DCO223" s="15"/>
      <c r="DCP223" s="15"/>
      <c r="DCQ223" s="15"/>
      <c r="DCR223" s="15"/>
      <c r="DCS223" s="15"/>
      <c r="DCT223" s="15"/>
      <c r="DCU223" s="15"/>
      <c r="DCV223" s="15"/>
      <c r="DCW223" s="15"/>
      <c r="DCX223" s="15"/>
      <c r="DCY223" s="15"/>
      <c r="DCZ223" s="15"/>
      <c r="DDA223" s="15"/>
      <c r="DDB223" s="15"/>
      <c r="DDC223" s="15"/>
      <c r="DDD223" s="15"/>
      <c r="DDE223" s="15"/>
      <c r="DDF223" s="15"/>
      <c r="DDG223" s="15"/>
      <c r="DDH223" s="15"/>
      <c r="DDI223" s="15"/>
      <c r="DDJ223" s="15"/>
      <c r="DDK223" s="15"/>
      <c r="DDL223" s="15"/>
      <c r="DDM223" s="15"/>
      <c r="DDN223" s="15"/>
      <c r="DDO223" s="15"/>
      <c r="DDP223" s="15"/>
      <c r="DDQ223" s="15"/>
      <c r="DDR223" s="15"/>
      <c r="DDS223" s="15"/>
      <c r="DDT223" s="15"/>
      <c r="DDU223" s="15"/>
      <c r="DDV223" s="15"/>
      <c r="DDW223" s="15"/>
      <c r="DDX223" s="15"/>
      <c r="DDY223" s="15"/>
      <c r="DDZ223" s="15"/>
      <c r="DEA223" s="15"/>
      <c r="DEB223" s="15"/>
      <c r="DEC223" s="15"/>
      <c r="DED223" s="15"/>
      <c r="DEE223" s="15"/>
      <c r="DEF223" s="15"/>
      <c r="DEG223" s="15"/>
      <c r="DEH223" s="15"/>
      <c r="DEI223" s="15"/>
      <c r="DEJ223" s="15"/>
      <c r="DEK223" s="15"/>
      <c r="DEL223" s="15"/>
      <c r="DEM223" s="15"/>
      <c r="DEN223" s="15"/>
      <c r="DEO223" s="15"/>
      <c r="DEP223" s="15"/>
      <c r="DEQ223" s="15"/>
      <c r="DER223" s="15"/>
      <c r="DES223" s="15"/>
      <c r="DET223" s="15"/>
      <c r="DEU223" s="15"/>
      <c r="DEV223" s="15"/>
      <c r="DEW223" s="15"/>
      <c r="DEX223" s="15"/>
      <c r="DEY223" s="15"/>
      <c r="DEZ223" s="15"/>
      <c r="DFA223" s="15"/>
      <c r="DFB223" s="15"/>
      <c r="DFC223" s="15"/>
      <c r="DFD223" s="15"/>
      <c r="DFE223" s="15"/>
      <c r="DFF223" s="15"/>
      <c r="DFG223" s="15"/>
      <c r="DFH223" s="15"/>
      <c r="DFI223" s="15"/>
      <c r="DFJ223" s="15"/>
      <c r="DFK223" s="15"/>
      <c r="DFL223" s="15"/>
      <c r="DFM223" s="15"/>
      <c r="DFN223" s="15"/>
      <c r="DFO223" s="15"/>
      <c r="DFP223" s="15"/>
      <c r="DFQ223" s="15"/>
      <c r="DFR223" s="15"/>
      <c r="DFS223" s="15"/>
      <c r="DFT223" s="15"/>
      <c r="DFU223" s="15"/>
      <c r="DFV223" s="15"/>
      <c r="DFW223" s="15"/>
      <c r="DFX223" s="15"/>
      <c r="DFY223" s="15"/>
      <c r="DFZ223" s="15"/>
      <c r="DGA223" s="15"/>
      <c r="DGB223" s="15"/>
      <c r="DGC223" s="15"/>
      <c r="DGD223" s="15"/>
      <c r="DGE223" s="15"/>
      <c r="DGF223" s="15"/>
      <c r="DGG223" s="15"/>
      <c r="DGH223" s="15"/>
      <c r="DGI223" s="15"/>
      <c r="DGJ223" s="15"/>
      <c r="DGK223" s="15"/>
      <c r="DGL223" s="15"/>
      <c r="DGM223" s="15"/>
      <c r="DGN223" s="15"/>
      <c r="DGO223" s="15"/>
      <c r="DGP223" s="15"/>
      <c r="DGQ223" s="15"/>
      <c r="DGR223" s="15"/>
      <c r="DGS223" s="15"/>
      <c r="DGT223" s="15"/>
      <c r="DGU223" s="15"/>
      <c r="DGV223" s="15"/>
      <c r="DGW223" s="15"/>
      <c r="DGX223" s="15"/>
      <c r="DGY223" s="15"/>
      <c r="DGZ223" s="15"/>
      <c r="DHA223" s="15"/>
      <c r="DHB223" s="15"/>
      <c r="DHC223" s="15"/>
      <c r="DHD223" s="15"/>
      <c r="DHE223" s="15"/>
      <c r="DHF223" s="15"/>
      <c r="DHG223" s="15"/>
      <c r="DHH223" s="15"/>
      <c r="DHI223" s="15"/>
      <c r="DHJ223" s="15"/>
      <c r="DHK223" s="15"/>
      <c r="DHL223" s="15"/>
      <c r="DHM223" s="15"/>
      <c r="DHN223" s="15"/>
      <c r="DHO223" s="15"/>
      <c r="DHP223" s="15"/>
      <c r="DHQ223" s="15"/>
      <c r="DHR223" s="15"/>
      <c r="DHS223" s="15"/>
      <c r="DHT223" s="15"/>
      <c r="DHU223" s="15"/>
      <c r="DHV223" s="15"/>
      <c r="DHW223" s="15"/>
      <c r="DHX223" s="15"/>
      <c r="DHY223" s="15"/>
      <c r="DHZ223" s="15"/>
      <c r="DIA223" s="15"/>
      <c r="DIB223" s="15"/>
      <c r="DIC223" s="15"/>
      <c r="DID223" s="15"/>
      <c r="DIE223" s="15"/>
      <c r="DIF223" s="15"/>
      <c r="DIG223" s="15"/>
      <c r="DIH223" s="15"/>
      <c r="DII223" s="15"/>
      <c r="DIJ223" s="15"/>
      <c r="DIK223" s="15"/>
      <c r="DIL223" s="15"/>
      <c r="DIM223" s="15"/>
      <c r="DIN223" s="15"/>
      <c r="DIO223" s="15"/>
      <c r="DIP223" s="15"/>
      <c r="DIQ223" s="15"/>
      <c r="DIR223" s="15"/>
      <c r="DIS223" s="15"/>
      <c r="DIT223" s="15"/>
      <c r="DIU223" s="15"/>
      <c r="DIV223" s="15"/>
      <c r="DIW223" s="15"/>
      <c r="DIX223" s="15"/>
      <c r="DIY223" s="15"/>
      <c r="DIZ223" s="15"/>
      <c r="DJA223" s="15"/>
      <c r="DJB223" s="15"/>
      <c r="DJC223" s="15"/>
      <c r="DJD223" s="15"/>
      <c r="DJE223" s="15"/>
      <c r="DJF223" s="15"/>
      <c r="DJG223" s="15"/>
      <c r="DJH223" s="15"/>
      <c r="DJI223" s="15"/>
      <c r="DJJ223" s="15"/>
      <c r="DJK223" s="15"/>
      <c r="DJL223" s="15"/>
      <c r="DJM223" s="15"/>
      <c r="DJN223" s="15"/>
      <c r="DJO223" s="15"/>
      <c r="DJP223" s="15"/>
      <c r="DJQ223" s="15"/>
      <c r="DJR223" s="15"/>
      <c r="DJS223" s="15"/>
      <c r="DJT223" s="15"/>
      <c r="DJU223" s="15"/>
      <c r="DJV223" s="15"/>
      <c r="DJW223" s="15"/>
      <c r="DJX223" s="15"/>
      <c r="DJY223" s="15"/>
      <c r="DJZ223" s="15"/>
      <c r="DKA223" s="15"/>
      <c r="DKB223" s="15"/>
      <c r="DKC223" s="15"/>
      <c r="DKD223" s="15"/>
      <c r="DKE223" s="15"/>
      <c r="DKF223" s="15"/>
      <c r="DKG223" s="15"/>
      <c r="DKH223" s="15"/>
      <c r="DKI223" s="15"/>
      <c r="DKJ223" s="15"/>
      <c r="DKK223" s="15"/>
      <c r="DKL223" s="15"/>
      <c r="DKM223" s="15"/>
      <c r="DKN223" s="15"/>
      <c r="DKO223" s="15"/>
      <c r="DKP223" s="15"/>
      <c r="DKQ223" s="15"/>
      <c r="DKR223" s="15"/>
      <c r="DKS223" s="15"/>
      <c r="DKT223" s="15"/>
      <c r="DKU223" s="15"/>
      <c r="DKV223" s="15"/>
      <c r="DKW223" s="15"/>
      <c r="DKX223" s="15"/>
      <c r="DKY223" s="15"/>
      <c r="DKZ223" s="15"/>
      <c r="DLA223" s="15"/>
      <c r="DLB223" s="15"/>
      <c r="DLC223" s="15"/>
      <c r="DLD223" s="15"/>
      <c r="DLE223" s="15"/>
      <c r="DLF223" s="15"/>
      <c r="DLG223" s="15"/>
      <c r="DLH223" s="15"/>
      <c r="DLI223" s="15"/>
      <c r="DLJ223" s="15"/>
      <c r="DLK223" s="15"/>
      <c r="DLL223" s="15"/>
      <c r="DLM223" s="15"/>
      <c r="DLN223" s="15"/>
      <c r="DLO223" s="15"/>
      <c r="DLP223" s="15"/>
      <c r="DLQ223" s="15"/>
      <c r="DLR223" s="15"/>
      <c r="DLS223" s="15"/>
      <c r="DLT223" s="15"/>
      <c r="DLU223" s="15"/>
      <c r="DLV223" s="15"/>
      <c r="DLW223" s="15"/>
      <c r="DLX223" s="15"/>
      <c r="DLY223" s="15"/>
      <c r="DLZ223" s="15"/>
      <c r="DMA223" s="15"/>
      <c r="DMB223" s="15"/>
      <c r="DMC223" s="15"/>
      <c r="DMD223" s="15"/>
      <c r="DME223" s="15"/>
      <c r="DMF223" s="15"/>
      <c r="DMG223" s="15"/>
      <c r="DMH223" s="15"/>
      <c r="DMI223" s="15"/>
      <c r="DMJ223" s="15"/>
      <c r="DMK223" s="15"/>
      <c r="DML223" s="15"/>
      <c r="DMM223" s="15"/>
      <c r="DMN223" s="15"/>
      <c r="DMO223" s="15"/>
      <c r="DMP223" s="15"/>
      <c r="DMQ223" s="15"/>
      <c r="DMR223" s="15"/>
      <c r="DMS223" s="15"/>
      <c r="DMT223" s="15"/>
      <c r="DMU223" s="15"/>
      <c r="DMV223" s="15"/>
      <c r="DMW223" s="15"/>
      <c r="DMX223" s="15"/>
      <c r="DMY223" s="15"/>
      <c r="DMZ223" s="15"/>
      <c r="DNA223" s="15"/>
      <c r="DNB223" s="15"/>
      <c r="DNC223" s="15"/>
      <c r="DND223" s="15"/>
      <c r="DNE223" s="15"/>
      <c r="DNF223" s="15"/>
      <c r="DNG223" s="15"/>
      <c r="DNH223" s="15"/>
      <c r="DNI223" s="15"/>
      <c r="DNJ223" s="15"/>
      <c r="DNK223" s="15"/>
      <c r="DNL223" s="15"/>
      <c r="DNM223" s="15"/>
      <c r="DNN223" s="15"/>
      <c r="DNO223" s="15"/>
      <c r="DNP223" s="15"/>
      <c r="DNQ223" s="15"/>
      <c r="DNR223" s="15"/>
      <c r="DNS223" s="15"/>
      <c r="DNT223" s="15"/>
      <c r="DNU223" s="15"/>
      <c r="DNV223" s="15"/>
      <c r="DNW223" s="15"/>
      <c r="DNX223" s="15"/>
      <c r="DNY223" s="15"/>
      <c r="DNZ223" s="15"/>
      <c r="DOA223" s="15"/>
      <c r="DOB223" s="15"/>
      <c r="DOC223" s="15"/>
      <c r="DOD223" s="15"/>
      <c r="DOE223" s="15"/>
      <c r="DOF223" s="15"/>
      <c r="DOG223" s="15"/>
      <c r="DOH223" s="15"/>
      <c r="DOI223" s="15"/>
      <c r="DOJ223" s="15"/>
      <c r="DOK223" s="15"/>
      <c r="DOL223" s="15"/>
      <c r="DOM223" s="15"/>
      <c r="DON223" s="15"/>
      <c r="DOO223" s="15"/>
      <c r="DOP223" s="15"/>
      <c r="DOQ223" s="15"/>
      <c r="DOR223" s="15"/>
      <c r="DOS223" s="15"/>
      <c r="DOT223" s="15"/>
      <c r="DOU223" s="15"/>
      <c r="DOV223" s="15"/>
      <c r="DOW223" s="15"/>
      <c r="DOX223" s="15"/>
      <c r="DOY223" s="15"/>
      <c r="DOZ223" s="15"/>
      <c r="DPA223" s="15"/>
      <c r="DPB223" s="15"/>
      <c r="DPC223" s="15"/>
      <c r="DPD223" s="15"/>
      <c r="DPE223" s="15"/>
      <c r="DPF223" s="15"/>
      <c r="DPG223" s="15"/>
      <c r="DPH223" s="15"/>
      <c r="DPI223" s="15"/>
      <c r="DPJ223" s="15"/>
      <c r="DPK223" s="15"/>
      <c r="DPL223" s="15"/>
      <c r="DPM223" s="15"/>
      <c r="DPN223" s="15"/>
      <c r="DPO223" s="15"/>
      <c r="DPP223" s="15"/>
      <c r="DPQ223" s="15"/>
      <c r="DPR223" s="15"/>
      <c r="DPS223" s="15"/>
      <c r="DPT223" s="15"/>
      <c r="DPU223" s="15"/>
      <c r="DPV223" s="15"/>
      <c r="DPW223" s="15"/>
      <c r="DPX223" s="15"/>
      <c r="DPY223" s="15"/>
      <c r="DPZ223" s="15"/>
      <c r="DQA223" s="15"/>
      <c r="DQB223" s="15"/>
      <c r="DQC223" s="15"/>
      <c r="DQD223" s="15"/>
      <c r="DQE223" s="15"/>
      <c r="DQF223" s="15"/>
      <c r="DQG223" s="15"/>
      <c r="DQH223" s="15"/>
      <c r="DQI223" s="15"/>
      <c r="DQJ223" s="15"/>
      <c r="DQK223" s="15"/>
      <c r="DQL223" s="15"/>
      <c r="DQM223" s="15"/>
      <c r="DQN223" s="15"/>
      <c r="DQO223" s="15"/>
      <c r="DQP223" s="15"/>
      <c r="DQQ223" s="15"/>
      <c r="DQR223" s="15"/>
      <c r="DQS223" s="15"/>
      <c r="DQT223" s="15"/>
      <c r="DQU223" s="15"/>
      <c r="DQV223" s="15"/>
      <c r="DQW223" s="15"/>
      <c r="DQX223" s="15"/>
      <c r="DQY223" s="15"/>
      <c r="DQZ223" s="15"/>
      <c r="DRA223" s="15"/>
      <c r="DRB223" s="15"/>
      <c r="DRC223" s="15"/>
      <c r="DRD223" s="15"/>
      <c r="DRE223" s="15"/>
      <c r="DRF223" s="15"/>
      <c r="DRG223" s="15"/>
      <c r="DRH223" s="15"/>
      <c r="DRI223" s="15"/>
      <c r="DRJ223" s="15"/>
      <c r="DRK223" s="15"/>
      <c r="DRL223" s="15"/>
      <c r="DRM223" s="15"/>
      <c r="DRN223" s="15"/>
      <c r="DRO223" s="15"/>
      <c r="DRP223" s="15"/>
      <c r="DRQ223" s="15"/>
      <c r="DRR223" s="15"/>
      <c r="DRS223" s="15"/>
      <c r="DRT223" s="15"/>
      <c r="DRU223" s="15"/>
      <c r="DRV223" s="15"/>
      <c r="DRW223" s="15"/>
      <c r="DRX223" s="15"/>
      <c r="DRY223" s="15"/>
      <c r="DRZ223" s="15"/>
      <c r="DSA223" s="15"/>
      <c r="DSB223" s="15"/>
      <c r="DSC223" s="15"/>
      <c r="DSD223" s="15"/>
      <c r="DSE223" s="15"/>
      <c r="DSF223" s="15"/>
      <c r="DSG223" s="15"/>
      <c r="DSH223" s="15"/>
      <c r="DSI223" s="15"/>
      <c r="DSJ223" s="15"/>
      <c r="DSK223" s="15"/>
      <c r="DSL223" s="15"/>
      <c r="DSM223" s="15"/>
      <c r="DSN223" s="15"/>
      <c r="DSO223" s="15"/>
      <c r="DSP223" s="15"/>
      <c r="DSQ223" s="15"/>
      <c r="DSR223" s="15"/>
      <c r="DSS223" s="15"/>
      <c r="DST223" s="15"/>
      <c r="DSU223" s="15"/>
      <c r="DSV223" s="15"/>
      <c r="DSW223" s="15"/>
      <c r="DSX223" s="15"/>
      <c r="DSY223" s="15"/>
      <c r="DSZ223" s="15"/>
      <c r="DTA223" s="15"/>
      <c r="DTB223" s="15"/>
      <c r="DTC223" s="15"/>
      <c r="DTD223" s="15"/>
      <c r="DTE223" s="15"/>
      <c r="DTF223" s="15"/>
      <c r="DTG223" s="15"/>
      <c r="DTH223" s="15"/>
      <c r="DTI223" s="15"/>
      <c r="DTJ223" s="15"/>
      <c r="DTK223" s="15"/>
      <c r="DTL223" s="15"/>
      <c r="DTM223" s="15"/>
      <c r="DTN223" s="15"/>
      <c r="DTO223" s="15"/>
      <c r="DTP223" s="15"/>
      <c r="DTQ223" s="15"/>
      <c r="DTR223" s="15"/>
      <c r="DTS223" s="15"/>
      <c r="DTT223" s="15"/>
      <c r="DTU223" s="15"/>
      <c r="DTV223" s="15"/>
      <c r="DTW223" s="15"/>
      <c r="DTX223" s="15"/>
      <c r="DTY223" s="15"/>
      <c r="DTZ223" s="15"/>
      <c r="DUA223" s="15"/>
      <c r="DUB223" s="15"/>
      <c r="DUC223" s="15"/>
      <c r="DUD223" s="15"/>
      <c r="DUE223" s="15"/>
      <c r="DUF223" s="15"/>
      <c r="DUG223" s="15"/>
      <c r="DUH223" s="15"/>
      <c r="DUI223" s="15"/>
      <c r="DUJ223" s="15"/>
      <c r="DUK223" s="15"/>
      <c r="DUL223" s="15"/>
      <c r="DUM223" s="15"/>
      <c r="DUN223" s="15"/>
      <c r="DUO223" s="15"/>
      <c r="DUP223" s="15"/>
      <c r="DUQ223" s="15"/>
      <c r="DUR223" s="15"/>
      <c r="DUS223" s="15"/>
      <c r="DUT223" s="15"/>
      <c r="DUU223" s="15"/>
      <c r="DUV223" s="15"/>
      <c r="DUW223" s="15"/>
      <c r="DUX223" s="15"/>
      <c r="DUY223" s="15"/>
      <c r="DUZ223" s="15"/>
      <c r="DVA223" s="15"/>
      <c r="DVB223" s="15"/>
      <c r="DVC223" s="15"/>
      <c r="DVD223" s="15"/>
      <c r="DVE223" s="15"/>
      <c r="DVF223" s="15"/>
      <c r="DVG223" s="15"/>
      <c r="DVH223" s="15"/>
      <c r="DVI223" s="15"/>
      <c r="DVJ223" s="15"/>
      <c r="DVK223" s="15"/>
      <c r="DVL223" s="15"/>
      <c r="DVM223" s="15"/>
      <c r="DVN223" s="15"/>
      <c r="DVO223" s="15"/>
      <c r="DVP223" s="15"/>
      <c r="DVQ223" s="15"/>
      <c r="DVR223" s="15"/>
      <c r="DVS223" s="15"/>
      <c r="DVT223" s="15"/>
      <c r="DVU223" s="15"/>
      <c r="DVV223" s="15"/>
      <c r="DVW223" s="15"/>
      <c r="DVX223" s="15"/>
      <c r="DVY223" s="15"/>
      <c r="DVZ223" s="15"/>
      <c r="DWA223" s="15"/>
      <c r="DWB223" s="15"/>
      <c r="DWC223" s="15"/>
      <c r="DWD223" s="15"/>
      <c r="DWE223" s="15"/>
      <c r="DWF223" s="15"/>
      <c r="DWG223" s="15"/>
      <c r="DWH223" s="15"/>
      <c r="DWI223" s="15"/>
      <c r="DWJ223" s="15"/>
      <c r="DWK223" s="15"/>
      <c r="DWL223" s="15"/>
      <c r="DWM223" s="15"/>
      <c r="DWN223" s="15"/>
      <c r="DWO223" s="15"/>
      <c r="DWP223" s="15"/>
      <c r="DWQ223" s="15"/>
      <c r="DWR223" s="15"/>
      <c r="DWS223" s="15"/>
      <c r="DWT223" s="15"/>
      <c r="DWU223" s="15"/>
      <c r="DWV223" s="15"/>
      <c r="DWW223" s="15"/>
      <c r="DWX223" s="15"/>
      <c r="DWY223" s="15"/>
      <c r="DWZ223" s="15"/>
      <c r="DXA223" s="15"/>
      <c r="DXB223" s="15"/>
      <c r="DXC223" s="15"/>
      <c r="DXD223" s="15"/>
      <c r="DXE223" s="15"/>
      <c r="DXF223" s="15"/>
      <c r="DXG223" s="15"/>
      <c r="DXH223" s="15"/>
      <c r="DXI223" s="15"/>
      <c r="DXJ223" s="15"/>
      <c r="DXK223" s="15"/>
      <c r="DXL223" s="15"/>
      <c r="DXM223" s="15"/>
      <c r="DXN223" s="15"/>
      <c r="DXO223" s="15"/>
      <c r="DXP223" s="15"/>
      <c r="DXQ223" s="15"/>
      <c r="DXR223" s="15"/>
      <c r="DXS223" s="15"/>
      <c r="DXT223" s="15"/>
      <c r="DXU223" s="15"/>
      <c r="DXV223" s="15"/>
      <c r="DXW223" s="15"/>
      <c r="DXX223" s="15"/>
      <c r="DXY223" s="15"/>
      <c r="DXZ223" s="15"/>
      <c r="DYA223" s="15"/>
      <c r="DYB223" s="15"/>
      <c r="DYC223" s="15"/>
      <c r="DYD223" s="15"/>
      <c r="DYE223" s="15"/>
      <c r="DYF223" s="15"/>
      <c r="DYG223" s="15"/>
      <c r="DYH223" s="15"/>
      <c r="DYI223" s="15"/>
      <c r="DYJ223" s="15"/>
      <c r="DYK223" s="15"/>
      <c r="DYL223" s="15"/>
      <c r="DYM223" s="15"/>
      <c r="DYN223" s="15"/>
      <c r="DYO223" s="15"/>
      <c r="DYP223" s="15"/>
      <c r="DYQ223" s="15"/>
      <c r="DYR223" s="15"/>
      <c r="DYS223" s="15"/>
      <c r="DYT223" s="15"/>
      <c r="DYU223" s="15"/>
      <c r="DYV223" s="15"/>
      <c r="DYW223" s="15"/>
      <c r="DYX223" s="15"/>
      <c r="DYY223" s="15"/>
      <c r="DYZ223" s="15"/>
      <c r="DZA223" s="15"/>
      <c r="DZB223" s="15"/>
      <c r="DZC223" s="15"/>
      <c r="DZD223" s="15"/>
      <c r="DZE223" s="15"/>
      <c r="DZF223" s="15"/>
      <c r="DZG223" s="15"/>
      <c r="DZH223" s="15"/>
      <c r="DZI223" s="15"/>
      <c r="DZJ223" s="15"/>
      <c r="DZK223" s="15"/>
      <c r="DZL223" s="15"/>
      <c r="DZM223" s="15"/>
      <c r="DZN223" s="15"/>
      <c r="DZO223" s="15"/>
      <c r="DZP223" s="15"/>
      <c r="DZQ223" s="15"/>
      <c r="DZR223" s="15"/>
      <c r="DZS223" s="15"/>
      <c r="DZT223" s="15"/>
      <c r="DZU223" s="15"/>
      <c r="DZV223" s="15"/>
      <c r="DZW223" s="15"/>
      <c r="DZX223" s="15"/>
      <c r="DZY223" s="15"/>
      <c r="DZZ223" s="15"/>
      <c r="EAA223" s="15"/>
      <c r="EAB223" s="15"/>
      <c r="EAC223" s="15"/>
      <c r="EAD223" s="15"/>
      <c r="EAE223" s="15"/>
      <c r="EAF223" s="15"/>
      <c r="EAG223" s="15"/>
      <c r="EAH223" s="15"/>
      <c r="EAI223" s="15"/>
      <c r="EAJ223" s="15"/>
      <c r="EAK223" s="15"/>
      <c r="EAL223" s="15"/>
      <c r="EAM223" s="15"/>
      <c r="EAN223" s="15"/>
      <c r="EAO223" s="15"/>
      <c r="EAP223" s="15"/>
      <c r="EAQ223" s="15"/>
      <c r="EAR223" s="15"/>
      <c r="EAS223" s="15"/>
      <c r="EAT223" s="15"/>
      <c r="EAU223" s="15"/>
      <c r="EAV223" s="15"/>
      <c r="EAW223" s="15"/>
      <c r="EAX223" s="15"/>
      <c r="EAY223" s="15"/>
      <c r="EAZ223" s="15"/>
      <c r="EBA223" s="15"/>
      <c r="EBB223" s="15"/>
      <c r="EBC223" s="15"/>
      <c r="EBD223" s="15"/>
      <c r="EBE223" s="15"/>
      <c r="EBF223" s="15"/>
      <c r="EBG223" s="15"/>
      <c r="EBH223" s="15"/>
      <c r="EBI223" s="15"/>
      <c r="EBJ223" s="15"/>
      <c r="EBK223" s="15"/>
      <c r="EBL223" s="15"/>
      <c r="EBM223" s="15"/>
      <c r="EBN223" s="15"/>
      <c r="EBO223" s="15"/>
      <c r="EBP223" s="15"/>
      <c r="EBQ223" s="15"/>
      <c r="EBR223" s="15"/>
      <c r="EBS223" s="15"/>
      <c r="EBT223" s="15"/>
      <c r="EBU223" s="15"/>
      <c r="EBV223" s="15"/>
      <c r="EBW223" s="15"/>
      <c r="EBX223" s="15"/>
      <c r="EBY223" s="15"/>
      <c r="EBZ223" s="15"/>
      <c r="ECA223" s="15"/>
      <c r="ECB223" s="15"/>
      <c r="ECC223" s="15"/>
      <c r="ECD223" s="15"/>
      <c r="ECE223" s="15"/>
      <c r="ECF223" s="15"/>
      <c r="ECG223" s="15"/>
      <c r="ECH223" s="15"/>
      <c r="ECI223" s="15"/>
      <c r="ECJ223" s="15"/>
      <c r="ECK223" s="15"/>
      <c r="ECL223" s="15"/>
      <c r="ECM223" s="15"/>
      <c r="ECN223" s="15"/>
      <c r="ECO223" s="15"/>
      <c r="ECP223" s="15"/>
      <c r="ECQ223" s="15"/>
      <c r="ECR223" s="15"/>
      <c r="ECS223" s="15"/>
      <c r="ECT223" s="15"/>
      <c r="ECU223" s="15"/>
      <c r="ECV223" s="15"/>
      <c r="ECW223" s="15"/>
      <c r="ECX223" s="15"/>
      <c r="ECY223" s="15"/>
      <c r="ECZ223" s="15"/>
      <c r="EDA223" s="15"/>
      <c r="EDB223" s="15"/>
      <c r="EDC223" s="15"/>
      <c r="EDD223" s="15"/>
      <c r="EDE223" s="15"/>
      <c r="EDF223" s="15"/>
      <c r="EDG223" s="15"/>
      <c r="EDH223" s="15"/>
      <c r="EDI223" s="15"/>
      <c r="EDJ223" s="15"/>
      <c r="EDK223" s="15"/>
      <c r="EDL223" s="15"/>
      <c r="EDM223" s="15"/>
      <c r="EDN223" s="15"/>
      <c r="EDO223" s="15"/>
      <c r="EDP223" s="15"/>
      <c r="EDQ223" s="15"/>
      <c r="EDR223" s="15"/>
      <c r="EDS223" s="15"/>
      <c r="EDT223" s="15"/>
      <c r="EDU223" s="15"/>
      <c r="EDV223" s="15"/>
      <c r="EDW223" s="15"/>
      <c r="EDX223" s="15"/>
      <c r="EDY223" s="15"/>
      <c r="EDZ223" s="15"/>
      <c r="EEA223" s="15"/>
      <c r="EEB223" s="15"/>
      <c r="EEC223" s="15"/>
      <c r="EED223" s="15"/>
      <c r="EEE223" s="15"/>
      <c r="EEF223" s="15"/>
      <c r="EEG223" s="15"/>
      <c r="EEH223" s="15"/>
      <c r="EEI223" s="15"/>
      <c r="EEJ223" s="15"/>
      <c r="EEK223" s="15"/>
      <c r="EEL223" s="15"/>
      <c r="EEM223" s="15"/>
      <c r="EEN223" s="15"/>
      <c r="EEO223" s="15"/>
      <c r="EEP223" s="15"/>
      <c r="EEQ223" s="15"/>
      <c r="EER223" s="15"/>
      <c r="EES223" s="15"/>
      <c r="EET223" s="15"/>
      <c r="EEU223" s="15"/>
      <c r="EEV223" s="15"/>
      <c r="EEW223" s="15"/>
      <c r="EEX223" s="15"/>
      <c r="EEY223" s="15"/>
      <c r="EEZ223" s="15"/>
      <c r="EFA223" s="15"/>
      <c r="EFB223" s="15"/>
      <c r="EFC223" s="15"/>
      <c r="EFD223" s="15"/>
      <c r="EFE223" s="15"/>
      <c r="EFF223" s="15"/>
      <c r="EFG223" s="15"/>
      <c r="EFH223" s="15"/>
      <c r="EFI223" s="15"/>
      <c r="EFJ223" s="15"/>
      <c r="EFK223" s="15"/>
      <c r="EFL223" s="15"/>
      <c r="EFM223" s="15"/>
      <c r="EFN223" s="15"/>
      <c r="EFO223" s="15"/>
      <c r="EFP223" s="15"/>
      <c r="EFQ223" s="15"/>
      <c r="EFR223" s="15"/>
      <c r="EFS223" s="15"/>
      <c r="EFT223" s="15"/>
      <c r="EFU223" s="15"/>
      <c r="EFV223" s="15"/>
      <c r="EFW223" s="15"/>
      <c r="EFX223" s="15"/>
      <c r="EFY223" s="15"/>
      <c r="EFZ223" s="15"/>
      <c r="EGA223" s="15"/>
      <c r="EGB223" s="15"/>
      <c r="EGC223" s="15"/>
      <c r="EGD223" s="15"/>
      <c r="EGE223" s="15"/>
      <c r="EGF223" s="15"/>
      <c r="EGG223" s="15"/>
      <c r="EGH223" s="15"/>
      <c r="EGI223" s="15"/>
      <c r="EGJ223" s="15"/>
      <c r="EGK223" s="15"/>
      <c r="EGL223" s="15"/>
      <c r="EGM223" s="15"/>
      <c r="EGN223" s="15"/>
      <c r="EGO223" s="15"/>
      <c r="EGP223" s="15"/>
      <c r="EGQ223" s="15"/>
      <c r="EGR223" s="15"/>
      <c r="EGS223" s="15"/>
      <c r="EGT223" s="15"/>
      <c r="EGU223" s="15"/>
      <c r="EGV223" s="15"/>
      <c r="EGW223" s="15"/>
      <c r="EGX223" s="15"/>
      <c r="EGY223" s="15"/>
      <c r="EGZ223" s="15"/>
      <c r="EHA223" s="15"/>
      <c r="EHB223" s="15"/>
      <c r="EHC223" s="15"/>
      <c r="EHD223" s="15"/>
      <c r="EHE223" s="15"/>
      <c r="EHF223" s="15"/>
      <c r="EHG223" s="15"/>
      <c r="EHH223" s="15"/>
      <c r="EHI223" s="15"/>
      <c r="EHJ223" s="15"/>
      <c r="EHK223" s="15"/>
      <c r="EHL223" s="15"/>
      <c r="EHM223" s="15"/>
      <c r="EHN223" s="15"/>
      <c r="EHO223" s="15"/>
      <c r="EHP223" s="15"/>
      <c r="EHQ223" s="15"/>
      <c r="EHR223" s="15"/>
      <c r="EHS223" s="15"/>
      <c r="EHT223" s="15"/>
      <c r="EHU223" s="15"/>
      <c r="EHV223" s="15"/>
      <c r="EHW223" s="15"/>
      <c r="EHX223" s="15"/>
      <c r="EHY223" s="15"/>
      <c r="EHZ223" s="15"/>
      <c r="EIA223" s="15"/>
      <c r="EIB223" s="15"/>
      <c r="EIC223" s="15"/>
      <c r="EID223" s="15"/>
      <c r="EIE223" s="15"/>
      <c r="EIF223" s="15"/>
      <c r="EIG223" s="15"/>
      <c r="EIH223" s="15"/>
      <c r="EII223" s="15"/>
      <c r="EIJ223" s="15"/>
      <c r="EIK223" s="15"/>
      <c r="EIL223" s="15"/>
      <c r="EIM223" s="15"/>
      <c r="EIN223" s="15"/>
      <c r="EIO223" s="15"/>
      <c r="EIP223" s="15"/>
      <c r="EIQ223" s="15"/>
      <c r="EIR223" s="15"/>
      <c r="EIS223" s="15"/>
      <c r="EIT223" s="15"/>
      <c r="EIU223" s="15"/>
      <c r="EIV223" s="15"/>
      <c r="EIW223" s="15"/>
      <c r="EIX223" s="15"/>
      <c r="EIY223" s="15"/>
      <c r="EIZ223" s="15"/>
      <c r="EJA223" s="15"/>
      <c r="EJB223" s="15"/>
      <c r="EJC223" s="15"/>
      <c r="EJD223" s="15"/>
      <c r="EJE223" s="15"/>
      <c r="EJF223" s="15"/>
      <c r="EJG223" s="15"/>
      <c r="EJH223" s="15"/>
      <c r="EJI223" s="15"/>
      <c r="EJJ223" s="15"/>
      <c r="EJK223" s="15"/>
      <c r="EJL223" s="15"/>
      <c r="EJM223" s="15"/>
      <c r="EJN223" s="15"/>
      <c r="EJO223" s="15"/>
      <c r="EJP223" s="15"/>
      <c r="EJQ223" s="15"/>
      <c r="EJR223" s="15"/>
      <c r="EJS223" s="15"/>
      <c r="EJT223" s="15"/>
      <c r="EJU223" s="15"/>
      <c r="EJV223" s="15"/>
      <c r="EJW223" s="15"/>
      <c r="EJX223" s="15"/>
      <c r="EJY223" s="15"/>
      <c r="EJZ223" s="15"/>
      <c r="EKA223" s="15"/>
      <c r="EKB223" s="15"/>
      <c r="EKC223" s="15"/>
      <c r="EKD223" s="15"/>
      <c r="EKE223" s="15"/>
      <c r="EKF223" s="15"/>
      <c r="EKG223" s="15"/>
      <c r="EKH223" s="15"/>
      <c r="EKI223" s="15"/>
      <c r="EKJ223" s="15"/>
      <c r="EKK223" s="15"/>
      <c r="EKL223" s="15"/>
      <c r="EKM223" s="15"/>
      <c r="EKN223" s="15"/>
      <c r="EKO223" s="15"/>
      <c r="EKP223" s="15"/>
      <c r="EKQ223" s="15"/>
      <c r="EKR223" s="15"/>
      <c r="EKS223" s="15"/>
      <c r="EKT223" s="15"/>
      <c r="EKU223" s="15"/>
      <c r="EKV223" s="15"/>
      <c r="EKW223" s="15"/>
      <c r="EKX223" s="15"/>
      <c r="EKY223" s="15"/>
      <c r="EKZ223" s="15"/>
      <c r="ELA223" s="15"/>
      <c r="ELB223" s="15"/>
      <c r="ELC223" s="15"/>
      <c r="ELD223" s="15"/>
      <c r="ELE223" s="15"/>
      <c r="ELF223" s="15"/>
      <c r="ELG223" s="15"/>
      <c r="ELH223" s="15"/>
      <c r="ELI223" s="15"/>
      <c r="ELJ223" s="15"/>
      <c r="ELK223" s="15"/>
      <c r="ELL223" s="15"/>
      <c r="ELM223" s="15"/>
      <c r="ELN223" s="15"/>
      <c r="ELO223" s="15"/>
      <c r="ELP223" s="15"/>
      <c r="ELQ223" s="15"/>
      <c r="ELR223" s="15"/>
      <c r="ELS223" s="15"/>
      <c r="ELT223" s="15"/>
      <c r="ELU223" s="15"/>
      <c r="ELV223" s="15"/>
      <c r="ELW223" s="15"/>
      <c r="ELX223" s="15"/>
      <c r="ELY223" s="15"/>
      <c r="ELZ223" s="15"/>
      <c r="EMA223" s="15"/>
      <c r="EMB223" s="15"/>
      <c r="EMC223" s="15"/>
      <c r="EMD223" s="15"/>
      <c r="EME223" s="15"/>
      <c r="EMF223" s="15"/>
      <c r="EMG223" s="15"/>
      <c r="EMH223" s="15"/>
      <c r="EMI223" s="15"/>
      <c r="EMJ223" s="15"/>
      <c r="EMK223" s="15"/>
      <c r="EML223" s="15"/>
      <c r="EMM223" s="15"/>
      <c r="EMN223" s="15"/>
      <c r="EMO223" s="15"/>
      <c r="EMP223" s="15"/>
      <c r="EMQ223" s="15"/>
      <c r="EMR223" s="15"/>
      <c r="EMS223" s="15"/>
      <c r="EMT223" s="15"/>
      <c r="EMU223" s="15"/>
      <c r="EMV223" s="15"/>
      <c r="EMW223" s="15"/>
      <c r="EMX223" s="15"/>
      <c r="EMY223" s="15"/>
      <c r="EMZ223" s="15"/>
      <c r="ENA223" s="15"/>
      <c r="ENB223" s="15"/>
      <c r="ENC223" s="15"/>
      <c r="END223" s="15"/>
      <c r="ENE223" s="15"/>
      <c r="ENF223" s="15"/>
      <c r="ENG223" s="15"/>
      <c r="ENH223" s="15"/>
      <c r="ENI223" s="15"/>
      <c r="ENJ223" s="15"/>
      <c r="ENK223" s="15"/>
      <c r="ENL223" s="15"/>
      <c r="ENM223" s="15"/>
      <c r="ENN223" s="15"/>
      <c r="ENO223" s="15"/>
      <c r="ENP223" s="15"/>
      <c r="ENQ223" s="15"/>
      <c r="ENR223" s="15"/>
      <c r="ENS223" s="15"/>
      <c r="ENT223" s="15"/>
      <c r="ENU223" s="15"/>
      <c r="ENV223" s="15"/>
      <c r="ENW223" s="15"/>
      <c r="ENX223" s="15"/>
      <c r="ENY223" s="15"/>
      <c r="ENZ223" s="15"/>
      <c r="EOA223" s="15"/>
      <c r="EOB223" s="15"/>
      <c r="EOC223" s="15"/>
      <c r="EOD223" s="15"/>
      <c r="EOE223" s="15"/>
      <c r="EOF223" s="15"/>
      <c r="EOG223" s="15"/>
      <c r="EOH223" s="15"/>
      <c r="EOI223" s="15"/>
      <c r="EOJ223" s="15"/>
      <c r="EOK223" s="15"/>
      <c r="EOL223" s="15"/>
      <c r="EOM223" s="15"/>
      <c r="EON223" s="15"/>
      <c r="EOO223" s="15"/>
      <c r="EOP223" s="15"/>
      <c r="EOQ223" s="15"/>
      <c r="EOR223" s="15"/>
      <c r="EOS223" s="15"/>
      <c r="EOT223" s="15"/>
      <c r="EOU223" s="15"/>
      <c r="EOV223" s="15"/>
      <c r="EOW223" s="15"/>
      <c r="EOX223" s="15"/>
      <c r="EOY223" s="15"/>
      <c r="EOZ223" s="15"/>
      <c r="EPA223" s="15"/>
      <c r="EPB223" s="15"/>
      <c r="EPC223" s="15"/>
      <c r="EPD223" s="15"/>
      <c r="EPE223" s="15"/>
      <c r="EPF223" s="15"/>
      <c r="EPG223" s="15"/>
      <c r="EPH223" s="15"/>
      <c r="EPI223" s="15"/>
      <c r="EPJ223" s="15"/>
      <c r="EPK223" s="15"/>
      <c r="EPL223" s="15"/>
      <c r="EPM223" s="15"/>
      <c r="EPN223" s="15"/>
      <c r="EPO223" s="15"/>
      <c r="EPP223" s="15"/>
      <c r="EPQ223" s="15"/>
      <c r="EPR223" s="15"/>
      <c r="EPS223" s="15"/>
      <c r="EPT223" s="15"/>
      <c r="EPU223" s="15"/>
      <c r="EPV223" s="15"/>
      <c r="EPW223" s="15"/>
      <c r="EPX223" s="15"/>
      <c r="EPY223" s="15"/>
      <c r="EPZ223" s="15"/>
      <c r="EQA223" s="15"/>
      <c r="EQB223" s="15"/>
      <c r="EQC223" s="15"/>
      <c r="EQD223" s="15"/>
      <c r="EQE223" s="15"/>
      <c r="EQF223" s="15"/>
      <c r="EQG223" s="15"/>
      <c r="EQH223" s="15"/>
      <c r="EQI223" s="15"/>
      <c r="EQJ223" s="15"/>
      <c r="EQK223" s="15"/>
      <c r="EQL223" s="15"/>
      <c r="EQM223" s="15"/>
      <c r="EQN223" s="15"/>
      <c r="EQO223" s="15"/>
      <c r="EQP223" s="15"/>
      <c r="EQQ223" s="15"/>
      <c r="EQR223" s="15"/>
      <c r="EQS223" s="15"/>
      <c r="EQT223" s="15"/>
      <c r="EQU223" s="15"/>
      <c r="EQV223" s="15"/>
      <c r="EQW223" s="15"/>
      <c r="EQX223" s="15"/>
      <c r="EQY223" s="15"/>
      <c r="EQZ223" s="15"/>
      <c r="ERA223" s="15"/>
      <c r="ERB223" s="15"/>
      <c r="ERC223" s="15"/>
      <c r="ERD223" s="15"/>
      <c r="ERE223" s="15"/>
      <c r="ERF223" s="15"/>
      <c r="ERG223" s="15"/>
      <c r="ERH223" s="15"/>
      <c r="ERI223" s="15"/>
      <c r="ERJ223" s="15"/>
      <c r="ERK223" s="15"/>
      <c r="ERL223" s="15"/>
      <c r="ERM223" s="15"/>
      <c r="ERN223" s="15"/>
      <c r="ERO223" s="15"/>
      <c r="ERP223" s="15"/>
      <c r="ERQ223" s="15"/>
      <c r="ERR223" s="15"/>
      <c r="ERS223" s="15"/>
      <c r="ERT223" s="15"/>
      <c r="ERU223" s="15"/>
      <c r="ERV223" s="15"/>
      <c r="ERW223" s="15"/>
      <c r="ERX223" s="15"/>
      <c r="ERY223" s="15"/>
      <c r="ERZ223" s="15"/>
      <c r="ESA223" s="15"/>
      <c r="ESB223" s="15"/>
      <c r="ESC223" s="15"/>
      <c r="ESD223" s="15"/>
      <c r="ESE223" s="15"/>
      <c r="ESF223" s="15"/>
      <c r="ESG223" s="15"/>
      <c r="ESH223" s="15"/>
      <c r="ESI223" s="15"/>
      <c r="ESJ223" s="15"/>
      <c r="ESK223" s="15"/>
      <c r="ESL223" s="15"/>
      <c r="ESM223" s="15"/>
      <c r="ESN223" s="15"/>
      <c r="ESO223" s="15"/>
      <c r="ESP223" s="15"/>
      <c r="ESQ223" s="15"/>
      <c r="ESR223" s="15"/>
      <c r="ESS223" s="15"/>
      <c r="EST223" s="15"/>
      <c r="ESU223" s="15"/>
      <c r="ESV223" s="15"/>
      <c r="ESW223" s="15"/>
      <c r="ESX223" s="15"/>
      <c r="ESY223" s="15"/>
      <c r="ESZ223" s="15"/>
      <c r="ETA223" s="15"/>
      <c r="ETB223" s="15"/>
      <c r="ETC223" s="15"/>
      <c r="ETD223" s="15"/>
      <c r="ETE223" s="15"/>
      <c r="ETF223" s="15"/>
      <c r="ETG223" s="15"/>
      <c r="ETH223" s="15"/>
      <c r="ETI223" s="15"/>
      <c r="ETJ223" s="15"/>
      <c r="ETK223" s="15"/>
      <c r="ETL223" s="15"/>
      <c r="ETM223" s="15"/>
      <c r="ETN223" s="15"/>
      <c r="ETO223" s="15"/>
      <c r="ETP223" s="15"/>
      <c r="ETQ223" s="15"/>
      <c r="ETR223" s="15"/>
      <c r="ETS223" s="15"/>
      <c r="ETT223" s="15"/>
      <c r="ETU223" s="15"/>
      <c r="ETV223" s="15"/>
      <c r="ETW223" s="15"/>
      <c r="ETX223" s="15"/>
      <c r="ETY223" s="15"/>
      <c r="ETZ223" s="15"/>
      <c r="EUA223" s="15"/>
      <c r="EUB223" s="15"/>
      <c r="EUC223" s="15"/>
      <c r="EUD223" s="15"/>
      <c r="EUE223" s="15"/>
      <c r="EUF223" s="15"/>
      <c r="EUG223" s="15"/>
      <c r="EUH223" s="15"/>
      <c r="EUI223" s="15"/>
      <c r="EUJ223" s="15"/>
      <c r="EUK223" s="15"/>
      <c r="EUL223" s="15"/>
      <c r="EUM223" s="15"/>
      <c r="EUN223" s="15"/>
      <c r="EUO223" s="15"/>
      <c r="EUP223" s="15"/>
      <c r="EUQ223" s="15"/>
      <c r="EUR223" s="15"/>
      <c r="EUS223" s="15"/>
      <c r="EUT223" s="15"/>
      <c r="EUU223" s="15"/>
      <c r="EUV223" s="15"/>
      <c r="EUW223" s="15"/>
      <c r="EUX223" s="15"/>
      <c r="EUY223" s="15"/>
      <c r="EUZ223" s="15"/>
      <c r="EVA223" s="15"/>
      <c r="EVB223" s="15"/>
      <c r="EVC223" s="15"/>
      <c r="EVD223" s="15"/>
      <c r="EVE223" s="15"/>
      <c r="EVF223" s="15"/>
      <c r="EVG223" s="15"/>
      <c r="EVH223" s="15"/>
      <c r="EVI223" s="15"/>
      <c r="EVJ223" s="15"/>
      <c r="EVK223" s="15"/>
      <c r="EVL223" s="15"/>
      <c r="EVM223" s="15"/>
      <c r="EVN223" s="15"/>
      <c r="EVO223" s="15"/>
      <c r="EVP223" s="15"/>
      <c r="EVQ223" s="15"/>
      <c r="EVR223" s="15"/>
      <c r="EVS223" s="15"/>
      <c r="EVT223" s="15"/>
      <c r="EVU223" s="15"/>
      <c r="EVV223" s="15"/>
      <c r="EVW223" s="15"/>
      <c r="EVX223" s="15"/>
      <c r="EVY223" s="15"/>
      <c r="EVZ223" s="15"/>
      <c r="EWA223" s="15"/>
      <c r="EWB223" s="15"/>
      <c r="EWC223" s="15"/>
      <c r="EWD223" s="15"/>
      <c r="EWE223" s="15"/>
      <c r="EWF223" s="15"/>
      <c r="EWG223" s="15"/>
      <c r="EWH223" s="15"/>
      <c r="EWI223" s="15"/>
      <c r="EWJ223" s="15"/>
      <c r="EWK223" s="15"/>
      <c r="EWL223" s="15"/>
      <c r="EWM223" s="15"/>
      <c r="EWN223" s="15"/>
      <c r="EWO223" s="15"/>
      <c r="EWP223" s="15"/>
      <c r="EWQ223" s="15"/>
      <c r="EWR223" s="15"/>
      <c r="EWS223" s="15"/>
      <c r="EWT223" s="15"/>
      <c r="EWU223" s="15"/>
      <c r="EWV223" s="15"/>
      <c r="EWW223" s="15"/>
      <c r="EWX223" s="15"/>
      <c r="EWY223" s="15"/>
      <c r="EWZ223" s="15"/>
      <c r="EXA223" s="15"/>
      <c r="EXB223" s="15"/>
      <c r="EXC223" s="15"/>
      <c r="EXD223" s="15"/>
      <c r="EXE223" s="15"/>
      <c r="EXF223" s="15"/>
      <c r="EXG223" s="15"/>
      <c r="EXH223" s="15"/>
      <c r="EXI223" s="15"/>
      <c r="EXJ223" s="15"/>
      <c r="EXK223" s="15"/>
      <c r="EXL223" s="15"/>
      <c r="EXM223" s="15"/>
      <c r="EXN223" s="15"/>
      <c r="EXO223" s="15"/>
      <c r="EXP223" s="15"/>
      <c r="EXQ223" s="15"/>
      <c r="EXR223" s="15"/>
      <c r="EXS223" s="15"/>
      <c r="EXT223" s="15"/>
      <c r="EXU223" s="15"/>
      <c r="EXV223" s="15"/>
      <c r="EXW223" s="15"/>
      <c r="EXX223" s="15"/>
      <c r="EXY223" s="15"/>
      <c r="EXZ223" s="15"/>
      <c r="EYA223" s="15"/>
      <c r="EYB223" s="15"/>
      <c r="EYC223" s="15"/>
      <c r="EYD223" s="15"/>
      <c r="EYE223" s="15"/>
      <c r="EYF223" s="15"/>
      <c r="EYG223" s="15"/>
      <c r="EYH223" s="15"/>
      <c r="EYI223" s="15"/>
      <c r="EYJ223" s="15"/>
      <c r="EYK223" s="15"/>
      <c r="EYL223" s="15"/>
      <c r="EYM223" s="15"/>
      <c r="EYN223" s="15"/>
      <c r="EYO223" s="15"/>
      <c r="EYP223" s="15"/>
      <c r="EYQ223" s="15"/>
      <c r="EYR223" s="15"/>
      <c r="EYS223" s="15"/>
      <c r="EYT223" s="15"/>
      <c r="EYU223" s="15"/>
      <c r="EYV223" s="15"/>
      <c r="EYW223" s="15"/>
      <c r="EYX223" s="15"/>
      <c r="EYY223" s="15"/>
      <c r="EYZ223" s="15"/>
      <c r="EZA223" s="15"/>
      <c r="EZB223" s="15"/>
      <c r="EZC223" s="15"/>
      <c r="EZD223" s="15"/>
      <c r="EZE223" s="15"/>
      <c r="EZF223" s="15"/>
      <c r="EZG223" s="15"/>
      <c r="EZH223" s="15"/>
      <c r="EZI223" s="15"/>
      <c r="EZJ223" s="15"/>
      <c r="EZK223" s="15"/>
      <c r="EZL223" s="15"/>
      <c r="EZM223" s="15"/>
      <c r="EZN223" s="15"/>
      <c r="EZO223" s="15"/>
      <c r="EZP223" s="15"/>
      <c r="EZQ223" s="15"/>
      <c r="EZR223" s="15"/>
      <c r="EZS223" s="15"/>
      <c r="EZT223" s="15"/>
      <c r="EZU223" s="15"/>
      <c r="EZV223" s="15"/>
      <c r="EZW223" s="15"/>
      <c r="EZX223" s="15"/>
      <c r="EZY223" s="15"/>
      <c r="EZZ223" s="15"/>
      <c r="FAA223" s="15"/>
      <c r="FAB223" s="15"/>
      <c r="FAC223" s="15"/>
      <c r="FAD223" s="15"/>
      <c r="FAE223" s="15"/>
      <c r="FAF223" s="15"/>
      <c r="FAG223" s="15"/>
      <c r="FAH223" s="15"/>
      <c r="FAI223" s="15"/>
      <c r="FAJ223" s="15"/>
      <c r="FAK223" s="15"/>
      <c r="FAL223" s="15"/>
      <c r="FAM223" s="15"/>
      <c r="FAN223" s="15"/>
      <c r="FAO223" s="15"/>
      <c r="FAP223" s="15"/>
      <c r="FAQ223" s="15"/>
      <c r="FAR223" s="15"/>
      <c r="FAS223" s="15"/>
      <c r="FAT223" s="15"/>
      <c r="FAU223" s="15"/>
      <c r="FAV223" s="15"/>
      <c r="FAW223" s="15"/>
      <c r="FAX223" s="15"/>
      <c r="FAY223" s="15"/>
      <c r="FAZ223" s="15"/>
      <c r="FBA223" s="15"/>
      <c r="FBB223" s="15"/>
      <c r="FBC223" s="15"/>
      <c r="FBD223" s="15"/>
      <c r="FBE223" s="15"/>
      <c r="FBF223" s="15"/>
      <c r="FBG223" s="15"/>
      <c r="FBH223" s="15"/>
      <c r="FBI223" s="15"/>
      <c r="FBJ223" s="15"/>
      <c r="FBK223" s="15"/>
      <c r="FBL223" s="15"/>
      <c r="FBM223" s="15"/>
      <c r="FBN223" s="15"/>
      <c r="FBO223" s="15"/>
      <c r="FBP223" s="15"/>
      <c r="FBQ223" s="15"/>
      <c r="FBR223" s="15"/>
      <c r="FBS223" s="15"/>
      <c r="FBT223" s="15"/>
      <c r="FBU223" s="15"/>
      <c r="FBV223" s="15"/>
      <c r="FBW223" s="15"/>
      <c r="FBX223" s="15"/>
      <c r="FBY223" s="15"/>
      <c r="FBZ223" s="15"/>
      <c r="FCA223" s="15"/>
      <c r="FCB223" s="15"/>
      <c r="FCC223" s="15"/>
      <c r="FCD223" s="15"/>
      <c r="FCE223" s="15"/>
      <c r="FCF223" s="15"/>
      <c r="FCG223" s="15"/>
      <c r="FCH223" s="15"/>
      <c r="FCI223" s="15"/>
      <c r="FCJ223" s="15"/>
      <c r="FCK223" s="15"/>
      <c r="FCL223" s="15"/>
      <c r="FCM223" s="15"/>
      <c r="FCN223" s="15"/>
      <c r="FCO223" s="15"/>
      <c r="FCP223" s="15"/>
      <c r="FCQ223" s="15"/>
      <c r="FCR223" s="15"/>
      <c r="FCS223" s="15"/>
      <c r="FCT223" s="15"/>
      <c r="FCU223" s="15"/>
      <c r="FCV223" s="15"/>
      <c r="FCW223" s="15"/>
      <c r="FCX223" s="15"/>
      <c r="FCY223" s="15"/>
      <c r="FCZ223" s="15"/>
      <c r="FDA223" s="15"/>
      <c r="FDB223" s="15"/>
      <c r="FDC223" s="15"/>
      <c r="FDD223" s="15"/>
      <c r="FDE223" s="15"/>
      <c r="FDF223" s="15"/>
      <c r="FDG223" s="15"/>
      <c r="FDH223" s="15"/>
      <c r="FDI223" s="15"/>
      <c r="FDJ223" s="15"/>
      <c r="FDK223" s="15"/>
      <c r="FDL223" s="15"/>
      <c r="FDM223" s="15"/>
      <c r="FDN223" s="15"/>
      <c r="FDO223" s="15"/>
      <c r="FDP223" s="15"/>
      <c r="FDQ223" s="15"/>
      <c r="FDR223" s="15"/>
      <c r="FDS223" s="15"/>
      <c r="FDT223" s="15"/>
      <c r="FDU223" s="15"/>
      <c r="FDV223" s="15"/>
      <c r="FDW223" s="15"/>
      <c r="FDX223" s="15"/>
      <c r="FDY223" s="15"/>
      <c r="FDZ223" s="15"/>
      <c r="FEA223" s="15"/>
      <c r="FEB223" s="15"/>
      <c r="FEC223" s="15"/>
      <c r="FED223" s="15"/>
      <c r="FEE223" s="15"/>
      <c r="FEF223" s="15"/>
      <c r="FEG223" s="15"/>
      <c r="FEH223" s="15"/>
      <c r="FEI223" s="15"/>
      <c r="FEJ223" s="15"/>
      <c r="FEK223" s="15"/>
      <c r="FEL223" s="15"/>
      <c r="FEM223" s="15"/>
      <c r="FEN223" s="15"/>
      <c r="FEO223" s="15"/>
      <c r="FEP223" s="15"/>
      <c r="FEQ223" s="15"/>
      <c r="FER223" s="15"/>
      <c r="FES223" s="15"/>
      <c r="FET223" s="15"/>
      <c r="FEU223" s="15"/>
      <c r="FEV223" s="15"/>
      <c r="FEW223" s="15"/>
      <c r="FEX223" s="15"/>
      <c r="FEY223" s="15"/>
      <c r="FEZ223" s="15"/>
      <c r="FFA223" s="15"/>
      <c r="FFB223" s="15"/>
      <c r="FFC223" s="15"/>
      <c r="FFD223" s="15"/>
      <c r="FFE223" s="15"/>
      <c r="FFF223" s="15"/>
      <c r="FFG223" s="15"/>
      <c r="FFH223" s="15"/>
      <c r="FFI223" s="15"/>
      <c r="FFJ223" s="15"/>
      <c r="FFK223" s="15"/>
      <c r="FFL223" s="15"/>
      <c r="FFM223" s="15"/>
      <c r="FFN223" s="15"/>
      <c r="FFO223" s="15"/>
      <c r="FFP223" s="15"/>
      <c r="FFQ223" s="15"/>
      <c r="FFR223" s="15"/>
      <c r="FFS223" s="15"/>
      <c r="FFT223" s="15"/>
      <c r="FFU223" s="15"/>
      <c r="FFV223" s="15"/>
      <c r="FFW223" s="15"/>
      <c r="FFX223" s="15"/>
      <c r="FFY223" s="15"/>
      <c r="FFZ223" s="15"/>
      <c r="FGA223" s="15"/>
      <c r="FGB223" s="15"/>
      <c r="FGC223" s="15"/>
      <c r="FGD223" s="15"/>
      <c r="FGE223" s="15"/>
      <c r="FGF223" s="15"/>
      <c r="FGG223" s="15"/>
      <c r="FGH223" s="15"/>
      <c r="FGI223" s="15"/>
      <c r="FGJ223" s="15"/>
      <c r="FGK223" s="15"/>
      <c r="FGL223" s="15"/>
      <c r="FGM223" s="15"/>
      <c r="FGN223" s="15"/>
      <c r="FGO223" s="15"/>
      <c r="FGP223" s="15"/>
      <c r="FGQ223" s="15"/>
      <c r="FGR223" s="15"/>
      <c r="FGS223" s="15"/>
      <c r="FGT223" s="15"/>
      <c r="FGU223" s="15"/>
      <c r="FGV223" s="15"/>
      <c r="FGW223" s="15"/>
      <c r="FGX223" s="15"/>
      <c r="FGY223" s="15"/>
      <c r="FGZ223" s="15"/>
      <c r="FHA223" s="15"/>
      <c r="FHB223" s="15"/>
      <c r="FHC223" s="15"/>
      <c r="FHD223" s="15"/>
      <c r="FHE223" s="15"/>
      <c r="FHF223" s="15"/>
      <c r="FHG223" s="15"/>
      <c r="FHH223" s="15"/>
      <c r="FHI223" s="15"/>
      <c r="FHJ223" s="15"/>
      <c r="FHK223" s="15"/>
      <c r="FHL223" s="15"/>
      <c r="FHM223" s="15"/>
      <c r="FHN223" s="15"/>
      <c r="FHO223" s="15"/>
      <c r="FHP223" s="15"/>
      <c r="FHQ223" s="15"/>
      <c r="FHR223" s="15"/>
      <c r="FHS223" s="15"/>
      <c r="FHT223" s="15"/>
      <c r="FHU223" s="15"/>
      <c r="FHV223" s="15"/>
      <c r="FHW223" s="15"/>
      <c r="FHX223" s="15"/>
      <c r="FHY223" s="15"/>
      <c r="FHZ223" s="15"/>
      <c r="FIA223" s="15"/>
      <c r="FIB223" s="15"/>
      <c r="FIC223" s="15"/>
      <c r="FID223" s="15"/>
      <c r="FIE223" s="15"/>
      <c r="FIF223" s="15"/>
      <c r="FIG223" s="15"/>
      <c r="FIH223" s="15"/>
      <c r="FII223" s="15"/>
      <c r="FIJ223" s="15"/>
      <c r="FIK223" s="15"/>
      <c r="FIL223" s="15"/>
      <c r="FIM223" s="15"/>
      <c r="FIN223" s="15"/>
      <c r="FIO223" s="15"/>
      <c r="FIP223" s="15"/>
      <c r="FIQ223" s="15"/>
      <c r="FIR223" s="15"/>
      <c r="FIS223" s="15"/>
      <c r="FIT223" s="15"/>
      <c r="FIU223" s="15"/>
      <c r="FIV223" s="15"/>
      <c r="FIW223" s="15"/>
      <c r="FIX223" s="15"/>
      <c r="FIY223" s="15"/>
      <c r="FIZ223" s="15"/>
      <c r="FJA223" s="15"/>
      <c r="FJB223" s="15"/>
      <c r="FJC223" s="15"/>
      <c r="FJD223" s="15"/>
      <c r="FJE223" s="15"/>
      <c r="FJF223" s="15"/>
      <c r="FJG223" s="15"/>
      <c r="FJH223" s="15"/>
      <c r="FJI223" s="15"/>
      <c r="FJJ223" s="15"/>
      <c r="FJK223" s="15"/>
      <c r="FJL223" s="15"/>
      <c r="FJM223" s="15"/>
      <c r="FJN223" s="15"/>
      <c r="FJO223" s="15"/>
      <c r="FJP223" s="15"/>
      <c r="FJQ223" s="15"/>
      <c r="FJR223" s="15"/>
      <c r="FJS223" s="15"/>
      <c r="FJT223" s="15"/>
      <c r="FJU223" s="15"/>
      <c r="FJV223" s="15"/>
      <c r="FJW223" s="15"/>
      <c r="FJX223" s="15"/>
      <c r="FJY223" s="15"/>
      <c r="FJZ223" s="15"/>
      <c r="FKA223" s="15"/>
      <c r="FKB223" s="15"/>
      <c r="FKC223" s="15"/>
      <c r="FKD223" s="15"/>
      <c r="FKE223" s="15"/>
      <c r="FKF223" s="15"/>
      <c r="FKG223" s="15"/>
      <c r="FKH223" s="15"/>
      <c r="FKI223" s="15"/>
      <c r="FKJ223" s="15"/>
      <c r="FKK223" s="15"/>
      <c r="FKL223" s="15"/>
      <c r="FKM223" s="15"/>
      <c r="FKN223" s="15"/>
      <c r="FKO223" s="15"/>
      <c r="FKP223" s="15"/>
      <c r="FKQ223" s="15"/>
      <c r="FKR223" s="15"/>
      <c r="FKS223" s="15"/>
      <c r="FKT223" s="15"/>
      <c r="FKU223" s="15"/>
      <c r="FKV223" s="15"/>
      <c r="FKW223" s="15"/>
      <c r="FKX223" s="15"/>
      <c r="FKY223" s="15"/>
      <c r="FKZ223" s="15"/>
      <c r="FLA223" s="15"/>
      <c r="FLB223" s="15"/>
      <c r="FLC223" s="15"/>
      <c r="FLD223" s="15"/>
      <c r="FLE223" s="15"/>
      <c r="FLF223" s="15"/>
      <c r="FLG223" s="15"/>
      <c r="FLH223" s="15"/>
      <c r="FLI223" s="15"/>
      <c r="FLJ223" s="15"/>
      <c r="FLK223" s="15"/>
      <c r="FLL223" s="15"/>
      <c r="FLM223" s="15"/>
      <c r="FLN223" s="15"/>
      <c r="FLO223" s="15"/>
      <c r="FLP223" s="15"/>
      <c r="FLQ223" s="15"/>
      <c r="FLR223" s="15"/>
      <c r="FLS223" s="15"/>
      <c r="FLT223" s="15"/>
      <c r="FLU223" s="15"/>
      <c r="FLV223" s="15"/>
      <c r="FLW223" s="15"/>
      <c r="FLX223" s="15"/>
      <c r="FLY223" s="15"/>
      <c r="FLZ223" s="15"/>
      <c r="FMA223" s="15"/>
      <c r="FMB223" s="15"/>
      <c r="FMC223" s="15"/>
      <c r="FMD223" s="15"/>
      <c r="FME223" s="15"/>
      <c r="FMF223" s="15"/>
      <c r="FMG223" s="15"/>
      <c r="FMH223" s="15"/>
      <c r="FMI223" s="15"/>
      <c r="FMJ223" s="15"/>
      <c r="FMK223" s="15"/>
      <c r="FML223" s="15"/>
      <c r="FMM223" s="15"/>
      <c r="FMN223" s="15"/>
      <c r="FMO223" s="15"/>
      <c r="FMP223" s="15"/>
      <c r="FMQ223" s="15"/>
      <c r="FMR223" s="15"/>
      <c r="FMS223" s="15"/>
      <c r="FMT223" s="15"/>
      <c r="FMU223" s="15"/>
      <c r="FMV223" s="15"/>
      <c r="FMW223" s="15"/>
      <c r="FMX223" s="15"/>
      <c r="FMY223" s="15"/>
      <c r="FMZ223" s="15"/>
      <c r="FNA223" s="15"/>
      <c r="FNB223" s="15"/>
      <c r="FNC223" s="15"/>
      <c r="FND223" s="15"/>
      <c r="FNE223" s="15"/>
      <c r="FNF223" s="15"/>
      <c r="FNG223" s="15"/>
      <c r="FNH223" s="15"/>
      <c r="FNI223" s="15"/>
      <c r="FNJ223" s="15"/>
      <c r="FNK223" s="15"/>
      <c r="FNL223" s="15"/>
      <c r="FNM223" s="15"/>
      <c r="FNN223" s="15"/>
      <c r="FNO223" s="15"/>
      <c r="FNP223" s="15"/>
      <c r="FNQ223" s="15"/>
      <c r="FNR223" s="15"/>
      <c r="FNS223" s="15"/>
      <c r="FNT223" s="15"/>
      <c r="FNU223" s="15"/>
      <c r="FNV223" s="15"/>
      <c r="FNW223" s="15"/>
      <c r="FNX223" s="15"/>
      <c r="FNY223" s="15"/>
      <c r="FNZ223" s="15"/>
      <c r="FOA223" s="15"/>
      <c r="FOB223" s="15"/>
      <c r="FOC223" s="15"/>
      <c r="FOD223" s="15"/>
      <c r="FOE223" s="15"/>
      <c r="FOF223" s="15"/>
      <c r="FOG223" s="15"/>
      <c r="FOH223" s="15"/>
      <c r="FOI223" s="15"/>
      <c r="FOJ223" s="15"/>
      <c r="FOK223" s="15"/>
      <c r="FOL223" s="15"/>
      <c r="FOM223" s="15"/>
      <c r="FON223" s="15"/>
      <c r="FOO223" s="15"/>
      <c r="FOP223" s="15"/>
      <c r="FOQ223" s="15"/>
      <c r="FOR223" s="15"/>
      <c r="FOS223" s="15"/>
      <c r="FOT223" s="15"/>
      <c r="FOU223" s="15"/>
      <c r="FOV223" s="15"/>
      <c r="FOW223" s="15"/>
      <c r="FOX223" s="15"/>
      <c r="FOY223" s="15"/>
      <c r="FOZ223" s="15"/>
      <c r="FPA223" s="15"/>
      <c r="FPB223" s="15"/>
      <c r="FPC223" s="15"/>
      <c r="FPD223" s="15"/>
      <c r="FPE223" s="15"/>
      <c r="FPF223" s="15"/>
      <c r="FPG223" s="15"/>
      <c r="FPH223" s="15"/>
      <c r="FPI223" s="15"/>
      <c r="FPJ223" s="15"/>
      <c r="FPK223" s="15"/>
      <c r="FPL223" s="15"/>
      <c r="FPM223" s="15"/>
      <c r="FPN223" s="15"/>
      <c r="FPO223" s="15"/>
      <c r="FPP223" s="15"/>
      <c r="FPQ223" s="15"/>
      <c r="FPR223" s="15"/>
      <c r="FPS223" s="15"/>
      <c r="FPT223" s="15"/>
      <c r="FPU223" s="15"/>
      <c r="FPV223" s="15"/>
      <c r="FPW223" s="15"/>
      <c r="FPX223" s="15"/>
      <c r="FPY223" s="15"/>
      <c r="FPZ223" s="15"/>
      <c r="FQA223" s="15"/>
      <c r="FQB223" s="15"/>
      <c r="FQC223" s="15"/>
      <c r="FQD223" s="15"/>
      <c r="FQE223" s="15"/>
      <c r="FQF223" s="15"/>
      <c r="FQG223" s="15"/>
      <c r="FQH223" s="15"/>
      <c r="FQI223" s="15"/>
      <c r="FQJ223" s="15"/>
      <c r="FQK223" s="15"/>
      <c r="FQL223" s="15"/>
      <c r="FQM223" s="15"/>
      <c r="FQN223" s="15"/>
      <c r="FQO223" s="15"/>
      <c r="FQP223" s="15"/>
      <c r="FQQ223" s="15"/>
      <c r="FQR223" s="15"/>
      <c r="FQS223" s="15"/>
      <c r="FQT223" s="15"/>
      <c r="FQU223" s="15"/>
      <c r="FQV223" s="15"/>
      <c r="FQW223" s="15"/>
      <c r="FQX223" s="15"/>
      <c r="FQY223" s="15"/>
      <c r="FQZ223" s="15"/>
      <c r="FRA223" s="15"/>
      <c r="FRB223" s="15"/>
      <c r="FRC223" s="15"/>
      <c r="FRD223" s="15"/>
      <c r="FRE223" s="15"/>
      <c r="FRF223" s="15"/>
      <c r="FRG223" s="15"/>
      <c r="FRH223" s="15"/>
      <c r="FRI223" s="15"/>
      <c r="FRJ223" s="15"/>
      <c r="FRK223" s="15"/>
      <c r="FRL223" s="15"/>
      <c r="FRM223" s="15"/>
      <c r="FRN223" s="15"/>
      <c r="FRO223" s="15"/>
      <c r="FRP223" s="15"/>
      <c r="FRQ223" s="15"/>
      <c r="FRR223" s="15"/>
      <c r="FRS223" s="15"/>
      <c r="FRT223" s="15"/>
      <c r="FRU223" s="15"/>
      <c r="FRV223" s="15"/>
      <c r="FRW223" s="15"/>
      <c r="FRX223" s="15"/>
      <c r="FRY223" s="15"/>
      <c r="FRZ223" s="15"/>
      <c r="FSA223" s="15"/>
      <c r="FSB223" s="15"/>
      <c r="FSC223" s="15"/>
      <c r="FSD223" s="15"/>
      <c r="FSE223" s="15"/>
      <c r="FSF223" s="15"/>
      <c r="FSG223" s="15"/>
      <c r="FSH223" s="15"/>
      <c r="FSI223" s="15"/>
      <c r="FSJ223" s="15"/>
      <c r="FSK223" s="15"/>
      <c r="FSL223" s="15"/>
      <c r="FSM223" s="15"/>
      <c r="FSN223" s="15"/>
      <c r="FSO223" s="15"/>
      <c r="FSP223" s="15"/>
      <c r="FSQ223" s="15"/>
      <c r="FSR223" s="15"/>
      <c r="FSS223" s="15"/>
      <c r="FST223" s="15"/>
      <c r="FSU223" s="15"/>
      <c r="FSV223" s="15"/>
      <c r="FSW223" s="15"/>
      <c r="FSX223" s="15"/>
      <c r="FSY223" s="15"/>
      <c r="FSZ223" s="15"/>
      <c r="FTA223" s="15"/>
      <c r="FTB223" s="15"/>
      <c r="FTC223" s="15"/>
      <c r="FTD223" s="15"/>
      <c r="FTE223" s="15"/>
      <c r="FTF223" s="15"/>
      <c r="FTG223" s="15"/>
      <c r="FTH223" s="15"/>
      <c r="FTI223" s="15"/>
      <c r="FTJ223" s="15"/>
      <c r="FTK223" s="15"/>
      <c r="FTL223" s="15"/>
      <c r="FTM223" s="15"/>
      <c r="FTN223" s="15"/>
      <c r="FTO223" s="15"/>
      <c r="FTP223" s="15"/>
      <c r="FTQ223" s="15"/>
      <c r="FTR223" s="15"/>
      <c r="FTS223" s="15"/>
      <c r="FTT223" s="15"/>
      <c r="FTU223" s="15"/>
      <c r="FTV223" s="15"/>
      <c r="FTW223" s="15"/>
      <c r="FTX223" s="15"/>
      <c r="FTY223" s="15"/>
      <c r="FTZ223" s="15"/>
      <c r="FUA223" s="15"/>
      <c r="FUB223" s="15"/>
      <c r="FUC223" s="15"/>
      <c r="FUD223" s="15"/>
      <c r="FUE223" s="15"/>
      <c r="FUF223" s="15"/>
      <c r="FUG223" s="15"/>
      <c r="FUH223" s="15"/>
      <c r="FUI223" s="15"/>
      <c r="FUJ223" s="15"/>
      <c r="FUK223" s="15"/>
      <c r="FUL223" s="15"/>
      <c r="FUM223" s="15"/>
      <c r="FUN223" s="15"/>
      <c r="FUO223" s="15"/>
      <c r="FUP223" s="15"/>
      <c r="FUQ223" s="15"/>
      <c r="FUR223" s="15"/>
      <c r="FUS223" s="15"/>
      <c r="FUT223" s="15"/>
      <c r="FUU223" s="15"/>
      <c r="FUV223" s="15"/>
      <c r="FUW223" s="15"/>
      <c r="FUX223" s="15"/>
      <c r="FUY223" s="15"/>
      <c r="FUZ223" s="15"/>
      <c r="FVA223" s="15"/>
      <c r="FVB223" s="15"/>
      <c r="FVC223" s="15"/>
      <c r="FVD223" s="15"/>
      <c r="FVE223" s="15"/>
      <c r="FVF223" s="15"/>
      <c r="FVG223" s="15"/>
      <c r="FVH223" s="15"/>
      <c r="FVI223" s="15"/>
      <c r="FVJ223" s="15"/>
      <c r="FVK223" s="15"/>
      <c r="FVL223" s="15"/>
      <c r="FVM223" s="15"/>
      <c r="FVN223" s="15"/>
      <c r="FVO223" s="15"/>
      <c r="FVP223" s="15"/>
      <c r="FVQ223" s="15"/>
      <c r="FVR223" s="15"/>
      <c r="FVS223" s="15"/>
      <c r="FVT223" s="15"/>
      <c r="FVU223" s="15"/>
      <c r="FVV223" s="15"/>
      <c r="FVW223" s="15"/>
      <c r="FVX223" s="15"/>
      <c r="FVY223" s="15"/>
      <c r="FVZ223" s="15"/>
      <c r="FWA223" s="15"/>
      <c r="FWB223" s="15"/>
      <c r="FWC223" s="15"/>
      <c r="FWD223" s="15"/>
      <c r="FWE223" s="15"/>
      <c r="FWF223" s="15"/>
      <c r="FWG223" s="15"/>
      <c r="FWH223" s="15"/>
      <c r="FWI223" s="15"/>
      <c r="FWJ223" s="15"/>
      <c r="FWK223" s="15"/>
      <c r="FWL223" s="15"/>
      <c r="FWM223" s="15"/>
      <c r="FWN223" s="15"/>
      <c r="FWO223" s="15"/>
      <c r="FWP223" s="15"/>
      <c r="FWQ223" s="15"/>
      <c r="FWR223" s="15"/>
      <c r="FWS223" s="15"/>
      <c r="FWT223" s="15"/>
      <c r="FWU223" s="15"/>
      <c r="FWV223" s="15"/>
      <c r="FWW223" s="15"/>
      <c r="FWX223" s="15"/>
      <c r="FWY223" s="15"/>
      <c r="FWZ223" s="15"/>
      <c r="FXA223" s="15"/>
      <c r="FXB223" s="15"/>
      <c r="FXC223" s="15"/>
      <c r="FXD223" s="15"/>
      <c r="FXE223" s="15"/>
      <c r="FXF223" s="15"/>
      <c r="FXG223" s="15"/>
      <c r="FXH223" s="15"/>
      <c r="FXI223" s="15"/>
      <c r="FXJ223" s="15"/>
      <c r="FXK223" s="15"/>
      <c r="FXL223" s="15"/>
      <c r="FXM223" s="15"/>
      <c r="FXN223" s="15"/>
      <c r="FXO223" s="15"/>
      <c r="FXP223" s="15"/>
      <c r="FXQ223" s="15"/>
      <c r="FXR223" s="15"/>
      <c r="FXS223" s="15"/>
      <c r="FXT223" s="15"/>
      <c r="FXU223" s="15"/>
      <c r="FXV223" s="15"/>
      <c r="FXW223" s="15"/>
      <c r="FXX223" s="15"/>
      <c r="FXY223" s="15"/>
      <c r="FXZ223" s="15"/>
      <c r="FYA223" s="15"/>
      <c r="FYB223" s="15"/>
      <c r="FYC223" s="15"/>
      <c r="FYD223" s="15"/>
      <c r="FYE223" s="15"/>
      <c r="FYF223" s="15"/>
      <c r="FYG223" s="15"/>
      <c r="FYH223" s="15"/>
      <c r="FYI223" s="15"/>
      <c r="FYJ223" s="15"/>
      <c r="FYK223" s="15"/>
      <c r="FYL223" s="15"/>
      <c r="FYM223" s="15"/>
      <c r="FYN223" s="15"/>
      <c r="FYO223" s="15"/>
      <c r="FYP223" s="15"/>
      <c r="FYQ223" s="15"/>
      <c r="FYR223" s="15"/>
      <c r="FYS223" s="15"/>
      <c r="FYT223" s="15"/>
      <c r="FYU223" s="15"/>
      <c r="FYV223" s="15"/>
      <c r="FYW223" s="15"/>
      <c r="FYX223" s="15"/>
      <c r="FYY223" s="15"/>
      <c r="FYZ223" s="15"/>
      <c r="FZA223" s="15"/>
      <c r="FZB223" s="15"/>
      <c r="FZC223" s="15"/>
      <c r="FZD223" s="15"/>
      <c r="FZE223" s="15"/>
      <c r="FZF223" s="15"/>
      <c r="FZG223" s="15"/>
      <c r="FZH223" s="15"/>
      <c r="FZI223" s="15"/>
      <c r="FZJ223" s="15"/>
      <c r="FZK223" s="15"/>
      <c r="FZL223" s="15"/>
      <c r="FZM223" s="15"/>
      <c r="FZN223" s="15"/>
      <c r="FZO223" s="15"/>
      <c r="FZP223" s="15"/>
      <c r="FZQ223" s="15"/>
      <c r="FZR223" s="15"/>
      <c r="FZS223" s="15"/>
      <c r="FZT223" s="15"/>
      <c r="FZU223" s="15"/>
      <c r="FZV223" s="15"/>
      <c r="FZW223" s="15"/>
      <c r="FZX223" s="15"/>
      <c r="FZY223" s="15"/>
      <c r="FZZ223" s="15"/>
      <c r="GAA223" s="15"/>
      <c r="GAB223" s="15"/>
      <c r="GAC223" s="15"/>
      <c r="GAD223" s="15"/>
      <c r="GAE223" s="15"/>
      <c r="GAF223" s="15"/>
      <c r="GAG223" s="15"/>
      <c r="GAH223" s="15"/>
      <c r="GAI223" s="15"/>
      <c r="GAJ223" s="15"/>
      <c r="GAK223" s="15"/>
      <c r="GAL223" s="15"/>
      <c r="GAM223" s="15"/>
      <c r="GAN223" s="15"/>
      <c r="GAO223" s="15"/>
      <c r="GAP223" s="15"/>
      <c r="GAQ223" s="15"/>
      <c r="GAR223" s="15"/>
      <c r="GAS223" s="15"/>
      <c r="GAT223" s="15"/>
      <c r="GAU223" s="15"/>
      <c r="GAV223" s="15"/>
      <c r="GAW223" s="15"/>
      <c r="GAX223" s="15"/>
      <c r="GAY223" s="15"/>
      <c r="GAZ223" s="15"/>
      <c r="GBA223" s="15"/>
      <c r="GBB223" s="15"/>
      <c r="GBC223" s="15"/>
      <c r="GBD223" s="15"/>
      <c r="GBE223" s="15"/>
      <c r="GBF223" s="15"/>
      <c r="GBG223" s="15"/>
      <c r="GBH223" s="15"/>
      <c r="GBI223" s="15"/>
      <c r="GBJ223" s="15"/>
      <c r="GBK223" s="15"/>
      <c r="GBL223" s="15"/>
      <c r="GBM223" s="15"/>
      <c r="GBN223" s="15"/>
      <c r="GBO223" s="15"/>
      <c r="GBP223" s="15"/>
      <c r="GBQ223" s="15"/>
      <c r="GBR223" s="15"/>
      <c r="GBS223" s="15"/>
      <c r="GBT223" s="15"/>
      <c r="GBU223" s="15"/>
      <c r="GBV223" s="15"/>
      <c r="GBW223" s="15"/>
      <c r="GBX223" s="15"/>
      <c r="GBY223" s="15"/>
      <c r="GBZ223" s="15"/>
      <c r="GCA223" s="15"/>
      <c r="GCB223" s="15"/>
      <c r="GCC223" s="15"/>
      <c r="GCD223" s="15"/>
      <c r="GCE223" s="15"/>
      <c r="GCF223" s="15"/>
      <c r="GCG223" s="15"/>
      <c r="GCH223" s="15"/>
      <c r="GCI223" s="15"/>
      <c r="GCJ223" s="15"/>
      <c r="GCK223" s="15"/>
      <c r="GCL223" s="15"/>
      <c r="GCM223" s="15"/>
      <c r="GCN223" s="15"/>
      <c r="GCO223" s="15"/>
      <c r="GCP223" s="15"/>
      <c r="GCQ223" s="15"/>
      <c r="GCR223" s="15"/>
      <c r="GCS223" s="15"/>
      <c r="GCT223" s="15"/>
      <c r="GCU223" s="15"/>
      <c r="GCV223" s="15"/>
      <c r="GCW223" s="15"/>
      <c r="GCX223" s="15"/>
      <c r="GCY223" s="15"/>
      <c r="GCZ223" s="15"/>
      <c r="GDA223" s="15"/>
      <c r="GDB223" s="15"/>
      <c r="GDC223" s="15"/>
      <c r="GDD223" s="15"/>
      <c r="GDE223" s="15"/>
      <c r="GDF223" s="15"/>
      <c r="GDG223" s="15"/>
      <c r="GDH223" s="15"/>
      <c r="GDI223" s="15"/>
      <c r="GDJ223" s="15"/>
      <c r="GDK223" s="15"/>
      <c r="GDL223" s="15"/>
      <c r="GDM223" s="15"/>
      <c r="GDN223" s="15"/>
      <c r="GDO223" s="15"/>
      <c r="GDP223" s="15"/>
      <c r="GDQ223" s="15"/>
      <c r="GDR223" s="15"/>
      <c r="GDS223" s="15"/>
      <c r="GDT223" s="15"/>
      <c r="GDU223" s="15"/>
      <c r="GDV223" s="15"/>
      <c r="GDW223" s="15"/>
      <c r="GDX223" s="15"/>
      <c r="GDY223" s="15"/>
      <c r="GDZ223" s="15"/>
      <c r="GEA223" s="15"/>
      <c r="GEB223" s="15"/>
      <c r="GEC223" s="15"/>
      <c r="GED223" s="15"/>
      <c r="GEE223" s="15"/>
      <c r="GEF223" s="15"/>
      <c r="GEG223" s="15"/>
      <c r="GEH223" s="15"/>
      <c r="GEI223" s="15"/>
      <c r="GEJ223" s="15"/>
      <c r="GEK223" s="15"/>
      <c r="GEL223" s="15"/>
      <c r="GEM223" s="15"/>
      <c r="GEN223" s="15"/>
      <c r="GEO223" s="15"/>
      <c r="GEP223" s="15"/>
      <c r="GEQ223" s="15"/>
      <c r="GER223" s="15"/>
      <c r="GES223" s="15"/>
      <c r="GET223" s="15"/>
      <c r="GEU223" s="15"/>
      <c r="GEV223" s="15"/>
      <c r="GEW223" s="15"/>
      <c r="GEX223" s="15"/>
      <c r="GEY223" s="15"/>
      <c r="GEZ223" s="15"/>
      <c r="GFA223" s="15"/>
      <c r="GFB223" s="15"/>
      <c r="GFC223" s="15"/>
      <c r="GFD223" s="15"/>
      <c r="GFE223" s="15"/>
      <c r="GFF223" s="15"/>
      <c r="GFG223" s="15"/>
      <c r="GFH223" s="15"/>
      <c r="GFI223" s="15"/>
      <c r="GFJ223" s="15"/>
      <c r="GFK223" s="15"/>
      <c r="GFL223" s="15"/>
      <c r="GFM223" s="15"/>
      <c r="GFN223" s="15"/>
      <c r="GFO223" s="15"/>
      <c r="GFP223" s="15"/>
      <c r="GFQ223" s="15"/>
      <c r="GFR223" s="15"/>
      <c r="GFS223" s="15"/>
      <c r="GFT223" s="15"/>
      <c r="GFU223" s="15"/>
      <c r="GFV223" s="15"/>
      <c r="GFW223" s="15"/>
      <c r="GFX223" s="15"/>
      <c r="GFY223" s="15"/>
      <c r="GFZ223" s="15"/>
      <c r="GGA223" s="15"/>
      <c r="GGB223" s="15"/>
      <c r="GGC223" s="15"/>
      <c r="GGD223" s="15"/>
      <c r="GGE223" s="15"/>
      <c r="GGF223" s="15"/>
      <c r="GGG223" s="15"/>
      <c r="GGH223" s="15"/>
      <c r="GGI223" s="15"/>
      <c r="GGJ223" s="15"/>
      <c r="GGK223" s="15"/>
      <c r="GGL223" s="15"/>
      <c r="GGM223" s="15"/>
      <c r="GGN223" s="15"/>
      <c r="GGO223" s="15"/>
      <c r="GGP223" s="15"/>
      <c r="GGQ223" s="15"/>
      <c r="GGR223" s="15"/>
      <c r="GGS223" s="15"/>
      <c r="GGT223" s="15"/>
      <c r="GGU223" s="15"/>
      <c r="GGV223" s="15"/>
      <c r="GGW223" s="15"/>
      <c r="GGX223" s="15"/>
      <c r="GGY223" s="15"/>
      <c r="GGZ223" s="15"/>
      <c r="GHA223" s="15"/>
      <c r="GHB223" s="15"/>
      <c r="GHC223" s="15"/>
      <c r="GHD223" s="15"/>
      <c r="GHE223" s="15"/>
      <c r="GHF223" s="15"/>
      <c r="GHG223" s="15"/>
      <c r="GHH223" s="15"/>
      <c r="GHI223" s="15"/>
      <c r="GHJ223" s="15"/>
      <c r="GHK223" s="15"/>
      <c r="GHL223" s="15"/>
      <c r="GHM223" s="15"/>
      <c r="GHN223" s="15"/>
      <c r="GHO223" s="15"/>
      <c r="GHP223" s="15"/>
      <c r="GHQ223" s="15"/>
      <c r="GHR223" s="15"/>
      <c r="GHS223" s="15"/>
      <c r="GHT223" s="15"/>
      <c r="GHU223" s="15"/>
      <c r="GHV223" s="15"/>
      <c r="GHW223" s="15"/>
      <c r="GHX223" s="15"/>
      <c r="GHY223" s="15"/>
      <c r="GHZ223" s="15"/>
      <c r="GIA223" s="15"/>
      <c r="GIB223" s="15"/>
      <c r="GIC223" s="15"/>
      <c r="GID223" s="15"/>
      <c r="GIE223" s="15"/>
      <c r="GIF223" s="15"/>
      <c r="GIG223" s="15"/>
      <c r="GIH223" s="15"/>
      <c r="GII223" s="15"/>
      <c r="GIJ223" s="15"/>
      <c r="GIK223" s="15"/>
      <c r="GIL223" s="15"/>
      <c r="GIM223" s="15"/>
      <c r="GIN223" s="15"/>
      <c r="GIO223" s="15"/>
      <c r="GIP223" s="15"/>
      <c r="GIQ223" s="15"/>
      <c r="GIR223" s="15"/>
      <c r="GIS223" s="15"/>
      <c r="GIT223" s="15"/>
      <c r="GIU223" s="15"/>
      <c r="GIV223" s="15"/>
      <c r="GIW223" s="15"/>
      <c r="GIX223" s="15"/>
      <c r="GIY223" s="15"/>
      <c r="GIZ223" s="15"/>
      <c r="GJA223" s="15"/>
      <c r="GJB223" s="15"/>
      <c r="GJC223" s="15"/>
      <c r="GJD223" s="15"/>
      <c r="GJE223" s="15"/>
      <c r="GJF223" s="15"/>
      <c r="GJG223" s="15"/>
      <c r="GJH223" s="15"/>
      <c r="GJI223" s="15"/>
      <c r="GJJ223" s="15"/>
      <c r="GJK223" s="15"/>
      <c r="GJL223" s="15"/>
      <c r="GJM223" s="15"/>
      <c r="GJN223" s="15"/>
      <c r="GJO223" s="15"/>
      <c r="GJP223" s="15"/>
      <c r="GJQ223" s="15"/>
      <c r="GJR223" s="15"/>
      <c r="GJS223" s="15"/>
      <c r="GJT223" s="15"/>
      <c r="GJU223" s="15"/>
      <c r="GJV223" s="15"/>
      <c r="GJW223" s="15"/>
      <c r="GJX223" s="15"/>
      <c r="GJY223" s="15"/>
      <c r="GJZ223" s="15"/>
      <c r="GKA223" s="15"/>
      <c r="GKB223" s="15"/>
      <c r="GKC223" s="15"/>
      <c r="GKD223" s="15"/>
      <c r="GKE223" s="15"/>
      <c r="GKF223" s="15"/>
      <c r="GKG223" s="15"/>
      <c r="GKH223" s="15"/>
      <c r="GKI223" s="15"/>
      <c r="GKJ223" s="15"/>
      <c r="GKK223" s="15"/>
      <c r="GKL223" s="15"/>
      <c r="GKM223" s="15"/>
      <c r="GKN223" s="15"/>
      <c r="GKO223" s="15"/>
      <c r="GKP223" s="15"/>
      <c r="GKQ223" s="15"/>
      <c r="GKR223" s="15"/>
      <c r="GKS223" s="15"/>
      <c r="GKT223" s="15"/>
      <c r="GKU223" s="15"/>
      <c r="GKV223" s="15"/>
      <c r="GKW223" s="15"/>
      <c r="GKX223" s="15"/>
      <c r="GKY223" s="15"/>
      <c r="GKZ223" s="15"/>
      <c r="GLA223" s="15"/>
      <c r="GLB223" s="15"/>
      <c r="GLC223" s="15"/>
      <c r="GLD223" s="15"/>
      <c r="GLE223" s="15"/>
      <c r="GLF223" s="15"/>
      <c r="GLG223" s="15"/>
      <c r="GLH223" s="15"/>
      <c r="GLI223" s="15"/>
      <c r="GLJ223" s="15"/>
      <c r="GLK223" s="15"/>
      <c r="GLL223" s="15"/>
      <c r="GLM223" s="15"/>
      <c r="GLN223" s="15"/>
      <c r="GLO223" s="15"/>
      <c r="GLP223" s="15"/>
      <c r="GLQ223" s="15"/>
      <c r="GLR223" s="15"/>
      <c r="GLS223" s="15"/>
      <c r="GLT223" s="15"/>
      <c r="GLU223" s="15"/>
      <c r="GLV223" s="15"/>
      <c r="GLW223" s="15"/>
      <c r="GLX223" s="15"/>
      <c r="GLY223" s="15"/>
      <c r="GLZ223" s="15"/>
      <c r="GMA223" s="15"/>
      <c r="GMB223" s="15"/>
      <c r="GMC223" s="15"/>
      <c r="GMD223" s="15"/>
      <c r="GME223" s="15"/>
      <c r="GMF223" s="15"/>
      <c r="GMG223" s="15"/>
      <c r="GMH223" s="15"/>
      <c r="GMI223" s="15"/>
      <c r="GMJ223" s="15"/>
      <c r="GMK223" s="15"/>
      <c r="GML223" s="15"/>
      <c r="GMM223" s="15"/>
      <c r="GMN223" s="15"/>
      <c r="GMO223" s="15"/>
      <c r="GMP223" s="15"/>
      <c r="GMQ223" s="15"/>
      <c r="GMR223" s="15"/>
      <c r="GMS223" s="15"/>
      <c r="GMT223" s="15"/>
      <c r="GMU223" s="15"/>
      <c r="GMV223" s="15"/>
      <c r="GMW223" s="15"/>
      <c r="GMX223" s="15"/>
      <c r="GMY223" s="15"/>
      <c r="GMZ223" s="15"/>
      <c r="GNA223" s="15"/>
      <c r="GNB223" s="15"/>
      <c r="GNC223" s="15"/>
      <c r="GND223" s="15"/>
      <c r="GNE223" s="15"/>
      <c r="GNF223" s="15"/>
      <c r="GNG223" s="15"/>
      <c r="GNH223" s="15"/>
      <c r="GNI223" s="15"/>
      <c r="GNJ223" s="15"/>
      <c r="GNK223" s="15"/>
      <c r="GNL223" s="15"/>
      <c r="GNM223" s="15"/>
      <c r="GNN223" s="15"/>
      <c r="GNO223" s="15"/>
      <c r="GNP223" s="15"/>
      <c r="GNQ223" s="15"/>
      <c r="GNR223" s="15"/>
      <c r="GNS223" s="15"/>
      <c r="GNT223" s="15"/>
      <c r="GNU223" s="15"/>
      <c r="GNV223" s="15"/>
      <c r="GNW223" s="15"/>
      <c r="GNX223" s="15"/>
      <c r="GNY223" s="15"/>
      <c r="GNZ223" s="15"/>
      <c r="GOA223" s="15"/>
      <c r="GOB223" s="15"/>
      <c r="GOC223" s="15"/>
      <c r="GOD223" s="15"/>
      <c r="GOE223" s="15"/>
      <c r="GOF223" s="15"/>
      <c r="GOG223" s="15"/>
      <c r="GOH223" s="15"/>
      <c r="GOI223" s="15"/>
      <c r="GOJ223" s="15"/>
      <c r="GOK223" s="15"/>
      <c r="GOL223" s="15"/>
      <c r="GOM223" s="15"/>
      <c r="GON223" s="15"/>
      <c r="GOO223" s="15"/>
      <c r="GOP223" s="15"/>
      <c r="GOQ223" s="15"/>
      <c r="GOR223" s="15"/>
      <c r="GOS223" s="15"/>
      <c r="GOT223" s="15"/>
      <c r="GOU223" s="15"/>
      <c r="GOV223" s="15"/>
      <c r="GOW223" s="15"/>
      <c r="GOX223" s="15"/>
      <c r="GOY223" s="15"/>
      <c r="GOZ223" s="15"/>
      <c r="GPA223" s="15"/>
      <c r="GPB223" s="15"/>
      <c r="GPC223" s="15"/>
      <c r="GPD223" s="15"/>
      <c r="GPE223" s="15"/>
      <c r="GPF223" s="15"/>
      <c r="GPG223" s="15"/>
      <c r="GPH223" s="15"/>
      <c r="GPI223" s="15"/>
      <c r="GPJ223" s="15"/>
      <c r="GPK223" s="15"/>
      <c r="GPL223" s="15"/>
      <c r="GPM223" s="15"/>
      <c r="GPN223" s="15"/>
      <c r="GPO223" s="15"/>
      <c r="GPP223" s="15"/>
      <c r="GPQ223" s="15"/>
      <c r="GPR223" s="15"/>
      <c r="GPS223" s="15"/>
      <c r="GPT223" s="15"/>
      <c r="GPU223" s="15"/>
      <c r="GPV223" s="15"/>
      <c r="GPW223" s="15"/>
      <c r="GPX223" s="15"/>
      <c r="GPY223" s="15"/>
      <c r="GPZ223" s="15"/>
      <c r="GQA223" s="15"/>
      <c r="GQB223" s="15"/>
      <c r="GQC223" s="15"/>
      <c r="GQD223" s="15"/>
      <c r="GQE223" s="15"/>
      <c r="GQF223" s="15"/>
      <c r="GQG223" s="15"/>
      <c r="GQH223" s="15"/>
      <c r="GQI223" s="15"/>
      <c r="GQJ223" s="15"/>
      <c r="GQK223" s="15"/>
      <c r="GQL223" s="15"/>
      <c r="GQM223" s="15"/>
      <c r="GQN223" s="15"/>
      <c r="GQO223" s="15"/>
      <c r="GQP223" s="15"/>
      <c r="GQQ223" s="15"/>
      <c r="GQR223" s="15"/>
      <c r="GQS223" s="15"/>
      <c r="GQT223" s="15"/>
      <c r="GQU223" s="15"/>
      <c r="GQV223" s="15"/>
      <c r="GQW223" s="15"/>
      <c r="GQX223" s="15"/>
      <c r="GQY223" s="15"/>
      <c r="GQZ223" s="15"/>
      <c r="GRA223" s="15"/>
      <c r="GRB223" s="15"/>
      <c r="GRC223" s="15"/>
      <c r="GRD223" s="15"/>
      <c r="GRE223" s="15"/>
      <c r="GRF223" s="15"/>
      <c r="GRG223" s="15"/>
      <c r="GRH223" s="15"/>
      <c r="GRI223" s="15"/>
      <c r="GRJ223" s="15"/>
      <c r="GRK223" s="15"/>
      <c r="GRL223" s="15"/>
      <c r="GRM223" s="15"/>
      <c r="GRN223" s="15"/>
      <c r="GRO223" s="15"/>
      <c r="GRP223" s="15"/>
      <c r="GRQ223" s="15"/>
      <c r="GRR223" s="15"/>
      <c r="GRS223" s="15"/>
      <c r="GRT223" s="15"/>
      <c r="GRU223" s="15"/>
      <c r="GRV223" s="15"/>
      <c r="GRW223" s="15"/>
      <c r="GRX223" s="15"/>
      <c r="GRY223" s="15"/>
      <c r="GRZ223" s="15"/>
      <c r="GSA223" s="15"/>
      <c r="GSB223" s="15"/>
      <c r="GSC223" s="15"/>
      <c r="GSD223" s="15"/>
      <c r="GSE223" s="15"/>
      <c r="GSF223" s="15"/>
      <c r="GSG223" s="15"/>
      <c r="GSH223" s="15"/>
      <c r="GSI223" s="15"/>
      <c r="GSJ223" s="15"/>
      <c r="GSK223" s="15"/>
      <c r="GSL223" s="15"/>
      <c r="GSM223" s="15"/>
      <c r="GSN223" s="15"/>
      <c r="GSO223" s="15"/>
      <c r="GSP223" s="15"/>
      <c r="GSQ223" s="15"/>
      <c r="GSR223" s="15"/>
      <c r="GSS223" s="15"/>
      <c r="GST223" s="15"/>
      <c r="GSU223" s="15"/>
      <c r="GSV223" s="15"/>
      <c r="GSW223" s="15"/>
      <c r="GSX223" s="15"/>
      <c r="GSY223" s="15"/>
      <c r="GSZ223" s="15"/>
      <c r="GTA223" s="15"/>
      <c r="GTB223" s="15"/>
      <c r="GTC223" s="15"/>
      <c r="GTD223" s="15"/>
      <c r="GTE223" s="15"/>
      <c r="GTF223" s="15"/>
      <c r="GTG223" s="15"/>
      <c r="GTH223" s="15"/>
      <c r="GTI223" s="15"/>
      <c r="GTJ223" s="15"/>
      <c r="GTK223" s="15"/>
      <c r="GTL223" s="15"/>
      <c r="GTM223" s="15"/>
      <c r="GTN223" s="15"/>
      <c r="GTO223" s="15"/>
      <c r="GTP223" s="15"/>
      <c r="GTQ223" s="15"/>
      <c r="GTR223" s="15"/>
      <c r="GTS223" s="15"/>
      <c r="GTT223" s="15"/>
      <c r="GTU223" s="15"/>
      <c r="GTV223" s="15"/>
      <c r="GTW223" s="15"/>
      <c r="GTX223" s="15"/>
      <c r="GTY223" s="15"/>
      <c r="GTZ223" s="15"/>
      <c r="GUA223" s="15"/>
      <c r="GUB223" s="15"/>
      <c r="GUC223" s="15"/>
      <c r="GUD223" s="15"/>
      <c r="GUE223" s="15"/>
      <c r="GUF223" s="15"/>
      <c r="GUG223" s="15"/>
      <c r="GUH223" s="15"/>
      <c r="GUI223" s="15"/>
      <c r="GUJ223" s="15"/>
      <c r="GUK223" s="15"/>
      <c r="GUL223" s="15"/>
      <c r="GUM223" s="15"/>
      <c r="GUN223" s="15"/>
      <c r="GUO223" s="15"/>
      <c r="GUP223" s="15"/>
      <c r="GUQ223" s="15"/>
      <c r="GUR223" s="15"/>
      <c r="GUS223" s="15"/>
      <c r="GUT223" s="15"/>
      <c r="GUU223" s="15"/>
      <c r="GUV223" s="15"/>
      <c r="GUW223" s="15"/>
      <c r="GUX223" s="15"/>
      <c r="GUY223" s="15"/>
      <c r="GUZ223" s="15"/>
      <c r="GVA223" s="15"/>
      <c r="GVB223" s="15"/>
      <c r="GVC223" s="15"/>
      <c r="GVD223" s="15"/>
      <c r="GVE223" s="15"/>
      <c r="GVF223" s="15"/>
      <c r="GVG223" s="15"/>
      <c r="GVH223" s="15"/>
      <c r="GVI223" s="15"/>
      <c r="GVJ223" s="15"/>
      <c r="GVK223" s="15"/>
      <c r="GVL223" s="15"/>
      <c r="GVM223" s="15"/>
      <c r="GVN223" s="15"/>
      <c r="GVO223" s="15"/>
      <c r="GVP223" s="15"/>
      <c r="GVQ223" s="15"/>
      <c r="GVR223" s="15"/>
      <c r="GVS223" s="15"/>
      <c r="GVT223" s="15"/>
      <c r="GVU223" s="15"/>
      <c r="GVV223" s="15"/>
      <c r="GVW223" s="15"/>
      <c r="GVX223" s="15"/>
      <c r="GVY223" s="15"/>
      <c r="GVZ223" s="15"/>
      <c r="GWA223" s="15"/>
      <c r="GWB223" s="15"/>
      <c r="GWC223" s="15"/>
      <c r="GWD223" s="15"/>
      <c r="GWE223" s="15"/>
      <c r="GWF223" s="15"/>
      <c r="GWG223" s="15"/>
      <c r="GWH223" s="15"/>
      <c r="GWI223" s="15"/>
      <c r="GWJ223" s="15"/>
      <c r="GWK223" s="15"/>
      <c r="GWL223" s="15"/>
      <c r="GWM223" s="15"/>
      <c r="GWN223" s="15"/>
      <c r="GWO223" s="15"/>
      <c r="GWP223" s="15"/>
      <c r="GWQ223" s="15"/>
      <c r="GWR223" s="15"/>
      <c r="GWS223" s="15"/>
      <c r="GWT223" s="15"/>
      <c r="GWU223" s="15"/>
      <c r="GWV223" s="15"/>
      <c r="GWW223" s="15"/>
      <c r="GWX223" s="15"/>
      <c r="GWY223" s="15"/>
      <c r="GWZ223" s="15"/>
      <c r="GXA223" s="15"/>
      <c r="GXB223" s="15"/>
      <c r="GXC223" s="15"/>
      <c r="GXD223" s="15"/>
      <c r="GXE223" s="15"/>
      <c r="GXF223" s="15"/>
      <c r="GXG223" s="15"/>
      <c r="GXH223" s="15"/>
      <c r="GXI223" s="15"/>
      <c r="GXJ223" s="15"/>
      <c r="GXK223" s="15"/>
      <c r="GXL223" s="15"/>
      <c r="GXM223" s="15"/>
      <c r="GXN223" s="15"/>
      <c r="GXO223" s="15"/>
      <c r="GXP223" s="15"/>
      <c r="GXQ223" s="15"/>
      <c r="GXR223" s="15"/>
      <c r="GXS223" s="15"/>
      <c r="GXT223" s="15"/>
      <c r="GXU223" s="15"/>
      <c r="GXV223" s="15"/>
      <c r="GXW223" s="15"/>
      <c r="GXX223" s="15"/>
      <c r="GXY223" s="15"/>
      <c r="GXZ223" s="15"/>
      <c r="GYA223" s="15"/>
      <c r="GYB223" s="15"/>
      <c r="GYC223" s="15"/>
      <c r="GYD223" s="15"/>
      <c r="GYE223" s="15"/>
      <c r="GYF223" s="15"/>
      <c r="GYG223" s="15"/>
      <c r="GYH223" s="15"/>
      <c r="GYI223" s="15"/>
      <c r="GYJ223" s="15"/>
      <c r="GYK223" s="15"/>
      <c r="GYL223" s="15"/>
      <c r="GYM223" s="15"/>
      <c r="GYN223" s="15"/>
      <c r="GYO223" s="15"/>
      <c r="GYP223" s="15"/>
      <c r="GYQ223" s="15"/>
      <c r="GYR223" s="15"/>
      <c r="GYS223" s="15"/>
      <c r="GYT223" s="15"/>
      <c r="GYU223" s="15"/>
      <c r="GYV223" s="15"/>
      <c r="GYW223" s="15"/>
      <c r="GYX223" s="15"/>
      <c r="GYY223" s="15"/>
      <c r="GYZ223" s="15"/>
      <c r="GZA223" s="15"/>
      <c r="GZB223" s="15"/>
      <c r="GZC223" s="15"/>
      <c r="GZD223" s="15"/>
      <c r="GZE223" s="15"/>
      <c r="GZF223" s="15"/>
      <c r="GZG223" s="15"/>
      <c r="GZH223" s="15"/>
      <c r="GZI223" s="15"/>
      <c r="GZJ223" s="15"/>
      <c r="GZK223" s="15"/>
      <c r="GZL223" s="15"/>
      <c r="GZM223" s="15"/>
      <c r="GZN223" s="15"/>
      <c r="GZO223" s="15"/>
      <c r="GZP223" s="15"/>
      <c r="GZQ223" s="15"/>
      <c r="GZR223" s="15"/>
      <c r="GZS223" s="15"/>
      <c r="GZT223" s="15"/>
      <c r="GZU223" s="15"/>
      <c r="GZV223" s="15"/>
      <c r="GZW223" s="15"/>
      <c r="GZX223" s="15"/>
      <c r="GZY223" s="15"/>
      <c r="GZZ223" s="15"/>
      <c r="HAA223" s="15"/>
      <c r="HAB223" s="15"/>
      <c r="HAC223" s="15"/>
      <c r="HAD223" s="15"/>
      <c r="HAE223" s="15"/>
      <c r="HAF223" s="15"/>
      <c r="HAG223" s="15"/>
      <c r="HAH223" s="15"/>
      <c r="HAI223" s="15"/>
      <c r="HAJ223" s="15"/>
      <c r="HAK223" s="15"/>
      <c r="HAL223" s="15"/>
      <c r="HAM223" s="15"/>
      <c r="HAN223" s="15"/>
      <c r="HAO223" s="15"/>
      <c r="HAP223" s="15"/>
      <c r="HAQ223" s="15"/>
      <c r="HAR223" s="15"/>
      <c r="HAS223" s="15"/>
      <c r="HAT223" s="15"/>
      <c r="HAU223" s="15"/>
      <c r="HAV223" s="15"/>
      <c r="HAW223" s="15"/>
      <c r="HAX223" s="15"/>
      <c r="HAY223" s="15"/>
      <c r="HAZ223" s="15"/>
      <c r="HBA223" s="15"/>
      <c r="HBB223" s="15"/>
      <c r="HBC223" s="15"/>
      <c r="HBD223" s="15"/>
      <c r="HBE223" s="15"/>
      <c r="HBF223" s="15"/>
      <c r="HBG223" s="15"/>
      <c r="HBH223" s="15"/>
      <c r="HBI223" s="15"/>
      <c r="HBJ223" s="15"/>
      <c r="HBK223" s="15"/>
      <c r="HBL223" s="15"/>
      <c r="HBM223" s="15"/>
      <c r="HBN223" s="15"/>
      <c r="HBO223" s="15"/>
      <c r="HBP223" s="15"/>
      <c r="HBQ223" s="15"/>
      <c r="HBR223" s="15"/>
      <c r="HBS223" s="15"/>
      <c r="HBT223" s="15"/>
      <c r="HBU223" s="15"/>
      <c r="HBV223" s="15"/>
      <c r="HBW223" s="15"/>
      <c r="HBX223" s="15"/>
      <c r="HBY223" s="15"/>
      <c r="HBZ223" s="15"/>
      <c r="HCA223" s="15"/>
      <c r="HCB223" s="15"/>
      <c r="HCC223" s="15"/>
      <c r="HCD223" s="15"/>
      <c r="HCE223" s="15"/>
      <c r="HCF223" s="15"/>
      <c r="HCG223" s="15"/>
      <c r="HCH223" s="15"/>
      <c r="HCI223" s="15"/>
      <c r="HCJ223" s="15"/>
      <c r="HCK223" s="15"/>
      <c r="HCL223" s="15"/>
      <c r="HCM223" s="15"/>
      <c r="HCN223" s="15"/>
      <c r="HCO223" s="15"/>
      <c r="HCP223" s="15"/>
      <c r="HCQ223" s="15"/>
      <c r="HCR223" s="15"/>
      <c r="HCS223" s="15"/>
      <c r="HCT223" s="15"/>
      <c r="HCU223" s="15"/>
      <c r="HCV223" s="15"/>
      <c r="HCW223" s="15"/>
      <c r="HCX223" s="15"/>
      <c r="HCY223" s="15"/>
      <c r="HCZ223" s="15"/>
      <c r="HDA223" s="15"/>
      <c r="HDB223" s="15"/>
      <c r="HDC223" s="15"/>
      <c r="HDD223" s="15"/>
      <c r="HDE223" s="15"/>
      <c r="HDF223" s="15"/>
      <c r="HDG223" s="15"/>
      <c r="HDH223" s="15"/>
      <c r="HDI223" s="15"/>
      <c r="HDJ223" s="15"/>
      <c r="HDK223" s="15"/>
      <c r="HDL223" s="15"/>
      <c r="HDM223" s="15"/>
      <c r="HDN223" s="15"/>
      <c r="HDO223" s="15"/>
      <c r="HDP223" s="15"/>
      <c r="HDQ223" s="15"/>
      <c r="HDR223" s="15"/>
      <c r="HDS223" s="15"/>
      <c r="HDT223" s="15"/>
      <c r="HDU223" s="15"/>
      <c r="HDV223" s="15"/>
      <c r="HDW223" s="15"/>
      <c r="HDX223" s="15"/>
      <c r="HDY223" s="15"/>
      <c r="HDZ223" s="15"/>
      <c r="HEA223" s="15"/>
      <c r="HEB223" s="15"/>
      <c r="HEC223" s="15"/>
      <c r="HED223" s="15"/>
      <c r="HEE223" s="15"/>
      <c r="HEF223" s="15"/>
      <c r="HEG223" s="15"/>
      <c r="HEH223" s="15"/>
      <c r="HEI223" s="15"/>
      <c r="HEJ223" s="15"/>
      <c r="HEK223" s="15"/>
      <c r="HEL223" s="15"/>
      <c r="HEM223" s="15"/>
      <c r="HEN223" s="15"/>
      <c r="HEO223" s="15"/>
      <c r="HEP223" s="15"/>
      <c r="HEQ223" s="15"/>
      <c r="HER223" s="15"/>
      <c r="HES223" s="15"/>
      <c r="HET223" s="15"/>
      <c r="HEU223" s="15"/>
      <c r="HEV223" s="15"/>
      <c r="HEW223" s="15"/>
      <c r="HEX223" s="15"/>
      <c r="HEY223" s="15"/>
      <c r="HEZ223" s="15"/>
      <c r="HFA223" s="15"/>
      <c r="HFB223" s="15"/>
      <c r="HFC223" s="15"/>
      <c r="HFD223" s="15"/>
      <c r="HFE223" s="15"/>
      <c r="HFF223" s="15"/>
      <c r="HFG223" s="15"/>
      <c r="HFH223" s="15"/>
      <c r="HFI223" s="15"/>
      <c r="HFJ223" s="15"/>
      <c r="HFK223" s="15"/>
      <c r="HFL223" s="15"/>
      <c r="HFM223" s="15"/>
      <c r="HFN223" s="15"/>
      <c r="HFO223" s="15"/>
      <c r="HFP223" s="15"/>
      <c r="HFQ223" s="15"/>
      <c r="HFR223" s="15"/>
      <c r="HFS223" s="15"/>
      <c r="HFT223" s="15"/>
      <c r="HFU223" s="15"/>
      <c r="HFV223" s="15"/>
      <c r="HFW223" s="15"/>
      <c r="HFX223" s="15"/>
      <c r="HFY223" s="15"/>
      <c r="HFZ223" s="15"/>
      <c r="HGA223" s="15"/>
      <c r="HGB223" s="15"/>
      <c r="HGC223" s="15"/>
      <c r="HGD223" s="15"/>
      <c r="HGE223" s="15"/>
      <c r="HGF223" s="15"/>
      <c r="HGG223" s="15"/>
      <c r="HGH223" s="15"/>
      <c r="HGI223" s="15"/>
      <c r="HGJ223" s="15"/>
      <c r="HGK223" s="15"/>
      <c r="HGL223" s="15"/>
      <c r="HGM223" s="15"/>
      <c r="HGN223" s="15"/>
      <c r="HGO223" s="15"/>
      <c r="HGP223" s="15"/>
      <c r="HGQ223" s="15"/>
      <c r="HGR223" s="15"/>
      <c r="HGS223" s="15"/>
      <c r="HGT223" s="15"/>
      <c r="HGU223" s="15"/>
      <c r="HGV223" s="15"/>
      <c r="HGW223" s="15"/>
      <c r="HGX223" s="15"/>
      <c r="HGY223" s="15"/>
      <c r="HGZ223" s="15"/>
      <c r="HHA223" s="15"/>
      <c r="HHB223" s="15"/>
      <c r="HHC223" s="15"/>
      <c r="HHD223" s="15"/>
      <c r="HHE223" s="15"/>
      <c r="HHF223" s="15"/>
      <c r="HHG223" s="15"/>
      <c r="HHH223" s="15"/>
      <c r="HHI223" s="15"/>
      <c r="HHJ223" s="15"/>
      <c r="HHK223" s="15"/>
      <c r="HHL223" s="15"/>
      <c r="HHM223" s="15"/>
      <c r="HHN223" s="15"/>
      <c r="HHO223" s="15"/>
      <c r="HHP223" s="15"/>
      <c r="HHQ223" s="15"/>
      <c r="HHR223" s="15"/>
      <c r="HHS223" s="15"/>
      <c r="HHT223" s="15"/>
      <c r="HHU223" s="15"/>
      <c r="HHV223" s="15"/>
      <c r="HHW223" s="15"/>
      <c r="HHX223" s="15"/>
      <c r="HHY223" s="15"/>
      <c r="HHZ223" s="15"/>
      <c r="HIA223" s="15"/>
      <c r="HIB223" s="15"/>
      <c r="HIC223" s="15"/>
      <c r="HID223" s="15"/>
      <c r="HIE223" s="15"/>
      <c r="HIF223" s="15"/>
      <c r="HIG223" s="15"/>
      <c r="HIH223" s="15"/>
      <c r="HII223" s="15"/>
      <c r="HIJ223" s="15"/>
      <c r="HIK223" s="15"/>
      <c r="HIL223" s="15"/>
      <c r="HIM223" s="15"/>
      <c r="HIN223" s="15"/>
      <c r="HIO223" s="15"/>
      <c r="HIP223" s="15"/>
      <c r="HIQ223" s="15"/>
      <c r="HIR223" s="15"/>
      <c r="HIS223" s="15"/>
      <c r="HIT223" s="15"/>
      <c r="HIU223" s="15"/>
      <c r="HIV223" s="15"/>
      <c r="HIW223" s="15"/>
      <c r="HIX223" s="15"/>
      <c r="HIY223" s="15"/>
      <c r="HIZ223" s="15"/>
      <c r="HJA223" s="15"/>
      <c r="HJB223" s="15"/>
      <c r="HJC223" s="15"/>
      <c r="HJD223" s="15"/>
      <c r="HJE223" s="15"/>
      <c r="HJF223" s="15"/>
      <c r="HJG223" s="15"/>
      <c r="HJH223" s="15"/>
      <c r="HJI223" s="15"/>
      <c r="HJJ223" s="15"/>
      <c r="HJK223" s="15"/>
      <c r="HJL223" s="15"/>
      <c r="HJM223" s="15"/>
      <c r="HJN223" s="15"/>
      <c r="HJO223" s="15"/>
      <c r="HJP223" s="15"/>
      <c r="HJQ223" s="15"/>
      <c r="HJR223" s="15"/>
      <c r="HJS223" s="15"/>
      <c r="HJT223" s="15"/>
      <c r="HJU223" s="15"/>
      <c r="HJV223" s="15"/>
      <c r="HJW223" s="15"/>
      <c r="HJX223" s="15"/>
      <c r="HJY223" s="15"/>
      <c r="HJZ223" s="15"/>
      <c r="HKA223" s="15"/>
      <c r="HKB223" s="15"/>
      <c r="HKC223" s="15"/>
      <c r="HKD223" s="15"/>
      <c r="HKE223" s="15"/>
      <c r="HKF223" s="15"/>
      <c r="HKG223" s="15"/>
      <c r="HKH223" s="15"/>
      <c r="HKI223" s="15"/>
      <c r="HKJ223" s="15"/>
      <c r="HKK223" s="15"/>
      <c r="HKL223" s="15"/>
      <c r="HKM223" s="15"/>
      <c r="HKN223" s="15"/>
      <c r="HKO223" s="15"/>
      <c r="HKP223" s="15"/>
      <c r="HKQ223" s="15"/>
      <c r="HKR223" s="15"/>
      <c r="HKS223" s="15"/>
      <c r="HKT223" s="15"/>
      <c r="HKU223" s="15"/>
      <c r="HKV223" s="15"/>
      <c r="HKW223" s="15"/>
      <c r="HKX223" s="15"/>
      <c r="HKY223" s="15"/>
      <c r="HKZ223" s="15"/>
      <c r="HLA223" s="15"/>
      <c r="HLB223" s="15"/>
      <c r="HLC223" s="15"/>
      <c r="HLD223" s="15"/>
      <c r="HLE223" s="15"/>
      <c r="HLF223" s="15"/>
      <c r="HLG223" s="15"/>
      <c r="HLH223" s="15"/>
      <c r="HLI223" s="15"/>
      <c r="HLJ223" s="15"/>
      <c r="HLK223" s="15"/>
      <c r="HLL223" s="15"/>
      <c r="HLM223" s="15"/>
      <c r="HLN223" s="15"/>
      <c r="HLO223" s="15"/>
      <c r="HLP223" s="15"/>
      <c r="HLQ223" s="15"/>
      <c r="HLR223" s="15"/>
      <c r="HLS223" s="15"/>
      <c r="HLT223" s="15"/>
      <c r="HLU223" s="15"/>
      <c r="HLV223" s="15"/>
      <c r="HLW223" s="15"/>
      <c r="HLX223" s="15"/>
      <c r="HLY223" s="15"/>
      <c r="HLZ223" s="15"/>
      <c r="HMA223" s="15"/>
      <c r="HMB223" s="15"/>
      <c r="HMC223" s="15"/>
      <c r="HMD223" s="15"/>
      <c r="HME223" s="15"/>
      <c r="HMF223" s="15"/>
      <c r="HMG223" s="15"/>
      <c r="HMH223" s="15"/>
      <c r="HMI223" s="15"/>
      <c r="HMJ223" s="15"/>
      <c r="HMK223" s="15"/>
      <c r="HML223" s="15"/>
      <c r="HMM223" s="15"/>
      <c r="HMN223" s="15"/>
      <c r="HMO223" s="15"/>
      <c r="HMP223" s="15"/>
      <c r="HMQ223" s="15"/>
      <c r="HMR223" s="15"/>
      <c r="HMS223" s="15"/>
      <c r="HMT223" s="15"/>
      <c r="HMU223" s="15"/>
      <c r="HMV223" s="15"/>
      <c r="HMW223" s="15"/>
      <c r="HMX223" s="15"/>
      <c r="HMY223" s="15"/>
      <c r="HMZ223" s="15"/>
      <c r="HNA223" s="15"/>
      <c r="HNB223" s="15"/>
      <c r="HNC223" s="15"/>
      <c r="HND223" s="15"/>
      <c r="HNE223" s="15"/>
      <c r="HNF223" s="15"/>
      <c r="HNG223" s="15"/>
      <c r="HNH223" s="15"/>
      <c r="HNI223" s="15"/>
      <c r="HNJ223" s="15"/>
      <c r="HNK223" s="15"/>
      <c r="HNL223" s="15"/>
      <c r="HNM223" s="15"/>
      <c r="HNN223" s="15"/>
      <c r="HNO223" s="15"/>
      <c r="HNP223" s="15"/>
      <c r="HNQ223" s="15"/>
      <c r="HNR223" s="15"/>
      <c r="HNS223" s="15"/>
      <c r="HNT223" s="15"/>
      <c r="HNU223" s="15"/>
      <c r="HNV223" s="15"/>
      <c r="HNW223" s="15"/>
      <c r="HNX223" s="15"/>
      <c r="HNY223" s="15"/>
      <c r="HNZ223" s="15"/>
      <c r="HOA223" s="15"/>
      <c r="HOB223" s="15"/>
      <c r="HOC223" s="15"/>
      <c r="HOD223" s="15"/>
      <c r="HOE223" s="15"/>
      <c r="HOF223" s="15"/>
      <c r="HOG223" s="15"/>
      <c r="HOH223" s="15"/>
      <c r="HOI223" s="15"/>
      <c r="HOJ223" s="15"/>
      <c r="HOK223" s="15"/>
      <c r="HOL223" s="15"/>
      <c r="HOM223" s="15"/>
      <c r="HON223" s="15"/>
      <c r="HOO223" s="15"/>
      <c r="HOP223" s="15"/>
      <c r="HOQ223" s="15"/>
      <c r="HOR223" s="15"/>
      <c r="HOS223" s="15"/>
      <c r="HOT223" s="15"/>
      <c r="HOU223" s="15"/>
      <c r="HOV223" s="15"/>
      <c r="HOW223" s="15"/>
      <c r="HOX223" s="15"/>
      <c r="HOY223" s="15"/>
      <c r="HOZ223" s="15"/>
      <c r="HPA223" s="15"/>
      <c r="HPB223" s="15"/>
      <c r="HPC223" s="15"/>
      <c r="HPD223" s="15"/>
      <c r="HPE223" s="15"/>
      <c r="HPF223" s="15"/>
      <c r="HPG223" s="15"/>
      <c r="HPH223" s="15"/>
      <c r="HPI223" s="15"/>
      <c r="HPJ223" s="15"/>
      <c r="HPK223" s="15"/>
      <c r="HPL223" s="15"/>
      <c r="HPM223" s="15"/>
      <c r="HPN223" s="15"/>
      <c r="HPO223" s="15"/>
      <c r="HPP223" s="15"/>
      <c r="HPQ223" s="15"/>
      <c r="HPR223" s="15"/>
      <c r="HPS223" s="15"/>
      <c r="HPT223" s="15"/>
      <c r="HPU223" s="15"/>
      <c r="HPV223" s="15"/>
      <c r="HPW223" s="15"/>
      <c r="HPX223" s="15"/>
      <c r="HPY223" s="15"/>
      <c r="HPZ223" s="15"/>
      <c r="HQA223" s="15"/>
      <c r="HQB223" s="15"/>
      <c r="HQC223" s="15"/>
      <c r="HQD223" s="15"/>
      <c r="HQE223" s="15"/>
      <c r="HQF223" s="15"/>
      <c r="HQG223" s="15"/>
      <c r="HQH223" s="15"/>
      <c r="HQI223" s="15"/>
      <c r="HQJ223" s="15"/>
      <c r="HQK223" s="15"/>
      <c r="HQL223" s="15"/>
      <c r="HQM223" s="15"/>
      <c r="HQN223" s="15"/>
      <c r="HQO223" s="15"/>
      <c r="HQP223" s="15"/>
      <c r="HQQ223" s="15"/>
      <c r="HQR223" s="15"/>
      <c r="HQS223" s="15"/>
      <c r="HQT223" s="15"/>
      <c r="HQU223" s="15"/>
      <c r="HQV223" s="15"/>
      <c r="HQW223" s="15"/>
      <c r="HQX223" s="15"/>
      <c r="HQY223" s="15"/>
      <c r="HQZ223" s="15"/>
      <c r="HRA223" s="15"/>
      <c r="HRB223" s="15"/>
      <c r="HRC223" s="15"/>
      <c r="HRD223" s="15"/>
      <c r="HRE223" s="15"/>
      <c r="HRF223" s="15"/>
      <c r="HRG223" s="15"/>
      <c r="HRH223" s="15"/>
      <c r="HRI223" s="15"/>
      <c r="HRJ223" s="15"/>
      <c r="HRK223" s="15"/>
      <c r="HRL223" s="15"/>
      <c r="HRM223" s="15"/>
      <c r="HRN223" s="15"/>
      <c r="HRO223" s="15"/>
      <c r="HRP223" s="15"/>
      <c r="HRQ223" s="15"/>
      <c r="HRR223" s="15"/>
      <c r="HRS223" s="15"/>
      <c r="HRT223" s="15"/>
      <c r="HRU223" s="15"/>
      <c r="HRV223" s="15"/>
      <c r="HRW223" s="15"/>
      <c r="HRX223" s="15"/>
      <c r="HRY223" s="15"/>
      <c r="HRZ223" s="15"/>
      <c r="HSA223" s="15"/>
      <c r="HSB223" s="15"/>
      <c r="HSC223" s="15"/>
      <c r="HSD223" s="15"/>
      <c r="HSE223" s="15"/>
      <c r="HSF223" s="15"/>
      <c r="HSG223" s="15"/>
      <c r="HSH223" s="15"/>
      <c r="HSI223" s="15"/>
      <c r="HSJ223" s="15"/>
      <c r="HSK223" s="15"/>
      <c r="HSL223" s="15"/>
      <c r="HSM223" s="15"/>
      <c r="HSN223" s="15"/>
      <c r="HSO223" s="15"/>
      <c r="HSP223" s="15"/>
      <c r="HSQ223" s="15"/>
      <c r="HSR223" s="15"/>
      <c r="HSS223" s="15"/>
      <c r="HST223" s="15"/>
      <c r="HSU223" s="15"/>
      <c r="HSV223" s="15"/>
      <c r="HSW223" s="15"/>
      <c r="HSX223" s="15"/>
      <c r="HSY223" s="15"/>
      <c r="HSZ223" s="15"/>
      <c r="HTA223" s="15"/>
      <c r="HTB223" s="15"/>
      <c r="HTC223" s="15"/>
      <c r="HTD223" s="15"/>
      <c r="HTE223" s="15"/>
      <c r="HTF223" s="15"/>
      <c r="HTG223" s="15"/>
      <c r="HTH223" s="15"/>
      <c r="HTI223" s="15"/>
      <c r="HTJ223" s="15"/>
      <c r="HTK223" s="15"/>
      <c r="HTL223" s="15"/>
      <c r="HTM223" s="15"/>
      <c r="HTN223" s="15"/>
      <c r="HTO223" s="15"/>
      <c r="HTP223" s="15"/>
      <c r="HTQ223" s="15"/>
      <c r="HTR223" s="15"/>
      <c r="HTS223" s="15"/>
      <c r="HTT223" s="15"/>
      <c r="HTU223" s="15"/>
      <c r="HTV223" s="15"/>
      <c r="HTW223" s="15"/>
      <c r="HTX223" s="15"/>
      <c r="HTY223" s="15"/>
      <c r="HTZ223" s="15"/>
      <c r="HUA223" s="15"/>
      <c r="HUB223" s="15"/>
      <c r="HUC223" s="15"/>
      <c r="HUD223" s="15"/>
      <c r="HUE223" s="15"/>
      <c r="HUF223" s="15"/>
      <c r="HUG223" s="15"/>
      <c r="HUH223" s="15"/>
      <c r="HUI223" s="15"/>
      <c r="HUJ223" s="15"/>
      <c r="HUK223" s="15"/>
      <c r="HUL223" s="15"/>
      <c r="HUM223" s="15"/>
      <c r="HUN223" s="15"/>
      <c r="HUO223" s="15"/>
      <c r="HUP223" s="15"/>
      <c r="HUQ223" s="15"/>
      <c r="HUR223" s="15"/>
      <c r="HUS223" s="15"/>
      <c r="HUT223" s="15"/>
      <c r="HUU223" s="15"/>
      <c r="HUV223" s="15"/>
      <c r="HUW223" s="15"/>
      <c r="HUX223" s="15"/>
      <c r="HUY223" s="15"/>
      <c r="HUZ223" s="15"/>
      <c r="HVA223" s="15"/>
      <c r="HVB223" s="15"/>
      <c r="HVC223" s="15"/>
      <c r="HVD223" s="15"/>
      <c r="HVE223" s="15"/>
      <c r="HVF223" s="15"/>
      <c r="HVG223" s="15"/>
      <c r="HVH223" s="15"/>
      <c r="HVI223" s="15"/>
      <c r="HVJ223" s="15"/>
      <c r="HVK223" s="15"/>
      <c r="HVL223" s="15"/>
      <c r="HVM223" s="15"/>
      <c r="HVN223" s="15"/>
      <c r="HVO223" s="15"/>
      <c r="HVP223" s="15"/>
      <c r="HVQ223" s="15"/>
      <c r="HVR223" s="15"/>
      <c r="HVS223" s="15"/>
      <c r="HVT223" s="15"/>
      <c r="HVU223" s="15"/>
      <c r="HVV223" s="15"/>
      <c r="HVW223" s="15"/>
      <c r="HVX223" s="15"/>
      <c r="HVY223" s="15"/>
      <c r="HVZ223" s="15"/>
      <c r="HWA223" s="15"/>
      <c r="HWB223" s="15"/>
      <c r="HWC223" s="15"/>
      <c r="HWD223" s="15"/>
      <c r="HWE223" s="15"/>
      <c r="HWF223" s="15"/>
      <c r="HWG223" s="15"/>
      <c r="HWH223" s="15"/>
      <c r="HWI223" s="15"/>
      <c r="HWJ223" s="15"/>
      <c r="HWK223" s="15"/>
      <c r="HWL223" s="15"/>
      <c r="HWM223" s="15"/>
      <c r="HWN223" s="15"/>
      <c r="HWO223" s="15"/>
      <c r="HWP223" s="15"/>
      <c r="HWQ223" s="15"/>
      <c r="HWR223" s="15"/>
      <c r="HWS223" s="15"/>
      <c r="HWT223" s="15"/>
      <c r="HWU223" s="15"/>
      <c r="HWV223" s="15"/>
      <c r="HWW223" s="15"/>
      <c r="HWX223" s="15"/>
      <c r="HWY223" s="15"/>
      <c r="HWZ223" s="15"/>
      <c r="HXA223" s="15"/>
      <c r="HXB223" s="15"/>
      <c r="HXC223" s="15"/>
      <c r="HXD223" s="15"/>
      <c r="HXE223" s="15"/>
      <c r="HXF223" s="15"/>
      <c r="HXG223" s="15"/>
      <c r="HXH223" s="15"/>
      <c r="HXI223" s="15"/>
      <c r="HXJ223" s="15"/>
      <c r="HXK223" s="15"/>
      <c r="HXL223" s="15"/>
      <c r="HXM223" s="15"/>
      <c r="HXN223" s="15"/>
      <c r="HXO223" s="15"/>
      <c r="HXP223" s="15"/>
      <c r="HXQ223" s="15"/>
      <c r="HXR223" s="15"/>
      <c r="HXS223" s="15"/>
      <c r="HXT223" s="15"/>
      <c r="HXU223" s="15"/>
      <c r="HXV223" s="15"/>
      <c r="HXW223" s="15"/>
      <c r="HXX223" s="15"/>
      <c r="HXY223" s="15"/>
      <c r="HXZ223" s="15"/>
      <c r="HYA223" s="15"/>
      <c r="HYB223" s="15"/>
      <c r="HYC223" s="15"/>
      <c r="HYD223" s="15"/>
      <c r="HYE223" s="15"/>
      <c r="HYF223" s="15"/>
      <c r="HYG223" s="15"/>
      <c r="HYH223" s="15"/>
      <c r="HYI223" s="15"/>
      <c r="HYJ223" s="15"/>
      <c r="HYK223" s="15"/>
      <c r="HYL223" s="15"/>
      <c r="HYM223" s="15"/>
      <c r="HYN223" s="15"/>
      <c r="HYO223" s="15"/>
      <c r="HYP223" s="15"/>
      <c r="HYQ223" s="15"/>
      <c r="HYR223" s="15"/>
      <c r="HYS223" s="15"/>
      <c r="HYT223" s="15"/>
      <c r="HYU223" s="15"/>
      <c r="HYV223" s="15"/>
      <c r="HYW223" s="15"/>
      <c r="HYX223" s="15"/>
      <c r="HYY223" s="15"/>
      <c r="HYZ223" s="15"/>
      <c r="HZA223" s="15"/>
      <c r="HZB223" s="15"/>
      <c r="HZC223" s="15"/>
      <c r="HZD223" s="15"/>
      <c r="HZE223" s="15"/>
      <c r="HZF223" s="15"/>
      <c r="HZG223" s="15"/>
      <c r="HZH223" s="15"/>
      <c r="HZI223" s="15"/>
      <c r="HZJ223" s="15"/>
      <c r="HZK223" s="15"/>
      <c r="HZL223" s="15"/>
      <c r="HZM223" s="15"/>
      <c r="HZN223" s="15"/>
      <c r="HZO223" s="15"/>
      <c r="HZP223" s="15"/>
      <c r="HZQ223" s="15"/>
      <c r="HZR223" s="15"/>
      <c r="HZS223" s="15"/>
      <c r="HZT223" s="15"/>
      <c r="HZU223" s="15"/>
      <c r="HZV223" s="15"/>
      <c r="HZW223" s="15"/>
      <c r="HZX223" s="15"/>
      <c r="HZY223" s="15"/>
      <c r="HZZ223" s="15"/>
      <c r="IAA223" s="15"/>
      <c r="IAB223" s="15"/>
      <c r="IAC223" s="15"/>
      <c r="IAD223" s="15"/>
      <c r="IAE223" s="15"/>
      <c r="IAF223" s="15"/>
      <c r="IAG223" s="15"/>
      <c r="IAH223" s="15"/>
      <c r="IAI223" s="15"/>
      <c r="IAJ223" s="15"/>
      <c r="IAK223" s="15"/>
      <c r="IAL223" s="15"/>
      <c r="IAM223" s="15"/>
      <c r="IAN223" s="15"/>
      <c r="IAO223" s="15"/>
      <c r="IAP223" s="15"/>
      <c r="IAQ223" s="15"/>
      <c r="IAR223" s="15"/>
      <c r="IAS223" s="15"/>
      <c r="IAT223" s="15"/>
      <c r="IAU223" s="15"/>
      <c r="IAV223" s="15"/>
      <c r="IAW223" s="15"/>
      <c r="IAX223" s="15"/>
      <c r="IAY223" s="15"/>
      <c r="IAZ223" s="15"/>
      <c r="IBA223" s="15"/>
      <c r="IBB223" s="15"/>
      <c r="IBC223" s="15"/>
      <c r="IBD223" s="15"/>
      <c r="IBE223" s="15"/>
      <c r="IBF223" s="15"/>
      <c r="IBG223" s="15"/>
      <c r="IBH223" s="15"/>
      <c r="IBI223" s="15"/>
      <c r="IBJ223" s="15"/>
      <c r="IBK223" s="15"/>
      <c r="IBL223" s="15"/>
      <c r="IBM223" s="15"/>
      <c r="IBN223" s="15"/>
      <c r="IBO223" s="15"/>
      <c r="IBP223" s="15"/>
      <c r="IBQ223" s="15"/>
      <c r="IBR223" s="15"/>
      <c r="IBS223" s="15"/>
      <c r="IBT223" s="15"/>
      <c r="IBU223" s="15"/>
      <c r="IBV223" s="15"/>
      <c r="IBW223" s="15"/>
      <c r="IBX223" s="15"/>
      <c r="IBY223" s="15"/>
      <c r="IBZ223" s="15"/>
      <c r="ICA223" s="15"/>
      <c r="ICB223" s="15"/>
      <c r="ICC223" s="15"/>
      <c r="ICD223" s="15"/>
      <c r="ICE223" s="15"/>
      <c r="ICF223" s="15"/>
      <c r="ICG223" s="15"/>
      <c r="ICH223" s="15"/>
      <c r="ICI223" s="15"/>
      <c r="ICJ223" s="15"/>
      <c r="ICK223" s="15"/>
      <c r="ICL223" s="15"/>
      <c r="ICM223" s="15"/>
      <c r="ICN223" s="15"/>
      <c r="ICO223" s="15"/>
      <c r="ICP223" s="15"/>
      <c r="ICQ223" s="15"/>
      <c r="ICR223" s="15"/>
      <c r="ICS223" s="15"/>
      <c r="ICT223" s="15"/>
      <c r="ICU223" s="15"/>
      <c r="ICV223" s="15"/>
      <c r="ICW223" s="15"/>
      <c r="ICX223" s="15"/>
      <c r="ICY223" s="15"/>
      <c r="ICZ223" s="15"/>
      <c r="IDA223" s="15"/>
      <c r="IDB223" s="15"/>
      <c r="IDC223" s="15"/>
      <c r="IDD223" s="15"/>
      <c r="IDE223" s="15"/>
      <c r="IDF223" s="15"/>
      <c r="IDG223" s="15"/>
      <c r="IDH223" s="15"/>
      <c r="IDI223" s="15"/>
      <c r="IDJ223" s="15"/>
      <c r="IDK223" s="15"/>
      <c r="IDL223" s="15"/>
      <c r="IDM223" s="15"/>
      <c r="IDN223" s="15"/>
      <c r="IDO223" s="15"/>
      <c r="IDP223" s="15"/>
      <c r="IDQ223" s="15"/>
      <c r="IDR223" s="15"/>
      <c r="IDS223" s="15"/>
      <c r="IDT223" s="15"/>
      <c r="IDU223" s="15"/>
      <c r="IDV223" s="15"/>
      <c r="IDW223" s="15"/>
      <c r="IDX223" s="15"/>
      <c r="IDY223" s="15"/>
      <c r="IDZ223" s="15"/>
      <c r="IEA223" s="15"/>
      <c r="IEB223" s="15"/>
      <c r="IEC223" s="15"/>
      <c r="IED223" s="15"/>
      <c r="IEE223" s="15"/>
      <c r="IEF223" s="15"/>
      <c r="IEG223" s="15"/>
      <c r="IEH223" s="15"/>
      <c r="IEI223" s="15"/>
      <c r="IEJ223" s="15"/>
      <c r="IEK223" s="15"/>
      <c r="IEL223" s="15"/>
      <c r="IEM223" s="15"/>
      <c r="IEN223" s="15"/>
      <c r="IEO223" s="15"/>
      <c r="IEP223" s="15"/>
      <c r="IEQ223" s="15"/>
      <c r="IER223" s="15"/>
      <c r="IES223" s="15"/>
      <c r="IET223" s="15"/>
      <c r="IEU223" s="15"/>
      <c r="IEV223" s="15"/>
      <c r="IEW223" s="15"/>
      <c r="IEX223" s="15"/>
      <c r="IEY223" s="15"/>
      <c r="IEZ223" s="15"/>
      <c r="IFA223" s="15"/>
      <c r="IFB223" s="15"/>
      <c r="IFC223" s="15"/>
      <c r="IFD223" s="15"/>
      <c r="IFE223" s="15"/>
      <c r="IFF223" s="15"/>
      <c r="IFG223" s="15"/>
      <c r="IFH223" s="15"/>
      <c r="IFI223" s="15"/>
      <c r="IFJ223" s="15"/>
      <c r="IFK223" s="15"/>
      <c r="IFL223" s="15"/>
      <c r="IFM223" s="15"/>
      <c r="IFN223" s="15"/>
      <c r="IFO223" s="15"/>
      <c r="IFP223" s="15"/>
      <c r="IFQ223" s="15"/>
      <c r="IFR223" s="15"/>
      <c r="IFS223" s="15"/>
      <c r="IFT223" s="15"/>
      <c r="IFU223" s="15"/>
      <c r="IFV223" s="15"/>
      <c r="IFW223" s="15"/>
      <c r="IFX223" s="15"/>
      <c r="IFY223" s="15"/>
      <c r="IFZ223" s="15"/>
      <c r="IGA223" s="15"/>
      <c r="IGB223" s="15"/>
      <c r="IGC223" s="15"/>
      <c r="IGD223" s="15"/>
      <c r="IGE223" s="15"/>
      <c r="IGF223" s="15"/>
      <c r="IGG223" s="15"/>
      <c r="IGH223" s="15"/>
      <c r="IGI223" s="15"/>
      <c r="IGJ223" s="15"/>
      <c r="IGK223" s="15"/>
      <c r="IGL223" s="15"/>
      <c r="IGM223" s="15"/>
      <c r="IGN223" s="15"/>
      <c r="IGO223" s="15"/>
      <c r="IGP223" s="15"/>
      <c r="IGQ223" s="15"/>
      <c r="IGR223" s="15"/>
      <c r="IGS223" s="15"/>
      <c r="IGT223" s="15"/>
      <c r="IGU223" s="15"/>
      <c r="IGV223" s="15"/>
      <c r="IGW223" s="15"/>
      <c r="IGX223" s="15"/>
      <c r="IGY223" s="15"/>
      <c r="IGZ223" s="15"/>
      <c r="IHA223" s="15"/>
      <c r="IHB223" s="15"/>
      <c r="IHC223" s="15"/>
      <c r="IHD223" s="15"/>
      <c r="IHE223" s="15"/>
      <c r="IHF223" s="15"/>
      <c r="IHG223" s="15"/>
      <c r="IHH223" s="15"/>
      <c r="IHI223" s="15"/>
      <c r="IHJ223" s="15"/>
      <c r="IHK223" s="15"/>
      <c r="IHL223" s="15"/>
      <c r="IHM223" s="15"/>
      <c r="IHN223" s="15"/>
      <c r="IHO223" s="15"/>
      <c r="IHP223" s="15"/>
      <c r="IHQ223" s="15"/>
      <c r="IHR223" s="15"/>
      <c r="IHS223" s="15"/>
      <c r="IHT223" s="15"/>
      <c r="IHU223" s="15"/>
      <c r="IHV223" s="15"/>
      <c r="IHW223" s="15"/>
      <c r="IHX223" s="15"/>
      <c r="IHY223" s="15"/>
      <c r="IHZ223" s="15"/>
      <c r="IIA223" s="15"/>
      <c r="IIB223" s="15"/>
      <c r="IIC223" s="15"/>
      <c r="IID223" s="15"/>
      <c r="IIE223" s="15"/>
      <c r="IIF223" s="15"/>
      <c r="IIG223" s="15"/>
      <c r="IIH223" s="15"/>
      <c r="III223" s="15"/>
      <c r="IIJ223" s="15"/>
      <c r="IIK223" s="15"/>
      <c r="IIL223" s="15"/>
      <c r="IIM223" s="15"/>
      <c r="IIN223" s="15"/>
      <c r="IIO223" s="15"/>
      <c r="IIP223" s="15"/>
      <c r="IIQ223" s="15"/>
      <c r="IIR223" s="15"/>
      <c r="IIS223" s="15"/>
      <c r="IIT223" s="15"/>
      <c r="IIU223" s="15"/>
      <c r="IIV223" s="15"/>
      <c r="IIW223" s="15"/>
      <c r="IIX223" s="15"/>
      <c r="IIY223" s="15"/>
      <c r="IIZ223" s="15"/>
      <c r="IJA223" s="15"/>
      <c r="IJB223" s="15"/>
      <c r="IJC223" s="15"/>
      <c r="IJD223" s="15"/>
      <c r="IJE223" s="15"/>
      <c r="IJF223" s="15"/>
      <c r="IJG223" s="15"/>
      <c r="IJH223" s="15"/>
      <c r="IJI223" s="15"/>
      <c r="IJJ223" s="15"/>
      <c r="IJK223" s="15"/>
      <c r="IJL223" s="15"/>
      <c r="IJM223" s="15"/>
      <c r="IJN223" s="15"/>
      <c r="IJO223" s="15"/>
      <c r="IJP223" s="15"/>
      <c r="IJQ223" s="15"/>
      <c r="IJR223" s="15"/>
      <c r="IJS223" s="15"/>
      <c r="IJT223" s="15"/>
      <c r="IJU223" s="15"/>
      <c r="IJV223" s="15"/>
      <c r="IJW223" s="15"/>
      <c r="IJX223" s="15"/>
      <c r="IJY223" s="15"/>
      <c r="IJZ223" s="15"/>
      <c r="IKA223" s="15"/>
      <c r="IKB223" s="15"/>
      <c r="IKC223" s="15"/>
      <c r="IKD223" s="15"/>
      <c r="IKE223" s="15"/>
      <c r="IKF223" s="15"/>
      <c r="IKG223" s="15"/>
      <c r="IKH223" s="15"/>
      <c r="IKI223" s="15"/>
      <c r="IKJ223" s="15"/>
      <c r="IKK223" s="15"/>
      <c r="IKL223" s="15"/>
      <c r="IKM223" s="15"/>
      <c r="IKN223" s="15"/>
      <c r="IKO223" s="15"/>
      <c r="IKP223" s="15"/>
      <c r="IKQ223" s="15"/>
      <c r="IKR223" s="15"/>
      <c r="IKS223" s="15"/>
      <c r="IKT223" s="15"/>
      <c r="IKU223" s="15"/>
      <c r="IKV223" s="15"/>
      <c r="IKW223" s="15"/>
      <c r="IKX223" s="15"/>
      <c r="IKY223" s="15"/>
      <c r="IKZ223" s="15"/>
      <c r="ILA223" s="15"/>
      <c r="ILB223" s="15"/>
      <c r="ILC223" s="15"/>
      <c r="ILD223" s="15"/>
      <c r="ILE223" s="15"/>
      <c r="ILF223" s="15"/>
      <c r="ILG223" s="15"/>
      <c r="ILH223" s="15"/>
      <c r="ILI223" s="15"/>
      <c r="ILJ223" s="15"/>
      <c r="ILK223" s="15"/>
      <c r="ILL223" s="15"/>
      <c r="ILM223" s="15"/>
      <c r="ILN223" s="15"/>
      <c r="ILO223" s="15"/>
      <c r="ILP223" s="15"/>
      <c r="ILQ223" s="15"/>
      <c r="ILR223" s="15"/>
      <c r="ILS223" s="15"/>
      <c r="ILT223" s="15"/>
      <c r="ILU223" s="15"/>
      <c r="ILV223" s="15"/>
      <c r="ILW223" s="15"/>
      <c r="ILX223" s="15"/>
      <c r="ILY223" s="15"/>
      <c r="ILZ223" s="15"/>
      <c r="IMA223" s="15"/>
      <c r="IMB223" s="15"/>
      <c r="IMC223" s="15"/>
      <c r="IMD223" s="15"/>
      <c r="IME223" s="15"/>
      <c r="IMF223" s="15"/>
      <c r="IMG223" s="15"/>
      <c r="IMH223" s="15"/>
      <c r="IMI223" s="15"/>
      <c r="IMJ223" s="15"/>
      <c r="IMK223" s="15"/>
      <c r="IML223" s="15"/>
      <c r="IMM223" s="15"/>
      <c r="IMN223" s="15"/>
      <c r="IMO223" s="15"/>
      <c r="IMP223" s="15"/>
      <c r="IMQ223" s="15"/>
      <c r="IMR223" s="15"/>
      <c r="IMS223" s="15"/>
      <c r="IMT223" s="15"/>
      <c r="IMU223" s="15"/>
      <c r="IMV223" s="15"/>
      <c r="IMW223" s="15"/>
      <c r="IMX223" s="15"/>
      <c r="IMY223" s="15"/>
      <c r="IMZ223" s="15"/>
      <c r="INA223" s="15"/>
      <c r="INB223" s="15"/>
      <c r="INC223" s="15"/>
      <c r="IND223" s="15"/>
      <c r="INE223" s="15"/>
      <c r="INF223" s="15"/>
      <c r="ING223" s="15"/>
      <c r="INH223" s="15"/>
      <c r="INI223" s="15"/>
      <c r="INJ223" s="15"/>
      <c r="INK223" s="15"/>
      <c r="INL223" s="15"/>
      <c r="INM223" s="15"/>
      <c r="INN223" s="15"/>
      <c r="INO223" s="15"/>
      <c r="INP223" s="15"/>
      <c r="INQ223" s="15"/>
      <c r="INR223" s="15"/>
      <c r="INS223" s="15"/>
      <c r="INT223" s="15"/>
      <c r="INU223" s="15"/>
      <c r="INV223" s="15"/>
      <c r="INW223" s="15"/>
      <c r="INX223" s="15"/>
      <c r="INY223" s="15"/>
      <c r="INZ223" s="15"/>
      <c r="IOA223" s="15"/>
      <c r="IOB223" s="15"/>
      <c r="IOC223" s="15"/>
      <c r="IOD223" s="15"/>
      <c r="IOE223" s="15"/>
      <c r="IOF223" s="15"/>
      <c r="IOG223" s="15"/>
      <c r="IOH223" s="15"/>
      <c r="IOI223" s="15"/>
      <c r="IOJ223" s="15"/>
      <c r="IOK223" s="15"/>
      <c r="IOL223" s="15"/>
      <c r="IOM223" s="15"/>
      <c r="ION223" s="15"/>
      <c r="IOO223" s="15"/>
      <c r="IOP223" s="15"/>
      <c r="IOQ223" s="15"/>
      <c r="IOR223" s="15"/>
      <c r="IOS223" s="15"/>
      <c r="IOT223" s="15"/>
      <c r="IOU223" s="15"/>
      <c r="IOV223" s="15"/>
      <c r="IOW223" s="15"/>
      <c r="IOX223" s="15"/>
      <c r="IOY223" s="15"/>
      <c r="IOZ223" s="15"/>
      <c r="IPA223" s="15"/>
      <c r="IPB223" s="15"/>
      <c r="IPC223" s="15"/>
      <c r="IPD223" s="15"/>
      <c r="IPE223" s="15"/>
      <c r="IPF223" s="15"/>
      <c r="IPG223" s="15"/>
      <c r="IPH223" s="15"/>
      <c r="IPI223" s="15"/>
      <c r="IPJ223" s="15"/>
      <c r="IPK223" s="15"/>
      <c r="IPL223" s="15"/>
      <c r="IPM223" s="15"/>
      <c r="IPN223" s="15"/>
      <c r="IPO223" s="15"/>
      <c r="IPP223" s="15"/>
      <c r="IPQ223" s="15"/>
      <c r="IPR223" s="15"/>
      <c r="IPS223" s="15"/>
      <c r="IPT223" s="15"/>
      <c r="IPU223" s="15"/>
      <c r="IPV223" s="15"/>
      <c r="IPW223" s="15"/>
      <c r="IPX223" s="15"/>
      <c r="IPY223" s="15"/>
      <c r="IPZ223" s="15"/>
      <c r="IQA223" s="15"/>
      <c r="IQB223" s="15"/>
      <c r="IQC223" s="15"/>
      <c r="IQD223" s="15"/>
      <c r="IQE223" s="15"/>
      <c r="IQF223" s="15"/>
      <c r="IQG223" s="15"/>
      <c r="IQH223" s="15"/>
      <c r="IQI223" s="15"/>
      <c r="IQJ223" s="15"/>
      <c r="IQK223" s="15"/>
      <c r="IQL223" s="15"/>
      <c r="IQM223" s="15"/>
      <c r="IQN223" s="15"/>
      <c r="IQO223" s="15"/>
      <c r="IQP223" s="15"/>
      <c r="IQQ223" s="15"/>
      <c r="IQR223" s="15"/>
      <c r="IQS223" s="15"/>
      <c r="IQT223" s="15"/>
      <c r="IQU223" s="15"/>
      <c r="IQV223" s="15"/>
      <c r="IQW223" s="15"/>
      <c r="IQX223" s="15"/>
      <c r="IQY223" s="15"/>
      <c r="IQZ223" s="15"/>
      <c r="IRA223" s="15"/>
      <c r="IRB223" s="15"/>
      <c r="IRC223" s="15"/>
      <c r="IRD223" s="15"/>
      <c r="IRE223" s="15"/>
      <c r="IRF223" s="15"/>
      <c r="IRG223" s="15"/>
      <c r="IRH223" s="15"/>
      <c r="IRI223" s="15"/>
      <c r="IRJ223" s="15"/>
      <c r="IRK223" s="15"/>
      <c r="IRL223" s="15"/>
      <c r="IRM223" s="15"/>
      <c r="IRN223" s="15"/>
      <c r="IRO223" s="15"/>
      <c r="IRP223" s="15"/>
      <c r="IRQ223" s="15"/>
      <c r="IRR223" s="15"/>
      <c r="IRS223" s="15"/>
      <c r="IRT223" s="15"/>
      <c r="IRU223" s="15"/>
      <c r="IRV223" s="15"/>
      <c r="IRW223" s="15"/>
      <c r="IRX223" s="15"/>
      <c r="IRY223" s="15"/>
      <c r="IRZ223" s="15"/>
      <c r="ISA223" s="15"/>
      <c r="ISB223" s="15"/>
      <c r="ISC223" s="15"/>
      <c r="ISD223" s="15"/>
      <c r="ISE223" s="15"/>
      <c r="ISF223" s="15"/>
      <c r="ISG223" s="15"/>
      <c r="ISH223" s="15"/>
      <c r="ISI223" s="15"/>
      <c r="ISJ223" s="15"/>
      <c r="ISK223" s="15"/>
      <c r="ISL223" s="15"/>
      <c r="ISM223" s="15"/>
      <c r="ISN223" s="15"/>
      <c r="ISO223" s="15"/>
      <c r="ISP223" s="15"/>
      <c r="ISQ223" s="15"/>
      <c r="ISR223" s="15"/>
      <c r="ISS223" s="15"/>
      <c r="IST223" s="15"/>
      <c r="ISU223" s="15"/>
      <c r="ISV223" s="15"/>
      <c r="ISW223" s="15"/>
      <c r="ISX223" s="15"/>
      <c r="ISY223" s="15"/>
      <c r="ISZ223" s="15"/>
      <c r="ITA223" s="15"/>
      <c r="ITB223" s="15"/>
      <c r="ITC223" s="15"/>
      <c r="ITD223" s="15"/>
      <c r="ITE223" s="15"/>
      <c r="ITF223" s="15"/>
      <c r="ITG223" s="15"/>
      <c r="ITH223" s="15"/>
      <c r="ITI223" s="15"/>
      <c r="ITJ223" s="15"/>
      <c r="ITK223" s="15"/>
      <c r="ITL223" s="15"/>
      <c r="ITM223" s="15"/>
      <c r="ITN223" s="15"/>
      <c r="ITO223" s="15"/>
      <c r="ITP223" s="15"/>
      <c r="ITQ223" s="15"/>
      <c r="ITR223" s="15"/>
      <c r="ITS223" s="15"/>
      <c r="ITT223" s="15"/>
      <c r="ITU223" s="15"/>
      <c r="ITV223" s="15"/>
      <c r="ITW223" s="15"/>
      <c r="ITX223" s="15"/>
      <c r="ITY223" s="15"/>
      <c r="ITZ223" s="15"/>
      <c r="IUA223" s="15"/>
      <c r="IUB223" s="15"/>
      <c r="IUC223" s="15"/>
      <c r="IUD223" s="15"/>
      <c r="IUE223" s="15"/>
      <c r="IUF223" s="15"/>
      <c r="IUG223" s="15"/>
      <c r="IUH223" s="15"/>
      <c r="IUI223" s="15"/>
      <c r="IUJ223" s="15"/>
      <c r="IUK223" s="15"/>
      <c r="IUL223" s="15"/>
      <c r="IUM223" s="15"/>
      <c r="IUN223" s="15"/>
      <c r="IUO223" s="15"/>
      <c r="IUP223" s="15"/>
      <c r="IUQ223" s="15"/>
      <c r="IUR223" s="15"/>
      <c r="IUS223" s="15"/>
      <c r="IUT223" s="15"/>
      <c r="IUU223" s="15"/>
      <c r="IUV223" s="15"/>
      <c r="IUW223" s="15"/>
      <c r="IUX223" s="15"/>
      <c r="IUY223" s="15"/>
      <c r="IUZ223" s="15"/>
      <c r="IVA223" s="15"/>
      <c r="IVB223" s="15"/>
      <c r="IVC223" s="15"/>
      <c r="IVD223" s="15"/>
      <c r="IVE223" s="15"/>
      <c r="IVF223" s="15"/>
      <c r="IVG223" s="15"/>
      <c r="IVH223" s="15"/>
      <c r="IVI223" s="15"/>
      <c r="IVJ223" s="15"/>
      <c r="IVK223" s="15"/>
      <c r="IVL223" s="15"/>
      <c r="IVM223" s="15"/>
      <c r="IVN223" s="15"/>
      <c r="IVO223" s="15"/>
      <c r="IVP223" s="15"/>
      <c r="IVQ223" s="15"/>
      <c r="IVR223" s="15"/>
      <c r="IVS223" s="15"/>
      <c r="IVT223" s="15"/>
      <c r="IVU223" s="15"/>
      <c r="IVV223" s="15"/>
      <c r="IVW223" s="15"/>
      <c r="IVX223" s="15"/>
      <c r="IVY223" s="15"/>
      <c r="IVZ223" s="15"/>
      <c r="IWA223" s="15"/>
      <c r="IWB223" s="15"/>
      <c r="IWC223" s="15"/>
      <c r="IWD223" s="15"/>
      <c r="IWE223" s="15"/>
      <c r="IWF223" s="15"/>
      <c r="IWG223" s="15"/>
      <c r="IWH223" s="15"/>
      <c r="IWI223" s="15"/>
      <c r="IWJ223" s="15"/>
      <c r="IWK223" s="15"/>
      <c r="IWL223" s="15"/>
      <c r="IWM223" s="15"/>
      <c r="IWN223" s="15"/>
      <c r="IWO223" s="15"/>
      <c r="IWP223" s="15"/>
      <c r="IWQ223" s="15"/>
      <c r="IWR223" s="15"/>
      <c r="IWS223" s="15"/>
      <c r="IWT223" s="15"/>
      <c r="IWU223" s="15"/>
      <c r="IWV223" s="15"/>
      <c r="IWW223" s="15"/>
      <c r="IWX223" s="15"/>
      <c r="IWY223" s="15"/>
      <c r="IWZ223" s="15"/>
      <c r="IXA223" s="15"/>
      <c r="IXB223" s="15"/>
      <c r="IXC223" s="15"/>
      <c r="IXD223" s="15"/>
      <c r="IXE223" s="15"/>
      <c r="IXF223" s="15"/>
      <c r="IXG223" s="15"/>
      <c r="IXH223" s="15"/>
      <c r="IXI223" s="15"/>
      <c r="IXJ223" s="15"/>
      <c r="IXK223" s="15"/>
      <c r="IXL223" s="15"/>
      <c r="IXM223" s="15"/>
      <c r="IXN223" s="15"/>
      <c r="IXO223" s="15"/>
      <c r="IXP223" s="15"/>
      <c r="IXQ223" s="15"/>
      <c r="IXR223" s="15"/>
      <c r="IXS223" s="15"/>
      <c r="IXT223" s="15"/>
      <c r="IXU223" s="15"/>
      <c r="IXV223" s="15"/>
      <c r="IXW223" s="15"/>
      <c r="IXX223" s="15"/>
      <c r="IXY223" s="15"/>
      <c r="IXZ223" s="15"/>
      <c r="IYA223" s="15"/>
      <c r="IYB223" s="15"/>
      <c r="IYC223" s="15"/>
      <c r="IYD223" s="15"/>
      <c r="IYE223" s="15"/>
      <c r="IYF223" s="15"/>
      <c r="IYG223" s="15"/>
      <c r="IYH223" s="15"/>
      <c r="IYI223" s="15"/>
      <c r="IYJ223" s="15"/>
      <c r="IYK223" s="15"/>
      <c r="IYL223" s="15"/>
      <c r="IYM223" s="15"/>
      <c r="IYN223" s="15"/>
      <c r="IYO223" s="15"/>
      <c r="IYP223" s="15"/>
      <c r="IYQ223" s="15"/>
      <c r="IYR223" s="15"/>
      <c r="IYS223" s="15"/>
      <c r="IYT223" s="15"/>
      <c r="IYU223" s="15"/>
      <c r="IYV223" s="15"/>
      <c r="IYW223" s="15"/>
      <c r="IYX223" s="15"/>
      <c r="IYY223" s="15"/>
      <c r="IYZ223" s="15"/>
      <c r="IZA223" s="15"/>
      <c r="IZB223" s="15"/>
      <c r="IZC223" s="15"/>
      <c r="IZD223" s="15"/>
      <c r="IZE223" s="15"/>
      <c r="IZF223" s="15"/>
      <c r="IZG223" s="15"/>
      <c r="IZH223" s="15"/>
      <c r="IZI223" s="15"/>
      <c r="IZJ223" s="15"/>
      <c r="IZK223" s="15"/>
      <c r="IZL223" s="15"/>
      <c r="IZM223" s="15"/>
      <c r="IZN223" s="15"/>
      <c r="IZO223" s="15"/>
      <c r="IZP223" s="15"/>
      <c r="IZQ223" s="15"/>
      <c r="IZR223" s="15"/>
      <c r="IZS223" s="15"/>
      <c r="IZT223" s="15"/>
      <c r="IZU223" s="15"/>
      <c r="IZV223" s="15"/>
      <c r="IZW223" s="15"/>
      <c r="IZX223" s="15"/>
      <c r="IZY223" s="15"/>
      <c r="IZZ223" s="15"/>
      <c r="JAA223" s="15"/>
      <c r="JAB223" s="15"/>
      <c r="JAC223" s="15"/>
      <c r="JAD223" s="15"/>
      <c r="JAE223" s="15"/>
      <c r="JAF223" s="15"/>
      <c r="JAG223" s="15"/>
      <c r="JAH223" s="15"/>
      <c r="JAI223" s="15"/>
      <c r="JAJ223" s="15"/>
      <c r="JAK223" s="15"/>
      <c r="JAL223" s="15"/>
      <c r="JAM223" s="15"/>
      <c r="JAN223" s="15"/>
      <c r="JAO223" s="15"/>
      <c r="JAP223" s="15"/>
      <c r="JAQ223" s="15"/>
      <c r="JAR223" s="15"/>
      <c r="JAS223" s="15"/>
      <c r="JAT223" s="15"/>
      <c r="JAU223" s="15"/>
      <c r="JAV223" s="15"/>
      <c r="JAW223" s="15"/>
      <c r="JAX223" s="15"/>
      <c r="JAY223" s="15"/>
      <c r="JAZ223" s="15"/>
      <c r="JBA223" s="15"/>
      <c r="JBB223" s="15"/>
      <c r="JBC223" s="15"/>
      <c r="JBD223" s="15"/>
      <c r="JBE223" s="15"/>
      <c r="JBF223" s="15"/>
      <c r="JBG223" s="15"/>
      <c r="JBH223" s="15"/>
      <c r="JBI223" s="15"/>
      <c r="JBJ223" s="15"/>
      <c r="JBK223" s="15"/>
      <c r="JBL223" s="15"/>
      <c r="JBM223" s="15"/>
      <c r="JBN223" s="15"/>
      <c r="JBO223" s="15"/>
      <c r="JBP223" s="15"/>
      <c r="JBQ223" s="15"/>
      <c r="JBR223" s="15"/>
      <c r="JBS223" s="15"/>
      <c r="JBT223" s="15"/>
      <c r="JBU223" s="15"/>
      <c r="JBV223" s="15"/>
      <c r="JBW223" s="15"/>
      <c r="JBX223" s="15"/>
      <c r="JBY223" s="15"/>
      <c r="JBZ223" s="15"/>
      <c r="JCA223" s="15"/>
      <c r="JCB223" s="15"/>
      <c r="JCC223" s="15"/>
      <c r="JCD223" s="15"/>
      <c r="JCE223" s="15"/>
      <c r="JCF223" s="15"/>
      <c r="JCG223" s="15"/>
      <c r="JCH223" s="15"/>
      <c r="JCI223" s="15"/>
      <c r="JCJ223" s="15"/>
      <c r="JCK223" s="15"/>
      <c r="JCL223" s="15"/>
      <c r="JCM223" s="15"/>
      <c r="JCN223" s="15"/>
      <c r="JCO223" s="15"/>
      <c r="JCP223" s="15"/>
      <c r="JCQ223" s="15"/>
      <c r="JCR223" s="15"/>
      <c r="JCS223" s="15"/>
      <c r="JCT223" s="15"/>
      <c r="JCU223" s="15"/>
      <c r="JCV223" s="15"/>
      <c r="JCW223" s="15"/>
      <c r="JCX223" s="15"/>
      <c r="JCY223" s="15"/>
      <c r="JCZ223" s="15"/>
      <c r="JDA223" s="15"/>
      <c r="JDB223" s="15"/>
      <c r="JDC223" s="15"/>
      <c r="JDD223" s="15"/>
      <c r="JDE223" s="15"/>
      <c r="JDF223" s="15"/>
      <c r="JDG223" s="15"/>
      <c r="JDH223" s="15"/>
      <c r="JDI223" s="15"/>
      <c r="JDJ223" s="15"/>
      <c r="JDK223" s="15"/>
      <c r="JDL223" s="15"/>
      <c r="JDM223" s="15"/>
      <c r="JDN223" s="15"/>
      <c r="JDO223" s="15"/>
      <c r="JDP223" s="15"/>
      <c r="JDQ223" s="15"/>
      <c r="JDR223" s="15"/>
      <c r="JDS223" s="15"/>
      <c r="JDT223" s="15"/>
      <c r="JDU223" s="15"/>
      <c r="JDV223" s="15"/>
      <c r="JDW223" s="15"/>
      <c r="JDX223" s="15"/>
      <c r="JDY223" s="15"/>
      <c r="JDZ223" s="15"/>
      <c r="JEA223" s="15"/>
      <c r="JEB223" s="15"/>
      <c r="JEC223" s="15"/>
      <c r="JED223" s="15"/>
      <c r="JEE223" s="15"/>
      <c r="JEF223" s="15"/>
      <c r="JEG223" s="15"/>
      <c r="JEH223" s="15"/>
      <c r="JEI223" s="15"/>
      <c r="JEJ223" s="15"/>
      <c r="JEK223" s="15"/>
      <c r="JEL223" s="15"/>
      <c r="JEM223" s="15"/>
      <c r="JEN223" s="15"/>
      <c r="JEO223" s="15"/>
      <c r="JEP223" s="15"/>
      <c r="JEQ223" s="15"/>
      <c r="JER223" s="15"/>
      <c r="JES223" s="15"/>
      <c r="JET223" s="15"/>
      <c r="JEU223" s="15"/>
      <c r="JEV223" s="15"/>
      <c r="JEW223" s="15"/>
      <c r="JEX223" s="15"/>
      <c r="JEY223" s="15"/>
      <c r="JEZ223" s="15"/>
      <c r="JFA223" s="15"/>
      <c r="JFB223" s="15"/>
      <c r="JFC223" s="15"/>
      <c r="JFD223" s="15"/>
      <c r="JFE223" s="15"/>
      <c r="JFF223" s="15"/>
      <c r="JFG223" s="15"/>
      <c r="JFH223" s="15"/>
      <c r="JFI223" s="15"/>
      <c r="JFJ223" s="15"/>
      <c r="JFK223" s="15"/>
      <c r="JFL223" s="15"/>
      <c r="JFM223" s="15"/>
      <c r="JFN223" s="15"/>
      <c r="JFO223" s="15"/>
      <c r="JFP223" s="15"/>
      <c r="JFQ223" s="15"/>
      <c r="JFR223" s="15"/>
      <c r="JFS223" s="15"/>
      <c r="JFT223" s="15"/>
      <c r="JFU223" s="15"/>
      <c r="JFV223" s="15"/>
      <c r="JFW223" s="15"/>
      <c r="JFX223" s="15"/>
      <c r="JFY223" s="15"/>
      <c r="JFZ223" s="15"/>
      <c r="JGA223" s="15"/>
      <c r="JGB223" s="15"/>
      <c r="JGC223" s="15"/>
      <c r="JGD223" s="15"/>
      <c r="JGE223" s="15"/>
      <c r="JGF223" s="15"/>
      <c r="JGG223" s="15"/>
      <c r="JGH223" s="15"/>
      <c r="JGI223" s="15"/>
      <c r="JGJ223" s="15"/>
      <c r="JGK223" s="15"/>
      <c r="JGL223" s="15"/>
      <c r="JGM223" s="15"/>
      <c r="JGN223" s="15"/>
      <c r="JGO223" s="15"/>
      <c r="JGP223" s="15"/>
      <c r="JGQ223" s="15"/>
      <c r="JGR223" s="15"/>
      <c r="JGS223" s="15"/>
      <c r="JGT223" s="15"/>
      <c r="JGU223" s="15"/>
      <c r="JGV223" s="15"/>
      <c r="JGW223" s="15"/>
      <c r="JGX223" s="15"/>
      <c r="JGY223" s="15"/>
      <c r="JGZ223" s="15"/>
      <c r="JHA223" s="15"/>
      <c r="JHB223" s="15"/>
      <c r="JHC223" s="15"/>
      <c r="JHD223" s="15"/>
      <c r="JHE223" s="15"/>
      <c r="JHF223" s="15"/>
      <c r="JHG223" s="15"/>
      <c r="JHH223" s="15"/>
      <c r="JHI223" s="15"/>
      <c r="JHJ223" s="15"/>
      <c r="JHK223" s="15"/>
      <c r="JHL223" s="15"/>
      <c r="JHM223" s="15"/>
      <c r="JHN223" s="15"/>
      <c r="JHO223" s="15"/>
      <c r="JHP223" s="15"/>
      <c r="JHQ223" s="15"/>
      <c r="JHR223" s="15"/>
      <c r="JHS223" s="15"/>
      <c r="JHT223" s="15"/>
      <c r="JHU223" s="15"/>
      <c r="JHV223" s="15"/>
      <c r="JHW223" s="15"/>
      <c r="JHX223" s="15"/>
      <c r="JHY223" s="15"/>
      <c r="JHZ223" s="15"/>
      <c r="JIA223" s="15"/>
      <c r="JIB223" s="15"/>
      <c r="JIC223" s="15"/>
      <c r="JID223" s="15"/>
      <c r="JIE223" s="15"/>
      <c r="JIF223" s="15"/>
      <c r="JIG223" s="15"/>
      <c r="JIH223" s="15"/>
      <c r="JII223" s="15"/>
      <c r="JIJ223" s="15"/>
      <c r="JIK223" s="15"/>
      <c r="JIL223" s="15"/>
      <c r="JIM223" s="15"/>
      <c r="JIN223" s="15"/>
      <c r="JIO223" s="15"/>
      <c r="JIP223" s="15"/>
      <c r="JIQ223" s="15"/>
      <c r="JIR223" s="15"/>
      <c r="JIS223" s="15"/>
      <c r="JIT223" s="15"/>
      <c r="JIU223" s="15"/>
      <c r="JIV223" s="15"/>
      <c r="JIW223" s="15"/>
      <c r="JIX223" s="15"/>
      <c r="JIY223" s="15"/>
      <c r="JIZ223" s="15"/>
      <c r="JJA223" s="15"/>
      <c r="JJB223" s="15"/>
      <c r="JJC223" s="15"/>
      <c r="JJD223" s="15"/>
      <c r="JJE223" s="15"/>
      <c r="JJF223" s="15"/>
      <c r="JJG223" s="15"/>
      <c r="JJH223" s="15"/>
      <c r="JJI223" s="15"/>
      <c r="JJJ223" s="15"/>
      <c r="JJK223" s="15"/>
      <c r="JJL223" s="15"/>
      <c r="JJM223" s="15"/>
      <c r="JJN223" s="15"/>
      <c r="JJO223" s="15"/>
      <c r="JJP223" s="15"/>
      <c r="JJQ223" s="15"/>
      <c r="JJR223" s="15"/>
      <c r="JJS223" s="15"/>
      <c r="JJT223" s="15"/>
      <c r="JJU223" s="15"/>
      <c r="JJV223" s="15"/>
      <c r="JJW223" s="15"/>
      <c r="JJX223" s="15"/>
      <c r="JJY223" s="15"/>
      <c r="JJZ223" s="15"/>
      <c r="JKA223" s="15"/>
      <c r="JKB223" s="15"/>
      <c r="JKC223" s="15"/>
      <c r="JKD223" s="15"/>
      <c r="JKE223" s="15"/>
      <c r="JKF223" s="15"/>
      <c r="JKG223" s="15"/>
      <c r="JKH223" s="15"/>
      <c r="JKI223" s="15"/>
      <c r="JKJ223" s="15"/>
      <c r="JKK223" s="15"/>
      <c r="JKL223" s="15"/>
      <c r="JKM223" s="15"/>
      <c r="JKN223" s="15"/>
      <c r="JKO223" s="15"/>
      <c r="JKP223" s="15"/>
      <c r="JKQ223" s="15"/>
      <c r="JKR223" s="15"/>
      <c r="JKS223" s="15"/>
      <c r="JKT223" s="15"/>
      <c r="JKU223" s="15"/>
      <c r="JKV223" s="15"/>
      <c r="JKW223" s="15"/>
      <c r="JKX223" s="15"/>
      <c r="JKY223" s="15"/>
      <c r="JKZ223" s="15"/>
      <c r="JLA223" s="15"/>
      <c r="JLB223" s="15"/>
      <c r="JLC223" s="15"/>
      <c r="JLD223" s="15"/>
      <c r="JLE223" s="15"/>
      <c r="JLF223" s="15"/>
      <c r="JLG223" s="15"/>
      <c r="JLH223" s="15"/>
      <c r="JLI223" s="15"/>
      <c r="JLJ223" s="15"/>
      <c r="JLK223" s="15"/>
      <c r="JLL223" s="15"/>
      <c r="JLM223" s="15"/>
      <c r="JLN223" s="15"/>
      <c r="JLO223" s="15"/>
      <c r="JLP223" s="15"/>
      <c r="JLQ223" s="15"/>
      <c r="JLR223" s="15"/>
      <c r="JLS223" s="15"/>
      <c r="JLT223" s="15"/>
      <c r="JLU223" s="15"/>
      <c r="JLV223" s="15"/>
      <c r="JLW223" s="15"/>
      <c r="JLX223" s="15"/>
      <c r="JLY223" s="15"/>
      <c r="JLZ223" s="15"/>
      <c r="JMA223" s="15"/>
      <c r="JMB223" s="15"/>
      <c r="JMC223" s="15"/>
      <c r="JMD223" s="15"/>
      <c r="JME223" s="15"/>
      <c r="JMF223" s="15"/>
      <c r="JMG223" s="15"/>
      <c r="JMH223" s="15"/>
      <c r="JMI223" s="15"/>
      <c r="JMJ223" s="15"/>
      <c r="JMK223" s="15"/>
      <c r="JML223" s="15"/>
      <c r="JMM223" s="15"/>
      <c r="JMN223" s="15"/>
      <c r="JMO223" s="15"/>
      <c r="JMP223" s="15"/>
      <c r="JMQ223" s="15"/>
      <c r="JMR223" s="15"/>
      <c r="JMS223" s="15"/>
      <c r="JMT223" s="15"/>
      <c r="JMU223" s="15"/>
      <c r="JMV223" s="15"/>
      <c r="JMW223" s="15"/>
      <c r="JMX223" s="15"/>
      <c r="JMY223" s="15"/>
      <c r="JMZ223" s="15"/>
      <c r="JNA223" s="15"/>
      <c r="JNB223" s="15"/>
      <c r="JNC223" s="15"/>
      <c r="JND223" s="15"/>
      <c r="JNE223" s="15"/>
      <c r="JNF223" s="15"/>
      <c r="JNG223" s="15"/>
      <c r="JNH223" s="15"/>
      <c r="JNI223" s="15"/>
      <c r="JNJ223" s="15"/>
      <c r="JNK223" s="15"/>
      <c r="JNL223" s="15"/>
      <c r="JNM223" s="15"/>
      <c r="JNN223" s="15"/>
      <c r="JNO223" s="15"/>
      <c r="JNP223" s="15"/>
      <c r="JNQ223" s="15"/>
      <c r="JNR223" s="15"/>
      <c r="JNS223" s="15"/>
      <c r="JNT223" s="15"/>
      <c r="JNU223" s="15"/>
      <c r="JNV223" s="15"/>
      <c r="JNW223" s="15"/>
      <c r="JNX223" s="15"/>
      <c r="JNY223" s="15"/>
      <c r="JNZ223" s="15"/>
      <c r="JOA223" s="15"/>
      <c r="JOB223" s="15"/>
      <c r="JOC223" s="15"/>
      <c r="JOD223" s="15"/>
      <c r="JOE223" s="15"/>
      <c r="JOF223" s="15"/>
      <c r="JOG223" s="15"/>
      <c r="JOH223" s="15"/>
      <c r="JOI223" s="15"/>
      <c r="JOJ223" s="15"/>
      <c r="JOK223" s="15"/>
      <c r="JOL223" s="15"/>
      <c r="JOM223" s="15"/>
      <c r="JON223" s="15"/>
      <c r="JOO223" s="15"/>
      <c r="JOP223" s="15"/>
      <c r="JOQ223" s="15"/>
      <c r="JOR223" s="15"/>
      <c r="JOS223" s="15"/>
      <c r="JOT223" s="15"/>
      <c r="JOU223" s="15"/>
      <c r="JOV223" s="15"/>
      <c r="JOW223" s="15"/>
      <c r="JOX223" s="15"/>
      <c r="JOY223" s="15"/>
      <c r="JOZ223" s="15"/>
      <c r="JPA223" s="15"/>
      <c r="JPB223" s="15"/>
      <c r="JPC223" s="15"/>
      <c r="JPD223" s="15"/>
      <c r="JPE223" s="15"/>
      <c r="JPF223" s="15"/>
      <c r="JPG223" s="15"/>
      <c r="JPH223" s="15"/>
      <c r="JPI223" s="15"/>
      <c r="JPJ223" s="15"/>
      <c r="JPK223" s="15"/>
      <c r="JPL223" s="15"/>
      <c r="JPM223" s="15"/>
      <c r="JPN223" s="15"/>
      <c r="JPO223" s="15"/>
      <c r="JPP223" s="15"/>
      <c r="JPQ223" s="15"/>
      <c r="JPR223" s="15"/>
      <c r="JPS223" s="15"/>
      <c r="JPT223" s="15"/>
      <c r="JPU223" s="15"/>
      <c r="JPV223" s="15"/>
      <c r="JPW223" s="15"/>
      <c r="JPX223" s="15"/>
      <c r="JPY223" s="15"/>
      <c r="JPZ223" s="15"/>
      <c r="JQA223" s="15"/>
      <c r="JQB223" s="15"/>
      <c r="JQC223" s="15"/>
      <c r="JQD223" s="15"/>
      <c r="JQE223" s="15"/>
      <c r="JQF223" s="15"/>
      <c r="JQG223" s="15"/>
      <c r="JQH223" s="15"/>
      <c r="JQI223" s="15"/>
      <c r="JQJ223" s="15"/>
      <c r="JQK223" s="15"/>
      <c r="JQL223" s="15"/>
      <c r="JQM223" s="15"/>
      <c r="JQN223" s="15"/>
      <c r="JQO223" s="15"/>
      <c r="JQP223" s="15"/>
      <c r="JQQ223" s="15"/>
      <c r="JQR223" s="15"/>
      <c r="JQS223" s="15"/>
      <c r="JQT223" s="15"/>
      <c r="JQU223" s="15"/>
      <c r="JQV223" s="15"/>
      <c r="JQW223" s="15"/>
      <c r="JQX223" s="15"/>
      <c r="JQY223" s="15"/>
      <c r="JQZ223" s="15"/>
      <c r="JRA223" s="15"/>
      <c r="JRB223" s="15"/>
      <c r="JRC223" s="15"/>
      <c r="JRD223" s="15"/>
      <c r="JRE223" s="15"/>
      <c r="JRF223" s="15"/>
      <c r="JRG223" s="15"/>
      <c r="JRH223" s="15"/>
      <c r="JRI223" s="15"/>
      <c r="JRJ223" s="15"/>
      <c r="JRK223" s="15"/>
      <c r="JRL223" s="15"/>
      <c r="JRM223" s="15"/>
      <c r="JRN223" s="15"/>
      <c r="JRO223" s="15"/>
      <c r="JRP223" s="15"/>
      <c r="JRQ223" s="15"/>
      <c r="JRR223" s="15"/>
      <c r="JRS223" s="15"/>
      <c r="JRT223" s="15"/>
      <c r="JRU223" s="15"/>
      <c r="JRV223" s="15"/>
      <c r="JRW223" s="15"/>
      <c r="JRX223" s="15"/>
      <c r="JRY223" s="15"/>
      <c r="JRZ223" s="15"/>
      <c r="JSA223" s="15"/>
      <c r="JSB223" s="15"/>
      <c r="JSC223" s="15"/>
      <c r="JSD223" s="15"/>
      <c r="JSE223" s="15"/>
      <c r="JSF223" s="15"/>
      <c r="JSG223" s="15"/>
      <c r="JSH223" s="15"/>
      <c r="JSI223" s="15"/>
      <c r="JSJ223" s="15"/>
      <c r="JSK223" s="15"/>
      <c r="JSL223" s="15"/>
      <c r="JSM223" s="15"/>
      <c r="JSN223" s="15"/>
      <c r="JSO223" s="15"/>
      <c r="JSP223" s="15"/>
      <c r="JSQ223" s="15"/>
      <c r="JSR223" s="15"/>
      <c r="JSS223" s="15"/>
      <c r="JST223" s="15"/>
      <c r="JSU223" s="15"/>
      <c r="JSV223" s="15"/>
      <c r="JSW223" s="15"/>
      <c r="JSX223" s="15"/>
      <c r="JSY223" s="15"/>
      <c r="JSZ223" s="15"/>
      <c r="JTA223" s="15"/>
      <c r="JTB223" s="15"/>
      <c r="JTC223" s="15"/>
      <c r="JTD223" s="15"/>
      <c r="JTE223" s="15"/>
      <c r="JTF223" s="15"/>
      <c r="JTG223" s="15"/>
      <c r="JTH223" s="15"/>
      <c r="JTI223" s="15"/>
      <c r="JTJ223" s="15"/>
      <c r="JTK223" s="15"/>
      <c r="JTL223" s="15"/>
      <c r="JTM223" s="15"/>
      <c r="JTN223" s="15"/>
      <c r="JTO223" s="15"/>
      <c r="JTP223" s="15"/>
      <c r="JTQ223" s="15"/>
      <c r="JTR223" s="15"/>
      <c r="JTS223" s="15"/>
      <c r="JTT223" s="15"/>
      <c r="JTU223" s="15"/>
      <c r="JTV223" s="15"/>
      <c r="JTW223" s="15"/>
      <c r="JTX223" s="15"/>
      <c r="JTY223" s="15"/>
      <c r="JTZ223" s="15"/>
      <c r="JUA223" s="15"/>
      <c r="JUB223" s="15"/>
      <c r="JUC223" s="15"/>
      <c r="JUD223" s="15"/>
      <c r="JUE223" s="15"/>
      <c r="JUF223" s="15"/>
      <c r="JUG223" s="15"/>
      <c r="JUH223" s="15"/>
      <c r="JUI223" s="15"/>
      <c r="JUJ223" s="15"/>
      <c r="JUK223" s="15"/>
      <c r="JUL223" s="15"/>
      <c r="JUM223" s="15"/>
      <c r="JUN223" s="15"/>
      <c r="JUO223" s="15"/>
      <c r="JUP223" s="15"/>
      <c r="JUQ223" s="15"/>
      <c r="JUR223" s="15"/>
      <c r="JUS223" s="15"/>
      <c r="JUT223" s="15"/>
      <c r="JUU223" s="15"/>
      <c r="JUV223" s="15"/>
      <c r="JUW223" s="15"/>
      <c r="JUX223" s="15"/>
      <c r="JUY223" s="15"/>
      <c r="JUZ223" s="15"/>
      <c r="JVA223" s="15"/>
      <c r="JVB223" s="15"/>
      <c r="JVC223" s="15"/>
      <c r="JVD223" s="15"/>
      <c r="JVE223" s="15"/>
      <c r="JVF223" s="15"/>
      <c r="JVG223" s="15"/>
      <c r="JVH223" s="15"/>
      <c r="JVI223" s="15"/>
      <c r="JVJ223" s="15"/>
      <c r="JVK223" s="15"/>
      <c r="JVL223" s="15"/>
      <c r="JVM223" s="15"/>
      <c r="JVN223" s="15"/>
      <c r="JVO223" s="15"/>
      <c r="JVP223" s="15"/>
      <c r="JVQ223" s="15"/>
      <c r="JVR223" s="15"/>
      <c r="JVS223" s="15"/>
      <c r="JVT223" s="15"/>
      <c r="JVU223" s="15"/>
      <c r="JVV223" s="15"/>
      <c r="JVW223" s="15"/>
      <c r="JVX223" s="15"/>
      <c r="JVY223" s="15"/>
      <c r="JVZ223" s="15"/>
      <c r="JWA223" s="15"/>
      <c r="JWB223" s="15"/>
      <c r="JWC223" s="15"/>
      <c r="JWD223" s="15"/>
      <c r="JWE223" s="15"/>
      <c r="JWF223" s="15"/>
      <c r="JWG223" s="15"/>
      <c r="JWH223" s="15"/>
      <c r="JWI223" s="15"/>
      <c r="JWJ223" s="15"/>
      <c r="JWK223" s="15"/>
      <c r="JWL223" s="15"/>
      <c r="JWM223" s="15"/>
      <c r="JWN223" s="15"/>
      <c r="JWO223" s="15"/>
      <c r="JWP223" s="15"/>
      <c r="JWQ223" s="15"/>
      <c r="JWR223" s="15"/>
      <c r="JWS223" s="15"/>
      <c r="JWT223" s="15"/>
      <c r="JWU223" s="15"/>
      <c r="JWV223" s="15"/>
      <c r="JWW223" s="15"/>
      <c r="JWX223" s="15"/>
      <c r="JWY223" s="15"/>
      <c r="JWZ223" s="15"/>
      <c r="JXA223" s="15"/>
      <c r="JXB223" s="15"/>
      <c r="JXC223" s="15"/>
      <c r="JXD223" s="15"/>
      <c r="JXE223" s="15"/>
      <c r="JXF223" s="15"/>
      <c r="JXG223" s="15"/>
      <c r="JXH223" s="15"/>
      <c r="JXI223" s="15"/>
      <c r="JXJ223" s="15"/>
      <c r="JXK223" s="15"/>
      <c r="JXL223" s="15"/>
      <c r="JXM223" s="15"/>
      <c r="JXN223" s="15"/>
      <c r="JXO223" s="15"/>
      <c r="JXP223" s="15"/>
      <c r="JXQ223" s="15"/>
      <c r="JXR223" s="15"/>
      <c r="JXS223" s="15"/>
      <c r="JXT223" s="15"/>
      <c r="JXU223" s="15"/>
      <c r="JXV223" s="15"/>
      <c r="JXW223" s="15"/>
      <c r="JXX223" s="15"/>
      <c r="JXY223" s="15"/>
      <c r="JXZ223" s="15"/>
      <c r="JYA223" s="15"/>
      <c r="JYB223" s="15"/>
      <c r="JYC223" s="15"/>
      <c r="JYD223" s="15"/>
      <c r="JYE223" s="15"/>
      <c r="JYF223" s="15"/>
      <c r="JYG223" s="15"/>
      <c r="JYH223" s="15"/>
      <c r="JYI223" s="15"/>
      <c r="JYJ223" s="15"/>
      <c r="JYK223" s="15"/>
      <c r="JYL223" s="15"/>
      <c r="JYM223" s="15"/>
      <c r="JYN223" s="15"/>
      <c r="JYO223" s="15"/>
      <c r="JYP223" s="15"/>
      <c r="JYQ223" s="15"/>
      <c r="JYR223" s="15"/>
      <c r="JYS223" s="15"/>
      <c r="JYT223" s="15"/>
      <c r="JYU223" s="15"/>
      <c r="JYV223" s="15"/>
      <c r="JYW223" s="15"/>
      <c r="JYX223" s="15"/>
      <c r="JYY223" s="15"/>
      <c r="JYZ223" s="15"/>
      <c r="JZA223" s="15"/>
      <c r="JZB223" s="15"/>
      <c r="JZC223" s="15"/>
      <c r="JZD223" s="15"/>
      <c r="JZE223" s="15"/>
      <c r="JZF223" s="15"/>
      <c r="JZG223" s="15"/>
      <c r="JZH223" s="15"/>
      <c r="JZI223" s="15"/>
      <c r="JZJ223" s="15"/>
      <c r="JZK223" s="15"/>
      <c r="JZL223" s="15"/>
      <c r="JZM223" s="15"/>
      <c r="JZN223" s="15"/>
      <c r="JZO223" s="15"/>
      <c r="JZP223" s="15"/>
      <c r="JZQ223" s="15"/>
      <c r="JZR223" s="15"/>
      <c r="JZS223" s="15"/>
      <c r="JZT223" s="15"/>
      <c r="JZU223" s="15"/>
      <c r="JZV223" s="15"/>
      <c r="JZW223" s="15"/>
      <c r="JZX223" s="15"/>
      <c r="JZY223" s="15"/>
      <c r="JZZ223" s="15"/>
      <c r="KAA223" s="15"/>
      <c r="KAB223" s="15"/>
      <c r="KAC223" s="15"/>
      <c r="KAD223" s="15"/>
      <c r="KAE223" s="15"/>
      <c r="KAF223" s="15"/>
      <c r="KAG223" s="15"/>
      <c r="KAH223" s="15"/>
      <c r="KAI223" s="15"/>
      <c r="KAJ223" s="15"/>
      <c r="KAK223" s="15"/>
      <c r="KAL223" s="15"/>
      <c r="KAM223" s="15"/>
      <c r="KAN223" s="15"/>
      <c r="KAO223" s="15"/>
      <c r="KAP223" s="15"/>
      <c r="KAQ223" s="15"/>
      <c r="KAR223" s="15"/>
      <c r="KAS223" s="15"/>
      <c r="KAT223" s="15"/>
      <c r="KAU223" s="15"/>
      <c r="KAV223" s="15"/>
      <c r="KAW223" s="15"/>
      <c r="KAX223" s="15"/>
      <c r="KAY223" s="15"/>
      <c r="KAZ223" s="15"/>
      <c r="KBA223" s="15"/>
      <c r="KBB223" s="15"/>
      <c r="KBC223" s="15"/>
      <c r="KBD223" s="15"/>
      <c r="KBE223" s="15"/>
      <c r="KBF223" s="15"/>
      <c r="KBG223" s="15"/>
      <c r="KBH223" s="15"/>
      <c r="KBI223" s="15"/>
      <c r="KBJ223" s="15"/>
      <c r="KBK223" s="15"/>
      <c r="KBL223" s="15"/>
      <c r="KBM223" s="15"/>
      <c r="KBN223" s="15"/>
      <c r="KBO223" s="15"/>
      <c r="KBP223" s="15"/>
      <c r="KBQ223" s="15"/>
      <c r="KBR223" s="15"/>
      <c r="KBS223" s="15"/>
      <c r="KBT223" s="15"/>
      <c r="KBU223" s="15"/>
      <c r="KBV223" s="15"/>
      <c r="KBW223" s="15"/>
      <c r="KBX223" s="15"/>
      <c r="KBY223" s="15"/>
      <c r="KBZ223" s="15"/>
      <c r="KCA223" s="15"/>
      <c r="KCB223" s="15"/>
      <c r="KCC223" s="15"/>
      <c r="KCD223" s="15"/>
      <c r="KCE223" s="15"/>
      <c r="KCF223" s="15"/>
      <c r="KCG223" s="15"/>
      <c r="KCH223" s="15"/>
      <c r="KCI223" s="15"/>
      <c r="KCJ223" s="15"/>
      <c r="KCK223" s="15"/>
      <c r="KCL223" s="15"/>
      <c r="KCM223" s="15"/>
      <c r="KCN223" s="15"/>
      <c r="KCO223" s="15"/>
      <c r="KCP223" s="15"/>
      <c r="KCQ223" s="15"/>
      <c r="KCR223" s="15"/>
      <c r="KCS223" s="15"/>
      <c r="KCT223" s="15"/>
      <c r="KCU223" s="15"/>
      <c r="KCV223" s="15"/>
      <c r="KCW223" s="15"/>
      <c r="KCX223" s="15"/>
      <c r="KCY223" s="15"/>
      <c r="KCZ223" s="15"/>
      <c r="KDA223" s="15"/>
      <c r="KDB223" s="15"/>
      <c r="KDC223" s="15"/>
      <c r="KDD223" s="15"/>
      <c r="KDE223" s="15"/>
      <c r="KDF223" s="15"/>
      <c r="KDG223" s="15"/>
      <c r="KDH223" s="15"/>
      <c r="KDI223" s="15"/>
      <c r="KDJ223" s="15"/>
      <c r="KDK223" s="15"/>
      <c r="KDL223" s="15"/>
      <c r="KDM223" s="15"/>
      <c r="KDN223" s="15"/>
      <c r="KDO223" s="15"/>
      <c r="KDP223" s="15"/>
      <c r="KDQ223" s="15"/>
      <c r="KDR223" s="15"/>
      <c r="KDS223" s="15"/>
      <c r="KDT223" s="15"/>
      <c r="KDU223" s="15"/>
      <c r="KDV223" s="15"/>
      <c r="KDW223" s="15"/>
      <c r="KDX223" s="15"/>
      <c r="KDY223" s="15"/>
      <c r="KDZ223" s="15"/>
      <c r="KEA223" s="15"/>
      <c r="KEB223" s="15"/>
      <c r="KEC223" s="15"/>
      <c r="KED223" s="15"/>
      <c r="KEE223" s="15"/>
      <c r="KEF223" s="15"/>
      <c r="KEG223" s="15"/>
      <c r="KEH223" s="15"/>
      <c r="KEI223" s="15"/>
      <c r="KEJ223" s="15"/>
      <c r="KEK223" s="15"/>
      <c r="KEL223" s="15"/>
      <c r="KEM223" s="15"/>
      <c r="KEN223" s="15"/>
      <c r="KEO223" s="15"/>
      <c r="KEP223" s="15"/>
      <c r="KEQ223" s="15"/>
      <c r="KER223" s="15"/>
      <c r="KES223" s="15"/>
      <c r="KET223" s="15"/>
      <c r="KEU223" s="15"/>
      <c r="KEV223" s="15"/>
      <c r="KEW223" s="15"/>
      <c r="KEX223" s="15"/>
      <c r="KEY223" s="15"/>
      <c r="KEZ223" s="15"/>
      <c r="KFA223" s="15"/>
      <c r="KFB223" s="15"/>
      <c r="KFC223" s="15"/>
      <c r="KFD223" s="15"/>
      <c r="KFE223" s="15"/>
      <c r="KFF223" s="15"/>
      <c r="KFG223" s="15"/>
      <c r="KFH223" s="15"/>
      <c r="KFI223" s="15"/>
      <c r="KFJ223" s="15"/>
      <c r="KFK223" s="15"/>
      <c r="KFL223" s="15"/>
      <c r="KFM223" s="15"/>
      <c r="KFN223" s="15"/>
      <c r="KFO223" s="15"/>
      <c r="KFP223" s="15"/>
      <c r="KFQ223" s="15"/>
      <c r="KFR223" s="15"/>
      <c r="KFS223" s="15"/>
      <c r="KFT223" s="15"/>
      <c r="KFU223" s="15"/>
      <c r="KFV223" s="15"/>
      <c r="KFW223" s="15"/>
      <c r="KFX223" s="15"/>
      <c r="KFY223" s="15"/>
      <c r="KFZ223" s="15"/>
      <c r="KGA223" s="15"/>
      <c r="KGB223" s="15"/>
      <c r="KGC223" s="15"/>
      <c r="KGD223" s="15"/>
      <c r="KGE223" s="15"/>
      <c r="KGF223" s="15"/>
      <c r="KGG223" s="15"/>
      <c r="KGH223" s="15"/>
      <c r="KGI223" s="15"/>
      <c r="KGJ223" s="15"/>
      <c r="KGK223" s="15"/>
      <c r="KGL223" s="15"/>
      <c r="KGM223" s="15"/>
      <c r="KGN223" s="15"/>
      <c r="KGO223" s="15"/>
      <c r="KGP223" s="15"/>
      <c r="KGQ223" s="15"/>
      <c r="KGR223" s="15"/>
      <c r="KGS223" s="15"/>
      <c r="KGT223" s="15"/>
      <c r="KGU223" s="15"/>
      <c r="KGV223" s="15"/>
      <c r="KGW223" s="15"/>
      <c r="KGX223" s="15"/>
      <c r="KGY223" s="15"/>
      <c r="KGZ223" s="15"/>
      <c r="KHA223" s="15"/>
      <c r="KHB223" s="15"/>
      <c r="KHC223" s="15"/>
      <c r="KHD223" s="15"/>
      <c r="KHE223" s="15"/>
      <c r="KHF223" s="15"/>
      <c r="KHG223" s="15"/>
      <c r="KHH223" s="15"/>
      <c r="KHI223" s="15"/>
      <c r="KHJ223" s="15"/>
      <c r="KHK223" s="15"/>
      <c r="KHL223" s="15"/>
      <c r="KHM223" s="15"/>
      <c r="KHN223" s="15"/>
      <c r="KHO223" s="15"/>
      <c r="KHP223" s="15"/>
      <c r="KHQ223" s="15"/>
      <c r="KHR223" s="15"/>
      <c r="KHS223" s="15"/>
      <c r="KHT223" s="15"/>
      <c r="KHU223" s="15"/>
      <c r="KHV223" s="15"/>
      <c r="KHW223" s="15"/>
      <c r="KHX223" s="15"/>
      <c r="KHY223" s="15"/>
      <c r="KHZ223" s="15"/>
      <c r="KIA223" s="15"/>
      <c r="KIB223" s="15"/>
      <c r="KIC223" s="15"/>
      <c r="KID223" s="15"/>
      <c r="KIE223" s="15"/>
      <c r="KIF223" s="15"/>
      <c r="KIG223" s="15"/>
      <c r="KIH223" s="15"/>
      <c r="KII223" s="15"/>
      <c r="KIJ223" s="15"/>
      <c r="KIK223" s="15"/>
      <c r="KIL223" s="15"/>
      <c r="KIM223" s="15"/>
      <c r="KIN223" s="15"/>
      <c r="KIO223" s="15"/>
      <c r="KIP223" s="15"/>
      <c r="KIQ223" s="15"/>
      <c r="KIR223" s="15"/>
      <c r="KIS223" s="15"/>
      <c r="KIT223" s="15"/>
      <c r="KIU223" s="15"/>
      <c r="KIV223" s="15"/>
      <c r="KIW223" s="15"/>
      <c r="KIX223" s="15"/>
      <c r="KIY223" s="15"/>
      <c r="KIZ223" s="15"/>
      <c r="KJA223" s="15"/>
      <c r="KJB223" s="15"/>
      <c r="KJC223" s="15"/>
      <c r="KJD223" s="15"/>
      <c r="KJE223" s="15"/>
      <c r="KJF223" s="15"/>
      <c r="KJG223" s="15"/>
      <c r="KJH223" s="15"/>
      <c r="KJI223" s="15"/>
      <c r="KJJ223" s="15"/>
      <c r="KJK223" s="15"/>
      <c r="KJL223" s="15"/>
      <c r="KJM223" s="15"/>
      <c r="KJN223" s="15"/>
      <c r="KJO223" s="15"/>
      <c r="KJP223" s="15"/>
      <c r="KJQ223" s="15"/>
      <c r="KJR223" s="15"/>
      <c r="KJS223" s="15"/>
      <c r="KJT223" s="15"/>
      <c r="KJU223" s="15"/>
      <c r="KJV223" s="15"/>
      <c r="KJW223" s="15"/>
      <c r="KJX223" s="15"/>
      <c r="KJY223" s="15"/>
      <c r="KJZ223" s="15"/>
      <c r="KKA223" s="15"/>
      <c r="KKB223" s="15"/>
      <c r="KKC223" s="15"/>
      <c r="KKD223" s="15"/>
      <c r="KKE223" s="15"/>
      <c r="KKF223" s="15"/>
      <c r="KKG223" s="15"/>
      <c r="KKH223" s="15"/>
      <c r="KKI223" s="15"/>
      <c r="KKJ223" s="15"/>
      <c r="KKK223" s="15"/>
      <c r="KKL223" s="15"/>
      <c r="KKM223" s="15"/>
      <c r="KKN223" s="15"/>
      <c r="KKO223" s="15"/>
      <c r="KKP223" s="15"/>
      <c r="KKQ223" s="15"/>
      <c r="KKR223" s="15"/>
      <c r="KKS223" s="15"/>
      <c r="KKT223" s="15"/>
      <c r="KKU223" s="15"/>
      <c r="KKV223" s="15"/>
      <c r="KKW223" s="15"/>
      <c r="KKX223" s="15"/>
      <c r="KKY223" s="15"/>
      <c r="KKZ223" s="15"/>
      <c r="KLA223" s="15"/>
      <c r="KLB223" s="15"/>
      <c r="KLC223" s="15"/>
      <c r="KLD223" s="15"/>
      <c r="KLE223" s="15"/>
      <c r="KLF223" s="15"/>
      <c r="KLG223" s="15"/>
      <c r="KLH223" s="15"/>
      <c r="KLI223" s="15"/>
      <c r="KLJ223" s="15"/>
      <c r="KLK223" s="15"/>
      <c r="KLL223" s="15"/>
      <c r="KLM223" s="15"/>
      <c r="KLN223" s="15"/>
      <c r="KLO223" s="15"/>
      <c r="KLP223" s="15"/>
      <c r="KLQ223" s="15"/>
      <c r="KLR223" s="15"/>
      <c r="KLS223" s="15"/>
      <c r="KLT223" s="15"/>
      <c r="KLU223" s="15"/>
      <c r="KLV223" s="15"/>
      <c r="KLW223" s="15"/>
      <c r="KLX223" s="15"/>
      <c r="KLY223" s="15"/>
      <c r="KLZ223" s="15"/>
      <c r="KMA223" s="15"/>
      <c r="KMB223" s="15"/>
      <c r="KMC223" s="15"/>
      <c r="KMD223" s="15"/>
      <c r="KME223" s="15"/>
      <c r="KMF223" s="15"/>
      <c r="KMG223" s="15"/>
      <c r="KMH223" s="15"/>
      <c r="KMI223" s="15"/>
      <c r="KMJ223" s="15"/>
      <c r="KMK223" s="15"/>
      <c r="KML223" s="15"/>
      <c r="KMM223" s="15"/>
      <c r="KMN223" s="15"/>
      <c r="KMO223" s="15"/>
      <c r="KMP223" s="15"/>
      <c r="KMQ223" s="15"/>
      <c r="KMR223" s="15"/>
      <c r="KMS223" s="15"/>
      <c r="KMT223" s="15"/>
      <c r="KMU223" s="15"/>
      <c r="KMV223" s="15"/>
      <c r="KMW223" s="15"/>
      <c r="KMX223" s="15"/>
      <c r="KMY223" s="15"/>
      <c r="KMZ223" s="15"/>
      <c r="KNA223" s="15"/>
      <c r="KNB223" s="15"/>
      <c r="KNC223" s="15"/>
      <c r="KND223" s="15"/>
      <c r="KNE223" s="15"/>
      <c r="KNF223" s="15"/>
      <c r="KNG223" s="15"/>
      <c r="KNH223" s="15"/>
      <c r="KNI223" s="15"/>
      <c r="KNJ223" s="15"/>
      <c r="KNK223" s="15"/>
      <c r="KNL223" s="15"/>
      <c r="KNM223" s="15"/>
      <c r="KNN223" s="15"/>
      <c r="KNO223" s="15"/>
      <c r="KNP223" s="15"/>
      <c r="KNQ223" s="15"/>
      <c r="KNR223" s="15"/>
      <c r="KNS223" s="15"/>
      <c r="KNT223" s="15"/>
      <c r="KNU223" s="15"/>
      <c r="KNV223" s="15"/>
      <c r="KNW223" s="15"/>
      <c r="KNX223" s="15"/>
      <c r="KNY223" s="15"/>
      <c r="KNZ223" s="15"/>
      <c r="KOA223" s="15"/>
      <c r="KOB223" s="15"/>
      <c r="KOC223" s="15"/>
      <c r="KOD223" s="15"/>
      <c r="KOE223" s="15"/>
      <c r="KOF223" s="15"/>
      <c r="KOG223" s="15"/>
      <c r="KOH223" s="15"/>
      <c r="KOI223" s="15"/>
      <c r="KOJ223" s="15"/>
      <c r="KOK223" s="15"/>
      <c r="KOL223" s="15"/>
      <c r="KOM223" s="15"/>
      <c r="KON223" s="15"/>
      <c r="KOO223" s="15"/>
      <c r="KOP223" s="15"/>
      <c r="KOQ223" s="15"/>
      <c r="KOR223" s="15"/>
      <c r="KOS223" s="15"/>
      <c r="KOT223" s="15"/>
      <c r="KOU223" s="15"/>
      <c r="KOV223" s="15"/>
      <c r="KOW223" s="15"/>
      <c r="KOX223" s="15"/>
      <c r="KOY223" s="15"/>
      <c r="KOZ223" s="15"/>
      <c r="KPA223" s="15"/>
      <c r="KPB223" s="15"/>
      <c r="KPC223" s="15"/>
      <c r="KPD223" s="15"/>
      <c r="KPE223" s="15"/>
      <c r="KPF223" s="15"/>
      <c r="KPG223" s="15"/>
      <c r="KPH223" s="15"/>
      <c r="KPI223" s="15"/>
      <c r="KPJ223" s="15"/>
      <c r="KPK223" s="15"/>
      <c r="KPL223" s="15"/>
      <c r="KPM223" s="15"/>
      <c r="KPN223" s="15"/>
      <c r="KPO223" s="15"/>
      <c r="KPP223" s="15"/>
      <c r="KPQ223" s="15"/>
      <c r="KPR223" s="15"/>
      <c r="KPS223" s="15"/>
      <c r="KPT223" s="15"/>
      <c r="KPU223" s="15"/>
      <c r="KPV223" s="15"/>
      <c r="KPW223" s="15"/>
      <c r="KPX223" s="15"/>
      <c r="KPY223" s="15"/>
      <c r="KPZ223" s="15"/>
      <c r="KQA223" s="15"/>
      <c r="KQB223" s="15"/>
      <c r="KQC223" s="15"/>
      <c r="KQD223" s="15"/>
      <c r="KQE223" s="15"/>
      <c r="KQF223" s="15"/>
      <c r="KQG223" s="15"/>
      <c r="KQH223" s="15"/>
      <c r="KQI223" s="15"/>
      <c r="KQJ223" s="15"/>
      <c r="KQK223" s="15"/>
      <c r="KQL223" s="15"/>
      <c r="KQM223" s="15"/>
      <c r="KQN223" s="15"/>
      <c r="KQO223" s="15"/>
      <c r="KQP223" s="15"/>
      <c r="KQQ223" s="15"/>
      <c r="KQR223" s="15"/>
      <c r="KQS223" s="15"/>
      <c r="KQT223" s="15"/>
      <c r="KQU223" s="15"/>
      <c r="KQV223" s="15"/>
      <c r="KQW223" s="15"/>
      <c r="KQX223" s="15"/>
      <c r="KQY223" s="15"/>
      <c r="KQZ223" s="15"/>
      <c r="KRA223" s="15"/>
      <c r="KRB223" s="15"/>
      <c r="KRC223" s="15"/>
      <c r="KRD223" s="15"/>
      <c r="KRE223" s="15"/>
      <c r="KRF223" s="15"/>
      <c r="KRG223" s="15"/>
      <c r="KRH223" s="15"/>
      <c r="KRI223" s="15"/>
      <c r="KRJ223" s="15"/>
      <c r="KRK223" s="15"/>
      <c r="KRL223" s="15"/>
      <c r="KRM223" s="15"/>
      <c r="KRN223" s="15"/>
      <c r="KRO223" s="15"/>
      <c r="KRP223" s="15"/>
      <c r="KRQ223" s="15"/>
      <c r="KRR223" s="15"/>
      <c r="KRS223" s="15"/>
      <c r="KRT223" s="15"/>
      <c r="KRU223" s="15"/>
      <c r="KRV223" s="15"/>
      <c r="KRW223" s="15"/>
      <c r="KRX223" s="15"/>
      <c r="KRY223" s="15"/>
      <c r="KRZ223" s="15"/>
      <c r="KSA223" s="15"/>
      <c r="KSB223" s="15"/>
      <c r="KSC223" s="15"/>
      <c r="KSD223" s="15"/>
      <c r="KSE223" s="15"/>
      <c r="KSF223" s="15"/>
      <c r="KSG223" s="15"/>
      <c r="KSH223" s="15"/>
      <c r="KSI223" s="15"/>
      <c r="KSJ223" s="15"/>
      <c r="KSK223" s="15"/>
      <c r="KSL223" s="15"/>
      <c r="KSM223" s="15"/>
      <c r="KSN223" s="15"/>
      <c r="KSO223" s="15"/>
      <c r="KSP223" s="15"/>
      <c r="KSQ223" s="15"/>
      <c r="KSR223" s="15"/>
      <c r="KSS223" s="15"/>
      <c r="KST223" s="15"/>
      <c r="KSU223" s="15"/>
      <c r="KSV223" s="15"/>
      <c r="KSW223" s="15"/>
      <c r="KSX223" s="15"/>
      <c r="KSY223" s="15"/>
      <c r="KSZ223" s="15"/>
      <c r="KTA223" s="15"/>
      <c r="KTB223" s="15"/>
      <c r="KTC223" s="15"/>
      <c r="KTD223" s="15"/>
      <c r="KTE223" s="15"/>
      <c r="KTF223" s="15"/>
      <c r="KTG223" s="15"/>
      <c r="KTH223" s="15"/>
      <c r="KTI223" s="15"/>
      <c r="KTJ223" s="15"/>
      <c r="KTK223" s="15"/>
      <c r="KTL223" s="15"/>
      <c r="KTM223" s="15"/>
      <c r="KTN223" s="15"/>
      <c r="KTO223" s="15"/>
      <c r="KTP223" s="15"/>
      <c r="KTQ223" s="15"/>
      <c r="KTR223" s="15"/>
      <c r="KTS223" s="15"/>
      <c r="KTT223" s="15"/>
      <c r="KTU223" s="15"/>
      <c r="KTV223" s="15"/>
      <c r="KTW223" s="15"/>
      <c r="KTX223" s="15"/>
      <c r="KTY223" s="15"/>
      <c r="KTZ223" s="15"/>
      <c r="KUA223" s="15"/>
      <c r="KUB223" s="15"/>
      <c r="KUC223" s="15"/>
      <c r="KUD223" s="15"/>
      <c r="KUE223" s="15"/>
      <c r="KUF223" s="15"/>
      <c r="KUG223" s="15"/>
      <c r="KUH223" s="15"/>
      <c r="KUI223" s="15"/>
      <c r="KUJ223" s="15"/>
      <c r="KUK223" s="15"/>
      <c r="KUL223" s="15"/>
      <c r="KUM223" s="15"/>
      <c r="KUN223" s="15"/>
      <c r="KUO223" s="15"/>
      <c r="KUP223" s="15"/>
      <c r="KUQ223" s="15"/>
      <c r="KUR223" s="15"/>
      <c r="KUS223" s="15"/>
      <c r="KUT223" s="15"/>
      <c r="KUU223" s="15"/>
      <c r="KUV223" s="15"/>
      <c r="KUW223" s="15"/>
      <c r="KUX223" s="15"/>
      <c r="KUY223" s="15"/>
      <c r="KUZ223" s="15"/>
      <c r="KVA223" s="15"/>
      <c r="KVB223" s="15"/>
      <c r="KVC223" s="15"/>
      <c r="KVD223" s="15"/>
      <c r="KVE223" s="15"/>
      <c r="KVF223" s="15"/>
      <c r="KVG223" s="15"/>
      <c r="KVH223" s="15"/>
      <c r="KVI223" s="15"/>
      <c r="KVJ223" s="15"/>
      <c r="KVK223" s="15"/>
      <c r="KVL223" s="15"/>
      <c r="KVM223" s="15"/>
      <c r="KVN223" s="15"/>
      <c r="KVO223" s="15"/>
      <c r="KVP223" s="15"/>
      <c r="KVQ223" s="15"/>
      <c r="KVR223" s="15"/>
      <c r="KVS223" s="15"/>
      <c r="KVT223" s="15"/>
      <c r="KVU223" s="15"/>
      <c r="KVV223" s="15"/>
      <c r="KVW223" s="15"/>
      <c r="KVX223" s="15"/>
      <c r="KVY223" s="15"/>
      <c r="KVZ223" s="15"/>
      <c r="KWA223" s="15"/>
      <c r="KWB223" s="15"/>
      <c r="KWC223" s="15"/>
      <c r="KWD223" s="15"/>
      <c r="KWE223" s="15"/>
      <c r="KWF223" s="15"/>
      <c r="KWG223" s="15"/>
      <c r="KWH223" s="15"/>
      <c r="KWI223" s="15"/>
      <c r="KWJ223" s="15"/>
      <c r="KWK223" s="15"/>
      <c r="KWL223" s="15"/>
      <c r="KWM223" s="15"/>
      <c r="KWN223" s="15"/>
      <c r="KWO223" s="15"/>
      <c r="KWP223" s="15"/>
      <c r="KWQ223" s="15"/>
      <c r="KWR223" s="15"/>
      <c r="KWS223" s="15"/>
      <c r="KWT223" s="15"/>
      <c r="KWU223" s="15"/>
      <c r="KWV223" s="15"/>
      <c r="KWW223" s="15"/>
      <c r="KWX223" s="15"/>
      <c r="KWY223" s="15"/>
      <c r="KWZ223" s="15"/>
      <c r="KXA223" s="15"/>
      <c r="KXB223" s="15"/>
      <c r="KXC223" s="15"/>
      <c r="KXD223" s="15"/>
      <c r="KXE223" s="15"/>
      <c r="KXF223" s="15"/>
      <c r="KXG223" s="15"/>
      <c r="KXH223" s="15"/>
      <c r="KXI223" s="15"/>
      <c r="KXJ223" s="15"/>
      <c r="KXK223" s="15"/>
      <c r="KXL223" s="15"/>
      <c r="KXM223" s="15"/>
      <c r="KXN223" s="15"/>
      <c r="KXO223" s="15"/>
      <c r="KXP223" s="15"/>
      <c r="KXQ223" s="15"/>
      <c r="KXR223" s="15"/>
      <c r="KXS223" s="15"/>
      <c r="KXT223" s="15"/>
      <c r="KXU223" s="15"/>
      <c r="KXV223" s="15"/>
      <c r="KXW223" s="15"/>
      <c r="KXX223" s="15"/>
      <c r="KXY223" s="15"/>
      <c r="KXZ223" s="15"/>
      <c r="KYA223" s="15"/>
      <c r="KYB223" s="15"/>
      <c r="KYC223" s="15"/>
      <c r="KYD223" s="15"/>
      <c r="KYE223" s="15"/>
      <c r="KYF223" s="15"/>
      <c r="KYG223" s="15"/>
      <c r="KYH223" s="15"/>
      <c r="KYI223" s="15"/>
      <c r="KYJ223" s="15"/>
      <c r="KYK223" s="15"/>
      <c r="KYL223" s="15"/>
      <c r="KYM223" s="15"/>
      <c r="KYN223" s="15"/>
      <c r="KYO223" s="15"/>
      <c r="KYP223" s="15"/>
      <c r="KYQ223" s="15"/>
      <c r="KYR223" s="15"/>
      <c r="KYS223" s="15"/>
      <c r="KYT223" s="15"/>
      <c r="KYU223" s="15"/>
      <c r="KYV223" s="15"/>
      <c r="KYW223" s="15"/>
      <c r="KYX223" s="15"/>
      <c r="KYY223" s="15"/>
      <c r="KYZ223" s="15"/>
      <c r="KZA223" s="15"/>
      <c r="KZB223" s="15"/>
      <c r="KZC223" s="15"/>
      <c r="KZD223" s="15"/>
      <c r="KZE223" s="15"/>
      <c r="KZF223" s="15"/>
      <c r="KZG223" s="15"/>
      <c r="KZH223" s="15"/>
      <c r="KZI223" s="15"/>
      <c r="KZJ223" s="15"/>
      <c r="KZK223" s="15"/>
      <c r="KZL223" s="15"/>
      <c r="KZM223" s="15"/>
      <c r="KZN223" s="15"/>
      <c r="KZO223" s="15"/>
      <c r="KZP223" s="15"/>
      <c r="KZQ223" s="15"/>
      <c r="KZR223" s="15"/>
      <c r="KZS223" s="15"/>
      <c r="KZT223" s="15"/>
      <c r="KZU223" s="15"/>
      <c r="KZV223" s="15"/>
      <c r="KZW223" s="15"/>
      <c r="KZX223" s="15"/>
      <c r="KZY223" s="15"/>
      <c r="KZZ223" s="15"/>
      <c r="LAA223" s="15"/>
      <c r="LAB223" s="15"/>
      <c r="LAC223" s="15"/>
      <c r="LAD223" s="15"/>
      <c r="LAE223" s="15"/>
      <c r="LAF223" s="15"/>
      <c r="LAG223" s="15"/>
      <c r="LAH223" s="15"/>
      <c r="LAI223" s="15"/>
      <c r="LAJ223" s="15"/>
      <c r="LAK223" s="15"/>
      <c r="LAL223" s="15"/>
      <c r="LAM223" s="15"/>
      <c r="LAN223" s="15"/>
      <c r="LAO223" s="15"/>
      <c r="LAP223" s="15"/>
      <c r="LAQ223" s="15"/>
      <c r="LAR223" s="15"/>
      <c r="LAS223" s="15"/>
      <c r="LAT223" s="15"/>
      <c r="LAU223" s="15"/>
      <c r="LAV223" s="15"/>
      <c r="LAW223" s="15"/>
      <c r="LAX223" s="15"/>
      <c r="LAY223" s="15"/>
      <c r="LAZ223" s="15"/>
      <c r="LBA223" s="15"/>
      <c r="LBB223" s="15"/>
      <c r="LBC223" s="15"/>
      <c r="LBD223" s="15"/>
      <c r="LBE223" s="15"/>
      <c r="LBF223" s="15"/>
      <c r="LBG223" s="15"/>
      <c r="LBH223" s="15"/>
      <c r="LBI223" s="15"/>
      <c r="LBJ223" s="15"/>
      <c r="LBK223" s="15"/>
      <c r="LBL223" s="15"/>
      <c r="LBM223" s="15"/>
      <c r="LBN223" s="15"/>
      <c r="LBO223" s="15"/>
      <c r="LBP223" s="15"/>
      <c r="LBQ223" s="15"/>
      <c r="LBR223" s="15"/>
      <c r="LBS223" s="15"/>
      <c r="LBT223" s="15"/>
      <c r="LBU223" s="15"/>
      <c r="LBV223" s="15"/>
      <c r="LBW223" s="15"/>
      <c r="LBX223" s="15"/>
      <c r="LBY223" s="15"/>
      <c r="LBZ223" s="15"/>
      <c r="LCA223" s="15"/>
      <c r="LCB223" s="15"/>
      <c r="LCC223" s="15"/>
      <c r="LCD223" s="15"/>
      <c r="LCE223" s="15"/>
      <c r="LCF223" s="15"/>
      <c r="LCG223" s="15"/>
      <c r="LCH223" s="15"/>
      <c r="LCI223" s="15"/>
      <c r="LCJ223" s="15"/>
      <c r="LCK223" s="15"/>
      <c r="LCL223" s="15"/>
      <c r="LCM223" s="15"/>
      <c r="LCN223" s="15"/>
      <c r="LCO223" s="15"/>
      <c r="LCP223" s="15"/>
      <c r="LCQ223" s="15"/>
      <c r="LCR223" s="15"/>
      <c r="LCS223" s="15"/>
      <c r="LCT223" s="15"/>
      <c r="LCU223" s="15"/>
      <c r="LCV223" s="15"/>
      <c r="LCW223" s="15"/>
      <c r="LCX223" s="15"/>
      <c r="LCY223" s="15"/>
      <c r="LCZ223" s="15"/>
      <c r="LDA223" s="15"/>
      <c r="LDB223" s="15"/>
      <c r="LDC223" s="15"/>
      <c r="LDD223" s="15"/>
      <c r="LDE223" s="15"/>
      <c r="LDF223" s="15"/>
      <c r="LDG223" s="15"/>
      <c r="LDH223" s="15"/>
      <c r="LDI223" s="15"/>
      <c r="LDJ223" s="15"/>
      <c r="LDK223" s="15"/>
      <c r="LDL223" s="15"/>
      <c r="LDM223" s="15"/>
      <c r="LDN223" s="15"/>
      <c r="LDO223" s="15"/>
      <c r="LDP223" s="15"/>
      <c r="LDQ223" s="15"/>
      <c r="LDR223" s="15"/>
      <c r="LDS223" s="15"/>
      <c r="LDT223" s="15"/>
      <c r="LDU223" s="15"/>
      <c r="LDV223" s="15"/>
      <c r="LDW223" s="15"/>
      <c r="LDX223" s="15"/>
      <c r="LDY223" s="15"/>
      <c r="LDZ223" s="15"/>
      <c r="LEA223" s="15"/>
      <c r="LEB223" s="15"/>
      <c r="LEC223" s="15"/>
      <c r="LED223" s="15"/>
      <c r="LEE223" s="15"/>
      <c r="LEF223" s="15"/>
      <c r="LEG223" s="15"/>
      <c r="LEH223" s="15"/>
      <c r="LEI223" s="15"/>
      <c r="LEJ223" s="15"/>
      <c r="LEK223" s="15"/>
      <c r="LEL223" s="15"/>
      <c r="LEM223" s="15"/>
      <c r="LEN223" s="15"/>
      <c r="LEO223" s="15"/>
      <c r="LEP223" s="15"/>
      <c r="LEQ223" s="15"/>
      <c r="LER223" s="15"/>
      <c r="LES223" s="15"/>
      <c r="LET223" s="15"/>
      <c r="LEU223" s="15"/>
      <c r="LEV223" s="15"/>
      <c r="LEW223" s="15"/>
      <c r="LEX223" s="15"/>
      <c r="LEY223" s="15"/>
      <c r="LEZ223" s="15"/>
      <c r="LFA223" s="15"/>
      <c r="LFB223" s="15"/>
      <c r="LFC223" s="15"/>
      <c r="LFD223" s="15"/>
      <c r="LFE223" s="15"/>
      <c r="LFF223" s="15"/>
      <c r="LFG223" s="15"/>
      <c r="LFH223" s="15"/>
      <c r="LFI223" s="15"/>
      <c r="LFJ223" s="15"/>
      <c r="LFK223" s="15"/>
      <c r="LFL223" s="15"/>
      <c r="LFM223" s="15"/>
      <c r="LFN223" s="15"/>
      <c r="LFO223" s="15"/>
      <c r="LFP223" s="15"/>
      <c r="LFQ223" s="15"/>
      <c r="LFR223" s="15"/>
      <c r="LFS223" s="15"/>
      <c r="LFT223" s="15"/>
      <c r="LFU223" s="15"/>
      <c r="LFV223" s="15"/>
      <c r="LFW223" s="15"/>
      <c r="LFX223" s="15"/>
      <c r="LFY223" s="15"/>
      <c r="LFZ223" s="15"/>
      <c r="LGA223" s="15"/>
      <c r="LGB223" s="15"/>
      <c r="LGC223" s="15"/>
      <c r="LGD223" s="15"/>
      <c r="LGE223" s="15"/>
      <c r="LGF223" s="15"/>
      <c r="LGG223" s="15"/>
      <c r="LGH223" s="15"/>
      <c r="LGI223" s="15"/>
      <c r="LGJ223" s="15"/>
      <c r="LGK223" s="15"/>
      <c r="LGL223" s="15"/>
      <c r="LGM223" s="15"/>
      <c r="LGN223" s="15"/>
      <c r="LGO223" s="15"/>
      <c r="LGP223" s="15"/>
      <c r="LGQ223" s="15"/>
      <c r="LGR223" s="15"/>
      <c r="LGS223" s="15"/>
      <c r="LGT223" s="15"/>
      <c r="LGU223" s="15"/>
      <c r="LGV223" s="15"/>
      <c r="LGW223" s="15"/>
      <c r="LGX223" s="15"/>
      <c r="LGY223" s="15"/>
      <c r="LGZ223" s="15"/>
      <c r="LHA223" s="15"/>
      <c r="LHB223" s="15"/>
      <c r="LHC223" s="15"/>
      <c r="LHD223" s="15"/>
      <c r="LHE223" s="15"/>
      <c r="LHF223" s="15"/>
      <c r="LHG223" s="15"/>
      <c r="LHH223" s="15"/>
      <c r="LHI223" s="15"/>
      <c r="LHJ223" s="15"/>
      <c r="LHK223" s="15"/>
      <c r="LHL223" s="15"/>
      <c r="LHM223" s="15"/>
      <c r="LHN223" s="15"/>
      <c r="LHO223" s="15"/>
      <c r="LHP223" s="15"/>
      <c r="LHQ223" s="15"/>
      <c r="LHR223" s="15"/>
      <c r="LHS223" s="15"/>
      <c r="LHT223" s="15"/>
      <c r="LHU223" s="15"/>
      <c r="LHV223" s="15"/>
      <c r="LHW223" s="15"/>
      <c r="LHX223" s="15"/>
      <c r="LHY223" s="15"/>
      <c r="LHZ223" s="15"/>
      <c r="LIA223" s="15"/>
      <c r="LIB223" s="15"/>
      <c r="LIC223" s="15"/>
      <c r="LID223" s="15"/>
      <c r="LIE223" s="15"/>
      <c r="LIF223" s="15"/>
      <c r="LIG223" s="15"/>
      <c r="LIH223" s="15"/>
      <c r="LII223" s="15"/>
      <c r="LIJ223" s="15"/>
      <c r="LIK223" s="15"/>
      <c r="LIL223" s="15"/>
      <c r="LIM223" s="15"/>
      <c r="LIN223" s="15"/>
      <c r="LIO223" s="15"/>
      <c r="LIP223" s="15"/>
      <c r="LIQ223" s="15"/>
      <c r="LIR223" s="15"/>
      <c r="LIS223" s="15"/>
      <c r="LIT223" s="15"/>
      <c r="LIU223" s="15"/>
      <c r="LIV223" s="15"/>
      <c r="LIW223" s="15"/>
      <c r="LIX223" s="15"/>
      <c r="LIY223" s="15"/>
      <c r="LIZ223" s="15"/>
      <c r="LJA223" s="15"/>
      <c r="LJB223" s="15"/>
      <c r="LJC223" s="15"/>
      <c r="LJD223" s="15"/>
      <c r="LJE223" s="15"/>
      <c r="LJF223" s="15"/>
      <c r="LJG223" s="15"/>
      <c r="LJH223" s="15"/>
      <c r="LJI223" s="15"/>
      <c r="LJJ223" s="15"/>
      <c r="LJK223" s="15"/>
      <c r="LJL223" s="15"/>
      <c r="LJM223" s="15"/>
      <c r="LJN223" s="15"/>
      <c r="LJO223" s="15"/>
      <c r="LJP223" s="15"/>
      <c r="LJQ223" s="15"/>
      <c r="LJR223" s="15"/>
      <c r="LJS223" s="15"/>
      <c r="LJT223" s="15"/>
      <c r="LJU223" s="15"/>
      <c r="LJV223" s="15"/>
      <c r="LJW223" s="15"/>
      <c r="LJX223" s="15"/>
      <c r="LJY223" s="15"/>
      <c r="LJZ223" s="15"/>
      <c r="LKA223" s="15"/>
      <c r="LKB223" s="15"/>
      <c r="LKC223" s="15"/>
      <c r="LKD223" s="15"/>
      <c r="LKE223" s="15"/>
      <c r="LKF223" s="15"/>
      <c r="LKG223" s="15"/>
      <c r="LKH223" s="15"/>
      <c r="LKI223" s="15"/>
      <c r="LKJ223" s="15"/>
      <c r="LKK223" s="15"/>
      <c r="LKL223" s="15"/>
      <c r="LKM223" s="15"/>
      <c r="LKN223" s="15"/>
      <c r="LKO223" s="15"/>
      <c r="LKP223" s="15"/>
      <c r="LKQ223" s="15"/>
      <c r="LKR223" s="15"/>
      <c r="LKS223" s="15"/>
      <c r="LKT223" s="15"/>
      <c r="LKU223" s="15"/>
      <c r="LKV223" s="15"/>
      <c r="LKW223" s="15"/>
      <c r="LKX223" s="15"/>
      <c r="LKY223" s="15"/>
      <c r="LKZ223" s="15"/>
      <c r="LLA223" s="15"/>
      <c r="LLB223" s="15"/>
      <c r="LLC223" s="15"/>
      <c r="LLD223" s="15"/>
      <c r="LLE223" s="15"/>
      <c r="LLF223" s="15"/>
      <c r="LLG223" s="15"/>
      <c r="LLH223" s="15"/>
      <c r="LLI223" s="15"/>
      <c r="LLJ223" s="15"/>
      <c r="LLK223" s="15"/>
      <c r="LLL223" s="15"/>
      <c r="LLM223" s="15"/>
      <c r="LLN223" s="15"/>
      <c r="LLO223" s="15"/>
      <c r="LLP223" s="15"/>
      <c r="LLQ223" s="15"/>
      <c r="LLR223" s="15"/>
      <c r="LLS223" s="15"/>
      <c r="LLT223" s="15"/>
      <c r="LLU223" s="15"/>
      <c r="LLV223" s="15"/>
      <c r="LLW223" s="15"/>
      <c r="LLX223" s="15"/>
      <c r="LLY223" s="15"/>
      <c r="LLZ223" s="15"/>
      <c r="LMA223" s="15"/>
      <c r="LMB223" s="15"/>
      <c r="LMC223" s="15"/>
      <c r="LMD223" s="15"/>
      <c r="LME223" s="15"/>
      <c r="LMF223" s="15"/>
      <c r="LMG223" s="15"/>
      <c r="LMH223" s="15"/>
      <c r="LMI223" s="15"/>
      <c r="LMJ223" s="15"/>
      <c r="LMK223" s="15"/>
      <c r="LML223" s="15"/>
      <c r="LMM223" s="15"/>
      <c r="LMN223" s="15"/>
      <c r="LMO223" s="15"/>
      <c r="LMP223" s="15"/>
      <c r="LMQ223" s="15"/>
      <c r="LMR223" s="15"/>
      <c r="LMS223" s="15"/>
      <c r="LMT223" s="15"/>
      <c r="LMU223" s="15"/>
      <c r="LMV223" s="15"/>
      <c r="LMW223" s="15"/>
      <c r="LMX223" s="15"/>
      <c r="LMY223" s="15"/>
      <c r="LMZ223" s="15"/>
      <c r="LNA223" s="15"/>
      <c r="LNB223" s="15"/>
      <c r="LNC223" s="15"/>
      <c r="LND223" s="15"/>
      <c r="LNE223" s="15"/>
      <c r="LNF223" s="15"/>
      <c r="LNG223" s="15"/>
      <c r="LNH223" s="15"/>
      <c r="LNI223" s="15"/>
      <c r="LNJ223" s="15"/>
      <c r="LNK223" s="15"/>
      <c r="LNL223" s="15"/>
      <c r="LNM223" s="15"/>
      <c r="LNN223" s="15"/>
      <c r="LNO223" s="15"/>
      <c r="LNP223" s="15"/>
      <c r="LNQ223" s="15"/>
      <c r="LNR223" s="15"/>
      <c r="LNS223" s="15"/>
      <c r="LNT223" s="15"/>
      <c r="LNU223" s="15"/>
      <c r="LNV223" s="15"/>
      <c r="LNW223" s="15"/>
      <c r="LNX223" s="15"/>
      <c r="LNY223" s="15"/>
      <c r="LNZ223" s="15"/>
      <c r="LOA223" s="15"/>
      <c r="LOB223" s="15"/>
      <c r="LOC223" s="15"/>
      <c r="LOD223" s="15"/>
      <c r="LOE223" s="15"/>
      <c r="LOF223" s="15"/>
      <c r="LOG223" s="15"/>
      <c r="LOH223" s="15"/>
      <c r="LOI223" s="15"/>
      <c r="LOJ223" s="15"/>
      <c r="LOK223" s="15"/>
      <c r="LOL223" s="15"/>
      <c r="LOM223" s="15"/>
      <c r="LON223" s="15"/>
      <c r="LOO223" s="15"/>
      <c r="LOP223" s="15"/>
      <c r="LOQ223" s="15"/>
      <c r="LOR223" s="15"/>
      <c r="LOS223" s="15"/>
      <c r="LOT223" s="15"/>
      <c r="LOU223" s="15"/>
      <c r="LOV223" s="15"/>
      <c r="LOW223" s="15"/>
      <c r="LOX223" s="15"/>
      <c r="LOY223" s="15"/>
      <c r="LOZ223" s="15"/>
      <c r="LPA223" s="15"/>
      <c r="LPB223" s="15"/>
      <c r="LPC223" s="15"/>
      <c r="LPD223" s="15"/>
      <c r="LPE223" s="15"/>
      <c r="LPF223" s="15"/>
      <c r="LPG223" s="15"/>
      <c r="LPH223" s="15"/>
      <c r="LPI223" s="15"/>
      <c r="LPJ223" s="15"/>
      <c r="LPK223" s="15"/>
      <c r="LPL223" s="15"/>
      <c r="LPM223" s="15"/>
      <c r="LPN223" s="15"/>
      <c r="LPO223" s="15"/>
      <c r="LPP223" s="15"/>
      <c r="LPQ223" s="15"/>
      <c r="LPR223" s="15"/>
      <c r="LPS223" s="15"/>
      <c r="LPT223" s="15"/>
      <c r="LPU223" s="15"/>
      <c r="LPV223" s="15"/>
      <c r="LPW223" s="15"/>
      <c r="LPX223" s="15"/>
      <c r="LPY223" s="15"/>
      <c r="LPZ223" s="15"/>
      <c r="LQA223" s="15"/>
      <c r="LQB223" s="15"/>
      <c r="LQC223" s="15"/>
      <c r="LQD223" s="15"/>
      <c r="LQE223" s="15"/>
      <c r="LQF223" s="15"/>
      <c r="LQG223" s="15"/>
      <c r="LQH223" s="15"/>
      <c r="LQI223" s="15"/>
      <c r="LQJ223" s="15"/>
      <c r="LQK223" s="15"/>
      <c r="LQL223" s="15"/>
      <c r="LQM223" s="15"/>
      <c r="LQN223" s="15"/>
      <c r="LQO223" s="15"/>
      <c r="LQP223" s="15"/>
      <c r="LQQ223" s="15"/>
      <c r="LQR223" s="15"/>
      <c r="LQS223" s="15"/>
      <c r="LQT223" s="15"/>
      <c r="LQU223" s="15"/>
      <c r="LQV223" s="15"/>
      <c r="LQW223" s="15"/>
      <c r="LQX223" s="15"/>
      <c r="LQY223" s="15"/>
      <c r="LQZ223" s="15"/>
      <c r="LRA223" s="15"/>
      <c r="LRB223" s="15"/>
      <c r="LRC223" s="15"/>
      <c r="LRD223" s="15"/>
      <c r="LRE223" s="15"/>
      <c r="LRF223" s="15"/>
      <c r="LRG223" s="15"/>
      <c r="LRH223" s="15"/>
      <c r="LRI223" s="15"/>
      <c r="LRJ223" s="15"/>
      <c r="LRK223" s="15"/>
      <c r="LRL223" s="15"/>
      <c r="LRM223" s="15"/>
      <c r="LRN223" s="15"/>
      <c r="LRO223" s="15"/>
      <c r="LRP223" s="15"/>
      <c r="LRQ223" s="15"/>
      <c r="LRR223" s="15"/>
      <c r="LRS223" s="15"/>
      <c r="LRT223" s="15"/>
      <c r="LRU223" s="15"/>
      <c r="LRV223" s="15"/>
      <c r="LRW223" s="15"/>
      <c r="LRX223" s="15"/>
      <c r="LRY223" s="15"/>
      <c r="LRZ223" s="15"/>
      <c r="LSA223" s="15"/>
      <c r="LSB223" s="15"/>
      <c r="LSC223" s="15"/>
      <c r="LSD223" s="15"/>
      <c r="LSE223" s="15"/>
      <c r="LSF223" s="15"/>
      <c r="LSG223" s="15"/>
      <c r="LSH223" s="15"/>
      <c r="LSI223" s="15"/>
      <c r="LSJ223" s="15"/>
      <c r="LSK223" s="15"/>
      <c r="LSL223" s="15"/>
      <c r="LSM223" s="15"/>
      <c r="LSN223" s="15"/>
      <c r="LSO223" s="15"/>
      <c r="LSP223" s="15"/>
      <c r="LSQ223" s="15"/>
      <c r="LSR223" s="15"/>
      <c r="LSS223" s="15"/>
      <c r="LST223" s="15"/>
      <c r="LSU223" s="15"/>
      <c r="LSV223" s="15"/>
      <c r="LSW223" s="15"/>
      <c r="LSX223" s="15"/>
      <c r="LSY223" s="15"/>
      <c r="LSZ223" s="15"/>
      <c r="LTA223" s="15"/>
      <c r="LTB223" s="15"/>
      <c r="LTC223" s="15"/>
      <c r="LTD223" s="15"/>
      <c r="LTE223" s="15"/>
      <c r="LTF223" s="15"/>
      <c r="LTG223" s="15"/>
      <c r="LTH223" s="15"/>
      <c r="LTI223" s="15"/>
      <c r="LTJ223" s="15"/>
      <c r="LTK223" s="15"/>
      <c r="LTL223" s="15"/>
      <c r="LTM223" s="15"/>
      <c r="LTN223" s="15"/>
      <c r="LTO223" s="15"/>
      <c r="LTP223" s="15"/>
      <c r="LTQ223" s="15"/>
      <c r="LTR223" s="15"/>
      <c r="LTS223" s="15"/>
      <c r="LTT223" s="15"/>
      <c r="LTU223" s="15"/>
      <c r="LTV223" s="15"/>
      <c r="LTW223" s="15"/>
      <c r="LTX223" s="15"/>
      <c r="LTY223" s="15"/>
      <c r="LTZ223" s="15"/>
      <c r="LUA223" s="15"/>
      <c r="LUB223" s="15"/>
      <c r="LUC223" s="15"/>
      <c r="LUD223" s="15"/>
      <c r="LUE223" s="15"/>
      <c r="LUF223" s="15"/>
      <c r="LUG223" s="15"/>
      <c r="LUH223" s="15"/>
      <c r="LUI223" s="15"/>
      <c r="LUJ223" s="15"/>
      <c r="LUK223" s="15"/>
      <c r="LUL223" s="15"/>
      <c r="LUM223" s="15"/>
      <c r="LUN223" s="15"/>
      <c r="LUO223" s="15"/>
      <c r="LUP223" s="15"/>
      <c r="LUQ223" s="15"/>
      <c r="LUR223" s="15"/>
      <c r="LUS223" s="15"/>
      <c r="LUT223" s="15"/>
      <c r="LUU223" s="15"/>
      <c r="LUV223" s="15"/>
      <c r="LUW223" s="15"/>
      <c r="LUX223" s="15"/>
      <c r="LUY223" s="15"/>
      <c r="LUZ223" s="15"/>
      <c r="LVA223" s="15"/>
      <c r="LVB223" s="15"/>
      <c r="LVC223" s="15"/>
      <c r="LVD223" s="15"/>
      <c r="LVE223" s="15"/>
      <c r="LVF223" s="15"/>
      <c r="LVG223" s="15"/>
      <c r="LVH223" s="15"/>
      <c r="LVI223" s="15"/>
      <c r="LVJ223" s="15"/>
      <c r="LVK223" s="15"/>
      <c r="LVL223" s="15"/>
      <c r="LVM223" s="15"/>
      <c r="LVN223" s="15"/>
      <c r="LVO223" s="15"/>
      <c r="LVP223" s="15"/>
      <c r="LVQ223" s="15"/>
      <c r="LVR223" s="15"/>
      <c r="LVS223" s="15"/>
      <c r="LVT223" s="15"/>
      <c r="LVU223" s="15"/>
      <c r="LVV223" s="15"/>
      <c r="LVW223" s="15"/>
      <c r="LVX223" s="15"/>
      <c r="LVY223" s="15"/>
      <c r="LVZ223" s="15"/>
      <c r="LWA223" s="15"/>
      <c r="LWB223" s="15"/>
      <c r="LWC223" s="15"/>
      <c r="LWD223" s="15"/>
      <c r="LWE223" s="15"/>
      <c r="LWF223" s="15"/>
      <c r="LWG223" s="15"/>
      <c r="LWH223" s="15"/>
      <c r="LWI223" s="15"/>
      <c r="LWJ223" s="15"/>
      <c r="LWK223" s="15"/>
      <c r="LWL223" s="15"/>
      <c r="LWM223" s="15"/>
      <c r="LWN223" s="15"/>
      <c r="LWO223" s="15"/>
      <c r="LWP223" s="15"/>
      <c r="LWQ223" s="15"/>
      <c r="LWR223" s="15"/>
      <c r="LWS223" s="15"/>
      <c r="LWT223" s="15"/>
      <c r="LWU223" s="15"/>
      <c r="LWV223" s="15"/>
      <c r="LWW223" s="15"/>
      <c r="LWX223" s="15"/>
      <c r="LWY223" s="15"/>
      <c r="LWZ223" s="15"/>
      <c r="LXA223" s="15"/>
      <c r="LXB223" s="15"/>
      <c r="LXC223" s="15"/>
      <c r="LXD223" s="15"/>
      <c r="LXE223" s="15"/>
      <c r="LXF223" s="15"/>
      <c r="LXG223" s="15"/>
      <c r="LXH223" s="15"/>
      <c r="LXI223" s="15"/>
      <c r="LXJ223" s="15"/>
      <c r="LXK223" s="15"/>
      <c r="LXL223" s="15"/>
      <c r="LXM223" s="15"/>
      <c r="LXN223" s="15"/>
      <c r="LXO223" s="15"/>
      <c r="LXP223" s="15"/>
      <c r="LXQ223" s="15"/>
      <c r="LXR223" s="15"/>
      <c r="LXS223" s="15"/>
      <c r="LXT223" s="15"/>
      <c r="LXU223" s="15"/>
      <c r="LXV223" s="15"/>
      <c r="LXW223" s="15"/>
      <c r="LXX223" s="15"/>
      <c r="LXY223" s="15"/>
      <c r="LXZ223" s="15"/>
      <c r="LYA223" s="15"/>
      <c r="LYB223" s="15"/>
      <c r="LYC223" s="15"/>
      <c r="LYD223" s="15"/>
      <c r="LYE223" s="15"/>
      <c r="LYF223" s="15"/>
      <c r="LYG223" s="15"/>
      <c r="LYH223" s="15"/>
      <c r="LYI223" s="15"/>
      <c r="LYJ223" s="15"/>
      <c r="LYK223" s="15"/>
      <c r="LYL223" s="15"/>
      <c r="LYM223" s="15"/>
      <c r="LYN223" s="15"/>
      <c r="LYO223" s="15"/>
      <c r="LYP223" s="15"/>
      <c r="LYQ223" s="15"/>
      <c r="LYR223" s="15"/>
      <c r="LYS223" s="15"/>
      <c r="LYT223" s="15"/>
      <c r="LYU223" s="15"/>
      <c r="LYV223" s="15"/>
      <c r="LYW223" s="15"/>
      <c r="LYX223" s="15"/>
      <c r="LYY223" s="15"/>
      <c r="LYZ223" s="15"/>
      <c r="LZA223" s="15"/>
      <c r="LZB223" s="15"/>
      <c r="LZC223" s="15"/>
      <c r="LZD223" s="15"/>
      <c r="LZE223" s="15"/>
      <c r="LZF223" s="15"/>
      <c r="LZG223" s="15"/>
      <c r="LZH223" s="15"/>
      <c r="LZI223" s="15"/>
      <c r="LZJ223" s="15"/>
      <c r="LZK223" s="15"/>
      <c r="LZL223" s="15"/>
      <c r="LZM223" s="15"/>
      <c r="LZN223" s="15"/>
      <c r="LZO223" s="15"/>
      <c r="LZP223" s="15"/>
      <c r="LZQ223" s="15"/>
      <c r="LZR223" s="15"/>
      <c r="LZS223" s="15"/>
      <c r="LZT223" s="15"/>
      <c r="LZU223" s="15"/>
      <c r="LZV223" s="15"/>
      <c r="LZW223" s="15"/>
      <c r="LZX223" s="15"/>
      <c r="LZY223" s="15"/>
      <c r="LZZ223" s="15"/>
      <c r="MAA223" s="15"/>
      <c r="MAB223" s="15"/>
      <c r="MAC223" s="15"/>
      <c r="MAD223" s="15"/>
      <c r="MAE223" s="15"/>
      <c r="MAF223" s="15"/>
      <c r="MAG223" s="15"/>
      <c r="MAH223" s="15"/>
      <c r="MAI223" s="15"/>
      <c r="MAJ223" s="15"/>
      <c r="MAK223" s="15"/>
      <c r="MAL223" s="15"/>
      <c r="MAM223" s="15"/>
      <c r="MAN223" s="15"/>
      <c r="MAO223" s="15"/>
      <c r="MAP223" s="15"/>
      <c r="MAQ223" s="15"/>
      <c r="MAR223" s="15"/>
      <c r="MAS223" s="15"/>
      <c r="MAT223" s="15"/>
      <c r="MAU223" s="15"/>
      <c r="MAV223" s="15"/>
      <c r="MAW223" s="15"/>
      <c r="MAX223" s="15"/>
      <c r="MAY223" s="15"/>
      <c r="MAZ223" s="15"/>
      <c r="MBA223" s="15"/>
      <c r="MBB223" s="15"/>
      <c r="MBC223" s="15"/>
      <c r="MBD223" s="15"/>
      <c r="MBE223" s="15"/>
      <c r="MBF223" s="15"/>
      <c r="MBG223" s="15"/>
      <c r="MBH223" s="15"/>
      <c r="MBI223" s="15"/>
      <c r="MBJ223" s="15"/>
      <c r="MBK223" s="15"/>
      <c r="MBL223" s="15"/>
      <c r="MBM223" s="15"/>
      <c r="MBN223" s="15"/>
      <c r="MBO223" s="15"/>
      <c r="MBP223" s="15"/>
      <c r="MBQ223" s="15"/>
      <c r="MBR223" s="15"/>
      <c r="MBS223" s="15"/>
      <c r="MBT223" s="15"/>
      <c r="MBU223" s="15"/>
      <c r="MBV223" s="15"/>
      <c r="MBW223" s="15"/>
      <c r="MBX223" s="15"/>
      <c r="MBY223" s="15"/>
      <c r="MBZ223" s="15"/>
      <c r="MCA223" s="15"/>
      <c r="MCB223" s="15"/>
      <c r="MCC223" s="15"/>
      <c r="MCD223" s="15"/>
      <c r="MCE223" s="15"/>
      <c r="MCF223" s="15"/>
      <c r="MCG223" s="15"/>
      <c r="MCH223" s="15"/>
      <c r="MCI223" s="15"/>
      <c r="MCJ223" s="15"/>
      <c r="MCK223" s="15"/>
      <c r="MCL223" s="15"/>
      <c r="MCM223" s="15"/>
      <c r="MCN223" s="15"/>
      <c r="MCO223" s="15"/>
      <c r="MCP223" s="15"/>
      <c r="MCQ223" s="15"/>
      <c r="MCR223" s="15"/>
      <c r="MCS223" s="15"/>
      <c r="MCT223" s="15"/>
      <c r="MCU223" s="15"/>
      <c r="MCV223" s="15"/>
      <c r="MCW223" s="15"/>
      <c r="MCX223" s="15"/>
      <c r="MCY223" s="15"/>
      <c r="MCZ223" s="15"/>
      <c r="MDA223" s="15"/>
      <c r="MDB223" s="15"/>
      <c r="MDC223" s="15"/>
      <c r="MDD223" s="15"/>
      <c r="MDE223" s="15"/>
      <c r="MDF223" s="15"/>
      <c r="MDG223" s="15"/>
      <c r="MDH223" s="15"/>
      <c r="MDI223" s="15"/>
      <c r="MDJ223" s="15"/>
      <c r="MDK223" s="15"/>
      <c r="MDL223" s="15"/>
      <c r="MDM223" s="15"/>
      <c r="MDN223" s="15"/>
      <c r="MDO223" s="15"/>
      <c r="MDP223" s="15"/>
      <c r="MDQ223" s="15"/>
      <c r="MDR223" s="15"/>
      <c r="MDS223" s="15"/>
      <c r="MDT223" s="15"/>
      <c r="MDU223" s="15"/>
      <c r="MDV223" s="15"/>
      <c r="MDW223" s="15"/>
      <c r="MDX223" s="15"/>
      <c r="MDY223" s="15"/>
      <c r="MDZ223" s="15"/>
      <c r="MEA223" s="15"/>
      <c r="MEB223" s="15"/>
      <c r="MEC223" s="15"/>
      <c r="MED223" s="15"/>
      <c r="MEE223" s="15"/>
      <c r="MEF223" s="15"/>
      <c r="MEG223" s="15"/>
      <c r="MEH223" s="15"/>
      <c r="MEI223" s="15"/>
      <c r="MEJ223" s="15"/>
      <c r="MEK223" s="15"/>
      <c r="MEL223" s="15"/>
      <c r="MEM223" s="15"/>
      <c r="MEN223" s="15"/>
      <c r="MEO223" s="15"/>
      <c r="MEP223" s="15"/>
      <c r="MEQ223" s="15"/>
      <c r="MER223" s="15"/>
      <c r="MES223" s="15"/>
      <c r="MET223" s="15"/>
      <c r="MEU223" s="15"/>
      <c r="MEV223" s="15"/>
      <c r="MEW223" s="15"/>
      <c r="MEX223" s="15"/>
      <c r="MEY223" s="15"/>
      <c r="MEZ223" s="15"/>
      <c r="MFA223" s="15"/>
      <c r="MFB223" s="15"/>
      <c r="MFC223" s="15"/>
      <c r="MFD223" s="15"/>
      <c r="MFE223" s="15"/>
      <c r="MFF223" s="15"/>
      <c r="MFG223" s="15"/>
      <c r="MFH223" s="15"/>
      <c r="MFI223" s="15"/>
      <c r="MFJ223" s="15"/>
      <c r="MFK223" s="15"/>
      <c r="MFL223" s="15"/>
      <c r="MFM223" s="15"/>
      <c r="MFN223" s="15"/>
      <c r="MFO223" s="15"/>
      <c r="MFP223" s="15"/>
      <c r="MFQ223" s="15"/>
      <c r="MFR223" s="15"/>
      <c r="MFS223" s="15"/>
      <c r="MFT223" s="15"/>
      <c r="MFU223" s="15"/>
      <c r="MFV223" s="15"/>
      <c r="MFW223" s="15"/>
      <c r="MFX223" s="15"/>
      <c r="MFY223" s="15"/>
      <c r="MFZ223" s="15"/>
      <c r="MGA223" s="15"/>
      <c r="MGB223" s="15"/>
      <c r="MGC223" s="15"/>
      <c r="MGD223" s="15"/>
      <c r="MGE223" s="15"/>
      <c r="MGF223" s="15"/>
      <c r="MGG223" s="15"/>
      <c r="MGH223" s="15"/>
      <c r="MGI223" s="15"/>
      <c r="MGJ223" s="15"/>
      <c r="MGK223" s="15"/>
      <c r="MGL223" s="15"/>
      <c r="MGM223" s="15"/>
      <c r="MGN223" s="15"/>
      <c r="MGO223" s="15"/>
      <c r="MGP223" s="15"/>
      <c r="MGQ223" s="15"/>
      <c r="MGR223" s="15"/>
      <c r="MGS223" s="15"/>
      <c r="MGT223" s="15"/>
      <c r="MGU223" s="15"/>
      <c r="MGV223" s="15"/>
      <c r="MGW223" s="15"/>
      <c r="MGX223" s="15"/>
      <c r="MGY223" s="15"/>
      <c r="MGZ223" s="15"/>
      <c r="MHA223" s="15"/>
      <c r="MHB223" s="15"/>
      <c r="MHC223" s="15"/>
      <c r="MHD223" s="15"/>
      <c r="MHE223" s="15"/>
      <c r="MHF223" s="15"/>
      <c r="MHG223" s="15"/>
      <c r="MHH223" s="15"/>
      <c r="MHI223" s="15"/>
      <c r="MHJ223" s="15"/>
      <c r="MHK223" s="15"/>
      <c r="MHL223" s="15"/>
      <c r="MHM223" s="15"/>
      <c r="MHN223" s="15"/>
      <c r="MHO223" s="15"/>
      <c r="MHP223" s="15"/>
      <c r="MHQ223" s="15"/>
      <c r="MHR223" s="15"/>
      <c r="MHS223" s="15"/>
      <c r="MHT223" s="15"/>
      <c r="MHU223" s="15"/>
      <c r="MHV223" s="15"/>
      <c r="MHW223" s="15"/>
      <c r="MHX223" s="15"/>
      <c r="MHY223" s="15"/>
      <c r="MHZ223" s="15"/>
      <c r="MIA223" s="15"/>
      <c r="MIB223" s="15"/>
      <c r="MIC223" s="15"/>
      <c r="MID223" s="15"/>
      <c r="MIE223" s="15"/>
      <c r="MIF223" s="15"/>
      <c r="MIG223" s="15"/>
      <c r="MIH223" s="15"/>
      <c r="MII223" s="15"/>
      <c r="MIJ223" s="15"/>
      <c r="MIK223" s="15"/>
      <c r="MIL223" s="15"/>
      <c r="MIM223" s="15"/>
      <c r="MIN223" s="15"/>
      <c r="MIO223" s="15"/>
      <c r="MIP223" s="15"/>
      <c r="MIQ223" s="15"/>
      <c r="MIR223" s="15"/>
      <c r="MIS223" s="15"/>
      <c r="MIT223" s="15"/>
      <c r="MIU223" s="15"/>
      <c r="MIV223" s="15"/>
      <c r="MIW223" s="15"/>
      <c r="MIX223" s="15"/>
      <c r="MIY223" s="15"/>
      <c r="MIZ223" s="15"/>
      <c r="MJA223" s="15"/>
      <c r="MJB223" s="15"/>
      <c r="MJC223" s="15"/>
      <c r="MJD223" s="15"/>
      <c r="MJE223" s="15"/>
      <c r="MJF223" s="15"/>
      <c r="MJG223" s="15"/>
      <c r="MJH223" s="15"/>
      <c r="MJI223" s="15"/>
      <c r="MJJ223" s="15"/>
      <c r="MJK223" s="15"/>
      <c r="MJL223" s="15"/>
      <c r="MJM223" s="15"/>
      <c r="MJN223" s="15"/>
      <c r="MJO223" s="15"/>
      <c r="MJP223" s="15"/>
      <c r="MJQ223" s="15"/>
      <c r="MJR223" s="15"/>
      <c r="MJS223" s="15"/>
      <c r="MJT223" s="15"/>
      <c r="MJU223" s="15"/>
      <c r="MJV223" s="15"/>
      <c r="MJW223" s="15"/>
      <c r="MJX223" s="15"/>
      <c r="MJY223" s="15"/>
      <c r="MJZ223" s="15"/>
      <c r="MKA223" s="15"/>
      <c r="MKB223" s="15"/>
      <c r="MKC223" s="15"/>
      <c r="MKD223" s="15"/>
      <c r="MKE223" s="15"/>
      <c r="MKF223" s="15"/>
      <c r="MKG223" s="15"/>
      <c r="MKH223" s="15"/>
      <c r="MKI223" s="15"/>
      <c r="MKJ223" s="15"/>
      <c r="MKK223" s="15"/>
      <c r="MKL223" s="15"/>
      <c r="MKM223" s="15"/>
      <c r="MKN223" s="15"/>
      <c r="MKO223" s="15"/>
      <c r="MKP223" s="15"/>
      <c r="MKQ223" s="15"/>
      <c r="MKR223" s="15"/>
      <c r="MKS223" s="15"/>
      <c r="MKT223" s="15"/>
      <c r="MKU223" s="15"/>
      <c r="MKV223" s="15"/>
      <c r="MKW223" s="15"/>
      <c r="MKX223" s="15"/>
      <c r="MKY223" s="15"/>
      <c r="MKZ223" s="15"/>
      <c r="MLA223" s="15"/>
      <c r="MLB223" s="15"/>
      <c r="MLC223" s="15"/>
      <c r="MLD223" s="15"/>
      <c r="MLE223" s="15"/>
      <c r="MLF223" s="15"/>
      <c r="MLG223" s="15"/>
      <c r="MLH223" s="15"/>
      <c r="MLI223" s="15"/>
      <c r="MLJ223" s="15"/>
      <c r="MLK223" s="15"/>
      <c r="MLL223" s="15"/>
      <c r="MLM223" s="15"/>
      <c r="MLN223" s="15"/>
      <c r="MLO223" s="15"/>
      <c r="MLP223" s="15"/>
      <c r="MLQ223" s="15"/>
      <c r="MLR223" s="15"/>
      <c r="MLS223" s="15"/>
      <c r="MLT223" s="15"/>
      <c r="MLU223" s="15"/>
      <c r="MLV223" s="15"/>
      <c r="MLW223" s="15"/>
      <c r="MLX223" s="15"/>
      <c r="MLY223" s="15"/>
      <c r="MLZ223" s="15"/>
      <c r="MMA223" s="15"/>
      <c r="MMB223" s="15"/>
      <c r="MMC223" s="15"/>
      <c r="MMD223" s="15"/>
      <c r="MME223" s="15"/>
      <c r="MMF223" s="15"/>
      <c r="MMG223" s="15"/>
      <c r="MMH223" s="15"/>
      <c r="MMI223" s="15"/>
      <c r="MMJ223" s="15"/>
      <c r="MMK223" s="15"/>
      <c r="MML223" s="15"/>
      <c r="MMM223" s="15"/>
      <c r="MMN223" s="15"/>
      <c r="MMO223" s="15"/>
      <c r="MMP223" s="15"/>
      <c r="MMQ223" s="15"/>
      <c r="MMR223" s="15"/>
      <c r="MMS223" s="15"/>
      <c r="MMT223" s="15"/>
      <c r="MMU223" s="15"/>
      <c r="MMV223" s="15"/>
      <c r="MMW223" s="15"/>
      <c r="MMX223" s="15"/>
      <c r="MMY223" s="15"/>
      <c r="MMZ223" s="15"/>
      <c r="MNA223" s="15"/>
      <c r="MNB223" s="15"/>
      <c r="MNC223" s="15"/>
      <c r="MND223" s="15"/>
      <c r="MNE223" s="15"/>
      <c r="MNF223" s="15"/>
      <c r="MNG223" s="15"/>
      <c r="MNH223" s="15"/>
      <c r="MNI223" s="15"/>
      <c r="MNJ223" s="15"/>
      <c r="MNK223" s="15"/>
      <c r="MNL223" s="15"/>
      <c r="MNM223" s="15"/>
      <c r="MNN223" s="15"/>
      <c r="MNO223" s="15"/>
      <c r="MNP223" s="15"/>
      <c r="MNQ223" s="15"/>
      <c r="MNR223" s="15"/>
      <c r="MNS223" s="15"/>
      <c r="MNT223" s="15"/>
      <c r="MNU223" s="15"/>
      <c r="MNV223" s="15"/>
      <c r="MNW223" s="15"/>
      <c r="MNX223" s="15"/>
      <c r="MNY223" s="15"/>
      <c r="MNZ223" s="15"/>
      <c r="MOA223" s="15"/>
      <c r="MOB223" s="15"/>
      <c r="MOC223" s="15"/>
      <c r="MOD223" s="15"/>
      <c r="MOE223" s="15"/>
      <c r="MOF223" s="15"/>
      <c r="MOG223" s="15"/>
      <c r="MOH223" s="15"/>
      <c r="MOI223" s="15"/>
      <c r="MOJ223" s="15"/>
      <c r="MOK223" s="15"/>
      <c r="MOL223" s="15"/>
      <c r="MOM223" s="15"/>
      <c r="MON223" s="15"/>
      <c r="MOO223" s="15"/>
      <c r="MOP223" s="15"/>
      <c r="MOQ223" s="15"/>
      <c r="MOR223" s="15"/>
      <c r="MOS223" s="15"/>
      <c r="MOT223" s="15"/>
      <c r="MOU223" s="15"/>
      <c r="MOV223" s="15"/>
      <c r="MOW223" s="15"/>
      <c r="MOX223" s="15"/>
      <c r="MOY223" s="15"/>
      <c r="MOZ223" s="15"/>
      <c r="MPA223" s="15"/>
      <c r="MPB223" s="15"/>
      <c r="MPC223" s="15"/>
      <c r="MPD223" s="15"/>
      <c r="MPE223" s="15"/>
      <c r="MPF223" s="15"/>
      <c r="MPG223" s="15"/>
      <c r="MPH223" s="15"/>
      <c r="MPI223" s="15"/>
      <c r="MPJ223" s="15"/>
      <c r="MPK223" s="15"/>
      <c r="MPL223" s="15"/>
      <c r="MPM223" s="15"/>
      <c r="MPN223" s="15"/>
      <c r="MPO223" s="15"/>
      <c r="MPP223" s="15"/>
      <c r="MPQ223" s="15"/>
      <c r="MPR223" s="15"/>
      <c r="MPS223" s="15"/>
      <c r="MPT223" s="15"/>
      <c r="MPU223" s="15"/>
      <c r="MPV223" s="15"/>
      <c r="MPW223" s="15"/>
      <c r="MPX223" s="15"/>
      <c r="MPY223" s="15"/>
      <c r="MPZ223" s="15"/>
      <c r="MQA223" s="15"/>
      <c r="MQB223" s="15"/>
      <c r="MQC223" s="15"/>
      <c r="MQD223" s="15"/>
      <c r="MQE223" s="15"/>
      <c r="MQF223" s="15"/>
      <c r="MQG223" s="15"/>
      <c r="MQH223" s="15"/>
      <c r="MQI223" s="15"/>
      <c r="MQJ223" s="15"/>
      <c r="MQK223" s="15"/>
      <c r="MQL223" s="15"/>
      <c r="MQM223" s="15"/>
      <c r="MQN223" s="15"/>
      <c r="MQO223" s="15"/>
      <c r="MQP223" s="15"/>
      <c r="MQQ223" s="15"/>
      <c r="MQR223" s="15"/>
      <c r="MQS223" s="15"/>
      <c r="MQT223" s="15"/>
      <c r="MQU223" s="15"/>
      <c r="MQV223" s="15"/>
      <c r="MQW223" s="15"/>
      <c r="MQX223" s="15"/>
      <c r="MQY223" s="15"/>
      <c r="MQZ223" s="15"/>
      <c r="MRA223" s="15"/>
      <c r="MRB223" s="15"/>
      <c r="MRC223" s="15"/>
      <c r="MRD223" s="15"/>
      <c r="MRE223" s="15"/>
      <c r="MRF223" s="15"/>
      <c r="MRG223" s="15"/>
      <c r="MRH223" s="15"/>
      <c r="MRI223" s="15"/>
      <c r="MRJ223" s="15"/>
      <c r="MRK223" s="15"/>
      <c r="MRL223" s="15"/>
      <c r="MRM223" s="15"/>
      <c r="MRN223" s="15"/>
      <c r="MRO223" s="15"/>
      <c r="MRP223" s="15"/>
      <c r="MRQ223" s="15"/>
      <c r="MRR223" s="15"/>
      <c r="MRS223" s="15"/>
      <c r="MRT223" s="15"/>
      <c r="MRU223" s="15"/>
      <c r="MRV223" s="15"/>
      <c r="MRW223" s="15"/>
      <c r="MRX223" s="15"/>
      <c r="MRY223" s="15"/>
      <c r="MRZ223" s="15"/>
      <c r="MSA223" s="15"/>
      <c r="MSB223" s="15"/>
      <c r="MSC223" s="15"/>
      <c r="MSD223" s="15"/>
      <c r="MSE223" s="15"/>
      <c r="MSF223" s="15"/>
      <c r="MSG223" s="15"/>
      <c r="MSH223" s="15"/>
      <c r="MSI223" s="15"/>
      <c r="MSJ223" s="15"/>
      <c r="MSK223" s="15"/>
      <c r="MSL223" s="15"/>
      <c r="MSM223" s="15"/>
      <c r="MSN223" s="15"/>
      <c r="MSO223" s="15"/>
      <c r="MSP223" s="15"/>
      <c r="MSQ223" s="15"/>
      <c r="MSR223" s="15"/>
      <c r="MSS223" s="15"/>
      <c r="MST223" s="15"/>
      <c r="MSU223" s="15"/>
      <c r="MSV223" s="15"/>
      <c r="MSW223" s="15"/>
      <c r="MSX223" s="15"/>
      <c r="MSY223" s="15"/>
      <c r="MSZ223" s="15"/>
      <c r="MTA223" s="15"/>
      <c r="MTB223" s="15"/>
      <c r="MTC223" s="15"/>
      <c r="MTD223" s="15"/>
      <c r="MTE223" s="15"/>
      <c r="MTF223" s="15"/>
      <c r="MTG223" s="15"/>
      <c r="MTH223" s="15"/>
      <c r="MTI223" s="15"/>
      <c r="MTJ223" s="15"/>
      <c r="MTK223" s="15"/>
      <c r="MTL223" s="15"/>
      <c r="MTM223" s="15"/>
      <c r="MTN223" s="15"/>
      <c r="MTO223" s="15"/>
      <c r="MTP223" s="15"/>
      <c r="MTQ223" s="15"/>
      <c r="MTR223" s="15"/>
      <c r="MTS223" s="15"/>
      <c r="MTT223" s="15"/>
      <c r="MTU223" s="15"/>
      <c r="MTV223" s="15"/>
      <c r="MTW223" s="15"/>
      <c r="MTX223" s="15"/>
      <c r="MTY223" s="15"/>
      <c r="MTZ223" s="15"/>
      <c r="MUA223" s="15"/>
      <c r="MUB223" s="15"/>
      <c r="MUC223" s="15"/>
      <c r="MUD223" s="15"/>
      <c r="MUE223" s="15"/>
      <c r="MUF223" s="15"/>
      <c r="MUG223" s="15"/>
      <c r="MUH223" s="15"/>
      <c r="MUI223" s="15"/>
      <c r="MUJ223" s="15"/>
      <c r="MUK223" s="15"/>
      <c r="MUL223" s="15"/>
      <c r="MUM223" s="15"/>
      <c r="MUN223" s="15"/>
      <c r="MUO223" s="15"/>
      <c r="MUP223" s="15"/>
      <c r="MUQ223" s="15"/>
      <c r="MUR223" s="15"/>
      <c r="MUS223" s="15"/>
      <c r="MUT223" s="15"/>
      <c r="MUU223" s="15"/>
      <c r="MUV223" s="15"/>
      <c r="MUW223" s="15"/>
      <c r="MUX223" s="15"/>
      <c r="MUY223" s="15"/>
      <c r="MUZ223" s="15"/>
      <c r="MVA223" s="15"/>
      <c r="MVB223" s="15"/>
      <c r="MVC223" s="15"/>
      <c r="MVD223" s="15"/>
      <c r="MVE223" s="15"/>
      <c r="MVF223" s="15"/>
      <c r="MVG223" s="15"/>
      <c r="MVH223" s="15"/>
      <c r="MVI223" s="15"/>
      <c r="MVJ223" s="15"/>
      <c r="MVK223" s="15"/>
      <c r="MVL223" s="15"/>
      <c r="MVM223" s="15"/>
      <c r="MVN223" s="15"/>
      <c r="MVO223" s="15"/>
      <c r="MVP223" s="15"/>
      <c r="MVQ223" s="15"/>
      <c r="MVR223" s="15"/>
      <c r="MVS223" s="15"/>
      <c r="MVT223" s="15"/>
      <c r="MVU223" s="15"/>
      <c r="MVV223" s="15"/>
      <c r="MVW223" s="15"/>
      <c r="MVX223" s="15"/>
      <c r="MVY223" s="15"/>
      <c r="MVZ223" s="15"/>
      <c r="MWA223" s="15"/>
      <c r="MWB223" s="15"/>
      <c r="MWC223" s="15"/>
      <c r="MWD223" s="15"/>
      <c r="MWE223" s="15"/>
      <c r="MWF223" s="15"/>
      <c r="MWG223" s="15"/>
      <c r="MWH223" s="15"/>
      <c r="MWI223" s="15"/>
      <c r="MWJ223" s="15"/>
      <c r="MWK223" s="15"/>
      <c r="MWL223" s="15"/>
      <c r="MWM223" s="15"/>
      <c r="MWN223" s="15"/>
      <c r="MWO223" s="15"/>
      <c r="MWP223" s="15"/>
      <c r="MWQ223" s="15"/>
      <c r="MWR223" s="15"/>
      <c r="MWS223" s="15"/>
      <c r="MWT223" s="15"/>
      <c r="MWU223" s="15"/>
      <c r="MWV223" s="15"/>
      <c r="MWW223" s="15"/>
      <c r="MWX223" s="15"/>
      <c r="MWY223" s="15"/>
      <c r="MWZ223" s="15"/>
      <c r="MXA223" s="15"/>
      <c r="MXB223" s="15"/>
      <c r="MXC223" s="15"/>
      <c r="MXD223" s="15"/>
      <c r="MXE223" s="15"/>
      <c r="MXF223" s="15"/>
      <c r="MXG223" s="15"/>
      <c r="MXH223" s="15"/>
      <c r="MXI223" s="15"/>
      <c r="MXJ223" s="15"/>
      <c r="MXK223" s="15"/>
      <c r="MXL223" s="15"/>
      <c r="MXM223" s="15"/>
      <c r="MXN223" s="15"/>
      <c r="MXO223" s="15"/>
      <c r="MXP223" s="15"/>
      <c r="MXQ223" s="15"/>
      <c r="MXR223" s="15"/>
      <c r="MXS223" s="15"/>
      <c r="MXT223" s="15"/>
      <c r="MXU223" s="15"/>
      <c r="MXV223" s="15"/>
      <c r="MXW223" s="15"/>
      <c r="MXX223" s="15"/>
      <c r="MXY223" s="15"/>
      <c r="MXZ223" s="15"/>
      <c r="MYA223" s="15"/>
      <c r="MYB223" s="15"/>
      <c r="MYC223" s="15"/>
      <c r="MYD223" s="15"/>
      <c r="MYE223" s="15"/>
      <c r="MYF223" s="15"/>
      <c r="MYG223" s="15"/>
      <c r="MYH223" s="15"/>
      <c r="MYI223" s="15"/>
      <c r="MYJ223" s="15"/>
      <c r="MYK223" s="15"/>
      <c r="MYL223" s="15"/>
      <c r="MYM223" s="15"/>
      <c r="MYN223" s="15"/>
      <c r="MYO223" s="15"/>
      <c r="MYP223" s="15"/>
      <c r="MYQ223" s="15"/>
      <c r="MYR223" s="15"/>
      <c r="MYS223" s="15"/>
      <c r="MYT223" s="15"/>
      <c r="MYU223" s="15"/>
      <c r="MYV223" s="15"/>
      <c r="MYW223" s="15"/>
      <c r="MYX223" s="15"/>
      <c r="MYY223" s="15"/>
      <c r="MYZ223" s="15"/>
      <c r="MZA223" s="15"/>
      <c r="MZB223" s="15"/>
      <c r="MZC223" s="15"/>
      <c r="MZD223" s="15"/>
      <c r="MZE223" s="15"/>
      <c r="MZF223" s="15"/>
      <c r="MZG223" s="15"/>
      <c r="MZH223" s="15"/>
      <c r="MZI223" s="15"/>
      <c r="MZJ223" s="15"/>
      <c r="MZK223" s="15"/>
      <c r="MZL223" s="15"/>
      <c r="MZM223" s="15"/>
      <c r="MZN223" s="15"/>
      <c r="MZO223" s="15"/>
      <c r="MZP223" s="15"/>
      <c r="MZQ223" s="15"/>
      <c r="MZR223" s="15"/>
      <c r="MZS223" s="15"/>
      <c r="MZT223" s="15"/>
      <c r="MZU223" s="15"/>
      <c r="MZV223" s="15"/>
      <c r="MZW223" s="15"/>
      <c r="MZX223" s="15"/>
      <c r="MZY223" s="15"/>
      <c r="MZZ223" s="15"/>
      <c r="NAA223" s="15"/>
      <c r="NAB223" s="15"/>
      <c r="NAC223" s="15"/>
      <c r="NAD223" s="15"/>
      <c r="NAE223" s="15"/>
      <c r="NAF223" s="15"/>
      <c r="NAG223" s="15"/>
      <c r="NAH223" s="15"/>
      <c r="NAI223" s="15"/>
      <c r="NAJ223" s="15"/>
      <c r="NAK223" s="15"/>
      <c r="NAL223" s="15"/>
      <c r="NAM223" s="15"/>
      <c r="NAN223" s="15"/>
      <c r="NAO223" s="15"/>
      <c r="NAP223" s="15"/>
      <c r="NAQ223" s="15"/>
      <c r="NAR223" s="15"/>
      <c r="NAS223" s="15"/>
      <c r="NAT223" s="15"/>
      <c r="NAU223" s="15"/>
      <c r="NAV223" s="15"/>
      <c r="NAW223" s="15"/>
      <c r="NAX223" s="15"/>
      <c r="NAY223" s="15"/>
      <c r="NAZ223" s="15"/>
      <c r="NBA223" s="15"/>
      <c r="NBB223" s="15"/>
      <c r="NBC223" s="15"/>
      <c r="NBD223" s="15"/>
      <c r="NBE223" s="15"/>
      <c r="NBF223" s="15"/>
      <c r="NBG223" s="15"/>
      <c r="NBH223" s="15"/>
      <c r="NBI223" s="15"/>
      <c r="NBJ223" s="15"/>
      <c r="NBK223" s="15"/>
      <c r="NBL223" s="15"/>
      <c r="NBM223" s="15"/>
      <c r="NBN223" s="15"/>
      <c r="NBO223" s="15"/>
      <c r="NBP223" s="15"/>
      <c r="NBQ223" s="15"/>
      <c r="NBR223" s="15"/>
      <c r="NBS223" s="15"/>
      <c r="NBT223" s="15"/>
      <c r="NBU223" s="15"/>
      <c r="NBV223" s="15"/>
      <c r="NBW223" s="15"/>
      <c r="NBX223" s="15"/>
      <c r="NBY223" s="15"/>
      <c r="NBZ223" s="15"/>
      <c r="NCA223" s="15"/>
      <c r="NCB223" s="15"/>
      <c r="NCC223" s="15"/>
      <c r="NCD223" s="15"/>
      <c r="NCE223" s="15"/>
      <c r="NCF223" s="15"/>
      <c r="NCG223" s="15"/>
      <c r="NCH223" s="15"/>
      <c r="NCI223" s="15"/>
      <c r="NCJ223" s="15"/>
      <c r="NCK223" s="15"/>
      <c r="NCL223" s="15"/>
      <c r="NCM223" s="15"/>
      <c r="NCN223" s="15"/>
      <c r="NCO223" s="15"/>
      <c r="NCP223" s="15"/>
      <c r="NCQ223" s="15"/>
      <c r="NCR223" s="15"/>
      <c r="NCS223" s="15"/>
      <c r="NCT223" s="15"/>
      <c r="NCU223" s="15"/>
      <c r="NCV223" s="15"/>
      <c r="NCW223" s="15"/>
      <c r="NCX223" s="15"/>
      <c r="NCY223" s="15"/>
      <c r="NCZ223" s="15"/>
      <c r="NDA223" s="15"/>
      <c r="NDB223" s="15"/>
      <c r="NDC223" s="15"/>
      <c r="NDD223" s="15"/>
      <c r="NDE223" s="15"/>
      <c r="NDF223" s="15"/>
      <c r="NDG223" s="15"/>
      <c r="NDH223" s="15"/>
      <c r="NDI223" s="15"/>
      <c r="NDJ223" s="15"/>
      <c r="NDK223" s="15"/>
      <c r="NDL223" s="15"/>
      <c r="NDM223" s="15"/>
      <c r="NDN223" s="15"/>
      <c r="NDO223" s="15"/>
      <c r="NDP223" s="15"/>
      <c r="NDQ223" s="15"/>
      <c r="NDR223" s="15"/>
      <c r="NDS223" s="15"/>
      <c r="NDT223" s="15"/>
      <c r="NDU223" s="15"/>
      <c r="NDV223" s="15"/>
      <c r="NDW223" s="15"/>
      <c r="NDX223" s="15"/>
      <c r="NDY223" s="15"/>
      <c r="NDZ223" s="15"/>
      <c r="NEA223" s="15"/>
      <c r="NEB223" s="15"/>
      <c r="NEC223" s="15"/>
      <c r="NED223" s="15"/>
      <c r="NEE223" s="15"/>
      <c r="NEF223" s="15"/>
      <c r="NEG223" s="15"/>
      <c r="NEH223" s="15"/>
      <c r="NEI223" s="15"/>
      <c r="NEJ223" s="15"/>
      <c r="NEK223" s="15"/>
      <c r="NEL223" s="15"/>
      <c r="NEM223" s="15"/>
      <c r="NEN223" s="15"/>
      <c r="NEO223" s="15"/>
      <c r="NEP223" s="15"/>
      <c r="NEQ223" s="15"/>
      <c r="NER223" s="15"/>
      <c r="NES223" s="15"/>
      <c r="NET223" s="15"/>
      <c r="NEU223" s="15"/>
      <c r="NEV223" s="15"/>
      <c r="NEW223" s="15"/>
      <c r="NEX223" s="15"/>
      <c r="NEY223" s="15"/>
      <c r="NEZ223" s="15"/>
      <c r="NFA223" s="15"/>
      <c r="NFB223" s="15"/>
      <c r="NFC223" s="15"/>
      <c r="NFD223" s="15"/>
      <c r="NFE223" s="15"/>
      <c r="NFF223" s="15"/>
      <c r="NFG223" s="15"/>
      <c r="NFH223" s="15"/>
      <c r="NFI223" s="15"/>
      <c r="NFJ223" s="15"/>
      <c r="NFK223" s="15"/>
      <c r="NFL223" s="15"/>
      <c r="NFM223" s="15"/>
      <c r="NFN223" s="15"/>
      <c r="NFO223" s="15"/>
      <c r="NFP223" s="15"/>
      <c r="NFQ223" s="15"/>
      <c r="NFR223" s="15"/>
      <c r="NFS223" s="15"/>
      <c r="NFT223" s="15"/>
      <c r="NFU223" s="15"/>
      <c r="NFV223" s="15"/>
      <c r="NFW223" s="15"/>
      <c r="NFX223" s="15"/>
      <c r="NFY223" s="15"/>
      <c r="NFZ223" s="15"/>
      <c r="NGA223" s="15"/>
      <c r="NGB223" s="15"/>
      <c r="NGC223" s="15"/>
      <c r="NGD223" s="15"/>
      <c r="NGE223" s="15"/>
      <c r="NGF223" s="15"/>
      <c r="NGG223" s="15"/>
      <c r="NGH223" s="15"/>
      <c r="NGI223" s="15"/>
      <c r="NGJ223" s="15"/>
      <c r="NGK223" s="15"/>
      <c r="NGL223" s="15"/>
      <c r="NGM223" s="15"/>
      <c r="NGN223" s="15"/>
      <c r="NGO223" s="15"/>
      <c r="NGP223" s="15"/>
      <c r="NGQ223" s="15"/>
      <c r="NGR223" s="15"/>
      <c r="NGS223" s="15"/>
      <c r="NGT223" s="15"/>
      <c r="NGU223" s="15"/>
      <c r="NGV223" s="15"/>
      <c r="NGW223" s="15"/>
      <c r="NGX223" s="15"/>
      <c r="NGY223" s="15"/>
      <c r="NGZ223" s="15"/>
      <c r="NHA223" s="15"/>
      <c r="NHB223" s="15"/>
      <c r="NHC223" s="15"/>
      <c r="NHD223" s="15"/>
      <c r="NHE223" s="15"/>
      <c r="NHF223" s="15"/>
      <c r="NHG223" s="15"/>
      <c r="NHH223" s="15"/>
      <c r="NHI223" s="15"/>
      <c r="NHJ223" s="15"/>
      <c r="NHK223" s="15"/>
      <c r="NHL223" s="15"/>
      <c r="NHM223" s="15"/>
      <c r="NHN223" s="15"/>
      <c r="NHO223" s="15"/>
      <c r="NHP223" s="15"/>
      <c r="NHQ223" s="15"/>
      <c r="NHR223" s="15"/>
      <c r="NHS223" s="15"/>
      <c r="NHT223" s="15"/>
      <c r="NHU223" s="15"/>
      <c r="NHV223" s="15"/>
      <c r="NHW223" s="15"/>
      <c r="NHX223" s="15"/>
      <c r="NHY223" s="15"/>
      <c r="NHZ223" s="15"/>
      <c r="NIA223" s="15"/>
      <c r="NIB223" s="15"/>
      <c r="NIC223" s="15"/>
      <c r="NID223" s="15"/>
      <c r="NIE223" s="15"/>
      <c r="NIF223" s="15"/>
      <c r="NIG223" s="15"/>
      <c r="NIH223" s="15"/>
      <c r="NII223" s="15"/>
      <c r="NIJ223" s="15"/>
      <c r="NIK223" s="15"/>
      <c r="NIL223" s="15"/>
      <c r="NIM223" s="15"/>
      <c r="NIN223" s="15"/>
      <c r="NIO223" s="15"/>
      <c r="NIP223" s="15"/>
      <c r="NIQ223" s="15"/>
      <c r="NIR223" s="15"/>
      <c r="NIS223" s="15"/>
      <c r="NIT223" s="15"/>
      <c r="NIU223" s="15"/>
      <c r="NIV223" s="15"/>
      <c r="NIW223" s="15"/>
      <c r="NIX223" s="15"/>
      <c r="NIY223" s="15"/>
      <c r="NIZ223" s="15"/>
      <c r="NJA223" s="15"/>
      <c r="NJB223" s="15"/>
      <c r="NJC223" s="15"/>
      <c r="NJD223" s="15"/>
      <c r="NJE223" s="15"/>
      <c r="NJF223" s="15"/>
      <c r="NJG223" s="15"/>
      <c r="NJH223" s="15"/>
      <c r="NJI223" s="15"/>
      <c r="NJJ223" s="15"/>
      <c r="NJK223" s="15"/>
      <c r="NJL223" s="15"/>
      <c r="NJM223" s="15"/>
      <c r="NJN223" s="15"/>
      <c r="NJO223" s="15"/>
      <c r="NJP223" s="15"/>
      <c r="NJQ223" s="15"/>
      <c r="NJR223" s="15"/>
      <c r="NJS223" s="15"/>
      <c r="NJT223" s="15"/>
      <c r="NJU223" s="15"/>
      <c r="NJV223" s="15"/>
      <c r="NJW223" s="15"/>
      <c r="NJX223" s="15"/>
      <c r="NJY223" s="15"/>
      <c r="NJZ223" s="15"/>
      <c r="NKA223" s="15"/>
      <c r="NKB223" s="15"/>
      <c r="NKC223" s="15"/>
      <c r="NKD223" s="15"/>
      <c r="NKE223" s="15"/>
      <c r="NKF223" s="15"/>
      <c r="NKG223" s="15"/>
      <c r="NKH223" s="15"/>
      <c r="NKI223" s="15"/>
      <c r="NKJ223" s="15"/>
      <c r="NKK223" s="15"/>
      <c r="NKL223" s="15"/>
      <c r="NKM223" s="15"/>
      <c r="NKN223" s="15"/>
      <c r="NKO223" s="15"/>
      <c r="NKP223" s="15"/>
      <c r="NKQ223" s="15"/>
      <c r="NKR223" s="15"/>
      <c r="NKS223" s="15"/>
      <c r="NKT223" s="15"/>
      <c r="NKU223" s="15"/>
      <c r="NKV223" s="15"/>
      <c r="NKW223" s="15"/>
      <c r="NKX223" s="15"/>
      <c r="NKY223" s="15"/>
      <c r="NKZ223" s="15"/>
      <c r="NLA223" s="15"/>
      <c r="NLB223" s="15"/>
      <c r="NLC223" s="15"/>
      <c r="NLD223" s="15"/>
      <c r="NLE223" s="15"/>
      <c r="NLF223" s="15"/>
      <c r="NLG223" s="15"/>
      <c r="NLH223" s="15"/>
      <c r="NLI223" s="15"/>
      <c r="NLJ223" s="15"/>
      <c r="NLK223" s="15"/>
      <c r="NLL223" s="15"/>
      <c r="NLM223" s="15"/>
      <c r="NLN223" s="15"/>
      <c r="NLO223" s="15"/>
      <c r="NLP223" s="15"/>
      <c r="NLQ223" s="15"/>
      <c r="NLR223" s="15"/>
      <c r="NLS223" s="15"/>
      <c r="NLT223" s="15"/>
      <c r="NLU223" s="15"/>
      <c r="NLV223" s="15"/>
      <c r="NLW223" s="15"/>
      <c r="NLX223" s="15"/>
      <c r="NLY223" s="15"/>
      <c r="NLZ223" s="15"/>
      <c r="NMA223" s="15"/>
      <c r="NMB223" s="15"/>
      <c r="NMC223" s="15"/>
      <c r="NMD223" s="15"/>
      <c r="NME223" s="15"/>
      <c r="NMF223" s="15"/>
      <c r="NMG223" s="15"/>
      <c r="NMH223" s="15"/>
      <c r="NMI223" s="15"/>
      <c r="NMJ223" s="15"/>
      <c r="NMK223" s="15"/>
      <c r="NML223" s="15"/>
      <c r="NMM223" s="15"/>
      <c r="NMN223" s="15"/>
      <c r="NMO223" s="15"/>
      <c r="NMP223" s="15"/>
      <c r="NMQ223" s="15"/>
      <c r="NMR223" s="15"/>
      <c r="NMS223" s="15"/>
      <c r="NMT223" s="15"/>
      <c r="NMU223" s="15"/>
      <c r="NMV223" s="15"/>
      <c r="NMW223" s="15"/>
      <c r="NMX223" s="15"/>
      <c r="NMY223" s="15"/>
      <c r="NMZ223" s="15"/>
      <c r="NNA223" s="15"/>
      <c r="NNB223" s="15"/>
      <c r="NNC223" s="15"/>
      <c r="NND223" s="15"/>
      <c r="NNE223" s="15"/>
      <c r="NNF223" s="15"/>
      <c r="NNG223" s="15"/>
      <c r="NNH223" s="15"/>
      <c r="NNI223" s="15"/>
      <c r="NNJ223" s="15"/>
      <c r="NNK223" s="15"/>
      <c r="NNL223" s="15"/>
      <c r="NNM223" s="15"/>
      <c r="NNN223" s="15"/>
      <c r="NNO223" s="15"/>
      <c r="NNP223" s="15"/>
      <c r="NNQ223" s="15"/>
      <c r="NNR223" s="15"/>
      <c r="NNS223" s="15"/>
      <c r="NNT223" s="15"/>
      <c r="NNU223" s="15"/>
      <c r="NNV223" s="15"/>
      <c r="NNW223" s="15"/>
      <c r="NNX223" s="15"/>
      <c r="NNY223" s="15"/>
      <c r="NNZ223" s="15"/>
      <c r="NOA223" s="15"/>
      <c r="NOB223" s="15"/>
      <c r="NOC223" s="15"/>
      <c r="NOD223" s="15"/>
      <c r="NOE223" s="15"/>
      <c r="NOF223" s="15"/>
      <c r="NOG223" s="15"/>
      <c r="NOH223" s="15"/>
      <c r="NOI223" s="15"/>
      <c r="NOJ223" s="15"/>
      <c r="NOK223" s="15"/>
      <c r="NOL223" s="15"/>
      <c r="NOM223" s="15"/>
      <c r="NON223" s="15"/>
      <c r="NOO223" s="15"/>
      <c r="NOP223" s="15"/>
      <c r="NOQ223" s="15"/>
      <c r="NOR223" s="15"/>
      <c r="NOS223" s="15"/>
      <c r="NOT223" s="15"/>
      <c r="NOU223" s="15"/>
      <c r="NOV223" s="15"/>
      <c r="NOW223" s="15"/>
      <c r="NOX223" s="15"/>
      <c r="NOY223" s="15"/>
      <c r="NOZ223" s="15"/>
      <c r="NPA223" s="15"/>
      <c r="NPB223" s="15"/>
      <c r="NPC223" s="15"/>
      <c r="NPD223" s="15"/>
      <c r="NPE223" s="15"/>
      <c r="NPF223" s="15"/>
      <c r="NPG223" s="15"/>
      <c r="NPH223" s="15"/>
      <c r="NPI223" s="15"/>
      <c r="NPJ223" s="15"/>
      <c r="NPK223" s="15"/>
      <c r="NPL223" s="15"/>
      <c r="NPM223" s="15"/>
      <c r="NPN223" s="15"/>
      <c r="NPO223" s="15"/>
      <c r="NPP223" s="15"/>
      <c r="NPQ223" s="15"/>
      <c r="NPR223" s="15"/>
      <c r="NPS223" s="15"/>
      <c r="NPT223" s="15"/>
      <c r="NPU223" s="15"/>
      <c r="NPV223" s="15"/>
      <c r="NPW223" s="15"/>
      <c r="NPX223" s="15"/>
      <c r="NPY223" s="15"/>
      <c r="NPZ223" s="15"/>
      <c r="NQA223" s="15"/>
      <c r="NQB223" s="15"/>
      <c r="NQC223" s="15"/>
      <c r="NQD223" s="15"/>
      <c r="NQE223" s="15"/>
      <c r="NQF223" s="15"/>
      <c r="NQG223" s="15"/>
      <c r="NQH223" s="15"/>
      <c r="NQI223" s="15"/>
      <c r="NQJ223" s="15"/>
      <c r="NQK223" s="15"/>
      <c r="NQL223" s="15"/>
      <c r="NQM223" s="15"/>
      <c r="NQN223" s="15"/>
      <c r="NQO223" s="15"/>
      <c r="NQP223" s="15"/>
      <c r="NQQ223" s="15"/>
      <c r="NQR223" s="15"/>
      <c r="NQS223" s="15"/>
      <c r="NQT223" s="15"/>
      <c r="NQU223" s="15"/>
      <c r="NQV223" s="15"/>
      <c r="NQW223" s="15"/>
      <c r="NQX223" s="15"/>
      <c r="NQY223" s="15"/>
      <c r="NQZ223" s="15"/>
      <c r="NRA223" s="15"/>
      <c r="NRB223" s="15"/>
      <c r="NRC223" s="15"/>
      <c r="NRD223" s="15"/>
      <c r="NRE223" s="15"/>
      <c r="NRF223" s="15"/>
      <c r="NRG223" s="15"/>
      <c r="NRH223" s="15"/>
      <c r="NRI223" s="15"/>
      <c r="NRJ223" s="15"/>
      <c r="NRK223" s="15"/>
      <c r="NRL223" s="15"/>
      <c r="NRM223" s="15"/>
      <c r="NRN223" s="15"/>
      <c r="NRO223" s="15"/>
      <c r="NRP223" s="15"/>
      <c r="NRQ223" s="15"/>
      <c r="NRR223" s="15"/>
      <c r="NRS223" s="15"/>
      <c r="NRT223" s="15"/>
      <c r="NRU223" s="15"/>
      <c r="NRV223" s="15"/>
      <c r="NRW223" s="15"/>
      <c r="NRX223" s="15"/>
      <c r="NRY223" s="15"/>
      <c r="NRZ223" s="15"/>
      <c r="NSA223" s="15"/>
      <c r="NSB223" s="15"/>
      <c r="NSC223" s="15"/>
      <c r="NSD223" s="15"/>
      <c r="NSE223" s="15"/>
      <c r="NSF223" s="15"/>
      <c r="NSG223" s="15"/>
      <c r="NSH223" s="15"/>
      <c r="NSI223" s="15"/>
      <c r="NSJ223" s="15"/>
      <c r="NSK223" s="15"/>
      <c r="NSL223" s="15"/>
      <c r="NSM223" s="15"/>
      <c r="NSN223" s="15"/>
      <c r="NSO223" s="15"/>
      <c r="NSP223" s="15"/>
      <c r="NSQ223" s="15"/>
      <c r="NSR223" s="15"/>
      <c r="NSS223" s="15"/>
      <c r="NST223" s="15"/>
      <c r="NSU223" s="15"/>
      <c r="NSV223" s="15"/>
      <c r="NSW223" s="15"/>
      <c r="NSX223" s="15"/>
      <c r="NSY223" s="15"/>
      <c r="NSZ223" s="15"/>
      <c r="NTA223" s="15"/>
      <c r="NTB223" s="15"/>
      <c r="NTC223" s="15"/>
      <c r="NTD223" s="15"/>
      <c r="NTE223" s="15"/>
      <c r="NTF223" s="15"/>
      <c r="NTG223" s="15"/>
      <c r="NTH223" s="15"/>
      <c r="NTI223" s="15"/>
      <c r="NTJ223" s="15"/>
      <c r="NTK223" s="15"/>
      <c r="NTL223" s="15"/>
      <c r="NTM223" s="15"/>
      <c r="NTN223" s="15"/>
      <c r="NTO223" s="15"/>
      <c r="NTP223" s="15"/>
      <c r="NTQ223" s="15"/>
      <c r="NTR223" s="15"/>
      <c r="NTS223" s="15"/>
      <c r="NTT223" s="15"/>
      <c r="NTU223" s="15"/>
      <c r="NTV223" s="15"/>
      <c r="NTW223" s="15"/>
      <c r="NTX223" s="15"/>
      <c r="NTY223" s="15"/>
      <c r="NTZ223" s="15"/>
      <c r="NUA223" s="15"/>
      <c r="NUB223" s="15"/>
      <c r="NUC223" s="15"/>
      <c r="NUD223" s="15"/>
      <c r="NUE223" s="15"/>
      <c r="NUF223" s="15"/>
      <c r="NUG223" s="15"/>
      <c r="NUH223" s="15"/>
      <c r="NUI223" s="15"/>
      <c r="NUJ223" s="15"/>
      <c r="NUK223" s="15"/>
      <c r="NUL223" s="15"/>
      <c r="NUM223" s="15"/>
      <c r="NUN223" s="15"/>
      <c r="NUO223" s="15"/>
      <c r="NUP223" s="15"/>
      <c r="NUQ223" s="15"/>
      <c r="NUR223" s="15"/>
      <c r="NUS223" s="15"/>
      <c r="NUT223" s="15"/>
      <c r="NUU223" s="15"/>
      <c r="NUV223" s="15"/>
      <c r="NUW223" s="15"/>
      <c r="NUX223" s="15"/>
      <c r="NUY223" s="15"/>
      <c r="NUZ223" s="15"/>
      <c r="NVA223" s="15"/>
      <c r="NVB223" s="15"/>
      <c r="NVC223" s="15"/>
      <c r="NVD223" s="15"/>
      <c r="NVE223" s="15"/>
      <c r="NVF223" s="15"/>
      <c r="NVG223" s="15"/>
      <c r="NVH223" s="15"/>
      <c r="NVI223" s="15"/>
      <c r="NVJ223" s="15"/>
      <c r="NVK223" s="15"/>
      <c r="NVL223" s="15"/>
      <c r="NVM223" s="15"/>
      <c r="NVN223" s="15"/>
      <c r="NVO223" s="15"/>
      <c r="NVP223" s="15"/>
      <c r="NVQ223" s="15"/>
      <c r="NVR223" s="15"/>
      <c r="NVS223" s="15"/>
      <c r="NVT223" s="15"/>
      <c r="NVU223" s="15"/>
      <c r="NVV223" s="15"/>
      <c r="NVW223" s="15"/>
      <c r="NVX223" s="15"/>
      <c r="NVY223" s="15"/>
      <c r="NVZ223" s="15"/>
      <c r="NWA223" s="15"/>
      <c r="NWB223" s="15"/>
      <c r="NWC223" s="15"/>
      <c r="NWD223" s="15"/>
      <c r="NWE223" s="15"/>
      <c r="NWF223" s="15"/>
      <c r="NWG223" s="15"/>
      <c r="NWH223" s="15"/>
      <c r="NWI223" s="15"/>
      <c r="NWJ223" s="15"/>
      <c r="NWK223" s="15"/>
      <c r="NWL223" s="15"/>
      <c r="NWM223" s="15"/>
      <c r="NWN223" s="15"/>
      <c r="NWO223" s="15"/>
      <c r="NWP223" s="15"/>
      <c r="NWQ223" s="15"/>
      <c r="NWR223" s="15"/>
      <c r="NWS223" s="15"/>
      <c r="NWT223" s="15"/>
      <c r="NWU223" s="15"/>
      <c r="NWV223" s="15"/>
      <c r="NWW223" s="15"/>
      <c r="NWX223" s="15"/>
      <c r="NWY223" s="15"/>
      <c r="NWZ223" s="15"/>
      <c r="NXA223" s="15"/>
      <c r="NXB223" s="15"/>
      <c r="NXC223" s="15"/>
      <c r="NXD223" s="15"/>
      <c r="NXE223" s="15"/>
      <c r="NXF223" s="15"/>
      <c r="NXG223" s="15"/>
      <c r="NXH223" s="15"/>
      <c r="NXI223" s="15"/>
      <c r="NXJ223" s="15"/>
      <c r="NXK223" s="15"/>
      <c r="NXL223" s="15"/>
      <c r="NXM223" s="15"/>
      <c r="NXN223" s="15"/>
      <c r="NXO223" s="15"/>
      <c r="NXP223" s="15"/>
      <c r="NXQ223" s="15"/>
      <c r="NXR223" s="15"/>
      <c r="NXS223" s="15"/>
      <c r="NXT223" s="15"/>
      <c r="NXU223" s="15"/>
      <c r="NXV223" s="15"/>
      <c r="NXW223" s="15"/>
      <c r="NXX223" s="15"/>
      <c r="NXY223" s="15"/>
      <c r="NXZ223" s="15"/>
      <c r="NYA223" s="15"/>
      <c r="NYB223" s="15"/>
      <c r="NYC223" s="15"/>
      <c r="NYD223" s="15"/>
      <c r="NYE223" s="15"/>
      <c r="NYF223" s="15"/>
      <c r="NYG223" s="15"/>
      <c r="NYH223" s="15"/>
      <c r="NYI223" s="15"/>
      <c r="NYJ223" s="15"/>
      <c r="NYK223" s="15"/>
      <c r="NYL223" s="15"/>
      <c r="NYM223" s="15"/>
      <c r="NYN223" s="15"/>
      <c r="NYO223" s="15"/>
      <c r="NYP223" s="15"/>
      <c r="NYQ223" s="15"/>
      <c r="NYR223" s="15"/>
      <c r="NYS223" s="15"/>
      <c r="NYT223" s="15"/>
      <c r="NYU223" s="15"/>
      <c r="NYV223" s="15"/>
      <c r="NYW223" s="15"/>
      <c r="NYX223" s="15"/>
      <c r="NYY223" s="15"/>
      <c r="NYZ223" s="15"/>
      <c r="NZA223" s="15"/>
      <c r="NZB223" s="15"/>
      <c r="NZC223" s="15"/>
      <c r="NZD223" s="15"/>
      <c r="NZE223" s="15"/>
      <c r="NZF223" s="15"/>
      <c r="NZG223" s="15"/>
      <c r="NZH223" s="15"/>
      <c r="NZI223" s="15"/>
      <c r="NZJ223" s="15"/>
      <c r="NZK223" s="15"/>
      <c r="NZL223" s="15"/>
      <c r="NZM223" s="15"/>
      <c r="NZN223" s="15"/>
      <c r="NZO223" s="15"/>
      <c r="NZP223" s="15"/>
      <c r="NZQ223" s="15"/>
      <c r="NZR223" s="15"/>
      <c r="NZS223" s="15"/>
      <c r="NZT223" s="15"/>
      <c r="NZU223" s="15"/>
      <c r="NZV223" s="15"/>
      <c r="NZW223" s="15"/>
      <c r="NZX223" s="15"/>
      <c r="NZY223" s="15"/>
      <c r="NZZ223" s="15"/>
      <c r="OAA223" s="15"/>
      <c r="OAB223" s="15"/>
      <c r="OAC223" s="15"/>
      <c r="OAD223" s="15"/>
      <c r="OAE223" s="15"/>
      <c r="OAF223" s="15"/>
      <c r="OAG223" s="15"/>
      <c r="OAH223" s="15"/>
      <c r="OAI223" s="15"/>
      <c r="OAJ223" s="15"/>
      <c r="OAK223" s="15"/>
      <c r="OAL223" s="15"/>
      <c r="OAM223" s="15"/>
      <c r="OAN223" s="15"/>
      <c r="OAO223" s="15"/>
      <c r="OAP223" s="15"/>
      <c r="OAQ223" s="15"/>
      <c r="OAR223" s="15"/>
      <c r="OAS223" s="15"/>
      <c r="OAT223" s="15"/>
      <c r="OAU223" s="15"/>
      <c r="OAV223" s="15"/>
      <c r="OAW223" s="15"/>
      <c r="OAX223" s="15"/>
      <c r="OAY223" s="15"/>
      <c r="OAZ223" s="15"/>
      <c r="OBA223" s="15"/>
      <c r="OBB223" s="15"/>
      <c r="OBC223" s="15"/>
      <c r="OBD223" s="15"/>
      <c r="OBE223" s="15"/>
      <c r="OBF223" s="15"/>
      <c r="OBG223" s="15"/>
      <c r="OBH223" s="15"/>
      <c r="OBI223" s="15"/>
      <c r="OBJ223" s="15"/>
      <c r="OBK223" s="15"/>
      <c r="OBL223" s="15"/>
      <c r="OBM223" s="15"/>
      <c r="OBN223" s="15"/>
      <c r="OBO223" s="15"/>
      <c r="OBP223" s="15"/>
      <c r="OBQ223" s="15"/>
      <c r="OBR223" s="15"/>
      <c r="OBS223" s="15"/>
      <c r="OBT223" s="15"/>
      <c r="OBU223" s="15"/>
      <c r="OBV223" s="15"/>
      <c r="OBW223" s="15"/>
      <c r="OBX223" s="15"/>
      <c r="OBY223" s="15"/>
      <c r="OBZ223" s="15"/>
      <c r="OCA223" s="15"/>
      <c r="OCB223" s="15"/>
      <c r="OCC223" s="15"/>
      <c r="OCD223" s="15"/>
      <c r="OCE223" s="15"/>
      <c r="OCF223" s="15"/>
      <c r="OCG223" s="15"/>
      <c r="OCH223" s="15"/>
      <c r="OCI223" s="15"/>
      <c r="OCJ223" s="15"/>
      <c r="OCK223" s="15"/>
      <c r="OCL223" s="15"/>
      <c r="OCM223" s="15"/>
      <c r="OCN223" s="15"/>
      <c r="OCO223" s="15"/>
      <c r="OCP223" s="15"/>
      <c r="OCQ223" s="15"/>
      <c r="OCR223" s="15"/>
      <c r="OCS223" s="15"/>
      <c r="OCT223" s="15"/>
      <c r="OCU223" s="15"/>
      <c r="OCV223" s="15"/>
      <c r="OCW223" s="15"/>
      <c r="OCX223" s="15"/>
      <c r="OCY223" s="15"/>
      <c r="OCZ223" s="15"/>
      <c r="ODA223" s="15"/>
      <c r="ODB223" s="15"/>
      <c r="ODC223" s="15"/>
      <c r="ODD223" s="15"/>
      <c r="ODE223" s="15"/>
      <c r="ODF223" s="15"/>
      <c r="ODG223" s="15"/>
      <c r="ODH223" s="15"/>
      <c r="ODI223" s="15"/>
      <c r="ODJ223" s="15"/>
      <c r="ODK223" s="15"/>
      <c r="ODL223" s="15"/>
      <c r="ODM223" s="15"/>
      <c r="ODN223" s="15"/>
      <c r="ODO223" s="15"/>
      <c r="ODP223" s="15"/>
      <c r="ODQ223" s="15"/>
      <c r="ODR223" s="15"/>
      <c r="ODS223" s="15"/>
      <c r="ODT223" s="15"/>
      <c r="ODU223" s="15"/>
      <c r="ODV223" s="15"/>
      <c r="ODW223" s="15"/>
      <c r="ODX223" s="15"/>
      <c r="ODY223" s="15"/>
      <c r="ODZ223" s="15"/>
      <c r="OEA223" s="15"/>
      <c r="OEB223" s="15"/>
      <c r="OEC223" s="15"/>
      <c r="OED223" s="15"/>
      <c r="OEE223" s="15"/>
      <c r="OEF223" s="15"/>
      <c r="OEG223" s="15"/>
      <c r="OEH223" s="15"/>
      <c r="OEI223" s="15"/>
      <c r="OEJ223" s="15"/>
      <c r="OEK223" s="15"/>
      <c r="OEL223" s="15"/>
      <c r="OEM223" s="15"/>
      <c r="OEN223" s="15"/>
      <c r="OEO223" s="15"/>
      <c r="OEP223" s="15"/>
      <c r="OEQ223" s="15"/>
      <c r="OER223" s="15"/>
      <c r="OES223" s="15"/>
      <c r="OET223" s="15"/>
      <c r="OEU223" s="15"/>
      <c r="OEV223" s="15"/>
      <c r="OEW223" s="15"/>
      <c r="OEX223" s="15"/>
      <c r="OEY223" s="15"/>
      <c r="OEZ223" s="15"/>
      <c r="OFA223" s="15"/>
      <c r="OFB223" s="15"/>
      <c r="OFC223" s="15"/>
      <c r="OFD223" s="15"/>
      <c r="OFE223" s="15"/>
      <c r="OFF223" s="15"/>
      <c r="OFG223" s="15"/>
      <c r="OFH223" s="15"/>
      <c r="OFI223" s="15"/>
      <c r="OFJ223" s="15"/>
      <c r="OFK223" s="15"/>
      <c r="OFL223" s="15"/>
      <c r="OFM223" s="15"/>
      <c r="OFN223" s="15"/>
      <c r="OFO223" s="15"/>
      <c r="OFP223" s="15"/>
      <c r="OFQ223" s="15"/>
      <c r="OFR223" s="15"/>
      <c r="OFS223" s="15"/>
      <c r="OFT223" s="15"/>
      <c r="OFU223" s="15"/>
      <c r="OFV223" s="15"/>
      <c r="OFW223" s="15"/>
      <c r="OFX223" s="15"/>
      <c r="OFY223" s="15"/>
      <c r="OFZ223" s="15"/>
      <c r="OGA223" s="15"/>
      <c r="OGB223" s="15"/>
      <c r="OGC223" s="15"/>
      <c r="OGD223" s="15"/>
      <c r="OGE223" s="15"/>
      <c r="OGF223" s="15"/>
      <c r="OGG223" s="15"/>
      <c r="OGH223" s="15"/>
      <c r="OGI223" s="15"/>
      <c r="OGJ223" s="15"/>
      <c r="OGK223" s="15"/>
      <c r="OGL223" s="15"/>
      <c r="OGM223" s="15"/>
      <c r="OGN223" s="15"/>
      <c r="OGO223" s="15"/>
      <c r="OGP223" s="15"/>
      <c r="OGQ223" s="15"/>
      <c r="OGR223" s="15"/>
      <c r="OGS223" s="15"/>
      <c r="OGT223" s="15"/>
      <c r="OGU223" s="15"/>
      <c r="OGV223" s="15"/>
      <c r="OGW223" s="15"/>
      <c r="OGX223" s="15"/>
      <c r="OGY223" s="15"/>
      <c r="OGZ223" s="15"/>
      <c r="OHA223" s="15"/>
      <c r="OHB223" s="15"/>
      <c r="OHC223" s="15"/>
      <c r="OHD223" s="15"/>
      <c r="OHE223" s="15"/>
      <c r="OHF223" s="15"/>
      <c r="OHG223" s="15"/>
      <c r="OHH223" s="15"/>
      <c r="OHI223" s="15"/>
      <c r="OHJ223" s="15"/>
      <c r="OHK223" s="15"/>
      <c r="OHL223" s="15"/>
      <c r="OHM223" s="15"/>
      <c r="OHN223" s="15"/>
      <c r="OHO223" s="15"/>
      <c r="OHP223" s="15"/>
      <c r="OHQ223" s="15"/>
      <c r="OHR223" s="15"/>
      <c r="OHS223" s="15"/>
      <c r="OHT223" s="15"/>
      <c r="OHU223" s="15"/>
      <c r="OHV223" s="15"/>
      <c r="OHW223" s="15"/>
      <c r="OHX223" s="15"/>
      <c r="OHY223" s="15"/>
      <c r="OHZ223" s="15"/>
      <c r="OIA223" s="15"/>
      <c r="OIB223" s="15"/>
      <c r="OIC223" s="15"/>
      <c r="OID223" s="15"/>
      <c r="OIE223" s="15"/>
      <c r="OIF223" s="15"/>
      <c r="OIG223" s="15"/>
      <c r="OIH223" s="15"/>
      <c r="OII223" s="15"/>
      <c r="OIJ223" s="15"/>
      <c r="OIK223" s="15"/>
      <c r="OIL223" s="15"/>
      <c r="OIM223" s="15"/>
      <c r="OIN223" s="15"/>
      <c r="OIO223" s="15"/>
      <c r="OIP223" s="15"/>
      <c r="OIQ223" s="15"/>
      <c r="OIR223" s="15"/>
      <c r="OIS223" s="15"/>
      <c r="OIT223" s="15"/>
      <c r="OIU223" s="15"/>
      <c r="OIV223" s="15"/>
      <c r="OIW223" s="15"/>
      <c r="OIX223" s="15"/>
      <c r="OIY223" s="15"/>
      <c r="OIZ223" s="15"/>
      <c r="OJA223" s="15"/>
      <c r="OJB223" s="15"/>
      <c r="OJC223" s="15"/>
      <c r="OJD223" s="15"/>
      <c r="OJE223" s="15"/>
      <c r="OJF223" s="15"/>
      <c r="OJG223" s="15"/>
      <c r="OJH223" s="15"/>
      <c r="OJI223" s="15"/>
      <c r="OJJ223" s="15"/>
      <c r="OJK223" s="15"/>
      <c r="OJL223" s="15"/>
      <c r="OJM223" s="15"/>
      <c r="OJN223" s="15"/>
      <c r="OJO223" s="15"/>
      <c r="OJP223" s="15"/>
      <c r="OJQ223" s="15"/>
      <c r="OJR223" s="15"/>
      <c r="OJS223" s="15"/>
      <c r="OJT223" s="15"/>
      <c r="OJU223" s="15"/>
      <c r="OJV223" s="15"/>
      <c r="OJW223" s="15"/>
      <c r="OJX223" s="15"/>
      <c r="OJY223" s="15"/>
      <c r="OJZ223" s="15"/>
      <c r="OKA223" s="15"/>
      <c r="OKB223" s="15"/>
      <c r="OKC223" s="15"/>
      <c r="OKD223" s="15"/>
      <c r="OKE223" s="15"/>
      <c r="OKF223" s="15"/>
      <c r="OKG223" s="15"/>
      <c r="OKH223" s="15"/>
      <c r="OKI223" s="15"/>
      <c r="OKJ223" s="15"/>
      <c r="OKK223" s="15"/>
      <c r="OKL223" s="15"/>
      <c r="OKM223" s="15"/>
      <c r="OKN223" s="15"/>
      <c r="OKO223" s="15"/>
      <c r="OKP223" s="15"/>
      <c r="OKQ223" s="15"/>
      <c r="OKR223" s="15"/>
      <c r="OKS223" s="15"/>
      <c r="OKT223" s="15"/>
      <c r="OKU223" s="15"/>
      <c r="OKV223" s="15"/>
      <c r="OKW223" s="15"/>
      <c r="OKX223" s="15"/>
      <c r="OKY223" s="15"/>
      <c r="OKZ223" s="15"/>
      <c r="OLA223" s="15"/>
      <c r="OLB223" s="15"/>
      <c r="OLC223" s="15"/>
      <c r="OLD223" s="15"/>
      <c r="OLE223" s="15"/>
      <c r="OLF223" s="15"/>
      <c r="OLG223" s="15"/>
      <c r="OLH223" s="15"/>
      <c r="OLI223" s="15"/>
      <c r="OLJ223" s="15"/>
      <c r="OLK223" s="15"/>
      <c r="OLL223" s="15"/>
      <c r="OLM223" s="15"/>
      <c r="OLN223" s="15"/>
      <c r="OLO223" s="15"/>
      <c r="OLP223" s="15"/>
      <c r="OLQ223" s="15"/>
      <c r="OLR223" s="15"/>
      <c r="OLS223" s="15"/>
      <c r="OLT223" s="15"/>
      <c r="OLU223" s="15"/>
      <c r="OLV223" s="15"/>
      <c r="OLW223" s="15"/>
      <c r="OLX223" s="15"/>
      <c r="OLY223" s="15"/>
      <c r="OLZ223" s="15"/>
      <c r="OMA223" s="15"/>
      <c r="OMB223" s="15"/>
      <c r="OMC223" s="15"/>
      <c r="OMD223" s="15"/>
      <c r="OME223" s="15"/>
      <c r="OMF223" s="15"/>
      <c r="OMG223" s="15"/>
      <c r="OMH223" s="15"/>
      <c r="OMI223" s="15"/>
      <c r="OMJ223" s="15"/>
      <c r="OMK223" s="15"/>
      <c r="OML223" s="15"/>
      <c r="OMM223" s="15"/>
      <c r="OMN223" s="15"/>
      <c r="OMO223" s="15"/>
      <c r="OMP223" s="15"/>
      <c r="OMQ223" s="15"/>
      <c r="OMR223" s="15"/>
      <c r="OMS223" s="15"/>
      <c r="OMT223" s="15"/>
      <c r="OMU223" s="15"/>
      <c r="OMV223" s="15"/>
      <c r="OMW223" s="15"/>
      <c r="OMX223" s="15"/>
      <c r="OMY223" s="15"/>
      <c r="OMZ223" s="15"/>
      <c r="ONA223" s="15"/>
      <c r="ONB223" s="15"/>
      <c r="ONC223" s="15"/>
      <c r="OND223" s="15"/>
      <c r="ONE223" s="15"/>
      <c r="ONF223" s="15"/>
      <c r="ONG223" s="15"/>
      <c r="ONH223" s="15"/>
      <c r="ONI223" s="15"/>
      <c r="ONJ223" s="15"/>
      <c r="ONK223" s="15"/>
      <c r="ONL223" s="15"/>
      <c r="ONM223" s="15"/>
      <c r="ONN223" s="15"/>
      <c r="ONO223" s="15"/>
      <c r="ONP223" s="15"/>
      <c r="ONQ223" s="15"/>
      <c r="ONR223" s="15"/>
      <c r="ONS223" s="15"/>
      <c r="ONT223" s="15"/>
      <c r="ONU223" s="15"/>
      <c r="ONV223" s="15"/>
      <c r="ONW223" s="15"/>
      <c r="ONX223" s="15"/>
      <c r="ONY223" s="15"/>
      <c r="ONZ223" s="15"/>
      <c r="OOA223" s="15"/>
      <c r="OOB223" s="15"/>
      <c r="OOC223" s="15"/>
      <c r="OOD223" s="15"/>
      <c r="OOE223" s="15"/>
      <c r="OOF223" s="15"/>
      <c r="OOG223" s="15"/>
      <c r="OOH223" s="15"/>
      <c r="OOI223" s="15"/>
      <c r="OOJ223" s="15"/>
      <c r="OOK223" s="15"/>
      <c r="OOL223" s="15"/>
      <c r="OOM223" s="15"/>
      <c r="OON223" s="15"/>
      <c r="OOO223" s="15"/>
      <c r="OOP223" s="15"/>
      <c r="OOQ223" s="15"/>
      <c r="OOR223" s="15"/>
      <c r="OOS223" s="15"/>
      <c r="OOT223" s="15"/>
      <c r="OOU223" s="15"/>
      <c r="OOV223" s="15"/>
      <c r="OOW223" s="15"/>
      <c r="OOX223" s="15"/>
      <c r="OOY223" s="15"/>
      <c r="OOZ223" s="15"/>
      <c r="OPA223" s="15"/>
      <c r="OPB223" s="15"/>
      <c r="OPC223" s="15"/>
      <c r="OPD223" s="15"/>
      <c r="OPE223" s="15"/>
      <c r="OPF223" s="15"/>
      <c r="OPG223" s="15"/>
      <c r="OPH223" s="15"/>
      <c r="OPI223" s="15"/>
      <c r="OPJ223" s="15"/>
      <c r="OPK223" s="15"/>
      <c r="OPL223" s="15"/>
      <c r="OPM223" s="15"/>
      <c r="OPN223" s="15"/>
      <c r="OPO223" s="15"/>
      <c r="OPP223" s="15"/>
      <c r="OPQ223" s="15"/>
      <c r="OPR223" s="15"/>
      <c r="OPS223" s="15"/>
      <c r="OPT223" s="15"/>
      <c r="OPU223" s="15"/>
      <c r="OPV223" s="15"/>
      <c r="OPW223" s="15"/>
      <c r="OPX223" s="15"/>
      <c r="OPY223" s="15"/>
      <c r="OPZ223" s="15"/>
      <c r="OQA223" s="15"/>
      <c r="OQB223" s="15"/>
      <c r="OQC223" s="15"/>
      <c r="OQD223" s="15"/>
      <c r="OQE223" s="15"/>
      <c r="OQF223" s="15"/>
      <c r="OQG223" s="15"/>
      <c r="OQH223" s="15"/>
      <c r="OQI223" s="15"/>
      <c r="OQJ223" s="15"/>
      <c r="OQK223" s="15"/>
      <c r="OQL223" s="15"/>
      <c r="OQM223" s="15"/>
      <c r="OQN223" s="15"/>
      <c r="OQO223" s="15"/>
      <c r="OQP223" s="15"/>
      <c r="OQQ223" s="15"/>
      <c r="OQR223" s="15"/>
      <c r="OQS223" s="15"/>
      <c r="OQT223" s="15"/>
      <c r="OQU223" s="15"/>
      <c r="OQV223" s="15"/>
      <c r="OQW223" s="15"/>
      <c r="OQX223" s="15"/>
      <c r="OQY223" s="15"/>
      <c r="OQZ223" s="15"/>
      <c r="ORA223" s="15"/>
      <c r="ORB223" s="15"/>
      <c r="ORC223" s="15"/>
      <c r="ORD223" s="15"/>
      <c r="ORE223" s="15"/>
      <c r="ORF223" s="15"/>
      <c r="ORG223" s="15"/>
      <c r="ORH223" s="15"/>
      <c r="ORI223" s="15"/>
      <c r="ORJ223" s="15"/>
      <c r="ORK223" s="15"/>
      <c r="ORL223" s="15"/>
      <c r="ORM223" s="15"/>
      <c r="ORN223" s="15"/>
      <c r="ORO223" s="15"/>
      <c r="ORP223" s="15"/>
      <c r="ORQ223" s="15"/>
      <c r="ORR223" s="15"/>
      <c r="ORS223" s="15"/>
      <c r="ORT223" s="15"/>
      <c r="ORU223" s="15"/>
      <c r="ORV223" s="15"/>
      <c r="ORW223" s="15"/>
      <c r="ORX223" s="15"/>
      <c r="ORY223" s="15"/>
      <c r="ORZ223" s="15"/>
      <c r="OSA223" s="15"/>
      <c r="OSB223" s="15"/>
      <c r="OSC223" s="15"/>
      <c r="OSD223" s="15"/>
      <c r="OSE223" s="15"/>
      <c r="OSF223" s="15"/>
      <c r="OSG223" s="15"/>
      <c r="OSH223" s="15"/>
      <c r="OSI223" s="15"/>
      <c r="OSJ223" s="15"/>
      <c r="OSK223" s="15"/>
      <c r="OSL223" s="15"/>
      <c r="OSM223" s="15"/>
      <c r="OSN223" s="15"/>
      <c r="OSO223" s="15"/>
      <c r="OSP223" s="15"/>
      <c r="OSQ223" s="15"/>
      <c r="OSR223" s="15"/>
      <c r="OSS223" s="15"/>
      <c r="OST223" s="15"/>
      <c r="OSU223" s="15"/>
      <c r="OSV223" s="15"/>
      <c r="OSW223" s="15"/>
      <c r="OSX223" s="15"/>
      <c r="OSY223" s="15"/>
      <c r="OSZ223" s="15"/>
      <c r="OTA223" s="15"/>
      <c r="OTB223" s="15"/>
      <c r="OTC223" s="15"/>
      <c r="OTD223" s="15"/>
      <c r="OTE223" s="15"/>
      <c r="OTF223" s="15"/>
      <c r="OTG223" s="15"/>
      <c r="OTH223" s="15"/>
      <c r="OTI223" s="15"/>
      <c r="OTJ223" s="15"/>
      <c r="OTK223" s="15"/>
      <c r="OTL223" s="15"/>
      <c r="OTM223" s="15"/>
      <c r="OTN223" s="15"/>
      <c r="OTO223" s="15"/>
      <c r="OTP223" s="15"/>
      <c r="OTQ223" s="15"/>
      <c r="OTR223" s="15"/>
      <c r="OTS223" s="15"/>
      <c r="OTT223" s="15"/>
      <c r="OTU223" s="15"/>
      <c r="OTV223" s="15"/>
      <c r="OTW223" s="15"/>
      <c r="OTX223" s="15"/>
      <c r="OTY223" s="15"/>
      <c r="OTZ223" s="15"/>
      <c r="OUA223" s="15"/>
      <c r="OUB223" s="15"/>
      <c r="OUC223" s="15"/>
      <c r="OUD223" s="15"/>
      <c r="OUE223" s="15"/>
      <c r="OUF223" s="15"/>
      <c r="OUG223" s="15"/>
      <c r="OUH223" s="15"/>
      <c r="OUI223" s="15"/>
      <c r="OUJ223" s="15"/>
      <c r="OUK223" s="15"/>
      <c r="OUL223" s="15"/>
      <c r="OUM223" s="15"/>
      <c r="OUN223" s="15"/>
      <c r="OUO223" s="15"/>
      <c r="OUP223" s="15"/>
      <c r="OUQ223" s="15"/>
      <c r="OUR223" s="15"/>
      <c r="OUS223" s="15"/>
      <c r="OUT223" s="15"/>
      <c r="OUU223" s="15"/>
      <c r="OUV223" s="15"/>
      <c r="OUW223" s="15"/>
      <c r="OUX223" s="15"/>
      <c r="OUY223" s="15"/>
      <c r="OUZ223" s="15"/>
      <c r="OVA223" s="15"/>
      <c r="OVB223" s="15"/>
      <c r="OVC223" s="15"/>
      <c r="OVD223" s="15"/>
      <c r="OVE223" s="15"/>
      <c r="OVF223" s="15"/>
      <c r="OVG223" s="15"/>
      <c r="OVH223" s="15"/>
      <c r="OVI223" s="15"/>
      <c r="OVJ223" s="15"/>
      <c r="OVK223" s="15"/>
      <c r="OVL223" s="15"/>
      <c r="OVM223" s="15"/>
      <c r="OVN223" s="15"/>
      <c r="OVO223" s="15"/>
      <c r="OVP223" s="15"/>
      <c r="OVQ223" s="15"/>
      <c r="OVR223" s="15"/>
      <c r="OVS223" s="15"/>
      <c r="OVT223" s="15"/>
      <c r="OVU223" s="15"/>
      <c r="OVV223" s="15"/>
      <c r="OVW223" s="15"/>
      <c r="OVX223" s="15"/>
      <c r="OVY223" s="15"/>
      <c r="OVZ223" s="15"/>
      <c r="OWA223" s="15"/>
      <c r="OWB223" s="15"/>
      <c r="OWC223" s="15"/>
      <c r="OWD223" s="15"/>
      <c r="OWE223" s="15"/>
      <c r="OWF223" s="15"/>
      <c r="OWG223" s="15"/>
      <c r="OWH223" s="15"/>
      <c r="OWI223" s="15"/>
      <c r="OWJ223" s="15"/>
      <c r="OWK223" s="15"/>
      <c r="OWL223" s="15"/>
      <c r="OWM223" s="15"/>
      <c r="OWN223" s="15"/>
      <c r="OWO223" s="15"/>
      <c r="OWP223" s="15"/>
      <c r="OWQ223" s="15"/>
      <c r="OWR223" s="15"/>
      <c r="OWS223" s="15"/>
      <c r="OWT223" s="15"/>
      <c r="OWU223" s="15"/>
      <c r="OWV223" s="15"/>
      <c r="OWW223" s="15"/>
      <c r="OWX223" s="15"/>
      <c r="OWY223" s="15"/>
      <c r="OWZ223" s="15"/>
      <c r="OXA223" s="15"/>
      <c r="OXB223" s="15"/>
      <c r="OXC223" s="15"/>
      <c r="OXD223" s="15"/>
      <c r="OXE223" s="15"/>
      <c r="OXF223" s="15"/>
      <c r="OXG223" s="15"/>
      <c r="OXH223" s="15"/>
      <c r="OXI223" s="15"/>
      <c r="OXJ223" s="15"/>
      <c r="OXK223" s="15"/>
      <c r="OXL223" s="15"/>
      <c r="OXM223" s="15"/>
      <c r="OXN223" s="15"/>
      <c r="OXO223" s="15"/>
      <c r="OXP223" s="15"/>
      <c r="OXQ223" s="15"/>
      <c r="OXR223" s="15"/>
      <c r="OXS223" s="15"/>
      <c r="OXT223" s="15"/>
      <c r="OXU223" s="15"/>
      <c r="OXV223" s="15"/>
      <c r="OXW223" s="15"/>
      <c r="OXX223" s="15"/>
      <c r="OXY223" s="15"/>
      <c r="OXZ223" s="15"/>
      <c r="OYA223" s="15"/>
      <c r="OYB223" s="15"/>
      <c r="OYC223" s="15"/>
      <c r="OYD223" s="15"/>
      <c r="OYE223" s="15"/>
      <c r="OYF223" s="15"/>
      <c r="OYG223" s="15"/>
      <c r="OYH223" s="15"/>
      <c r="OYI223" s="15"/>
      <c r="OYJ223" s="15"/>
      <c r="OYK223" s="15"/>
      <c r="OYL223" s="15"/>
      <c r="OYM223" s="15"/>
      <c r="OYN223" s="15"/>
      <c r="OYO223" s="15"/>
      <c r="OYP223" s="15"/>
      <c r="OYQ223" s="15"/>
      <c r="OYR223" s="15"/>
      <c r="OYS223" s="15"/>
      <c r="OYT223" s="15"/>
      <c r="OYU223" s="15"/>
      <c r="OYV223" s="15"/>
      <c r="OYW223" s="15"/>
      <c r="OYX223" s="15"/>
      <c r="OYY223" s="15"/>
      <c r="OYZ223" s="15"/>
      <c r="OZA223" s="15"/>
      <c r="OZB223" s="15"/>
      <c r="OZC223" s="15"/>
      <c r="OZD223" s="15"/>
      <c r="OZE223" s="15"/>
      <c r="OZF223" s="15"/>
      <c r="OZG223" s="15"/>
      <c r="OZH223" s="15"/>
      <c r="OZI223" s="15"/>
      <c r="OZJ223" s="15"/>
      <c r="OZK223" s="15"/>
      <c r="OZL223" s="15"/>
      <c r="OZM223" s="15"/>
      <c r="OZN223" s="15"/>
      <c r="OZO223" s="15"/>
      <c r="OZP223" s="15"/>
      <c r="OZQ223" s="15"/>
      <c r="OZR223" s="15"/>
      <c r="OZS223" s="15"/>
      <c r="OZT223" s="15"/>
      <c r="OZU223" s="15"/>
      <c r="OZV223" s="15"/>
      <c r="OZW223" s="15"/>
      <c r="OZX223" s="15"/>
      <c r="OZY223" s="15"/>
      <c r="OZZ223" s="15"/>
      <c r="PAA223" s="15"/>
      <c r="PAB223" s="15"/>
      <c r="PAC223" s="15"/>
      <c r="PAD223" s="15"/>
      <c r="PAE223" s="15"/>
      <c r="PAF223" s="15"/>
      <c r="PAG223" s="15"/>
      <c r="PAH223" s="15"/>
      <c r="PAI223" s="15"/>
      <c r="PAJ223" s="15"/>
      <c r="PAK223" s="15"/>
      <c r="PAL223" s="15"/>
      <c r="PAM223" s="15"/>
      <c r="PAN223" s="15"/>
      <c r="PAO223" s="15"/>
      <c r="PAP223" s="15"/>
      <c r="PAQ223" s="15"/>
      <c r="PAR223" s="15"/>
      <c r="PAS223" s="15"/>
      <c r="PAT223" s="15"/>
      <c r="PAU223" s="15"/>
      <c r="PAV223" s="15"/>
      <c r="PAW223" s="15"/>
      <c r="PAX223" s="15"/>
      <c r="PAY223" s="15"/>
      <c r="PAZ223" s="15"/>
      <c r="PBA223" s="15"/>
      <c r="PBB223" s="15"/>
      <c r="PBC223" s="15"/>
      <c r="PBD223" s="15"/>
      <c r="PBE223" s="15"/>
      <c r="PBF223" s="15"/>
      <c r="PBG223" s="15"/>
      <c r="PBH223" s="15"/>
      <c r="PBI223" s="15"/>
      <c r="PBJ223" s="15"/>
      <c r="PBK223" s="15"/>
      <c r="PBL223" s="15"/>
      <c r="PBM223" s="15"/>
      <c r="PBN223" s="15"/>
      <c r="PBO223" s="15"/>
      <c r="PBP223" s="15"/>
      <c r="PBQ223" s="15"/>
      <c r="PBR223" s="15"/>
      <c r="PBS223" s="15"/>
      <c r="PBT223" s="15"/>
      <c r="PBU223" s="15"/>
      <c r="PBV223" s="15"/>
      <c r="PBW223" s="15"/>
      <c r="PBX223" s="15"/>
      <c r="PBY223" s="15"/>
      <c r="PBZ223" s="15"/>
      <c r="PCA223" s="15"/>
      <c r="PCB223" s="15"/>
      <c r="PCC223" s="15"/>
      <c r="PCD223" s="15"/>
      <c r="PCE223" s="15"/>
      <c r="PCF223" s="15"/>
      <c r="PCG223" s="15"/>
      <c r="PCH223" s="15"/>
      <c r="PCI223" s="15"/>
      <c r="PCJ223" s="15"/>
      <c r="PCK223" s="15"/>
      <c r="PCL223" s="15"/>
      <c r="PCM223" s="15"/>
      <c r="PCN223" s="15"/>
      <c r="PCO223" s="15"/>
      <c r="PCP223" s="15"/>
      <c r="PCQ223" s="15"/>
      <c r="PCR223" s="15"/>
      <c r="PCS223" s="15"/>
      <c r="PCT223" s="15"/>
      <c r="PCU223" s="15"/>
      <c r="PCV223" s="15"/>
      <c r="PCW223" s="15"/>
      <c r="PCX223" s="15"/>
      <c r="PCY223" s="15"/>
      <c r="PCZ223" s="15"/>
      <c r="PDA223" s="15"/>
      <c r="PDB223" s="15"/>
      <c r="PDC223" s="15"/>
      <c r="PDD223" s="15"/>
      <c r="PDE223" s="15"/>
      <c r="PDF223" s="15"/>
      <c r="PDG223" s="15"/>
      <c r="PDH223" s="15"/>
      <c r="PDI223" s="15"/>
      <c r="PDJ223" s="15"/>
      <c r="PDK223" s="15"/>
      <c r="PDL223" s="15"/>
      <c r="PDM223" s="15"/>
      <c r="PDN223" s="15"/>
      <c r="PDO223" s="15"/>
      <c r="PDP223" s="15"/>
      <c r="PDQ223" s="15"/>
      <c r="PDR223" s="15"/>
      <c r="PDS223" s="15"/>
      <c r="PDT223" s="15"/>
      <c r="PDU223" s="15"/>
      <c r="PDV223" s="15"/>
      <c r="PDW223" s="15"/>
      <c r="PDX223" s="15"/>
      <c r="PDY223" s="15"/>
      <c r="PDZ223" s="15"/>
      <c r="PEA223" s="15"/>
      <c r="PEB223" s="15"/>
      <c r="PEC223" s="15"/>
      <c r="PED223" s="15"/>
      <c r="PEE223" s="15"/>
      <c r="PEF223" s="15"/>
      <c r="PEG223" s="15"/>
      <c r="PEH223" s="15"/>
      <c r="PEI223" s="15"/>
      <c r="PEJ223" s="15"/>
      <c r="PEK223" s="15"/>
      <c r="PEL223" s="15"/>
      <c r="PEM223" s="15"/>
      <c r="PEN223" s="15"/>
      <c r="PEO223" s="15"/>
      <c r="PEP223" s="15"/>
      <c r="PEQ223" s="15"/>
      <c r="PER223" s="15"/>
      <c r="PES223" s="15"/>
      <c r="PET223" s="15"/>
      <c r="PEU223" s="15"/>
      <c r="PEV223" s="15"/>
      <c r="PEW223" s="15"/>
      <c r="PEX223" s="15"/>
      <c r="PEY223" s="15"/>
      <c r="PEZ223" s="15"/>
      <c r="PFA223" s="15"/>
      <c r="PFB223" s="15"/>
      <c r="PFC223" s="15"/>
      <c r="PFD223" s="15"/>
      <c r="PFE223" s="15"/>
      <c r="PFF223" s="15"/>
      <c r="PFG223" s="15"/>
      <c r="PFH223" s="15"/>
      <c r="PFI223" s="15"/>
      <c r="PFJ223" s="15"/>
      <c r="PFK223" s="15"/>
      <c r="PFL223" s="15"/>
      <c r="PFM223" s="15"/>
      <c r="PFN223" s="15"/>
      <c r="PFO223" s="15"/>
      <c r="PFP223" s="15"/>
      <c r="PFQ223" s="15"/>
      <c r="PFR223" s="15"/>
      <c r="PFS223" s="15"/>
      <c r="PFT223" s="15"/>
      <c r="PFU223" s="15"/>
      <c r="PFV223" s="15"/>
      <c r="PFW223" s="15"/>
      <c r="PFX223" s="15"/>
      <c r="PFY223" s="15"/>
      <c r="PFZ223" s="15"/>
      <c r="PGA223" s="15"/>
      <c r="PGB223" s="15"/>
      <c r="PGC223" s="15"/>
      <c r="PGD223" s="15"/>
      <c r="PGE223" s="15"/>
      <c r="PGF223" s="15"/>
      <c r="PGG223" s="15"/>
      <c r="PGH223" s="15"/>
      <c r="PGI223" s="15"/>
      <c r="PGJ223" s="15"/>
      <c r="PGK223" s="15"/>
      <c r="PGL223" s="15"/>
      <c r="PGM223" s="15"/>
      <c r="PGN223" s="15"/>
      <c r="PGO223" s="15"/>
      <c r="PGP223" s="15"/>
      <c r="PGQ223" s="15"/>
      <c r="PGR223" s="15"/>
      <c r="PGS223" s="15"/>
      <c r="PGT223" s="15"/>
      <c r="PGU223" s="15"/>
      <c r="PGV223" s="15"/>
      <c r="PGW223" s="15"/>
      <c r="PGX223" s="15"/>
      <c r="PGY223" s="15"/>
      <c r="PGZ223" s="15"/>
      <c r="PHA223" s="15"/>
      <c r="PHB223" s="15"/>
      <c r="PHC223" s="15"/>
      <c r="PHD223" s="15"/>
      <c r="PHE223" s="15"/>
      <c r="PHF223" s="15"/>
      <c r="PHG223" s="15"/>
      <c r="PHH223" s="15"/>
      <c r="PHI223" s="15"/>
      <c r="PHJ223" s="15"/>
      <c r="PHK223" s="15"/>
      <c r="PHL223" s="15"/>
      <c r="PHM223" s="15"/>
      <c r="PHN223" s="15"/>
      <c r="PHO223" s="15"/>
      <c r="PHP223" s="15"/>
      <c r="PHQ223" s="15"/>
      <c r="PHR223" s="15"/>
      <c r="PHS223" s="15"/>
      <c r="PHT223" s="15"/>
      <c r="PHU223" s="15"/>
      <c r="PHV223" s="15"/>
      <c r="PHW223" s="15"/>
      <c r="PHX223" s="15"/>
      <c r="PHY223" s="15"/>
      <c r="PHZ223" s="15"/>
      <c r="PIA223" s="15"/>
      <c r="PIB223" s="15"/>
      <c r="PIC223" s="15"/>
      <c r="PID223" s="15"/>
      <c r="PIE223" s="15"/>
      <c r="PIF223" s="15"/>
      <c r="PIG223" s="15"/>
      <c r="PIH223" s="15"/>
      <c r="PII223" s="15"/>
      <c r="PIJ223" s="15"/>
      <c r="PIK223" s="15"/>
      <c r="PIL223" s="15"/>
      <c r="PIM223" s="15"/>
      <c r="PIN223" s="15"/>
      <c r="PIO223" s="15"/>
      <c r="PIP223" s="15"/>
      <c r="PIQ223" s="15"/>
      <c r="PIR223" s="15"/>
      <c r="PIS223" s="15"/>
      <c r="PIT223" s="15"/>
      <c r="PIU223" s="15"/>
      <c r="PIV223" s="15"/>
      <c r="PIW223" s="15"/>
      <c r="PIX223" s="15"/>
      <c r="PIY223" s="15"/>
      <c r="PIZ223" s="15"/>
      <c r="PJA223" s="15"/>
      <c r="PJB223" s="15"/>
      <c r="PJC223" s="15"/>
      <c r="PJD223" s="15"/>
      <c r="PJE223" s="15"/>
      <c r="PJF223" s="15"/>
      <c r="PJG223" s="15"/>
      <c r="PJH223" s="15"/>
      <c r="PJI223" s="15"/>
      <c r="PJJ223" s="15"/>
      <c r="PJK223" s="15"/>
      <c r="PJL223" s="15"/>
      <c r="PJM223" s="15"/>
      <c r="PJN223" s="15"/>
      <c r="PJO223" s="15"/>
      <c r="PJP223" s="15"/>
      <c r="PJQ223" s="15"/>
      <c r="PJR223" s="15"/>
      <c r="PJS223" s="15"/>
      <c r="PJT223" s="15"/>
      <c r="PJU223" s="15"/>
      <c r="PJV223" s="15"/>
      <c r="PJW223" s="15"/>
      <c r="PJX223" s="15"/>
      <c r="PJY223" s="15"/>
      <c r="PJZ223" s="15"/>
      <c r="PKA223" s="15"/>
      <c r="PKB223" s="15"/>
      <c r="PKC223" s="15"/>
      <c r="PKD223" s="15"/>
      <c r="PKE223" s="15"/>
      <c r="PKF223" s="15"/>
      <c r="PKG223" s="15"/>
      <c r="PKH223" s="15"/>
      <c r="PKI223" s="15"/>
      <c r="PKJ223" s="15"/>
      <c r="PKK223" s="15"/>
      <c r="PKL223" s="15"/>
      <c r="PKM223" s="15"/>
      <c r="PKN223" s="15"/>
      <c r="PKO223" s="15"/>
      <c r="PKP223" s="15"/>
      <c r="PKQ223" s="15"/>
      <c r="PKR223" s="15"/>
      <c r="PKS223" s="15"/>
      <c r="PKT223" s="15"/>
      <c r="PKU223" s="15"/>
      <c r="PKV223" s="15"/>
      <c r="PKW223" s="15"/>
      <c r="PKX223" s="15"/>
      <c r="PKY223" s="15"/>
      <c r="PKZ223" s="15"/>
      <c r="PLA223" s="15"/>
      <c r="PLB223" s="15"/>
      <c r="PLC223" s="15"/>
      <c r="PLD223" s="15"/>
      <c r="PLE223" s="15"/>
      <c r="PLF223" s="15"/>
      <c r="PLG223" s="15"/>
      <c r="PLH223" s="15"/>
      <c r="PLI223" s="15"/>
      <c r="PLJ223" s="15"/>
      <c r="PLK223" s="15"/>
      <c r="PLL223" s="15"/>
      <c r="PLM223" s="15"/>
      <c r="PLN223" s="15"/>
      <c r="PLO223" s="15"/>
      <c r="PLP223" s="15"/>
      <c r="PLQ223" s="15"/>
      <c r="PLR223" s="15"/>
      <c r="PLS223" s="15"/>
      <c r="PLT223" s="15"/>
      <c r="PLU223" s="15"/>
      <c r="PLV223" s="15"/>
      <c r="PLW223" s="15"/>
      <c r="PLX223" s="15"/>
      <c r="PLY223" s="15"/>
      <c r="PLZ223" s="15"/>
      <c r="PMA223" s="15"/>
      <c r="PMB223" s="15"/>
      <c r="PMC223" s="15"/>
      <c r="PMD223" s="15"/>
      <c r="PME223" s="15"/>
      <c r="PMF223" s="15"/>
      <c r="PMG223" s="15"/>
      <c r="PMH223" s="15"/>
      <c r="PMI223" s="15"/>
      <c r="PMJ223" s="15"/>
      <c r="PMK223" s="15"/>
      <c r="PML223" s="15"/>
      <c r="PMM223" s="15"/>
      <c r="PMN223" s="15"/>
      <c r="PMO223" s="15"/>
      <c r="PMP223" s="15"/>
      <c r="PMQ223" s="15"/>
      <c r="PMR223" s="15"/>
      <c r="PMS223" s="15"/>
      <c r="PMT223" s="15"/>
      <c r="PMU223" s="15"/>
      <c r="PMV223" s="15"/>
      <c r="PMW223" s="15"/>
      <c r="PMX223" s="15"/>
      <c r="PMY223" s="15"/>
      <c r="PMZ223" s="15"/>
      <c r="PNA223" s="15"/>
      <c r="PNB223" s="15"/>
      <c r="PNC223" s="15"/>
      <c r="PND223" s="15"/>
      <c r="PNE223" s="15"/>
      <c r="PNF223" s="15"/>
      <c r="PNG223" s="15"/>
      <c r="PNH223" s="15"/>
      <c r="PNI223" s="15"/>
      <c r="PNJ223" s="15"/>
      <c r="PNK223" s="15"/>
      <c r="PNL223" s="15"/>
      <c r="PNM223" s="15"/>
      <c r="PNN223" s="15"/>
      <c r="PNO223" s="15"/>
      <c r="PNP223" s="15"/>
      <c r="PNQ223" s="15"/>
      <c r="PNR223" s="15"/>
      <c r="PNS223" s="15"/>
      <c r="PNT223" s="15"/>
      <c r="PNU223" s="15"/>
      <c r="PNV223" s="15"/>
      <c r="PNW223" s="15"/>
      <c r="PNX223" s="15"/>
      <c r="PNY223" s="15"/>
      <c r="PNZ223" s="15"/>
      <c r="POA223" s="15"/>
      <c r="POB223" s="15"/>
      <c r="POC223" s="15"/>
      <c r="POD223" s="15"/>
      <c r="POE223" s="15"/>
      <c r="POF223" s="15"/>
      <c r="POG223" s="15"/>
      <c r="POH223" s="15"/>
      <c r="POI223" s="15"/>
      <c r="POJ223" s="15"/>
      <c r="POK223" s="15"/>
      <c r="POL223" s="15"/>
      <c r="POM223" s="15"/>
      <c r="PON223" s="15"/>
      <c r="POO223" s="15"/>
      <c r="POP223" s="15"/>
      <c r="POQ223" s="15"/>
      <c r="POR223" s="15"/>
      <c r="POS223" s="15"/>
      <c r="POT223" s="15"/>
      <c r="POU223" s="15"/>
      <c r="POV223" s="15"/>
      <c r="POW223" s="15"/>
      <c r="POX223" s="15"/>
      <c r="POY223" s="15"/>
      <c r="POZ223" s="15"/>
      <c r="PPA223" s="15"/>
      <c r="PPB223" s="15"/>
      <c r="PPC223" s="15"/>
      <c r="PPD223" s="15"/>
      <c r="PPE223" s="15"/>
      <c r="PPF223" s="15"/>
      <c r="PPG223" s="15"/>
      <c r="PPH223" s="15"/>
      <c r="PPI223" s="15"/>
      <c r="PPJ223" s="15"/>
      <c r="PPK223" s="15"/>
      <c r="PPL223" s="15"/>
      <c r="PPM223" s="15"/>
      <c r="PPN223" s="15"/>
      <c r="PPO223" s="15"/>
      <c r="PPP223" s="15"/>
      <c r="PPQ223" s="15"/>
      <c r="PPR223" s="15"/>
      <c r="PPS223" s="15"/>
      <c r="PPT223" s="15"/>
      <c r="PPU223" s="15"/>
      <c r="PPV223" s="15"/>
      <c r="PPW223" s="15"/>
      <c r="PPX223" s="15"/>
      <c r="PPY223" s="15"/>
      <c r="PPZ223" s="15"/>
      <c r="PQA223" s="15"/>
      <c r="PQB223" s="15"/>
      <c r="PQC223" s="15"/>
      <c r="PQD223" s="15"/>
      <c r="PQE223" s="15"/>
      <c r="PQF223" s="15"/>
      <c r="PQG223" s="15"/>
      <c r="PQH223" s="15"/>
      <c r="PQI223" s="15"/>
      <c r="PQJ223" s="15"/>
      <c r="PQK223" s="15"/>
      <c r="PQL223" s="15"/>
      <c r="PQM223" s="15"/>
      <c r="PQN223" s="15"/>
      <c r="PQO223" s="15"/>
      <c r="PQP223" s="15"/>
      <c r="PQQ223" s="15"/>
      <c r="PQR223" s="15"/>
      <c r="PQS223" s="15"/>
      <c r="PQT223" s="15"/>
      <c r="PQU223" s="15"/>
      <c r="PQV223" s="15"/>
      <c r="PQW223" s="15"/>
      <c r="PQX223" s="15"/>
      <c r="PQY223" s="15"/>
      <c r="PQZ223" s="15"/>
      <c r="PRA223" s="15"/>
      <c r="PRB223" s="15"/>
      <c r="PRC223" s="15"/>
      <c r="PRD223" s="15"/>
      <c r="PRE223" s="15"/>
      <c r="PRF223" s="15"/>
      <c r="PRG223" s="15"/>
      <c r="PRH223" s="15"/>
      <c r="PRI223" s="15"/>
      <c r="PRJ223" s="15"/>
      <c r="PRK223" s="15"/>
      <c r="PRL223" s="15"/>
      <c r="PRM223" s="15"/>
      <c r="PRN223" s="15"/>
      <c r="PRO223" s="15"/>
      <c r="PRP223" s="15"/>
      <c r="PRQ223" s="15"/>
      <c r="PRR223" s="15"/>
      <c r="PRS223" s="15"/>
      <c r="PRT223" s="15"/>
      <c r="PRU223" s="15"/>
      <c r="PRV223" s="15"/>
      <c r="PRW223" s="15"/>
      <c r="PRX223" s="15"/>
      <c r="PRY223" s="15"/>
      <c r="PRZ223" s="15"/>
      <c r="PSA223" s="15"/>
      <c r="PSB223" s="15"/>
      <c r="PSC223" s="15"/>
      <c r="PSD223" s="15"/>
      <c r="PSE223" s="15"/>
      <c r="PSF223" s="15"/>
      <c r="PSG223" s="15"/>
      <c r="PSH223" s="15"/>
      <c r="PSI223" s="15"/>
      <c r="PSJ223" s="15"/>
      <c r="PSK223" s="15"/>
      <c r="PSL223" s="15"/>
      <c r="PSM223" s="15"/>
      <c r="PSN223" s="15"/>
      <c r="PSO223" s="15"/>
      <c r="PSP223" s="15"/>
      <c r="PSQ223" s="15"/>
      <c r="PSR223" s="15"/>
      <c r="PSS223" s="15"/>
      <c r="PST223" s="15"/>
      <c r="PSU223" s="15"/>
      <c r="PSV223" s="15"/>
      <c r="PSW223" s="15"/>
      <c r="PSX223" s="15"/>
      <c r="PSY223" s="15"/>
      <c r="PSZ223" s="15"/>
      <c r="PTA223" s="15"/>
      <c r="PTB223" s="15"/>
      <c r="PTC223" s="15"/>
      <c r="PTD223" s="15"/>
      <c r="PTE223" s="15"/>
      <c r="PTF223" s="15"/>
      <c r="PTG223" s="15"/>
      <c r="PTH223" s="15"/>
      <c r="PTI223" s="15"/>
      <c r="PTJ223" s="15"/>
      <c r="PTK223" s="15"/>
      <c r="PTL223" s="15"/>
      <c r="PTM223" s="15"/>
      <c r="PTN223" s="15"/>
      <c r="PTO223" s="15"/>
      <c r="PTP223" s="15"/>
      <c r="PTQ223" s="15"/>
      <c r="PTR223" s="15"/>
      <c r="PTS223" s="15"/>
      <c r="PTT223" s="15"/>
      <c r="PTU223" s="15"/>
      <c r="PTV223" s="15"/>
      <c r="PTW223" s="15"/>
      <c r="PTX223" s="15"/>
      <c r="PTY223" s="15"/>
      <c r="PTZ223" s="15"/>
      <c r="PUA223" s="15"/>
      <c r="PUB223" s="15"/>
      <c r="PUC223" s="15"/>
      <c r="PUD223" s="15"/>
      <c r="PUE223" s="15"/>
      <c r="PUF223" s="15"/>
      <c r="PUG223" s="15"/>
      <c r="PUH223" s="15"/>
      <c r="PUI223" s="15"/>
      <c r="PUJ223" s="15"/>
      <c r="PUK223" s="15"/>
      <c r="PUL223" s="15"/>
      <c r="PUM223" s="15"/>
      <c r="PUN223" s="15"/>
      <c r="PUO223" s="15"/>
      <c r="PUP223" s="15"/>
      <c r="PUQ223" s="15"/>
      <c r="PUR223" s="15"/>
      <c r="PUS223" s="15"/>
      <c r="PUT223" s="15"/>
      <c r="PUU223" s="15"/>
      <c r="PUV223" s="15"/>
      <c r="PUW223" s="15"/>
      <c r="PUX223" s="15"/>
      <c r="PUY223" s="15"/>
      <c r="PUZ223" s="15"/>
      <c r="PVA223" s="15"/>
      <c r="PVB223" s="15"/>
      <c r="PVC223" s="15"/>
      <c r="PVD223" s="15"/>
      <c r="PVE223" s="15"/>
      <c r="PVF223" s="15"/>
      <c r="PVG223" s="15"/>
      <c r="PVH223" s="15"/>
      <c r="PVI223" s="15"/>
      <c r="PVJ223" s="15"/>
      <c r="PVK223" s="15"/>
      <c r="PVL223" s="15"/>
      <c r="PVM223" s="15"/>
      <c r="PVN223" s="15"/>
      <c r="PVO223" s="15"/>
      <c r="PVP223" s="15"/>
      <c r="PVQ223" s="15"/>
      <c r="PVR223" s="15"/>
      <c r="PVS223" s="15"/>
      <c r="PVT223" s="15"/>
      <c r="PVU223" s="15"/>
      <c r="PVV223" s="15"/>
      <c r="PVW223" s="15"/>
      <c r="PVX223" s="15"/>
      <c r="PVY223" s="15"/>
      <c r="PVZ223" s="15"/>
      <c r="PWA223" s="15"/>
      <c r="PWB223" s="15"/>
      <c r="PWC223" s="15"/>
      <c r="PWD223" s="15"/>
      <c r="PWE223" s="15"/>
      <c r="PWF223" s="15"/>
      <c r="PWG223" s="15"/>
      <c r="PWH223" s="15"/>
      <c r="PWI223" s="15"/>
      <c r="PWJ223" s="15"/>
      <c r="PWK223" s="15"/>
      <c r="PWL223" s="15"/>
      <c r="PWM223" s="15"/>
      <c r="PWN223" s="15"/>
      <c r="PWO223" s="15"/>
      <c r="PWP223" s="15"/>
      <c r="PWQ223" s="15"/>
      <c r="PWR223" s="15"/>
      <c r="PWS223" s="15"/>
      <c r="PWT223" s="15"/>
      <c r="PWU223" s="15"/>
      <c r="PWV223" s="15"/>
      <c r="PWW223" s="15"/>
      <c r="PWX223" s="15"/>
      <c r="PWY223" s="15"/>
      <c r="PWZ223" s="15"/>
      <c r="PXA223" s="15"/>
      <c r="PXB223" s="15"/>
      <c r="PXC223" s="15"/>
      <c r="PXD223" s="15"/>
      <c r="PXE223" s="15"/>
      <c r="PXF223" s="15"/>
      <c r="PXG223" s="15"/>
      <c r="PXH223" s="15"/>
      <c r="PXI223" s="15"/>
      <c r="PXJ223" s="15"/>
      <c r="PXK223" s="15"/>
      <c r="PXL223" s="15"/>
      <c r="PXM223" s="15"/>
      <c r="PXN223" s="15"/>
      <c r="PXO223" s="15"/>
      <c r="PXP223" s="15"/>
      <c r="PXQ223" s="15"/>
      <c r="PXR223" s="15"/>
      <c r="PXS223" s="15"/>
      <c r="PXT223" s="15"/>
      <c r="PXU223" s="15"/>
      <c r="PXV223" s="15"/>
      <c r="PXW223" s="15"/>
      <c r="PXX223" s="15"/>
      <c r="PXY223" s="15"/>
      <c r="PXZ223" s="15"/>
      <c r="PYA223" s="15"/>
      <c r="PYB223" s="15"/>
      <c r="PYC223" s="15"/>
      <c r="PYD223" s="15"/>
      <c r="PYE223" s="15"/>
      <c r="PYF223" s="15"/>
      <c r="PYG223" s="15"/>
      <c r="PYH223" s="15"/>
      <c r="PYI223" s="15"/>
      <c r="PYJ223" s="15"/>
      <c r="PYK223" s="15"/>
      <c r="PYL223" s="15"/>
      <c r="PYM223" s="15"/>
      <c r="PYN223" s="15"/>
      <c r="PYO223" s="15"/>
      <c r="PYP223" s="15"/>
      <c r="PYQ223" s="15"/>
      <c r="PYR223" s="15"/>
      <c r="PYS223" s="15"/>
      <c r="PYT223" s="15"/>
      <c r="PYU223" s="15"/>
      <c r="PYV223" s="15"/>
      <c r="PYW223" s="15"/>
      <c r="PYX223" s="15"/>
      <c r="PYY223" s="15"/>
      <c r="PYZ223" s="15"/>
      <c r="PZA223" s="15"/>
      <c r="PZB223" s="15"/>
      <c r="PZC223" s="15"/>
      <c r="PZD223" s="15"/>
      <c r="PZE223" s="15"/>
      <c r="PZF223" s="15"/>
      <c r="PZG223" s="15"/>
      <c r="PZH223" s="15"/>
      <c r="PZI223" s="15"/>
      <c r="PZJ223" s="15"/>
      <c r="PZK223" s="15"/>
      <c r="PZL223" s="15"/>
      <c r="PZM223" s="15"/>
      <c r="PZN223" s="15"/>
      <c r="PZO223" s="15"/>
      <c r="PZP223" s="15"/>
      <c r="PZQ223" s="15"/>
      <c r="PZR223" s="15"/>
      <c r="PZS223" s="15"/>
      <c r="PZT223" s="15"/>
      <c r="PZU223" s="15"/>
      <c r="PZV223" s="15"/>
      <c r="PZW223" s="15"/>
      <c r="PZX223" s="15"/>
      <c r="PZY223" s="15"/>
      <c r="PZZ223" s="15"/>
      <c r="QAA223" s="15"/>
      <c r="QAB223" s="15"/>
      <c r="QAC223" s="15"/>
      <c r="QAD223" s="15"/>
      <c r="QAE223" s="15"/>
      <c r="QAF223" s="15"/>
      <c r="QAG223" s="15"/>
      <c r="QAH223" s="15"/>
      <c r="QAI223" s="15"/>
      <c r="QAJ223" s="15"/>
      <c r="QAK223" s="15"/>
      <c r="QAL223" s="15"/>
      <c r="QAM223" s="15"/>
      <c r="QAN223" s="15"/>
      <c r="QAO223" s="15"/>
      <c r="QAP223" s="15"/>
      <c r="QAQ223" s="15"/>
      <c r="QAR223" s="15"/>
      <c r="QAS223" s="15"/>
      <c r="QAT223" s="15"/>
      <c r="QAU223" s="15"/>
      <c r="QAV223" s="15"/>
      <c r="QAW223" s="15"/>
      <c r="QAX223" s="15"/>
      <c r="QAY223" s="15"/>
      <c r="QAZ223" s="15"/>
      <c r="QBA223" s="15"/>
      <c r="QBB223" s="15"/>
      <c r="QBC223" s="15"/>
      <c r="QBD223" s="15"/>
      <c r="QBE223" s="15"/>
      <c r="QBF223" s="15"/>
      <c r="QBG223" s="15"/>
      <c r="QBH223" s="15"/>
      <c r="QBI223" s="15"/>
      <c r="QBJ223" s="15"/>
      <c r="QBK223" s="15"/>
      <c r="QBL223" s="15"/>
      <c r="QBM223" s="15"/>
      <c r="QBN223" s="15"/>
      <c r="QBO223" s="15"/>
      <c r="QBP223" s="15"/>
      <c r="QBQ223" s="15"/>
      <c r="QBR223" s="15"/>
      <c r="QBS223" s="15"/>
      <c r="QBT223" s="15"/>
      <c r="QBU223" s="15"/>
      <c r="QBV223" s="15"/>
      <c r="QBW223" s="15"/>
      <c r="QBX223" s="15"/>
      <c r="QBY223" s="15"/>
      <c r="QBZ223" s="15"/>
      <c r="QCA223" s="15"/>
      <c r="QCB223" s="15"/>
      <c r="QCC223" s="15"/>
      <c r="QCD223" s="15"/>
      <c r="QCE223" s="15"/>
      <c r="QCF223" s="15"/>
      <c r="QCG223" s="15"/>
      <c r="QCH223" s="15"/>
      <c r="QCI223" s="15"/>
      <c r="QCJ223" s="15"/>
      <c r="QCK223" s="15"/>
      <c r="QCL223" s="15"/>
      <c r="QCM223" s="15"/>
      <c r="QCN223" s="15"/>
      <c r="QCO223" s="15"/>
      <c r="QCP223" s="15"/>
      <c r="QCQ223" s="15"/>
      <c r="QCR223" s="15"/>
      <c r="QCS223" s="15"/>
      <c r="QCT223" s="15"/>
      <c r="QCU223" s="15"/>
      <c r="QCV223" s="15"/>
      <c r="QCW223" s="15"/>
      <c r="QCX223" s="15"/>
      <c r="QCY223" s="15"/>
      <c r="QCZ223" s="15"/>
      <c r="QDA223" s="15"/>
      <c r="QDB223" s="15"/>
      <c r="QDC223" s="15"/>
      <c r="QDD223" s="15"/>
      <c r="QDE223" s="15"/>
      <c r="QDF223" s="15"/>
      <c r="QDG223" s="15"/>
      <c r="QDH223" s="15"/>
      <c r="QDI223" s="15"/>
      <c r="QDJ223" s="15"/>
      <c r="QDK223" s="15"/>
      <c r="QDL223" s="15"/>
      <c r="QDM223" s="15"/>
      <c r="QDN223" s="15"/>
      <c r="QDO223" s="15"/>
      <c r="QDP223" s="15"/>
      <c r="QDQ223" s="15"/>
      <c r="QDR223" s="15"/>
      <c r="QDS223" s="15"/>
      <c r="QDT223" s="15"/>
      <c r="QDU223" s="15"/>
      <c r="QDV223" s="15"/>
      <c r="QDW223" s="15"/>
      <c r="QDX223" s="15"/>
      <c r="QDY223" s="15"/>
      <c r="QDZ223" s="15"/>
      <c r="QEA223" s="15"/>
      <c r="QEB223" s="15"/>
      <c r="QEC223" s="15"/>
      <c r="QED223" s="15"/>
      <c r="QEE223" s="15"/>
      <c r="QEF223" s="15"/>
      <c r="QEG223" s="15"/>
      <c r="QEH223" s="15"/>
      <c r="QEI223" s="15"/>
      <c r="QEJ223" s="15"/>
      <c r="QEK223" s="15"/>
      <c r="QEL223" s="15"/>
      <c r="QEM223" s="15"/>
      <c r="QEN223" s="15"/>
      <c r="QEO223" s="15"/>
      <c r="QEP223" s="15"/>
      <c r="QEQ223" s="15"/>
      <c r="QER223" s="15"/>
      <c r="QES223" s="15"/>
      <c r="QET223" s="15"/>
      <c r="QEU223" s="15"/>
      <c r="QEV223" s="15"/>
      <c r="QEW223" s="15"/>
      <c r="QEX223" s="15"/>
      <c r="QEY223" s="15"/>
      <c r="QEZ223" s="15"/>
      <c r="QFA223" s="15"/>
      <c r="QFB223" s="15"/>
      <c r="QFC223" s="15"/>
      <c r="QFD223" s="15"/>
      <c r="QFE223" s="15"/>
      <c r="QFF223" s="15"/>
      <c r="QFG223" s="15"/>
      <c r="QFH223" s="15"/>
      <c r="QFI223" s="15"/>
      <c r="QFJ223" s="15"/>
      <c r="QFK223" s="15"/>
      <c r="QFL223" s="15"/>
      <c r="QFM223" s="15"/>
      <c r="QFN223" s="15"/>
      <c r="QFO223" s="15"/>
      <c r="QFP223" s="15"/>
      <c r="QFQ223" s="15"/>
      <c r="QFR223" s="15"/>
      <c r="QFS223" s="15"/>
      <c r="QFT223" s="15"/>
      <c r="QFU223" s="15"/>
      <c r="QFV223" s="15"/>
      <c r="QFW223" s="15"/>
      <c r="QFX223" s="15"/>
      <c r="QFY223" s="15"/>
      <c r="QFZ223" s="15"/>
      <c r="QGA223" s="15"/>
      <c r="QGB223" s="15"/>
      <c r="QGC223" s="15"/>
      <c r="QGD223" s="15"/>
      <c r="QGE223" s="15"/>
      <c r="QGF223" s="15"/>
      <c r="QGG223" s="15"/>
      <c r="QGH223" s="15"/>
      <c r="QGI223" s="15"/>
      <c r="QGJ223" s="15"/>
      <c r="QGK223" s="15"/>
      <c r="QGL223" s="15"/>
      <c r="QGM223" s="15"/>
      <c r="QGN223" s="15"/>
      <c r="QGO223" s="15"/>
      <c r="QGP223" s="15"/>
      <c r="QGQ223" s="15"/>
      <c r="QGR223" s="15"/>
      <c r="QGS223" s="15"/>
      <c r="QGT223" s="15"/>
      <c r="QGU223" s="15"/>
      <c r="QGV223" s="15"/>
      <c r="QGW223" s="15"/>
      <c r="QGX223" s="15"/>
      <c r="QGY223" s="15"/>
      <c r="QGZ223" s="15"/>
      <c r="QHA223" s="15"/>
      <c r="QHB223" s="15"/>
      <c r="QHC223" s="15"/>
      <c r="QHD223" s="15"/>
      <c r="QHE223" s="15"/>
      <c r="QHF223" s="15"/>
      <c r="QHG223" s="15"/>
      <c r="QHH223" s="15"/>
      <c r="QHI223" s="15"/>
      <c r="QHJ223" s="15"/>
      <c r="QHK223" s="15"/>
      <c r="QHL223" s="15"/>
      <c r="QHM223" s="15"/>
      <c r="QHN223" s="15"/>
      <c r="QHO223" s="15"/>
      <c r="QHP223" s="15"/>
      <c r="QHQ223" s="15"/>
      <c r="QHR223" s="15"/>
      <c r="QHS223" s="15"/>
      <c r="QHT223" s="15"/>
      <c r="QHU223" s="15"/>
      <c r="QHV223" s="15"/>
      <c r="QHW223" s="15"/>
      <c r="QHX223" s="15"/>
      <c r="QHY223" s="15"/>
      <c r="QHZ223" s="15"/>
      <c r="QIA223" s="15"/>
      <c r="QIB223" s="15"/>
      <c r="QIC223" s="15"/>
      <c r="QID223" s="15"/>
      <c r="QIE223" s="15"/>
      <c r="QIF223" s="15"/>
      <c r="QIG223" s="15"/>
      <c r="QIH223" s="15"/>
      <c r="QII223" s="15"/>
      <c r="QIJ223" s="15"/>
      <c r="QIK223" s="15"/>
      <c r="QIL223" s="15"/>
      <c r="QIM223" s="15"/>
      <c r="QIN223" s="15"/>
      <c r="QIO223" s="15"/>
      <c r="QIP223" s="15"/>
      <c r="QIQ223" s="15"/>
      <c r="QIR223" s="15"/>
      <c r="QIS223" s="15"/>
      <c r="QIT223" s="15"/>
      <c r="QIU223" s="15"/>
      <c r="QIV223" s="15"/>
      <c r="QIW223" s="15"/>
      <c r="QIX223" s="15"/>
      <c r="QIY223" s="15"/>
      <c r="QIZ223" s="15"/>
      <c r="QJA223" s="15"/>
      <c r="QJB223" s="15"/>
      <c r="QJC223" s="15"/>
      <c r="QJD223" s="15"/>
      <c r="QJE223" s="15"/>
      <c r="QJF223" s="15"/>
      <c r="QJG223" s="15"/>
      <c r="QJH223" s="15"/>
      <c r="QJI223" s="15"/>
      <c r="QJJ223" s="15"/>
      <c r="QJK223" s="15"/>
      <c r="QJL223" s="15"/>
      <c r="QJM223" s="15"/>
      <c r="QJN223" s="15"/>
      <c r="QJO223" s="15"/>
      <c r="QJP223" s="15"/>
      <c r="QJQ223" s="15"/>
      <c r="QJR223" s="15"/>
      <c r="QJS223" s="15"/>
      <c r="QJT223" s="15"/>
      <c r="QJU223" s="15"/>
      <c r="QJV223" s="15"/>
      <c r="QJW223" s="15"/>
      <c r="QJX223" s="15"/>
      <c r="QJY223" s="15"/>
      <c r="QJZ223" s="15"/>
      <c r="QKA223" s="15"/>
      <c r="QKB223" s="15"/>
      <c r="QKC223" s="15"/>
      <c r="QKD223" s="15"/>
      <c r="QKE223" s="15"/>
      <c r="QKF223" s="15"/>
      <c r="QKG223" s="15"/>
      <c r="QKH223" s="15"/>
      <c r="QKI223" s="15"/>
      <c r="QKJ223" s="15"/>
      <c r="QKK223" s="15"/>
      <c r="QKL223" s="15"/>
      <c r="QKM223" s="15"/>
      <c r="QKN223" s="15"/>
      <c r="QKO223" s="15"/>
      <c r="QKP223" s="15"/>
      <c r="QKQ223" s="15"/>
      <c r="QKR223" s="15"/>
      <c r="QKS223" s="15"/>
      <c r="QKT223" s="15"/>
      <c r="QKU223" s="15"/>
      <c r="QKV223" s="15"/>
      <c r="QKW223" s="15"/>
      <c r="QKX223" s="15"/>
      <c r="QKY223" s="15"/>
      <c r="QKZ223" s="15"/>
      <c r="QLA223" s="15"/>
      <c r="QLB223" s="15"/>
      <c r="QLC223" s="15"/>
      <c r="QLD223" s="15"/>
      <c r="QLE223" s="15"/>
      <c r="QLF223" s="15"/>
      <c r="QLG223" s="15"/>
      <c r="QLH223" s="15"/>
      <c r="QLI223" s="15"/>
      <c r="QLJ223" s="15"/>
      <c r="QLK223" s="15"/>
      <c r="QLL223" s="15"/>
      <c r="QLM223" s="15"/>
      <c r="QLN223" s="15"/>
      <c r="QLO223" s="15"/>
      <c r="QLP223" s="15"/>
      <c r="QLQ223" s="15"/>
      <c r="QLR223" s="15"/>
      <c r="QLS223" s="15"/>
      <c r="QLT223" s="15"/>
      <c r="QLU223" s="15"/>
      <c r="QLV223" s="15"/>
      <c r="QLW223" s="15"/>
      <c r="QLX223" s="15"/>
      <c r="QLY223" s="15"/>
      <c r="QLZ223" s="15"/>
      <c r="QMA223" s="15"/>
      <c r="QMB223" s="15"/>
      <c r="QMC223" s="15"/>
      <c r="QMD223" s="15"/>
      <c r="QME223" s="15"/>
      <c r="QMF223" s="15"/>
      <c r="QMG223" s="15"/>
      <c r="QMH223" s="15"/>
      <c r="QMI223" s="15"/>
      <c r="QMJ223" s="15"/>
      <c r="QMK223" s="15"/>
      <c r="QML223" s="15"/>
      <c r="QMM223" s="15"/>
      <c r="QMN223" s="15"/>
      <c r="QMO223" s="15"/>
      <c r="QMP223" s="15"/>
      <c r="QMQ223" s="15"/>
      <c r="QMR223" s="15"/>
      <c r="QMS223" s="15"/>
      <c r="QMT223" s="15"/>
      <c r="QMU223" s="15"/>
      <c r="QMV223" s="15"/>
      <c r="QMW223" s="15"/>
      <c r="QMX223" s="15"/>
      <c r="QMY223" s="15"/>
      <c r="QMZ223" s="15"/>
      <c r="QNA223" s="15"/>
      <c r="QNB223" s="15"/>
      <c r="QNC223" s="15"/>
      <c r="QND223" s="15"/>
      <c r="QNE223" s="15"/>
      <c r="QNF223" s="15"/>
      <c r="QNG223" s="15"/>
      <c r="QNH223" s="15"/>
      <c r="QNI223" s="15"/>
      <c r="QNJ223" s="15"/>
      <c r="QNK223" s="15"/>
      <c r="QNL223" s="15"/>
      <c r="QNM223" s="15"/>
      <c r="QNN223" s="15"/>
      <c r="QNO223" s="15"/>
      <c r="QNP223" s="15"/>
      <c r="QNQ223" s="15"/>
      <c r="QNR223" s="15"/>
      <c r="QNS223" s="15"/>
      <c r="QNT223" s="15"/>
      <c r="QNU223" s="15"/>
      <c r="QNV223" s="15"/>
      <c r="QNW223" s="15"/>
      <c r="QNX223" s="15"/>
      <c r="QNY223" s="15"/>
      <c r="QNZ223" s="15"/>
      <c r="QOA223" s="15"/>
      <c r="QOB223" s="15"/>
      <c r="QOC223" s="15"/>
      <c r="QOD223" s="15"/>
      <c r="QOE223" s="15"/>
      <c r="QOF223" s="15"/>
      <c r="QOG223" s="15"/>
      <c r="QOH223" s="15"/>
      <c r="QOI223" s="15"/>
      <c r="QOJ223" s="15"/>
      <c r="QOK223" s="15"/>
      <c r="QOL223" s="15"/>
      <c r="QOM223" s="15"/>
      <c r="QON223" s="15"/>
      <c r="QOO223" s="15"/>
      <c r="QOP223" s="15"/>
      <c r="QOQ223" s="15"/>
      <c r="QOR223" s="15"/>
      <c r="QOS223" s="15"/>
      <c r="QOT223" s="15"/>
      <c r="QOU223" s="15"/>
      <c r="QOV223" s="15"/>
      <c r="QOW223" s="15"/>
      <c r="QOX223" s="15"/>
      <c r="QOY223" s="15"/>
      <c r="QOZ223" s="15"/>
      <c r="QPA223" s="15"/>
      <c r="QPB223" s="15"/>
      <c r="QPC223" s="15"/>
      <c r="QPD223" s="15"/>
      <c r="QPE223" s="15"/>
      <c r="QPF223" s="15"/>
      <c r="QPG223" s="15"/>
      <c r="QPH223" s="15"/>
      <c r="QPI223" s="15"/>
      <c r="QPJ223" s="15"/>
      <c r="QPK223" s="15"/>
      <c r="QPL223" s="15"/>
      <c r="QPM223" s="15"/>
      <c r="QPN223" s="15"/>
      <c r="QPO223" s="15"/>
      <c r="QPP223" s="15"/>
      <c r="QPQ223" s="15"/>
      <c r="QPR223" s="15"/>
      <c r="QPS223" s="15"/>
      <c r="QPT223" s="15"/>
      <c r="QPU223" s="15"/>
      <c r="QPV223" s="15"/>
      <c r="QPW223" s="15"/>
      <c r="QPX223" s="15"/>
      <c r="QPY223" s="15"/>
      <c r="QPZ223" s="15"/>
      <c r="QQA223" s="15"/>
      <c r="QQB223" s="15"/>
      <c r="QQC223" s="15"/>
      <c r="QQD223" s="15"/>
      <c r="QQE223" s="15"/>
      <c r="QQF223" s="15"/>
      <c r="QQG223" s="15"/>
      <c r="QQH223" s="15"/>
      <c r="QQI223" s="15"/>
      <c r="QQJ223" s="15"/>
      <c r="QQK223" s="15"/>
      <c r="QQL223" s="15"/>
      <c r="QQM223" s="15"/>
      <c r="QQN223" s="15"/>
      <c r="QQO223" s="15"/>
      <c r="QQP223" s="15"/>
      <c r="QQQ223" s="15"/>
      <c r="QQR223" s="15"/>
      <c r="QQS223" s="15"/>
      <c r="QQT223" s="15"/>
      <c r="QQU223" s="15"/>
      <c r="QQV223" s="15"/>
      <c r="QQW223" s="15"/>
      <c r="QQX223" s="15"/>
      <c r="QQY223" s="15"/>
      <c r="QQZ223" s="15"/>
      <c r="QRA223" s="15"/>
      <c r="QRB223" s="15"/>
      <c r="QRC223" s="15"/>
      <c r="QRD223" s="15"/>
      <c r="QRE223" s="15"/>
      <c r="QRF223" s="15"/>
      <c r="QRG223" s="15"/>
      <c r="QRH223" s="15"/>
      <c r="QRI223" s="15"/>
      <c r="QRJ223" s="15"/>
      <c r="QRK223" s="15"/>
      <c r="QRL223" s="15"/>
      <c r="QRM223" s="15"/>
      <c r="QRN223" s="15"/>
      <c r="QRO223" s="15"/>
      <c r="QRP223" s="15"/>
      <c r="QRQ223" s="15"/>
      <c r="QRR223" s="15"/>
      <c r="QRS223" s="15"/>
      <c r="QRT223" s="15"/>
      <c r="QRU223" s="15"/>
      <c r="QRV223" s="15"/>
      <c r="QRW223" s="15"/>
      <c r="QRX223" s="15"/>
      <c r="QRY223" s="15"/>
      <c r="QRZ223" s="15"/>
      <c r="QSA223" s="15"/>
      <c r="QSB223" s="15"/>
      <c r="QSC223" s="15"/>
      <c r="QSD223" s="15"/>
      <c r="QSE223" s="15"/>
      <c r="QSF223" s="15"/>
      <c r="QSG223" s="15"/>
      <c r="QSH223" s="15"/>
      <c r="QSI223" s="15"/>
      <c r="QSJ223" s="15"/>
      <c r="QSK223" s="15"/>
      <c r="QSL223" s="15"/>
      <c r="QSM223" s="15"/>
      <c r="QSN223" s="15"/>
      <c r="QSO223" s="15"/>
      <c r="QSP223" s="15"/>
      <c r="QSQ223" s="15"/>
      <c r="QSR223" s="15"/>
      <c r="QSS223" s="15"/>
      <c r="QST223" s="15"/>
      <c r="QSU223" s="15"/>
      <c r="QSV223" s="15"/>
      <c r="QSW223" s="15"/>
      <c r="QSX223" s="15"/>
      <c r="QSY223" s="15"/>
      <c r="QSZ223" s="15"/>
      <c r="QTA223" s="15"/>
      <c r="QTB223" s="15"/>
      <c r="QTC223" s="15"/>
      <c r="QTD223" s="15"/>
      <c r="QTE223" s="15"/>
      <c r="QTF223" s="15"/>
      <c r="QTG223" s="15"/>
      <c r="QTH223" s="15"/>
      <c r="QTI223" s="15"/>
      <c r="QTJ223" s="15"/>
      <c r="QTK223" s="15"/>
      <c r="QTL223" s="15"/>
      <c r="QTM223" s="15"/>
      <c r="QTN223" s="15"/>
      <c r="QTO223" s="15"/>
      <c r="QTP223" s="15"/>
      <c r="QTQ223" s="15"/>
      <c r="QTR223" s="15"/>
      <c r="QTS223" s="15"/>
      <c r="QTT223" s="15"/>
      <c r="QTU223" s="15"/>
      <c r="QTV223" s="15"/>
      <c r="QTW223" s="15"/>
      <c r="QTX223" s="15"/>
      <c r="QTY223" s="15"/>
      <c r="QTZ223" s="15"/>
      <c r="QUA223" s="15"/>
      <c r="QUB223" s="15"/>
      <c r="QUC223" s="15"/>
      <c r="QUD223" s="15"/>
      <c r="QUE223" s="15"/>
      <c r="QUF223" s="15"/>
      <c r="QUG223" s="15"/>
      <c r="QUH223" s="15"/>
      <c r="QUI223" s="15"/>
      <c r="QUJ223" s="15"/>
      <c r="QUK223" s="15"/>
      <c r="QUL223" s="15"/>
      <c r="QUM223" s="15"/>
      <c r="QUN223" s="15"/>
      <c r="QUO223" s="15"/>
      <c r="QUP223" s="15"/>
      <c r="QUQ223" s="15"/>
      <c r="QUR223" s="15"/>
      <c r="QUS223" s="15"/>
      <c r="QUT223" s="15"/>
      <c r="QUU223" s="15"/>
      <c r="QUV223" s="15"/>
      <c r="QUW223" s="15"/>
      <c r="QUX223" s="15"/>
      <c r="QUY223" s="15"/>
      <c r="QUZ223" s="15"/>
      <c r="QVA223" s="15"/>
      <c r="QVB223" s="15"/>
      <c r="QVC223" s="15"/>
      <c r="QVD223" s="15"/>
      <c r="QVE223" s="15"/>
      <c r="QVF223" s="15"/>
      <c r="QVG223" s="15"/>
      <c r="QVH223" s="15"/>
      <c r="QVI223" s="15"/>
      <c r="QVJ223" s="15"/>
      <c r="QVK223" s="15"/>
      <c r="QVL223" s="15"/>
      <c r="QVM223" s="15"/>
      <c r="QVN223" s="15"/>
      <c r="QVO223" s="15"/>
      <c r="QVP223" s="15"/>
      <c r="QVQ223" s="15"/>
      <c r="QVR223" s="15"/>
      <c r="QVS223" s="15"/>
      <c r="QVT223" s="15"/>
      <c r="QVU223" s="15"/>
      <c r="QVV223" s="15"/>
      <c r="QVW223" s="15"/>
      <c r="QVX223" s="15"/>
      <c r="QVY223" s="15"/>
      <c r="QVZ223" s="15"/>
      <c r="QWA223" s="15"/>
      <c r="QWB223" s="15"/>
      <c r="QWC223" s="15"/>
      <c r="QWD223" s="15"/>
      <c r="QWE223" s="15"/>
      <c r="QWF223" s="15"/>
      <c r="QWG223" s="15"/>
      <c r="QWH223" s="15"/>
      <c r="QWI223" s="15"/>
      <c r="QWJ223" s="15"/>
      <c r="QWK223" s="15"/>
      <c r="QWL223" s="15"/>
      <c r="QWM223" s="15"/>
      <c r="QWN223" s="15"/>
      <c r="QWO223" s="15"/>
      <c r="QWP223" s="15"/>
      <c r="QWQ223" s="15"/>
      <c r="QWR223" s="15"/>
      <c r="QWS223" s="15"/>
      <c r="QWT223" s="15"/>
      <c r="QWU223" s="15"/>
      <c r="QWV223" s="15"/>
      <c r="QWW223" s="15"/>
      <c r="QWX223" s="15"/>
      <c r="QWY223" s="15"/>
      <c r="QWZ223" s="15"/>
      <c r="QXA223" s="15"/>
      <c r="QXB223" s="15"/>
      <c r="QXC223" s="15"/>
      <c r="QXD223" s="15"/>
      <c r="QXE223" s="15"/>
      <c r="QXF223" s="15"/>
      <c r="QXG223" s="15"/>
      <c r="QXH223" s="15"/>
      <c r="QXI223" s="15"/>
      <c r="QXJ223" s="15"/>
      <c r="QXK223" s="15"/>
      <c r="QXL223" s="15"/>
      <c r="QXM223" s="15"/>
      <c r="QXN223" s="15"/>
      <c r="QXO223" s="15"/>
      <c r="QXP223" s="15"/>
      <c r="QXQ223" s="15"/>
      <c r="QXR223" s="15"/>
      <c r="QXS223" s="15"/>
      <c r="QXT223" s="15"/>
      <c r="QXU223" s="15"/>
      <c r="QXV223" s="15"/>
      <c r="QXW223" s="15"/>
      <c r="QXX223" s="15"/>
      <c r="QXY223" s="15"/>
      <c r="QXZ223" s="15"/>
      <c r="QYA223" s="15"/>
      <c r="QYB223" s="15"/>
      <c r="QYC223" s="15"/>
      <c r="QYD223" s="15"/>
      <c r="QYE223" s="15"/>
      <c r="QYF223" s="15"/>
      <c r="QYG223" s="15"/>
      <c r="QYH223" s="15"/>
      <c r="QYI223" s="15"/>
      <c r="QYJ223" s="15"/>
      <c r="QYK223" s="15"/>
      <c r="QYL223" s="15"/>
      <c r="QYM223" s="15"/>
      <c r="QYN223" s="15"/>
      <c r="QYO223" s="15"/>
      <c r="QYP223" s="15"/>
      <c r="QYQ223" s="15"/>
      <c r="QYR223" s="15"/>
      <c r="QYS223" s="15"/>
      <c r="QYT223" s="15"/>
      <c r="QYU223" s="15"/>
      <c r="QYV223" s="15"/>
      <c r="QYW223" s="15"/>
      <c r="QYX223" s="15"/>
      <c r="QYY223" s="15"/>
      <c r="QYZ223" s="15"/>
      <c r="QZA223" s="15"/>
      <c r="QZB223" s="15"/>
      <c r="QZC223" s="15"/>
      <c r="QZD223" s="15"/>
      <c r="QZE223" s="15"/>
      <c r="QZF223" s="15"/>
      <c r="QZG223" s="15"/>
      <c r="QZH223" s="15"/>
      <c r="QZI223" s="15"/>
      <c r="QZJ223" s="15"/>
      <c r="QZK223" s="15"/>
      <c r="QZL223" s="15"/>
      <c r="QZM223" s="15"/>
      <c r="QZN223" s="15"/>
      <c r="QZO223" s="15"/>
      <c r="QZP223" s="15"/>
      <c r="QZQ223" s="15"/>
      <c r="QZR223" s="15"/>
      <c r="QZS223" s="15"/>
      <c r="QZT223" s="15"/>
      <c r="QZU223" s="15"/>
      <c r="QZV223" s="15"/>
      <c r="QZW223" s="15"/>
      <c r="QZX223" s="15"/>
      <c r="QZY223" s="15"/>
      <c r="QZZ223" s="15"/>
      <c r="RAA223" s="15"/>
      <c r="RAB223" s="15"/>
      <c r="RAC223" s="15"/>
      <c r="RAD223" s="15"/>
      <c r="RAE223" s="15"/>
      <c r="RAF223" s="15"/>
      <c r="RAG223" s="15"/>
      <c r="RAH223" s="15"/>
      <c r="RAI223" s="15"/>
      <c r="RAJ223" s="15"/>
      <c r="RAK223" s="15"/>
      <c r="RAL223" s="15"/>
      <c r="RAM223" s="15"/>
      <c r="RAN223" s="15"/>
      <c r="RAO223" s="15"/>
      <c r="RAP223" s="15"/>
      <c r="RAQ223" s="15"/>
      <c r="RAR223" s="15"/>
      <c r="RAS223" s="15"/>
      <c r="RAT223" s="15"/>
      <c r="RAU223" s="15"/>
      <c r="RAV223" s="15"/>
      <c r="RAW223" s="15"/>
      <c r="RAX223" s="15"/>
      <c r="RAY223" s="15"/>
      <c r="RAZ223" s="15"/>
      <c r="RBA223" s="15"/>
      <c r="RBB223" s="15"/>
      <c r="RBC223" s="15"/>
      <c r="RBD223" s="15"/>
      <c r="RBE223" s="15"/>
      <c r="RBF223" s="15"/>
      <c r="RBG223" s="15"/>
      <c r="RBH223" s="15"/>
      <c r="RBI223" s="15"/>
      <c r="RBJ223" s="15"/>
      <c r="RBK223" s="15"/>
      <c r="RBL223" s="15"/>
      <c r="RBM223" s="15"/>
      <c r="RBN223" s="15"/>
      <c r="RBO223" s="15"/>
      <c r="RBP223" s="15"/>
      <c r="RBQ223" s="15"/>
      <c r="RBR223" s="15"/>
      <c r="RBS223" s="15"/>
      <c r="RBT223" s="15"/>
      <c r="RBU223" s="15"/>
      <c r="RBV223" s="15"/>
      <c r="RBW223" s="15"/>
      <c r="RBX223" s="15"/>
      <c r="RBY223" s="15"/>
      <c r="RBZ223" s="15"/>
      <c r="RCA223" s="15"/>
      <c r="RCB223" s="15"/>
      <c r="RCC223" s="15"/>
      <c r="RCD223" s="15"/>
      <c r="RCE223" s="15"/>
      <c r="RCF223" s="15"/>
      <c r="RCG223" s="15"/>
      <c r="RCH223" s="15"/>
      <c r="RCI223" s="15"/>
      <c r="RCJ223" s="15"/>
      <c r="RCK223" s="15"/>
      <c r="RCL223" s="15"/>
      <c r="RCM223" s="15"/>
      <c r="RCN223" s="15"/>
      <c r="RCO223" s="15"/>
      <c r="RCP223" s="15"/>
      <c r="RCQ223" s="15"/>
      <c r="RCR223" s="15"/>
      <c r="RCS223" s="15"/>
      <c r="RCT223" s="15"/>
      <c r="RCU223" s="15"/>
      <c r="RCV223" s="15"/>
      <c r="RCW223" s="15"/>
      <c r="RCX223" s="15"/>
      <c r="RCY223" s="15"/>
      <c r="RCZ223" s="15"/>
      <c r="RDA223" s="15"/>
      <c r="RDB223" s="15"/>
      <c r="RDC223" s="15"/>
      <c r="RDD223" s="15"/>
      <c r="RDE223" s="15"/>
      <c r="RDF223" s="15"/>
      <c r="RDG223" s="15"/>
      <c r="RDH223" s="15"/>
      <c r="RDI223" s="15"/>
      <c r="RDJ223" s="15"/>
      <c r="RDK223" s="15"/>
      <c r="RDL223" s="15"/>
      <c r="RDM223" s="15"/>
      <c r="RDN223" s="15"/>
      <c r="RDO223" s="15"/>
      <c r="RDP223" s="15"/>
      <c r="RDQ223" s="15"/>
      <c r="RDR223" s="15"/>
      <c r="RDS223" s="15"/>
      <c r="RDT223" s="15"/>
      <c r="RDU223" s="15"/>
      <c r="RDV223" s="15"/>
      <c r="RDW223" s="15"/>
      <c r="RDX223" s="15"/>
      <c r="RDY223" s="15"/>
      <c r="RDZ223" s="15"/>
      <c r="REA223" s="15"/>
      <c r="REB223" s="15"/>
      <c r="REC223" s="15"/>
      <c r="RED223" s="15"/>
      <c r="REE223" s="15"/>
      <c r="REF223" s="15"/>
      <c r="REG223" s="15"/>
      <c r="REH223" s="15"/>
      <c r="REI223" s="15"/>
      <c r="REJ223" s="15"/>
      <c r="REK223" s="15"/>
      <c r="REL223" s="15"/>
      <c r="REM223" s="15"/>
      <c r="REN223" s="15"/>
      <c r="REO223" s="15"/>
      <c r="REP223" s="15"/>
      <c r="REQ223" s="15"/>
      <c r="RER223" s="15"/>
      <c r="RES223" s="15"/>
      <c r="RET223" s="15"/>
      <c r="REU223" s="15"/>
      <c r="REV223" s="15"/>
      <c r="REW223" s="15"/>
      <c r="REX223" s="15"/>
      <c r="REY223" s="15"/>
      <c r="REZ223" s="15"/>
      <c r="RFA223" s="15"/>
      <c r="RFB223" s="15"/>
      <c r="RFC223" s="15"/>
      <c r="RFD223" s="15"/>
      <c r="RFE223" s="15"/>
      <c r="RFF223" s="15"/>
      <c r="RFG223" s="15"/>
      <c r="RFH223" s="15"/>
      <c r="RFI223" s="15"/>
      <c r="RFJ223" s="15"/>
      <c r="RFK223" s="15"/>
      <c r="RFL223" s="15"/>
      <c r="RFM223" s="15"/>
      <c r="RFN223" s="15"/>
      <c r="RFO223" s="15"/>
      <c r="RFP223" s="15"/>
      <c r="RFQ223" s="15"/>
      <c r="RFR223" s="15"/>
      <c r="RFS223" s="15"/>
      <c r="RFT223" s="15"/>
      <c r="RFU223" s="15"/>
      <c r="RFV223" s="15"/>
      <c r="RFW223" s="15"/>
      <c r="RFX223" s="15"/>
      <c r="RFY223" s="15"/>
      <c r="RFZ223" s="15"/>
      <c r="RGA223" s="15"/>
      <c r="RGB223" s="15"/>
      <c r="RGC223" s="15"/>
      <c r="RGD223" s="15"/>
      <c r="RGE223" s="15"/>
      <c r="RGF223" s="15"/>
      <c r="RGG223" s="15"/>
      <c r="RGH223" s="15"/>
      <c r="RGI223" s="15"/>
      <c r="RGJ223" s="15"/>
      <c r="RGK223" s="15"/>
      <c r="RGL223" s="15"/>
      <c r="RGM223" s="15"/>
      <c r="RGN223" s="15"/>
      <c r="RGO223" s="15"/>
      <c r="RGP223" s="15"/>
      <c r="RGQ223" s="15"/>
      <c r="RGR223" s="15"/>
      <c r="RGS223" s="15"/>
      <c r="RGT223" s="15"/>
      <c r="RGU223" s="15"/>
      <c r="RGV223" s="15"/>
      <c r="RGW223" s="15"/>
      <c r="RGX223" s="15"/>
      <c r="RGY223" s="15"/>
      <c r="RGZ223" s="15"/>
      <c r="RHA223" s="15"/>
      <c r="RHB223" s="15"/>
      <c r="RHC223" s="15"/>
      <c r="RHD223" s="15"/>
      <c r="RHE223" s="15"/>
      <c r="RHF223" s="15"/>
      <c r="RHG223" s="15"/>
      <c r="RHH223" s="15"/>
      <c r="RHI223" s="15"/>
      <c r="RHJ223" s="15"/>
      <c r="RHK223" s="15"/>
      <c r="RHL223" s="15"/>
      <c r="RHM223" s="15"/>
      <c r="RHN223" s="15"/>
      <c r="RHO223" s="15"/>
      <c r="RHP223" s="15"/>
      <c r="RHQ223" s="15"/>
      <c r="RHR223" s="15"/>
      <c r="RHS223" s="15"/>
      <c r="RHT223" s="15"/>
      <c r="RHU223" s="15"/>
      <c r="RHV223" s="15"/>
      <c r="RHW223" s="15"/>
      <c r="RHX223" s="15"/>
      <c r="RHY223" s="15"/>
      <c r="RHZ223" s="15"/>
      <c r="RIA223" s="15"/>
      <c r="RIB223" s="15"/>
      <c r="RIC223" s="15"/>
      <c r="RID223" s="15"/>
      <c r="RIE223" s="15"/>
      <c r="RIF223" s="15"/>
      <c r="RIG223" s="15"/>
      <c r="RIH223" s="15"/>
      <c r="RII223" s="15"/>
      <c r="RIJ223" s="15"/>
      <c r="RIK223" s="15"/>
      <c r="RIL223" s="15"/>
      <c r="RIM223" s="15"/>
      <c r="RIN223" s="15"/>
      <c r="RIO223" s="15"/>
      <c r="RIP223" s="15"/>
      <c r="RIQ223" s="15"/>
      <c r="RIR223" s="15"/>
      <c r="RIS223" s="15"/>
      <c r="RIT223" s="15"/>
      <c r="RIU223" s="15"/>
      <c r="RIV223" s="15"/>
      <c r="RIW223" s="15"/>
      <c r="RIX223" s="15"/>
      <c r="RIY223" s="15"/>
      <c r="RIZ223" s="15"/>
      <c r="RJA223" s="15"/>
      <c r="RJB223" s="15"/>
      <c r="RJC223" s="15"/>
      <c r="RJD223" s="15"/>
      <c r="RJE223" s="15"/>
      <c r="RJF223" s="15"/>
      <c r="RJG223" s="15"/>
      <c r="RJH223" s="15"/>
      <c r="RJI223" s="15"/>
      <c r="RJJ223" s="15"/>
      <c r="RJK223" s="15"/>
      <c r="RJL223" s="15"/>
      <c r="RJM223" s="15"/>
      <c r="RJN223" s="15"/>
      <c r="RJO223" s="15"/>
      <c r="RJP223" s="15"/>
      <c r="RJQ223" s="15"/>
      <c r="RJR223" s="15"/>
      <c r="RJS223" s="15"/>
      <c r="RJT223" s="15"/>
      <c r="RJU223" s="15"/>
      <c r="RJV223" s="15"/>
      <c r="RJW223" s="15"/>
      <c r="RJX223" s="15"/>
      <c r="RJY223" s="15"/>
      <c r="RJZ223" s="15"/>
      <c r="RKA223" s="15"/>
      <c r="RKB223" s="15"/>
      <c r="RKC223" s="15"/>
      <c r="RKD223" s="15"/>
      <c r="RKE223" s="15"/>
      <c r="RKF223" s="15"/>
      <c r="RKG223" s="15"/>
      <c r="RKH223" s="15"/>
      <c r="RKI223" s="15"/>
      <c r="RKJ223" s="15"/>
      <c r="RKK223" s="15"/>
      <c r="RKL223" s="15"/>
      <c r="RKM223" s="15"/>
      <c r="RKN223" s="15"/>
      <c r="RKO223" s="15"/>
      <c r="RKP223" s="15"/>
      <c r="RKQ223" s="15"/>
      <c r="RKR223" s="15"/>
      <c r="RKS223" s="15"/>
      <c r="RKT223" s="15"/>
      <c r="RKU223" s="15"/>
      <c r="RKV223" s="15"/>
      <c r="RKW223" s="15"/>
      <c r="RKX223" s="15"/>
      <c r="RKY223" s="15"/>
      <c r="RKZ223" s="15"/>
      <c r="RLA223" s="15"/>
      <c r="RLB223" s="15"/>
      <c r="RLC223" s="15"/>
      <c r="RLD223" s="15"/>
      <c r="RLE223" s="15"/>
      <c r="RLF223" s="15"/>
      <c r="RLG223" s="15"/>
      <c r="RLH223" s="15"/>
      <c r="RLI223" s="15"/>
      <c r="RLJ223" s="15"/>
      <c r="RLK223" s="15"/>
      <c r="RLL223" s="15"/>
      <c r="RLM223" s="15"/>
      <c r="RLN223" s="15"/>
      <c r="RLO223" s="15"/>
      <c r="RLP223" s="15"/>
      <c r="RLQ223" s="15"/>
      <c r="RLR223" s="15"/>
      <c r="RLS223" s="15"/>
      <c r="RLT223" s="15"/>
      <c r="RLU223" s="15"/>
      <c r="RLV223" s="15"/>
      <c r="RLW223" s="15"/>
      <c r="RLX223" s="15"/>
      <c r="RLY223" s="15"/>
      <c r="RLZ223" s="15"/>
      <c r="RMA223" s="15"/>
      <c r="RMB223" s="15"/>
      <c r="RMC223" s="15"/>
      <c r="RMD223" s="15"/>
      <c r="RME223" s="15"/>
      <c r="RMF223" s="15"/>
      <c r="RMG223" s="15"/>
      <c r="RMH223" s="15"/>
      <c r="RMI223" s="15"/>
      <c r="RMJ223" s="15"/>
      <c r="RMK223" s="15"/>
      <c r="RML223" s="15"/>
      <c r="RMM223" s="15"/>
      <c r="RMN223" s="15"/>
      <c r="RMO223" s="15"/>
      <c r="RMP223" s="15"/>
      <c r="RMQ223" s="15"/>
      <c r="RMR223" s="15"/>
      <c r="RMS223" s="15"/>
      <c r="RMT223" s="15"/>
      <c r="RMU223" s="15"/>
      <c r="RMV223" s="15"/>
      <c r="RMW223" s="15"/>
      <c r="RMX223" s="15"/>
      <c r="RMY223" s="15"/>
      <c r="RMZ223" s="15"/>
      <c r="RNA223" s="15"/>
      <c r="RNB223" s="15"/>
      <c r="RNC223" s="15"/>
      <c r="RND223" s="15"/>
      <c r="RNE223" s="15"/>
      <c r="RNF223" s="15"/>
      <c r="RNG223" s="15"/>
      <c r="RNH223" s="15"/>
      <c r="RNI223" s="15"/>
      <c r="RNJ223" s="15"/>
      <c r="RNK223" s="15"/>
      <c r="RNL223" s="15"/>
      <c r="RNM223" s="15"/>
      <c r="RNN223" s="15"/>
      <c r="RNO223" s="15"/>
      <c r="RNP223" s="15"/>
      <c r="RNQ223" s="15"/>
      <c r="RNR223" s="15"/>
      <c r="RNS223" s="15"/>
      <c r="RNT223" s="15"/>
      <c r="RNU223" s="15"/>
      <c r="RNV223" s="15"/>
      <c r="RNW223" s="15"/>
      <c r="RNX223" s="15"/>
      <c r="RNY223" s="15"/>
      <c r="RNZ223" s="15"/>
      <c r="ROA223" s="15"/>
      <c r="ROB223" s="15"/>
      <c r="ROC223" s="15"/>
      <c r="ROD223" s="15"/>
      <c r="ROE223" s="15"/>
      <c r="ROF223" s="15"/>
      <c r="ROG223" s="15"/>
      <c r="ROH223" s="15"/>
      <c r="ROI223" s="15"/>
      <c r="ROJ223" s="15"/>
      <c r="ROK223" s="15"/>
      <c r="ROL223" s="15"/>
      <c r="ROM223" s="15"/>
      <c r="RON223" s="15"/>
      <c r="ROO223" s="15"/>
      <c r="ROP223" s="15"/>
      <c r="ROQ223" s="15"/>
      <c r="ROR223" s="15"/>
      <c r="ROS223" s="15"/>
      <c r="ROT223" s="15"/>
      <c r="ROU223" s="15"/>
      <c r="ROV223" s="15"/>
      <c r="ROW223" s="15"/>
      <c r="ROX223" s="15"/>
      <c r="ROY223" s="15"/>
      <c r="ROZ223" s="15"/>
      <c r="RPA223" s="15"/>
      <c r="RPB223" s="15"/>
      <c r="RPC223" s="15"/>
      <c r="RPD223" s="15"/>
      <c r="RPE223" s="15"/>
      <c r="RPF223" s="15"/>
      <c r="RPG223" s="15"/>
      <c r="RPH223" s="15"/>
      <c r="RPI223" s="15"/>
      <c r="RPJ223" s="15"/>
      <c r="RPK223" s="15"/>
      <c r="RPL223" s="15"/>
      <c r="RPM223" s="15"/>
      <c r="RPN223" s="15"/>
      <c r="RPO223" s="15"/>
      <c r="RPP223" s="15"/>
      <c r="RPQ223" s="15"/>
      <c r="RPR223" s="15"/>
      <c r="RPS223" s="15"/>
      <c r="RPT223" s="15"/>
      <c r="RPU223" s="15"/>
      <c r="RPV223" s="15"/>
      <c r="RPW223" s="15"/>
      <c r="RPX223" s="15"/>
      <c r="RPY223" s="15"/>
      <c r="RPZ223" s="15"/>
      <c r="RQA223" s="15"/>
      <c r="RQB223" s="15"/>
      <c r="RQC223" s="15"/>
      <c r="RQD223" s="15"/>
      <c r="RQE223" s="15"/>
      <c r="RQF223" s="15"/>
      <c r="RQG223" s="15"/>
      <c r="RQH223" s="15"/>
      <c r="RQI223" s="15"/>
      <c r="RQJ223" s="15"/>
      <c r="RQK223" s="15"/>
      <c r="RQL223" s="15"/>
      <c r="RQM223" s="15"/>
      <c r="RQN223" s="15"/>
      <c r="RQO223" s="15"/>
      <c r="RQP223" s="15"/>
      <c r="RQQ223" s="15"/>
      <c r="RQR223" s="15"/>
      <c r="RQS223" s="15"/>
      <c r="RQT223" s="15"/>
      <c r="RQU223" s="15"/>
      <c r="RQV223" s="15"/>
      <c r="RQW223" s="15"/>
      <c r="RQX223" s="15"/>
      <c r="RQY223" s="15"/>
      <c r="RQZ223" s="15"/>
      <c r="RRA223" s="15"/>
      <c r="RRB223" s="15"/>
      <c r="RRC223" s="15"/>
      <c r="RRD223" s="15"/>
      <c r="RRE223" s="15"/>
      <c r="RRF223" s="15"/>
      <c r="RRG223" s="15"/>
      <c r="RRH223" s="15"/>
      <c r="RRI223" s="15"/>
      <c r="RRJ223" s="15"/>
      <c r="RRK223" s="15"/>
      <c r="RRL223" s="15"/>
      <c r="RRM223" s="15"/>
      <c r="RRN223" s="15"/>
      <c r="RRO223" s="15"/>
      <c r="RRP223" s="15"/>
      <c r="RRQ223" s="15"/>
      <c r="RRR223" s="15"/>
      <c r="RRS223" s="15"/>
      <c r="RRT223" s="15"/>
      <c r="RRU223" s="15"/>
      <c r="RRV223" s="15"/>
      <c r="RRW223" s="15"/>
      <c r="RRX223" s="15"/>
      <c r="RRY223" s="15"/>
      <c r="RRZ223" s="15"/>
      <c r="RSA223" s="15"/>
      <c r="RSB223" s="15"/>
      <c r="RSC223" s="15"/>
      <c r="RSD223" s="15"/>
      <c r="RSE223" s="15"/>
      <c r="RSF223" s="15"/>
      <c r="RSG223" s="15"/>
      <c r="RSH223" s="15"/>
      <c r="RSI223" s="15"/>
      <c r="RSJ223" s="15"/>
      <c r="RSK223" s="15"/>
      <c r="RSL223" s="15"/>
      <c r="RSM223" s="15"/>
      <c r="RSN223" s="15"/>
      <c r="RSO223" s="15"/>
      <c r="RSP223" s="15"/>
      <c r="RSQ223" s="15"/>
      <c r="RSR223" s="15"/>
      <c r="RSS223" s="15"/>
      <c r="RST223" s="15"/>
      <c r="RSU223" s="15"/>
      <c r="RSV223" s="15"/>
      <c r="RSW223" s="15"/>
      <c r="RSX223" s="15"/>
      <c r="RSY223" s="15"/>
      <c r="RSZ223" s="15"/>
      <c r="RTA223" s="15"/>
      <c r="RTB223" s="15"/>
      <c r="RTC223" s="15"/>
      <c r="RTD223" s="15"/>
      <c r="RTE223" s="15"/>
      <c r="RTF223" s="15"/>
      <c r="RTG223" s="15"/>
      <c r="RTH223" s="15"/>
      <c r="RTI223" s="15"/>
      <c r="RTJ223" s="15"/>
      <c r="RTK223" s="15"/>
      <c r="RTL223" s="15"/>
      <c r="RTM223" s="15"/>
      <c r="RTN223" s="15"/>
      <c r="RTO223" s="15"/>
      <c r="RTP223" s="15"/>
      <c r="RTQ223" s="15"/>
      <c r="RTR223" s="15"/>
      <c r="RTS223" s="15"/>
      <c r="RTT223" s="15"/>
      <c r="RTU223" s="15"/>
      <c r="RTV223" s="15"/>
      <c r="RTW223" s="15"/>
      <c r="RTX223" s="15"/>
      <c r="RTY223" s="15"/>
      <c r="RTZ223" s="15"/>
      <c r="RUA223" s="15"/>
      <c r="RUB223" s="15"/>
      <c r="RUC223" s="15"/>
      <c r="RUD223" s="15"/>
      <c r="RUE223" s="15"/>
      <c r="RUF223" s="15"/>
      <c r="RUG223" s="15"/>
      <c r="RUH223" s="15"/>
      <c r="RUI223" s="15"/>
      <c r="RUJ223" s="15"/>
      <c r="RUK223" s="15"/>
      <c r="RUL223" s="15"/>
      <c r="RUM223" s="15"/>
      <c r="RUN223" s="15"/>
      <c r="RUO223" s="15"/>
      <c r="RUP223" s="15"/>
      <c r="RUQ223" s="15"/>
      <c r="RUR223" s="15"/>
      <c r="RUS223" s="15"/>
      <c r="RUT223" s="15"/>
      <c r="RUU223" s="15"/>
      <c r="RUV223" s="15"/>
      <c r="RUW223" s="15"/>
      <c r="RUX223" s="15"/>
      <c r="RUY223" s="15"/>
      <c r="RUZ223" s="15"/>
      <c r="RVA223" s="15"/>
      <c r="RVB223" s="15"/>
      <c r="RVC223" s="15"/>
      <c r="RVD223" s="15"/>
      <c r="RVE223" s="15"/>
      <c r="RVF223" s="15"/>
      <c r="RVG223" s="15"/>
      <c r="RVH223" s="15"/>
      <c r="RVI223" s="15"/>
      <c r="RVJ223" s="15"/>
      <c r="RVK223" s="15"/>
      <c r="RVL223" s="15"/>
      <c r="RVM223" s="15"/>
      <c r="RVN223" s="15"/>
      <c r="RVO223" s="15"/>
      <c r="RVP223" s="15"/>
      <c r="RVQ223" s="15"/>
      <c r="RVR223" s="15"/>
      <c r="RVS223" s="15"/>
      <c r="RVT223" s="15"/>
      <c r="RVU223" s="15"/>
      <c r="RVV223" s="15"/>
      <c r="RVW223" s="15"/>
      <c r="RVX223" s="15"/>
      <c r="RVY223" s="15"/>
      <c r="RVZ223" s="15"/>
      <c r="RWA223" s="15"/>
      <c r="RWB223" s="15"/>
      <c r="RWC223" s="15"/>
      <c r="RWD223" s="15"/>
      <c r="RWE223" s="15"/>
      <c r="RWF223" s="15"/>
      <c r="RWG223" s="15"/>
      <c r="RWH223" s="15"/>
      <c r="RWI223" s="15"/>
      <c r="RWJ223" s="15"/>
      <c r="RWK223" s="15"/>
      <c r="RWL223" s="15"/>
      <c r="RWM223" s="15"/>
      <c r="RWN223" s="15"/>
      <c r="RWO223" s="15"/>
      <c r="RWP223" s="15"/>
      <c r="RWQ223" s="15"/>
      <c r="RWR223" s="15"/>
      <c r="RWS223" s="15"/>
      <c r="RWT223" s="15"/>
      <c r="RWU223" s="15"/>
      <c r="RWV223" s="15"/>
      <c r="RWW223" s="15"/>
      <c r="RWX223" s="15"/>
      <c r="RWY223" s="15"/>
      <c r="RWZ223" s="15"/>
      <c r="RXA223" s="15"/>
      <c r="RXB223" s="15"/>
      <c r="RXC223" s="15"/>
      <c r="RXD223" s="15"/>
      <c r="RXE223" s="15"/>
      <c r="RXF223" s="15"/>
      <c r="RXG223" s="15"/>
      <c r="RXH223" s="15"/>
      <c r="RXI223" s="15"/>
      <c r="RXJ223" s="15"/>
      <c r="RXK223" s="15"/>
      <c r="RXL223" s="15"/>
      <c r="RXM223" s="15"/>
      <c r="RXN223" s="15"/>
      <c r="RXO223" s="15"/>
      <c r="RXP223" s="15"/>
      <c r="RXQ223" s="15"/>
      <c r="RXR223" s="15"/>
      <c r="RXS223" s="15"/>
      <c r="RXT223" s="15"/>
      <c r="RXU223" s="15"/>
      <c r="RXV223" s="15"/>
      <c r="RXW223" s="15"/>
      <c r="RXX223" s="15"/>
      <c r="RXY223" s="15"/>
      <c r="RXZ223" s="15"/>
      <c r="RYA223" s="15"/>
      <c r="RYB223" s="15"/>
      <c r="RYC223" s="15"/>
      <c r="RYD223" s="15"/>
      <c r="RYE223" s="15"/>
      <c r="RYF223" s="15"/>
      <c r="RYG223" s="15"/>
      <c r="RYH223" s="15"/>
      <c r="RYI223" s="15"/>
      <c r="RYJ223" s="15"/>
      <c r="RYK223" s="15"/>
      <c r="RYL223" s="15"/>
      <c r="RYM223" s="15"/>
      <c r="RYN223" s="15"/>
      <c r="RYO223" s="15"/>
      <c r="RYP223" s="15"/>
      <c r="RYQ223" s="15"/>
      <c r="RYR223" s="15"/>
      <c r="RYS223" s="15"/>
      <c r="RYT223" s="15"/>
      <c r="RYU223" s="15"/>
      <c r="RYV223" s="15"/>
      <c r="RYW223" s="15"/>
      <c r="RYX223" s="15"/>
      <c r="RYY223" s="15"/>
      <c r="RYZ223" s="15"/>
      <c r="RZA223" s="15"/>
      <c r="RZB223" s="15"/>
      <c r="RZC223" s="15"/>
      <c r="RZD223" s="15"/>
      <c r="RZE223" s="15"/>
      <c r="RZF223" s="15"/>
      <c r="RZG223" s="15"/>
      <c r="RZH223" s="15"/>
      <c r="RZI223" s="15"/>
      <c r="RZJ223" s="15"/>
      <c r="RZK223" s="15"/>
      <c r="RZL223" s="15"/>
      <c r="RZM223" s="15"/>
      <c r="RZN223" s="15"/>
      <c r="RZO223" s="15"/>
      <c r="RZP223" s="15"/>
      <c r="RZQ223" s="15"/>
      <c r="RZR223" s="15"/>
      <c r="RZS223" s="15"/>
      <c r="RZT223" s="15"/>
      <c r="RZU223" s="15"/>
      <c r="RZV223" s="15"/>
      <c r="RZW223" s="15"/>
      <c r="RZX223" s="15"/>
      <c r="RZY223" s="15"/>
      <c r="RZZ223" s="15"/>
      <c r="SAA223" s="15"/>
      <c r="SAB223" s="15"/>
      <c r="SAC223" s="15"/>
      <c r="SAD223" s="15"/>
      <c r="SAE223" s="15"/>
      <c r="SAF223" s="15"/>
      <c r="SAG223" s="15"/>
      <c r="SAH223" s="15"/>
      <c r="SAI223" s="15"/>
      <c r="SAJ223" s="15"/>
      <c r="SAK223" s="15"/>
      <c r="SAL223" s="15"/>
      <c r="SAM223" s="15"/>
      <c r="SAN223" s="15"/>
      <c r="SAO223" s="15"/>
      <c r="SAP223" s="15"/>
      <c r="SAQ223" s="15"/>
      <c r="SAR223" s="15"/>
      <c r="SAS223" s="15"/>
      <c r="SAT223" s="15"/>
      <c r="SAU223" s="15"/>
      <c r="SAV223" s="15"/>
      <c r="SAW223" s="15"/>
      <c r="SAX223" s="15"/>
      <c r="SAY223" s="15"/>
      <c r="SAZ223" s="15"/>
      <c r="SBA223" s="15"/>
      <c r="SBB223" s="15"/>
      <c r="SBC223" s="15"/>
      <c r="SBD223" s="15"/>
      <c r="SBE223" s="15"/>
      <c r="SBF223" s="15"/>
      <c r="SBG223" s="15"/>
      <c r="SBH223" s="15"/>
      <c r="SBI223" s="15"/>
      <c r="SBJ223" s="15"/>
      <c r="SBK223" s="15"/>
      <c r="SBL223" s="15"/>
      <c r="SBM223" s="15"/>
      <c r="SBN223" s="15"/>
      <c r="SBO223" s="15"/>
      <c r="SBP223" s="15"/>
      <c r="SBQ223" s="15"/>
      <c r="SBR223" s="15"/>
      <c r="SBS223" s="15"/>
      <c r="SBT223" s="15"/>
      <c r="SBU223" s="15"/>
      <c r="SBV223" s="15"/>
      <c r="SBW223" s="15"/>
      <c r="SBX223" s="15"/>
      <c r="SBY223" s="15"/>
      <c r="SBZ223" s="15"/>
      <c r="SCA223" s="15"/>
      <c r="SCB223" s="15"/>
      <c r="SCC223" s="15"/>
      <c r="SCD223" s="15"/>
      <c r="SCE223" s="15"/>
      <c r="SCF223" s="15"/>
      <c r="SCG223" s="15"/>
      <c r="SCH223" s="15"/>
      <c r="SCI223" s="15"/>
      <c r="SCJ223" s="15"/>
      <c r="SCK223" s="15"/>
      <c r="SCL223" s="15"/>
      <c r="SCM223" s="15"/>
      <c r="SCN223" s="15"/>
      <c r="SCO223" s="15"/>
      <c r="SCP223" s="15"/>
      <c r="SCQ223" s="15"/>
      <c r="SCR223" s="15"/>
      <c r="SCS223" s="15"/>
      <c r="SCT223" s="15"/>
      <c r="SCU223" s="15"/>
      <c r="SCV223" s="15"/>
      <c r="SCW223" s="15"/>
      <c r="SCX223" s="15"/>
      <c r="SCY223" s="15"/>
      <c r="SCZ223" s="15"/>
      <c r="SDA223" s="15"/>
      <c r="SDB223" s="15"/>
      <c r="SDC223" s="15"/>
      <c r="SDD223" s="15"/>
      <c r="SDE223" s="15"/>
      <c r="SDF223" s="15"/>
      <c r="SDG223" s="15"/>
      <c r="SDH223" s="15"/>
      <c r="SDI223" s="15"/>
      <c r="SDJ223" s="15"/>
      <c r="SDK223" s="15"/>
      <c r="SDL223" s="15"/>
      <c r="SDM223" s="15"/>
      <c r="SDN223" s="15"/>
      <c r="SDO223" s="15"/>
      <c r="SDP223" s="15"/>
      <c r="SDQ223" s="15"/>
      <c r="SDR223" s="15"/>
      <c r="SDS223" s="15"/>
      <c r="SDT223" s="15"/>
      <c r="SDU223" s="15"/>
      <c r="SDV223" s="15"/>
      <c r="SDW223" s="15"/>
      <c r="SDX223" s="15"/>
      <c r="SDY223" s="15"/>
      <c r="SDZ223" s="15"/>
      <c r="SEA223" s="15"/>
      <c r="SEB223" s="15"/>
      <c r="SEC223" s="15"/>
      <c r="SED223" s="15"/>
      <c r="SEE223" s="15"/>
      <c r="SEF223" s="15"/>
      <c r="SEG223" s="15"/>
      <c r="SEH223" s="15"/>
      <c r="SEI223" s="15"/>
      <c r="SEJ223" s="15"/>
      <c r="SEK223" s="15"/>
      <c r="SEL223" s="15"/>
      <c r="SEM223" s="15"/>
      <c r="SEN223" s="15"/>
      <c r="SEO223" s="15"/>
      <c r="SEP223" s="15"/>
      <c r="SEQ223" s="15"/>
      <c r="SER223" s="15"/>
      <c r="SES223" s="15"/>
      <c r="SET223" s="15"/>
      <c r="SEU223" s="15"/>
      <c r="SEV223" s="15"/>
      <c r="SEW223" s="15"/>
      <c r="SEX223" s="15"/>
      <c r="SEY223" s="15"/>
      <c r="SEZ223" s="15"/>
      <c r="SFA223" s="15"/>
      <c r="SFB223" s="15"/>
      <c r="SFC223" s="15"/>
      <c r="SFD223" s="15"/>
      <c r="SFE223" s="15"/>
      <c r="SFF223" s="15"/>
      <c r="SFG223" s="15"/>
      <c r="SFH223" s="15"/>
      <c r="SFI223" s="15"/>
      <c r="SFJ223" s="15"/>
      <c r="SFK223" s="15"/>
      <c r="SFL223" s="15"/>
      <c r="SFM223" s="15"/>
      <c r="SFN223" s="15"/>
      <c r="SFO223" s="15"/>
      <c r="SFP223" s="15"/>
      <c r="SFQ223" s="15"/>
      <c r="SFR223" s="15"/>
      <c r="SFS223" s="15"/>
      <c r="SFT223" s="15"/>
      <c r="SFU223" s="15"/>
      <c r="SFV223" s="15"/>
      <c r="SFW223" s="15"/>
      <c r="SFX223" s="15"/>
      <c r="SFY223" s="15"/>
      <c r="SFZ223" s="15"/>
      <c r="SGA223" s="15"/>
      <c r="SGB223" s="15"/>
      <c r="SGC223" s="15"/>
      <c r="SGD223" s="15"/>
      <c r="SGE223" s="15"/>
      <c r="SGF223" s="15"/>
      <c r="SGG223" s="15"/>
      <c r="SGH223" s="15"/>
      <c r="SGI223" s="15"/>
      <c r="SGJ223" s="15"/>
      <c r="SGK223" s="15"/>
      <c r="SGL223" s="15"/>
      <c r="SGM223" s="15"/>
      <c r="SGN223" s="15"/>
      <c r="SGO223" s="15"/>
      <c r="SGP223" s="15"/>
      <c r="SGQ223" s="15"/>
      <c r="SGR223" s="15"/>
      <c r="SGS223" s="15"/>
      <c r="SGT223" s="15"/>
      <c r="SGU223" s="15"/>
      <c r="SGV223" s="15"/>
      <c r="SGW223" s="15"/>
      <c r="SGX223" s="15"/>
      <c r="SGY223" s="15"/>
      <c r="SGZ223" s="15"/>
      <c r="SHA223" s="15"/>
      <c r="SHB223" s="15"/>
      <c r="SHC223" s="15"/>
      <c r="SHD223" s="15"/>
      <c r="SHE223" s="15"/>
      <c r="SHF223" s="15"/>
      <c r="SHG223" s="15"/>
      <c r="SHH223" s="15"/>
      <c r="SHI223" s="15"/>
      <c r="SHJ223" s="15"/>
      <c r="SHK223" s="15"/>
      <c r="SHL223" s="15"/>
      <c r="SHM223" s="15"/>
      <c r="SHN223" s="15"/>
      <c r="SHO223" s="15"/>
      <c r="SHP223" s="15"/>
      <c r="SHQ223" s="15"/>
      <c r="SHR223" s="15"/>
      <c r="SHS223" s="15"/>
      <c r="SHT223" s="15"/>
      <c r="SHU223" s="15"/>
      <c r="SHV223" s="15"/>
      <c r="SHW223" s="15"/>
      <c r="SHX223" s="15"/>
      <c r="SHY223" s="15"/>
      <c r="SHZ223" s="15"/>
      <c r="SIA223" s="15"/>
      <c r="SIB223" s="15"/>
      <c r="SIC223" s="15"/>
      <c r="SID223" s="15"/>
      <c r="SIE223" s="15"/>
      <c r="SIF223" s="15"/>
      <c r="SIG223" s="15"/>
      <c r="SIH223" s="15"/>
      <c r="SII223" s="15"/>
      <c r="SIJ223" s="15"/>
      <c r="SIK223" s="15"/>
      <c r="SIL223" s="15"/>
      <c r="SIM223" s="15"/>
      <c r="SIN223" s="15"/>
      <c r="SIO223" s="15"/>
      <c r="SIP223" s="15"/>
      <c r="SIQ223" s="15"/>
      <c r="SIR223" s="15"/>
      <c r="SIS223" s="15"/>
      <c r="SIT223" s="15"/>
      <c r="SIU223" s="15"/>
      <c r="SIV223" s="15"/>
      <c r="SIW223" s="15"/>
      <c r="SIX223" s="15"/>
      <c r="SIY223" s="15"/>
      <c r="SIZ223" s="15"/>
      <c r="SJA223" s="15"/>
      <c r="SJB223" s="15"/>
      <c r="SJC223" s="15"/>
      <c r="SJD223" s="15"/>
      <c r="SJE223" s="15"/>
      <c r="SJF223" s="15"/>
      <c r="SJG223" s="15"/>
      <c r="SJH223" s="15"/>
      <c r="SJI223" s="15"/>
      <c r="SJJ223" s="15"/>
      <c r="SJK223" s="15"/>
      <c r="SJL223" s="15"/>
      <c r="SJM223" s="15"/>
      <c r="SJN223" s="15"/>
      <c r="SJO223" s="15"/>
      <c r="SJP223" s="15"/>
      <c r="SJQ223" s="15"/>
      <c r="SJR223" s="15"/>
      <c r="SJS223" s="15"/>
      <c r="SJT223" s="15"/>
      <c r="SJU223" s="15"/>
      <c r="SJV223" s="15"/>
      <c r="SJW223" s="15"/>
      <c r="SJX223" s="15"/>
      <c r="SJY223" s="15"/>
      <c r="SJZ223" s="15"/>
      <c r="SKA223" s="15"/>
      <c r="SKB223" s="15"/>
      <c r="SKC223" s="15"/>
      <c r="SKD223" s="15"/>
      <c r="SKE223" s="15"/>
      <c r="SKF223" s="15"/>
      <c r="SKG223" s="15"/>
      <c r="SKH223" s="15"/>
      <c r="SKI223" s="15"/>
      <c r="SKJ223" s="15"/>
      <c r="SKK223" s="15"/>
      <c r="SKL223" s="15"/>
      <c r="SKM223" s="15"/>
      <c r="SKN223" s="15"/>
      <c r="SKO223" s="15"/>
      <c r="SKP223" s="15"/>
      <c r="SKQ223" s="15"/>
      <c r="SKR223" s="15"/>
      <c r="SKS223" s="15"/>
      <c r="SKT223" s="15"/>
      <c r="SKU223" s="15"/>
      <c r="SKV223" s="15"/>
      <c r="SKW223" s="15"/>
      <c r="SKX223" s="15"/>
      <c r="SKY223" s="15"/>
      <c r="SKZ223" s="15"/>
      <c r="SLA223" s="15"/>
      <c r="SLB223" s="15"/>
      <c r="SLC223" s="15"/>
      <c r="SLD223" s="15"/>
      <c r="SLE223" s="15"/>
      <c r="SLF223" s="15"/>
      <c r="SLG223" s="15"/>
      <c r="SLH223" s="15"/>
      <c r="SLI223" s="15"/>
      <c r="SLJ223" s="15"/>
      <c r="SLK223" s="15"/>
      <c r="SLL223" s="15"/>
      <c r="SLM223" s="15"/>
      <c r="SLN223" s="15"/>
      <c r="SLO223" s="15"/>
      <c r="SLP223" s="15"/>
      <c r="SLQ223" s="15"/>
      <c r="SLR223" s="15"/>
      <c r="SLS223" s="15"/>
      <c r="SLT223" s="15"/>
      <c r="SLU223" s="15"/>
      <c r="SLV223" s="15"/>
      <c r="SLW223" s="15"/>
      <c r="SLX223" s="15"/>
      <c r="SLY223" s="15"/>
      <c r="SLZ223" s="15"/>
      <c r="SMA223" s="15"/>
      <c r="SMB223" s="15"/>
      <c r="SMC223" s="15"/>
      <c r="SMD223" s="15"/>
      <c r="SME223" s="15"/>
      <c r="SMF223" s="15"/>
      <c r="SMG223" s="15"/>
      <c r="SMH223" s="15"/>
      <c r="SMI223" s="15"/>
      <c r="SMJ223" s="15"/>
      <c r="SMK223" s="15"/>
      <c r="SML223" s="15"/>
      <c r="SMM223" s="15"/>
      <c r="SMN223" s="15"/>
      <c r="SMO223" s="15"/>
      <c r="SMP223" s="15"/>
      <c r="SMQ223" s="15"/>
      <c r="SMR223" s="15"/>
      <c r="SMS223" s="15"/>
      <c r="SMT223" s="15"/>
      <c r="SMU223" s="15"/>
      <c r="SMV223" s="15"/>
      <c r="SMW223" s="15"/>
      <c r="SMX223" s="15"/>
      <c r="SMY223" s="15"/>
      <c r="SMZ223" s="15"/>
      <c r="SNA223" s="15"/>
      <c r="SNB223" s="15"/>
      <c r="SNC223" s="15"/>
      <c r="SND223" s="15"/>
      <c r="SNE223" s="15"/>
      <c r="SNF223" s="15"/>
      <c r="SNG223" s="15"/>
      <c r="SNH223" s="15"/>
      <c r="SNI223" s="15"/>
      <c r="SNJ223" s="15"/>
      <c r="SNK223" s="15"/>
      <c r="SNL223" s="15"/>
      <c r="SNM223" s="15"/>
      <c r="SNN223" s="15"/>
      <c r="SNO223" s="15"/>
      <c r="SNP223" s="15"/>
      <c r="SNQ223" s="15"/>
      <c r="SNR223" s="15"/>
      <c r="SNS223" s="15"/>
      <c r="SNT223" s="15"/>
      <c r="SNU223" s="15"/>
      <c r="SNV223" s="15"/>
      <c r="SNW223" s="15"/>
      <c r="SNX223" s="15"/>
      <c r="SNY223" s="15"/>
      <c r="SNZ223" s="15"/>
      <c r="SOA223" s="15"/>
      <c r="SOB223" s="15"/>
      <c r="SOC223" s="15"/>
      <c r="SOD223" s="15"/>
      <c r="SOE223" s="15"/>
      <c r="SOF223" s="15"/>
      <c r="SOG223" s="15"/>
      <c r="SOH223" s="15"/>
      <c r="SOI223" s="15"/>
      <c r="SOJ223" s="15"/>
      <c r="SOK223" s="15"/>
      <c r="SOL223" s="15"/>
      <c r="SOM223" s="15"/>
      <c r="SON223" s="15"/>
      <c r="SOO223" s="15"/>
      <c r="SOP223" s="15"/>
      <c r="SOQ223" s="15"/>
      <c r="SOR223" s="15"/>
      <c r="SOS223" s="15"/>
      <c r="SOT223" s="15"/>
      <c r="SOU223" s="15"/>
      <c r="SOV223" s="15"/>
      <c r="SOW223" s="15"/>
      <c r="SOX223" s="15"/>
      <c r="SOY223" s="15"/>
      <c r="SOZ223" s="15"/>
      <c r="SPA223" s="15"/>
      <c r="SPB223" s="15"/>
      <c r="SPC223" s="15"/>
      <c r="SPD223" s="15"/>
      <c r="SPE223" s="15"/>
      <c r="SPF223" s="15"/>
      <c r="SPG223" s="15"/>
      <c r="SPH223" s="15"/>
      <c r="SPI223" s="15"/>
      <c r="SPJ223" s="15"/>
      <c r="SPK223" s="15"/>
      <c r="SPL223" s="15"/>
      <c r="SPM223" s="15"/>
      <c r="SPN223" s="15"/>
      <c r="SPO223" s="15"/>
      <c r="SPP223" s="15"/>
      <c r="SPQ223" s="15"/>
      <c r="SPR223" s="15"/>
      <c r="SPS223" s="15"/>
      <c r="SPT223" s="15"/>
      <c r="SPU223" s="15"/>
      <c r="SPV223" s="15"/>
      <c r="SPW223" s="15"/>
      <c r="SPX223" s="15"/>
      <c r="SPY223" s="15"/>
      <c r="SPZ223" s="15"/>
      <c r="SQA223" s="15"/>
      <c r="SQB223" s="15"/>
      <c r="SQC223" s="15"/>
      <c r="SQD223" s="15"/>
      <c r="SQE223" s="15"/>
      <c r="SQF223" s="15"/>
      <c r="SQG223" s="15"/>
      <c r="SQH223" s="15"/>
      <c r="SQI223" s="15"/>
      <c r="SQJ223" s="15"/>
      <c r="SQK223" s="15"/>
      <c r="SQL223" s="15"/>
      <c r="SQM223" s="15"/>
      <c r="SQN223" s="15"/>
      <c r="SQO223" s="15"/>
      <c r="SQP223" s="15"/>
      <c r="SQQ223" s="15"/>
      <c r="SQR223" s="15"/>
      <c r="SQS223" s="15"/>
      <c r="SQT223" s="15"/>
      <c r="SQU223" s="15"/>
      <c r="SQV223" s="15"/>
      <c r="SQW223" s="15"/>
      <c r="SQX223" s="15"/>
      <c r="SQY223" s="15"/>
      <c r="SQZ223" s="15"/>
      <c r="SRA223" s="15"/>
      <c r="SRB223" s="15"/>
      <c r="SRC223" s="15"/>
      <c r="SRD223" s="15"/>
      <c r="SRE223" s="15"/>
      <c r="SRF223" s="15"/>
      <c r="SRG223" s="15"/>
      <c r="SRH223" s="15"/>
      <c r="SRI223" s="15"/>
      <c r="SRJ223" s="15"/>
      <c r="SRK223" s="15"/>
      <c r="SRL223" s="15"/>
      <c r="SRM223" s="15"/>
      <c r="SRN223" s="15"/>
      <c r="SRO223" s="15"/>
      <c r="SRP223" s="15"/>
      <c r="SRQ223" s="15"/>
      <c r="SRR223" s="15"/>
      <c r="SRS223" s="15"/>
      <c r="SRT223" s="15"/>
      <c r="SRU223" s="15"/>
      <c r="SRV223" s="15"/>
      <c r="SRW223" s="15"/>
      <c r="SRX223" s="15"/>
      <c r="SRY223" s="15"/>
      <c r="SRZ223" s="15"/>
      <c r="SSA223" s="15"/>
      <c r="SSB223" s="15"/>
      <c r="SSC223" s="15"/>
      <c r="SSD223" s="15"/>
      <c r="SSE223" s="15"/>
      <c r="SSF223" s="15"/>
      <c r="SSG223" s="15"/>
      <c r="SSH223" s="15"/>
      <c r="SSI223" s="15"/>
      <c r="SSJ223" s="15"/>
      <c r="SSK223" s="15"/>
      <c r="SSL223" s="15"/>
      <c r="SSM223" s="15"/>
      <c r="SSN223" s="15"/>
      <c r="SSO223" s="15"/>
      <c r="SSP223" s="15"/>
      <c r="SSQ223" s="15"/>
      <c r="SSR223" s="15"/>
      <c r="SSS223" s="15"/>
      <c r="SST223" s="15"/>
      <c r="SSU223" s="15"/>
      <c r="SSV223" s="15"/>
      <c r="SSW223" s="15"/>
      <c r="SSX223" s="15"/>
      <c r="SSY223" s="15"/>
      <c r="SSZ223" s="15"/>
      <c r="STA223" s="15"/>
      <c r="STB223" s="15"/>
      <c r="STC223" s="15"/>
      <c r="STD223" s="15"/>
      <c r="STE223" s="15"/>
      <c r="STF223" s="15"/>
      <c r="STG223" s="15"/>
      <c r="STH223" s="15"/>
      <c r="STI223" s="15"/>
      <c r="STJ223" s="15"/>
      <c r="STK223" s="15"/>
      <c r="STL223" s="15"/>
      <c r="STM223" s="15"/>
      <c r="STN223" s="15"/>
      <c r="STO223" s="15"/>
      <c r="STP223" s="15"/>
      <c r="STQ223" s="15"/>
      <c r="STR223" s="15"/>
      <c r="STS223" s="15"/>
      <c r="STT223" s="15"/>
      <c r="STU223" s="15"/>
      <c r="STV223" s="15"/>
      <c r="STW223" s="15"/>
      <c r="STX223" s="15"/>
      <c r="STY223" s="15"/>
      <c r="STZ223" s="15"/>
      <c r="SUA223" s="15"/>
      <c r="SUB223" s="15"/>
      <c r="SUC223" s="15"/>
      <c r="SUD223" s="15"/>
      <c r="SUE223" s="15"/>
      <c r="SUF223" s="15"/>
      <c r="SUG223" s="15"/>
      <c r="SUH223" s="15"/>
      <c r="SUI223" s="15"/>
      <c r="SUJ223" s="15"/>
      <c r="SUK223" s="15"/>
      <c r="SUL223" s="15"/>
      <c r="SUM223" s="15"/>
      <c r="SUN223" s="15"/>
      <c r="SUO223" s="15"/>
      <c r="SUP223" s="15"/>
      <c r="SUQ223" s="15"/>
      <c r="SUR223" s="15"/>
      <c r="SUS223" s="15"/>
      <c r="SUT223" s="15"/>
      <c r="SUU223" s="15"/>
      <c r="SUV223" s="15"/>
      <c r="SUW223" s="15"/>
      <c r="SUX223" s="15"/>
      <c r="SUY223" s="15"/>
      <c r="SUZ223" s="15"/>
      <c r="SVA223" s="15"/>
      <c r="SVB223" s="15"/>
      <c r="SVC223" s="15"/>
      <c r="SVD223" s="15"/>
      <c r="SVE223" s="15"/>
      <c r="SVF223" s="15"/>
      <c r="SVG223" s="15"/>
      <c r="SVH223" s="15"/>
      <c r="SVI223" s="15"/>
      <c r="SVJ223" s="15"/>
      <c r="SVK223" s="15"/>
      <c r="SVL223" s="15"/>
      <c r="SVM223" s="15"/>
      <c r="SVN223" s="15"/>
      <c r="SVO223" s="15"/>
      <c r="SVP223" s="15"/>
      <c r="SVQ223" s="15"/>
      <c r="SVR223" s="15"/>
      <c r="SVS223" s="15"/>
      <c r="SVT223" s="15"/>
      <c r="SVU223" s="15"/>
      <c r="SVV223" s="15"/>
      <c r="SVW223" s="15"/>
      <c r="SVX223" s="15"/>
      <c r="SVY223" s="15"/>
      <c r="SVZ223" s="15"/>
      <c r="SWA223" s="15"/>
      <c r="SWB223" s="15"/>
      <c r="SWC223" s="15"/>
      <c r="SWD223" s="15"/>
      <c r="SWE223" s="15"/>
      <c r="SWF223" s="15"/>
      <c r="SWG223" s="15"/>
      <c r="SWH223" s="15"/>
      <c r="SWI223" s="15"/>
      <c r="SWJ223" s="15"/>
      <c r="SWK223" s="15"/>
      <c r="SWL223" s="15"/>
      <c r="SWM223" s="15"/>
      <c r="SWN223" s="15"/>
      <c r="SWO223" s="15"/>
      <c r="SWP223" s="15"/>
      <c r="SWQ223" s="15"/>
      <c r="SWR223" s="15"/>
      <c r="SWS223" s="15"/>
      <c r="SWT223" s="15"/>
      <c r="SWU223" s="15"/>
      <c r="SWV223" s="15"/>
      <c r="SWW223" s="15"/>
      <c r="SWX223" s="15"/>
      <c r="SWY223" s="15"/>
      <c r="SWZ223" s="15"/>
      <c r="SXA223" s="15"/>
      <c r="SXB223" s="15"/>
      <c r="SXC223" s="15"/>
      <c r="SXD223" s="15"/>
      <c r="SXE223" s="15"/>
      <c r="SXF223" s="15"/>
      <c r="SXG223" s="15"/>
      <c r="SXH223" s="15"/>
      <c r="SXI223" s="15"/>
      <c r="SXJ223" s="15"/>
      <c r="SXK223" s="15"/>
      <c r="SXL223" s="15"/>
      <c r="SXM223" s="15"/>
      <c r="SXN223" s="15"/>
      <c r="SXO223" s="15"/>
      <c r="SXP223" s="15"/>
      <c r="SXQ223" s="15"/>
      <c r="SXR223" s="15"/>
      <c r="SXS223" s="15"/>
      <c r="SXT223" s="15"/>
      <c r="SXU223" s="15"/>
      <c r="SXV223" s="15"/>
      <c r="SXW223" s="15"/>
      <c r="SXX223" s="15"/>
      <c r="SXY223" s="15"/>
      <c r="SXZ223" s="15"/>
      <c r="SYA223" s="15"/>
      <c r="SYB223" s="15"/>
      <c r="SYC223" s="15"/>
      <c r="SYD223" s="15"/>
      <c r="SYE223" s="15"/>
      <c r="SYF223" s="15"/>
      <c r="SYG223" s="15"/>
      <c r="SYH223" s="15"/>
      <c r="SYI223" s="15"/>
      <c r="SYJ223" s="15"/>
      <c r="SYK223" s="15"/>
      <c r="SYL223" s="15"/>
      <c r="SYM223" s="15"/>
      <c r="SYN223" s="15"/>
      <c r="SYO223" s="15"/>
      <c r="SYP223" s="15"/>
      <c r="SYQ223" s="15"/>
      <c r="SYR223" s="15"/>
      <c r="SYS223" s="15"/>
      <c r="SYT223" s="15"/>
      <c r="SYU223" s="15"/>
      <c r="SYV223" s="15"/>
      <c r="SYW223" s="15"/>
      <c r="SYX223" s="15"/>
      <c r="SYY223" s="15"/>
      <c r="SYZ223" s="15"/>
      <c r="SZA223" s="15"/>
      <c r="SZB223" s="15"/>
      <c r="SZC223" s="15"/>
      <c r="SZD223" s="15"/>
      <c r="SZE223" s="15"/>
      <c r="SZF223" s="15"/>
      <c r="SZG223" s="15"/>
      <c r="SZH223" s="15"/>
      <c r="SZI223" s="15"/>
      <c r="SZJ223" s="15"/>
      <c r="SZK223" s="15"/>
      <c r="SZL223" s="15"/>
      <c r="SZM223" s="15"/>
      <c r="SZN223" s="15"/>
      <c r="SZO223" s="15"/>
      <c r="SZP223" s="15"/>
      <c r="SZQ223" s="15"/>
      <c r="SZR223" s="15"/>
      <c r="SZS223" s="15"/>
      <c r="SZT223" s="15"/>
      <c r="SZU223" s="15"/>
      <c r="SZV223" s="15"/>
      <c r="SZW223" s="15"/>
      <c r="SZX223" s="15"/>
      <c r="SZY223" s="15"/>
      <c r="SZZ223" s="15"/>
      <c r="TAA223" s="15"/>
      <c r="TAB223" s="15"/>
      <c r="TAC223" s="15"/>
      <c r="TAD223" s="15"/>
      <c r="TAE223" s="15"/>
      <c r="TAF223" s="15"/>
      <c r="TAG223" s="15"/>
      <c r="TAH223" s="15"/>
      <c r="TAI223" s="15"/>
      <c r="TAJ223" s="15"/>
      <c r="TAK223" s="15"/>
      <c r="TAL223" s="15"/>
      <c r="TAM223" s="15"/>
      <c r="TAN223" s="15"/>
      <c r="TAO223" s="15"/>
      <c r="TAP223" s="15"/>
      <c r="TAQ223" s="15"/>
      <c r="TAR223" s="15"/>
      <c r="TAS223" s="15"/>
      <c r="TAT223" s="15"/>
      <c r="TAU223" s="15"/>
      <c r="TAV223" s="15"/>
      <c r="TAW223" s="15"/>
      <c r="TAX223" s="15"/>
      <c r="TAY223" s="15"/>
      <c r="TAZ223" s="15"/>
      <c r="TBA223" s="15"/>
      <c r="TBB223" s="15"/>
      <c r="TBC223" s="15"/>
      <c r="TBD223" s="15"/>
      <c r="TBE223" s="15"/>
      <c r="TBF223" s="15"/>
      <c r="TBG223" s="15"/>
      <c r="TBH223" s="15"/>
      <c r="TBI223" s="15"/>
      <c r="TBJ223" s="15"/>
      <c r="TBK223" s="15"/>
      <c r="TBL223" s="15"/>
      <c r="TBM223" s="15"/>
      <c r="TBN223" s="15"/>
      <c r="TBO223" s="15"/>
      <c r="TBP223" s="15"/>
      <c r="TBQ223" s="15"/>
      <c r="TBR223" s="15"/>
      <c r="TBS223" s="15"/>
      <c r="TBT223" s="15"/>
      <c r="TBU223" s="15"/>
      <c r="TBV223" s="15"/>
      <c r="TBW223" s="15"/>
      <c r="TBX223" s="15"/>
      <c r="TBY223" s="15"/>
      <c r="TBZ223" s="15"/>
      <c r="TCA223" s="15"/>
      <c r="TCB223" s="15"/>
      <c r="TCC223" s="15"/>
      <c r="TCD223" s="15"/>
      <c r="TCE223" s="15"/>
      <c r="TCF223" s="15"/>
      <c r="TCG223" s="15"/>
      <c r="TCH223" s="15"/>
      <c r="TCI223" s="15"/>
      <c r="TCJ223" s="15"/>
      <c r="TCK223" s="15"/>
      <c r="TCL223" s="15"/>
      <c r="TCM223" s="15"/>
      <c r="TCN223" s="15"/>
      <c r="TCO223" s="15"/>
      <c r="TCP223" s="15"/>
      <c r="TCQ223" s="15"/>
      <c r="TCR223" s="15"/>
      <c r="TCS223" s="15"/>
      <c r="TCT223" s="15"/>
      <c r="TCU223" s="15"/>
      <c r="TCV223" s="15"/>
      <c r="TCW223" s="15"/>
      <c r="TCX223" s="15"/>
      <c r="TCY223" s="15"/>
      <c r="TCZ223" s="15"/>
      <c r="TDA223" s="15"/>
      <c r="TDB223" s="15"/>
      <c r="TDC223" s="15"/>
      <c r="TDD223" s="15"/>
      <c r="TDE223" s="15"/>
      <c r="TDF223" s="15"/>
      <c r="TDG223" s="15"/>
      <c r="TDH223" s="15"/>
      <c r="TDI223" s="15"/>
      <c r="TDJ223" s="15"/>
      <c r="TDK223" s="15"/>
      <c r="TDL223" s="15"/>
      <c r="TDM223" s="15"/>
      <c r="TDN223" s="15"/>
      <c r="TDO223" s="15"/>
      <c r="TDP223" s="15"/>
      <c r="TDQ223" s="15"/>
      <c r="TDR223" s="15"/>
      <c r="TDS223" s="15"/>
      <c r="TDT223" s="15"/>
      <c r="TDU223" s="15"/>
      <c r="TDV223" s="15"/>
      <c r="TDW223" s="15"/>
      <c r="TDX223" s="15"/>
      <c r="TDY223" s="15"/>
      <c r="TDZ223" s="15"/>
      <c r="TEA223" s="15"/>
      <c r="TEB223" s="15"/>
      <c r="TEC223" s="15"/>
      <c r="TED223" s="15"/>
      <c r="TEE223" s="15"/>
      <c r="TEF223" s="15"/>
      <c r="TEG223" s="15"/>
      <c r="TEH223" s="15"/>
      <c r="TEI223" s="15"/>
      <c r="TEJ223" s="15"/>
      <c r="TEK223" s="15"/>
      <c r="TEL223" s="15"/>
      <c r="TEM223" s="15"/>
      <c r="TEN223" s="15"/>
      <c r="TEO223" s="15"/>
      <c r="TEP223" s="15"/>
      <c r="TEQ223" s="15"/>
      <c r="TER223" s="15"/>
      <c r="TES223" s="15"/>
      <c r="TET223" s="15"/>
      <c r="TEU223" s="15"/>
      <c r="TEV223" s="15"/>
      <c r="TEW223" s="15"/>
      <c r="TEX223" s="15"/>
      <c r="TEY223" s="15"/>
      <c r="TEZ223" s="15"/>
      <c r="TFA223" s="15"/>
      <c r="TFB223" s="15"/>
      <c r="TFC223" s="15"/>
      <c r="TFD223" s="15"/>
      <c r="TFE223" s="15"/>
      <c r="TFF223" s="15"/>
      <c r="TFG223" s="15"/>
      <c r="TFH223" s="15"/>
      <c r="TFI223" s="15"/>
      <c r="TFJ223" s="15"/>
      <c r="TFK223" s="15"/>
      <c r="TFL223" s="15"/>
      <c r="TFM223" s="15"/>
      <c r="TFN223" s="15"/>
      <c r="TFO223" s="15"/>
      <c r="TFP223" s="15"/>
      <c r="TFQ223" s="15"/>
      <c r="TFR223" s="15"/>
      <c r="TFS223" s="15"/>
      <c r="TFT223" s="15"/>
      <c r="TFU223" s="15"/>
      <c r="TFV223" s="15"/>
      <c r="TFW223" s="15"/>
      <c r="TFX223" s="15"/>
      <c r="TFY223" s="15"/>
      <c r="TFZ223" s="15"/>
      <c r="TGA223" s="15"/>
      <c r="TGB223" s="15"/>
      <c r="TGC223" s="15"/>
      <c r="TGD223" s="15"/>
      <c r="TGE223" s="15"/>
      <c r="TGF223" s="15"/>
      <c r="TGG223" s="15"/>
      <c r="TGH223" s="15"/>
      <c r="TGI223" s="15"/>
      <c r="TGJ223" s="15"/>
      <c r="TGK223" s="15"/>
      <c r="TGL223" s="15"/>
      <c r="TGM223" s="15"/>
      <c r="TGN223" s="15"/>
      <c r="TGO223" s="15"/>
      <c r="TGP223" s="15"/>
      <c r="TGQ223" s="15"/>
      <c r="TGR223" s="15"/>
      <c r="TGS223" s="15"/>
      <c r="TGT223" s="15"/>
      <c r="TGU223" s="15"/>
      <c r="TGV223" s="15"/>
      <c r="TGW223" s="15"/>
      <c r="TGX223" s="15"/>
      <c r="TGY223" s="15"/>
      <c r="TGZ223" s="15"/>
      <c r="THA223" s="15"/>
      <c r="THB223" s="15"/>
      <c r="THC223" s="15"/>
      <c r="THD223" s="15"/>
      <c r="THE223" s="15"/>
      <c r="THF223" s="15"/>
      <c r="THG223" s="15"/>
      <c r="THH223" s="15"/>
      <c r="THI223" s="15"/>
      <c r="THJ223" s="15"/>
      <c r="THK223" s="15"/>
      <c r="THL223" s="15"/>
      <c r="THM223" s="15"/>
      <c r="THN223" s="15"/>
      <c r="THO223" s="15"/>
      <c r="THP223" s="15"/>
      <c r="THQ223" s="15"/>
      <c r="THR223" s="15"/>
      <c r="THS223" s="15"/>
      <c r="THT223" s="15"/>
      <c r="THU223" s="15"/>
      <c r="THV223" s="15"/>
      <c r="THW223" s="15"/>
      <c r="THX223" s="15"/>
      <c r="THY223" s="15"/>
      <c r="THZ223" s="15"/>
      <c r="TIA223" s="15"/>
      <c r="TIB223" s="15"/>
      <c r="TIC223" s="15"/>
      <c r="TID223" s="15"/>
      <c r="TIE223" s="15"/>
      <c r="TIF223" s="15"/>
      <c r="TIG223" s="15"/>
      <c r="TIH223" s="15"/>
      <c r="TII223" s="15"/>
      <c r="TIJ223" s="15"/>
      <c r="TIK223" s="15"/>
      <c r="TIL223" s="15"/>
      <c r="TIM223" s="15"/>
      <c r="TIN223" s="15"/>
      <c r="TIO223" s="15"/>
      <c r="TIP223" s="15"/>
      <c r="TIQ223" s="15"/>
      <c r="TIR223" s="15"/>
      <c r="TIS223" s="15"/>
      <c r="TIT223" s="15"/>
      <c r="TIU223" s="15"/>
      <c r="TIV223" s="15"/>
      <c r="TIW223" s="15"/>
      <c r="TIX223" s="15"/>
      <c r="TIY223" s="15"/>
      <c r="TIZ223" s="15"/>
      <c r="TJA223" s="15"/>
      <c r="TJB223" s="15"/>
      <c r="TJC223" s="15"/>
      <c r="TJD223" s="15"/>
      <c r="TJE223" s="15"/>
      <c r="TJF223" s="15"/>
      <c r="TJG223" s="15"/>
      <c r="TJH223" s="15"/>
      <c r="TJI223" s="15"/>
      <c r="TJJ223" s="15"/>
      <c r="TJK223" s="15"/>
      <c r="TJL223" s="15"/>
      <c r="TJM223" s="15"/>
      <c r="TJN223" s="15"/>
      <c r="TJO223" s="15"/>
      <c r="TJP223" s="15"/>
      <c r="TJQ223" s="15"/>
      <c r="TJR223" s="15"/>
      <c r="TJS223" s="15"/>
      <c r="TJT223" s="15"/>
      <c r="TJU223" s="15"/>
      <c r="TJV223" s="15"/>
      <c r="TJW223" s="15"/>
      <c r="TJX223" s="15"/>
      <c r="TJY223" s="15"/>
      <c r="TJZ223" s="15"/>
      <c r="TKA223" s="15"/>
      <c r="TKB223" s="15"/>
      <c r="TKC223" s="15"/>
      <c r="TKD223" s="15"/>
      <c r="TKE223" s="15"/>
      <c r="TKF223" s="15"/>
      <c r="TKG223" s="15"/>
      <c r="TKH223" s="15"/>
      <c r="TKI223" s="15"/>
      <c r="TKJ223" s="15"/>
      <c r="TKK223" s="15"/>
      <c r="TKL223" s="15"/>
      <c r="TKM223" s="15"/>
      <c r="TKN223" s="15"/>
      <c r="TKO223" s="15"/>
      <c r="TKP223" s="15"/>
      <c r="TKQ223" s="15"/>
      <c r="TKR223" s="15"/>
      <c r="TKS223" s="15"/>
      <c r="TKT223" s="15"/>
      <c r="TKU223" s="15"/>
      <c r="TKV223" s="15"/>
      <c r="TKW223" s="15"/>
      <c r="TKX223" s="15"/>
      <c r="TKY223" s="15"/>
      <c r="TKZ223" s="15"/>
      <c r="TLA223" s="15"/>
      <c r="TLB223" s="15"/>
      <c r="TLC223" s="15"/>
      <c r="TLD223" s="15"/>
      <c r="TLE223" s="15"/>
      <c r="TLF223" s="15"/>
      <c r="TLG223" s="15"/>
      <c r="TLH223" s="15"/>
      <c r="TLI223" s="15"/>
      <c r="TLJ223" s="15"/>
      <c r="TLK223" s="15"/>
      <c r="TLL223" s="15"/>
      <c r="TLM223" s="15"/>
      <c r="TLN223" s="15"/>
      <c r="TLO223" s="15"/>
      <c r="TLP223" s="15"/>
      <c r="TLQ223" s="15"/>
      <c r="TLR223" s="15"/>
      <c r="TLS223" s="15"/>
      <c r="TLT223" s="15"/>
      <c r="TLU223" s="15"/>
      <c r="TLV223" s="15"/>
      <c r="TLW223" s="15"/>
      <c r="TLX223" s="15"/>
      <c r="TLY223" s="15"/>
      <c r="TLZ223" s="15"/>
      <c r="TMA223" s="15"/>
      <c r="TMB223" s="15"/>
      <c r="TMC223" s="15"/>
      <c r="TMD223" s="15"/>
      <c r="TME223" s="15"/>
      <c r="TMF223" s="15"/>
      <c r="TMG223" s="15"/>
      <c r="TMH223" s="15"/>
      <c r="TMI223" s="15"/>
      <c r="TMJ223" s="15"/>
      <c r="TMK223" s="15"/>
      <c r="TML223" s="15"/>
      <c r="TMM223" s="15"/>
      <c r="TMN223" s="15"/>
      <c r="TMO223" s="15"/>
      <c r="TMP223" s="15"/>
      <c r="TMQ223" s="15"/>
      <c r="TMR223" s="15"/>
      <c r="TMS223" s="15"/>
      <c r="TMT223" s="15"/>
      <c r="TMU223" s="15"/>
      <c r="TMV223" s="15"/>
      <c r="TMW223" s="15"/>
      <c r="TMX223" s="15"/>
      <c r="TMY223" s="15"/>
      <c r="TMZ223" s="15"/>
      <c r="TNA223" s="15"/>
      <c r="TNB223" s="15"/>
      <c r="TNC223" s="15"/>
      <c r="TND223" s="15"/>
      <c r="TNE223" s="15"/>
      <c r="TNF223" s="15"/>
      <c r="TNG223" s="15"/>
      <c r="TNH223" s="15"/>
      <c r="TNI223" s="15"/>
      <c r="TNJ223" s="15"/>
      <c r="TNK223" s="15"/>
      <c r="TNL223" s="15"/>
      <c r="TNM223" s="15"/>
      <c r="TNN223" s="15"/>
      <c r="TNO223" s="15"/>
      <c r="TNP223" s="15"/>
      <c r="TNQ223" s="15"/>
      <c r="TNR223" s="15"/>
      <c r="TNS223" s="15"/>
      <c r="TNT223" s="15"/>
      <c r="TNU223" s="15"/>
      <c r="TNV223" s="15"/>
      <c r="TNW223" s="15"/>
      <c r="TNX223" s="15"/>
      <c r="TNY223" s="15"/>
      <c r="TNZ223" s="15"/>
      <c r="TOA223" s="15"/>
      <c r="TOB223" s="15"/>
      <c r="TOC223" s="15"/>
      <c r="TOD223" s="15"/>
      <c r="TOE223" s="15"/>
      <c r="TOF223" s="15"/>
      <c r="TOG223" s="15"/>
      <c r="TOH223" s="15"/>
      <c r="TOI223" s="15"/>
      <c r="TOJ223" s="15"/>
      <c r="TOK223" s="15"/>
      <c r="TOL223" s="15"/>
      <c r="TOM223" s="15"/>
      <c r="TON223" s="15"/>
      <c r="TOO223" s="15"/>
      <c r="TOP223" s="15"/>
      <c r="TOQ223" s="15"/>
      <c r="TOR223" s="15"/>
      <c r="TOS223" s="15"/>
      <c r="TOT223" s="15"/>
      <c r="TOU223" s="15"/>
      <c r="TOV223" s="15"/>
      <c r="TOW223" s="15"/>
      <c r="TOX223" s="15"/>
      <c r="TOY223" s="15"/>
      <c r="TOZ223" s="15"/>
      <c r="TPA223" s="15"/>
      <c r="TPB223" s="15"/>
      <c r="TPC223" s="15"/>
      <c r="TPD223" s="15"/>
      <c r="TPE223" s="15"/>
      <c r="TPF223" s="15"/>
      <c r="TPG223" s="15"/>
      <c r="TPH223" s="15"/>
      <c r="TPI223" s="15"/>
      <c r="TPJ223" s="15"/>
      <c r="TPK223" s="15"/>
      <c r="TPL223" s="15"/>
      <c r="TPM223" s="15"/>
      <c r="TPN223" s="15"/>
      <c r="TPO223" s="15"/>
      <c r="TPP223" s="15"/>
      <c r="TPQ223" s="15"/>
      <c r="TPR223" s="15"/>
      <c r="TPS223" s="15"/>
      <c r="TPT223" s="15"/>
      <c r="TPU223" s="15"/>
      <c r="TPV223" s="15"/>
      <c r="TPW223" s="15"/>
      <c r="TPX223" s="15"/>
      <c r="TPY223" s="15"/>
      <c r="TPZ223" s="15"/>
      <c r="TQA223" s="15"/>
      <c r="TQB223" s="15"/>
      <c r="TQC223" s="15"/>
      <c r="TQD223" s="15"/>
      <c r="TQE223" s="15"/>
      <c r="TQF223" s="15"/>
      <c r="TQG223" s="15"/>
      <c r="TQH223" s="15"/>
      <c r="TQI223" s="15"/>
      <c r="TQJ223" s="15"/>
      <c r="TQK223" s="15"/>
      <c r="TQL223" s="15"/>
      <c r="TQM223" s="15"/>
      <c r="TQN223" s="15"/>
      <c r="TQO223" s="15"/>
      <c r="TQP223" s="15"/>
      <c r="TQQ223" s="15"/>
      <c r="TQR223" s="15"/>
      <c r="TQS223" s="15"/>
      <c r="TQT223" s="15"/>
      <c r="TQU223" s="15"/>
      <c r="TQV223" s="15"/>
      <c r="TQW223" s="15"/>
      <c r="TQX223" s="15"/>
      <c r="TQY223" s="15"/>
      <c r="TQZ223" s="15"/>
      <c r="TRA223" s="15"/>
      <c r="TRB223" s="15"/>
      <c r="TRC223" s="15"/>
      <c r="TRD223" s="15"/>
      <c r="TRE223" s="15"/>
      <c r="TRF223" s="15"/>
      <c r="TRG223" s="15"/>
      <c r="TRH223" s="15"/>
      <c r="TRI223" s="15"/>
      <c r="TRJ223" s="15"/>
      <c r="TRK223" s="15"/>
      <c r="TRL223" s="15"/>
      <c r="TRM223" s="15"/>
      <c r="TRN223" s="15"/>
      <c r="TRO223" s="15"/>
      <c r="TRP223" s="15"/>
      <c r="TRQ223" s="15"/>
      <c r="TRR223" s="15"/>
      <c r="TRS223" s="15"/>
      <c r="TRT223" s="15"/>
      <c r="TRU223" s="15"/>
      <c r="TRV223" s="15"/>
      <c r="TRW223" s="15"/>
      <c r="TRX223" s="15"/>
      <c r="TRY223" s="15"/>
      <c r="TRZ223" s="15"/>
      <c r="TSA223" s="15"/>
      <c r="TSB223" s="15"/>
      <c r="TSC223" s="15"/>
      <c r="TSD223" s="15"/>
      <c r="TSE223" s="15"/>
      <c r="TSF223" s="15"/>
      <c r="TSG223" s="15"/>
      <c r="TSH223" s="15"/>
      <c r="TSI223" s="15"/>
      <c r="TSJ223" s="15"/>
      <c r="TSK223" s="15"/>
      <c r="TSL223" s="15"/>
      <c r="TSM223" s="15"/>
      <c r="TSN223" s="15"/>
      <c r="TSO223" s="15"/>
      <c r="TSP223" s="15"/>
      <c r="TSQ223" s="15"/>
      <c r="TSR223" s="15"/>
      <c r="TSS223" s="15"/>
      <c r="TST223" s="15"/>
      <c r="TSU223" s="15"/>
      <c r="TSV223" s="15"/>
      <c r="TSW223" s="15"/>
      <c r="TSX223" s="15"/>
      <c r="TSY223" s="15"/>
      <c r="TSZ223" s="15"/>
      <c r="TTA223" s="15"/>
      <c r="TTB223" s="15"/>
      <c r="TTC223" s="15"/>
      <c r="TTD223" s="15"/>
      <c r="TTE223" s="15"/>
      <c r="TTF223" s="15"/>
      <c r="TTG223" s="15"/>
      <c r="TTH223" s="15"/>
      <c r="TTI223" s="15"/>
      <c r="TTJ223" s="15"/>
      <c r="TTK223" s="15"/>
      <c r="TTL223" s="15"/>
      <c r="TTM223" s="15"/>
      <c r="TTN223" s="15"/>
      <c r="TTO223" s="15"/>
      <c r="TTP223" s="15"/>
      <c r="TTQ223" s="15"/>
      <c r="TTR223" s="15"/>
      <c r="TTS223" s="15"/>
      <c r="TTT223" s="15"/>
      <c r="TTU223" s="15"/>
      <c r="TTV223" s="15"/>
      <c r="TTW223" s="15"/>
      <c r="TTX223" s="15"/>
      <c r="TTY223" s="15"/>
      <c r="TTZ223" s="15"/>
      <c r="TUA223" s="15"/>
      <c r="TUB223" s="15"/>
      <c r="TUC223" s="15"/>
      <c r="TUD223" s="15"/>
      <c r="TUE223" s="15"/>
      <c r="TUF223" s="15"/>
      <c r="TUG223" s="15"/>
      <c r="TUH223" s="15"/>
      <c r="TUI223" s="15"/>
      <c r="TUJ223" s="15"/>
      <c r="TUK223" s="15"/>
      <c r="TUL223" s="15"/>
      <c r="TUM223" s="15"/>
      <c r="TUN223" s="15"/>
      <c r="TUO223" s="15"/>
      <c r="TUP223" s="15"/>
      <c r="TUQ223" s="15"/>
      <c r="TUR223" s="15"/>
      <c r="TUS223" s="15"/>
      <c r="TUT223" s="15"/>
      <c r="TUU223" s="15"/>
      <c r="TUV223" s="15"/>
      <c r="TUW223" s="15"/>
      <c r="TUX223" s="15"/>
      <c r="TUY223" s="15"/>
      <c r="TUZ223" s="15"/>
      <c r="TVA223" s="15"/>
      <c r="TVB223" s="15"/>
      <c r="TVC223" s="15"/>
      <c r="TVD223" s="15"/>
      <c r="TVE223" s="15"/>
      <c r="TVF223" s="15"/>
      <c r="TVG223" s="15"/>
      <c r="TVH223" s="15"/>
      <c r="TVI223" s="15"/>
      <c r="TVJ223" s="15"/>
      <c r="TVK223" s="15"/>
      <c r="TVL223" s="15"/>
      <c r="TVM223" s="15"/>
      <c r="TVN223" s="15"/>
      <c r="TVO223" s="15"/>
      <c r="TVP223" s="15"/>
      <c r="TVQ223" s="15"/>
      <c r="TVR223" s="15"/>
      <c r="TVS223" s="15"/>
      <c r="TVT223" s="15"/>
      <c r="TVU223" s="15"/>
      <c r="TVV223" s="15"/>
      <c r="TVW223" s="15"/>
      <c r="TVX223" s="15"/>
      <c r="TVY223" s="15"/>
      <c r="TVZ223" s="15"/>
      <c r="TWA223" s="15"/>
      <c r="TWB223" s="15"/>
      <c r="TWC223" s="15"/>
      <c r="TWD223" s="15"/>
      <c r="TWE223" s="15"/>
      <c r="TWF223" s="15"/>
      <c r="TWG223" s="15"/>
      <c r="TWH223" s="15"/>
      <c r="TWI223" s="15"/>
      <c r="TWJ223" s="15"/>
      <c r="TWK223" s="15"/>
      <c r="TWL223" s="15"/>
      <c r="TWM223" s="15"/>
      <c r="TWN223" s="15"/>
      <c r="TWO223" s="15"/>
      <c r="TWP223" s="15"/>
      <c r="TWQ223" s="15"/>
      <c r="TWR223" s="15"/>
      <c r="TWS223" s="15"/>
      <c r="TWT223" s="15"/>
      <c r="TWU223" s="15"/>
      <c r="TWV223" s="15"/>
      <c r="TWW223" s="15"/>
      <c r="TWX223" s="15"/>
      <c r="TWY223" s="15"/>
      <c r="TWZ223" s="15"/>
      <c r="TXA223" s="15"/>
      <c r="TXB223" s="15"/>
      <c r="TXC223" s="15"/>
      <c r="TXD223" s="15"/>
      <c r="TXE223" s="15"/>
      <c r="TXF223" s="15"/>
      <c r="TXG223" s="15"/>
      <c r="TXH223" s="15"/>
      <c r="TXI223" s="15"/>
      <c r="TXJ223" s="15"/>
      <c r="TXK223" s="15"/>
      <c r="TXL223" s="15"/>
      <c r="TXM223" s="15"/>
      <c r="TXN223" s="15"/>
      <c r="TXO223" s="15"/>
      <c r="TXP223" s="15"/>
      <c r="TXQ223" s="15"/>
      <c r="TXR223" s="15"/>
      <c r="TXS223" s="15"/>
      <c r="TXT223" s="15"/>
      <c r="TXU223" s="15"/>
      <c r="TXV223" s="15"/>
      <c r="TXW223" s="15"/>
      <c r="TXX223" s="15"/>
      <c r="TXY223" s="15"/>
      <c r="TXZ223" s="15"/>
      <c r="TYA223" s="15"/>
      <c r="TYB223" s="15"/>
      <c r="TYC223" s="15"/>
      <c r="TYD223" s="15"/>
      <c r="TYE223" s="15"/>
      <c r="TYF223" s="15"/>
      <c r="TYG223" s="15"/>
      <c r="TYH223" s="15"/>
      <c r="TYI223" s="15"/>
      <c r="TYJ223" s="15"/>
      <c r="TYK223" s="15"/>
      <c r="TYL223" s="15"/>
      <c r="TYM223" s="15"/>
      <c r="TYN223" s="15"/>
      <c r="TYO223" s="15"/>
      <c r="TYP223" s="15"/>
      <c r="TYQ223" s="15"/>
      <c r="TYR223" s="15"/>
      <c r="TYS223" s="15"/>
      <c r="TYT223" s="15"/>
      <c r="TYU223" s="15"/>
      <c r="TYV223" s="15"/>
      <c r="TYW223" s="15"/>
      <c r="TYX223" s="15"/>
      <c r="TYY223" s="15"/>
      <c r="TYZ223" s="15"/>
      <c r="TZA223" s="15"/>
      <c r="TZB223" s="15"/>
      <c r="TZC223" s="15"/>
      <c r="TZD223" s="15"/>
      <c r="TZE223" s="15"/>
      <c r="TZF223" s="15"/>
      <c r="TZG223" s="15"/>
      <c r="TZH223" s="15"/>
      <c r="TZI223" s="15"/>
      <c r="TZJ223" s="15"/>
      <c r="TZK223" s="15"/>
      <c r="TZL223" s="15"/>
      <c r="TZM223" s="15"/>
      <c r="TZN223" s="15"/>
      <c r="TZO223" s="15"/>
      <c r="TZP223" s="15"/>
      <c r="TZQ223" s="15"/>
      <c r="TZR223" s="15"/>
      <c r="TZS223" s="15"/>
      <c r="TZT223" s="15"/>
      <c r="TZU223" s="15"/>
      <c r="TZV223" s="15"/>
      <c r="TZW223" s="15"/>
      <c r="TZX223" s="15"/>
      <c r="TZY223" s="15"/>
      <c r="TZZ223" s="15"/>
      <c r="UAA223" s="15"/>
      <c r="UAB223" s="15"/>
      <c r="UAC223" s="15"/>
      <c r="UAD223" s="15"/>
      <c r="UAE223" s="15"/>
      <c r="UAF223" s="15"/>
      <c r="UAG223" s="15"/>
      <c r="UAH223" s="15"/>
      <c r="UAI223" s="15"/>
      <c r="UAJ223" s="15"/>
      <c r="UAK223" s="15"/>
      <c r="UAL223" s="15"/>
      <c r="UAM223" s="15"/>
      <c r="UAN223" s="15"/>
      <c r="UAO223" s="15"/>
      <c r="UAP223" s="15"/>
      <c r="UAQ223" s="15"/>
      <c r="UAR223" s="15"/>
      <c r="UAS223" s="15"/>
      <c r="UAT223" s="15"/>
      <c r="UAU223" s="15"/>
      <c r="UAV223" s="15"/>
      <c r="UAW223" s="15"/>
      <c r="UAX223" s="15"/>
      <c r="UAY223" s="15"/>
      <c r="UAZ223" s="15"/>
      <c r="UBA223" s="15"/>
      <c r="UBB223" s="15"/>
      <c r="UBC223" s="15"/>
      <c r="UBD223" s="15"/>
      <c r="UBE223" s="15"/>
      <c r="UBF223" s="15"/>
      <c r="UBG223" s="15"/>
      <c r="UBH223" s="15"/>
      <c r="UBI223" s="15"/>
      <c r="UBJ223" s="15"/>
      <c r="UBK223" s="15"/>
      <c r="UBL223" s="15"/>
      <c r="UBM223" s="15"/>
      <c r="UBN223" s="15"/>
      <c r="UBO223" s="15"/>
      <c r="UBP223" s="15"/>
      <c r="UBQ223" s="15"/>
      <c r="UBR223" s="15"/>
      <c r="UBS223" s="15"/>
      <c r="UBT223" s="15"/>
      <c r="UBU223" s="15"/>
      <c r="UBV223" s="15"/>
      <c r="UBW223" s="15"/>
      <c r="UBX223" s="15"/>
      <c r="UBY223" s="15"/>
      <c r="UBZ223" s="15"/>
      <c r="UCA223" s="15"/>
      <c r="UCB223" s="15"/>
      <c r="UCC223" s="15"/>
      <c r="UCD223" s="15"/>
      <c r="UCE223" s="15"/>
      <c r="UCF223" s="15"/>
      <c r="UCG223" s="15"/>
      <c r="UCH223" s="15"/>
      <c r="UCI223" s="15"/>
      <c r="UCJ223" s="15"/>
      <c r="UCK223" s="15"/>
      <c r="UCL223" s="15"/>
      <c r="UCM223" s="15"/>
      <c r="UCN223" s="15"/>
      <c r="UCO223" s="15"/>
      <c r="UCP223" s="15"/>
      <c r="UCQ223" s="15"/>
      <c r="UCR223" s="15"/>
      <c r="UCS223" s="15"/>
      <c r="UCT223" s="15"/>
      <c r="UCU223" s="15"/>
      <c r="UCV223" s="15"/>
      <c r="UCW223" s="15"/>
      <c r="UCX223" s="15"/>
      <c r="UCY223" s="15"/>
      <c r="UCZ223" s="15"/>
      <c r="UDA223" s="15"/>
      <c r="UDB223" s="15"/>
      <c r="UDC223" s="15"/>
      <c r="UDD223" s="15"/>
      <c r="UDE223" s="15"/>
      <c r="UDF223" s="15"/>
      <c r="UDG223" s="15"/>
      <c r="UDH223" s="15"/>
      <c r="UDI223" s="15"/>
      <c r="UDJ223" s="15"/>
      <c r="UDK223" s="15"/>
      <c r="UDL223" s="15"/>
      <c r="UDM223" s="15"/>
      <c r="UDN223" s="15"/>
      <c r="UDO223" s="15"/>
      <c r="UDP223" s="15"/>
      <c r="UDQ223" s="15"/>
      <c r="UDR223" s="15"/>
      <c r="UDS223" s="15"/>
      <c r="UDT223" s="15"/>
      <c r="UDU223" s="15"/>
      <c r="UDV223" s="15"/>
      <c r="UDW223" s="15"/>
      <c r="UDX223" s="15"/>
      <c r="UDY223" s="15"/>
      <c r="UDZ223" s="15"/>
      <c r="UEA223" s="15"/>
      <c r="UEB223" s="15"/>
      <c r="UEC223" s="15"/>
      <c r="UED223" s="15"/>
      <c r="UEE223" s="15"/>
      <c r="UEF223" s="15"/>
      <c r="UEG223" s="15"/>
      <c r="UEH223" s="15"/>
      <c r="UEI223" s="15"/>
      <c r="UEJ223" s="15"/>
      <c r="UEK223" s="15"/>
      <c r="UEL223" s="15"/>
      <c r="UEM223" s="15"/>
      <c r="UEN223" s="15"/>
      <c r="UEO223" s="15"/>
      <c r="UEP223" s="15"/>
      <c r="UEQ223" s="15"/>
      <c r="UER223" s="15"/>
      <c r="UES223" s="15"/>
      <c r="UET223" s="15"/>
      <c r="UEU223" s="15"/>
      <c r="UEV223" s="15"/>
      <c r="UEW223" s="15"/>
      <c r="UEX223" s="15"/>
      <c r="UEY223" s="15"/>
      <c r="UEZ223" s="15"/>
      <c r="UFA223" s="15"/>
      <c r="UFB223" s="15"/>
      <c r="UFC223" s="15"/>
      <c r="UFD223" s="15"/>
      <c r="UFE223" s="15"/>
      <c r="UFF223" s="15"/>
      <c r="UFG223" s="15"/>
      <c r="UFH223" s="15"/>
      <c r="UFI223" s="15"/>
      <c r="UFJ223" s="15"/>
      <c r="UFK223" s="15"/>
      <c r="UFL223" s="15"/>
      <c r="UFM223" s="15"/>
      <c r="UFN223" s="15"/>
      <c r="UFO223" s="15"/>
      <c r="UFP223" s="15"/>
      <c r="UFQ223" s="15"/>
      <c r="UFR223" s="15"/>
      <c r="UFS223" s="15"/>
      <c r="UFT223" s="15"/>
      <c r="UFU223" s="15"/>
      <c r="UFV223" s="15"/>
      <c r="UFW223" s="15"/>
      <c r="UFX223" s="15"/>
      <c r="UFY223" s="15"/>
      <c r="UFZ223" s="15"/>
      <c r="UGA223" s="15"/>
      <c r="UGB223" s="15"/>
      <c r="UGC223" s="15"/>
      <c r="UGD223" s="15"/>
      <c r="UGE223" s="15"/>
      <c r="UGF223" s="15"/>
      <c r="UGG223" s="15"/>
      <c r="UGH223" s="15"/>
      <c r="UGI223" s="15"/>
      <c r="UGJ223" s="15"/>
      <c r="UGK223" s="15"/>
      <c r="UGL223" s="15"/>
      <c r="UGM223" s="15"/>
      <c r="UGN223" s="15"/>
      <c r="UGO223" s="15"/>
      <c r="UGP223" s="15"/>
      <c r="UGQ223" s="15"/>
      <c r="UGR223" s="15"/>
      <c r="UGS223" s="15"/>
      <c r="UGT223" s="15"/>
      <c r="UGU223" s="15"/>
      <c r="UGV223" s="15"/>
      <c r="UGW223" s="15"/>
      <c r="UGX223" s="15"/>
      <c r="UGY223" s="15"/>
      <c r="UGZ223" s="15"/>
      <c r="UHA223" s="15"/>
      <c r="UHB223" s="15"/>
      <c r="UHC223" s="15"/>
      <c r="UHD223" s="15"/>
      <c r="UHE223" s="15"/>
      <c r="UHF223" s="15"/>
      <c r="UHG223" s="15"/>
      <c r="UHH223" s="15"/>
      <c r="UHI223" s="15"/>
      <c r="UHJ223" s="15"/>
      <c r="UHK223" s="15"/>
      <c r="UHL223" s="15"/>
      <c r="UHM223" s="15"/>
      <c r="UHN223" s="15"/>
      <c r="UHO223" s="15"/>
      <c r="UHP223" s="15"/>
      <c r="UHQ223" s="15"/>
      <c r="UHR223" s="15"/>
      <c r="UHS223" s="15"/>
      <c r="UHT223" s="15"/>
      <c r="UHU223" s="15"/>
      <c r="UHV223" s="15"/>
      <c r="UHW223" s="15"/>
      <c r="UHX223" s="15"/>
      <c r="UHY223" s="15"/>
      <c r="UHZ223" s="15"/>
      <c r="UIA223" s="15"/>
      <c r="UIB223" s="15"/>
      <c r="UIC223" s="15"/>
      <c r="UID223" s="15"/>
      <c r="UIE223" s="15"/>
      <c r="UIF223" s="15"/>
      <c r="UIG223" s="15"/>
      <c r="UIH223" s="15"/>
      <c r="UII223" s="15"/>
      <c r="UIJ223" s="15"/>
      <c r="UIK223" s="15"/>
      <c r="UIL223" s="15"/>
      <c r="UIM223" s="15"/>
      <c r="UIN223" s="15"/>
      <c r="UIO223" s="15"/>
      <c r="UIP223" s="15"/>
      <c r="UIQ223" s="15"/>
      <c r="UIR223" s="15"/>
      <c r="UIS223" s="15"/>
      <c r="UIT223" s="15"/>
      <c r="UIU223" s="15"/>
      <c r="UIV223" s="15"/>
      <c r="UIW223" s="15"/>
      <c r="UIX223" s="15"/>
      <c r="UIY223" s="15"/>
      <c r="UIZ223" s="15"/>
      <c r="UJA223" s="15"/>
      <c r="UJB223" s="15"/>
      <c r="UJC223" s="15"/>
      <c r="UJD223" s="15"/>
      <c r="UJE223" s="15"/>
      <c r="UJF223" s="15"/>
      <c r="UJG223" s="15"/>
      <c r="UJH223" s="15"/>
      <c r="UJI223" s="15"/>
      <c r="UJJ223" s="15"/>
      <c r="UJK223" s="15"/>
      <c r="UJL223" s="15"/>
      <c r="UJM223" s="15"/>
      <c r="UJN223" s="15"/>
      <c r="UJO223" s="15"/>
      <c r="UJP223" s="15"/>
      <c r="UJQ223" s="15"/>
      <c r="UJR223" s="15"/>
      <c r="UJS223" s="15"/>
      <c r="UJT223" s="15"/>
      <c r="UJU223" s="15"/>
      <c r="UJV223" s="15"/>
      <c r="UJW223" s="15"/>
      <c r="UJX223" s="15"/>
      <c r="UJY223" s="15"/>
      <c r="UJZ223" s="15"/>
      <c r="UKA223" s="15"/>
      <c r="UKB223" s="15"/>
      <c r="UKC223" s="15"/>
      <c r="UKD223" s="15"/>
      <c r="UKE223" s="15"/>
      <c r="UKF223" s="15"/>
      <c r="UKG223" s="15"/>
      <c r="UKH223" s="15"/>
      <c r="UKI223" s="15"/>
      <c r="UKJ223" s="15"/>
      <c r="UKK223" s="15"/>
      <c r="UKL223" s="15"/>
      <c r="UKM223" s="15"/>
      <c r="UKN223" s="15"/>
      <c r="UKO223" s="15"/>
      <c r="UKP223" s="15"/>
      <c r="UKQ223" s="15"/>
      <c r="UKR223" s="15"/>
      <c r="UKS223" s="15"/>
      <c r="UKT223" s="15"/>
      <c r="UKU223" s="15"/>
      <c r="UKV223" s="15"/>
      <c r="UKW223" s="15"/>
      <c r="UKX223" s="15"/>
      <c r="UKY223" s="15"/>
      <c r="UKZ223" s="15"/>
      <c r="ULA223" s="15"/>
      <c r="ULB223" s="15"/>
      <c r="ULC223" s="15"/>
      <c r="ULD223" s="15"/>
      <c r="ULE223" s="15"/>
      <c r="ULF223" s="15"/>
      <c r="ULG223" s="15"/>
      <c r="ULH223" s="15"/>
      <c r="ULI223" s="15"/>
      <c r="ULJ223" s="15"/>
      <c r="ULK223" s="15"/>
      <c r="ULL223" s="15"/>
      <c r="ULM223" s="15"/>
      <c r="ULN223" s="15"/>
      <c r="ULO223" s="15"/>
      <c r="ULP223" s="15"/>
      <c r="ULQ223" s="15"/>
      <c r="ULR223" s="15"/>
      <c r="ULS223" s="15"/>
      <c r="ULT223" s="15"/>
      <c r="ULU223" s="15"/>
      <c r="ULV223" s="15"/>
      <c r="ULW223" s="15"/>
      <c r="ULX223" s="15"/>
      <c r="ULY223" s="15"/>
      <c r="ULZ223" s="15"/>
      <c r="UMA223" s="15"/>
      <c r="UMB223" s="15"/>
      <c r="UMC223" s="15"/>
      <c r="UMD223" s="15"/>
      <c r="UME223" s="15"/>
      <c r="UMF223" s="15"/>
      <c r="UMG223" s="15"/>
      <c r="UMH223" s="15"/>
      <c r="UMI223" s="15"/>
      <c r="UMJ223" s="15"/>
      <c r="UMK223" s="15"/>
      <c r="UML223" s="15"/>
      <c r="UMM223" s="15"/>
      <c r="UMN223" s="15"/>
      <c r="UMO223" s="15"/>
      <c r="UMP223" s="15"/>
      <c r="UMQ223" s="15"/>
      <c r="UMR223" s="15"/>
      <c r="UMS223" s="15"/>
      <c r="UMT223" s="15"/>
      <c r="UMU223" s="15"/>
      <c r="UMV223" s="15"/>
      <c r="UMW223" s="15"/>
      <c r="UMX223" s="15"/>
      <c r="UMY223" s="15"/>
      <c r="UMZ223" s="15"/>
      <c r="UNA223" s="15"/>
      <c r="UNB223" s="15"/>
      <c r="UNC223" s="15"/>
      <c r="UND223" s="15"/>
      <c r="UNE223" s="15"/>
      <c r="UNF223" s="15"/>
      <c r="UNG223" s="15"/>
      <c r="UNH223" s="15"/>
      <c r="UNI223" s="15"/>
      <c r="UNJ223" s="15"/>
      <c r="UNK223" s="15"/>
      <c r="UNL223" s="15"/>
      <c r="UNM223" s="15"/>
      <c r="UNN223" s="15"/>
      <c r="UNO223" s="15"/>
      <c r="UNP223" s="15"/>
      <c r="UNQ223" s="15"/>
      <c r="UNR223" s="15"/>
      <c r="UNS223" s="15"/>
      <c r="UNT223" s="15"/>
      <c r="UNU223" s="15"/>
      <c r="UNV223" s="15"/>
      <c r="UNW223" s="15"/>
      <c r="UNX223" s="15"/>
      <c r="UNY223" s="15"/>
      <c r="UNZ223" s="15"/>
      <c r="UOA223" s="15"/>
      <c r="UOB223" s="15"/>
      <c r="UOC223" s="15"/>
      <c r="UOD223" s="15"/>
      <c r="UOE223" s="15"/>
      <c r="UOF223" s="15"/>
      <c r="UOG223" s="15"/>
      <c r="UOH223" s="15"/>
      <c r="UOI223" s="15"/>
      <c r="UOJ223" s="15"/>
      <c r="UOK223" s="15"/>
      <c r="UOL223" s="15"/>
      <c r="UOM223" s="15"/>
      <c r="UON223" s="15"/>
      <c r="UOO223" s="15"/>
      <c r="UOP223" s="15"/>
      <c r="UOQ223" s="15"/>
      <c r="UOR223" s="15"/>
      <c r="UOS223" s="15"/>
      <c r="UOT223" s="15"/>
      <c r="UOU223" s="15"/>
      <c r="UOV223" s="15"/>
      <c r="UOW223" s="15"/>
      <c r="UOX223" s="15"/>
      <c r="UOY223" s="15"/>
      <c r="UOZ223" s="15"/>
      <c r="UPA223" s="15"/>
      <c r="UPB223" s="15"/>
      <c r="UPC223" s="15"/>
      <c r="UPD223" s="15"/>
      <c r="UPE223" s="15"/>
      <c r="UPF223" s="15"/>
      <c r="UPG223" s="15"/>
      <c r="UPH223" s="15"/>
      <c r="UPI223" s="15"/>
      <c r="UPJ223" s="15"/>
      <c r="UPK223" s="15"/>
      <c r="UPL223" s="15"/>
      <c r="UPM223" s="15"/>
      <c r="UPN223" s="15"/>
      <c r="UPO223" s="15"/>
      <c r="UPP223" s="15"/>
      <c r="UPQ223" s="15"/>
      <c r="UPR223" s="15"/>
      <c r="UPS223" s="15"/>
      <c r="UPT223" s="15"/>
      <c r="UPU223" s="15"/>
      <c r="UPV223" s="15"/>
      <c r="UPW223" s="15"/>
      <c r="UPX223" s="15"/>
      <c r="UPY223" s="15"/>
      <c r="UPZ223" s="15"/>
      <c r="UQA223" s="15"/>
      <c r="UQB223" s="15"/>
      <c r="UQC223" s="15"/>
      <c r="UQD223" s="15"/>
      <c r="UQE223" s="15"/>
      <c r="UQF223" s="15"/>
      <c r="UQG223" s="15"/>
      <c r="UQH223" s="15"/>
      <c r="UQI223" s="15"/>
      <c r="UQJ223" s="15"/>
      <c r="UQK223" s="15"/>
      <c r="UQL223" s="15"/>
      <c r="UQM223" s="15"/>
      <c r="UQN223" s="15"/>
      <c r="UQO223" s="15"/>
      <c r="UQP223" s="15"/>
      <c r="UQQ223" s="15"/>
      <c r="UQR223" s="15"/>
      <c r="UQS223" s="15"/>
      <c r="UQT223" s="15"/>
      <c r="UQU223" s="15"/>
      <c r="UQV223" s="15"/>
      <c r="UQW223" s="15"/>
      <c r="UQX223" s="15"/>
      <c r="UQY223" s="15"/>
      <c r="UQZ223" s="15"/>
      <c r="URA223" s="15"/>
      <c r="URB223" s="15"/>
      <c r="URC223" s="15"/>
      <c r="URD223" s="15"/>
      <c r="URE223" s="15"/>
      <c r="URF223" s="15"/>
      <c r="URG223" s="15"/>
      <c r="URH223" s="15"/>
      <c r="URI223" s="15"/>
      <c r="URJ223" s="15"/>
      <c r="URK223" s="15"/>
      <c r="URL223" s="15"/>
      <c r="URM223" s="15"/>
      <c r="URN223" s="15"/>
      <c r="URO223" s="15"/>
      <c r="URP223" s="15"/>
      <c r="URQ223" s="15"/>
      <c r="URR223" s="15"/>
      <c r="URS223" s="15"/>
      <c r="URT223" s="15"/>
      <c r="URU223" s="15"/>
      <c r="URV223" s="15"/>
      <c r="URW223" s="15"/>
      <c r="URX223" s="15"/>
      <c r="URY223" s="15"/>
      <c r="URZ223" s="15"/>
      <c r="USA223" s="15"/>
      <c r="USB223" s="15"/>
      <c r="USC223" s="15"/>
      <c r="USD223" s="15"/>
      <c r="USE223" s="15"/>
      <c r="USF223" s="15"/>
      <c r="USG223" s="15"/>
      <c r="USH223" s="15"/>
      <c r="USI223" s="15"/>
      <c r="USJ223" s="15"/>
      <c r="USK223" s="15"/>
      <c r="USL223" s="15"/>
      <c r="USM223" s="15"/>
      <c r="USN223" s="15"/>
      <c r="USO223" s="15"/>
      <c r="USP223" s="15"/>
      <c r="USQ223" s="15"/>
      <c r="USR223" s="15"/>
      <c r="USS223" s="15"/>
      <c r="UST223" s="15"/>
      <c r="USU223" s="15"/>
      <c r="USV223" s="15"/>
      <c r="USW223" s="15"/>
      <c r="USX223" s="15"/>
      <c r="USY223" s="15"/>
      <c r="USZ223" s="15"/>
      <c r="UTA223" s="15"/>
      <c r="UTB223" s="15"/>
      <c r="UTC223" s="15"/>
      <c r="UTD223" s="15"/>
      <c r="UTE223" s="15"/>
      <c r="UTF223" s="15"/>
      <c r="UTG223" s="15"/>
      <c r="UTH223" s="15"/>
      <c r="UTI223" s="15"/>
      <c r="UTJ223" s="15"/>
      <c r="UTK223" s="15"/>
      <c r="UTL223" s="15"/>
      <c r="UTM223" s="15"/>
      <c r="UTN223" s="15"/>
      <c r="UTO223" s="15"/>
      <c r="UTP223" s="15"/>
      <c r="UTQ223" s="15"/>
      <c r="UTR223" s="15"/>
      <c r="UTS223" s="15"/>
      <c r="UTT223" s="15"/>
      <c r="UTU223" s="15"/>
      <c r="UTV223" s="15"/>
      <c r="UTW223" s="15"/>
      <c r="UTX223" s="15"/>
      <c r="UTY223" s="15"/>
      <c r="UTZ223" s="15"/>
      <c r="UUA223" s="15"/>
      <c r="UUB223" s="15"/>
      <c r="UUC223" s="15"/>
      <c r="UUD223" s="15"/>
      <c r="UUE223" s="15"/>
      <c r="UUF223" s="15"/>
      <c r="UUG223" s="15"/>
      <c r="UUH223" s="15"/>
      <c r="UUI223" s="15"/>
      <c r="UUJ223" s="15"/>
      <c r="UUK223" s="15"/>
      <c r="UUL223" s="15"/>
      <c r="UUM223" s="15"/>
      <c r="UUN223" s="15"/>
      <c r="UUO223" s="15"/>
      <c r="UUP223" s="15"/>
      <c r="UUQ223" s="15"/>
      <c r="UUR223" s="15"/>
      <c r="UUS223" s="15"/>
      <c r="UUT223" s="15"/>
      <c r="UUU223" s="15"/>
      <c r="UUV223" s="15"/>
      <c r="UUW223" s="15"/>
      <c r="UUX223" s="15"/>
      <c r="UUY223" s="15"/>
      <c r="UUZ223" s="15"/>
      <c r="UVA223" s="15"/>
      <c r="UVB223" s="15"/>
      <c r="UVC223" s="15"/>
      <c r="UVD223" s="15"/>
      <c r="UVE223" s="15"/>
      <c r="UVF223" s="15"/>
      <c r="UVG223" s="15"/>
      <c r="UVH223" s="15"/>
      <c r="UVI223" s="15"/>
      <c r="UVJ223" s="15"/>
      <c r="UVK223" s="15"/>
      <c r="UVL223" s="15"/>
      <c r="UVM223" s="15"/>
      <c r="UVN223" s="15"/>
      <c r="UVO223" s="15"/>
      <c r="UVP223" s="15"/>
      <c r="UVQ223" s="15"/>
      <c r="UVR223" s="15"/>
      <c r="UVS223" s="15"/>
      <c r="UVT223" s="15"/>
      <c r="UVU223" s="15"/>
      <c r="UVV223" s="15"/>
      <c r="UVW223" s="15"/>
      <c r="UVX223" s="15"/>
      <c r="UVY223" s="15"/>
      <c r="UVZ223" s="15"/>
      <c r="UWA223" s="15"/>
      <c r="UWB223" s="15"/>
      <c r="UWC223" s="15"/>
      <c r="UWD223" s="15"/>
      <c r="UWE223" s="15"/>
      <c r="UWF223" s="15"/>
      <c r="UWG223" s="15"/>
      <c r="UWH223" s="15"/>
      <c r="UWI223" s="15"/>
      <c r="UWJ223" s="15"/>
      <c r="UWK223" s="15"/>
      <c r="UWL223" s="15"/>
      <c r="UWM223" s="15"/>
      <c r="UWN223" s="15"/>
      <c r="UWO223" s="15"/>
      <c r="UWP223" s="15"/>
      <c r="UWQ223" s="15"/>
      <c r="UWR223" s="15"/>
      <c r="UWS223" s="15"/>
      <c r="UWT223" s="15"/>
      <c r="UWU223" s="15"/>
      <c r="UWV223" s="15"/>
      <c r="UWW223" s="15"/>
      <c r="UWX223" s="15"/>
      <c r="UWY223" s="15"/>
      <c r="UWZ223" s="15"/>
      <c r="UXA223" s="15"/>
      <c r="UXB223" s="15"/>
      <c r="UXC223" s="15"/>
      <c r="UXD223" s="15"/>
      <c r="UXE223" s="15"/>
      <c r="UXF223" s="15"/>
      <c r="UXG223" s="15"/>
      <c r="UXH223" s="15"/>
      <c r="UXI223" s="15"/>
      <c r="UXJ223" s="15"/>
      <c r="UXK223" s="15"/>
      <c r="UXL223" s="15"/>
      <c r="UXM223" s="15"/>
      <c r="UXN223" s="15"/>
      <c r="UXO223" s="15"/>
      <c r="UXP223" s="15"/>
      <c r="UXQ223" s="15"/>
      <c r="UXR223" s="15"/>
      <c r="UXS223" s="15"/>
      <c r="UXT223" s="15"/>
      <c r="UXU223" s="15"/>
      <c r="UXV223" s="15"/>
      <c r="UXW223" s="15"/>
      <c r="UXX223" s="15"/>
      <c r="UXY223" s="15"/>
      <c r="UXZ223" s="15"/>
      <c r="UYA223" s="15"/>
      <c r="UYB223" s="15"/>
      <c r="UYC223" s="15"/>
      <c r="UYD223" s="15"/>
      <c r="UYE223" s="15"/>
      <c r="UYF223" s="15"/>
      <c r="UYG223" s="15"/>
      <c r="UYH223" s="15"/>
      <c r="UYI223" s="15"/>
      <c r="UYJ223" s="15"/>
      <c r="UYK223" s="15"/>
      <c r="UYL223" s="15"/>
      <c r="UYM223" s="15"/>
      <c r="UYN223" s="15"/>
      <c r="UYO223" s="15"/>
      <c r="UYP223" s="15"/>
      <c r="UYQ223" s="15"/>
      <c r="UYR223" s="15"/>
      <c r="UYS223" s="15"/>
      <c r="UYT223" s="15"/>
      <c r="UYU223" s="15"/>
      <c r="UYV223" s="15"/>
      <c r="UYW223" s="15"/>
      <c r="UYX223" s="15"/>
      <c r="UYY223" s="15"/>
      <c r="UYZ223" s="15"/>
      <c r="UZA223" s="15"/>
      <c r="UZB223" s="15"/>
      <c r="UZC223" s="15"/>
      <c r="UZD223" s="15"/>
      <c r="UZE223" s="15"/>
      <c r="UZF223" s="15"/>
      <c r="UZG223" s="15"/>
      <c r="UZH223" s="15"/>
      <c r="UZI223" s="15"/>
      <c r="UZJ223" s="15"/>
      <c r="UZK223" s="15"/>
      <c r="UZL223" s="15"/>
      <c r="UZM223" s="15"/>
      <c r="UZN223" s="15"/>
      <c r="UZO223" s="15"/>
      <c r="UZP223" s="15"/>
      <c r="UZQ223" s="15"/>
      <c r="UZR223" s="15"/>
      <c r="UZS223" s="15"/>
      <c r="UZT223" s="15"/>
      <c r="UZU223" s="15"/>
      <c r="UZV223" s="15"/>
      <c r="UZW223" s="15"/>
      <c r="UZX223" s="15"/>
      <c r="UZY223" s="15"/>
      <c r="UZZ223" s="15"/>
      <c r="VAA223" s="15"/>
      <c r="VAB223" s="15"/>
      <c r="VAC223" s="15"/>
      <c r="VAD223" s="15"/>
      <c r="VAE223" s="15"/>
      <c r="VAF223" s="15"/>
      <c r="VAG223" s="15"/>
      <c r="VAH223" s="15"/>
      <c r="VAI223" s="15"/>
      <c r="VAJ223" s="15"/>
      <c r="VAK223" s="15"/>
      <c r="VAL223" s="15"/>
      <c r="VAM223" s="15"/>
      <c r="VAN223" s="15"/>
      <c r="VAO223" s="15"/>
      <c r="VAP223" s="15"/>
      <c r="VAQ223" s="15"/>
      <c r="VAR223" s="15"/>
      <c r="VAS223" s="15"/>
      <c r="VAT223" s="15"/>
      <c r="VAU223" s="15"/>
      <c r="VAV223" s="15"/>
      <c r="VAW223" s="15"/>
      <c r="VAX223" s="15"/>
      <c r="VAY223" s="15"/>
      <c r="VAZ223" s="15"/>
      <c r="VBA223" s="15"/>
      <c r="VBB223" s="15"/>
      <c r="VBC223" s="15"/>
      <c r="VBD223" s="15"/>
      <c r="VBE223" s="15"/>
      <c r="VBF223" s="15"/>
      <c r="VBG223" s="15"/>
      <c r="VBH223" s="15"/>
      <c r="VBI223" s="15"/>
      <c r="VBJ223" s="15"/>
      <c r="VBK223" s="15"/>
      <c r="VBL223" s="15"/>
      <c r="VBM223" s="15"/>
      <c r="VBN223" s="15"/>
      <c r="VBO223" s="15"/>
      <c r="VBP223" s="15"/>
      <c r="VBQ223" s="15"/>
      <c r="VBR223" s="15"/>
      <c r="VBS223" s="15"/>
      <c r="VBT223" s="15"/>
      <c r="VBU223" s="15"/>
      <c r="VBV223" s="15"/>
      <c r="VBW223" s="15"/>
      <c r="VBX223" s="15"/>
      <c r="VBY223" s="15"/>
      <c r="VBZ223" s="15"/>
      <c r="VCA223" s="15"/>
      <c r="VCB223" s="15"/>
      <c r="VCC223" s="15"/>
      <c r="VCD223" s="15"/>
      <c r="VCE223" s="15"/>
      <c r="VCF223" s="15"/>
      <c r="VCG223" s="15"/>
      <c r="VCH223" s="15"/>
      <c r="VCI223" s="15"/>
      <c r="VCJ223" s="15"/>
      <c r="VCK223" s="15"/>
      <c r="VCL223" s="15"/>
      <c r="VCM223" s="15"/>
      <c r="VCN223" s="15"/>
      <c r="VCO223" s="15"/>
      <c r="VCP223" s="15"/>
      <c r="VCQ223" s="15"/>
      <c r="VCR223" s="15"/>
      <c r="VCS223" s="15"/>
      <c r="VCT223" s="15"/>
      <c r="VCU223" s="15"/>
      <c r="VCV223" s="15"/>
      <c r="VCW223" s="15"/>
      <c r="VCX223" s="15"/>
      <c r="VCY223" s="15"/>
      <c r="VCZ223" s="15"/>
      <c r="VDA223" s="15"/>
      <c r="VDB223" s="15"/>
      <c r="VDC223" s="15"/>
      <c r="VDD223" s="15"/>
      <c r="VDE223" s="15"/>
      <c r="VDF223" s="15"/>
      <c r="VDG223" s="15"/>
      <c r="VDH223" s="15"/>
      <c r="VDI223" s="15"/>
      <c r="VDJ223" s="15"/>
      <c r="VDK223" s="15"/>
      <c r="VDL223" s="15"/>
      <c r="VDM223" s="15"/>
      <c r="VDN223" s="15"/>
      <c r="VDO223" s="15"/>
      <c r="VDP223" s="15"/>
      <c r="VDQ223" s="15"/>
      <c r="VDR223" s="15"/>
      <c r="VDS223" s="15"/>
      <c r="VDT223" s="15"/>
      <c r="VDU223" s="15"/>
      <c r="VDV223" s="15"/>
      <c r="VDW223" s="15"/>
      <c r="VDX223" s="15"/>
      <c r="VDY223" s="15"/>
      <c r="VDZ223" s="15"/>
      <c r="VEA223" s="15"/>
      <c r="VEB223" s="15"/>
      <c r="VEC223" s="15"/>
      <c r="VED223" s="15"/>
      <c r="VEE223" s="15"/>
      <c r="VEF223" s="15"/>
      <c r="VEG223" s="15"/>
      <c r="VEH223" s="15"/>
      <c r="VEI223" s="15"/>
      <c r="VEJ223" s="15"/>
      <c r="VEK223" s="15"/>
      <c r="VEL223" s="15"/>
      <c r="VEM223" s="15"/>
      <c r="VEN223" s="15"/>
      <c r="VEO223" s="15"/>
      <c r="VEP223" s="15"/>
      <c r="VEQ223" s="15"/>
      <c r="VER223" s="15"/>
      <c r="VES223" s="15"/>
      <c r="VET223" s="15"/>
      <c r="VEU223" s="15"/>
      <c r="VEV223" s="15"/>
      <c r="VEW223" s="15"/>
      <c r="VEX223" s="15"/>
      <c r="VEY223" s="15"/>
      <c r="VEZ223" s="15"/>
      <c r="VFA223" s="15"/>
      <c r="VFB223" s="15"/>
      <c r="VFC223" s="15"/>
      <c r="VFD223" s="15"/>
      <c r="VFE223" s="15"/>
      <c r="VFF223" s="15"/>
      <c r="VFG223" s="15"/>
      <c r="VFH223" s="15"/>
      <c r="VFI223" s="15"/>
      <c r="VFJ223" s="15"/>
      <c r="VFK223" s="15"/>
      <c r="VFL223" s="15"/>
      <c r="VFM223" s="15"/>
      <c r="VFN223" s="15"/>
      <c r="VFO223" s="15"/>
      <c r="VFP223" s="15"/>
      <c r="VFQ223" s="15"/>
      <c r="VFR223" s="15"/>
      <c r="VFS223" s="15"/>
      <c r="VFT223" s="15"/>
      <c r="VFU223" s="15"/>
      <c r="VFV223" s="15"/>
      <c r="VFW223" s="15"/>
      <c r="VFX223" s="15"/>
      <c r="VFY223" s="15"/>
      <c r="VFZ223" s="15"/>
      <c r="VGA223" s="15"/>
      <c r="VGB223" s="15"/>
      <c r="VGC223" s="15"/>
      <c r="VGD223" s="15"/>
      <c r="VGE223" s="15"/>
      <c r="VGF223" s="15"/>
      <c r="VGG223" s="15"/>
      <c r="VGH223" s="15"/>
      <c r="VGI223" s="15"/>
      <c r="VGJ223" s="15"/>
      <c r="VGK223" s="15"/>
      <c r="VGL223" s="15"/>
      <c r="VGM223" s="15"/>
      <c r="VGN223" s="15"/>
      <c r="VGO223" s="15"/>
      <c r="VGP223" s="15"/>
      <c r="VGQ223" s="15"/>
      <c r="VGR223" s="15"/>
      <c r="VGS223" s="15"/>
      <c r="VGT223" s="15"/>
      <c r="VGU223" s="15"/>
      <c r="VGV223" s="15"/>
      <c r="VGW223" s="15"/>
      <c r="VGX223" s="15"/>
      <c r="VGY223" s="15"/>
      <c r="VGZ223" s="15"/>
      <c r="VHA223" s="15"/>
      <c r="VHB223" s="15"/>
      <c r="VHC223" s="15"/>
      <c r="VHD223" s="15"/>
      <c r="VHE223" s="15"/>
      <c r="VHF223" s="15"/>
      <c r="VHG223" s="15"/>
      <c r="VHH223" s="15"/>
      <c r="VHI223" s="15"/>
      <c r="VHJ223" s="15"/>
      <c r="VHK223" s="15"/>
      <c r="VHL223" s="15"/>
      <c r="VHM223" s="15"/>
      <c r="VHN223" s="15"/>
      <c r="VHO223" s="15"/>
      <c r="VHP223" s="15"/>
      <c r="VHQ223" s="15"/>
      <c r="VHR223" s="15"/>
      <c r="VHS223" s="15"/>
      <c r="VHT223" s="15"/>
      <c r="VHU223" s="15"/>
      <c r="VHV223" s="15"/>
      <c r="VHW223" s="15"/>
      <c r="VHX223" s="15"/>
      <c r="VHY223" s="15"/>
      <c r="VHZ223" s="15"/>
      <c r="VIA223" s="15"/>
      <c r="VIB223" s="15"/>
      <c r="VIC223" s="15"/>
      <c r="VID223" s="15"/>
      <c r="VIE223" s="15"/>
      <c r="VIF223" s="15"/>
      <c r="VIG223" s="15"/>
      <c r="VIH223" s="15"/>
      <c r="VII223" s="15"/>
      <c r="VIJ223" s="15"/>
      <c r="VIK223" s="15"/>
      <c r="VIL223" s="15"/>
      <c r="VIM223" s="15"/>
      <c r="VIN223" s="15"/>
      <c r="VIO223" s="15"/>
      <c r="VIP223" s="15"/>
      <c r="VIQ223" s="15"/>
      <c r="VIR223" s="15"/>
      <c r="VIS223" s="15"/>
      <c r="VIT223" s="15"/>
      <c r="VIU223" s="15"/>
      <c r="VIV223" s="15"/>
      <c r="VIW223" s="15"/>
      <c r="VIX223" s="15"/>
      <c r="VIY223" s="15"/>
      <c r="VIZ223" s="15"/>
      <c r="VJA223" s="15"/>
      <c r="VJB223" s="15"/>
      <c r="VJC223" s="15"/>
      <c r="VJD223" s="15"/>
      <c r="VJE223" s="15"/>
      <c r="VJF223" s="15"/>
      <c r="VJG223" s="15"/>
      <c r="VJH223" s="15"/>
      <c r="VJI223" s="15"/>
      <c r="VJJ223" s="15"/>
      <c r="VJK223" s="15"/>
      <c r="VJL223" s="15"/>
      <c r="VJM223" s="15"/>
      <c r="VJN223" s="15"/>
      <c r="VJO223" s="15"/>
      <c r="VJP223" s="15"/>
      <c r="VJQ223" s="15"/>
      <c r="VJR223" s="15"/>
      <c r="VJS223" s="15"/>
      <c r="VJT223" s="15"/>
      <c r="VJU223" s="15"/>
      <c r="VJV223" s="15"/>
      <c r="VJW223" s="15"/>
      <c r="VJX223" s="15"/>
      <c r="VJY223" s="15"/>
      <c r="VJZ223" s="15"/>
      <c r="VKA223" s="15"/>
      <c r="VKB223" s="15"/>
      <c r="VKC223" s="15"/>
      <c r="VKD223" s="15"/>
      <c r="VKE223" s="15"/>
      <c r="VKF223" s="15"/>
      <c r="VKG223" s="15"/>
      <c r="VKH223" s="15"/>
      <c r="VKI223" s="15"/>
      <c r="VKJ223" s="15"/>
      <c r="VKK223" s="15"/>
      <c r="VKL223" s="15"/>
      <c r="VKM223" s="15"/>
      <c r="VKN223" s="15"/>
      <c r="VKO223" s="15"/>
      <c r="VKP223" s="15"/>
      <c r="VKQ223" s="15"/>
      <c r="VKR223" s="15"/>
      <c r="VKS223" s="15"/>
      <c r="VKT223" s="15"/>
      <c r="VKU223" s="15"/>
      <c r="VKV223" s="15"/>
      <c r="VKW223" s="15"/>
      <c r="VKX223" s="15"/>
      <c r="VKY223" s="15"/>
      <c r="VKZ223" s="15"/>
      <c r="VLA223" s="15"/>
      <c r="VLB223" s="15"/>
      <c r="VLC223" s="15"/>
      <c r="VLD223" s="15"/>
      <c r="VLE223" s="15"/>
      <c r="VLF223" s="15"/>
      <c r="VLG223" s="15"/>
      <c r="VLH223" s="15"/>
      <c r="VLI223" s="15"/>
      <c r="VLJ223" s="15"/>
      <c r="VLK223" s="15"/>
      <c r="VLL223" s="15"/>
      <c r="VLM223" s="15"/>
      <c r="VLN223" s="15"/>
      <c r="VLO223" s="15"/>
      <c r="VLP223" s="15"/>
      <c r="VLQ223" s="15"/>
      <c r="VLR223" s="15"/>
      <c r="VLS223" s="15"/>
      <c r="VLT223" s="15"/>
      <c r="VLU223" s="15"/>
      <c r="VLV223" s="15"/>
      <c r="VLW223" s="15"/>
      <c r="VLX223" s="15"/>
      <c r="VLY223" s="15"/>
      <c r="VLZ223" s="15"/>
      <c r="VMA223" s="15"/>
      <c r="VMB223" s="15"/>
      <c r="VMC223" s="15"/>
      <c r="VMD223" s="15"/>
      <c r="VME223" s="15"/>
      <c r="VMF223" s="15"/>
      <c r="VMG223" s="15"/>
      <c r="VMH223" s="15"/>
      <c r="VMI223" s="15"/>
      <c r="VMJ223" s="15"/>
      <c r="VMK223" s="15"/>
      <c r="VML223" s="15"/>
      <c r="VMM223" s="15"/>
      <c r="VMN223" s="15"/>
      <c r="VMO223" s="15"/>
      <c r="VMP223" s="15"/>
      <c r="VMQ223" s="15"/>
      <c r="VMR223" s="15"/>
      <c r="VMS223" s="15"/>
      <c r="VMT223" s="15"/>
      <c r="VMU223" s="15"/>
      <c r="VMV223" s="15"/>
      <c r="VMW223" s="15"/>
      <c r="VMX223" s="15"/>
      <c r="VMY223" s="15"/>
      <c r="VMZ223" s="15"/>
      <c r="VNA223" s="15"/>
      <c r="VNB223" s="15"/>
      <c r="VNC223" s="15"/>
      <c r="VND223" s="15"/>
      <c r="VNE223" s="15"/>
      <c r="VNF223" s="15"/>
      <c r="VNG223" s="15"/>
      <c r="VNH223" s="15"/>
      <c r="VNI223" s="15"/>
      <c r="VNJ223" s="15"/>
      <c r="VNK223" s="15"/>
      <c r="VNL223" s="15"/>
      <c r="VNM223" s="15"/>
      <c r="VNN223" s="15"/>
      <c r="VNO223" s="15"/>
      <c r="VNP223" s="15"/>
      <c r="VNQ223" s="15"/>
      <c r="VNR223" s="15"/>
      <c r="VNS223" s="15"/>
      <c r="VNT223" s="15"/>
      <c r="VNU223" s="15"/>
      <c r="VNV223" s="15"/>
      <c r="VNW223" s="15"/>
      <c r="VNX223" s="15"/>
      <c r="VNY223" s="15"/>
      <c r="VNZ223" s="15"/>
      <c r="VOA223" s="15"/>
      <c r="VOB223" s="15"/>
      <c r="VOC223" s="15"/>
      <c r="VOD223" s="15"/>
      <c r="VOE223" s="15"/>
      <c r="VOF223" s="15"/>
      <c r="VOG223" s="15"/>
      <c r="VOH223" s="15"/>
      <c r="VOI223" s="15"/>
      <c r="VOJ223" s="15"/>
      <c r="VOK223" s="15"/>
      <c r="VOL223" s="15"/>
      <c r="VOM223" s="15"/>
      <c r="VON223" s="15"/>
      <c r="VOO223" s="15"/>
      <c r="VOP223" s="15"/>
      <c r="VOQ223" s="15"/>
      <c r="VOR223" s="15"/>
      <c r="VOS223" s="15"/>
      <c r="VOT223" s="15"/>
      <c r="VOU223" s="15"/>
      <c r="VOV223" s="15"/>
      <c r="VOW223" s="15"/>
      <c r="VOX223" s="15"/>
      <c r="VOY223" s="15"/>
      <c r="VOZ223" s="15"/>
      <c r="VPA223" s="15"/>
      <c r="VPB223" s="15"/>
      <c r="VPC223" s="15"/>
      <c r="VPD223" s="15"/>
      <c r="VPE223" s="15"/>
      <c r="VPF223" s="15"/>
      <c r="VPG223" s="15"/>
      <c r="VPH223" s="15"/>
      <c r="VPI223" s="15"/>
      <c r="VPJ223" s="15"/>
      <c r="VPK223" s="15"/>
      <c r="VPL223" s="15"/>
      <c r="VPM223" s="15"/>
      <c r="VPN223" s="15"/>
      <c r="VPO223" s="15"/>
      <c r="VPP223" s="15"/>
      <c r="VPQ223" s="15"/>
      <c r="VPR223" s="15"/>
      <c r="VPS223" s="15"/>
      <c r="VPT223" s="15"/>
      <c r="VPU223" s="15"/>
      <c r="VPV223" s="15"/>
      <c r="VPW223" s="15"/>
      <c r="VPX223" s="15"/>
      <c r="VPY223" s="15"/>
      <c r="VPZ223" s="15"/>
      <c r="VQA223" s="15"/>
      <c r="VQB223" s="15"/>
      <c r="VQC223" s="15"/>
      <c r="VQD223" s="15"/>
      <c r="VQE223" s="15"/>
      <c r="VQF223" s="15"/>
      <c r="VQG223" s="15"/>
      <c r="VQH223" s="15"/>
      <c r="VQI223" s="15"/>
      <c r="VQJ223" s="15"/>
      <c r="VQK223" s="15"/>
      <c r="VQL223" s="15"/>
      <c r="VQM223" s="15"/>
      <c r="VQN223" s="15"/>
      <c r="VQO223" s="15"/>
      <c r="VQP223" s="15"/>
      <c r="VQQ223" s="15"/>
      <c r="VQR223" s="15"/>
      <c r="VQS223" s="15"/>
      <c r="VQT223" s="15"/>
      <c r="VQU223" s="15"/>
      <c r="VQV223" s="15"/>
      <c r="VQW223" s="15"/>
      <c r="VQX223" s="15"/>
      <c r="VQY223" s="15"/>
      <c r="VQZ223" s="15"/>
      <c r="VRA223" s="15"/>
      <c r="VRB223" s="15"/>
      <c r="VRC223" s="15"/>
      <c r="VRD223" s="15"/>
      <c r="VRE223" s="15"/>
      <c r="VRF223" s="15"/>
      <c r="VRG223" s="15"/>
      <c r="VRH223" s="15"/>
      <c r="VRI223" s="15"/>
      <c r="VRJ223" s="15"/>
      <c r="VRK223" s="15"/>
      <c r="VRL223" s="15"/>
      <c r="VRM223" s="15"/>
      <c r="VRN223" s="15"/>
      <c r="VRO223" s="15"/>
      <c r="VRP223" s="15"/>
      <c r="VRQ223" s="15"/>
      <c r="VRR223" s="15"/>
      <c r="VRS223" s="15"/>
      <c r="VRT223" s="15"/>
      <c r="VRU223" s="15"/>
      <c r="VRV223" s="15"/>
      <c r="VRW223" s="15"/>
      <c r="VRX223" s="15"/>
      <c r="VRY223" s="15"/>
      <c r="VRZ223" s="15"/>
      <c r="VSA223" s="15"/>
      <c r="VSB223" s="15"/>
      <c r="VSC223" s="15"/>
      <c r="VSD223" s="15"/>
      <c r="VSE223" s="15"/>
      <c r="VSF223" s="15"/>
      <c r="VSG223" s="15"/>
      <c r="VSH223" s="15"/>
      <c r="VSI223" s="15"/>
      <c r="VSJ223" s="15"/>
      <c r="VSK223" s="15"/>
      <c r="VSL223" s="15"/>
      <c r="VSM223" s="15"/>
      <c r="VSN223" s="15"/>
      <c r="VSO223" s="15"/>
      <c r="VSP223" s="15"/>
      <c r="VSQ223" s="15"/>
      <c r="VSR223" s="15"/>
      <c r="VSS223" s="15"/>
      <c r="VST223" s="15"/>
      <c r="VSU223" s="15"/>
      <c r="VSV223" s="15"/>
      <c r="VSW223" s="15"/>
      <c r="VSX223" s="15"/>
      <c r="VSY223" s="15"/>
      <c r="VSZ223" s="15"/>
      <c r="VTA223" s="15"/>
      <c r="VTB223" s="15"/>
      <c r="VTC223" s="15"/>
      <c r="VTD223" s="15"/>
      <c r="VTE223" s="15"/>
      <c r="VTF223" s="15"/>
      <c r="VTG223" s="15"/>
      <c r="VTH223" s="15"/>
      <c r="VTI223" s="15"/>
      <c r="VTJ223" s="15"/>
      <c r="VTK223" s="15"/>
      <c r="VTL223" s="15"/>
      <c r="VTM223" s="15"/>
      <c r="VTN223" s="15"/>
      <c r="VTO223" s="15"/>
      <c r="VTP223" s="15"/>
      <c r="VTQ223" s="15"/>
      <c r="VTR223" s="15"/>
      <c r="VTS223" s="15"/>
      <c r="VTT223" s="15"/>
      <c r="VTU223" s="15"/>
      <c r="VTV223" s="15"/>
      <c r="VTW223" s="15"/>
      <c r="VTX223" s="15"/>
      <c r="VTY223" s="15"/>
      <c r="VTZ223" s="15"/>
      <c r="VUA223" s="15"/>
      <c r="VUB223" s="15"/>
      <c r="VUC223" s="15"/>
      <c r="VUD223" s="15"/>
      <c r="VUE223" s="15"/>
      <c r="VUF223" s="15"/>
      <c r="VUG223" s="15"/>
      <c r="VUH223" s="15"/>
      <c r="VUI223" s="15"/>
      <c r="VUJ223" s="15"/>
      <c r="VUK223" s="15"/>
      <c r="VUL223" s="15"/>
      <c r="VUM223" s="15"/>
      <c r="VUN223" s="15"/>
      <c r="VUO223" s="15"/>
      <c r="VUP223" s="15"/>
      <c r="VUQ223" s="15"/>
      <c r="VUR223" s="15"/>
      <c r="VUS223" s="15"/>
      <c r="VUT223" s="15"/>
      <c r="VUU223" s="15"/>
      <c r="VUV223" s="15"/>
      <c r="VUW223" s="15"/>
      <c r="VUX223" s="15"/>
      <c r="VUY223" s="15"/>
      <c r="VUZ223" s="15"/>
      <c r="VVA223" s="15"/>
      <c r="VVB223" s="15"/>
      <c r="VVC223" s="15"/>
      <c r="VVD223" s="15"/>
      <c r="VVE223" s="15"/>
      <c r="VVF223" s="15"/>
      <c r="VVG223" s="15"/>
      <c r="VVH223" s="15"/>
      <c r="VVI223" s="15"/>
      <c r="VVJ223" s="15"/>
      <c r="VVK223" s="15"/>
      <c r="VVL223" s="15"/>
      <c r="VVM223" s="15"/>
      <c r="VVN223" s="15"/>
      <c r="VVO223" s="15"/>
      <c r="VVP223" s="15"/>
      <c r="VVQ223" s="15"/>
      <c r="VVR223" s="15"/>
      <c r="VVS223" s="15"/>
      <c r="VVT223" s="15"/>
      <c r="VVU223" s="15"/>
      <c r="VVV223" s="15"/>
      <c r="VVW223" s="15"/>
      <c r="VVX223" s="15"/>
      <c r="VVY223" s="15"/>
      <c r="VVZ223" s="15"/>
      <c r="VWA223" s="15"/>
      <c r="VWB223" s="15"/>
      <c r="VWC223" s="15"/>
      <c r="VWD223" s="15"/>
      <c r="VWE223" s="15"/>
      <c r="VWF223" s="15"/>
      <c r="VWG223" s="15"/>
      <c r="VWH223" s="15"/>
      <c r="VWI223" s="15"/>
      <c r="VWJ223" s="15"/>
      <c r="VWK223" s="15"/>
      <c r="VWL223" s="15"/>
      <c r="VWM223" s="15"/>
      <c r="VWN223" s="15"/>
      <c r="VWO223" s="15"/>
      <c r="VWP223" s="15"/>
      <c r="VWQ223" s="15"/>
      <c r="VWR223" s="15"/>
      <c r="VWS223" s="15"/>
      <c r="VWT223" s="15"/>
      <c r="VWU223" s="15"/>
      <c r="VWV223" s="15"/>
      <c r="VWW223" s="15"/>
      <c r="VWX223" s="15"/>
      <c r="VWY223" s="15"/>
      <c r="VWZ223" s="15"/>
      <c r="VXA223" s="15"/>
      <c r="VXB223" s="15"/>
      <c r="VXC223" s="15"/>
      <c r="VXD223" s="15"/>
      <c r="VXE223" s="15"/>
      <c r="VXF223" s="15"/>
      <c r="VXG223" s="15"/>
      <c r="VXH223" s="15"/>
      <c r="VXI223" s="15"/>
      <c r="VXJ223" s="15"/>
      <c r="VXK223" s="15"/>
      <c r="VXL223" s="15"/>
      <c r="VXM223" s="15"/>
      <c r="VXN223" s="15"/>
      <c r="VXO223" s="15"/>
      <c r="VXP223" s="15"/>
      <c r="VXQ223" s="15"/>
      <c r="VXR223" s="15"/>
      <c r="VXS223" s="15"/>
      <c r="VXT223" s="15"/>
      <c r="VXU223" s="15"/>
      <c r="VXV223" s="15"/>
      <c r="VXW223" s="15"/>
      <c r="VXX223" s="15"/>
      <c r="VXY223" s="15"/>
      <c r="VXZ223" s="15"/>
      <c r="VYA223" s="15"/>
      <c r="VYB223" s="15"/>
      <c r="VYC223" s="15"/>
      <c r="VYD223" s="15"/>
      <c r="VYE223" s="15"/>
      <c r="VYF223" s="15"/>
      <c r="VYG223" s="15"/>
      <c r="VYH223" s="15"/>
      <c r="VYI223" s="15"/>
      <c r="VYJ223" s="15"/>
      <c r="VYK223" s="15"/>
      <c r="VYL223" s="15"/>
      <c r="VYM223" s="15"/>
      <c r="VYN223" s="15"/>
      <c r="VYO223" s="15"/>
      <c r="VYP223" s="15"/>
      <c r="VYQ223" s="15"/>
      <c r="VYR223" s="15"/>
      <c r="VYS223" s="15"/>
      <c r="VYT223" s="15"/>
      <c r="VYU223" s="15"/>
      <c r="VYV223" s="15"/>
      <c r="VYW223" s="15"/>
      <c r="VYX223" s="15"/>
      <c r="VYY223" s="15"/>
      <c r="VYZ223" s="15"/>
      <c r="VZA223" s="15"/>
      <c r="VZB223" s="15"/>
      <c r="VZC223" s="15"/>
      <c r="VZD223" s="15"/>
      <c r="VZE223" s="15"/>
      <c r="VZF223" s="15"/>
      <c r="VZG223" s="15"/>
      <c r="VZH223" s="15"/>
      <c r="VZI223" s="15"/>
      <c r="VZJ223" s="15"/>
      <c r="VZK223" s="15"/>
      <c r="VZL223" s="15"/>
      <c r="VZM223" s="15"/>
      <c r="VZN223" s="15"/>
      <c r="VZO223" s="15"/>
      <c r="VZP223" s="15"/>
      <c r="VZQ223" s="15"/>
      <c r="VZR223" s="15"/>
      <c r="VZS223" s="15"/>
      <c r="VZT223" s="15"/>
      <c r="VZU223" s="15"/>
      <c r="VZV223" s="15"/>
      <c r="VZW223" s="15"/>
      <c r="VZX223" s="15"/>
      <c r="VZY223" s="15"/>
      <c r="VZZ223" s="15"/>
      <c r="WAA223" s="15"/>
      <c r="WAB223" s="15"/>
      <c r="WAC223" s="15"/>
      <c r="WAD223" s="15"/>
      <c r="WAE223" s="15"/>
      <c r="WAF223" s="15"/>
      <c r="WAG223" s="15"/>
      <c r="WAH223" s="15"/>
      <c r="WAI223" s="15"/>
      <c r="WAJ223" s="15"/>
      <c r="WAK223" s="15"/>
      <c r="WAL223" s="15"/>
      <c r="WAM223" s="15"/>
      <c r="WAN223" s="15"/>
      <c r="WAO223" s="15"/>
      <c r="WAP223" s="15"/>
      <c r="WAQ223" s="15"/>
      <c r="WAR223" s="15"/>
      <c r="WAS223" s="15"/>
      <c r="WAT223" s="15"/>
      <c r="WAU223" s="15"/>
      <c r="WAV223" s="15"/>
      <c r="WAW223" s="15"/>
      <c r="WAX223" s="15"/>
      <c r="WAY223" s="15"/>
      <c r="WAZ223" s="15"/>
      <c r="WBA223" s="15"/>
      <c r="WBB223" s="15"/>
      <c r="WBC223" s="15"/>
      <c r="WBD223" s="15"/>
      <c r="WBE223" s="15"/>
      <c r="WBF223" s="15"/>
      <c r="WBG223" s="15"/>
      <c r="WBH223" s="15"/>
      <c r="WBI223" s="15"/>
      <c r="WBJ223" s="15"/>
      <c r="WBK223" s="15"/>
      <c r="WBL223" s="15"/>
      <c r="WBM223" s="15"/>
      <c r="WBN223" s="15"/>
      <c r="WBO223" s="15"/>
      <c r="WBP223" s="15"/>
      <c r="WBQ223" s="15"/>
      <c r="WBR223" s="15"/>
      <c r="WBS223" s="15"/>
      <c r="WBT223" s="15"/>
      <c r="WBU223" s="15"/>
      <c r="WBV223" s="15"/>
      <c r="WBW223" s="15"/>
      <c r="WBX223" s="15"/>
      <c r="WBY223" s="15"/>
      <c r="WBZ223" s="15"/>
      <c r="WCA223" s="15"/>
      <c r="WCB223" s="15"/>
      <c r="WCC223" s="15"/>
      <c r="WCD223" s="15"/>
      <c r="WCE223" s="15"/>
      <c r="WCF223" s="15"/>
      <c r="WCG223" s="15"/>
      <c r="WCH223" s="15"/>
      <c r="WCI223" s="15"/>
      <c r="WCJ223" s="15"/>
      <c r="WCK223" s="15"/>
      <c r="WCL223" s="15"/>
      <c r="WCM223" s="15"/>
      <c r="WCN223" s="15"/>
      <c r="WCO223" s="15"/>
      <c r="WCP223" s="15"/>
      <c r="WCQ223" s="15"/>
      <c r="WCR223" s="15"/>
      <c r="WCS223" s="15"/>
      <c r="WCT223" s="15"/>
      <c r="WCU223" s="15"/>
      <c r="WCV223" s="15"/>
      <c r="WCW223" s="15"/>
      <c r="WCX223" s="15"/>
      <c r="WCY223" s="15"/>
      <c r="WCZ223" s="15"/>
      <c r="WDA223" s="15"/>
      <c r="WDB223" s="15"/>
      <c r="WDC223" s="15"/>
      <c r="WDD223" s="15"/>
      <c r="WDE223" s="15"/>
      <c r="WDF223" s="15"/>
      <c r="WDG223" s="15"/>
      <c r="WDH223" s="15"/>
      <c r="WDI223" s="15"/>
      <c r="WDJ223" s="15"/>
      <c r="WDK223" s="15"/>
      <c r="WDL223" s="15"/>
      <c r="WDM223" s="15"/>
      <c r="WDN223" s="15"/>
      <c r="WDO223" s="15"/>
      <c r="WDP223" s="15"/>
      <c r="WDQ223" s="15"/>
      <c r="WDR223" s="15"/>
      <c r="WDS223" s="15"/>
      <c r="WDT223" s="15"/>
      <c r="WDU223" s="15"/>
      <c r="WDV223" s="15"/>
      <c r="WDW223" s="15"/>
      <c r="WDX223" s="15"/>
      <c r="WDY223" s="15"/>
      <c r="WDZ223" s="15"/>
      <c r="WEA223" s="15"/>
      <c r="WEB223" s="15"/>
      <c r="WEC223" s="15"/>
      <c r="WED223" s="15"/>
      <c r="WEE223" s="15"/>
      <c r="WEF223" s="15"/>
      <c r="WEG223" s="15"/>
      <c r="WEH223" s="15"/>
      <c r="WEI223" s="15"/>
      <c r="WEJ223" s="15"/>
      <c r="WEK223" s="15"/>
      <c r="WEL223" s="15"/>
      <c r="WEM223" s="15"/>
      <c r="WEN223" s="15"/>
      <c r="WEO223" s="15"/>
      <c r="WEP223" s="15"/>
      <c r="WEQ223" s="15"/>
      <c r="WER223" s="15"/>
      <c r="WES223" s="15"/>
      <c r="WET223" s="15"/>
      <c r="WEU223" s="15"/>
      <c r="WEV223" s="15"/>
      <c r="WEW223" s="15"/>
      <c r="WEX223" s="15"/>
      <c r="WEY223" s="15"/>
      <c r="WEZ223" s="15"/>
      <c r="WFA223" s="15"/>
      <c r="WFB223" s="15"/>
      <c r="WFC223" s="15"/>
      <c r="WFD223" s="15"/>
      <c r="WFE223" s="15"/>
      <c r="WFF223" s="15"/>
      <c r="WFG223" s="15"/>
      <c r="WFH223" s="15"/>
      <c r="WFI223" s="15"/>
      <c r="WFJ223" s="15"/>
      <c r="WFK223" s="15"/>
      <c r="WFL223" s="15"/>
      <c r="WFM223" s="15"/>
      <c r="WFN223" s="15"/>
      <c r="WFO223" s="15"/>
      <c r="WFP223" s="15"/>
      <c r="WFQ223" s="15"/>
      <c r="WFR223" s="15"/>
      <c r="WFS223" s="15"/>
      <c r="WFT223" s="15"/>
      <c r="WFU223" s="15"/>
      <c r="WFV223" s="15"/>
      <c r="WFW223" s="15"/>
      <c r="WFX223" s="15"/>
      <c r="WFY223" s="15"/>
      <c r="WFZ223" s="15"/>
      <c r="WGA223" s="15"/>
      <c r="WGB223" s="15"/>
      <c r="WGC223" s="15"/>
      <c r="WGD223" s="15"/>
      <c r="WGE223" s="15"/>
      <c r="WGF223" s="15"/>
      <c r="WGG223" s="15"/>
      <c r="WGH223" s="15"/>
      <c r="WGI223" s="15"/>
      <c r="WGJ223" s="15"/>
      <c r="WGK223" s="15"/>
      <c r="WGL223" s="15"/>
      <c r="WGM223" s="15"/>
      <c r="WGN223" s="15"/>
      <c r="WGO223" s="15"/>
      <c r="WGP223" s="15"/>
      <c r="WGQ223" s="15"/>
      <c r="WGR223" s="15"/>
      <c r="WGS223" s="15"/>
      <c r="WGT223" s="15"/>
      <c r="WGU223" s="15"/>
      <c r="WGV223" s="15"/>
      <c r="WGW223" s="15"/>
      <c r="WGX223" s="15"/>
      <c r="WGY223" s="15"/>
      <c r="WGZ223" s="15"/>
      <c r="WHA223" s="15"/>
      <c r="WHB223" s="15"/>
      <c r="WHC223" s="15"/>
      <c r="WHD223" s="15"/>
      <c r="WHE223" s="15"/>
      <c r="WHF223" s="15"/>
      <c r="WHG223" s="15"/>
      <c r="WHH223" s="15"/>
      <c r="WHI223" s="15"/>
      <c r="WHJ223" s="15"/>
      <c r="WHK223" s="15"/>
      <c r="WHL223" s="15"/>
      <c r="WHM223" s="15"/>
      <c r="WHN223" s="15"/>
      <c r="WHO223" s="15"/>
      <c r="WHP223" s="15"/>
      <c r="WHQ223" s="15"/>
      <c r="WHR223" s="15"/>
      <c r="WHS223" s="15"/>
      <c r="WHT223" s="15"/>
      <c r="WHU223" s="15"/>
      <c r="WHV223" s="15"/>
      <c r="WHW223" s="15"/>
      <c r="WHX223" s="15"/>
      <c r="WHY223" s="15"/>
      <c r="WHZ223" s="15"/>
      <c r="WIA223" s="15"/>
      <c r="WIB223" s="15"/>
      <c r="WIC223" s="15"/>
      <c r="WID223" s="15"/>
      <c r="WIE223" s="15"/>
      <c r="WIF223" s="15"/>
      <c r="WIG223" s="15"/>
      <c r="WIH223" s="15"/>
      <c r="WII223" s="15"/>
      <c r="WIJ223" s="15"/>
      <c r="WIK223" s="15"/>
      <c r="WIL223" s="15"/>
      <c r="WIM223" s="15"/>
      <c r="WIN223" s="15"/>
      <c r="WIO223" s="15"/>
      <c r="WIP223" s="15"/>
      <c r="WIQ223" s="15"/>
      <c r="WIR223" s="15"/>
      <c r="WIS223" s="15"/>
      <c r="WIT223" s="15"/>
      <c r="WIU223" s="15"/>
      <c r="WIV223" s="15"/>
      <c r="WIW223" s="15"/>
      <c r="WIX223" s="15"/>
      <c r="WIY223" s="15"/>
      <c r="WIZ223" s="15"/>
      <c r="WJA223" s="15"/>
      <c r="WJB223" s="15"/>
      <c r="WJC223" s="15"/>
      <c r="WJD223" s="15"/>
      <c r="WJE223" s="15"/>
      <c r="WJF223" s="15"/>
      <c r="WJG223" s="15"/>
      <c r="WJH223" s="15"/>
      <c r="WJI223" s="15"/>
      <c r="WJJ223" s="15"/>
      <c r="WJK223" s="15"/>
      <c r="WJL223" s="15"/>
      <c r="WJM223" s="15"/>
      <c r="WJN223" s="15"/>
      <c r="WJO223" s="15"/>
      <c r="WJP223" s="15"/>
      <c r="WJQ223" s="15"/>
      <c r="WJR223" s="15"/>
      <c r="WJS223" s="15"/>
      <c r="WJT223" s="15"/>
      <c r="WJU223" s="15"/>
      <c r="WJV223" s="15"/>
      <c r="WJW223" s="15"/>
      <c r="WJX223" s="15"/>
      <c r="WJY223" s="15"/>
      <c r="WJZ223" s="15"/>
      <c r="WKA223" s="15"/>
      <c r="WKB223" s="15"/>
      <c r="WKC223" s="15"/>
      <c r="WKD223" s="15"/>
      <c r="WKE223" s="15"/>
      <c r="WKF223" s="15"/>
      <c r="WKG223" s="15"/>
      <c r="WKH223" s="15"/>
      <c r="WKI223" s="15"/>
      <c r="WKJ223" s="15"/>
      <c r="WKK223" s="15"/>
      <c r="WKL223" s="15"/>
      <c r="WKM223" s="15"/>
      <c r="WKN223" s="15"/>
      <c r="WKO223" s="15"/>
      <c r="WKP223" s="15"/>
      <c r="WKQ223" s="15"/>
      <c r="WKR223" s="15"/>
      <c r="WKS223" s="15"/>
      <c r="WKT223" s="15"/>
      <c r="WKU223" s="15"/>
      <c r="WKV223" s="15"/>
      <c r="WKW223" s="15"/>
      <c r="WKX223" s="15"/>
      <c r="WKY223" s="15"/>
      <c r="WKZ223" s="15"/>
      <c r="WLA223" s="15"/>
      <c r="WLB223" s="15"/>
      <c r="WLC223" s="15"/>
      <c r="WLD223" s="15"/>
      <c r="WLE223" s="15"/>
      <c r="WLF223" s="15"/>
      <c r="WLG223" s="15"/>
      <c r="WLH223" s="15"/>
      <c r="WLI223" s="15"/>
      <c r="WLJ223" s="15"/>
      <c r="WLK223" s="15"/>
      <c r="WLL223" s="15"/>
      <c r="WLM223" s="15"/>
      <c r="WLN223" s="15"/>
      <c r="WLO223" s="15"/>
      <c r="WLP223" s="15"/>
      <c r="WLQ223" s="15"/>
      <c r="WLR223" s="15"/>
      <c r="WLS223" s="15"/>
      <c r="WLT223" s="15"/>
      <c r="WLU223" s="15"/>
      <c r="WLV223" s="15"/>
      <c r="WLW223" s="15"/>
      <c r="WLX223" s="15"/>
      <c r="WLY223" s="15"/>
      <c r="WLZ223" s="15"/>
      <c r="WMA223" s="15"/>
      <c r="WMB223" s="15"/>
      <c r="WMC223" s="15"/>
      <c r="WMD223" s="15"/>
      <c r="WME223" s="15"/>
      <c r="WMF223" s="15"/>
      <c r="WMG223" s="15"/>
      <c r="WMH223" s="15"/>
      <c r="WMI223" s="15"/>
      <c r="WMJ223" s="15"/>
      <c r="WMK223" s="15"/>
      <c r="WML223" s="15"/>
      <c r="WMM223" s="15"/>
      <c r="WMN223" s="15"/>
      <c r="WMO223" s="15"/>
      <c r="WMP223" s="15"/>
      <c r="WMQ223" s="15"/>
      <c r="WMR223" s="15"/>
      <c r="WMS223" s="15"/>
      <c r="WMT223" s="15"/>
      <c r="WMU223" s="15"/>
      <c r="WMV223" s="15"/>
      <c r="WMW223" s="15"/>
      <c r="WMX223" s="15"/>
      <c r="WMY223" s="15"/>
      <c r="WMZ223" s="15"/>
      <c r="WNA223" s="15"/>
      <c r="WNB223" s="15"/>
      <c r="WNC223" s="15"/>
      <c r="WND223" s="15"/>
      <c r="WNE223" s="15"/>
      <c r="WNF223" s="15"/>
      <c r="WNG223" s="15"/>
      <c r="WNH223" s="15"/>
      <c r="WNI223" s="15"/>
      <c r="WNJ223" s="15"/>
      <c r="WNK223" s="15"/>
      <c r="WNL223" s="15"/>
      <c r="WNM223" s="15"/>
      <c r="WNN223" s="15"/>
      <c r="WNO223" s="15"/>
      <c r="WNP223" s="15"/>
      <c r="WNQ223" s="15"/>
      <c r="WNR223" s="15"/>
      <c r="WNS223" s="15"/>
      <c r="WNT223" s="15"/>
      <c r="WNU223" s="15"/>
      <c r="WNV223" s="15"/>
      <c r="WNW223" s="15"/>
      <c r="WNX223" s="15"/>
      <c r="WNY223" s="15"/>
      <c r="WNZ223" s="15"/>
      <c r="WOA223" s="15"/>
      <c r="WOB223" s="15"/>
      <c r="WOC223" s="15"/>
      <c r="WOD223" s="15"/>
      <c r="WOE223" s="15"/>
      <c r="WOF223" s="15"/>
      <c r="WOG223" s="15"/>
      <c r="WOH223" s="15"/>
      <c r="WOI223" s="15"/>
      <c r="WOJ223" s="15"/>
      <c r="WOK223" s="15"/>
      <c r="WOL223" s="15"/>
      <c r="WOM223" s="15"/>
      <c r="WON223" s="15"/>
      <c r="WOO223" s="15"/>
      <c r="WOP223" s="15"/>
      <c r="WOQ223" s="15"/>
      <c r="WOR223" s="15"/>
      <c r="WOS223" s="15"/>
      <c r="WOT223" s="15"/>
      <c r="WOU223" s="15"/>
      <c r="WOV223" s="15"/>
      <c r="WOW223" s="15"/>
      <c r="WOX223" s="15"/>
      <c r="WOY223" s="15"/>
      <c r="WOZ223" s="15"/>
      <c r="WPA223" s="15"/>
      <c r="WPB223" s="15"/>
      <c r="WPC223" s="15"/>
      <c r="WPD223" s="15"/>
      <c r="WPE223" s="15"/>
      <c r="WPF223" s="15"/>
      <c r="WPG223" s="15"/>
      <c r="WPH223" s="15"/>
      <c r="WPI223" s="15"/>
      <c r="WPJ223" s="15"/>
      <c r="WPK223" s="15"/>
      <c r="WPL223" s="15"/>
      <c r="WPM223" s="15"/>
      <c r="WPN223" s="15"/>
      <c r="WPO223" s="15"/>
      <c r="WPP223" s="15"/>
      <c r="WPQ223" s="15"/>
      <c r="WPR223" s="15"/>
      <c r="WPS223" s="15"/>
      <c r="WPT223" s="15"/>
      <c r="WPU223" s="15"/>
      <c r="WPV223" s="15"/>
      <c r="WPW223" s="15"/>
      <c r="WPX223" s="15"/>
      <c r="WPY223" s="15"/>
      <c r="WPZ223" s="15"/>
      <c r="WQA223" s="15"/>
      <c r="WQB223" s="15"/>
      <c r="WQC223" s="15"/>
      <c r="WQD223" s="15"/>
      <c r="WQE223" s="15"/>
      <c r="WQF223" s="15"/>
      <c r="WQG223" s="15"/>
      <c r="WQH223" s="15"/>
      <c r="WQI223" s="15"/>
      <c r="WQJ223" s="15"/>
      <c r="WQK223" s="15"/>
      <c r="WQL223" s="15"/>
      <c r="WQM223" s="15"/>
      <c r="WQN223" s="15"/>
      <c r="WQO223" s="15"/>
      <c r="WQP223" s="15"/>
      <c r="WQQ223" s="15"/>
      <c r="WQR223" s="15"/>
      <c r="WQS223" s="15"/>
      <c r="WQT223" s="15"/>
      <c r="WQU223" s="15"/>
      <c r="WQV223" s="15"/>
      <c r="WQW223" s="15"/>
      <c r="WQX223" s="15"/>
      <c r="WQY223" s="15"/>
      <c r="WQZ223" s="15"/>
      <c r="WRA223" s="15"/>
      <c r="WRB223" s="15"/>
      <c r="WRC223" s="15"/>
      <c r="WRD223" s="15"/>
      <c r="WRE223" s="15"/>
      <c r="WRF223" s="15"/>
      <c r="WRG223" s="15"/>
      <c r="WRH223" s="15"/>
      <c r="WRI223" s="15"/>
      <c r="WRJ223" s="15"/>
      <c r="WRK223" s="15"/>
      <c r="WRL223" s="15"/>
      <c r="WRM223" s="15"/>
      <c r="WRN223" s="15"/>
      <c r="WRO223" s="15"/>
      <c r="WRP223" s="15"/>
      <c r="WRQ223" s="15"/>
      <c r="WRR223" s="15"/>
      <c r="WRS223" s="15"/>
      <c r="WRT223" s="15"/>
      <c r="WRU223" s="15"/>
      <c r="WRV223" s="15"/>
      <c r="WRW223" s="15"/>
      <c r="WRX223" s="15"/>
      <c r="WRY223" s="15"/>
      <c r="WRZ223" s="15"/>
      <c r="WSA223" s="15"/>
      <c r="WSB223" s="15"/>
      <c r="WSC223" s="15"/>
      <c r="WSD223" s="15"/>
      <c r="WSE223" s="15"/>
      <c r="WSF223" s="15"/>
      <c r="WSG223" s="15"/>
      <c r="WSH223" s="15"/>
      <c r="WSI223" s="15"/>
      <c r="WSJ223" s="15"/>
      <c r="WSK223" s="15"/>
      <c r="WSL223" s="15"/>
      <c r="WSM223" s="15"/>
      <c r="WSN223" s="15"/>
      <c r="WSO223" s="15"/>
      <c r="WSP223" s="15"/>
      <c r="WSQ223" s="15"/>
      <c r="WSR223" s="15"/>
      <c r="WSS223" s="15"/>
      <c r="WST223" s="15"/>
      <c r="WSU223" s="15"/>
      <c r="WSV223" s="15"/>
      <c r="WSW223" s="15"/>
      <c r="WSX223" s="15"/>
      <c r="WSY223" s="15"/>
      <c r="WSZ223" s="15"/>
      <c r="WTA223" s="15"/>
      <c r="WTB223" s="15"/>
      <c r="WTC223" s="15"/>
      <c r="WTD223" s="15"/>
      <c r="WTE223" s="15"/>
      <c r="WTF223" s="15"/>
      <c r="WTG223" s="15"/>
      <c r="WTH223" s="15"/>
      <c r="WTI223" s="15"/>
      <c r="WTJ223" s="15"/>
      <c r="WTK223" s="15"/>
      <c r="WTL223" s="15"/>
      <c r="WTM223" s="15"/>
      <c r="WTN223" s="15"/>
      <c r="WTO223" s="15"/>
      <c r="WTP223" s="15"/>
      <c r="WTQ223" s="15"/>
      <c r="WTR223" s="15"/>
      <c r="WTS223" s="15"/>
      <c r="WTT223" s="15"/>
      <c r="WTU223" s="15"/>
      <c r="WTV223" s="15"/>
      <c r="WTW223" s="15"/>
      <c r="WTX223" s="15"/>
      <c r="WTY223" s="15"/>
      <c r="WTZ223" s="15"/>
      <c r="WUA223" s="15"/>
      <c r="WUB223" s="15"/>
      <c r="WUC223" s="15"/>
      <c r="WUD223" s="15"/>
      <c r="WUE223" s="15"/>
      <c r="WUF223" s="15"/>
      <c r="WUG223" s="15"/>
      <c r="WUH223" s="15"/>
      <c r="WUI223" s="15"/>
      <c r="WUJ223" s="15"/>
      <c r="WUK223" s="15"/>
      <c r="WUL223" s="15"/>
      <c r="WUM223" s="15"/>
      <c r="WUN223" s="15"/>
      <c r="WUO223" s="15"/>
      <c r="WUP223" s="15"/>
      <c r="WUQ223" s="15"/>
      <c r="WUR223" s="15"/>
      <c r="WUS223" s="15"/>
      <c r="WUT223" s="15"/>
      <c r="WUU223" s="15"/>
      <c r="WUV223" s="15"/>
      <c r="WUW223" s="15"/>
      <c r="WUX223" s="15"/>
      <c r="WUY223" s="15"/>
      <c r="WUZ223" s="15"/>
      <c r="WVA223" s="15"/>
      <c r="WVB223" s="15"/>
      <c r="WVC223" s="15"/>
      <c r="WVD223" s="15"/>
      <c r="WVE223" s="15"/>
      <c r="WVF223" s="15"/>
      <c r="WVG223" s="15"/>
      <c r="WVH223" s="15"/>
      <c r="WVI223" s="15"/>
      <c r="WVJ223" s="15"/>
      <c r="WVK223" s="15"/>
      <c r="WVL223" s="15"/>
      <c r="WVM223" s="15"/>
      <c r="WVN223" s="15"/>
      <c r="WVO223" s="15"/>
      <c r="WVP223" s="15"/>
      <c r="WVQ223" s="15"/>
      <c r="WVR223" s="15"/>
      <c r="WVS223" s="15"/>
      <c r="WVT223" s="15"/>
      <c r="WVU223" s="15"/>
      <c r="WVV223" s="15"/>
      <c r="WVW223" s="15"/>
      <c r="WVX223" s="15"/>
      <c r="WVY223" s="15"/>
      <c r="WVZ223" s="15"/>
      <c r="WWA223" s="15"/>
      <c r="WWB223" s="15"/>
      <c r="WWC223" s="15"/>
      <c r="WWD223" s="15"/>
      <c r="WWE223" s="15"/>
      <c r="WWF223" s="15"/>
      <c r="WWG223" s="15"/>
      <c r="WWH223" s="15"/>
      <c r="WWI223" s="15"/>
      <c r="WWJ223" s="15"/>
      <c r="WWK223" s="15"/>
      <c r="WWL223" s="15"/>
      <c r="WWM223" s="15"/>
      <c r="WWN223" s="15"/>
      <c r="WWO223" s="15"/>
      <c r="WWP223" s="15"/>
      <c r="WWQ223" s="15"/>
      <c r="WWR223" s="15"/>
      <c r="WWS223" s="15"/>
      <c r="WWT223" s="15"/>
      <c r="WWU223" s="15"/>
      <c r="WWV223" s="15"/>
      <c r="WWW223" s="15"/>
      <c r="WWX223" s="15"/>
      <c r="WWY223" s="15"/>
      <c r="WWZ223" s="15"/>
      <c r="WXA223" s="15"/>
      <c r="WXB223" s="15"/>
      <c r="WXC223" s="15"/>
      <c r="WXD223" s="15"/>
      <c r="WXE223" s="15"/>
      <c r="WXF223" s="15"/>
      <c r="WXG223" s="15"/>
      <c r="WXH223" s="15"/>
      <c r="WXI223" s="15"/>
      <c r="WXJ223" s="15"/>
      <c r="WXK223" s="15"/>
      <c r="WXL223" s="15"/>
      <c r="WXM223" s="15"/>
      <c r="WXN223" s="15"/>
      <c r="WXO223" s="15"/>
      <c r="WXP223" s="15"/>
      <c r="WXQ223" s="15"/>
      <c r="WXR223" s="15"/>
      <c r="WXS223" s="15"/>
      <c r="WXT223" s="15"/>
      <c r="WXU223" s="15"/>
      <c r="WXV223" s="15"/>
      <c r="WXW223" s="15"/>
      <c r="WXX223" s="15"/>
      <c r="WXY223" s="15"/>
      <c r="WXZ223" s="15"/>
      <c r="WYA223" s="15"/>
      <c r="WYB223" s="15"/>
      <c r="WYC223" s="15"/>
      <c r="WYD223" s="15"/>
      <c r="WYE223" s="15"/>
      <c r="WYF223" s="15"/>
      <c r="WYG223" s="15"/>
      <c r="WYH223" s="15"/>
      <c r="WYI223" s="15"/>
      <c r="WYJ223" s="15"/>
      <c r="WYK223" s="15"/>
      <c r="WYL223" s="15"/>
      <c r="WYM223" s="15"/>
      <c r="WYN223" s="15"/>
      <c r="WYO223" s="15"/>
      <c r="WYP223" s="15"/>
      <c r="WYQ223" s="15"/>
      <c r="WYR223" s="15"/>
      <c r="WYS223" s="15"/>
      <c r="WYT223" s="15"/>
      <c r="WYU223" s="15"/>
      <c r="WYV223" s="15"/>
      <c r="WYW223" s="15"/>
      <c r="WYX223" s="15"/>
      <c r="WYY223" s="15"/>
      <c r="WYZ223" s="15"/>
      <c r="WZA223" s="15"/>
      <c r="WZB223" s="15"/>
      <c r="WZC223" s="15"/>
      <c r="WZD223" s="15"/>
      <c r="WZE223" s="15"/>
      <c r="WZF223" s="15"/>
      <c r="WZG223" s="15"/>
      <c r="WZH223" s="15"/>
      <c r="WZI223" s="15"/>
      <c r="WZJ223" s="15"/>
      <c r="WZK223" s="15"/>
      <c r="WZL223" s="15"/>
      <c r="WZM223" s="15"/>
      <c r="WZN223" s="15"/>
      <c r="WZO223" s="15"/>
      <c r="WZP223" s="15"/>
      <c r="WZQ223" s="15"/>
      <c r="WZR223" s="15"/>
      <c r="WZS223" s="15"/>
      <c r="WZT223" s="15"/>
      <c r="WZU223" s="15"/>
      <c r="WZV223" s="15"/>
      <c r="WZW223" s="15"/>
      <c r="WZX223" s="15"/>
      <c r="WZY223" s="15"/>
      <c r="WZZ223" s="15"/>
      <c r="XAA223" s="15"/>
      <c r="XAB223" s="15"/>
      <c r="XAC223" s="15"/>
      <c r="XAD223" s="15"/>
      <c r="XAE223" s="15"/>
      <c r="XAF223" s="15"/>
      <c r="XAG223" s="15"/>
      <c r="XAH223" s="15"/>
      <c r="XAI223" s="15"/>
      <c r="XAJ223" s="15"/>
      <c r="XAK223" s="15"/>
      <c r="XAL223" s="15"/>
      <c r="XAM223" s="15"/>
      <c r="XAN223" s="15"/>
      <c r="XAO223" s="15"/>
      <c r="XAP223" s="15"/>
      <c r="XAQ223" s="15"/>
      <c r="XAR223" s="15"/>
      <c r="XAS223" s="15"/>
      <c r="XAT223" s="15"/>
      <c r="XAU223" s="15"/>
      <c r="XAV223" s="15"/>
      <c r="XAW223" s="15"/>
      <c r="XAX223" s="15"/>
      <c r="XAY223" s="15"/>
      <c r="XAZ223" s="15"/>
      <c r="XBA223" s="15"/>
      <c r="XBB223" s="15"/>
      <c r="XBC223" s="15"/>
      <c r="XBD223" s="15"/>
      <c r="XBE223" s="15"/>
      <c r="XBF223" s="15"/>
      <c r="XBG223" s="15"/>
      <c r="XBH223" s="15"/>
      <c r="XBI223" s="15"/>
      <c r="XBJ223" s="15"/>
      <c r="XBK223" s="15"/>
      <c r="XBL223" s="15"/>
      <c r="XBM223" s="15"/>
      <c r="XBN223" s="15"/>
      <c r="XBO223" s="15"/>
      <c r="XBP223" s="15"/>
      <c r="XBQ223" s="15"/>
      <c r="XBR223" s="15"/>
      <c r="XBS223" s="15"/>
      <c r="XBT223" s="15"/>
      <c r="XBU223" s="15"/>
      <c r="XBV223" s="15"/>
      <c r="XBW223" s="15"/>
      <c r="XBX223" s="15"/>
      <c r="XBY223" s="15"/>
      <c r="XBZ223" s="15"/>
      <c r="XCA223" s="15"/>
      <c r="XCB223" s="15"/>
      <c r="XCC223" s="15"/>
      <c r="XCD223" s="15"/>
      <c r="XCE223" s="15"/>
      <c r="XCF223" s="15"/>
      <c r="XCG223" s="15"/>
      <c r="XCH223" s="15"/>
      <c r="XCI223" s="15"/>
      <c r="XCJ223" s="15"/>
      <c r="XCK223" s="15"/>
      <c r="XCL223" s="15"/>
      <c r="XCM223" s="15"/>
      <c r="XCN223" s="15"/>
      <c r="XCO223" s="15"/>
      <c r="XCP223" s="15"/>
      <c r="XCQ223" s="15"/>
      <c r="XCR223" s="15"/>
      <c r="XCS223" s="15"/>
      <c r="XCT223" s="15"/>
      <c r="XCU223" s="15"/>
      <c r="XCV223" s="15"/>
      <c r="XCW223" s="15"/>
      <c r="XCX223" s="15"/>
      <c r="XCY223" s="15"/>
      <c r="XCZ223" s="15"/>
      <c r="XDA223" s="15"/>
      <c r="XDB223" s="15"/>
      <c r="XDC223" s="15"/>
      <c r="XDD223" s="15"/>
      <c r="XDE223" s="15"/>
      <c r="XDF223" s="15"/>
      <c r="XDG223" s="15"/>
      <c r="XDH223" s="15"/>
      <c r="XDI223" s="15"/>
      <c r="XDJ223" s="15"/>
      <c r="XDK223" s="15"/>
      <c r="XDL223" s="15"/>
      <c r="XDM223" s="15"/>
      <c r="XDN223" s="15"/>
      <c r="XDO223" s="15"/>
      <c r="XDP223" s="15"/>
      <c r="XDQ223" s="15"/>
      <c r="XDR223" s="15"/>
      <c r="XDS223" s="15"/>
      <c r="XDT223" s="15"/>
      <c r="XDU223" s="15"/>
      <c r="XDV223" s="15"/>
      <c r="XDW223" s="15"/>
      <c r="XDX223" s="15"/>
      <c r="XDY223" s="15"/>
      <c r="XDZ223" s="15"/>
      <c r="XEA223" s="15"/>
      <c r="XEB223" s="15"/>
      <c r="XEC223" s="15"/>
      <c r="XED223" s="15"/>
      <c r="XEE223" s="15"/>
      <c r="XEF223" s="15"/>
      <c r="XEG223" s="15"/>
      <c r="XEH223" s="15"/>
      <c r="XEI223" s="15"/>
      <c r="XEJ223" s="15"/>
      <c r="XEK223" s="15"/>
      <c r="XEL223" s="15"/>
      <c r="XEM223" s="15"/>
      <c r="XEN223" s="15"/>
      <c r="XEO223" s="15"/>
      <c r="XEP223" s="15"/>
      <c r="XEQ223" s="15"/>
      <c r="XER223" s="15"/>
      <c r="XES223" s="15"/>
      <c r="XET223" s="15"/>
      <c r="XEU223" s="15"/>
      <c r="XEV223" s="15"/>
      <c r="XEW223" s="15"/>
      <c r="XEX223" s="15"/>
      <c r="XEY223" s="15"/>
      <c r="XEZ223" s="15"/>
      <c r="XFA223" s="15"/>
      <c r="XFB223" s="15"/>
      <c r="XFC223" s="15"/>
    </row>
    <row r="224" spans="1:16383" ht="12.75" customHeight="1" x14ac:dyDescent="0.2">
      <c r="A224" s="76"/>
      <c r="B224" s="81" t="s">
        <v>116</v>
      </c>
      <c r="C224" s="82" t="s">
        <v>657</v>
      </c>
      <c r="D224" s="88">
        <v>0</v>
      </c>
      <c r="E224" s="85">
        <v>2.2000000000000002</v>
      </c>
      <c r="F224" s="50"/>
      <c r="G224" s="15">
        <f t="shared" si="3"/>
        <v>19</v>
      </c>
      <c r="H224" s="15">
        <v>5</v>
      </c>
      <c r="I224" s="15">
        <v>6</v>
      </c>
      <c r="J224" s="15">
        <v>2</v>
      </c>
      <c r="K224" s="15"/>
      <c r="L224" s="15">
        <v>5</v>
      </c>
      <c r="M224" s="15">
        <v>0</v>
      </c>
      <c r="N224" s="15">
        <v>0</v>
      </c>
      <c r="O224" s="15">
        <v>1</v>
      </c>
      <c r="P224" s="15"/>
      <c r="Q224" s="15">
        <v>0</v>
      </c>
      <c r="R224" s="15">
        <v>0</v>
      </c>
      <c r="S224" s="15">
        <v>0</v>
      </c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  <c r="BZ224" s="15"/>
      <c r="CA224" s="15"/>
      <c r="CB224" s="15"/>
      <c r="CC224" s="15"/>
      <c r="CD224" s="15"/>
      <c r="CE224" s="15"/>
      <c r="CF224" s="15"/>
      <c r="CG224" s="15"/>
      <c r="CH224" s="15"/>
      <c r="CI224" s="15"/>
      <c r="CJ224" s="15"/>
      <c r="CK224" s="15"/>
      <c r="CL224" s="15"/>
      <c r="CM224" s="15"/>
      <c r="CN224" s="15"/>
      <c r="CO224" s="15"/>
      <c r="CP224" s="15"/>
      <c r="CQ224" s="15"/>
      <c r="CR224" s="15"/>
      <c r="CS224" s="15"/>
      <c r="CT224" s="15"/>
      <c r="CU224" s="15"/>
      <c r="CV224" s="15"/>
      <c r="CW224" s="15"/>
      <c r="CX224" s="15"/>
      <c r="CY224" s="15"/>
      <c r="CZ224" s="15"/>
      <c r="DA224" s="15"/>
      <c r="DB224" s="15"/>
      <c r="DC224" s="15"/>
      <c r="DD224" s="15"/>
      <c r="DE224" s="15"/>
      <c r="DF224" s="15"/>
      <c r="DG224" s="15"/>
      <c r="DH224" s="15"/>
      <c r="DI224" s="15"/>
      <c r="DJ224" s="15"/>
      <c r="DK224" s="15"/>
      <c r="DL224" s="15"/>
      <c r="DM224" s="15"/>
      <c r="DN224" s="15"/>
      <c r="DO224" s="15"/>
      <c r="DP224" s="15"/>
      <c r="DQ224" s="15"/>
      <c r="DR224" s="15"/>
      <c r="DS224" s="15"/>
      <c r="DT224" s="15"/>
      <c r="DU224" s="15"/>
      <c r="DV224" s="15"/>
      <c r="DW224" s="15"/>
      <c r="DX224" s="15"/>
      <c r="DY224" s="15"/>
      <c r="DZ224" s="15"/>
      <c r="EA224" s="15"/>
      <c r="EB224" s="15"/>
      <c r="EC224" s="15"/>
      <c r="ED224" s="15"/>
      <c r="EE224" s="15"/>
      <c r="EF224" s="15"/>
      <c r="EG224" s="15"/>
      <c r="EH224" s="15"/>
      <c r="EI224" s="15"/>
      <c r="EJ224" s="15"/>
      <c r="EK224" s="15"/>
      <c r="EL224" s="15"/>
      <c r="EM224" s="15"/>
      <c r="EN224" s="15"/>
      <c r="EO224" s="15"/>
      <c r="EP224" s="15"/>
      <c r="EQ224" s="15"/>
      <c r="ER224" s="15"/>
      <c r="ES224" s="15"/>
      <c r="ET224" s="15"/>
      <c r="EU224" s="15"/>
      <c r="EV224" s="15"/>
      <c r="EW224" s="15"/>
      <c r="EX224" s="15"/>
      <c r="EY224" s="15"/>
      <c r="EZ224" s="15"/>
      <c r="FA224" s="15"/>
      <c r="FB224" s="15"/>
      <c r="FC224" s="15"/>
      <c r="FD224" s="15"/>
      <c r="FE224" s="15"/>
      <c r="FF224" s="15"/>
      <c r="FG224" s="15"/>
      <c r="FH224" s="15"/>
      <c r="FI224" s="15"/>
      <c r="FJ224" s="15"/>
      <c r="FK224" s="15"/>
      <c r="FL224" s="15"/>
      <c r="FM224" s="15"/>
      <c r="FN224" s="15"/>
      <c r="FO224" s="15"/>
      <c r="FP224" s="15"/>
      <c r="FQ224" s="15"/>
      <c r="FR224" s="15"/>
      <c r="FS224" s="15"/>
      <c r="FT224" s="15"/>
      <c r="FU224" s="15"/>
      <c r="FV224" s="15"/>
      <c r="FW224" s="15"/>
      <c r="FX224" s="15"/>
      <c r="FY224" s="15"/>
      <c r="FZ224" s="15"/>
      <c r="GA224" s="15"/>
      <c r="GB224" s="15"/>
      <c r="GC224" s="15"/>
      <c r="GD224" s="15"/>
      <c r="GE224" s="15"/>
      <c r="GF224" s="15"/>
      <c r="GG224" s="15"/>
      <c r="GH224" s="15"/>
      <c r="GI224" s="15"/>
      <c r="GJ224" s="15"/>
      <c r="GK224" s="15"/>
      <c r="GL224" s="15"/>
      <c r="GM224" s="15"/>
      <c r="GN224" s="15"/>
      <c r="GO224" s="15"/>
      <c r="GP224" s="15"/>
      <c r="GQ224" s="15"/>
      <c r="GR224" s="15"/>
      <c r="GS224" s="15"/>
      <c r="GT224" s="15"/>
      <c r="GU224" s="15"/>
      <c r="GV224" s="15"/>
      <c r="GW224" s="15"/>
      <c r="GX224" s="15"/>
      <c r="GY224" s="15"/>
      <c r="GZ224" s="15"/>
      <c r="HA224" s="15"/>
      <c r="HB224" s="15"/>
      <c r="HC224" s="15"/>
      <c r="HD224" s="15"/>
      <c r="HE224" s="15"/>
      <c r="HF224" s="15"/>
      <c r="HG224" s="15"/>
      <c r="HH224" s="15"/>
      <c r="HI224" s="15"/>
      <c r="HJ224" s="15"/>
      <c r="HK224" s="15"/>
      <c r="HL224" s="15"/>
      <c r="HM224" s="15"/>
      <c r="HN224" s="15"/>
      <c r="HO224" s="15"/>
      <c r="HP224" s="15"/>
      <c r="HQ224" s="15"/>
      <c r="HR224" s="15"/>
      <c r="HS224" s="15"/>
      <c r="HT224" s="15"/>
      <c r="HU224" s="15"/>
      <c r="HV224" s="15"/>
      <c r="HW224" s="15"/>
      <c r="HX224" s="15"/>
      <c r="HY224" s="15"/>
      <c r="HZ224" s="15"/>
      <c r="IA224" s="15"/>
      <c r="IB224" s="15"/>
      <c r="IC224" s="15"/>
      <c r="ID224" s="15"/>
      <c r="IE224" s="15"/>
      <c r="IF224" s="15"/>
      <c r="IG224" s="15"/>
      <c r="IH224" s="15"/>
      <c r="II224" s="15"/>
      <c r="IJ224" s="15"/>
      <c r="IK224" s="15"/>
      <c r="IL224" s="15"/>
      <c r="IM224" s="15"/>
      <c r="IN224" s="15"/>
      <c r="IO224" s="15"/>
      <c r="IP224" s="15"/>
      <c r="IQ224" s="15"/>
      <c r="IR224" s="15"/>
      <c r="IS224" s="15"/>
      <c r="IT224" s="15"/>
      <c r="IU224" s="15"/>
      <c r="IV224" s="15"/>
      <c r="IW224" s="15"/>
      <c r="IX224" s="15"/>
      <c r="IY224" s="15"/>
      <c r="IZ224" s="15"/>
      <c r="JA224" s="15"/>
      <c r="JB224" s="15"/>
      <c r="JC224" s="15"/>
      <c r="JD224" s="15"/>
      <c r="JE224" s="15"/>
      <c r="JF224" s="15"/>
      <c r="JG224" s="15"/>
      <c r="JH224" s="15"/>
      <c r="JI224" s="15"/>
      <c r="JJ224" s="15"/>
      <c r="JK224" s="15"/>
      <c r="JL224" s="15"/>
      <c r="JM224" s="15"/>
      <c r="JN224" s="15"/>
      <c r="JO224" s="15"/>
      <c r="JP224" s="15"/>
      <c r="JQ224" s="15"/>
      <c r="JR224" s="15"/>
      <c r="JS224" s="15"/>
      <c r="JT224" s="15"/>
      <c r="JU224" s="15"/>
      <c r="JV224" s="15"/>
      <c r="JW224" s="15"/>
      <c r="JX224" s="15"/>
      <c r="JY224" s="15"/>
      <c r="JZ224" s="15"/>
      <c r="KA224" s="15"/>
      <c r="KB224" s="15"/>
      <c r="KC224" s="15"/>
      <c r="KD224" s="15"/>
      <c r="KE224" s="15"/>
      <c r="KF224" s="15"/>
      <c r="KG224" s="15"/>
      <c r="KH224" s="15"/>
      <c r="KI224" s="15"/>
      <c r="KJ224" s="15"/>
      <c r="KK224" s="15"/>
      <c r="KL224" s="15"/>
      <c r="KM224" s="15"/>
      <c r="KN224" s="15"/>
      <c r="KO224" s="15"/>
      <c r="KP224" s="15"/>
      <c r="KQ224" s="15"/>
      <c r="KR224" s="15"/>
      <c r="KS224" s="15"/>
      <c r="KT224" s="15"/>
      <c r="KU224" s="15"/>
      <c r="KV224" s="15"/>
      <c r="KW224" s="15"/>
      <c r="KX224" s="15"/>
      <c r="KY224" s="15"/>
      <c r="KZ224" s="15"/>
      <c r="LA224" s="15"/>
      <c r="LB224" s="15"/>
      <c r="LC224" s="15"/>
      <c r="LD224" s="15"/>
      <c r="LE224" s="15"/>
      <c r="LF224" s="15"/>
      <c r="LG224" s="15"/>
      <c r="LH224" s="15"/>
      <c r="LI224" s="15"/>
      <c r="LJ224" s="15"/>
      <c r="LK224" s="15"/>
      <c r="LL224" s="15"/>
      <c r="LM224" s="15"/>
      <c r="LN224" s="15"/>
      <c r="LO224" s="15"/>
      <c r="LP224" s="15"/>
      <c r="LQ224" s="15"/>
      <c r="LR224" s="15"/>
      <c r="LS224" s="15"/>
      <c r="LT224" s="15"/>
      <c r="LU224" s="15"/>
      <c r="LV224" s="15"/>
      <c r="LW224" s="15"/>
      <c r="LX224" s="15"/>
      <c r="LY224" s="15"/>
      <c r="LZ224" s="15"/>
      <c r="MA224" s="15"/>
      <c r="MB224" s="15"/>
      <c r="MC224" s="15"/>
      <c r="MD224" s="15"/>
      <c r="ME224" s="15"/>
      <c r="MF224" s="15"/>
      <c r="MG224" s="15"/>
      <c r="MH224" s="15"/>
      <c r="MI224" s="15"/>
      <c r="MJ224" s="15"/>
      <c r="MK224" s="15"/>
      <c r="ML224" s="15"/>
      <c r="MM224" s="15"/>
      <c r="MN224" s="15"/>
      <c r="MO224" s="15"/>
      <c r="MP224" s="15"/>
      <c r="MQ224" s="15"/>
      <c r="MR224" s="15"/>
      <c r="MS224" s="15"/>
      <c r="MT224" s="15"/>
      <c r="MU224" s="15"/>
      <c r="MV224" s="15"/>
      <c r="MW224" s="15"/>
      <c r="MX224" s="15"/>
      <c r="MY224" s="15"/>
      <c r="MZ224" s="15"/>
      <c r="NA224" s="15"/>
      <c r="NB224" s="15"/>
      <c r="NC224" s="15"/>
      <c r="ND224" s="15"/>
      <c r="NE224" s="15"/>
      <c r="NF224" s="15"/>
      <c r="NG224" s="15"/>
      <c r="NH224" s="15"/>
      <c r="NI224" s="15"/>
      <c r="NJ224" s="15"/>
      <c r="NK224" s="15"/>
      <c r="NL224" s="15"/>
      <c r="NM224" s="15"/>
      <c r="NN224" s="15"/>
      <c r="NO224" s="15"/>
      <c r="NP224" s="15"/>
      <c r="NQ224" s="15"/>
      <c r="NR224" s="15"/>
      <c r="NS224" s="15"/>
      <c r="NT224" s="15"/>
      <c r="NU224" s="15"/>
      <c r="NV224" s="15"/>
      <c r="NW224" s="15"/>
      <c r="NX224" s="15"/>
      <c r="NY224" s="15"/>
      <c r="NZ224" s="15"/>
      <c r="OA224" s="15"/>
      <c r="OB224" s="15"/>
      <c r="OC224" s="15"/>
      <c r="OD224" s="15"/>
      <c r="OE224" s="15"/>
      <c r="OF224" s="15"/>
      <c r="OG224" s="15"/>
      <c r="OH224" s="15"/>
      <c r="OI224" s="15"/>
      <c r="OJ224" s="15"/>
      <c r="OK224" s="15"/>
      <c r="OL224" s="15"/>
      <c r="OM224" s="15"/>
      <c r="ON224" s="15"/>
      <c r="OO224" s="15"/>
      <c r="OP224" s="15"/>
      <c r="OQ224" s="15"/>
      <c r="OR224" s="15"/>
      <c r="OS224" s="15"/>
      <c r="OT224" s="15"/>
      <c r="OU224" s="15"/>
      <c r="OV224" s="15"/>
      <c r="OW224" s="15"/>
      <c r="OX224" s="15"/>
      <c r="OY224" s="15"/>
      <c r="OZ224" s="15"/>
      <c r="PA224" s="15"/>
      <c r="PB224" s="15"/>
      <c r="PC224" s="15"/>
      <c r="PD224" s="15"/>
      <c r="PE224" s="15"/>
      <c r="PF224" s="15"/>
      <c r="PG224" s="15"/>
      <c r="PH224" s="15"/>
      <c r="PI224" s="15"/>
      <c r="PJ224" s="15"/>
      <c r="PK224" s="15"/>
      <c r="PL224" s="15"/>
      <c r="PM224" s="15"/>
      <c r="PN224" s="15"/>
      <c r="PO224" s="15"/>
      <c r="PP224" s="15"/>
      <c r="PQ224" s="15"/>
      <c r="PR224" s="15"/>
      <c r="PS224" s="15"/>
      <c r="PT224" s="15"/>
      <c r="PU224" s="15"/>
      <c r="PV224" s="15"/>
      <c r="PW224" s="15"/>
      <c r="PX224" s="15"/>
      <c r="PY224" s="15"/>
      <c r="PZ224" s="15"/>
      <c r="QA224" s="15"/>
      <c r="QB224" s="15"/>
      <c r="QC224" s="15"/>
      <c r="QD224" s="15"/>
      <c r="QE224" s="15"/>
      <c r="QF224" s="15"/>
      <c r="QG224" s="15"/>
      <c r="QH224" s="15"/>
      <c r="QI224" s="15"/>
      <c r="QJ224" s="15"/>
      <c r="QK224" s="15"/>
      <c r="QL224" s="15"/>
      <c r="QM224" s="15"/>
      <c r="QN224" s="15"/>
      <c r="QO224" s="15"/>
      <c r="QP224" s="15"/>
      <c r="QQ224" s="15"/>
      <c r="QR224" s="15"/>
      <c r="QS224" s="15"/>
      <c r="QT224" s="15"/>
      <c r="QU224" s="15"/>
      <c r="QV224" s="15"/>
      <c r="QW224" s="15"/>
      <c r="QX224" s="15"/>
      <c r="QY224" s="15"/>
      <c r="QZ224" s="15"/>
      <c r="RA224" s="15"/>
      <c r="RB224" s="15"/>
      <c r="RC224" s="15"/>
      <c r="RD224" s="15"/>
      <c r="RE224" s="15"/>
      <c r="RF224" s="15"/>
      <c r="RG224" s="15"/>
      <c r="RH224" s="15"/>
      <c r="RI224" s="15"/>
      <c r="RJ224" s="15"/>
      <c r="RK224" s="15"/>
      <c r="RL224" s="15"/>
      <c r="RM224" s="15"/>
      <c r="RN224" s="15"/>
      <c r="RO224" s="15"/>
      <c r="RP224" s="15"/>
      <c r="RQ224" s="15"/>
      <c r="RR224" s="15"/>
      <c r="RS224" s="15"/>
      <c r="RT224" s="15"/>
      <c r="RU224" s="15"/>
      <c r="RV224" s="15"/>
      <c r="RW224" s="15"/>
      <c r="RX224" s="15"/>
      <c r="RY224" s="15"/>
      <c r="RZ224" s="15"/>
      <c r="SA224" s="15"/>
      <c r="SB224" s="15"/>
      <c r="SC224" s="15"/>
      <c r="SD224" s="15"/>
      <c r="SE224" s="15"/>
      <c r="SF224" s="15"/>
      <c r="SG224" s="15"/>
      <c r="SH224" s="15"/>
      <c r="SI224" s="15"/>
      <c r="SJ224" s="15"/>
      <c r="SK224" s="15"/>
      <c r="SL224" s="15"/>
      <c r="SM224" s="15"/>
      <c r="SN224" s="15"/>
      <c r="SO224" s="15"/>
      <c r="SP224" s="15"/>
      <c r="SQ224" s="15"/>
      <c r="SR224" s="15"/>
      <c r="SS224" s="15"/>
      <c r="ST224" s="15"/>
      <c r="SU224" s="15"/>
      <c r="SV224" s="15"/>
      <c r="SW224" s="15"/>
      <c r="SX224" s="15"/>
      <c r="SY224" s="15"/>
      <c r="SZ224" s="15"/>
      <c r="TA224" s="15"/>
      <c r="TB224" s="15"/>
      <c r="TC224" s="15"/>
      <c r="TD224" s="15"/>
      <c r="TE224" s="15"/>
      <c r="TF224" s="15"/>
      <c r="TG224" s="15"/>
      <c r="TH224" s="15"/>
      <c r="TI224" s="15"/>
      <c r="TJ224" s="15"/>
      <c r="TK224" s="15"/>
      <c r="TL224" s="15"/>
      <c r="TM224" s="15"/>
      <c r="TN224" s="15"/>
      <c r="TO224" s="15"/>
      <c r="TP224" s="15"/>
      <c r="TQ224" s="15"/>
      <c r="TR224" s="15"/>
      <c r="TS224" s="15"/>
      <c r="TT224" s="15"/>
      <c r="TU224" s="15"/>
      <c r="TV224" s="15"/>
      <c r="TW224" s="15"/>
      <c r="TX224" s="15"/>
      <c r="TY224" s="15"/>
      <c r="TZ224" s="15"/>
      <c r="UA224" s="15"/>
      <c r="UB224" s="15"/>
      <c r="UC224" s="15"/>
      <c r="UD224" s="15"/>
      <c r="UE224" s="15"/>
      <c r="UF224" s="15"/>
      <c r="UG224" s="15"/>
      <c r="UH224" s="15"/>
      <c r="UI224" s="15"/>
      <c r="UJ224" s="15"/>
      <c r="UK224" s="15"/>
      <c r="UL224" s="15"/>
      <c r="UM224" s="15"/>
      <c r="UN224" s="15"/>
      <c r="UO224" s="15"/>
      <c r="UP224" s="15"/>
      <c r="UQ224" s="15"/>
      <c r="UR224" s="15"/>
      <c r="US224" s="15"/>
      <c r="UT224" s="15"/>
      <c r="UU224" s="15"/>
      <c r="UV224" s="15"/>
      <c r="UW224" s="15"/>
      <c r="UX224" s="15"/>
      <c r="UY224" s="15"/>
      <c r="UZ224" s="15"/>
      <c r="VA224" s="15"/>
      <c r="VB224" s="15"/>
      <c r="VC224" s="15"/>
      <c r="VD224" s="15"/>
      <c r="VE224" s="15"/>
      <c r="VF224" s="15"/>
      <c r="VG224" s="15"/>
      <c r="VH224" s="15"/>
      <c r="VI224" s="15"/>
      <c r="VJ224" s="15"/>
      <c r="VK224" s="15"/>
      <c r="VL224" s="15"/>
      <c r="VM224" s="15"/>
      <c r="VN224" s="15"/>
      <c r="VO224" s="15"/>
      <c r="VP224" s="15"/>
      <c r="VQ224" s="15"/>
      <c r="VR224" s="15"/>
      <c r="VS224" s="15"/>
      <c r="VT224" s="15"/>
      <c r="VU224" s="15"/>
      <c r="VV224" s="15"/>
      <c r="VW224" s="15"/>
      <c r="VX224" s="15"/>
      <c r="VY224" s="15"/>
      <c r="VZ224" s="15"/>
      <c r="WA224" s="15"/>
      <c r="WB224" s="15"/>
      <c r="WC224" s="15"/>
      <c r="WD224" s="15"/>
      <c r="WE224" s="15"/>
      <c r="WF224" s="15"/>
      <c r="WG224" s="15"/>
      <c r="WH224" s="15"/>
      <c r="WI224" s="15"/>
      <c r="WJ224" s="15"/>
      <c r="WK224" s="15"/>
      <c r="WL224" s="15"/>
      <c r="WM224" s="15"/>
      <c r="WN224" s="15"/>
      <c r="WO224" s="15"/>
      <c r="WP224" s="15"/>
      <c r="WQ224" s="15"/>
      <c r="WR224" s="15"/>
      <c r="WS224" s="15"/>
      <c r="WT224" s="15"/>
      <c r="WU224" s="15"/>
      <c r="WV224" s="15"/>
      <c r="WW224" s="15"/>
      <c r="WX224" s="15"/>
      <c r="WY224" s="15"/>
      <c r="WZ224" s="15"/>
      <c r="XA224" s="15"/>
      <c r="XB224" s="15"/>
      <c r="XC224" s="15"/>
      <c r="XD224" s="15"/>
      <c r="XE224" s="15"/>
      <c r="XF224" s="15"/>
      <c r="XG224" s="15"/>
      <c r="XH224" s="15"/>
      <c r="XI224" s="15"/>
      <c r="XJ224" s="15"/>
      <c r="XK224" s="15"/>
      <c r="XL224" s="15"/>
      <c r="XM224" s="15"/>
      <c r="XN224" s="15"/>
      <c r="XO224" s="15"/>
      <c r="XP224" s="15"/>
      <c r="XQ224" s="15"/>
      <c r="XR224" s="15"/>
      <c r="XS224" s="15"/>
      <c r="XT224" s="15"/>
      <c r="XU224" s="15"/>
      <c r="XV224" s="15"/>
      <c r="XW224" s="15"/>
      <c r="XX224" s="15"/>
      <c r="XY224" s="15"/>
      <c r="XZ224" s="15"/>
      <c r="YA224" s="15"/>
      <c r="YB224" s="15"/>
      <c r="YC224" s="15"/>
      <c r="YD224" s="15"/>
      <c r="YE224" s="15"/>
      <c r="YF224" s="15"/>
      <c r="YG224" s="15"/>
      <c r="YH224" s="15"/>
      <c r="YI224" s="15"/>
      <c r="YJ224" s="15"/>
      <c r="YK224" s="15"/>
      <c r="YL224" s="15"/>
      <c r="YM224" s="15"/>
      <c r="YN224" s="15"/>
      <c r="YO224" s="15"/>
      <c r="YP224" s="15"/>
      <c r="YQ224" s="15"/>
      <c r="YR224" s="15"/>
      <c r="YS224" s="15"/>
      <c r="YT224" s="15"/>
      <c r="YU224" s="15"/>
      <c r="YV224" s="15"/>
      <c r="YW224" s="15"/>
      <c r="YX224" s="15"/>
      <c r="YY224" s="15"/>
      <c r="YZ224" s="15"/>
      <c r="ZA224" s="15"/>
      <c r="ZB224" s="15"/>
      <c r="ZC224" s="15"/>
      <c r="ZD224" s="15"/>
      <c r="ZE224" s="15"/>
      <c r="ZF224" s="15"/>
      <c r="ZG224" s="15"/>
      <c r="ZH224" s="15"/>
      <c r="ZI224" s="15"/>
      <c r="ZJ224" s="15"/>
      <c r="ZK224" s="15"/>
      <c r="ZL224" s="15"/>
      <c r="ZM224" s="15"/>
      <c r="ZN224" s="15"/>
      <c r="ZO224" s="15"/>
      <c r="ZP224" s="15"/>
      <c r="ZQ224" s="15"/>
      <c r="ZR224" s="15"/>
      <c r="ZS224" s="15"/>
      <c r="ZT224" s="15"/>
      <c r="ZU224" s="15"/>
      <c r="ZV224" s="15"/>
      <c r="ZW224" s="15"/>
      <c r="ZX224" s="15"/>
      <c r="ZY224" s="15"/>
      <c r="ZZ224" s="15"/>
      <c r="AAA224" s="15"/>
      <c r="AAB224" s="15"/>
      <c r="AAC224" s="15"/>
      <c r="AAD224" s="15"/>
      <c r="AAE224" s="15"/>
      <c r="AAF224" s="15"/>
      <c r="AAG224" s="15"/>
      <c r="AAH224" s="15"/>
      <c r="AAI224" s="15"/>
      <c r="AAJ224" s="15"/>
      <c r="AAK224" s="15"/>
      <c r="AAL224" s="15"/>
      <c r="AAM224" s="15"/>
      <c r="AAN224" s="15"/>
      <c r="AAO224" s="15"/>
      <c r="AAP224" s="15"/>
      <c r="AAQ224" s="15"/>
      <c r="AAR224" s="15"/>
      <c r="AAS224" s="15"/>
      <c r="AAT224" s="15"/>
      <c r="AAU224" s="15"/>
      <c r="AAV224" s="15"/>
      <c r="AAW224" s="15"/>
      <c r="AAX224" s="15"/>
      <c r="AAY224" s="15"/>
      <c r="AAZ224" s="15"/>
      <c r="ABA224" s="15"/>
      <c r="ABB224" s="15"/>
      <c r="ABC224" s="15"/>
      <c r="ABD224" s="15"/>
      <c r="ABE224" s="15"/>
      <c r="ABF224" s="15"/>
      <c r="ABG224" s="15"/>
      <c r="ABH224" s="15"/>
      <c r="ABI224" s="15"/>
      <c r="ABJ224" s="15"/>
      <c r="ABK224" s="15"/>
      <c r="ABL224" s="15"/>
      <c r="ABM224" s="15"/>
      <c r="ABN224" s="15"/>
      <c r="ABO224" s="15"/>
      <c r="ABP224" s="15"/>
      <c r="ABQ224" s="15"/>
      <c r="ABR224" s="15"/>
      <c r="ABS224" s="15"/>
      <c r="ABT224" s="15"/>
      <c r="ABU224" s="15"/>
      <c r="ABV224" s="15"/>
      <c r="ABW224" s="15"/>
      <c r="ABX224" s="15"/>
      <c r="ABY224" s="15"/>
      <c r="ABZ224" s="15"/>
      <c r="ACA224" s="15"/>
      <c r="ACB224" s="15"/>
      <c r="ACC224" s="15"/>
      <c r="ACD224" s="15"/>
      <c r="ACE224" s="15"/>
      <c r="ACF224" s="15"/>
      <c r="ACG224" s="15"/>
      <c r="ACH224" s="15"/>
      <c r="ACI224" s="15"/>
      <c r="ACJ224" s="15"/>
      <c r="ACK224" s="15"/>
      <c r="ACL224" s="15"/>
      <c r="ACM224" s="15"/>
      <c r="ACN224" s="15"/>
      <c r="ACO224" s="15"/>
      <c r="ACP224" s="15"/>
      <c r="ACQ224" s="15"/>
      <c r="ACR224" s="15"/>
      <c r="ACS224" s="15"/>
      <c r="ACT224" s="15"/>
      <c r="ACU224" s="15"/>
      <c r="ACV224" s="15"/>
      <c r="ACW224" s="15"/>
      <c r="ACX224" s="15"/>
      <c r="ACY224" s="15"/>
      <c r="ACZ224" s="15"/>
      <c r="ADA224" s="15"/>
      <c r="ADB224" s="15"/>
      <c r="ADC224" s="15"/>
      <c r="ADD224" s="15"/>
      <c r="ADE224" s="15"/>
      <c r="ADF224" s="15"/>
      <c r="ADG224" s="15"/>
      <c r="ADH224" s="15"/>
      <c r="ADI224" s="15"/>
      <c r="ADJ224" s="15"/>
      <c r="ADK224" s="15"/>
      <c r="ADL224" s="15"/>
      <c r="ADM224" s="15"/>
      <c r="ADN224" s="15"/>
      <c r="ADO224" s="15"/>
      <c r="ADP224" s="15"/>
      <c r="ADQ224" s="15"/>
      <c r="ADR224" s="15"/>
      <c r="ADS224" s="15"/>
      <c r="ADT224" s="15"/>
      <c r="ADU224" s="15"/>
      <c r="ADV224" s="15"/>
      <c r="ADW224" s="15"/>
      <c r="ADX224" s="15"/>
      <c r="ADY224" s="15"/>
      <c r="ADZ224" s="15"/>
      <c r="AEA224" s="15"/>
      <c r="AEB224" s="15"/>
      <c r="AEC224" s="15"/>
      <c r="AED224" s="15"/>
      <c r="AEE224" s="15"/>
      <c r="AEF224" s="15"/>
      <c r="AEG224" s="15"/>
      <c r="AEH224" s="15"/>
      <c r="AEI224" s="15"/>
      <c r="AEJ224" s="15"/>
      <c r="AEK224" s="15"/>
      <c r="AEL224" s="15"/>
      <c r="AEM224" s="15"/>
      <c r="AEN224" s="15"/>
      <c r="AEO224" s="15"/>
      <c r="AEP224" s="15"/>
      <c r="AEQ224" s="15"/>
      <c r="AER224" s="15"/>
      <c r="AES224" s="15"/>
      <c r="AET224" s="15"/>
      <c r="AEU224" s="15"/>
      <c r="AEV224" s="15"/>
      <c r="AEW224" s="15"/>
      <c r="AEX224" s="15"/>
      <c r="AEY224" s="15"/>
      <c r="AEZ224" s="15"/>
      <c r="AFA224" s="15"/>
      <c r="AFB224" s="15"/>
      <c r="AFC224" s="15"/>
      <c r="AFD224" s="15"/>
      <c r="AFE224" s="15"/>
      <c r="AFF224" s="15"/>
      <c r="AFG224" s="15"/>
      <c r="AFH224" s="15"/>
      <c r="AFI224" s="15"/>
      <c r="AFJ224" s="15"/>
      <c r="AFK224" s="15"/>
      <c r="AFL224" s="15"/>
      <c r="AFM224" s="15"/>
      <c r="AFN224" s="15"/>
      <c r="AFO224" s="15"/>
      <c r="AFP224" s="15"/>
      <c r="AFQ224" s="15"/>
      <c r="AFR224" s="15"/>
      <c r="AFS224" s="15"/>
      <c r="AFT224" s="15"/>
      <c r="AFU224" s="15"/>
      <c r="AFV224" s="15"/>
      <c r="AFW224" s="15"/>
      <c r="AFX224" s="15"/>
      <c r="AFY224" s="15"/>
      <c r="AFZ224" s="15"/>
      <c r="AGA224" s="15"/>
      <c r="AGB224" s="15"/>
      <c r="AGC224" s="15"/>
      <c r="AGD224" s="15"/>
      <c r="AGE224" s="15"/>
      <c r="AGF224" s="15"/>
      <c r="AGG224" s="15"/>
      <c r="AGH224" s="15"/>
      <c r="AGI224" s="15"/>
      <c r="AGJ224" s="15"/>
      <c r="AGK224" s="15"/>
      <c r="AGL224" s="15"/>
      <c r="AGM224" s="15"/>
      <c r="AGN224" s="15"/>
      <c r="AGO224" s="15"/>
      <c r="AGP224" s="15"/>
      <c r="AGQ224" s="15"/>
      <c r="AGR224" s="15"/>
      <c r="AGS224" s="15"/>
      <c r="AGT224" s="15"/>
      <c r="AGU224" s="15"/>
      <c r="AGV224" s="15"/>
      <c r="AGW224" s="15"/>
      <c r="AGX224" s="15"/>
      <c r="AGY224" s="15"/>
      <c r="AGZ224" s="15"/>
      <c r="AHA224" s="15"/>
      <c r="AHB224" s="15"/>
      <c r="AHC224" s="15"/>
      <c r="AHD224" s="15"/>
      <c r="AHE224" s="15"/>
      <c r="AHF224" s="15"/>
      <c r="AHG224" s="15"/>
      <c r="AHH224" s="15"/>
      <c r="AHI224" s="15"/>
      <c r="AHJ224" s="15"/>
      <c r="AHK224" s="15"/>
      <c r="AHL224" s="15"/>
      <c r="AHM224" s="15"/>
      <c r="AHN224" s="15"/>
      <c r="AHO224" s="15"/>
      <c r="AHP224" s="15"/>
      <c r="AHQ224" s="15"/>
      <c r="AHR224" s="15"/>
      <c r="AHS224" s="15"/>
      <c r="AHT224" s="15"/>
      <c r="AHU224" s="15"/>
      <c r="AHV224" s="15"/>
      <c r="AHW224" s="15"/>
      <c r="AHX224" s="15"/>
      <c r="AHY224" s="15"/>
      <c r="AHZ224" s="15"/>
      <c r="AIA224" s="15"/>
      <c r="AIB224" s="15"/>
      <c r="AIC224" s="15"/>
      <c r="AID224" s="15"/>
      <c r="AIE224" s="15"/>
      <c r="AIF224" s="15"/>
      <c r="AIG224" s="15"/>
      <c r="AIH224" s="15"/>
      <c r="AII224" s="15"/>
      <c r="AIJ224" s="15"/>
      <c r="AIK224" s="15"/>
      <c r="AIL224" s="15"/>
      <c r="AIM224" s="15"/>
      <c r="AIN224" s="15"/>
      <c r="AIO224" s="15"/>
      <c r="AIP224" s="15"/>
      <c r="AIQ224" s="15"/>
      <c r="AIR224" s="15"/>
      <c r="AIS224" s="15"/>
      <c r="AIT224" s="15"/>
      <c r="AIU224" s="15"/>
      <c r="AIV224" s="15"/>
      <c r="AIW224" s="15"/>
      <c r="AIX224" s="15"/>
      <c r="AIY224" s="15"/>
      <c r="AIZ224" s="15"/>
      <c r="AJA224" s="15"/>
      <c r="AJB224" s="15"/>
      <c r="AJC224" s="15"/>
      <c r="AJD224" s="15"/>
      <c r="AJE224" s="15"/>
      <c r="AJF224" s="15"/>
      <c r="AJG224" s="15"/>
      <c r="AJH224" s="15"/>
      <c r="AJI224" s="15"/>
      <c r="AJJ224" s="15"/>
      <c r="AJK224" s="15"/>
      <c r="AJL224" s="15"/>
      <c r="AJM224" s="15"/>
      <c r="AJN224" s="15"/>
      <c r="AJO224" s="15"/>
      <c r="AJP224" s="15"/>
      <c r="AJQ224" s="15"/>
      <c r="AJR224" s="15"/>
      <c r="AJS224" s="15"/>
      <c r="AJT224" s="15"/>
      <c r="AJU224" s="15"/>
      <c r="AJV224" s="15"/>
      <c r="AJW224" s="15"/>
      <c r="AJX224" s="15"/>
      <c r="AJY224" s="15"/>
      <c r="AJZ224" s="15"/>
      <c r="AKA224" s="15"/>
      <c r="AKB224" s="15"/>
      <c r="AKC224" s="15"/>
      <c r="AKD224" s="15"/>
      <c r="AKE224" s="15"/>
      <c r="AKF224" s="15"/>
      <c r="AKG224" s="15"/>
      <c r="AKH224" s="15"/>
      <c r="AKI224" s="15"/>
      <c r="AKJ224" s="15"/>
      <c r="AKK224" s="15"/>
      <c r="AKL224" s="15"/>
      <c r="AKM224" s="15"/>
      <c r="AKN224" s="15"/>
      <c r="AKO224" s="15"/>
      <c r="AKP224" s="15"/>
      <c r="AKQ224" s="15"/>
      <c r="AKR224" s="15"/>
      <c r="AKS224" s="15"/>
      <c r="AKT224" s="15"/>
      <c r="AKU224" s="15"/>
      <c r="AKV224" s="15"/>
      <c r="AKW224" s="15"/>
      <c r="AKX224" s="15"/>
      <c r="AKY224" s="15"/>
      <c r="AKZ224" s="15"/>
      <c r="ALA224" s="15"/>
      <c r="ALB224" s="15"/>
      <c r="ALC224" s="15"/>
      <c r="ALD224" s="15"/>
      <c r="ALE224" s="15"/>
      <c r="ALF224" s="15"/>
      <c r="ALG224" s="15"/>
      <c r="ALH224" s="15"/>
      <c r="ALI224" s="15"/>
      <c r="ALJ224" s="15"/>
      <c r="ALK224" s="15"/>
      <c r="ALL224" s="15"/>
      <c r="ALM224" s="15"/>
      <c r="ALN224" s="15"/>
      <c r="ALO224" s="15"/>
      <c r="ALP224" s="15"/>
      <c r="ALQ224" s="15"/>
      <c r="ALR224" s="15"/>
      <c r="ALS224" s="15"/>
      <c r="ALT224" s="15"/>
      <c r="ALU224" s="15"/>
      <c r="ALV224" s="15"/>
      <c r="ALW224" s="15"/>
      <c r="ALX224" s="15"/>
      <c r="ALY224" s="15"/>
      <c r="ALZ224" s="15"/>
      <c r="AMA224" s="15"/>
      <c r="AMB224" s="15"/>
      <c r="AMC224" s="15"/>
      <c r="AMD224" s="15"/>
      <c r="AME224" s="15"/>
      <c r="AMF224" s="15"/>
      <c r="AMG224" s="15"/>
      <c r="AMH224" s="15"/>
      <c r="AMI224" s="15"/>
      <c r="AMJ224" s="15"/>
      <c r="AMK224" s="15"/>
      <c r="AML224" s="15"/>
      <c r="AMM224" s="15"/>
      <c r="AMN224" s="15"/>
      <c r="AMO224" s="15"/>
      <c r="AMP224" s="15"/>
      <c r="AMQ224" s="15"/>
      <c r="AMR224" s="15"/>
      <c r="AMS224" s="15"/>
      <c r="AMT224" s="15"/>
      <c r="AMU224" s="15"/>
      <c r="AMV224" s="15"/>
      <c r="AMW224" s="15"/>
      <c r="AMX224" s="15"/>
      <c r="AMY224" s="15"/>
      <c r="AMZ224" s="15"/>
      <c r="ANA224" s="15"/>
      <c r="ANB224" s="15"/>
      <c r="ANC224" s="15"/>
      <c r="AND224" s="15"/>
      <c r="ANE224" s="15"/>
      <c r="ANF224" s="15"/>
      <c r="ANG224" s="15"/>
      <c r="ANH224" s="15"/>
      <c r="ANI224" s="15"/>
      <c r="ANJ224" s="15"/>
      <c r="ANK224" s="15"/>
      <c r="ANL224" s="15"/>
      <c r="ANM224" s="15"/>
      <c r="ANN224" s="15"/>
      <c r="ANO224" s="15"/>
      <c r="ANP224" s="15"/>
      <c r="ANQ224" s="15"/>
      <c r="ANR224" s="15"/>
      <c r="ANS224" s="15"/>
      <c r="ANT224" s="15"/>
      <c r="ANU224" s="15"/>
      <c r="ANV224" s="15"/>
      <c r="ANW224" s="15"/>
      <c r="ANX224" s="15"/>
      <c r="ANY224" s="15"/>
      <c r="ANZ224" s="15"/>
      <c r="AOA224" s="15"/>
      <c r="AOB224" s="15"/>
      <c r="AOC224" s="15"/>
      <c r="AOD224" s="15"/>
      <c r="AOE224" s="15"/>
      <c r="AOF224" s="15"/>
      <c r="AOG224" s="15"/>
      <c r="AOH224" s="15"/>
      <c r="AOI224" s="15"/>
      <c r="AOJ224" s="15"/>
      <c r="AOK224" s="15"/>
      <c r="AOL224" s="15"/>
      <c r="AOM224" s="15"/>
      <c r="AON224" s="15"/>
      <c r="AOO224" s="15"/>
      <c r="AOP224" s="15"/>
      <c r="AOQ224" s="15"/>
      <c r="AOR224" s="15"/>
      <c r="AOS224" s="15"/>
      <c r="AOT224" s="15"/>
      <c r="AOU224" s="15"/>
      <c r="AOV224" s="15"/>
      <c r="AOW224" s="15"/>
      <c r="AOX224" s="15"/>
      <c r="AOY224" s="15"/>
      <c r="AOZ224" s="15"/>
      <c r="APA224" s="15"/>
      <c r="APB224" s="15"/>
      <c r="APC224" s="15"/>
      <c r="APD224" s="15"/>
      <c r="APE224" s="15"/>
      <c r="APF224" s="15"/>
      <c r="APG224" s="15"/>
      <c r="APH224" s="15"/>
      <c r="API224" s="15"/>
      <c r="APJ224" s="15"/>
      <c r="APK224" s="15"/>
      <c r="APL224" s="15"/>
      <c r="APM224" s="15"/>
      <c r="APN224" s="15"/>
      <c r="APO224" s="15"/>
      <c r="APP224" s="15"/>
      <c r="APQ224" s="15"/>
      <c r="APR224" s="15"/>
      <c r="APS224" s="15"/>
      <c r="APT224" s="15"/>
      <c r="APU224" s="15"/>
      <c r="APV224" s="15"/>
      <c r="APW224" s="15"/>
      <c r="APX224" s="15"/>
      <c r="APY224" s="15"/>
      <c r="APZ224" s="15"/>
      <c r="AQA224" s="15"/>
      <c r="AQB224" s="15"/>
      <c r="AQC224" s="15"/>
      <c r="AQD224" s="15"/>
      <c r="AQE224" s="15"/>
      <c r="AQF224" s="15"/>
      <c r="AQG224" s="15"/>
      <c r="AQH224" s="15"/>
      <c r="AQI224" s="15"/>
      <c r="AQJ224" s="15"/>
      <c r="AQK224" s="15"/>
      <c r="AQL224" s="15"/>
      <c r="AQM224" s="15"/>
      <c r="AQN224" s="15"/>
      <c r="AQO224" s="15"/>
      <c r="AQP224" s="15"/>
      <c r="AQQ224" s="15"/>
      <c r="AQR224" s="15"/>
      <c r="AQS224" s="15"/>
      <c r="AQT224" s="15"/>
      <c r="AQU224" s="15"/>
      <c r="AQV224" s="15"/>
      <c r="AQW224" s="15"/>
      <c r="AQX224" s="15"/>
      <c r="AQY224" s="15"/>
      <c r="AQZ224" s="15"/>
      <c r="ARA224" s="15"/>
      <c r="ARB224" s="15"/>
      <c r="ARC224" s="15"/>
      <c r="ARD224" s="15"/>
      <c r="ARE224" s="15"/>
      <c r="ARF224" s="15"/>
      <c r="ARG224" s="15"/>
      <c r="ARH224" s="15"/>
      <c r="ARI224" s="15"/>
      <c r="ARJ224" s="15"/>
      <c r="ARK224" s="15"/>
      <c r="ARL224" s="15"/>
      <c r="ARM224" s="15"/>
      <c r="ARN224" s="15"/>
      <c r="ARO224" s="15"/>
      <c r="ARP224" s="15"/>
      <c r="ARQ224" s="15"/>
      <c r="ARR224" s="15"/>
      <c r="ARS224" s="15"/>
      <c r="ART224" s="15"/>
      <c r="ARU224" s="15"/>
      <c r="ARV224" s="15"/>
      <c r="ARW224" s="15"/>
      <c r="ARX224" s="15"/>
      <c r="ARY224" s="15"/>
      <c r="ARZ224" s="15"/>
      <c r="ASA224" s="15"/>
      <c r="ASB224" s="15"/>
      <c r="ASC224" s="15"/>
      <c r="ASD224" s="15"/>
      <c r="ASE224" s="15"/>
      <c r="ASF224" s="15"/>
      <c r="ASG224" s="15"/>
      <c r="ASH224" s="15"/>
      <c r="ASI224" s="15"/>
      <c r="ASJ224" s="15"/>
      <c r="ASK224" s="15"/>
      <c r="ASL224" s="15"/>
      <c r="ASM224" s="15"/>
      <c r="ASN224" s="15"/>
      <c r="ASO224" s="15"/>
      <c r="ASP224" s="15"/>
      <c r="ASQ224" s="15"/>
      <c r="ASR224" s="15"/>
      <c r="ASS224" s="15"/>
      <c r="AST224" s="15"/>
      <c r="ASU224" s="15"/>
      <c r="ASV224" s="15"/>
      <c r="ASW224" s="15"/>
      <c r="ASX224" s="15"/>
      <c r="ASY224" s="15"/>
      <c r="ASZ224" s="15"/>
      <c r="ATA224" s="15"/>
      <c r="ATB224" s="15"/>
      <c r="ATC224" s="15"/>
      <c r="ATD224" s="15"/>
      <c r="ATE224" s="15"/>
      <c r="ATF224" s="15"/>
      <c r="ATG224" s="15"/>
      <c r="ATH224" s="15"/>
      <c r="ATI224" s="15"/>
      <c r="ATJ224" s="15"/>
      <c r="ATK224" s="15"/>
      <c r="ATL224" s="15"/>
      <c r="ATM224" s="15"/>
      <c r="ATN224" s="15"/>
      <c r="ATO224" s="15"/>
      <c r="ATP224" s="15"/>
      <c r="ATQ224" s="15"/>
      <c r="ATR224" s="15"/>
      <c r="ATS224" s="15"/>
      <c r="ATT224" s="15"/>
      <c r="ATU224" s="15"/>
      <c r="ATV224" s="15"/>
      <c r="ATW224" s="15"/>
      <c r="ATX224" s="15"/>
      <c r="ATY224" s="15"/>
      <c r="ATZ224" s="15"/>
      <c r="AUA224" s="15"/>
      <c r="AUB224" s="15"/>
      <c r="AUC224" s="15"/>
      <c r="AUD224" s="15"/>
      <c r="AUE224" s="15"/>
      <c r="AUF224" s="15"/>
      <c r="AUG224" s="15"/>
      <c r="AUH224" s="15"/>
      <c r="AUI224" s="15"/>
      <c r="AUJ224" s="15"/>
      <c r="AUK224" s="15"/>
      <c r="AUL224" s="15"/>
      <c r="AUM224" s="15"/>
      <c r="AUN224" s="15"/>
      <c r="AUO224" s="15"/>
      <c r="AUP224" s="15"/>
      <c r="AUQ224" s="15"/>
      <c r="AUR224" s="15"/>
      <c r="AUS224" s="15"/>
      <c r="AUT224" s="15"/>
      <c r="AUU224" s="15"/>
      <c r="AUV224" s="15"/>
      <c r="AUW224" s="15"/>
      <c r="AUX224" s="15"/>
      <c r="AUY224" s="15"/>
      <c r="AUZ224" s="15"/>
      <c r="AVA224" s="15"/>
      <c r="AVB224" s="15"/>
      <c r="AVC224" s="15"/>
      <c r="AVD224" s="15"/>
      <c r="AVE224" s="15"/>
      <c r="AVF224" s="15"/>
      <c r="AVG224" s="15"/>
      <c r="AVH224" s="15"/>
      <c r="AVI224" s="15"/>
      <c r="AVJ224" s="15"/>
      <c r="AVK224" s="15"/>
      <c r="AVL224" s="15"/>
      <c r="AVM224" s="15"/>
      <c r="AVN224" s="15"/>
      <c r="AVO224" s="15"/>
      <c r="AVP224" s="15"/>
      <c r="AVQ224" s="15"/>
      <c r="AVR224" s="15"/>
      <c r="AVS224" s="15"/>
      <c r="AVT224" s="15"/>
      <c r="AVU224" s="15"/>
      <c r="AVV224" s="15"/>
      <c r="AVW224" s="15"/>
      <c r="AVX224" s="15"/>
      <c r="AVY224" s="15"/>
      <c r="AVZ224" s="15"/>
      <c r="AWA224" s="15"/>
      <c r="AWB224" s="15"/>
      <c r="AWC224" s="15"/>
      <c r="AWD224" s="15"/>
      <c r="AWE224" s="15"/>
      <c r="AWF224" s="15"/>
      <c r="AWG224" s="15"/>
      <c r="AWH224" s="15"/>
      <c r="AWI224" s="15"/>
      <c r="AWJ224" s="15"/>
      <c r="AWK224" s="15"/>
      <c r="AWL224" s="15"/>
      <c r="AWM224" s="15"/>
      <c r="AWN224" s="15"/>
      <c r="AWO224" s="15"/>
      <c r="AWP224" s="15"/>
      <c r="AWQ224" s="15"/>
      <c r="AWR224" s="15"/>
      <c r="AWS224" s="15"/>
      <c r="AWT224" s="15"/>
      <c r="AWU224" s="15"/>
      <c r="AWV224" s="15"/>
      <c r="AWW224" s="15"/>
      <c r="AWX224" s="15"/>
      <c r="AWY224" s="15"/>
      <c r="AWZ224" s="15"/>
      <c r="AXA224" s="15"/>
      <c r="AXB224" s="15"/>
      <c r="AXC224" s="15"/>
      <c r="AXD224" s="15"/>
      <c r="AXE224" s="15"/>
      <c r="AXF224" s="15"/>
      <c r="AXG224" s="15"/>
      <c r="AXH224" s="15"/>
      <c r="AXI224" s="15"/>
      <c r="AXJ224" s="15"/>
      <c r="AXK224" s="15"/>
      <c r="AXL224" s="15"/>
      <c r="AXM224" s="15"/>
      <c r="AXN224" s="15"/>
      <c r="AXO224" s="15"/>
      <c r="AXP224" s="15"/>
      <c r="AXQ224" s="15"/>
      <c r="AXR224" s="15"/>
      <c r="AXS224" s="15"/>
      <c r="AXT224" s="15"/>
      <c r="AXU224" s="15"/>
      <c r="AXV224" s="15"/>
      <c r="AXW224" s="15"/>
      <c r="AXX224" s="15"/>
      <c r="AXY224" s="15"/>
      <c r="AXZ224" s="15"/>
      <c r="AYA224" s="15"/>
      <c r="AYB224" s="15"/>
      <c r="AYC224" s="15"/>
      <c r="AYD224" s="15"/>
      <c r="AYE224" s="15"/>
      <c r="AYF224" s="15"/>
      <c r="AYG224" s="15"/>
      <c r="AYH224" s="15"/>
      <c r="AYI224" s="15"/>
      <c r="AYJ224" s="15"/>
      <c r="AYK224" s="15"/>
      <c r="AYL224" s="15"/>
      <c r="AYM224" s="15"/>
      <c r="AYN224" s="15"/>
      <c r="AYO224" s="15"/>
      <c r="AYP224" s="15"/>
      <c r="AYQ224" s="15"/>
      <c r="AYR224" s="15"/>
      <c r="AYS224" s="15"/>
      <c r="AYT224" s="15"/>
      <c r="AYU224" s="15"/>
      <c r="AYV224" s="15"/>
      <c r="AYW224" s="15"/>
      <c r="AYX224" s="15"/>
      <c r="AYY224" s="15"/>
      <c r="AYZ224" s="15"/>
      <c r="AZA224" s="15"/>
      <c r="AZB224" s="15"/>
      <c r="AZC224" s="15"/>
      <c r="AZD224" s="15"/>
      <c r="AZE224" s="15"/>
      <c r="AZF224" s="15"/>
      <c r="AZG224" s="15"/>
      <c r="AZH224" s="15"/>
      <c r="AZI224" s="15"/>
      <c r="AZJ224" s="15"/>
      <c r="AZK224" s="15"/>
      <c r="AZL224" s="15"/>
      <c r="AZM224" s="15"/>
      <c r="AZN224" s="15"/>
      <c r="AZO224" s="15"/>
      <c r="AZP224" s="15"/>
      <c r="AZQ224" s="15"/>
      <c r="AZR224" s="15"/>
      <c r="AZS224" s="15"/>
      <c r="AZT224" s="15"/>
      <c r="AZU224" s="15"/>
      <c r="AZV224" s="15"/>
      <c r="AZW224" s="15"/>
      <c r="AZX224" s="15"/>
      <c r="AZY224" s="15"/>
      <c r="AZZ224" s="15"/>
      <c r="BAA224" s="15"/>
      <c r="BAB224" s="15"/>
      <c r="BAC224" s="15"/>
      <c r="BAD224" s="15"/>
      <c r="BAE224" s="15"/>
      <c r="BAF224" s="15"/>
      <c r="BAG224" s="15"/>
      <c r="BAH224" s="15"/>
      <c r="BAI224" s="15"/>
      <c r="BAJ224" s="15"/>
      <c r="BAK224" s="15"/>
      <c r="BAL224" s="15"/>
      <c r="BAM224" s="15"/>
      <c r="BAN224" s="15"/>
      <c r="BAO224" s="15"/>
      <c r="BAP224" s="15"/>
      <c r="BAQ224" s="15"/>
      <c r="BAR224" s="15"/>
      <c r="BAS224" s="15"/>
      <c r="BAT224" s="15"/>
      <c r="BAU224" s="15"/>
      <c r="BAV224" s="15"/>
      <c r="BAW224" s="15"/>
      <c r="BAX224" s="15"/>
      <c r="BAY224" s="15"/>
      <c r="BAZ224" s="15"/>
      <c r="BBA224" s="15"/>
      <c r="BBB224" s="15"/>
      <c r="BBC224" s="15"/>
      <c r="BBD224" s="15"/>
      <c r="BBE224" s="15"/>
      <c r="BBF224" s="15"/>
      <c r="BBG224" s="15"/>
      <c r="BBH224" s="15"/>
      <c r="BBI224" s="15"/>
      <c r="BBJ224" s="15"/>
      <c r="BBK224" s="15"/>
      <c r="BBL224" s="15"/>
      <c r="BBM224" s="15"/>
      <c r="BBN224" s="15"/>
      <c r="BBO224" s="15"/>
      <c r="BBP224" s="15"/>
      <c r="BBQ224" s="15"/>
      <c r="BBR224" s="15"/>
      <c r="BBS224" s="15"/>
      <c r="BBT224" s="15"/>
      <c r="BBU224" s="15"/>
      <c r="BBV224" s="15"/>
      <c r="BBW224" s="15"/>
      <c r="BBX224" s="15"/>
      <c r="BBY224" s="15"/>
      <c r="BBZ224" s="15"/>
      <c r="BCA224" s="15"/>
      <c r="BCB224" s="15"/>
      <c r="BCC224" s="15"/>
      <c r="BCD224" s="15"/>
      <c r="BCE224" s="15"/>
      <c r="BCF224" s="15"/>
      <c r="BCG224" s="15"/>
      <c r="BCH224" s="15"/>
      <c r="BCI224" s="15"/>
      <c r="BCJ224" s="15"/>
      <c r="BCK224" s="15"/>
      <c r="BCL224" s="15"/>
      <c r="BCM224" s="15"/>
      <c r="BCN224" s="15"/>
      <c r="BCO224" s="15"/>
      <c r="BCP224" s="15"/>
      <c r="BCQ224" s="15"/>
      <c r="BCR224" s="15"/>
      <c r="BCS224" s="15"/>
      <c r="BCT224" s="15"/>
      <c r="BCU224" s="15"/>
      <c r="BCV224" s="15"/>
      <c r="BCW224" s="15"/>
      <c r="BCX224" s="15"/>
      <c r="BCY224" s="15"/>
      <c r="BCZ224" s="15"/>
      <c r="BDA224" s="15"/>
      <c r="BDB224" s="15"/>
      <c r="BDC224" s="15"/>
      <c r="BDD224" s="15"/>
      <c r="BDE224" s="15"/>
      <c r="BDF224" s="15"/>
      <c r="BDG224" s="15"/>
      <c r="BDH224" s="15"/>
      <c r="BDI224" s="15"/>
      <c r="BDJ224" s="15"/>
      <c r="BDK224" s="15"/>
      <c r="BDL224" s="15"/>
      <c r="BDM224" s="15"/>
      <c r="BDN224" s="15"/>
      <c r="BDO224" s="15"/>
      <c r="BDP224" s="15"/>
      <c r="BDQ224" s="15"/>
      <c r="BDR224" s="15"/>
      <c r="BDS224" s="15"/>
      <c r="BDT224" s="15"/>
      <c r="BDU224" s="15"/>
      <c r="BDV224" s="15"/>
      <c r="BDW224" s="15"/>
      <c r="BDX224" s="15"/>
      <c r="BDY224" s="15"/>
      <c r="BDZ224" s="15"/>
      <c r="BEA224" s="15"/>
      <c r="BEB224" s="15"/>
      <c r="BEC224" s="15"/>
      <c r="BED224" s="15"/>
      <c r="BEE224" s="15"/>
      <c r="BEF224" s="15"/>
      <c r="BEG224" s="15"/>
      <c r="BEH224" s="15"/>
      <c r="BEI224" s="15"/>
      <c r="BEJ224" s="15"/>
      <c r="BEK224" s="15"/>
      <c r="BEL224" s="15"/>
      <c r="BEM224" s="15"/>
      <c r="BEN224" s="15"/>
      <c r="BEO224" s="15"/>
      <c r="BEP224" s="15"/>
      <c r="BEQ224" s="15"/>
      <c r="BER224" s="15"/>
      <c r="BES224" s="15"/>
      <c r="BET224" s="15"/>
      <c r="BEU224" s="15"/>
      <c r="BEV224" s="15"/>
      <c r="BEW224" s="15"/>
      <c r="BEX224" s="15"/>
      <c r="BEY224" s="15"/>
      <c r="BEZ224" s="15"/>
      <c r="BFA224" s="15"/>
      <c r="BFB224" s="15"/>
      <c r="BFC224" s="15"/>
      <c r="BFD224" s="15"/>
      <c r="BFE224" s="15"/>
      <c r="BFF224" s="15"/>
      <c r="BFG224" s="15"/>
      <c r="BFH224" s="15"/>
      <c r="BFI224" s="15"/>
      <c r="BFJ224" s="15"/>
      <c r="BFK224" s="15"/>
      <c r="BFL224" s="15"/>
      <c r="BFM224" s="15"/>
      <c r="BFN224" s="15"/>
      <c r="BFO224" s="15"/>
      <c r="BFP224" s="15"/>
      <c r="BFQ224" s="15"/>
      <c r="BFR224" s="15"/>
      <c r="BFS224" s="15"/>
      <c r="BFT224" s="15"/>
      <c r="BFU224" s="15"/>
      <c r="BFV224" s="15"/>
      <c r="BFW224" s="15"/>
      <c r="BFX224" s="15"/>
      <c r="BFY224" s="15"/>
      <c r="BFZ224" s="15"/>
      <c r="BGA224" s="15"/>
      <c r="BGB224" s="15"/>
      <c r="BGC224" s="15"/>
      <c r="BGD224" s="15"/>
      <c r="BGE224" s="15"/>
      <c r="BGF224" s="15"/>
      <c r="BGG224" s="15"/>
      <c r="BGH224" s="15"/>
      <c r="BGI224" s="15"/>
      <c r="BGJ224" s="15"/>
      <c r="BGK224" s="15"/>
      <c r="BGL224" s="15"/>
      <c r="BGM224" s="15"/>
      <c r="BGN224" s="15"/>
      <c r="BGO224" s="15"/>
      <c r="BGP224" s="15"/>
      <c r="BGQ224" s="15"/>
      <c r="BGR224" s="15"/>
      <c r="BGS224" s="15"/>
      <c r="BGT224" s="15"/>
      <c r="BGU224" s="15"/>
      <c r="BGV224" s="15"/>
      <c r="BGW224" s="15"/>
      <c r="BGX224" s="15"/>
      <c r="BGY224" s="15"/>
      <c r="BGZ224" s="15"/>
      <c r="BHA224" s="15"/>
      <c r="BHB224" s="15"/>
      <c r="BHC224" s="15"/>
      <c r="BHD224" s="15"/>
      <c r="BHE224" s="15"/>
      <c r="BHF224" s="15"/>
      <c r="BHG224" s="15"/>
      <c r="BHH224" s="15"/>
      <c r="BHI224" s="15"/>
      <c r="BHJ224" s="15"/>
      <c r="BHK224" s="15"/>
      <c r="BHL224" s="15"/>
      <c r="BHM224" s="15"/>
      <c r="BHN224" s="15"/>
      <c r="BHO224" s="15"/>
      <c r="BHP224" s="15"/>
      <c r="BHQ224" s="15"/>
      <c r="BHR224" s="15"/>
      <c r="BHS224" s="15"/>
      <c r="BHT224" s="15"/>
      <c r="BHU224" s="15"/>
      <c r="BHV224" s="15"/>
      <c r="BHW224" s="15"/>
      <c r="BHX224" s="15"/>
      <c r="BHY224" s="15"/>
      <c r="BHZ224" s="15"/>
      <c r="BIA224" s="15"/>
      <c r="BIB224" s="15"/>
      <c r="BIC224" s="15"/>
      <c r="BID224" s="15"/>
      <c r="BIE224" s="15"/>
      <c r="BIF224" s="15"/>
      <c r="BIG224" s="15"/>
      <c r="BIH224" s="15"/>
      <c r="BII224" s="15"/>
      <c r="BIJ224" s="15"/>
      <c r="BIK224" s="15"/>
      <c r="BIL224" s="15"/>
      <c r="BIM224" s="15"/>
      <c r="BIN224" s="15"/>
      <c r="BIO224" s="15"/>
      <c r="BIP224" s="15"/>
      <c r="BIQ224" s="15"/>
      <c r="BIR224" s="15"/>
      <c r="BIS224" s="15"/>
      <c r="BIT224" s="15"/>
      <c r="BIU224" s="15"/>
      <c r="BIV224" s="15"/>
      <c r="BIW224" s="15"/>
      <c r="BIX224" s="15"/>
      <c r="BIY224" s="15"/>
      <c r="BIZ224" s="15"/>
      <c r="BJA224" s="15"/>
      <c r="BJB224" s="15"/>
      <c r="BJC224" s="15"/>
      <c r="BJD224" s="15"/>
      <c r="BJE224" s="15"/>
      <c r="BJF224" s="15"/>
      <c r="BJG224" s="15"/>
      <c r="BJH224" s="15"/>
      <c r="BJI224" s="15"/>
      <c r="BJJ224" s="15"/>
      <c r="BJK224" s="15"/>
      <c r="BJL224" s="15"/>
      <c r="BJM224" s="15"/>
      <c r="BJN224" s="15"/>
      <c r="BJO224" s="15"/>
      <c r="BJP224" s="15"/>
      <c r="BJQ224" s="15"/>
      <c r="BJR224" s="15"/>
      <c r="BJS224" s="15"/>
      <c r="BJT224" s="15"/>
      <c r="BJU224" s="15"/>
      <c r="BJV224" s="15"/>
      <c r="BJW224" s="15"/>
      <c r="BJX224" s="15"/>
      <c r="BJY224" s="15"/>
      <c r="BJZ224" s="15"/>
      <c r="BKA224" s="15"/>
      <c r="BKB224" s="15"/>
      <c r="BKC224" s="15"/>
      <c r="BKD224" s="15"/>
      <c r="BKE224" s="15"/>
      <c r="BKF224" s="15"/>
      <c r="BKG224" s="15"/>
      <c r="BKH224" s="15"/>
      <c r="BKI224" s="15"/>
      <c r="BKJ224" s="15"/>
      <c r="BKK224" s="15"/>
      <c r="BKL224" s="15"/>
      <c r="BKM224" s="15"/>
      <c r="BKN224" s="15"/>
      <c r="BKO224" s="15"/>
      <c r="BKP224" s="15"/>
      <c r="BKQ224" s="15"/>
      <c r="BKR224" s="15"/>
      <c r="BKS224" s="15"/>
      <c r="BKT224" s="15"/>
      <c r="BKU224" s="15"/>
      <c r="BKV224" s="15"/>
      <c r="BKW224" s="15"/>
      <c r="BKX224" s="15"/>
      <c r="BKY224" s="15"/>
      <c r="BKZ224" s="15"/>
      <c r="BLA224" s="15"/>
      <c r="BLB224" s="15"/>
      <c r="BLC224" s="15"/>
      <c r="BLD224" s="15"/>
      <c r="BLE224" s="15"/>
      <c r="BLF224" s="15"/>
      <c r="BLG224" s="15"/>
      <c r="BLH224" s="15"/>
      <c r="BLI224" s="15"/>
      <c r="BLJ224" s="15"/>
      <c r="BLK224" s="15"/>
      <c r="BLL224" s="15"/>
      <c r="BLM224" s="15"/>
      <c r="BLN224" s="15"/>
      <c r="BLO224" s="15"/>
      <c r="BLP224" s="15"/>
      <c r="BLQ224" s="15"/>
      <c r="BLR224" s="15"/>
      <c r="BLS224" s="15"/>
      <c r="BLT224" s="15"/>
      <c r="BLU224" s="15"/>
      <c r="BLV224" s="15"/>
      <c r="BLW224" s="15"/>
      <c r="BLX224" s="15"/>
      <c r="BLY224" s="15"/>
      <c r="BLZ224" s="15"/>
      <c r="BMA224" s="15"/>
      <c r="BMB224" s="15"/>
      <c r="BMC224" s="15"/>
      <c r="BMD224" s="15"/>
      <c r="BME224" s="15"/>
      <c r="BMF224" s="15"/>
      <c r="BMG224" s="15"/>
      <c r="BMH224" s="15"/>
      <c r="BMI224" s="15"/>
      <c r="BMJ224" s="15"/>
      <c r="BMK224" s="15"/>
      <c r="BML224" s="15"/>
      <c r="BMM224" s="15"/>
      <c r="BMN224" s="15"/>
      <c r="BMO224" s="15"/>
      <c r="BMP224" s="15"/>
      <c r="BMQ224" s="15"/>
      <c r="BMR224" s="15"/>
      <c r="BMS224" s="15"/>
      <c r="BMT224" s="15"/>
      <c r="BMU224" s="15"/>
      <c r="BMV224" s="15"/>
      <c r="BMW224" s="15"/>
      <c r="BMX224" s="15"/>
      <c r="BMY224" s="15"/>
      <c r="BMZ224" s="15"/>
      <c r="BNA224" s="15"/>
      <c r="BNB224" s="15"/>
      <c r="BNC224" s="15"/>
      <c r="BND224" s="15"/>
      <c r="BNE224" s="15"/>
      <c r="BNF224" s="15"/>
      <c r="BNG224" s="15"/>
      <c r="BNH224" s="15"/>
      <c r="BNI224" s="15"/>
      <c r="BNJ224" s="15"/>
      <c r="BNK224" s="15"/>
      <c r="BNL224" s="15"/>
      <c r="BNM224" s="15"/>
      <c r="BNN224" s="15"/>
      <c r="BNO224" s="15"/>
      <c r="BNP224" s="15"/>
      <c r="BNQ224" s="15"/>
      <c r="BNR224" s="15"/>
      <c r="BNS224" s="15"/>
      <c r="BNT224" s="15"/>
      <c r="BNU224" s="15"/>
      <c r="BNV224" s="15"/>
      <c r="BNW224" s="15"/>
      <c r="BNX224" s="15"/>
      <c r="BNY224" s="15"/>
      <c r="BNZ224" s="15"/>
      <c r="BOA224" s="15"/>
      <c r="BOB224" s="15"/>
      <c r="BOC224" s="15"/>
      <c r="BOD224" s="15"/>
      <c r="BOE224" s="15"/>
      <c r="BOF224" s="15"/>
      <c r="BOG224" s="15"/>
      <c r="BOH224" s="15"/>
      <c r="BOI224" s="15"/>
      <c r="BOJ224" s="15"/>
      <c r="BOK224" s="15"/>
      <c r="BOL224" s="15"/>
      <c r="BOM224" s="15"/>
      <c r="BON224" s="15"/>
      <c r="BOO224" s="15"/>
      <c r="BOP224" s="15"/>
      <c r="BOQ224" s="15"/>
      <c r="BOR224" s="15"/>
      <c r="BOS224" s="15"/>
      <c r="BOT224" s="15"/>
      <c r="BOU224" s="15"/>
      <c r="BOV224" s="15"/>
      <c r="BOW224" s="15"/>
      <c r="BOX224" s="15"/>
      <c r="BOY224" s="15"/>
      <c r="BOZ224" s="15"/>
      <c r="BPA224" s="15"/>
      <c r="BPB224" s="15"/>
      <c r="BPC224" s="15"/>
      <c r="BPD224" s="15"/>
      <c r="BPE224" s="15"/>
      <c r="BPF224" s="15"/>
      <c r="BPG224" s="15"/>
      <c r="BPH224" s="15"/>
      <c r="BPI224" s="15"/>
      <c r="BPJ224" s="15"/>
      <c r="BPK224" s="15"/>
      <c r="BPL224" s="15"/>
      <c r="BPM224" s="15"/>
      <c r="BPN224" s="15"/>
      <c r="BPO224" s="15"/>
      <c r="BPP224" s="15"/>
      <c r="BPQ224" s="15"/>
      <c r="BPR224" s="15"/>
      <c r="BPS224" s="15"/>
      <c r="BPT224" s="15"/>
      <c r="BPU224" s="15"/>
      <c r="BPV224" s="15"/>
      <c r="BPW224" s="15"/>
      <c r="BPX224" s="15"/>
      <c r="BPY224" s="15"/>
      <c r="BPZ224" s="15"/>
      <c r="BQA224" s="15"/>
      <c r="BQB224" s="15"/>
      <c r="BQC224" s="15"/>
      <c r="BQD224" s="15"/>
      <c r="BQE224" s="15"/>
      <c r="BQF224" s="15"/>
      <c r="BQG224" s="15"/>
      <c r="BQH224" s="15"/>
      <c r="BQI224" s="15"/>
      <c r="BQJ224" s="15"/>
      <c r="BQK224" s="15"/>
      <c r="BQL224" s="15"/>
      <c r="BQM224" s="15"/>
      <c r="BQN224" s="15"/>
      <c r="BQO224" s="15"/>
      <c r="BQP224" s="15"/>
      <c r="BQQ224" s="15"/>
      <c r="BQR224" s="15"/>
      <c r="BQS224" s="15"/>
      <c r="BQT224" s="15"/>
      <c r="BQU224" s="15"/>
      <c r="BQV224" s="15"/>
      <c r="BQW224" s="15"/>
      <c r="BQX224" s="15"/>
      <c r="BQY224" s="15"/>
      <c r="BQZ224" s="15"/>
      <c r="BRA224" s="15"/>
      <c r="BRB224" s="15"/>
      <c r="BRC224" s="15"/>
      <c r="BRD224" s="15"/>
      <c r="BRE224" s="15"/>
      <c r="BRF224" s="15"/>
      <c r="BRG224" s="15"/>
      <c r="BRH224" s="15"/>
      <c r="BRI224" s="15"/>
      <c r="BRJ224" s="15"/>
      <c r="BRK224" s="15"/>
      <c r="BRL224" s="15"/>
      <c r="BRM224" s="15"/>
      <c r="BRN224" s="15"/>
      <c r="BRO224" s="15"/>
      <c r="BRP224" s="15"/>
      <c r="BRQ224" s="15"/>
      <c r="BRR224" s="15"/>
      <c r="BRS224" s="15"/>
      <c r="BRT224" s="15"/>
      <c r="BRU224" s="15"/>
      <c r="BRV224" s="15"/>
      <c r="BRW224" s="15"/>
      <c r="BRX224" s="15"/>
      <c r="BRY224" s="15"/>
      <c r="BRZ224" s="15"/>
      <c r="BSA224" s="15"/>
      <c r="BSB224" s="15"/>
      <c r="BSC224" s="15"/>
      <c r="BSD224" s="15"/>
      <c r="BSE224" s="15"/>
      <c r="BSF224" s="15"/>
      <c r="BSG224" s="15"/>
      <c r="BSH224" s="15"/>
      <c r="BSI224" s="15"/>
      <c r="BSJ224" s="15"/>
      <c r="BSK224" s="15"/>
      <c r="BSL224" s="15"/>
      <c r="BSM224" s="15"/>
      <c r="BSN224" s="15"/>
      <c r="BSO224" s="15"/>
      <c r="BSP224" s="15"/>
      <c r="BSQ224" s="15"/>
      <c r="BSR224" s="15"/>
      <c r="BSS224" s="15"/>
      <c r="BST224" s="15"/>
      <c r="BSU224" s="15"/>
      <c r="BSV224" s="15"/>
      <c r="BSW224" s="15"/>
      <c r="BSX224" s="15"/>
      <c r="BSY224" s="15"/>
      <c r="BSZ224" s="15"/>
      <c r="BTA224" s="15"/>
      <c r="BTB224" s="15"/>
      <c r="BTC224" s="15"/>
      <c r="BTD224" s="15"/>
      <c r="BTE224" s="15"/>
      <c r="BTF224" s="15"/>
      <c r="BTG224" s="15"/>
      <c r="BTH224" s="15"/>
      <c r="BTI224" s="15"/>
      <c r="BTJ224" s="15"/>
      <c r="BTK224" s="15"/>
      <c r="BTL224" s="15"/>
      <c r="BTM224" s="15"/>
      <c r="BTN224" s="15"/>
      <c r="BTO224" s="15"/>
      <c r="BTP224" s="15"/>
      <c r="BTQ224" s="15"/>
      <c r="BTR224" s="15"/>
      <c r="BTS224" s="15"/>
      <c r="BTT224" s="15"/>
      <c r="BTU224" s="15"/>
      <c r="BTV224" s="15"/>
      <c r="BTW224" s="15"/>
      <c r="BTX224" s="15"/>
      <c r="BTY224" s="15"/>
      <c r="BTZ224" s="15"/>
      <c r="BUA224" s="15"/>
      <c r="BUB224" s="15"/>
      <c r="BUC224" s="15"/>
      <c r="BUD224" s="15"/>
      <c r="BUE224" s="15"/>
      <c r="BUF224" s="15"/>
      <c r="BUG224" s="15"/>
      <c r="BUH224" s="15"/>
      <c r="BUI224" s="15"/>
      <c r="BUJ224" s="15"/>
      <c r="BUK224" s="15"/>
      <c r="BUL224" s="15"/>
      <c r="BUM224" s="15"/>
      <c r="BUN224" s="15"/>
      <c r="BUO224" s="15"/>
      <c r="BUP224" s="15"/>
      <c r="BUQ224" s="15"/>
      <c r="BUR224" s="15"/>
      <c r="BUS224" s="15"/>
      <c r="BUT224" s="15"/>
      <c r="BUU224" s="15"/>
      <c r="BUV224" s="15"/>
      <c r="BUW224" s="15"/>
      <c r="BUX224" s="15"/>
      <c r="BUY224" s="15"/>
      <c r="BUZ224" s="15"/>
      <c r="BVA224" s="15"/>
      <c r="BVB224" s="15"/>
      <c r="BVC224" s="15"/>
      <c r="BVD224" s="15"/>
      <c r="BVE224" s="15"/>
      <c r="BVF224" s="15"/>
      <c r="BVG224" s="15"/>
      <c r="BVH224" s="15"/>
      <c r="BVI224" s="15"/>
      <c r="BVJ224" s="15"/>
      <c r="BVK224" s="15"/>
      <c r="BVL224" s="15"/>
      <c r="BVM224" s="15"/>
      <c r="BVN224" s="15"/>
      <c r="BVO224" s="15"/>
      <c r="BVP224" s="15"/>
      <c r="BVQ224" s="15"/>
      <c r="BVR224" s="15"/>
      <c r="BVS224" s="15"/>
      <c r="BVT224" s="15"/>
      <c r="BVU224" s="15"/>
      <c r="BVV224" s="15"/>
      <c r="BVW224" s="15"/>
      <c r="BVX224" s="15"/>
      <c r="BVY224" s="15"/>
      <c r="BVZ224" s="15"/>
      <c r="BWA224" s="15"/>
      <c r="BWB224" s="15"/>
      <c r="BWC224" s="15"/>
      <c r="BWD224" s="15"/>
      <c r="BWE224" s="15"/>
      <c r="BWF224" s="15"/>
      <c r="BWG224" s="15"/>
      <c r="BWH224" s="15"/>
      <c r="BWI224" s="15"/>
      <c r="BWJ224" s="15"/>
      <c r="BWK224" s="15"/>
      <c r="BWL224" s="15"/>
      <c r="BWM224" s="15"/>
      <c r="BWN224" s="15"/>
      <c r="BWO224" s="15"/>
      <c r="BWP224" s="15"/>
      <c r="BWQ224" s="15"/>
      <c r="BWR224" s="15"/>
      <c r="BWS224" s="15"/>
      <c r="BWT224" s="15"/>
      <c r="BWU224" s="15"/>
      <c r="BWV224" s="15"/>
      <c r="BWW224" s="15"/>
      <c r="BWX224" s="15"/>
      <c r="BWY224" s="15"/>
      <c r="BWZ224" s="15"/>
      <c r="BXA224" s="15"/>
      <c r="BXB224" s="15"/>
      <c r="BXC224" s="15"/>
      <c r="BXD224" s="15"/>
      <c r="BXE224" s="15"/>
      <c r="BXF224" s="15"/>
      <c r="BXG224" s="15"/>
      <c r="BXH224" s="15"/>
      <c r="BXI224" s="15"/>
      <c r="BXJ224" s="15"/>
      <c r="BXK224" s="15"/>
      <c r="BXL224" s="15"/>
      <c r="BXM224" s="15"/>
      <c r="BXN224" s="15"/>
      <c r="BXO224" s="15"/>
      <c r="BXP224" s="15"/>
      <c r="BXQ224" s="15"/>
      <c r="BXR224" s="15"/>
      <c r="BXS224" s="15"/>
      <c r="BXT224" s="15"/>
      <c r="BXU224" s="15"/>
      <c r="BXV224" s="15"/>
      <c r="BXW224" s="15"/>
      <c r="BXX224" s="15"/>
      <c r="BXY224" s="15"/>
      <c r="BXZ224" s="15"/>
      <c r="BYA224" s="15"/>
      <c r="BYB224" s="15"/>
      <c r="BYC224" s="15"/>
      <c r="BYD224" s="15"/>
      <c r="BYE224" s="15"/>
      <c r="BYF224" s="15"/>
      <c r="BYG224" s="15"/>
      <c r="BYH224" s="15"/>
      <c r="BYI224" s="15"/>
      <c r="BYJ224" s="15"/>
      <c r="BYK224" s="15"/>
      <c r="BYL224" s="15"/>
      <c r="BYM224" s="15"/>
      <c r="BYN224" s="15"/>
      <c r="BYO224" s="15"/>
      <c r="BYP224" s="15"/>
      <c r="BYQ224" s="15"/>
      <c r="BYR224" s="15"/>
      <c r="BYS224" s="15"/>
      <c r="BYT224" s="15"/>
      <c r="BYU224" s="15"/>
      <c r="BYV224" s="15"/>
      <c r="BYW224" s="15"/>
      <c r="BYX224" s="15"/>
      <c r="BYY224" s="15"/>
      <c r="BYZ224" s="15"/>
      <c r="BZA224" s="15"/>
      <c r="BZB224" s="15"/>
      <c r="BZC224" s="15"/>
      <c r="BZD224" s="15"/>
      <c r="BZE224" s="15"/>
      <c r="BZF224" s="15"/>
      <c r="BZG224" s="15"/>
      <c r="BZH224" s="15"/>
      <c r="BZI224" s="15"/>
      <c r="BZJ224" s="15"/>
      <c r="BZK224" s="15"/>
      <c r="BZL224" s="15"/>
      <c r="BZM224" s="15"/>
      <c r="BZN224" s="15"/>
      <c r="BZO224" s="15"/>
      <c r="BZP224" s="15"/>
      <c r="BZQ224" s="15"/>
      <c r="BZR224" s="15"/>
      <c r="BZS224" s="15"/>
      <c r="BZT224" s="15"/>
      <c r="BZU224" s="15"/>
      <c r="BZV224" s="15"/>
      <c r="BZW224" s="15"/>
      <c r="BZX224" s="15"/>
      <c r="BZY224" s="15"/>
      <c r="BZZ224" s="15"/>
      <c r="CAA224" s="15"/>
      <c r="CAB224" s="15"/>
      <c r="CAC224" s="15"/>
      <c r="CAD224" s="15"/>
      <c r="CAE224" s="15"/>
      <c r="CAF224" s="15"/>
      <c r="CAG224" s="15"/>
      <c r="CAH224" s="15"/>
      <c r="CAI224" s="15"/>
      <c r="CAJ224" s="15"/>
      <c r="CAK224" s="15"/>
      <c r="CAL224" s="15"/>
      <c r="CAM224" s="15"/>
      <c r="CAN224" s="15"/>
      <c r="CAO224" s="15"/>
      <c r="CAP224" s="15"/>
      <c r="CAQ224" s="15"/>
      <c r="CAR224" s="15"/>
      <c r="CAS224" s="15"/>
      <c r="CAT224" s="15"/>
      <c r="CAU224" s="15"/>
      <c r="CAV224" s="15"/>
      <c r="CAW224" s="15"/>
      <c r="CAX224" s="15"/>
      <c r="CAY224" s="15"/>
      <c r="CAZ224" s="15"/>
      <c r="CBA224" s="15"/>
      <c r="CBB224" s="15"/>
      <c r="CBC224" s="15"/>
      <c r="CBD224" s="15"/>
      <c r="CBE224" s="15"/>
      <c r="CBF224" s="15"/>
      <c r="CBG224" s="15"/>
      <c r="CBH224" s="15"/>
      <c r="CBI224" s="15"/>
      <c r="CBJ224" s="15"/>
      <c r="CBK224" s="15"/>
      <c r="CBL224" s="15"/>
      <c r="CBM224" s="15"/>
      <c r="CBN224" s="15"/>
      <c r="CBO224" s="15"/>
      <c r="CBP224" s="15"/>
      <c r="CBQ224" s="15"/>
      <c r="CBR224" s="15"/>
      <c r="CBS224" s="15"/>
      <c r="CBT224" s="15"/>
      <c r="CBU224" s="15"/>
      <c r="CBV224" s="15"/>
      <c r="CBW224" s="15"/>
      <c r="CBX224" s="15"/>
      <c r="CBY224" s="15"/>
      <c r="CBZ224" s="15"/>
      <c r="CCA224" s="15"/>
      <c r="CCB224" s="15"/>
      <c r="CCC224" s="15"/>
      <c r="CCD224" s="15"/>
      <c r="CCE224" s="15"/>
      <c r="CCF224" s="15"/>
      <c r="CCG224" s="15"/>
      <c r="CCH224" s="15"/>
      <c r="CCI224" s="15"/>
      <c r="CCJ224" s="15"/>
      <c r="CCK224" s="15"/>
      <c r="CCL224" s="15"/>
      <c r="CCM224" s="15"/>
      <c r="CCN224" s="15"/>
      <c r="CCO224" s="15"/>
      <c r="CCP224" s="15"/>
      <c r="CCQ224" s="15"/>
      <c r="CCR224" s="15"/>
      <c r="CCS224" s="15"/>
      <c r="CCT224" s="15"/>
      <c r="CCU224" s="15"/>
      <c r="CCV224" s="15"/>
      <c r="CCW224" s="15"/>
      <c r="CCX224" s="15"/>
      <c r="CCY224" s="15"/>
      <c r="CCZ224" s="15"/>
      <c r="CDA224" s="15"/>
      <c r="CDB224" s="15"/>
      <c r="CDC224" s="15"/>
      <c r="CDD224" s="15"/>
      <c r="CDE224" s="15"/>
      <c r="CDF224" s="15"/>
      <c r="CDG224" s="15"/>
      <c r="CDH224" s="15"/>
      <c r="CDI224" s="15"/>
      <c r="CDJ224" s="15"/>
      <c r="CDK224" s="15"/>
      <c r="CDL224" s="15"/>
      <c r="CDM224" s="15"/>
      <c r="CDN224" s="15"/>
      <c r="CDO224" s="15"/>
      <c r="CDP224" s="15"/>
      <c r="CDQ224" s="15"/>
      <c r="CDR224" s="15"/>
      <c r="CDS224" s="15"/>
      <c r="CDT224" s="15"/>
      <c r="CDU224" s="15"/>
      <c r="CDV224" s="15"/>
      <c r="CDW224" s="15"/>
      <c r="CDX224" s="15"/>
      <c r="CDY224" s="15"/>
      <c r="CDZ224" s="15"/>
      <c r="CEA224" s="15"/>
      <c r="CEB224" s="15"/>
      <c r="CEC224" s="15"/>
      <c r="CED224" s="15"/>
      <c r="CEE224" s="15"/>
      <c r="CEF224" s="15"/>
      <c r="CEG224" s="15"/>
      <c r="CEH224" s="15"/>
      <c r="CEI224" s="15"/>
      <c r="CEJ224" s="15"/>
      <c r="CEK224" s="15"/>
      <c r="CEL224" s="15"/>
      <c r="CEM224" s="15"/>
      <c r="CEN224" s="15"/>
      <c r="CEO224" s="15"/>
      <c r="CEP224" s="15"/>
      <c r="CEQ224" s="15"/>
      <c r="CER224" s="15"/>
      <c r="CES224" s="15"/>
      <c r="CET224" s="15"/>
      <c r="CEU224" s="15"/>
      <c r="CEV224" s="15"/>
      <c r="CEW224" s="15"/>
      <c r="CEX224" s="15"/>
      <c r="CEY224" s="15"/>
      <c r="CEZ224" s="15"/>
      <c r="CFA224" s="15"/>
      <c r="CFB224" s="15"/>
      <c r="CFC224" s="15"/>
      <c r="CFD224" s="15"/>
      <c r="CFE224" s="15"/>
      <c r="CFF224" s="15"/>
      <c r="CFG224" s="15"/>
      <c r="CFH224" s="15"/>
      <c r="CFI224" s="15"/>
      <c r="CFJ224" s="15"/>
      <c r="CFK224" s="15"/>
      <c r="CFL224" s="15"/>
      <c r="CFM224" s="15"/>
      <c r="CFN224" s="15"/>
      <c r="CFO224" s="15"/>
      <c r="CFP224" s="15"/>
      <c r="CFQ224" s="15"/>
      <c r="CFR224" s="15"/>
      <c r="CFS224" s="15"/>
      <c r="CFT224" s="15"/>
      <c r="CFU224" s="15"/>
      <c r="CFV224" s="15"/>
      <c r="CFW224" s="15"/>
      <c r="CFX224" s="15"/>
      <c r="CFY224" s="15"/>
      <c r="CFZ224" s="15"/>
      <c r="CGA224" s="15"/>
      <c r="CGB224" s="15"/>
      <c r="CGC224" s="15"/>
      <c r="CGD224" s="15"/>
      <c r="CGE224" s="15"/>
      <c r="CGF224" s="15"/>
      <c r="CGG224" s="15"/>
      <c r="CGH224" s="15"/>
      <c r="CGI224" s="15"/>
      <c r="CGJ224" s="15"/>
      <c r="CGK224" s="15"/>
      <c r="CGL224" s="15"/>
      <c r="CGM224" s="15"/>
      <c r="CGN224" s="15"/>
      <c r="CGO224" s="15"/>
      <c r="CGP224" s="15"/>
      <c r="CGQ224" s="15"/>
      <c r="CGR224" s="15"/>
      <c r="CGS224" s="15"/>
      <c r="CGT224" s="15"/>
      <c r="CGU224" s="15"/>
      <c r="CGV224" s="15"/>
      <c r="CGW224" s="15"/>
      <c r="CGX224" s="15"/>
      <c r="CGY224" s="15"/>
      <c r="CGZ224" s="15"/>
      <c r="CHA224" s="15"/>
      <c r="CHB224" s="15"/>
      <c r="CHC224" s="15"/>
      <c r="CHD224" s="15"/>
      <c r="CHE224" s="15"/>
      <c r="CHF224" s="15"/>
      <c r="CHG224" s="15"/>
      <c r="CHH224" s="15"/>
      <c r="CHI224" s="15"/>
      <c r="CHJ224" s="15"/>
      <c r="CHK224" s="15"/>
      <c r="CHL224" s="15"/>
      <c r="CHM224" s="15"/>
      <c r="CHN224" s="15"/>
      <c r="CHO224" s="15"/>
      <c r="CHP224" s="15"/>
      <c r="CHQ224" s="15"/>
      <c r="CHR224" s="15"/>
      <c r="CHS224" s="15"/>
      <c r="CHT224" s="15"/>
      <c r="CHU224" s="15"/>
      <c r="CHV224" s="15"/>
      <c r="CHW224" s="15"/>
      <c r="CHX224" s="15"/>
      <c r="CHY224" s="15"/>
      <c r="CHZ224" s="15"/>
      <c r="CIA224" s="15"/>
      <c r="CIB224" s="15"/>
      <c r="CIC224" s="15"/>
      <c r="CID224" s="15"/>
      <c r="CIE224" s="15"/>
      <c r="CIF224" s="15"/>
      <c r="CIG224" s="15"/>
      <c r="CIH224" s="15"/>
      <c r="CII224" s="15"/>
      <c r="CIJ224" s="15"/>
      <c r="CIK224" s="15"/>
      <c r="CIL224" s="15"/>
      <c r="CIM224" s="15"/>
      <c r="CIN224" s="15"/>
      <c r="CIO224" s="15"/>
      <c r="CIP224" s="15"/>
      <c r="CIQ224" s="15"/>
      <c r="CIR224" s="15"/>
      <c r="CIS224" s="15"/>
      <c r="CIT224" s="15"/>
      <c r="CIU224" s="15"/>
      <c r="CIV224" s="15"/>
      <c r="CIW224" s="15"/>
      <c r="CIX224" s="15"/>
      <c r="CIY224" s="15"/>
      <c r="CIZ224" s="15"/>
      <c r="CJA224" s="15"/>
      <c r="CJB224" s="15"/>
      <c r="CJC224" s="15"/>
      <c r="CJD224" s="15"/>
      <c r="CJE224" s="15"/>
      <c r="CJF224" s="15"/>
      <c r="CJG224" s="15"/>
      <c r="CJH224" s="15"/>
      <c r="CJI224" s="15"/>
      <c r="CJJ224" s="15"/>
      <c r="CJK224" s="15"/>
      <c r="CJL224" s="15"/>
      <c r="CJM224" s="15"/>
      <c r="CJN224" s="15"/>
      <c r="CJO224" s="15"/>
      <c r="CJP224" s="15"/>
      <c r="CJQ224" s="15"/>
      <c r="CJR224" s="15"/>
      <c r="CJS224" s="15"/>
      <c r="CJT224" s="15"/>
      <c r="CJU224" s="15"/>
      <c r="CJV224" s="15"/>
      <c r="CJW224" s="15"/>
      <c r="CJX224" s="15"/>
      <c r="CJY224" s="15"/>
      <c r="CJZ224" s="15"/>
      <c r="CKA224" s="15"/>
      <c r="CKB224" s="15"/>
      <c r="CKC224" s="15"/>
      <c r="CKD224" s="15"/>
      <c r="CKE224" s="15"/>
      <c r="CKF224" s="15"/>
      <c r="CKG224" s="15"/>
      <c r="CKH224" s="15"/>
      <c r="CKI224" s="15"/>
      <c r="CKJ224" s="15"/>
      <c r="CKK224" s="15"/>
      <c r="CKL224" s="15"/>
      <c r="CKM224" s="15"/>
      <c r="CKN224" s="15"/>
      <c r="CKO224" s="15"/>
      <c r="CKP224" s="15"/>
      <c r="CKQ224" s="15"/>
      <c r="CKR224" s="15"/>
      <c r="CKS224" s="15"/>
      <c r="CKT224" s="15"/>
      <c r="CKU224" s="15"/>
      <c r="CKV224" s="15"/>
      <c r="CKW224" s="15"/>
      <c r="CKX224" s="15"/>
      <c r="CKY224" s="15"/>
      <c r="CKZ224" s="15"/>
      <c r="CLA224" s="15"/>
      <c r="CLB224" s="15"/>
      <c r="CLC224" s="15"/>
      <c r="CLD224" s="15"/>
      <c r="CLE224" s="15"/>
      <c r="CLF224" s="15"/>
      <c r="CLG224" s="15"/>
      <c r="CLH224" s="15"/>
      <c r="CLI224" s="15"/>
      <c r="CLJ224" s="15"/>
      <c r="CLK224" s="15"/>
      <c r="CLL224" s="15"/>
      <c r="CLM224" s="15"/>
      <c r="CLN224" s="15"/>
      <c r="CLO224" s="15"/>
      <c r="CLP224" s="15"/>
      <c r="CLQ224" s="15"/>
      <c r="CLR224" s="15"/>
      <c r="CLS224" s="15"/>
      <c r="CLT224" s="15"/>
      <c r="CLU224" s="15"/>
      <c r="CLV224" s="15"/>
      <c r="CLW224" s="15"/>
      <c r="CLX224" s="15"/>
      <c r="CLY224" s="15"/>
      <c r="CLZ224" s="15"/>
      <c r="CMA224" s="15"/>
      <c r="CMB224" s="15"/>
      <c r="CMC224" s="15"/>
      <c r="CMD224" s="15"/>
      <c r="CME224" s="15"/>
      <c r="CMF224" s="15"/>
      <c r="CMG224" s="15"/>
      <c r="CMH224" s="15"/>
      <c r="CMI224" s="15"/>
      <c r="CMJ224" s="15"/>
      <c r="CMK224" s="15"/>
      <c r="CML224" s="15"/>
      <c r="CMM224" s="15"/>
      <c r="CMN224" s="15"/>
      <c r="CMO224" s="15"/>
      <c r="CMP224" s="15"/>
      <c r="CMQ224" s="15"/>
      <c r="CMR224" s="15"/>
      <c r="CMS224" s="15"/>
      <c r="CMT224" s="15"/>
      <c r="CMU224" s="15"/>
      <c r="CMV224" s="15"/>
      <c r="CMW224" s="15"/>
      <c r="CMX224" s="15"/>
      <c r="CMY224" s="15"/>
      <c r="CMZ224" s="15"/>
      <c r="CNA224" s="15"/>
      <c r="CNB224" s="15"/>
      <c r="CNC224" s="15"/>
      <c r="CND224" s="15"/>
      <c r="CNE224" s="15"/>
      <c r="CNF224" s="15"/>
      <c r="CNG224" s="15"/>
      <c r="CNH224" s="15"/>
      <c r="CNI224" s="15"/>
      <c r="CNJ224" s="15"/>
      <c r="CNK224" s="15"/>
      <c r="CNL224" s="15"/>
      <c r="CNM224" s="15"/>
      <c r="CNN224" s="15"/>
      <c r="CNO224" s="15"/>
      <c r="CNP224" s="15"/>
      <c r="CNQ224" s="15"/>
      <c r="CNR224" s="15"/>
      <c r="CNS224" s="15"/>
      <c r="CNT224" s="15"/>
      <c r="CNU224" s="15"/>
      <c r="CNV224" s="15"/>
      <c r="CNW224" s="15"/>
      <c r="CNX224" s="15"/>
      <c r="CNY224" s="15"/>
      <c r="CNZ224" s="15"/>
      <c r="COA224" s="15"/>
      <c r="COB224" s="15"/>
      <c r="COC224" s="15"/>
      <c r="COD224" s="15"/>
      <c r="COE224" s="15"/>
      <c r="COF224" s="15"/>
      <c r="COG224" s="15"/>
      <c r="COH224" s="15"/>
      <c r="COI224" s="15"/>
      <c r="COJ224" s="15"/>
      <c r="COK224" s="15"/>
      <c r="COL224" s="15"/>
      <c r="COM224" s="15"/>
      <c r="CON224" s="15"/>
      <c r="COO224" s="15"/>
      <c r="COP224" s="15"/>
      <c r="COQ224" s="15"/>
      <c r="COR224" s="15"/>
      <c r="COS224" s="15"/>
      <c r="COT224" s="15"/>
      <c r="COU224" s="15"/>
      <c r="COV224" s="15"/>
      <c r="COW224" s="15"/>
      <c r="COX224" s="15"/>
      <c r="COY224" s="15"/>
      <c r="COZ224" s="15"/>
      <c r="CPA224" s="15"/>
      <c r="CPB224" s="15"/>
      <c r="CPC224" s="15"/>
      <c r="CPD224" s="15"/>
      <c r="CPE224" s="15"/>
      <c r="CPF224" s="15"/>
      <c r="CPG224" s="15"/>
      <c r="CPH224" s="15"/>
      <c r="CPI224" s="15"/>
      <c r="CPJ224" s="15"/>
      <c r="CPK224" s="15"/>
      <c r="CPL224" s="15"/>
      <c r="CPM224" s="15"/>
      <c r="CPN224" s="15"/>
      <c r="CPO224" s="15"/>
      <c r="CPP224" s="15"/>
      <c r="CPQ224" s="15"/>
      <c r="CPR224" s="15"/>
      <c r="CPS224" s="15"/>
      <c r="CPT224" s="15"/>
      <c r="CPU224" s="15"/>
      <c r="CPV224" s="15"/>
      <c r="CPW224" s="15"/>
      <c r="CPX224" s="15"/>
      <c r="CPY224" s="15"/>
      <c r="CPZ224" s="15"/>
      <c r="CQA224" s="15"/>
      <c r="CQB224" s="15"/>
      <c r="CQC224" s="15"/>
      <c r="CQD224" s="15"/>
      <c r="CQE224" s="15"/>
      <c r="CQF224" s="15"/>
      <c r="CQG224" s="15"/>
      <c r="CQH224" s="15"/>
      <c r="CQI224" s="15"/>
      <c r="CQJ224" s="15"/>
      <c r="CQK224" s="15"/>
      <c r="CQL224" s="15"/>
      <c r="CQM224" s="15"/>
      <c r="CQN224" s="15"/>
      <c r="CQO224" s="15"/>
      <c r="CQP224" s="15"/>
      <c r="CQQ224" s="15"/>
      <c r="CQR224" s="15"/>
      <c r="CQS224" s="15"/>
      <c r="CQT224" s="15"/>
      <c r="CQU224" s="15"/>
      <c r="CQV224" s="15"/>
      <c r="CQW224" s="15"/>
      <c r="CQX224" s="15"/>
      <c r="CQY224" s="15"/>
      <c r="CQZ224" s="15"/>
      <c r="CRA224" s="15"/>
      <c r="CRB224" s="15"/>
      <c r="CRC224" s="15"/>
      <c r="CRD224" s="15"/>
      <c r="CRE224" s="15"/>
      <c r="CRF224" s="15"/>
      <c r="CRG224" s="15"/>
      <c r="CRH224" s="15"/>
      <c r="CRI224" s="15"/>
      <c r="CRJ224" s="15"/>
      <c r="CRK224" s="15"/>
      <c r="CRL224" s="15"/>
      <c r="CRM224" s="15"/>
      <c r="CRN224" s="15"/>
      <c r="CRO224" s="15"/>
      <c r="CRP224" s="15"/>
      <c r="CRQ224" s="15"/>
      <c r="CRR224" s="15"/>
      <c r="CRS224" s="15"/>
      <c r="CRT224" s="15"/>
      <c r="CRU224" s="15"/>
      <c r="CRV224" s="15"/>
      <c r="CRW224" s="15"/>
      <c r="CRX224" s="15"/>
      <c r="CRY224" s="15"/>
      <c r="CRZ224" s="15"/>
      <c r="CSA224" s="15"/>
      <c r="CSB224" s="15"/>
      <c r="CSC224" s="15"/>
      <c r="CSD224" s="15"/>
      <c r="CSE224" s="15"/>
      <c r="CSF224" s="15"/>
      <c r="CSG224" s="15"/>
      <c r="CSH224" s="15"/>
      <c r="CSI224" s="15"/>
      <c r="CSJ224" s="15"/>
      <c r="CSK224" s="15"/>
      <c r="CSL224" s="15"/>
      <c r="CSM224" s="15"/>
      <c r="CSN224" s="15"/>
      <c r="CSO224" s="15"/>
      <c r="CSP224" s="15"/>
      <c r="CSQ224" s="15"/>
      <c r="CSR224" s="15"/>
      <c r="CSS224" s="15"/>
      <c r="CST224" s="15"/>
      <c r="CSU224" s="15"/>
      <c r="CSV224" s="15"/>
      <c r="CSW224" s="15"/>
      <c r="CSX224" s="15"/>
      <c r="CSY224" s="15"/>
      <c r="CSZ224" s="15"/>
      <c r="CTA224" s="15"/>
      <c r="CTB224" s="15"/>
      <c r="CTC224" s="15"/>
      <c r="CTD224" s="15"/>
      <c r="CTE224" s="15"/>
      <c r="CTF224" s="15"/>
      <c r="CTG224" s="15"/>
      <c r="CTH224" s="15"/>
      <c r="CTI224" s="15"/>
      <c r="CTJ224" s="15"/>
      <c r="CTK224" s="15"/>
      <c r="CTL224" s="15"/>
      <c r="CTM224" s="15"/>
      <c r="CTN224" s="15"/>
      <c r="CTO224" s="15"/>
      <c r="CTP224" s="15"/>
      <c r="CTQ224" s="15"/>
      <c r="CTR224" s="15"/>
      <c r="CTS224" s="15"/>
      <c r="CTT224" s="15"/>
      <c r="CTU224" s="15"/>
      <c r="CTV224" s="15"/>
      <c r="CTW224" s="15"/>
      <c r="CTX224" s="15"/>
      <c r="CTY224" s="15"/>
      <c r="CTZ224" s="15"/>
      <c r="CUA224" s="15"/>
      <c r="CUB224" s="15"/>
      <c r="CUC224" s="15"/>
      <c r="CUD224" s="15"/>
      <c r="CUE224" s="15"/>
      <c r="CUF224" s="15"/>
      <c r="CUG224" s="15"/>
      <c r="CUH224" s="15"/>
      <c r="CUI224" s="15"/>
      <c r="CUJ224" s="15"/>
      <c r="CUK224" s="15"/>
      <c r="CUL224" s="15"/>
      <c r="CUM224" s="15"/>
      <c r="CUN224" s="15"/>
      <c r="CUO224" s="15"/>
      <c r="CUP224" s="15"/>
      <c r="CUQ224" s="15"/>
      <c r="CUR224" s="15"/>
      <c r="CUS224" s="15"/>
      <c r="CUT224" s="15"/>
      <c r="CUU224" s="15"/>
      <c r="CUV224" s="15"/>
      <c r="CUW224" s="15"/>
      <c r="CUX224" s="15"/>
      <c r="CUY224" s="15"/>
      <c r="CUZ224" s="15"/>
      <c r="CVA224" s="15"/>
      <c r="CVB224" s="15"/>
      <c r="CVC224" s="15"/>
      <c r="CVD224" s="15"/>
      <c r="CVE224" s="15"/>
      <c r="CVF224" s="15"/>
      <c r="CVG224" s="15"/>
      <c r="CVH224" s="15"/>
      <c r="CVI224" s="15"/>
      <c r="CVJ224" s="15"/>
      <c r="CVK224" s="15"/>
      <c r="CVL224" s="15"/>
      <c r="CVM224" s="15"/>
      <c r="CVN224" s="15"/>
      <c r="CVO224" s="15"/>
      <c r="CVP224" s="15"/>
      <c r="CVQ224" s="15"/>
      <c r="CVR224" s="15"/>
      <c r="CVS224" s="15"/>
      <c r="CVT224" s="15"/>
      <c r="CVU224" s="15"/>
      <c r="CVV224" s="15"/>
      <c r="CVW224" s="15"/>
      <c r="CVX224" s="15"/>
      <c r="CVY224" s="15"/>
      <c r="CVZ224" s="15"/>
      <c r="CWA224" s="15"/>
      <c r="CWB224" s="15"/>
      <c r="CWC224" s="15"/>
      <c r="CWD224" s="15"/>
      <c r="CWE224" s="15"/>
      <c r="CWF224" s="15"/>
      <c r="CWG224" s="15"/>
      <c r="CWH224" s="15"/>
      <c r="CWI224" s="15"/>
      <c r="CWJ224" s="15"/>
      <c r="CWK224" s="15"/>
      <c r="CWL224" s="15"/>
      <c r="CWM224" s="15"/>
      <c r="CWN224" s="15"/>
      <c r="CWO224" s="15"/>
      <c r="CWP224" s="15"/>
      <c r="CWQ224" s="15"/>
      <c r="CWR224" s="15"/>
      <c r="CWS224" s="15"/>
      <c r="CWT224" s="15"/>
      <c r="CWU224" s="15"/>
      <c r="CWV224" s="15"/>
      <c r="CWW224" s="15"/>
      <c r="CWX224" s="15"/>
      <c r="CWY224" s="15"/>
      <c r="CWZ224" s="15"/>
      <c r="CXA224" s="15"/>
      <c r="CXB224" s="15"/>
      <c r="CXC224" s="15"/>
      <c r="CXD224" s="15"/>
      <c r="CXE224" s="15"/>
      <c r="CXF224" s="15"/>
      <c r="CXG224" s="15"/>
      <c r="CXH224" s="15"/>
      <c r="CXI224" s="15"/>
      <c r="CXJ224" s="15"/>
      <c r="CXK224" s="15"/>
      <c r="CXL224" s="15"/>
      <c r="CXM224" s="15"/>
      <c r="CXN224" s="15"/>
      <c r="CXO224" s="15"/>
      <c r="CXP224" s="15"/>
      <c r="CXQ224" s="15"/>
      <c r="CXR224" s="15"/>
      <c r="CXS224" s="15"/>
      <c r="CXT224" s="15"/>
      <c r="CXU224" s="15"/>
      <c r="CXV224" s="15"/>
      <c r="CXW224" s="15"/>
      <c r="CXX224" s="15"/>
      <c r="CXY224" s="15"/>
      <c r="CXZ224" s="15"/>
      <c r="CYA224" s="15"/>
      <c r="CYB224" s="15"/>
      <c r="CYC224" s="15"/>
      <c r="CYD224" s="15"/>
      <c r="CYE224" s="15"/>
      <c r="CYF224" s="15"/>
      <c r="CYG224" s="15"/>
      <c r="CYH224" s="15"/>
      <c r="CYI224" s="15"/>
      <c r="CYJ224" s="15"/>
      <c r="CYK224" s="15"/>
      <c r="CYL224" s="15"/>
      <c r="CYM224" s="15"/>
      <c r="CYN224" s="15"/>
      <c r="CYO224" s="15"/>
      <c r="CYP224" s="15"/>
      <c r="CYQ224" s="15"/>
      <c r="CYR224" s="15"/>
      <c r="CYS224" s="15"/>
      <c r="CYT224" s="15"/>
      <c r="CYU224" s="15"/>
      <c r="CYV224" s="15"/>
      <c r="CYW224" s="15"/>
      <c r="CYX224" s="15"/>
      <c r="CYY224" s="15"/>
      <c r="CYZ224" s="15"/>
      <c r="CZA224" s="15"/>
      <c r="CZB224" s="15"/>
      <c r="CZC224" s="15"/>
      <c r="CZD224" s="15"/>
      <c r="CZE224" s="15"/>
      <c r="CZF224" s="15"/>
      <c r="CZG224" s="15"/>
      <c r="CZH224" s="15"/>
      <c r="CZI224" s="15"/>
      <c r="CZJ224" s="15"/>
      <c r="CZK224" s="15"/>
      <c r="CZL224" s="15"/>
      <c r="CZM224" s="15"/>
      <c r="CZN224" s="15"/>
      <c r="CZO224" s="15"/>
      <c r="CZP224" s="15"/>
      <c r="CZQ224" s="15"/>
      <c r="CZR224" s="15"/>
      <c r="CZS224" s="15"/>
      <c r="CZT224" s="15"/>
      <c r="CZU224" s="15"/>
      <c r="CZV224" s="15"/>
      <c r="CZW224" s="15"/>
      <c r="CZX224" s="15"/>
      <c r="CZY224" s="15"/>
      <c r="CZZ224" s="15"/>
      <c r="DAA224" s="15"/>
      <c r="DAB224" s="15"/>
      <c r="DAC224" s="15"/>
      <c r="DAD224" s="15"/>
      <c r="DAE224" s="15"/>
      <c r="DAF224" s="15"/>
      <c r="DAG224" s="15"/>
      <c r="DAH224" s="15"/>
      <c r="DAI224" s="15"/>
      <c r="DAJ224" s="15"/>
      <c r="DAK224" s="15"/>
      <c r="DAL224" s="15"/>
      <c r="DAM224" s="15"/>
      <c r="DAN224" s="15"/>
      <c r="DAO224" s="15"/>
      <c r="DAP224" s="15"/>
      <c r="DAQ224" s="15"/>
      <c r="DAR224" s="15"/>
      <c r="DAS224" s="15"/>
      <c r="DAT224" s="15"/>
      <c r="DAU224" s="15"/>
      <c r="DAV224" s="15"/>
      <c r="DAW224" s="15"/>
      <c r="DAX224" s="15"/>
      <c r="DAY224" s="15"/>
      <c r="DAZ224" s="15"/>
      <c r="DBA224" s="15"/>
      <c r="DBB224" s="15"/>
      <c r="DBC224" s="15"/>
      <c r="DBD224" s="15"/>
      <c r="DBE224" s="15"/>
      <c r="DBF224" s="15"/>
      <c r="DBG224" s="15"/>
      <c r="DBH224" s="15"/>
      <c r="DBI224" s="15"/>
      <c r="DBJ224" s="15"/>
      <c r="DBK224" s="15"/>
      <c r="DBL224" s="15"/>
      <c r="DBM224" s="15"/>
      <c r="DBN224" s="15"/>
      <c r="DBO224" s="15"/>
      <c r="DBP224" s="15"/>
      <c r="DBQ224" s="15"/>
      <c r="DBR224" s="15"/>
      <c r="DBS224" s="15"/>
      <c r="DBT224" s="15"/>
      <c r="DBU224" s="15"/>
      <c r="DBV224" s="15"/>
      <c r="DBW224" s="15"/>
      <c r="DBX224" s="15"/>
      <c r="DBY224" s="15"/>
      <c r="DBZ224" s="15"/>
      <c r="DCA224" s="15"/>
      <c r="DCB224" s="15"/>
      <c r="DCC224" s="15"/>
      <c r="DCD224" s="15"/>
      <c r="DCE224" s="15"/>
      <c r="DCF224" s="15"/>
      <c r="DCG224" s="15"/>
      <c r="DCH224" s="15"/>
      <c r="DCI224" s="15"/>
      <c r="DCJ224" s="15"/>
      <c r="DCK224" s="15"/>
      <c r="DCL224" s="15"/>
      <c r="DCM224" s="15"/>
      <c r="DCN224" s="15"/>
      <c r="DCO224" s="15"/>
      <c r="DCP224" s="15"/>
      <c r="DCQ224" s="15"/>
      <c r="DCR224" s="15"/>
      <c r="DCS224" s="15"/>
      <c r="DCT224" s="15"/>
      <c r="DCU224" s="15"/>
      <c r="DCV224" s="15"/>
      <c r="DCW224" s="15"/>
      <c r="DCX224" s="15"/>
      <c r="DCY224" s="15"/>
      <c r="DCZ224" s="15"/>
      <c r="DDA224" s="15"/>
      <c r="DDB224" s="15"/>
      <c r="DDC224" s="15"/>
      <c r="DDD224" s="15"/>
      <c r="DDE224" s="15"/>
      <c r="DDF224" s="15"/>
      <c r="DDG224" s="15"/>
      <c r="DDH224" s="15"/>
      <c r="DDI224" s="15"/>
      <c r="DDJ224" s="15"/>
      <c r="DDK224" s="15"/>
      <c r="DDL224" s="15"/>
      <c r="DDM224" s="15"/>
      <c r="DDN224" s="15"/>
      <c r="DDO224" s="15"/>
      <c r="DDP224" s="15"/>
      <c r="DDQ224" s="15"/>
      <c r="DDR224" s="15"/>
      <c r="DDS224" s="15"/>
      <c r="DDT224" s="15"/>
      <c r="DDU224" s="15"/>
      <c r="DDV224" s="15"/>
      <c r="DDW224" s="15"/>
      <c r="DDX224" s="15"/>
      <c r="DDY224" s="15"/>
      <c r="DDZ224" s="15"/>
      <c r="DEA224" s="15"/>
      <c r="DEB224" s="15"/>
      <c r="DEC224" s="15"/>
      <c r="DED224" s="15"/>
      <c r="DEE224" s="15"/>
      <c r="DEF224" s="15"/>
      <c r="DEG224" s="15"/>
      <c r="DEH224" s="15"/>
      <c r="DEI224" s="15"/>
      <c r="DEJ224" s="15"/>
      <c r="DEK224" s="15"/>
      <c r="DEL224" s="15"/>
      <c r="DEM224" s="15"/>
      <c r="DEN224" s="15"/>
      <c r="DEO224" s="15"/>
      <c r="DEP224" s="15"/>
      <c r="DEQ224" s="15"/>
      <c r="DER224" s="15"/>
      <c r="DES224" s="15"/>
      <c r="DET224" s="15"/>
      <c r="DEU224" s="15"/>
      <c r="DEV224" s="15"/>
      <c r="DEW224" s="15"/>
      <c r="DEX224" s="15"/>
      <c r="DEY224" s="15"/>
      <c r="DEZ224" s="15"/>
      <c r="DFA224" s="15"/>
      <c r="DFB224" s="15"/>
      <c r="DFC224" s="15"/>
      <c r="DFD224" s="15"/>
      <c r="DFE224" s="15"/>
      <c r="DFF224" s="15"/>
      <c r="DFG224" s="15"/>
      <c r="DFH224" s="15"/>
      <c r="DFI224" s="15"/>
      <c r="DFJ224" s="15"/>
      <c r="DFK224" s="15"/>
      <c r="DFL224" s="15"/>
      <c r="DFM224" s="15"/>
      <c r="DFN224" s="15"/>
      <c r="DFO224" s="15"/>
      <c r="DFP224" s="15"/>
      <c r="DFQ224" s="15"/>
      <c r="DFR224" s="15"/>
      <c r="DFS224" s="15"/>
      <c r="DFT224" s="15"/>
      <c r="DFU224" s="15"/>
      <c r="DFV224" s="15"/>
      <c r="DFW224" s="15"/>
      <c r="DFX224" s="15"/>
      <c r="DFY224" s="15"/>
      <c r="DFZ224" s="15"/>
      <c r="DGA224" s="15"/>
      <c r="DGB224" s="15"/>
      <c r="DGC224" s="15"/>
      <c r="DGD224" s="15"/>
      <c r="DGE224" s="15"/>
      <c r="DGF224" s="15"/>
      <c r="DGG224" s="15"/>
      <c r="DGH224" s="15"/>
      <c r="DGI224" s="15"/>
      <c r="DGJ224" s="15"/>
      <c r="DGK224" s="15"/>
      <c r="DGL224" s="15"/>
      <c r="DGM224" s="15"/>
      <c r="DGN224" s="15"/>
      <c r="DGO224" s="15"/>
      <c r="DGP224" s="15"/>
      <c r="DGQ224" s="15"/>
      <c r="DGR224" s="15"/>
      <c r="DGS224" s="15"/>
      <c r="DGT224" s="15"/>
      <c r="DGU224" s="15"/>
      <c r="DGV224" s="15"/>
      <c r="DGW224" s="15"/>
      <c r="DGX224" s="15"/>
      <c r="DGY224" s="15"/>
      <c r="DGZ224" s="15"/>
      <c r="DHA224" s="15"/>
      <c r="DHB224" s="15"/>
      <c r="DHC224" s="15"/>
      <c r="DHD224" s="15"/>
      <c r="DHE224" s="15"/>
      <c r="DHF224" s="15"/>
      <c r="DHG224" s="15"/>
      <c r="DHH224" s="15"/>
      <c r="DHI224" s="15"/>
      <c r="DHJ224" s="15"/>
      <c r="DHK224" s="15"/>
      <c r="DHL224" s="15"/>
      <c r="DHM224" s="15"/>
      <c r="DHN224" s="15"/>
      <c r="DHO224" s="15"/>
      <c r="DHP224" s="15"/>
      <c r="DHQ224" s="15"/>
      <c r="DHR224" s="15"/>
      <c r="DHS224" s="15"/>
      <c r="DHT224" s="15"/>
      <c r="DHU224" s="15"/>
      <c r="DHV224" s="15"/>
      <c r="DHW224" s="15"/>
      <c r="DHX224" s="15"/>
      <c r="DHY224" s="15"/>
      <c r="DHZ224" s="15"/>
      <c r="DIA224" s="15"/>
      <c r="DIB224" s="15"/>
      <c r="DIC224" s="15"/>
      <c r="DID224" s="15"/>
      <c r="DIE224" s="15"/>
      <c r="DIF224" s="15"/>
      <c r="DIG224" s="15"/>
      <c r="DIH224" s="15"/>
      <c r="DII224" s="15"/>
      <c r="DIJ224" s="15"/>
      <c r="DIK224" s="15"/>
      <c r="DIL224" s="15"/>
      <c r="DIM224" s="15"/>
      <c r="DIN224" s="15"/>
      <c r="DIO224" s="15"/>
      <c r="DIP224" s="15"/>
      <c r="DIQ224" s="15"/>
      <c r="DIR224" s="15"/>
      <c r="DIS224" s="15"/>
      <c r="DIT224" s="15"/>
      <c r="DIU224" s="15"/>
      <c r="DIV224" s="15"/>
      <c r="DIW224" s="15"/>
      <c r="DIX224" s="15"/>
      <c r="DIY224" s="15"/>
      <c r="DIZ224" s="15"/>
      <c r="DJA224" s="15"/>
      <c r="DJB224" s="15"/>
      <c r="DJC224" s="15"/>
      <c r="DJD224" s="15"/>
      <c r="DJE224" s="15"/>
      <c r="DJF224" s="15"/>
      <c r="DJG224" s="15"/>
      <c r="DJH224" s="15"/>
      <c r="DJI224" s="15"/>
      <c r="DJJ224" s="15"/>
      <c r="DJK224" s="15"/>
      <c r="DJL224" s="15"/>
      <c r="DJM224" s="15"/>
      <c r="DJN224" s="15"/>
      <c r="DJO224" s="15"/>
      <c r="DJP224" s="15"/>
      <c r="DJQ224" s="15"/>
      <c r="DJR224" s="15"/>
      <c r="DJS224" s="15"/>
      <c r="DJT224" s="15"/>
      <c r="DJU224" s="15"/>
      <c r="DJV224" s="15"/>
      <c r="DJW224" s="15"/>
      <c r="DJX224" s="15"/>
      <c r="DJY224" s="15"/>
      <c r="DJZ224" s="15"/>
      <c r="DKA224" s="15"/>
      <c r="DKB224" s="15"/>
      <c r="DKC224" s="15"/>
      <c r="DKD224" s="15"/>
      <c r="DKE224" s="15"/>
      <c r="DKF224" s="15"/>
      <c r="DKG224" s="15"/>
      <c r="DKH224" s="15"/>
      <c r="DKI224" s="15"/>
      <c r="DKJ224" s="15"/>
      <c r="DKK224" s="15"/>
      <c r="DKL224" s="15"/>
      <c r="DKM224" s="15"/>
      <c r="DKN224" s="15"/>
      <c r="DKO224" s="15"/>
      <c r="DKP224" s="15"/>
      <c r="DKQ224" s="15"/>
      <c r="DKR224" s="15"/>
      <c r="DKS224" s="15"/>
      <c r="DKT224" s="15"/>
      <c r="DKU224" s="15"/>
      <c r="DKV224" s="15"/>
      <c r="DKW224" s="15"/>
      <c r="DKX224" s="15"/>
      <c r="DKY224" s="15"/>
      <c r="DKZ224" s="15"/>
      <c r="DLA224" s="15"/>
      <c r="DLB224" s="15"/>
      <c r="DLC224" s="15"/>
      <c r="DLD224" s="15"/>
      <c r="DLE224" s="15"/>
      <c r="DLF224" s="15"/>
      <c r="DLG224" s="15"/>
      <c r="DLH224" s="15"/>
      <c r="DLI224" s="15"/>
      <c r="DLJ224" s="15"/>
      <c r="DLK224" s="15"/>
      <c r="DLL224" s="15"/>
      <c r="DLM224" s="15"/>
      <c r="DLN224" s="15"/>
      <c r="DLO224" s="15"/>
      <c r="DLP224" s="15"/>
      <c r="DLQ224" s="15"/>
      <c r="DLR224" s="15"/>
      <c r="DLS224" s="15"/>
      <c r="DLT224" s="15"/>
      <c r="DLU224" s="15"/>
      <c r="DLV224" s="15"/>
      <c r="DLW224" s="15"/>
      <c r="DLX224" s="15"/>
      <c r="DLY224" s="15"/>
      <c r="DLZ224" s="15"/>
      <c r="DMA224" s="15"/>
      <c r="DMB224" s="15"/>
      <c r="DMC224" s="15"/>
      <c r="DMD224" s="15"/>
      <c r="DME224" s="15"/>
      <c r="DMF224" s="15"/>
      <c r="DMG224" s="15"/>
      <c r="DMH224" s="15"/>
      <c r="DMI224" s="15"/>
      <c r="DMJ224" s="15"/>
      <c r="DMK224" s="15"/>
      <c r="DML224" s="15"/>
      <c r="DMM224" s="15"/>
      <c r="DMN224" s="15"/>
      <c r="DMO224" s="15"/>
      <c r="DMP224" s="15"/>
      <c r="DMQ224" s="15"/>
      <c r="DMR224" s="15"/>
      <c r="DMS224" s="15"/>
      <c r="DMT224" s="15"/>
      <c r="DMU224" s="15"/>
      <c r="DMV224" s="15"/>
      <c r="DMW224" s="15"/>
      <c r="DMX224" s="15"/>
      <c r="DMY224" s="15"/>
      <c r="DMZ224" s="15"/>
      <c r="DNA224" s="15"/>
      <c r="DNB224" s="15"/>
      <c r="DNC224" s="15"/>
      <c r="DND224" s="15"/>
      <c r="DNE224" s="15"/>
      <c r="DNF224" s="15"/>
      <c r="DNG224" s="15"/>
      <c r="DNH224" s="15"/>
      <c r="DNI224" s="15"/>
      <c r="DNJ224" s="15"/>
      <c r="DNK224" s="15"/>
      <c r="DNL224" s="15"/>
      <c r="DNM224" s="15"/>
      <c r="DNN224" s="15"/>
      <c r="DNO224" s="15"/>
      <c r="DNP224" s="15"/>
      <c r="DNQ224" s="15"/>
      <c r="DNR224" s="15"/>
      <c r="DNS224" s="15"/>
      <c r="DNT224" s="15"/>
      <c r="DNU224" s="15"/>
      <c r="DNV224" s="15"/>
      <c r="DNW224" s="15"/>
      <c r="DNX224" s="15"/>
      <c r="DNY224" s="15"/>
      <c r="DNZ224" s="15"/>
      <c r="DOA224" s="15"/>
      <c r="DOB224" s="15"/>
      <c r="DOC224" s="15"/>
      <c r="DOD224" s="15"/>
      <c r="DOE224" s="15"/>
      <c r="DOF224" s="15"/>
      <c r="DOG224" s="15"/>
      <c r="DOH224" s="15"/>
      <c r="DOI224" s="15"/>
      <c r="DOJ224" s="15"/>
      <c r="DOK224" s="15"/>
      <c r="DOL224" s="15"/>
      <c r="DOM224" s="15"/>
      <c r="DON224" s="15"/>
      <c r="DOO224" s="15"/>
      <c r="DOP224" s="15"/>
      <c r="DOQ224" s="15"/>
      <c r="DOR224" s="15"/>
      <c r="DOS224" s="15"/>
      <c r="DOT224" s="15"/>
      <c r="DOU224" s="15"/>
      <c r="DOV224" s="15"/>
      <c r="DOW224" s="15"/>
      <c r="DOX224" s="15"/>
      <c r="DOY224" s="15"/>
      <c r="DOZ224" s="15"/>
      <c r="DPA224" s="15"/>
      <c r="DPB224" s="15"/>
      <c r="DPC224" s="15"/>
      <c r="DPD224" s="15"/>
      <c r="DPE224" s="15"/>
      <c r="DPF224" s="15"/>
      <c r="DPG224" s="15"/>
      <c r="DPH224" s="15"/>
      <c r="DPI224" s="15"/>
      <c r="DPJ224" s="15"/>
      <c r="DPK224" s="15"/>
      <c r="DPL224" s="15"/>
      <c r="DPM224" s="15"/>
      <c r="DPN224" s="15"/>
      <c r="DPO224" s="15"/>
      <c r="DPP224" s="15"/>
      <c r="DPQ224" s="15"/>
      <c r="DPR224" s="15"/>
      <c r="DPS224" s="15"/>
      <c r="DPT224" s="15"/>
      <c r="DPU224" s="15"/>
      <c r="DPV224" s="15"/>
      <c r="DPW224" s="15"/>
      <c r="DPX224" s="15"/>
      <c r="DPY224" s="15"/>
      <c r="DPZ224" s="15"/>
      <c r="DQA224" s="15"/>
      <c r="DQB224" s="15"/>
      <c r="DQC224" s="15"/>
      <c r="DQD224" s="15"/>
      <c r="DQE224" s="15"/>
      <c r="DQF224" s="15"/>
      <c r="DQG224" s="15"/>
      <c r="DQH224" s="15"/>
      <c r="DQI224" s="15"/>
      <c r="DQJ224" s="15"/>
      <c r="DQK224" s="15"/>
      <c r="DQL224" s="15"/>
      <c r="DQM224" s="15"/>
      <c r="DQN224" s="15"/>
      <c r="DQO224" s="15"/>
      <c r="DQP224" s="15"/>
      <c r="DQQ224" s="15"/>
      <c r="DQR224" s="15"/>
      <c r="DQS224" s="15"/>
      <c r="DQT224" s="15"/>
      <c r="DQU224" s="15"/>
      <c r="DQV224" s="15"/>
      <c r="DQW224" s="15"/>
      <c r="DQX224" s="15"/>
      <c r="DQY224" s="15"/>
      <c r="DQZ224" s="15"/>
      <c r="DRA224" s="15"/>
      <c r="DRB224" s="15"/>
      <c r="DRC224" s="15"/>
      <c r="DRD224" s="15"/>
      <c r="DRE224" s="15"/>
      <c r="DRF224" s="15"/>
      <c r="DRG224" s="15"/>
      <c r="DRH224" s="15"/>
      <c r="DRI224" s="15"/>
      <c r="DRJ224" s="15"/>
      <c r="DRK224" s="15"/>
      <c r="DRL224" s="15"/>
      <c r="DRM224" s="15"/>
      <c r="DRN224" s="15"/>
      <c r="DRO224" s="15"/>
      <c r="DRP224" s="15"/>
      <c r="DRQ224" s="15"/>
      <c r="DRR224" s="15"/>
      <c r="DRS224" s="15"/>
      <c r="DRT224" s="15"/>
      <c r="DRU224" s="15"/>
      <c r="DRV224" s="15"/>
      <c r="DRW224" s="15"/>
      <c r="DRX224" s="15"/>
      <c r="DRY224" s="15"/>
      <c r="DRZ224" s="15"/>
      <c r="DSA224" s="15"/>
      <c r="DSB224" s="15"/>
      <c r="DSC224" s="15"/>
      <c r="DSD224" s="15"/>
      <c r="DSE224" s="15"/>
      <c r="DSF224" s="15"/>
      <c r="DSG224" s="15"/>
      <c r="DSH224" s="15"/>
      <c r="DSI224" s="15"/>
      <c r="DSJ224" s="15"/>
      <c r="DSK224" s="15"/>
      <c r="DSL224" s="15"/>
      <c r="DSM224" s="15"/>
      <c r="DSN224" s="15"/>
      <c r="DSO224" s="15"/>
      <c r="DSP224" s="15"/>
      <c r="DSQ224" s="15"/>
      <c r="DSR224" s="15"/>
      <c r="DSS224" s="15"/>
      <c r="DST224" s="15"/>
      <c r="DSU224" s="15"/>
      <c r="DSV224" s="15"/>
      <c r="DSW224" s="15"/>
      <c r="DSX224" s="15"/>
      <c r="DSY224" s="15"/>
      <c r="DSZ224" s="15"/>
      <c r="DTA224" s="15"/>
      <c r="DTB224" s="15"/>
      <c r="DTC224" s="15"/>
      <c r="DTD224" s="15"/>
      <c r="DTE224" s="15"/>
      <c r="DTF224" s="15"/>
      <c r="DTG224" s="15"/>
      <c r="DTH224" s="15"/>
      <c r="DTI224" s="15"/>
      <c r="DTJ224" s="15"/>
      <c r="DTK224" s="15"/>
      <c r="DTL224" s="15"/>
      <c r="DTM224" s="15"/>
      <c r="DTN224" s="15"/>
      <c r="DTO224" s="15"/>
      <c r="DTP224" s="15"/>
      <c r="DTQ224" s="15"/>
      <c r="DTR224" s="15"/>
      <c r="DTS224" s="15"/>
      <c r="DTT224" s="15"/>
      <c r="DTU224" s="15"/>
      <c r="DTV224" s="15"/>
      <c r="DTW224" s="15"/>
      <c r="DTX224" s="15"/>
      <c r="DTY224" s="15"/>
      <c r="DTZ224" s="15"/>
      <c r="DUA224" s="15"/>
      <c r="DUB224" s="15"/>
      <c r="DUC224" s="15"/>
      <c r="DUD224" s="15"/>
      <c r="DUE224" s="15"/>
      <c r="DUF224" s="15"/>
      <c r="DUG224" s="15"/>
      <c r="DUH224" s="15"/>
      <c r="DUI224" s="15"/>
      <c r="DUJ224" s="15"/>
      <c r="DUK224" s="15"/>
      <c r="DUL224" s="15"/>
      <c r="DUM224" s="15"/>
      <c r="DUN224" s="15"/>
      <c r="DUO224" s="15"/>
      <c r="DUP224" s="15"/>
      <c r="DUQ224" s="15"/>
      <c r="DUR224" s="15"/>
      <c r="DUS224" s="15"/>
      <c r="DUT224" s="15"/>
      <c r="DUU224" s="15"/>
      <c r="DUV224" s="15"/>
      <c r="DUW224" s="15"/>
      <c r="DUX224" s="15"/>
      <c r="DUY224" s="15"/>
      <c r="DUZ224" s="15"/>
      <c r="DVA224" s="15"/>
      <c r="DVB224" s="15"/>
      <c r="DVC224" s="15"/>
      <c r="DVD224" s="15"/>
      <c r="DVE224" s="15"/>
      <c r="DVF224" s="15"/>
      <c r="DVG224" s="15"/>
      <c r="DVH224" s="15"/>
      <c r="DVI224" s="15"/>
      <c r="DVJ224" s="15"/>
      <c r="DVK224" s="15"/>
      <c r="DVL224" s="15"/>
      <c r="DVM224" s="15"/>
      <c r="DVN224" s="15"/>
      <c r="DVO224" s="15"/>
      <c r="DVP224" s="15"/>
      <c r="DVQ224" s="15"/>
      <c r="DVR224" s="15"/>
      <c r="DVS224" s="15"/>
      <c r="DVT224" s="15"/>
      <c r="DVU224" s="15"/>
      <c r="DVV224" s="15"/>
      <c r="DVW224" s="15"/>
      <c r="DVX224" s="15"/>
      <c r="DVY224" s="15"/>
      <c r="DVZ224" s="15"/>
      <c r="DWA224" s="15"/>
      <c r="DWB224" s="15"/>
      <c r="DWC224" s="15"/>
      <c r="DWD224" s="15"/>
      <c r="DWE224" s="15"/>
      <c r="DWF224" s="15"/>
      <c r="DWG224" s="15"/>
      <c r="DWH224" s="15"/>
      <c r="DWI224" s="15"/>
      <c r="DWJ224" s="15"/>
      <c r="DWK224" s="15"/>
      <c r="DWL224" s="15"/>
      <c r="DWM224" s="15"/>
      <c r="DWN224" s="15"/>
      <c r="DWO224" s="15"/>
      <c r="DWP224" s="15"/>
      <c r="DWQ224" s="15"/>
      <c r="DWR224" s="15"/>
      <c r="DWS224" s="15"/>
      <c r="DWT224" s="15"/>
      <c r="DWU224" s="15"/>
      <c r="DWV224" s="15"/>
      <c r="DWW224" s="15"/>
      <c r="DWX224" s="15"/>
      <c r="DWY224" s="15"/>
      <c r="DWZ224" s="15"/>
      <c r="DXA224" s="15"/>
      <c r="DXB224" s="15"/>
      <c r="DXC224" s="15"/>
      <c r="DXD224" s="15"/>
      <c r="DXE224" s="15"/>
      <c r="DXF224" s="15"/>
      <c r="DXG224" s="15"/>
      <c r="DXH224" s="15"/>
      <c r="DXI224" s="15"/>
      <c r="DXJ224" s="15"/>
      <c r="DXK224" s="15"/>
      <c r="DXL224" s="15"/>
      <c r="DXM224" s="15"/>
      <c r="DXN224" s="15"/>
      <c r="DXO224" s="15"/>
      <c r="DXP224" s="15"/>
      <c r="DXQ224" s="15"/>
      <c r="DXR224" s="15"/>
      <c r="DXS224" s="15"/>
      <c r="DXT224" s="15"/>
      <c r="DXU224" s="15"/>
      <c r="DXV224" s="15"/>
      <c r="DXW224" s="15"/>
      <c r="DXX224" s="15"/>
      <c r="DXY224" s="15"/>
      <c r="DXZ224" s="15"/>
      <c r="DYA224" s="15"/>
      <c r="DYB224" s="15"/>
      <c r="DYC224" s="15"/>
      <c r="DYD224" s="15"/>
      <c r="DYE224" s="15"/>
      <c r="DYF224" s="15"/>
      <c r="DYG224" s="15"/>
      <c r="DYH224" s="15"/>
      <c r="DYI224" s="15"/>
      <c r="DYJ224" s="15"/>
      <c r="DYK224" s="15"/>
      <c r="DYL224" s="15"/>
      <c r="DYM224" s="15"/>
      <c r="DYN224" s="15"/>
      <c r="DYO224" s="15"/>
      <c r="DYP224" s="15"/>
      <c r="DYQ224" s="15"/>
      <c r="DYR224" s="15"/>
      <c r="DYS224" s="15"/>
      <c r="DYT224" s="15"/>
      <c r="DYU224" s="15"/>
      <c r="DYV224" s="15"/>
      <c r="DYW224" s="15"/>
      <c r="DYX224" s="15"/>
      <c r="DYY224" s="15"/>
      <c r="DYZ224" s="15"/>
      <c r="DZA224" s="15"/>
      <c r="DZB224" s="15"/>
      <c r="DZC224" s="15"/>
      <c r="DZD224" s="15"/>
      <c r="DZE224" s="15"/>
      <c r="DZF224" s="15"/>
      <c r="DZG224" s="15"/>
      <c r="DZH224" s="15"/>
      <c r="DZI224" s="15"/>
      <c r="DZJ224" s="15"/>
      <c r="DZK224" s="15"/>
      <c r="DZL224" s="15"/>
      <c r="DZM224" s="15"/>
      <c r="DZN224" s="15"/>
      <c r="DZO224" s="15"/>
      <c r="DZP224" s="15"/>
      <c r="DZQ224" s="15"/>
      <c r="DZR224" s="15"/>
      <c r="DZS224" s="15"/>
      <c r="DZT224" s="15"/>
      <c r="DZU224" s="15"/>
      <c r="DZV224" s="15"/>
      <c r="DZW224" s="15"/>
      <c r="DZX224" s="15"/>
      <c r="DZY224" s="15"/>
      <c r="DZZ224" s="15"/>
      <c r="EAA224" s="15"/>
      <c r="EAB224" s="15"/>
      <c r="EAC224" s="15"/>
      <c r="EAD224" s="15"/>
      <c r="EAE224" s="15"/>
      <c r="EAF224" s="15"/>
      <c r="EAG224" s="15"/>
      <c r="EAH224" s="15"/>
      <c r="EAI224" s="15"/>
      <c r="EAJ224" s="15"/>
      <c r="EAK224" s="15"/>
      <c r="EAL224" s="15"/>
      <c r="EAM224" s="15"/>
      <c r="EAN224" s="15"/>
      <c r="EAO224" s="15"/>
      <c r="EAP224" s="15"/>
      <c r="EAQ224" s="15"/>
      <c r="EAR224" s="15"/>
      <c r="EAS224" s="15"/>
      <c r="EAT224" s="15"/>
      <c r="EAU224" s="15"/>
      <c r="EAV224" s="15"/>
      <c r="EAW224" s="15"/>
      <c r="EAX224" s="15"/>
      <c r="EAY224" s="15"/>
      <c r="EAZ224" s="15"/>
      <c r="EBA224" s="15"/>
      <c r="EBB224" s="15"/>
      <c r="EBC224" s="15"/>
      <c r="EBD224" s="15"/>
      <c r="EBE224" s="15"/>
      <c r="EBF224" s="15"/>
      <c r="EBG224" s="15"/>
      <c r="EBH224" s="15"/>
      <c r="EBI224" s="15"/>
      <c r="EBJ224" s="15"/>
      <c r="EBK224" s="15"/>
      <c r="EBL224" s="15"/>
      <c r="EBM224" s="15"/>
      <c r="EBN224" s="15"/>
      <c r="EBO224" s="15"/>
      <c r="EBP224" s="15"/>
      <c r="EBQ224" s="15"/>
      <c r="EBR224" s="15"/>
      <c r="EBS224" s="15"/>
      <c r="EBT224" s="15"/>
      <c r="EBU224" s="15"/>
      <c r="EBV224" s="15"/>
      <c r="EBW224" s="15"/>
      <c r="EBX224" s="15"/>
      <c r="EBY224" s="15"/>
      <c r="EBZ224" s="15"/>
      <c r="ECA224" s="15"/>
      <c r="ECB224" s="15"/>
      <c r="ECC224" s="15"/>
      <c r="ECD224" s="15"/>
      <c r="ECE224" s="15"/>
      <c r="ECF224" s="15"/>
      <c r="ECG224" s="15"/>
      <c r="ECH224" s="15"/>
      <c r="ECI224" s="15"/>
      <c r="ECJ224" s="15"/>
      <c r="ECK224" s="15"/>
      <c r="ECL224" s="15"/>
      <c r="ECM224" s="15"/>
      <c r="ECN224" s="15"/>
      <c r="ECO224" s="15"/>
      <c r="ECP224" s="15"/>
      <c r="ECQ224" s="15"/>
      <c r="ECR224" s="15"/>
      <c r="ECS224" s="15"/>
      <c r="ECT224" s="15"/>
      <c r="ECU224" s="15"/>
      <c r="ECV224" s="15"/>
      <c r="ECW224" s="15"/>
      <c r="ECX224" s="15"/>
      <c r="ECY224" s="15"/>
      <c r="ECZ224" s="15"/>
      <c r="EDA224" s="15"/>
      <c r="EDB224" s="15"/>
      <c r="EDC224" s="15"/>
      <c r="EDD224" s="15"/>
      <c r="EDE224" s="15"/>
      <c r="EDF224" s="15"/>
      <c r="EDG224" s="15"/>
      <c r="EDH224" s="15"/>
      <c r="EDI224" s="15"/>
      <c r="EDJ224" s="15"/>
      <c r="EDK224" s="15"/>
      <c r="EDL224" s="15"/>
      <c r="EDM224" s="15"/>
      <c r="EDN224" s="15"/>
      <c r="EDO224" s="15"/>
      <c r="EDP224" s="15"/>
      <c r="EDQ224" s="15"/>
      <c r="EDR224" s="15"/>
      <c r="EDS224" s="15"/>
      <c r="EDT224" s="15"/>
      <c r="EDU224" s="15"/>
      <c r="EDV224" s="15"/>
      <c r="EDW224" s="15"/>
      <c r="EDX224" s="15"/>
      <c r="EDY224" s="15"/>
      <c r="EDZ224" s="15"/>
      <c r="EEA224" s="15"/>
      <c r="EEB224" s="15"/>
      <c r="EEC224" s="15"/>
      <c r="EED224" s="15"/>
      <c r="EEE224" s="15"/>
      <c r="EEF224" s="15"/>
      <c r="EEG224" s="15"/>
      <c r="EEH224" s="15"/>
      <c r="EEI224" s="15"/>
      <c r="EEJ224" s="15"/>
      <c r="EEK224" s="15"/>
      <c r="EEL224" s="15"/>
      <c r="EEM224" s="15"/>
      <c r="EEN224" s="15"/>
      <c r="EEO224" s="15"/>
      <c r="EEP224" s="15"/>
      <c r="EEQ224" s="15"/>
      <c r="EER224" s="15"/>
      <c r="EES224" s="15"/>
      <c r="EET224" s="15"/>
      <c r="EEU224" s="15"/>
      <c r="EEV224" s="15"/>
      <c r="EEW224" s="15"/>
      <c r="EEX224" s="15"/>
      <c r="EEY224" s="15"/>
      <c r="EEZ224" s="15"/>
      <c r="EFA224" s="15"/>
      <c r="EFB224" s="15"/>
      <c r="EFC224" s="15"/>
      <c r="EFD224" s="15"/>
      <c r="EFE224" s="15"/>
      <c r="EFF224" s="15"/>
      <c r="EFG224" s="15"/>
      <c r="EFH224" s="15"/>
      <c r="EFI224" s="15"/>
      <c r="EFJ224" s="15"/>
      <c r="EFK224" s="15"/>
      <c r="EFL224" s="15"/>
      <c r="EFM224" s="15"/>
      <c r="EFN224" s="15"/>
      <c r="EFO224" s="15"/>
      <c r="EFP224" s="15"/>
      <c r="EFQ224" s="15"/>
      <c r="EFR224" s="15"/>
      <c r="EFS224" s="15"/>
      <c r="EFT224" s="15"/>
      <c r="EFU224" s="15"/>
      <c r="EFV224" s="15"/>
      <c r="EFW224" s="15"/>
      <c r="EFX224" s="15"/>
      <c r="EFY224" s="15"/>
      <c r="EFZ224" s="15"/>
      <c r="EGA224" s="15"/>
      <c r="EGB224" s="15"/>
      <c r="EGC224" s="15"/>
      <c r="EGD224" s="15"/>
      <c r="EGE224" s="15"/>
      <c r="EGF224" s="15"/>
      <c r="EGG224" s="15"/>
      <c r="EGH224" s="15"/>
      <c r="EGI224" s="15"/>
      <c r="EGJ224" s="15"/>
      <c r="EGK224" s="15"/>
      <c r="EGL224" s="15"/>
      <c r="EGM224" s="15"/>
      <c r="EGN224" s="15"/>
      <c r="EGO224" s="15"/>
      <c r="EGP224" s="15"/>
      <c r="EGQ224" s="15"/>
      <c r="EGR224" s="15"/>
      <c r="EGS224" s="15"/>
      <c r="EGT224" s="15"/>
      <c r="EGU224" s="15"/>
      <c r="EGV224" s="15"/>
      <c r="EGW224" s="15"/>
      <c r="EGX224" s="15"/>
      <c r="EGY224" s="15"/>
      <c r="EGZ224" s="15"/>
      <c r="EHA224" s="15"/>
      <c r="EHB224" s="15"/>
      <c r="EHC224" s="15"/>
      <c r="EHD224" s="15"/>
      <c r="EHE224" s="15"/>
      <c r="EHF224" s="15"/>
      <c r="EHG224" s="15"/>
      <c r="EHH224" s="15"/>
      <c r="EHI224" s="15"/>
      <c r="EHJ224" s="15"/>
      <c r="EHK224" s="15"/>
      <c r="EHL224" s="15"/>
      <c r="EHM224" s="15"/>
      <c r="EHN224" s="15"/>
      <c r="EHO224" s="15"/>
      <c r="EHP224" s="15"/>
      <c r="EHQ224" s="15"/>
      <c r="EHR224" s="15"/>
      <c r="EHS224" s="15"/>
      <c r="EHT224" s="15"/>
      <c r="EHU224" s="15"/>
      <c r="EHV224" s="15"/>
      <c r="EHW224" s="15"/>
      <c r="EHX224" s="15"/>
      <c r="EHY224" s="15"/>
      <c r="EHZ224" s="15"/>
      <c r="EIA224" s="15"/>
      <c r="EIB224" s="15"/>
      <c r="EIC224" s="15"/>
      <c r="EID224" s="15"/>
      <c r="EIE224" s="15"/>
      <c r="EIF224" s="15"/>
      <c r="EIG224" s="15"/>
      <c r="EIH224" s="15"/>
      <c r="EII224" s="15"/>
      <c r="EIJ224" s="15"/>
      <c r="EIK224" s="15"/>
      <c r="EIL224" s="15"/>
      <c r="EIM224" s="15"/>
      <c r="EIN224" s="15"/>
      <c r="EIO224" s="15"/>
      <c r="EIP224" s="15"/>
      <c r="EIQ224" s="15"/>
      <c r="EIR224" s="15"/>
      <c r="EIS224" s="15"/>
      <c r="EIT224" s="15"/>
      <c r="EIU224" s="15"/>
      <c r="EIV224" s="15"/>
      <c r="EIW224" s="15"/>
      <c r="EIX224" s="15"/>
      <c r="EIY224" s="15"/>
      <c r="EIZ224" s="15"/>
      <c r="EJA224" s="15"/>
      <c r="EJB224" s="15"/>
      <c r="EJC224" s="15"/>
      <c r="EJD224" s="15"/>
      <c r="EJE224" s="15"/>
      <c r="EJF224" s="15"/>
      <c r="EJG224" s="15"/>
      <c r="EJH224" s="15"/>
      <c r="EJI224" s="15"/>
      <c r="EJJ224" s="15"/>
      <c r="EJK224" s="15"/>
      <c r="EJL224" s="15"/>
      <c r="EJM224" s="15"/>
      <c r="EJN224" s="15"/>
      <c r="EJO224" s="15"/>
      <c r="EJP224" s="15"/>
      <c r="EJQ224" s="15"/>
      <c r="EJR224" s="15"/>
      <c r="EJS224" s="15"/>
      <c r="EJT224" s="15"/>
      <c r="EJU224" s="15"/>
      <c r="EJV224" s="15"/>
      <c r="EJW224" s="15"/>
      <c r="EJX224" s="15"/>
      <c r="EJY224" s="15"/>
      <c r="EJZ224" s="15"/>
      <c r="EKA224" s="15"/>
      <c r="EKB224" s="15"/>
      <c r="EKC224" s="15"/>
      <c r="EKD224" s="15"/>
      <c r="EKE224" s="15"/>
      <c r="EKF224" s="15"/>
      <c r="EKG224" s="15"/>
      <c r="EKH224" s="15"/>
      <c r="EKI224" s="15"/>
      <c r="EKJ224" s="15"/>
      <c r="EKK224" s="15"/>
      <c r="EKL224" s="15"/>
      <c r="EKM224" s="15"/>
      <c r="EKN224" s="15"/>
      <c r="EKO224" s="15"/>
      <c r="EKP224" s="15"/>
      <c r="EKQ224" s="15"/>
      <c r="EKR224" s="15"/>
      <c r="EKS224" s="15"/>
      <c r="EKT224" s="15"/>
      <c r="EKU224" s="15"/>
      <c r="EKV224" s="15"/>
      <c r="EKW224" s="15"/>
      <c r="EKX224" s="15"/>
      <c r="EKY224" s="15"/>
      <c r="EKZ224" s="15"/>
      <c r="ELA224" s="15"/>
      <c r="ELB224" s="15"/>
      <c r="ELC224" s="15"/>
      <c r="ELD224" s="15"/>
      <c r="ELE224" s="15"/>
      <c r="ELF224" s="15"/>
      <c r="ELG224" s="15"/>
      <c r="ELH224" s="15"/>
      <c r="ELI224" s="15"/>
      <c r="ELJ224" s="15"/>
      <c r="ELK224" s="15"/>
      <c r="ELL224" s="15"/>
      <c r="ELM224" s="15"/>
      <c r="ELN224" s="15"/>
      <c r="ELO224" s="15"/>
      <c r="ELP224" s="15"/>
      <c r="ELQ224" s="15"/>
      <c r="ELR224" s="15"/>
      <c r="ELS224" s="15"/>
      <c r="ELT224" s="15"/>
      <c r="ELU224" s="15"/>
      <c r="ELV224" s="15"/>
      <c r="ELW224" s="15"/>
      <c r="ELX224" s="15"/>
      <c r="ELY224" s="15"/>
      <c r="ELZ224" s="15"/>
      <c r="EMA224" s="15"/>
      <c r="EMB224" s="15"/>
      <c r="EMC224" s="15"/>
      <c r="EMD224" s="15"/>
      <c r="EME224" s="15"/>
      <c r="EMF224" s="15"/>
      <c r="EMG224" s="15"/>
      <c r="EMH224" s="15"/>
      <c r="EMI224" s="15"/>
      <c r="EMJ224" s="15"/>
      <c r="EMK224" s="15"/>
      <c r="EML224" s="15"/>
      <c r="EMM224" s="15"/>
      <c r="EMN224" s="15"/>
      <c r="EMO224" s="15"/>
      <c r="EMP224" s="15"/>
      <c r="EMQ224" s="15"/>
      <c r="EMR224" s="15"/>
      <c r="EMS224" s="15"/>
      <c r="EMT224" s="15"/>
      <c r="EMU224" s="15"/>
      <c r="EMV224" s="15"/>
      <c r="EMW224" s="15"/>
      <c r="EMX224" s="15"/>
      <c r="EMY224" s="15"/>
      <c r="EMZ224" s="15"/>
      <c r="ENA224" s="15"/>
      <c r="ENB224" s="15"/>
      <c r="ENC224" s="15"/>
      <c r="END224" s="15"/>
      <c r="ENE224" s="15"/>
      <c r="ENF224" s="15"/>
      <c r="ENG224" s="15"/>
      <c r="ENH224" s="15"/>
      <c r="ENI224" s="15"/>
      <c r="ENJ224" s="15"/>
      <c r="ENK224" s="15"/>
      <c r="ENL224" s="15"/>
      <c r="ENM224" s="15"/>
      <c r="ENN224" s="15"/>
      <c r="ENO224" s="15"/>
      <c r="ENP224" s="15"/>
      <c r="ENQ224" s="15"/>
      <c r="ENR224" s="15"/>
      <c r="ENS224" s="15"/>
      <c r="ENT224" s="15"/>
      <c r="ENU224" s="15"/>
      <c r="ENV224" s="15"/>
      <c r="ENW224" s="15"/>
      <c r="ENX224" s="15"/>
      <c r="ENY224" s="15"/>
      <c r="ENZ224" s="15"/>
      <c r="EOA224" s="15"/>
      <c r="EOB224" s="15"/>
      <c r="EOC224" s="15"/>
      <c r="EOD224" s="15"/>
      <c r="EOE224" s="15"/>
      <c r="EOF224" s="15"/>
      <c r="EOG224" s="15"/>
      <c r="EOH224" s="15"/>
      <c r="EOI224" s="15"/>
      <c r="EOJ224" s="15"/>
      <c r="EOK224" s="15"/>
      <c r="EOL224" s="15"/>
      <c r="EOM224" s="15"/>
      <c r="EON224" s="15"/>
      <c r="EOO224" s="15"/>
      <c r="EOP224" s="15"/>
      <c r="EOQ224" s="15"/>
      <c r="EOR224" s="15"/>
      <c r="EOS224" s="15"/>
      <c r="EOT224" s="15"/>
      <c r="EOU224" s="15"/>
      <c r="EOV224" s="15"/>
      <c r="EOW224" s="15"/>
      <c r="EOX224" s="15"/>
      <c r="EOY224" s="15"/>
      <c r="EOZ224" s="15"/>
      <c r="EPA224" s="15"/>
      <c r="EPB224" s="15"/>
      <c r="EPC224" s="15"/>
      <c r="EPD224" s="15"/>
      <c r="EPE224" s="15"/>
      <c r="EPF224" s="15"/>
      <c r="EPG224" s="15"/>
      <c r="EPH224" s="15"/>
      <c r="EPI224" s="15"/>
      <c r="EPJ224" s="15"/>
      <c r="EPK224" s="15"/>
      <c r="EPL224" s="15"/>
      <c r="EPM224" s="15"/>
      <c r="EPN224" s="15"/>
      <c r="EPO224" s="15"/>
      <c r="EPP224" s="15"/>
      <c r="EPQ224" s="15"/>
      <c r="EPR224" s="15"/>
      <c r="EPS224" s="15"/>
      <c r="EPT224" s="15"/>
      <c r="EPU224" s="15"/>
      <c r="EPV224" s="15"/>
      <c r="EPW224" s="15"/>
      <c r="EPX224" s="15"/>
      <c r="EPY224" s="15"/>
      <c r="EPZ224" s="15"/>
      <c r="EQA224" s="15"/>
      <c r="EQB224" s="15"/>
      <c r="EQC224" s="15"/>
      <c r="EQD224" s="15"/>
      <c r="EQE224" s="15"/>
      <c r="EQF224" s="15"/>
      <c r="EQG224" s="15"/>
      <c r="EQH224" s="15"/>
      <c r="EQI224" s="15"/>
      <c r="EQJ224" s="15"/>
      <c r="EQK224" s="15"/>
      <c r="EQL224" s="15"/>
      <c r="EQM224" s="15"/>
      <c r="EQN224" s="15"/>
      <c r="EQO224" s="15"/>
      <c r="EQP224" s="15"/>
      <c r="EQQ224" s="15"/>
      <c r="EQR224" s="15"/>
      <c r="EQS224" s="15"/>
      <c r="EQT224" s="15"/>
      <c r="EQU224" s="15"/>
      <c r="EQV224" s="15"/>
      <c r="EQW224" s="15"/>
      <c r="EQX224" s="15"/>
      <c r="EQY224" s="15"/>
      <c r="EQZ224" s="15"/>
      <c r="ERA224" s="15"/>
      <c r="ERB224" s="15"/>
      <c r="ERC224" s="15"/>
      <c r="ERD224" s="15"/>
      <c r="ERE224" s="15"/>
      <c r="ERF224" s="15"/>
      <c r="ERG224" s="15"/>
      <c r="ERH224" s="15"/>
      <c r="ERI224" s="15"/>
      <c r="ERJ224" s="15"/>
      <c r="ERK224" s="15"/>
      <c r="ERL224" s="15"/>
      <c r="ERM224" s="15"/>
      <c r="ERN224" s="15"/>
      <c r="ERO224" s="15"/>
      <c r="ERP224" s="15"/>
      <c r="ERQ224" s="15"/>
      <c r="ERR224" s="15"/>
      <c r="ERS224" s="15"/>
      <c r="ERT224" s="15"/>
      <c r="ERU224" s="15"/>
      <c r="ERV224" s="15"/>
      <c r="ERW224" s="15"/>
      <c r="ERX224" s="15"/>
      <c r="ERY224" s="15"/>
      <c r="ERZ224" s="15"/>
      <c r="ESA224" s="15"/>
      <c r="ESB224" s="15"/>
      <c r="ESC224" s="15"/>
      <c r="ESD224" s="15"/>
      <c r="ESE224" s="15"/>
      <c r="ESF224" s="15"/>
      <c r="ESG224" s="15"/>
      <c r="ESH224" s="15"/>
      <c r="ESI224" s="15"/>
      <c r="ESJ224" s="15"/>
      <c r="ESK224" s="15"/>
      <c r="ESL224" s="15"/>
      <c r="ESM224" s="15"/>
      <c r="ESN224" s="15"/>
      <c r="ESO224" s="15"/>
      <c r="ESP224" s="15"/>
      <c r="ESQ224" s="15"/>
      <c r="ESR224" s="15"/>
      <c r="ESS224" s="15"/>
      <c r="EST224" s="15"/>
      <c r="ESU224" s="15"/>
      <c r="ESV224" s="15"/>
      <c r="ESW224" s="15"/>
      <c r="ESX224" s="15"/>
      <c r="ESY224" s="15"/>
      <c r="ESZ224" s="15"/>
      <c r="ETA224" s="15"/>
      <c r="ETB224" s="15"/>
      <c r="ETC224" s="15"/>
      <c r="ETD224" s="15"/>
      <c r="ETE224" s="15"/>
      <c r="ETF224" s="15"/>
      <c r="ETG224" s="15"/>
      <c r="ETH224" s="15"/>
      <c r="ETI224" s="15"/>
      <c r="ETJ224" s="15"/>
      <c r="ETK224" s="15"/>
      <c r="ETL224" s="15"/>
      <c r="ETM224" s="15"/>
      <c r="ETN224" s="15"/>
      <c r="ETO224" s="15"/>
      <c r="ETP224" s="15"/>
      <c r="ETQ224" s="15"/>
      <c r="ETR224" s="15"/>
      <c r="ETS224" s="15"/>
      <c r="ETT224" s="15"/>
      <c r="ETU224" s="15"/>
      <c r="ETV224" s="15"/>
      <c r="ETW224" s="15"/>
      <c r="ETX224" s="15"/>
      <c r="ETY224" s="15"/>
      <c r="ETZ224" s="15"/>
      <c r="EUA224" s="15"/>
      <c r="EUB224" s="15"/>
      <c r="EUC224" s="15"/>
      <c r="EUD224" s="15"/>
      <c r="EUE224" s="15"/>
      <c r="EUF224" s="15"/>
      <c r="EUG224" s="15"/>
      <c r="EUH224" s="15"/>
      <c r="EUI224" s="15"/>
      <c r="EUJ224" s="15"/>
      <c r="EUK224" s="15"/>
      <c r="EUL224" s="15"/>
      <c r="EUM224" s="15"/>
      <c r="EUN224" s="15"/>
      <c r="EUO224" s="15"/>
      <c r="EUP224" s="15"/>
      <c r="EUQ224" s="15"/>
      <c r="EUR224" s="15"/>
      <c r="EUS224" s="15"/>
      <c r="EUT224" s="15"/>
      <c r="EUU224" s="15"/>
      <c r="EUV224" s="15"/>
      <c r="EUW224" s="15"/>
      <c r="EUX224" s="15"/>
      <c r="EUY224" s="15"/>
      <c r="EUZ224" s="15"/>
      <c r="EVA224" s="15"/>
      <c r="EVB224" s="15"/>
      <c r="EVC224" s="15"/>
      <c r="EVD224" s="15"/>
      <c r="EVE224" s="15"/>
      <c r="EVF224" s="15"/>
      <c r="EVG224" s="15"/>
      <c r="EVH224" s="15"/>
      <c r="EVI224" s="15"/>
      <c r="EVJ224" s="15"/>
      <c r="EVK224" s="15"/>
      <c r="EVL224" s="15"/>
      <c r="EVM224" s="15"/>
      <c r="EVN224" s="15"/>
      <c r="EVO224" s="15"/>
      <c r="EVP224" s="15"/>
      <c r="EVQ224" s="15"/>
      <c r="EVR224" s="15"/>
      <c r="EVS224" s="15"/>
      <c r="EVT224" s="15"/>
      <c r="EVU224" s="15"/>
      <c r="EVV224" s="15"/>
      <c r="EVW224" s="15"/>
      <c r="EVX224" s="15"/>
      <c r="EVY224" s="15"/>
      <c r="EVZ224" s="15"/>
      <c r="EWA224" s="15"/>
      <c r="EWB224" s="15"/>
      <c r="EWC224" s="15"/>
      <c r="EWD224" s="15"/>
      <c r="EWE224" s="15"/>
      <c r="EWF224" s="15"/>
      <c r="EWG224" s="15"/>
      <c r="EWH224" s="15"/>
      <c r="EWI224" s="15"/>
      <c r="EWJ224" s="15"/>
      <c r="EWK224" s="15"/>
      <c r="EWL224" s="15"/>
      <c r="EWM224" s="15"/>
      <c r="EWN224" s="15"/>
      <c r="EWO224" s="15"/>
      <c r="EWP224" s="15"/>
      <c r="EWQ224" s="15"/>
      <c r="EWR224" s="15"/>
      <c r="EWS224" s="15"/>
      <c r="EWT224" s="15"/>
      <c r="EWU224" s="15"/>
      <c r="EWV224" s="15"/>
      <c r="EWW224" s="15"/>
      <c r="EWX224" s="15"/>
      <c r="EWY224" s="15"/>
      <c r="EWZ224" s="15"/>
      <c r="EXA224" s="15"/>
      <c r="EXB224" s="15"/>
      <c r="EXC224" s="15"/>
      <c r="EXD224" s="15"/>
      <c r="EXE224" s="15"/>
      <c r="EXF224" s="15"/>
      <c r="EXG224" s="15"/>
      <c r="EXH224" s="15"/>
      <c r="EXI224" s="15"/>
      <c r="EXJ224" s="15"/>
      <c r="EXK224" s="15"/>
      <c r="EXL224" s="15"/>
      <c r="EXM224" s="15"/>
      <c r="EXN224" s="15"/>
      <c r="EXO224" s="15"/>
      <c r="EXP224" s="15"/>
      <c r="EXQ224" s="15"/>
      <c r="EXR224" s="15"/>
      <c r="EXS224" s="15"/>
      <c r="EXT224" s="15"/>
      <c r="EXU224" s="15"/>
      <c r="EXV224" s="15"/>
      <c r="EXW224" s="15"/>
      <c r="EXX224" s="15"/>
      <c r="EXY224" s="15"/>
      <c r="EXZ224" s="15"/>
      <c r="EYA224" s="15"/>
      <c r="EYB224" s="15"/>
      <c r="EYC224" s="15"/>
      <c r="EYD224" s="15"/>
      <c r="EYE224" s="15"/>
      <c r="EYF224" s="15"/>
      <c r="EYG224" s="15"/>
      <c r="EYH224" s="15"/>
      <c r="EYI224" s="15"/>
      <c r="EYJ224" s="15"/>
      <c r="EYK224" s="15"/>
      <c r="EYL224" s="15"/>
      <c r="EYM224" s="15"/>
      <c r="EYN224" s="15"/>
      <c r="EYO224" s="15"/>
      <c r="EYP224" s="15"/>
      <c r="EYQ224" s="15"/>
      <c r="EYR224" s="15"/>
      <c r="EYS224" s="15"/>
      <c r="EYT224" s="15"/>
      <c r="EYU224" s="15"/>
      <c r="EYV224" s="15"/>
      <c r="EYW224" s="15"/>
      <c r="EYX224" s="15"/>
      <c r="EYY224" s="15"/>
      <c r="EYZ224" s="15"/>
      <c r="EZA224" s="15"/>
      <c r="EZB224" s="15"/>
      <c r="EZC224" s="15"/>
      <c r="EZD224" s="15"/>
      <c r="EZE224" s="15"/>
      <c r="EZF224" s="15"/>
      <c r="EZG224" s="15"/>
      <c r="EZH224" s="15"/>
      <c r="EZI224" s="15"/>
      <c r="EZJ224" s="15"/>
      <c r="EZK224" s="15"/>
      <c r="EZL224" s="15"/>
      <c r="EZM224" s="15"/>
      <c r="EZN224" s="15"/>
      <c r="EZO224" s="15"/>
      <c r="EZP224" s="15"/>
      <c r="EZQ224" s="15"/>
      <c r="EZR224" s="15"/>
      <c r="EZS224" s="15"/>
      <c r="EZT224" s="15"/>
      <c r="EZU224" s="15"/>
      <c r="EZV224" s="15"/>
      <c r="EZW224" s="15"/>
      <c r="EZX224" s="15"/>
      <c r="EZY224" s="15"/>
      <c r="EZZ224" s="15"/>
      <c r="FAA224" s="15"/>
      <c r="FAB224" s="15"/>
      <c r="FAC224" s="15"/>
      <c r="FAD224" s="15"/>
      <c r="FAE224" s="15"/>
      <c r="FAF224" s="15"/>
      <c r="FAG224" s="15"/>
      <c r="FAH224" s="15"/>
      <c r="FAI224" s="15"/>
      <c r="FAJ224" s="15"/>
      <c r="FAK224" s="15"/>
      <c r="FAL224" s="15"/>
      <c r="FAM224" s="15"/>
      <c r="FAN224" s="15"/>
      <c r="FAO224" s="15"/>
      <c r="FAP224" s="15"/>
      <c r="FAQ224" s="15"/>
      <c r="FAR224" s="15"/>
      <c r="FAS224" s="15"/>
      <c r="FAT224" s="15"/>
      <c r="FAU224" s="15"/>
      <c r="FAV224" s="15"/>
      <c r="FAW224" s="15"/>
      <c r="FAX224" s="15"/>
      <c r="FAY224" s="15"/>
      <c r="FAZ224" s="15"/>
      <c r="FBA224" s="15"/>
      <c r="FBB224" s="15"/>
      <c r="FBC224" s="15"/>
      <c r="FBD224" s="15"/>
      <c r="FBE224" s="15"/>
      <c r="FBF224" s="15"/>
      <c r="FBG224" s="15"/>
      <c r="FBH224" s="15"/>
      <c r="FBI224" s="15"/>
      <c r="FBJ224" s="15"/>
      <c r="FBK224" s="15"/>
      <c r="FBL224" s="15"/>
      <c r="FBM224" s="15"/>
      <c r="FBN224" s="15"/>
      <c r="FBO224" s="15"/>
      <c r="FBP224" s="15"/>
      <c r="FBQ224" s="15"/>
      <c r="FBR224" s="15"/>
      <c r="FBS224" s="15"/>
      <c r="FBT224" s="15"/>
      <c r="FBU224" s="15"/>
      <c r="FBV224" s="15"/>
      <c r="FBW224" s="15"/>
      <c r="FBX224" s="15"/>
      <c r="FBY224" s="15"/>
      <c r="FBZ224" s="15"/>
      <c r="FCA224" s="15"/>
      <c r="FCB224" s="15"/>
      <c r="FCC224" s="15"/>
      <c r="FCD224" s="15"/>
      <c r="FCE224" s="15"/>
      <c r="FCF224" s="15"/>
      <c r="FCG224" s="15"/>
      <c r="FCH224" s="15"/>
      <c r="FCI224" s="15"/>
      <c r="FCJ224" s="15"/>
      <c r="FCK224" s="15"/>
      <c r="FCL224" s="15"/>
      <c r="FCM224" s="15"/>
      <c r="FCN224" s="15"/>
      <c r="FCO224" s="15"/>
      <c r="FCP224" s="15"/>
      <c r="FCQ224" s="15"/>
      <c r="FCR224" s="15"/>
      <c r="FCS224" s="15"/>
      <c r="FCT224" s="15"/>
      <c r="FCU224" s="15"/>
      <c r="FCV224" s="15"/>
      <c r="FCW224" s="15"/>
      <c r="FCX224" s="15"/>
      <c r="FCY224" s="15"/>
      <c r="FCZ224" s="15"/>
      <c r="FDA224" s="15"/>
      <c r="FDB224" s="15"/>
      <c r="FDC224" s="15"/>
      <c r="FDD224" s="15"/>
      <c r="FDE224" s="15"/>
      <c r="FDF224" s="15"/>
      <c r="FDG224" s="15"/>
      <c r="FDH224" s="15"/>
      <c r="FDI224" s="15"/>
      <c r="FDJ224" s="15"/>
      <c r="FDK224" s="15"/>
      <c r="FDL224" s="15"/>
      <c r="FDM224" s="15"/>
      <c r="FDN224" s="15"/>
      <c r="FDO224" s="15"/>
      <c r="FDP224" s="15"/>
      <c r="FDQ224" s="15"/>
      <c r="FDR224" s="15"/>
      <c r="FDS224" s="15"/>
      <c r="FDT224" s="15"/>
      <c r="FDU224" s="15"/>
      <c r="FDV224" s="15"/>
      <c r="FDW224" s="15"/>
      <c r="FDX224" s="15"/>
      <c r="FDY224" s="15"/>
      <c r="FDZ224" s="15"/>
      <c r="FEA224" s="15"/>
      <c r="FEB224" s="15"/>
      <c r="FEC224" s="15"/>
      <c r="FED224" s="15"/>
      <c r="FEE224" s="15"/>
      <c r="FEF224" s="15"/>
      <c r="FEG224" s="15"/>
      <c r="FEH224" s="15"/>
      <c r="FEI224" s="15"/>
      <c r="FEJ224" s="15"/>
      <c r="FEK224" s="15"/>
      <c r="FEL224" s="15"/>
      <c r="FEM224" s="15"/>
      <c r="FEN224" s="15"/>
      <c r="FEO224" s="15"/>
      <c r="FEP224" s="15"/>
      <c r="FEQ224" s="15"/>
      <c r="FER224" s="15"/>
      <c r="FES224" s="15"/>
      <c r="FET224" s="15"/>
      <c r="FEU224" s="15"/>
      <c r="FEV224" s="15"/>
      <c r="FEW224" s="15"/>
      <c r="FEX224" s="15"/>
      <c r="FEY224" s="15"/>
      <c r="FEZ224" s="15"/>
      <c r="FFA224" s="15"/>
      <c r="FFB224" s="15"/>
      <c r="FFC224" s="15"/>
      <c r="FFD224" s="15"/>
      <c r="FFE224" s="15"/>
      <c r="FFF224" s="15"/>
      <c r="FFG224" s="15"/>
      <c r="FFH224" s="15"/>
      <c r="FFI224" s="15"/>
      <c r="FFJ224" s="15"/>
      <c r="FFK224" s="15"/>
      <c r="FFL224" s="15"/>
      <c r="FFM224" s="15"/>
      <c r="FFN224" s="15"/>
      <c r="FFO224" s="15"/>
      <c r="FFP224" s="15"/>
      <c r="FFQ224" s="15"/>
      <c r="FFR224" s="15"/>
      <c r="FFS224" s="15"/>
      <c r="FFT224" s="15"/>
      <c r="FFU224" s="15"/>
      <c r="FFV224" s="15"/>
      <c r="FFW224" s="15"/>
      <c r="FFX224" s="15"/>
      <c r="FFY224" s="15"/>
      <c r="FFZ224" s="15"/>
      <c r="FGA224" s="15"/>
      <c r="FGB224" s="15"/>
      <c r="FGC224" s="15"/>
      <c r="FGD224" s="15"/>
      <c r="FGE224" s="15"/>
      <c r="FGF224" s="15"/>
      <c r="FGG224" s="15"/>
      <c r="FGH224" s="15"/>
      <c r="FGI224" s="15"/>
      <c r="FGJ224" s="15"/>
      <c r="FGK224" s="15"/>
      <c r="FGL224" s="15"/>
      <c r="FGM224" s="15"/>
      <c r="FGN224" s="15"/>
      <c r="FGO224" s="15"/>
      <c r="FGP224" s="15"/>
      <c r="FGQ224" s="15"/>
      <c r="FGR224" s="15"/>
      <c r="FGS224" s="15"/>
      <c r="FGT224" s="15"/>
      <c r="FGU224" s="15"/>
      <c r="FGV224" s="15"/>
      <c r="FGW224" s="15"/>
      <c r="FGX224" s="15"/>
      <c r="FGY224" s="15"/>
      <c r="FGZ224" s="15"/>
      <c r="FHA224" s="15"/>
      <c r="FHB224" s="15"/>
      <c r="FHC224" s="15"/>
      <c r="FHD224" s="15"/>
      <c r="FHE224" s="15"/>
      <c r="FHF224" s="15"/>
      <c r="FHG224" s="15"/>
      <c r="FHH224" s="15"/>
      <c r="FHI224" s="15"/>
      <c r="FHJ224" s="15"/>
      <c r="FHK224" s="15"/>
      <c r="FHL224" s="15"/>
      <c r="FHM224" s="15"/>
      <c r="FHN224" s="15"/>
      <c r="FHO224" s="15"/>
      <c r="FHP224" s="15"/>
      <c r="FHQ224" s="15"/>
      <c r="FHR224" s="15"/>
      <c r="FHS224" s="15"/>
      <c r="FHT224" s="15"/>
      <c r="FHU224" s="15"/>
      <c r="FHV224" s="15"/>
      <c r="FHW224" s="15"/>
      <c r="FHX224" s="15"/>
      <c r="FHY224" s="15"/>
      <c r="FHZ224" s="15"/>
      <c r="FIA224" s="15"/>
      <c r="FIB224" s="15"/>
      <c r="FIC224" s="15"/>
      <c r="FID224" s="15"/>
      <c r="FIE224" s="15"/>
      <c r="FIF224" s="15"/>
      <c r="FIG224" s="15"/>
      <c r="FIH224" s="15"/>
      <c r="FII224" s="15"/>
      <c r="FIJ224" s="15"/>
      <c r="FIK224" s="15"/>
      <c r="FIL224" s="15"/>
      <c r="FIM224" s="15"/>
      <c r="FIN224" s="15"/>
      <c r="FIO224" s="15"/>
      <c r="FIP224" s="15"/>
      <c r="FIQ224" s="15"/>
      <c r="FIR224" s="15"/>
      <c r="FIS224" s="15"/>
      <c r="FIT224" s="15"/>
      <c r="FIU224" s="15"/>
      <c r="FIV224" s="15"/>
      <c r="FIW224" s="15"/>
      <c r="FIX224" s="15"/>
      <c r="FIY224" s="15"/>
      <c r="FIZ224" s="15"/>
      <c r="FJA224" s="15"/>
      <c r="FJB224" s="15"/>
      <c r="FJC224" s="15"/>
      <c r="FJD224" s="15"/>
      <c r="FJE224" s="15"/>
      <c r="FJF224" s="15"/>
      <c r="FJG224" s="15"/>
      <c r="FJH224" s="15"/>
      <c r="FJI224" s="15"/>
      <c r="FJJ224" s="15"/>
      <c r="FJK224" s="15"/>
      <c r="FJL224" s="15"/>
      <c r="FJM224" s="15"/>
      <c r="FJN224" s="15"/>
      <c r="FJO224" s="15"/>
      <c r="FJP224" s="15"/>
      <c r="FJQ224" s="15"/>
      <c r="FJR224" s="15"/>
      <c r="FJS224" s="15"/>
      <c r="FJT224" s="15"/>
      <c r="FJU224" s="15"/>
      <c r="FJV224" s="15"/>
      <c r="FJW224" s="15"/>
      <c r="FJX224" s="15"/>
      <c r="FJY224" s="15"/>
      <c r="FJZ224" s="15"/>
      <c r="FKA224" s="15"/>
      <c r="FKB224" s="15"/>
      <c r="FKC224" s="15"/>
      <c r="FKD224" s="15"/>
      <c r="FKE224" s="15"/>
      <c r="FKF224" s="15"/>
      <c r="FKG224" s="15"/>
      <c r="FKH224" s="15"/>
      <c r="FKI224" s="15"/>
      <c r="FKJ224" s="15"/>
      <c r="FKK224" s="15"/>
      <c r="FKL224" s="15"/>
      <c r="FKM224" s="15"/>
      <c r="FKN224" s="15"/>
      <c r="FKO224" s="15"/>
      <c r="FKP224" s="15"/>
      <c r="FKQ224" s="15"/>
      <c r="FKR224" s="15"/>
      <c r="FKS224" s="15"/>
      <c r="FKT224" s="15"/>
      <c r="FKU224" s="15"/>
      <c r="FKV224" s="15"/>
      <c r="FKW224" s="15"/>
      <c r="FKX224" s="15"/>
      <c r="FKY224" s="15"/>
      <c r="FKZ224" s="15"/>
      <c r="FLA224" s="15"/>
      <c r="FLB224" s="15"/>
      <c r="FLC224" s="15"/>
      <c r="FLD224" s="15"/>
      <c r="FLE224" s="15"/>
      <c r="FLF224" s="15"/>
      <c r="FLG224" s="15"/>
      <c r="FLH224" s="15"/>
      <c r="FLI224" s="15"/>
      <c r="FLJ224" s="15"/>
      <c r="FLK224" s="15"/>
      <c r="FLL224" s="15"/>
      <c r="FLM224" s="15"/>
      <c r="FLN224" s="15"/>
      <c r="FLO224" s="15"/>
      <c r="FLP224" s="15"/>
      <c r="FLQ224" s="15"/>
      <c r="FLR224" s="15"/>
      <c r="FLS224" s="15"/>
      <c r="FLT224" s="15"/>
      <c r="FLU224" s="15"/>
      <c r="FLV224" s="15"/>
      <c r="FLW224" s="15"/>
      <c r="FLX224" s="15"/>
      <c r="FLY224" s="15"/>
      <c r="FLZ224" s="15"/>
      <c r="FMA224" s="15"/>
      <c r="FMB224" s="15"/>
      <c r="FMC224" s="15"/>
      <c r="FMD224" s="15"/>
      <c r="FME224" s="15"/>
      <c r="FMF224" s="15"/>
      <c r="FMG224" s="15"/>
      <c r="FMH224" s="15"/>
      <c r="FMI224" s="15"/>
      <c r="FMJ224" s="15"/>
      <c r="FMK224" s="15"/>
      <c r="FML224" s="15"/>
      <c r="FMM224" s="15"/>
      <c r="FMN224" s="15"/>
      <c r="FMO224" s="15"/>
      <c r="FMP224" s="15"/>
      <c r="FMQ224" s="15"/>
      <c r="FMR224" s="15"/>
      <c r="FMS224" s="15"/>
      <c r="FMT224" s="15"/>
      <c r="FMU224" s="15"/>
      <c r="FMV224" s="15"/>
      <c r="FMW224" s="15"/>
      <c r="FMX224" s="15"/>
      <c r="FMY224" s="15"/>
      <c r="FMZ224" s="15"/>
      <c r="FNA224" s="15"/>
      <c r="FNB224" s="15"/>
      <c r="FNC224" s="15"/>
      <c r="FND224" s="15"/>
      <c r="FNE224" s="15"/>
      <c r="FNF224" s="15"/>
      <c r="FNG224" s="15"/>
      <c r="FNH224" s="15"/>
      <c r="FNI224" s="15"/>
      <c r="FNJ224" s="15"/>
      <c r="FNK224" s="15"/>
      <c r="FNL224" s="15"/>
      <c r="FNM224" s="15"/>
      <c r="FNN224" s="15"/>
      <c r="FNO224" s="15"/>
      <c r="FNP224" s="15"/>
      <c r="FNQ224" s="15"/>
      <c r="FNR224" s="15"/>
      <c r="FNS224" s="15"/>
      <c r="FNT224" s="15"/>
      <c r="FNU224" s="15"/>
      <c r="FNV224" s="15"/>
      <c r="FNW224" s="15"/>
      <c r="FNX224" s="15"/>
      <c r="FNY224" s="15"/>
      <c r="FNZ224" s="15"/>
      <c r="FOA224" s="15"/>
      <c r="FOB224" s="15"/>
      <c r="FOC224" s="15"/>
      <c r="FOD224" s="15"/>
      <c r="FOE224" s="15"/>
      <c r="FOF224" s="15"/>
      <c r="FOG224" s="15"/>
      <c r="FOH224" s="15"/>
      <c r="FOI224" s="15"/>
      <c r="FOJ224" s="15"/>
      <c r="FOK224" s="15"/>
      <c r="FOL224" s="15"/>
      <c r="FOM224" s="15"/>
      <c r="FON224" s="15"/>
      <c r="FOO224" s="15"/>
      <c r="FOP224" s="15"/>
      <c r="FOQ224" s="15"/>
      <c r="FOR224" s="15"/>
      <c r="FOS224" s="15"/>
      <c r="FOT224" s="15"/>
      <c r="FOU224" s="15"/>
      <c r="FOV224" s="15"/>
      <c r="FOW224" s="15"/>
      <c r="FOX224" s="15"/>
      <c r="FOY224" s="15"/>
      <c r="FOZ224" s="15"/>
      <c r="FPA224" s="15"/>
      <c r="FPB224" s="15"/>
      <c r="FPC224" s="15"/>
      <c r="FPD224" s="15"/>
      <c r="FPE224" s="15"/>
      <c r="FPF224" s="15"/>
      <c r="FPG224" s="15"/>
      <c r="FPH224" s="15"/>
      <c r="FPI224" s="15"/>
      <c r="FPJ224" s="15"/>
      <c r="FPK224" s="15"/>
      <c r="FPL224" s="15"/>
      <c r="FPM224" s="15"/>
      <c r="FPN224" s="15"/>
      <c r="FPO224" s="15"/>
      <c r="FPP224" s="15"/>
      <c r="FPQ224" s="15"/>
      <c r="FPR224" s="15"/>
      <c r="FPS224" s="15"/>
      <c r="FPT224" s="15"/>
      <c r="FPU224" s="15"/>
      <c r="FPV224" s="15"/>
      <c r="FPW224" s="15"/>
      <c r="FPX224" s="15"/>
      <c r="FPY224" s="15"/>
      <c r="FPZ224" s="15"/>
      <c r="FQA224" s="15"/>
      <c r="FQB224" s="15"/>
      <c r="FQC224" s="15"/>
      <c r="FQD224" s="15"/>
      <c r="FQE224" s="15"/>
      <c r="FQF224" s="15"/>
      <c r="FQG224" s="15"/>
      <c r="FQH224" s="15"/>
      <c r="FQI224" s="15"/>
      <c r="FQJ224" s="15"/>
      <c r="FQK224" s="15"/>
      <c r="FQL224" s="15"/>
      <c r="FQM224" s="15"/>
      <c r="FQN224" s="15"/>
      <c r="FQO224" s="15"/>
      <c r="FQP224" s="15"/>
      <c r="FQQ224" s="15"/>
      <c r="FQR224" s="15"/>
      <c r="FQS224" s="15"/>
      <c r="FQT224" s="15"/>
      <c r="FQU224" s="15"/>
      <c r="FQV224" s="15"/>
      <c r="FQW224" s="15"/>
      <c r="FQX224" s="15"/>
      <c r="FQY224" s="15"/>
      <c r="FQZ224" s="15"/>
      <c r="FRA224" s="15"/>
      <c r="FRB224" s="15"/>
      <c r="FRC224" s="15"/>
      <c r="FRD224" s="15"/>
      <c r="FRE224" s="15"/>
      <c r="FRF224" s="15"/>
      <c r="FRG224" s="15"/>
      <c r="FRH224" s="15"/>
      <c r="FRI224" s="15"/>
      <c r="FRJ224" s="15"/>
      <c r="FRK224" s="15"/>
      <c r="FRL224" s="15"/>
      <c r="FRM224" s="15"/>
      <c r="FRN224" s="15"/>
      <c r="FRO224" s="15"/>
      <c r="FRP224" s="15"/>
      <c r="FRQ224" s="15"/>
      <c r="FRR224" s="15"/>
      <c r="FRS224" s="15"/>
      <c r="FRT224" s="15"/>
      <c r="FRU224" s="15"/>
      <c r="FRV224" s="15"/>
      <c r="FRW224" s="15"/>
      <c r="FRX224" s="15"/>
      <c r="FRY224" s="15"/>
      <c r="FRZ224" s="15"/>
      <c r="FSA224" s="15"/>
      <c r="FSB224" s="15"/>
      <c r="FSC224" s="15"/>
      <c r="FSD224" s="15"/>
      <c r="FSE224" s="15"/>
      <c r="FSF224" s="15"/>
      <c r="FSG224" s="15"/>
      <c r="FSH224" s="15"/>
      <c r="FSI224" s="15"/>
      <c r="FSJ224" s="15"/>
      <c r="FSK224" s="15"/>
      <c r="FSL224" s="15"/>
      <c r="FSM224" s="15"/>
      <c r="FSN224" s="15"/>
      <c r="FSO224" s="15"/>
      <c r="FSP224" s="15"/>
      <c r="FSQ224" s="15"/>
      <c r="FSR224" s="15"/>
      <c r="FSS224" s="15"/>
      <c r="FST224" s="15"/>
      <c r="FSU224" s="15"/>
      <c r="FSV224" s="15"/>
      <c r="FSW224" s="15"/>
      <c r="FSX224" s="15"/>
      <c r="FSY224" s="15"/>
      <c r="FSZ224" s="15"/>
      <c r="FTA224" s="15"/>
      <c r="FTB224" s="15"/>
      <c r="FTC224" s="15"/>
      <c r="FTD224" s="15"/>
      <c r="FTE224" s="15"/>
      <c r="FTF224" s="15"/>
      <c r="FTG224" s="15"/>
      <c r="FTH224" s="15"/>
      <c r="FTI224" s="15"/>
      <c r="FTJ224" s="15"/>
      <c r="FTK224" s="15"/>
      <c r="FTL224" s="15"/>
      <c r="FTM224" s="15"/>
      <c r="FTN224" s="15"/>
      <c r="FTO224" s="15"/>
      <c r="FTP224" s="15"/>
      <c r="FTQ224" s="15"/>
      <c r="FTR224" s="15"/>
      <c r="FTS224" s="15"/>
      <c r="FTT224" s="15"/>
      <c r="FTU224" s="15"/>
      <c r="FTV224" s="15"/>
      <c r="FTW224" s="15"/>
      <c r="FTX224" s="15"/>
      <c r="FTY224" s="15"/>
      <c r="FTZ224" s="15"/>
      <c r="FUA224" s="15"/>
      <c r="FUB224" s="15"/>
      <c r="FUC224" s="15"/>
      <c r="FUD224" s="15"/>
      <c r="FUE224" s="15"/>
      <c r="FUF224" s="15"/>
      <c r="FUG224" s="15"/>
      <c r="FUH224" s="15"/>
      <c r="FUI224" s="15"/>
      <c r="FUJ224" s="15"/>
      <c r="FUK224" s="15"/>
      <c r="FUL224" s="15"/>
      <c r="FUM224" s="15"/>
      <c r="FUN224" s="15"/>
      <c r="FUO224" s="15"/>
      <c r="FUP224" s="15"/>
      <c r="FUQ224" s="15"/>
      <c r="FUR224" s="15"/>
      <c r="FUS224" s="15"/>
      <c r="FUT224" s="15"/>
      <c r="FUU224" s="15"/>
      <c r="FUV224" s="15"/>
      <c r="FUW224" s="15"/>
      <c r="FUX224" s="15"/>
      <c r="FUY224" s="15"/>
      <c r="FUZ224" s="15"/>
      <c r="FVA224" s="15"/>
      <c r="FVB224" s="15"/>
      <c r="FVC224" s="15"/>
      <c r="FVD224" s="15"/>
      <c r="FVE224" s="15"/>
      <c r="FVF224" s="15"/>
      <c r="FVG224" s="15"/>
      <c r="FVH224" s="15"/>
      <c r="FVI224" s="15"/>
      <c r="FVJ224" s="15"/>
      <c r="FVK224" s="15"/>
      <c r="FVL224" s="15"/>
      <c r="FVM224" s="15"/>
      <c r="FVN224" s="15"/>
      <c r="FVO224" s="15"/>
      <c r="FVP224" s="15"/>
      <c r="FVQ224" s="15"/>
      <c r="FVR224" s="15"/>
      <c r="FVS224" s="15"/>
      <c r="FVT224" s="15"/>
      <c r="FVU224" s="15"/>
      <c r="FVV224" s="15"/>
      <c r="FVW224" s="15"/>
      <c r="FVX224" s="15"/>
      <c r="FVY224" s="15"/>
      <c r="FVZ224" s="15"/>
      <c r="FWA224" s="15"/>
      <c r="FWB224" s="15"/>
      <c r="FWC224" s="15"/>
      <c r="FWD224" s="15"/>
      <c r="FWE224" s="15"/>
      <c r="FWF224" s="15"/>
      <c r="FWG224" s="15"/>
      <c r="FWH224" s="15"/>
      <c r="FWI224" s="15"/>
      <c r="FWJ224" s="15"/>
      <c r="FWK224" s="15"/>
      <c r="FWL224" s="15"/>
      <c r="FWM224" s="15"/>
      <c r="FWN224" s="15"/>
      <c r="FWO224" s="15"/>
      <c r="FWP224" s="15"/>
      <c r="FWQ224" s="15"/>
      <c r="FWR224" s="15"/>
      <c r="FWS224" s="15"/>
      <c r="FWT224" s="15"/>
      <c r="FWU224" s="15"/>
      <c r="FWV224" s="15"/>
      <c r="FWW224" s="15"/>
      <c r="FWX224" s="15"/>
      <c r="FWY224" s="15"/>
      <c r="FWZ224" s="15"/>
      <c r="FXA224" s="15"/>
      <c r="FXB224" s="15"/>
      <c r="FXC224" s="15"/>
      <c r="FXD224" s="15"/>
      <c r="FXE224" s="15"/>
      <c r="FXF224" s="15"/>
      <c r="FXG224" s="15"/>
      <c r="FXH224" s="15"/>
      <c r="FXI224" s="15"/>
      <c r="FXJ224" s="15"/>
      <c r="FXK224" s="15"/>
      <c r="FXL224" s="15"/>
      <c r="FXM224" s="15"/>
      <c r="FXN224" s="15"/>
      <c r="FXO224" s="15"/>
      <c r="FXP224" s="15"/>
      <c r="FXQ224" s="15"/>
      <c r="FXR224" s="15"/>
      <c r="FXS224" s="15"/>
      <c r="FXT224" s="15"/>
      <c r="FXU224" s="15"/>
      <c r="FXV224" s="15"/>
      <c r="FXW224" s="15"/>
      <c r="FXX224" s="15"/>
      <c r="FXY224" s="15"/>
      <c r="FXZ224" s="15"/>
      <c r="FYA224" s="15"/>
      <c r="FYB224" s="15"/>
      <c r="FYC224" s="15"/>
      <c r="FYD224" s="15"/>
      <c r="FYE224" s="15"/>
      <c r="FYF224" s="15"/>
      <c r="FYG224" s="15"/>
      <c r="FYH224" s="15"/>
      <c r="FYI224" s="15"/>
      <c r="FYJ224" s="15"/>
      <c r="FYK224" s="15"/>
      <c r="FYL224" s="15"/>
      <c r="FYM224" s="15"/>
      <c r="FYN224" s="15"/>
      <c r="FYO224" s="15"/>
      <c r="FYP224" s="15"/>
      <c r="FYQ224" s="15"/>
      <c r="FYR224" s="15"/>
      <c r="FYS224" s="15"/>
      <c r="FYT224" s="15"/>
      <c r="FYU224" s="15"/>
      <c r="FYV224" s="15"/>
      <c r="FYW224" s="15"/>
      <c r="FYX224" s="15"/>
      <c r="FYY224" s="15"/>
      <c r="FYZ224" s="15"/>
      <c r="FZA224" s="15"/>
      <c r="FZB224" s="15"/>
      <c r="FZC224" s="15"/>
      <c r="FZD224" s="15"/>
      <c r="FZE224" s="15"/>
      <c r="FZF224" s="15"/>
      <c r="FZG224" s="15"/>
      <c r="FZH224" s="15"/>
      <c r="FZI224" s="15"/>
      <c r="FZJ224" s="15"/>
      <c r="FZK224" s="15"/>
      <c r="FZL224" s="15"/>
      <c r="FZM224" s="15"/>
      <c r="FZN224" s="15"/>
      <c r="FZO224" s="15"/>
      <c r="FZP224" s="15"/>
      <c r="FZQ224" s="15"/>
      <c r="FZR224" s="15"/>
      <c r="FZS224" s="15"/>
      <c r="FZT224" s="15"/>
      <c r="FZU224" s="15"/>
      <c r="FZV224" s="15"/>
      <c r="FZW224" s="15"/>
      <c r="FZX224" s="15"/>
      <c r="FZY224" s="15"/>
      <c r="FZZ224" s="15"/>
      <c r="GAA224" s="15"/>
      <c r="GAB224" s="15"/>
      <c r="GAC224" s="15"/>
      <c r="GAD224" s="15"/>
      <c r="GAE224" s="15"/>
      <c r="GAF224" s="15"/>
      <c r="GAG224" s="15"/>
      <c r="GAH224" s="15"/>
      <c r="GAI224" s="15"/>
      <c r="GAJ224" s="15"/>
      <c r="GAK224" s="15"/>
      <c r="GAL224" s="15"/>
      <c r="GAM224" s="15"/>
      <c r="GAN224" s="15"/>
      <c r="GAO224" s="15"/>
      <c r="GAP224" s="15"/>
      <c r="GAQ224" s="15"/>
      <c r="GAR224" s="15"/>
      <c r="GAS224" s="15"/>
      <c r="GAT224" s="15"/>
      <c r="GAU224" s="15"/>
      <c r="GAV224" s="15"/>
      <c r="GAW224" s="15"/>
      <c r="GAX224" s="15"/>
      <c r="GAY224" s="15"/>
      <c r="GAZ224" s="15"/>
      <c r="GBA224" s="15"/>
      <c r="GBB224" s="15"/>
      <c r="GBC224" s="15"/>
      <c r="GBD224" s="15"/>
      <c r="GBE224" s="15"/>
      <c r="GBF224" s="15"/>
      <c r="GBG224" s="15"/>
      <c r="GBH224" s="15"/>
      <c r="GBI224" s="15"/>
      <c r="GBJ224" s="15"/>
      <c r="GBK224" s="15"/>
      <c r="GBL224" s="15"/>
      <c r="GBM224" s="15"/>
      <c r="GBN224" s="15"/>
      <c r="GBO224" s="15"/>
      <c r="GBP224" s="15"/>
      <c r="GBQ224" s="15"/>
      <c r="GBR224" s="15"/>
      <c r="GBS224" s="15"/>
      <c r="GBT224" s="15"/>
      <c r="GBU224" s="15"/>
      <c r="GBV224" s="15"/>
      <c r="GBW224" s="15"/>
      <c r="GBX224" s="15"/>
      <c r="GBY224" s="15"/>
      <c r="GBZ224" s="15"/>
      <c r="GCA224" s="15"/>
      <c r="GCB224" s="15"/>
      <c r="GCC224" s="15"/>
      <c r="GCD224" s="15"/>
      <c r="GCE224" s="15"/>
      <c r="GCF224" s="15"/>
      <c r="GCG224" s="15"/>
      <c r="GCH224" s="15"/>
      <c r="GCI224" s="15"/>
      <c r="GCJ224" s="15"/>
      <c r="GCK224" s="15"/>
      <c r="GCL224" s="15"/>
      <c r="GCM224" s="15"/>
      <c r="GCN224" s="15"/>
      <c r="GCO224" s="15"/>
      <c r="GCP224" s="15"/>
      <c r="GCQ224" s="15"/>
      <c r="GCR224" s="15"/>
      <c r="GCS224" s="15"/>
      <c r="GCT224" s="15"/>
      <c r="GCU224" s="15"/>
      <c r="GCV224" s="15"/>
      <c r="GCW224" s="15"/>
      <c r="GCX224" s="15"/>
      <c r="GCY224" s="15"/>
      <c r="GCZ224" s="15"/>
      <c r="GDA224" s="15"/>
      <c r="GDB224" s="15"/>
      <c r="GDC224" s="15"/>
      <c r="GDD224" s="15"/>
      <c r="GDE224" s="15"/>
      <c r="GDF224" s="15"/>
      <c r="GDG224" s="15"/>
      <c r="GDH224" s="15"/>
      <c r="GDI224" s="15"/>
      <c r="GDJ224" s="15"/>
      <c r="GDK224" s="15"/>
      <c r="GDL224" s="15"/>
      <c r="GDM224" s="15"/>
      <c r="GDN224" s="15"/>
      <c r="GDO224" s="15"/>
      <c r="GDP224" s="15"/>
      <c r="GDQ224" s="15"/>
      <c r="GDR224" s="15"/>
      <c r="GDS224" s="15"/>
      <c r="GDT224" s="15"/>
      <c r="GDU224" s="15"/>
      <c r="GDV224" s="15"/>
      <c r="GDW224" s="15"/>
      <c r="GDX224" s="15"/>
      <c r="GDY224" s="15"/>
      <c r="GDZ224" s="15"/>
      <c r="GEA224" s="15"/>
      <c r="GEB224" s="15"/>
      <c r="GEC224" s="15"/>
      <c r="GED224" s="15"/>
      <c r="GEE224" s="15"/>
      <c r="GEF224" s="15"/>
      <c r="GEG224" s="15"/>
      <c r="GEH224" s="15"/>
      <c r="GEI224" s="15"/>
      <c r="GEJ224" s="15"/>
      <c r="GEK224" s="15"/>
      <c r="GEL224" s="15"/>
      <c r="GEM224" s="15"/>
      <c r="GEN224" s="15"/>
      <c r="GEO224" s="15"/>
      <c r="GEP224" s="15"/>
      <c r="GEQ224" s="15"/>
      <c r="GER224" s="15"/>
      <c r="GES224" s="15"/>
      <c r="GET224" s="15"/>
      <c r="GEU224" s="15"/>
      <c r="GEV224" s="15"/>
      <c r="GEW224" s="15"/>
      <c r="GEX224" s="15"/>
      <c r="GEY224" s="15"/>
      <c r="GEZ224" s="15"/>
      <c r="GFA224" s="15"/>
      <c r="GFB224" s="15"/>
      <c r="GFC224" s="15"/>
      <c r="GFD224" s="15"/>
      <c r="GFE224" s="15"/>
      <c r="GFF224" s="15"/>
      <c r="GFG224" s="15"/>
      <c r="GFH224" s="15"/>
      <c r="GFI224" s="15"/>
      <c r="GFJ224" s="15"/>
      <c r="GFK224" s="15"/>
      <c r="GFL224" s="15"/>
      <c r="GFM224" s="15"/>
      <c r="GFN224" s="15"/>
      <c r="GFO224" s="15"/>
      <c r="GFP224" s="15"/>
      <c r="GFQ224" s="15"/>
      <c r="GFR224" s="15"/>
      <c r="GFS224" s="15"/>
      <c r="GFT224" s="15"/>
      <c r="GFU224" s="15"/>
      <c r="GFV224" s="15"/>
      <c r="GFW224" s="15"/>
      <c r="GFX224" s="15"/>
      <c r="GFY224" s="15"/>
      <c r="GFZ224" s="15"/>
      <c r="GGA224" s="15"/>
      <c r="GGB224" s="15"/>
      <c r="GGC224" s="15"/>
      <c r="GGD224" s="15"/>
      <c r="GGE224" s="15"/>
      <c r="GGF224" s="15"/>
      <c r="GGG224" s="15"/>
      <c r="GGH224" s="15"/>
      <c r="GGI224" s="15"/>
      <c r="GGJ224" s="15"/>
      <c r="GGK224" s="15"/>
      <c r="GGL224" s="15"/>
      <c r="GGM224" s="15"/>
      <c r="GGN224" s="15"/>
      <c r="GGO224" s="15"/>
      <c r="GGP224" s="15"/>
      <c r="GGQ224" s="15"/>
      <c r="GGR224" s="15"/>
      <c r="GGS224" s="15"/>
      <c r="GGT224" s="15"/>
      <c r="GGU224" s="15"/>
      <c r="GGV224" s="15"/>
      <c r="GGW224" s="15"/>
      <c r="GGX224" s="15"/>
      <c r="GGY224" s="15"/>
      <c r="GGZ224" s="15"/>
      <c r="GHA224" s="15"/>
      <c r="GHB224" s="15"/>
      <c r="GHC224" s="15"/>
      <c r="GHD224" s="15"/>
      <c r="GHE224" s="15"/>
      <c r="GHF224" s="15"/>
      <c r="GHG224" s="15"/>
      <c r="GHH224" s="15"/>
      <c r="GHI224" s="15"/>
      <c r="GHJ224" s="15"/>
      <c r="GHK224" s="15"/>
      <c r="GHL224" s="15"/>
      <c r="GHM224" s="15"/>
      <c r="GHN224" s="15"/>
      <c r="GHO224" s="15"/>
      <c r="GHP224" s="15"/>
      <c r="GHQ224" s="15"/>
      <c r="GHR224" s="15"/>
      <c r="GHS224" s="15"/>
      <c r="GHT224" s="15"/>
      <c r="GHU224" s="15"/>
      <c r="GHV224" s="15"/>
      <c r="GHW224" s="15"/>
      <c r="GHX224" s="15"/>
      <c r="GHY224" s="15"/>
      <c r="GHZ224" s="15"/>
      <c r="GIA224" s="15"/>
      <c r="GIB224" s="15"/>
      <c r="GIC224" s="15"/>
      <c r="GID224" s="15"/>
      <c r="GIE224" s="15"/>
      <c r="GIF224" s="15"/>
      <c r="GIG224" s="15"/>
      <c r="GIH224" s="15"/>
      <c r="GII224" s="15"/>
      <c r="GIJ224" s="15"/>
      <c r="GIK224" s="15"/>
      <c r="GIL224" s="15"/>
      <c r="GIM224" s="15"/>
      <c r="GIN224" s="15"/>
      <c r="GIO224" s="15"/>
      <c r="GIP224" s="15"/>
      <c r="GIQ224" s="15"/>
      <c r="GIR224" s="15"/>
      <c r="GIS224" s="15"/>
      <c r="GIT224" s="15"/>
      <c r="GIU224" s="15"/>
      <c r="GIV224" s="15"/>
      <c r="GIW224" s="15"/>
      <c r="GIX224" s="15"/>
      <c r="GIY224" s="15"/>
      <c r="GIZ224" s="15"/>
      <c r="GJA224" s="15"/>
      <c r="GJB224" s="15"/>
      <c r="GJC224" s="15"/>
      <c r="GJD224" s="15"/>
      <c r="GJE224" s="15"/>
      <c r="GJF224" s="15"/>
      <c r="GJG224" s="15"/>
      <c r="GJH224" s="15"/>
      <c r="GJI224" s="15"/>
      <c r="GJJ224" s="15"/>
      <c r="GJK224" s="15"/>
      <c r="GJL224" s="15"/>
      <c r="GJM224" s="15"/>
      <c r="GJN224" s="15"/>
      <c r="GJO224" s="15"/>
      <c r="GJP224" s="15"/>
      <c r="GJQ224" s="15"/>
      <c r="GJR224" s="15"/>
      <c r="GJS224" s="15"/>
      <c r="GJT224" s="15"/>
      <c r="GJU224" s="15"/>
      <c r="GJV224" s="15"/>
      <c r="GJW224" s="15"/>
      <c r="GJX224" s="15"/>
      <c r="GJY224" s="15"/>
      <c r="GJZ224" s="15"/>
      <c r="GKA224" s="15"/>
      <c r="GKB224" s="15"/>
      <c r="GKC224" s="15"/>
      <c r="GKD224" s="15"/>
      <c r="GKE224" s="15"/>
      <c r="GKF224" s="15"/>
      <c r="GKG224" s="15"/>
      <c r="GKH224" s="15"/>
      <c r="GKI224" s="15"/>
      <c r="GKJ224" s="15"/>
      <c r="GKK224" s="15"/>
      <c r="GKL224" s="15"/>
      <c r="GKM224" s="15"/>
      <c r="GKN224" s="15"/>
      <c r="GKO224" s="15"/>
      <c r="GKP224" s="15"/>
      <c r="GKQ224" s="15"/>
      <c r="GKR224" s="15"/>
      <c r="GKS224" s="15"/>
      <c r="GKT224" s="15"/>
      <c r="GKU224" s="15"/>
      <c r="GKV224" s="15"/>
      <c r="GKW224" s="15"/>
      <c r="GKX224" s="15"/>
      <c r="GKY224" s="15"/>
      <c r="GKZ224" s="15"/>
      <c r="GLA224" s="15"/>
      <c r="GLB224" s="15"/>
      <c r="GLC224" s="15"/>
      <c r="GLD224" s="15"/>
      <c r="GLE224" s="15"/>
      <c r="GLF224" s="15"/>
      <c r="GLG224" s="15"/>
      <c r="GLH224" s="15"/>
      <c r="GLI224" s="15"/>
      <c r="GLJ224" s="15"/>
      <c r="GLK224" s="15"/>
      <c r="GLL224" s="15"/>
      <c r="GLM224" s="15"/>
      <c r="GLN224" s="15"/>
      <c r="GLO224" s="15"/>
      <c r="GLP224" s="15"/>
      <c r="GLQ224" s="15"/>
      <c r="GLR224" s="15"/>
      <c r="GLS224" s="15"/>
      <c r="GLT224" s="15"/>
      <c r="GLU224" s="15"/>
      <c r="GLV224" s="15"/>
      <c r="GLW224" s="15"/>
      <c r="GLX224" s="15"/>
      <c r="GLY224" s="15"/>
      <c r="GLZ224" s="15"/>
      <c r="GMA224" s="15"/>
      <c r="GMB224" s="15"/>
      <c r="GMC224" s="15"/>
      <c r="GMD224" s="15"/>
      <c r="GME224" s="15"/>
      <c r="GMF224" s="15"/>
      <c r="GMG224" s="15"/>
      <c r="GMH224" s="15"/>
      <c r="GMI224" s="15"/>
      <c r="GMJ224" s="15"/>
      <c r="GMK224" s="15"/>
      <c r="GML224" s="15"/>
      <c r="GMM224" s="15"/>
      <c r="GMN224" s="15"/>
      <c r="GMO224" s="15"/>
      <c r="GMP224" s="15"/>
      <c r="GMQ224" s="15"/>
      <c r="GMR224" s="15"/>
      <c r="GMS224" s="15"/>
      <c r="GMT224" s="15"/>
      <c r="GMU224" s="15"/>
      <c r="GMV224" s="15"/>
      <c r="GMW224" s="15"/>
      <c r="GMX224" s="15"/>
      <c r="GMY224" s="15"/>
      <c r="GMZ224" s="15"/>
      <c r="GNA224" s="15"/>
      <c r="GNB224" s="15"/>
      <c r="GNC224" s="15"/>
      <c r="GND224" s="15"/>
      <c r="GNE224" s="15"/>
      <c r="GNF224" s="15"/>
      <c r="GNG224" s="15"/>
      <c r="GNH224" s="15"/>
      <c r="GNI224" s="15"/>
      <c r="GNJ224" s="15"/>
      <c r="GNK224" s="15"/>
      <c r="GNL224" s="15"/>
      <c r="GNM224" s="15"/>
      <c r="GNN224" s="15"/>
      <c r="GNO224" s="15"/>
      <c r="GNP224" s="15"/>
      <c r="GNQ224" s="15"/>
      <c r="GNR224" s="15"/>
      <c r="GNS224" s="15"/>
      <c r="GNT224" s="15"/>
      <c r="GNU224" s="15"/>
      <c r="GNV224" s="15"/>
      <c r="GNW224" s="15"/>
      <c r="GNX224" s="15"/>
      <c r="GNY224" s="15"/>
      <c r="GNZ224" s="15"/>
      <c r="GOA224" s="15"/>
      <c r="GOB224" s="15"/>
      <c r="GOC224" s="15"/>
      <c r="GOD224" s="15"/>
      <c r="GOE224" s="15"/>
      <c r="GOF224" s="15"/>
      <c r="GOG224" s="15"/>
      <c r="GOH224" s="15"/>
      <c r="GOI224" s="15"/>
      <c r="GOJ224" s="15"/>
      <c r="GOK224" s="15"/>
      <c r="GOL224" s="15"/>
      <c r="GOM224" s="15"/>
      <c r="GON224" s="15"/>
      <c r="GOO224" s="15"/>
      <c r="GOP224" s="15"/>
      <c r="GOQ224" s="15"/>
      <c r="GOR224" s="15"/>
      <c r="GOS224" s="15"/>
      <c r="GOT224" s="15"/>
      <c r="GOU224" s="15"/>
      <c r="GOV224" s="15"/>
      <c r="GOW224" s="15"/>
      <c r="GOX224" s="15"/>
      <c r="GOY224" s="15"/>
      <c r="GOZ224" s="15"/>
      <c r="GPA224" s="15"/>
      <c r="GPB224" s="15"/>
      <c r="GPC224" s="15"/>
      <c r="GPD224" s="15"/>
      <c r="GPE224" s="15"/>
      <c r="GPF224" s="15"/>
      <c r="GPG224" s="15"/>
      <c r="GPH224" s="15"/>
      <c r="GPI224" s="15"/>
      <c r="GPJ224" s="15"/>
      <c r="GPK224" s="15"/>
      <c r="GPL224" s="15"/>
      <c r="GPM224" s="15"/>
      <c r="GPN224" s="15"/>
      <c r="GPO224" s="15"/>
      <c r="GPP224" s="15"/>
      <c r="GPQ224" s="15"/>
      <c r="GPR224" s="15"/>
      <c r="GPS224" s="15"/>
      <c r="GPT224" s="15"/>
      <c r="GPU224" s="15"/>
      <c r="GPV224" s="15"/>
      <c r="GPW224" s="15"/>
      <c r="GPX224" s="15"/>
      <c r="GPY224" s="15"/>
      <c r="GPZ224" s="15"/>
      <c r="GQA224" s="15"/>
      <c r="GQB224" s="15"/>
      <c r="GQC224" s="15"/>
      <c r="GQD224" s="15"/>
      <c r="GQE224" s="15"/>
      <c r="GQF224" s="15"/>
      <c r="GQG224" s="15"/>
      <c r="GQH224" s="15"/>
      <c r="GQI224" s="15"/>
      <c r="GQJ224" s="15"/>
      <c r="GQK224" s="15"/>
      <c r="GQL224" s="15"/>
      <c r="GQM224" s="15"/>
      <c r="GQN224" s="15"/>
      <c r="GQO224" s="15"/>
      <c r="GQP224" s="15"/>
      <c r="GQQ224" s="15"/>
      <c r="GQR224" s="15"/>
      <c r="GQS224" s="15"/>
      <c r="GQT224" s="15"/>
      <c r="GQU224" s="15"/>
      <c r="GQV224" s="15"/>
      <c r="GQW224" s="15"/>
      <c r="GQX224" s="15"/>
      <c r="GQY224" s="15"/>
      <c r="GQZ224" s="15"/>
      <c r="GRA224" s="15"/>
      <c r="GRB224" s="15"/>
      <c r="GRC224" s="15"/>
      <c r="GRD224" s="15"/>
      <c r="GRE224" s="15"/>
      <c r="GRF224" s="15"/>
      <c r="GRG224" s="15"/>
      <c r="GRH224" s="15"/>
      <c r="GRI224" s="15"/>
      <c r="GRJ224" s="15"/>
      <c r="GRK224" s="15"/>
      <c r="GRL224" s="15"/>
      <c r="GRM224" s="15"/>
      <c r="GRN224" s="15"/>
      <c r="GRO224" s="15"/>
      <c r="GRP224" s="15"/>
      <c r="GRQ224" s="15"/>
      <c r="GRR224" s="15"/>
      <c r="GRS224" s="15"/>
      <c r="GRT224" s="15"/>
      <c r="GRU224" s="15"/>
      <c r="GRV224" s="15"/>
      <c r="GRW224" s="15"/>
      <c r="GRX224" s="15"/>
      <c r="GRY224" s="15"/>
      <c r="GRZ224" s="15"/>
      <c r="GSA224" s="15"/>
      <c r="GSB224" s="15"/>
      <c r="GSC224" s="15"/>
      <c r="GSD224" s="15"/>
      <c r="GSE224" s="15"/>
      <c r="GSF224" s="15"/>
      <c r="GSG224" s="15"/>
      <c r="GSH224" s="15"/>
      <c r="GSI224" s="15"/>
      <c r="GSJ224" s="15"/>
      <c r="GSK224" s="15"/>
      <c r="GSL224" s="15"/>
      <c r="GSM224" s="15"/>
      <c r="GSN224" s="15"/>
      <c r="GSO224" s="15"/>
      <c r="GSP224" s="15"/>
      <c r="GSQ224" s="15"/>
      <c r="GSR224" s="15"/>
      <c r="GSS224" s="15"/>
      <c r="GST224" s="15"/>
      <c r="GSU224" s="15"/>
      <c r="GSV224" s="15"/>
      <c r="GSW224" s="15"/>
      <c r="GSX224" s="15"/>
      <c r="GSY224" s="15"/>
      <c r="GSZ224" s="15"/>
      <c r="GTA224" s="15"/>
      <c r="GTB224" s="15"/>
      <c r="GTC224" s="15"/>
      <c r="GTD224" s="15"/>
      <c r="GTE224" s="15"/>
      <c r="GTF224" s="15"/>
      <c r="GTG224" s="15"/>
      <c r="GTH224" s="15"/>
      <c r="GTI224" s="15"/>
      <c r="GTJ224" s="15"/>
      <c r="GTK224" s="15"/>
      <c r="GTL224" s="15"/>
      <c r="GTM224" s="15"/>
      <c r="GTN224" s="15"/>
      <c r="GTO224" s="15"/>
      <c r="GTP224" s="15"/>
      <c r="GTQ224" s="15"/>
      <c r="GTR224" s="15"/>
      <c r="GTS224" s="15"/>
      <c r="GTT224" s="15"/>
      <c r="GTU224" s="15"/>
      <c r="GTV224" s="15"/>
      <c r="GTW224" s="15"/>
      <c r="GTX224" s="15"/>
      <c r="GTY224" s="15"/>
      <c r="GTZ224" s="15"/>
      <c r="GUA224" s="15"/>
      <c r="GUB224" s="15"/>
      <c r="GUC224" s="15"/>
      <c r="GUD224" s="15"/>
      <c r="GUE224" s="15"/>
      <c r="GUF224" s="15"/>
      <c r="GUG224" s="15"/>
      <c r="GUH224" s="15"/>
      <c r="GUI224" s="15"/>
      <c r="GUJ224" s="15"/>
      <c r="GUK224" s="15"/>
      <c r="GUL224" s="15"/>
      <c r="GUM224" s="15"/>
      <c r="GUN224" s="15"/>
      <c r="GUO224" s="15"/>
      <c r="GUP224" s="15"/>
      <c r="GUQ224" s="15"/>
      <c r="GUR224" s="15"/>
      <c r="GUS224" s="15"/>
      <c r="GUT224" s="15"/>
      <c r="GUU224" s="15"/>
      <c r="GUV224" s="15"/>
      <c r="GUW224" s="15"/>
      <c r="GUX224" s="15"/>
      <c r="GUY224" s="15"/>
      <c r="GUZ224" s="15"/>
      <c r="GVA224" s="15"/>
      <c r="GVB224" s="15"/>
      <c r="GVC224" s="15"/>
      <c r="GVD224" s="15"/>
      <c r="GVE224" s="15"/>
      <c r="GVF224" s="15"/>
      <c r="GVG224" s="15"/>
      <c r="GVH224" s="15"/>
      <c r="GVI224" s="15"/>
      <c r="GVJ224" s="15"/>
      <c r="GVK224" s="15"/>
      <c r="GVL224" s="15"/>
      <c r="GVM224" s="15"/>
      <c r="GVN224" s="15"/>
      <c r="GVO224" s="15"/>
      <c r="GVP224" s="15"/>
      <c r="GVQ224" s="15"/>
      <c r="GVR224" s="15"/>
      <c r="GVS224" s="15"/>
      <c r="GVT224" s="15"/>
      <c r="GVU224" s="15"/>
      <c r="GVV224" s="15"/>
      <c r="GVW224" s="15"/>
      <c r="GVX224" s="15"/>
      <c r="GVY224" s="15"/>
      <c r="GVZ224" s="15"/>
      <c r="GWA224" s="15"/>
      <c r="GWB224" s="15"/>
      <c r="GWC224" s="15"/>
      <c r="GWD224" s="15"/>
      <c r="GWE224" s="15"/>
      <c r="GWF224" s="15"/>
      <c r="GWG224" s="15"/>
      <c r="GWH224" s="15"/>
      <c r="GWI224" s="15"/>
      <c r="GWJ224" s="15"/>
      <c r="GWK224" s="15"/>
      <c r="GWL224" s="15"/>
      <c r="GWM224" s="15"/>
      <c r="GWN224" s="15"/>
      <c r="GWO224" s="15"/>
      <c r="GWP224" s="15"/>
      <c r="GWQ224" s="15"/>
      <c r="GWR224" s="15"/>
      <c r="GWS224" s="15"/>
      <c r="GWT224" s="15"/>
      <c r="GWU224" s="15"/>
      <c r="GWV224" s="15"/>
      <c r="GWW224" s="15"/>
      <c r="GWX224" s="15"/>
      <c r="GWY224" s="15"/>
      <c r="GWZ224" s="15"/>
      <c r="GXA224" s="15"/>
      <c r="GXB224" s="15"/>
      <c r="GXC224" s="15"/>
      <c r="GXD224" s="15"/>
      <c r="GXE224" s="15"/>
      <c r="GXF224" s="15"/>
      <c r="GXG224" s="15"/>
      <c r="GXH224" s="15"/>
      <c r="GXI224" s="15"/>
      <c r="GXJ224" s="15"/>
      <c r="GXK224" s="15"/>
      <c r="GXL224" s="15"/>
      <c r="GXM224" s="15"/>
      <c r="GXN224" s="15"/>
      <c r="GXO224" s="15"/>
      <c r="GXP224" s="15"/>
      <c r="GXQ224" s="15"/>
      <c r="GXR224" s="15"/>
      <c r="GXS224" s="15"/>
      <c r="GXT224" s="15"/>
      <c r="GXU224" s="15"/>
      <c r="GXV224" s="15"/>
      <c r="GXW224" s="15"/>
      <c r="GXX224" s="15"/>
      <c r="GXY224" s="15"/>
      <c r="GXZ224" s="15"/>
      <c r="GYA224" s="15"/>
      <c r="GYB224" s="15"/>
      <c r="GYC224" s="15"/>
      <c r="GYD224" s="15"/>
      <c r="GYE224" s="15"/>
      <c r="GYF224" s="15"/>
      <c r="GYG224" s="15"/>
      <c r="GYH224" s="15"/>
      <c r="GYI224" s="15"/>
      <c r="GYJ224" s="15"/>
      <c r="GYK224" s="15"/>
      <c r="GYL224" s="15"/>
      <c r="GYM224" s="15"/>
      <c r="GYN224" s="15"/>
      <c r="GYO224" s="15"/>
      <c r="GYP224" s="15"/>
      <c r="GYQ224" s="15"/>
      <c r="GYR224" s="15"/>
      <c r="GYS224" s="15"/>
      <c r="GYT224" s="15"/>
      <c r="GYU224" s="15"/>
      <c r="GYV224" s="15"/>
      <c r="GYW224" s="15"/>
      <c r="GYX224" s="15"/>
      <c r="GYY224" s="15"/>
      <c r="GYZ224" s="15"/>
      <c r="GZA224" s="15"/>
      <c r="GZB224" s="15"/>
      <c r="GZC224" s="15"/>
      <c r="GZD224" s="15"/>
      <c r="GZE224" s="15"/>
      <c r="GZF224" s="15"/>
      <c r="GZG224" s="15"/>
      <c r="GZH224" s="15"/>
      <c r="GZI224" s="15"/>
      <c r="GZJ224" s="15"/>
      <c r="GZK224" s="15"/>
      <c r="GZL224" s="15"/>
      <c r="GZM224" s="15"/>
      <c r="GZN224" s="15"/>
      <c r="GZO224" s="15"/>
      <c r="GZP224" s="15"/>
      <c r="GZQ224" s="15"/>
      <c r="GZR224" s="15"/>
      <c r="GZS224" s="15"/>
      <c r="GZT224" s="15"/>
      <c r="GZU224" s="15"/>
      <c r="GZV224" s="15"/>
      <c r="GZW224" s="15"/>
      <c r="GZX224" s="15"/>
      <c r="GZY224" s="15"/>
      <c r="GZZ224" s="15"/>
      <c r="HAA224" s="15"/>
      <c r="HAB224" s="15"/>
      <c r="HAC224" s="15"/>
      <c r="HAD224" s="15"/>
      <c r="HAE224" s="15"/>
      <c r="HAF224" s="15"/>
      <c r="HAG224" s="15"/>
      <c r="HAH224" s="15"/>
      <c r="HAI224" s="15"/>
      <c r="HAJ224" s="15"/>
      <c r="HAK224" s="15"/>
      <c r="HAL224" s="15"/>
      <c r="HAM224" s="15"/>
      <c r="HAN224" s="15"/>
      <c r="HAO224" s="15"/>
      <c r="HAP224" s="15"/>
      <c r="HAQ224" s="15"/>
      <c r="HAR224" s="15"/>
      <c r="HAS224" s="15"/>
      <c r="HAT224" s="15"/>
      <c r="HAU224" s="15"/>
      <c r="HAV224" s="15"/>
      <c r="HAW224" s="15"/>
      <c r="HAX224" s="15"/>
      <c r="HAY224" s="15"/>
      <c r="HAZ224" s="15"/>
      <c r="HBA224" s="15"/>
      <c r="HBB224" s="15"/>
      <c r="HBC224" s="15"/>
      <c r="HBD224" s="15"/>
      <c r="HBE224" s="15"/>
      <c r="HBF224" s="15"/>
      <c r="HBG224" s="15"/>
      <c r="HBH224" s="15"/>
      <c r="HBI224" s="15"/>
      <c r="HBJ224" s="15"/>
      <c r="HBK224" s="15"/>
      <c r="HBL224" s="15"/>
      <c r="HBM224" s="15"/>
      <c r="HBN224" s="15"/>
      <c r="HBO224" s="15"/>
      <c r="HBP224" s="15"/>
      <c r="HBQ224" s="15"/>
      <c r="HBR224" s="15"/>
      <c r="HBS224" s="15"/>
      <c r="HBT224" s="15"/>
      <c r="HBU224" s="15"/>
      <c r="HBV224" s="15"/>
      <c r="HBW224" s="15"/>
      <c r="HBX224" s="15"/>
      <c r="HBY224" s="15"/>
      <c r="HBZ224" s="15"/>
      <c r="HCA224" s="15"/>
      <c r="HCB224" s="15"/>
      <c r="HCC224" s="15"/>
      <c r="HCD224" s="15"/>
      <c r="HCE224" s="15"/>
      <c r="HCF224" s="15"/>
      <c r="HCG224" s="15"/>
      <c r="HCH224" s="15"/>
      <c r="HCI224" s="15"/>
      <c r="HCJ224" s="15"/>
      <c r="HCK224" s="15"/>
      <c r="HCL224" s="15"/>
      <c r="HCM224" s="15"/>
      <c r="HCN224" s="15"/>
      <c r="HCO224" s="15"/>
      <c r="HCP224" s="15"/>
      <c r="HCQ224" s="15"/>
      <c r="HCR224" s="15"/>
      <c r="HCS224" s="15"/>
      <c r="HCT224" s="15"/>
      <c r="HCU224" s="15"/>
      <c r="HCV224" s="15"/>
      <c r="HCW224" s="15"/>
      <c r="HCX224" s="15"/>
      <c r="HCY224" s="15"/>
      <c r="HCZ224" s="15"/>
      <c r="HDA224" s="15"/>
      <c r="HDB224" s="15"/>
      <c r="HDC224" s="15"/>
      <c r="HDD224" s="15"/>
      <c r="HDE224" s="15"/>
      <c r="HDF224" s="15"/>
      <c r="HDG224" s="15"/>
      <c r="HDH224" s="15"/>
      <c r="HDI224" s="15"/>
      <c r="HDJ224" s="15"/>
      <c r="HDK224" s="15"/>
      <c r="HDL224" s="15"/>
      <c r="HDM224" s="15"/>
      <c r="HDN224" s="15"/>
      <c r="HDO224" s="15"/>
      <c r="HDP224" s="15"/>
      <c r="HDQ224" s="15"/>
      <c r="HDR224" s="15"/>
      <c r="HDS224" s="15"/>
      <c r="HDT224" s="15"/>
      <c r="HDU224" s="15"/>
      <c r="HDV224" s="15"/>
      <c r="HDW224" s="15"/>
      <c r="HDX224" s="15"/>
      <c r="HDY224" s="15"/>
      <c r="HDZ224" s="15"/>
      <c r="HEA224" s="15"/>
      <c r="HEB224" s="15"/>
      <c r="HEC224" s="15"/>
      <c r="HED224" s="15"/>
      <c r="HEE224" s="15"/>
      <c r="HEF224" s="15"/>
      <c r="HEG224" s="15"/>
      <c r="HEH224" s="15"/>
      <c r="HEI224" s="15"/>
      <c r="HEJ224" s="15"/>
      <c r="HEK224" s="15"/>
      <c r="HEL224" s="15"/>
      <c r="HEM224" s="15"/>
      <c r="HEN224" s="15"/>
      <c r="HEO224" s="15"/>
      <c r="HEP224" s="15"/>
      <c r="HEQ224" s="15"/>
      <c r="HER224" s="15"/>
      <c r="HES224" s="15"/>
      <c r="HET224" s="15"/>
      <c r="HEU224" s="15"/>
      <c r="HEV224" s="15"/>
      <c r="HEW224" s="15"/>
      <c r="HEX224" s="15"/>
      <c r="HEY224" s="15"/>
      <c r="HEZ224" s="15"/>
      <c r="HFA224" s="15"/>
      <c r="HFB224" s="15"/>
      <c r="HFC224" s="15"/>
      <c r="HFD224" s="15"/>
      <c r="HFE224" s="15"/>
      <c r="HFF224" s="15"/>
      <c r="HFG224" s="15"/>
      <c r="HFH224" s="15"/>
      <c r="HFI224" s="15"/>
      <c r="HFJ224" s="15"/>
      <c r="HFK224" s="15"/>
      <c r="HFL224" s="15"/>
      <c r="HFM224" s="15"/>
      <c r="HFN224" s="15"/>
      <c r="HFO224" s="15"/>
      <c r="HFP224" s="15"/>
      <c r="HFQ224" s="15"/>
      <c r="HFR224" s="15"/>
      <c r="HFS224" s="15"/>
      <c r="HFT224" s="15"/>
      <c r="HFU224" s="15"/>
      <c r="HFV224" s="15"/>
      <c r="HFW224" s="15"/>
      <c r="HFX224" s="15"/>
      <c r="HFY224" s="15"/>
      <c r="HFZ224" s="15"/>
      <c r="HGA224" s="15"/>
      <c r="HGB224" s="15"/>
      <c r="HGC224" s="15"/>
      <c r="HGD224" s="15"/>
      <c r="HGE224" s="15"/>
      <c r="HGF224" s="15"/>
      <c r="HGG224" s="15"/>
      <c r="HGH224" s="15"/>
      <c r="HGI224" s="15"/>
      <c r="HGJ224" s="15"/>
      <c r="HGK224" s="15"/>
      <c r="HGL224" s="15"/>
      <c r="HGM224" s="15"/>
      <c r="HGN224" s="15"/>
      <c r="HGO224" s="15"/>
      <c r="HGP224" s="15"/>
      <c r="HGQ224" s="15"/>
      <c r="HGR224" s="15"/>
      <c r="HGS224" s="15"/>
      <c r="HGT224" s="15"/>
      <c r="HGU224" s="15"/>
      <c r="HGV224" s="15"/>
      <c r="HGW224" s="15"/>
      <c r="HGX224" s="15"/>
      <c r="HGY224" s="15"/>
      <c r="HGZ224" s="15"/>
      <c r="HHA224" s="15"/>
      <c r="HHB224" s="15"/>
      <c r="HHC224" s="15"/>
      <c r="HHD224" s="15"/>
      <c r="HHE224" s="15"/>
      <c r="HHF224" s="15"/>
      <c r="HHG224" s="15"/>
      <c r="HHH224" s="15"/>
      <c r="HHI224" s="15"/>
      <c r="HHJ224" s="15"/>
      <c r="HHK224" s="15"/>
      <c r="HHL224" s="15"/>
      <c r="HHM224" s="15"/>
      <c r="HHN224" s="15"/>
      <c r="HHO224" s="15"/>
      <c r="HHP224" s="15"/>
      <c r="HHQ224" s="15"/>
      <c r="HHR224" s="15"/>
      <c r="HHS224" s="15"/>
      <c r="HHT224" s="15"/>
      <c r="HHU224" s="15"/>
      <c r="HHV224" s="15"/>
      <c r="HHW224" s="15"/>
      <c r="HHX224" s="15"/>
      <c r="HHY224" s="15"/>
      <c r="HHZ224" s="15"/>
      <c r="HIA224" s="15"/>
      <c r="HIB224" s="15"/>
      <c r="HIC224" s="15"/>
      <c r="HID224" s="15"/>
      <c r="HIE224" s="15"/>
      <c r="HIF224" s="15"/>
      <c r="HIG224" s="15"/>
      <c r="HIH224" s="15"/>
      <c r="HII224" s="15"/>
      <c r="HIJ224" s="15"/>
      <c r="HIK224" s="15"/>
      <c r="HIL224" s="15"/>
      <c r="HIM224" s="15"/>
      <c r="HIN224" s="15"/>
      <c r="HIO224" s="15"/>
      <c r="HIP224" s="15"/>
      <c r="HIQ224" s="15"/>
      <c r="HIR224" s="15"/>
      <c r="HIS224" s="15"/>
      <c r="HIT224" s="15"/>
      <c r="HIU224" s="15"/>
      <c r="HIV224" s="15"/>
      <c r="HIW224" s="15"/>
      <c r="HIX224" s="15"/>
      <c r="HIY224" s="15"/>
      <c r="HIZ224" s="15"/>
      <c r="HJA224" s="15"/>
      <c r="HJB224" s="15"/>
      <c r="HJC224" s="15"/>
      <c r="HJD224" s="15"/>
      <c r="HJE224" s="15"/>
      <c r="HJF224" s="15"/>
      <c r="HJG224" s="15"/>
      <c r="HJH224" s="15"/>
      <c r="HJI224" s="15"/>
      <c r="HJJ224" s="15"/>
      <c r="HJK224" s="15"/>
      <c r="HJL224" s="15"/>
      <c r="HJM224" s="15"/>
      <c r="HJN224" s="15"/>
      <c r="HJO224" s="15"/>
      <c r="HJP224" s="15"/>
      <c r="HJQ224" s="15"/>
      <c r="HJR224" s="15"/>
      <c r="HJS224" s="15"/>
      <c r="HJT224" s="15"/>
      <c r="HJU224" s="15"/>
      <c r="HJV224" s="15"/>
      <c r="HJW224" s="15"/>
      <c r="HJX224" s="15"/>
      <c r="HJY224" s="15"/>
      <c r="HJZ224" s="15"/>
      <c r="HKA224" s="15"/>
      <c r="HKB224" s="15"/>
      <c r="HKC224" s="15"/>
      <c r="HKD224" s="15"/>
      <c r="HKE224" s="15"/>
      <c r="HKF224" s="15"/>
      <c r="HKG224" s="15"/>
      <c r="HKH224" s="15"/>
      <c r="HKI224" s="15"/>
      <c r="HKJ224" s="15"/>
      <c r="HKK224" s="15"/>
      <c r="HKL224" s="15"/>
      <c r="HKM224" s="15"/>
      <c r="HKN224" s="15"/>
      <c r="HKO224" s="15"/>
      <c r="HKP224" s="15"/>
      <c r="HKQ224" s="15"/>
      <c r="HKR224" s="15"/>
      <c r="HKS224" s="15"/>
      <c r="HKT224" s="15"/>
      <c r="HKU224" s="15"/>
      <c r="HKV224" s="15"/>
      <c r="HKW224" s="15"/>
      <c r="HKX224" s="15"/>
      <c r="HKY224" s="15"/>
      <c r="HKZ224" s="15"/>
      <c r="HLA224" s="15"/>
      <c r="HLB224" s="15"/>
      <c r="HLC224" s="15"/>
      <c r="HLD224" s="15"/>
      <c r="HLE224" s="15"/>
      <c r="HLF224" s="15"/>
      <c r="HLG224" s="15"/>
      <c r="HLH224" s="15"/>
      <c r="HLI224" s="15"/>
      <c r="HLJ224" s="15"/>
      <c r="HLK224" s="15"/>
      <c r="HLL224" s="15"/>
      <c r="HLM224" s="15"/>
      <c r="HLN224" s="15"/>
      <c r="HLO224" s="15"/>
      <c r="HLP224" s="15"/>
      <c r="HLQ224" s="15"/>
      <c r="HLR224" s="15"/>
      <c r="HLS224" s="15"/>
      <c r="HLT224" s="15"/>
      <c r="HLU224" s="15"/>
      <c r="HLV224" s="15"/>
      <c r="HLW224" s="15"/>
      <c r="HLX224" s="15"/>
      <c r="HLY224" s="15"/>
      <c r="HLZ224" s="15"/>
      <c r="HMA224" s="15"/>
      <c r="HMB224" s="15"/>
      <c r="HMC224" s="15"/>
      <c r="HMD224" s="15"/>
      <c r="HME224" s="15"/>
      <c r="HMF224" s="15"/>
      <c r="HMG224" s="15"/>
      <c r="HMH224" s="15"/>
      <c r="HMI224" s="15"/>
      <c r="HMJ224" s="15"/>
      <c r="HMK224" s="15"/>
      <c r="HML224" s="15"/>
      <c r="HMM224" s="15"/>
      <c r="HMN224" s="15"/>
      <c r="HMO224" s="15"/>
      <c r="HMP224" s="15"/>
      <c r="HMQ224" s="15"/>
      <c r="HMR224" s="15"/>
      <c r="HMS224" s="15"/>
      <c r="HMT224" s="15"/>
      <c r="HMU224" s="15"/>
      <c r="HMV224" s="15"/>
      <c r="HMW224" s="15"/>
      <c r="HMX224" s="15"/>
      <c r="HMY224" s="15"/>
      <c r="HMZ224" s="15"/>
      <c r="HNA224" s="15"/>
      <c r="HNB224" s="15"/>
      <c r="HNC224" s="15"/>
      <c r="HND224" s="15"/>
      <c r="HNE224" s="15"/>
      <c r="HNF224" s="15"/>
      <c r="HNG224" s="15"/>
      <c r="HNH224" s="15"/>
      <c r="HNI224" s="15"/>
      <c r="HNJ224" s="15"/>
      <c r="HNK224" s="15"/>
      <c r="HNL224" s="15"/>
      <c r="HNM224" s="15"/>
      <c r="HNN224" s="15"/>
      <c r="HNO224" s="15"/>
      <c r="HNP224" s="15"/>
      <c r="HNQ224" s="15"/>
      <c r="HNR224" s="15"/>
      <c r="HNS224" s="15"/>
      <c r="HNT224" s="15"/>
      <c r="HNU224" s="15"/>
      <c r="HNV224" s="15"/>
      <c r="HNW224" s="15"/>
      <c r="HNX224" s="15"/>
      <c r="HNY224" s="15"/>
      <c r="HNZ224" s="15"/>
      <c r="HOA224" s="15"/>
      <c r="HOB224" s="15"/>
      <c r="HOC224" s="15"/>
      <c r="HOD224" s="15"/>
      <c r="HOE224" s="15"/>
      <c r="HOF224" s="15"/>
      <c r="HOG224" s="15"/>
      <c r="HOH224" s="15"/>
      <c r="HOI224" s="15"/>
      <c r="HOJ224" s="15"/>
      <c r="HOK224" s="15"/>
      <c r="HOL224" s="15"/>
      <c r="HOM224" s="15"/>
      <c r="HON224" s="15"/>
      <c r="HOO224" s="15"/>
      <c r="HOP224" s="15"/>
      <c r="HOQ224" s="15"/>
      <c r="HOR224" s="15"/>
      <c r="HOS224" s="15"/>
      <c r="HOT224" s="15"/>
      <c r="HOU224" s="15"/>
      <c r="HOV224" s="15"/>
      <c r="HOW224" s="15"/>
      <c r="HOX224" s="15"/>
      <c r="HOY224" s="15"/>
      <c r="HOZ224" s="15"/>
      <c r="HPA224" s="15"/>
      <c r="HPB224" s="15"/>
      <c r="HPC224" s="15"/>
      <c r="HPD224" s="15"/>
      <c r="HPE224" s="15"/>
      <c r="HPF224" s="15"/>
      <c r="HPG224" s="15"/>
      <c r="HPH224" s="15"/>
      <c r="HPI224" s="15"/>
      <c r="HPJ224" s="15"/>
      <c r="HPK224" s="15"/>
      <c r="HPL224" s="15"/>
      <c r="HPM224" s="15"/>
      <c r="HPN224" s="15"/>
      <c r="HPO224" s="15"/>
      <c r="HPP224" s="15"/>
      <c r="HPQ224" s="15"/>
      <c r="HPR224" s="15"/>
      <c r="HPS224" s="15"/>
      <c r="HPT224" s="15"/>
      <c r="HPU224" s="15"/>
      <c r="HPV224" s="15"/>
      <c r="HPW224" s="15"/>
      <c r="HPX224" s="15"/>
      <c r="HPY224" s="15"/>
      <c r="HPZ224" s="15"/>
      <c r="HQA224" s="15"/>
      <c r="HQB224" s="15"/>
      <c r="HQC224" s="15"/>
      <c r="HQD224" s="15"/>
      <c r="HQE224" s="15"/>
      <c r="HQF224" s="15"/>
      <c r="HQG224" s="15"/>
      <c r="HQH224" s="15"/>
      <c r="HQI224" s="15"/>
      <c r="HQJ224" s="15"/>
      <c r="HQK224" s="15"/>
      <c r="HQL224" s="15"/>
      <c r="HQM224" s="15"/>
      <c r="HQN224" s="15"/>
      <c r="HQO224" s="15"/>
      <c r="HQP224" s="15"/>
      <c r="HQQ224" s="15"/>
      <c r="HQR224" s="15"/>
      <c r="HQS224" s="15"/>
      <c r="HQT224" s="15"/>
      <c r="HQU224" s="15"/>
      <c r="HQV224" s="15"/>
      <c r="HQW224" s="15"/>
      <c r="HQX224" s="15"/>
      <c r="HQY224" s="15"/>
      <c r="HQZ224" s="15"/>
      <c r="HRA224" s="15"/>
      <c r="HRB224" s="15"/>
      <c r="HRC224" s="15"/>
      <c r="HRD224" s="15"/>
      <c r="HRE224" s="15"/>
      <c r="HRF224" s="15"/>
      <c r="HRG224" s="15"/>
      <c r="HRH224" s="15"/>
      <c r="HRI224" s="15"/>
      <c r="HRJ224" s="15"/>
      <c r="HRK224" s="15"/>
      <c r="HRL224" s="15"/>
      <c r="HRM224" s="15"/>
      <c r="HRN224" s="15"/>
      <c r="HRO224" s="15"/>
      <c r="HRP224" s="15"/>
      <c r="HRQ224" s="15"/>
      <c r="HRR224" s="15"/>
      <c r="HRS224" s="15"/>
      <c r="HRT224" s="15"/>
      <c r="HRU224" s="15"/>
      <c r="HRV224" s="15"/>
      <c r="HRW224" s="15"/>
      <c r="HRX224" s="15"/>
      <c r="HRY224" s="15"/>
      <c r="HRZ224" s="15"/>
      <c r="HSA224" s="15"/>
      <c r="HSB224" s="15"/>
      <c r="HSC224" s="15"/>
      <c r="HSD224" s="15"/>
      <c r="HSE224" s="15"/>
      <c r="HSF224" s="15"/>
      <c r="HSG224" s="15"/>
      <c r="HSH224" s="15"/>
      <c r="HSI224" s="15"/>
      <c r="HSJ224" s="15"/>
      <c r="HSK224" s="15"/>
      <c r="HSL224" s="15"/>
      <c r="HSM224" s="15"/>
      <c r="HSN224" s="15"/>
      <c r="HSO224" s="15"/>
      <c r="HSP224" s="15"/>
      <c r="HSQ224" s="15"/>
      <c r="HSR224" s="15"/>
      <c r="HSS224" s="15"/>
      <c r="HST224" s="15"/>
      <c r="HSU224" s="15"/>
      <c r="HSV224" s="15"/>
      <c r="HSW224" s="15"/>
      <c r="HSX224" s="15"/>
      <c r="HSY224" s="15"/>
      <c r="HSZ224" s="15"/>
      <c r="HTA224" s="15"/>
      <c r="HTB224" s="15"/>
      <c r="HTC224" s="15"/>
      <c r="HTD224" s="15"/>
      <c r="HTE224" s="15"/>
      <c r="HTF224" s="15"/>
      <c r="HTG224" s="15"/>
      <c r="HTH224" s="15"/>
      <c r="HTI224" s="15"/>
      <c r="HTJ224" s="15"/>
      <c r="HTK224" s="15"/>
      <c r="HTL224" s="15"/>
      <c r="HTM224" s="15"/>
      <c r="HTN224" s="15"/>
      <c r="HTO224" s="15"/>
      <c r="HTP224" s="15"/>
      <c r="HTQ224" s="15"/>
      <c r="HTR224" s="15"/>
      <c r="HTS224" s="15"/>
      <c r="HTT224" s="15"/>
      <c r="HTU224" s="15"/>
      <c r="HTV224" s="15"/>
      <c r="HTW224" s="15"/>
      <c r="HTX224" s="15"/>
      <c r="HTY224" s="15"/>
      <c r="HTZ224" s="15"/>
      <c r="HUA224" s="15"/>
      <c r="HUB224" s="15"/>
      <c r="HUC224" s="15"/>
      <c r="HUD224" s="15"/>
      <c r="HUE224" s="15"/>
      <c r="HUF224" s="15"/>
      <c r="HUG224" s="15"/>
      <c r="HUH224" s="15"/>
      <c r="HUI224" s="15"/>
      <c r="HUJ224" s="15"/>
      <c r="HUK224" s="15"/>
      <c r="HUL224" s="15"/>
      <c r="HUM224" s="15"/>
      <c r="HUN224" s="15"/>
      <c r="HUO224" s="15"/>
      <c r="HUP224" s="15"/>
      <c r="HUQ224" s="15"/>
      <c r="HUR224" s="15"/>
      <c r="HUS224" s="15"/>
      <c r="HUT224" s="15"/>
      <c r="HUU224" s="15"/>
      <c r="HUV224" s="15"/>
      <c r="HUW224" s="15"/>
      <c r="HUX224" s="15"/>
      <c r="HUY224" s="15"/>
      <c r="HUZ224" s="15"/>
      <c r="HVA224" s="15"/>
      <c r="HVB224" s="15"/>
      <c r="HVC224" s="15"/>
      <c r="HVD224" s="15"/>
      <c r="HVE224" s="15"/>
      <c r="HVF224" s="15"/>
      <c r="HVG224" s="15"/>
      <c r="HVH224" s="15"/>
      <c r="HVI224" s="15"/>
      <c r="HVJ224" s="15"/>
      <c r="HVK224" s="15"/>
      <c r="HVL224" s="15"/>
      <c r="HVM224" s="15"/>
      <c r="HVN224" s="15"/>
      <c r="HVO224" s="15"/>
      <c r="HVP224" s="15"/>
      <c r="HVQ224" s="15"/>
      <c r="HVR224" s="15"/>
      <c r="HVS224" s="15"/>
      <c r="HVT224" s="15"/>
      <c r="HVU224" s="15"/>
      <c r="HVV224" s="15"/>
      <c r="HVW224" s="15"/>
      <c r="HVX224" s="15"/>
      <c r="HVY224" s="15"/>
      <c r="HVZ224" s="15"/>
      <c r="HWA224" s="15"/>
      <c r="HWB224" s="15"/>
      <c r="HWC224" s="15"/>
      <c r="HWD224" s="15"/>
      <c r="HWE224" s="15"/>
      <c r="HWF224" s="15"/>
      <c r="HWG224" s="15"/>
      <c r="HWH224" s="15"/>
      <c r="HWI224" s="15"/>
      <c r="HWJ224" s="15"/>
      <c r="HWK224" s="15"/>
      <c r="HWL224" s="15"/>
      <c r="HWM224" s="15"/>
      <c r="HWN224" s="15"/>
      <c r="HWO224" s="15"/>
      <c r="HWP224" s="15"/>
      <c r="HWQ224" s="15"/>
      <c r="HWR224" s="15"/>
      <c r="HWS224" s="15"/>
      <c r="HWT224" s="15"/>
      <c r="HWU224" s="15"/>
      <c r="HWV224" s="15"/>
      <c r="HWW224" s="15"/>
      <c r="HWX224" s="15"/>
      <c r="HWY224" s="15"/>
      <c r="HWZ224" s="15"/>
      <c r="HXA224" s="15"/>
      <c r="HXB224" s="15"/>
      <c r="HXC224" s="15"/>
      <c r="HXD224" s="15"/>
      <c r="HXE224" s="15"/>
      <c r="HXF224" s="15"/>
      <c r="HXG224" s="15"/>
      <c r="HXH224" s="15"/>
      <c r="HXI224" s="15"/>
      <c r="HXJ224" s="15"/>
      <c r="HXK224" s="15"/>
      <c r="HXL224" s="15"/>
      <c r="HXM224" s="15"/>
      <c r="HXN224" s="15"/>
      <c r="HXO224" s="15"/>
      <c r="HXP224" s="15"/>
      <c r="HXQ224" s="15"/>
      <c r="HXR224" s="15"/>
      <c r="HXS224" s="15"/>
      <c r="HXT224" s="15"/>
      <c r="HXU224" s="15"/>
      <c r="HXV224" s="15"/>
      <c r="HXW224" s="15"/>
      <c r="HXX224" s="15"/>
      <c r="HXY224" s="15"/>
      <c r="HXZ224" s="15"/>
      <c r="HYA224" s="15"/>
      <c r="HYB224" s="15"/>
      <c r="HYC224" s="15"/>
      <c r="HYD224" s="15"/>
      <c r="HYE224" s="15"/>
      <c r="HYF224" s="15"/>
      <c r="HYG224" s="15"/>
      <c r="HYH224" s="15"/>
      <c r="HYI224" s="15"/>
      <c r="HYJ224" s="15"/>
      <c r="HYK224" s="15"/>
      <c r="HYL224" s="15"/>
      <c r="HYM224" s="15"/>
      <c r="HYN224" s="15"/>
      <c r="HYO224" s="15"/>
      <c r="HYP224" s="15"/>
      <c r="HYQ224" s="15"/>
      <c r="HYR224" s="15"/>
      <c r="HYS224" s="15"/>
      <c r="HYT224" s="15"/>
      <c r="HYU224" s="15"/>
      <c r="HYV224" s="15"/>
      <c r="HYW224" s="15"/>
      <c r="HYX224" s="15"/>
      <c r="HYY224" s="15"/>
      <c r="HYZ224" s="15"/>
      <c r="HZA224" s="15"/>
      <c r="HZB224" s="15"/>
      <c r="HZC224" s="15"/>
      <c r="HZD224" s="15"/>
      <c r="HZE224" s="15"/>
      <c r="HZF224" s="15"/>
      <c r="HZG224" s="15"/>
      <c r="HZH224" s="15"/>
      <c r="HZI224" s="15"/>
      <c r="HZJ224" s="15"/>
      <c r="HZK224" s="15"/>
      <c r="HZL224" s="15"/>
      <c r="HZM224" s="15"/>
      <c r="HZN224" s="15"/>
      <c r="HZO224" s="15"/>
      <c r="HZP224" s="15"/>
      <c r="HZQ224" s="15"/>
      <c r="HZR224" s="15"/>
      <c r="HZS224" s="15"/>
      <c r="HZT224" s="15"/>
      <c r="HZU224" s="15"/>
      <c r="HZV224" s="15"/>
      <c r="HZW224" s="15"/>
      <c r="HZX224" s="15"/>
      <c r="HZY224" s="15"/>
      <c r="HZZ224" s="15"/>
      <c r="IAA224" s="15"/>
      <c r="IAB224" s="15"/>
      <c r="IAC224" s="15"/>
      <c r="IAD224" s="15"/>
      <c r="IAE224" s="15"/>
      <c r="IAF224" s="15"/>
      <c r="IAG224" s="15"/>
      <c r="IAH224" s="15"/>
      <c r="IAI224" s="15"/>
      <c r="IAJ224" s="15"/>
      <c r="IAK224" s="15"/>
      <c r="IAL224" s="15"/>
      <c r="IAM224" s="15"/>
      <c r="IAN224" s="15"/>
      <c r="IAO224" s="15"/>
      <c r="IAP224" s="15"/>
      <c r="IAQ224" s="15"/>
      <c r="IAR224" s="15"/>
      <c r="IAS224" s="15"/>
      <c r="IAT224" s="15"/>
      <c r="IAU224" s="15"/>
      <c r="IAV224" s="15"/>
      <c r="IAW224" s="15"/>
      <c r="IAX224" s="15"/>
      <c r="IAY224" s="15"/>
      <c r="IAZ224" s="15"/>
      <c r="IBA224" s="15"/>
      <c r="IBB224" s="15"/>
      <c r="IBC224" s="15"/>
      <c r="IBD224" s="15"/>
      <c r="IBE224" s="15"/>
      <c r="IBF224" s="15"/>
      <c r="IBG224" s="15"/>
      <c r="IBH224" s="15"/>
      <c r="IBI224" s="15"/>
      <c r="IBJ224" s="15"/>
      <c r="IBK224" s="15"/>
      <c r="IBL224" s="15"/>
      <c r="IBM224" s="15"/>
      <c r="IBN224" s="15"/>
      <c r="IBO224" s="15"/>
      <c r="IBP224" s="15"/>
      <c r="IBQ224" s="15"/>
      <c r="IBR224" s="15"/>
      <c r="IBS224" s="15"/>
      <c r="IBT224" s="15"/>
      <c r="IBU224" s="15"/>
      <c r="IBV224" s="15"/>
      <c r="IBW224" s="15"/>
      <c r="IBX224" s="15"/>
      <c r="IBY224" s="15"/>
      <c r="IBZ224" s="15"/>
      <c r="ICA224" s="15"/>
      <c r="ICB224" s="15"/>
      <c r="ICC224" s="15"/>
      <c r="ICD224" s="15"/>
      <c r="ICE224" s="15"/>
      <c r="ICF224" s="15"/>
      <c r="ICG224" s="15"/>
      <c r="ICH224" s="15"/>
      <c r="ICI224" s="15"/>
      <c r="ICJ224" s="15"/>
      <c r="ICK224" s="15"/>
      <c r="ICL224" s="15"/>
      <c r="ICM224" s="15"/>
      <c r="ICN224" s="15"/>
      <c r="ICO224" s="15"/>
      <c r="ICP224" s="15"/>
      <c r="ICQ224" s="15"/>
      <c r="ICR224" s="15"/>
      <c r="ICS224" s="15"/>
      <c r="ICT224" s="15"/>
      <c r="ICU224" s="15"/>
      <c r="ICV224" s="15"/>
      <c r="ICW224" s="15"/>
      <c r="ICX224" s="15"/>
      <c r="ICY224" s="15"/>
      <c r="ICZ224" s="15"/>
      <c r="IDA224" s="15"/>
      <c r="IDB224" s="15"/>
      <c r="IDC224" s="15"/>
      <c r="IDD224" s="15"/>
      <c r="IDE224" s="15"/>
      <c r="IDF224" s="15"/>
      <c r="IDG224" s="15"/>
      <c r="IDH224" s="15"/>
      <c r="IDI224" s="15"/>
      <c r="IDJ224" s="15"/>
      <c r="IDK224" s="15"/>
      <c r="IDL224" s="15"/>
      <c r="IDM224" s="15"/>
      <c r="IDN224" s="15"/>
      <c r="IDO224" s="15"/>
      <c r="IDP224" s="15"/>
      <c r="IDQ224" s="15"/>
      <c r="IDR224" s="15"/>
      <c r="IDS224" s="15"/>
      <c r="IDT224" s="15"/>
      <c r="IDU224" s="15"/>
      <c r="IDV224" s="15"/>
      <c r="IDW224" s="15"/>
      <c r="IDX224" s="15"/>
      <c r="IDY224" s="15"/>
      <c r="IDZ224" s="15"/>
      <c r="IEA224" s="15"/>
      <c r="IEB224" s="15"/>
      <c r="IEC224" s="15"/>
      <c r="IED224" s="15"/>
      <c r="IEE224" s="15"/>
      <c r="IEF224" s="15"/>
      <c r="IEG224" s="15"/>
      <c r="IEH224" s="15"/>
      <c r="IEI224" s="15"/>
      <c r="IEJ224" s="15"/>
      <c r="IEK224" s="15"/>
      <c r="IEL224" s="15"/>
      <c r="IEM224" s="15"/>
      <c r="IEN224" s="15"/>
      <c r="IEO224" s="15"/>
      <c r="IEP224" s="15"/>
      <c r="IEQ224" s="15"/>
      <c r="IER224" s="15"/>
      <c r="IES224" s="15"/>
      <c r="IET224" s="15"/>
      <c r="IEU224" s="15"/>
      <c r="IEV224" s="15"/>
      <c r="IEW224" s="15"/>
      <c r="IEX224" s="15"/>
      <c r="IEY224" s="15"/>
      <c r="IEZ224" s="15"/>
      <c r="IFA224" s="15"/>
      <c r="IFB224" s="15"/>
      <c r="IFC224" s="15"/>
      <c r="IFD224" s="15"/>
      <c r="IFE224" s="15"/>
      <c r="IFF224" s="15"/>
      <c r="IFG224" s="15"/>
      <c r="IFH224" s="15"/>
      <c r="IFI224" s="15"/>
      <c r="IFJ224" s="15"/>
      <c r="IFK224" s="15"/>
      <c r="IFL224" s="15"/>
      <c r="IFM224" s="15"/>
      <c r="IFN224" s="15"/>
      <c r="IFO224" s="15"/>
      <c r="IFP224" s="15"/>
      <c r="IFQ224" s="15"/>
      <c r="IFR224" s="15"/>
      <c r="IFS224" s="15"/>
      <c r="IFT224" s="15"/>
      <c r="IFU224" s="15"/>
      <c r="IFV224" s="15"/>
      <c r="IFW224" s="15"/>
      <c r="IFX224" s="15"/>
      <c r="IFY224" s="15"/>
      <c r="IFZ224" s="15"/>
      <c r="IGA224" s="15"/>
      <c r="IGB224" s="15"/>
      <c r="IGC224" s="15"/>
      <c r="IGD224" s="15"/>
      <c r="IGE224" s="15"/>
      <c r="IGF224" s="15"/>
      <c r="IGG224" s="15"/>
      <c r="IGH224" s="15"/>
      <c r="IGI224" s="15"/>
      <c r="IGJ224" s="15"/>
      <c r="IGK224" s="15"/>
      <c r="IGL224" s="15"/>
      <c r="IGM224" s="15"/>
      <c r="IGN224" s="15"/>
      <c r="IGO224" s="15"/>
      <c r="IGP224" s="15"/>
      <c r="IGQ224" s="15"/>
      <c r="IGR224" s="15"/>
      <c r="IGS224" s="15"/>
      <c r="IGT224" s="15"/>
      <c r="IGU224" s="15"/>
      <c r="IGV224" s="15"/>
      <c r="IGW224" s="15"/>
      <c r="IGX224" s="15"/>
      <c r="IGY224" s="15"/>
      <c r="IGZ224" s="15"/>
      <c r="IHA224" s="15"/>
      <c r="IHB224" s="15"/>
      <c r="IHC224" s="15"/>
      <c r="IHD224" s="15"/>
      <c r="IHE224" s="15"/>
      <c r="IHF224" s="15"/>
      <c r="IHG224" s="15"/>
      <c r="IHH224" s="15"/>
      <c r="IHI224" s="15"/>
      <c r="IHJ224" s="15"/>
      <c r="IHK224" s="15"/>
      <c r="IHL224" s="15"/>
      <c r="IHM224" s="15"/>
      <c r="IHN224" s="15"/>
      <c r="IHO224" s="15"/>
      <c r="IHP224" s="15"/>
      <c r="IHQ224" s="15"/>
      <c r="IHR224" s="15"/>
      <c r="IHS224" s="15"/>
      <c r="IHT224" s="15"/>
      <c r="IHU224" s="15"/>
      <c r="IHV224" s="15"/>
      <c r="IHW224" s="15"/>
      <c r="IHX224" s="15"/>
      <c r="IHY224" s="15"/>
      <c r="IHZ224" s="15"/>
      <c r="IIA224" s="15"/>
      <c r="IIB224" s="15"/>
      <c r="IIC224" s="15"/>
      <c r="IID224" s="15"/>
      <c r="IIE224" s="15"/>
      <c r="IIF224" s="15"/>
      <c r="IIG224" s="15"/>
      <c r="IIH224" s="15"/>
      <c r="III224" s="15"/>
      <c r="IIJ224" s="15"/>
      <c r="IIK224" s="15"/>
      <c r="IIL224" s="15"/>
      <c r="IIM224" s="15"/>
      <c r="IIN224" s="15"/>
      <c r="IIO224" s="15"/>
      <c r="IIP224" s="15"/>
      <c r="IIQ224" s="15"/>
      <c r="IIR224" s="15"/>
      <c r="IIS224" s="15"/>
      <c r="IIT224" s="15"/>
      <c r="IIU224" s="15"/>
      <c r="IIV224" s="15"/>
      <c r="IIW224" s="15"/>
      <c r="IIX224" s="15"/>
      <c r="IIY224" s="15"/>
      <c r="IIZ224" s="15"/>
      <c r="IJA224" s="15"/>
      <c r="IJB224" s="15"/>
      <c r="IJC224" s="15"/>
      <c r="IJD224" s="15"/>
      <c r="IJE224" s="15"/>
      <c r="IJF224" s="15"/>
      <c r="IJG224" s="15"/>
      <c r="IJH224" s="15"/>
      <c r="IJI224" s="15"/>
      <c r="IJJ224" s="15"/>
      <c r="IJK224" s="15"/>
      <c r="IJL224" s="15"/>
      <c r="IJM224" s="15"/>
      <c r="IJN224" s="15"/>
      <c r="IJO224" s="15"/>
      <c r="IJP224" s="15"/>
      <c r="IJQ224" s="15"/>
      <c r="IJR224" s="15"/>
      <c r="IJS224" s="15"/>
      <c r="IJT224" s="15"/>
      <c r="IJU224" s="15"/>
      <c r="IJV224" s="15"/>
      <c r="IJW224" s="15"/>
      <c r="IJX224" s="15"/>
      <c r="IJY224" s="15"/>
      <c r="IJZ224" s="15"/>
      <c r="IKA224" s="15"/>
      <c r="IKB224" s="15"/>
      <c r="IKC224" s="15"/>
      <c r="IKD224" s="15"/>
      <c r="IKE224" s="15"/>
      <c r="IKF224" s="15"/>
      <c r="IKG224" s="15"/>
      <c r="IKH224" s="15"/>
      <c r="IKI224" s="15"/>
      <c r="IKJ224" s="15"/>
      <c r="IKK224" s="15"/>
      <c r="IKL224" s="15"/>
      <c r="IKM224" s="15"/>
      <c r="IKN224" s="15"/>
      <c r="IKO224" s="15"/>
      <c r="IKP224" s="15"/>
      <c r="IKQ224" s="15"/>
      <c r="IKR224" s="15"/>
      <c r="IKS224" s="15"/>
      <c r="IKT224" s="15"/>
      <c r="IKU224" s="15"/>
      <c r="IKV224" s="15"/>
      <c r="IKW224" s="15"/>
      <c r="IKX224" s="15"/>
      <c r="IKY224" s="15"/>
      <c r="IKZ224" s="15"/>
      <c r="ILA224" s="15"/>
      <c r="ILB224" s="15"/>
      <c r="ILC224" s="15"/>
      <c r="ILD224" s="15"/>
      <c r="ILE224" s="15"/>
      <c r="ILF224" s="15"/>
      <c r="ILG224" s="15"/>
      <c r="ILH224" s="15"/>
      <c r="ILI224" s="15"/>
      <c r="ILJ224" s="15"/>
      <c r="ILK224" s="15"/>
      <c r="ILL224" s="15"/>
      <c r="ILM224" s="15"/>
      <c r="ILN224" s="15"/>
      <c r="ILO224" s="15"/>
      <c r="ILP224" s="15"/>
      <c r="ILQ224" s="15"/>
      <c r="ILR224" s="15"/>
      <c r="ILS224" s="15"/>
      <c r="ILT224" s="15"/>
      <c r="ILU224" s="15"/>
      <c r="ILV224" s="15"/>
      <c r="ILW224" s="15"/>
      <c r="ILX224" s="15"/>
      <c r="ILY224" s="15"/>
      <c r="ILZ224" s="15"/>
      <c r="IMA224" s="15"/>
      <c r="IMB224" s="15"/>
      <c r="IMC224" s="15"/>
      <c r="IMD224" s="15"/>
      <c r="IME224" s="15"/>
      <c r="IMF224" s="15"/>
      <c r="IMG224" s="15"/>
      <c r="IMH224" s="15"/>
      <c r="IMI224" s="15"/>
      <c r="IMJ224" s="15"/>
      <c r="IMK224" s="15"/>
      <c r="IML224" s="15"/>
      <c r="IMM224" s="15"/>
      <c r="IMN224" s="15"/>
      <c r="IMO224" s="15"/>
      <c r="IMP224" s="15"/>
      <c r="IMQ224" s="15"/>
      <c r="IMR224" s="15"/>
      <c r="IMS224" s="15"/>
      <c r="IMT224" s="15"/>
      <c r="IMU224" s="15"/>
      <c r="IMV224" s="15"/>
      <c r="IMW224" s="15"/>
      <c r="IMX224" s="15"/>
      <c r="IMY224" s="15"/>
      <c r="IMZ224" s="15"/>
      <c r="INA224" s="15"/>
      <c r="INB224" s="15"/>
      <c r="INC224" s="15"/>
      <c r="IND224" s="15"/>
      <c r="INE224" s="15"/>
      <c r="INF224" s="15"/>
      <c r="ING224" s="15"/>
      <c r="INH224" s="15"/>
      <c r="INI224" s="15"/>
      <c r="INJ224" s="15"/>
      <c r="INK224" s="15"/>
      <c r="INL224" s="15"/>
      <c r="INM224" s="15"/>
      <c r="INN224" s="15"/>
      <c r="INO224" s="15"/>
      <c r="INP224" s="15"/>
      <c r="INQ224" s="15"/>
      <c r="INR224" s="15"/>
      <c r="INS224" s="15"/>
      <c r="INT224" s="15"/>
      <c r="INU224" s="15"/>
      <c r="INV224" s="15"/>
      <c r="INW224" s="15"/>
      <c r="INX224" s="15"/>
      <c r="INY224" s="15"/>
      <c r="INZ224" s="15"/>
      <c r="IOA224" s="15"/>
      <c r="IOB224" s="15"/>
      <c r="IOC224" s="15"/>
      <c r="IOD224" s="15"/>
      <c r="IOE224" s="15"/>
      <c r="IOF224" s="15"/>
      <c r="IOG224" s="15"/>
      <c r="IOH224" s="15"/>
      <c r="IOI224" s="15"/>
      <c r="IOJ224" s="15"/>
      <c r="IOK224" s="15"/>
      <c r="IOL224" s="15"/>
      <c r="IOM224" s="15"/>
      <c r="ION224" s="15"/>
      <c r="IOO224" s="15"/>
      <c r="IOP224" s="15"/>
      <c r="IOQ224" s="15"/>
      <c r="IOR224" s="15"/>
      <c r="IOS224" s="15"/>
      <c r="IOT224" s="15"/>
      <c r="IOU224" s="15"/>
      <c r="IOV224" s="15"/>
      <c r="IOW224" s="15"/>
      <c r="IOX224" s="15"/>
      <c r="IOY224" s="15"/>
      <c r="IOZ224" s="15"/>
      <c r="IPA224" s="15"/>
      <c r="IPB224" s="15"/>
      <c r="IPC224" s="15"/>
      <c r="IPD224" s="15"/>
      <c r="IPE224" s="15"/>
      <c r="IPF224" s="15"/>
      <c r="IPG224" s="15"/>
      <c r="IPH224" s="15"/>
      <c r="IPI224" s="15"/>
      <c r="IPJ224" s="15"/>
      <c r="IPK224" s="15"/>
      <c r="IPL224" s="15"/>
      <c r="IPM224" s="15"/>
      <c r="IPN224" s="15"/>
      <c r="IPO224" s="15"/>
      <c r="IPP224" s="15"/>
      <c r="IPQ224" s="15"/>
      <c r="IPR224" s="15"/>
      <c r="IPS224" s="15"/>
      <c r="IPT224" s="15"/>
      <c r="IPU224" s="15"/>
      <c r="IPV224" s="15"/>
      <c r="IPW224" s="15"/>
      <c r="IPX224" s="15"/>
      <c r="IPY224" s="15"/>
      <c r="IPZ224" s="15"/>
      <c r="IQA224" s="15"/>
      <c r="IQB224" s="15"/>
      <c r="IQC224" s="15"/>
      <c r="IQD224" s="15"/>
      <c r="IQE224" s="15"/>
      <c r="IQF224" s="15"/>
      <c r="IQG224" s="15"/>
      <c r="IQH224" s="15"/>
      <c r="IQI224" s="15"/>
      <c r="IQJ224" s="15"/>
      <c r="IQK224" s="15"/>
      <c r="IQL224" s="15"/>
      <c r="IQM224" s="15"/>
      <c r="IQN224" s="15"/>
      <c r="IQO224" s="15"/>
      <c r="IQP224" s="15"/>
      <c r="IQQ224" s="15"/>
      <c r="IQR224" s="15"/>
      <c r="IQS224" s="15"/>
      <c r="IQT224" s="15"/>
      <c r="IQU224" s="15"/>
      <c r="IQV224" s="15"/>
      <c r="IQW224" s="15"/>
      <c r="IQX224" s="15"/>
      <c r="IQY224" s="15"/>
      <c r="IQZ224" s="15"/>
      <c r="IRA224" s="15"/>
      <c r="IRB224" s="15"/>
      <c r="IRC224" s="15"/>
      <c r="IRD224" s="15"/>
      <c r="IRE224" s="15"/>
      <c r="IRF224" s="15"/>
      <c r="IRG224" s="15"/>
      <c r="IRH224" s="15"/>
      <c r="IRI224" s="15"/>
      <c r="IRJ224" s="15"/>
      <c r="IRK224" s="15"/>
      <c r="IRL224" s="15"/>
      <c r="IRM224" s="15"/>
      <c r="IRN224" s="15"/>
      <c r="IRO224" s="15"/>
      <c r="IRP224" s="15"/>
      <c r="IRQ224" s="15"/>
      <c r="IRR224" s="15"/>
      <c r="IRS224" s="15"/>
      <c r="IRT224" s="15"/>
      <c r="IRU224" s="15"/>
      <c r="IRV224" s="15"/>
      <c r="IRW224" s="15"/>
      <c r="IRX224" s="15"/>
      <c r="IRY224" s="15"/>
      <c r="IRZ224" s="15"/>
      <c r="ISA224" s="15"/>
      <c r="ISB224" s="15"/>
      <c r="ISC224" s="15"/>
      <c r="ISD224" s="15"/>
      <c r="ISE224" s="15"/>
      <c r="ISF224" s="15"/>
      <c r="ISG224" s="15"/>
      <c r="ISH224" s="15"/>
      <c r="ISI224" s="15"/>
      <c r="ISJ224" s="15"/>
      <c r="ISK224" s="15"/>
      <c r="ISL224" s="15"/>
      <c r="ISM224" s="15"/>
      <c r="ISN224" s="15"/>
      <c r="ISO224" s="15"/>
      <c r="ISP224" s="15"/>
      <c r="ISQ224" s="15"/>
      <c r="ISR224" s="15"/>
      <c r="ISS224" s="15"/>
      <c r="IST224" s="15"/>
      <c r="ISU224" s="15"/>
      <c r="ISV224" s="15"/>
      <c r="ISW224" s="15"/>
      <c r="ISX224" s="15"/>
      <c r="ISY224" s="15"/>
      <c r="ISZ224" s="15"/>
      <c r="ITA224" s="15"/>
      <c r="ITB224" s="15"/>
      <c r="ITC224" s="15"/>
      <c r="ITD224" s="15"/>
      <c r="ITE224" s="15"/>
      <c r="ITF224" s="15"/>
      <c r="ITG224" s="15"/>
      <c r="ITH224" s="15"/>
      <c r="ITI224" s="15"/>
      <c r="ITJ224" s="15"/>
      <c r="ITK224" s="15"/>
      <c r="ITL224" s="15"/>
      <c r="ITM224" s="15"/>
      <c r="ITN224" s="15"/>
      <c r="ITO224" s="15"/>
      <c r="ITP224" s="15"/>
      <c r="ITQ224" s="15"/>
      <c r="ITR224" s="15"/>
      <c r="ITS224" s="15"/>
      <c r="ITT224" s="15"/>
      <c r="ITU224" s="15"/>
      <c r="ITV224" s="15"/>
      <c r="ITW224" s="15"/>
      <c r="ITX224" s="15"/>
      <c r="ITY224" s="15"/>
      <c r="ITZ224" s="15"/>
      <c r="IUA224" s="15"/>
      <c r="IUB224" s="15"/>
      <c r="IUC224" s="15"/>
      <c r="IUD224" s="15"/>
      <c r="IUE224" s="15"/>
      <c r="IUF224" s="15"/>
      <c r="IUG224" s="15"/>
      <c r="IUH224" s="15"/>
      <c r="IUI224" s="15"/>
      <c r="IUJ224" s="15"/>
      <c r="IUK224" s="15"/>
      <c r="IUL224" s="15"/>
      <c r="IUM224" s="15"/>
      <c r="IUN224" s="15"/>
      <c r="IUO224" s="15"/>
      <c r="IUP224" s="15"/>
      <c r="IUQ224" s="15"/>
      <c r="IUR224" s="15"/>
      <c r="IUS224" s="15"/>
      <c r="IUT224" s="15"/>
      <c r="IUU224" s="15"/>
      <c r="IUV224" s="15"/>
      <c r="IUW224" s="15"/>
      <c r="IUX224" s="15"/>
      <c r="IUY224" s="15"/>
      <c r="IUZ224" s="15"/>
      <c r="IVA224" s="15"/>
      <c r="IVB224" s="15"/>
      <c r="IVC224" s="15"/>
      <c r="IVD224" s="15"/>
      <c r="IVE224" s="15"/>
      <c r="IVF224" s="15"/>
      <c r="IVG224" s="15"/>
      <c r="IVH224" s="15"/>
      <c r="IVI224" s="15"/>
      <c r="IVJ224" s="15"/>
      <c r="IVK224" s="15"/>
      <c r="IVL224" s="15"/>
      <c r="IVM224" s="15"/>
      <c r="IVN224" s="15"/>
      <c r="IVO224" s="15"/>
      <c r="IVP224" s="15"/>
      <c r="IVQ224" s="15"/>
      <c r="IVR224" s="15"/>
      <c r="IVS224" s="15"/>
      <c r="IVT224" s="15"/>
      <c r="IVU224" s="15"/>
      <c r="IVV224" s="15"/>
      <c r="IVW224" s="15"/>
      <c r="IVX224" s="15"/>
      <c r="IVY224" s="15"/>
      <c r="IVZ224" s="15"/>
      <c r="IWA224" s="15"/>
      <c r="IWB224" s="15"/>
      <c r="IWC224" s="15"/>
      <c r="IWD224" s="15"/>
      <c r="IWE224" s="15"/>
      <c r="IWF224" s="15"/>
      <c r="IWG224" s="15"/>
      <c r="IWH224" s="15"/>
      <c r="IWI224" s="15"/>
      <c r="IWJ224" s="15"/>
      <c r="IWK224" s="15"/>
      <c r="IWL224" s="15"/>
      <c r="IWM224" s="15"/>
      <c r="IWN224" s="15"/>
      <c r="IWO224" s="15"/>
      <c r="IWP224" s="15"/>
      <c r="IWQ224" s="15"/>
      <c r="IWR224" s="15"/>
      <c r="IWS224" s="15"/>
      <c r="IWT224" s="15"/>
      <c r="IWU224" s="15"/>
      <c r="IWV224" s="15"/>
      <c r="IWW224" s="15"/>
      <c r="IWX224" s="15"/>
      <c r="IWY224" s="15"/>
      <c r="IWZ224" s="15"/>
      <c r="IXA224" s="15"/>
      <c r="IXB224" s="15"/>
      <c r="IXC224" s="15"/>
      <c r="IXD224" s="15"/>
      <c r="IXE224" s="15"/>
      <c r="IXF224" s="15"/>
      <c r="IXG224" s="15"/>
      <c r="IXH224" s="15"/>
      <c r="IXI224" s="15"/>
      <c r="IXJ224" s="15"/>
      <c r="IXK224" s="15"/>
      <c r="IXL224" s="15"/>
      <c r="IXM224" s="15"/>
      <c r="IXN224" s="15"/>
      <c r="IXO224" s="15"/>
      <c r="IXP224" s="15"/>
      <c r="IXQ224" s="15"/>
      <c r="IXR224" s="15"/>
      <c r="IXS224" s="15"/>
      <c r="IXT224" s="15"/>
      <c r="IXU224" s="15"/>
      <c r="IXV224" s="15"/>
      <c r="IXW224" s="15"/>
      <c r="IXX224" s="15"/>
      <c r="IXY224" s="15"/>
      <c r="IXZ224" s="15"/>
      <c r="IYA224" s="15"/>
      <c r="IYB224" s="15"/>
      <c r="IYC224" s="15"/>
      <c r="IYD224" s="15"/>
      <c r="IYE224" s="15"/>
      <c r="IYF224" s="15"/>
      <c r="IYG224" s="15"/>
      <c r="IYH224" s="15"/>
      <c r="IYI224" s="15"/>
      <c r="IYJ224" s="15"/>
      <c r="IYK224" s="15"/>
      <c r="IYL224" s="15"/>
      <c r="IYM224" s="15"/>
      <c r="IYN224" s="15"/>
      <c r="IYO224" s="15"/>
      <c r="IYP224" s="15"/>
      <c r="IYQ224" s="15"/>
      <c r="IYR224" s="15"/>
      <c r="IYS224" s="15"/>
      <c r="IYT224" s="15"/>
      <c r="IYU224" s="15"/>
      <c r="IYV224" s="15"/>
      <c r="IYW224" s="15"/>
      <c r="IYX224" s="15"/>
      <c r="IYY224" s="15"/>
      <c r="IYZ224" s="15"/>
      <c r="IZA224" s="15"/>
      <c r="IZB224" s="15"/>
      <c r="IZC224" s="15"/>
      <c r="IZD224" s="15"/>
      <c r="IZE224" s="15"/>
      <c r="IZF224" s="15"/>
      <c r="IZG224" s="15"/>
      <c r="IZH224" s="15"/>
      <c r="IZI224" s="15"/>
      <c r="IZJ224" s="15"/>
      <c r="IZK224" s="15"/>
      <c r="IZL224" s="15"/>
      <c r="IZM224" s="15"/>
      <c r="IZN224" s="15"/>
      <c r="IZO224" s="15"/>
      <c r="IZP224" s="15"/>
      <c r="IZQ224" s="15"/>
      <c r="IZR224" s="15"/>
      <c r="IZS224" s="15"/>
      <c r="IZT224" s="15"/>
      <c r="IZU224" s="15"/>
      <c r="IZV224" s="15"/>
      <c r="IZW224" s="15"/>
      <c r="IZX224" s="15"/>
      <c r="IZY224" s="15"/>
      <c r="IZZ224" s="15"/>
      <c r="JAA224" s="15"/>
      <c r="JAB224" s="15"/>
      <c r="JAC224" s="15"/>
      <c r="JAD224" s="15"/>
      <c r="JAE224" s="15"/>
      <c r="JAF224" s="15"/>
      <c r="JAG224" s="15"/>
      <c r="JAH224" s="15"/>
      <c r="JAI224" s="15"/>
      <c r="JAJ224" s="15"/>
      <c r="JAK224" s="15"/>
      <c r="JAL224" s="15"/>
      <c r="JAM224" s="15"/>
      <c r="JAN224" s="15"/>
      <c r="JAO224" s="15"/>
      <c r="JAP224" s="15"/>
      <c r="JAQ224" s="15"/>
      <c r="JAR224" s="15"/>
      <c r="JAS224" s="15"/>
      <c r="JAT224" s="15"/>
      <c r="JAU224" s="15"/>
      <c r="JAV224" s="15"/>
      <c r="JAW224" s="15"/>
      <c r="JAX224" s="15"/>
      <c r="JAY224" s="15"/>
      <c r="JAZ224" s="15"/>
      <c r="JBA224" s="15"/>
      <c r="JBB224" s="15"/>
      <c r="JBC224" s="15"/>
      <c r="JBD224" s="15"/>
      <c r="JBE224" s="15"/>
      <c r="JBF224" s="15"/>
      <c r="JBG224" s="15"/>
      <c r="JBH224" s="15"/>
      <c r="JBI224" s="15"/>
      <c r="JBJ224" s="15"/>
      <c r="JBK224" s="15"/>
      <c r="JBL224" s="15"/>
      <c r="JBM224" s="15"/>
      <c r="JBN224" s="15"/>
      <c r="JBO224" s="15"/>
      <c r="JBP224" s="15"/>
      <c r="JBQ224" s="15"/>
      <c r="JBR224" s="15"/>
      <c r="JBS224" s="15"/>
      <c r="JBT224" s="15"/>
      <c r="JBU224" s="15"/>
      <c r="JBV224" s="15"/>
      <c r="JBW224" s="15"/>
      <c r="JBX224" s="15"/>
      <c r="JBY224" s="15"/>
      <c r="JBZ224" s="15"/>
      <c r="JCA224" s="15"/>
      <c r="JCB224" s="15"/>
      <c r="JCC224" s="15"/>
      <c r="JCD224" s="15"/>
      <c r="JCE224" s="15"/>
      <c r="JCF224" s="15"/>
      <c r="JCG224" s="15"/>
      <c r="JCH224" s="15"/>
      <c r="JCI224" s="15"/>
      <c r="JCJ224" s="15"/>
      <c r="JCK224" s="15"/>
      <c r="JCL224" s="15"/>
      <c r="JCM224" s="15"/>
      <c r="JCN224" s="15"/>
      <c r="JCO224" s="15"/>
      <c r="JCP224" s="15"/>
      <c r="JCQ224" s="15"/>
      <c r="JCR224" s="15"/>
      <c r="JCS224" s="15"/>
      <c r="JCT224" s="15"/>
      <c r="JCU224" s="15"/>
      <c r="JCV224" s="15"/>
      <c r="JCW224" s="15"/>
      <c r="JCX224" s="15"/>
      <c r="JCY224" s="15"/>
      <c r="JCZ224" s="15"/>
      <c r="JDA224" s="15"/>
      <c r="JDB224" s="15"/>
      <c r="JDC224" s="15"/>
      <c r="JDD224" s="15"/>
      <c r="JDE224" s="15"/>
      <c r="JDF224" s="15"/>
      <c r="JDG224" s="15"/>
      <c r="JDH224" s="15"/>
      <c r="JDI224" s="15"/>
      <c r="JDJ224" s="15"/>
      <c r="JDK224" s="15"/>
      <c r="JDL224" s="15"/>
      <c r="JDM224" s="15"/>
      <c r="JDN224" s="15"/>
      <c r="JDO224" s="15"/>
      <c r="JDP224" s="15"/>
      <c r="JDQ224" s="15"/>
      <c r="JDR224" s="15"/>
      <c r="JDS224" s="15"/>
      <c r="JDT224" s="15"/>
      <c r="JDU224" s="15"/>
      <c r="JDV224" s="15"/>
      <c r="JDW224" s="15"/>
      <c r="JDX224" s="15"/>
      <c r="JDY224" s="15"/>
      <c r="JDZ224" s="15"/>
      <c r="JEA224" s="15"/>
      <c r="JEB224" s="15"/>
      <c r="JEC224" s="15"/>
      <c r="JED224" s="15"/>
      <c r="JEE224" s="15"/>
      <c r="JEF224" s="15"/>
      <c r="JEG224" s="15"/>
      <c r="JEH224" s="15"/>
      <c r="JEI224" s="15"/>
      <c r="JEJ224" s="15"/>
      <c r="JEK224" s="15"/>
      <c r="JEL224" s="15"/>
      <c r="JEM224" s="15"/>
      <c r="JEN224" s="15"/>
      <c r="JEO224" s="15"/>
      <c r="JEP224" s="15"/>
      <c r="JEQ224" s="15"/>
      <c r="JER224" s="15"/>
      <c r="JES224" s="15"/>
      <c r="JET224" s="15"/>
      <c r="JEU224" s="15"/>
      <c r="JEV224" s="15"/>
      <c r="JEW224" s="15"/>
      <c r="JEX224" s="15"/>
      <c r="JEY224" s="15"/>
      <c r="JEZ224" s="15"/>
      <c r="JFA224" s="15"/>
      <c r="JFB224" s="15"/>
      <c r="JFC224" s="15"/>
      <c r="JFD224" s="15"/>
      <c r="JFE224" s="15"/>
      <c r="JFF224" s="15"/>
      <c r="JFG224" s="15"/>
      <c r="JFH224" s="15"/>
      <c r="JFI224" s="15"/>
      <c r="JFJ224" s="15"/>
      <c r="JFK224" s="15"/>
      <c r="JFL224" s="15"/>
      <c r="JFM224" s="15"/>
      <c r="JFN224" s="15"/>
      <c r="JFO224" s="15"/>
      <c r="JFP224" s="15"/>
      <c r="JFQ224" s="15"/>
      <c r="JFR224" s="15"/>
      <c r="JFS224" s="15"/>
      <c r="JFT224" s="15"/>
      <c r="JFU224" s="15"/>
      <c r="JFV224" s="15"/>
      <c r="JFW224" s="15"/>
      <c r="JFX224" s="15"/>
      <c r="JFY224" s="15"/>
      <c r="JFZ224" s="15"/>
      <c r="JGA224" s="15"/>
      <c r="JGB224" s="15"/>
      <c r="JGC224" s="15"/>
      <c r="JGD224" s="15"/>
      <c r="JGE224" s="15"/>
      <c r="JGF224" s="15"/>
      <c r="JGG224" s="15"/>
      <c r="JGH224" s="15"/>
      <c r="JGI224" s="15"/>
      <c r="JGJ224" s="15"/>
      <c r="JGK224" s="15"/>
      <c r="JGL224" s="15"/>
      <c r="JGM224" s="15"/>
      <c r="JGN224" s="15"/>
      <c r="JGO224" s="15"/>
      <c r="JGP224" s="15"/>
      <c r="JGQ224" s="15"/>
      <c r="JGR224" s="15"/>
      <c r="JGS224" s="15"/>
      <c r="JGT224" s="15"/>
      <c r="JGU224" s="15"/>
      <c r="JGV224" s="15"/>
      <c r="JGW224" s="15"/>
      <c r="JGX224" s="15"/>
      <c r="JGY224" s="15"/>
      <c r="JGZ224" s="15"/>
      <c r="JHA224" s="15"/>
      <c r="JHB224" s="15"/>
      <c r="JHC224" s="15"/>
      <c r="JHD224" s="15"/>
      <c r="JHE224" s="15"/>
      <c r="JHF224" s="15"/>
      <c r="JHG224" s="15"/>
      <c r="JHH224" s="15"/>
      <c r="JHI224" s="15"/>
      <c r="JHJ224" s="15"/>
      <c r="JHK224" s="15"/>
      <c r="JHL224" s="15"/>
      <c r="JHM224" s="15"/>
      <c r="JHN224" s="15"/>
      <c r="JHO224" s="15"/>
      <c r="JHP224" s="15"/>
      <c r="JHQ224" s="15"/>
      <c r="JHR224" s="15"/>
      <c r="JHS224" s="15"/>
      <c r="JHT224" s="15"/>
      <c r="JHU224" s="15"/>
      <c r="JHV224" s="15"/>
      <c r="JHW224" s="15"/>
      <c r="JHX224" s="15"/>
      <c r="JHY224" s="15"/>
      <c r="JHZ224" s="15"/>
      <c r="JIA224" s="15"/>
      <c r="JIB224" s="15"/>
      <c r="JIC224" s="15"/>
      <c r="JID224" s="15"/>
      <c r="JIE224" s="15"/>
      <c r="JIF224" s="15"/>
      <c r="JIG224" s="15"/>
      <c r="JIH224" s="15"/>
      <c r="JII224" s="15"/>
      <c r="JIJ224" s="15"/>
      <c r="JIK224" s="15"/>
      <c r="JIL224" s="15"/>
      <c r="JIM224" s="15"/>
      <c r="JIN224" s="15"/>
      <c r="JIO224" s="15"/>
      <c r="JIP224" s="15"/>
      <c r="JIQ224" s="15"/>
      <c r="JIR224" s="15"/>
      <c r="JIS224" s="15"/>
      <c r="JIT224" s="15"/>
      <c r="JIU224" s="15"/>
      <c r="JIV224" s="15"/>
      <c r="JIW224" s="15"/>
      <c r="JIX224" s="15"/>
      <c r="JIY224" s="15"/>
      <c r="JIZ224" s="15"/>
      <c r="JJA224" s="15"/>
      <c r="JJB224" s="15"/>
      <c r="JJC224" s="15"/>
      <c r="JJD224" s="15"/>
      <c r="JJE224" s="15"/>
      <c r="JJF224" s="15"/>
      <c r="JJG224" s="15"/>
      <c r="JJH224" s="15"/>
      <c r="JJI224" s="15"/>
      <c r="JJJ224" s="15"/>
      <c r="JJK224" s="15"/>
      <c r="JJL224" s="15"/>
      <c r="JJM224" s="15"/>
      <c r="JJN224" s="15"/>
      <c r="JJO224" s="15"/>
      <c r="JJP224" s="15"/>
      <c r="JJQ224" s="15"/>
      <c r="JJR224" s="15"/>
      <c r="JJS224" s="15"/>
      <c r="JJT224" s="15"/>
      <c r="JJU224" s="15"/>
      <c r="JJV224" s="15"/>
      <c r="JJW224" s="15"/>
      <c r="JJX224" s="15"/>
      <c r="JJY224" s="15"/>
      <c r="JJZ224" s="15"/>
      <c r="JKA224" s="15"/>
      <c r="JKB224" s="15"/>
      <c r="JKC224" s="15"/>
      <c r="JKD224" s="15"/>
      <c r="JKE224" s="15"/>
      <c r="JKF224" s="15"/>
      <c r="JKG224" s="15"/>
      <c r="JKH224" s="15"/>
      <c r="JKI224" s="15"/>
      <c r="JKJ224" s="15"/>
      <c r="JKK224" s="15"/>
      <c r="JKL224" s="15"/>
      <c r="JKM224" s="15"/>
      <c r="JKN224" s="15"/>
      <c r="JKO224" s="15"/>
      <c r="JKP224" s="15"/>
      <c r="JKQ224" s="15"/>
      <c r="JKR224" s="15"/>
      <c r="JKS224" s="15"/>
      <c r="JKT224" s="15"/>
      <c r="JKU224" s="15"/>
      <c r="JKV224" s="15"/>
      <c r="JKW224" s="15"/>
      <c r="JKX224" s="15"/>
      <c r="JKY224" s="15"/>
      <c r="JKZ224" s="15"/>
      <c r="JLA224" s="15"/>
      <c r="JLB224" s="15"/>
      <c r="JLC224" s="15"/>
      <c r="JLD224" s="15"/>
      <c r="JLE224" s="15"/>
      <c r="JLF224" s="15"/>
      <c r="JLG224" s="15"/>
      <c r="JLH224" s="15"/>
      <c r="JLI224" s="15"/>
      <c r="JLJ224" s="15"/>
      <c r="JLK224" s="15"/>
      <c r="JLL224" s="15"/>
      <c r="JLM224" s="15"/>
      <c r="JLN224" s="15"/>
      <c r="JLO224" s="15"/>
      <c r="JLP224" s="15"/>
      <c r="JLQ224" s="15"/>
      <c r="JLR224" s="15"/>
      <c r="JLS224" s="15"/>
      <c r="JLT224" s="15"/>
      <c r="JLU224" s="15"/>
      <c r="JLV224" s="15"/>
      <c r="JLW224" s="15"/>
      <c r="JLX224" s="15"/>
      <c r="JLY224" s="15"/>
      <c r="JLZ224" s="15"/>
      <c r="JMA224" s="15"/>
      <c r="JMB224" s="15"/>
      <c r="JMC224" s="15"/>
      <c r="JMD224" s="15"/>
      <c r="JME224" s="15"/>
      <c r="JMF224" s="15"/>
      <c r="JMG224" s="15"/>
      <c r="JMH224" s="15"/>
      <c r="JMI224" s="15"/>
      <c r="JMJ224" s="15"/>
      <c r="JMK224" s="15"/>
      <c r="JML224" s="15"/>
      <c r="JMM224" s="15"/>
      <c r="JMN224" s="15"/>
      <c r="JMO224" s="15"/>
      <c r="JMP224" s="15"/>
      <c r="JMQ224" s="15"/>
      <c r="JMR224" s="15"/>
      <c r="JMS224" s="15"/>
      <c r="JMT224" s="15"/>
      <c r="JMU224" s="15"/>
      <c r="JMV224" s="15"/>
      <c r="JMW224" s="15"/>
      <c r="JMX224" s="15"/>
      <c r="JMY224" s="15"/>
      <c r="JMZ224" s="15"/>
      <c r="JNA224" s="15"/>
      <c r="JNB224" s="15"/>
      <c r="JNC224" s="15"/>
      <c r="JND224" s="15"/>
      <c r="JNE224" s="15"/>
      <c r="JNF224" s="15"/>
      <c r="JNG224" s="15"/>
      <c r="JNH224" s="15"/>
      <c r="JNI224" s="15"/>
      <c r="JNJ224" s="15"/>
      <c r="JNK224" s="15"/>
      <c r="JNL224" s="15"/>
      <c r="JNM224" s="15"/>
      <c r="JNN224" s="15"/>
      <c r="JNO224" s="15"/>
      <c r="JNP224" s="15"/>
      <c r="JNQ224" s="15"/>
      <c r="JNR224" s="15"/>
      <c r="JNS224" s="15"/>
      <c r="JNT224" s="15"/>
      <c r="JNU224" s="15"/>
      <c r="JNV224" s="15"/>
      <c r="JNW224" s="15"/>
      <c r="JNX224" s="15"/>
      <c r="JNY224" s="15"/>
      <c r="JNZ224" s="15"/>
      <c r="JOA224" s="15"/>
      <c r="JOB224" s="15"/>
      <c r="JOC224" s="15"/>
      <c r="JOD224" s="15"/>
      <c r="JOE224" s="15"/>
      <c r="JOF224" s="15"/>
      <c r="JOG224" s="15"/>
      <c r="JOH224" s="15"/>
      <c r="JOI224" s="15"/>
      <c r="JOJ224" s="15"/>
      <c r="JOK224" s="15"/>
      <c r="JOL224" s="15"/>
      <c r="JOM224" s="15"/>
      <c r="JON224" s="15"/>
      <c r="JOO224" s="15"/>
      <c r="JOP224" s="15"/>
      <c r="JOQ224" s="15"/>
      <c r="JOR224" s="15"/>
      <c r="JOS224" s="15"/>
      <c r="JOT224" s="15"/>
      <c r="JOU224" s="15"/>
      <c r="JOV224" s="15"/>
      <c r="JOW224" s="15"/>
      <c r="JOX224" s="15"/>
      <c r="JOY224" s="15"/>
      <c r="JOZ224" s="15"/>
      <c r="JPA224" s="15"/>
      <c r="JPB224" s="15"/>
      <c r="JPC224" s="15"/>
      <c r="JPD224" s="15"/>
      <c r="JPE224" s="15"/>
      <c r="JPF224" s="15"/>
      <c r="JPG224" s="15"/>
      <c r="JPH224" s="15"/>
      <c r="JPI224" s="15"/>
      <c r="JPJ224" s="15"/>
      <c r="JPK224" s="15"/>
      <c r="JPL224" s="15"/>
      <c r="JPM224" s="15"/>
      <c r="JPN224" s="15"/>
      <c r="JPO224" s="15"/>
      <c r="JPP224" s="15"/>
      <c r="JPQ224" s="15"/>
      <c r="JPR224" s="15"/>
      <c r="JPS224" s="15"/>
      <c r="JPT224" s="15"/>
      <c r="JPU224" s="15"/>
      <c r="JPV224" s="15"/>
      <c r="JPW224" s="15"/>
      <c r="JPX224" s="15"/>
      <c r="JPY224" s="15"/>
      <c r="JPZ224" s="15"/>
      <c r="JQA224" s="15"/>
      <c r="JQB224" s="15"/>
      <c r="JQC224" s="15"/>
      <c r="JQD224" s="15"/>
      <c r="JQE224" s="15"/>
      <c r="JQF224" s="15"/>
      <c r="JQG224" s="15"/>
      <c r="JQH224" s="15"/>
      <c r="JQI224" s="15"/>
      <c r="JQJ224" s="15"/>
      <c r="JQK224" s="15"/>
      <c r="JQL224" s="15"/>
      <c r="JQM224" s="15"/>
      <c r="JQN224" s="15"/>
      <c r="JQO224" s="15"/>
      <c r="JQP224" s="15"/>
      <c r="JQQ224" s="15"/>
      <c r="JQR224" s="15"/>
      <c r="JQS224" s="15"/>
      <c r="JQT224" s="15"/>
      <c r="JQU224" s="15"/>
      <c r="JQV224" s="15"/>
      <c r="JQW224" s="15"/>
      <c r="JQX224" s="15"/>
      <c r="JQY224" s="15"/>
      <c r="JQZ224" s="15"/>
      <c r="JRA224" s="15"/>
      <c r="JRB224" s="15"/>
      <c r="JRC224" s="15"/>
      <c r="JRD224" s="15"/>
      <c r="JRE224" s="15"/>
      <c r="JRF224" s="15"/>
      <c r="JRG224" s="15"/>
      <c r="JRH224" s="15"/>
      <c r="JRI224" s="15"/>
      <c r="JRJ224" s="15"/>
      <c r="JRK224" s="15"/>
      <c r="JRL224" s="15"/>
      <c r="JRM224" s="15"/>
      <c r="JRN224" s="15"/>
      <c r="JRO224" s="15"/>
      <c r="JRP224" s="15"/>
      <c r="JRQ224" s="15"/>
      <c r="JRR224" s="15"/>
      <c r="JRS224" s="15"/>
      <c r="JRT224" s="15"/>
      <c r="JRU224" s="15"/>
      <c r="JRV224" s="15"/>
      <c r="JRW224" s="15"/>
      <c r="JRX224" s="15"/>
      <c r="JRY224" s="15"/>
      <c r="JRZ224" s="15"/>
      <c r="JSA224" s="15"/>
      <c r="JSB224" s="15"/>
      <c r="JSC224" s="15"/>
      <c r="JSD224" s="15"/>
      <c r="JSE224" s="15"/>
      <c r="JSF224" s="15"/>
      <c r="JSG224" s="15"/>
      <c r="JSH224" s="15"/>
      <c r="JSI224" s="15"/>
      <c r="JSJ224" s="15"/>
      <c r="JSK224" s="15"/>
      <c r="JSL224" s="15"/>
      <c r="JSM224" s="15"/>
      <c r="JSN224" s="15"/>
      <c r="JSO224" s="15"/>
      <c r="JSP224" s="15"/>
      <c r="JSQ224" s="15"/>
      <c r="JSR224" s="15"/>
      <c r="JSS224" s="15"/>
      <c r="JST224" s="15"/>
      <c r="JSU224" s="15"/>
      <c r="JSV224" s="15"/>
      <c r="JSW224" s="15"/>
      <c r="JSX224" s="15"/>
      <c r="JSY224" s="15"/>
      <c r="JSZ224" s="15"/>
      <c r="JTA224" s="15"/>
      <c r="JTB224" s="15"/>
      <c r="JTC224" s="15"/>
      <c r="JTD224" s="15"/>
      <c r="JTE224" s="15"/>
      <c r="JTF224" s="15"/>
      <c r="JTG224" s="15"/>
      <c r="JTH224" s="15"/>
      <c r="JTI224" s="15"/>
      <c r="JTJ224" s="15"/>
      <c r="JTK224" s="15"/>
      <c r="JTL224" s="15"/>
      <c r="JTM224" s="15"/>
      <c r="JTN224" s="15"/>
      <c r="JTO224" s="15"/>
      <c r="JTP224" s="15"/>
      <c r="JTQ224" s="15"/>
      <c r="JTR224" s="15"/>
      <c r="JTS224" s="15"/>
      <c r="JTT224" s="15"/>
      <c r="JTU224" s="15"/>
      <c r="JTV224" s="15"/>
      <c r="JTW224" s="15"/>
      <c r="JTX224" s="15"/>
      <c r="JTY224" s="15"/>
      <c r="JTZ224" s="15"/>
      <c r="JUA224" s="15"/>
      <c r="JUB224" s="15"/>
      <c r="JUC224" s="15"/>
      <c r="JUD224" s="15"/>
      <c r="JUE224" s="15"/>
      <c r="JUF224" s="15"/>
      <c r="JUG224" s="15"/>
      <c r="JUH224" s="15"/>
      <c r="JUI224" s="15"/>
      <c r="JUJ224" s="15"/>
      <c r="JUK224" s="15"/>
      <c r="JUL224" s="15"/>
      <c r="JUM224" s="15"/>
      <c r="JUN224" s="15"/>
      <c r="JUO224" s="15"/>
      <c r="JUP224" s="15"/>
      <c r="JUQ224" s="15"/>
      <c r="JUR224" s="15"/>
      <c r="JUS224" s="15"/>
      <c r="JUT224" s="15"/>
      <c r="JUU224" s="15"/>
      <c r="JUV224" s="15"/>
      <c r="JUW224" s="15"/>
      <c r="JUX224" s="15"/>
      <c r="JUY224" s="15"/>
      <c r="JUZ224" s="15"/>
      <c r="JVA224" s="15"/>
      <c r="JVB224" s="15"/>
      <c r="JVC224" s="15"/>
      <c r="JVD224" s="15"/>
      <c r="JVE224" s="15"/>
      <c r="JVF224" s="15"/>
      <c r="JVG224" s="15"/>
      <c r="JVH224" s="15"/>
      <c r="JVI224" s="15"/>
      <c r="JVJ224" s="15"/>
      <c r="JVK224" s="15"/>
      <c r="JVL224" s="15"/>
      <c r="JVM224" s="15"/>
      <c r="JVN224" s="15"/>
      <c r="JVO224" s="15"/>
      <c r="JVP224" s="15"/>
      <c r="JVQ224" s="15"/>
      <c r="JVR224" s="15"/>
      <c r="JVS224" s="15"/>
      <c r="JVT224" s="15"/>
      <c r="JVU224" s="15"/>
      <c r="JVV224" s="15"/>
      <c r="JVW224" s="15"/>
      <c r="JVX224" s="15"/>
      <c r="JVY224" s="15"/>
      <c r="JVZ224" s="15"/>
      <c r="JWA224" s="15"/>
      <c r="JWB224" s="15"/>
      <c r="JWC224" s="15"/>
      <c r="JWD224" s="15"/>
      <c r="JWE224" s="15"/>
      <c r="JWF224" s="15"/>
      <c r="JWG224" s="15"/>
      <c r="JWH224" s="15"/>
      <c r="JWI224" s="15"/>
      <c r="JWJ224" s="15"/>
      <c r="JWK224" s="15"/>
      <c r="JWL224" s="15"/>
      <c r="JWM224" s="15"/>
      <c r="JWN224" s="15"/>
      <c r="JWO224" s="15"/>
      <c r="JWP224" s="15"/>
      <c r="JWQ224" s="15"/>
      <c r="JWR224" s="15"/>
      <c r="JWS224" s="15"/>
      <c r="JWT224" s="15"/>
      <c r="JWU224" s="15"/>
      <c r="JWV224" s="15"/>
      <c r="JWW224" s="15"/>
      <c r="JWX224" s="15"/>
      <c r="JWY224" s="15"/>
      <c r="JWZ224" s="15"/>
      <c r="JXA224" s="15"/>
      <c r="JXB224" s="15"/>
      <c r="JXC224" s="15"/>
      <c r="JXD224" s="15"/>
      <c r="JXE224" s="15"/>
      <c r="JXF224" s="15"/>
      <c r="JXG224" s="15"/>
      <c r="JXH224" s="15"/>
      <c r="JXI224" s="15"/>
      <c r="JXJ224" s="15"/>
      <c r="JXK224" s="15"/>
      <c r="JXL224" s="15"/>
      <c r="JXM224" s="15"/>
      <c r="JXN224" s="15"/>
      <c r="JXO224" s="15"/>
      <c r="JXP224" s="15"/>
      <c r="JXQ224" s="15"/>
      <c r="JXR224" s="15"/>
      <c r="JXS224" s="15"/>
      <c r="JXT224" s="15"/>
      <c r="JXU224" s="15"/>
      <c r="JXV224" s="15"/>
      <c r="JXW224" s="15"/>
      <c r="JXX224" s="15"/>
      <c r="JXY224" s="15"/>
      <c r="JXZ224" s="15"/>
      <c r="JYA224" s="15"/>
      <c r="JYB224" s="15"/>
      <c r="JYC224" s="15"/>
      <c r="JYD224" s="15"/>
      <c r="JYE224" s="15"/>
      <c r="JYF224" s="15"/>
      <c r="JYG224" s="15"/>
      <c r="JYH224" s="15"/>
      <c r="JYI224" s="15"/>
      <c r="JYJ224" s="15"/>
      <c r="JYK224" s="15"/>
      <c r="JYL224" s="15"/>
      <c r="JYM224" s="15"/>
      <c r="JYN224" s="15"/>
      <c r="JYO224" s="15"/>
      <c r="JYP224" s="15"/>
      <c r="JYQ224" s="15"/>
      <c r="JYR224" s="15"/>
      <c r="JYS224" s="15"/>
      <c r="JYT224" s="15"/>
      <c r="JYU224" s="15"/>
      <c r="JYV224" s="15"/>
      <c r="JYW224" s="15"/>
      <c r="JYX224" s="15"/>
      <c r="JYY224" s="15"/>
      <c r="JYZ224" s="15"/>
      <c r="JZA224" s="15"/>
      <c r="JZB224" s="15"/>
      <c r="JZC224" s="15"/>
      <c r="JZD224" s="15"/>
      <c r="JZE224" s="15"/>
      <c r="JZF224" s="15"/>
      <c r="JZG224" s="15"/>
      <c r="JZH224" s="15"/>
      <c r="JZI224" s="15"/>
      <c r="JZJ224" s="15"/>
      <c r="JZK224" s="15"/>
      <c r="JZL224" s="15"/>
      <c r="JZM224" s="15"/>
      <c r="JZN224" s="15"/>
      <c r="JZO224" s="15"/>
      <c r="JZP224" s="15"/>
      <c r="JZQ224" s="15"/>
      <c r="JZR224" s="15"/>
      <c r="JZS224" s="15"/>
      <c r="JZT224" s="15"/>
      <c r="JZU224" s="15"/>
      <c r="JZV224" s="15"/>
      <c r="JZW224" s="15"/>
      <c r="JZX224" s="15"/>
      <c r="JZY224" s="15"/>
      <c r="JZZ224" s="15"/>
      <c r="KAA224" s="15"/>
      <c r="KAB224" s="15"/>
      <c r="KAC224" s="15"/>
      <c r="KAD224" s="15"/>
      <c r="KAE224" s="15"/>
      <c r="KAF224" s="15"/>
      <c r="KAG224" s="15"/>
      <c r="KAH224" s="15"/>
      <c r="KAI224" s="15"/>
      <c r="KAJ224" s="15"/>
      <c r="KAK224" s="15"/>
      <c r="KAL224" s="15"/>
      <c r="KAM224" s="15"/>
      <c r="KAN224" s="15"/>
      <c r="KAO224" s="15"/>
      <c r="KAP224" s="15"/>
      <c r="KAQ224" s="15"/>
      <c r="KAR224" s="15"/>
      <c r="KAS224" s="15"/>
      <c r="KAT224" s="15"/>
      <c r="KAU224" s="15"/>
      <c r="KAV224" s="15"/>
      <c r="KAW224" s="15"/>
      <c r="KAX224" s="15"/>
      <c r="KAY224" s="15"/>
      <c r="KAZ224" s="15"/>
      <c r="KBA224" s="15"/>
      <c r="KBB224" s="15"/>
      <c r="KBC224" s="15"/>
      <c r="KBD224" s="15"/>
      <c r="KBE224" s="15"/>
      <c r="KBF224" s="15"/>
      <c r="KBG224" s="15"/>
      <c r="KBH224" s="15"/>
      <c r="KBI224" s="15"/>
      <c r="KBJ224" s="15"/>
      <c r="KBK224" s="15"/>
      <c r="KBL224" s="15"/>
      <c r="KBM224" s="15"/>
      <c r="KBN224" s="15"/>
      <c r="KBO224" s="15"/>
      <c r="KBP224" s="15"/>
      <c r="KBQ224" s="15"/>
      <c r="KBR224" s="15"/>
      <c r="KBS224" s="15"/>
      <c r="KBT224" s="15"/>
      <c r="KBU224" s="15"/>
      <c r="KBV224" s="15"/>
      <c r="KBW224" s="15"/>
      <c r="KBX224" s="15"/>
      <c r="KBY224" s="15"/>
      <c r="KBZ224" s="15"/>
      <c r="KCA224" s="15"/>
      <c r="KCB224" s="15"/>
      <c r="KCC224" s="15"/>
      <c r="KCD224" s="15"/>
      <c r="KCE224" s="15"/>
      <c r="KCF224" s="15"/>
      <c r="KCG224" s="15"/>
      <c r="KCH224" s="15"/>
      <c r="KCI224" s="15"/>
      <c r="KCJ224" s="15"/>
      <c r="KCK224" s="15"/>
      <c r="KCL224" s="15"/>
      <c r="KCM224" s="15"/>
      <c r="KCN224" s="15"/>
      <c r="KCO224" s="15"/>
      <c r="KCP224" s="15"/>
      <c r="KCQ224" s="15"/>
      <c r="KCR224" s="15"/>
      <c r="KCS224" s="15"/>
      <c r="KCT224" s="15"/>
      <c r="KCU224" s="15"/>
      <c r="KCV224" s="15"/>
      <c r="KCW224" s="15"/>
      <c r="KCX224" s="15"/>
      <c r="KCY224" s="15"/>
      <c r="KCZ224" s="15"/>
      <c r="KDA224" s="15"/>
      <c r="KDB224" s="15"/>
      <c r="KDC224" s="15"/>
      <c r="KDD224" s="15"/>
      <c r="KDE224" s="15"/>
      <c r="KDF224" s="15"/>
      <c r="KDG224" s="15"/>
      <c r="KDH224" s="15"/>
      <c r="KDI224" s="15"/>
      <c r="KDJ224" s="15"/>
      <c r="KDK224" s="15"/>
      <c r="KDL224" s="15"/>
      <c r="KDM224" s="15"/>
      <c r="KDN224" s="15"/>
      <c r="KDO224" s="15"/>
      <c r="KDP224" s="15"/>
      <c r="KDQ224" s="15"/>
      <c r="KDR224" s="15"/>
      <c r="KDS224" s="15"/>
      <c r="KDT224" s="15"/>
      <c r="KDU224" s="15"/>
      <c r="KDV224" s="15"/>
      <c r="KDW224" s="15"/>
      <c r="KDX224" s="15"/>
      <c r="KDY224" s="15"/>
      <c r="KDZ224" s="15"/>
      <c r="KEA224" s="15"/>
      <c r="KEB224" s="15"/>
      <c r="KEC224" s="15"/>
      <c r="KED224" s="15"/>
      <c r="KEE224" s="15"/>
      <c r="KEF224" s="15"/>
      <c r="KEG224" s="15"/>
      <c r="KEH224" s="15"/>
      <c r="KEI224" s="15"/>
      <c r="KEJ224" s="15"/>
      <c r="KEK224" s="15"/>
      <c r="KEL224" s="15"/>
      <c r="KEM224" s="15"/>
      <c r="KEN224" s="15"/>
      <c r="KEO224" s="15"/>
      <c r="KEP224" s="15"/>
      <c r="KEQ224" s="15"/>
      <c r="KER224" s="15"/>
      <c r="KES224" s="15"/>
      <c r="KET224" s="15"/>
      <c r="KEU224" s="15"/>
      <c r="KEV224" s="15"/>
      <c r="KEW224" s="15"/>
      <c r="KEX224" s="15"/>
      <c r="KEY224" s="15"/>
      <c r="KEZ224" s="15"/>
      <c r="KFA224" s="15"/>
      <c r="KFB224" s="15"/>
      <c r="KFC224" s="15"/>
      <c r="KFD224" s="15"/>
      <c r="KFE224" s="15"/>
      <c r="KFF224" s="15"/>
      <c r="KFG224" s="15"/>
      <c r="KFH224" s="15"/>
      <c r="KFI224" s="15"/>
      <c r="KFJ224" s="15"/>
      <c r="KFK224" s="15"/>
      <c r="KFL224" s="15"/>
      <c r="KFM224" s="15"/>
      <c r="KFN224" s="15"/>
      <c r="KFO224" s="15"/>
      <c r="KFP224" s="15"/>
      <c r="KFQ224" s="15"/>
      <c r="KFR224" s="15"/>
      <c r="KFS224" s="15"/>
      <c r="KFT224" s="15"/>
      <c r="KFU224" s="15"/>
      <c r="KFV224" s="15"/>
      <c r="KFW224" s="15"/>
      <c r="KFX224" s="15"/>
      <c r="KFY224" s="15"/>
      <c r="KFZ224" s="15"/>
      <c r="KGA224" s="15"/>
      <c r="KGB224" s="15"/>
      <c r="KGC224" s="15"/>
      <c r="KGD224" s="15"/>
      <c r="KGE224" s="15"/>
      <c r="KGF224" s="15"/>
      <c r="KGG224" s="15"/>
      <c r="KGH224" s="15"/>
      <c r="KGI224" s="15"/>
      <c r="KGJ224" s="15"/>
      <c r="KGK224" s="15"/>
      <c r="KGL224" s="15"/>
      <c r="KGM224" s="15"/>
      <c r="KGN224" s="15"/>
      <c r="KGO224" s="15"/>
      <c r="KGP224" s="15"/>
      <c r="KGQ224" s="15"/>
      <c r="KGR224" s="15"/>
      <c r="KGS224" s="15"/>
      <c r="KGT224" s="15"/>
      <c r="KGU224" s="15"/>
      <c r="KGV224" s="15"/>
      <c r="KGW224" s="15"/>
      <c r="KGX224" s="15"/>
      <c r="KGY224" s="15"/>
      <c r="KGZ224" s="15"/>
      <c r="KHA224" s="15"/>
      <c r="KHB224" s="15"/>
      <c r="KHC224" s="15"/>
      <c r="KHD224" s="15"/>
      <c r="KHE224" s="15"/>
      <c r="KHF224" s="15"/>
      <c r="KHG224" s="15"/>
      <c r="KHH224" s="15"/>
      <c r="KHI224" s="15"/>
      <c r="KHJ224" s="15"/>
      <c r="KHK224" s="15"/>
      <c r="KHL224" s="15"/>
      <c r="KHM224" s="15"/>
      <c r="KHN224" s="15"/>
      <c r="KHO224" s="15"/>
      <c r="KHP224" s="15"/>
      <c r="KHQ224" s="15"/>
      <c r="KHR224" s="15"/>
      <c r="KHS224" s="15"/>
      <c r="KHT224" s="15"/>
      <c r="KHU224" s="15"/>
      <c r="KHV224" s="15"/>
      <c r="KHW224" s="15"/>
      <c r="KHX224" s="15"/>
      <c r="KHY224" s="15"/>
      <c r="KHZ224" s="15"/>
      <c r="KIA224" s="15"/>
      <c r="KIB224" s="15"/>
      <c r="KIC224" s="15"/>
      <c r="KID224" s="15"/>
      <c r="KIE224" s="15"/>
      <c r="KIF224" s="15"/>
      <c r="KIG224" s="15"/>
      <c r="KIH224" s="15"/>
      <c r="KII224" s="15"/>
      <c r="KIJ224" s="15"/>
      <c r="KIK224" s="15"/>
      <c r="KIL224" s="15"/>
      <c r="KIM224" s="15"/>
      <c r="KIN224" s="15"/>
      <c r="KIO224" s="15"/>
      <c r="KIP224" s="15"/>
      <c r="KIQ224" s="15"/>
      <c r="KIR224" s="15"/>
      <c r="KIS224" s="15"/>
      <c r="KIT224" s="15"/>
      <c r="KIU224" s="15"/>
      <c r="KIV224" s="15"/>
      <c r="KIW224" s="15"/>
      <c r="KIX224" s="15"/>
      <c r="KIY224" s="15"/>
      <c r="KIZ224" s="15"/>
      <c r="KJA224" s="15"/>
      <c r="KJB224" s="15"/>
      <c r="KJC224" s="15"/>
      <c r="KJD224" s="15"/>
      <c r="KJE224" s="15"/>
      <c r="KJF224" s="15"/>
      <c r="KJG224" s="15"/>
      <c r="KJH224" s="15"/>
      <c r="KJI224" s="15"/>
      <c r="KJJ224" s="15"/>
      <c r="KJK224" s="15"/>
      <c r="KJL224" s="15"/>
      <c r="KJM224" s="15"/>
      <c r="KJN224" s="15"/>
      <c r="KJO224" s="15"/>
      <c r="KJP224" s="15"/>
      <c r="KJQ224" s="15"/>
      <c r="KJR224" s="15"/>
      <c r="KJS224" s="15"/>
      <c r="KJT224" s="15"/>
      <c r="KJU224" s="15"/>
      <c r="KJV224" s="15"/>
      <c r="KJW224" s="15"/>
      <c r="KJX224" s="15"/>
      <c r="KJY224" s="15"/>
      <c r="KJZ224" s="15"/>
      <c r="KKA224" s="15"/>
      <c r="KKB224" s="15"/>
      <c r="KKC224" s="15"/>
      <c r="KKD224" s="15"/>
      <c r="KKE224" s="15"/>
      <c r="KKF224" s="15"/>
      <c r="KKG224" s="15"/>
      <c r="KKH224" s="15"/>
      <c r="KKI224" s="15"/>
      <c r="KKJ224" s="15"/>
      <c r="KKK224" s="15"/>
      <c r="KKL224" s="15"/>
      <c r="KKM224" s="15"/>
      <c r="KKN224" s="15"/>
      <c r="KKO224" s="15"/>
      <c r="KKP224" s="15"/>
      <c r="KKQ224" s="15"/>
      <c r="KKR224" s="15"/>
      <c r="KKS224" s="15"/>
      <c r="KKT224" s="15"/>
      <c r="KKU224" s="15"/>
      <c r="KKV224" s="15"/>
      <c r="KKW224" s="15"/>
      <c r="KKX224" s="15"/>
      <c r="KKY224" s="15"/>
      <c r="KKZ224" s="15"/>
      <c r="KLA224" s="15"/>
      <c r="KLB224" s="15"/>
      <c r="KLC224" s="15"/>
      <c r="KLD224" s="15"/>
      <c r="KLE224" s="15"/>
      <c r="KLF224" s="15"/>
      <c r="KLG224" s="15"/>
      <c r="KLH224" s="15"/>
      <c r="KLI224" s="15"/>
      <c r="KLJ224" s="15"/>
      <c r="KLK224" s="15"/>
      <c r="KLL224" s="15"/>
      <c r="KLM224" s="15"/>
      <c r="KLN224" s="15"/>
      <c r="KLO224" s="15"/>
      <c r="KLP224" s="15"/>
      <c r="KLQ224" s="15"/>
      <c r="KLR224" s="15"/>
      <c r="KLS224" s="15"/>
      <c r="KLT224" s="15"/>
      <c r="KLU224" s="15"/>
      <c r="KLV224" s="15"/>
      <c r="KLW224" s="15"/>
      <c r="KLX224" s="15"/>
      <c r="KLY224" s="15"/>
      <c r="KLZ224" s="15"/>
      <c r="KMA224" s="15"/>
      <c r="KMB224" s="15"/>
      <c r="KMC224" s="15"/>
      <c r="KMD224" s="15"/>
      <c r="KME224" s="15"/>
      <c r="KMF224" s="15"/>
      <c r="KMG224" s="15"/>
      <c r="KMH224" s="15"/>
      <c r="KMI224" s="15"/>
      <c r="KMJ224" s="15"/>
      <c r="KMK224" s="15"/>
      <c r="KML224" s="15"/>
      <c r="KMM224" s="15"/>
      <c r="KMN224" s="15"/>
      <c r="KMO224" s="15"/>
      <c r="KMP224" s="15"/>
      <c r="KMQ224" s="15"/>
      <c r="KMR224" s="15"/>
      <c r="KMS224" s="15"/>
      <c r="KMT224" s="15"/>
      <c r="KMU224" s="15"/>
      <c r="KMV224" s="15"/>
      <c r="KMW224" s="15"/>
      <c r="KMX224" s="15"/>
      <c r="KMY224" s="15"/>
      <c r="KMZ224" s="15"/>
      <c r="KNA224" s="15"/>
      <c r="KNB224" s="15"/>
      <c r="KNC224" s="15"/>
      <c r="KND224" s="15"/>
      <c r="KNE224" s="15"/>
      <c r="KNF224" s="15"/>
      <c r="KNG224" s="15"/>
      <c r="KNH224" s="15"/>
      <c r="KNI224" s="15"/>
      <c r="KNJ224" s="15"/>
      <c r="KNK224" s="15"/>
      <c r="KNL224" s="15"/>
      <c r="KNM224" s="15"/>
      <c r="KNN224" s="15"/>
      <c r="KNO224" s="15"/>
      <c r="KNP224" s="15"/>
      <c r="KNQ224" s="15"/>
      <c r="KNR224" s="15"/>
      <c r="KNS224" s="15"/>
      <c r="KNT224" s="15"/>
      <c r="KNU224" s="15"/>
      <c r="KNV224" s="15"/>
      <c r="KNW224" s="15"/>
      <c r="KNX224" s="15"/>
      <c r="KNY224" s="15"/>
      <c r="KNZ224" s="15"/>
      <c r="KOA224" s="15"/>
      <c r="KOB224" s="15"/>
      <c r="KOC224" s="15"/>
      <c r="KOD224" s="15"/>
      <c r="KOE224" s="15"/>
      <c r="KOF224" s="15"/>
      <c r="KOG224" s="15"/>
      <c r="KOH224" s="15"/>
      <c r="KOI224" s="15"/>
      <c r="KOJ224" s="15"/>
      <c r="KOK224" s="15"/>
      <c r="KOL224" s="15"/>
      <c r="KOM224" s="15"/>
      <c r="KON224" s="15"/>
      <c r="KOO224" s="15"/>
      <c r="KOP224" s="15"/>
      <c r="KOQ224" s="15"/>
      <c r="KOR224" s="15"/>
      <c r="KOS224" s="15"/>
      <c r="KOT224" s="15"/>
      <c r="KOU224" s="15"/>
      <c r="KOV224" s="15"/>
      <c r="KOW224" s="15"/>
      <c r="KOX224" s="15"/>
      <c r="KOY224" s="15"/>
      <c r="KOZ224" s="15"/>
      <c r="KPA224" s="15"/>
      <c r="KPB224" s="15"/>
      <c r="KPC224" s="15"/>
      <c r="KPD224" s="15"/>
      <c r="KPE224" s="15"/>
      <c r="KPF224" s="15"/>
      <c r="KPG224" s="15"/>
      <c r="KPH224" s="15"/>
      <c r="KPI224" s="15"/>
      <c r="KPJ224" s="15"/>
      <c r="KPK224" s="15"/>
      <c r="KPL224" s="15"/>
      <c r="KPM224" s="15"/>
      <c r="KPN224" s="15"/>
      <c r="KPO224" s="15"/>
      <c r="KPP224" s="15"/>
      <c r="KPQ224" s="15"/>
      <c r="KPR224" s="15"/>
      <c r="KPS224" s="15"/>
      <c r="KPT224" s="15"/>
      <c r="KPU224" s="15"/>
      <c r="KPV224" s="15"/>
      <c r="KPW224" s="15"/>
      <c r="KPX224" s="15"/>
      <c r="KPY224" s="15"/>
      <c r="KPZ224" s="15"/>
      <c r="KQA224" s="15"/>
      <c r="KQB224" s="15"/>
      <c r="KQC224" s="15"/>
      <c r="KQD224" s="15"/>
      <c r="KQE224" s="15"/>
      <c r="KQF224" s="15"/>
      <c r="KQG224" s="15"/>
      <c r="KQH224" s="15"/>
      <c r="KQI224" s="15"/>
      <c r="KQJ224" s="15"/>
      <c r="KQK224" s="15"/>
      <c r="KQL224" s="15"/>
      <c r="KQM224" s="15"/>
      <c r="KQN224" s="15"/>
      <c r="KQO224" s="15"/>
      <c r="KQP224" s="15"/>
      <c r="KQQ224" s="15"/>
      <c r="KQR224" s="15"/>
      <c r="KQS224" s="15"/>
      <c r="KQT224" s="15"/>
      <c r="KQU224" s="15"/>
      <c r="KQV224" s="15"/>
      <c r="KQW224" s="15"/>
      <c r="KQX224" s="15"/>
      <c r="KQY224" s="15"/>
      <c r="KQZ224" s="15"/>
      <c r="KRA224" s="15"/>
      <c r="KRB224" s="15"/>
      <c r="KRC224" s="15"/>
      <c r="KRD224" s="15"/>
      <c r="KRE224" s="15"/>
      <c r="KRF224" s="15"/>
      <c r="KRG224" s="15"/>
      <c r="KRH224" s="15"/>
      <c r="KRI224" s="15"/>
      <c r="KRJ224" s="15"/>
      <c r="KRK224" s="15"/>
      <c r="KRL224" s="15"/>
      <c r="KRM224" s="15"/>
      <c r="KRN224" s="15"/>
      <c r="KRO224" s="15"/>
      <c r="KRP224" s="15"/>
      <c r="KRQ224" s="15"/>
      <c r="KRR224" s="15"/>
      <c r="KRS224" s="15"/>
      <c r="KRT224" s="15"/>
      <c r="KRU224" s="15"/>
      <c r="KRV224" s="15"/>
      <c r="KRW224" s="15"/>
      <c r="KRX224" s="15"/>
      <c r="KRY224" s="15"/>
      <c r="KRZ224" s="15"/>
      <c r="KSA224" s="15"/>
      <c r="KSB224" s="15"/>
      <c r="KSC224" s="15"/>
      <c r="KSD224" s="15"/>
      <c r="KSE224" s="15"/>
      <c r="KSF224" s="15"/>
      <c r="KSG224" s="15"/>
      <c r="KSH224" s="15"/>
      <c r="KSI224" s="15"/>
      <c r="KSJ224" s="15"/>
      <c r="KSK224" s="15"/>
      <c r="KSL224" s="15"/>
      <c r="KSM224" s="15"/>
      <c r="KSN224" s="15"/>
      <c r="KSO224" s="15"/>
      <c r="KSP224" s="15"/>
      <c r="KSQ224" s="15"/>
      <c r="KSR224" s="15"/>
      <c r="KSS224" s="15"/>
      <c r="KST224" s="15"/>
      <c r="KSU224" s="15"/>
      <c r="KSV224" s="15"/>
      <c r="KSW224" s="15"/>
      <c r="KSX224" s="15"/>
      <c r="KSY224" s="15"/>
      <c r="KSZ224" s="15"/>
      <c r="KTA224" s="15"/>
      <c r="KTB224" s="15"/>
      <c r="KTC224" s="15"/>
      <c r="KTD224" s="15"/>
      <c r="KTE224" s="15"/>
      <c r="KTF224" s="15"/>
      <c r="KTG224" s="15"/>
      <c r="KTH224" s="15"/>
      <c r="KTI224" s="15"/>
      <c r="KTJ224" s="15"/>
      <c r="KTK224" s="15"/>
      <c r="KTL224" s="15"/>
      <c r="KTM224" s="15"/>
      <c r="KTN224" s="15"/>
      <c r="KTO224" s="15"/>
      <c r="KTP224" s="15"/>
      <c r="KTQ224" s="15"/>
      <c r="KTR224" s="15"/>
      <c r="KTS224" s="15"/>
      <c r="KTT224" s="15"/>
      <c r="KTU224" s="15"/>
      <c r="KTV224" s="15"/>
      <c r="KTW224" s="15"/>
      <c r="KTX224" s="15"/>
      <c r="KTY224" s="15"/>
      <c r="KTZ224" s="15"/>
      <c r="KUA224" s="15"/>
      <c r="KUB224" s="15"/>
      <c r="KUC224" s="15"/>
      <c r="KUD224" s="15"/>
      <c r="KUE224" s="15"/>
      <c r="KUF224" s="15"/>
      <c r="KUG224" s="15"/>
      <c r="KUH224" s="15"/>
      <c r="KUI224" s="15"/>
      <c r="KUJ224" s="15"/>
      <c r="KUK224" s="15"/>
      <c r="KUL224" s="15"/>
      <c r="KUM224" s="15"/>
      <c r="KUN224" s="15"/>
      <c r="KUO224" s="15"/>
      <c r="KUP224" s="15"/>
      <c r="KUQ224" s="15"/>
      <c r="KUR224" s="15"/>
      <c r="KUS224" s="15"/>
      <c r="KUT224" s="15"/>
      <c r="KUU224" s="15"/>
      <c r="KUV224" s="15"/>
      <c r="KUW224" s="15"/>
      <c r="KUX224" s="15"/>
      <c r="KUY224" s="15"/>
      <c r="KUZ224" s="15"/>
      <c r="KVA224" s="15"/>
      <c r="KVB224" s="15"/>
      <c r="KVC224" s="15"/>
      <c r="KVD224" s="15"/>
      <c r="KVE224" s="15"/>
      <c r="KVF224" s="15"/>
      <c r="KVG224" s="15"/>
      <c r="KVH224" s="15"/>
      <c r="KVI224" s="15"/>
      <c r="KVJ224" s="15"/>
      <c r="KVK224" s="15"/>
      <c r="KVL224" s="15"/>
      <c r="KVM224" s="15"/>
      <c r="KVN224" s="15"/>
      <c r="KVO224" s="15"/>
      <c r="KVP224" s="15"/>
      <c r="KVQ224" s="15"/>
      <c r="KVR224" s="15"/>
      <c r="KVS224" s="15"/>
      <c r="KVT224" s="15"/>
      <c r="KVU224" s="15"/>
      <c r="KVV224" s="15"/>
      <c r="KVW224" s="15"/>
      <c r="KVX224" s="15"/>
      <c r="KVY224" s="15"/>
      <c r="KVZ224" s="15"/>
      <c r="KWA224" s="15"/>
      <c r="KWB224" s="15"/>
      <c r="KWC224" s="15"/>
      <c r="KWD224" s="15"/>
      <c r="KWE224" s="15"/>
      <c r="KWF224" s="15"/>
      <c r="KWG224" s="15"/>
      <c r="KWH224" s="15"/>
      <c r="KWI224" s="15"/>
      <c r="KWJ224" s="15"/>
      <c r="KWK224" s="15"/>
      <c r="KWL224" s="15"/>
      <c r="KWM224" s="15"/>
      <c r="KWN224" s="15"/>
      <c r="KWO224" s="15"/>
      <c r="KWP224" s="15"/>
      <c r="KWQ224" s="15"/>
      <c r="KWR224" s="15"/>
      <c r="KWS224" s="15"/>
      <c r="KWT224" s="15"/>
      <c r="KWU224" s="15"/>
      <c r="KWV224" s="15"/>
      <c r="KWW224" s="15"/>
      <c r="KWX224" s="15"/>
      <c r="KWY224" s="15"/>
      <c r="KWZ224" s="15"/>
      <c r="KXA224" s="15"/>
      <c r="KXB224" s="15"/>
      <c r="KXC224" s="15"/>
      <c r="KXD224" s="15"/>
      <c r="KXE224" s="15"/>
      <c r="KXF224" s="15"/>
      <c r="KXG224" s="15"/>
      <c r="KXH224" s="15"/>
      <c r="KXI224" s="15"/>
      <c r="KXJ224" s="15"/>
      <c r="KXK224" s="15"/>
      <c r="KXL224" s="15"/>
      <c r="KXM224" s="15"/>
      <c r="KXN224" s="15"/>
      <c r="KXO224" s="15"/>
      <c r="KXP224" s="15"/>
      <c r="KXQ224" s="15"/>
      <c r="KXR224" s="15"/>
      <c r="KXS224" s="15"/>
      <c r="KXT224" s="15"/>
      <c r="KXU224" s="15"/>
      <c r="KXV224" s="15"/>
      <c r="KXW224" s="15"/>
      <c r="KXX224" s="15"/>
      <c r="KXY224" s="15"/>
      <c r="KXZ224" s="15"/>
      <c r="KYA224" s="15"/>
      <c r="KYB224" s="15"/>
      <c r="KYC224" s="15"/>
      <c r="KYD224" s="15"/>
      <c r="KYE224" s="15"/>
      <c r="KYF224" s="15"/>
      <c r="KYG224" s="15"/>
      <c r="KYH224" s="15"/>
      <c r="KYI224" s="15"/>
      <c r="KYJ224" s="15"/>
      <c r="KYK224" s="15"/>
      <c r="KYL224" s="15"/>
      <c r="KYM224" s="15"/>
      <c r="KYN224" s="15"/>
      <c r="KYO224" s="15"/>
      <c r="KYP224" s="15"/>
      <c r="KYQ224" s="15"/>
      <c r="KYR224" s="15"/>
      <c r="KYS224" s="15"/>
      <c r="KYT224" s="15"/>
      <c r="KYU224" s="15"/>
      <c r="KYV224" s="15"/>
      <c r="KYW224" s="15"/>
      <c r="KYX224" s="15"/>
      <c r="KYY224" s="15"/>
      <c r="KYZ224" s="15"/>
      <c r="KZA224" s="15"/>
      <c r="KZB224" s="15"/>
      <c r="KZC224" s="15"/>
      <c r="KZD224" s="15"/>
      <c r="KZE224" s="15"/>
      <c r="KZF224" s="15"/>
      <c r="KZG224" s="15"/>
      <c r="KZH224" s="15"/>
      <c r="KZI224" s="15"/>
      <c r="KZJ224" s="15"/>
      <c r="KZK224" s="15"/>
      <c r="KZL224" s="15"/>
      <c r="KZM224" s="15"/>
      <c r="KZN224" s="15"/>
      <c r="KZO224" s="15"/>
      <c r="KZP224" s="15"/>
      <c r="KZQ224" s="15"/>
      <c r="KZR224" s="15"/>
      <c r="KZS224" s="15"/>
      <c r="KZT224" s="15"/>
      <c r="KZU224" s="15"/>
      <c r="KZV224" s="15"/>
      <c r="KZW224" s="15"/>
      <c r="KZX224" s="15"/>
      <c r="KZY224" s="15"/>
      <c r="KZZ224" s="15"/>
      <c r="LAA224" s="15"/>
      <c r="LAB224" s="15"/>
      <c r="LAC224" s="15"/>
      <c r="LAD224" s="15"/>
      <c r="LAE224" s="15"/>
      <c r="LAF224" s="15"/>
      <c r="LAG224" s="15"/>
      <c r="LAH224" s="15"/>
      <c r="LAI224" s="15"/>
      <c r="LAJ224" s="15"/>
      <c r="LAK224" s="15"/>
      <c r="LAL224" s="15"/>
      <c r="LAM224" s="15"/>
      <c r="LAN224" s="15"/>
      <c r="LAO224" s="15"/>
      <c r="LAP224" s="15"/>
      <c r="LAQ224" s="15"/>
      <c r="LAR224" s="15"/>
      <c r="LAS224" s="15"/>
      <c r="LAT224" s="15"/>
      <c r="LAU224" s="15"/>
      <c r="LAV224" s="15"/>
      <c r="LAW224" s="15"/>
      <c r="LAX224" s="15"/>
      <c r="LAY224" s="15"/>
      <c r="LAZ224" s="15"/>
      <c r="LBA224" s="15"/>
      <c r="LBB224" s="15"/>
      <c r="LBC224" s="15"/>
      <c r="LBD224" s="15"/>
      <c r="LBE224" s="15"/>
      <c r="LBF224" s="15"/>
      <c r="LBG224" s="15"/>
      <c r="LBH224" s="15"/>
      <c r="LBI224" s="15"/>
      <c r="LBJ224" s="15"/>
      <c r="LBK224" s="15"/>
      <c r="LBL224" s="15"/>
      <c r="LBM224" s="15"/>
      <c r="LBN224" s="15"/>
      <c r="LBO224" s="15"/>
      <c r="LBP224" s="15"/>
      <c r="LBQ224" s="15"/>
      <c r="LBR224" s="15"/>
      <c r="LBS224" s="15"/>
      <c r="LBT224" s="15"/>
      <c r="LBU224" s="15"/>
      <c r="LBV224" s="15"/>
      <c r="LBW224" s="15"/>
      <c r="LBX224" s="15"/>
      <c r="LBY224" s="15"/>
      <c r="LBZ224" s="15"/>
      <c r="LCA224" s="15"/>
      <c r="LCB224" s="15"/>
      <c r="LCC224" s="15"/>
      <c r="LCD224" s="15"/>
      <c r="LCE224" s="15"/>
      <c r="LCF224" s="15"/>
      <c r="LCG224" s="15"/>
      <c r="LCH224" s="15"/>
      <c r="LCI224" s="15"/>
      <c r="LCJ224" s="15"/>
      <c r="LCK224" s="15"/>
      <c r="LCL224" s="15"/>
      <c r="LCM224" s="15"/>
      <c r="LCN224" s="15"/>
      <c r="LCO224" s="15"/>
      <c r="LCP224" s="15"/>
      <c r="LCQ224" s="15"/>
      <c r="LCR224" s="15"/>
      <c r="LCS224" s="15"/>
      <c r="LCT224" s="15"/>
      <c r="LCU224" s="15"/>
      <c r="LCV224" s="15"/>
      <c r="LCW224" s="15"/>
      <c r="LCX224" s="15"/>
      <c r="LCY224" s="15"/>
      <c r="LCZ224" s="15"/>
      <c r="LDA224" s="15"/>
      <c r="LDB224" s="15"/>
      <c r="LDC224" s="15"/>
      <c r="LDD224" s="15"/>
      <c r="LDE224" s="15"/>
      <c r="LDF224" s="15"/>
      <c r="LDG224" s="15"/>
      <c r="LDH224" s="15"/>
      <c r="LDI224" s="15"/>
      <c r="LDJ224" s="15"/>
      <c r="LDK224" s="15"/>
      <c r="LDL224" s="15"/>
      <c r="LDM224" s="15"/>
      <c r="LDN224" s="15"/>
      <c r="LDO224" s="15"/>
      <c r="LDP224" s="15"/>
      <c r="LDQ224" s="15"/>
      <c r="LDR224" s="15"/>
      <c r="LDS224" s="15"/>
      <c r="LDT224" s="15"/>
      <c r="LDU224" s="15"/>
      <c r="LDV224" s="15"/>
      <c r="LDW224" s="15"/>
      <c r="LDX224" s="15"/>
      <c r="LDY224" s="15"/>
      <c r="LDZ224" s="15"/>
      <c r="LEA224" s="15"/>
      <c r="LEB224" s="15"/>
      <c r="LEC224" s="15"/>
      <c r="LED224" s="15"/>
      <c r="LEE224" s="15"/>
      <c r="LEF224" s="15"/>
      <c r="LEG224" s="15"/>
      <c r="LEH224" s="15"/>
      <c r="LEI224" s="15"/>
      <c r="LEJ224" s="15"/>
      <c r="LEK224" s="15"/>
      <c r="LEL224" s="15"/>
      <c r="LEM224" s="15"/>
      <c r="LEN224" s="15"/>
      <c r="LEO224" s="15"/>
      <c r="LEP224" s="15"/>
      <c r="LEQ224" s="15"/>
      <c r="LER224" s="15"/>
      <c r="LES224" s="15"/>
      <c r="LET224" s="15"/>
      <c r="LEU224" s="15"/>
      <c r="LEV224" s="15"/>
      <c r="LEW224" s="15"/>
      <c r="LEX224" s="15"/>
      <c r="LEY224" s="15"/>
      <c r="LEZ224" s="15"/>
      <c r="LFA224" s="15"/>
      <c r="LFB224" s="15"/>
      <c r="LFC224" s="15"/>
      <c r="LFD224" s="15"/>
      <c r="LFE224" s="15"/>
      <c r="LFF224" s="15"/>
      <c r="LFG224" s="15"/>
      <c r="LFH224" s="15"/>
      <c r="LFI224" s="15"/>
      <c r="LFJ224" s="15"/>
      <c r="LFK224" s="15"/>
      <c r="LFL224" s="15"/>
      <c r="LFM224" s="15"/>
      <c r="LFN224" s="15"/>
      <c r="LFO224" s="15"/>
      <c r="LFP224" s="15"/>
      <c r="LFQ224" s="15"/>
      <c r="LFR224" s="15"/>
      <c r="LFS224" s="15"/>
      <c r="LFT224" s="15"/>
      <c r="LFU224" s="15"/>
      <c r="LFV224" s="15"/>
      <c r="LFW224" s="15"/>
      <c r="LFX224" s="15"/>
      <c r="LFY224" s="15"/>
      <c r="LFZ224" s="15"/>
      <c r="LGA224" s="15"/>
      <c r="LGB224" s="15"/>
      <c r="LGC224" s="15"/>
      <c r="LGD224" s="15"/>
      <c r="LGE224" s="15"/>
      <c r="LGF224" s="15"/>
      <c r="LGG224" s="15"/>
      <c r="LGH224" s="15"/>
      <c r="LGI224" s="15"/>
      <c r="LGJ224" s="15"/>
      <c r="LGK224" s="15"/>
      <c r="LGL224" s="15"/>
      <c r="LGM224" s="15"/>
      <c r="LGN224" s="15"/>
      <c r="LGO224" s="15"/>
      <c r="LGP224" s="15"/>
      <c r="LGQ224" s="15"/>
      <c r="LGR224" s="15"/>
      <c r="LGS224" s="15"/>
      <c r="LGT224" s="15"/>
      <c r="LGU224" s="15"/>
      <c r="LGV224" s="15"/>
      <c r="LGW224" s="15"/>
      <c r="LGX224" s="15"/>
      <c r="LGY224" s="15"/>
      <c r="LGZ224" s="15"/>
      <c r="LHA224" s="15"/>
      <c r="LHB224" s="15"/>
      <c r="LHC224" s="15"/>
      <c r="LHD224" s="15"/>
      <c r="LHE224" s="15"/>
      <c r="LHF224" s="15"/>
      <c r="LHG224" s="15"/>
      <c r="LHH224" s="15"/>
      <c r="LHI224" s="15"/>
      <c r="LHJ224" s="15"/>
      <c r="LHK224" s="15"/>
      <c r="LHL224" s="15"/>
      <c r="LHM224" s="15"/>
      <c r="LHN224" s="15"/>
      <c r="LHO224" s="15"/>
      <c r="LHP224" s="15"/>
      <c r="LHQ224" s="15"/>
      <c r="LHR224" s="15"/>
      <c r="LHS224" s="15"/>
      <c r="LHT224" s="15"/>
      <c r="LHU224" s="15"/>
      <c r="LHV224" s="15"/>
      <c r="LHW224" s="15"/>
      <c r="LHX224" s="15"/>
      <c r="LHY224" s="15"/>
      <c r="LHZ224" s="15"/>
      <c r="LIA224" s="15"/>
      <c r="LIB224" s="15"/>
      <c r="LIC224" s="15"/>
      <c r="LID224" s="15"/>
      <c r="LIE224" s="15"/>
      <c r="LIF224" s="15"/>
      <c r="LIG224" s="15"/>
      <c r="LIH224" s="15"/>
      <c r="LII224" s="15"/>
      <c r="LIJ224" s="15"/>
      <c r="LIK224" s="15"/>
      <c r="LIL224" s="15"/>
      <c r="LIM224" s="15"/>
      <c r="LIN224" s="15"/>
      <c r="LIO224" s="15"/>
      <c r="LIP224" s="15"/>
      <c r="LIQ224" s="15"/>
      <c r="LIR224" s="15"/>
      <c r="LIS224" s="15"/>
      <c r="LIT224" s="15"/>
      <c r="LIU224" s="15"/>
      <c r="LIV224" s="15"/>
      <c r="LIW224" s="15"/>
      <c r="LIX224" s="15"/>
      <c r="LIY224" s="15"/>
      <c r="LIZ224" s="15"/>
      <c r="LJA224" s="15"/>
      <c r="LJB224" s="15"/>
      <c r="LJC224" s="15"/>
      <c r="LJD224" s="15"/>
      <c r="LJE224" s="15"/>
      <c r="LJF224" s="15"/>
      <c r="LJG224" s="15"/>
      <c r="LJH224" s="15"/>
      <c r="LJI224" s="15"/>
      <c r="LJJ224" s="15"/>
      <c r="LJK224" s="15"/>
      <c r="LJL224" s="15"/>
      <c r="LJM224" s="15"/>
      <c r="LJN224" s="15"/>
      <c r="LJO224" s="15"/>
      <c r="LJP224" s="15"/>
      <c r="LJQ224" s="15"/>
      <c r="LJR224" s="15"/>
      <c r="LJS224" s="15"/>
      <c r="LJT224" s="15"/>
      <c r="LJU224" s="15"/>
      <c r="LJV224" s="15"/>
      <c r="LJW224" s="15"/>
      <c r="LJX224" s="15"/>
      <c r="LJY224" s="15"/>
      <c r="LJZ224" s="15"/>
      <c r="LKA224" s="15"/>
      <c r="LKB224" s="15"/>
      <c r="LKC224" s="15"/>
      <c r="LKD224" s="15"/>
      <c r="LKE224" s="15"/>
      <c r="LKF224" s="15"/>
      <c r="LKG224" s="15"/>
      <c r="LKH224" s="15"/>
      <c r="LKI224" s="15"/>
      <c r="LKJ224" s="15"/>
      <c r="LKK224" s="15"/>
      <c r="LKL224" s="15"/>
      <c r="LKM224" s="15"/>
      <c r="LKN224" s="15"/>
      <c r="LKO224" s="15"/>
      <c r="LKP224" s="15"/>
      <c r="LKQ224" s="15"/>
      <c r="LKR224" s="15"/>
      <c r="LKS224" s="15"/>
      <c r="LKT224" s="15"/>
      <c r="LKU224" s="15"/>
      <c r="LKV224" s="15"/>
      <c r="LKW224" s="15"/>
      <c r="LKX224" s="15"/>
      <c r="LKY224" s="15"/>
      <c r="LKZ224" s="15"/>
      <c r="LLA224" s="15"/>
      <c r="LLB224" s="15"/>
      <c r="LLC224" s="15"/>
      <c r="LLD224" s="15"/>
      <c r="LLE224" s="15"/>
      <c r="LLF224" s="15"/>
      <c r="LLG224" s="15"/>
      <c r="LLH224" s="15"/>
      <c r="LLI224" s="15"/>
      <c r="LLJ224" s="15"/>
      <c r="LLK224" s="15"/>
      <c r="LLL224" s="15"/>
      <c r="LLM224" s="15"/>
      <c r="LLN224" s="15"/>
      <c r="LLO224" s="15"/>
      <c r="LLP224" s="15"/>
      <c r="LLQ224" s="15"/>
      <c r="LLR224" s="15"/>
      <c r="LLS224" s="15"/>
      <c r="LLT224" s="15"/>
      <c r="LLU224" s="15"/>
      <c r="LLV224" s="15"/>
      <c r="LLW224" s="15"/>
      <c r="LLX224" s="15"/>
      <c r="LLY224" s="15"/>
      <c r="LLZ224" s="15"/>
      <c r="LMA224" s="15"/>
      <c r="LMB224" s="15"/>
      <c r="LMC224" s="15"/>
      <c r="LMD224" s="15"/>
      <c r="LME224" s="15"/>
      <c r="LMF224" s="15"/>
      <c r="LMG224" s="15"/>
      <c r="LMH224" s="15"/>
      <c r="LMI224" s="15"/>
      <c r="LMJ224" s="15"/>
      <c r="LMK224" s="15"/>
      <c r="LML224" s="15"/>
      <c r="LMM224" s="15"/>
      <c r="LMN224" s="15"/>
      <c r="LMO224" s="15"/>
      <c r="LMP224" s="15"/>
      <c r="LMQ224" s="15"/>
      <c r="LMR224" s="15"/>
      <c r="LMS224" s="15"/>
      <c r="LMT224" s="15"/>
      <c r="LMU224" s="15"/>
      <c r="LMV224" s="15"/>
      <c r="LMW224" s="15"/>
      <c r="LMX224" s="15"/>
      <c r="LMY224" s="15"/>
      <c r="LMZ224" s="15"/>
      <c r="LNA224" s="15"/>
      <c r="LNB224" s="15"/>
      <c r="LNC224" s="15"/>
      <c r="LND224" s="15"/>
      <c r="LNE224" s="15"/>
      <c r="LNF224" s="15"/>
      <c r="LNG224" s="15"/>
      <c r="LNH224" s="15"/>
      <c r="LNI224" s="15"/>
      <c r="LNJ224" s="15"/>
      <c r="LNK224" s="15"/>
      <c r="LNL224" s="15"/>
      <c r="LNM224" s="15"/>
      <c r="LNN224" s="15"/>
      <c r="LNO224" s="15"/>
      <c r="LNP224" s="15"/>
      <c r="LNQ224" s="15"/>
      <c r="LNR224" s="15"/>
      <c r="LNS224" s="15"/>
      <c r="LNT224" s="15"/>
      <c r="LNU224" s="15"/>
      <c r="LNV224" s="15"/>
      <c r="LNW224" s="15"/>
      <c r="LNX224" s="15"/>
      <c r="LNY224" s="15"/>
      <c r="LNZ224" s="15"/>
      <c r="LOA224" s="15"/>
      <c r="LOB224" s="15"/>
      <c r="LOC224" s="15"/>
      <c r="LOD224" s="15"/>
      <c r="LOE224" s="15"/>
      <c r="LOF224" s="15"/>
      <c r="LOG224" s="15"/>
      <c r="LOH224" s="15"/>
      <c r="LOI224" s="15"/>
      <c r="LOJ224" s="15"/>
      <c r="LOK224" s="15"/>
      <c r="LOL224" s="15"/>
      <c r="LOM224" s="15"/>
      <c r="LON224" s="15"/>
      <c r="LOO224" s="15"/>
      <c r="LOP224" s="15"/>
      <c r="LOQ224" s="15"/>
      <c r="LOR224" s="15"/>
      <c r="LOS224" s="15"/>
      <c r="LOT224" s="15"/>
      <c r="LOU224" s="15"/>
      <c r="LOV224" s="15"/>
      <c r="LOW224" s="15"/>
      <c r="LOX224" s="15"/>
      <c r="LOY224" s="15"/>
      <c r="LOZ224" s="15"/>
      <c r="LPA224" s="15"/>
      <c r="LPB224" s="15"/>
      <c r="LPC224" s="15"/>
      <c r="LPD224" s="15"/>
      <c r="LPE224" s="15"/>
      <c r="LPF224" s="15"/>
      <c r="LPG224" s="15"/>
      <c r="LPH224" s="15"/>
      <c r="LPI224" s="15"/>
      <c r="LPJ224" s="15"/>
      <c r="LPK224" s="15"/>
      <c r="LPL224" s="15"/>
      <c r="LPM224" s="15"/>
      <c r="LPN224" s="15"/>
      <c r="LPO224" s="15"/>
      <c r="LPP224" s="15"/>
      <c r="LPQ224" s="15"/>
      <c r="LPR224" s="15"/>
      <c r="LPS224" s="15"/>
      <c r="LPT224" s="15"/>
      <c r="LPU224" s="15"/>
      <c r="LPV224" s="15"/>
      <c r="LPW224" s="15"/>
      <c r="LPX224" s="15"/>
      <c r="LPY224" s="15"/>
      <c r="LPZ224" s="15"/>
      <c r="LQA224" s="15"/>
      <c r="LQB224" s="15"/>
      <c r="LQC224" s="15"/>
      <c r="LQD224" s="15"/>
      <c r="LQE224" s="15"/>
      <c r="LQF224" s="15"/>
      <c r="LQG224" s="15"/>
      <c r="LQH224" s="15"/>
      <c r="LQI224" s="15"/>
      <c r="LQJ224" s="15"/>
      <c r="LQK224" s="15"/>
      <c r="LQL224" s="15"/>
      <c r="LQM224" s="15"/>
      <c r="LQN224" s="15"/>
      <c r="LQO224" s="15"/>
      <c r="LQP224" s="15"/>
      <c r="LQQ224" s="15"/>
      <c r="LQR224" s="15"/>
      <c r="LQS224" s="15"/>
      <c r="LQT224" s="15"/>
      <c r="LQU224" s="15"/>
      <c r="LQV224" s="15"/>
      <c r="LQW224" s="15"/>
      <c r="LQX224" s="15"/>
      <c r="LQY224" s="15"/>
      <c r="LQZ224" s="15"/>
      <c r="LRA224" s="15"/>
      <c r="LRB224" s="15"/>
      <c r="LRC224" s="15"/>
      <c r="LRD224" s="15"/>
      <c r="LRE224" s="15"/>
      <c r="LRF224" s="15"/>
      <c r="LRG224" s="15"/>
      <c r="LRH224" s="15"/>
      <c r="LRI224" s="15"/>
      <c r="LRJ224" s="15"/>
      <c r="LRK224" s="15"/>
      <c r="LRL224" s="15"/>
      <c r="LRM224" s="15"/>
      <c r="LRN224" s="15"/>
      <c r="LRO224" s="15"/>
      <c r="LRP224" s="15"/>
      <c r="LRQ224" s="15"/>
      <c r="LRR224" s="15"/>
      <c r="LRS224" s="15"/>
      <c r="LRT224" s="15"/>
      <c r="LRU224" s="15"/>
      <c r="LRV224" s="15"/>
      <c r="LRW224" s="15"/>
      <c r="LRX224" s="15"/>
      <c r="LRY224" s="15"/>
      <c r="LRZ224" s="15"/>
      <c r="LSA224" s="15"/>
      <c r="LSB224" s="15"/>
      <c r="LSC224" s="15"/>
      <c r="LSD224" s="15"/>
      <c r="LSE224" s="15"/>
      <c r="LSF224" s="15"/>
      <c r="LSG224" s="15"/>
      <c r="LSH224" s="15"/>
      <c r="LSI224" s="15"/>
      <c r="LSJ224" s="15"/>
      <c r="LSK224" s="15"/>
      <c r="LSL224" s="15"/>
      <c r="LSM224" s="15"/>
      <c r="LSN224" s="15"/>
      <c r="LSO224" s="15"/>
      <c r="LSP224" s="15"/>
      <c r="LSQ224" s="15"/>
      <c r="LSR224" s="15"/>
      <c r="LSS224" s="15"/>
      <c r="LST224" s="15"/>
      <c r="LSU224" s="15"/>
      <c r="LSV224" s="15"/>
      <c r="LSW224" s="15"/>
      <c r="LSX224" s="15"/>
      <c r="LSY224" s="15"/>
      <c r="LSZ224" s="15"/>
      <c r="LTA224" s="15"/>
      <c r="LTB224" s="15"/>
      <c r="LTC224" s="15"/>
      <c r="LTD224" s="15"/>
      <c r="LTE224" s="15"/>
      <c r="LTF224" s="15"/>
      <c r="LTG224" s="15"/>
      <c r="LTH224" s="15"/>
      <c r="LTI224" s="15"/>
      <c r="LTJ224" s="15"/>
      <c r="LTK224" s="15"/>
      <c r="LTL224" s="15"/>
      <c r="LTM224" s="15"/>
      <c r="LTN224" s="15"/>
      <c r="LTO224" s="15"/>
      <c r="LTP224" s="15"/>
      <c r="LTQ224" s="15"/>
      <c r="LTR224" s="15"/>
      <c r="LTS224" s="15"/>
      <c r="LTT224" s="15"/>
      <c r="LTU224" s="15"/>
      <c r="LTV224" s="15"/>
      <c r="LTW224" s="15"/>
      <c r="LTX224" s="15"/>
      <c r="LTY224" s="15"/>
      <c r="LTZ224" s="15"/>
      <c r="LUA224" s="15"/>
      <c r="LUB224" s="15"/>
      <c r="LUC224" s="15"/>
      <c r="LUD224" s="15"/>
      <c r="LUE224" s="15"/>
      <c r="LUF224" s="15"/>
      <c r="LUG224" s="15"/>
      <c r="LUH224" s="15"/>
      <c r="LUI224" s="15"/>
      <c r="LUJ224" s="15"/>
      <c r="LUK224" s="15"/>
      <c r="LUL224" s="15"/>
      <c r="LUM224" s="15"/>
      <c r="LUN224" s="15"/>
      <c r="LUO224" s="15"/>
      <c r="LUP224" s="15"/>
      <c r="LUQ224" s="15"/>
      <c r="LUR224" s="15"/>
      <c r="LUS224" s="15"/>
      <c r="LUT224" s="15"/>
      <c r="LUU224" s="15"/>
      <c r="LUV224" s="15"/>
      <c r="LUW224" s="15"/>
      <c r="LUX224" s="15"/>
      <c r="LUY224" s="15"/>
      <c r="LUZ224" s="15"/>
      <c r="LVA224" s="15"/>
      <c r="LVB224" s="15"/>
      <c r="LVC224" s="15"/>
      <c r="LVD224" s="15"/>
      <c r="LVE224" s="15"/>
      <c r="LVF224" s="15"/>
      <c r="LVG224" s="15"/>
      <c r="LVH224" s="15"/>
      <c r="LVI224" s="15"/>
      <c r="LVJ224" s="15"/>
      <c r="LVK224" s="15"/>
      <c r="LVL224" s="15"/>
      <c r="LVM224" s="15"/>
      <c r="LVN224" s="15"/>
      <c r="LVO224" s="15"/>
      <c r="LVP224" s="15"/>
      <c r="LVQ224" s="15"/>
      <c r="LVR224" s="15"/>
      <c r="LVS224" s="15"/>
      <c r="LVT224" s="15"/>
      <c r="LVU224" s="15"/>
      <c r="LVV224" s="15"/>
      <c r="LVW224" s="15"/>
      <c r="LVX224" s="15"/>
      <c r="LVY224" s="15"/>
      <c r="LVZ224" s="15"/>
      <c r="LWA224" s="15"/>
      <c r="LWB224" s="15"/>
      <c r="LWC224" s="15"/>
      <c r="LWD224" s="15"/>
      <c r="LWE224" s="15"/>
      <c r="LWF224" s="15"/>
      <c r="LWG224" s="15"/>
      <c r="LWH224" s="15"/>
      <c r="LWI224" s="15"/>
      <c r="LWJ224" s="15"/>
      <c r="LWK224" s="15"/>
      <c r="LWL224" s="15"/>
      <c r="LWM224" s="15"/>
      <c r="LWN224" s="15"/>
      <c r="LWO224" s="15"/>
      <c r="LWP224" s="15"/>
      <c r="LWQ224" s="15"/>
      <c r="LWR224" s="15"/>
      <c r="LWS224" s="15"/>
      <c r="LWT224" s="15"/>
      <c r="LWU224" s="15"/>
      <c r="LWV224" s="15"/>
      <c r="LWW224" s="15"/>
      <c r="LWX224" s="15"/>
      <c r="LWY224" s="15"/>
      <c r="LWZ224" s="15"/>
      <c r="LXA224" s="15"/>
      <c r="LXB224" s="15"/>
      <c r="LXC224" s="15"/>
      <c r="LXD224" s="15"/>
      <c r="LXE224" s="15"/>
      <c r="LXF224" s="15"/>
      <c r="LXG224" s="15"/>
      <c r="LXH224" s="15"/>
      <c r="LXI224" s="15"/>
      <c r="LXJ224" s="15"/>
      <c r="LXK224" s="15"/>
      <c r="LXL224" s="15"/>
      <c r="LXM224" s="15"/>
      <c r="LXN224" s="15"/>
      <c r="LXO224" s="15"/>
      <c r="LXP224" s="15"/>
      <c r="LXQ224" s="15"/>
      <c r="LXR224" s="15"/>
      <c r="LXS224" s="15"/>
      <c r="LXT224" s="15"/>
      <c r="LXU224" s="15"/>
      <c r="LXV224" s="15"/>
      <c r="LXW224" s="15"/>
      <c r="LXX224" s="15"/>
      <c r="LXY224" s="15"/>
      <c r="LXZ224" s="15"/>
      <c r="LYA224" s="15"/>
      <c r="LYB224" s="15"/>
      <c r="LYC224" s="15"/>
      <c r="LYD224" s="15"/>
      <c r="LYE224" s="15"/>
      <c r="LYF224" s="15"/>
      <c r="LYG224" s="15"/>
      <c r="LYH224" s="15"/>
      <c r="LYI224" s="15"/>
      <c r="LYJ224" s="15"/>
      <c r="LYK224" s="15"/>
      <c r="LYL224" s="15"/>
      <c r="LYM224" s="15"/>
      <c r="LYN224" s="15"/>
      <c r="LYO224" s="15"/>
      <c r="LYP224" s="15"/>
      <c r="LYQ224" s="15"/>
      <c r="LYR224" s="15"/>
      <c r="LYS224" s="15"/>
      <c r="LYT224" s="15"/>
      <c r="LYU224" s="15"/>
      <c r="LYV224" s="15"/>
      <c r="LYW224" s="15"/>
      <c r="LYX224" s="15"/>
      <c r="LYY224" s="15"/>
      <c r="LYZ224" s="15"/>
      <c r="LZA224" s="15"/>
      <c r="LZB224" s="15"/>
      <c r="LZC224" s="15"/>
      <c r="LZD224" s="15"/>
      <c r="LZE224" s="15"/>
      <c r="LZF224" s="15"/>
      <c r="LZG224" s="15"/>
      <c r="LZH224" s="15"/>
      <c r="LZI224" s="15"/>
      <c r="LZJ224" s="15"/>
      <c r="LZK224" s="15"/>
      <c r="LZL224" s="15"/>
      <c r="LZM224" s="15"/>
      <c r="LZN224" s="15"/>
      <c r="LZO224" s="15"/>
      <c r="LZP224" s="15"/>
      <c r="LZQ224" s="15"/>
      <c r="LZR224" s="15"/>
      <c r="LZS224" s="15"/>
      <c r="LZT224" s="15"/>
      <c r="LZU224" s="15"/>
      <c r="LZV224" s="15"/>
      <c r="LZW224" s="15"/>
      <c r="LZX224" s="15"/>
      <c r="LZY224" s="15"/>
      <c r="LZZ224" s="15"/>
      <c r="MAA224" s="15"/>
      <c r="MAB224" s="15"/>
      <c r="MAC224" s="15"/>
      <c r="MAD224" s="15"/>
      <c r="MAE224" s="15"/>
      <c r="MAF224" s="15"/>
      <c r="MAG224" s="15"/>
      <c r="MAH224" s="15"/>
      <c r="MAI224" s="15"/>
      <c r="MAJ224" s="15"/>
      <c r="MAK224" s="15"/>
      <c r="MAL224" s="15"/>
      <c r="MAM224" s="15"/>
      <c r="MAN224" s="15"/>
      <c r="MAO224" s="15"/>
      <c r="MAP224" s="15"/>
      <c r="MAQ224" s="15"/>
      <c r="MAR224" s="15"/>
      <c r="MAS224" s="15"/>
      <c r="MAT224" s="15"/>
      <c r="MAU224" s="15"/>
      <c r="MAV224" s="15"/>
      <c r="MAW224" s="15"/>
      <c r="MAX224" s="15"/>
      <c r="MAY224" s="15"/>
      <c r="MAZ224" s="15"/>
      <c r="MBA224" s="15"/>
      <c r="MBB224" s="15"/>
      <c r="MBC224" s="15"/>
      <c r="MBD224" s="15"/>
      <c r="MBE224" s="15"/>
      <c r="MBF224" s="15"/>
      <c r="MBG224" s="15"/>
      <c r="MBH224" s="15"/>
      <c r="MBI224" s="15"/>
      <c r="MBJ224" s="15"/>
      <c r="MBK224" s="15"/>
      <c r="MBL224" s="15"/>
      <c r="MBM224" s="15"/>
      <c r="MBN224" s="15"/>
      <c r="MBO224" s="15"/>
      <c r="MBP224" s="15"/>
      <c r="MBQ224" s="15"/>
      <c r="MBR224" s="15"/>
      <c r="MBS224" s="15"/>
      <c r="MBT224" s="15"/>
      <c r="MBU224" s="15"/>
      <c r="MBV224" s="15"/>
      <c r="MBW224" s="15"/>
      <c r="MBX224" s="15"/>
      <c r="MBY224" s="15"/>
      <c r="MBZ224" s="15"/>
      <c r="MCA224" s="15"/>
      <c r="MCB224" s="15"/>
      <c r="MCC224" s="15"/>
      <c r="MCD224" s="15"/>
      <c r="MCE224" s="15"/>
      <c r="MCF224" s="15"/>
      <c r="MCG224" s="15"/>
      <c r="MCH224" s="15"/>
      <c r="MCI224" s="15"/>
      <c r="MCJ224" s="15"/>
      <c r="MCK224" s="15"/>
      <c r="MCL224" s="15"/>
      <c r="MCM224" s="15"/>
      <c r="MCN224" s="15"/>
      <c r="MCO224" s="15"/>
      <c r="MCP224" s="15"/>
      <c r="MCQ224" s="15"/>
      <c r="MCR224" s="15"/>
      <c r="MCS224" s="15"/>
      <c r="MCT224" s="15"/>
      <c r="MCU224" s="15"/>
      <c r="MCV224" s="15"/>
      <c r="MCW224" s="15"/>
      <c r="MCX224" s="15"/>
      <c r="MCY224" s="15"/>
      <c r="MCZ224" s="15"/>
      <c r="MDA224" s="15"/>
      <c r="MDB224" s="15"/>
      <c r="MDC224" s="15"/>
      <c r="MDD224" s="15"/>
      <c r="MDE224" s="15"/>
      <c r="MDF224" s="15"/>
      <c r="MDG224" s="15"/>
      <c r="MDH224" s="15"/>
      <c r="MDI224" s="15"/>
      <c r="MDJ224" s="15"/>
      <c r="MDK224" s="15"/>
      <c r="MDL224" s="15"/>
      <c r="MDM224" s="15"/>
      <c r="MDN224" s="15"/>
      <c r="MDO224" s="15"/>
      <c r="MDP224" s="15"/>
      <c r="MDQ224" s="15"/>
      <c r="MDR224" s="15"/>
      <c r="MDS224" s="15"/>
      <c r="MDT224" s="15"/>
      <c r="MDU224" s="15"/>
      <c r="MDV224" s="15"/>
      <c r="MDW224" s="15"/>
      <c r="MDX224" s="15"/>
      <c r="MDY224" s="15"/>
      <c r="MDZ224" s="15"/>
      <c r="MEA224" s="15"/>
      <c r="MEB224" s="15"/>
      <c r="MEC224" s="15"/>
      <c r="MED224" s="15"/>
      <c r="MEE224" s="15"/>
      <c r="MEF224" s="15"/>
      <c r="MEG224" s="15"/>
      <c r="MEH224" s="15"/>
      <c r="MEI224" s="15"/>
      <c r="MEJ224" s="15"/>
      <c r="MEK224" s="15"/>
      <c r="MEL224" s="15"/>
      <c r="MEM224" s="15"/>
      <c r="MEN224" s="15"/>
      <c r="MEO224" s="15"/>
      <c r="MEP224" s="15"/>
      <c r="MEQ224" s="15"/>
      <c r="MER224" s="15"/>
      <c r="MES224" s="15"/>
      <c r="MET224" s="15"/>
      <c r="MEU224" s="15"/>
      <c r="MEV224" s="15"/>
      <c r="MEW224" s="15"/>
      <c r="MEX224" s="15"/>
      <c r="MEY224" s="15"/>
      <c r="MEZ224" s="15"/>
      <c r="MFA224" s="15"/>
      <c r="MFB224" s="15"/>
      <c r="MFC224" s="15"/>
      <c r="MFD224" s="15"/>
      <c r="MFE224" s="15"/>
      <c r="MFF224" s="15"/>
      <c r="MFG224" s="15"/>
      <c r="MFH224" s="15"/>
      <c r="MFI224" s="15"/>
      <c r="MFJ224" s="15"/>
      <c r="MFK224" s="15"/>
      <c r="MFL224" s="15"/>
      <c r="MFM224" s="15"/>
      <c r="MFN224" s="15"/>
      <c r="MFO224" s="15"/>
      <c r="MFP224" s="15"/>
      <c r="MFQ224" s="15"/>
      <c r="MFR224" s="15"/>
      <c r="MFS224" s="15"/>
      <c r="MFT224" s="15"/>
      <c r="MFU224" s="15"/>
      <c r="MFV224" s="15"/>
      <c r="MFW224" s="15"/>
      <c r="MFX224" s="15"/>
      <c r="MFY224" s="15"/>
      <c r="MFZ224" s="15"/>
      <c r="MGA224" s="15"/>
      <c r="MGB224" s="15"/>
      <c r="MGC224" s="15"/>
      <c r="MGD224" s="15"/>
      <c r="MGE224" s="15"/>
      <c r="MGF224" s="15"/>
      <c r="MGG224" s="15"/>
      <c r="MGH224" s="15"/>
      <c r="MGI224" s="15"/>
      <c r="MGJ224" s="15"/>
      <c r="MGK224" s="15"/>
      <c r="MGL224" s="15"/>
      <c r="MGM224" s="15"/>
      <c r="MGN224" s="15"/>
      <c r="MGO224" s="15"/>
      <c r="MGP224" s="15"/>
      <c r="MGQ224" s="15"/>
      <c r="MGR224" s="15"/>
      <c r="MGS224" s="15"/>
      <c r="MGT224" s="15"/>
      <c r="MGU224" s="15"/>
      <c r="MGV224" s="15"/>
      <c r="MGW224" s="15"/>
      <c r="MGX224" s="15"/>
      <c r="MGY224" s="15"/>
      <c r="MGZ224" s="15"/>
      <c r="MHA224" s="15"/>
      <c r="MHB224" s="15"/>
      <c r="MHC224" s="15"/>
      <c r="MHD224" s="15"/>
      <c r="MHE224" s="15"/>
      <c r="MHF224" s="15"/>
      <c r="MHG224" s="15"/>
      <c r="MHH224" s="15"/>
      <c r="MHI224" s="15"/>
      <c r="MHJ224" s="15"/>
      <c r="MHK224" s="15"/>
      <c r="MHL224" s="15"/>
      <c r="MHM224" s="15"/>
      <c r="MHN224" s="15"/>
      <c r="MHO224" s="15"/>
      <c r="MHP224" s="15"/>
      <c r="MHQ224" s="15"/>
      <c r="MHR224" s="15"/>
      <c r="MHS224" s="15"/>
      <c r="MHT224" s="15"/>
      <c r="MHU224" s="15"/>
      <c r="MHV224" s="15"/>
      <c r="MHW224" s="15"/>
      <c r="MHX224" s="15"/>
      <c r="MHY224" s="15"/>
      <c r="MHZ224" s="15"/>
      <c r="MIA224" s="15"/>
      <c r="MIB224" s="15"/>
      <c r="MIC224" s="15"/>
      <c r="MID224" s="15"/>
      <c r="MIE224" s="15"/>
      <c r="MIF224" s="15"/>
      <c r="MIG224" s="15"/>
      <c r="MIH224" s="15"/>
      <c r="MII224" s="15"/>
      <c r="MIJ224" s="15"/>
      <c r="MIK224" s="15"/>
      <c r="MIL224" s="15"/>
      <c r="MIM224" s="15"/>
      <c r="MIN224" s="15"/>
      <c r="MIO224" s="15"/>
      <c r="MIP224" s="15"/>
      <c r="MIQ224" s="15"/>
      <c r="MIR224" s="15"/>
      <c r="MIS224" s="15"/>
      <c r="MIT224" s="15"/>
      <c r="MIU224" s="15"/>
      <c r="MIV224" s="15"/>
      <c r="MIW224" s="15"/>
      <c r="MIX224" s="15"/>
      <c r="MIY224" s="15"/>
      <c r="MIZ224" s="15"/>
      <c r="MJA224" s="15"/>
      <c r="MJB224" s="15"/>
      <c r="MJC224" s="15"/>
      <c r="MJD224" s="15"/>
      <c r="MJE224" s="15"/>
      <c r="MJF224" s="15"/>
      <c r="MJG224" s="15"/>
      <c r="MJH224" s="15"/>
      <c r="MJI224" s="15"/>
      <c r="MJJ224" s="15"/>
      <c r="MJK224" s="15"/>
      <c r="MJL224" s="15"/>
      <c r="MJM224" s="15"/>
      <c r="MJN224" s="15"/>
      <c r="MJO224" s="15"/>
      <c r="MJP224" s="15"/>
      <c r="MJQ224" s="15"/>
      <c r="MJR224" s="15"/>
      <c r="MJS224" s="15"/>
      <c r="MJT224" s="15"/>
      <c r="MJU224" s="15"/>
      <c r="MJV224" s="15"/>
      <c r="MJW224" s="15"/>
      <c r="MJX224" s="15"/>
      <c r="MJY224" s="15"/>
      <c r="MJZ224" s="15"/>
      <c r="MKA224" s="15"/>
      <c r="MKB224" s="15"/>
      <c r="MKC224" s="15"/>
      <c r="MKD224" s="15"/>
      <c r="MKE224" s="15"/>
      <c r="MKF224" s="15"/>
      <c r="MKG224" s="15"/>
      <c r="MKH224" s="15"/>
      <c r="MKI224" s="15"/>
      <c r="MKJ224" s="15"/>
      <c r="MKK224" s="15"/>
      <c r="MKL224" s="15"/>
      <c r="MKM224" s="15"/>
      <c r="MKN224" s="15"/>
      <c r="MKO224" s="15"/>
      <c r="MKP224" s="15"/>
      <c r="MKQ224" s="15"/>
      <c r="MKR224" s="15"/>
      <c r="MKS224" s="15"/>
      <c r="MKT224" s="15"/>
      <c r="MKU224" s="15"/>
      <c r="MKV224" s="15"/>
      <c r="MKW224" s="15"/>
      <c r="MKX224" s="15"/>
      <c r="MKY224" s="15"/>
      <c r="MKZ224" s="15"/>
      <c r="MLA224" s="15"/>
      <c r="MLB224" s="15"/>
      <c r="MLC224" s="15"/>
      <c r="MLD224" s="15"/>
      <c r="MLE224" s="15"/>
      <c r="MLF224" s="15"/>
      <c r="MLG224" s="15"/>
      <c r="MLH224" s="15"/>
      <c r="MLI224" s="15"/>
      <c r="MLJ224" s="15"/>
      <c r="MLK224" s="15"/>
      <c r="MLL224" s="15"/>
      <c r="MLM224" s="15"/>
      <c r="MLN224" s="15"/>
      <c r="MLO224" s="15"/>
      <c r="MLP224" s="15"/>
      <c r="MLQ224" s="15"/>
      <c r="MLR224" s="15"/>
      <c r="MLS224" s="15"/>
      <c r="MLT224" s="15"/>
      <c r="MLU224" s="15"/>
      <c r="MLV224" s="15"/>
      <c r="MLW224" s="15"/>
      <c r="MLX224" s="15"/>
      <c r="MLY224" s="15"/>
      <c r="MLZ224" s="15"/>
      <c r="MMA224" s="15"/>
      <c r="MMB224" s="15"/>
      <c r="MMC224" s="15"/>
      <c r="MMD224" s="15"/>
      <c r="MME224" s="15"/>
      <c r="MMF224" s="15"/>
      <c r="MMG224" s="15"/>
      <c r="MMH224" s="15"/>
      <c r="MMI224" s="15"/>
      <c r="MMJ224" s="15"/>
      <c r="MMK224" s="15"/>
      <c r="MML224" s="15"/>
      <c r="MMM224" s="15"/>
      <c r="MMN224" s="15"/>
      <c r="MMO224" s="15"/>
      <c r="MMP224" s="15"/>
      <c r="MMQ224" s="15"/>
      <c r="MMR224" s="15"/>
      <c r="MMS224" s="15"/>
      <c r="MMT224" s="15"/>
      <c r="MMU224" s="15"/>
      <c r="MMV224" s="15"/>
      <c r="MMW224" s="15"/>
      <c r="MMX224" s="15"/>
      <c r="MMY224" s="15"/>
      <c r="MMZ224" s="15"/>
      <c r="MNA224" s="15"/>
      <c r="MNB224" s="15"/>
      <c r="MNC224" s="15"/>
      <c r="MND224" s="15"/>
      <c r="MNE224" s="15"/>
      <c r="MNF224" s="15"/>
      <c r="MNG224" s="15"/>
      <c r="MNH224" s="15"/>
      <c r="MNI224" s="15"/>
      <c r="MNJ224" s="15"/>
      <c r="MNK224" s="15"/>
      <c r="MNL224" s="15"/>
      <c r="MNM224" s="15"/>
      <c r="MNN224" s="15"/>
      <c r="MNO224" s="15"/>
      <c r="MNP224" s="15"/>
      <c r="MNQ224" s="15"/>
      <c r="MNR224" s="15"/>
      <c r="MNS224" s="15"/>
      <c r="MNT224" s="15"/>
      <c r="MNU224" s="15"/>
      <c r="MNV224" s="15"/>
      <c r="MNW224" s="15"/>
      <c r="MNX224" s="15"/>
      <c r="MNY224" s="15"/>
      <c r="MNZ224" s="15"/>
      <c r="MOA224" s="15"/>
      <c r="MOB224" s="15"/>
      <c r="MOC224" s="15"/>
      <c r="MOD224" s="15"/>
      <c r="MOE224" s="15"/>
      <c r="MOF224" s="15"/>
      <c r="MOG224" s="15"/>
      <c r="MOH224" s="15"/>
      <c r="MOI224" s="15"/>
      <c r="MOJ224" s="15"/>
      <c r="MOK224" s="15"/>
      <c r="MOL224" s="15"/>
      <c r="MOM224" s="15"/>
      <c r="MON224" s="15"/>
      <c r="MOO224" s="15"/>
      <c r="MOP224" s="15"/>
      <c r="MOQ224" s="15"/>
      <c r="MOR224" s="15"/>
      <c r="MOS224" s="15"/>
      <c r="MOT224" s="15"/>
      <c r="MOU224" s="15"/>
      <c r="MOV224" s="15"/>
      <c r="MOW224" s="15"/>
      <c r="MOX224" s="15"/>
      <c r="MOY224" s="15"/>
      <c r="MOZ224" s="15"/>
      <c r="MPA224" s="15"/>
      <c r="MPB224" s="15"/>
      <c r="MPC224" s="15"/>
      <c r="MPD224" s="15"/>
      <c r="MPE224" s="15"/>
      <c r="MPF224" s="15"/>
      <c r="MPG224" s="15"/>
      <c r="MPH224" s="15"/>
      <c r="MPI224" s="15"/>
      <c r="MPJ224" s="15"/>
      <c r="MPK224" s="15"/>
      <c r="MPL224" s="15"/>
      <c r="MPM224" s="15"/>
      <c r="MPN224" s="15"/>
      <c r="MPO224" s="15"/>
      <c r="MPP224" s="15"/>
      <c r="MPQ224" s="15"/>
      <c r="MPR224" s="15"/>
      <c r="MPS224" s="15"/>
      <c r="MPT224" s="15"/>
      <c r="MPU224" s="15"/>
      <c r="MPV224" s="15"/>
      <c r="MPW224" s="15"/>
      <c r="MPX224" s="15"/>
      <c r="MPY224" s="15"/>
      <c r="MPZ224" s="15"/>
      <c r="MQA224" s="15"/>
      <c r="MQB224" s="15"/>
      <c r="MQC224" s="15"/>
      <c r="MQD224" s="15"/>
      <c r="MQE224" s="15"/>
      <c r="MQF224" s="15"/>
      <c r="MQG224" s="15"/>
      <c r="MQH224" s="15"/>
      <c r="MQI224" s="15"/>
      <c r="MQJ224" s="15"/>
      <c r="MQK224" s="15"/>
      <c r="MQL224" s="15"/>
      <c r="MQM224" s="15"/>
      <c r="MQN224" s="15"/>
      <c r="MQO224" s="15"/>
      <c r="MQP224" s="15"/>
      <c r="MQQ224" s="15"/>
      <c r="MQR224" s="15"/>
      <c r="MQS224" s="15"/>
      <c r="MQT224" s="15"/>
      <c r="MQU224" s="15"/>
      <c r="MQV224" s="15"/>
      <c r="MQW224" s="15"/>
      <c r="MQX224" s="15"/>
      <c r="MQY224" s="15"/>
      <c r="MQZ224" s="15"/>
      <c r="MRA224" s="15"/>
      <c r="MRB224" s="15"/>
      <c r="MRC224" s="15"/>
      <c r="MRD224" s="15"/>
      <c r="MRE224" s="15"/>
      <c r="MRF224" s="15"/>
      <c r="MRG224" s="15"/>
      <c r="MRH224" s="15"/>
      <c r="MRI224" s="15"/>
      <c r="MRJ224" s="15"/>
      <c r="MRK224" s="15"/>
      <c r="MRL224" s="15"/>
      <c r="MRM224" s="15"/>
      <c r="MRN224" s="15"/>
      <c r="MRO224" s="15"/>
      <c r="MRP224" s="15"/>
      <c r="MRQ224" s="15"/>
      <c r="MRR224" s="15"/>
      <c r="MRS224" s="15"/>
      <c r="MRT224" s="15"/>
      <c r="MRU224" s="15"/>
      <c r="MRV224" s="15"/>
      <c r="MRW224" s="15"/>
      <c r="MRX224" s="15"/>
      <c r="MRY224" s="15"/>
      <c r="MRZ224" s="15"/>
      <c r="MSA224" s="15"/>
      <c r="MSB224" s="15"/>
      <c r="MSC224" s="15"/>
      <c r="MSD224" s="15"/>
      <c r="MSE224" s="15"/>
      <c r="MSF224" s="15"/>
      <c r="MSG224" s="15"/>
      <c r="MSH224" s="15"/>
      <c r="MSI224" s="15"/>
      <c r="MSJ224" s="15"/>
      <c r="MSK224" s="15"/>
      <c r="MSL224" s="15"/>
      <c r="MSM224" s="15"/>
      <c r="MSN224" s="15"/>
      <c r="MSO224" s="15"/>
      <c r="MSP224" s="15"/>
      <c r="MSQ224" s="15"/>
      <c r="MSR224" s="15"/>
      <c r="MSS224" s="15"/>
      <c r="MST224" s="15"/>
      <c r="MSU224" s="15"/>
      <c r="MSV224" s="15"/>
      <c r="MSW224" s="15"/>
      <c r="MSX224" s="15"/>
      <c r="MSY224" s="15"/>
      <c r="MSZ224" s="15"/>
      <c r="MTA224" s="15"/>
      <c r="MTB224" s="15"/>
      <c r="MTC224" s="15"/>
      <c r="MTD224" s="15"/>
      <c r="MTE224" s="15"/>
      <c r="MTF224" s="15"/>
      <c r="MTG224" s="15"/>
      <c r="MTH224" s="15"/>
      <c r="MTI224" s="15"/>
      <c r="MTJ224" s="15"/>
      <c r="MTK224" s="15"/>
      <c r="MTL224" s="15"/>
      <c r="MTM224" s="15"/>
      <c r="MTN224" s="15"/>
      <c r="MTO224" s="15"/>
      <c r="MTP224" s="15"/>
      <c r="MTQ224" s="15"/>
      <c r="MTR224" s="15"/>
      <c r="MTS224" s="15"/>
      <c r="MTT224" s="15"/>
      <c r="MTU224" s="15"/>
      <c r="MTV224" s="15"/>
      <c r="MTW224" s="15"/>
      <c r="MTX224" s="15"/>
      <c r="MTY224" s="15"/>
      <c r="MTZ224" s="15"/>
      <c r="MUA224" s="15"/>
      <c r="MUB224" s="15"/>
      <c r="MUC224" s="15"/>
      <c r="MUD224" s="15"/>
      <c r="MUE224" s="15"/>
      <c r="MUF224" s="15"/>
      <c r="MUG224" s="15"/>
      <c r="MUH224" s="15"/>
      <c r="MUI224" s="15"/>
      <c r="MUJ224" s="15"/>
      <c r="MUK224" s="15"/>
      <c r="MUL224" s="15"/>
      <c r="MUM224" s="15"/>
      <c r="MUN224" s="15"/>
      <c r="MUO224" s="15"/>
      <c r="MUP224" s="15"/>
      <c r="MUQ224" s="15"/>
      <c r="MUR224" s="15"/>
      <c r="MUS224" s="15"/>
      <c r="MUT224" s="15"/>
      <c r="MUU224" s="15"/>
      <c r="MUV224" s="15"/>
      <c r="MUW224" s="15"/>
      <c r="MUX224" s="15"/>
      <c r="MUY224" s="15"/>
      <c r="MUZ224" s="15"/>
      <c r="MVA224" s="15"/>
      <c r="MVB224" s="15"/>
      <c r="MVC224" s="15"/>
      <c r="MVD224" s="15"/>
      <c r="MVE224" s="15"/>
      <c r="MVF224" s="15"/>
      <c r="MVG224" s="15"/>
      <c r="MVH224" s="15"/>
      <c r="MVI224" s="15"/>
      <c r="MVJ224" s="15"/>
      <c r="MVK224" s="15"/>
      <c r="MVL224" s="15"/>
      <c r="MVM224" s="15"/>
      <c r="MVN224" s="15"/>
      <c r="MVO224" s="15"/>
      <c r="MVP224" s="15"/>
      <c r="MVQ224" s="15"/>
      <c r="MVR224" s="15"/>
      <c r="MVS224" s="15"/>
      <c r="MVT224" s="15"/>
      <c r="MVU224" s="15"/>
      <c r="MVV224" s="15"/>
      <c r="MVW224" s="15"/>
      <c r="MVX224" s="15"/>
      <c r="MVY224" s="15"/>
      <c r="MVZ224" s="15"/>
      <c r="MWA224" s="15"/>
      <c r="MWB224" s="15"/>
      <c r="MWC224" s="15"/>
      <c r="MWD224" s="15"/>
      <c r="MWE224" s="15"/>
      <c r="MWF224" s="15"/>
      <c r="MWG224" s="15"/>
      <c r="MWH224" s="15"/>
      <c r="MWI224" s="15"/>
      <c r="MWJ224" s="15"/>
      <c r="MWK224" s="15"/>
      <c r="MWL224" s="15"/>
      <c r="MWM224" s="15"/>
      <c r="MWN224" s="15"/>
      <c r="MWO224" s="15"/>
      <c r="MWP224" s="15"/>
      <c r="MWQ224" s="15"/>
      <c r="MWR224" s="15"/>
      <c r="MWS224" s="15"/>
      <c r="MWT224" s="15"/>
      <c r="MWU224" s="15"/>
      <c r="MWV224" s="15"/>
      <c r="MWW224" s="15"/>
      <c r="MWX224" s="15"/>
      <c r="MWY224" s="15"/>
      <c r="MWZ224" s="15"/>
      <c r="MXA224" s="15"/>
      <c r="MXB224" s="15"/>
      <c r="MXC224" s="15"/>
      <c r="MXD224" s="15"/>
      <c r="MXE224" s="15"/>
      <c r="MXF224" s="15"/>
      <c r="MXG224" s="15"/>
      <c r="MXH224" s="15"/>
      <c r="MXI224" s="15"/>
      <c r="MXJ224" s="15"/>
      <c r="MXK224" s="15"/>
      <c r="MXL224" s="15"/>
      <c r="MXM224" s="15"/>
      <c r="MXN224" s="15"/>
      <c r="MXO224" s="15"/>
      <c r="MXP224" s="15"/>
      <c r="MXQ224" s="15"/>
      <c r="MXR224" s="15"/>
      <c r="MXS224" s="15"/>
      <c r="MXT224" s="15"/>
      <c r="MXU224" s="15"/>
      <c r="MXV224" s="15"/>
      <c r="MXW224" s="15"/>
      <c r="MXX224" s="15"/>
      <c r="MXY224" s="15"/>
      <c r="MXZ224" s="15"/>
      <c r="MYA224" s="15"/>
      <c r="MYB224" s="15"/>
      <c r="MYC224" s="15"/>
      <c r="MYD224" s="15"/>
      <c r="MYE224" s="15"/>
      <c r="MYF224" s="15"/>
      <c r="MYG224" s="15"/>
      <c r="MYH224" s="15"/>
      <c r="MYI224" s="15"/>
      <c r="MYJ224" s="15"/>
      <c r="MYK224" s="15"/>
      <c r="MYL224" s="15"/>
      <c r="MYM224" s="15"/>
      <c r="MYN224" s="15"/>
      <c r="MYO224" s="15"/>
      <c r="MYP224" s="15"/>
      <c r="MYQ224" s="15"/>
      <c r="MYR224" s="15"/>
      <c r="MYS224" s="15"/>
      <c r="MYT224" s="15"/>
      <c r="MYU224" s="15"/>
      <c r="MYV224" s="15"/>
      <c r="MYW224" s="15"/>
      <c r="MYX224" s="15"/>
      <c r="MYY224" s="15"/>
      <c r="MYZ224" s="15"/>
      <c r="MZA224" s="15"/>
      <c r="MZB224" s="15"/>
      <c r="MZC224" s="15"/>
      <c r="MZD224" s="15"/>
      <c r="MZE224" s="15"/>
      <c r="MZF224" s="15"/>
      <c r="MZG224" s="15"/>
      <c r="MZH224" s="15"/>
      <c r="MZI224" s="15"/>
      <c r="MZJ224" s="15"/>
      <c r="MZK224" s="15"/>
      <c r="MZL224" s="15"/>
      <c r="MZM224" s="15"/>
      <c r="MZN224" s="15"/>
      <c r="MZO224" s="15"/>
      <c r="MZP224" s="15"/>
      <c r="MZQ224" s="15"/>
      <c r="MZR224" s="15"/>
      <c r="MZS224" s="15"/>
      <c r="MZT224" s="15"/>
      <c r="MZU224" s="15"/>
      <c r="MZV224" s="15"/>
      <c r="MZW224" s="15"/>
      <c r="MZX224" s="15"/>
      <c r="MZY224" s="15"/>
      <c r="MZZ224" s="15"/>
      <c r="NAA224" s="15"/>
      <c r="NAB224" s="15"/>
      <c r="NAC224" s="15"/>
      <c r="NAD224" s="15"/>
      <c r="NAE224" s="15"/>
      <c r="NAF224" s="15"/>
      <c r="NAG224" s="15"/>
      <c r="NAH224" s="15"/>
      <c r="NAI224" s="15"/>
      <c r="NAJ224" s="15"/>
      <c r="NAK224" s="15"/>
      <c r="NAL224" s="15"/>
      <c r="NAM224" s="15"/>
      <c r="NAN224" s="15"/>
      <c r="NAO224" s="15"/>
      <c r="NAP224" s="15"/>
      <c r="NAQ224" s="15"/>
      <c r="NAR224" s="15"/>
      <c r="NAS224" s="15"/>
      <c r="NAT224" s="15"/>
      <c r="NAU224" s="15"/>
      <c r="NAV224" s="15"/>
      <c r="NAW224" s="15"/>
      <c r="NAX224" s="15"/>
      <c r="NAY224" s="15"/>
      <c r="NAZ224" s="15"/>
      <c r="NBA224" s="15"/>
      <c r="NBB224" s="15"/>
      <c r="NBC224" s="15"/>
      <c r="NBD224" s="15"/>
      <c r="NBE224" s="15"/>
      <c r="NBF224" s="15"/>
      <c r="NBG224" s="15"/>
      <c r="NBH224" s="15"/>
      <c r="NBI224" s="15"/>
      <c r="NBJ224" s="15"/>
      <c r="NBK224" s="15"/>
      <c r="NBL224" s="15"/>
      <c r="NBM224" s="15"/>
      <c r="NBN224" s="15"/>
      <c r="NBO224" s="15"/>
      <c r="NBP224" s="15"/>
      <c r="NBQ224" s="15"/>
      <c r="NBR224" s="15"/>
      <c r="NBS224" s="15"/>
      <c r="NBT224" s="15"/>
      <c r="NBU224" s="15"/>
      <c r="NBV224" s="15"/>
      <c r="NBW224" s="15"/>
      <c r="NBX224" s="15"/>
      <c r="NBY224" s="15"/>
      <c r="NBZ224" s="15"/>
      <c r="NCA224" s="15"/>
      <c r="NCB224" s="15"/>
      <c r="NCC224" s="15"/>
      <c r="NCD224" s="15"/>
      <c r="NCE224" s="15"/>
      <c r="NCF224" s="15"/>
      <c r="NCG224" s="15"/>
      <c r="NCH224" s="15"/>
      <c r="NCI224" s="15"/>
      <c r="NCJ224" s="15"/>
      <c r="NCK224" s="15"/>
      <c r="NCL224" s="15"/>
      <c r="NCM224" s="15"/>
      <c r="NCN224" s="15"/>
      <c r="NCO224" s="15"/>
      <c r="NCP224" s="15"/>
      <c r="NCQ224" s="15"/>
      <c r="NCR224" s="15"/>
      <c r="NCS224" s="15"/>
      <c r="NCT224" s="15"/>
      <c r="NCU224" s="15"/>
      <c r="NCV224" s="15"/>
      <c r="NCW224" s="15"/>
      <c r="NCX224" s="15"/>
      <c r="NCY224" s="15"/>
      <c r="NCZ224" s="15"/>
      <c r="NDA224" s="15"/>
      <c r="NDB224" s="15"/>
      <c r="NDC224" s="15"/>
      <c r="NDD224" s="15"/>
      <c r="NDE224" s="15"/>
      <c r="NDF224" s="15"/>
      <c r="NDG224" s="15"/>
      <c r="NDH224" s="15"/>
      <c r="NDI224" s="15"/>
      <c r="NDJ224" s="15"/>
      <c r="NDK224" s="15"/>
      <c r="NDL224" s="15"/>
      <c r="NDM224" s="15"/>
      <c r="NDN224" s="15"/>
      <c r="NDO224" s="15"/>
      <c r="NDP224" s="15"/>
      <c r="NDQ224" s="15"/>
      <c r="NDR224" s="15"/>
      <c r="NDS224" s="15"/>
      <c r="NDT224" s="15"/>
      <c r="NDU224" s="15"/>
      <c r="NDV224" s="15"/>
      <c r="NDW224" s="15"/>
      <c r="NDX224" s="15"/>
      <c r="NDY224" s="15"/>
      <c r="NDZ224" s="15"/>
      <c r="NEA224" s="15"/>
      <c r="NEB224" s="15"/>
      <c r="NEC224" s="15"/>
      <c r="NED224" s="15"/>
      <c r="NEE224" s="15"/>
      <c r="NEF224" s="15"/>
      <c r="NEG224" s="15"/>
      <c r="NEH224" s="15"/>
      <c r="NEI224" s="15"/>
      <c r="NEJ224" s="15"/>
      <c r="NEK224" s="15"/>
      <c r="NEL224" s="15"/>
      <c r="NEM224" s="15"/>
      <c r="NEN224" s="15"/>
      <c r="NEO224" s="15"/>
      <c r="NEP224" s="15"/>
      <c r="NEQ224" s="15"/>
      <c r="NER224" s="15"/>
      <c r="NES224" s="15"/>
      <c r="NET224" s="15"/>
      <c r="NEU224" s="15"/>
      <c r="NEV224" s="15"/>
      <c r="NEW224" s="15"/>
      <c r="NEX224" s="15"/>
      <c r="NEY224" s="15"/>
      <c r="NEZ224" s="15"/>
      <c r="NFA224" s="15"/>
      <c r="NFB224" s="15"/>
      <c r="NFC224" s="15"/>
      <c r="NFD224" s="15"/>
      <c r="NFE224" s="15"/>
      <c r="NFF224" s="15"/>
      <c r="NFG224" s="15"/>
      <c r="NFH224" s="15"/>
      <c r="NFI224" s="15"/>
      <c r="NFJ224" s="15"/>
      <c r="NFK224" s="15"/>
      <c r="NFL224" s="15"/>
      <c r="NFM224" s="15"/>
      <c r="NFN224" s="15"/>
      <c r="NFO224" s="15"/>
      <c r="NFP224" s="15"/>
      <c r="NFQ224" s="15"/>
      <c r="NFR224" s="15"/>
      <c r="NFS224" s="15"/>
      <c r="NFT224" s="15"/>
      <c r="NFU224" s="15"/>
      <c r="NFV224" s="15"/>
      <c r="NFW224" s="15"/>
      <c r="NFX224" s="15"/>
      <c r="NFY224" s="15"/>
      <c r="NFZ224" s="15"/>
      <c r="NGA224" s="15"/>
      <c r="NGB224" s="15"/>
      <c r="NGC224" s="15"/>
      <c r="NGD224" s="15"/>
      <c r="NGE224" s="15"/>
      <c r="NGF224" s="15"/>
      <c r="NGG224" s="15"/>
      <c r="NGH224" s="15"/>
      <c r="NGI224" s="15"/>
      <c r="NGJ224" s="15"/>
      <c r="NGK224" s="15"/>
      <c r="NGL224" s="15"/>
      <c r="NGM224" s="15"/>
      <c r="NGN224" s="15"/>
      <c r="NGO224" s="15"/>
      <c r="NGP224" s="15"/>
      <c r="NGQ224" s="15"/>
      <c r="NGR224" s="15"/>
      <c r="NGS224" s="15"/>
      <c r="NGT224" s="15"/>
      <c r="NGU224" s="15"/>
      <c r="NGV224" s="15"/>
      <c r="NGW224" s="15"/>
      <c r="NGX224" s="15"/>
      <c r="NGY224" s="15"/>
      <c r="NGZ224" s="15"/>
      <c r="NHA224" s="15"/>
      <c r="NHB224" s="15"/>
      <c r="NHC224" s="15"/>
      <c r="NHD224" s="15"/>
      <c r="NHE224" s="15"/>
      <c r="NHF224" s="15"/>
      <c r="NHG224" s="15"/>
      <c r="NHH224" s="15"/>
      <c r="NHI224" s="15"/>
      <c r="NHJ224" s="15"/>
      <c r="NHK224" s="15"/>
      <c r="NHL224" s="15"/>
      <c r="NHM224" s="15"/>
      <c r="NHN224" s="15"/>
      <c r="NHO224" s="15"/>
      <c r="NHP224" s="15"/>
      <c r="NHQ224" s="15"/>
      <c r="NHR224" s="15"/>
      <c r="NHS224" s="15"/>
      <c r="NHT224" s="15"/>
      <c r="NHU224" s="15"/>
      <c r="NHV224" s="15"/>
      <c r="NHW224" s="15"/>
      <c r="NHX224" s="15"/>
      <c r="NHY224" s="15"/>
      <c r="NHZ224" s="15"/>
      <c r="NIA224" s="15"/>
      <c r="NIB224" s="15"/>
      <c r="NIC224" s="15"/>
      <c r="NID224" s="15"/>
      <c r="NIE224" s="15"/>
      <c r="NIF224" s="15"/>
      <c r="NIG224" s="15"/>
      <c r="NIH224" s="15"/>
      <c r="NII224" s="15"/>
      <c r="NIJ224" s="15"/>
      <c r="NIK224" s="15"/>
      <c r="NIL224" s="15"/>
      <c r="NIM224" s="15"/>
      <c r="NIN224" s="15"/>
      <c r="NIO224" s="15"/>
      <c r="NIP224" s="15"/>
      <c r="NIQ224" s="15"/>
      <c r="NIR224" s="15"/>
      <c r="NIS224" s="15"/>
      <c r="NIT224" s="15"/>
      <c r="NIU224" s="15"/>
      <c r="NIV224" s="15"/>
      <c r="NIW224" s="15"/>
      <c r="NIX224" s="15"/>
      <c r="NIY224" s="15"/>
      <c r="NIZ224" s="15"/>
      <c r="NJA224" s="15"/>
      <c r="NJB224" s="15"/>
      <c r="NJC224" s="15"/>
      <c r="NJD224" s="15"/>
      <c r="NJE224" s="15"/>
      <c r="NJF224" s="15"/>
      <c r="NJG224" s="15"/>
      <c r="NJH224" s="15"/>
      <c r="NJI224" s="15"/>
      <c r="NJJ224" s="15"/>
      <c r="NJK224" s="15"/>
      <c r="NJL224" s="15"/>
      <c r="NJM224" s="15"/>
      <c r="NJN224" s="15"/>
      <c r="NJO224" s="15"/>
      <c r="NJP224" s="15"/>
      <c r="NJQ224" s="15"/>
      <c r="NJR224" s="15"/>
      <c r="NJS224" s="15"/>
      <c r="NJT224" s="15"/>
      <c r="NJU224" s="15"/>
      <c r="NJV224" s="15"/>
      <c r="NJW224" s="15"/>
      <c r="NJX224" s="15"/>
      <c r="NJY224" s="15"/>
      <c r="NJZ224" s="15"/>
      <c r="NKA224" s="15"/>
      <c r="NKB224" s="15"/>
      <c r="NKC224" s="15"/>
      <c r="NKD224" s="15"/>
      <c r="NKE224" s="15"/>
      <c r="NKF224" s="15"/>
      <c r="NKG224" s="15"/>
      <c r="NKH224" s="15"/>
      <c r="NKI224" s="15"/>
      <c r="NKJ224" s="15"/>
      <c r="NKK224" s="15"/>
      <c r="NKL224" s="15"/>
      <c r="NKM224" s="15"/>
      <c r="NKN224" s="15"/>
      <c r="NKO224" s="15"/>
      <c r="NKP224" s="15"/>
      <c r="NKQ224" s="15"/>
      <c r="NKR224" s="15"/>
      <c r="NKS224" s="15"/>
      <c r="NKT224" s="15"/>
      <c r="NKU224" s="15"/>
      <c r="NKV224" s="15"/>
      <c r="NKW224" s="15"/>
      <c r="NKX224" s="15"/>
      <c r="NKY224" s="15"/>
      <c r="NKZ224" s="15"/>
      <c r="NLA224" s="15"/>
      <c r="NLB224" s="15"/>
      <c r="NLC224" s="15"/>
      <c r="NLD224" s="15"/>
      <c r="NLE224" s="15"/>
      <c r="NLF224" s="15"/>
      <c r="NLG224" s="15"/>
      <c r="NLH224" s="15"/>
      <c r="NLI224" s="15"/>
      <c r="NLJ224" s="15"/>
      <c r="NLK224" s="15"/>
      <c r="NLL224" s="15"/>
      <c r="NLM224" s="15"/>
      <c r="NLN224" s="15"/>
      <c r="NLO224" s="15"/>
      <c r="NLP224" s="15"/>
      <c r="NLQ224" s="15"/>
      <c r="NLR224" s="15"/>
      <c r="NLS224" s="15"/>
      <c r="NLT224" s="15"/>
      <c r="NLU224" s="15"/>
      <c r="NLV224" s="15"/>
      <c r="NLW224" s="15"/>
      <c r="NLX224" s="15"/>
      <c r="NLY224" s="15"/>
      <c r="NLZ224" s="15"/>
      <c r="NMA224" s="15"/>
      <c r="NMB224" s="15"/>
      <c r="NMC224" s="15"/>
      <c r="NMD224" s="15"/>
      <c r="NME224" s="15"/>
      <c r="NMF224" s="15"/>
      <c r="NMG224" s="15"/>
      <c r="NMH224" s="15"/>
      <c r="NMI224" s="15"/>
      <c r="NMJ224" s="15"/>
      <c r="NMK224" s="15"/>
      <c r="NML224" s="15"/>
      <c r="NMM224" s="15"/>
      <c r="NMN224" s="15"/>
      <c r="NMO224" s="15"/>
      <c r="NMP224" s="15"/>
      <c r="NMQ224" s="15"/>
      <c r="NMR224" s="15"/>
      <c r="NMS224" s="15"/>
      <c r="NMT224" s="15"/>
      <c r="NMU224" s="15"/>
      <c r="NMV224" s="15"/>
      <c r="NMW224" s="15"/>
      <c r="NMX224" s="15"/>
      <c r="NMY224" s="15"/>
      <c r="NMZ224" s="15"/>
      <c r="NNA224" s="15"/>
      <c r="NNB224" s="15"/>
      <c r="NNC224" s="15"/>
      <c r="NND224" s="15"/>
      <c r="NNE224" s="15"/>
      <c r="NNF224" s="15"/>
      <c r="NNG224" s="15"/>
      <c r="NNH224" s="15"/>
      <c r="NNI224" s="15"/>
      <c r="NNJ224" s="15"/>
      <c r="NNK224" s="15"/>
      <c r="NNL224" s="15"/>
      <c r="NNM224" s="15"/>
      <c r="NNN224" s="15"/>
      <c r="NNO224" s="15"/>
      <c r="NNP224" s="15"/>
      <c r="NNQ224" s="15"/>
      <c r="NNR224" s="15"/>
      <c r="NNS224" s="15"/>
      <c r="NNT224" s="15"/>
      <c r="NNU224" s="15"/>
      <c r="NNV224" s="15"/>
      <c r="NNW224" s="15"/>
      <c r="NNX224" s="15"/>
      <c r="NNY224" s="15"/>
      <c r="NNZ224" s="15"/>
      <c r="NOA224" s="15"/>
      <c r="NOB224" s="15"/>
      <c r="NOC224" s="15"/>
      <c r="NOD224" s="15"/>
      <c r="NOE224" s="15"/>
      <c r="NOF224" s="15"/>
      <c r="NOG224" s="15"/>
      <c r="NOH224" s="15"/>
      <c r="NOI224" s="15"/>
      <c r="NOJ224" s="15"/>
      <c r="NOK224" s="15"/>
      <c r="NOL224" s="15"/>
      <c r="NOM224" s="15"/>
      <c r="NON224" s="15"/>
      <c r="NOO224" s="15"/>
      <c r="NOP224" s="15"/>
      <c r="NOQ224" s="15"/>
      <c r="NOR224" s="15"/>
      <c r="NOS224" s="15"/>
      <c r="NOT224" s="15"/>
      <c r="NOU224" s="15"/>
      <c r="NOV224" s="15"/>
      <c r="NOW224" s="15"/>
      <c r="NOX224" s="15"/>
      <c r="NOY224" s="15"/>
      <c r="NOZ224" s="15"/>
      <c r="NPA224" s="15"/>
      <c r="NPB224" s="15"/>
      <c r="NPC224" s="15"/>
      <c r="NPD224" s="15"/>
      <c r="NPE224" s="15"/>
      <c r="NPF224" s="15"/>
      <c r="NPG224" s="15"/>
      <c r="NPH224" s="15"/>
      <c r="NPI224" s="15"/>
      <c r="NPJ224" s="15"/>
      <c r="NPK224" s="15"/>
      <c r="NPL224" s="15"/>
      <c r="NPM224" s="15"/>
      <c r="NPN224" s="15"/>
      <c r="NPO224" s="15"/>
      <c r="NPP224" s="15"/>
      <c r="NPQ224" s="15"/>
      <c r="NPR224" s="15"/>
      <c r="NPS224" s="15"/>
      <c r="NPT224" s="15"/>
      <c r="NPU224" s="15"/>
      <c r="NPV224" s="15"/>
      <c r="NPW224" s="15"/>
      <c r="NPX224" s="15"/>
      <c r="NPY224" s="15"/>
      <c r="NPZ224" s="15"/>
      <c r="NQA224" s="15"/>
      <c r="NQB224" s="15"/>
      <c r="NQC224" s="15"/>
      <c r="NQD224" s="15"/>
      <c r="NQE224" s="15"/>
      <c r="NQF224" s="15"/>
      <c r="NQG224" s="15"/>
      <c r="NQH224" s="15"/>
      <c r="NQI224" s="15"/>
      <c r="NQJ224" s="15"/>
      <c r="NQK224" s="15"/>
      <c r="NQL224" s="15"/>
      <c r="NQM224" s="15"/>
      <c r="NQN224" s="15"/>
      <c r="NQO224" s="15"/>
      <c r="NQP224" s="15"/>
      <c r="NQQ224" s="15"/>
      <c r="NQR224" s="15"/>
      <c r="NQS224" s="15"/>
      <c r="NQT224" s="15"/>
      <c r="NQU224" s="15"/>
      <c r="NQV224" s="15"/>
      <c r="NQW224" s="15"/>
      <c r="NQX224" s="15"/>
      <c r="NQY224" s="15"/>
      <c r="NQZ224" s="15"/>
      <c r="NRA224" s="15"/>
      <c r="NRB224" s="15"/>
      <c r="NRC224" s="15"/>
      <c r="NRD224" s="15"/>
      <c r="NRE224" s="15"/>
      <c r="NRF224" s="15"/>
      <c r="NRG224" s="15"/>
      <c r="NRH224" s="15"/>
      <c r="NRI224" s="15"/>
      <c r="NRJ224" s="15"/>
      <c r="NRK224" s="15"/>
      <c r="NRL224" s="15"/>
      <c r="NRM224" s="15"/>
      <c r="NRN224" s="15"/>
      <c r="NRO224" s="15"/>
      <c r="NRP224" s="15"/>
      <c r="NRQ224" s="15"/>
      <c r="NRR224" s="15"/>
      <c r="NRS224" s="15"/>
      <c r="NRT224" s="15"/>
      <c r="NRU224" s="15"/>
      <c r="NRV224" s="15"/>
      <c r="NRW224" s="15"/>
      <c r="NRX224" s="15"/>
      <c r="NRY224" s="15"/>
      <c r="NRZ224" s="15"/>
      <c r="NSA224" s="15"/>
      <c r="NSB224" s="15"/>
      <c r="NSC224" s="15"/>
      <c r="NSD224" s="15"/>
      <c r="NSE224" s="15"/>
      <c r="NSF224" s="15"/>
      <c r="NSG224" s="15"/>
      <c r="NSH224" s="15"/>
      <c r="NSI224" s="15"/>
      <c r="NSJ224" s="15"/>
      <c r="NSK224" s="15"/>
      <c r="NSL224" s="15"/>
      <c r="NSM224" s="15"/>
      <c r="NSN224" s="15"/>
      <c r="NSO224" s="15"/>
      <c r="NSP224" s="15"/>
      <c r="NSQ224" s="15"/>
      <c r="NSR224" s="15"/>
      <c r="NSS224" s="15"/>
      <c r="NST224" s="15"/>
      <c r="NSU224" s="15"/>
      <c r="NSV224" s="15"/>
      <c r="NSW224" s="15"/>
      <c r="NSX224" s="15"/>
      <c r="NSY224" s="15"/>
      <c r="NSZ224" s="15"/>
      <c r="NTA224" s="15"/>
      <c r="NTB224" s="15"/>
      <c r="NTC224" s="15"/>
      <c r="NTD224" s="15"/>
      <c r="NTE224" s="15"/>
      <c r="NTF224" s="15"/>
      <c r="NTG224" s="15"/>
      <c r="NTH224" s="15"/>
      <c r="NTI224" s="15"/>
      <c r="NTJ224" s="15"/>
      <c r="NTK224" s="15"/>
      <c r="NTL224" s="15"/>
      <c r="NTM224" s="15"/>
      <c r="NTN224" s="15"/>
      <c r="NTO224" s="15"/>
      <c r="NTP224" s="15"/>
      <c r="NTQ224" s="15"/>
      <c r="NTR224" s="15"/>
      <c r="NTS224" s="15"/>
      <c r="NTT224" s="15"/>
      <c r="NTU224" s="15"/>
      <c r="NTV224" s="15"/>
      <c r="NTW224" s="15"/>
      <c r="NTX224" s="15"/>
      <c r="NTY224" s="15"/>
      <c r="NTZ224" s="15"/>
      <c r="NUA224" s="15"/>
      <c r="NUB224" s="15"/>
      <c r="NUC224" s="15"/>
      <c r="NUD224" s="15"/>
      <c r="NUE224" s="15"/>
      <c r="NUF224" s="15"/>
      <c r="NUG224" s="15"/>
      <c r="NUH224" s="15"/>
      <c r="NUI224" s="15"/>
      <c r="NUJ224" s="15"/>
      <c r="NUK224" s="15"/>
      <c r="NUL224" s="15"/>
      <c r="NUM224" s="15"/>
      <c r="NUN224" s="15"/>
      <c r="NUO224" s="15"/>
      <c r="NUP224" s="15"/>
      <c r="NUQ224" s="15"/>
      <c r="NUR224" s="15"/>
      <c r="NUS224" s="15"/>
      <c r="NUT224" s="15"/>
      <c r="NUU224" s="15"/>
      <c r="NUV224" s="15"/>
      <c r="NUW224" s="15"/>
      <c r="NUX224" s="15"/>
      <c r="NUY224" s="15"/>
      <c r="NUZ224" s="15"/>
      <c r="NVA224" s="15"/>
      <c r="NVB224" s="15"/>
      <c r="NVC224" s="15"/>
      <c r="NVD224" s="15"/>
      <c r="NVE224" s="15"/>
      <c r="NVF224" s="15"/>
      <c r="NVG224" s="15"/>
      <c r="NVH224" s="15"/>
      <c r="NVI224" s="15"/>
      <c r="NVJ224" s="15"/>
      <c r="NVK224" s="15"/>
      <c r="NVL224" s="15"/>
      <c r="NVM224" s="15"/>
      <c r="NVN224" s="15"/>
      <c r="NVO224" s="15"/>
      <c r="NVP224" s="15"/>
      <c r="NVQ224" s="15"/>
      <c r="NVR224" s="15"/>
      <c r="NVS224" s="15"/>
      <c r="NVT224" s="15"/>
      <c r="NVU224" s="15"/>
      <c r="NVV224" s="15"/>
      <c r="NVW224" s="15"/>
      <c r="NVX224" s="15"/>
      <c r="NVY224" s="15"/>
      <c r="NVZ224" s="15"/>
      <c r="NWA224" s="15"/>
      <c r="NWB224" s="15"/>
      <c r="NWC224" s="15"/>
      <c r="NWD224" s="15"/>
      <c r="NWE224" s="15"/>
      <c r="NWF224" s="15"/>
      <c r="NWG224" s="15"/>
      <c r="NWH224" s="15"/>
      <c r="NWI224" s="15"/>
      <c r="NWJ224" s="15"/>
      <c r="NWK224" s="15"/>
      <c r="NWL224" s="15"/>
      <c r="NWM224" s="15"/>
      <c r="NWN224" s="15"/>
      <c r="NWO224" s="15"/>
      <c r="NWP224" s="15"/>
      <c r="NWQ224" s="15"/>
      <c r="NWR224" s="15"/>
      <c r="NWS224" s="15"/>
      <c r="NWT224" s="15"/>
      <c r="NWU224" s="15"/>
      <c r="NWV224" s="15"/>
      <c r="NWW224" s="15"/>
      <c r="NWX224" s="15"/>
      <c r="NWY224" s="15"/>
      <c r="NWZ224" s="15"/>
      <c r="NXA224" s="15"/>
      <c r="NXB224" s="15"/>
      <c r="NXC224" s="15"/>
      <c r="NXD224" s="15"/>
      <c r="NXE224" s="15"/>
      <c r="NXF224" s="15"/>
      <c r="NXG224" s="15"/>
      <c r="NXH224" s="15"/>
      <c r="NXI224" s="15"/>
      <c r="NXJ224" s="15"/>
      <c r="NXK224" s="15"/>
      <c r="NXL224" s="15"/>
      <c r="NXM224" s="15"/>
      <c r="NXN224" s="15"/>
      <c r="NXO224" s="15"/>
      <c r="NXP224" s="15"/>
      <c r="NXQ224" s="15"/>
      <c r="NXR224" s="15"/>
      <c r="NXS224" s="15"/>
      <c r="NXT224" s="15"/>
      <c r="NXU224" s="15"/>
      <c r="NXV224" s="15"/>
      <c r="NXW224" s="15"/>
      <c r="NXX224" s="15"/>
      <c r="NXY224" s="15"/>
      <c r="NXZ224" s="15"/>
      <c r="NYA224" s="15"/>
      <c r="NYB224" s="15"/>
      <c r="NYC224" s="15"/>
      <c r="NYD224" s="15"/>
      <c r="NYE224" s="15"/>
      <c r="NYF224" s="15"/>
      <c r="NYG224" s="15"/>
      <c r="NYH224" s="15"/>
      <c r="NYI224" s="15"/>
      <c r="NYJ224" s="15"/>
      <c r="NYK224" s="15"/>
      <c r="NYL224" s="15"/>
      <c r="NYM224" s="15"/>
      <c r="NYN224" s="15"/>
      <c r="NYO224" s="15"/>
      <c r="NYP224" s="15"/>
      <c r="NYQ224" s="15"/>
      <c r="NYR224" s="15"/>
      <c r="NYS224" s="15"/>
      <c r="NYT224" s="15"/>
      <c r="NYU224" s="15"/>
      <c r="NYV224" s="15"/>
      <c r="NYW224" s="15"/>
      <c r="NYX224" s="15"/>
      <c r="NYY224" s="15"/>
      <c r="NYZ224" s="15"/>
      <c r="NZA224" s="15"/>
      <c r="NZB224" s="15"/>
      <c r="NZC224" s="15"/>
      <c r="NZD224" s="15"/>
      <c r="NZE224" s="15"/>
      <c r="NZF224" s="15"/>
      <c r="NZG224" s="15"/>
      <c r="NZH224" s="15"/>
      <c r="NZI224" s="15"/>
      <c r="NZJ224" s="15"/>
      <c r="NZK224" s="15"/>
      <c r="NZL224" s="15"/>
      <c r="NZM224" s="15"/>
      <c r="NZN224" s="15"/>
      <c r="NZO224" s="15"/>
      <c r="NZP224" s="15"/>
      <c r="NZQ224" s="15"/>
      <c r="NZR224" s="15"/>
      <c r="NZS224" s="15"/>
      <c r="NZT224" s="15"/>
      <c r="NZU224" s="15"/>
      <c r="NZV224" s="15"/>
      <c r="NZW224" s="15"/>
      <c r="NZX224" s="15"/>
      <c r="NZY224" s="15"/>
      <c r="NZZ224" s="15"/>
      <c r="OAA224" s="15"/>
      <c r="OAB224" s="15"/>
      <c r="OAC224" s="15"/>
      <c r="OAD224" s="15"/>
      <c r="OAE224" s="15"/>
      <c r="OAF224" s="15"/>
      <c r="OAG224" s="15"/>
      <c r="OAH224" s="15"/>
      <c r="OAI224" s="15"/>
      <c r="OAJ224" s="15"/>
      <c r="OAK224" s="15"/>
      <c r="OAL224" s="15"/>
      <c r="OAM224" s="15"/>
      <c r="OAN224" s="15"/>
      <c r="OAO224" s="15"/>
      <c r="OAP224" s="15"/>
      <c r="OAQ224" s="15"/>
      <c r="OAR224" s="15"/>
      <c r="OAS224" s="15"/>
      <c r="OAT224" s="15"/>
      <c r="OAU224" s="15"/>
      <c r="OAV224" s="15"/>
      <c r="OAW224" s="15"/>
      <c r="OAX224" s="15"/>
      <c r="OAY224" s="15"/>
      <c r="OAZ224" s="15"/>
      <c r="OBA224" s="15"/>
      <c r="OBB224" s="15"/>
      <c r="OBC224" s="15"/>
      <c r="OBD224" s="15"/>
      <c r="OBE224" s="15"/>
      <c r="OBF224" s="15"/>
      <c r="OBG224" s="15"/>
      <c r="OBH224" s="15"/>
      <c r="OBI224" s="15"/>
      <c r="OBJ224" s="15"/>
      <c r="OBK224" s="15"/>
      <c r="OBL224" s="15"/>
      <c r="OBM224" s="15"/>
      <c r="OBN224" s="15"/>
      <c r="OBO224" s="15"/>
      <c r="OBP224" s="15"/>
      <c r="OBQ224" s="15"/>
      <c r="OBR224" s="15"/>
      <c r="OBS224" s="15"/>
      <c r="OBT224" s="15"/>
      <c r="OBU224" s="15"/>
      <c r="OBV224" s="15"/>
      <c r="OBW224" s="15"/>
      <c r="OBX224" s="15"/>
      <c r="OBY224" s="15"/>
      <c r="OBZ224" s="15"/>
      <c r="OCA224" s="15"/>
      <c r="OCB224" s="15"/>
      <c r="OCC224" s="15"/>
      <c r="OCD224" s="15"/>
      <c r="OCE224" s="15"/>
      <c r="OCF224" s="15"/>
      <c r="OCG224" s="15"/>
      <c r="OCH224" s="15"/>
      <c r="OCI224" s="15"/>
      <c r="OCJ224" s="15"/>
      <c r="OCK224" s="15"/>
      <c r="OCL224" s="15"/>
      <c r="OCM224" s="15"/>
      <c r="OCN224" s="15"/>
      <c r="OCO224" s="15"/>
      <c r="OCP224" s="15"/>
      <c r="OCQ224" s="15"/>
      <c r="OCR224" s="15"/>
      <c r="OCS224" s="15"/>
      <c r="OCT224" s="15"/>
      <c r="OCU224" s="15"/>
      <c r="OCV224" s="15"/>
      <c r="OCW224" s="15"/>
      <c r="OCX224" s="15"/>
      <c r="OCY224" s="15"/>
      <c r="OCZ224" s="15"/>
      <c r="ODA224" s="15"/>
      <c r="ODB224" s="15"/>
      <c r="ODC224" s="15"/>
      <c r="ODD224" s="15"/>
      <c r="ODE224" s="15"/>
      <c r="ODF224" s="15"/>
      <c r="ODG224" s="15"/>
      <c r="ODH224" s="15"/>
      <c r="ODI224" s="15"/>
      <c r="ODJ224" s="15"/>
      <c r="ODK224" s="15"/>
      <c r="ODL224" s="15"/>
      <c r="ODM224" s="15"/>
      <c r="ODN224" s="15"/>
      <c r="ODO224" s="15"/>
      <c r="ODP224" s="15"/>
      <c r="ODQ224" s="15"/>
      <c r="ODR224" s="15"/>
      <c r="ODS224" s="15"/>
      <c r="ODT224" s="15"/>
      <c r="ODU224" s="15"/>
      <c r="ODV224" s="15"/>
      <c r="ODW224" s="15"/>
      <c r="ODX224" s="15"/>
      <c r="ODY224" s="15"/>
      <c r="ODZ224" s="15"/>
      <c r="OEA224" s="15"/>
      <c r="OEB224" s="15"/>
      <c r="OEC224" s="15"/>
      <c r="OED224" s="15"/>
      <c r="OEE224" s="15"/>
      <c r="OEF224" s="15"/>
      <c r="OEG224" s="15"/>
      <c r="OEH224" s="15"/>
      <c r="OEI224" s="15"/>
      <c r="OEJ224" s="15"/>
      <c r="OEK224" s="15"/>
      <c r="OEL224" s="15"/>
      <c r="OEM224" s="15"/>
      <c r="OEN224" s="15"/>
      <c r="OEO224" s="15"/>
      <c r="OEP224" s="15"/>
      <c r="OEQ224" s="15"/>
      <c r="OER224" s="15"/>
      <c r="OES224" s="15"/>
      <c r="OET224" s="15"/>
      <c r="OEU224" s="15"/>
      <c r="OEV224" s="15"/>
      <c r="OEW224" s="15"/>
      <c r="OEX224" s="15"/>
      <c r="OEY224" s="15"/>
      <c r="OEZ224" s="15"/>
      <c r="OFA224" s="15"/>
      <c r="OFB224" s="15"/>
      <c r="OFC224" s="15"/>
      <c r="OFD224" s="15"/>
      <c r="OFE224" s="15"/>
      <c r="OFF224" s="15"/>
      <c r="OFG224" s="15"/>
      <c r="OFH224" s="15"/>
      <c r="OFI224" s="15"/>
      <c r="OFJ224" s="15"/>
      <c r="OFK224" s="15"/>
      <c r="OFL224" s="15"/>
      <c r="OFM224" s="15"/>
      <c r="OFN224" s="15"/>
      <c r="OFO224" s="15"/>
      <c r="OFP224" s="15"/>
      <c r="OFQ224" s="15"/>
      <c r="OFR224" s="15"/>
      <c r="OFS224" s="15"/>
      <c r="OFT224" s="15"/>
      <c r="OFU224" s="15"/>
      <c r="OFV224" s="15"/>
      <c r="OFW224" s="15"/>
      <c r="OFX224" s="15"/>
      <c r="OFY224" s="15"/>
      <c r="OFZ224" s="15"/>
      <c r="OGA224" s="15"/>
      <c r="OGB224" s="15"/>
      <c r="OGC224" s="15"/>
      <c r="OGD224" s="15"/>
      <c r="OGE224" s="15"/>
      <c r="OGF224" s="15"/>
      <c r="OGG224" s="15"/>
      <c r="OGH224" s="15"/>
      <c r="OGI224" s="15"/>
      <c r="OGJ224" s="15"/>
      <c r="OGK224" s="15"/>
      <c r="OGL224" s="15"/>
      <c r="OGM224" s="15"/>
      <c r="OGN224" s="15"/>
      <c r="OGO224" s="15"/>
      <c r="OGP224" s="15"/>
      <c r="OGQ224" s="15"/>
      <c r="OGR224" s="15"/>
      <c r="OGS224" s="15"/>
      <c r="OGT224" s="15"/>
      <c r="OGU224" s="15"/>
      <c r="OGV224" s="15"/>
      <c r="OGW224" s="15"/>
      <c r="OGX224" s="15"/>
      <c r="OGY224" s="15"/>
      <c r="OGZ224" s="15"/>
      <c r="OHA224" s="15"/>
      <c r="OHB224" s="15"/>
      <c r="OHC224" s="15"/>
      <c r="OHD224" s="15"/>
      <c r="OHE224" s="15"/>
      <c r="OHF224" s="15"/>
      <c r="OHG224" s="15"/>
      <c r="OHH224" s="15"/>
      <c r="OHI224" s="15"/>
      <c r="OHJ224" s="15"/>
      <c r="OHK224" s="15"/>
      <c r="OHL224" s="15"/>
      <c r="OHM224" s="15"/>
      <c r="OHN224" s="15"/>
      <c r="OHO224" s="15"/>
      <c r="OHP224" s="15"/>
      <c r="OHQ224" s="15"/>
      <c r="OHR224" s="15"/>
      <c r="OHS224" s="15"/>
      <c r="OHT224" s="15"/>
      <c r="OHU224" s="15"/>
      <c r="OHV224" s="15"/>
      <c r="OHW224" s="15"/>
      <c r="OHX224" s="15"/>
      <c r="OHY224" s="15"/>
      <c r="OHZ224" s="15"/>
      <c r="OIA224" s="15"/>
      <c r="OIB224" s="15"/>
      <c r="OIC224" s="15"/>
      <c r="OID224" s="15"/>
      <c r="OIE224" s="15"/>
      <c r="OIF224" s="15"/>
      <c r="OIG224" s="15"/>
      <c r="OIH224" s="15"/>
      <c r="OII224" s="15"/>
      <c r="OIJ224" s="15"/>
      <c r="OIK224" s="15"/>
      <c r="OIL224" s="15"/>
      <c r="OIM224" s="15"/>
      <c r="OIN224" s="15"/>
      <c r="OIO224" s="15"/>
      <c r="OIP224" s="15"/>
      <c r="OIQ224" s="15"/>
      <c r="OIR224" s="15"/>
      <c r="OIS224" s="15"/>
      <c r="OIT224" s="15"/>
      <c r="OIU224" s="15"/>
      <c r="OIV224" s="15"/>
      <c r="OIW224" s="15"/>
      <c r="OIX224" s="15"/>
      <c r="OIY224" s="15"/>
      <c r="OIZ224" s="15"/>
      <c r="OJA224" s="15"/>
      <c r="OJB224" s="15"/>
      <c r="OJC224" s="15"/>
      <c r="OJD224" s="15"/>
      <c r="OJE224" s="15"/>
      <c r="OJF224" s="15"/>
      <c r="OJG224" s="15"/>
      <c r="OJH224" s="15"/>
      <c r="OJI224" s="15"/>
      <c r="OJJ224" s="15"/>
      <c r="OJK224" s="15"/>
      <c r="OJL224" s="15"/>
      <c r="OJM224" s="15"/>
      <c r="OJN224" s="15"/>
      <c r="OJO224" s="15"/>
      <c r="OJP224" s="15"/>
      <c r="OJQ224" s="15"/>
      <c r="OJR224" s="15"/>
      <c r="OJS224" s="15"/>
      <c r="OJT224" s="15"/>
      <c r="OJU224" s="15"/>
      <c r="OJV224" s="15"/>
      <c r="OJW224" s="15"/>
      <c r="OJX224" s="15"/>
      <c r="OJY224" s="15"/>
      <c r="OJZ224" s="15"/>
      <c r="OKA224" s="15"/>
      <c r="OKB224" s="15"/>
      <c r="OKC224" s="15"/>
      <c r="OKD224" s="15"/>
      <c r="OKE224" s="15"/>
      <c r="OKF224" s="15"/>
      <c r="OKG224" s="15"/>
      <c r="OKH224" s="15"/>
      <c r="OKI224" s="15"/>
      <c r="OKJ224" s="15"/>
      <c r="OKK224" s="15"/>
      <c r="OKL224" s="15"/>
      <c r="OKM224" s="15"/>
      <c r="OKN224" s="15"/>
      <c r="OKO224" s="15"/>
      <c r="OKP224" s="15"/>
      <c r="OKQ224" s="15"/>
      <c r="OKR224" s="15"/>
      <c r="OKS224" s="15"/>
      <c r="OKT224" s="15"/>
      <c r="OKU224" s="15"/>
      <c r="OKV224" s="15"/>
      <c r="OKW224" s="15"/>
      <c r="OKX224" s="15"/>
      <c r="OKY224" s="15"/>
      <c r="OKZ224" s="15"/>
      <c r="OLA224" s="15"/>
      <c r="OLB224" s="15"/>
      <c r="OLC224" s="15"/>
      <c r="OLD224" s="15"/>
      <c r="OLE224" s="15"/>
      <c r="OLF224" s="15"/>
      <c r="OLG224" s="15"/>
      <c r="OLH224" s="15"/>
      <c r="OLI224" s="15"/>
      <c r="OLJ224" s="15"/>
      <c r="OLK224" s="15"/>
      <c r="OLL224" s="15"/>
      <c r="OLM224" s="15"/>
      <c r="OLN224" s="15"/>
      <c r="OLO224" s="15"/>
      <c r="OLP224" s="15"/>
      <c r="OLQ224" s="15"/>
      <c r="OLR224" s="15"/>
      <c r="OLS224" s="15"/>
      <c r="OLT224" s="15"/>
      <c r="OLU224" s="15"/>
      <c r="OLV224" s="15"/>
      <c r="OLW224" s="15"/>
      <c r="OLX224" s="15"/>
      <c r="OLY224" s="15"/>
      <c r="OLZ224" s="15"/>
      <c r="OMA224" s="15"/>
      <c r="OMB224" s="15"/>
      <c r="OMC224" s="15"/>
      <c r="OMD224" s="15"/>
      <c r="OME224" s="15"/>
      <c r="OMF224" s="15"/>
      <c r="OMG224" s="15"/>
      <c r="OMH224" s="15"/>
      <c r="OMI224" s="15"/>
      <c r="OMJ224" s="15"/>
      <c r="OMK224" s="15"/>
      <c r="OML224" s="15"/>
      <c r="OMM224" s="15"/>
      <c r="OMN224" s="15"/>
      <c r="OMO224" s="15"/>
      <c r="OMP224" s="15"/>
      <c r="OMQ224" s="15"/>
      <c r="OMR224" s="15"/>
      <c r="OMS224" s="15"/>
      <c r="OMT224" s="15"/>
      <c r="OMU224" s="15"/>
      <c r="OMV224" s="15"/>
      <c r="OMW224" s="15"/>
      <c r="OMX224" s="15"/>
      <c r="OMY224" s="15"/>
      <c r="OMZ224" s="15"/>
      <c r="ONA224" s="15"/>
      <c r="ONB224" s="15"/>
      <c r="ONC224" s="15"/>
      <c r="OND224" s="15"/>
      <c r="ONE224" s="15"/>
      <c r="ONF224" s="15"/>
      <c r="ONG224" s="15"/>
      <c r="ONH224" s="15"/>
      <c r="ONI224" s="15"/>
      <c r="ONJ224" s="15"/>
      <c r="ONK224" s="15"/>
      <c r="ONL224" s="15"/>
      <c r="ONM224" s="15"/>
      <c r="ONN224" s="15"/>
      <c r="ONO224" s="15"/>
      <c r="ONP224" s="15"/>
      <c r="ONQ224" s="15"/>
      <c r="ONR224" s="15"/>
      <c r="ONS224" s="15"/>
      <c r="ONT224" s="15"/>
      <c r="ONU224" s="15"/>
      <c r="ONV224" s="15"/>
      <c r="ONW224" s="15"/>
      <c r="ONX224" s="15"/>
      <c r="ONY224" s="15"/>
      <c r="ONZ224" s="15"/>
      <c r="OOA224" s="15"/>
      <c r="OOB224" s="15"/>
      <c r="OOC224" s="15"/>
      <c r="OOD224" s="15"/>
      <c r="OOE224" s="15"/>
      <c r="OOF224" s="15"/>
      <c r="OOG224" s="15"/>
      <c r="OOH224" s="15"/>
      <c r="OOI224" s="15"/>
      <c r="OOJ224" s="15"/>
      <c r="OOK224" s="15"/>
      <c r="OOL224" s="15"/>
      <c r="OOM224" s="15"/>
      <c r="OON224" s="15"/>
      <c r="OOO224" s="15"/>
      <c r="OOP224" s="15"/>
      <c r="OOQ224" s="15"/>
      <c r="OOR224" s="15"/>
      <c r="OOS224" s="15"/>
      <c r="OOT224" s="15"/>
      <c r="OOU224" s="15"/>
      <c r="OOV224" s="15"/>
      <c r="OOW224" s="15"/>
      <c r="OOX224" s="15"/>
      <c r="OOY224" s="15"/>
      <c r="OOZ224" s="15"/>
      <c r="OPA224" s="15"/>
      <c r="OPB224" s="15"/>
      <c r="OPC224" s="15"/>
      <c r="OPD224" s="15"/>
      <c r="OPE224" s="15"/>
      <c r="OPF224" s="15"/>
      <c r="OPG224" s="15"/>
      <c r="OPH224" s="15"/>
      <c r="OPI224" s="15"/>
      <c r="OPJ224" s="15"/>
      <c r="OPK224" s="15"/>
      <c r="OPL224" s="15"/>
      <c r="OPM224" s="15"/>
      <c r="OPN224" s="15"/>
      <c r="OPO224" s="15"/>
      <c r="OPP224" s="15"/>
      <c r="OPQ224" s="15"/>
      <c r="OPR224" s="15"/>
      <c r="OPS224" s="15"/>
      <c r="OPT224" s="15"/>
      <c r="OPU224" s="15"/>
      <c r="OPV224" s="15"/>
      <c r="OPW224" s="15"/>
      <c r="OPX224" s="15"/>
      <c r="OPY224" s="15"/>
      <c r="OPZ224" s="15"/>
      <c r="OQA224" s="15"/>
      <c r="OQB224" s="15"/>
      <c r="OQC224" s="15"/>
      <c r="OQD224" s="15"/>
      <c r="OQE224" s="15"/>
      <c r="OQF224" s="15"/>
      <c r="OQG224" s="15"/>
      <c r="OQH224" s="15"/>
      <c r="OQI224" s="15"/>
      <c r="OQJ224" s="15"/>
      <c r="OQK224" s="15"/>
      <c r="OQL224" s="15"/>
      <c r="OQM224" s="15"/>
      <c r="OQN224" s="15"/>
      <c r="OQO224" s="15"/>
      <c r="OQP224" s="15"/>
      <c r="OQQ224" s="15"/>
      <c r="OQR224" s="15"/>
      <c r="OQS224" s="15"/>
      <c r="OQT224" s="15"/>
      <c r="OQU224" s="15"/>
      <c r="OQV224" s="15"/>
      <c r="OQW224" s="15"/>
      <c r="OQX224" s="15"/>
      <c r="OQY224" s="15"/>
      <c r="OQZ224" s="15"/>
      <c r="ORA224" s="15"/>
      <c r="ORB224" s="15"/>
      <c r="ORC224" s="15"/>
      <c r="ORD224" s="15"/>
      <c r="ORE224" s="15"/>
      <c r="ORF224" s="15"/>
      <c r="ORG224" s="15"/>
      <c r="ORH224" s="15"/>
      <c r="ORI224" s="15"/>
      <c r="ORJ224" s="15"/>
      <c r="ORK224" s="15"/>
      <c r="ORL224" s="15"/>
      <c r="ORM224" s="15"/>
      <c r="ORN224" s="15"/>
      <c r="ORO224" s="15"/>
      <c r="ORP224" s="15"/>
      <c r="ORQ224" s="15"/>
      <c r="ORR224" s="15"/>
      <c r="ORS224" s="15"/>
      <c r="ORT224" s="15"/>
      <c r="ORU224" s="15"/>
      <c r="ORV224" s="15"/>
      <c r="ORW224" s="15"/>
      <c r="ORX224" s="15"/>
      <c r="ORY224" s="15"/>
      <c r="ORZ224" s="15"/>
      <c r="OSA224" s="15"/>
      <c r="OSB224" s="15"/>
      <c r="OSC224" s="15"/>
      <c r="OSD224" s="15"/>
      <c r="OSE224" s="15"/>
      <c r="OSF224" s="15"/>
      <c r="OSG224" s="15"/>
      <c r="OSH224" s="15"/>
      <c r="OSI224" s="15"/>
      <c r="OSJ224" s="15"/>
      <c r="OSK224" s="15"/>
      <c r="OSL224" s="15"/>
      <c r="OSM224" s="15"/>
      <c r="OSN224" s="15"/>
      <c r="OSO224" s="15"/>
      <c r="OSP224" s="15"/>
      <c r="OSQ224" s="15"/>
      <c r="OSR224" s="15"/>
      <c r="OSS224" s="15"/>
      <c r="OST224" s="15"/>
      <c r="OSU224" s="15"/>
      <c r="OSV224" s="15"/>
      <c r="OSW224" s="15"/>
      <c r="OSX224" s="15"/>
      <c r="OSY224" s="15"/>
      <c r="OSZ224" s="15"/>
      <c r="OTA224" s="15"/>
      <c r="OTB224" s="15"/>
      <c r="OTC224" s="15"/>
      <c r="OTD224" s="15"/>
      <c r="OTE224" s="15"/>
      <c r="OTF224" s="15"/>
      <c r="OTG224" s="15"/>
      <c r="OTH224" s="15"/>
      <c r="OTI224" s="15"/>
      <c r="OTJ224" s="15"/>
      <c r="OTK224" s="15"/>
      <c r="OTL224" s="15"/>
      <c r="OTM224" s="15"/>
      <c r="OTN224" s="15"/>
      <c r="OTO224" s="15"/>
      <c r="OTP224" s="15"/>
      <c r="OTQ224" s="15"/>
      <c r="OTR224" s="15"/>
      <c r="OTS224" s="15"/>
      <c r="OTT224" s="15"/>
      <c r="OTU224" s="15"/>
      <c r="OTV224" s="15"/>
      <c r="OTW224" s="15"/>
      <c r="OTX224" s="15"/>
      <c r="OTY224" s="15"/>
      <c r="OTZ224" s="15"/>
      <c r="OUA224" s="15"/>
      <c r="OUB224" s="15"/>
      <c r="OUC224" s="15"/>
      <c r="OUD224" s="15"/>
      <c r="OUE224" s="15"/>
      <c r="OUF224" s="15"/>
      <c r="OUG224" s="15"/>
      <c r="OUH224" s="15"/>
      <c r="OUI224" s="15"/>
      <c r="OUJ224" s="15"/>
      <c r="OUK224" s="15"/>
      <c r="OUL224" s="15"/>
      <c r="OUM224" s="15"/>
      <c r="OUN224" s="15"/>
      <c r="OUO224" s="15"/>
      <c r="OUP224" s="15"/>
      <c r="OUQ224" s="15"/>
      <c r="OUR224" s="15"/>
      <c r="OUS224" s="15"/>
      <c r="OUT224" s="15"/>
      <c r="OUU224" s="15"/>
      <c r="OUV224" s="15"/>
      <c r="OUW224" s="15"/>
      <c r="OUX224" s="15"/>
      <c r="OUY224" s="15"/>
      <c r="OUZ224" s="15"/>
      <c r="OVA224" s="15"/>
      <c r="OVB224" s="15"/>
      <c r="OVC224" s="15"/>
      <c r="OVD224" s="15"/>
      <c r="OVE224" s="15"/>
      <c r="OVF224" s="15"/>
      <c r="OVG224" s="15"/>
      <c r="OVH224" s="15"/>
      <c r="OVI224" s="15"/>
      <c r="OVJ224" s="15"/>
      <c r="OVK224" s="15"/>
      <c r="OVL224" s="15"/>
      <c r="OVM224" s="15"/>
      <c r="OVN224" s="15"/>
      <c r="OVO224" s="15"/>
      <c r="OVP224" s="15"/>
      <c r="OVQ224" s="15"/>
      <c r="OVR224" s="15"/>
      <c r="OVS224" s="15"/>
      <c r="OVT224" s="15"/>
      <c r="OVU224" s="15"/>
      <c r="OVV224" s="15"/>
      <c r="OVW224" s="15"/>
      <c r="OVX224" s="15"/>
      <c r="OVY224" s="15"/>
      <c r="OVZ224" s="15"/>
      <c r="OWA224" s="15"/>
      <c r="OWB224" s="15"/>
      <c r="OWC224" s="15"/>
      <c r="OWD224" s="15"/>
      <c r="OWE224" s="15"/>
      <c r="OWF224" s="15"/>
      <c r="OWG224" s="15"/>
      <c r="OWH224" s="15"/>
      <c r="OWI224" s="15"/>
      <c r="OWJ224" s="15"/>
      <c r="OWK224" s="15"/>
      <c r="OWL224" s="15"/>
      <c r="OWM224" s="15"/>
      <c r="OWN224" s="15"/>
      <c r="OWO224" s="15"/>
      <c r="OWP224" s="15"/>
      <c r="OWQ224" s="15"/>
      <c r="OWR224" s="15"/>
      <c r="OWS224" s="15"/>
      <c r="OWT224" s="15"/>
      <c r="OWU224" s="15"/>
      <c r="OWV224" s="15"/>
      <c r="OWW224" s="15"/>
      <c r="OWX224" s="15"/>
      <c r="OWY224" s="15"/>
      <c r="OWZ224" s="15"/>
      <c r="OXA224" s="15"/>
      <c r="OXB224" s="15"/>
      <c r="OXC224" s="15"/>
      <c r="OXD224" s="15"/>
      <c r="OXE224" s="15"/>
      <c r="OXF224" s="15"/>
      <c r="OXG224" s="15"/>
      <c r="OXH224" s="15"/>
      <c r="OXI224" s="15"/>
      <c r="OXJ224" s="15"/>
      <c r="OXK224" s="15"/>
      <c r="OXL224" s="15"/>
      <c r="OXM224" s="15"/>
      <c r="OXN224" s="15"/>
      <c r="OXO224" s="15"/>
      <c r="OXP224" s="15"/>
      <c r="OXQ224" s="15"/>
      <c r="OXR224" s="15"/>
      <c r="OXS224" s="15"/>
      <c r="OXT224" s="15"/>
      <c r="OXU224" s="15"/>
      <c r="OXV224" s="15"/>
      <c r="OXW224" s="15"/>
      <c r="OXX224" s="15"/>
      <c r="OXY224" s="15"/>
      <c r="OXZ224" s="15"/>
      <c r="OYA224" s="15"/>
      <c r="OYB224" s="15"/>
      <c r="OYC224" s="15"/>
      <c r="OYD224" s="15"/>
      <c r="OYE224" s="15"/>
      <c r="OYF224" s="15"/>
      <c r="OYG224" s="15"/>
      <c r="OYH224" s="15"/>
      <c r="OYI224" s="15"/>
      <c r="OYJ224" s="15"/>
      <c r="OYK224" s="15"/>
      <c r="OYL224" s="15"/>
      <c r="OYM224" s="15"/>
      <c r="OYN224" s="15"/>
      <c r="OYO224" s="15"/>
      <c r="OYP224" s="15"/>
      <c r="OYQ224" s="15"/>
      <c r="OYR224" s="15"/>
      <c r="OYS224" s="15"/>
      <c r="OYT224" s="15"/>
      <c r="OYU224" s="15"/>
      <c r="OYV224" s="15"/>
      <c r="OYW224" s="15"/>
      <c r="OYX224" s="15"/>
      <c r="OYY224" s="15"/>
      <c r="OYZ224" s="15"/>
      <c r="OZA224" s="15"/>
      <c r="OZB224" s="15"/>
      <c r="OZC224" s="15"/>
      <c r="OZD224" s="15"/>
      <c r="OZE224" s="15"/>
      <c r="OZF224" s="15"/>
      <c r="OZG224" s="15"/>
      <c r="OZH224" s="15"/>
      <c r="OZI224" s="15"/>
      <c r="OZJ224" s="15"/>
      <c r="OZK224" s="15"/>
      <c r="OZL224" s="15"/>
      <c r="OZM224" s="15"/>
      <c r="OZN224" s="15"/>
      <c r="OZO224" s="15"/>
      <c r="OZP224" s="15"/>
      <c r="OZQ224" s="15"/>
      <c r="OZR224" s="15"/>
      <c r="OZS224" s="15"/>
      <c r="OZT224" s="15"/>
      <c r="OZU224" s="15"/>
      <c r="OZV224" s="15"/>
      <c r="OZW224" s="15"/>
      <c r="OZX224" s="15"/>
      <c r="OZY224" s="15"/>
      <c r="OZZ224" s="15"/>
      <c r="PAA224" s="15"/>
      <c r="PAB224" s="15"/>
      <c r="PAC224" s="15"/>
      <c r="PAD224" s="15"/>
      <c r="PAE224" s="15"/>
      <c r="PAF224" s="15"/>
      <c r="PAG224" s="15"/>
      <c r="PAH224" s="15"/>
      <c r="PAI224" s="15"/>
      <c r="PAJ224" s="15"/>
      <c r="PAK224" s="15"/>
      <c r="PAL224" s="15"/>
      <c r="PAM224" s="15"/>
      <c r="PAN224" s="15"/>
      <c r="PAO224" s="15"/>
      <c r="PAP224" s="15"/>
      <c r="PAQ224" s="15"/>
      <c r="PAR224" s="15"/>
      <c r="PAS224" s="15"/>
      <c r="PAT224" s="15"/>
      <c r="PAU224" s="15"/>
      <c r="PAV224" s="15"/>
      <c r="PAW224" s="15"/>
      <c r="PAX224" s="15"/>
      <c r="PAY224" s="15"/>
      <c r="PAZ224" s="15"/>
      <c r="PBA224" s="15"/>
      <c r="PBB224" s="15"/>
      <c r="PBC224" s="15"/>
      <c r="PBD224" s="15"/>
      <c r="PBE224" s="15"/>
      <c r="PBF224" s="15"/>
      <c r="PBG224" s="15"/>
      <c r="PBH224" s="15"/>
      <c r="PBI224" s="15"/>
      <c r="PBJ224" s="15"/>
      <c r="PBK224" s="15"/>
      <c r="PBL224" s="15"/>
      <c r="PBM224" s="15"/>
      <c r="PBN224" s="15"/>
      <c r="PBO224" s="15"/>
      <c r="PBP224" s="15"/>
      <c r="PBQ224" s="15"/>
      <c r="PBR224" s="15"/>
      <c r="PBS224" s="15"/>
      <c r="PBT224" s="15"/>
      <c r="PBU224" s="15"/>
      <c r="PBV224" s="15"/>
      <c r="PBW224" s="15"/>
      <c r="PBX224" s="15"/>
      <c r="PBY224" s="15"/>
      <c r="PBZ224" s="15"/>
      <c r="PCA224" s="15"/>
      <c r="PCB224" s="15"/>
      <c r="PCC224" s="15"/>
      <c r="PCD224" s="15"/>
      <c r="PCE224" s="15"/>
      <c r="PCF224" s="15"/>
      <c r="PCG224" s="15"/>
      <c r="PCH224" s="15"/>
      <c r="PCI224" s="15"/>
      <c r="PCJ224" s="15"/>
      <c r="PCK224" s="15"/>
      <c r="PCL224" s="15"/>
      <c r="PCM224" s="15"/>
      <c r="PCN224" s="15"/>
      <c r="PCO224" s="15"/>
      <c r="PCP224" s="15"/>
      <c r="PCQ224" s="15"/>
      <c r="PCR224" s="15"/>
      <c r="PCS224" s="15"/>
      <c r="PCT224" s="15"/>
      <c r="PCU224" s="15"/>
      <c r="PCV224" s="15"/>
      <c r="PCW224" s="15"/>
      <c r="PCX224" s="15"/>
      <c r="PCY224" s="15"/>
      <c r="PCZ224" s="15"/>
      <c r="PDA224" s="15"/>
      <c r="PDB224" s="15"/>
      <c r="PDC224" s="15"/>
      <c r="PDD224" s="15"/>
      <c r="PDE224" s="15"/>
      <c r="PDF224" s="15"/>
      <c r="PDG224" s="15"/>
      <c r="PDH224" s="15"/>
      <c r="PDI224" s="15"/>
      <c r="PDJ224" s="15"/>
      <c r="PDK224" s="15"/>
      <c r="PDL224" s="15"/>
      <c r="PDM224" s="15"/>
      <c r="PDN224" s="15"/>
      <c r="PDO224" s="15"/>
      <c r="PDP224" s="15"/>
      <c r="PDQ224" s="15"/>
      <c r="PDR224" s="15"/>
      <c r="PDS224" s="15"/>
      <c r="PDT224" s="15"/>
      <c r="PDU224" s="15"/>
      <c r="PDV224" s="15"/>
      <c r="PDW224" s="15"/>
      <c r="PDX224" s="15"/>
      <c r="PDY224" s="15"/>
      <c r="PDZ224" s="15"/>
      <c r="PEA224" s="15"/>
      <c r="PEB224" s="15"/>
      <c r="PEC224" s="15"/>
      <c r="PED224" s="15"/>
      <c r="PEE224" s="15"/>
      <c r="PEF224" s="15"/>
      <c r="PEG224" s="15"/>
      <c r="PEH224" s="15"/>
      <c r="PEI224" s="15"/>
      <c r="PEJ224" s="15"/>
      <c r="PEK224" s="15"/>
      <c r="PEL224" s="15"/>
      <c r="PEM224" s="15"/>
      <c r="PEN224" s="15"/>
      <c r="PEO224" s="15"/>
      <c r="PEP224" s="15"/>
      <c r="PEQ224" s="15"/>
      <c r="PER224" s="15"/>
      <c r="PES224" s="15"/>
      <c r="PET224" s="15"/>
      <c r="PEU224" s="15"/>
      <c r="PEV224" s="15"/>
      <c r="PEW224" s="15"/>
      <c r="PEX224" s="15"/>
      <c r="PEY224" s="15"/>
      <c r="PEZ224" s="15"/>
      <c r="PFA224" s="15"/>
      <c r="PFB224" s="15"/>
      <c r="PFC224" s="15"/>
      <c r="PFD224" s="15"/>
      <c r="PFE224" s="15"/>
      <c r="PFF224" s="15"/>
      <c r="PFG224" s="15"/>
      <c r="PFH224" s="15"/>
      <c r="PFI224" s="15"/>
      <c r="PFJ224" s="15"/>
      <c r="PFK224" s="15"/>
      <c r="PFL224" s="15"/>
      <c r="PFM224" s="15"/>
      <c r="PFN224" s="15"/>
      <c r="PFO224" s="15"/>
      <c r="PFP224" s="15"/>
      <c r="PFQ224" s="15"/>
      <c r="PFR224" s="15"/>
      <c r="PFS224" s="15"/>
      <c r="PFT224" s="15"/>
      <c r="PFU224" s="15"/>
      <c r="PFV224" s="15"/>
      <c r="PFW224" s="15"/>
      <c r="PFX224" s="15"/>
      <c r="PFY224" s="15"/>
      <c r="PFZ224" s="15"/>
      <c r="PGA224" s="15"/>
      <c r="PGB224" s="15"/>
      <c r="PGC224" s="15"/>
      <c r="PGD224" s="15"/>
      <c r="PGE224" s="15"/>
      <c r="PGF224" s="15"/>
      <c r="PGG224" s="15"/>
      <c r="PGH224" s="15"/>
      <c r="PGI224" s="15"/>
      <c r="PGJ224" s="15"/>
      <c r="PGK224" s="15"/>
      <c r="PGL224" s="15"/>
      <c r="PGM224" s="15"/>
      <c r="PGN224" s="15"/>
      <c r="PGO224" s="15"/>
      <c r="PGP224" s="15"/>
      <c r="PGQ224" s="15"/>
      <c r="PGR224" s="15"/>
      <c r="PGS224" s="15"/>
      <c r="PGT224" s="15"/>
      <c r="PGU224" s="15"/>
      <c r="PGV224" s="15"/>
      <c r="PGW224" s="15"/>
      <c r="PGX224" s="15"/>
      <c r="PGY224" s="15"/>
      <c r="PGZ224" s="15"/>
      <c r="PHA224" s="15"/>
      <c r="PHB224" s="15"/>
      <c r="PHC224" s="15"/>
      <c r="PHD224" s="15"/>
      <c r="PHE224" s="15"/>
      <c r="PHF224" s="15"/>
      <c r="PHG224" s="15"/>
      <c r="PHH224" s="15"/>
      <c r="PHI224" s="15"/>
      <c r="PHJ224" s="15"/>
      <c r="PHK224" s="15"/>
      <c r="PHL224" s="15"/>
      <c r="PHM224" s="15"/>
      <c r="PHN224" s="15"/>
      <c r="PHO224" s="15"/>
      <c r="PHP224" s="15"/>
      <c r="PHQ224" s="15"/>
      <c r="PHR224" s="15"/>
      <c r="PHS224" s="15"/>
      <c r="PHT224" s="15"/>
      <c r="PHU224" s="15"/>
      <c r="PHV224" s="15"/>
      <c r="PHW224" s="15"/>
      <c r="PHX224" s="15"/>
      <c r="PHY224" s="15"/>
      <c r="PHZ224" s="15"/>
      <c r="PIA224" s="15"/>
      <c r="PIB224" s="15"/>
      <c r="PIC224" s="15"/>
      <c r="PID224" s="15"/>
      <c r="PIE224" s="15"/>
      <c r="PIF224" s="15"/>
      <c r="PIG224" s="15"/>
      <c r="PIH224" s="15"/>
      <c r="PII224" s="15"/>
      <c r="PIJ224" s="15"/>
      <c r="PIK224" s="15"/>
      <c r="PIL224" s="15"/>
      <c r="PIM224" s="15"/>
      <c r="PIN224" s="15"/>
      <c r="PIO224" s="15"/>
      <c r="PIP224" s="15"/>
      <c r="PIQ224" s="15"/>
      <c r="PIR224" s="15"/>
      <c r="PIS224" s="15"/>
      <c r="PIT224" s="15"/>
      <c r="PIU224" s="15"/>
      <c r="PIV224" s="15"/>
      <c r="PIW224" s="15"/>
      <c r="PIX224" s="15"/>
      <c r="PIY224" s="15"/>
      <c r="PIZ224" s="15"/>
      <c r="PJA224" s="15"/>
      <c r="PJB224" s="15"/>
      <c r="PJC224" s="15"/>
      <c r="PJD224" s="15"/>
      <c r="PJE224" s="15"/>
      <c r="PJF224" s="15"/>
      <c r="PJG224" s="15"/>
      <c r="PJH224" s="15"/>
      <c r="PJI224" s="15"/>
      <c r="PJJ224" s="15"/>
      <c r="PJK224" s="15"/>
      <c r="PJL224" s="15"/>
      <c r="PJM224" s="15"/>
      <c r="PJN224" s="15"/>
      <c r="PJO224" s="15"/>
      <c r="PJP224" s="15"/>
      <c r="PJQ224" s="15"/>
      <c r="PJR224" s="15"/>
      <c r="PJS224" s="15"/>
      <c r="PJT224" s="15"/>
      <c r="PJU224" s="15"/>
      <c r="PJV224" s="15"/>
      <c r="PJW224" s="15"/>
      <c r="PJX224" s="15"/>
      <c r="PJY224" s="15"/>
      <c r="PJZ224" s="15"/>
      <c r="PKA224" s="15"/>
      <c r="PKB224" s="15"/>
      <c r="PKC224" s="15"/>
      <c r="PKD224" s="15"/>
      <c r="PKE224" s="15"/>
      <c r="PKF224" s="15"/>
      <c r="PKG224" s="15"/>
      <c r="PKH224" s="15"/>
      <c r="PKI224" s="15"/>
      <c r="PKJ224" s="15"/>
      <c r="PKK224" s="15"/>
      <c r="PKL224" s="15"/>
      <c r="PKM224" s="15"/>
      <c r="PKN224" s="15"/>
      <c r="PKO224" s="15"/>
      <c r="PKP224" s="15"/>
      <c r="PKQ224" s="15"/>
      <c r="PKR224" s="15"/>
      <c r="PKS224" s="15"/>
      <c r="PKT224" s="15"/>
      <c r="PKU224" s="15"/>
      <c r="PKV224" s="15"/>
      <c r="PKW224" s="15"/>
      <c r="PKX224" s="15"/>
      <c r="PKY224" s="15"/>
      <c r="PKZ224" s="15"/>
      <c r="PLA224" s="15"/>
      <c r="PLB224" s="15"/>
      <c r="PLC224" s="15"/>
      <c r="PLD224" s="15"/>
      <c r="PLE224" s="15"/>
      <c r="PLF224" s="15"/>
      <c r="PLG224" s="15"/>
      <c r="PLH224" s="15"/>
      <c r="PLI224" s="15"/>
      <c r="PLJ224" s="15"/>
      <c r="PLK224" s="15"/>
      <c r="PLL224" s="15"/>
      <c r="PLM224" s="15"/>
      <c r="PLN224" s="15"/>
      <c r="PLO224" s="15"/>
      <c r="PLP224" s="15"/>
      <c r="PLQ224" s="15"/>
      <c r="PLR224" s="15"/>
      <c r="PLS224" s="15"/>
      <c r="PLT224" s="15"/>
      <c r="PLU224" s="15"/>
      <c r="PLV224" s="15"/>
      <c r="PLW224" s="15"/>
      <c r="PLX224" s="15"/>
      <c r="PLY224" s="15"/>
      <c r="PLZ224" s="15"/>
      <c r="PMA224" s="15"/>
      <c r="PMB224" s="15"/>
      <c r="PMC224" s="15"/>
      <c r="PMD224" s="15"/>
      <c r="PME224" s="15"/>
      <c r="PMF224" s="15"/>
      <c r="PMG224" s="15"/>
      <c r="PMH224" s="15"/>
      <c r="PMI224" s="15"/>
      <c r="PMJ224" s="15"/>
      <c r="PMK224" s="15"/>
      <c r="PML224" s="15"/>
      <c r="PMM224" s="15"/>
      <c r="PMN224" s="15"/>
      <c r="PMO224" s="15"/>
      <c r="PMP224" s="15"/>
      <c r="PMQ224" s="15"/>
      <c r="PMR224" s="15"/>
      <c r="PMS224" s="15"/>
      <c r="PMT224" s="15"/>
      <c r="PMU224" s="15"/>
      <c r="PMV224" s="15"/>
      <c r="PMW224" s="15"/>
      <c r="PMX224" s="15"/>
      <c r="PMY224" s="15"/>
      <c r="PMZ224" s="15"/>
      <c r="PNA224" s="15"/>
      <c r="PNB224" s="15"/>
      <c r="PNC224" s="15"/>
      <c r="PND224" s="15"/>
      <c r="PNE224" s="15"/>
      <c r="PNF224" s="15"/>
      <c r="PNG224" s="15"/>
      <c r="PNH224" s="15"/>
      <c r="PNI224" s="15"/>
      <c r="PNJ224" s="15"/>
      <c r="PNK224" s="15"/>
      <c r="PNL224" s="15"/>
      <c r="PNM224" s="15"/>
      <c r="PNN224" s="15"/>
      <c r="PNO224" s="15"/>
      <c r="PNP224" s="15"/>
      <c r="PNQ224" s="15"/>
      <c r="PNR224" s="15"/>
      <c r="PNS224" s="15"/>
      <c r="PNT224" s="15"/>
      <c r="PNU224" s="15"/>
      <c r="PNV224" s="15"/>
      <c r="PNW224" s="15"/>
      <c r="PNX224" s="15"/>
      <c r="PNY224" s="15"/>
      <c r="PNZ224" s="15"/>
      <c r="POA224" s="15"/>
      <c r="POB224" s="15"/>
      <c r="POC224" s="15"/>
      <c r="POD224" s="15"/>
      <c r="POE224" s="15"/>
      <c r="POF224" s="15"/>
      <c r="POG224" s="15"/>
      <c r="POH224" s="15"/>
      <c r="POI224" s="15"/>
      <c r="POJ224" s="15"/>
      <c r="POK224" s="15"/>
      <c r="POL224" s="15"/>
      <c r="POM224" s="15"/>
      <c r="PON224" s="15"/>
      <c r="POO224" s="15"/>
      <c r="POP224" s="15"/>
      <c r="POQ224" s="15"/>
      <c r="POR224" s="15"/>
      <c r="POS224" s="15"/>
      <c r="POT224" s="15"/>
      <c r="POU224" s="15"/>
      <c r="POV224" s="15"/>
      <c r="POW224" s="15"/>
      <c r="POX224" s="15"/>
      <c r="POY224" s="15"/>
      <c r="POZ224" s="15"/>
      <c r="PPA224" s="15"/>
      <c r="PPB224" s="15"/>
      <c r="PPC224" s="15"/>
      <c r="PPD224" s="15"/>
      <c r="PPE224" s="15"/>
      <c r="PPF224" s="15"/>
      <c r="PPG224" s="15"/>
      <c r="PPH224" s="15"/>
      <c r="PPI224" s="15"/>
      <c r="PPJ224" s="15"/>
      <c r="PPK224" s="15"/>
      <c r="PPL224" s="15"/>
      <c r="PPM224" s="15"/>
      <c r="PPN224" s="15"/>
      <c r="PPO224" s="15"/>
      <c r="PPP224" s="15"/>
      <c r="PPQ224" s="15"/>
      <c r="PPR224" s="15"/>
      <c r="PPS224" s="15"/>
      <c r="PPT224" s="15"/>
      <c r="PPU224" s="15"/>
      <c r="PPV224" s="15"/>
      <c r="PPW224" s="15"/>
      <c r="PPX224" s="15"/>
      <c r="PPY224" s="15"/>
      <c r="PPZ224" s="15"/>
      <c r="PQA224" s="15"/>
      <c r="PQB224" s="15"/>
      <c r="PQC224" s="15"/>
      <c r="PQD224" s="15"/>
      <c r="PQE224" s="15"/>
      <c r="PQF224" s="15"/>
      <c r="PQG224" s="15"/>
      <c r="PQH224" s="15"/>
      <c r="PQI224" s="15"/>
      <c r="PQJ224" s="15"/>
      <c r="PQK224" s="15"/>
      <c r="PQL224" s="15"/>
      <c r="PQM224" s="15"/>
      <c r="PQN224" s="15"/>
      <c r="PQO224" s="15"/>
      <c r="PQP224" s="15"/>
      <c r="PQQ224" s="15"/>
      <c r="PQR224" s="15"/>
      <c r="PQS224" s="15"/>
      <c r="PQT224" s="15"/>
      <c r="PQU224" s="15"/>
      <c r="PQV224" s="15"/>
      <c r="PQW224" s="15"/>
      <c r="PQX224" s="15"/>
      <c r="PQY224" s="15"/>
      <c r="PQZ224" s="15"/>
      <c r="PRA224" s="15"/>
      <c r="PRB224" s="15"/>
      <c r="PRC224" s="15"/>
      <c r="PRD224" s="15"/>
      <c r="PRE224" s="15"/>
      <c r="PRF224" s="15"/>
      <c r="PRG224" s="15"/>
      <c r="PRH224" s="15"/>
      <c r="PRI224" s="15"/>
      <c r="PRJ224" s="15"/>
      <c r="PRK224" s="15"/>
      <c r="PRL224" s="15"/>
      <c r="PRM224" s="15"/>
      <c r="PRN224" s="15"/>
      <c r="PRO224" s="15"/>
      <c r="PRP224" s="15"/>
      <c r="PRQ224" s="15"/>
      <c r="PRR224" s="15"/>
      <c r="PRS224" s="15"/>
      <c r="PRT224" s="15"/>
      <c r="PRU224" s="15"/>
      <c r="PRV224" s="15"/>
      <c r="PRW224" s="15"/>
      <c r="PRX224" s="15"/>
      <c r="PRY224" s="15"/>
      <c r="PRZ224" s="15"/>
      <c r="PSA224" s="15"/>
      <c r="PSB224" s="15"/>
      <c r="PSC224" s="15"/>
      <c r="PSD224" s="15"/>
      <c r="PSE224" s="15"/>
      <c r="PSF224" s="15"/>
      <c r="PSG224" s="15"/>
      <c r="PSH224" s="15"/>
      <c r="PSI224" s="15"/>
      <c r="PSJ224" s="15"/>
      <c r="PSK224" s="15"/>
      <c r="PSL224" s="15"/>
      <c r="PSM224" s="15"/>
      <c r="PSN224" s="15"/>
      <c r="PSO224" s="15"/>
      <c r="PSP224" s="15"/>
      <c r="PSQ224" s="15"/>
      <c r="PSR224" s="15"/>
      <c r="PSS224" s="15"/>
      <c r="PST224" s="15"/>
      <c r="PSU224" s="15"/>
      <c r="PSV224" s="15"/>
      <c r="PSW224" s="15"/>
      <c r="PSX224" s="15"/>
      <c r="PSY224" s="15"/>
      <c r="PSZ224" s="15"/>
      <c r="PTA224" s="15"/>
      <c r="PTB224" s="15"/>
      <c r="PTC224" s="15"/>
      <c r="PTD224" s="15"/>
      <c r="PTE224" s="15"/>
      <c r="PTF224" s="15"/>
      <c r="PTG224" s="15"/>
      <c r="PTH224" s="15"/>
      <c r="PTI224" s="15"/>
      <c r="PTJ224" s="15"/>
      <c r="PTK224" s="15"/>
      <c r="PTL224" s="15"/>
      <c r="PTM224" s="15"/>
      <c r="PTN224" s="15"/>
      <c r="PTO224" s="15"/>
      <c r="PTP224" s="15"/>
      <c r="PTQ224" s="15"/>
      <c r="PTR224" s="15"/>
      <c r="PTS224" s="15"/>
      <c r="PTT224" s="15"/>
      <c r="PTU224" s="15"/>
      <c r="PTV224" s="15"/>
      <c r="PTW224" s="15"/>
      <c r="PTX224" s="15"/>
      <c r="PTY224" s="15"/>
      <c r="PTZ224" s="15"/>
      <c r="PUA224" s="15"/>
      <c r="PUB224" s="15"/>
      <c r="PUC224" s="15"/>
      <c r="PUD224" s="15"/>
      <c r="PUE224" s="15"/>
      <c r="PUF224" s="15"/>
      <c r="PUG224" s="15"/>
      <c r="PUH224" s="15"/>
      <c r="PUI224" s="15"/>
      <c r="PUJ224" s="15"/>
      <c r="PUK224" s="15"/>
      <c r="PUL224" s="15"/>
      <c r="PUM224" s="15"/>
      <c r="PUN224" s="15"/>
      <c r="PUO224" s="15"/>
      <c r="PUP224" s="15"/>
      <c r="PUQ224" s="15"/>
      <c r="PUR224" s="15"/>
      <c r="PUS224" s="15"/>
      <c r="PUT224" s="15"/>
      <c r="PUU224" s="15"/>
      <c r="PUV224" s="15"/>
      <c r="PUW224" s="15"/>
      <c r="PUX224" s="15"/>
      <c r="PUY224" s="15"/>
      <c r="PUZ224" s="15"/>
      <c r="PVA224" s="15"/>
      <c r="PVB224" s="15"/>
      <c r="PVC224" s="15"/>
      <c r="PVD224" s="15"/>
      <c r="PVE224" s="15"/>
      <c r="PVF224" s="15"/>
      <c r="PVG224" s="15"/>
      <c r="PVH224" s="15"/>
      <c r="PVI224" s="15"/>
      <c r="PVJ224" s="15"/>
      <c r="PVK224" s="15"/>
      <c r="PVL224" s="15"/>
      <c r="PVM224" s="15"/>
      <c r="PVN224" s="15"/>
      <c r="PVO224" s="15"/>
      <c r="PVP224" s="15"/>
      <c r="PVQ224" s="15"/>
      <c r="PVR224" s="15"/>
      <c r="PVS224" s="15"/>
      <c r="PVT224" s="15"/>
      <c r="PVU224" s="15"/>
      <c r="PVV224" s="15"/>
      <c r="PVW224" s="15"/>
      <c r="PVX224" s="15"/>
      <c r="PVY224" s="15"/>
      <c r="PVZ224" s="15"/>
      <c r="PWA224" s="15"/>
      <c r="PWB224" s="15"/>
      <c r="PWC224" s="15"/>
      <c r="PWD224" s="15"/>
      <c r="PWE224" s="15"/>
      <c r="PWF224" s="15"/>
      <c r="PWG224" s="15"/>
      <c r="PWH224" s="15"/>
      <c r="PWI224" s="15"/>
      <c r="PWJ224" s="15"/>
      <c r="PWK224" s="15"/>
      <c r="PWL224" s="15"/>
      <c r="PWM224" s="15"/>
      <c r="PWN224" s="15"/>
      <c r="PWO224" s="15"/>
      <c r="PWP224" s="15"/>
      <c r="PWQ224" s="15"/>
      <c r="PWR224" s="15"/>
      <c r="PWS224" s="15"/>
      <c r="PWT224" s="15"/>
      <c r="PWU224" s="15"/>
      <c r="PWV224" s="15"/>
      <c r="PWW224" s="15"/>
      <c r="PWX224" s="15"/>
      <c r="PWY224" s="15"/>
      <c r="PWZ224" s="15"/>
      <c r="PXA224" s="15"/>
      <c r="PXB224" s="15"/>
      <c r="PXC224" s="15"/>
      <c r="PXD224" s="15"/>
      <c r="PXE224" s="15"/>
      <c r="PXF224" s="15"/>
      <c r="PXG224" s="15"/>
      <c r="PXH224" s="15"/>
      <c r="PXI224" s="15"/>
      <c r="PXJ224" s="15"/>
      <c r="PXK224" s="15"/>
      <c r="PXL224" s="15"/>
      <c r="PXM224" s="15"/>
      <c r="PXN224" s="15"/>
      <c r="PXO224" s="15"/>
      <c r="PXP224" s="15"/>
      <c r="PXQ224" s="15"/>
      <c r="PXR224" s="15"/>
      <c r="PXS224" s="15"/>
      <c r="PXT224" s="15"/>
      <c r="PXU224" s="15"/>
      <c r="PXV224" s="15"/>
      <c r="PXW224" s="15"/>
      <c r="PXX224" s="15"/>
      <c r="PXY224" s="15"/>
      <c r="PXZ224" s="15"/>
      <c r="PYA224" s="15"/>
      <c r="PYB224" s="15"/>
      <c r="PYC224" s="15"/>
      <c r="PYD224" s="15"/>
      <c r="PYE224" s="15"/>
      <c r="PYF224" s="15"/>
      <c r="PYG224" s="15"/>
      <c r="PYH224" s="15"/>
      <c r="PYI224" s="15"/>
      <c r="PYJ224" s="15"/>
      <c r="PYK224" s="15"/>
      <c r="PYL224" s="15"/>
      <c r="PYM224" s="15"/>
      <c r="PYN224" s="15"/>
      <c r="PYO224" s="15"/>
      <c r="PYP224" s="15"/>
      <c r="PYQ224" s="15"/>
      <c r="PYR224" s="15"/>
      <c r="PYS224" s="15"/>
      <c r="PYT224" s="15"/>
      <c r="PYU224" s="15"/>
      <c r="PYV224" s="15"/>
      <c r="PYW224" s="15"/>
      <c r="PYX224" s="15"/>
      <c r="PYY224" s="15"/>
      <c r="PYZ224" s="15"/>
      <c r="PZA224" s="15"/>
      <c r="PZB224" s="15"/>
      <c r="PZC224" s="15"/>
      <c r="PZD224" s="15"/>
      <c r="PZE224" s="15"/>
      <c r="PZF224" s="15"/>
      <c r="PZG224" s="15"/>
      <c r="PZH224" s="15"/>
      <c r="PZI224" s="15"/>
      <c r="PZJ224" s="15"/>
      <c r="PZK224" s="15"/>
      <c r="PZL224" s="15"/>
      <c r="PZM224" s="15"/>
      <c r="PZN224" s="15"/>
      <c r="PZO224" s="15"/>
      <c r="PZP224" s="15"/>
      <c r="PZQ224" s="15"/>
      <c r="PZR224" s="15"/>
      <c r="PZS224" s="15"/>
      <c r="PZT224" s="15"/>
      <c r="PZU224" s="15"/>
      <c r="PZV224" s="15"/>
      <c r="PZW224" s="15"/>
      <c r="PZX224" s="15"/>
      <c r="PZY224" s="15"/>
      <c r="PZZ224" s="15"/>
      <c r="QAA224" s="15"/>
      <c r="QAB224" s="15"/>
      <c r="QAC224" s="15"/>
      <c r="QAD224" s="15"/>
      <c r="QAE224" s="15"/>
      <c r="QAF224" s="15"/>
      <c r="QAG224" s="15"/>
      <c r="QAH224" s="15"/>
      <c r="QAI224" s="15"/>
      <c r="QAJ224" s="15"/>
      <c r="QAK224" s="15"/>
      <c r="QAL224" s="15"/>
      <c r="QAM224" s="15"/>
      <c r="QAN224" s="15"/>
      <c r="QAO224" s="15"/>
      <c r="QAP224" s="15"/>
      <c r="QAQ224" s="15"/>
      <c r="QAR224" s="15"/>
      <c r="QAS224" s="15"/>
      <c r="QAT224" s="15"/>
      <c r="QAU224" s="15"/>
      <c r="QAV224" s="15"/>
      <c r="QAW224" s="15"/>
      <c r="QAX224" s="15"/>
      <c r="QAY224" s="15"/>
      <c r="QAZ224" s="15"/>
      <c r="QBA224" s="15"/>
      <c r="QBB224" s="15"/>
      <c r="QBC224" s="15"/>
      <c r="QBD224" s="15"/>
      <c r="QBE224" s="15"/>
      <c r="QBF224" s="15"/>
      <c r="QBG224" s="15"/>
      <c r="QBH224" s="15"/>
      <c r="QBI224" s="15"/>
      <c r="QBJ224" s="15"/>
      <c r="QBK224" s="15"/>
      <c r="QBL224" s="15"/>
      <c r="QBM224" s="15"/>
      <c r="QBN224" s="15"/>
      <c r="QBO224" s="15"/>
      <c r="QBP224" s="15"/>
      <c r="QBQ224" s="15"/>
      <c r="QBR224" s="15"/>
      <c r="QBS224" s="15"/>
      <c r="QBT224" s="15"/>
      <c r="QBU224" s="15"/>
      <c r="QBV224" s="15"/>
      <c r="QBW224" s="15"/>
      <c r="QBX224" s="15"/>
      <c r="QBY224" s="15"/>
      <c r="QBZ224" s="15"/>
      <c r="QCA224" s="15"/>
      <c r="QCB224" s="15"/>
      <c r="QCC224" s="15"/>
      <c r="QCD224" s="15"/>
      <c r="QCE224" s="15"/>
      <c r="QCF224" s="15"/>
      <c r="QCG224" s="15"/>
      <c r="QCH224" s="15"/>
      <c r="QCI224" s="15"/>
      <c r="QCJ224" s="15"/>
      <c r="QCK224" s="15"/>
      <c r="QCL224" s="15"/>
      <c r="QCM224" s="15"/>
      <c r="QCN224" s="15"/>
      <c r="QCO224" s="15"/>
      <c r="QCP224" s="15"/>
      <c r="QCQ224" s="15"/>
      <c r="QCR224" s="15"/>
      <c r="QCS224" s="15"/>
      <c r="QCT224" s="15"/>
      <c r="QCU224" s="15"/>
      <c r="QCV224" s="15"/>
      <c r="QCW224" s="15"/>
      <c r="QCX224" s="15"/>
      <c r="QCY224" s="15"/>
      <c r="QCZ224" s="15"/>
      <c r="QDA224" s="15"/>
      <c r="QDB224" s="15"/>
      <c r="QDC224" s="15"/>
      <c r="QDD224" s="15"/>
      <c r="QDE224" s="15"/>
      <c r="QDF224" s="15"/>
      <c r="QDG224" s="15"/>
      <c r="QDH224" s="15"/>
      <c r="QDI224" s="15"/>
      <c r="QDJ224" s="15"/>
      <c r="QDK224" s="15"/>
      <c r="QDL224" s="15"/>
      <c r="QDM224" s="15"/>
      <c r="QDN224" s="15"/>
      <c r="QDO224" s="15"/>
      <c r="QDP224" s="15"/>
      <c r="QDQ224" s="15"/>
      <c r="QDR224" s="15"/>
      <c r="QDS224" s="15"/>
      <c r="QDT224" s="15"/>
      <c r="QDU224" s="15"/>
      <c r="QDV224" s="15"/>
      <c r="QDW224" s="15"/>
      <c r="QDX224" s="15"/>
      <c r="QDY224" s="15"/>
      <c r="QDZ224" s="15"/>
      <c r="QEA224" s="15"/>
      <c r="QEB224" s="15"/>
      <c r="QEC224" s="15"/>
      <c r="QED224" s="15"/>
      <c r="QEE224" s="15"/>
      <c r="QEF224" s="15"/>
      <c r="QEG224" s="15"/>
      <c r="QEH224" s="15"/>
      <c r="QEI224" s="15"/>
      <c r="QEJ224" s="15"/>
      <c r="QEK224" s="15"/>
      <c r="QEL224" s="15"/>
      <c r="QEM224" s="15"/>
      <c r="QEN224" s="15"/>
      <c r="QEO224" s="15"/>
      <c r="QEP224" s="15"/>
      <c r="QEQ224" s="15"/>
      <c r="QER224" s="15"/>
      <c r="QES224" s="15"/>
      <c r="QET224" s="15"/>
      <c r="QEU224" s="15"/>
      <c r="QEV224" s="15"/>
      <c r="QEW224" s="15"/>
      <c r="QEX224" s="15"/>
      <c r="QEY224" s="15"/>
      <c r="QEZ224" s="15"/>
      <c r="QFA224" s="15"/>
      <c r="QFB224" s="15"/>
      <c r="QFC224" s="15"/>
      <c r="QFD224" s="15"/>
      <c r="QFE224" s="15"/>
      <c r="QFF224" s="15"/>
      <c r="QFG224" s="15"/>
      <c r="QFH224" s="15"/>
      <c r="QFI224" s="15"/>
      <c r="QFJ224" s="15"/>
      <c r="QFK224" s="15"/>
      <c r="QFL224" s="15"/>
      <c r="QFM224" s="15"/>
      <c r="QFN224" s="15"/>
      <c r="QFO224" s="15"/>
      <c r="QFP224" s="15"/>
      <c r="QFQ224" s="15"/>
      <c r="QFR224" s="15"/>
      <c r="QFS224" s="15"/>
      <c r="QFT224" s="15"/>
      <c r="QFU224" s="15"/>
      <c r="QFV224" s="15"/>
      <c r="QFW224" s="15"/>
      <c r="QFX224" s="15"/>
      <c r="QFY224" s="15"/>
      <c r="QFZ224" s="15"/>
      <c r="QGA224" s="15"/>
      <c r="QGB224" s="15"/>
      <c r="QGC224" s="15"/>
      <c r="QGD224" s="15"/>
      <c r="QGE224" s="15"/>
      <c r="QGF224" s="15"/>
      <c r="QGG224" s="15"/>
      <c r="QGH224" s="15"/>
      <c r="QGI224" s="15"/>
      <c r="QGJ224" s="15"/>
      <c r="QGK224" s="15"/>
      <c r="QGL224" s="15"/>
      <c r="QGM224" s="15"/>
      <c r="QGN224" s="15"/>
      <c r="QGO224" s="15"/>
      <c r="QGP224" s="15"/>
      <c r="QGQ224" s="15"/>
      <c r="QGR224" s="15"/>
      <c r="QGS224" s="15"/>
      <c r="QGT224" s="15"/>
      <c r="QGU224" s="15"/>
      <c r="QGV224" s="15"/>
      <c r="QGW224" s="15"/>
      <c r="QGX224" s="15"/>
      <c r="QGY224" s="15"/>
      <c r="QGZ224" s="15"/>
      <c r="QHA224" s="15"/>
      <c r="QHB224" s="15"/>
      <c r="QHC224" s="15"/>
      <c r="QHD224" s="15"/>
      <c r="QHE224" s="15"/>
      <c r="QHF224" s="15"/>
      <c r="QHG224" s="15"/>
      <c r="QHH224" s="15"/>
      <c r="QHI224" s="15"/>
      <c r="QHJ224" s="15"/>
      <c r="QHK224" s="15"/>
      <c r="QHL224" s="15"/>
      <c r="QHM224" s="15"/>
      <c r="QHN224" s="15"/>
      <c r="QHO224" s="15"/>
      <c r="QHP224" s="15"/>
      <c r="QHQ224" s="15"/>
      <c r="QHR224" s="15"/>
      <c r="QHS224" s="15"/>
      <c r="QHT224" s="15"/>
      <c r="QHU224" s="15"/>
      <c r="QHV224" s="15"/>
      <c r="QHW224" s="15"/>
      <c r="QHX224" s="15"/>
      <c r="QHY224" s="15"/>
      <c r="QHZ224" s="15"/>
      <c r="QIA224" s="15"/>
      <c r="QIB224" s="15"/>
      <c r="QIC224" s="15"/>
      <c r="QID224" s="15"/>
      <c r="QIE224" s="15"/>
      <c r="QIF224" s="15"/>
      <c r="QIG224" s="15"/>
      <c r="QIH224" s="15"/>
      <c r="QII224" s="15"/>
      <c r="QIJ224" s="15"/>
      <c r="QIK224" s="15"/>
      <c r="QIL224" s="15"/>
      <c r="QIM224" s="15"/>
      <c r="QIN224" s="15"/>
      <c r="QIO224" s="15"/>
      <c r="QIP224" s="15"/>
      <c r="QIQ224" s="15"/>
      <c r="QIR224" s="15"/>
      <c r="QIS224" s="15"/>
      <c r="QIT224" s="15"/>
      <c r="QIU224" s="15"/>
      <c r="QIV224" s="15"/>
      <c r="QIW224" s="15"/>
      <c r="QIX224" s="15"/>
      <c r="QIY224" s="15"/>
      <c r="QIZ224" s="15"/>
      <c r="QJA224" s="15"/>
      <c r="QJB224" s="15"/>
      <c r="QJC224" s="15"/>
      <c r="QJD224" s="15"/>
      <c r="QJE224" s="15"/>
      <c r="QJF224" s="15"/>
      <c r="QJG224" s="15"/>
      <c r="QJH224" s="15"/>
      <c r="QJI224" s="15"/>
      <c r="QJJ224" s="15"/>
      <c r="QJK224" s="15"/>
      <c r="QJL224" s="15"/>
      <c r="QJM224" s="15"/>
      <c r="QJN224" s="15"/>
      <c r="QJO224" s="15"/>
      <c r="QJP224" s="15"/>
      <c r="QJQ224" s="15"/>
      <c r="QJR224" s="15"/>
      <c r="QJS224" s="15"/>
      <c r="QJT224" s="15"/>
      <c r="QJU224" s="15"/>
      <c r="QJV224" s="15"/>
      <c r="QJW224" s="15"/>
      <c r="QJX224" s="15"/>
      <c r="QJY224" s="15"/>
      <c r="QJZ224" s="15"/>
      <c r="QKA224" s="15"/>
      <c r="QKB224" s="15"/>
      <c r="QKC224" s="15"/>
      <c r="QKD224" s="15"/>
      <c r="QKE224" s="15"/>
      <c r="QKF224" s="15"/>
      <c r="QKG224" s="15"/>
      <c r="QKH224" s="15"/>
      <c r="QKI224" s="15"/>
      <c r="QKJ224" s="15"/>
      <c r="QKK224" s="15"/>
      <c r="QKL224" s="15"/>
      <c r="QKM224" s="15"/>
      <c r="QKN224" s="15"/>
      <c r="QKO224" s="15"/>
      <c r="QKP224" s="15"/>
      <c r="QKQ224" s="15"/>
      <c r="QKR224" s="15"/>
      <c r="QKS224" s="15"/>
      <c r="QKT224" s="15"/>
      <c r="QKU224" s="15"/>
      <c r="QKV224" s="15"/>
      <c r="QKW224" s="15"/>
      <c r="QKX224" s="15"/>
      <c r="QKY224" s="15"/>
      <c r="QKZ224" s="15"/>
      <c r="QLA224" s="15"/>
      <c r="QLB224" s="15"/>
      <c r="QLC224" s="15"/>
      <c r="QLD224" s="15"/>
      <c r="QLE224" s="15"/>
      <c r="QLF224" s="15"/>
      <c r="QLG224" s="15"/>
      <c r="QLH224" s="15"/>
      <c r="QLI224" s="15"/>
      <c r="QLJ224" s="15"/>
      <c r="QLK224" s="15"/>
      <c r="QLL224" s="15"/>
      <c r="QLM224" s="15"/>
      <c r="QLN224" s="15"/>
      <c r="QLO224" s="15"/>
      <c r="QLP224" s="15"/>
      <c r="QLQ224" s="15"/>
      <c r="QLR224" s="15"/>
      <c r="QLS224" s="15"/>
      <c r="QLT224" s="15"/>
      <c r="QLU224" s="15"/>
      <c r="QLV224" s="15"/>
      <c r="QLW224" s="15"/>
      <c r="QLX224" s="15"/>
      <c r="QLY224" s="15"/>
      <c r="QLZ224" s="15"/>
      <c r="QMA224" s="15"/>
      <c r="QMB224" s="15"/>
      <c r="QMC224" s="15"/>
      <c r="QMD224" s="15"/>
      <c r="QME224" s="15"/>
      <c r="QMF224" s="15"/>
      <c r="QMG224" s="15"/>
      <c r="QMH224" s="15"/>
      <c r="QMI224" s="15"/>
      <c r="QMJ224" s="15"/>
      <c r="QMK224" s="15"/>
      <c r="QML224" s="15"/>
      <c r="QMM224" s="15"/>
      <c r="QMN224" s="15"/>
      <c r="QMO224" s="15"/>
      <c r="QMP224" s="15"/>
      <c r="QMQ224" s="15"/>
      <c r="QMR224" s="15"/>
      <c r="QMS224" s="15"/>
      <c r="QMT224" s="15"/>
      <c r="QMU224" s="15"/>
      <c r="QMV224" s="15"/>
      <c r="QMW224" s="15"/>
      <c r="QMX224" s="15"/>
      <c r="QMY224" s="15"/>
      <c r="QMZ224" s="15"/>
      <c r="QNA224" s="15"/>
      <c r="QNB224" s="15"/>
      <c r="QNC224" s="15"/>
      <c r="QND224" s="15"/>
      <c r="QNE224" s="15"/>
      <c r="QNF224" s="15"/>
      <c r="QNG224" s="15"/>
      <c r="QNH224" s="15"/>
      <c r="QNI224" s="15"/>
      <c r="QNJ224" s="15"/>
      <c r="QNK224" s="15"/>
      <c r="QNL224" s="15"/>
      <c r="QNM224" s="15"/>
      <c r="QNN224" s="15"/>
      <c r="QNO224" s="15"/>
      <c r="QNP224" s="15"/>
      <c r="QNQ224" s="15"/>
      <c r="QNR224" s="15"/>
      <c r="QNS224" s="15"/>
      <c r="QNT224" s="15"/>
      <c r="QNU224" s="15"/>
      <c r="QNV224" s="15"/>
      <c r="QNW224" s="15"/>
      <c r="QNX224" s="15"/>
      <c r="QNY224" s="15"/>
      <c r="QNZ224" s="15"/>
      <c r="QOA224" s="15"/>
      <c r="QOB224" s="15"/>
      <c r="QOC224" s="15"/>
      <c r="QOD224" s="15"/>
      <c r="QOE224" s="15"/>
      <c r="QOF224" s="15"/>
      <c r="QOG224" s="15"/>
      <c r="QOH224" s="15"/>
      <c r="QOI224" s="15"/>
      <c r="QOJ224" s="15"/>
      <c r="QOK224" s="15"/>
      <c r="QOL224" s="15"/>
      <c r="QOM224" s="15"/>
      <c r="QON224" s="15"/>
      <c r="QOO224" s="15"/>
      <c r="QOP224" s="15"/>
      <c r="QOQ224" s="15"/>
      <c r="QOR224" s="15"/>
      <c r="QOS224" s="15"/>
      <c r="QOT224" s="15"/>
      <c r="QOU224" s="15"/>
      <c r="QOV224" s="15"/>
      <c r="QOW224" s="15"/>
      <c r="QOX224" s="15"/>
      <c r="QOY224" s="15"/>
      <c r="QOZ224" s="15"/>
      <c r="QPA224" s="15"/>
      <c r="QPB224" s="15"/>
      <c r="QPC224" s="15"/>
      <c r="QPD224" s="15"/>
      <c r="QPE224" s="15"/>
      <c r="QPF224" s="15"/>
      <c r="QPG224" s="15"/>
      <c r="QPH224" s="15"/>
      <c r="QPI224" s="15"/>
      <c r="QPJ224" s="15"/>
      <c r="QPK224" s="15"/>
      <c r="QPL224" s="15"/>
      <c r="QPM224" s="15"/>
      <c r="QPN224" s="15"/>
      <c r="QPO224" s="15"/>
      <c r="QPP224" s="15"/>
      <c r="QPQ224" s="15"/>
      <c r="QPR224" s="15"/>
      <c r="QPS224" s="15"/>
      <c r="QPT224" s="15"/>
      <c r="QPU224" s="15"/>
      <c r="QPV224" s="15"/>
      <c r="QPW224" s="15"/>
      <c r="QPX224" s="15"/>
      <c r="QPY224" s="15"/>
      <c r="QPZ224" s="15"/>
      <c r="QQA224" s="15"/>
      <c r="QQB224" s="15"/>
      <c r="QQC224" s="15"/>
      <c r="QQD224" s="15"/>
      <c r="QQE224" s="15"/>
      <c r="QQF224" s="15"/>
      <c r="QQG224" s="15"/>
      <c r="QQH224" s="15"/>
      <c r="QQI224" s="15"/>
      <c r="QQJ224" s="15"/>
      <c r="QQK224" s="15"/>
      <c r="QQL224" s="15"/>
      <c r="QQM224" s="15"/>
      <c r="QQN224" s="15"/>
      <c r="QQO224" s="15"/>
      <c r="QQP224" s="15"/>
      <c r="QQQ224" s="15"/>
      <c r="QQR224" s="15"/>
      <c r="QQS224" s="15"/>
      <c r="QQT224" s="15"/>
      <c r="QQU224" s="15"/>
      <c r="QQV224" s="15"/>
      <c r="QQW224" s="15"/>
      <c r="QQX224" s="15"/>
      <c r="QQY224" s="15"/>
      <c r="QQZ224" s="15"/>
      <c r="QRA224" s="15"/>
      <c r="QRB224" s="15"/>
      <c r="QRC224" s="15"/>
      <c r="QRD224" s="15"/>
      <c r="QRE224" s="15"/>
      <c r="QRF224" s="15"/>
      <c r="QRG224" s="15"/>
      <c r="QRH224" s="15"/>
      <c r="QRI224" s="15"/>
      <c r="QRJ224" s="15"/>
      <c r="QRK224" s="15"/>
      <c r="QRL224" s="15"/>
      <c r="QRM224" s="15"/>
      <c r="QRN224" s="15"/>
      <c r="QRO224" s="15"/>
      <c r="QRP224" s="15"/>
      <c r="QRQ224" s="15"/>
      <c r="QRR224" s="15"/>
      <c r="QRS224" s="15"/>
      <c r="QRT224" s="15"/>
      <c r="QRU224" s="15"/>
      <c r="QRV224" s="15"/>
      <c r="QRW224" s="15"/>
      <c r="QRX224" s="15"/>
      <c r="QRY224" s="15"/>
      <c r="QRZ224" s="15"/>
      <c r="QSA224" s="15"/>
      <c r="QSB224" s="15"/>
      <c r="QSC224" s="15"/>
      <c r="QSD224" s="15"/>
      <c r="QSE224" s="15"/>
      <c r="QSF224" s="15"/>
      <c r="QSG224" s="15"/>
      <c r="QSH224" s="15"/>
      <c r="QSI224" s="15"/>
      <c r="QSJ224" s="15"/>
      <c r="QSK224" s="15"/>
      <c r="QSL224" s="15"/>
      <c r="QSM224" s="15"/>
      <c r="QSN224" s="15"/>
      <c r="QSO224" s="15"/>
      <c r="QSP224" s="15"/>
      <c r="QSQ224" s="15"/>
      <c r="QSR224" s="15"/>
      <c r="QSS224" s="15"/>
      <c r="QST224" s="15"/>
      <c r="QSU224" s="15"/>
      <c r="QSV224" s="15"/>
      <c r="QSW224" s="15"/>
      <c r="QSX224" s="15"/>
      <c r="QSY224" s="15"/>
      <c r="QSZ224" s="15"/>
      <c r="QTA224" s="15"/>
      <c r="QTB224" s="15"/>
      <c r="QTC224" s="15"/>
      <c r="QTD224" s="15"/>
      <c r="QTE224" s="15"/>
      <c r="QTF224" s="15"/>
      <c r="QTG224" s="15"/>
      <c r="QTH224" s="15"/>
      <c r="QTI224" s="15"/>
      <c r="QTJ224" s="15"/>
      <c r="QTK224" s="15"/>
      <c r="QTL224" s="15"/>
      <c r="QTM224" s="15"/>
      <c r="QTN224" s="15"/>
      <c r="QTO224" s="15"/>
      <c r="QTP224" s="15"/>
      <c r="QTQ224" s="15"/>
      <c r="QTR224" s="15"/>
      <c r="QTS224" s="15"/>
      <c r="QTT224" s="15"/>
      <c r="QTU224" s="15"/>
      <c r="QTV224" s="15"/>
      <c r="QTW224" s="15"/>
      <c r="QTX224" s="15"/>
      <c r="QTY224" s="15"/>
      <c r="QTZ224" s="15"/>
      <c r="QUA224" s="15"/>
      <c r="QUB224" s="15"/>
      <c r="QUC224" s="15"/>
      <c r="QUD224" s="15"/>
      <c r="QUE224" s="15"/>
      <c r="QUF224" s="15"/>
      <c r="QUG224" s="15"/>
      <c r="QUH224" s="15"/>
      <c r="QUI224" s="15"/>
      <c r="QUJ224" s="15"/>
      <c r="QUK224" s="15"/>
      <c r="QUL224" s="15"/>
      <c r="QUM224" s="15"/>
      <c r="QUN224" s="15"/>
      <c r="QUO224" s="15"/>
      <c r="QUP224" s="15"/>
      <c r="QUQ224" s="15"/>
      <c r="QUR224" s="15"/>
      <c r="QUS224" s="15"/>
      <c r="QUT224" s="15"/>
      <c r="QUU224" s="15"/>
      <c r="QUV224" s="15"/>
      <c r="QUW224" s="15"/>
      <c r="QUX224" s="15"/>
      <c r="QUY224" s="15"/>
      <c r="QUZ224" s="15"/>
      <c r="QVA224" s="15"/>
      <c r="QVB224" s="15"/>
      <c r="QVC224" s="15"/>
      <c r="QVD224" s="15"/>
      <c r="QVE224" s="15"/>
      <c r="QVF224" s="15"/>
      <c r="QVG224" s="15"/>
      <c r="QVH224" s="15"/>
      <c r="QVI224" s="15"/>
      <c r="QVJ224" s="15"/>
      <c r="QVK224" s="15"/>
      <c r="QVL224" s="15"/>
      <c r="QVM224" s="15"/>
      <c r="QVN224" s="15"/>
      <c r="QVO224" s="15"/>
      <c r="QVP224" s="15"/>
      <c r="QVQ224" s="15"/>
      <c r="QVR224" s="15"/>
      <c r="QVS224" s="15"/>
      <c r="QVT224" s="15"/>
      <c r="QVU224" s="15"/>
      <c r="QVV224" s="15"/>
      <c r="QVW224" s="15"/>
      <c r="QVX224" s="15"/>
      <c r="QVY224" s="15"/>
      <c r="QVZ224" s="15"/>
      <c r="QWA224" s="15"/>
      <c r="QWB224" s="15"/>
      <c r="QWC224" s="15"/>
      <c r="QWD224" s="15"/>
      <c r="QWE224" s="15"/>
      <c r="QWF224" s="15"/>
      <c r="QWG224" s="15"/>
      <c r="QWH224" s="15"/>
      <c r="QWI224" s="15"/>
      <c r="QWJ224" s="15"/>
      <c r="QWK224" s="15"/>
      <c r="QWL224" s="15"/>
      <c r="QWM224" s="15"/>
      <c r="QWN224" s="15"/>
      <c r="QWO224" s="15"/>
      <c r="QWP224" s="15"/>
      <c r="QWQ224" s="15"/>
      <c r="QWR224" s="15"/>
      <c r="QWS224" s="15"/>
      <c r="QWT224" s="15"/>
      <c r="QWU224" s="15"/>
      <c r="QWV224" s="15"/>
      <c r="QWW224" s="15"/>
      <c r="QWX224" s="15"/>
      <c r="QWY224" s="15"/>
      <c r="QWZ224" s="15"/>
      <c r="QXA224" s="15"/>
      <c r="QXB224" s="15"/>
      <c r="QXC224" s="15"/>
      <c r="QXD224" s="15"/>
      <c r="QXE224" s="15"/>
      <c r="QXF224" s="15"/>
      <c r="QXG224" s="15"/>
      <c r="QXH224" s="15"/>
      <c r="QXI224" s="15"/>
      <c r="QXJ224" s="15"/>
      <c r="QXK224" s="15"/>
      <c r="QXL224" s="15"/>
      <c r="QXM224" s="15"/>
      <c r="QXN224" s="15"/>
      <c r="QXO224" s="15"/>
      <c r="QXP224" s="15"/>
      <c r="QXQ224" s="15"/>
      <c r="QXR224" s="15"/>
      <c r="QXS224" s="15"/>
      <c r="QXT224" s="15"/>
      <c r="QXU224" s="15"/>
      <c r="QXV224" s="15"/>
      <c r="QXW224" s="15"/>
      <c r="QXX224" s="15"/>
      <c r="QXY224" s="15"/>
      <c r="QXZ224" s="15"/>
      <c r="QYA224" s="15"/>
      <c r="QYB224" s="15"/>
      <c r="QYC224" s="15"/>
      <c r="QYD224" s="15"/>
      <c r="QYE224" s="15"/>
      <c r="QYF224" s="15"/>
      <c r="QYG224" s="15"/>
      <c r="QYH224" s="15"/>
      <c r="QYI224" s="15"/>
      <c r="QYJ224" s="15"/>
      <c r="QYK224" s="15"/>
      <c r="QYL224" s="15"/>
      <c r="QYM224" s="15"/>
      <c r="QYN224" s="15"/>
      <c r="QYO224" s="15"/>
      <c r="QYP224" s="15"/>
      <c r="QYQ224" s="15"/>
      <c r="QYR224" s="15"/>
      <c r="QYS224" s="15"/>
      <c r="QYT224" s="15"/>
      <c r="QYU224" s="15"/>
      <c r="QYV224" s="15"/>
      <c r="QYW224" s="15"/>
      <c r="QYX224" s="15"/>
      <c r="QYY224" s="15"/>
      <c r="QYZ224" s="15"/>
      <c r="QZA224" s="15"/>
      <c r="QZB224" s="15"/>
      <c r="QZC224" s="15"/>
      <c r="QZD224" s="15"/>
      <c r="QZE224" s="15"/>
      <c r="QZF224" s="15"/>
      <c r="QZG224" s="15"/>
      <c r="QZH224" s="15"/>
      <c r="QZI224" s="15"/>
      <c r="QZJ224" s="15"/>
      <c r="QZK224" s="15"/>
      <c r="QZL224" s="15"/>
      <c r="QZM224" s="15"/>
      <c r="QZN224" s="15"/>
      <c r="QZO224" s="15"/>
      <c r="QZP224" s="15"/>
      <c r="QZQ224" s="15"/>
      <c r="QZR224" s="15"/>
      <c r="QZS224" s="15"/>
      <c r="QZT224" s="15"/>
      <c r="QZU224" s="15"/>
      <c r="QZV224" s="15"/>
      <c r="QZW224" s="15"/>
      <c r="QZX224" s="15"/>
      <c r="QZY224" s="15"/>
      <c r="QZZ224" s="15"/>
      <c r="RAA224" s="15"/>
      <c r="RAB224" s="15"/>
      <c r="RAC224" s="15"/>
      <c r="RAD224" s="15"/>
      <c r="RAE224" s="15"/>
      <c r="RAF224" s="15"/>
      <c r="RAG224" s="15"/>
      <c r="RAH224" s="15"/>
      <c r="RAI224" s="15"/>
      <c r="RAJ224" s="15"/>
      <c r="RAK224" s="15"/>
      <c r="RAL224" s="15"/>
      <c r="RAM224" s="15"/>
      <c r="RAN224" s="15"/>
      <c r="RAO224" s="15"/>
      <c r="RAP224" s="15"/>
      <c r="RAQ224" s="15"/>
      <c r="RAR224" s="15"/>
      <c r="RAS224" s="15"/>
      <c r="RAT224" s="15"/>
      <c r="RAU224" s="15"/>
      <c r="RAV224" s="15"/>
      <c r="RAW224" s="15"/>
      <c r="RAX224" s="15"/>
      <c r="RAY224" s="15"/>
      <c r="RAZ224" s="15"/>
      <c r="RBA224" s="15"/>
      <c r="RBB224" s="15"/>
      <c r="RBC224" s="15"/>
      <c r="RBD224" s="15"/>
      <c r="RBE224" s="15"/>
      <c r="RBF224" s="15"/>
      <c r="RBG224" s="15"/>
      <c r="RBH224" s="15"/>
      <c r="RBI224" s="15"/>
      <c r="RBJ224" s="15"/>
      <c r="RBK224" s="15"/>
      <c r="RBL224" s="15"/>
      <c r="RBM224" s="15"/>
      <c r="RBN224" s="15"/>
      <c r="RBO224" s="15"/>
      <c r="RBP224" s="15"/>
      <c r="RBQ224" s="15"/>
      <c r="RBR224" s="15"/>
      <c r="RBS224" s="15"/>
      <c r="RBT224" s="15"/>
      <c r="RBU224" s="15"/>
      <c r="RBV224" s="15"/>
      <c r="RBW224" s="15"/>
      <c r="RBX224" s="15"/>
      <c r="RBY224" s="15"/>
      <c r="RBZ224" s="15"/>
      <c r="RCA224" s="15"/>
      <c r="RCB224" s="15"/>
      <c r="RCC224" s="15"/>
      <c r="RCD224" s="15"/>
      <c r="RCE224" s="15"/>
      <c r="RCF224" s="15"/>
      <c r="RCG224" s="15"/>
      <c r="RCH224" s="15"/>
      <c r="RCI224" s="15"/>
      <c r="RCJ224" s="15"/>
      <c r="RCK224" s="15"/>
      <c r="RCL224" s="15"/>
      <c r="RCM224" s="15"/>
      <c r="RCN224" s="15"/>
      <c r="RCO224" s="15"/>
      <c r="RCP224" s="15"/>
      <c r="RCQ224" s="15"/>
      <c r="RCR224" s="15"/>
      <c r="RCS224" s="15"/>
      <c r="RCT224" s="15"/>
      <c r="RCU224" s="15"/>
      <c r="RCV224" s="15"/>
      <c r="RCW224" s="15"/>
      <c r="RCX224" s="15"/>
      <c r="RCY224" s="15"/>
      <c r="RCZ224" s="15"/>
      <c r="RDA224" s="15"/>
      <c r="RDB224" s="15"/>
      <c r="RDC224" s="15"/>
      <c r="RDD224" s="15"/>
      <c r="RDE224" s="15"/>
      <c r="RDF224" s="15"/>
      <c r="RDG224" s="15"/>
      <c r="RDH224" s="15"/>
      <c r="RDI224" s="15"/>
      <c r="RDJ224" s="15"/>
      <c r="RDK224" s="15"/>
      <c r="RDL224" s="15"/>
      <c r="RDM224" s="15"/>
      <c r="RDN224" s="15"/>
      <c r="RDO224" s="15"/>
      <c r="RDP224" s="15"/>
      <c r="RDQ224" s="15"/>
      <c r="RDR224" s="15"/>
      <c r="RDS224" s="15"/>
      <c r="RDT224" s="15"/>
      <c r="RDU224" s="15"/>
      <c r="RDV224" s="15"/>
      <c r="RDW224" s="15"/>
      <c r="RDX224" s="15"/>
      <c r="RDY224" s="15"/>
      <c r="RDZ224" s="15"/>
      <c r="REA224" s="15"/>
      <c r="REB224" s="15"/>
      <c r="REC224" s="15"/>
      <c r="RED224" s="15"/>
      <c r="REE224" s="15"/>
      <c r="REF224" s="15"/>
      <c r="REG224" s="15"/>
      <c r="REH224" s="15"/>
      <c r="REI224" s="15"/>
      <c r="REJ224" s="15"/>
      <c r="REK224" s="15"/>
      <c r="REL224" s="15"/>
      <c r="REM224" s="15"/>
      <c r="REN224" s="15"/>
      <c r="REO224" s="15"/>
      <c r="REP224" s="15"/>
      <c r="REQ224" s="15"/>
      <c r="RER224" s="15"/>
      <c r="RES224" s="15"/>
      <c r="RET224" s="15"/>
      <c r="REU224" s="15"/>
      <c r="REV224" s="15"/>
      <c r="REW224" s="15"/>
      <c r="REX224" s="15"/>
      <c r="REY224" s="15"/>
      <c r="REZ224" s="15"/>
      <c r="RFA224" s="15"/>
      <c r="RFB224" s="15"/>
      <c r="RFC224" s="15"/>
      <c r="RFD224" s="15"/>
      <c r="RFE224" s="15"/>
      <c r="RFF224" s="15"/>
      <c r="RFG224" s="15"/>
      <c r="RFH224" s="15"/>
      <c r="RFI224" s="15"/>
      <c r="RFJ224" s="15"/>
      <c r="RFK224" s="15"/>
      <c r="RFL224" s="15"/>
      <c r="RFM224" s="15"/>
      <c r="RFN224" s="15"/>
      <c r="RFO224" s="15"/>
      <c r="RFP224" s="15"/>
      <c r="RFQ224" s="15"/>
      <c r="RFR224" s="15"/>
      <c r="RFS224" s="15"/>
      <c r="RFT224" s="15"/>
      <c r="RFU224" s="15"/>
      <c r="RFV224" s="15"/>
      <c r="RFW224" s="15"/>
      <c r="RFX224" s="15"/>
      <c r="RFY224" s="15"/>
      <c r="RFZ224" s="15"/>
      <c r="RGA224" s="15"/>
      <c r="RGB224" s="15"/>
      <c r="RGC224" s="15"/>
      <c r="RGD224" s="15"/>
      <c r="RGE224" s="15"/>
      <c r="RGF224" s="15"/>
      <c r="RGG224" s="15"/>
      <c r="RGH224" s="15"/>
      <c r="RGI224" s="15"/>
      <c r="RGJ224" s="15"/>
      <c r="RGK224" s="15"/>
      <c r="RGL224" s="15"/>
      <c r="RGM224" s="15"/>
      <c r="RGN224" s="15"/>
      <c r="RGO224" s="15"/>
      <c r="RGP224" s="15"/>
      <c r="RGQ224" s="15"/>
      <c r="RGR224" s="15"/>
      <c r="RGS224" s="15"/>
      <c r="RGT224" s="15"/>
      <c r="RGU224" s="15"/>
      <c r="RGV224" s="15"/>
      <c r="RGW224" s="15"/>
      <c r="RGX224" s="15"/>
      <c r="RGY224" s="15"/>
      <c r="RGZ224" s="15"/>
      <c r="RHA224" s="15"/>
      <c r="RHB224" s="15"/>
      <c r="RHC224" s="15"/>
      <c r="RHD224" s="15"/>
      <c r="RHE224" s="15"/>
      <c r="RHF224" s="15"/>
      <c r="RHG224" s="15"/>
      <c r="RHH224" s="15"/>
      <c r="RHI224" s="15"/>
      <c r="RHJ224" s="15"/>
      <c r="RHK224" s="15"/>
      <c r="RHL224" s="15"/>
      <c r="RHM224" s="15"/>
      <c r="RHN224" s="15"/>
      <c r="RHO224" s="15"/>
      <c r="RHP224" s="15"/>
      <c r="RHQ224" s="15"/>
      <c r="RHR224" s="15"/>
      <c r="RHS224" s="15"/>
      <c r="RHT224" s="15"/>
      <c r="RHU224" s="15"/>
      <c r="RHV224" s="15"/>
      <c r="RHW224" s="15"/>
      <c r="RHX224" s="15"/>
      <c r="RHY224" s="15"/>
      <c r="RHZ224" s="15"/>
      <c r="RIA224" s="15"/>
      <c r="RIB224" s="15"/>
      <c r="RIC224" s="15"/>
      <c r="RID224" s="15"/>
      <c r="RIE224" s="15"/>
      <c r="RIF224" s="15"/>
      <c r="RIG224" s="15"/>
      <c r="RIH224" s="15"/>
      <c r="RII224" s="15"/>
      <c r="RIJ224" s="15"/>
      <c r="RIK224" s="15"/>
      <c r="RIL224" s="15"/>
      <c r="RIM224" s="15"/>
      <c r="RIN224" s="15"/>
      <c r="RIO224" s="15"/>
      <c r="RIP224" s="15"/>
      <c r="RIQ224" s="15"/>
      <c r="RIR224" s="15"/>
      <c r="RIS224" s="15"/>
      <c r="RIT224" s="15"/>
      <c r="RIU224" s="15"/>
      <c r="RIV224" s="15"/>
      <c r="RIW224" s="15"/>
      <c r="RIX224" s="15"/>
      <c r="RIY224" s="15"/>
      <c r="RIZ224" s="15"/>
      <c r="RJA224" s="15"/>
      <c r="RJB224" s="15"/>
      <c r="RJC224" s="15"/>
      <c r="RJD224" s="15"/>
      <c r="RJE224" s="15"/>
      <c r="RJF224" s="15"/>
      <c r="RJG224" s="15"/>
      <c r="RJH224" s="15"/>
      <c r="RJI224" s="15"/>
      <c r="RJJ224" s="15"/>
      <c r="RJK224" s="15"/>
      <c r="RJL224" s="15"/>
      <c r="RJM224" s="15"/>
      <c r="RJN224" s="15"/>
      <c r="RJO224" s="15"/>
      <c r="RJP224" s="15"/>
      <c r="RJQ224" s="15"/>
      <c r="RJR224" s="15"/>
      <c r="RJS224" s="15"/>
      <c r="RJT224" s="15"/>
      <c r="RJU224" s="15"/>
      <c r="RJV224" s="15"/>
      <c r="RJW224" s="15"/>
      <c r="RJX224" s="15"/>
      <c r="RJY224" s="15"/>
      <c r="RJZ224" s="15"/>
      <c r="RKA224" s="15"/>
      <c r="RKB224" s="15"/>
      <c r="RKC224" s="15"/>
      <c r="RKD224" s="15"/>
      <c r="RKE224" s="15"/>
      <c r="RKF224" s="15"/>
      <c r="RKG224" s="15"/>
      <c r="RKH224" s="15"/>
      <c r="RKI224" s="15"/>
      <c r="RKJ224" s="15"/>
      <c r="RKK224" s="15"/>
      <c r="RKL224" s="15"/>
      <c r="RKM224" s="15"/>
      <c r="RKN224" s="15"/>
      <c r="RKO224" s="15"/>
      <c r="RKP224" s="15"/>
      <c r="RKQ224" s="15"/>
      <c r="RKR224" s="15"/>
      <c r="RKS224" s="15"/>
      <c r="RKT224" s="15"/>
      <c r="RKU224" s="15"/>
      <c r="RKV224" s="15"/>
      <c r="RKW224" s="15"/>
      <c r="RKX224" s="15"/>
      <c r="RKY224" s="15"/>
      <c r="RKZ224" s="15"/>
      <c r="RLA224" s="15"/>
      <c r="RLB224" s="15"/>
      <c r="RLC224" s="15"/>
      <c r="RLD224" s="15"/>
      <c r="RLE224" s="15"/>
      <c r="RLF224" s="15"/>
      <c r="RLG224" s="15"/>
      <c r="RLH224" s="15"/>
      <c r="RLI224" s="15"/>
      <c r="RLJ224" s="15"/>
      <c r="RLK224" s="15"/>
      <c r="RLL224" s="15"/>
      <c r="RLM224" s="15"/>
      <c r="RLN224" s="15"/>
      <c r="RLO224" s="15"/>
      <c r="RLP224" s="15"/>
      <c r="RLQ224" s="15"/>
      <c r="RLR224" s="15"/>
      <c r="RLS224" s="15"/>
      <c r="RLT224" s="15"/>
      <c r="RLU224" s="15"/>
      <c r="RLV224" s="15"/>
      <c r="RLW224" s="15"/>
      <c r="RLX224" s="15"/>
      <c r="RLY224" s="15"/>
      <c r="RLZ224" s="15"/>
      <c r="RMA224" s="15"/>
      <c r="RMB224" s="15"/>
      <c r="RMC224" s="15"/>
      <c r="RMD224" s="15"/>
      <c r="RME224" s="15"/>
      <c r="RMF224" s="15"/>
      <c r="RMG224" s="15"/>
      <c r="RMH224" s="15"/>
      <c r="RMI224" s="15"/>
      <c r="RMJ224" s="15"/>
      <c r="RMK224" s="15"/>
      <c r="RML224" s="15"/>
      <c r="RMM224" s="15"/>
      <c r="RMN224" s="15"/>
      <c r="RMO224" s="15"/>
      <c r="RMP224" s="15"/>
      <c r="RMQ224" s="15"/>
      <c r="RMR224" s="15"/>
      <c r="RMS224" s="15"/>
      <c r="RMT224" s="15"/>
      <c r="RMU224" s="15"/>
      <c r="RMV224" s="15"/>
      <c r="RMW224" s="15"/>
      <c r="RMX224" s="15"/>
      <c r="RMY224" s="15"/>
      <c r="RMZ224" s="15"/>
      <c r="RNA224" s="15"/>
      <c r="RNB224" s="15"/>
      <c r="RNC224" s="15"/>
      <c r="RND224" s="15"/>
      <c r="RNE224" s="15"/>
      <c r="RNF224" s="15"/>
      <c r="RNG224" s="15"/>
      <c r="RNH224" s="15"/>
      <c r="RNI224" s="15"/>
      <c r="RNJ224" s="15"/>
      <c r="RNK224" s="15"/>
      <c r="RNL224" s="15"/>
      <c r="RNM224" s="15"/>
      <c r="RNN224" s="15"/>
      <c r="RNO224" s="15"/>
      <c r="RNP224" s="15"/>
      <c r="RNQ224" s="15"/>
      <c r="RNR224" s="15"/>
      <c r="RNS224" s="15"/>
      <c r="RNT224" s="15"/>
      <c r="RNU224" s="15"/>
      <c r="RNV224" s="15"/>
      <c r="RNW224" s="15"/>
      <c r="RNX224" s="15"/>
      <c r="RNY224" s="15"/>
      <c r="RNZ224" s="15"/>
      <c r="ROA224" s="15"/>
      <c r="ROB224" s="15"/>
      <c r="ROC224" s="15"/>
      <c r="ROD224" s="15"/>
      <c r="ROE224" s="15"/>
      <c r="ROF224" s="15"/>
      <c r="ROG224" s="15"/>
      <c r="ROH224" s="15"/>
      <c r="ROI224" s="15"/>
      <c r="ROJ224" s="15"/>
      <c r="ROK224" s="15"/>
      <c r="ROL224" s="15"/>
      <c r="ROM224" s="15"/>
      <c r="RON224" s="15"/>
      <c r="ROO224" s="15"/>
      <c r="ROP224" s="15"/>
      <c r="ROQ224" s="15"/>
      <c r="ROR224" s="15"/>
      <c r="ROS224" s="15"/>
      <c r="ROT224" s="15"/>
      <c r="ROU224" s="15"/>
      <c r="ROV224" s="15"/>
      <c r="ROW224" s="15"/>
      <c r="ROX224" s="15"/>
      <c r="ROY224" s="15"/>
      <c r="ROZ224" s="15"/>
      <c r="RPA224" s="15"/>
      <c r="RPB224" s="15"/>
      <c r="RPC224" s="15"/>
      <c r="RPD224" s="15"/>
      <c r="RPE224" s="15"/>
      <c r="RPF224" s="15"/>
      <c r="RPG224" s="15"/>
      <c r="RPH224" s="15"/>
      <c r="RPI224" s="15"/>
      <c r="RPJ224" s="15"/>
      <c r="RPK224" s="15"/>
      <c r="RPL224" s="15"/>
      <c r="RPM224" s="15"/>
      <c r="RPN224" s="15"/>
      <c r="RPO224" s="15"/>
      <c r="RPP224" s="15"/>
      <c r="RPQ224" s="15"/>
      <c r="RPR224" s="15"/>
      <c r="RPS224" s="15"/>
      <c r="RPT224" s="15"/>
      <c r="RPU224" s="15"/>
      <c r="RPV224" s="15"/>
      <c r="RPW224" s="15"/>
      <c r="RPX224" s="15"/>
      <c r="RPY224" s="15"/>
      <c r="RPZ224" s="15"/>
      <c r="RQA224" s="15"/>
      <c r="RQB224" s="15"/>
      <c r="RQC224" s="15"/>
      <c r="RQD224" s="15"/>
      <c r="RQE224" s="15"/>
      <c r="RQF224" s="15"/>
      <c r="RQG224" s="15"/>
      <c r="RQH224" s="15"/>
      <c r="RQI224" s="15"/>
      <c r="RQJ224" s="15"/>
      <c r="RQK224" s="15"/>
      <c r="RQL224" s="15"/>
      <c r="RQM224" s="15"/>
      <c r="RQN224" s="15"/>
      <c r="RQO224" s="15"/>
      <c r="RQP224" s="15"/>
      <c r="RQQ224" s="15"/>
      <c r="RQR224" s="15"/>
      <c r="RQS224" s="15"/>
      <c r="RQT224" s="15"/>
      <c r="RQU224" s="15"/>
      <c r="RQV224" s="15"/>
      <c r="RQW224" s="15"/>
      <c r="RQX224" s="15"/>
      <c r="RQY224" s="15"/>
      <c r="RQZ224" s="15"/>
      <c r="RRA224" s="15"/>
      <c r="RRB224" s="15"/>
      <c r="RRC224" s="15"/>
      <c r="RRD224" s="15"/>
      <c r="RRE224" s="15"/>
      <c r="RRF224" s="15"/>
      <c r="RRG224" s="15"/>
      <c r="RRH224" s="15"/>
      <c r="RRI224" s="15"/>
      <c r="RRJ224" s="15"/>
      <c r="RRK224" s="15"/>
      <c r="RRL224" s="15"/>
      <c r="RRM224" s="15"/>
      <c r="RRN224" s="15"/>
      <c r="RRO224" s="15"/>
      <c r="RRP224" s="15"/>
      <c r="RRQ224" s="15"/>
      <c r="RRR224" s="15"/>
      <c r="RRS224" s="15"/>
      <c r="RRT224" s="15"/>
      <c r="RRU224" s="15"/>
      <c r="RRV224" s="15"/>
      <c r="RRW224" s="15"/>
      <c r="RRX224" s="15"/>
      <c r="RRY224" s="15"/>
      <c r="RRZ224" s="15"/>
      <c r="RSA224" s="15"/>
      <c r="RSB224" s="15"/>
      <c r="RSC224" s="15"/>
      <c r="RSD224" s="15"/>
      <c r="RSE224" s="15"/>
      <c r="RSF224" s="15"/>
      <c r="RSG224" s="15"/>
      <c r="RSH224" s="15"/>
      <c r="RSI224" s="15"/>
      <c r="RSJ224" s="15"/>
      <c r="RSK224" s="15"/>
      <c r="RSL224" s="15"/>
      <c r="RSM224" s="15"/>
      <c r="RSN224" s="15"/>
      <c r="RSO224" s="15"/>
      <c r="RSP224" s="15"/>
      <c r="RSQ224" s="15"/>
      <c r="RSR224" s="15"/>
      <c r="RSS224" s="15"/>
      <c r="RST224" s="15"/>
      <c r="RSU224" s="15"/>
      <c r="RSV224" s="15"/>
      <c r="RSW224" s="15"/>
      <c r="RSX224" s="15"/>
      <c r="RSY224" s="15"/>
      <c r="RSZ224" s="15"/>
      <c r="RTA224" s="15"/>
      <c r="RTB224" s="15"/>
      <c r="RTC224" s="15"/>
      <c r="RTD224" s="15"/>
      <c r="RTE224" s="15"/>
      <c r="RTF224" s="15"/>
      <c r="RTG224" s="15"/>
      <c r="RTH224" s="15"/>
      <c r="RTI224" s="15"/>
      <c r="RTJ224" s="15"/>
      <c r="RTK224" s="15"/>
      <c r="RTL224" s="15"/>
      <c r="RTM224" s="15"/>
      <c r="RTN224" s="15"/>
      <c r="RTO224" s="15"/>
      <c r="RTP224" s="15"/>
      <c r="RTQ224" s="15"/>
      <c r="RTR224" s="15"/>
      <c r="RTS224" s="15"/>
      <c r="RTT224" s="15"/>
      <c r="RTU224" s="15"/>
      <c r="RTV224" s="15"/>
      <c r="RTW224" s="15"/>
      <c r="RTX224" s="15"/>
      <c r="RTY224" s="15"/>
      <c r="RTZ224" s="15"/>
      <c r="RUA224" s="15"/>
      <c r="RUB224" s="15"/>
      <c r="RUC224" s="15"/>
      <c r="RUD224" s="15"/>
      <c r="RUE224" s="15"/>
      <c r="RUF224" s="15"/>
      <c r="RUG224" s="15"/>
      <c r="RUH224" s="15"/>
      <c r="RUI224" s="15"/>
      <c r="RUJ224" s="15"/>
      <c r="RUK224" s="15"/>
      <c r="RUL224" s="15"/>
      <c r="RUM224" s="15"/>
      <c r="RUN224" s="15"/>
      <c r="RUO224" s="15"/>
      <c r="RUP224" s="15"/>
      <c r="RUQ224" s="15"/>
      <c r="RUR224" s="15"/>
      <c r="RUS224" s="15"/>
      <c r="RUT224" s="15"/>
      <c r="RUU224" s="15"/>
      <c r="RUV224" s="15"/>
      <c r="RUW224" s="15"/>
      <c r="RUX224" s="15"/>
      <c r="RUY224" s="15"/>
      <c r="RUZ224" s="15"/>
      <c r="RVA224" s="15"/>
      <c r="RVB224" s="15"/>
      <c r="RVC224" s="15"/>
      <c r="RVD224" s="15"/>
      <c r="RVE224" s="15"/>
      <c r="RVF224" s="15"/>
      <c r="RVG224" s="15"/>
      <c r="RVH224" s="15"/>
      <c r="RVI224" s="15"/>
      <c r="RVJ224" s="15"/>
      <c r="RVK224" s="15"/>
      <c r="RVL224" s="15"/>
      <c r="RVM224" s="15"/>
      <c r="RVN224" s="15"/>
      <c r="RVO224" s="15"/>
      <c r="RVP224" s="15"/>
      <c r="RVQ224" s="15"/>
      <c r="RVR224" s="15"/>
      <c r="RVS224" s="15"/>
      <c r="RVT224" s="15"/>
      <c r="RVU224" s="15"/>
      <c r="RVV224" s="15"/>
      <c r="RVW224" s="15"/>
      <c r="RVX224" s="15"/>
      <c r="RVY224" s="15"/>
      <c r="RVZ224" s="15"/>
      <c r="RWA224" s="15"/>
      <c r="RWB224" s="15"/>
      <c r="RWC224" s="15"/>
      <c r="RWD224" s="15"/>
      <c r="RWE224" s="15"/>
      <c r="RWF224" s="15"/>
      <c r="RWG224" s="15"/>
      <c r="RWH224" s="15"/>
      <c r="RWI224" s="15"/>
      <c r="RWJ224" s="15"/>
      <c r="RWK224" s="15"/>
      <c r="RWL224" s="15"/>
      <c r="RWM224" s="15"/>
      <c r="RWN224" s="15"/>
      <c r="RWO224" s="15"/>
      <c r="RWP224" s="15"/>
      <c r="RWQ224" s="15"/>
      <c r="RWR224" s="15"/>
      <c r="RWS224" s="15"/>
      <c r="RWT224" s="15"/>
      <c r="RWU224" s="15"/>
      <c r="RWV224" s="15"/>
      <c r="RWW224" s="15"/>
      <c r="RWX224" s="15"/>
      <c r="RWY224" s="15"/>
      <c r="RWZ224" s="15"/>
      <c r="RXA224" s="15"/>
      <c r="RXB224" s="15"/>
      <c r="RXC224" s="15"/>
      <c r="RXD224" s="15"/>
      <c r="RXE224" s="15"/>
      <c r="RXF224" s="15"/>
      <c r="RXG224" s="15"/>
      <c r="RXH224" s="15"/>
      <c r="RXI224" s="15"/>
      <c r="RXJ224" s="15"/>
      <c r="RXK224" s="15"/>
      <c r="RXL224" s="15"/>
      <c r="RXM224" s="15"/>
      <c r="RXN224" s="15"/>
      <c r="RXO224" s="15"/>
      <c r="RXP224" s="15"/>
      <c r="RXQ224" s="15"/>
      <c r="RXR224" s="15"/>
      <c r="RXS224" s="15"/>
      <c r="RXT224" s="15"/>
      <c r="RXU224" s="15"/>
      <c r="RXV224" s="15"/>
      <c r="RXW224" s="15"/>
      <c r="RXX224" s="15"/>
      <c r="RXY224" s="15"/>
      <c r="RXZ224" s="15"/>
      <c r="RYA224" s="15"/>
      <c r="RYB224" s="15"/>
      <c r="RYC224" s="15"/>
      <c r="RYD224" s="15"/>
      <c r="RYE224" s="15"/>
      <c r="RYF224" s="15"/>
      <c r="RYG224" s="15"/>
      <c r="RYH224" s="15"/>
      <c r="RYI224" s="15"/>
      <c r="RYJ224" s="15"/>
      <c r="RYK224" s="15"/>
      <c r="RYL224" s="15"/>
      <c r="RYM224" s="15"/>
      <c r="RYN224" s="15"/>
      <c r="RYO224" s="15"/>
      <c r="RYP224" s="15"/>
      <c r="RYQ224" s="15"/>
      <c r="RYR224" s="15"/>
      <c r="RYS224" s="15"/>
      <c r="RYT224" s="15"/>
      <c r="RYU224" s="15"/>
      <c r="RYV224" s="15"/>
      <c r="RYW224" s="15"/>
      <c r="RYX224" s="15"/>
      <c r="RYY224" s="15"/>
      <c r="RYZ224" s="15"/>
      <c r="RZA224" s="15"/>
      <c r="RZB224" s="15"/>
      <c r="RZC224" s="15"/>
      <c r="RZD224" s="15"/>
      <c r="RZE224" s="15"/>
      <c r="RZF224" s="15"/>
      <c r="RZG224" s="15"/>
      <c r="RZH224" s="15"/>
      <c r="RZI224" s="15"/>
      <c r="RZJ224" s="15"/>
      <c r="RZK224" s="15"/>
      <c r="RZL224" s="15"/>
      <c r="RZM224" s="15"/>
      <c r="RZN224" s="15"/>
      <c r="RZO224" s="15"/>
      <c r="RZP224" s="15"/>
      <c r="RZQ224" s="15"/>
      <c r="RZR224" s="15"/>
      <c r="RZS224" s="15"/>
      <c r="RZT224" s="15"/>
      <c r="RZU224" s="15"/>
      <c r="RZV224" s="15"/>
      <c r="RZW224" s="15"/>
      <c r="RZX224" s="15"/>
      <c r="RZY224" s="15"/>
      <c r="RZZ224" s="15"/>
      <c r="SAA224" s="15"/>
      <c r="SAB224" s="15"/>
      <c r="SAC224" s="15"/>
      <c r="SAD224" s="15"/>
      <c r="SAE224" s="15"/>
      <c r="SAF224" s="15"/>
      <c r="SAG224" s="15"/>
      <c r="SAH224" s="15"/>
      <c r="SAI224" s="15"/>
      <c r="SAJ224" s="15"/>
      <c r="SAK224" s="15"/>
      <c r="SAL224" s="15"/>
      <c r="SAM224" s="15"/>
      <c r="SAN224" s="15"/>
      <c r="SAO224" s="15"/>
      <c r="SAP224" s="15"/>
      <c r="SAQ224" s="15"/>
      <c r="SAR224" s="15"/>
      <c r="SAS224" s="15"/>
      <c r="SAT224" s="15"/>
      <c r="SAU224" s="15"/>
      <c r="SAV224" s="15"/>
      <c r="SAW224" s="15"/>
      <c r="SAX224" s="15"/>
      <c r="SAY224" s="15"/>
      <c r="SAZ224" s="15"/>
      <c r="SBA224" s="15"/>
      <c r="SBB224" s="15"/>
      <c r="SBC224" s="15"/>
      <c r="SBD224" s="15"/>
      <c r="SBE224" s="15"/>
      <c r="SBF224" s="15"/>
      <c r="SBG224" s="15"/>
      <c r="SBH224" s="15"/>
      <c r="SBI224" s="15"/>
      <c r="SBJ224" s="15"/>
      <c r="SBK224" s="15"/>
      <c r="SBL224" s="15"/>
      <c r="SBM224" s="15"/>
      <c r="SBN224" s="15"/>
      <c r="SBO224" s="15"/>
      <c r="SBP224" s="15"/>
      <c r="SBQ224" s="15"/>
      <c r="SBR224" s="15"/>
      <c r="SBS224" s="15"/>
      <c r="SBT224" s="15"/>
      <c r="SBU224" s="15"/>
      <c r="SBV224" s="15"/>
      <c r="SBW224" s="15"/>
      <c r="SBX224" s="15"/>
      <c r="SBY224" s="15"/>
      <c r="SBZ224" s="15"/>
      <c r="SCA224" s="15"/>
      <c r="SCB224" s="15"/>
      <c r="SCC224" s="15"/>
      <c r="SCD224" s="15"/>
      <c r="SCE224" s="15"/>
      <c r="SCF224" s="15"/>
      <c r="SCG224" s="15"/>
      <c r="SCH224" s="15"/>
      <c r="SCI224" s="15"/>
      <c r="SCJ224" s="15"/>
      <c r="SCK224" s="15"/>
      <c r="SCL224" s="15"/>
      <c r="SCM224" s="15"/>
      <c r="SCN224" s="15"/>
      <c r="SCO224" s="15"/>
      <c r="SCP224" s="15"/>
      <c r="SCQ224" s="15"/>
      <c r="SCR224" s="15"/>
      <c r="SCS224" s="15"/>
      <c r="SCT224" s="15"/>
      <c r="SCU224" s="15"/>
      <c r="SCV224" s="15"/>
      <c r="SCW224" s="15"/>
      <c r="SCX224" s="15"/>
      <c r="SCY224" s="15"/>
      <c r="SCZ224" s="15"/>
      <c r="SDA224" s="15"/>
      <c r="SDB224" s="15"/>
      <c r="SDC224" s="15"/>
      <c r="SDD224" s="15"/>
      <c r="SDE224" s="15"/>
      <c r="SDF224" s="15"/>
      <c r="SDG224" s="15"/>
      <c r="SDH224" s="15"/>
      <c r="SDI224" s="15"/>
      <c r="SDJ224" s="15"/>
      <c r="SDK224" s="15"/>
      <c r="SDL224" s="15"/>
      <c r="SDM224" s="15"/>
      <c r="SDN224" s="15"/>
      <c r="SDO224" s="15"/>
      <c r="SDP224" s="15"/>
      <c r="SDQ224" s="15"/>
      <c r="SDR224" s="15"/>
      <c r="SDS224" s="15"/>
      <c r="SDT224" s="15"/>
      <c r="SDU224" s="15"/>
      <c r="SDV224" s="15"/>
      <c r="SDW224" s="15"/>
      <c r="SDX224" s="15"/>
      <c r="SDY224" s="15"/>
      <c r="SDZ224" s="15"/>
      <c r="SEA224" s="15"/>
      <c r="SEB224" s="15"/>
      <c r="SEC224" s="15"/>
      <c r="SED224" s="15"/>
      <c r="SEE224" s="15"/>
      <c r="SEF224" s="15"/>
      <c r="SEG224" s="15"/>
      <c r="SEH224" s="15"/>
      <c r="SEI224" s="15"/>
      <c r="SEJ224" s="15"/>
      <c r="SEK224" s="15"/>
      <c r="SEL224" s="15"/>
      <c r="SEM224" s="15"/>
      <c r="SEN224" s="15"/>
      <c r="SEO224" s="15"/>
      <c r="SEP224" s="15"/>
      <c r="SEQ224" s="15"/>
      <c r="SER224" s="15"/>
      <c r="SES224" s="15"/>
      <c r="SET224" s="15"/>
      <c r="SEU224" s="15"/>
      <c r="SEV224" s="15"/>
      <c r="SEW224" s="15"/>
      <c r="SEX224" s="15"/>
      <c r="SEY224" s="15"/>
      <c r="SEZ224" s="15"/>
      <c r="SFA224" s="15"/>
      <c r="SFB224" s="15"/>
      <c r="SFC224" s="15"/>
      <c r="SFD224" s="15"/>
      <c r="SFE224" s="15"/>
      <c r="SFF224" s="15"/>
      <c r="SFG224" s="15"/>
      <c r="SFH224" s="15"/>
      <c r="SFI224" s="15"/>
      <c r="SFJ224" s="15"/>
      <c r="SFK224" s="15"/>
      <c r="SFL224" s="15"/>
      <c r="SFM224" s="15"/>
      <c r="SFN224" s="15"/>
      <c r="SFO224" s="15"/>
      <c r="SFP224" s="15"/>
      <c r="SFQ224" s="15"/>
      <c r="SFR224" s="15"/>
      <c r="SFS224" s="15"/>
      <c r="SFT224" s="15"/>
      <c r="SFU224" s="15"/>
      <c r="SFV224" s="15"/>
      <c r="SFW224" s="15"/>
      <c r="SFX224" s="15"/>
      <c r="SFY224" s="15"/>
      <c r="SFZ224" s="15"/>
      <c r="SGA224" s="15"/>
      <c r="SGB224" s="15"/>
      <c r="SGC224" s="15"/>
      <c r="SGD224" s="15"/>
      <c r="SGE224" s="15"/>
      <c r="SGF224" s="15"/>
      <c r="SGG224" s="15"/>
      <c r="SGH224" s="15"/>
      <c r="SGI224" s="15"/>
      <c r="SGJ224" s="15"/>
      <c r="SGK224" s="15"/>
      <c r="SGL224" s="15"/>
      <c r="SGM224" s="15"/>
      <c r="SGN224" s="15"/>
      <c r="SGO224" s="15"/>
      <c r="SGP224" s="15"/>
      <c r="SGQ224" s="15"/>
      <c r="SGR224" s="15"/>
      <c r="SGS224" s="15"/>
      <c r="SGT224" s="15"/>
      <c r="SGU224" s="15"/>
      <c r="SGV224" s="15"/>
      <c r="SGW224" s="15"/>
      <c r="SGX224" s="15"/>
      <c r="SGY224" s="15"/>
      <c r="SGZ224" s="15"/>
      <c r="SHA224" s="15"/>
      <c r="SHB224" s="15"/>
      <c r="SHC224" s="15"/>
      <c r="SHD224" s="15"/>
      <c r="SHE224" s="15"/>
      <c r="SHF224" s="15"/>
      <c r="SHG224" s="15"/>
      <c r="SHH224" s="15"/>
      <c r="SHI224" s="15"/>
      <c r="SHJ224" s="15"/>
      <c r="SHK224" s="15"/>
      <c r="SHL224" s="15"/>
      <c r="SHM224" s="15"/>
      <c r="SHN224" s="15"/>
      <c r="SHO224" s="15"/>
      <c r="SHP224" s="15"/>
      <c r="SHQ224" s="15"/>
      <c r="SHR224" s="15"/>
      <c r="SHS224" s="15"/>
      <c r="SHT224" s="15"/>
      <c r="SHU224" s="15"/>
      <c r="SHV224" s="15"/>
      <c r="SHW224" s="15"/>
      <c r="SHX224" s="15"/>
      <c r="SHY224" s="15"/>
      <c r="SHZ224" s="15"/>
      <c r="SIA224" s="15"/>
      <c r="SIB224" s="15"/>
      <c r="SIC224" s="15"/>
      <c r="SID224" s="15"/>
      <c r="SIE224" s="15"/>
      <c r="SIF224" s="15"/>
      <c r="SIG224" s="15"/>
      <c r="SIH224" s="15"/>
      <c r="SII224" s="15"/>
      <c r="SIJ224" s="15"/>
      <c r="SIK224" s="15"/>
      <c r="SIL224" s="15"/>
      <c r="SIM224" s="15"/>
      <c r="SIN224" s="15"/>
      <c r="SIO224" s="15"/>
      <c r="SIP224" s="15"/>
      <c r="SIQ224" s="15"/>
      <c r="SIR224" s="15"/>
      <c r="SIS224" s="15"/>
      <c r="SIT224" s="15"/>
      <c r="SIU224" s="15"/>
      <c r="SIV224" s="15"/>
      <c r="SIW224" s="15"/>
      <c r="SIX224" s="15"/>
      <c r="SIY224" s="15"/>
      <c r="SIZ224" s="15"/>
      <c r="SJA224" s="15"/>
      <c r="SJB224" s="15"/>
      <c r="SJC224" s="15"/>
      <c r="SJD224" s="15"/>
      <c r="SJE224" s="15"/>
      <c r="SJF224" s="15"/>
      <c r="SJG224" s="15"/>
      <c r="SJH224" s="15"/>
      <c r="SJI224" s="15"/>
      <c r="SJJ224" s="15"/>
      <c r="SJK224" s="15"/>
      <c r="SJL224" s="15"/>
      <c r="SJM224" s="15"/>
      <c r="SJN224" s="15"/>
      <c r="SJO224" s="15"/>
      <c r="SJP224" s="15"/>
      <c r="SJQ224" s="15"/>
      <c r="SJR224" s="15"/>
      <c r="SJS224" s="15"/>
      <c r="SJT224" s="15"/>
      <c r="SJU224" s="15"/>
      <c r="SJV224" s="15"/>
      <c r="SJW224" s="15"/>
      <c r="SJX224" s="15"/>
      <c r="SJY224" s="15"/>
      <c r="SJZ224" s="15"/>
      <c r="SKA224" s="15"/>
      <c r="SKB224" s="15"/>
      <c r="SKC224" s="15"/>
      <c r="SKD224" s="15"/>
      <c r="SKE224" s="15"/>
      <c r="SKF224" s="15"/>
      <c r="SKG224" s="15"/>
      <c r="SKH224" s="15"/>
      <c r="SKI224" s="15"/>
      <c r="SKJ224" s="15"/>
      <c r="SKK224" s="15"/>
      <c r="SKL224" s="15"/>
      <c r="SKM224" s="15"/>
      <c r="SKN224" s="15"/>
      <c r="SKO224" s="15"/>
      <c r="SKP224" s="15"/>
      <c r="SKQ224" s="15"/>
      <c r="SKR224" s="15"/>
      <c r="SKS224" s="15"/>
      <c r="SKT224" s="15"/>
      <c r="SKU224" s="15"/>
      <c r="SKV224" s="15"/>
      <c r="SKW224" s="15"/>
      <c r="SKX224" s="15"/>
      <c r="SKY224" s="15"/>
      <c r="SKZ224" s="15"/>
      <c r="SLA224" s="15"/>
      <c r="SLB224" s="15"/>
      <c r="SLC224" s="15"/>
      <c r="SLD224" s="15"/>
      <c r="SLE224" s="15"/>
      <c r="SLF224" s="15"/>
      <c r="SLG224" s="15"/>
      <c r="SLH224" s="15"/>
      <c r="SLI224" s="15"/>
      <c r="SLJ224" s="15"/>
      <c r="SLK224" s="15"/>
      <c r="SLL224" s="15"/>
      <c r="SLM224" s="15"/>
      <c r="SLN224" s="15"/>
      <c r="SLO224" s="15"/>
      <c r="SLP224" s="15"/>
      <c r="SLQ224" s="15"/>
      <c r="SLR224" s="15"/>
      <c r="SLS224" s="15"/>
      <c r="SLT224" s="15"/>
      <c r="SLU224" s="15"/>
      <c r="SLV224" s="15"/>
      <c r="SLW224" s="15"/>
      <c r="SLX224" s="15"/>
      <c r="SLY224" s="15"/>
      <c r="SLZ224" s="15"/>
      <c r="SMA224" s="15"/>
      <c r="SMB224" s="15"/>
      <c r="SMC224" s="15"/>
      <c r="SMD224" s="15"/>
      <c r="SME224" s="15"/>
      <c r="SMF224" s="15"/>
      <c r="SMG224" s="15"/>
      <c r="SMH224" s="15"/>
      <c r="SMI224" s="15"/>
      <c r="SMJ224" s="15"/>
      <c r="SMK224" s="15"/>
      <c r="SML224" s="15"/>
      <c r="SMM224" s="15"/>
      <c r="SMN224" s="15"/>
      <c r="SMO224" s="15"/>
      <c r="SMP224" s="15"/>
      <c r="SMQ224" s="15"/>
      <c r="SMR224" s="15"/>
      <c r="SMS224" s="15"/>
      <c r="SMT224" s="15"/>
      <c r="SMU224" s="15"/>
      <c r="SMV224" s="15"/>
      <c r="SMW224" s="15"/>
      <c r="SMX224" s="15"/>
      <c r="SMY224" s="15"/>
      <c r="SMZ224" s="15"/>
      <c r="SNA224" s="15"/>
      <c r="SNB224" s="15"/>
      <c r="SNC224" s="15"/>
      <c r="SND224" s="15"/>
      <c r="SNE224" s="15"/>
      <c r="SNF224" s="15"/>
      <c r="SNG224" s="15"/>
      <c r="SNH224" s="15"/>
      <c r="SNI224" s="15"/>
      <c r="SNJ224" s="15"/>
      <c r="SNK224" s="15"/>
      <c r="SNL224" s="15"/>
      <c r="SNM224" s="15"/>
      <c r="SNN224" s="15"/>
      <c r="SNO224" s="15"/>
      <c r="SNP224" s="15"/>
      <c r="SNQ224" s="15"/>
      <c r="SNR224" s="15"/>
      <c r="SNS224" s="15"/>
      <c r="SNT224" s="15"/>
      <c r="SNU224" s="15"/>
      <c r="SNV224" s="15"/>
      <c r="SNW224" s="15"/>
      <c r="SNX224" s="15"/>
      <c r="SNY224" s="15"/>
      <c r="SNZ224" s="15"/>
      <c r="SOA224" s="15"/>
      <c r="SOB224" s="15"/>
      <c r="SOC224" s="15"/>
      <c r="SOD224" s="15"/>
      <c r="SOE224" s="15"/>
      <c r="SOF224" s="15"/>
      <c r="SOG224" s="15"/>
      <c r="SOH224" s="15"/>
      <c r="SOI224" s="15"/>
      <c r="SOJ224" s="15"/>
      <c r="SOK224" s="15"/>
      <c r="SOL224" s="15"/>
      <c r="SOM224" s="15"/>
      <c r="SON224" s="15"/>
      <c r="SOO224" s="15"/>
      <c r="SOP224" s="15"/>
      <c r="SOQ224" s="15"/>
      <c r="SOR224" s="15"/>
      <c r="SOS224" s="15"/>
      <c r="SOT224" s="15"/>
      <c r="SOU224" s="15"/>
      <c r="SOV224" s="15"/>
      <c r="SOW224" s="15"/>
      <c r="SOX224" s="15"/>
      <c r="SOY224" s="15"/>
      <c r="SOZ224" s="15"/>
      <c r="SPA224" s="15"/>
      <c r="SPB224" s="15"/>
      <c r="SPC224" s="15"/>
      <c r="SPD224" s="15"/>
      <c r="SPE224" s="15"/>
      <c r="SPF224" s="15"/>
      <c r="SPG224" s="15"/>
      <c r="SPH224" s="15"/>
      <c r="SPI224" s="15"/>
      <c r="SPJ224" s="15"/>
      <c r="SPK224" s="15"/>
      <c r="SPL224" s="15"/>
      <c r="SPM224" s="15"/>
      <c r="SPN224" s="15"/>
      <c r="SPO224" s="15"/>
      <c r="SPP224" s="15"/>
      <c r="SPQ224" s="15"/>
      <c r="SPR224" s="15"/>
      <c r="SPS224" s="15"/>
      <c r="SPT224" s="15"/>
      <c r="SPU224" s="15"/>
      <c r="SPV224" s="15"/>
      <c r="SPW224" s="15"/>
      <c r="SPX224" s="15"/>
      <c r="SPY224" s="15"/>
      <c r="SPZ224" s="15"/>
      <c r="SQA224" s="15"/>
      <c r="SQB224" s="15"/>
      <c r="SQC224" s="15"/>
      <c r="SQD224" s="15"/>
      <c r="SQE224" s="15"/>
      <c r="SQF224" s="15"/>
      <c r="SQG224" s="15"/>
      <c r="SQH224" s="15"/>
      <c r="SQI224" s="15"/>
      <c r="SQJ224" s="15"/>
      <c r="SQK224" s="15"/>
      <c r="SQL224" s="15"/>
      <c r="SQM224" s="15"/>
      <c r="SQN224" s="15"/>
      <c r="SQO224" s="15"/>
      <c r="SQP224" s="15"/>
      <c r="SQQ224" s="15"/>
      <c r="SQR224" s="15"/>
      <c r="SQS224" s="15"/>
      <c r="SQT224" s="15"/>
      <c r="SQU224" s="15"/>
      <c r="SQV224" s="15"/>
      <c r="SQW224" s="15"/>
      <c r="SQX224" s="15"/>
      <c r="SQY224" s="15"/>
      <c r="SQZ224" s="15"/>
      <c r="SRA224" s="15"/>
      <c r="SRB224" s="15"/>
      <c r="SRC224" s="15"/>
      <c r="SRD224" s="15"/>
      <c r="SRE224" s="15"/>
      <c r="SRF224" s="15"/>
      <c r="SRG224" s="15"/>
      <c r="SRH224" s="15"/>
      <c r="SRI224" s="15"/>
      <c r="SRJ224" s="15"/>
      <c r="SRK224" s="15"/>
      <c r="SRL224" s="15"/>
      <c r="SRM224" s="15"/>
      <c r="SRN224" s="15"/>
      <c r="SRO224" s="15"/>
      <c r="SRP224" s="15"/>
      <c r="SRQ224" s="15"/>
      <c r="SRR224" s="15"/>
      <c r="SRS224" s="15"/>
      <c r="SRT224" s="15"/>
      <c r="SRU224" s="15"/>
      <c r="SRV224" s="15"/>
      <c r="SRW224" s="15"/>
      <c r="SRX224" s="15"/>
      <c r="SRY224" s="15"/>
      <c r="SRZ224" s="15"/>
      <c r="SSA224" s="15"/>
      <c r="SSB224" s="15"/>
      <c r="SSC224" s="15"/>
      <c r="SSD224" s="15"/>
      <c r="SSE224" s="15"/>
      <c r="SSF224" s="15"/>
      <c r="SSG224" s="15"/>
      <c r="SSH224" s="15"/>
      <c r="SSI224" s="15"/>
      <c r="SSJ224" s="15"/>
      <c r="SSK224" s="15"/>
      <c r="SSL224" s="15"/>
      <c r="SSM224" s="15"/>
      <c r="SSN224" s="15"/>
      <c r="SSO224" s="15"/>
      <c r="SSP224" s="15"/>
      <c r="SSQ224" s="15"/>
      <c r="SSR224" s="15"/>
      <c r="SSS224" s="15"/>
      <c r="SST224" s="15"/>
      <c r="SSU224" s="15"/>
      <c r="SSV224" s="15"/>
      <c r="SSW224" s="15"/>
      <c r="SSX224" s="15"/>
      <c r="SSY224" s="15"/>
      <c r="SSZ224" s="15"/>
      <c r="STA224" s="15"/>
      <c r="STB224" s="15"/>
      <c r="STC224" s="15"/>
      <c r="STD224" s="15"/>
      <c r="STE224" s="15"/>
      <c r="STF224" s="15"/>
      <c r="STG224" s="15"/>
      <c r="STH224" s="15"/>
      <c r="STI224" s="15"/>
      <c r="STJ224" s="15"/>
      <c r="STK224" s="15"/>
      <c r="STL224" s="15"/>
      <c r="STM224" s="15"/>
      <c r="STN224" s="15"/>
      <c r="STO224" s="15"/>
      <c r="STP224" s="15"/>
      <c r="STQ224" s="15"/>
      <c r="STR224" s="15"/>
      <c r="STS224" s="15"/>
      <c r="STT224" s="15"/>
      <c r="STU224" s="15"/>
      <c r="STV224" s="15"/>
      <c r="STW224" s="15"/>
      <c r="STX224" s="15"/>
      <c r="STY224" s="15"/>
      <c r="STZ224" s="15"/>
      <c r="SUA224" s="15"/>
      <c r="SUB224" s="15"/>
      <c r="SUC224" s="15"/>
      <c r="SUD224" s="15"/>
      <c r="SUE224" s="15"/>
      <c r="SUF224" s="15"/>
      <c r="SUG224" s="15"/>
      <c r="SUH224" s="15"/>
      <c r="SUI224" s="15"/>
      <c r="SUJ224" s="15"/>
      <c r="SUK224" s="15"/>
      <c r="SUL224" s="15"/>
      <c r="SUM224" s="15"/>
      <c r="SUN224" s="15"/>
      <c r="SUO224" s="15"/>
      <c r="SUP224" s="15"/>
      <c r="SUQ224" s="15"/>
      <c r="SUR224" s="15"/>
      <c r="SUS224" s="15"/>
      <c r="SUT224" s="15"/>
      <c r="SUU224" s="15"/>
      <c r="SUV224" s="15"/>
      <c r="SUW224" s="15"/>
      <c r="SUX224" s="15"/>
      <c r="SUY224" s="15"/>
      <c r="SUZ224" s="15"/>
      <c r="SVA224" s="15"/>
      <c r="SVB224" s="15"/>
      <c r="SVC224" s="15"/>
      <c r="SVD224" s="15"/>
      <c r="SVE224" s="15"/>
      <c r="SVF224" s="15"/>
      <c r="SVG224" s="15"/>
      <c r="SVH224" s="15"/>
      <c r="SVI224" s="15"/>
      <c r="SVJ224" s="15"/>
      <c r="SVK224" s="15"/>
      <c r="SVL224" s="15"/>
      <c r="SVM224" s="15"/>
      <c r="SVN224" s="15"/>
      <c r="SVO224" s="15"/>
      <c r="SVP224" s="15"/>
      <c r="SVQ224" s="15"/>
      <c r="SVR224" s="15"/>
      <c r="SVS224" s="15"/>
      <c r="SVT224" s="15"/>
      <c r="SVU224" s="15"/>
      <c r="SVV224" s="15"/>
      <c r="SVW224" s="15"/>
      <c r="SVX224" s="15"/>
      <c r="SVY224" s="15"/>
      <c r="SVZ224" s="15"/>
      <c r="SWA224" s="15"/>
      <c r="SWB224" s="15"/>
      <c r="SWC224" s="15"/>
      <c r="SWD224" s="15"/>
      <c r="SWE224" s="15"/>
      <c r="SWF224" s="15"/>
      <c r="SWG224" s="15"/>
      <c r="SWH224" s="15"/>
      <c r="SWI224" s="15"/>
      <c r="SWJ224" s="15"/>
      <c r="SWK224" s="15"/>
      <c r="SWL224" s="15"/>
      <c r="SWM224" s="15"/>
      <c r="SWN224" s="15"/>
      <c r="SWO224" s="15"/>
      <c r="SWP224" s="15"/>
      <c r="SWQ224" s="15"/>
      <c r="SWR224" s="15"/>
      <c r="SWS224" s="15"/>
      <c r="SWT224" s="15"/>
      <c r="SWU224" s="15"/>
      <c r="SWV224" s="15"/>
      <c r="SWW224" s="15"/>
      <c r="SWX224" s="15"/>
      <c r="SWY224" s="15"/>
      <c r="SWZ224" s="15"/>
      <c r="SXA224" s="15"/>
      <c r="SXB224" s="15"/>
      <c r="SXC224" s="15"/>
      <c r="SXD224" s="15"/>
      <c r="SXE224" s="15"/>
      <c r="SXF224" s="15"/>
      <c r="SXG224" s="15"/>
      <c r="SXH224" s="15"/>
      <c r="SXI224" s="15"/>
      <c r="SXJ224" s="15"/>
      <c r="SXK224" s="15"/>
      <c r="SXL224" s="15"/>
      <c r="SXM224" s="15"/>
      <c r="SXN224" s="15"/>
      <c r="SXO224" s="15"/>
      <c r="SXP224" s="15"/>
      <c r="SXQ224" s="15"/>
      <c r="SXR224" s="15"/>
      <c r="SXS224" s="15"/>
      <c r="SXT224" s="15"/>
      <c r="SXU224" s="15"/>
      <c r="SXV224" s="15"/>
      <c r="SXW224" s="15"/>
      <c r="SXX224" s="15"/>
      <c r="SXY224" s="15"/>
      <c r="SXZ224" s="15"/>
      <c r="SYA224" s="15"/>
      <c r="SYB224" s="15"/>
      <c r="SYC224" s="15"/>
      <c r="SYD224" s="15"/>
      <c r="SYE224" s="15"/>
      <c r="SYF224" s="15"/>
      <c r="SYG224" s="15"/>
      <c r="SYH224" s="15"/>
      <c r="SYI224" s="15"/>
      <c r="SYJ224" s="15"/>
      <c r="SYK224" s="15"/>
      <c r="SYL224" s="15"/>
      <c r="SYM224" s="15"/>
      <c r="SYN224" s="15"/>
      <c r="SYO224" s="15"/>
      <c r="SYP224" s="15"/>
      <c r="SYQ224" s="15"/>
      <c r="SYR224" s="15"/>
      <c r="SYS224" s="15"/>
      <c r="SYT224" s="15"/>
      <c r="SYU224" s="15"/>
      <c r="SYV224" s="15"/>
      <c r="SYW224" s="15"/>
      <c r="SYX224" s="15"/>
      <c r="SYY224" s="15"/>
      <c r="SYZ224" s="15"/>
      <c r="SZA224" s="15"/>
      <c r="SZB224" s="15"/>
      <c r="SZC224" s="15"/>
      <c r="SZD224" s="15"/>
      <c r="SZE224" s="15"/>
      <c r="SZF224" s="15"/>
      <c r="SZG224" s="15"/>
      <c r="SZH224" s="15"/>
      <c r="SZI224" s="15"/>
      <c r="SZJ224" s="15"/>
      <c r="SZK224" s="15"/>
      <c r="SZL224" s="15"/>
      <c r="SZM224" s="15"/>
      <c r="SZN224" s="15"/>
      <c r="SZO224" s="15"/>
      <c r="SZP224" s="15"/>
      <c r="SZQ224" s="15"/>
      <c r="SZR224" s="15"/>
      <c r="SZS224" s="15"/>
      <c r="SZT224" s="15"/>
      <c r="SZU224" s="15"/>
      <c r="SZV224" s="15"/>
      <c r="SZW224" s="15"/>
      <c r="SZX224" s="15"/>
      <c r="SZY224" s="15"/>
      <c r="SZZ224" s="15"/>
      <c r="TAA224" s="15"/>
      <c r="TAB224" s="15"/>
      <c r="TAC224" s="15"/>
      <c r="TAD224" s="15"/>
      <c r="TAE224" s="15"/>
      <c r="TAF224" s="15"/>
      <c r="TAG224" s="15"/>
      <c r="TAH224" s="15"/>
      <c r="TAI224" s="15"/>
      <c r="TAJ224" s="15"/>
      <c r="TAK224" s="15"/>
      <c r="TAL224" s="15"/>
      <c r="TAM224" s="15"/>
      <c r="TAN224" s="15"/>
      <c r="TAO224" s="15"/>
      <c r="TAP224" s="15"/>
      <c r="TAQ224" s="15"/>
      <c r="TAR224" s="15"/>
      <c r="TAS224" s="15"/>
      <c r="TAT224" s="15"/>
      <c r="TAU224" s="15"/>
      <c r="TAV224" s="15"/>
      <c r="TAW224" s="15"/>
      <c r="TAX224" s="15"/>
      <c r="TAY224" s="15"/>
      <c r="TAZ224" s="15"/>
      <c r="TBA224" s="15"/>
      <c r="TBB224" s="15"/>
      <c r="TBC224" s="15"/>
      <c r="TBD224" s="15"/>
      <c r="TBE224" s="15"/>
      <c r="TBF224" s="15"/>
      <c r="TBG224" s="15"/>
      <c r="TBH224" s="15"/>
      <c r="TBI224" s="15"/>
      <c r="TBJ224" s="15"/>
      <c r="TBK224" s="15"/>
      <c r="TBL224" s="15"/>
      <c r="TBM224" s="15"/>
      <c r="TBN224" s="15"/>
      <c r="TBO224" s="15"/>
      <c r="TBP224" s="15"/>
      <c r="TBQ224" s="15"/>
      <c r="TBR224" s="15"/>
      <c r="TBS224" s="15"/>
      <c r="TBT224" s="15"/>
      <c r="TBU224" s="15"/>
      <c r="TBV224" s="15"/>
      <c r="TBW224" s="15"/>
      <c r="TBX224" s="15"/>
      <c r="TBY224" s="15"/>
      <c r="TBZ224" s="15"/>
      <c r="TCA224" s="15"/>
      <c r="TCB224" s="15"/>
      <c r="TCC224" s="15"/>
      <c r="TCD224" s="15"/>
      <c r="TCE224" s="15"/>
      <c r="TCF224" s="15"/>
      <c r="TCG224" s="15"/>
      <c r="TCH224" s="15"/>
      <c r="TCI224" s="15"/>
      <c r="TCJ224" s="15"/>
      <c r="TCK224" s="15"/>
      <c r="TCL224" s="15"/>
      <c r="TCM224" s="15"/>
      <c r="TCN224" s="15"/>
      <c r="TCO224" s="15"/>
      <c r="TCP224" s="15"/>
      <c r="TCQ224" s="15"/>
      <c r="TCR224" s="15"/>
      <c r="TCS224" s="15"/>
      <c r="TCT224" s="15"/>
      <c r="TCU224" s="15"/>
      <c r="TCV224" s="15"/>
      <c r="TCW224" s="15"/>
      <c r="TCX224" s="15"/>
      <c r="TCY224" s="15"/>
      <c r="TCZ224" s="15"/>
      <c r="TDA224" s="15"/>
      <c r="TDB224" s="15"/>
      <c r="TDC224" s="15"/>
      <c r="TDD224" s="15"/>
      <c r="TDE224" s="15"/>
      <c r="TDF224" s="15"/>
      <c r="TDG224" s="15"/>
      <c r="TDH224" s="15"/>
      <c r="TDI224" s="15"/>
      <c r="TDJ224" s="15"/>
      <c r="TDK224" s="15"/>
      <c r="TDL224" s="15"/>
      <c r="TDM224" s="15"/>
      <c r="TDN224" s="15"/>
      <c r="TDO224" s="15"/>
      <c r="TDP224" s="15"/>
      <c r="TDQ224" s="15"/>
      <c r="TDR224" s="15"/>
      <c r="TDS224" s="15"/>
      <c r="TDT224" s="15"/>
      <c r="TDU224" s="15"/>
      <c r="TDV224" s="15"/>
      <c r="TDW224" s="15"/>
      <c r="TDX224" s="15"/>
      <c r="TDY224" s="15"/>
      <c r="TDZ224" s="15"/>
      <c r="TEA224" s="15"/>
      <c r="TEB224" s="15"/>
      <c r="TEC224" s="15"/>
      <c r="TED224" s="15"/>
      <c r="TEE224" s="15"/>
      <c r="TEF224" s="15"/>
      <c r="TEG224" s="15"/>
      <c r="TEH224" s="15"/>
      <c r="TEI224" s="15"/>
      <c r="TEJ224" s="15"/>
      <c r="TEK224" s="15"/>
      <c r="TEL224" s="15"/>
      <c r="TEM224" s="15"/>
      <c r="TEN224" s="15"/>
      <c r="TEO224" s="15"/>
      <c r="TEP224" s="15"/>
      <c r="TEQ224" s="15"/>
      <c r="TER224" s="15"/>
      <c r="TES224" s="15"/>
      <c r="TET224" s="15"/>
      <c r="TEU224" s="15"/>
      <c r="TEV224" s="15"/>
      <c r="TEW224" s="15"/>
      <c r="TEX224" s="15"/>
      <c r="TEY224" s="15"/>
      <c r="TEZ224" s="15"/>
      <c r="TFA224" s="15"/>
      <c r="TFB224" s="15"/>
      <c r="TFC224" s="15"/>
      <c r="TFD224" s="15"/>
      <c r="TFE224" s="15"/>
      <c r="TFF224" s="15"/>
      <c r="TFG224" s="15"/>
      <c r="TFH224" s="15"/>
      <c r="TFI224" s="15"/>
      <c r="TFJ224" s="15"/>
      <c r="TFK224" s="15"/>
      <c r="TFL224" s="15"/>
      <c r="TFM224" s="15"/>
      <c r="TFN224" s="15"/>
      <c r="TFO224" s="15"/>
      <c r="TFP224" s="15"/>
      <c r="TFQ224" s="15"/>
      <c r="TFR224" s="15"/>
      <c r="TFS224" s="15"/>
      <c r="TFT224" s="15"/>
      <c r="TFU224" s="15"/>
      <c r="TFV224" s="15"/>
      <c r="TFW224" s="15"/>
      <c r="TFX224" s="15"/>
      <c r="TFY224" s="15"/>
      <c r="TFZ224" s="15"/>
      <c r="TGA224" s="15"/>
      <c r="TGB224" s="15"/>
      <c r="TGC224" s="15"/>
      <c r="TGD224" s="15"/>
      <c r="TGE224" s="15"/>
      <c r="TGF224" s="15"/>
      <c r="TGG224" s="15"/>
      <c r="TGH224" s="15"/>
      <c r="TGI224" s="15"/>
      <c r="TGJ224" s="15"/>
      <c r="TGK224" s="15"/>
      <c r="TGL224" s="15"/>
      <c r="TGM224" s="15"/>
      <c r="TGN224" s="15"/>
      <c r="TGO224" s="15"/>
      <c r="TGP224" s="15"/>
      <c r="TGQ224" s="15"/>
      <c r="TGR224" s="15"/>
      <c r="TGS224" s="15"/>
      <c r="TGT224" s="15"/>
      <c r="TGU224" s="15"/>
      <c r="TGV224" s="15"/>
      <c r="TGW224" s="15"/>
      <c r="TGX224" s="15"/>
      <c r="TGY224" s="15"/>
      <c r="TGZ224" s="15"/>
      <c r="THA224" s="15"/>
      <c r="THB224" s="15"/>
      <c r="THC224" s="15"/>
      <c r="THD224" s="15"/>
      <c r="THE224" s="15"/>
      <c r="THF224" s="15"/>
      <c r="THG224" s="15"/>
      <c r="THH224" s="15"/>
      <c r="THI224" s="15"/>
      <c r="THJ224" s="15"/>
      <c r="THK224" s="15"/>
      <c r="THL224" s="15"/>
      <c r="THM224" s="15"/>
      <c r="THN224" s="15"/>
      <c r="THO224" s="15"/>
      <c r="THP224" s="15"/>
      <c r="THQ224" s="15"/>
      <c r="THR224" s="15"/>
      <c r="THS224" s="15"/>
      <c r="THT224" s="15"/>
      <c r="THU224" s="15"/>
      <c r="THV224" s="15"/>
      <c r="THW224" s="15"/>
      <c r="THX224" s="15"/>
      <c r="THY224" s="15"/>
      <c r="THZ224" s="15"/>
      <c r="TIA224" s="15"/>
      <c r="TIB224" s="15"/>
      <c r="TIC224" s="15"/>
      <c r="TID224" s="15"/>
      <c r="TIE224" s="15"/>
      <c r="TIF224" s="15"/>
      <c r="TIG224" s="15"/>
      <c r="TIH224" s="15"/>
      <c r="TII224" s="15"/>
      <c r="TIJ224" s="15"/>
      <c r="TIK224" s="15"/>
      <c r="TIL224" s="15"/>
      <c r="TIM224" s="15"/>
      <c r="TIN224" s="15"/>
      <c r="TIO224" s="15"/>
      <c r="TIP224" s="15"/>
      <c r="TIQ224" s="15"/>
      <c r="TIR224" s="15"/>
      <c r="TIS224" s="15"/>
      <c r="TIT224" s="15"/>
      <c r="TIU224" s="15"/>
      <c r="TIV224" s="15"/>
      <c r="TIW224" s="15"/>
      <c r="TIX224" s="15"/>
      <c r="TIY224" s="15"/>
      <c r="TIZ224" s="15"/>
      <c r="TJA224" s="15"/>
      <c r="TJB224" s="15"/>
      <c r="TJC224" s="15"/>
      <c r="TJD224" s="15"/>
      <c r="TJE224" s="15"/>
      <c r="TJF224" s="15"/>
      <c r="TJG224" s="15"/>
      <c r="TJH224" s="15"/>
      <c r="TJI224" s="15"/>
      <c r="TJJ224" s="15"/>
      <c r="TJK224" s="15"/>
      <c r="TJL224" s="15"/>
      <c r="TJM224" s="15"/>
      <c r="TJN224" s="15"/>
      <c r="TJO224" s="15"/>
      <c r="TJP224" s="15"/>
      <c r="TJQ224" s="15"/>
      <c r="TJR224" s="15"/>
      <c r="TJS224" s="15"/>
      <c r="TJT224" s="15"/>
      <c r="TJU224" s="15"/>
      <c r="TJV224" s="15"/>
      <c r="TJW224" s="15"/>
      <c r="TJX224" s="15"/>
      <c r="TJY224" s="15"/>
      <c r="TJZ224" s="15"/>
      <c r="TKA224" s="15"/>
      <c r="TKB224" s="15"/>
      <c r="TKC224" s="15"/>
      <c r="TKD224" s="15"/>
      <c r="TKE224" s="15"/>
      <c r="TKF224" s="15"/>
      <c r="TKG224" s="15"/>
      <c r="TKH224" s="15"/>
      <c r="TKI224" s="15"/>
      <c r="TKJ224" s="15"/>
      <c r="TKK224" s="15"/>
      <c r="TKL224" s="15"/>
      <c r="TKM224" s="15"/>
      <c r="TKN224" s="15"/>
      <c r="TKO224" s="15"/>
      <c r="TKP224" s="15"/>
      <c r="TKQ224" s="15"/>
      <c r="TKR224" s="15"/>
      <c r="TKS224" s="15"/>
      <c r="TKT224" s="15"/>
      <c r="TKU224" s="15"/>
      <c r="TKV224" s="15"/>
      <c r="TKW224" s="15"/>
      <c r="TKX224" s="15"/>
      <c r="TKY224" s="15"/>
      <c r="TKZ224" s="15"/>
      <c r="TLA224" s="15"/>
      <c r="TLB224" s="15"/>
      <c r="TLC224" s="15"/>
      <c r="TLD224" s="15"/>
      <c r="TLE224" s="15"/>
      <c r="TLF224" s="15"/>
      <c r="TLG224" s="15"/>
      <c r="TLH224" s="15"/>
      <c r="TLI224" s="15"/>
      <c r="TLJ224" s="15"/>
      <c r="TLK224" s="15"/>
      <c r="TLL224" s="15"/>
      <c r="TLM224" s="15"/>
      <c r="TLN224" s="15"/>
      <c r="TLO224" s="15"/>
      <c r="TLP224" s="15"/>
      <c r="TLQ224" s="15"/>
      <c r="TLR224" s="15"/>
      <c r="TLS224" s="15"/>
      <c r="TLT224" s="15"/>
      <c r="TLU224" s="15"/>
      <c r="TLV224" s="15"/>
      <c r="TLW224" s="15"/>
      <c r="TLX224" s="15"/>
      <c r="TLY224" s="15"/>
      <c r="TLZ224" s="15"/>
      <c r="TMA224" s="15"/>
      <c r="TMB224" s="15"/>
      <c r="TMC224" s="15"/>
      <c r="TMD224" s="15"/>
      <c r="TME224" s="15"/>
      <c r="TMF224" s="15"/>
      <c r="TMG224" s="15"/>
      <c r="TMH224" s="15"/>
      <c r="TMI224" s="15"/>
      <c r="TMJ224" s="15"/>
      <c r="TMK224" s="15"/>
      <c r="TML224" s="15"/>
      <c r="TMM224" s="15"/>
      <c r="TMN224" s="15"/>
      <c r="TMO224" s="15"/>
      <c r="TMP224" s="15"/>
      <c r="TMQ224" s="15"/>
      <c r="TMR224" s="15"/>
      <c r="TMS224" s="15"/>
      <c r="TMT224" s="15"/>
      <c r="TMU224" s="15"/>
      <c r="TMV224" s="15"/>
      <c r="TMW224" s="15"/>
      <c r="TMX224" s="15"/>
      <c r="TMY224" s="15"/>
      <c r="TMZ224" s="15"/>
      <c r="TNA224" s="15"/>
      <c r="TNB224" s="15"/>
      <c r="TNC224" s="15"/>
      <c r="TND224" s="15"/>
      <c r="TNE224" s="15"/>
      <c r="TNF224" s="15"/>
      <c r="TNG224" s="15"/>
      <c r="TNH224" s="15"/>
      <c r="TNI224" s="15"/>
      <c r="TNJ224" s="15"/>
      <c r="TNK224" s="15"/>
      <c r="TNL224" s="15"/>
      <c r="TNM224" s="15"/>
      <c r="TNN224" s="15"/>
      <c r="TNO224" s="15"/>
      <c r="TNP224" s="15"/>
      <c r="TNQ224" s="15"/>
      <c r="TNR224" s="15"/>
      <c r="TNS224" s="15"/>
      <c r="TNT224" s="15"/>
      <c r="TNU224" s="15"/>
      <c r="TNV224" s="15"/>
      <c r="TNW224" s="15"/>
      <c r="TNX224" s="15"/>
      <c r="TNY224" s="15"/>
      <c r="TNZ224" s="15"/>
      <c r="TOA224" s="15"/>
      <c r="TOB224" s="15"/>
      <c r="TOC224" s="15"/>
      <c r="TOD224" s="15"/>
      <c r="TOE224" s="15"/>
      <c r="TOF224" s="15"/>
      <c r="TOG224" s="15"/>
      <c r="TOH224" s="15"/>
      <c r="TOI224" s="15"/>
      <c r="TOJ224" s="15"/>
      <c r="TOK224" s="15"/>
      <c r="TOL224" s="15"/>
      <c r="TOM224" s="15"/>
      <c r="TON224" s="15"/>
      <c r="TOO224" s="15"/>
      <c r="TOP224" s="15"/>
      <c r="TOQ224" s="15"/>
      <c r="TOR224" s="15"/>
      <c r="TOS224" s="15"/>
      <c r="TOT224" s="15"/>
      <c r="TOU224" s="15"/>
      <c r="TOV224" s="15"/>
      <c r="TOW224" s="15"/>
      <c r="TOX224" s="15"/>
      <c r="TOY224" s="15"/>
      <c r="TOZ224" s="15"/>
      <c r="TPA224" s="15"/>
      <c r="TPB224" s="15"/>
      <c r="TPC224" s="15"/>
      <c r="TPD224" s="15"/>
      <c r="TPE224" s="15"/>
      <c r="TPF224" s="15"/>
      <c r="TPG224" s="15"/>
      <c r="TPH224" s="15"/>
      <c r="TPI224" s="15"/>
      <c r="TPJ224" s="15"/>
      <c r="TPK224" s="15"/>
      <c r="TPL224" s="15"/>
      <c r="TPM224" s="15"/>
      <c r="TPN224" s="15"/>
      <c r="TPO224" s="15"/>
      <c r="TPP224" s="15"/>
      <c r="TPQ224" s="15"/>
      <c r="TPR224" s="15"/>
      <c r="TPS224" s="15"/>
      <c r="TPT224" s="15"/>
      <c r="TPU224" s="15"/>
      <c r="TPV224" s="15"/>
      <c r="TPW224" s="15"/>
      <c r="TPX224" s="15"/>
      <c r="TPY224" s="15"/>
      <c r="TPZ224" s="15"/>
      <c r="TQA224" s="15"/>
      <c r="TQB224" s="15"/>
      <c r="TQC224" s="15"/>
      <c r="TQD224" s="15"/>
      <c r="TQE224" s="15"/>
      <c r="TQF224" s="15"/>
      <c r="TQG224" s="15"/>
      <c r="TQH224" s="15"/>
      <c r="TQI224" s="15"/>
      <c r="TQJ224" s="15"/>
      <c r="TQK224" s="15"/>
      <c r="TQL224" s="15"/>
      <c r="TQM224" s="15"/>
      <c r="TQN224" s="15"/>
      <c r="TQO224" s="15"/>
      <c r="TQP224" s="15"/>
      <c r="TQQ224" s="15"/>
      <c r="TQR224" s="15"/>
      <c r="TQS224" s="15"/>
      <c r="TQT224" s="15"/>
      <c r="TQU224" s="15"/>
      <c r="TQV224" s="15"/>
      <c r="TQW224" s="15"/>
      <c r="TQX224" s="15"/>
      <c r="TQY224" s="15"/>
      <c r="TQZ224" s="15"/>
      <c r="TRA224" s="15"/>
      <c r="TRB224" s="15"/>
      <c r="TRC224" s="15"/>
      <c r="TRD224" s="15"/>
      <c r="TRE224" s="15"/>
      <c r="TRF224" s="15"/>
      <c r="TRG224" s="15"/>
      <c r="TRH224" s="15"/>
      <c r="TRI224" s="15"/>
      <c r="TRJ224" s="15"/>
      <c r="TRK224" s="15"/>
      <c r="TRL224" s="15"/>
      <c r="TRM224" s="15"/>
      <c r="TRN224" s="15"/>
      <c r="TRO224" s="15"/>
      <c r="TRP224" s="15"/>
      <c r="TRQ224" s="15"/>
      <c r="TRR224" s="15"/>
      <c r="TRS224" s="15"/>
      <c r="TRT224" s="15"/>
      <c r="TRU224" s="15"/>
      <c r="TRV224" s="15"/>
      <c r="TRW224" s="15"/>
      <c r="TRX224" s="15"/>
      <c r="TRY224" s="15"/>
      <c r="TRZ224" s="15"/>
      <c r="TSA224" s="15"/>
      <c r="TSB224" s="15"/>
      <c r="TSC224" s="15"/>
      <c r="TSD224" s="15"/>
      <c r="TSE224" s="15"/>
      <c r="TSF224" s="15"/>
      <c r="TSG224" s="15"/>
      <c r="TSH224" s="15"/>
      <c r="TSI224" s="15"/>
      <c r="TSJ224" s="15"/>
      <c r="TSK224" s="15"/>
      <c r="TSL224" s="15"/>
      <c r="TSM224" s="15"/>
      <c r="TSN224" s="15"/>
      <c r="TSO224" s="15"/>
      <c r="TSP224" s="15"/>
      <c r="TSQ224" s="15"/>
      <c r="TSR224" s="15"/>
      <c r="TSS224" s="15"/>
      <c r="TST224" s="15"/>
      <c r="TSU224" s="15"/>
      <c r="TSV224" s="15"/>
      <c r="TSW224" s="15"/>
      <c r="TSX224" s="15"/>
      <c r="TSY224" s="15"/>
      <c r="TSZ224" s="15"/>
      <c r="TTA224" s="15"/>
      <c r="TTB224" s="15"/>
      <c r="TTC224" s="15"/>
      <c r="TTD224" s="15"/>
      <c r="TTE224" s="15"/>
      <c r="TTF224" s="15"/>
      <c r="TTG224" s="15"/>
      <c r="TTH224" s="15"/>
      <c r="TTI224" s="15"/>
      <c r="TTJ224" s="15"/>
      <c r="TTK224" s="15"/>
      <c r="TTL224" s="15"/>
      <c r="TTM224" s="15"/>
      <c r="TTN224" s="15"/>
      <c r="TTO224" s="15"/>
      <c r="TTP224" s="15"/>
      <c r="TTQ224" s="15"/>
      <c r="TTR224" s="15"/>
      <c r="TTS224" s="15"/>
      <c r="TTT224" s="15"/>
      <c r="TTU224" s="15"/>
      <c r="TTV224" s="15"/>
      <c r="TTW224" s="15"/>
      <c r="TTX224" s="15"/>
      <c r="TTY224" s="15"/>
      <c r="TTZ224" s="15"/>
      <c r="TUA224" s="15"/>
      <c r="TUB224" s="15"/>
      <c r="TUC224" s="15"/>
      <c r="TUD224" s="15"/>
      <c r="TUE224" s="15"/>
      <c r="TUF224" s="15"/>
      <c r="TUG224" s="15"/>
      <c r="TUH224" s="15"/>
      <c r="TUI224" s="15"/>
      <c r="TUJ224" s="15"/>
      <c r="TUK224" s="15"/>
      <c r="TUL224" s="15"/>
      <c r="TUM224" s="15"/>
      <c r="TUN224" s="15"/>
      <c r="TUO224" s="15"/>
      <c r="TUP224" s="15"/>
      <c r="TUQ224" s="15"/>
      <c r="TUR224" s="15"/>
      <c r="TUS224" s="15"/>
      <c r="TUT224" s="15"/>
      <c r="TUU224" s="15"/>
      <c r="TUV224" s="15"/>
      <c r="TUW224" s="15"/>
      <c r="TUX224" s="15"/>
      <c r="TUY224" s="15"/>
      <c r="TUZ224" s="15"/>
      <c r="TVA224" s="15"/>
      <c r="TVB224" s="15"/>
      <c r="TVC224" s="15"/>
      <c r="TVD224" s="15"/>
      <c r="TVE224" s="15"/>
      <c r="TVF224" s="15"/>
      <c r="TVG224" s="15"/>
      <c r="TVH224" s="15"/>
      <c r="TVI224" s="15"/>
      <c r="TVJ224" s="15"/>
      <c r="TVK224" s="15"/>
      <c r="TVL224" s="15"/>
      <c r="TVM224" s="15"/>
      <c r="TVN224" s="15"/>
      <c r="TVO224" s="15"/>
      <c r="TVP224" s="15"/>
      <c r="TVQ224" s="15"/>
      <c r="TVR224" s="15"/>
      <c r="TVS224" s="15"/>
      <c r="TVT224" s="15"/>
      <c r="TVU224" s="15"/>
      <c r="TVV224" s="15"/>
      <c r="TVW224" s="15"/>
      <c r="TVX224" s="15"/>
      <c r="TVY224" s="15"/>
      <c r="TVZ224" s="15"/>
      <c r="TWA224" s="15"/>
      <c r="TWB224" s="15"/>
      <c r="TWC224" s="15"/>
      <c r="TWD224" s="15"/>
      <c r="TWE224" s="15"/>
      <c r="TWF224" s="15"/>
      <c r="TWG224" s="15"/>
      <c r="TWH224" s="15"/>
      <c r="TWI224" s="15"/>
      <c r="TWJ224" s="15"/>
      <c r="TWK224" s="15"/>
      <c r="TWL224" s="15"/>
      <c r="TWM224" s="15"/>
      <c r="TWN224" s="15"/>
      <c r="TWO224" s="15"/>
      <c r="TWP224" s="15"/>
      <c r="TWQ224" s="15"/>
      <c r="TWR224" s="15"/>
      <c r="TWS224" s="15"/>
      <c r="TWT224" s="15"/>
      <c r="TWU224" s="15"/>
      <c r="TWV224" s="15"/>
      <c r="TWW224" s="15"/>
      <c r="TWX224" s="15"/>
      <c r="TWY224" s="15"/>
      <c r="TWZ224" s="15"/>
      <c r="TXA224" s="15"/>
      <c r="TXB224" s="15"/>
      <c r="TXC224" s="15"/>
      <c r="TXD224" s="15"/>
      <c r="TXE224" s="15"/>
      <c r="TXF224" s="15"/>
      <c r="TXG224" s="15"/>
      <c r="TXH224" s="15"/>
      <c r="TXI224" s="15"/>
      <c r="TXJ224" s="15"/>
      <c r="TXK224" s="15"/>
      <c r="TXL224" s="15"/>
      <c r="TXM224" s="15"/>
      <c r="TXN224" s="15"/>
      <c r="TXO224" s="15"/>
      <c r="TXP224" s="15"/>
      <c r="TXQ224" s="15"/>
      <c r="TXR224" s="15"/>
      <c r="TXS224" s="15"/>
      <c r="TXT224" s="15"/>
      <c r="TXU224" s="15"/>
      <c r="TXV224" s="15"/>
      <c r="TXW224" s="15"/>
      <c r="TXX224" s="15"/>
      <c r="TXY224" s="15"/>
      <c r="TXZ224" s="15"/>
      <c r="TYA224" s="15"/>
      <c r="TYB224" s="15"/>
      <c r="TYC224" s="15"/>
      <c r="TYD224" s="15"/>
      <c r="TYE224" s="15"/>
      <c r="TYF224" s="15"/>
      <c r="TYG224" s="15"/>
      <c r="TYH224" s="15"/>
      <c r="TYI224" s="15"/>
      <c r="TYJ224" s="15"/>
      <c r="TYK224" s="15"/>
      <c r="TYL224" s="15"/>
      <c r="TYM224" s="15"/>
      <c r="TYN224" s="15"/>
      <c r="TYO224" s="15"/>
      <c r="TYP224" s="15"/>
      <c r="TYQ224" s="15"/>
      <c r="TYR224" s="15"/>
      <c r="TYS224" s="15"/>
      <c r="TYT224" s="15"/>
      <c r="TYU224" s="15"/>
      <c r="TYV224" s="15"/>
      <c r="TYW224" s="15"/>
      <c r="TYX224" s="15"/>
      <c r="TYY224" s="15"/>
      <c r="TYZ224" s="15"/>
      <c r="TZA224" s="15"/>
      <c r="TZB224" s="15"/>
      <c r="TZC224" s="15"/>
      <c r="TZD224" s="15"/>
      <c r="TZE224" s="15"/>
      <c r="TZF224" s="15"/>
      <c r="TZG224" s="15"/>
      <c r="TZH224" s="15"/>
      <c r="TZI224" s="15"/>
      <c r="TZJ224" s="15"/>
      <c r="TZK224" s="15"/>
      <c r="TZL224" s="15"/>
      <c r="TZM224" s="15"/>
      <c r="TZN224" s="15"/>
      <c r="TZO224" s="15"/>
      <c r="TZP224" s="15"/>
      <c r="TZQ224" s="15"/>
      <c r="TZR224" s="15"/>
      <c r="TZS224" s="15"/>
      <c r="TZT224" s="15"/>
      <c r="TZU224" s="15"/>
      <c r="TZV224" s="15"/>
      <c r="TZW224" s="15"/>
      <c r="TZX224" s="15"/>
      <c r="TZY224" s="15"/>
      <c r="TZZ224" s="15"/>
      <c r="UAA224" s="15"/>
      <c r="UAB224" s="15"/>
      <c r="UAC224" s="15"/>
      <c r="UAD224" s="15"/>
      <c r="UAE224" s="15"/>
      <c r="UAF224" s="15"/>
      <c r="UAG224" s="15"/>
      <c r="UAH224" s="15"/>
      <c r="UAI224" s="15"/>
      <c r="UAJ224" s="15"/>
      <c r="UAK224" s="15"/>
      <c r="UAL224" s="15"/>
      <c r="UAM224" s="15"/>
      <c r="UAN224" s="15"/>
      <c r="UAO224" s="15"/>
      <c r="UAP224" s="15"/>
      <c r="UAQ224" s="15"/>
      <c r="UAR224" s="15"/>
      <c r="UAS224" s="15"/>
      <c r="UAT224" s="15"/>
      <c r="UAU224" s="15"/>
      <c r="UAV224" s="15"/>
      <c r="UAW224" s="15"/>
      <c r="UAX224" s="15"/>
      <c r="UAY224" s="15"/>
      <c r="UAZ224" s="15"/>
      <c r="UBA224" s="15"/>
      <c r="UBB224" s="15"/>
      <c r="UBC224" s="15"/>
      <c r="UBD224" s="15"/>
      <c r="UBE224" s="15"/>
      <c r="UBF224" s="15"/>
      <c r="UBG224" s="15"/>
      <c r="UBH224" s="15"/>
      <c r="UBI224" s="15"/>
      <c r="UBJ224" s="15"/>
      <c r="UBK224" s="15"/>
      <c r="UBL224" s="15"/>
      <c r="UBM224" s="15"/>
      <c r="UBN224" s="15"/>
      <c r="UBO224" s="15"/>
      <c r="UBP224" s="15"/>
      <c r="UBQ224" s="15"/>
      <c r="UBR224" s="15"/>
      <c r="UBS224" s="15"/>
      <c r="UBT224" s="15"/>
      <c r="UBU224" s="15"/>
      <c r="UBV224" s="15"/>
      <c r="UBW224" s="15"/>
      <c r="UBX224" s="15"/>
      <c r="UBY224" s="15"/>
      <c r="UBZ224" s="15"/>
      <c r="UCA224" s="15"/>
      <c r="UCB224" s="15"/>
      <c r="UCC224" s="15"/>
      <c r="UCD224" s="15"/>
      <c r="UCE224" s="15"/>
      <c r="UCF224" s="15"/>
      <c r="UCG224" s="15"/>
      <c r="UCH224" s="15"/>
      <c r="UCI224" s="15"/>
      <c r="UCJ224" s="15"/>
      <c r="UCK224" s="15"/>
      <c r="UCL224" s="15"/>
      <c r="UCM224" s="15"/>
      <c r="UCN224" s="15"/>
      <c r="UCO224" s="15"/>
      <c r="UCP224" s="15"/>
      <c r="UCQ224" s="15"/>
      <c r="UCR224" s="15"/>
      <c r="UCS224" s="15"/>
      <c r="UCT224" s="15"/>
      <c r="UCU224" s="15"/>
      <c r="UCV224" s="15"/>
      <c r="UCW224" s="15"/>
      <c r="UCX224" s="15"/>
      <c r="UCY224" s="15"/>
      <c r="UCZ224" s="15"/>
      <c r="UDA224" s="15"/>
      <c r="UDB224" s="15"/>
      <c r="UDC224" s="15"/>
      <c r="UDD224" s="15"/>
      <c r="UDE224" s="15"/>
      <c r="UDF224" s="15"/>
      <c r="UDG224" s="15"/>
      <c r="UDH224" s="15"/>
      <c r="UDI224" s="15"/>
      <c r="UDJ224" s="15"/>
      <c r="UDK224" s="15"/>
      <c r="UDL224" s="15"/>
      <c r="UDM224" s="15"/>
      <c r="UDN224" s="15"/>
      <c r="UDO224" s="15"/>
      <c r="UDP224" s="15"/>
      <c r="UDQ224" s="15"/>
      <c r="UDR224" s="15"/>
      <c r="UDS224" s="15"/>
      <c r="UDT224" s="15"/>
      <c r="UDU224" s="15"/>
      <c r="UDV224" s="15"/>
      <c r="UDW224" s="15"/>
      <c r="UDX224" s="15"/>
      <c r="UDY224" s="15"/>
      <c r="UDZ224" s="15"/>
      <c r="UEA224" s="15"/>
      <c r="UEB224" s="15"/>
      <c r="UEC224" s="15"/>
      <c r="UED224" s="15"/>
      <c r="UEE224" s="15"/>
      <c r="UEF224" s="15"/>
      <c r="UEG224" s="15"/>
      <c r="UEH224" s="15"/>
      <c r="UEI224" s="15"/>
      <c r="UEJ224" s="15"/>
      <c r="UEK224" s="15"/>
      <c r="UEL224" s="15"/>
      <c r="UEM224" s="15"/>
      <c r="UEN224" s="15"/>
      <c r="UEO224" s="15"/>
      <c r="UEP224" s="15"/>
      <c r="UEQ224" s="15"/>
      <c r="UER224" s="15"/>
      <c r="UES224" s="15"/>
      <c r="UET224" s="15"/>
      <c r="UEU224" s="15"/>
      <c r="UEV224" s="15"/>
      <c r="UEW224" s="15"/>
      <c r="UEX224" s="15"/>
      <c r="UEY224" s="15"/>
      <c r="UEZ224" s="15"/>
      <c r="UFA224" s="15"/>
      <c r="UFB224" s="15"/>
      <c r="UFC224" s="15"/>
      <c r="UFD224" s="15"/>
      <c r="UFE224" s="15"/>
      <c r="UFF224" s="15"/>
      <c r="UFG224" s="15"/>
      <c r="UFH224" s="15"/>
      <c r="UFI224" s="15"/>
      <c r="UFJ224" s="15"/>
      <c r="UFK224" s="15"/>
      <c r="UFL224" s="15"/>
      <c r="UFM224" s="15"/>
      <c r="UFN224" s="15"/>
      <c r="UFO224" s="15"/>
      <c r="UFP224" s="15"/>
      <c r="UFQ224" s="15"/>
      <c r="UFR224" s="15"/>
      <c r="UFS224" s="15"/>
      <c r="UFT224" s="15"/>
      <c r="UFU224" s="15"/>
      <c r="UFV224" s="15"/>
      <c r="UFW224" s="15"/>
      <c r="UFX224" s="15"/>
      <c r="UFY224" s="15"/>
      <c r="UFZ224" s="15"/>
      <c r="UGA224" s="15"/>
      <c r="UGB224" s="15"/>
      <c r="UGC224" s="15"/>
      <c r="UGD224" s="15"/>
      <c r="UGE224" s="15"/>
      <c r="UGF224" s="15"/>
      <c r="UGG224" s="15"/>
      <c r="UGH224" s="15"/>
      <c r="UGI224" s="15"/>
      <c r="UGJ224" s="15"/>
      <c r="UGK224" s="15"/>
      <c r="UGL224" s="15"/>
      <c r="UGM224" s="15"/>
      <c r="UGN224" s="15"/>
      <c r="UGO224" s="15"/>
      <c r="UGP224" s="15"/>
      <c r="UGQ224" s="15"/>
      <c r="UGR224" s="15"/>
      <c r="UGS224" s="15"/>
      <c r="UGT224" s="15"/>
      <c r="UGU224" s="15"/>
      <c r="UGV224" s="15"/>
      <c r="UGW224" s="15"/>
      <c r="UGX224" s="15"/>
      <c r="UGY224" s="15"/>
      <c r="UGZ224" s="15"/>
      <c r="UHA224" s="15"/>
      <c r="UHB224" s="15"/>
      <c r="UHC224" s="15"/>
      <c r="UHD224" s="15"/>
      <c r="UHE224" s="15"/>
      <c r="UHF224" s="15"/>
      <c r="UHG224" s="15"/>
      <c r="UHH224" s="15"/>
      <c r="UHI224" s="15"/>
      <c r="UHJ224" s="15"/>
      <c r="UHK224" s="15"/>
      <c r="UHL224" s="15"/>
      <c r="UHM224" s="15"/>
      <c r="UHN224" s="15"/>
      <c r="UHO224" s="15"/>
      <c r="UHP224" s="15"/>
      <c r="UHQ224" s="15"/>
      <c r="UHR224" s="15"/>
      <c r="UHS224" s="15"/>
      <c r="UHT224" s="15"/>
      <c r="UHU224" s="15"/>
      <c r="UHV224" s="15"/>
      <c r="UHW224" s="15"/>
      <c r="UHX224" s="15"/>
      <c r="UHY224" s="15"/>
      <c r="UHZ224" s="15"/>
      <c r="UIA224" s="15"/>
      <c r="UIB224" s="15"/>
      <c r="UIC224" s="15"/>
      <c r="UID224" s="15"/>
      <c r="UIE224" s="15"/>
      <c r="UIF224" s="15"/>
      <c r="UIG224" s="15"/>
      <c r="UIH224" s="15"/>
      <c r="UII224" s="15"/>
      <c r="UIJ224" s="15"/>
      <c r="UIK224" s="15"/>
      <c r="UIL224" s="15"/>
      <c r="UIM224" s="15"/>
      <c r="UIN224" s="15"/>
      <c r="UIO224" s="15"/>
      <c r="UIP224" s="15"/>
      <c r="UIQ224" s="15"/>
      <c r="UIR224" s="15"/>
      <c r="UIS224" s="15"/>
      <c r="UIT224" s="15"/>
      <c r="UIU224" s="15"/>
      <c r="UIV224" s="15"/>
      <c r="UIW224" s="15"/>
      <c r="UIX224" s="15"/>
      <c r="UIY224" s="15"/>
      <c r="UIZ224" s="15"/>
      <c r="UJA224" s="15"/>
      <c r="UJB224" s="15"/>
      <c r="UJC224" s="15"/>
      <c r="UJD224" s="15"/>
      <c r="UJE224" s="15"/>
      <c r="UJF224" s="15"/>
      <c r="UJG224" s="15"/>
      <c r="UJH224" s="15"/>
      <c r="UJI224" s="15"/>
      <c r="UJJ224" s="15"/>
      <c r="UJK224" s="15"/>
      <c r="UJL224" s="15"/>
      <c r="UJM224" s="15"/>
      <c r="UJN224" s="15"/>
      <c r="UJO224" s="15"/>
      <c r="UJP224" s="15"/>
      <c r="UJQ224" s="15"/>
      <c r="UJR224" s="15"/>
      <c r="UJS224" s="15"/>
      <c r="UJT224" s="15"/>
      <c r="UJU224" s="15"/>
      <c r="UJV224" s="15"/>
      <c r="UJW224" s="15"/>
      <c r="UJX224" s="15"/>
      <c r="UJY224" s="15"/>
      <c r="UJZ224" s="15"/>
      <c r="UKA224" s="15"/>
      <c r="UKB224" s="15"/>
      <c r="UKC224" s="15"/>
      <c r="UKD224" s="15"/>
      <c r="UKE224" s="15"/>
      <c r="UKF224" s="15"/>
      <c r="UKG224" s="15"/>
      <c r="UKH224" s="15"/>
      <c r="UKI224" s="15"/>
      <c r="UKJ224" s="15"/>
      <c r="UKK224" s="15"/>
      <c r="UKL224" s="15"/>
      <c r="UKM224" s="15"/>
      <c r="UKN224" s="15"/>
      <c r="UKO224" s="15"/>
      <c r="UKP224" s="15"/>
      <c r="UKQ224" s="15"/>
      <c r="UKR224" s="15"/>
      <c r="UKS224" s="15"/>
      <c r="UKT224" s="15"/>
      <c r="UKU224" s="15"/>
      <c r="UKV224" s="15"/>
      <c r="UKW224" s="15"/>
      <c r="UKX224" s="15"/>
      <c r="UKY224" s="15"/>
      <c r="UKZ224" s="15"/>
      <c r="ULA224" s="15"/>
      <c r="ULB224" s="15"/>
      <c r="ULC224" s="15"/>
      <c r="ULD224" s="15"/>
      <c r="ULE224" s="15"/>
      <c r="ULF224" s="15"/>
      <c r="ULG224" s="15"/>
      <c r="ULH224" s="15"/>
      <c r="ULI224" s="15"/>
      <c r="ULJ224" s="15"/>
      <c r="ULK224" s="15"/>
      <c r="ULL224" s="15"/>
      <c r="ULM224" s="15"/>
      <c r="ULN224" s="15"/>
      <c r="ULO224" s="15"/>
      <c r="ULP224" s="15"/>
      <c r="ULQ224" s="15"/>
      <c r="ULR224" s="15"/>
      <c r="ULS224" s="15"/>
      <c r="ULT224" s="15"/>
      <c r="ULU224" s="15"/>
      <c r="ULV224" s="15"/>
      <c r="ULW224" s="15"/>
      <c r="ULX224" s="15"/>
      <c r="ULY224" s="15"/>
      <c r="ULZ224" s="15"/>
      <c r="UMA224" s="15"/>
      <c r="UMB224" s="15"/>
      <c r="UMC224" s="15"/>
      <c r="UMD224" s="15"/>
      <c r="UME224" s="15"/>
      <c r="UMF224" s="15"/>
      <c r="UMG224" s="15"/>
      <c r="UMH224" s="15"/>
      <c r="UMI224" s="15"/>
      <c r="UMJ224" s="15"/>
      <c r="UMK224" s="15"/>
      <c r="UML224" s="15"/>
      <c r="UMM224" s="15"/>
      <c r="UMN224" s="15"/>
      <c r="UMO224" s="15"/>
      <c r="UMP224" s="15"/>
      <c r="UMQ224" s="15"/>
      <c r="UMR224" s="15"/>
      <c r="UMS224" s="15"/>
      <c r="UMT224" s="15"/>
      <c r="UMU224" s="15"/>
      <c r="UMV224" s="15"/>
      <c r="UMW224" s="15"/>
      <c r="UMX224" s="15"/>
      <c r="UMY224" s="15"/>
      <c r="UMZ224" s="15"/>
      <c r="UNA224" s="15"/>
      <c r="UNB224" s="15"/>
      <c r="UNC224" s="15"/>
      <c r="UND224" s="15"/>
      <c r="UNE224" s="15"/>
      <c r="UNF224" s="15"/>
      <c r="UNG224" s="15"/>
      <c r="UNH224" s="15"/>
      <c r="UNI224" s="15"/>
      <c r="UNJ224" s="15"/>
      <c r="UNK224" s="15"/>
      <c r="UNL224" s="15"/>
      <c r="UNM224" s="15"/>
      <c r="UNN224" s="15"/>
      <c r="UNO224" s="15"/>
      <c r="UNP224" s="15"/>
      <c r="UNQ224" s="15"/>
      <c r="UNR224" s="15"/>
      <c r="UNS224" s="15"/>
      <c r="UNT224" s="15"/>
      <c r="UNU224" s="15"/>
      <c r="UNV224" s="15"/>
      <c r="UNW224" s="15"/>
      <c r="UNX224" s="15"/>
      <c r="UNY224" s="15"/>
      <c r="UNZ224" s="15"/>
      <c r="UOA224" s="15"/>
      <c r="UOB224" s="15"/>
      <c r="UOC224" s="15"/>
      <c r="UOD224" s="15"/>
      <c r="UOE224" s="15"/>
      <c r="UOF224" s="15"/>
      <c r="UOG224" s="15"/>
      <c r="UOH224" s="15"/>
      <c r="UOI224" s="15"/>
      <c r="UOJ224" s="15"/>
      <c r="UOK224" s="15"/>
      <c r="UOL224" s="15"/>
      <c r="UOM224" s="15"/>
      <c r="UON224" s="15"/>
      <c r="UOO224" s="15"/>
      <c r="UOP224" s="15"/>
      <c r="UOQ224" s="15"/>
      <c r="UOR224" s="15"/>
      <c r="UOS224" s="15"/>
      <c r="UOT224" s="15"/>
      <c r="UOU224" s="15"/>
      <c r="UOV224" s="15"/>
      <c r="UOW224" s="15"/>
      <c r="UOX224" s="15"/>
      <c r="UOY224" s="15"/>
      <c r="UOZ224" s="15"/>
      <c r="UPA224" s="15"/>
      <c r="UPB224" s="15"/>
      <c r="UPC224" s="15"/>
      <c r="UPD224" s="15"/>
      <c r="UPE224" s="15"/>
      <c r="UPF224" s="15"/>
      <c r="UPG224" s="15"/>
      <c r="UPH224" s="15"/>
      <c r="UPI224" s="15"/>
      <c r="UPJ224" s="15"/>
      <c r="UPK224" s="15"/>
      <c r="UPL224" s="15"/>
      <c r="UPM224" s="15"/>
      <c r="UPN224" s="15"/>
      <c r="UPO224" s="15"/>
      <c r="UPP224" s="15"/>
      <c r="UPQ224" s="15"/>
      <c r="UPR224" s="15"/>
      <c r="UPS224" s="15"/>
      <c r="UPT224" s="15"/>
      <c r="UPU224" s="15"/>
      <c r="UPV224" s="15"/>
      <c r="UPW224" s="15"/>
      <c r="UPX224" s="15"/>
      <c r="UPY224" s="15"/>
      <c r="UPZ224" s="15"/>
      <c r="UQA224" s="15"/>
      <c r="UQB224" s="15"/>
      <c r="UQC224" s="15"/>
      <c r="UQD224" s="15"/>
      <c r="UQE224" s="15"/>
      <c r="UQF224" s="15"/>
      <c r="UQG224" s="15"/>
      <c r="UQH224" s="15"/>
      <c r="UQI224" s="15"/>
      <c r="UQJ224" s="15"/>
      <c r="UQK224" s="15"/>
      <c r="UQL224" s="15"/>
      <c r="UQM224" s="15"/>
      <c r="UQN224" s="15"/>
      <c r="UQO224" s="15"/>
      <c r="UQP224" s="15"/>
      <c r="UQQ224" s="15"/>
      <c r="UQR224" s="15"/>
      <c r="UQS224" s="15"/>
      <c r="UQT224" s="15"/>
      <c r="UQU224" s="15"/>
      <c r="UQV224" s="15"/>
      <c r="UQW224" s="15"/>
      <c r="UQX224" s="15"/>
      <c r="UQY224" s="15"/>
      <c r="UQZ224" s="15"/>
      <c r="URA224" s="15"/>
      <c r="URB224" s="15"/>
      <c r="URC224" s="15"/>
      <c r="URD224" s="15"/>
      <c r="URE224" s="15"/>
      <c r="URF224" s="15"/>
      <c r="URG224" s="15"/>
      <c r="URH224" s="15"/>
      <c r="URI224" s="15"/>
      <c r="URJ224" s="15"/>
      <c r="URK224" s="15"/>
      <c r="URL224" s="15"/>
      <c r="URM224" s="15"/>
      <c r="URN224" s="15"/>
      <c r="URO224" s="15"/>
      <c r="URP224" s="15"/>
      <c r="URQ224" s="15"/>
      <c r="URR224" s="15"/>
      <c r="URS224" s="15"/>
      <c r="URT224" s="15"/>
      <c r="URU224" s="15"/>
      <c r="URV224" s="15"/>
      <c r="URW224" s="15"/>
      <c r="URX224" s="15"/>
      <c r="URY224" s="15"/>
      <c r="URZ224" s="15"/>
      <c r="USA224" s="15"/>
      <c r="USB224" s="15"/>
      <c r="USC224" s="15"/>
      <c r="USD224" s="15"/>
      <c r="USE224" s="15"/>
      <c r="USF224" s="15"/>
      <c r="USG224" s="15"/>
      <c r="USH224" s="15"/>
      <c r="USI224" s="15"/>
      <c r="USJ224" s="15"/>
      <c r="USK224" s="15"/>
      <c r="USL224" s="15"/>
      <c r="USM224" s="15"/>
      <c r="USN224" s="15"/>
      <c r="USO224" s="15"/>
      <c r="USP224" s="15"/>
      <c r="USQ224" s="15"/>
      <c r="USR224" s="15"/>
      <c r="USS224" s="15"/>
      <c r="UST224" s="15"/>
      <c r="USU224" s="15"/>
      <c r="USV224" s="15"/>
      <c r="USW224" s="15"/>
      <c r="USX224" s="15"/>
      <c r="USY224" s="15"/>
      <c r="USZ224" s="15"/>
      <c r="UTA224" s="15"/>
      <c r="UTB224" s="15"/>
      <c r="UTC224" s="15"/>
      <c r="UTD224" s="15"/>
      <c r="UTE224" s="15"/>
      <c r="UTF224" s="15"/>
      <c r="UTG224" s="15"/>
      <c r="UTH224" s="15"/>
      <c r="UTI224" s="15"/>
      <c r="UTJ224" s="15"/>
      <c r="UTK224" s="15"/>
      <c r="UTL224" s="15"/>
      <c r="UTM224" s="15"/>
      <c r="UTN224" s="15"/>
      <c r="UTO224" s="15"/>
      <c r="UTP224" s="15"/>
      <c r="UTQ224" s="15"/>
      <c r="UTR224" s="15"/>
      <c r="UTS224" s="15"/>
      <c r="UTT224" s="15"/>
      <c r="UTU224" s="15"/>
      <c r="UTV224" s="15"/>
      <c r="UTW224" s="15"/>
      <c r="UTX224" s="15"/>
      <c r="UTY224" s="15"/>
      <c r="UTZ224" s="15"/>
      <c r="UUA224" s="15"/>
      <c r="UUB224" s="15"/>
      <c r="UUC224" s="15"/>
      <c r="UUD224" s="15"/>
      <c r="UUE224" s="15"/>
      <c r="UUF224" s="15"/>
      <c r="UUG224" s="15"/>
      <c r="UUH224" s="15"/>
      <c r="UUI224" s="15"/>
      <c r="UUJ224" s="15"/>
      <c r="UUK224" s="15"/>
      <c r="UUL224" s="15"/>
      <c r="UUM224" s="15"/>
      <c r="UUN224" s="15"/>
      <c r="UUO224" s="15"/>
      <c r="UUP224" s="15"/>
      <c r="UUQ224" s="15"/>
      <c r="UUR224" s="15"/>
      <c r="UUS224" s="15"/>
      <c r="UUT224" s="15"/>
      <c r="UUU224" s="15"/>
      <c r="UUV224" s="15"/>
      <c r="UUW224" s="15"/>
      <c r="UUX224" s="15"/>
      <c r="UUY224" s="15"/>
      <c r="UUZ224" s="15"/>
      <c r="UVA224" s="15"/>
      <c r="UVB224" s="15"/>
      <c r="UVC224" s="15"/>
      <c r="UVD224" s="15"/>
      <c r="UVE224" s="15"/>
      <c r="UVF224" s="15"/>
      <c r="UVG224" s="15"/>
      <c r="UVH224" s="15"/>
      <c r="UVI224" s="15"/>
      <c r="UVJ224" s="15"/>
      <c r="UVK224" s="15"/>
      <c r="UVL224" s="15"/>
      <c r="UVM224" s="15"/>
      <c r="UVN224" s="15"/>
      <c r="UVO224" s="15"/>
      <c r="UVP224" s="15"/>
      <c r="UVQ224" s="15"/>
      <c r="UVR224" s="15"/>
      <c r="UVS224" s="15"/>
      <c r="UVT224" s="15"/>
      <c r="UVU224" s="15"/>
      <c r="UVV224" s="15"/>
      <c r="UVW224" s="15"/>
      <c r="UVX224" s="15"/>
      <c r="UVY224" s="15"/>
      <c r="UVZ224" s="15"/>
      <c r="UWA224" s="15"/>
      <c r="UWB224" s="15"/>
      <c r="UWC224" s="15"/>
      <c r="UWD224" s="15"/>
      <c r="UWE224" s="15"/>
      <c r="UWF224" s="15"/>
      <c r="UWG224" s="15"/>
      <c r="UWH224" s="15"/>
      <c r="UWI224" s="15"/>
      <c r="UWJ224" s="15"/>
      <c r="UWK224" s="15"/>
      <c r="UWL224" s="15"/>
      <c r="UWM224" s="15"/>
      <c r="UWN224" s="15"/>
      <c r="UWO224" s="15"/>
      <c r="UWP224" s="15"/>
      <c r="UWQ224" s="15"/>
      <c r="UWR224" s="15"/>
      <c r="UWS224" s="15"/>
      <c r="UWT224" s="15"/>
      <c r="UWU224" s="15"/>
      <c r="UWV224" s="15"/>
      <c r="UWW224" s="15"/>
      <c r="UWX224" s="15"/>
      <c r="UWY224" s="15"/>
      <c r="UWZ224" s="15"/>
      <c r="UXA224" s="15"/>
      <c r="UXB224" s="15"/>
      <c r="UXC224" s="15"/>
      <c r="UXD224" s="15"/>
      <c r="UXE224" s="15"/>
      <c r="UXF224" s="15"/>
      <c r="UXG224" s="15"/>
      <c r="UXH224" s="15"/>
      <c r="UXI224" s="15"/>
      <c r="UXJ224" s="15"/>
      <c r="UXK224" s="15"/>
      <c r="UXL224" s="15"/>
      <c r="UXM224" s="15"/>
      <c r="UXN224" s="15"/>
      <c r="UXO224" s="15"/>
      <c r="UXP224" s="15"/>
      <c r="UXQ224" s="15"/>
      <c r="UXR224" s="15"/>
      <c r="UXS224" s="15"/>
      <c r="UXT224" s="15"/>
      <c r="UXU224" s="15"/>
      <c r="UXV224" s="15"/>
      <c r="UXW224" s="15"/>
      <c r="UXX224" s="15"/>
      <c r="UXY224" s="15"/>
      <c r="UXZ224" s="15"/>
      <c r="UYA224" s="15"/>
      <c r="UYB224" s="15"/>
      <c r="UYC224" s="15"/>
      <c r="UYD224" s="15"/>
      <c r="UYE224" s="15"/>
      <c r="UYF224" s="15"/>
      <c r="UYG224" s="15"/>
      <c r="UYH224" s="15"/>
      <c r="UYI224" s="15"/>
      <c r="UYJ224" s="15"/>
      <c r="UYK224" s="15"/>
      <c r="UYL224" s="15"/>
      <c r="UYM224" s="15"/>
      <c r="UYN224" s="15"/>
      <c r="UYO224" s="15"/>
      <c r="UYP224" s="15"/>
      <c r="UYQ224" s="15"/>
      <c r="UYR224" s="15"/>
      <c r="UYS224" s="15"/>
      <c r="UYT224" s="15"/>
      <c r="UYU224" s="15"/>
      <c r="UYV224" s="15"/>
      <c r="UYW224" s="15"/>
      <c r="UYX224" s="15"/>
      <c r="UYY224" s="15"/>
      <c r="UYZ224" s="15"/>
      <c r="UZA224" s="15"/>
      <c r="UZB224" s="15"/>
      <c r="UZC224" s="15"/>
      <c r="UZD224" s="15"/>
      <c r="UZE224" s="15"/>
      <c r="UZF224" s="15"/>
      <c r="UZG224" s="15"/>
      <c r="UZH224" s="15"/>
      <c r="UZI224" s="15"/>
      <c r="UZJ224" s="15"/>
      <c r="UZK224" s="15"/>
      <c r="UZL224" s="15"/>
      <c r="UZM224" s="15"/>
      <c r="UZN224" s="15"/>
      <c r="UZO224" s="15"/>
      <c r="UZP224" s="15"/>
      <c r="UZQ224" s="15"/>
      <c r="UZR224" s="15"/>
      <c r="UZS224" s="15"/>
      <c r="UZT224" s="15"/>
      <c r="UZU224" s="15"/>
      <c r="UZV224" s="15"/>
      <c r="UZW224" s="15"/>
      <c r="UZX224" s="15"/>
      <c r="UZY224" s="15"/>
      <c r="UZZ224" s="15"/>
      <c r="VAA224" s="15"/>
      <c r="VAB224" s="15"/>
      <c r="VAC224" s="15"/>
      <c r="VAD224" s="15"/>
      <c r="VAE224" s="15"/>
      <c r="VAF224" s="15"/>
      <c r="VAG224" s="15"/>
      <c r="VAH224" s="15"/>
      <c r="VAI224" s="15"/>
      <c r="VAJ224" s="15"/>
      <c r="VAK224" s="15"/>
      <c r="VAL224" s="15"/>
      <c r="VAM224" s="15"/>
      <c r="VAN224" s="15"/>
      <c r="VAO224" s="15"/>
      <c r="VAP224" s="15"/>
      <c r="VAQ224" s="15"/>
      <c r="VAR224" s="15"/>
      <c r="VAS224" s="15"/>
      <c r="VAT224" s="15"/>
      <c r="VAU224" s="15"/>
      <c r="VAV224" s="15"/>
      <c r="VAW224" s="15"/>
      <c r="VAX224" s="15"/>
      <c r="VAY224" s="15"/>
      <c r="VAZ224" s="15"/>
      <c r="VBA224" s="15"/>
      <c r="VBB224" s="15"/>
      <c r="VBC224" s="15"/>
      <c r="VBD224" s="15"/>
      <c r="VBE224" s="15"/>
      <c r="VBF224" s="15"/>
      <c r="VBG224" s="15"/>
      <c r="VBH224" s="15"/>
      <c r="VBI224" s="15"/>
      <c r="VBJ224" s="15"/>
      <c r="VBK224" s="15"/>
      <c r="VBL224" s="15"/>
      <c r="VBM224" s="15"/>
      <c r="VBN224" s="15"/>
      <c r="VBO224" s="15"/>
      <c r="VBP224" s="15"/>
      <c r="VBQ224" s="15"/>
      <c r="VBR224" s="15"/>
      <c r="VBS224" s="15"/>
      <c r="VBT224" s="15"/>
      <c r="VBU224" s="15"/>
      <c r="VBV224" s="15"/>
      <c r="VBW224" s="15"/>
      <c r="VBX224" s="15"/>
      <c r="VBY224" s="15"/>
      <c r="VBZ224" s="15"/>
      <c r="VCA224" s="15"/>
      <c r="VCB224" s="15"/>
      <c r="VCC224" s="15"/>
      <c r="VCD224" s="15"/>
      <c r="VCE224" s="15"/>
      <c r="VCF224" s="15"/>
      <c r="VCG224" s="15"/>
      <c r="VCH224" s="15"/>
      <c r="VCI224" s="15"/>
      <c r="VCJ224" s="15"/>
      <c r="VCK224" s="15"/>
      <c r="VCL224" s="15"/>
      <c r="VCM224" s="15"/>
      <c r="VCN224" s="15"/>
      <c r="VCO224" s="15"/>
      <c r="VCP224" s="15"/>
      <c r="VCQ224" s="15"/>
      <c r="VCR224" s="15"/>
      <c r="VCS224" s="15"/>
      <c r="VCT224" s="15"/>
      <c r="VCU224" s="15"/>
      <c r="VCV224" s="15"/>
      <c r="VCW224" s="15"/>
      <c r="VCX224" s="15"/>
      <c r="VCY224" s="15"/>
      <c r="VCZ224" s="15"/>
      <c r="VDA224" s="15"/>
      <c r="VDB224" s="15"/>
      <c r="VDC224" s="15"/>
      <c r="VDD224" s="15"/>
      <c r="VDE224" s="15"/>
      <c r="VDF224" s="15"/>
      <c r="VDG224" s="15"/>
      <c r="VDH224" s="15"/>
      <c r="VDI224" s="15"/>
      <c r="VDJ224" s="15"/>
      <c r="VDK224" s="15"/>
      <c r="VDL224" s="15"/>
      <c r="VDM224" s="15"/>
      <c r="VDN224" s="15"/>
      <c r="VDO224" s="15"/>
      <c r="VDP224" s="15"/>
      <c r="VDQ224" s="15"/>
      <c r="VDR224" s="15"/>
      <c r="VDS224" s="15"/>
      <c r="VDT224" s="15"/>
      <c r="VDU224" s="15"/>
      <c r="VDV224" s="15"/>
      <c r="VDW224" s="15"/>
      <c r="VDX224" s="15"/>
      <c r="VDY224" s="15"/>
      <c r="VDZ224" s="15"/>
      <c r="VEA224" s="15"/>
      <c r="VEB224" s="15"/>
      <c r="VEC224" s="15"/>
      <c r="VED224" s="15"/>
      <c r="VEE224" s="15"/>
      <c r="VEF224" s="15"/>
      <c r="VEG224" s="15"/>
      <c r="VEH224" s="15"/>
      <c r="VEI224" s="15"/>
      <c r="VEJ224" s="15"/>
      <c r="VEK224" s="15"/>
      <c r="VEL224" s="15"/>
      <c r="VEM224" s="15"/>
      <c r="VEN224" s="15"/>
      <c r="VEO224" s="15"/>
      <c r="VEP224" s="15"/>
      <c r="VEQ224" s="15"/>
      <c r="VER224" s="15"/>
      <c r="VES224" s="15"/>
      <c r="VET224" s="15"/>
      <c r="VEU224" s="15"/>
      <c r="VEV224" s="15"/>
      <c r="VEW224" s="15"/>
      <c r="VEX224" s="15"/>
      <c r="VEY224" s="15"/>
      <c r="VEZ224" s="15"/>
      <c r="VFA224" s="15"/>
      <c r="VFB224" s="15"/>
      <c r="VFC224" s="15"/>
      <c r="VFD224" s="15"/>
      <c r="VFE224" s="15"/>
      <c r="VFF224" s="15"/>
      <c r="VFG224" s="15"/>
      <c r="VFH224" s="15"/>
      <c r="VFI224" s="15"/>
      <c r="VFJ224" s="15"/>
      <c r="VFK224" s="15"/>
      <c r="VFL224" s="15"/>
      <c r="VFM224" s="15"/>
      <c r="VFN224" s="15"/>
      <c r="VFO224" s="15"/>
      <c r="VFP224" s="15"/>
      <c r="VFQ224" s="15"/>
      <c r="VFR224" s="15"/>
      <c r="VFS224" s="15"/>
      <c r="VFT224" s="15"/>
      <c r="VFU224" s="15"/>
      <c r="VFV224" s="15"/>
      <c r="VFW224" s="15"/>
      <c r="VFX224" s="15"/>
      <c r="VFY224" s="15"/>
      <c r="VFZ224" s="15"/>
      <c r="VGA224" s="15"/>
      <c r="VGB224" s="15"/>
      <c r="VGC224" s="15"/>
      <c r="VGD224" s="15"/>
      <c r="VGE224" s="15"/>
      <c r="VGF224" s="15"/>
      <c r="VGG224" s="15"/>
      <c r="VGH224" s="15"/>
      <c r="VGI224" s="15"/>
      <c r="VGJ224" s="15"/>
      <c r="VGK224" s="15"/>
      <c r="VGL224" s="15"/>
      <c r="VGM224" s="15"/>
      <c r="VGN224" s="15"/>
      <c r="VGO224" s="15"/>
      <c r="VGP224" s="15"/>
      <c r="VGQ224" s="15"/>
      <c r="VGR224" s="15"/>
      <c r="VGS224" s="15"/>
      <c r="VGT224" s="15"/>
      <c r="VGU224" s="15"/>
      <c r="VGV224" s="15"/>
      <c r="VGW224" s="15"/>
      <c r="VGX224" s="15"/>
      <c r="VGY224" s="15"/>
      <c r="VGZ224" s="15"/>
      <c r="VHA224" s="15"/>
      <c r="VHB224" s="15"/>
      <c r="VHC224" s="15"/>
      <c r="VHD224" s="15"/>
      <c r="VHE224" s="15"/>
      <c r="VHF224" s="15"/>
      <c r="VHG224" s="15"/>
      <c r="VHH224" s="15"/>
      <c r="VHI224" s="15"/>
      <c r="VHJ224" s="15"/>
      <c r="VHK224" s="15"/>
      <c r="VHL224" s="15"/>
      <c r="VHM224" s="15"/>
      <c r="VHN224" s="15"/>
      <c r="VHO224" s="15"/>
      <c r="VHP224" s="15"/>
      <c r="VHQ224" s="15"/>
      <c r="VHR224" s="15"/>
      <c r="VHS224" s="15"/>
      <c r="VHT224" s="15"/>
      <c r="VHU224" s="15"/>
      <c r="VHV224" s="15"/>
      <c r="VHW224" s="15"/>
      <c r="VHX224" s="15"/>
      <c r="VHY224" s="15"/>
      <c r="VHZ224" s="15"/>
      <c r="VIA224" s="15"/>
      <c r="VIB224" s="15"/>
      <c r="VIC224" s="15"/>
      <c r="VID224" s="15"/>
      <c r="VIE224" s="15"/>
      <c r="VIF224" s="15"/>
      <c r="VIG224" s="15"/>
      <c r="VIH224" s="15"/>
      <c r="VII224" s="15"/>
      <c r="VIJ224" s="15"/>
      <c r="VIK224" s="15"/>
      <c r="VIL224" s="15"/>
      <c r="VIM224" s="15"/>
      <c r="VIN224" s="15"/>
      <c r="VIO224" s="15"/>
      <c r="VIP224" s="15"/>
      <c r="VIQ224" s="15"/>
      <c r="VIR224" s="15"/>
      <c r="VIS224" s="15"/>
      <c r="VIT224" s="15"/>
      <c r="VIU224" s="15"/>
      <c r="VIV224" s="15"/>
      <c r="VIW224" s="15"/>
      <c r="VIX224" s="15"/>
      <c r="VIY224" s="15"/>
      <c r="VIZ224" s="15"/>
      <c r="VJA224" s="15"/>
      <c r="VJB224" s="15"/>
      <c r="VJC224" s="15"/>
      <c r="VJD224" s="15"/>
      <c r="VJE224" s="15"/>
      <c r="VJF224" s="15"/>
      <c r="VJG224" s="15"/>
      <c r="VJH224" s="15"/>
      <c r="VJI224" s="15"/>
      <c r="VJJ224" s="15"/>
      <c r="VJK224" s="15"/>
      <c r="VJL224" s="15"/>
      <c r="VJM224" s="15"/>
      <c r="VJN224" s="15"/>
      <c r="VJO224" s="15"/>
      <c r="VJP224" s="15"/>
      <c r="VJQ224" s="15"/>
      <c r="VJR224" s="15"/>
      <c r="VJS224" s="15"/>
      <c r="VJT224" s="15"/>
      <c r="VJU224" s="15"/>
      <c r="VJV224" s="15"/>
      <c r="VJW224" s="15"/>
      <c r="VJX224" s="15"/>
      <c r="VJY224" s="15"/>
      <c r="VJZ224" s="15"/>
      <c r="VKA224" s="15"/>
      <c r="VKB224" s="15"/>
      <c r="VKC224" s="15"/>
      <c r="VKD224" s="15"/>
      <c r="VKE224" s="15"/>
      <c r="VKF224" s="15"/>
      <c r="VKG224" s="15"/>
      <c r="VKH224" s="15"/>
      <c r="VKI224" s="15"/>
      <c r="VKJ224" s="15"/>
      <c r="VKK224" s="15"/>
      <c r="VKL224" s="15"/>
      <c r="VKM224" s="15"/>
      <c r="VKN224" s="15"/>
      <c r="VKO224" s="15"/>
      <c r="VKP224" s="15"/>
      <c r="VKQ224" s="15"/>
      <c r="VKR224" s="15"/>
      <c r="VKS224" s="15"/>
      <c r="VKT224" s="15"/>
      <c r="VKU224" s="15"/>
      <c r="VKV224" s="15"/>
      <c r="VKW224" s="15"/>
      <c r="VKX224" s="15"/>
      <c r="VKY224" s="15"/>
      <c r="VKZ224" s="15"/>
      <c r="VLA224" s="15"/>
      <c r="VLB224" s="15"/>
      <c r="VLC224" s="15"/>
      <c r="VLD224" s="15"/>
      <c r="VLE224" s="15"/>
      <c r="VLF224" s="15"/>
      <c r="VLG224" s="15"/>
      <c r="VLH224" s="15"/>
      <c r="VLI224" s="15"/>
      <c r="VLJ224" s="15"/>
      <c r="VLK224" s="15"/>
      <c r="VLL224" s="15"/>
      <c r="VLM224" s="15"/>
      <c r="VLN224" s="15"/>
      <c r="VLO224" s="15"/>
      <c r="VLP224" s="15"/>
      <c r="VLQ224" s="15"/>
      <c r="VLR224" s="15"/>
      <c r="VLS224" s="15"/>
      <c r="VLT224" s="15"/>
      <c r="VLU224" s="15"/>
      <c r="VLV224" s="15"/>
      <c r="VLW224" s="15"/>
      <c r="VLX224" s="15"/>
      <c r="VLY224" s="15"/>
      <c r="VLZ224" s="15"/>
      <c r="VMA224" s="15"/>
      <c r="VMB224" s="15"/>
      <c r="VMC224" s="15"/>
      <c r="VMD224" s="15"/>
      <c r="VME224" s="15"/>
      <c r="VMF224" s="15"/>
      <c r="VMG224" s="15"/>
      <c r="VMH224" s="15"/>
      <c r="VMI224" s="15"/>
      <c r="VMJ224" s="15"/>
      <c r="VMK224" s="15"/>
      <c r="VML224" s="15"/>
      <c r="VMM224" s="15"/>
      <c r="VMN224" s="15"/>
      <c r="VMO224" s="15"/>
      <c r="VMP224" s="15"/>
      <c r="VMQ224" s="15"/>
      <c r="VMR224" s="15"/>
      <c r="VMS224" s="15"/>
      <c r="VMT224" s="15"/>
      <c r="VMU224" s="15"/>
      <c r="VMV224" s="15"/>
      <c r="VMW224" s="15"/>
      <c r="VMX224" s="15"/>
      <c r="VMY224" s="15"/>
      <c r="VMZ224" s="15"/>
      <c r="VNA224" s="15"/>
      <c r="VNB224" s="15"/>
      <c r="VNC224" s="15"/>
      <c r="VND224" s="15"/>
      <c r="VNE224" s="15"/>
      <c r="VNF224" s="15"/>
      <c r="VNG224" s="15"/>
      <c r="VNH224" s="15"/>
      <c r="VNI224" s="15"/>
      <c r="VNJ224" s="15"/>
      <c r="VNK224" s="15"/>
      <c r="VNL224" s="15"/>
      <c r="VNM224" s="15"/>
      <c r="VNN224" s="15"/>
      <c r="VNO224" s="15"/>
      <c r="VNP224" s="15"/>
      <c r="VNQ224" s="15"/>
      <c r="VNR224" s="15"/>
      <c r="VNS224" s="15"/>
      <c r="VNT224" s="15"/>
      <c r="VNU224" s="15"/>
      <c r="VNV224" s="15"/>
      <c r="VNW224" s="15"/>
      <c r="VNX224" s="15"/>
      <c r="VNY224" s="15"/>
      <c r="VNZ224" s="15"/>
      <c r="VOA224" s="15"/>
      <c r="VOB224" s="15"/>
      <c r="VOC224" s="15"/>
      <c r="VOD224" s="15"/>
      <c r="VOE224" s="15"/>
      <c r="VOF224" s="15"/>
      <c r="VOG224" s="15"/>
      <c r="VOH224" s="15"/>
      <c r="VOI224" s="15"/>
      <c r="VOJ224" s="15"/>
      <c r="VOK224" s="15"/>
      <c r="VOL224" s="15"/>
      <c r="VOM224" s="15"/>
      <c r="VON224" s="15"/>
      <c r="VOO224" s="15"/>
      <c r="VOP224" s="15"/>
      <c r="VOQ224" s="15"/>
      <c r="VOR224" s="15"/>
      <c r="VOS224" s="15"/>
      <c r="VOT224" s="15"/>
      <c r="VOU224" s="15"/>
      <c r="VOV224" s="15"/>
      <c r="VOW224" s="15"/>
      <c r="VOX224" s="15"/>
      <c r="VOY224" s="15"/>
      <c r="VOZ224" s="15"/>
      <c r="VPA224" s="15"/>
      <c r="VPB224" s="15"/>
      <c r="VPC224" s="15"/>
      <c r="VPD224" s="15"/>
      <c r="VPE224" s="15"/>
      <c r="VPF224" s="15"/>
      <c r="VPG224" s="15"/>
      <c r="VPH224" s="15"/>
      <c r="VPI224" s="15"/>
      <c r="VPJ224" s="15"/>
      <c r="VPK224" s="15"/>
      <c r="VPL224" s="15"/>
      <c r="VPM224" s="15"/>
      <c r="VPN224" s="15"/>
      <c r="VPO224" s="15"/>
      <c r="VPP224" s="15"/>
      <c r="VPQ224" s="15"/>
      <c r="VPR224" s="15"/>
      <c r="VPS224" s="15"/>
      <c r="VPT224" s="15"/>
      <c r="VPU224" s="15"/>
      <c r="VPV224" s="15"/>
      <c r="VPW224" s="15"/>
      <c r="VPX224" s="15"/>
      <c r="VPY224" s="15"/>
      <c r="VPZ224" s="15"/>
      <c r="VQA224" s="15"/>
      <c r="VQB224" s="15"/>
      <c r="VQC224" s="15"/>
      <c r="VQD224" s="15"/>
      <c r="VQE224" s="15"/>
      <c r="VQF224" s="15"/>
      <c r="VQG224" s="15"/>
      <c r="VQH224" s="15"/>
      <c r="VQI224" s="15"/>
      <c r="VQJ224" s="15"/>
      <c r="VQK224" s="15"/>
      <c r="VQL224" s="15"/>
      <c r="VQM224" s="15"/>
      <c r="VQN224" s="15"/>
      <c r="VQO224" s="15"/>
      <c r="VQP224" s="15"/>
      <c r="VQQ224" s="15"/>
      <c r="VQR224" s="15"/>
      <c r="VQS224" s="15"/>
      <c r="VQT224" s="15"/>
      <c r="VQU224" s="15"/>
      <c r="VQV224" s="15"/>
      <c r="VQW224" s="15"/>
      <c r="VQX224" s="15"/>
      <c r="VQY224" s="15"/>
      <c r="VQZ224" s="15"/>
      <c r="VRA224" s="15"/>
      <c r="VRB224" s="15"/>
      <c r="VRC224" s="15"/>
      <c r="VRD224" s="15"/>
      <c r="VRE224" s="15"/>
      <c r="VRF224" s="15"/>
      <c r="VRG224" s="15"/>
      <c r="VRH224" s="15"/>
      <c r="VRI224" s="15"/>
      <c r="VRJ224" s="15"/>
      <c r="VRK224" s="15"/>
      <c r="VRL224" s="15"/>
      <c r="VRM224" s="15"/>
      <c r="VRN224" s="15"/>
      <c r="VRO224" s="15"/>
      <c r="VRP224" s="15"/>
      <c r="VRQ224" s="15"/>
      <c r="VRR224" s="15"/>
      <c r="VRS224" s="15"/>
      <c r="VRT224" s="15"/>
      <c r="VRU224" s="15"/>
      <c r="VRV224" s="15"/>
      <c r="VRW224" s="15"/>
      <c r="VRX224" s="15"/>
      <c r="VRY224" s="15"/>
      <c r="VRZ224" s="15"/>
      <c r="VSA224" s="15"/>
      <c r="VSB224" s="15"/>
      <c r="VSC224" s="15"/>
      <c r="VSD224" s="15"/>
      <c r="VSE224" s="15"/>
      <c r="VSF224" s="15"/>
      <c r="VSG224" s="15"/>
      <c r="VSH224" s="15"/>
      <c r="VSI224" s="15"/>
      <c r="VSJ224" s="15"/>
      <c r="VSK224" s="15"/>
      <c r="VSL224" s="15"/>
      <c r="VSM224" s="15"/>
      <c r="VSN224" s="15"/>
      <c r="VSO224" s="15"/>
      <c r="VSP224" s="15"/>
      <c r="VSQ224" s="15"/>
      <c r="VSR224" s="15"/>
      <c r="VSS224" s="15"/>
      <c r="VST224" s="15"/>
      <c r="VSU224" s="15"/>
      <c r="VSV224" s="15"/>
      <c r="VSW224" s="15"/>
      <c r="VSX224" s="15"/>
      <c r="VSY224" s="15"/>
      <c r="VSZ224" s="15"/>
      <c r="VTA224" s="15"/>
      <c r="VTB224" s="15"/>
      <c r="VTC224" s="15"/>
      <c r="VTD224" s="15"/>
      <c r="VTE224" s="15"/>
      <c r="VTF224" s="15"/>
      <c r="VTG224" s="15"/>
      <c r="VTH224" s="15"/>
      <c r="VTI224" s="15"/>
      <c r="VTJ224" s="15"/>
      <c r="VTK224" s="15"/>
      <c r="VTL224" s="15"/>
      <c r="VTM224" s="15"/>
      <c r="VTN224" s="15"/>
      <c r="VTO224" s="15"/>
      <c r="VTP224" s="15"/>
      <c r="VTQ224" s="15"/>
      <c r="VTR224" s="15"/>
      <c r="VTS224" s="15"/>
      <c r="VTT224" s="15"/>
      <c r="VTU224" s="15"/>
      <c r="VTV224" s="15"/>
      <c r="VTW224" s="15"/>
      <c r="VTX224" s="15"/>
      <c r="VTY224" s="15"/>
      <c r="VTZ224" s="15"/>
      <c r="VUA224" s="15"/>
      <c r="VUB224" s="15"/>
      <c r="VUC224" s="15"/>
      <c r="VUD224" s="15"/>
      <c r="VUE224" s="15"/>
      <c r="VUF224" s="15"/>
      <c r="VUG224" s="15"/>
      <c r="VUH224" s="15"/>
      <c r="VUI224" s="15"/>
      <c r="VUJ224" s="15"/>
      <c r="VUK224" s="15"/>
      <c r="VUL224" s="15"/>
      <c r="VUM224" s="15"/>
      <c r="VUN224" s="15"/>
      <c r="VUO224" s="15"/>
      <c r="VUP224" s="15"/>
      <c r="VUQ224" s="15"/>
      <c r="VUR224" s="15"/>
      <c r="VUS224" s="15"/>
      <c r="VUT224" s="15"/>
      <c r="VUU224" s="15"/>
      <c r="VUV224" s="15"/>
      <c r="VUW224" s="15"/>
      <c r="VUX224" s="15"/>
      <c r="VUY224" s="15"/>
      <c r="VUZ224" s="15"/>
      <c r="VVA224" s="15"/>
      <c r="VVB224" s="15"/>
      <c r="VVC224" s="15"/>
      <c r="VVD224" s="15"/>
      <c r="VVE224" s="15"/>
      <c r="VVF224" s="15"/>
      <c r="VVG224" s="15"/>
      <c r="VVH224" s="15"/>
      <c r="VVI224" s="15"/>
      <c r="VVJ224" s="15"/>
      <c r="VVK224" s="15"/>
      <c r="VVL224" s="15"/>
      <c r="VVM224" s="15"/>
      <c r="VVN224" s="15"/>
      <c r="VVO224" s="15"/>
      <c r="VVP224" s="15"/>
      <c r="VVQ224" s="15"/>
      <c r="VVR224" s="15"/>
      <c r="VVS224" s="15"/>
      <c r="VVT224" s="15"/>
      <c r="VVU224" s="15"/>
      <c r="VVV224" s="15"/>
      <c r="VVW224" s="15"/>
      <c r="VVX224" s="15"/>
      <c r="VVY224" s="15"/>
      <c r="VVZ224" s="15"/>
      <c r="VWA224" s="15"/>
      <c r="VWB224" s="15"/>
      <c r="VWC224" s="15"/>
      <c r="VWD224" s="15"/>
      <c r="VWE224" s="15"/>
      <c r="VWF224" s="15"/>
      <c r="VWG224" s="15"/>
      <c r="VWH224" s="15"/>
      <c r="VWI224" s="15"/>
      <c r="VWJ224" s="15"/>
      <c r="VWK224" s="15"/>
      <c r="VWL224" s="15"/>
      <c r="VWM224" s="15"/>
      <c r="VWN224" s="15"/>
      <c r="VWO224" s="15"/>
      <c r="VWP224" s="15"/>
      <c r="VWQ224" s="15"/>
      <c r="VWR224" s="15"/>
      <c r="VWS224" s="15"/>
      <c r="VWT224" s="15"/>
      <c r="VWU224" s="15"/>
      <c r="VWV224" s="15"/>
      <c r="VWW224" s="15"/>
      <c r="VWX224" s="15"/>
      <c r="VWY224" s="15"/>
      <c r="VWZ224" s="15"/>
      <c r="VXA224" s="15"/>
      <c r="VXB224" s="15"/>
      <c r="VXC224" s="15"/>
      <c r="VXD224" s="15"/>
      <c r="VXE224" s="15"/>
      <c r="VXF224" s="15"/>
      <c r="VXG224" s="15"/>
      <c r="VXH224" s="15"/>
      <c r="VXI224" s="15"/>
      <c r="VXJ224" s="15"/>
      <c r="VXK224" s="15"/>
      <c r="VXL224" s="15"/>
      <c r="VXM224" s="15"/>
      <c r="VXN224" s="15"/>
      <c r="VXO224" s="15"/>
      <c r="VXP224" s="15"/>
      <c r="VXQ224" s="15"/>
      <c r="VXR224" s="15"/>
      <c r="VXS224" s="15"/>
      <c r="VXT224" s="15"/>
      <c r="VXU224" s="15"/>
      <c r="VXV224" s="15"/>
      <c r="VXW224" s="15"/>
      <c r="VXX224" s="15"/>
      <c r="VXY224" s="15"/>
      <c r="VXZ224" s="15"/>
      <c r="VYA224" s="15"/>
      <c r="VYB224" s="15"/>
      <c r="VYC224" s="15"/>
      <c r="VYD224" s="15"/>
      <c r="VYE224" s="15"/>
      <c r="VYF224" s="15"/>
      <c r="VYG224" s="15"/>
      <c r="VYH224" s="15"/>
      <c r="VYI224" s="15"/>
      <c r="VYJ224" s="15"/>
      <c r="VYK224" s="15"/>
      <c r="VYL224" s="15"/>
      <c r="VYM224" s="15"/>
      <c r="VYN224" s="15"/>
      <c r="VYO224" s="15"/>
      <c r="VYP224" s="15"/>
      <c r="VYQ224" s="15"/>
      <c r="VYR224" s="15"/>
      <c r="VYS224" s="15"/>
      <c r="VYT224" s="15"/>
      <c r="VYU224" s="15"/>
      <c r="VYV224" s="15"/>
      <c r="VYW224" s="15"/>
      <c r="VYX224" s="15"/>
      <c r="VYY224" s="15"/>
      <c r="VYZ224" s="15"/>
      <c r="VZA224" s="15"/>
      <c r="VZB224" s="15"/>
      <c r="VZC224" s="15"/>
      <c r="VZD224" s="15"/>
      <c r="VZE224" s="15"/>
      <c r="VZF224" s="15"/>
      <c r="VZG224" s="15"/>
      <c r="VZH224" s="15"/>
      <c r="VZI224" s="15"/>
      <c r="VZJ224" s="15"/>
      <c r="VZK224" s="15"/>
      <c r="VZL224" s="15"/>
      <c r="VZM224" s="15"/>
      <c r="VZN224" s="15"/>
      <c r="VZO224" s="15"/>
      <c r="VZP224" s="15"/>
      <c r="VZQ224" s="15"/>
      <c r="VZR224" s="15"/>
      <c r="VZS224" s="15"/>
      <c r="VZT224" s="15"/>
      <c r="VZU224" s="15"/>
      <c r="VZV224" s="15"/>
      <c r="VZW224" s="15"/>
      <c r="VZX224" s="15"/>
      <c r="VZY224" s="15"/>
      <c r="VZZ224" s="15"/>
      <c r="WAA224" s="15"/>
      <c r="WAB224" s="15"/>
      <c r="WAC224" s="15"/>
      <c r="WAD224" s="15"/>
      <c r="WAE224" s="15"/>
      <c r="WAF224" s="15"/>
      <c r="WAG224" s="15"/>
      <c r="WAH224" s="15"/>
      <c r="WAI224" s="15"/>
      <c r="WAJ224" s="15"/>
      <c r="WAK224" s="15"/>
      <c r="WAL224" s="15"/>
      <c r="WAM224" s="15"/>
      <c r="WAN224" s="15"/>
      <c r="WAO224" s="15"/>
      <c r="WAP224" s="15"/>
      <c r="WAQ224" s="15"/>
      <c r="WAR224" s="15"/>
      <c r="WAS224" s="15"/>
      <c r="WAT224" s="15"/>
      <c r="WAU224" s="15"/>
      <c r="WAV224" s="15"/>
      <c r="WAW224" s="15"/>
      <c r="WAX224" s="15"/>
      <c r="WAY224" s="15"/>
      <c r="WAZ224" s="15"/>
      <c r="WBA224" s="15"/>
      <c r="WBB224" s="15"/>
      <c r="WBC224" s="15"/>
      <c r="WBD224" s="15"/>
      <c r="WBE224" s="15"/>
      <c r="WBF224" s="15"/>
      <c r="WBG224" s="15"/>
      <c r="WBH224" s="15"/>
      <c r="WBI224" s="15"/>
      <c r="WBJ224" s="15"/>
      <c r="WBK224" s="15"/>
      <c r="WBL224" s="15"/>
      <c r="WBM224" s="15"/>
      <c r="WBN224" s="15"/>
      <c r="WBO224" s="15"/>
      <c r="WBP224" s="15"/>
      <c r="WBQ224" s="15"/>
      <c r="WBR224" s="15"/>
      <c r="WBS224" s="15"/>
      <c r="WBT224" s="15"/>
      <c r="WBU224" s="15"/>
      <c r="WBV224" s="15"/>
      <c r="WBW224" s="15"/>
      <c r="WBX224" s="15"/>
      <c r="WBY224" s="15"/>
      <c r="WBZ224" s="15"/>
      <c r="WCA224" s="15"/>
      <c r="WCB224" s="15"/>
      <c r="WCC224" s="15"/>
      <c r="WCD224" s="15"/>
      <c r="WCE224" s="15"/>
      <c r="WCF224" s="15"/>
      <c r="WCG224" s="15"/>
      <c r="WCH224" s="15"/>
      <c r="WCI224" s="15"/>
      <c r="WCJ224" s="15"/>
      <c r="WCK224" s="15"/>
      <c r="WCL224" s="15"/>
      <c r="WCM224" s="15"/>
      <c r="WCN224" s="15"/>
      <c r="WCO224" s="15"/>
      <c r="WCP224" s="15"/>
      <c r="WCQ224" s="15"/>
      <c r="WCR224" s="15"/>
      <c r="WCS224" s="15"/>
      <c r="WCT224" s="15"/>
      <c r="WCU224" s="15"/>
      <c r="WCV224" s="15"/>
      <c r="WCW224" s="15"/>
      <c r="WCX224" s="15"/>
      <c r="WCY224" s="15"/>
      <c r="WCZ224" s="15"/>
      <c r="WDA224" s="15"/>
      <c r="WDB224" s="15"/>
      <c r="WDC224" s="15"/>
      <c r="WDD224" s="15"/>
      <c r="WDE224" s="15"/>
      <c r="WDF224" s="15"/>
      <c r="WDG224" s="15"/>
      <c r="WDH224" s="15"/>
      <c r="WDI224" s="15"/>
      <c r="WDJ224" s="15"/>
      <c r="WDK224" s="15"/>
      <c r="WDL224" s="15"/>
      <c r="WDM224" s="15"/>
      <c r="WDN224" s="15"/>
      <c r="WDO224" s="15"/>
      <c r="WDP224" s="15"/>
      <c r="WDQ224" s="15"/>
      <c r="WDR224" s="15"/>
      <c r="WDS224" s="15"/>
      <c r="WDT224" s="15"/>
      <c r="WDU224" s="15"/>
      <c r="WDV224" s="15"/>
      <c r="WDW224" s="15"/>
      <c r="WDX224" s="15"/>
      <c r="WDY224" s="15"/>
      <c r="WDZ224" s="15"/>
      <c r="WEA224" s="15"/>
      <c r="WEB224" s="15"/>
      <c r="WEC224" s="15"/>
      <c r="WED224" s="15"/>
      <c r="WEE224" s="15"/>
      <c r="WEF224" s="15"/>
      <c r="WEG224" s="15"/>
      <c r="WEH224" s="15"/>
      <c r="WEI224" s="15"/>
      <c r="WEJ224" s="15"/>
      <c r="WEK224" s="15"/>
      <c r="WEL224" s="15"/>
      <c r="WEM224" s="15"/>
      <c r="WEN224" s="15"/>
      <c r="WEO224" s="15"/>
      <c r="WEP224" s="15"/>
      <c r="WEQ224" s="15"/>
      <c r="WER224" s="15"/>
      <c r="WES224" s="15"/>
      <c r="WET224" s="15"/>
      <c r="WEU224" s="15"/>
      <c r="WEV224" s="15"/>
      <c r="WEW224" s="15"/>
      <c r="WEX224" s="15"/>
      <c r="WEY224" s="15"/>
      <c r="WEZ224" s="15"/>
      <c r="WFA224" s="15"/>
      <c r="WFB224" s="15"/>
      <c r="WFC224" s="15"/>
      <c r="WFD224" s="15"/>
      <c r="WFE224" s="15"/>
      <c r="WFF224" s="15"/>
      <c r="WFG224" s="15"/>
      <c r="WFH224" s="15"/>
      <c r="WFI224" s="15"/>
      <c r="WFJ224" s="15"/>
      <c r="WFK224" s="15"/>
      <c r="WFL224" s="15"/>
      <c r="WFM224" s="15"/>
      <c r="WFN224" s="15"/>
      <c r="WFO224" s="15"/>
      <c r="WFP224" s="15"/>
      <c r="WFQ224" s="15"/>
      <c r="WFR224" s="15"/>
      <c r="WFS224" s="15"/>
      <c r="WFT224" s="15"/>
      <c r="WFU224" s="15"/>
      <c r="WFV224" s="15"/>
      <c r="WFW224" s="15"/>
      <c r="WFX224" s="15"/>
      <c r="WFY224" s="15"/>
      <c r="WFZ224" s="15"/>
      <c r="WGA224" s="15"/>
      <c r="WGB224" s="15"/>
      <c r="WGC224" s="15"/>
      <c r="WGD224" s="15"/>
      <c r="WGE224" s="15"/>
      <c r="WGF224" s="15"/>
      <c r="WGG224" s="15"/>
      <c r="WGH224" s="15"/>
      <c r="WGI224" s="15"/>
      <c r="WGJ224" s="15"/>
      <c r="WGK224" s="15"/>
      <c r="WGL224" s="15"/>
      <c r="WGM224" s="15"/>
      <c r="WGN224" s="15"/>
      <c r="WGO224" s="15"/>
      <c r="WGP224" s="15"/>
      <c r="WGQ224" s="15"/>
      <c r="WGR224" s="15"/>
      <c r="WGS224" s="15"/>
      <c r="WGT224" s="15"/>
      <c r="WGU224" s="15"/>
      <c r="WGV224" s="15"/>
      <c r="WGW224" s="15"/>
      <c r="WGX224" s="15"/>
      <c r="WGY224" s="15"/>
      <c r="WGZ224" s="15"/>
      <c r="WHA224" s="15"/>
      <c r="WHB224" s="15"/>
      <c r="WHC224" s="15"/>
      <c r="WHD224" s="15"/>
      <c r="WHE224" s="15"/>
      <c r="WHF224" s="15"/>
      <c r="WHG224" s="15"/>
      <c r="WHH224" s="15"/>
      <c r="WHI224" s="15"/>
      <c r="WHJ224" s="15"/>
      <c r="WHK224" s="15"/>
      <c r="WHL224" s="15"/>
      <c r="WHM224" s="15"/>
      <c r="WHN224" s="15"/>
      <c r="WHO224" s="15"/>
      <c r="WHP224" s="15"/>
      <c r="WHQ224" s="15"/>
      <c r="WHR224" s="15"/>
      <c r="WHS224" s="15"/>
      <c r="WHT224" s="15"/>
      <c r="WHU224" s="15"/>
      <c r="WHV224" s="15"/>
      <c r="WHW224" s="15"/>
      <c r="WHX224" s="15"/>
      <c r="WHY224" s="15"/>
      <c r="WHZ224" s="15"/>
      <c r="WIA224" s="15"/>
      <c r="WIB224" s="15"/>
      <c r="WIC224" s="15"/>
      <c r="WID224" s="15"/>
      <c r="WIE224" s="15"/>
      <c r="WIF224" s="15"/>
      <c r="WIG224" s="15"/>
      <c r="WIH224" s="15"/>
      <c r="WII224" s="15"/>
      <c r="WIJ224" s="15"/>
      <c r="WIK224" s="15"/>
      <c r="WIL224" s="15"/>
      <c r="WIM224" s="15"/>
      <c r="WIN224" s="15"/>
      <c r="WIO224" s="15"/>
      <c r="WIP224" s="15"/>
      <c r="WIQ224" s="15"/>
      <c r="WIR224" s="15"/>
      <c r="WIS224" s="15"/>
      <c r="WIT224" s="15"/>
      <c r="WIU224" s="15"/>
      <c r="WIV224" s="15"/>
      <c r="WIW224" s="15"/>
      <c r="WIX224" s="15"/>
      <c r="WIY224" s="15"/>
      <c r="WIZ224" s="15"/>
      <c r="WJA224" s="15"/>
      <c r="WJB224" s="15"/>
      <c r="WJC224" s="15"/>
      <c r="WJD224" s="15"/>
      <c r="WJE224" s="15"/>
      <c r="WJF224" s="15"/>
      <c r="WJG224" s="15"/>
      <c r="WJH224" s="15"/>
      <c r="WJI224" s="15"/>
      <c r="WJJ224" s="15"/>
      <c r="WJK224" s="15"/>
      <c r="WJL224" s="15"/>
      <c r="WJM224" s="15"/>
      <c r="WJN224" s="15"/>
      <c r="WJO224" s="15"/>
      <c r="WJP224" s="15"/>
      <c r="WJQ224" s="15"/>
      <c r="WJR224" s="15"/>
      <c r="WJS224" s="15"/>
      <c r="WJT224" s="15"/>
      <c r="WJU224" s="15"/>
      <c r="WJV224" s="15"/>
      <c r="WJW224" s="15"/>
      <c r="WJX224" s="15"/>
      <c r="WJY224" s="15"/>
      <c r="WJZ224" s="15"/>
      <c r="WKA224" s="15"/>
      <c r="WKB224" s="15"/>
      <c r="WKC224" s="15"/>
      <c r="WKD224" s="15"/>
      <c r="WKE224" s="15"/>
      <c r="WKF224" s="15"/>
      <c r="WKG224" s="15"/>
      <c r="WKH224" s="15"/>
      <c r="WKI224" s="15"/>
      <c r="WKJ224" s="15"/>
      <c r="WKK224" s="15"/>
      <c r="WKL224" s="15"/>
      <c r="WKM224" s="15"/>
      <c r="WKN224" s="15"/>
      <c r="WKO224" s="15"/>
      <c r="WKP224" s="15"/>
      <c r="WKQ224" s="15"/>
      <c r="WKR224" s="15"/>
      <c r="WKS224" s="15"/>
      <c r="WKT224" s="15"/>
      <c r="WKU224" s="15"/>
      <c r="WKV224" s="15"/>
      <c r="WKW224" s="15"/>
      <c r="WKX224" s="15"/>
      <c r="WKY224" s="15"/>
      <c r="WKZ224" s="15"/>
      <c r="WLA224" s="15"/>
      <c r="WLB224" s="15"/>
      <c r="WLC224" s="15"/>
      <c r="WLD224" s="15"/>
      <c r="WLE224" s="15"/>
      <c r="WLF224" s="15"/>
      <c r="WLG224" s="15"/>
      <c r="WLH224" s="15"/>
      <c r="WLI224" s="15"/>
      <c r="WLJ224" s="15"/>
      <c r="WLK224" s="15"/>
      <c r="WLL224" s="15"/>
      <c r="WLM224" s="15"/>
      <c r="WLN224" s="15"/>
      <c r="WLO224" s="15"/>
      <c r="WLP224" s="15"/>
      <c r="WLQ224" s="15"/>
      <c r="WLR224" s="15"/>
      <c r="WLS224" s="15"/>
      <c r="WLT224" s="15"/>
      <c r="WLU224" s="15"/>
      <c r="WLV224" s="15"/>
      <c r="WLW224" s="15"/>
      <c r="WLX224" s="15"/>
      <c r="WLY224" s="15"/>
      <c r="WLZ224" s="15"/>
      <c r="WMA224" s="15"/>
      <c r="WMB224" s="15"/>
      <c r="WMC224" s="15"/>
      <c r="WMD224" s="15"/>
      <c r="WME224" s="15"/>
      <c r="WMF224" s="15"/>
      <c r="WMG224" s="15"/>
      <c r="WMH224" s="15"/>
      <c r="WMI224" s="15"/>
      <c r="WMJ224" s="15"/>
      <c r="WMK224" s="15"/>
      <c r="WML224" s="15"/>
      <c r="WMM224" s="15"/>
      <c r="WMN224" s="15"/>
      <c r="WMO224" s="15"/>
      <c r="WMP224" s="15"/>
      <c r="WMQ224" s="15"/>
      <c r="WMR224" s="15"/>
      <c r="WMS224" s="15"/>
      <c r="WMT224" s="15"/>
      <c r="WMU224" s="15"/>
      <c r="WMV224" s="15"/>
      <c r="WMW224" s="15"/>
      <c r="WMX224" s="15"/>
      <c r="WMY224" s="15"/>
      <c r="WMZ224" s="15"/>
      <c r="WNA224" s="15"/>
      <c r="WNB224" s="15"/>
      <c r="WNC224" s="15"/>
      <c r="WND224" s="15"/>
      <c r="WNE224" s="15"/>
      <c r="WNF224" s="15"/>
      <c r="WNG224" s="15"/>
      <c r="WNH224" s="15"/>
      <c r="WNI224" s="15"/>
      <c r="WNJ224" s="15"/>
      <c r="WNK224" s="15"/>
      <c r="WNL224" s="15"/>
      <c r="WNM224" s="15"/>
      <c r="WNN224" s="15"/>
      <c r="WNO224" s="15"/>
      <c r="WNP224" s="15"/>
      <c r="WNQ224" s="15"/>
      <c r="WNR224" s="15"/>
      <c r="WNS224" s="15"/>
      <c r="WNT224" s="15"/>
      <c r="WNU224" s="15"/>
      <c r="WNV224" s="15"/>
      <c r="WNW224" s="15"/>
      <c r="WNX224" s="15"/>
      <c r="WNY224" s="15"/>
      <c r="WNZ224" s="15"/>
      <c r="WOA224" s="15"/>
      <c r="WOB224" s="15"/>
      <c r="WOC224" s="15"/>
      <c r="WOD224" s="15"/>
      <c r="WOE224" s="15"/>
      <c r="WOF224" s="15"/>
      <c r="WOG224" s="15"/>
      <c r="WOH224" s="15"/>
      <c r="WOI224" s="15"/>
      <c r="WOJ224" s="15"/>
      <c r="WOK224" s="15"/>
      <c r="WOL224" s="15"/>
      <c r="WOM224" s="15"/>
      <c r="WON224" s="15"/>
      <c r="WOO224" s="15"/>
      <c r="WOP224" s="15"/>
      <c r="WOQ224" s="15"/>
      <c r="WOR224" s="15"/>
      <c r="WOS224" s="15"/>
      <c r="WOT224" s="15"/>
      <c r="WOU224" s="15"/>
      <c r="WOV224" s="15"/>
      <c r="WOW224" s="15"/>
      <c r="WOX224" s="15"/>
      <c r="WOY224" s="15"/>
      <c r="WOZ224" s="15"/>
      <c r="WPA224" s="15"/>
      <c r="WPB224" s="15"/>
      <c r="WPC224" s="15"/>
      <c r="WPD224" s="15"/>
      <c r="WPE224" s="15"/>
      <c r="WPF224" s="15"/>
      <c r="WPG224" s="15"/>
      <c r="WPH224" s="15"/>
      <c r="WPI224" s="15"/>
      <c r="WPJ224" s="15"/>
      <c r="WPK224" s="15"/>
      <c r="WPL224" s="15"/>
      <c r="WPM224" s="15"/>
      <c r="WPN224" s="15"/>
      <c r="WPO224" s="15"/>
      <c r="WPP224" s="15"/>
      <c r="WPQ224" s="15"/>
      <c r="WPR224" s="15"/>
      <c r="WPS224" s="15"/>
      <c r="WPT224" s="15"/>
      <c r="WPU224" s="15"/>
      <c r="WPV224" s="15"/>
      <c r="WPW224" s="15"/>
      <c r="WPX224" s="15"/>
      <c r="WPY224" s="15"/>
      <c r="WPZ224" s="15"/>
      <c r="WQA224" s="15"/>
      <c r="WQB224" s="15"/>
      <c r="WQC224" s="15"/>
      <c r="WQD224" s="15"/>
      <c r="WQE224" s="15"/>
      <c r="WQF224" s="15"/>
      <c r="WQG224" s="15"/>
      <c r="WQH224" s="15"/>
      <c r="WQI224" s="15"/>
      <c r="WQJ224" s="15"/>
      <c r="WQK224" s="15"/>
      <c r="WQL224" s="15"/>
      <c r="WQM224" s="15"/>
      <c r="WQN224" s="15"/>
      <c r="WQO224" s="15"/>
      <c r="WQP224" s="15"/>
      <c r="WQQ224" s="15"/>
      <c r="WQR224" s="15"/>
      <c r="WQS224" s="15"/>
      <c r="WQT224" s="15"/>
      <c r="WQU224" s="15"/>
      <c r="WQV224" s="15"/>
      <c r="WQW224" s="15"/>
      <c r="WQX224" s="15"/>
      <c r="WQY224" s="15"/>
      <c r="WQZ224" s="15"/>
      <c r="WRA224" s="15"/>
      <c r="WRB224" s="15"/>
      <c r="WRC224" s="15"/>
      <c r="WRD224" s="15"/>
      <c r="WRE224" s="15"/>
      <c r="WRF224" s="15"/>
      <c r="WRG224" s="15"/>
      <c r="WRH224" s="15"/>
      <c r="WRI224" s="15"/>
      <c r="WRJ224" s="15"/>
      <c r="WRK224" s="15"/>
      <c r="WRL224" s="15"/>
      <c r="WRM224" s="15"/>
      <c r="WRN224" s="15"/>
      <c r="WRO224" s="15"/>
      <c r="WRP224" s="15"/>
      <c r="WRQ224" s="15"/>
      <c r="WRR224" s="15"/>
      <c r="WRS224" s="15"/>
      <c r="WRT224" s="15"/>
      <c r="WRU224" s="15"/>
      <c r="WRV224" s="15"/>
      <c r="WRW224" s="15"/>
      <c r="WRX224" s="15"/>
      <c r="WRY224" s="15"/>
      <c r="WRZ224" s="15"/>
      <c r="WSA224" s="15"/>
      <c r="WSB224" s="15"/>
      <c r="WSC224" s="15"/>
      <c r="WSD224" s="15"/>
      <c r="WSE224" s="15"/>
      <c r="WSF224" s="15"/>
      <c r="WSG224" s="15"/>
      <c r="WSH224" s="15"/>
      <c r="WSI224" s="15"/>
      <c r="WSJ224" s="15"/>
      <c r="WSK224" s="15"/>
      <c r="WSL224" s="15"/>
      <c r="WSM224" s="15"/>
      <c r="WSN224" s="15"/>
      <c r="WSO224" s="15"/>
      <c r="WSP224" s="15"/>
      <c r="WSQ224" s="15"/>
      <c r="WSR224" s="15"/>
      <c r="WSS224" s="15"/>
      <c r="WST224" s="15"/>
      <c r="WSU224" s="15"/>
      <c r="WSV224" s="15"/>
      <c r="WSW224" s="15"/>
      <c r="WSX224" s="15"/>
      <c r="WSY224" s="15"/>
      <c r="WSZ224" s="15"/>
      <c r="WTA224" s="15"/>
      <c r="WTB224" s="15"/>
      <c r="WTC224" s="15"/>
      <c r="WTD224" s="15"/>
      <c r="WTE224" s="15"/>
      <c r="WTF224" s="15"/>
      <c r="WTG224" s="15"/>
      <c r="WTH224" s="15"/>
      <c r="WTI224" s="15"/>
      <c r="WTJ224" s="15"/>
      <c r="WTK224" s="15"/>
      <c r="WTL224" s="15"/>
      <c r="WTM224" s="15"/>
      <c r="WTN224" s="15"/>
      <c r="WTO224" s="15"/>
      <c r="WTP224" s="15"/>
      <c r="WTQ224" s="15"/>
      <c r="WTR224" s="15"/>
      <c r="WTS224" s="15"/>
      <c r="WTT224" s="15"/>
      <c r="WTU224" s="15"/>
      <c r="WTV224" s="15"/>
      <c r="WTW224" s="15"/>
      <c r="WTX224" s="15"/>
      <c r="WTY224" s="15"/>
      <c r="WTZ224" s="15"/>
      <c r="WUA224" s="15"/>
      <c r="WUB224" s="15"/>
      <c r="WUC224" s="15"/>
      <c r="WUD224" s="15"/>
      <c r="WUE224" s="15"/>
      <c r="WUF224" s="15"/>
      <c r="WUG224" s="15"/>
      <c r="WUH224" s="15"/>
      <c r="WUI224" s="15"/>
      <c r="WUJ224" s="15"/>
      <c r="WUK224" s="15"/>
      <c r="WUL224" s="15"/>
      <c r="WUM224" s="15"/>
      <c r="WUN224" s="15"/>
      <c r="WUO224" s="15"/>
      <c r="WUP224" s="15"/>
      <c r="WUQ224" s="15"/>
      <c r="WUR224" s="15"/>
      <c r="WUS224" s="15"/>
      <c r="WUT224" s="15"/>
      <c r="WUU224" s="15"/>
      <c r="WUV224" s="15"/>
      <c r="WUW224" s="15"/>
      <c r="WUX224" s="15"/>
      <c r="WUY224" s="15"/>
      <c r="WUZ224" s="15"/>
      <c r="WVA224" s="15"/>
      <c r="WVB224" s="15"/>
      <c r="WVC224" s="15"/>
      <c r="WVD224" s="15"/>
      <c r="WVE224" s="15"/>
      <c r="WVF224" s="15"/>
      <c r="WVG224" s="15"/>
      <c r="WVH224" s="15"/>
      <c r="WVI224" s="15"/>
      <c r="WVJ224" s="15"/>
      <c r="WVK224" s="15"/>
      <c r="WVL224" s="15"/>
      <c r="WVM224" s="15"/>
      <c r="WVN224" s="15"/>
      <c r="WVO224" s="15"/>
      <c r="WVP224" s="15"/>
      <c r="WVQ224" s="15"/>
      <c r="WVR224" s="15"/>
      <c r="WVS224" s="15"/>
      <c r="WVT224" s="15"/>
      <c r="WVU224" s="15"/>
      <c r="WVV224" s="15"/>
      <c r="WVW224" s="15"/>
      <c r="WVX224" s="15"/>
      <c r="WVY224" s="15"/>
      <c r="WVZ224" s="15"/>
      <c r="WWA224" s="15"/>
      <c r="WWB224" s="15"/>
      <c r="WWC224" s="15"/>
      <c r="WWD224" s="15"/>
      <c r="WWE224" s="15"/>
      <c r="WWF224" s="15"/>
      <c r="WWG224" s="15"/>
      <c r="WWH224" s="15"/>
      <c r="WWI224" s="15"/>
      <c r="WWJ224" s="15"/>
      <c r="WWK224" s="15"/>
      <c r="WWL224" s="15"/>
      <c r="WWM224" s="15"/>
      <c r="WWN224" s="15"/>
      <c r="WWO224" s="15"/>
      <c r="WWP224" s="15"/>
      <c r="WWQ224" s="15"/>
      <c r="WWR224" s="15"/>
      <c r="WWS224" s="15"/>
      <c r="WWT224" s="15"/>
      <c r="WWU224" s="15"/>
      <c r="WWV224" s="15"/>
      <c r="WWW224" s="15"/>
      <c r="WWX224" s="15"/>
      <c r="WWY224" s="15"/>
      <c r="WWZ224" s="15"/>
      <c r="WXA224" s="15"/>
      <c r="WXB224" s="15"/>
      <c r="WXC224" s="15"/>
      <c r="WXD224" s="15"/>
      <c r="WXE224" s="15"/>
      <c r="WXF224" s="15"/>
      <c r="WXG224" s="15"/>
      <c r="WXH224" s="15"/>
      <c r="WXI224" s="15"/>
      <c r="WXJ224" s="15"/>
      <c r="WXK224" s="15"/>
      <c r="WXL224" s="15"/>
      <c r="WXM224" s="15"/>
      <c r="WXN224" s="15"/>
      <c r="WXO224" s="15"/>
      <c r="WXP224" s="15"/>
      <c r="WXQ224" s="15"/>
      <c r="WXR224" s="15"/>
      <c r="WXS224" s="15"/>
      <c r="WXT224" s="15"/>
      <c r="WXU224" s="15"/>
      <c r="WXV224" s="15"/>
      <c r="WXW224" s="15"/>
      <c r="WXX224" s="15"/>
      <c r="WXY224" s="15"/>
      <c r="WXZ224" s="15"/>
      <c r="WYA224" s="15"/>
      <c r="WYB224" s="15"/>
      <c r="WYC224" s="15"/>
      <c r="WYD224" s="15"/>
      <c r="WYE224" s="15"/>
      <c r="WYF224" s="15"/>
      <c r="WYG224" s="15"/>
      <c r="WYH224" s="15"/>
      <c r="WYI224" s="15"/>
      <c r="WYJ224" s="15"/>
      <c r="WYK224" s="15"/>
      <c r="WYL224" s="15"/>
      <c r="WYM224" s="15"/>
      <c r="WYN224" s="15"/>
      <c r="WYO224" s="15"/>
      <c r="WYP224" s="15"/>
      <c r="WYQ224" s="15"/>
      <c r="WYR224" s="15"/>
      <c r="WYS224" s="15"/>
      <c r="WYT224" s="15"/>
      <c r="WYU224" s="15"/>
      <c r="WYV224" s="15"/>
      <c r="WYW224" s="15"/>
      <c r="WYX224" s="15"/>
      <c r="WYY224" s="15"/>
      <c r="WYZ224" s="15"/>
      <c r="WZA224" s="15"/>
      <c r="WZB224" s="15"/>
      <c r="WZC224" s="15"/>
      <c r="WZD224" s="15"/>
      <c r="WZE224" s="15"/>
      <c r="WZF224" s="15"/>
      <c r="WZG224" s="15"/>
      <c r="WZH224" s="15"/>
      <c r="WZI224" s="15"/>
      <c r="WZJ224" s="15"/>
      <c r="WZK224" s="15"/>
      <c r="WZL224" s="15"/>
      <c r="WZM224" s="15"/>
      <c r="WZN224" s="15"/>
      <c r="WZO224" s="15"/>
      <c r="WZP224" s="15"/>
      <c r="WZQ224" s="15"/>
      <c r="WZR224" s="15"/>
      <c r="WZS224" s="15"/>
      <c r="WZT224" s="15"/>
      <c r="WZU224" s="15"/>
      <c r="WZV224" s="15"/>
      <c r="WZW224" s="15"/>
      <c r="WZX224" s="15"/>
      <c r="WZY224" s="15"/>
      <c r="WZZ224" s="15"/>
      <c r="XAA224" s="15"/>
      <c r="XAB224" s="15"/>
      <c r="XAC224" s="15"/>
      <c r="XAD224" s="15"/>
      <c r="XAE224" s="15"/>
      <c r="XAF224" s="15"/>
      <c r="XAG224" s="15"/>
      <c r="XAH224" s="15"/>
      <c r="XAI224" s="15"/>
      <c r="XAJ224" s="15"/>
      <c r="XAK224" s="15"/>
      <c r="XAL224" s="15"/>
      <c r="XAM224" s="15"/>
      <c r="XAN224" s="15"/>
      <c r="XAO224" s="15"/>
      <c r="XAP224" s="15"/>
      <c r="XAQ224" s="15"/>
      <c r="XAR224" s="15"/>
      <c r="XAS224" s="15"/>
      <c r="XAT224" s="15"/>
      <c r="XAU224" s="15"/>
      <c r="XAV224" s="15"/>
      <c r="XAW224" s="15"/>
      <c r="XAX224" s="15"/>
      <c r="XAY224" s="15"/>
      <c r="XAZ224" s="15"/>
      <c r="XBA224" s="15"/>
      <c r="XBB224" s="15"/>
      <c r="XBC224" s="15"/>
      <c r="XBD224" s="15"/>
      <c r="XBE224" s="15"/>
      <c r="XBF224" s="15"/>
      <c r="XBG224" s="15"/>
      <c r="XBH224" s="15"/>
      <c r="XBI224" s="15"/>
      <c r="XBJ224" s="15"/>
      <c r="XBK224" s="15"/>
      <c r="XBL224" s="15"/>
      <c r="XBM224" s="15"/>
      <c r="XBN224" s="15"/>
      <c r="XBO224" s="15"/>
      <c r="XBP224" s="15"/>
      <c r="XBQ224" s="15"/>
      <c r="XBR224" s="15"/>
      <c r="XBS224" s="15"/>
      <c r="XBT224" s="15"/>
      <c r="XBU224" s="15"/>
      <c r="XBV224" s="15"/>
      <c r="XBW224" s="15"/>
      <c r="XBX224" s="15"/>
      <c r="XBY224" s="15"/>
      <c r="XBZ224" s="15"/>
      <c r="XCA224" s="15"/>
      <c r="XCB224" s="15"/>
      <c r="XCC224" s="15"/>
      <c r="XCD224" s="15"/>
      <c r="XCE224" s="15"/>
      <c r="XCF224" s="15"/>
      <c r="XCG224" s="15"/>
      <c r="XCH224" s="15"/>
      <c r="XCI224" s="15"/>
      <c r="XCJ224" s="15"/>
      <c r="XCK224" s="15"/>
      <c r="XCL224" s="15"/>
      <c r="XCM224" s="15"/>
      <c r="XCN224" s="15"/>
      <c r="XCO224" s="15"/>
      <c r="XCP224" s="15"/>
      <c r="XCQ224" s="15"/>
      <c r="XCR224" s="15"/>
      <c r="XCS224" s="15"/>
      <c r="XCT224" s="15"/>
      <c r="XCU224" s="15"/>
      <c r="XCV224" s="15"/>
      <c r="XCW224" s="15"/>
      <c r="XCX224" s="15"/>
      <c r="XCY224" s="15"/>
      <c r="XCZ224" s="15"/>
      <c r="XDA224" s="15"/>
      <c r="XDB224" s="15"/>
      <c r="XDC224" s="15"/>
      <c r="XDD224" s="15"/>
      <c r="XDE224" s="15"/>
      <c r="XDF224" s="15"/>
      <c r="XDG224" s="15"/>
      <c r="XDH224" s="15"/>
      <c r="XDI224" s="15"/>
      <c r="XDJ224" s="15"/>
      <c r="XDK224" s="15"/>
      <c r="XDL224" s="15"/>
      <c r="XDM224" s="15"/>
      <c r="XDN224" s="15"/>
      <c r="XDO224" s="15"/>
      <c r="XDP224" s="15"/>
      <c r="XDQ224" s="15"/>
      <c r="XDR224" s="15"/>
      <c r="XDS224" s="15"/>
      <c r="XDT224" s="15"/>
      <c r="XDU224" s="15"/>
      <c r="XDV224" s="15"/>
      <c r="XDW224" s="15"/>
      <c r="XDX224" s="15"/>
      <c r="XDY224" s="15"/>
      <c r="XDZ224" s="15"/>
      <c r="XEA224" s="15"/>
      <c r="XEB224" s="15"/>
      <c r="XEC224" s="15"/>
      <c r="XED224" s="15"/>
      <c r="XEE224" s="15"/>
      <c r="XEF224" s="15"/>
      <c r="XEG224" s="15"/>
      <c r="XEH224" s="15"/>
      <c r="XEI224" s="15"/>
      <c r="XEJ224" s="15"/>
      <c r="XEK224" s="15"/>
      <c r="XEL224" s="15"/>
      <c r="XEM224" s="15"/>
      <c r="XEN224" s="15"/>
      <c r="XEO224" s="15"/>
      <c r="XEP224" s="15"/>
      <c r="XEQ224" s="15"/>
      <c r="XER224" s="15"/>
      <c r="XES224" s="15"/>
      <c r="XET224" s="15"/>
      <c r="XEU224" s="15"/>
      <c r="XEV224" s="15"/>
      <c r="XEW224" s="15"/>
      <c r="XEX224" s="15"/>
      <c r="XEY224" s="15"/>
      <c r="XEZ224" s="15"/>
      <c r="XFA224" s="15"/>
      <c r="XFB224" s="15"/>
      <c r="XFC224" s="15"/>
    </row>
    <row r="225" spans="1:16383" ht="12.75" customHeight="1" x14ac:dyDescent="0.2">
      <c r="A225" s="76"/>
      <c r="B225" s="81" t="s">
        <v>383</v>
      </c>
      <c r="C225" s="82" t="s">
        <v>660</v>
      </c>
      <c r="D225" s="88">
        <v>0</v>
      </c>
      <c r="E225" s="85">
        <v>2.2000000000000002</v>
      </c>
      <c r="F225" s="73"/>
      <c r="G225" s="15">
        <f t="shared" si="3"/>
        <v>0</v>
      </c>
      <c r="H225" s="15">
        <v>0</v>
      </c>
      <c r="I225" s="15">
        <v>0</v>
      </c>
      <c r="J225" s="15">
        <v>0</v>
      </c>
      <c r="K225" s="15"/>
      <c r="L225" s="15">
        <v>0</v>
      </c>
      <c r="M225" s="15">
        <v>0</v>
      </c>
      <c r="N225" s="15">
        <v>0</v>
      </c>
      <c r="O225" s="15">
        <v>0</v>
      </c>
      <c r="P225" s="15"/>
      <c r="Q225" s="15">
        <v>0</v>
      </c>
      <c r="R225" s="15">
        <v>0</v>
      </c>
      <c r="S225" s="15">
        <v>0</v>
      </c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  <c r="CA225" s="15"/>
      <c r="CB225" s="15"/>
      <c r="CC225" s="15"/>
      <c r="CD225" s="15"/>
      <c r="CE225" s="15"/>
      <c r="CF225" s="15"/>
      <c r="CG225" s="15"/>
      <c r="CH225" s="15"/>
      <c r="CI225" s="15"/>
      <c r="CJ225" s="15"/>
      <c r="CK225" s="15"/>
      <c r="CL225" s="15"/>
      <c r="CM225" s="15"/>
      <c r="CN225" s="15"/>
      <c r="CO225" s="15"/>
      <c r="CP225" s="15"/>
      <c r="CQ225" s="15"/>
      <c r="CR225" s="15"/>
      <c r="CS225" s="15"/>
      <c r="CT225" s="15"/>
      <c r="CU225" s="15"/>
      <c r="CV225" s="15"/>
      <c r="CW225" s="15"/>
      <c r="CX225" s="15"/>
      <c r="CY225" s="15"/>
      <c r="CZ225" s="15"/>
      <c r="DA225" s="15"/>
      <c r="DB225" s="15"/>
      <c r="DC225" s="15"/>
      <c r="DD225" s="15"/>
      <c r="DE225" s="15"/>
      <c r="DF225" s="15"/>
      <c r="DG225" s="15"/>
      <c r="DH225" s="15"/>
      <c r="DI225" s="15"/>
      <c r="DJ225" s="15"/>
      <c r="DK225" s="15"/>
      <c r="DL225" s="15"/>
      <c r="DM225" s="15"/>
      <c r="DN225" s="15"/>
      <c r="DO225" s="15"/>
      <c r="DP225" s="15"/>
      <c r="DQ225" s="15"/>
      <c r="DR225" s="15"/>
      <c r="DS225" s="15"/>
      <c r="DT225" s="15"/>
      <c r="DU225" s="15"/>
      <c r="DV225" s="15"/>
      <c r="DW225" s="15"/>
      <c r="DX225" s="15"/>
      <c r="DY225" s="15"/>
      <c r="DZ225" s="15"/>
      <c r="EA225" s="15"/>
      <c r="EB225" s="15"/>
      <c r="EC225" s="15"/>
      <c r="ED225" s="15"/>
      <c r="EE225" s="15"/>
      <c r="EF225" s="15"/>
      <c r="EG225" s="15"/>
      <c r="EH225" s="15"/>
      <c r="EI225" s="15"/>
      <c r="EJ225" s="15"/>
      <c r="EK225" s="15"/>
      <c r="EL225" s="15"/>
      <c r="EM225" s="15"/>
      <c r="EN225" s="15"/>
      <c r="EO225" s="15"/>
      <c r="EP225" s="15"/>
      <c r="EQ225" s="15"/>
      <c r="ER225" s="15"/>
      <c r="ES225" s="15"/>
      <c r="ET225" s="15"/>
      <c r="EU225" s="15"/>
      <c r="EV225" s="15"/>
      <c r="EW225" s="15"/>
      <c r="EX225" s="15"/>
      <c r="EY225" s="15"/>
      <c r="EZ225" s="15"/>
      <c r="FA225" s="15"/>
      <c r="FB225" s="15"/>
      <c r="FC225" s="15"/>
      <c r="FD225" s="15"/>
      <c r="FE225" s="15"/>
      <c r="FF225" s="15"/>
      <c r="FG225" s="15"/>
      <c r="FH225" s="15"/>
      <c r="FI225" s="15"/>
      <c r="FJ225" s="15"/>
      <c r="FK225" s="15"/>
      <c r="FL225" s="15"/>
      <c r="FM225" s="15"/>
      <c r="FN225" s="15"/>
      <c r="FO225" s="15"/>
      <c r="FP225" s="15"/>
      <c r="FQ225" s="15"/>
      <c r="FR225" s="15"/>
      <c r="FS225" s="15"/>
      <c r="FT225" s="15"/>
      <c r="FU225" s="15"/>
      <c r="FV225" s="15"/>
      <c r="FW225" s="15"/>
      <c r="FX225" s="15"/>
      <c r="FY225" s="15"/>
      <c r="FZ225" s="15"/>
      <c r="GA225" s="15"/>
      <c r="GB225" s="15"/>
      <c r="GC225" s="15"/>
      <c r="GD225" s="15"/>
      <c r="GE225" s="15"/>
      <c r="GF225" s="15"/>
      <c r="GG225" s="15"/>
      <c r="GH225" s="15"/>
      <c r="GI225" s="15"/>
      <c r="GJ225" s="15"/>
      <c r="GK225" s="15"/>
      <c r="GL225" s="15"/>
      <c r="GM225" s="15"/>
      <c r="GN225" s="15"/>
      <c r="GO225" s="15"/>
      <c r="GP225" s="15"/>
      <c r="GQ225" s="15"/>
      <c r="GR225" s="15"/>
      <c r="GS225" s="15"/>
      <c r="GT225" s="15"/>
      <c r="GU225" s="15"/>
      <c r="GV225" s="15"/>
      <c r="GW225" s="15"/>
      <c r="GX225" s="15"/>
      <c r="GY225" s="15"/>
      <c r="GZ225" s="15"/>
      <c r="HA225" s="15"/>
      <c r="HB225" s="15"/>
      <c r="HC225" s="15"/>
      <c r="HD225" s="15"/>
      <c r="HE225" s="15"/>
      <c r="HF225" s="15"/>
      <c r="HG225" s="15"/>
      <c r="HH225" s="15"/>
      <c r="HI225" s="15"/>
      <c r="HJ225" s="15"/>
      <c r="HK225" s="15"/>
      <c r="HL225" s="15"/>
      <c r="HM225" s="15"/>
      <c r="HN225" s="15"/>
      <c r="HO225" s="15"/>
      <c r="HP225" s="15"/>
      <c r="HQ225" s="15"/>
      <c r="HR225" s="15"/>
      <c r="HS225" s="15"/>
      <c r="HT225" s="15"/>
      <c r="HU225" s="15"/>
      <c r="HV225" s="15"/>
      <c r="HW225" s="15"/>
      <c r="HX225" s="15"/>
      <c r="HY225" s="15"/>
      <c r="HZ225" s="15"/>
      <c r="IA225" s="15"/>
      <c r="IB225" s="15"/>
      <c r="IC225" s="15"/>
      <c r="ID225" s="15"/>
      <c r="IE225" s="15"/>
      <c r="IF225" s="15"/>
      <c r="IG225" s="15"/>
      <c r="IH225" s="15"/>
      <c r="II225" s="15"/>
      <c r="IJ225" s="15"/>
      <c r="IK225" s="15"/>
      <c r="IL225" s="15"/>
      <c r="IM225" s="15"/>
      <c r="IN225" s="15"/>
      <c r="IO225" s="15"/>
      <c r="IP225" s="15"/>
      <c r="IQ225" s="15"/>
      <c r="IR225" s="15"/>
      <c r="IS225" s="15"/>
      <c r="IT225" s="15"/>
      <c r="IU225" s="15"/>
      <c r="IV225" s="15"/>
      <c r="IW225" s="15"/>
      <c r="IX225" s="15"/>
      <c r="IY225" s="15"/>
      <c r="IZ225" s="15"/>
      <c r="JA225" s="15"/>
      <c r="JB225" s="15"/>
      <c r="JC225" s="15"/>
      <c r="JD225" s="15"/>
      <c r="JE225" s="15"/>
      <c r="JF225" s="15"/>
      <c r="JG225" s="15"/>
      <c r="JH225" s="15"/>
      <c r="JI225" s="15"/>
      <c r="JJ225" s="15"/>
      <c r="JK225" s="15"/>
      <c r="JL225" s="15"/>
      <c r="JM225" s="15"/>
      <c r="JN225" s="15"/>
      <c r="JO225" s="15"/>
      <c r="JP225" s="15"/>
      <c r="JQ225" s="15"/>
      <c r="JR225" s="15"/>
      <c r="JS225" s="15"/>
      <c r="JT225" s="15"/>
      <c r="JU225" s="15"/>
      <c r="JV225" s="15"/>
      <c r="JW225" s="15"/>
      <c r="JX225" s="15"/>
      <c r="JY225" s="15"/>
      <c r="JZ225" s="15"/>
      <c r="KA225" s="15"/>
      <c r="KB225" s="15"/>
      <c r="KC225" s="15"/>
      <c r="KD225" s="15"/>
      <c r="KE225" s="15"/>
      <c r="KF225" s="15"/>
      <c r="KG225" s="15"/>
      <c r="KH225" s="15"/>
      <c r="KI225" s="15"/>
      <c r="KJ225" s="15"/>
      <c r="KK225" s="15"/>
      <c r="KL225" s="15"/>
      <c r="KM225" s="15"/>
      <c r="KN225" s="15"/>
      <c r="KO225" s="15"/>
      <c r="KP225" s="15"/>
      <c r="KQ225" s="15"/>
      <c r="KR225" s="15"/>
      <c r="KS225" s="15"/>
      <c r="KT225" s="15"/>
      <c r="KU225" s="15"/>
      <c r="KV225" s="15"/>
      <c r="KW225" s="15"/>
      <c r="KX225" s="15"/>
      <c r="KY225" s="15"/>
      <c r="KZ225" s="15"/>
      <c r="LA225" s="15"/>
      <c r="LB225" s="15"/>
      <c r="LC225" s="15"/>
      <c r="LD225" s="15"/>
      <c r="LE225" s="15"/>
      <c r="LF225" s="15"/>
      <c r="LG225" s="15"/>
      <c r="LH225" s="15"/>
      <c r="LI225" s="15"/>
      <c r="LJ225" s="15"/>
      <c r="LK225" s="15"/>
      <c r="LL225" s="15"/>
      <c r="LM225" s="15"/>
      <c r="LN225" s="15"/>
      <c r="LO225" s="15"/>
      <c r="LP225" s="15"/>
      <c r="LQ225" s="15"/>
      <c r="LR225" s="15"/>
      <c r="LS225" s="15"/>
      <c r="LT225" s="15"/>
      <c r="LU225" s="15"/>
      <c r="LV225" s="15"/>
      <c r="LW225" s="15"/>
      <c r="LX225" s="15"/>
      <c r="LY225" s="15"/>
      <c r="LZ225" s="15"/>
      <c r="MA225" s="15"/>
      <c r="MB225" s="15"/>
      <c r="MC225" s="15"/>
      <c r="MD225" s="15"/>
      <c r="ME225" s="15"/>
      <c r="MF225" s="15"/>
      <c r="MG225" s="15"/>
      <c r="MH225" s="15"/>
      <c r="MI225" s="15"/>
      <c r="MJ225" s="15"/>
      <c r="MK225" s="15"/>
      <c r="ML225" s="15"/>
      <c r="MM225" s="15"/>
      <c r="MN225" s="15"/>
      <c r="MO225" s="15"/>
      <c r="MP225" s="15"/>
      <c r="MQ225" s="15"/>
      <c r="MR225" s="15"/>
      <c r="MS225" s="15"/>
      <c r="MT225" s="15"/>
      <c r="MU225" s="15"/>
      <c r="MV225" s="15"/>
      <c r="MW225" s="15"/>
      <c r="MX225" s="15"/>
      <c r="MY225" s="15"/>
      <c r="MZ225" s="15"/>
      <c r="NA225" s="15"/>
      <c r="NB225" s="15"/>
      <c r="NC225" s="15"/>
      <c r="ND225" s="15"/>
      <c r="NE225" s="15"/>
      <c r="NF225" s="15"/>
      <c r="NG225" s="15"/>
      <c r="NH225" s="15"/>
      <c r="NI225" s="15"/>
      <c r="NJ225" s="15"/>
      <c r="NK225" s="15"/>
      <c r="NL225" s="15"/>
      <c r="NM225" s="15"/>
      <c r="NN225" s="15"/>
      <c r="NO225" s="15"/>
      <c r="NP225" s="15"/>
      <c r="NQ225" s="15"/>
      <c r="NR225" s="15"/>
      <c r="NS225" s="15"/>
      <c r="NT225" s="15"/>
      <c r="NU225" s="15"/>
      <c r="NV225" s="15"/>
      <c r="NW225" s="15"/>
      <c r="NX225" s="15"/>
      <c r="NY225" s="15"/>
      <c r="NZ225" s="15"/>
      <c r="OA225" s="15"/>
      <c r="OB225" s="15"/>
      <c r="OC225" s="15"/>
      <c r="OD225" s="15"/>
      <c r="OE225" s="15"/>
      <c r="OF225" s="15"/>
      <c r="OG225" s="15"/>
      <c r="OH225" s="15"/>
      <c r="OI225" s="15"/>
      <c r="OJ225" s="15"/>
      <c r="OK225" s="15"/>
      <c r="OL225" s="15"/>
      <c r="OM225" s="15"/>
      <c r="ON225" s="15"/>
      <c r="OO225" s="15"/>
      <c r="OP225" s="15"/>
      <c r="OQ225" s="15"/>
      <c r="OR225" s="15"/>
      <c r="OS225" s="15"/>
      <c r="OT225" s="15"/>
      <c r="OU225" s="15"/>
      <c r="OV225" s="15"/>
      <c r="OW225" s="15"/>
      <c r="OX225" s="15"/>
      <c r="OY225" s="15"/>
      <c r="OZ225" s="15"/>
      <c r="PA225" s="15"/>
      <c r="PB225" s="15"/>
      <c r="PC225" s="15"/>
      <c r="PD225" s="15"/>
      <c r="PE225" s="15"/>
      <c r="PF225" s="15"/>
      <c r="PG225" s="15"/>
      <c r="PH225" s="15"/>
      <c r="PI225" s="15"/>
      <c r="PJ225" s="15"/>
      <c r="PK225" s="15"/>
      <c r="PL225" s="15"/>
      <c r="PM225" s="15"/>
      <c r="PN225" s="15"/>
      <c r="PO225" s="15"/>
      <c r="PP225" s="15"/>
      <c r="PQ225" s="15"/>
      <c r="PR225" s="15"/>
      <c r="PS225" s="15"/>
      <c r="PT225" s="15"/>
      <c r="PU225" s="15"/>
      <c r="PV225" s="15"/>
      <c r="PW225" s="15"/>
      <c r="PX225" s="15"/>
      <c r="PY225" s="15"/>
      <c r="PZ225" s="15"/>
      <c r="QA225" s="15"/>
      <c r="QB225" s="15"/>
      <c r="QC225" s="15"/>
      <c r="QD225" s="15"/>
      <c r="QE225" s="15"/>
      <c r="QF225" s="15"/>
      <c r="QG225" s="15"/>
      <c r="QH225" s="15"/>
      <c r="QI225" s="15"/>
      <c r="QJ225" s="15"/>
      <c r="QK225" s="15"/>
      <c r="QL225" s="15"/>
      <c r="QM225" s="15"/>
      <c r="QN225" s="15"/>
      <c r="QO225" s="15"/>
      <c r="QP225" s="15"/>
      <c r="QQ225" s="15"/>
      <c r="QR225" s="15"/>
      <c r="QS225" s="15"/>
      <c r="QT225" s="15"/>
      <c r="QU225" s="15"/>
      <c r="QV225" s="15"/>
      <c r="QW225" s="15"/>
      <c r="QX225" s="15"/>
      <c r="QY225" s="15"/>
      <c r="QZ225" s="15"/>
      <c r="RA225" s="15"/>
      <c r="RB225" s="15"/>
      <c r="RC225" s="15"/>
      <c r="RD225" s="15"/>
      <c r="RE225" s="15"/>
      <c r="RF225" s="15"/>
      <c r="RG225" s="15"/>
      <c r="RH225" s="15"/>
      <c r="RI225" s="15"/>
      <c r="RJ225" s="15"/>
      <c r="RK225" s="15"/>
      <c r="RL225" s="15"/>
      <c r="RM225" s="15"/>
      <c r="RN225" s="15"/>
      <c r="RO225" s="15"/>
      <c r="RP225" s="15"/>
      <c r="RQ225" s="15"/>
      <c r="RR225" s="15"/>
      <c r="RS225" s="15"/>
      <c r="RT225" s="15"/>
      <c r="RU225" s="15"/>
      <c r="RV225" s="15"/>
      <c r="RW225" s="15"/>
      <c r="RX225" s="15"/>
      <c r="RY225" s="15"/>
      <c r="RZ225" s="15"/>
      <c r="SA225" s="15"/>
      <c r="SB225" s="15"/>
      <c r="SC225" s="15"/>
      <c r="SD225" s="15"/>
      <c r="SE225" s="15"/>
      <c r="SF225" s="15"/>
      <c r="SG225" s="15"/>
      <c r="SH225" s="15"/>
      <c r="SI225" s="15"/>
      <c r="SJ225" s="15"/>
      <c r="SK225" s="15"/>
      <c r="SL225" s="15"/>
      <c r="SM225" s="15"/>
      <c r="SN225" s="15"/>
      <c r="SO225" s="15"/>
      <c r="SP225" s="15"/>
      <c r="SQ225" s="15"/>
      <c r="SR225" s="15"/>
      <c r="SS225" s="15"/>
      <c r="ST225" s="15"/>
      <c r="SU225" s="15"/>
      <c r="SV225" s="15"/>
      <c r="SW225" s="15"/>
      <c r="SX225" s="15"/>
      <c r="SY225" s="15"/>
      <c r="SZ225" s="15"/>
      <c r="TA225" s="15"/>
      <c r="TB225" s="15"/>
      <c r="TC225" s="15"/>
      <c r="TD225" s="15"/>
      <c r="TE225" s="15"/>
      <c r="TF225" s="15"/>
      <c r="TG225" s="15"/>
      <c r="TH225" s="15"/>
      <c r="TI225" s="15"/>
      <c r="TJ225" s="15"/>
      <c r="TK225" s="15"/>
      <c r="TL225" s="15"/>
      <c r="TM225" s="15"/>
      <c r="TN225" s="15"/>
      <c r="TO225" s="15"/>
      <c r="TP225" s="15"/>
      <c r="TQ225" s="15"/>
      <c r="TR225" s="15"/>
      <c r="TS225" s="15"/>
      <c r="TT225" s="15"/>
      <c r="TU225" s="15"/>
      <c r="TV225" s="15"/>
      <c r="TW225" s="15"/>
      <c r="TX225" s="15"/>
      <c r="TY225" s="15"/>
      <c r="TZ225" s="15"/>
      <c r="UA225" s="15"/>
      <c r="UB225" s="15"/>
      <c r="UC225" s="15"/>
      <c r="UD225" s="15"/>
      <c r="UE225" s="15"/>
      <c r="UF225" s="15"/>
      <c r="UG225" s="15"/>
      <c r="UH225" s="15"/>
      <c r="UI225" s="15"/>
      <c r="UJ225" s="15"/>
      <c r="UK225" s="15"/>
      <c r="UL225" s="15"/>
      <c r="UM225" s="15"/>
      <c r="UN225" s="15"/>
      <c r="UO225" s="15"/>
      <c r="UP225" s="15"/>
      <c r="UQ225" s="15"/>
      <c r="UR225" s="15"/>
      <c r="US225" s="15"/>
      <c r="UT225" s="15"/>
      <c r="UU225" s="15"/>
      <c r="UV225" s="15"/>
      <c r="UW225" s="15"/>
      <c r="UX225" s="15"/>
      <c r="UY225" s="15"/>
      <c r="UZ225" s="15"/>
      <c r="VA225" s="15"/>
      <c r="VB225" s="15"/>
      <c r="VC225" s="15"/>
      <c r="VD225" s="15"/>
      <c r="VE225" s="15"/>
      <c r="VF225" s="15"/>
      <c r="VG225" s="15"/>
      <c r="VH225" s="15"/>
      <c r="VI225" s="15"/>
      <c r="VJ225" s="15"/>
      <c r="VK225" s="15"/>
      <c r="VL225" s="15"/>
      <c r="VM225" s="15"/>
      <c r="VN225" s="15"/>
      <c r="VO225" s="15"/>
      <c r="VP225" s="15"/>
      <c r="VQ225" s="15"/>
      <c r="VR225" s="15"/>
      <c r="VS225" s="15"/>
      <c r="VT225" s="15"/>
      <c r="VU225" s="15"/>
      <c r="VV225" s="15"/>
      <c r="VW225" s="15"/>
      <c r="VX225" s="15"/>
      <c r="VY225" s="15"/>
      <c r="VZ225" s="15"/>
      <c r="WA225" s="15"/>
      <c r="WB225" s="15"/>
      <c r="WC225" s="15"/>
      <c r="WD225" s="15"/>
      <c r="WE225" s="15"/>
      <c r="WF225" s="15"/>
      <c r="WG225" s="15"/>
      <c r="WH225" s="15"/>
      <c r="WI225" s="15"/>
      <c r="WJ225" s="15"/>
      <c r="WK225" s="15"/>
      <c r="WL225" s="15"/>
      <c r="WM225" s="15"/>
      <c r="WN225" s="15"/>
      <c r="WO225" s="15"/>
      <c r="WP225" s="15"/>
      <c r="WQ225" s="15"/>
      <c r="WR225" s="15"/>
      <c r="WS225" s="15"/>
      <c r="WT225" s="15"/>
      <c r="WU225" s="15"/>
      <c r="WV225" s="15"/>
      <c r="WW225" s="15"/>
      <c r="WX225" s="15"/>
      <c r="WY225" s="15"/>
      <c r="WZ225" s="15"/>
      <c r="XA225" s="15"/>
      <c r="XB225" s="15"/>
      <c r="XC225" s="15"/>
      <c r="XD225" s="15"/>
      <c r="XE225" s="15"/>
      <c r="XF225" s="15"/>
      <c r="XG225" s="15"/>
      <c r="XH225" s="15"/>
      <c r="XI225" s="15"/>
      <c r="XJ225" s="15"/>
      <c r="XK225" s="15"/>
      <c r="XL225" s="15"/>
      <c r="XM225" s="15"/>
      <c r="XN225" s="15"/>
      <c r="XO225" s="15"/>
      <c r="XP225" s="15"/>
      <c r="XQ225" s="15"/>
      <c r="XR225" s="15"/>
      <c r="XS225" s="15"/>
      <c r="XT225" s="15"/>
      <c r="XU225" s="15"/>
      <c r="XV225" s="15"/>
      <c r="XW225" s="15"/>
      <c r="XX225" s="15"/>
      <c r="XY225" s="15"/>
      <c r="XZ225" s="15"/>
      <c r="YA225" s="15"/>
      <c r="YB225" s="15"/>
      <c r="YC225" s="15"/>
      <c r="YD225" s="15"/>
      <c r="YE225" s="15"/>
      <c r="YF225" s="15"/>
      <c r="YG225" s="15"/>
      <c r="YH225" s="15"/>
      <c r="YI225" s="15"/>
      <c r="YJ225" s="15"/>
      <c r="YK225" s="15"/>
      <c r="YL225" s="15"/>
      <c r="YM225" s="15"/>
      <c r="YN225" s="15"/>
      <c r="YO225" s="15"/>
      <c r="YP225" s="15"/>
      <c r="YQ225" s="15"/>
      <c r="YR225" s="15"/>
      <c r="YS225" s="15"/>
      <c r="YT225" s="15"/>
      <c r="YU225" s="15"/>
      <c r="YV225" s="15"/>
      <c r="YW225" s="15"/>
      <c r="YX225" s="15"/>
      <c r="YY225" s="15"/>
      <c r="YZ225" s="15"/>
      <c r="ZA225" s="15"/>
      <c r="ZB225" s="15"/>
      <c r="ZC225" s="15"/>
      <c r="ZD225" s="15"/>
      <c r="ZE225" s="15"/>
      <c r="ZF225" s="15"/>
      <c r="ZG225" s="15"/>
      <c r="ZH225" s="15"/>
      <c r="ZI225" s="15"/>
      <c r="ZJ225" s="15"/>
      <c r="ZK225" s="15"/>
      <c r="ZL225" s="15"/>
      <c r="ZM225" s="15"/>
      <c r="ZN225" s="15"/>
      <c r="ZO225" s="15"/>
      <c r="ZP225" s="15"/>
      <c r="ZQ225" s="15"/>
      <c r="ZR225" s="15"/>
      <c r="ZS225" s="15"/>
      <c r="ZT225" s="15"/>
      <c r="ZU225" s="15"/>
      <c r="ZV225" s="15"/>
      <c r="ZW225" s="15"/>
      <c r="ZX225" s="15"/>
      <c r="ZY225" s="15"/>
      <c r="ZZ225" s="15"/>
      <c r="AAA225" s="15"/>
      <c r="AAB225" s="15"/>
      <c r="AAC225" s="15"/>
      <c r="AAD225" s="15"/>
      <c r="AAE225" s="15"/>
      <c r="AAF225" s="15"/>
      <c r="AAG225" s="15"/>
      <c r="AAH225" s="15"/>
      <c r="AAI225" s="15"/>
      <c r="AAJ225" s="15"/>
      <c r="AAK225" s="15"/>
      <c r="AAL225" s="15"/>
      <c r="AAM225" s="15"/>
      <c r="AAN225" s="15"/>
      <c r="AAO225" s="15"/>
      <c r="AAP225" s="15"/>
      <c r="AAQ225" s="15"/>
      <c r="AAR225" s="15"/>
      <c r="AAS225" s="15"/>
      <c r="AAT225" s="15"/>
      <c r="AAU225" s="15"/>
      <c r="AAV225" s="15"/>
      <c r="AAW225" s="15"/>
      <c r="AAX225" s="15"/>
      <c r="AAY225" s="15"/>
      <c r="AAZ225" s="15"/>
      <c r="ABA225" s="15"/>
      <c r="ABB225" s="15"/>
      <c r="ABC225" s="15"/>
      <c r="ABD225" s="15"/>
      <c r="ABE225" s="15"/>
      <c r="ABF225" s="15"/>
      <c r="ABG225" s="15"/>
      <c r="ABH225" s="15"/>
      <c r="ABI225" s="15"/>
      <c r="ABJ225" s="15"/>
      <c r="ABK225" s="15"/>
      <c r="ABL225" s="15"/>
      <c r="ABM225" s="15"/>
      <c r="ABN225" s="15"/>
      <c r="ABO225" s="15"/>
      <c r="ABP225" s="15"/>
      <c r="ABQ225" s="15"/>
      <c r="ABR225" s="15"/>
      <c r="ABS225" s="15"/>
      <c r="ABT225" s="15"/>
      <c r="ABU225" s="15"/>
      <c r="ABV225" s="15"/>
      <c r="ABW225" s="15"/>
      <c r="ABX225" s="15"/>
      <c r="ABY225" s="15"/>
      <c r="ABZ225" s="15"/>
      <c r="ACA225" s="15"/>
      <c r="ACB225" s="15"/>
      <c r="ACC225" s="15"/>
      <c r="ACD225" s="15"/>
      <c r="ACE225" s="15"/>
      <c r="ACF225" s="15"/>
      <c r="ACG225" s="15"/>
      <c r="ACH225" s="15"/>
      <c r="ACI225" s="15"/>
      <c r="ACJ225" s="15"/>
      <c r="ACK225" s="15"/>
      <c r="ACL225" s="15"/>
      <c r="ACM225" s="15"/>
      <c r="ACN225" s="15"/>
      <c r="ACO225" s="15"/>
      <c r="ACP225" s="15"/>
      <c r="ACQ225" s="15"/>
      <c r="ACR225" s="15"/>
      <c r="ACS225" s="15"/>
      <c r="ACT225" s="15"/>
      <c r="ACU225" s="15"/>
      <c r="ACV225" s="15"/>
      <c r="ACW225" s="15"/>
      <c r="ACX225" s="15"/>
      <c r="ACY225" s="15"/>
      <c r="ACZ225" s="15"/>
      <c r="ADA225" s="15"/>
      <c r="ADB225" s="15"/>
      <c r="ADC225" s="15"/>
      <c r="ADD225" s="15"/>
      <c r="ADE225" s="15"/>
      <c r="ADF225" s="15"/>
      <c r="ADG225" s="15"/>
      <c r="ADH225" s="15"/>
      <c r="ADI225" s="15"/>
      <c r="ADJ225" s="15"/>
      <c r="ADK225" s="15"/>
      <c r="ADL225" s="15"/>
      <c r="ADM225" s="15"/>
      <c r="ADN225" s="15"/>
      <c r="ADO225" s="15"/>
      <c r="ADP225" s="15"/>
      <c r="ADQ225" s="15"/>
      <c r="ADR225" s="15"/>
      <c r="ADS225" s="15"/>
      <c r="ADT225" s="15"/>
      <c r="ADU225" s="15"/>
      <c r="ADV225" s="15"/>
      <c r="ADW225" s="15"/>
      <c r="ADX225" s="15"/>
      <c r="ADY225" s="15"/>
      <c r="ADZ225" s="15"/>
      <c r="AEA225" s="15"/>
      <c r="AEB225" s="15"/>
      <c r="AEC225" s="15"/>
      <c r="AED225" s="15"/>
      <c r="AEE225" s="15"/>
      <c r="AEF225" s="15"/>
      <c r="AEG225" s="15"/>
      <c r="AEH225" s="15"/>
      <c r="AEI225" s="15"/>
      <c r="AEJ225" s="15"/>
      <c r="AEK225" s="15"/>
      <c r="AEL225" s="15"/>
      <c r="AEM225" s="15"/>
      <c r="AEN225" s="15"/>
      <c r="AEO225" s="15"/>
      <c r="AEP225" s="15"/>
      <c r="AEQ225" s="15"/>
      <c r="AER225" s="15"/>
      <c r="AES225" s="15"/>
      <c r="AET225" s="15"/>
      <c r="AEU225" s="15"/>
      <c r="AEV225" s="15"/>
      <c r="AEW225" s="15"/>
      <c r="AEX225" s="15"/>
      <c r="AEY225" s="15"/>
      <c r="AEZ225" s="15"/>
      <c r="AFA225" s="15"/>
      <c r="AFB225" s="15"/>
      <c r="AFC225" s="15"/>
      <c r="AFD225" s="15"/>
      <c r="AFE225" s="15"/>
      <c r="AFF225" s="15"/>
      <c r="AFG225" s="15"/>
      <c r="AFH225" s="15"/>
      <c r="AFI225" s="15"/>
      <c r="AFJ225" s="15"/>
      <c r="AFK225" s="15"/>
      <c r="AFL225" s="15"/>
      <c r="AFM225" s="15"/>
      <c r="AFN225" s="15"/>
      <c r="AFO225" s="15"/>
      <c r="AFP225" s="15"/>
      <c r="AFQ225" s="15"/>
      <c r="AFR225" s="15"/>
      <c r="AFS225" s="15"/>
      <c r="AFT225" s="15"/>
      <c r="AFU225" s="15"/>
      <c r="AFV225" s="15"/>
      <c r="AFW225" s="15"/>
      <c r="AFX225" s="15"/>
      <c r="AFY225" s="15"/>
      <c r="AFZ225" s="15"/>
      <c r="AGA225" s="15"/>
      <c r="AGB225" s="15"/>
      <c r="AGC225" s="15"/>
      <c r="AGD225" s="15"/>
      <c r="AGE225" s="15"/>
      <c r="AGF225" s="15"/>
      <c r="AGG225" s="15"/>
      <c r="AGH225" s="15"/>
      <c r="AGI225" s="15"/>
      <c r="AGJ225" s="15"/>
      <c r="AGK225" s="15"/>
      <c r="AGL225" s="15"/>
      <c r="AGM225" s="15"/>
      <c r="AGN225" s="15"/>
      <c r="AGO225" s="15"/>
      <c r="AGP225" s="15"/>
      <c r="AGQ225" s="15"/>
      <c r="AGR225" s="15"/>
      <c r="AGS225" s="15"/>
      <c r="AGT225" s="15"/>
      <c r="AGU225" s="15"/>
      <c r="AGV225" s="15"/>
      <c r="AGW225" s="15"/>
      <c r="AGX225" s="15"/>
      <c r="AGY225" s="15"/>
      <c r="AGZ225" s="15"/>
      <c r="AHA225" s="15"/>
      <c r="AHB225" s="15"/>
      <c r="AHC225" s="15"/>
      <c r="AHD225" s="15"/>
      <c r="AHE225" s="15"/>
      <c r="AHF225" s="15"/>
      <c r="AHG225" s="15"/>
      <c r="AHH225" s="15"/>
      <c r="AHI225" s="15"/>
      <c r="AHJ225" s="15"/>
      <c r="AHK225" s="15"/>
      <c r="AHL225" s="15"/>
      <c r="AHM225" s="15"/>
      <c r="AHN225" s="15"/>
      <c r="AHO225" s="15"/>
      <c r="AHP225" s="15"/>
      <c r="AHQ225" s="15"/>
      <c r="AHR225" s="15"/>
      <c r="AHS225" s="15"/>
      <c r="AHT225" s="15"/>
      <c r="AHU225" s="15"/>
      <c r="AHV225" s="15"/>
      <c r="AHW225" s="15"/>
      <c r="AHX225" s="15"/>
      <c r="AHY225" s="15"/>
      <c r="AHZ225" s="15"/>
      <c r="AIA225" s="15"/>
      <c r="AIB225" s="15"/>
      <c r="AIC225" s="15"/>
      <c r="AID225" s="15"/>
      <c r="AIE225" s="15"/>
      <c r="AIF225" s="15"/>
      <c r="AIG225" s="15"/>
      <c r="AIH225" s="15"/>
      <c r="AII225" s="15"/>
      <c r="AIJ225" s="15"/>
      <c r="AIK225" s="15"/>
      <c r="AIL225" s="15"/>
      <c r="AIM225" s="15"/>
      <c r="AIN225" s="15"/>
      <c r="AIO225" s="15"/>
      <c r="AIP225" s="15"/>
      <c r="AIQ225" s="15"/>
      <c r="AIR225" s="15"/>
      <c r="AIS225" s="15"/>
      <c r="AIT225" s="15"/>
      <c r="AIU225" s="15"/>
      <c r="AIV225" s="15"/>
      <c r="AIW225" s="15"/>
      <c r="AIX225" s="15"/>
      <c r="AIY225" s="15"/>
      <c r="AIZ225" s="15"/>
      <c r="AJA225" s="15"/>
      <c r="AJB225" s="15"/>
      <c r="AJC225" s="15"/>
      <c r="AJD225" s="15"/>
      <c r="AJE225" s="15"/>
      <c r="AJF225" s="15"/>
      <c r="AJG225" s="15"/>
      <c r="AJH225" s="15"/>
      <c r="AJI225" s="15"/>
      <c r="AJJ225" s="15"/>
      <c r="AJK225" s="15"/>
      <c r="AJL225" s="15"/>
      <c r="AJM225" s="15"/>
      <c r="AJN225" s="15"/>
      <c r="AJO225" s="15"/>
      <c r="AJP225" s="15"/>
      <c r="AJQ225" s="15"/>
      <c r="AJR225" s="15"/>
      <c r="AJS225" s="15"/>
      <c r="AJT225" s="15"/>
      <c r="AJU225" s="15"/>
      <c r="AJV225" s="15"/>
      <c r="AJW225" s="15"/>
      <c r="AJX225" s="15"/>
      <c r="AJY225" s="15"/>
      <c r="AJZ225" s="15"/>
      <c r="AKA225" s="15"/>
      <c r="AKB225" s="15"/>
      <c r="AKC225" s="15"/>
      <c r="AKD225" s="15"/>
      <c r="AKE225" s="15"/>
      <c r="AKF225" s="15"/>
      <c r="AKG225" s="15"/>
      <c r="AKH225" s="15"/>
      <c r="AKI225" s="15"/>
      <c r="AKJ225" s="15"/>
      <c r="AKK225" s="15"/>
      <c r="AKL225" s="15"/>
      <c r="AKM225" s="15"/>
      <c r="AKN225" s="15"/>
      <c r="AKO225" s="15"/>
      <c r="AKP225" s="15"/>
      <c r="AKQ225" s="15"/>
      <c r="AKR225" s="15"/>
      <c r="AKS225" s="15"/>
      <c r="AKT225" s="15"/>
      <c r="AKU225" s="15"/>
      <c r="AKV225" s="15"/>
      <c r="AKW225" s="15"/>
      <c r="AKX225" s="15"/>
      <c r="AKY225" s="15"/>
      <c r="AKZ225" s="15"/>
      <c r="ALA225" s="15"/>
      <c r="ALB225" s="15"/>
      <c r="ALC225" s="15"/>
      <c r="ALD225" s="15"/>
      <c r="ALE225" s="15"/>
      <c r="ALF225" s="15"/>
      <c r="ALG225" s="15"/>
      <c r="ALH225" s="15"/>
      <c r="ALI225" s="15"/>
      <c r="ALJ225" s="15"/>
      <c r="ALK225" s="15"/>
      <c r="ALL225" s="15"/>
      <c r="ALM225" s="15"/>
      <c r="ALN225" s="15"/>
      <c r="ALO225" s="15"/>
      <c r="ALP225" s="15"/>
      <c r="ALQ225" s="15"/>
      <c r="ALR225" s="15"/>
      <c r="ALS225" s="15"/>
      <c r="ALT225" s="15"/>
      <c r="ALU225" s="15"/>
      <c r="ALV225" s="15"/>
      <c r="ALW225" s="15"/>
      <c r="ALX225" s="15"/>
      <c r="ALY225" s="15"/>
      <c r="ALZ225" s="15"/>
      <c r="AMA225" s="15"/>
      <c r="AMB225" s="15"/>
      <c r="AMC225" s="15"/>
      <c r="AMD225" s="15"/>
      <c r="AME225" s="15"/>
      <c r="AMF225" s="15"/>
      <c r="AMG225" s="15"/>
      <c r="AMH225" s="15"/>
      <c r="AMI225" s="15"/>
      <c r="AMJ225" s="15"/>
      <c r="AMK225" s="15"/>
      <c r="AML225" s="15"/>
      <c r="AMM225" s="15"/>
      <c r="AMN225" s="15"/>
      <c r="AMO225" s="15"/>
      <c r="AMP225" s="15"/>
      <c r="AMQ225" s="15"/>
      <c r="AMR225" s="15"/>
      <c r="AMS225" s="15"/>
      <c r="AMT225" s="15"/>
      <c r="AMU225" s="15"/>
      <c r="AMV225" s="15"/>
      <c r="AMW225" s="15"/>
      <c r="AMX225" s="15"/>
      <c r="AMY225" s="15"/>
      <c r="AMZ225" s="15"/>
      <c r="ANA225" s="15"/>
      <c r="ANB225" s="15"/>
      <c r="ANC225" s="15"/>
      <c r="AND225" s="15"/>
      <c r="ANE225" s="15"/>
      <c r="ANF225" s="15"/>
      <c r="ANG225" s="15"/>
      <c r="ANH225" s="15"/>
      <c r="ANI225" s="15"/>
      <c r="ANJ225" s="15"/>
      <c r="ANK225" s="15"/>
      <c r="ANL225" s="15"/>
      <c r="ANM225" s="15"/>
      <c r="ANN225" s="15"/>
      <c r="ANO225" s="15"/>
      <c r="ANP225" s="15"/>
      <c r="ANQ225" s="15"/>
      <c r="ANR225" s="15"/>
      <c r="ANS225" s="15"/>
      <c r="ANT225" s="15"/>
      <c r="ANU225" s="15"/>
      <c r="ANV225" s="15"/>
      <c r="ANW225" s="15"/>
      <c r="ANX225" s="15"/>
      <c r="ANY225" s="15"/>
      <c r="ANZ225" s="15"/>
      <c r="AOA225" s="15"/>
      <c r="AOB225" s="15"/>
      <c r="AOC225" s="15"/>
      <c r="AOD225" s="15"/>
      <c r="AOE225" s="15"/>
      <c r="AOF225" s="15"/>
      <c r="AOG225" s="15"/>
      <c r="AOH225" s="15"/>
      <c r="AOI225" s="15"/>
      <c r="AOJ225" s="15"/>
      <c r="AOK225" s="15"/>
      <c r="AOL225" s="15"/>
      <c r="AOM225" s="15"/>
      <c r="AON225" s="15"/>
      <c r="AOO225" s="15"/>
      <c r="AOP225" s="15"/>
      <c r="AOQ225" s="15"/>
      <c r="AOR225" s="15"/>
      <c r="AOS225" s="15"/>
      <c r="AOT225" s="15"/>
      <c r="AOU225" s="15"/>
      <c r="AOV225" s="15"/>
      <c r="AOW225" s="15"/>
      <c r="AOX225" s="15"/>
      <c r="AOY225" s="15"/>
      <c r="AOZ225" s="15"/>
      <c r="APA225" s="15"/>
      <c r="APB225" s="15"/>
      <c r="APC225" s="15"/>
      <c r="APD225" s="15"/>
      <c r="APE225" s="15"/>
      <c r="APF225" s="15"/>
      <c r="APG225" s="15"/>
      <c r="APH225" s="15"/>
      <c r="API225" s="15"/>
      <c r="APJ225" s="15"/>
      <c r="APK225" s="15"/>
      <c r="APL225" s="15"/>
      <c r="APM225" s="15"/>
      <c r="APN225" s="15"/>
      <c r="APO225" s="15"/>
      <c r="APP225" s="15"/>
      <c r="APQ225" s="15"/>
      <c r="APR225" s="15"/>
      <c r="APS225" s="15"/>
      <c r="APT225" s="15"/>
      <c r="APU225" s="15"/>
      <c r="APV225" s="15"/>
      <c r="APW225" s="15"/>
      <c r="APX225" s="15"/>
      <c r="APY225" s="15"/>
      <c r="APZ225" s="15"/>
      <c r="AQA225" s="15"/>
      <c r="AQB225" s="15"/>
      <c r="AQC225" s="15"/>
      <c r="AQD225" s="15"/>
      <c r="AQE225" s="15"/>
      <c r="AQF225" s="15"/>
      <c r="AQG225" s="15"/>
      <c r="AQH225" s="15"/>
      <c r="AQI225" s="15"/>
      <c r="AQJ225" s="15"/>
      <c r="AQK225" s="15"/>
      <c r="AQL225" s="15"/>
      <c r="AQM225" s="15"/>
      <c r="AQN225" s="15"/>
      <c r="AQO225" s="15"/>
      <c r="AQP225" s="15"/>
      <c r="AQQ225" s="15"/>
      <c r="AQR225" s="15"/>
      <c r="AQS225" s="15"/>
      <c r="AQT225" s="15"/>
      <c r="AQU225" s="15"/>
      <c r="AQV225" s="15"/>
      <c r="AQW225" s="15"/>
      <c r="AQX225" s="15"/>
      <c r="AQY225" s="15"/>
      <c r="AQZ225" s="15"/>
      <c r="ARA225" s="15"/>
      <c r="ARB225" s="15"/>
      <c r="ARC225" s="15"/>
      <c r="ARD225" s="15"/>
      <c r="ARE225" s="15"/>
      <c r="ARF225" s="15"/>
      <c r="ARG225" s="15"/>
      <c r="ARH225" s="15"/>
      <c r="ARI225" s="15"/>
      <c r="ARJ225" s="15"/>
      <c r="ARK225" s="15"/>
      <c r="ARL225" s="15"/>
      <c r="ARM225" s="15"/>
      <c r="ARN225" s="15"/>
      <c r="ARO225" s="15"/>
      <c r="ARP225" s="15"/>
      <c r="ARQ225" s="15"/>
      <c r="ARR225" s="15"/>
      <c r="ARS225" s="15"/>
      <c r="ART225" s="15"/>
      <c r="ARU225" s="15"/>
      <c r="ARV225" s="15"/>
      <c r="ARW225" s="15"/>
      <c r="ARX225" s="15"/>
      <c r="ARY225" s="15"/>
      <c r="ARZ225" s="15"/>
      <c r="ASA225" s="15"/>
      <c r="ASB225" s="15"/>
      <c r="ASC225" s="15"/>
      <c r="ASD225" s="15"/>
      <c r="ASE225" s="15"/>
      <c r="ASF225" s="15"/>
      <c r="ASG225" s="15"/>
      <c r="ASH225" s="15"/>
      <c r="ASI225" s="15"/>
      <c r="ASJ225" s="15"/>
      <c r="ASK225" s="15"/>
      <c r="ASL225" s="15"/>
      <c r="ASM225" s="15"/>
      <c r="ASN225" s="15"/>
      <c r="ASO225" s="15"/>
      <c r="ASP225" s="15"/>
      <c r="ASQ225" s="15"/>
      <c r="ASR225" s="15"/>
      <c r="ASS225" s="15"/>
      <c r="AST225" s="15"/>
      <c r="ASU225" s="15"/>
      <c r="ASV225" s="15"/>
      <c r="ASW225" s="15"/>
      <c r="ASX225" s="15"/>
      <c r="ASY225" s="15"/>
      <c r="ASZ225" s="15"/>
      <c r="ATA225" s="15"/>
      <c r="ATB225" s="15"/>
      <c r="ATC225" s="15"/>
      <c r="ATD225" s="15"/>
      <c r="ATE225" s="15"/>
      <c r="ATF225" s="15"/>
      <c r="ATG225" s="15"/>
      <c r="ATH225" s="15"/>
      <c r="ATI225" s="15"/>
      <c r="ATJ225" s="15"/>
      <c r="ATK225" s="15"/>
      <c r="ATL225" s="15"/>
      <c r="ATM225" s="15"/>
      <c r="ATN225" s="15"/>
      <c r="ATO225" s="15"/>
      <c r="ATP225" s="15"/>
      <c r="ATQ225" s="15"/>
      <c r="ATR225" s="15"/>
      <c r="ATS225" s="15"/>
      <c r="ATT225" s="15"/>
      <c r="ATU225" s="15"/>
      <c r="ATV225" s="15"/>
      <c r="ATW225" s="15"/>
      <c r="ATX225" s="15"/>
      <c r="ATY225" s="15"/>
      <c r="ATZ225" s="15"/>
      <c r="AUA225" s="15"/>
      <c r="AUB225" s="15"/>
      <c r="AUC225" s="15"/>
      <c r="AUD225" s="15"/>
      <c r="AUE225" s="15"/>
      <c r="AUF225" s="15"/>
      <c r="AUG225" s="15"/>
      <c r="AUH225" s="15"/>
      <c r="AUI225" s="15"/>
      <c r="AUJ225" s="15"/>
      <c r="AUK225" s="15"/>
      <c r="AUL225" s="15"/>
      <c r="AUM225" s="15"/>
      <c r="AUN225" s="15"/>
      <c r="AUO225" s="15"/>
      <c r="AUP225" s="15"/>
      <c r="AUQ225" s="15"/>
      <c r="AUR225" s="15"/>
      <c r="AUS225" s="15"/>
      <c r="AUT225" s="15"/>
      <c r="AUU225" s="15"/>
      <c r="AUV225" s="15"/>
      <c r="AUW225" s="15"/>
      <c r="AUX225" s="15"/>
      <c r="AUY225" s="15"/>
      <c r="AUZ225" s="15"/>
      <c r="AVA225" s="15"/>
      <c r="AVB225" s="15"/>
      <c r="AVC225" s="15"/>
      <c r="AVD225" s="15"/>
      <c r="AVE225" s="15"/>
      <c r="AVF225" s="15"/>
      <c r="AVG225" s="15"/>
      <c r="AVH225" s="15"/>
      <c r="AVI225" s="15"/>
      <c r="AVJ225" s="15"/>
      <c r="AVK225" s="15"/>
      <c r="AVL225" s="15"/>
      <c r="AVM225" s="15"/>
      <c r="AVN225" s="15"/>
      <c r="AVO225" s="15"/>
      <c r="AVP225" s="15"/>
      <c r="AVQ225" s="15"/>
      <c r="AVR225" s="15"/>
      <c r="AVS225" s="15"/>
      <c r="AVT225" s="15"/>
      <c r="AVU225" s="15"/>
      <c r="AVV225" s="15"/>
      <c r="AVW225" s="15"/>
      <c r="AVX225" s="15"/>
      <c r="AVY225" s="15"/>
      <c r="AVZ225" s="15"/>
      <c r="AWA225" s="15"/>
      <c r="AWB225" s="15"/>
      <c r="AWC225" s="15"/>
      <c r="AWD225" s="15"/>
      <c r="AWE225" s="15"/>
      <c r="AWF225" s="15"/>
      <c r="AWG225" s="15"/>
      <c r="AWH225" s="15"/>
      <c r="AWI225" s="15"/>
      <c r="AWJ225" s="15"/>
      <c r="AWK225" s="15"/>
      <c r="AWL225" s="15"/>
      <c r="AWM225" s="15"/>
      <c r="AWN225" s="15"/>
      <c r="AWO225" s="15"/>
      <c r="AWP225" s="15"/>
      <c r="AWQ225" s="15"/>
      <c r="AWR225" s="15"/>
      <c r="AWS225" s="15"/>
      <c r="AWT225" s="15"/>
      <c r="AWU225" s="15"/>
      <c r="AWV225" s="15"/>
      <c r="AWW225" s="15"/>
      <c r="AWX225" s="15"/>
      <c r="AWY225" s="15"/>
      <c r="AWZ225" s="15"/>
      <c r="AXA225" s="15"/>
      <c r="AXB225" s="15"/>
      <c r="AXC225" s="15"/>
      <c r="AXD225" s="15"/>
      <c r="AXE225" s="15"/>
      <c r="AXF225" s="15"/>
      <c r="AXG225" s="15"/>
      <c r="AXH225" s="15"/>
      <c r="AXI225" s="15"/>
      <c r="AXJ225" s="15"/>
      <c r="AXK225" s="15"/>
      <c r="AXL225" s="15"/>
      <c r="AXM225" s="15"/>
      <c r="AXN225" s="15"/>
      <c r="AXO225" s="15"/>
      <c r="AXP225" s="15"/>
      <c r="AXQ225" s="15"/>
      <c r="AXR225" s="15"/>
      <c r="AXS225" s="15"/>
      <c r="AXT225" s="15"/>
      <c r="AXU225" s="15"/>
      <c r="AXV225" s="15"/>
      <c r="AXW225" s="15"/>
      <c r="AXX225" s="15"/>
      <c r="AXY225" s="15"/>
      <c r="AXZ225" s="15"/>
      <c r="AYA225" s="15"/>
      <c r="AYB225" s="15"/>
      <c r="AYC225" s="15"/>
      <c r="AYD225" s="15"/>
      <c r="AYE225" s="15"/>
      <c r="AYF225" s="15"/>
      <c r="AYG225" s="15"/>
      <c r="AYH225" s="15"/>
      <c r="AYI225" s="15"/>
      <c r="AYJ225" s="15"/>
      <c r="AYK225" s="15"/>
      <c r="AYL225" s="15"/>
      <c r="AYM225" s="15"/>
      <c r="AYN225" s="15"/>
      <c r="AYO225" s="15"/>
      <c r="AYP225" s="15"/>
      <c r="AYQ225" s="15"/>
      <c r="AYR225" s="15"/>
      <c r="AYS225" s="15"/>
      <c r="AYT225" s="15"/>
      <c r="AYU225" s="15"/>
      <c r="AYV225" s="15"/>
      <c r="AYW225" s="15"/>
      <c r="AYX225" s="15"/>
      <c r="AYY225" s="15"/>
      <c r="AYZ225" s="15"/>
      <c r="AZA225" s="15"/>
      <c r="AZB225" s="15"/>
      <c r="AZC225" s="15"/>
      <c r="AZD225" s="15"/>
      <c r="AZE225" s="15"/>
      <c r="AZF225" s="15"/>
      <c r="AZG225" s="15"/>
      <c r="AZH225" s="15"/>
      <c r="AZI225" s="15"/>
      <c r="AZJ225" s="15"/>
      <c r="AZK225" s="15"/>
      <c r="AZL225" s="15"/>
      <c r="AZM225" s="15"/>
      <c r="AZN225" s="15"/>
      <c r="AZO225" s="15"/>
      <c r="AZP225" s="15"/>
      <c r="AZQ225" s="15"/>
      <c r="AZR225" s="15"/>
      <c r="AZS225" s="15"/>
      <c r="AZT225" s="15"/>
      <c r="AZU225" s="15"/>
      <c r="AZV225" s="15"/>
      <c r="AZW225" s="15"/>
      <c r="AZX225" s="15"/>
      <c r="AZY225" s="15"/>
      <c r="AZZ225" s="15"/>
      <c r="BAA225" s="15"/>
      <c r="BAB225" s="15"/>
      <c r="BAC225" s="15"/>
      <c r="BAD225" s="15"/>
      <c r="BAE225" s="15"/>
      <c r="BAF225" s="15"/>
      <c r="BAG225" s="15"/>
      <c r="BAH225" s="15"/>
      <c r="BAI225" s="15"/>
      <c r="BAJ225" s="15"/>
      <c r="BAK225" s="15"/>
      <c r="BAL225" s="15"/>
      <c r="BAM225" s="15"/>
      <c r="BAN225" s="15"/>
      <c r="BAO225" s="15"/>
      <c r="BAP225" s="15"/>
      <c r="BAQ225" s="15"/>
      <c r="BAR225" s="15"/>
      <c r="BAS225" s="15"/>
      <c r="BAT225" s="15"/>
      <c r="BAU225" s="15"/>
      <c r="BAV225" s="15"/>
      <c r="BAW225" s="15"/>
      <c r="BAX225" s="15"/>
      <c r="BAY225" s="15"/>
      <c r="BAZ225" s="15"/>
      <c r="BBA225" s="15"/>
      <c r="BBB225" s="15"/>
      <c r="BBC225" s="15"/>
      <c r="BBD225" s="15"/>
      <c r="BBE225" s="15"/>
      <c r="BBF225" s="15"/>
      <c r="BBG225" s="15"/>
      <c r="BBH225" s="15"/>
      <c r="BBI225" s="15"/>
      <c r="BBJ225" s="15"/>
      <c r="BBK225" s="15"/>
      <c r="BBL225" s="15"/>
      <c r="BBM225" s="15"/>
      <c r="BBN225" s="15"/>
      <c r="BBO225" s="15"/>
      <c r="BBP225" s="15"/>
      <c r="BBQ225" s="15"/>
      <c r="BBR225" s="15"/>
      <c r="BBS225" s="15"/>
      <c r="BBT225" s="15"/>
      <c r="BBU225" s="15"/>
      <c r="BBV225" s="15"/>
      <c r="BBW225" s="15"/>
      <c r="BBX225" s="15"/>
      <c r="BBY225" s="15"/>
      <c r="BBZ225" s="15"/>
      <c r="BCA225" s="15"/>
      <c r="BCB225" s="15"/>
      <c r="BCC225" s="15"/>
      <c r="BCD225" s="15"/>
      <c r="BCE225" s="15"/>
      <c r="BCF225" s="15"/>
      <c r="BCG225" s="15"/>
      <c r="BCH225" s="15"/>
      <c r="BCI225" s="15"/>
      <c r="BCJ225" s="15"/>
      <c r="BCK225" s="15"/>
      <c r="BCL225" s="15"/>
      <c r="BCM225" s="15"/>
      <c r="BCN225" s="15"/>
      <c r="BCO225" s="15"/>
      <c r="BCP225" s="15"/>
      <c r="BCQ225" s="15"/>
      <c r="BCR225" s="15"/>
      <c r="BCS225" s="15"/>
      <c r="BCT225" s="15"/>
      <c r="BCU225" s="15"/>
      <c r="BCV225" s="15"/>
      <c r="BCW225" s="15"/>
      <c r="BCX225" s="15"/>
      <c r="BCY225" s="15"/>
      <c r="BCZ225" s="15"/>
      <c r="BDA225" s="15"/>
      <c r="BDB225" s="15"/>
      <c r="BDC225" s="15"/>
      <c r="BDD225" s="15"/>
      <c r="BDE225" s="15"/>
      <c r="BDF225" s="15"/>
      <c r="BDG225" s="15"/>
      <c r="BDH225" s="15"/>
      <c r="BDI225" s="15"/>
      <c r="BDJ225" s="15"/>
      <c r="BDK225" s="15"/>
      <c r="BDL225" s="15"/>
      <c r="BDM225" s="15"/>
      <c r="BDN225" s="15"/>
      <c r="BDO225" s="15"/>
      <c r="BDP225" s="15"/>
      <c r="BDQ225" s="15"/>
      <c r="BDR225" s="15"/>
      <c r="BDS225" s="15"/>
      <c r="BDT225" s="15"/>
      <c r="BDU225" s="15"/>
      <c r="BDV225" s="15"/>
      <c r="BDW225" s="15"/>
      <c r="BDX225" s="15"/>
      <c r="BDY225" s="15"/>
      <c r="BDZ225" s="15"/>
      <c r="BEA225" s="15"/>
      <c r="BEB225" s="15"/>
      <c r="BEC225" s="15"/>
      <c r="BED225" s="15"/>
      <c r="BEE225" s="15"/>
      <c r="BEF225" s="15"/>
      <c r="BEG225" s="15"/>
      <c r="BEH225" s="15"/>
      <c r="BEI225" s="15"/>
      <c r="BEJ225" s="15"/>
      <c r="BEK225" s="15"/>
      <c r="BEL225" s="15"/>
      <c r="BEM225" s="15"/>
      <c r="BEN225" s="15"/>
      <c r="BEO225" s="15"/>
      <c r="BEP225" s="15"/>
      <c r="BEQ225" s="15"/>
      <c r="BER225" s="15"/>
      <c r="BES225" s="15"/>
      <c r="BET225" s="15"/>
      <c r="BEU225" s="15"/>
      <c r="BEV225" s="15"/>
      <c r="BEW225" s="15"/>
      <c r="BEX225" s="15"/>
      <c r="BEY225" s="15"/>
      <c r="BEZ225" s="15"/>
      <c r="BFA225" s="15"/>
      <c r="BFB225" s="15"/>
      <c r="BFC225" s="15"/>
      <c r="BFD225" s="15"/>
      <c r="BFE225" s="15"/>
      <c r="BFF225" s="15"/>
      <c r="BFG225" s="15"/>
      <c r="BFH225" s="15"/>
      <c r="BFI225" s="15"/>
      <c r="BFJ225" s="15"/>
      <c r="BFK225" s="15"/>
      <c r="BFL225" s="15"/>
      <c r="BFM225" s="15"/>
      <c r="BFN225" s="15"/>
      <c r="BFO225" s="15"/>
      <c r="BFP225" s="15"/>
      <c r="BFQ225" s="15"/>
      <c r="BFR225" s="15"/>
      <c r="BFS225" s="15"/>
      <c r="BFT225" s="15"/>
      <c r="BFU225" s="15"/>
      <c r="BFV225" s="15"/>
      <c r="BFW225" s="15"/>
      <c r="BFX225" s="15"/>
      <c r="BFY225" s="15"/>
      <c r="BFZ225" s="15"/>
      <c r="BGA225" s="15"/>
      <c r="BGB225" s="15"/>
      <c r="BGC225" s="15"/>
      <c r="BGD225" s="15"/>
      <c r="BGE225" s="15"/>
      <c r="BGF225" s="15"/>
      <c r="BGG225" s="15"/>
      <c r="BGH225" s="15"/>
      <c r="BGI225" s="15"/>
      <c r="BGJ225" s="15"/>
      <c r="BGK225" s="15"/>
      <c r="BGL225" s="15"/>
      <c r="BGM225" s="15"/>
      <c r="BGN225" s="15"/>
      <c r="BGO225" s="15"/>
      <c r="BGP225" s="15"/>
      <c r="BGQ225" s="15"/>
      <c r="BGR225" s="15"/>
      <c r="BGS225" s="15"/>
      <c r="BGT225" s="15"/>
      <c r="BGU225" s="15"/>
      <c r="BGV225" s="15"/>
      <c r="BGW225" s="15"/>
      <c r="BGX225" s="15"/>
      <c r="BGY225" s="15"/>
      <c r="BGZ225" s="15"/>
      <c r="BHA225" s="15"/>
      <c r="BHB225" s="15"/>
      <c r="BHC225" s="15"/>
      <c r="BHD225" s="15"/>
      <c r="BHE225" s="15"/>
      <c r="BHF225" s="15"/>
      <c r="BHG225" s="15"/>
      <c r="BHH225" s="15"/>
      <c r="BHI225" s="15"/>
      <c r="BHJ225" s="15"/>
      <c r="BHK225" s="15"/>
      <c r="BHL225" s="15"/>
      <c r="BHM225" s="15"/>
      <c r="BHN225" s="15"/>
      <c r="BHO225" s="15"/>
      <c r="BHP225" s="15"/>
      <c r="BHQ225" s="15"/>
      <c r="BHR225" s="15"/>
      <c r="BHS225" s="15"/>
      <c r="BHT225" s="15"/>
      <c r="BHU225" s="15"/>
      <c r="BHV225" s="15"/>
      <c r="BHW225" s="15"/>
      <c r="BHX225" s="15"/>
      <c r="BHY225" s="15"/>
      <c r="BHZ225" s="15"/>
      <c r="BIA225" s="15"/>
      <c r="BIB225" s="15"/>
      <c r="BIC225" s="15"/>
      <c r="BID225" s="15"/>
      <c r="BIE225" s="15"/>
      <c r="BIF225" s="15"/>
      <c r="BIG225" s="15"/>
      <c r="BIH225" s="15"/>
      <c r="BII225" s="15"/>
      <c r="BIJ225" s="15"/>
      <c r="BIK225" s="15"/>
      <c r="BIL225" s="15"/>
      <c r="BIM225" s="15"/>
      <c r="BIN225" s="15"/>
      <c r="BIO225" s="15"/>
      <c r="BIP225" s="15"/>
      <c r="BIQ225" s="15"/>
      <c r="BIR225" s="15"/>
      <c r="BIS225" s="15"/>
      <c r="BIT225" s="15"/>
      <c r="BIU225" s="15"/>
      <c r="BIV225" s="15"/>
      <c r="BIW225" s="15"/>
      <c r="BIX225" s="15"/>
      <c r="BIY225" s="15"/>
      <c r="BIZ225" s="15"/>
      <c r="BJA225" s="15"/>
      <c r="BJB225" s="15"/>
      <c r="BJC225" s="15"/>
      <c r="BJD225" s="15"/>
      <c r="BJE225" s="15"/>
      <c r="BJF225" s="15"/>
      <c r="BJG225" s="15"/>
      <c r="BJH225" s="15"/>
      <c r="BJI225" s="15"/>
      <c r="BJJ225" s="15"/>
      <c r="BJK225" s="15"/>
      <c r="BJL225" s="15"/>
      <c r="BJM225" s="15"/>
      <c r="BJN225" s="15"/>
      <c r="BJO225" s="15"/>
      <c r="BJP225" s="15"/>
      <c r="BJQ225" s="15"/>
      <c r="BJR225" s="15"/>
      <c r="BJS225" s="15"/>
      <c r="BJT225" s="15"/>
      <c r="BJU225" s="15"/>
      <c r="BJV225" s="15"/>
      <c r="BJW225" s="15"/>
      <c r="BJX225" s="15"/>
      <c r="BJY225" s="15"/>
      <c r="BJZ225" s="15"/>
      <c r="BKA225" s="15"/>
      <c r="BKB225" s="15"/>
      <c r="BKC225" s="15"/>
      <c r="BKD225" s="15"/>
      <c r="BKE225" s="15"/>
      <c r="BKF225" s="15"/>
      <c r="BKG225" s="15"/>
      <c r="BKH225" s="15"/>
      <c r="BKI225" s="15"/>
      <c r="BKJ225" s="15"/>
      <c r="BKK225" s="15"/>
      <c r="BKL225" s="15"/>
      <c r="BKM225" s="15"/>
      <c r="BKN225" s="15"/>
      <c r="BKO225" s="15"/>
      <c r="BKP225" s="15"/>
      <c r="BKQ225" s="15"/>
      <c r="BKR225" s="15"/>
      <c r="BKS225" s="15"/>
      <c r="BKT225" s="15"/>
      <c r="BKU225" s="15"/>
      <c r="BKV225" s="15"/>
      <c r="BKW225" s="15"/>
      <c r="BKX225" s="15"/>
      <c r="BKY225" s="15"/>
      <c r="BKZ225" s="15"/>
      <c r="BLA225" s="15"/>
      <c r="BLB225" s="15"/>
      <c r="BLC225" s="15"/>
      <c r="BLD225" s="15"/>
      <c r="BLE225" s="15"/>
      <c r="BLF225" s="15"/>
      <c r="BLG225" s="15"/>
      <c r="BLH225" s="15"/>
      <c r="BLI225" s="15"/>
      <c r="BLJ225" s="15"/>
      <c r="BLK225" s="15"/>
      <c r="BLL225" s="15"/>
      <c r="BLM225" s="15"/>
      <c r="BLN225" s="15"/>
      <c r="BLO225" s="15"/>
      <c r="BLP225" s="15"/>
      <c r="BLQ225" s="15"/>
      <c r="BLR225" s="15"/>
      <c r="BLS225" s="15"/>
      <c r="BLT225" s="15"/>
      <c r="BLU225" s="15"/>
      <c r="BLV225" s="15"/>
      <c r="BLW225" s="15"/>
      <c r="BLX225" s="15"/>
      <c r="BLY225" s="15"/>
      <c r="BLZ225" s="15"/>
      <c r="BMA225" s="15"/>
      <c r="BMB225" s="15"/>
      <c r="BMC225" s="15"/>
      <c r="BMD225" s="15"/>
      <c r="BME225" s="15"/>
      <c r="BMF225" s="15"/>
      <c r="BMG225" s="15"/>
      <c r="BMH225" s="15"/>
      <c r="BMI225" s="15"/>
      <c r="BMJ225" s="15"/>
      <c r="BMK225" s="15"/>
      <c r="BML225" s="15"/>
      <c r="BMM225" s="15"/>
      <c r="BMN225" s="15"/>
      <c r="BMO225" s="15"/>
      <c r="BMP225" s="15"/>
      <c r="BMQ225" s="15"/>
      <c r="BMR225" s="15"/>
      <c r="BMS225" s="15"/>
      <c r="BMT225" s="15"/>
      <c r="BMU225" s="15"/>
      <c r="BMV225" s="15"/>
      <c r="BMW225" s="15"/>
      <c r="BMX225" s="15"/>
      <c r="BMY225" s="15"/>
      <c r="BMZ225" s="15"/>
      <c r="BNA225" s="15"/>
      <c r="BNB225" s="15"/>
      <c r="BNC225" s="15"/>
      <c r="BND225" s="15"/>
      <c r="BNE225" s="15"/>
      <c r="BNF225" s="15"/>
      <c r="BNG225" s="15"/>
      <c r="BNH225" s="15"/>
      <c r="BNI225" s="15"/>
      <c r="BNJ225" s="15"/>
      <c r="BNK225" s="15"/>
      <c r="BNL225" s="15"/>
      <c r="BNM225" s="15"/>
      <c r="BNN225" s="15"/>
      <c r="BNO225" s="15"/>
      <c r="BNP225" s="15"/>
      <c r="BNQ225" s="15"/>
      <c r="BNR225" s="15"/>
      <c r="BNS225" s="15"/>
      <c r="BNT225" s="15"/>
      <c r="BNU225" s="15"/>
      <c r="BNV225" s="15"/>
      <c r="BNW225" s="15"/>
      <c r="BNX225" s="15"/>
      <c r="BNY225" s="15"/>
      <c r="BNZ225" s="15"/>
      <c r="BOA225" s="15"/>
      <c r="BOB225" s="15"/>
      <c r="BOC225" s="15"/>
      <c r="BOD225" s="15"/>
      <c r="BOE225" s="15"/>
      <c r="BOF225" s="15"/>
      <c r="BOG225" s="15"/>
      <c r="BOH225" s="15"/>
      <c r="BOI225" s="15"/>
      <c r="BOJ225" s="15"/>
      <c r="BOK225" s="15"/>
      <c r="BOL225" s="15"/>
      <c r="BOM225" s="15"/>
      <c r="BON225" s="15"/>
      <c r="BOO225" s="15"/>
      <c r="BOP225" s="15"/>
      <c r="BOQ225" s="15"/>
      <c r="BOR225" s="15"/>
      <c r="BOS225" s="15"/>
      <c r="BOT225" s="15"/>
      <c r="BOU225" s="15"/>
      <c r="BOV225" s="15"/>
      <c r="BOW225" s="15"/>
      <c r="BOX225" s="15"/>
      <c r="BOY225" s="15"/>
      <c r="BOZ225" s="15"/>
      <c r="BPA225" s="15"/>
      <c r="BPB225" s="15"/>
      <c r="BPC225" s="15"/>
      <c r="BPD225" s="15"/>
      <c r="BPE225" s="15"/>
      <c r="BPF225" s="15"/>
      <c r="BPG225" s="15"/>
      <c r="BPH225" s="15"/>
      <c r="BPI225" s="15"/>
      <c r="BPJ225" s="15"/>
      <c r="BPK225" s="15"/>
      <c r="BPL225" s="15"/>
      <c r="BPM225" s="15"/>
      <c r="BPN225" s="15"/>
      <c r="BPO225" s="15"/>
      <c r="BPP225" s="15"/>
      <c r="BPQ225" s="15"/>
      <c r="BPR225" s="15"/>
      <c r="BPS225" s="15"/>
      <c r="BPT225" s="15"/>
      <c r="BPU225" s="15"/>
      <c r="BPV225" s="15"/>
      <c r="BPW225" s="15"/>
      <c r="BPX225" s="15"/>
      <c r="BPY225" s="15"/>
      <c r="BPZ225" s="15"/>
      <c r="BQA225" s="15"/>
      <c r="BQB225" s="15"/>
      <c r="BQC225" s="15"/>
      <c r="BQD225" s="15"/>
      <c r="BQE225" s="15"/>
      <c r="BQF225" s="15"/>
      <c r="BQG225" s="15"/>
      <c r="BQH225" s="15"/>
      <c r="BQI225" s="15"/>
      <c r="BQJ225" s="15"/>
      <c r="BQK225" s="15"/>
      <c r="BQL225" s="15"/>
      <c r="BQM225" s="15"/>
      <c r="BQN225" s="15"/>
      <c r="BQO225" s="15"/>
      <c r="BQP225" s="15"/>
      <c r="BQQ225" s="15"/>
      <c r="BQR225" s="15"/>
      <c r="BQS225" s="15"/>
      <c r="BQT225" s="15"/>
      <c r="BQU225" s="15"/>
      <c r="BQV225" s="15"/>
      <c r="BQW225" s="15"/>
      <c r="BQX225" s="15"/>
      <c r="BQY225" s="15"/>
      <c r="BQZ225" s="15"/>
      <c r="BRA225" s="15"/>
      <c r="BRB225" s="15"/>
      <c r="BRC225" s="15"/>
      <c r="BRD225" s="15"/>
      <c r="BRE225" s="15"/>
      <c r="BRF225" s="15"/>
      <c r="BRG225" s="15"/>
      <c r="BRH225" s="15"/>
      <c r="BRI225" s="15"/>
      <c r="BRJ225" s="15"/>
      <c r="BRK225" s="15"/>
      <c r="BRL225" s="15"/>
      <c r="BRM225" s="15"/>
      <c r="BRN225" s="15"/>
      <c r="BRO225" s="15"/>
      <c r="BRP225" s="15"/>
      <c r="BRQ225" s="15"/>
      <c r="BRR225" s="15"/>
      <c r="BRS225" s="15"/>
      <c r="BRT225" s="15"/>
      <c r="BRU225" s="15"/>
      <c r="BRV225" s="15"/>
      <c r="BRW225" s="15"/>
      <c r="BRX225" s="15"/>
      <c r="BRY225" s="15"/>
      <c r="BRZ225" s="15"/>
      <c r="BSA225" s="15"/>
      <c r="BSB225" s="15"/>
      <c r="BSC225" s="15"/>
      <c r="BSD225" s="15"/>
      <c r="BSE225" s="15"/>
      <c r="BSF225" s="15"/>
      <c r="BSG225" s="15"/>
      <c r="BSH225" s="15"/>
      <c r="BSI225" s="15"/>
      <c r="BSJ225" s="15"/>
      <c r="BSK225" s="15"/>
      <c r="BSL225" s="15"/>
      <c r="BSM225" s="15"/>
      <c r="BSN225" s="15"/>
      <c r="BSO225" s="15"/>
      <c r="BSP225" s="15"/>
      <c r="BSQ225" s="15"/>
      <c r="BSR225" s="15"/>
      <c r="BSS225" s="15"/>
      <c r="BST225" s="15"/>
      <c r="BSU225" s="15"/>
      <c r="BSV225" s="15"/>
      <c r="BSW225" s="15"/>
      <c r="BSX225" s="15"/>
      <c r="BSY225" s="15"/>
      <c r="BSZ225" s="15"/>
      <c r="BTA225" s="15"/>
      <c r="BTB225" s="15"/>
      <c r="BTC225" s="15"/>
      <c r="BTD225" s="15"/>
      <c r="BTE225" s="15"/>
      <c r="BTF225" s="15"/>
      <c r="BTG225" s="15"/>
      <c r="BTH225" s="15"/>
      <c r="BTI225" s="15"/>
      <c r="BTJ225" s="15"/>
      <c r="BTK225" s="15"/>
      <c r="BTL225" s="15"/>
      <c r="BTM225" s="15"/>
      <c r="BTN225" s="15"/>
      <c r="BTO225" s="15"/>
      <c r="BTP225" s="15"/>
      <c r="BTQ225" s="15"/>
      <c r="BTR225" s="15"/>
      <c r="BTS225" s="15"/>
      <c r="BTT225" s="15"/>
      <c r="BTU225" s="15"/>
      <c r="BTV225" s="15"/>
      <c r="BTW225" s="15"/>
      <c r="BTX225" s="15"/>
      <c r="BTY225" s="15"/>
      <c r="BTZ225" s="15"/>
      <c r="BUA225" s="15"/>
      <c r="BUB225" s="15"/>
      <c r="BUC225" s="15"/>
      <c r="BUD225" s="15"/>
      <c r="BUE225" s="15"/>
      <c r="BUF225" s="15"/>
      <c r="BUG225" s="15"/>
      <c r="BUH225" s="15"/>
      <c r="BUI225" s="15"/>
      <c r="BUJ225" s="15"/>
      <c r="BUK225" s="15"/>
      <c r="BUL225" s="15"/>
      <c r="BUM225" s="15"/>
      <c r="BUN225" s="15"/>
      <c r="BUO225" s="15"/>
      <c r="BUP225" s="15"/>
      <c r="BUQ225" s="15"/>
      <c r="BUR225" s="15"/>
      <c r="BUS225" s="15"/>
      <c r="BUT225" s="15"/>
      <c r="BUU225" s="15"/>
      <c r="BUV225" s="15"/>
      <c r="BUW225" s="15"/>
      <c r="BUX225" s="15"/>
      <c r="BUY225" s="15"/>
      <c r="BUZ225" s="15"/>
      <c r="BVA225" s="15"/>
      <c r="BVB225" s="15"/>
      <c r="BVC225" s="15"/>
      <c r="BVD225" s="15"/>
      <c r="BVE225" s="15"/>
      <c r="BVF225" s="15"/>
      <c r="BVG225" s="15"/>
      <c r="BVH225" s="15"/>
      <c r="BVI225" s="15"/>
      <c r="BVJ225" s="15"/>
      <c r="BVK225" s="15"/>
      <c r="BVL225" s="15"/>
      <c r="BVM225" s="15"/>
      <c r="BVN225" s="15"/>
      <c r="BVO225" s="15"/>
      <c r="BVP225" s="15"/>
      <c r="BVQ225" s="15"/>
      <c r="BVR225" s="15"/>
      <c r="BVS225" s="15"/>
      <c r="BVT225" s="15"/>
      <c r="BVU225" s="15"/>
      <c r="BVV225" s="15"/>
      <c r="BVW225" s="15"/>
      <c r="BVX225" s="15"/>
      <c r="BVY225" s="15"/>
      <c r="BVZ225" s="15"/>
      <c r="BWA225" s="15"/>
      <c r="BWB225" s="15"/>
      <c r="BWC225" s="15"/>
      <c r="BWD225" s="15"/>
      <c r="BWE225" s="15"/>
      <c r="BWF225" s="15"/>
      <c r="BWG225" s="15"/>
      <c r="BWH225" s="15"/>
      <c r="BWI225" s="15"/>
      <c r="BWJ225" s="15"/>
      <c r="BWK225" s="15"/>
      <c r="BWL225" s="15"/>
      <c r="BWM225" s="15"/>
      <c r="BWN225" s="15"/>
      <c r="BWO225" s="15"/>
      <c r="BWP225" s="15"/>
      <c r="BWQ225" s="15"/>
      <c r="BWR225" s="15"/>
      <c r="BWS225" s="15"/>
      <c r="BWT225" s="15"/>
      <c r="BWU225" s="15"/>
      <c r="BWV225" s="15"/>
      <c r="BWW225" s="15"/>
      <c r="BWX225" s="15"/>
      <c r="BWY225" s="15"/>
      <c r="BWZ225" s="15"/>
      <c r="BXA225" s="15"/>
      <c r="BXB225" s="15"/>
      <c r="BXC225" s="15"/>
      <c r="BXD225" s="15"/>
      <c r="BXE225" s="15"/>
      <c r="BXF225" s="15"/>
      <c r="BXG225" s="15"/>
      <c r="BXH225" s="15"/>
      <c r="BXI225" s="15"/>
      <c r="BXJ225" s="15"/>
      <c r="BXK225" s="15"/>
      <c r="BXL225" s="15"/>
      <c r="BXM225" s="15"/>
      <c r="BXN225" s="15"/>
      <c r="BXO225" s="15"/>
      <c r="BXP225" s="15"/>
      <c r="BXQ225" s="15"/>
      <c r="BXR225" s="15"/>
      <c r="BXS225" s="15"/>
      <c r="BXT225" s="15"/>
      <c r="BXU225" s="15"/>
      <c r="BXV225" s="15"/>
      <c r="BXW225" s="15"/>
      <c r="BXX225" s="15"/>
      <c r="BXY225" s="15"/>
      <c r="BXZ225" s="15"/>
      <c r="BYA225" s="15"/>
      <c r="BYB225" s="15"/>
      <c r="BYC225" s="15"/>
      <c r="BYD225" s="15"/>
      <c r="BYE225" s="15"/>
      <c r="BYF225" s="15"/>
      <c r="BYG225" s="15"/>
      <c r="BYH225" s="15"/>
      <c r="BYI225" s="15"/>
      <c r="BYJ225" s="15"/>
      <c r="BYK225" s="15"/>
      <c r="BYL225" s="15"/>
      <c r="BYM225" s="15"/>
      <c r="BYN225" s="15"/>
      <c r="BYO225" s="15"/>
      <c r="BYP225" s="15"/>
      <c r="BYQ225" s="15"/>
      <c r="BYR225" s="15"/>
      <c r="BYS225" s="15"/>
      <c r="BYT225" s="15"/>
      <c r="BYU225" s="15"/>
      <c r="BYV225" s="15"/>
      <c r="BYW225" s="15"/>
      <c r="BYX225" s="15"/>
      <c r="BYY225" s="15"/>
      <c r="BYZ225" s="15"/>
      <c r="BZA225" s="15"/>
      <c r="BZB225" s="15"/>
      <c r="BZC225" s="15"/>
      <c r="BZD225" s="15"/>
      <c r="BZE225" s="15"/>
      <c r="BZF225" s="15"/>
      <c r="BZG225" s="15"/>
      <c r="BZH225" s="15"/>
      <c r="BZI225" s="15"/>
      <c r="BZJ225" s="15"/>
      <c r="BZK225" s="15"/>
      <c r="BZL225" s="15"/>
      <c r="BZM225" s="15"/>
      <c r="BZN225" s="15"/>
      <c r="BZO225" s="15"/>
      <c r="BZP225" s="15"/>
      <c r="BZQ225" s="15"/>
      <c r="BZR225" s="15"/>
      <c r="BZS225" s="15"/>
      <c r="BZT225" s="15"/>
      <c r="BZU225" s="15"/>
      <c r="BZV225" s="15"/>
      <c r="BZW225" s="15"/>
      <c r="BZX225" s="15"/>
      <c r="BZY225" s="15"/>
      <c r="BZZ225" s="15"/>
      <c r="CAA225" s="15"/>
      <c r="CAB225" s="15"/>
      <c r="CAC225" s="15"/>
      <c r="CAD225" s="15"/>
      <c r="CAE225" s="15"/>
      <c r="CAF225" s="15"/>
      <c r="CAG225" s="15"/>
      <c r="CAH225" s="15"/>
      <c r="CAI225" s="15"/>
      <c r="CAJ225" s="15"/>
      <c r="CAK225" s="15"/>
      <c r="CAL225" s="15"/>
      <c r="CAM225" s="15"/>
      <c r="CAN225" s="15"/>
      <c r="CAO225" s="15"/>
      <c r="CAP225" s="15"/>
      <c r="CAQ225" s="15"/>
      <c r="CAR225" s="15"/>
      <c r="CAS225" s="15"/>
      <c r="CAT225" s="15"/>
      <c r="CAU225" s="15"/>
      <c r="CAV225" s="15"/>
      <c r="CAW225" s="15"/>
      <c r="CAX225" s="15"/>
      <c r="CAY225" s="15"/>
      <c r="CAZ225" s="15"/>
      <c r="CBA225" s="15"/>
      <c r="CBB225" s="15"/>
      <c r="CBC225" s="15"/>
      <c r="CBD225" s="15"/>
      <c r="CBE225" s="15"/>
      <c r="CBF225" s="15"/>
      <c r="CBG225" s="15"/>
      <c r="CBH225" s="15"/>
      <c r="CBI225" s="15"/>
      <c r="CBJ225" s="15"/>
      <c r="CBK225" s="15"/>
      <c r="CBL225" s="15"/>
      <c r="CBM225" s="15"/>
      <c r="CBN225" s="15"/>
      <c r="CBO225" s="15"/>
      <c r="CBP225" s="15"/>
      <c r="CBQ225" s="15"/>
      <c r="CBR225" s="15"/>
      <c r="CBS225" s="15"/>
      <c r="CBT225" s="15"/>
      <c r="CBU225" s="15"/>
      <c r="CBV225" s="15"/>
      <c r="CBW225" s="15"/>
      <c r="CBX225" s="15"/>
      <c r="CBY225" s="15"/>
      <c r="CBZ225" s="15"/>
      <c r="CCA225" s="15"/>
      <c r="CCB225" s="15"/>
      <c r="CCC225" s="15"/>
      <c r="CCD225" s="15"/>
      <c r="CCE225" s="15"/>
      <c r="CCF225" s="15"/>
      <c r="CCG225" s="15"/>
      <c r="CCH225" s="15"/>
      <c r="CCI225" s="15"/>
      <c r="CCJ225" s="15"/>
      <c r="CCK225" s="15"/>
      <c r="CCL225" s="15"/>
      <c r="CCM225" s="15"/>
      <c r="CCN225" s="15"/>
      <c r="CCO225" s="15"/>
      <c r="CCP225" s="15"/>
      <c r="CCQ225" s="15"/>
      <c r="CCR225" s="15"/>
      <c r="CCS225" s="15"/>
      <c r="CCT225" s="15"/>
      <c r="CCU225" s="15"/>
      <c r="CCV225" s="15"/>
      <c r="CCW225" s="15"/>
      <c r="CCX225" s="15"/>
      <c r="CCY225" s="15"/>
      <c r="CCZ225" s="15"/>
      <c r="CDA225" s="15"/>
      <c r="CDB225" s="15"/>
      <c r="CDC225" s="15"/>
      <c r="CDD225" s="15"/>
      <c r="CDE225" s="15"/>
      <c r="CDF225" s="15"/>
      <c r="CDG225" s="15"/>
      <c r="CDH225" s="15"/>
      <c r="CDI225" s="15"/>
      <c r="CDJ225" s="15"/>
      <c r="CDK225" s="15"/>
      <c r="CDL225" s="15"/>
      <c r="CDM225" s="15"/>
      <c r="CDN225" s="15"/>
      <c r="CDO225" s="15"/>
      <c r="CDP225" s="15"/>
      <c r="CDQ225" s="15"/>
      <c r="CDR225" s="15"/>
      <c r="CDS225" s="15"/>
      <c r="CDT225" s="15"/>
      <c r="CDU225" s="15"/>
      <c r="CDV225" s="15"/>
      <c r="CDW225" s="15"/>
      <c r="CDX225" s="15"/>
      <c r="CDY225" s="15"/>
      <c r="CDZ225" s="15"/>
      <c r="CEA225" s="15"/>
      <c r="CEB225" s="15"/>
      <c r="CEC225" s="15"/>
      <c r="CED225" s="15"/>
      <c r="CEE225" s="15"/>
      <c r="CEF225" s="15"/>
      <c r="CEG225" s="15"/>
      <c r="CEH225" s="15"/>
      <c r="CEI225" s="15"/>
      <c r="CEJ225" s="15"/>
      <c r="CEK225" s="15"/>
      <c r="CEL225" s="15"/>
      <c r="CEM225" s="15"/>
      <c r="CEN225" s="15"/>
      <c r="CEO225" s="15"/>
      <c r="CEP225" s="15"/>
      <c r="CEQ225" s="15"/>
      <c r="CER225" s="15"/>
      <c r="CES225" s="15"/>
      <c r="CET225" s="15"/>
      <c r="CEU225" s="15"/>
      <c r="CEV225" s="15"/>
      <c r="CEW225" s="15"/>
      <c r="CEX225" s="15"/>
      <c r="CEY225" s="15"/>
      <c r="CEZ225" s="15"/>
      <c r="CFA225" s="15"/>
      <c r="CFB225" s="15"/>
      <c r="CFC225" s="15"/>
      <c r="CFD225" s="15"/>
      <c r="CFE225" s="15"/>
      <c r="CFF225" s="15"/>
      <c r="CFG225" s="15"/>
      <c r="CFH225" s="15"/>
      <c r="CFI225" s="15"/>
      <c r="CFJ225" s="15"/>
      <c r="CFK225" s="15"/>
      <c r="CFL225" s="15"/>
      <c r="CFM225" s="15"/>
      <c r="CFN225" s="15"/>
      <c r="CFO225" s="15"/>
      <c r="CFP225" s="15"/>
      <c r="CFQ225" s="15"/>
      <c r="CFR225" s="15"/>
      <c r="CFS225" s="15"/>
      <c r="CFT225" s="15"/>
      <c r="CFU225" s="15"/>
      <c r="CFV225" s="15"/>
      <c r="CFW225" s="15"/>
      <c r="CFX225" s="15"/>
      <c r="CFY225" s="15"/>
      <c r="CFZ225" s="15"/>
      <c r="CGA225" s="15"/>
      <c r="CGB225" s="15"/>
      <c r="CGC225" s="15"/>
      <c r="CGD225" s="15"/>
      <c r="CGE225" s="15"/>
      <c r="CGF225" s="15"/>
      <c r="CGG225" s="15"/>
      <c r="CGH225" s="15"/>
      <c r="CGI225" s="15"/>
      <c r="CGJ225" s="15"/>
      <c r="CGK225" s="15"/>
      <c r="CGL225" s="15"/>
      <c r="CGM225" s="15"/>
      <c r="CGN225" s="15"/>
      <c r="CGO225" s="15"/>
      <c r="CGP225" s="15"/>
      <c r="CGQ225" s="15"/>
      <c r="CGR225" s="15"/>
      <c r="CGS225" s="15"/>
      <c r="CGT225" s="15"/>
      <c r="CGU225" s="15"/>
      <c r="CGV225" s="15"/>
      <c r="CGW225" s="15"/>
      <c r="CGX225" s="15"/>
      <c r="CGY225" s="15"/>
      <c r="CGZ225" s="15"/>
      <c r="CHA225" s="15"/>
      <c r="CHB225" s="15"/>
      <c r="CHC225" s="15"/>
      <c r="CHD225" s="15"/>
      <c r="CHE225" s="15"/>
      <c r="CHF225" s="15"/>
      <c r="CHG225" s="15"/>
      <c r="CHH225" s="15"/>
      <c r="CHI225" s="15"/>
      <c r="CHJ225" s="15"/>
      <c r="CHK225" s="15"/>
      <c r="CHL225" s="15"/>
      <c r="CHM225" s="15"/>
      <c r="CHN225" s="15"/>
      <c r="CHO225" s="15"/>
      <c r="CHP225" s="15"/>
      <c r="CHQ225" s="15"/>
      <c r="CHR225" s="15"/>
      <c r="CHS225" s="15"/>
      <c r="CHT225" s="15"/>
      <c r="CHU225" s="15"/>
      <c r="CHV225" s="15"/>
      <c r="CHW225" s="15"/>
      <c r="CHX225" s="15"/>
      <c r="CHY225" s="15"/>
      <c r="CHZ225" s="15"/>
      <c r="CIA225" s="15"/>
      <c r="CIB225" s="15"/>
      <c r="CIC225" s="15"/>
      <c r="CID225" s="15"/>
      <c r="CIE225" s="15"/>
      <c r="CIF225" s="15"/>
      <c r="CIG225" s="15"/>
      <c r="CIH225" s="15"/>
      <c r="CII225" s="15"/>
      <c r="CIJ225" s="15"/>
      <c r="CIK225" s="15"/>
      <c r="CIL225" s="15"/>
      <c r="CIM225" s="15"/>
      <c r="CIN225" s="15"/>
      <c r="CIO225" s="15"/>
      <c r="CIP225" s="15"/>
      <c r="CIQ225" s="15"/>
      <c r="CIR225" s="15"/>
      <c r="CIS225" s="15"/>
      <c r="CIT225" s="15"/>
      <c r="CIU225" s="15"/>
      <c r="CIV225" s="15"/>
      <c r="CIW225" s="15"/>
      <c r="CIX225" s="15"/>
      <c r="CIY225" s="15"/>
      <c r="CIZ225" s="15"/>
      <c r="CJA225" s="15"/>
      <c r="CJB225" s="15"/>
      <c r="CJC225" s="15"/>
      <c r="CJD225" s="15"/>
      <c r="CJE225" s="15"/>
      <c r="CJF225" s="15"/>
      <c r="CJG225" s="15"/>
      <c r="CJH225" s="15"/>
      <c r="CJI225" s="15"/>
      <c r="CJJ225" s="15"/>
      <c r="CJK225" s="15"/>
      <c r="CJL225" s="15"/>
      <c r="CJM225" s="15"/>
      <c r="CJN225" s="15"/>
      <c r="CJO225" s="15"/>
      <c r="CJP225" s="15"/>
      <c r="CJQ225" s="15"/>
      <c r="CJR225" s="15"/>
      <c r="CJS225" s="15"/>
      <c r="CJT225" s="15"/>
      <c r="CJU225" s="15"/>
      <c r="CJV225" s="15"/>
      <c r="CJW225" s="15"/>
      <c r="CJX225" s="15"/>
      <c r="CJY225" s="15"/>
      <c r="CJZ225" s="15"/>
      <c r="CKA225" s="15"/>
      <c r="CKB225" s="15"/>
      <c r="CKC225" s="15"/>
      <c r="CKD225" s="15"/>
      <c r="CKE225" s="15"/>
      <c r="CKF225" s="15"/>
      <c r="CKG225" s="15"/>
      <c r="CKH225" s="15"/>
      <c r="CKI225" s="15"/>
      <c r="CKJ225" s="15"/>
      <c r="CKK225" s="15"/>
      <c r="CKL225" s="15"/>
      <c r="CKM225" s="15"/>
      <c r="CKN225" s="15"/>
      <c r="CKO225" s="15"/>
      <c r="CKP225" s="15"/>
      <c r="CKQ225" s="15"/>
      <c r="CKR225" s="15"/>
      <c r="CKS225" s="15"/>
      <c r="CKT225" s="15"/>
      <c r="CKU225" s="15"/>
      <c r="CKV225" s="15"/>
      <c r="CKW225" s="15"/>
      <c r="CKX225" s="15"/>
      <c r="CKY225" s="15"/>
      <c r="CKZ225" s="15"/>
      <c r="CLA225" s="15"/>
      <c r="CLB225" s="15"/>
      <c r="CLC225" s="15"/>
      <c r="CLD225" s="15"/>
      <c r="CLE225" s="15"/>
      <c r="CLF225" s="15"/>
      <c r="CLG225" s="15"/>
      <c r="CLH225" s="15"/>
      <c r="CLI225" s="15"/>
      <c r="CLJ225" s="15"/>
      <c r="CLK225" s="15"/>
      <c r="CLL225" s="15"/>
      <c r="CLM225" s="15"/>
      <c r="CLN225" s="15"/>
      <c r="CLO225" s="15"/>
      <c r="CLP225" s="15"/>
      <c r="CLQ225" s="15"/>
      <c r="CLR225" s="15"/>
      <c r="CLS225" s="15"/>
      <c r="CLT225" s="15"/>
      <c r="CLU225" s="15"/>
      <c r="CLV225" s="15"/>
      <c r="CLW225" s="15"/>
      <c r="CLX225" s="15"/>
      <c r="CLY225" s="15"/>
      <c r="CLZ225" s="15"/>
      <c r="CMA225" s="15"/>
      <c r="CMB225" s="15"/>
      <c r="CMC225" s="15"/>
      <c r="CMD225" s="15"/>
      <c r="CME225" s="15"/>
      <c r="CMF225" s="15"/>
      <c r="CMG225" s="15"/>
      <c r="CMH225" s="15"/>
      <c r="CMI225" s="15"/>
      <c r="CMJ225" s="15"/>
      <c r="CMK225" s="15"/>
      <c r="CML225" s="15"/>
      <c r="CMM225" s="15"/>
      <c r="CMN225" s="15"/>
      <c r="CMO225" s="15"/>
      <c r="CMP225" s="15"/>
      <c r="CMQ225" s="15"/>
      <c r="CMR225" s="15"/>
      <c r="CMS225" s="15"/>
      <c r="CMT225" s="15"/>
      <c r="CMU225" s="15"/>
      <c r="CMV225" s="15"/>
      <c r="CMW225" s="15"/>
      <c r="CMX225" s="15"/>
      <c r="CMY225" s="15"/>
      <c r="CMZ225" s="15"/>
      <c r="CNA225" s="15"/>
      <c r="CNB225" s="15"/>
      <c r="CNC225" s="15"/>
      <c r="CND225" s="15"/>
      <c r="CNE225" s="15"/>
      <c r="CNF225" s="15"/>
      <c r="CNG225" s="15"/>
      <c r="CNH225" s="15"/>
      <c r="CNI225" s="15"/>
      <c r="CNJ225" s="15"/>
      <c r="CNK225" s="15"/>
      <c r="CNL225" s="15"/>
      <c r="CNM225" s="15"/>
      <c r="CNN225" s="15"/>
      <c r="CNO225" s="15"/>
      <c r="CNP225" s="15"/>
      <c r="CNQ225" s="15"/>
      <c r="CNR225" s="15"/>
      <c r="CNS225" s="15"/>
      <c r="CNT225" s="15"/>
      <c r="CNU225" s="15"/>
      <c r="CNV225" s="15"/>
      <c r="CNW225" s="15"/>
      <c r="CNX225" s="15"/>
      <c r="CNY225" s="15"/>
      <c r="CNZ225" s="15"/>
      <c r="COA225" s="15"/>
      <c r="COB225" s="15"/>
      <c r="COC225" s="15"/>
      <c r="COD225" s="15"/>
      <c r="COE225" s="15"/>
      <c r="COF225" s="15"/>
      <c r="COG225" s="15"/>
      <c r="COH225" s="15"/>
      <c r="COI225" s="15"/>
      <c r="COJ225" s="15"/>
      <c r="COK225" s="15"/>
      <c r="COL225" s="15"/>
      <c r="COM225" s="15"/>
      <c r="CON225" s="15"/>
      <c r="COO225" s="15"/>
      <c r="COP225" s="15"/>
      <c r="COQ225" s="15"/>
      <c r="COR225" s="15"/>
      <c r="COS225" s="15"/>
      <c r="COT225" s="15"/>
      <c r="COU225" s="15"/>
      <c r="COV225" s="15"/>
      <c r="COW225" s="15"/>
      <c r="COX225" s="15"/>
      <c r="COY225" s="15"/>
      <c r="COZ225" s="15"/>
      <c r="CPA225" s="15"/>
      <c r="CPB225" s="15"/>
      <c r="CPC225" s="15"/>
      <c r="CPD225" s="15"/>
      <c r="CPE225" s="15"/>
      <c r="CPF225" s="15"/>
      <c r="CPG225" s="15"/>
      <c r="CPH225" s="15"/>
      <c r="CPI225" s="15"/>
      <c r="CPJ225" s="15"/>
      <c r="CPK225" s="15"/>
      <c r="CPL225" s="15"/>
      <c r="CPM225" s="15"/>
      <c r="CPN225" s="15"/>
      <c r="CPO225" s="15"/>
      <c r="CPP225" s="15"/>
      <c r="CPQ225" s="15"/>
      <c r="CPR225" s="15"/>
      <c r="CPS225" s="15"/>
      <c r="CPT225" s="15"/>
      <c r="CPU225" s="15"/>
      <c r="CPV225" s="15"/>
      <c r="CPW225" s="15"/>
      <c r="CPX225" s="15"/>
      <c r="CPY225" s="15"/>
      <c r="CPZ225" s="15"/>
      <c r="CQA225" s="15"/>
      <c r="CQB225" s="15"/>
      <c r="CQC225" s="15"/>
      <c r="CQD225" s="15"/>
      <c r="CQE225" s="15"/>
      <c r="CQF225" s="15"/>
      <c r="CQG225" s="15"/>
      <c r="CQH225" s="15"/>
      <c r="CQI225" s="15"/>
      <c r="CQJ225" s="15"/>
      <c r="CQK225" s="15"/>
      <c r="CQL225" s="15"/>
      <c r="CQM225" s="15"/>
      <c r="CQN225" s="15"/>
      <c r="CQO225" s="15"/>
      <c r="CQP225" s="15"/>
      <c r="CQQ225" s="15"/>
      <c r="CQR225" s="15"/>
      <c r="CQS225" s="15"/>
      <c r="CQT225" s="15"/>
      <c r="CQU225" s="15"/>
      <c r="CQV225" s="15"/>
      <c r="CQW225" s="15"/>
      <c r="CQX225" s="15"/>
      <c r="CQY225" s="15"/>
      <c r="CQZ225" s="15"/>
      <c r="CRA225" s="15"/>
      <c r="CRB225" s="15"/>
      <c r="CRC225" s="15"/>
      <c r="CRD225" s="15"/>
      <c r="CRE225" s="15"/>
      <c r="CRF225" s="15"/>
      <c r="CRG225" s="15"/>
      <c r="CRH225" s="15"/>
      <c r="CRI225" s="15"/>
      <c r="CRJ225" s="15"/>
      <c r="CRK225" s="15"/>
      <c r="CRL225" s="15"/>
      <c r="CRM225" s="15"/>
      <c r="CRN225" s="15"/>
      <c r="CRO225" s="15"/>
      <c r="CRP225" s="15"/>
      <c r="CRQ225" s="15"/>
      <c r="CRR225" s="15"/>
      <c r="CRS225" s="15"/>
      <c r="CRT225" s="15"/>
      <c r="CRU225" s="15"/>
      <c r="CRV225" s="15"/>
      <c r="CRW225" s="15"/>
      <c r="CRX225" s="15"/>
      <c r="CRY225" s="15"/>
      <c r="CRZ225" s="15"/>
      <c r="CSA225" s="15"/>
      <c r="CSB225" s="15"/>
      <c r="CSC225" s="15"/>
      <c r="CSD225" s="15"/>
      <c r="CSE225" s="15"/>
      <c r="CSF225" s="15"/>
      <c r="CSG225" s="15"/>
      <c r="CSH225" s="15"/>
      <c r="CSI225" s="15"/>
      <c r="CSJ225" s="15"/>
      <c r="CSK225" s="15"/>
      <c r="CSL225" s="15"/>
      <c r="CSM225" s="15"/>
      <c r="CSN225" s="15"/>
      <c r="CSO225" s="15"/>
      <c r="CSP225" s="15"/>
      <c r="CSQ225" s="15"/>
      <c r="CSR225" s="15"/>
      <c r="CSS225" s="15"/>
      <c r="CST225" s="15"/>
      <c r="CSU225" s="15"/>
      <c r="CSV225" s="15"/>
      <c r="CSW225" s="15"/>
      <c r="CSX225" s="15"/>
      <c r="CSY225" s="15"/>
      <c r="CSZ225" s="15"/>
      <c r="CTA225" s="15"/>
      <c r="CTB225" s="15"/>
      <c r="CTC225" s="15"/>
      <c r="CTD225" s="15"/>
      <c r="CTE225" s="15"/>
      <c r="CTF225" s="15"/>
      <c r="CTG225" s="15"/>
      <c r="CTH225" s="15"/>
      <c r="CTI225" s="15"/>
      <c r="CTJ225" s="15"/>
      <c r="CTK225" s="15"/>
      <c r="CTL225" s="15"/>
      <c r="CTM225" s="15"/>
      <c r="CTN225" s="15"/>
      <c r="CTO225" s="15"/>
      <c r="CTP225" s="15"/>
      <c r="CTQ225" s="15"/>
      <c r="CTR225" s="15"/>
      <c r="CTS225" s="15"/>
      <c r="CTT225" s="15"/>
      <c r="CTU225" s="15"/>
      <c r="CTV225" s="15"/>
      <c r="CTW225" s="15"/>
      <c r="CTX225" s="15"/>
      <c r="CTY225" s="15"/>
      <c r="CTZ225" s="15"/>
      <c r="CUA225" s="15"/>
      <c r="CUB225" s="15"/>
      <c r="CUC225" s="15"/>
      <c r="CUD225" s="15"/>
      <c r="CUE225" s="15"/>
      <c r="CUF225" s="15"/>
      <c r="CUG225" s="15"/>
      <c r="CUH225" s="15"/>
      <c r="CUI225" s="15"/>
      <c r="CUJ225" s="15"/>
      <c r="CUK225" s="15"/>
      <c r="CUL225" s="15"/>
      <c r="CUM225" s="15"/>
      <c r="CUN225" s="15"/>
      <c r="CUO225" s="15"/>
      <c r="CUP225" s="15"/>
      <c r="CUQ225" s="15"/>
      <c r="CUR225" s="15"/>
      <c r="CUS225" s="15"/>
      <c r="CUT225" s="15"/>
      <c r="CUU225" s="15"/>
      <c r="CUV225" s="15"/>
      <c r="CUW225" s="15"/>
      <c r="CUX225" s="15"/>
      <c r="CUY225" s="15"/>
      <c r="CUZ225" s="15"/>
      <c r="CVA225" s="15"/>
      <c r="CVB225" s="15"/>
      <c r="CVC225" s="15"/>
      <c r="CVD225" s="15"/>
      <c r="CVE225" s="15"/>
      <c r="CVF225" s="15"/>
      <c r="CVG225" s="15"/>
      <c r="CVH225" s="15"/>
      <c r="CVI225" s="15"/>
      <c r="CVJ225" s="15"/>
      <c r="CVK225" s="15"/>
      <c r="CVL225" s="15"/>
      <c r="CVM225" s="15"/>
      <c r="CVN225" s="15"/>
      <c r="CVO225" s="15"/>
      <c r="CVP225" s="15"/>
      <c r="CVQ225" s="15"/>
      <c r="CVR225" s="15"/>
      <c r="CVS225" s="15"/>
      <c r="CVT225" s="15"/>
      <c r="CVU225" s="15"/>
      <c r="CVV225" s="15"/>
      <c r="CVW225" s="15"/>
      <c r="CVX225" s="15"/>
      <c r="CVY225" s="15"/>
      <c r="CVZ225" s="15"/>
      <c r="CWA225" s="15"/>
      <c r="CWB225" s="15"/>
      <c r="CWC225" s="15"/>
      <c r="CWD225" s="15"/>
      <c r="CWE225" s="15"/>
      <c r="CWF225" s="15"/>
      <c r="CWG225" s="15"/>
      <c r="CWH225" s="15"/>
      <c r="CWI225" s="15"/>
      <c r="CWJ225" s="15"/>
      <c r="CWK225" s="15"/>
      <c r="CWL225" s="15"/>
      <c r="CWM225" s="15"/>
      <c r="CWN225" s="15"/>
      <c r="CWO225" s="15"/>
      <c r="CWP225" s="15"/>
      <c r="CWQ225" s="15"/>
      <c r="CWR225" s="15"/>
      <c r="CWS225" s="15"/>
      <c r="CWT225" s="15"/>
      <c r="CWU225" s="15"/>
      <c r="CWV225" s="15"/>
      <c r="CWW225" s="15"/>
      <c r="CWX225" s="15"/>
      <c r="CWY225" s="15"/>
      <c r="CWZ225" s="15"/>
      <c r="CXA225" s="15"/>
      <c r="CXB225" s="15"/>
      <c r="CXC225" s="15"/>
      <c r="CXD225" s="15"/>
      <c r="CXE225" s="15"/>
      <c r="CXF225" s="15"/>
      <c r="CXG225" s="15"/>
      <c r="CXH225" s="15"/>
      <c r="CXI225" s="15"/>
      <c r="CXJ225" s="15"/>
      <c r="CXK225" s="15"/>
      <c r="CXL225" s="15"/>
      <c r="CXM225" s="15"/>
      <c r="CXN225" s="15"/>
      <c r="CXO225" s="15"/>
      <c r="CXP225" s="15"/>
      <c r="CXQ225" s="15"/>
      <c r="CXR225" s="15"/>
      <c r="CXS225" s="15"/>
      <c r="CXT225" s="15"/>
      <c r="CXU225" s="15"/>
      <c r="CXV225" s="15"/>
      <c r="CXW225" s="15"/>
      <c r="CXX225" s="15"/>
      <c r="CXY225" s="15"/>
      <c r="CXZ225" s="15"/>
      <c r="CYA225" s="15"/>
      <c r="CYB225" s="15"/>
      <c r="CYC225" s="15"/>
      <c r="CYD225" s="15"/>
      <c r="CYE225" s="15"/>
      <c r="CYF225" s="15"/>
      <c r="CYG225" s="15"/>
      <c r="CYH225" s="15"/>
      <c r="CYI225" s="15"/>
      <c r="CYJ225" s="15"/>
      <c r="CYK225" s="15"/>
      <c r="CYL225" s="15"/>
      <c r="CYM225" s="15"/>
      <c r="CYN225" s="15"/>
      <c r="CYO225" s="15"/>
      <c r="CYP225" s="15"/>
      <c r="CYQ225" s="15"/>
      <c r="CYR225" s="15"/>
      <c r="CYS225" s="15"/>
      <c r="CYT225" s="15"/>
      <c r="CYU225" s="15"/>
      <c r="CYV225" s="15"/>
      <c r="CYW225" s="15"/>
      <c r="CYX225" s="15"/>
      <c r="CYY225" s="15"/>
      <c r="CYZ225" s="15"/>
      <c r="CZA225" s="15"/>
      <c r="CZB225" s="15"/>
      <c r="CZC225" s="15"/>
      <c r="CZD225" s="15"/>
      <c r="CZE225" s="15"/>
      <c r="CZF225" s="15"/>
      <c r="CZG225" s="15"/>
      <c r="CZH225" s="15"/>
      <c r="CZI225" s="15"/>
      <c r="CZJ225" s="15"/>
      <c r="CZK225" s="15"/>
      <c r="CZL225" s="15"/>
      <c r="CZM225" s="15"/>
      <c r="CZN225" s="15"/>
      <c r="CZO225" s="15"/>
      <c r="CZP225" s="15"/>
      <c r="CZQ225" s="15"/>
      <c r="CZR225" s="15"/>
      <c r="CZS225" s="15"/>
      <c r="CZT225" s="15"/>
      <c r="CZU225" s="15"/>
      <c r="CZV225" s="15"/>
      <c r="CZW225" s="15"/>
      <c r="CZX225" s="15"/>
      <c r="CZY225" s="15"/>
      <c r="CZZ225" s="15"/>
      <c r="DAA225" s="15"/>
      <c r="DAB225" s="15"/>
      <c r="DAC225" s="15"/>
      <c r="DAD225" s="15"/>
      <c r="DAE225" s="15"/>
      <c r="DAF225" s="15"/>
      <c r="DAG225" s="15"/>
      <c r="DAH225" s="15"/>
      <c r="DAI225" s="15"/>
      <c r="DAJ225" s="15"/>
      <c r="DAK225" s="15"/>
      <c r="DAL225" s="15"/>
      <c r="DAM225" s="15"/>
      <c r="DAN225" s="15"/>
      <c r="DAO225" s="15"/>
      <c r="DAP225" s="15"/>
      <c r="DAQ225" s="15"/>
      <c r="DAR225" s="15"/>
      <c r="DAS225" s="15"/>
      <c r="DAT225" s="15"/>
      <c r="DAU225" s="15"/>
      <c r="DAV225" s="15"/>
      <c r="DAW225" s="15"/>
      <c r="DAX225" s="15"/>
      <c r="DAY225" s="15"/>
      <c r="DAZ225" s="15"/>
      <c r="DBA225" s="15"/>
      <c r="DBB225" s="15"/>
      <c r="DBC225" s="15"/>
      <c r="DBD225" s="15"/>
      <c r="DBE225" s="15"/>
      <c r="DBF225" s="15"/>
      <c r="DBG225" s="15"/>
      <c r="DBH225" s="15"/>
      <c r="DBI225" s="15"/>
      <c r="DBJ225" s="15"/>
      <c r="DBK225" s="15"/>
      <c r="DBL225" s="15"/>
      <c r="DBM225" s="15"/>
      <c r="DBN225" s="15"/>
      <c r="DBO225" s="15"/>
      <c r="DBP225" s="15"/>
      <c r="DBQ225" s="15"/>
      <c r="DBR225" s="15"/>
      <c r="DBS225" s="15"/>
      <c r="DBT225" s="15"/>
      <c r="DBU225" s="15"/>
      <c r="DBV225" s="15"/>
      <c r="DBW225" s="15"/>
      <c r="DBX225" s="15"/>
      <c r="DBY225" s="15"/>
      <c r="DBZ225" s="15"/>
      <c r="DCA225" s="15"/>
      <c r="DCB225" s="15"/>
      <c r="DCC225" s="15"/>
      <c r="DCD225" s="15"/>
      <c r="DCE225" s="15"/>
      <c r="DCF225" s="15"/>
      <c r="DCG225" s="15"/>
      <c r="DCH225" s="15"/>
      <c r="DCI225" s="15"/>
      <c r="DCJ225" s="15"/>
      <c r="DCK225" s="15"/>
      <c r="DCL225" s="15"/>
      <c r="DCM225" s="15"/>
      <c r="DCN225" s="15"/>
      <c r="DCO225" s="15"/>
      <c r="DCP225" s="15"/>
      <c r="DCQ225" s="15"/>
      <c r="DCR225" s="15"/>
      <c r="DCS225" s="15"/>
      <c r="DCT225" s="15"/>
      <c r="DCU225" s="15"/>
      <c r="DCV225" s="15"/>
      <c r="DCW225" s="15"/>
      <c r="DCX225" s="15"/>
      <c r="DCY225" s="15"/>
      <c r="DCZ225" s="15"/>
      <c r="DDA225" s="15"/>
      <c r="DDB225" s="15"/>
      <c r="DDC225" s="15"/>
      <c r="DDD225" s="15"/>
      <c r="DDE225" s="15"/>
      <c r="DDF225" s="15"/>
      <c r="DDG225" s="15"/>
      <c r="DDH225" s="15"/>
      <c r="DDI225" s="15"/>
      <c r="DDJ225" s="15"/>
      <c r="DDK225" s="15"/>
      <c r="DDL225" s="15"/>
      <c r="DDM225" s="15"/>
      <c r="DDN225" s="15"/>
      <c r="DDO225" s="15"/>
      <c r="DDP225" s="15"/>
      <c r="DDQ225" s="15"/>
      <c r="DDR225" s="15"/>
      <c r="DDS225" s="15"/>
      <c r="DDT225" s="15"/>
      <c r="DDU225" s="15"/>
      <c r="DDV225" s="15"/>
      <c r="DDW225" s="15"/>
      <c r="DDX225" s="15"/>
      <c r="DDY225" s="15"/>
      <c r="DDZ225" s="15"/>
      <c r="DEA225" s="15"/>
      <c r="DEB225" s="15"/>
      <c r="DEC225" s="15"/>
      <c r="DED225" s="15"/>
      <c r="DEE225" s="15"/>
      <c r="DEF225" s="15"/>
      <c r="DEG225" s="15"/>
      <c r="DEH225" s="15"/>
      <c r="DEI225" s="15"/>
      <c r="DEJ225" s="15"/>
      <c r="DEK225" s="15"/>
      <c r="DEL225" s="15"/>
      <c r="DEM225" s="15"/>
      <c r="DEN225" s="15"/>
      <c r="DEO225" s="15"/>
      <c r="DEP225" s="15"/>
      <c r="DEQ225" s="15"/>
      <c r="DER225" s="15"/>
      <c r="DES225" s="15"/>
      <c r="DET225" s="15"/>
      <c r="DEU225" s="15"/>
      <c r="DEV225" s="15"/>
      <c r="DEW225" s="15"/>
      <c r="DEX225" s="15"/>
      <c r="DEY225" s="15"/>
      <c r="DEZ225" s="15"/>
      <c r="DFA225" s="15"/>
      <c r="DFB225" s="15"/>
      <c r="DFC225" s="15"/>
      <c r="DFD225" s="15"/>
      <c r="DFE225" s="15"/>
      <c r="DFF225" s="15"/>
      <c r="DFG225" s="15"/>
      <c r="DFH225" s="15"/>
      <c r="DFI225" s="15"/>
      <c r="DFJ225" s="15"/>
      <c r="DFK225" s="15"/>
      <c r="DFL225" s="15"/>
      <c r="DFM225" s="15"/>
      <c r="DFN225" s="15"/>
      <c r="DFO225" s="15"/>
      <c r="DFP225" s="15"/>
      <c r="DFQ225" s="15"/>
      <c r="DFR225" s="15"/>
      <c r="DFS225" s="15"/>
      <c r="DFT225" s="15"/>
      <c r="DFU225" s="15"/>
      <c r="DFV225" s="15"/>
      <c r="DFW225" s="15"/>
      <c r="DFX225" s="15"/>
      <c r="DFY225" s="15"/>
      <c r="DFZ225" s="15"/>
      <c r="DGA225" s="15"/>
      <c r="DGB225" s="15"/>
      <c r="DGC225" s="15"/>
      <c r="DGD225" s="15"/>
      <c r="DGE225" s="15"/>
      <c r="DGF225" s="15"/>
      <c r="DGG225" s="15"/>
      <c r="DGH225" s="15"/>
      <c r="DGI225" s="15"/>
      <c r="DGJ225" s="15"/>
      <c r="DGK225" s="15"/>
      <c r="DGL225" s="15"/>
      <c r="DGM225" s="15"/>
      <c r="DGN225" s="15"/>
      <c r="DGO225" s="15"/>
      <c r="DGP225" s="15"/>
      <c r="DGQ225" s="15"/>
      <c r="DGR225" s="15"/>
      <c r="DGS225" s="15"/>
      <c r="DGT225" s="15"/>
      <c r="DGU225" s="15"/>
      <c r="DGV225" s="15"/>
      <c r="DGW225" s="15"/>
      <c r="DGX225" s="15"/>
      <c r="DGY225" s="15"/>
      <c r="DGZ225" s="15"/>
      <c r="DHA225" s="15"/>
      <c r="DHB225" s="15"/>
      <c r="DHC225" s="15"/>
      <c r="DHD225" s="15"/>
      <c r="DHE225" s="15"/>
      <c r="DHF225" s="15"/>
      <c r="DHG225" s="15"/>
      <c r="DHH225" s="15"/>
      <c r="DHI225" s="15"/>
      <c r="DHJ225" s="15"/>
      <c r="DHK225" s="15"/>
      <c r="DHL225" s="15"/>
      <c r="DHM225" s="15"/>
      <c r="DHN225" s="15"/>
      <c r="DHO225" s="15"/>
      <c r="DHP225" s="15"/>
      <c r="DHQ225" s="15"/>
      <c r="DHR225" s="15"/>
      <c r="DHS225" s="15"/>
      <c r="DHT225" s="15"/>
      <c r="DHU225" s="15"/>
      <c r="DHV225" s="15"/>
      <c r="DHW225" s="15"/>
      <c r="DHX225" s="15"/>
      <c r="DHY225" s="15"/>
      <c r="DHZ225" s="15"/>
      <c r="DIA225" s="15"/>
      <c r="DIB225" s="15"/>
      <c r="DIC225" s="15"/>
      <c r="DID225" s="15"/>
      <c r="DIE225" s="15"/>
      <c r="DIF225" s="15"/>
      <c r="DIG225" s="15"/>
      <c r="DIH225" s="15"/>
      <c r="DII225" s="15"/>
      <c r="DIJ225" s="15"/>
      <c r="DIK225" s="15"/>
      <c r="DIL225" s="15"/>
      <c r="DIM225" s="15"/>
      <c r="DIN225" s="15"/>
      <c r="DIO225" s="15"/>
      <c r="DIP225" s="15"/>
      <c r="DIQ225" s="15"/>
      <c r="DIR225" s="15"/>
      <c r="DIS225" s="15"/>
      <c r="DIT225" s="15"/>
      <c r="DIU225" s="15"/>
      <c r="DIV225" s="15"/>
      <c r="DIW225" s="15"/>
      <c r="DIX225" s="15"/>
      <c r="DIY225" s="15"/>
      <c r="DIZ225" s="15"/>
      <c r="DJA225" s="15"/>
      <c r="DJB225" s="15"/>
      <c r="DJC225" s="15"/>
      <c r="DJD225" s="15"/>
      <c r="DJE225" s="15"/>
      <c r="DJF225" s="15"/>
      <c r="DJG225" s="15"/>
      <c r="DJH225" s="15"/>
      <c r="DJI225" s="15"/>
      <c r="DJJ225" s="15"/>
      <c r="DJK225" s="15"/>
      <c r="DJL225" s="15"/>
      <c r="DJM225" s="15"/>
      <c r="DJN225" s="15"/>
      <c r="DJO225" s="15"/>
      <c r="DJP225" s="15"/>
      <c r="DJQ225" s="15"/>
      <c r="DJR225" s="15"/>
      <c r="DJS225" s="15"/>
      <c r="DJT225" s="15"/>
      <c r="DJU225" s="15"/>
      <c r="DJV225" s="15"/>
      <c r="DJW225" s="15"/>
      <c r="DJX225" s="15"/>
      <c r="DJY225" s="15"/>
      <c r="DJZ225" s="15"/>
      <c r="DKA225" s="15"/>
      <c r="DKB225" s="15"/>
      <c r="DKC225" s="15"/>
      <c r="DKD225" s="15"/>
      <c r="DKE225" s="15"/>
      <c r="DKF225" s="15"/>
      <c r="DKG225" s="15"/>
      <c r="DKH225" s="15"/>
      <c r="DKI225" s="15"/>
      <c r="DKJ225" s="15"/>
      <c r="DKK225" s="15"/>
      <c r="DKL225" s="15"/>
      <c r="DKM225" s="15"/>
      <c r="DKN225" s="15"/>
      <c r="DKO225" s="15"/>
      <c r="DKP225" s="15"/>
      <c r="DKQ225" s="15"/>
      <c r="DKR225" s="15"/>
      <c r="DKS225" s="15"/>
      <c r="DKT225" s="15"/>
      <c r="DKU225" s="15"/>
      <c r="DKV225" s="15"/>
      <c r="DKW225" s="15"/>
      <c r="DKX225" s="15"/>
      <c r="DKY225" s="15"/>
      <c r="DKZ225" s="15"/>
      <c r="DLA225" s="15"/>
      <c r="DLB225" s="15"/>
      <c r="DLC225" s="15"/>
      <c r="DLD225" s="15"/>
      <c r="DLE225" s="15"/>
      <c r="DLF225" s="15"/>
      <c r="DLG225" s="15"/>
      <c r="DLH225" s="15"/>
      <c r="DLI225" s="15"/>
      <c r="DLJ225" s="15"/>
      <c r="DLK225" s="15"/>
      <c r="DLL225" s="15"/>
      <c r="DLM225" s="15"/>
      <c r="DLN225" s="15"/>
      <c r="DLO225" s="15"/>
      <c r="DLP225" s="15"/>
      <c r="DLQ225" s="15"/>
      <c r="DLR225" s="15"/>
      <c r="DLS225" s="15"/>
      <c r="DLT225" s="15"/>
      <c r="DLU225" s="15"/>
      <c r="DLV225" s="15"/>
      <c r="DLW225" s="15"/>
      <c r="DLX225" s="15"/>
      <c r="DLY225" s="15"/>
      <c r="DLZ225" s="15"/>
      <c r="DMA225" s="15"/>
      <c r="DMB225" s="15"/>
      <c r="DMC225" s="15"/>
      <c r="DMD225" s="15"/>
      <c r="DME225" s="15"/>
      <c r="DMF225" s="15"/>
      <c r="DMG225" s="15"/>
      <c r="DMH225" s="15"/>
      <c r="DMI225" s="15"/>
      <c r="DMJ225" s="15"/>
      <c r="DMK225" s="15"/>
      <c r="DML225" s="15"/>
      <c r="DMM225" s="15"/>
      <c r="DMN225" s="15"/>
      <c r="DMO225" s="15"/>
      <c r="DMP225" s="15"/>
      <c r="DMQ225" s="15"/>
      <c r="DMR225" s="15"/>
      <c r="DMS225" s="15"/>
      <c r="DMT225" s="15"/>
      <c r="DMU225" s="15"/>
      <c r="DMV225" s="15"/>
      <c r="DMW225" s="15"/>
      <c r="DMX225" s="15"/>
      <c r="DMY225" s="15"/>
      <c r="DMZ225" s="15"/>
      <c r="DNA225" s="15"/>
      <c r="DNB225" s="15"/>
      <c r="DNC225" s="15"/>
      <c r="DND225" s="15"/>
      <c r="DNE225" s="15"/>
      <c r="DNF225" s="15"/>
      <c r="DNG225" s="15"/>
      <c r="DNH225" s="15"/>
      <c r="DNI225" s="15"/>
      <c r="DNJ225" s="15"/>
      <c r="DNK225" s="15"/>
      <c r="DNL225" s="15"/>
      <c r="DNM225" s="15"/>
      <c r="DNN225" s="15"/>
      <c r="DNO225" s="15"/>
      <c r="DNP225" s="15"/>
      <c r="DNQ225" s="15"/>
      <c r="DNR225" s="15"/>
      <c r="DNS225" s="15"/>
      <c r="DNT225" s="15"/>
      <c r="DNU225" s="15"/>
      <c r="DNV225" s="15"/>
      <c r="DNW225" s="15"/>
      <c r="DNX225" s="15"/>
      <c r="DNY225" s="15"/>
      <c r="DNZ225" s="15"/>
      <c r="DOA225" s="15"/>
      <c r="DOB225" s="15"/>
      <c r="DOC225" s="15"/>
      <c r="DOD225" s="15"/>
      <c r="DOE225" s="15"/>
      <c r="DOF225" s="15"/>
      <c r="DOG225" s="15"/>
      <c r="DOH225" s="15"/>
      <c r="DOI225" s="15"/>
      <c r="DOJ225" s="15"/>
      <c r="DOK225" s="15"/>
      <c r="DOL225" s="15"/>
      <c r="DOM225" s="15"/>
      <c r="DON225" s="15"/>
      <c r="DOO225" s="15"/>
      <c r="DOP225" s="15"/>
      <c r="DOQ225" s="15"/>
      <c r="DOR225" s="15"/>
      <c r="DOS225" s="15"/>
      <c r="DOT225" s="15"/>
      <c r="DOU225" s="15"/>
      <c r="DOV225" s="15"/>
      <c r="DOW225" s="15"/>
      <c r="DOX225" s="15"/>
      <c r="DOY225" s="15"/>
      <c r="DOZ225" s="15"/>
      <c r="DPA225" s="15"/>
      <c r="DPB225" s="15"/>
      <c r="DPC225" s="15"/>
      <c r="DPD225" s="15"/>
      <c r="DPE225" s="15"/>
      <c r="DPF225" s="15"/>
      <c r="DPG225" s="15"/>
      <c r="DPH225" s="15"/>
      <c r="DPI225" s="15"/>
      <c r="DPJ225" s="15"/>
      <c r="DPK225" s="15"/>
      <c r="DPL225" s="15"/>
      <c r="DPM225" s="15"/>
      <c r="DPN225" s="15"/>
      <c r="DPO225" s="15"/>
      <c r="DPP225" s="15"/>
      <c r="DPQ225" s="15"/>
      <c r="DPR225" s="15"/>
      <c r="DPS225" s="15"/>
      <c r="DPT225" s="15"/>
      <c r="DPU225" s="15"/>
      <c r="DPV225" s="15"/>
      <c r="DPW225" s="15"/>
      <c r="DPX225" s="15"/>
      <c r="DPY225" s="15"/>
      <c r="DPZ225" s="15"/>
      <c r="DQA225" s="15"/>
      <c r="DQB225" s="15"/>
      <c r="DQC225" s="15"/>
      <c r="DQD225" s="15"/>
      <c r="DQE225" s="15"/>
      <c r="DQF225" s="15"/>
      <c r="DQG225" s="15"/>
      <c r="DQH225" s="15"/>
      <c r="DQI225" s="15"/>
      <c r="DQJ225" s="15"/>
      <c r="DQK225" s="15"/>
      <c r="DQL225" s="15"/>
      <c r="DQM225" s="15"/>
      <c r="DQN225" s="15"/>
      <c r="DQO225" s="15"/>
      <c r="DQP225" s="15"/>
      <c r="DQQ225" s="15"/>
      <c r="DQR225" s="15"/>
      <c r="DQS225" s="15"/>
      <c r="DQT225" s="15"/>
      <c r="DQU225" s="15"/>
      <c r="DQV225" s="15"/>
      <c r="DQW225" s="15"/>
      <c r="DQX225" s="15"/>
      <c r="DQY225" s="15"/>
      <c r="DQZ225" s="15"/>
      <c r="DRA225" s="15"/>
      <c r="DRB225" s="15"/>
      <c r="DRC225" s="15"/>
      <c r="DRD225" s="15"/>
      <c r="DRE225" s="15"/>
      <c r="DRF225" s="15"/>
      <c r="DRG225" s="15"/>
      <c r="DRH225" s="15"/>
      <c r="DRI225" s="15"/>
      <c r="DRJ225" s="15"/>
      <c r="DRK225" s="15"/>
      <c r="DRL225" s="15"/>
      <c r="DRM225" s="15"/>
      <c r="DRN225" s="15"/>
      <c r="DRO225" s="15"/>
      <c r="DRP225" s="15"/>
      <c r="DRQ225" s="15"/>
      <c r="DRR225" s="15"/>
      <c r="DRS225" s="15"/>
      <c r="DRT225" s="15"/>
      <c r="DRU225" s="15"/>
      <c r="DRV225" s="15"/>
      <c r="DRW225" s="15"/>
      <c r="DRX225" s="15"/>
      <c r="DRY225" s="15"/>
      <c r="DRZ225" s="15"/>
      <c r="DSA225" s="15"/>
      <c r="DSB225" s="15"/>
      <c r="DSC225" s="15"/>
      <c r="DSD225" s="15"/>
      <c r="DSE225" s="15"/>
      <c r="DSF225" s="15"/>
      <c r="DSG225" s="15"/>
      <c r="DSH225" s="15"/>
      <c r="DSI225" s="15"/>
      <c r="DSJ225" s="15"/>
      <c r="DSK225" s="15"/>
      <c r="DSL225" s="15"/>
      <c r="DSM225" s="15"/>
      <c r="DSN225" s="15"/>
      <c r="DSO225" s="15"/>
      <c r="DSP225" s="15"/>
      <c r="DSQ225" s="15"/>
      <c r="DSR225" s="15"/>
      <c r="DSS225" s="15"/>
      <c r="DST225" s="15"/>
      <c r="DSU225" s="15"/>
      <c r="DSV225" s="15"/>
      <c r="DSW225" s="15"/>
      <c r="DSX225" s="15"/>
      <c r="DSY225" s="15"/>
      <c r="DSZ225" s="15"/>
      <c r="DTA225" s="15"/>
      <c r="DTB225" s="15"/>
      <c r="DTC225" s="15"/>
      <c r="DTD225" s="15"/>
      <c r="DTE225" s="15"/>
      <c r="DTF225" s="15"/>
      <c r="DTG225" s="15"/>
      <c r="DTH225" s="15"/>
      <c r="DTI225" s="15"/>
      <c r="DTJ225" s="15"/>
      <c r="DTK225" s="15"/>
      <c r="DTL225" s="15"/>
      <c r="DTM225" s="15"/>
      <c r="DTN225" s="15"/>
      <c r="DTO225" s="15"/>
      <c r="DTP225" s="15"/>
      <c r="DTQ225" s="15"/>
      <c r="DTR225" s="15"/>
      <c r="DTS225" s="15"/>
      <c r="DTT225" s="15"/>
      <c r="DTU225" s="15"/>
      <c r="DTV225" s="15"/>
      <c r="DTW225" s="15"/>
      <c r="DTX225" s="15"/>
      <c r="DTY225" s="15"/>
      <c r="DTZ225" s="15"/>
      <c r="DUA225" s="15"/>
      <c r="DUB225" s="15"/>
      <c r="DUC225" s="15"/>
      <c r="DUD225" s="15"/>
      <c r="DUE225" s="15"/>
      <c r="DUF225" s="15"/>
      <c r="DUG225" s="15"/>
      <c r="DUH225" s="15"/>
      <c r="DUI225" s="15"/>
      <c r="DUJ225" s="15"/>
      <c r="DUK225" s="15"/>
      <c r="DUL225" s="15"/>
      <c r="DUM225" s="15"/>
      <c r="DUN225" s="15"/>
      <c r="DUO225" s="15"/>
      <c r="DUP225" s="15"/>
      <c r="DUQ225" s="15"/>
      <c r="DUR225" s="15"/>
      <c r="DUS225" s="15"/>
      <c r="DUT225" s="15"/>
      <c r="DUU225" s="15"/>
      <c r="DUV225" s="15"/>
      <c r="DUW225" s="15"/>
      <c r="DUX225" s="15"/>
      <c r="DUY225" s="15"/>
      <c r="DUZ225" s="15"/>
      <c r="DVA225" s="15"/>
      <c r="DVB225" s="15"/>
      <c r="DVC225" s="15"/>
      <c r="DVD225" s="15"/>
      <c r="DVE225" s="15"/>
      <c r="DVF225" s="15"/>
      <c r="DVG225" s="15"/>
      <c r="DVH225" s="15"/>
      <c r="DVI225" s="15"/>
      <c r="DVJ225" s="15"/>
      <c r="DVK225" s="15"/>
      <c r="DVL225" s="15"/>
      <c r="DVM225" s="15"/>
      <c r="DVN225" s="15"/>
      <c r="DVO225" s="15"/>
      <c r="DVP225" s="15"/>
      <c r="DVQ225" s="15"/>
      <c r="DVR225" s="15"/>
      <c r="DVS225" s="15"/>
      <c r="DVT225" s="15"/>
      <c r="DVU225" s="15"/>
      <c r="DVV225" s="15"/>
      <c r="DVW225" s="15"/>
      <c r="DVX225" s="15"/>
      <c r="DVY225" s="15"/>
      <c r="DVZ225" s="15"/>
      <c r="DWA225" s="15"/>
      <c r="DWB225" s="15"/>
      <c r="DWC225" s="15"/>
      <c r="DWD225" s="15"/>
      <c r="DWE225" s="15"/>
      <c r="DWF225" s="15"/>
      <c r="DWG225" s="15"/>
      <c r="DWH225" s="15"/>
      <c r="DWI225" s="15"/>
      <c r="DWJ225" s="15"/>
      <c r="DWK225" s="15"/>
      <c r="DWL225" s="15"/>
      <c r="DWM225" s="15"/>
      <c r="DWN225" s="15"/>
      <c r="DWO225" s="15"/>
      <c r="DWP225" s="15"/>
      <c r="DWQ225" s="15"/>
      <c r="DWR225" s="15"/>
      <c r="DWS225" s="15"/>
      <c r="DWT225" s="15"/>
      <c r="DWU225" s="15"/>
      <c r="DWV225" s="15"/>
      <c r="DWW225" s="15"/>
      <c r="DWX225" s="15"/>
      <c r="DWY225" s="15"/>
      <c r="DWZ225" s="15"/>
      <c r="DXA225" s="15"/>
      <c r="DXB225" s="15"/>
      <c r="DXC225" s="15"/>
      <c r="DXD225" s="15"/>
      <c r="DXE225" s="15"/>
      <c r="DXF225" s="15"/>
      <c r="DXG225" s="15"/>
      <c r="DXH225" s="15"/>
      <c r="DXI225" s="15"/>
      <c r="DXJ225" s="15"/>
      <c r="DXK225" s="15"/>
      <c r="DXL225" s="15"/>
      <c r="DXM225" s="15"/>
      <c r="DXN225" s="15"/>
      <c r="DXO225" s="15"/>
      <c r="DXP225" s="15"/>
      <c r="DXQ225" s="15"/>
      <c r="DXR225" s="15"/>
      <c r="DXS225" s="15"/>
      <c r="DXT225" s="15"/>
      <c r="DXU225" s="15"/>
      <c r="DXV225" s="15"/>
      <c r="DXW225" s="15"/>
      <c r="DXX225" s="15"/>
      <c r="DXY225" s="15"/>
      <c r="DXZ225" s="15"/>
      <c r="DYA225" s="15"/>
      <c r="DYB225" s="15"/>
      <c r="DYC225" s="15"/>
      <c r="DYD225" s="15"/>
      <c r="DYE225" s="15"/>
      <c r="DYF225" s="15"/>
      <c r="DYG225" s="15"/>
      <c r="DYH225" s="15"/>
      <c r="DYI225" s="15"/>
      <c r="DYJ225" s="15"/>
      <c r="DYK225" s="15"/>
      <c r="DYL225" s="15"/>
      <c r="DYM225" s="15"/>
      <c r="DYN225" s="15"/>
      <c r="DYO225" s="15"/>
      <c r="DYP225" s="15"/>
      <c r="DYQ225" s="15"/>
      <c r="DYR225" s="15"/>
      <c r="DYS225" s="15"/>
      <c r="DYT225" s="15"/>
      <c r="DYU225" s="15"/>
      <c r="DYV225" s="15"/>
      <c r="DYW225" s="15"/>
      <c r="DYX225" s="15"/>
      <c r="DYY225" s="15"/>
      <c r="DYZ225" s="15"/>
      <c r="DZA225" s="15"/>
      <c r="DZB225" s="15"/>
      <c r="DZC225" s="15"/>
      <c r="DZD225" s="15"/>
      <c r="DZE225" s="15"/>
      <c r="DZF225" s="15"/>
      <c r="DZG225" s="15"/>
      <c r="DZH225" s="15"/>
      <c r="DZI225" s="15"/>
      <c r="DZJ225" s="15"/>
      <c r="DZK225" s="15"/>
      <c r="DZL225" s="15"/>
      <c r="DZM225" s="15"/>
      <c r="DZN225" s="15"/>
      <c r="DZO225" s="15"/>
      <c r="DZP225" s="15"/>
      <c r="DZQ225" s="15"/>
      <c r="DZR225" s="15"/>
      <c r="DZS225" s="15"/>
      <c r="DZT225" s="15"/>
      <c r="DZU225" s="15"/>
      <c r="DZV225" s="15"/>
      <c r="DZW225" s="15"/>
      <c r="DZX225" s="15"/>
      <c r="DZY225" s="15"/>
      <c r="DZZ225" s="15"/>
      <c r="EAA225" s="15"/>
      <c r="EAB225" s="15"/>
      <c r="EAC225" s="15"/>
      <c r="EAD225" s="15"/>
      <c r="EAE225" s="15"/>
      <c r="EAF225" s="15"/>
      <c r="EAG225" s="15"/>
      <c r="EAH225" s="15"/>
      <c r="EAI225" s="15"/>
      <c r="EAJ225" s="15"/>
      <c r="EAK225" s="15"/>
      <c r="EAL225" s="15"/>
      <c r="EAM225" s="15"/>
      <c r="EAN225" s="15"/>
      <c r="EAO225" s="15"/>
      <c r="EAP225" s="15"/>
      <c r="EAQ225" s="15"/>
      <c r="EAR225" s="15"/>
      <c r="EAS225" s="15"/>
      <c r="EAT225" s="15"/>
      <c r="EAU225" s="15"/>
      <c r="EAV225" s="15"/>
      <c r="EAW225" s="15"/>
      <c r="EAX225" s="15"/>
      <c r="EAY225" s="15"/>
      <c r="EAZ225" s="15"/>
      <c r="EBA225" s="15"/>
      <c r="EBB225" s="15"/>
      <c r="EBC225" s="15"/>
      <c r="EBD225" s="15"/>
      <c r="EBE225" s="15"/>
      <c r="EBF225" s="15"/>
      <c r="EBG225" s="15"/>
      <c r="EBH225" s="15"/>
      <c r="EBI225" s="15"/>
      <c r="EBJ225" s="15"/>
      <c r="EBK225" s="15"/>
      <c r="EBL225" s="15"/>
      <c r="EBM225" s="15"/>
      <c r="EBN225" s="15"/>
      <c r="EBO225" s="15"/>
      <c r="EBP225" s="15"/>
      <c r="EBQ225" s="15"/>
      <c r="EBR225" s="15"/>
      <c r="EBS225" s="15"/>
      <c r="EBT225" s="15"/>
      <c r="EBU225" s="15"/>
      <c r="EBV225" s="15"/>
      <c r="EBW225" s="15"/>
      <c r="EBX225" s="15"/>
      <c r="EBY225" s="15"/>
      <c r="EBZ225" s="15"/>
      <c r="ECA225" s="15"/>
      <c r="ECB225" s="15"/>
      <c r="ECC225" s="15"/>
      <c r="ECD225" s="15"/>
      <c r="ECE225" s="15"/>
      <c r="ECF225" s="15"/>
      <c r="ECG225" s="15"/>
      <c r="ECH225" s="15"/>
      <c r="ECI225" s="15"/>
      <c r="ECJ225" s="15"/>
      <c r="ECK225" s="15"/>
      <c r="ECL225" s="15"/>
      <c r="ECM225" s="15"/>
      <c r="ECN225" s="15"/>
      <c r="ECO225" s="15"/>
      <c r="ECP225" s="15"/>
      <c r="ECQ225" s="15"/>
      <c r="ECR225" s="15"/>
      <c r="ECS225" s="15"/>
      <c r="ECT225" s="15"/>
      <c r="ECU225" s="15"/>
      <c r="ECV225" s="15"/>
      <c r="ECW225" s="15"/>
      <c r="ECX225" s="15"/>
      <c r="ECY225" s="15"/>
      <c r="ECZ225" s="15"/>
      <c r="EDA225" s="15"/>
      <c r="EDB225" s="15"/>
      <c r="EDC225" s="15"/>
      <c r="EDD225" s="15"/>
      <c r="EDE225" s="15"/>
      <c r="EDF225" s="15"/>
      <c r="EDG225" s="15"/>
      <c r="EDH225" s="15"/>
      <c r="EDI225" s="15"/>
      <c r="EDJ225" s="15"/>
      <c r="EDK225" s="15"/>
      <c r="EDL225" s="15"/>
      <c r="EDM225" s="15"/>
      <c r="EDN225" s="15"/>
      <c r="EDO225" s="15"/>
      <c r="EDP225" s="15"/>
      <c r="EDQ225" s="15"/>
      <c r="EDR225" s="15"/>
      <c r="EDS225" s="15"/>
      <c r="EDT225" s="15"/>
      <c r="EDU225" s="15"/>
      <c r="EDV225" s="15"/>
      <c r="EDW225" s="15"/>
      <c r="EDX225" s="15"/>
      <c r="EDY225" s="15"/>
      <c r="EDZ225" s="15"/>
      <c r="EEA225" s="15"/>
      <c r="EEB225" s="15"/>
      <c r="EEC225" s="15"/>
      <c r="EED225" s="15"/>
      <c r="EEE225" s="15"/>
      <c r="EEF225" s="15"/>
      <c r="EEG225" s="15"/>
      <c r="EEH225" s="15"/>
      <c r="EEI225" s="15"/>
      <c r="EEJ225" s="15"/>
      <c r="EEK225" s="15"/>
      <c r="EEL225" s="15"/>
      <c r="EEM225" s="15"/>
      <c r="EEN225" s="15"/>
      <c r="EEO225" s="15"/>
      <c r="EEP225" s="15"/>
      <c r="EEQ225" s="15"/>
      <c r="EER225" s="15"/>
      <c r="EES225" s="15"/>
      <c r="EET225" s="15"/>
      <c r="EEU225" s="15"/>
      <c r="EEV225" s="15"/>
      <c r="EEW225" s="15"/>
      <c r="EEX225" s="15"/>
      <c r="EEY225" s="15"/>
      <c r="EEZ225" s="15"/>
      <c r="EFA225" s="15"/>
      <c r="EFB225" s="15"/>
      <c r="EFC225" s="15"/>
      <c r="EFD225" s="15"/>
      <c r="EFE225" s="15"/>
      <c r="EFF225" s="15"/>
      <c r="EFG225" s="15"/>
      <c r="EFH225" s="15"/>
      <c r="EFI225" s="15"/>
      <c r="EFJ225" s="15"/>
      <c r="EFK225" s="15"/>
      <c r="EFL225" s="15"/>
      <c r="EFM225" s="15"/>
      <c r="EFN225" s="15"/>
      <c r="EFO225" s="15"/>
      <c r="EFP225" s="15"/>
      <c r="EFQ225" s="15"/>
      <c r="EFR225" s="15"/>
      <c r="EFS225" s="15"/>
      <c r="EFT225" s="15"/>
      <c r="EFU225" s="15"/>
      <c r="EFV225" s="15"/>
      <c r="EFW225" s="15"/>
      <c r="EFX225" s="15"/>
      <c r="EFY225" s="15"/>
      <c r="EFZ225" s="15"/>
      <c r="EGA225" s="15"/>
      <c r="EGB225" s="15"/>
      <c r="EGC225" s="15"/>
      <c r="EGD225" s="15"/>
      <c r="EGE225" s="15"/>
      <c r="EGF225" s="15"/>
      <c r="EGG225" s="15"/>
      <c r="EGH225" s="15"/>
      <c r="EGI225" s="15"/>
      <c r="EGJ225" s="15"/>
      <c r="EGK225" s="15"/>
      <c r="EGL225" s="15"/>
      <c r="EGM225" s="15"/>
      <c r="EGN225" s="15"/>
      <c r="EGO225" s="15"/>
      <c r="EGP225" s="15"/>
      <c r="EGQ225" s="15"/>
      <c r="EGR225" s="15"/>
      <c r="EGS225" s="15"/>
      <c r="EGT225" s="15"/>
      <c r="EGU225" s="15"/>
      <c r="EGV225" s="15"/>
      <c r="EGW225" s="15"/>
      <c r="EGX225" s="15"/>
      <c r="EGY225" s="15"/>
      <c r="EGZ225" s="15"/>
      <c r="EHA225" s="15"/>
      <c r="EHB225" s="15"/>
      <c r="EHC225" s="15"/>
      <c r="EHD225" s="15"/>
      <c r="EHE225" s="15"/>
      <c r="EHF225" s="15"/>
      <c r="EHG225" s="15"/>
      <c r="EHH225" s="15"/>
      <c r="EHI225" s="15"/>
      <c r="EHJ225" s="15"/>
      <c r="EHK225" s="15"/>
      <c r="EHL225" s="15"/>
      <c r="EHM225" s="15"/>
      <c r="EHN225" s="15"/>
      <c r="EHO225" s="15"/>
      <c r="EHP225" s="15"/>
      <c r="EHQ225" s="15"/>
      <c r="EHR225" s="15"/>
      <c r="EHS225" s="15"/>
      <c r="EHT225" s="15"/>
      <c r="EHU225" s="15"/>
      <c r="EHV225" s="15"/>
      <c r="EHW225" s="15"/>
      <c r="EHX225" s="15"/>
      <c r="EHY225" s="15"/>
      <c r="EHZ225" s="15"/>
      <c r="EIA225" s="15"/>
      <c r="EIB225" s="15"/>
      <c r="EIC225" s="15"/>
      <c r="EID225" s="15"/>
      <c r="EIE225" s="15"/>
      <c r="EIF225" s="15"/>
      <c r="EIG225" s="15"/>
      <c r="EIH225" s="15"/>
      <c r="EII225" s="15"/>
      <c r="EIJ225" s="15"/>
      <c r="EIK225" s="15"/>
      <c r="EIL225" s="15"/>
      <c r="EIM225" s="15"/>
      <c r="EIN225" s="15"/>
      <c r="EIO225" s="15"/>
      <c r="EIP225" s="15"/>
      <c r="EIQ225" s="15"/>
      <c r="EIR225" s="15"/>
      <c r="EIS225" s="15"/>
      <c r="EIT225" s="15"/>
      <c r="EIU225" s="15"/>
      <c r="EIV225" s="15"/>
      <c r="EIW225" s="15"/>
      <c r="EIX225" s="15"/>
      <c r="EIY225" s="15"/>
      <c r="EIZ225" s="15"/>
      <c r="EJA225" s="15"/>
      <c r="EJB225" s="15"/>
      <c r="EJC225" s="15"/>
      <c r="EJD225" s="15"/>
      <c r="EJE225" s="15"/>
      <c r="EJF225" s="15"/>
      <c r="EJG225" s="15"/>
      <c r="EJH225" s="15"/>
      <c r="EJI225" s="15"/>
      <c r="EJJ225" s="15"/>
      <c r="EJK225" s="15"/>
      <c r="EJL225" s="15"/>
      <c r="EJM225" s="15"/>
      <c r="EJN225" s="15"/>
      <c r="EJO225" s="15"/>
      <c r="EJP225" s="15"/>
      <c r="EJQ225" s="15"/>
      <c r="EJR225" s="15"/>
      <c r="EJS225" s="15"/>
      <c r="EJT225" s="15"/>
      <c r="EJU225" s="15"/>
      <c r="EJV225" s="15"/>
      <c r="EJW225" s="15"/>
      <c r="EJX225" s="15"/>
      <c r="EJY225" s="15"/>
      <c r="EJZ225" s="15"/>
      <c r="EKA225" s="15"/>
      <c r="EKB225" s="15"/>
      <c r="EKC225" s="15"/>
      <c r="EKD225" s="15"/>
      <c r="EKE225" s="15"/>
      <c r="EKF225" s="15"/>
      <c r="EKG225" s="15"/>
      <c r="EKH225" s="15"/>
      <c r="EKI225" s="15"/>
      <c r="EKJ225" s="15"/>
      <c r="EKK225" s="15"/>
      <c r="EKL225" s="15"/>
      <c r="EKM225" s="15"/>
      <c r="EKN225" s="15"/>
      <c r="EKO225" s="15"/>
      <c r="EKP225" s="15"/>
      <c r="EKQ225" s="15"/>
      <c r="EKR225" s="15"/>
      <c r="EKS225" s="15"/>
      <c r="EKT225" s="15"/>
      <c r="EKU225" s="15"/>
      <c r="EKV225" s="15"/>
      <c r="EKW225" s="15"/>
      <c r="EKX225" s="15"/>
      <c r="EKY225" s="15"/>
      <c r="EKZ225" s="15"/>
      <c r="ELA225" s="15"/>
      <c r="ELB225" s="15"/>
      <c r="ELC225" s="15"/>
      <c r="ELD225" s="15"/>
      <c r="ELE225" s="15"/>
      <c r="ELF225" s="15"/>
      <c r="ELG225" s="15"/>
      <c r="ELH225" s="15"/>
      <c r="ELI225" s="15"/>
      <c r="ELJ225" s="15"/>
      <c r="ELK225" s="15"/>
      <c r="ELL225" s="15"/>
      <c r="ELM225" s="15"/>
      <c r="ELN225" s="15"/>
      <c r="ELO225" s="15"/>
      <c r="ELP225" s="15"/>
      <c r="ELQ225" s="15"/>
      <c r="ELR225" s="15"/>
      <c r="ELS225" s="15"/>
      <c r="ELT225" s="15"/>
      <c r="ELU225" s="15"/>
      <c r="ELV225" s="15"/>
      <c r="ELW225" s="15"/>
      <c r="ELX225" s="15"/>
      <c r="ELY225" s="15"/>
      <c r="ELZ225" s="15"/>
      <c r="EMA225" s="15"/>
      <c r="EMB225" s="15"/>
      <c r="EMC225" s="15"/>
      <c r="EMD225" s="15"/>
      <c r="EME225" s="15"/>
      <c r="EMF225" s="15"/>
      <c r="EMG225" s="15"/>
      <c r="EMH225" s="15"/>
      <c r="EMI225" s="15"/>
      <c r="EMJ225" s="15"/>
      <c r="EMK225" s="15"/>
      <c r="EML225" s="15"/>
      <c r="EMM225" s="15"/>
      <c r="EMN225" s="15"/>
      <c r="EMO225" s="15"/>
      <c r="EMP225" s="15"/>
      <c r="EMQ225" s="15"/>
      <c r="EMR225" s="15"/>
      <c r="EMS225" s="15"/>
      <c r="EMT225" s="15"/>
      <c r="EMU225" s="15"/>
      <c r="EMV225" s="15"/>
      <c r="EMW225" s="15"/>
      <c r="EMX225" s="15"/>
      <c r="EMY225" s="15"/>
      <c r="EMZ225" s="15"/>
      <c r="ENA225" s="15"/>
      <c r="ENB225" s="15"/>
      <c r="ENC225" s="15"/>
      <c r="END225" s="15"/>
      <c r="ENE225" s="15"/>
      <c r="ENF225" s="15"/>
      <c r="ENG225" s="15"/>
      <c r="ENH225" s="15"/>
      <c r="ENI225" s="15"/>
      <c r="ENJ225" s="15"/>
      <c r="ENK225" s="15"/>
      <c r="ENL225" s="15"/>
      <c r="ENM225" s="15"/>
      <c r="ENN225" s="15"/>
      <c r="ENO225" s="15"/>
      <c r="ENP225" s="15"/>
      <c r="ENQ225" s="15"/>
      <c r="ENR225" s="15"/>
      <c r="ENS225" s="15"/>
      <c r="ENT225" s="15"/>
      <c r="ENU225" s="15"/>
      <c r="ENV225" s="15"/>
      <c r="ENW225" s="15"/>
      <c r="ENX225" s="15"/>
      <c r="ENY225" s="15"/>
      <c r="ENZ225" s="15"/>
      <c r="EOA225" s="15"/>
      <c r="EOB225" s="15"/>
      <c r="EOC225" s="15"/>
      <c r="EOD225" s="15"/>
      <c r="EOE225" s="15"/>
      <c r="EOF225" s="15"/>
      <c r="EOG225" s="15"/>
      <c r="EOH225" s="15"/>
      <c r="EOI225" s="15"/>
      <c r="EOJ225" s="15"/>
      <c r="EOK225" s="15"/>
      <c r="EOL225" s="15"/>
      <c r="EOM225" s="15"/>
      <c r="EON225" s="15"/>
      <c r="EOO225" s="15"/>
      <c r="EOP225" s="15"/>
      <c r="EOQ225" s="15"/>
      <c r="EOR225" s="15"/>
      <c r="EOS225" s="15"/>
      <c r="EOT225" s="15"/>
      <c r="EOU225" s="15"/>
      <c r="EOV225" s="15"/>
      <c r="EOW225" s="15"/>
      <c r="EOX225" s="15"/>
      <c r="EOY225" s="15"/>
      <c r="EOZ225" s="15"/>
      <c r="EPA225" s="15"/>
      <c r="EPB225" s="15"/>
      <c r="EPC225" s="15"/>
      <c r="EPD225" s="15"/>
      <c r="EPE225" s="15"/>
      <c r="EPF225" s="15"/>
      <c r="EPG225" s="15"/>
      <c r="EPH225" s="15"/>
      <c r="EPI225" s="15"/>
      <c r="EPJ225" s="15"/>
      <c r="EPK225" s="15"/>
      <c r="EPL225" s="15"/>
      <c r="EPM225" s="15"/>
      <c r="EPN225" s="15"/>
      <c r="EPO225" s="15"/>
      <c r="EPP225" s="15"/>
      <c r="EPQ225" s="15"/>
      <c r="EPR225" s="15"/>
      <c r="EPS225" s="15"/>
      <c r="EPT225" s="15"/>
      <c r="EPU225" s="15"/>
      <c r="EPV225" s="15"/>
      <c r="EPW225" s="15"/>
      <c r="EPX225" s="15"/>
      <c r="EPY225" s="15"/>
      <c r="EPZ225" s="15"/>
      <c r="EQA225" s="15"/>
      <c r="EQB225" s="15"/>
      <c r="EQC225" s="15"/>
      <c r="EQD225" s="15"/>
      <c r="EQE225" s="15"/>
      <c r="EQF225" s="15"/>
      <c r="EQG225" s="15"/>
      <c r="EQH225" s="15"/>
      <c r="EQI225" s="15"/>
      <c r="EQJ225" s="15"/>
      <c r="EQK225" s="15"/>
      <c r="EQL225" s="15"/>
      <c r="EQM225" s="15"/>
      <c r="EQN225" s="15"/>
      <c r="EQO225" s="15"/>
      <c r="EQP225" s="15"/>
      <c r="EQQ225" s="15"/>
      <c r="EQR225" s="15"/>
      <c r="EQS225" s="15"/>
      <c r="EQT225" s="15"/>
      <c r="EQU225" s="15"/>
      <c r="EQV225" s="15"/>
      <c r="EQW225" s="15"/>
      <c r="EQX225" s="15"/>
      <c r="EQY225" s="15"/>
      <c r="EQZ225" s="15"/>
      <c r="ERA225" s="15"/>
      <c r="ERB225" s="15"/>
      <c r="ERC225" s="15"/>
      <c r="ERD225" s="15"/>
      <c r="ERE225" s="15"/>
      <c r="ERF225" s="15"/>
      <c r="ERG225" s="15"/>
      <c r="ERH225" s="15"/>
      <c r="ERI225" s="15"/>
      <c r="ERJ225" s="15"/>
      <c r="ERK225" s="15"/>
      <c r="ERL225" s="15"/>
      <c r="ERM225" s="15"/>
      <c r="ERN225" s="15"/>
      <c r="ERO225" s="15"/>
      <c r="ERP225" s="15"/>
      <c r="ERQ225" s="15"/>
      <c r="ERR225" s="15"/>
      <c r="ERS225" s="15"/>
      <c r="ERT225" s="15"/>
      <c r="ERU225" s="15"/>
      <c r="ERV225" s="15"/>
      <c r="ERW225" s="15"/>
      <c r="ERX225" s="15"/>
      <c r="ERY225" s="15"/>
      <c r="ERZ225" s="15"/>
      <c r="ESA225" s="15"/>
      <c r="ESB225" s="15"/>
      <c r="ESC225" s="15"/>
      <c r="ESD225" s="15"/>
      <c r="ESE225" s="15"/>
      <c r="ESF225" s="15"/>
      <c r="ESG225" s="15"/>
      <c r="ESH225" s="15"/>
      <c r="ESI225" s="15"/>
      <c r="ESJ225" s="15"/>
      <c r="ESK225" s="15"/>
      <c r="ESL225" s="15"/>
      <c r="ESM225" s="15"/>
      <c r="ESN225" s="15"/>
      <c r="ESO225" s="15"/>
      <c r="ESP225" s="15"/>
      <c r="ESQ225" s="15"/>
      <c r="ESR225" s="15"/>
      <c r="ESS225" s="15"/>
      <c r="EST225" s="15"/>
      <c r="ESU225" s="15"/>
      <c r="ESV225" s="15"/>
      <c r="ESW225" s="15"/>
      <c r="ESX225" s="15"/>
      <c r="ESY225" s="15"/>
      <c r="ESZ225" s="15"/>
      <c r="ETA225" s="15"/>
      <c r="ETB225" s="15"/>
      <c r="ETC225" s="15"/>
      <c r="ETD225" s="15"/>
      <c r="ETE225" s="15"/>
      <c r="ETF225" s="15"/>
      <c r="ETG225" s="15"/>
      <c r="ETH225" s="15"/>
      <c r="ETI225" s="15"/>
      <c r="ETJ225" s="15"/>
      <c r="ETK225" s="15"/>
      <c r="ETL225" s="15"/>
      <c r="ETM225" s="15"/>
      <c r="ETN225" s="15"/>
      <c r="ETO225" s="15"/>
      <c r="ETP225" s="15"/>
      <c r="ETQ225" s="15"/>
      <c r="ETR225" s="15"/>
      <c r="ETS225" s="15"/>
      <c r="ETT225" s="15"/>
      <c r="ETU225" s="15"/>
      <c r="ETV225" s="15"/>
      <c r="ETW225" s="15"/>
      <c r="ETX225" s="15"/>
      <c r="ETY225" s="15"/>
      <c r="ETZ225" s="15"/>
      <c r="EUA225" s="15"/>
      <c r="EUB225" s="15"/>
      <c r="EUC225" s="15"/>
      <c r="EUD225" s="15"/>
      <c r="EUE225" s="15"/>
      <c r="EUF225" s="15"/>
      <c r="EUG225" s="15"/>
      <c r="EUH225" s="15"/>
      <c r="EUI225" s="15"/>
      <c r="EUJ225" s="15"/>
      <c r="EUK225" s="15"/>
      <c r="EUL225" s="15"/>
      <c r="EUM225" s="15"/>
      <c r="EUN225" s="15"/>
      <c r="EUO225" s="15"/>
      <c r="EUP225" s="15"/>
      <c r="EUQ225" s="15"/>
      <c r="EUR225" s="15"/>
      <c r="EUS225" s="15"/>
      <c r="EUT225" s="15"/>
      <c r="EUU225" s="15"/>
      <c r="EUV225" s="15"/>
      <c r="EUW225" s="15"/>
      <c r="EUX225" s="15"/>
      <c r="EUY225" s="15"/>
      <c r="EUZ225" s="15"/>
      <c r="EVA225" s="15"/>
      <c r="EVB225" s="15"/>
      <c r="EVC225" s="15"/>
      <c r="EVD225" s="15"/>
      <c r="EVE225" s="15"/>
      <c r="EVF225" s="15"/>
      <c r="EVG225" s="15"/>
      <c r="EVH225" s="15"/>
      <c r="EVI225" s="15"/>
      <c r="EVJ225" s="15"/>
      <c r="EVK225" s="15"/>
      <c r="EVL225" s="15"/>
      <c r="EVM225" s="15"/>
      <c r="EVN225" s="15"/>
      <c r="EVO225" s="15"/>
      <c r="EVP225" s="15"/>
      <c r="EVQ225" s="15"/>
      <c r="EVR225" s="15"/>
      <c r="EVS225" s="15"/>
      <c r="EVT225" s="15"/>
      <c r="EVU225" s="15"/>
      <c r="EVV225" s="15"/>
      <c r="EVW225" s="15"/>
      <c r="EVX225" s="15"/>
      <c r="EVY225" s="15"/>
      <c r="EVZ225" s="15"/>
      <c r="EWA225" s="15"/>
      <c r="EWB225" s="15"/>
      <c r="EWC225" s="15"/>
      <c r="EWD225" s="15"/>
      <c r="EWE225" s="15"/>
      <c r="EWF225" s="15"/>
      <c r="EWG225" s="15"/>
      <c r="EWH225" s="15"/>
      <c r="EWI225" s="15"/>
      <c r="EWJ225" s="15"/>
      <c r="EWK225" s="15"/>
      <c r="EWL225" s="15"/>
      <c r="EWM225" s="15"/>
      <c r="EWN225" s="15"/>
      <c r="EWO225" s="15"/>
      <c r="EWP225" s="15"/>
      <c r="EWQ225" s="15"/>
      <c r="EWR225" s="15"/>
      <c r="EWS225" s="15"/>
      <c r="EWT225" s="15"/>
      <c r="EWU225" s="15"/>
      <c r="EWV225" s="15"/>
      <c r="EWW225" s="15"/>
      <c r="EWX225" s="15"/>
      <c r="EWY225" s="15"/>
      <c r="EWZ225" s="15"/>
      <c r="EXA225" s="15"/>
      <c r="EXB225" s="15"/>
      <c r="EXC225" s="15"/>
      <c r="EXD225" s="15"/>
      <c r="EXE225" s="15"/>
      <c r="EXF225" s="15"/>
      <c r="EXG225" s="15"/>
      <c r="EXH225" s="15"/>
      <c r="EXI225" s="15"/>
      <c r="EXJ225" s="15"/>
      <c r="EXK225" s="15"/>
      <c r="EXL225" s="15"/>
      <c r="EXM225" s="15"/>
      <c r="EXN225" s="15"/>
      <c r="EXO225" s="15"/>
      <c r="EXP225" s="15"/>
      <c r="EXQ225" s="15"/>
      <c r="EXR225" s="15"/>
      <c r="EXS225" s="15"/>
      <c r="EXT225" s="15"/>
      <c r="EXU225" s="15"/>
      <c r="EXV225" s="15"/>
      <c r="EXW225" s="15"/>
      <c r="EXX225" s="15"/>
      <c r="EXY225" s="15"/>
      <c r="EXZ225" s="15"/>
      <c r="EYA225" s="15"/>
      <c r="EYB225" s="15"/>
      <c r="EYC225" s="15"/>
      <c r="EYD225" s="15"/>
      <c r="EYE225" s="15"/>
      <c r="EYF225" s="15"/>
      <c r="EYG225" s="15"/>
      <c r="EYH225" s="15"/>
      <c r="EYI225" s="15"/>
      <c r="EYJ225" s="15"/>
      <c r="EYK225" s="15"/>
      <c r="EYL225" s="15"/>
      <c r="EYM225" s="15"/>
      <c r="EYN225" s="15"/>
      <c r="EYO225" s="15"/>
      <c r="EYP225" s="15"/>
      <c r="EYQ225" s="15"/>
      <c r="EYR225" s="15"/>
      <c r="EYS225" s="15"/>
      <c r="EYT225" s="15"/>
      <c r="EYU225" s="15"/>
      <c r="EYV225" s="15"/>
      <c r="EYW225" s="15"/>
      <c r="EYX225" s="15"/>
      <c r="EYY225" s="15"/>
      <c r="EYZ225" s="15"/>
      <c r="EZA225" s="15"/>
      <c r="EZB225" s="15"/>
      <c r="EZC225" s="15"/>
      <c r="EZD225" s="15"/>
      <c r="EZE225" s="15"/>
      <c r="EZF225" s="15"/>
      <c r="EZG225" s="15"/>
      <c r="EZH225" s="15"/>
      <c r="EZI225" s="15"/>
      <c r="EZJ225" s="15"/>
      <c r="EZK225" s="15"/>
      <c r="EZL225" s="15"/>
      <c r="EZM225" s="15"/>
      <c r="EZN225" s="15"/>
      <c r="EZO225" s="15"/>
      <c r="EZP225" s="15"/>
      <c r="EZQ225" s="15"/>
      <c r="EZR225" s="15"/>
      <c r="EZS225" s="15"/>
      <c r="EZT225" s="15"/>
      <c r="EZU225" s="15"/>
      <c r="EZV225" s="15"/>
      <c r="EZW225" s="15"/>
      <c r="EZX225" s="15"/>
      <c r="EZY225" s="15"/>
      <c r="EZZ225" s="15"/>
      <c r="FAA225" s="15"/>
      <c r="FAB225" s="15"/>
      <c r="FAC225" s="15"/>
      <c r="FAD225" s="15"/>
      <c r="FAE225" s="15"/>
      <c r="FAF225" s="15"/>
      <c r="FAG225" s="15"/>
      <c r="FAH225" s="15"/>
      <c r="FAI225" s="15"/>
      <c r="FAJ225" s="15"/>
      <c r="FAK225" s="15"/>
      <c r="FAL225" s="15"/>
      <c r="FAM225" s="15"/>
      <c r="FAN225" s="15"/>
      <c r="FAO225" s="15"/>
      <c r="FAP225" s="15"/>
      <c r="FAQ225" s="15"/>
      <c r="FAR225" s="15"/>
      <c r="FAS225" s="15"/>
      <c r="FAT225" s="15"/>
      <c r="FAU225" s="15"/>
      <c r="FAV225" s="15"/>
      <c r="FAW225" s="15"/>
      <c r="FAX225" s="15"/>
      <c r="FAY225" s="15"/>
      <c r="FAZ225" s="15"/>
      <c r="FBA225" s="15"/>
      <c r="FBB225" s="15"/>
      <c r="FBC225" s="15"/>
      <c r="FBD225" s="15"/>
      <c r="FBE225" s="15"/>
      <c r="FBF225" s="15"/>
      <c r="FBG225" s="15"/>
      <c r="FBH225" s="15"/>
      <c r="FBI225" s="15"/>
      <c r="FBJ225" s="15"/>
      <c r="FBK225" s="15"/>
      <c r="FBL225" s="15"/>
      <c r="FBM225" s="15"/>
      <c r="FBN225" s="15"/>
      <c r="FBO225" s="15"/>
      <c r="FBP225" s="15"/>
      <c r="FBQ225" s="15"/>
      <c r="FBR225" s="15"/>
      <c r="FBS225" s="15"/>
      <c r="FBT225" s="15"/>
      <c r="FBU225" s="15"/>
      <c r="FBV225" s="15"/>
      <c r="FBW225" s="15"/>
      <c r="FBX225" s="15"/>
      <c r="FBY225" s="15"/>
      <c r="FBZ225" s="15"/>
      <c r="FCA225" s="15"/>
      <c r="FCB225" s="15"/>
      <c r="FCC225" s="15"/>
      <c r="FCD225" s="15"/>
      <c r="FCE225" s="15"/>
      <c r="FCF225" s="15"/>
      <c r="FCG225" s="15"/>
      <c r="FCH225" s="15"/>
      <c r="FCI225" s="15"/>
      <c r="FCJ225" s="15"/>
      <c r="FCK225" s="15"/>
      <c r="FCL225" s="15"/>
      <c r="FCM225" s="15"/>
      <c r="FCN225" s="15"/>
      <c r="FCO225" s="15"/>
      <c r="FCP225" s="15"/>
      <c r="FCQ225" s="15"/>
      <c r="FCR225" s="15"/>
      <c r="FCS225" s="15"/>
      <c r="FCT225" s="15"/>
      <c r="FCU225" s="15"/>
      <c r="FCV225" s="15"/>
      <c r="FCW225" s="15"/>
      <c r="FCX225" s="15"/>
      <c r="FCY225" s="15"/>
      <c r="FCZ225" s="15"/>
      <c r="FDA225" s="15"/>
      <c r="FDB225" s="15"/>
      <c r="FDC225" s="15"/>
      <c r="FDD225" s="15"/>
      <c r="FDE225" s="15"/>
      <c r="FDF225" s="15"/>
      <c r="FDG225" s="15"/>
      <c r="FDH225" s="15"/>
      <c r="FDI225" s="15"/>
      <c r="FDJ225" s="15"/>
      <c r="FDK225" s="15"/>
      <c r="FDL225" s="15"/>
      <c r="FDM225" s="15"/>
      <c r="FDN225" s="15"/>
      <c r="FDO225" s="15"/>
      <c r="FDP225" s="15"/>
      <c r="FDQ225" s="15"/>
      <c r="FDR225" s="15"/>
      <c r="FDS225" s="15"/>
      <c r="FDT225" s="15"/>
      <c r="FDU225" s="15"/>
      <c r="FDV225" s="15"/>
      <c r="FDW225" s="15"/>
      <c r="FDX225" s="15"/>
      <c r="FDY225" s="15"/>
      <c r="FDZ225" s="15"/>
      <c r="FEA225" s="15"/>
      <c r="FEB225" s="15"/>
      <c r="FEC225" s="15"/>
      <c r="FED225" s="15"/>
      <c r="FEE225" s="15"/>
      <c r="FEF225" s="15"/>
      <c r="FEG225" s="15"/>
      <c r="FEH225" s="15"/>
      <c r="FEI225" s="15"/>
      <c r="FEJ225" s="15"/>
      <c r="FEK225" s="15"/>
      <c r="FEL225" s="15"/>
      <c r="FEM225" s="15"/>
      <c r="FEN225" s="15"/>
      <c r="FEO225" s="15"/>
      <c r="FEP225" s="15"/>
      <c r="FEQ225" s="15"/>
      <c r="FER225" s="15"/>
      <c r="FES225" s="15"/>
      <c r="FET225" s="15"/>
      <c r="FEU225" s="15"/>
      <c r="FEV225" s="15"/>
      <c r="FEW225" s="15"/>
      <c r="FEX225" s="15"/>
      <c r="FEY225" s="15"/>
      <c r="FEZ225" s="15"/>
      <c r="FFA225" s="15"/>
      <c r="FFB225" s="15"/>
      <c r="FFC225" s="15"/>
      <c r="FFD225" s="15"/>
      <c r="FFE225" s="15"/>
      <c r="FFF225" s="15"/>
      <c r="FFG225" s="15"/>
      <c r="FFH225" s="15"/>
      <c r="FFI225" s="15"/>
      <c r="FFJ225" s="15"/>
      <c r="FFK225" s="15"/>
      <c r="FFL225" s="15"/>
      <c r="FFM225" s="15"/>
      <c r="FFN225" s="15"/>
      <c r="FFO225" s="15"/>
      <c r="FFP225" s="15"/>
      <c r="FFQ225" s="15"/>
      <c r="FFR225" s="15"/>
      <c r="FFS225" s="15"/>
      <c r="FFT225" s="15"/>
      <c r="FFU225" s="15"/>
      <c r="FFV225" s="15"/>
      <c r="FFW225" s="15"/>
      <c r="FFX225" s="15"/>
      <c r="FFY225" s="15"/>
      <c r="FFZ225" s="15"/>
      <c r="FGA225" s="15"/>
      <c r="FGB225" s="15"/>
      <c r="FGC225" s="15"/>
      <c r="FGD225" s="15"/>
      <c r="FGE225" s="15"/>
      <c r="FGF225" s="15"/>
      <c r="FGG225" s="15"/>
      <c r="FGH225" s="15"/>
      <c r="FGI225" s="15"/>
      <c r="FGJ225" s="15"/>
      <c r="FGK225" s="15"/>
      <c r="FGL225" s="15"/>
      <c r="FGM225" s="15"/>
      <c r="FGN225" s="15"/>
      <c r="FGO225" s="15"/>
      <c r="FGP225" s="15"/>
      <c r="FGQ225" s="15"/>
      <c r="FGR225" s="15"/>
      <c r="FGS225" s="15"/>
      <c r="FGT225" s="15"/>
      <c r="FGU225" s="15"/>
      <c r="FGV225" s="15"/>
      <c r="FGW225" s="15"/>
      <c r="FGX225" s="15"/>
      <c r="FGY225" s="15"/>
      <c r="FGZ225" s="15"/>
      <c r="FHA225" s="15"/>
      <c r="FHB225" s="15"/>
      <c r="FHC225" s="15"/>
      <c r="FHD225" s="15"/>
      <c r="FHE225" s="15"/>
      <c r="FHF225" s="15"/>
      <c r="FHG225" s="15"/>
      <c r="FHH225" s="15"/>
      <c r="FHI225" s="15"/>
      <c r="FHJ225" s="15"/>
      <c r="FHK225" s="15"/>
      <c r="FHL225" s="15"/>
      <c r="FHM225" s="15"/>
      <c r="FHN225" s="15"/>
      <c r="FHO225" s="15"/>
      <c r="FHP225" s="15"/>
      <c r="FHQ225" s="15"/>
      <c r="FHR225" s="15"/>
      <c r="FHS225" s="15"/>
      <c r="FHT225" s="15"/>
      <c r="FHU225" s="15"/>
      <c r="FHV225" s="15"/>
      <c r="FHW225" s="15"/>
      <c r="FHX225" s="15"/>
      <c r="FHY225" s="15"/>
      <c r="FHZ225" s="15"/>
      <c r="FIA225" s="15"/>
      <c r="FIB225" s="15"/>
      <c r="FIC225" s="15"/>
      <c r="FID225" s="15"/>
      <c r="FIE225" s="15"/>
      <c r="FIF225" s="15"/>
      <c r="FIG225" s="15"/>
      <c r="FIH225" s="15"/>
      <c r="FII225" s="15"/>
      <c r="FIJ225" s="15"/>
      <c r="FIK225" s="15"/>
      <c r="FIL225" s="15"/>
      <c r="FIM225" s="15"/>
      <c r="FIN225" s="15"/>
      <c r="FIO225" s="15"/>
      <c r="FIP225" s="15"/>
      <c r="FIQ225" s="15"/>
      <c r="FIR225" s="15"/>
      <c r="FIS225" s="15"/>
      <c r="FIT225" s="15"/>
      <c r="FIU225" s="15"/>
      <c r="FIV225" s="15"/>
      <c r="FIW225" s="15"/>
      <c r="FIX225" s="15"/>
      <c r="FIY225" s="15"/>
      <c r="FIZ225" s="15"/>
      <c r="FJA225" s="15"/>
      <c r="FJB225" s="15"/>
      <c r="FJC225" s="15"/>
      <c r="FJD225" s="15"/>
      <c r="FJE225" s="15"/>
      <c r="FJF225" s="15"/>
      <c r="FJG225" s="15"/>
      <c r="FJH225" s="15"/>
      <c r="FJI225" s="15"/>
      <c r="FJJ225" s="15"/>
      <c r="FJK225" s="15"/>
      <c r="FJL225" s="15"/>
      <c r="FJM225" s="15"/>
      <c r="FJN225" s="15"/>
      <c r="FJO225" s="15"/>
      <c r="FJP225" s="15"/>
      <c r="FJQ225" s="15"/>
      <c r="FJR225" s="15"/>
      <c r="FJS225" s="15"/>
      <c r="FJT225" s="15"/>
      <c r="FJU225" s="15"/>
      <c r="FJV225" s="15"/>
      <c r="FJW225" s="15"/>
      <c r="FJX225" s="15"/>
      <c r="FJY225" s="15"/>
      <c r="FJZ225" s="15"/>
      <c r="FKA225" s="15"/>
      <c r="FKB225" s="15"/>
      <c r="FKC225" s="15"/>
      <c r="FKD225" s="15"/>
      <c r="FKE225" s="15"/>
      <c r="FKF225" s="15"/>
      <c r="FKG225" s="15"/>
      <c r="FKH225" s="15"/>
      <c r="FKI225" s="15"/>
      <c r="FKJ225" s="15"/>
      <c r="FKK225" s="15"/>
      <c r="FKL225" s="15"/>
      <c r="FKM225" s="15"/>
      <c r="FKN225" s="15"/>
      <c r="FKO225" s="15"/>
      <c r="FKP225" s="15"/>
      <c r="FKQ225" s="15"/>
      <c r="FKR225" s="15"/>
      <c r="FKS225" s="15"/>
      <c r="FKT225" s="15"/>
      <c r="FKU225" s="15"/>
      <c r="FKV225" s="15"/>
      <c r="FKW225" s="15"/>
      <c r="FKX225" s="15"/>
      <c r="FKY225" s="15"/>
      <c r="FKZ225" s="15"/>
      <c r="FLA225" s="15"/>
      <c r="FLB225" s="15"/>
      <c r="FLC225" s="15"/>
      <c r="FLD225" s="15"/>
      <c r="FLE225" s="15"/>
      <c r="FLF225" s="15"/>
      <c r="FLG225" s="15"/>
      <c r="FLH225" s="15"/>
      <c r="FLI225" s="15"/>
      <c r="FLJ225" s="15"/>
      <c r="FLK225" s="15"/>
      <c r="FLL225" s="15"/>
      <c r="FLM225" s="15"/>
      <c r="FLN225" s="15"/>
      <c r="FLO225" s="15"/>
      <c r="FLP225" s="15"/>
      <c r="FLQ225" s="15"/>
      <c r="FLR225" s="15"/>
      <c r="FLS225" s="15"/>
      <c r="FLT225" s="15"/>
      <c r="FLU225" s="15"/>
      <c r="FLV225" s="15"/>
      <c r="FLW225" s="15"/>
      <c r="FLX225" s="15"/>
      <c r="FLY225" s="15"/>
      <c r="FLZ225" s="15"/>
      <c r="FMA225" s="15"/>
      <c r="FMB225" s="15"/>
      <c r="FMC225" s="15"/>
      <c r="FMD225" s="15"/>
      <c r="FME225" s="15"/>
      <c r="FMF225" s="15"/>
      <c r="FMG225" s="15"/>
      <c r="FMH225" s="15"/>
      <c r="FMI225" s="15"/>
      <c r="FMJ225" s="15"/>
      <c r="FMK225" s="15"/>
      <c r="FML225" s="15"/>
      <c r="FMM225" s="15"/>
      <c r="FMN225" s="15"/>
      <c r="FMO225" s="15"/>
      <c r="FMP225" s="15"/>
      <c r="FMQ225" s="15"/>
      <c r="FMR225" s="15"/>
      <c r="FMS225" s="15"/>
      <c r="FMT225" s="15"/>
      <c r="FMU225" s="15"/>
      <c r="FMV225" s="15"/>
      <c r="FMW225" s="15"/>
      <c r="FMX225" s="15"/>
      <c r="FMY225" s="15"/>
      <c r="FMZ225" s="15"/>
      <c r="FNA225" s="15"/>
      <c r="FNB225" s="15"/>
      <c r="FNC225" s="15"/>
      <c r="FND225" s="15"/>
      <c r="FNE225" s="15"/>
      <c r="FNF225" s="15"/>
      <c r="FNG225" s="15"/>
      <c r="FNH225" s="15"/>
      <c r="FNI225" s="15"/>
      <c r="FNJ225" s="15"/>
      <c r="FNK225" s="15"/>
      <c r="FNL225" s="15"/>
      <c r="FNM225" s="15"/>
      <c r="FNN225" s="15"/>
      <c r="FNO225" s="15"/>
      <c r="FNP225" s="15"/>
      <c r="FNQ225" s="15"/>
      <c r="FNR225" s="15"/>
      <c r="FNS225" s="15"/>
      <c r="FNT225" s="15"/>
      <c r="FNU225" s="15"/>
      <c r="FNV225" s="15"/>
      <c r="FNW225" s="15"/>
      <c r="FNX225" s="15"/>
      <c r="FNY225" s="15"/>
      <c r="FNZ225" s="15"/>
      <c r="FOA225" s="15"/>
      <c r="FOB225" s="15"/>
      <c r="FOC225" s="15"/>
      <c r="FOD225" s="15"/>
      <c r="FOE225" s="15"/>
      <c r="FOF225" s="15"/>
      <c r="FOG225" s="15"/>
      <c r="FOH225" s="15"/>
      <c r="FOI225" s="15"/>
      <c r="FOJ225" s="15"/>
      <c r="FOK225" s="15"/>
      <c r="FOL225" s="15"/>
      <c r="FOM225" s="15"/>
      <c r="FON225" s="15"/>
      <c r="FOO225" s="15"/>
      <c r="FOP225" s="15"/>
      <c r="FOQ225" s="15"/>
      <c r="FOR225" s="15"/>
      <c r="FOS225" s="15"/>
      <c r="FOT225" s="15"/>
      <c r="FOU225" s="15"/>
      <c r="FOV225" s="15"/>
      <c r="FOW225" s="15"/>
      <c r="FOX225" s="15"/>
      <c r="FOY225" s="15"/>
      <c r="FOZ225" s="15"/>
      <c r="FPA225" s="15"/>
      <c r="FPB225" s="15"/>
      <c r="FPC225" s="15"/>
      <c r="FPD225" s="15"/>
      <c r="FPE225" s="15"/>
      <c r="FPF225" s="15"/>
      <c r="FPG225" s="15"/>
      <c r="FPH225" s="15"/>
      <c r="FPI225" s="15"/>
      <c r="FPJ225" s="15"/>
      <c r="FPK225" s="15"/>
      <c r="FPL225" s="15"/>
      <c r="FPM225" s="15"/>
      <c r="FPN225" s="15"/>
      <c r="FPO225" s="15"/>
      <c r="FPP225" s="15"/>
      <c r="FPQ225" s="15"/>
      <c r="FPR225" s="15"/>
      <c r="FPS225" s="15"/>
      <c r="FPT225" s="15"/>
      <c r="FPU225" s="15"/>
      <c r="FPV225" s="15"/>
      <c r="FPW225" s="15"/>
      <c r="FPX225" s="15"/>
      <c r="FPY225" s="15"/>
      <c r="FPZ225" s="15"/>
      <c r="FQA225" s="15"/>
      <c r="FQB225" s="15"/>
      <c r="FQC225" s="15"/>
      <c r="FQD225" s="15"/>
      <c r="FQE225" s="15"/>
      <c r="FQF225" s="15"/>
      <c r="FQG225" s="15"/>
      <c r="FQH225" s="15"/>
      <c r="FQI225" s="15"/>
      <c r="FQJ225" s="15"/>
      <c r="FQK225" s="15"/>
      <c r="FQL225" s="15"/>
      <c r="FQM225" s="15"/>
      <c r="FQN225" s="15"/>
      <c r="FQO225" s="15"/>
      <c r="FQP225" s="15"/>
      <c r="FQQ225" s="15"/>
      <c r="FQR225" s="15"/>
      <c r="FQS225" s="15"/>
      <c r="FQT225" s="15"/>
      <c r="FQU225" s="15"/>
      <c r="FQV225" s="15"/>
      <c r="FQW225" s="15"/>
      <c r="FQX225" s="15"/>
      <c r="FQY225" s="15"/>
      <c r="FQZ225" s="15"/>
      <c r="FRA225" s="15"/>
      <c r="FRB225" s="15"/>
      <c r="FRC225" s="15"/>
      <c r="FRD225" s="15"/>
      <c r="FRE225" s="15"/>
      <c r="FRF225" s="15"/>
      <c r="FRG225" s="15"/>
      <c r="FRH225" s="15"/>
      <c r="FRI225" s="15"/>
      <c r="FRJ225" s="15"/>
      <c r="FRK225" s="15"/>
      <c r="FRL225" s="15"/>
      <c r="FRM225" s="15"/>
      <c r="FRN225" s="15"/>
      <c r="FRO225" s="15"/>
      <c r="FRP225" s="15"/>
      <c r="FRQ225" s="15"/>
      <c r="FRR225" s="15"/>
      <c r="FRS225" s="15"/>
      <c r="FRT225" s="15"/>
      <c r="FRU225" s="15"/>
      <c r="FRV225" s="15"/>
      <c r="FRW225" s="15"/>
      <c r="FRX225" s="15"/>
      <c r="FRY225" s="15"/>
      <c r="FRZ225" s="15"/>
      <c r="FSA225" s="15"/>
      <c r="FSB225" s="15"/>
      <c r="FSC225" s="15"/>
      <c r="FSD225" s="15"/>
      <c r="FSE225" s="15"/>
      <c r="FSF225" s="15"/>
      <c r="FSG225" s="15"/>
      <c r="FSH225" s="15"/>
      <c r="FSI225" s="15"/>
      <c r="FSJ225" s="15"/>
      <c r="FSK225" s="15"/>
      <c r="FSL225" s="15"/>
      <c r="FSM225" s="15"/>
      <c r="FSN225" s="15"/>
      <c r="FSO225" s="15"/>
      <c r="FSP225" s="15"/>
      <c r="FSQ225" s="15"/>
      <c r="FSR225" s="15"/>
      <c r="FSS225" s="15"/>
      <c r="FST225" s="15"/>
      <c r="FSU225" s="15"/>
      <c r="FSV225" s="15"/>
      <c r="FSW225" s="15"/>
      <c r="FSX225" s="15"/>
      <c r="FSY225" s="15"/>
      <c r="FSZ225" s="15"/>
      <c r="FTA225" s="15"/>
      <c r="FTB225" s="15"/>
      <c r="FTC225" s="15"/>
      <c r="FTD225" s="15"/>
      <c r="FTE225" s="15"/>
      <c r="FTF225" s="15"/>
      <c r="FTG225" s="15"/>
      <c r="FTH225" s="15"/>
      <c r="FTI225" s="15"/>
      <c r="FTJ225" s="15"/>
      <c r="FTK225" s="15"/>
      <c r="FTL225" s="15"/>
      <c r="FTM225" s="15"/>
      <c r="FTN225" s="15"/>
      <c r="FTO225" s="15"/>
      <c r="FTP225" s="15"/>
      <c r="FTQ225" s="15"/>
      <c r="FTR225" s="15"/>
      <c r="FTS225" s="15"/>
      <c r="FTT225" s="15"/>
      <c r="FTU225" s="15"/>
      <c r="FTV225" s="15"/>
      <c r="FTW225" s="15"/>
      <c r="FTX225" s="15"/>
      <c r="FTY225" s="15"/>
      <c r="FTZ225" s="15"/>
      <c r="FUA225" s="15"/>
      <c r="FUB225" s="15"/>
      <c r="FUC225" s="15"/>
      <c r="FUD225" s="15"/>
      <c r="FUE225" s="15"/>
      <c r="FUF225" s="15"/>
      <c r="FUG225" s="15"/>
      <c r="FUH225" s="15"/>
      <c r="FUI225" s="15"/>
      <c r="FUJ225" s="15"/>
      <c r="FUK225" s="15"/>
      <c r="FUL225" s="15"/>
      <c r="FUM225" s="15"/>
      <c r="FUN225" s="15"/>
      <c r="FUO225" s="15"/>
      <c r="FUP225" s="15"/>
      <c r="FUQ225" s="15"/>
      <c r="FUR225" s="15"/>
      <c r="FUS225" s="15"/>
      <c r="FUT225" s="15"/>
      <c r="FUU225" s="15"/>
      <c r="FUV225" s="15"/>
      <c r="FUW225" s="15"/>
      <c r="FUX225" s="15"/>
      <c r="FUY225" s="15"/>
      <c r="FUZ225" s="15"/>
      <c r="FVA225" s="15"/>
      <c r="FVB225" s="15"/>
      <c r="FVC225" s="15"/>
      <c r="FVD225" s="15"/>
      <c r="FVE225" s="15"/>
      <c r="FVF225" s="15"/>
      <c r="FVG225" s="15"/>
      <c r="FVH225" s="15"/>
      <c r="FVI225" s="15"/>
      <c r="FVJ225" s="15"/>
      <c r="FVK225" s="15"/>
      <c r="FVL225" s="15"/>
      <c r="FVM225" s="15"/>
      <c r="FVN225" s="15"/>
      <c r="FVO225" s="15"/>
      <c r="FVP225" s="15"/>
      <c r="FVQ225" s="15"/>
      <c r="FVR225" s="15"/>
      <c r="FVS225" s="15"/>
      <c r="FVT225" s="15"/>
      <c r="FVU225" s="15"/>
      <c r="FVV225" s="15"/>
      <c r="FVW225" s="15"/>
      <c r="FVX225" s="15"/>
      <c r="FVY225" s="15"/>
      <c r="FVZ225" s="15"/>
      <c r="FWA225" s="15"/>
      <c r="FWB225" s="15"/>
      <c r="FWC225" s="15"/>
      <c r="FWD225" s="15"/>
      <c r="FWE225" s="15"/>
      <c r="FWF225" s="15"/>
      <c r="FWG225" s="15"/>
      <c r="FWH225" s="15"/>
      <c r="FWI225" s="15"/>
      <c r="FWJ225" s="15"/>
      <c r="FWK225" s="15"/>
      <c r="FWL225" s="15"/>
      <c r="FWM225" s="15"/>
      <c r="FWN225" s="15"/>
      <c r="FWO225" s="15"/>
      <c r="FWP225" s="15"/>
      <c r="FWQ225" s="15"/>
      <c r="FWR225" s="15"/>
      <c r="FWS225" s="15"/>
      <c r="FWT225" s="15"/>
      <c r="FWU225" s="15"/>
      <c r="FWV225" s="15"/>
      <c r="FWW225" s="15"/>
      <c r="FWX225" s="15"/>
      <c r="FWY225" s="15"/>
      <c r="FWZ225" s="15"/>
      <c r="FXA225" s="15"/>
      <c r="FXB225" s="15"/>
      <c r="FXC225" s="15"/>
      <c r="FXD225" s="15"/>
      <c r="FXE225" s="15"/>
      <c r="FXF225" s="15"/>
      <c r="FXG225" s="15"/>
      <c r="FXH225" s="15"/>
      <c r="FXI225" s="15"/>
      <c r="FXJ225" s="15"/>
      <c r="FXK225" s="15"/>
      <c r="FXL225" s="15"/>
      <c r="FXM225" s="15"/>
      <c r="FXN225" s="15"/>
      <c r="FXO225" s="15"/>
      <c r="FXP225" s="15"/>
      <c r="FXQ225" s="15"/>
      <c r="FXR225" s="15"/>
      <c r="FXS225" s="15"/>
      <c r="FXT225" s="15"/>
      <c r="FXU225" s="15"/>
      <c r="FXV225" s="15"/>
      <c r="FXW225" s="15"/>
      <c r="FXX225" s="15"/>
      <c r="FXY225" s="15"/>
      <c r="FXZ225" s="15"/>
      <c r="FYA225" s="15"/>
      <c r="FYB225" s="15"/>
      <c r="FYC225" s="15"/>
      <c r="FYD225" s="15"/>
      <c r="FYE225" s="15"/>
      <c r="FYF225" s="15"/>
      <c r="FYG225" s="15"/>
      <c r="FYH225" s="15"/>
      <c r="FYI225" s="15"/>
      <c r="FYJ225" s="15"/>
      <c r="FYK225" s="15"/>
      <c r="FYL225" s="15"/>
      <c r="FYM225" s="15"/>
      <c r="FYN225" s="15"/>
      <c r="FYO225" s="15"/>
      <c r="FYP225" s="15"/>
      <c r="FYQ225" s="15"/>
      <c r="FYR225" s="15"/>
      <c r="FYS225" s="15"/>
      <c r="FYT225" s="15"/>
      <c r="FYU225" s="15"/>
      <c r="FYV225" s="15"/>
      <c r="FYW225" s="15"/>
      <c r="FYX225" s="15"/>
      <c r="FYY225" s="15"/>
      <c r="FYZ225" s="15"/>
      <c r="FZA225" s="15"/>
      <c r="FZB225" s="15"/>
      <c r="FZC225" s="15"/>
      <c r="FZD225" s="15"/>
      <c r="FZE225" s="15"/>
      <c r="FZF225" s="15"/>
      <c r="FZG225" s="15"/>
      <c r="FZH225" s="15"/>
      <c r="FZI225" s="15"/>
      <c r="FZJ225" s="15"/>
      <c r="FZK225" s="15"/>
      <c r="FZL225" s="15"/>
      <c r="FZM225" s="15"/>
      <c r="FZN225" s="15"/>
      <c r="FZO225" s="15"/>
      <c r="FZP225" s="15"/>
      <c r="FZQ225" s="15"/>
      <c r="FZR225" s="15"/>
      <c r="FZS225" s="15"/>
      <c r="FZT225" s="15"/>
      <c r="FZU225" s="15"/>
      <c r="FZV225" s="15"/>
      <c r="FZW225" s="15"/>
      <c r="FZX225" s="15"/>
      <c r="FZY225" s="15"/>
      <c r="FZZ225" s="15"/>
      <c r="GAA225" s="15"/>
      <c r="GAB225" s="15"/>
      <c r="GAC225" s="15"/>
      <c r="GAD225" s="15"/>
      <c r="GAE225" s="15"/>
      <c r="GAF225" s="15"/>
      <c r="GAG225" s="15"/>
      <c r="GAH225" s="15"/>
      <c r="GAI225" s="15"/>
      <c r="GAJ225" s="15"/>
      <c r="GAK225" s="15"/>
      <c r="GAL225" s="15"/>
      <c r="GAM225" s="15"/>
      <c r="GAN225" s="15"/>
      <c r="GAO225" s="15"/>
      <c r="GAP225" s="15"/>
      <c r="GAQ225" s="15"/>
      <c r="GAR225" s="15"/>
      <c r="GAS225" s="15"/>
      <c r="GAT225" s="15"/>
      <c r="GAU225" s="15"/>
      <c r="GAV225" s="15"/>
      <c r="GAW225" s="15"/>
      <c r="GAX225" s="15"/>
      <c r="GAY225" s="15"/>
      <c r="GAZ225" s="15"/>
      <c r="GBA225" s="15"/>
      <c r="GBB225" s="15"/>
      <c r="GBC225" s="15"/>
      <c r="GBD225" s="15"/>
      <c r="GBE225" s="15"/>
      <c r="GBF225" s="15"/>
      <c r="GBG225" s="15"/>
      <c r="GBH225" s="15"/>
      <c r="GBI225" s="15"/>
      <c r="GBJ225" s="15"/>
      <c r="GBK225" s="15"/>
      <c r="GBL225" s="15"/>
      <c r="GBM225" s="15"/>
      <c r="GBN225" s="15"/>
      <c r="GBO225" s="15"/>
      <c r="GBP225" s="15"/>
      <c r="GBQ225" s="15"/>
      <c r="GBR225" s="15"/>
      <c r="GBS225" s="15"/>
      <c r="GBT225" s="15"/>
      <c r="GBU225" s="15"/>
      <c r="GBV225" s="15"/>
      <c r="GBW225" s="15"/>
      <c r="GBX225" s="15"/>
      <c r="GBY225" s="15"/>
      <c r="GBZ225" s="15"/>
      <c r="GCA225" s="15"/>
      <c r="GCB225" s="15"/>
      <c r="GCC225" s="15"/>
      <c r="GCD225" s="15"/>
      <c r="GCE225" s="15"/>
      <c r="GCF225" s="15"/>
      <c r="GCG225" s="15"/>
      <c r="GCH225" s="15"/>
      <c r="GCI225" s="15"/>
      <c r="GCJ225" s="15"/>
      <c r="GCK225" s="15"/>
      <c r="GCL225" s="15"/>
      <c r="GCM225" s="15"/>
      <c r="GCN225" s="15"/>
      <c r="GCO225" s="15"/>
      <c r="GCP225" s="15"/>
      <c r="GCQ225" s="15"/>
      <c r="GCR225" s="15"/>
      <c r="GCS225" s="15"/>
      <c r="GCT225" s="15"/>
      <c r="GCU225" s="15"/>
      <c r="GCV225" s="15"/>
      <c r="GCW225" s="15"/>
      <c r="GCX225" s="15"/>
      <c r="GCY225" s="15"/>
      <c r="GCZ225" s="15"/>
      <c r="GDA225" s="15"/>
      <c r="GDB225" s="15"/>
      <c r="GDC225" s="15"/>
      <c r="GDD225" s="15"/>
      <c r="GDE225" s="15"/>
      <c r="GDF225" s="15"/>
      <c r="GDG225" s="15"/>
      <c r="GDH225" s="15"/>
      <c r="GDI225" s="15"/>
      <c r="GDJ225" s="15"/>
      <c r="GDK225" s="15"/>
      <c r="GDL225" s="15"/>
      <c r="GDM225" s="15"/>
      <c r="GDN225" s="15"/>
      <c r="GDO225" s="15"/>
      <c r="GDP225" s="15"/>
      <c r="GDQ225" s="15"/>
      <c r="GDR225" s="15"/>
      <c r="GDS225" s="15"/>
      <c r="GDT225" s="15"/>
      <c r="GDU225" s="15"/>
      <c r="GDV225" s="15"/>
      <c r="GDW225" s="15"/>
      <c r="GDX225" s="15"/>
      <c r="GDY225" s="15"/>
      <c r="GDZ225" s="15"/>
      <c r="GEA225" s="15"/>
      <c r="GEB225" s="15"/>
      <c r="GEC225" s="15"/>
      <c r="GED225" s="15"/>
      <c r="GEE225" s="15"/>
      <c r="GEF225" s="15"/>
      <c r="GEG225" s="15"/>
      <c r="GEH225" s="15"/>
      <c r="GEI225" s="15"/>
      <c r="GEJ225" s="15"/>
      <c r="GEK225" s="15"/>
      <c r="GEL225" s="15"/>
      <c r="GEM225" s="15"/>
      <c r="GEN225" s="15"/>
      <c r="GEO225" s="15"/>
      <c r="GEP225" s="15"/>
      <c r="GEQ225" s="15"/>
      <c r="GER225" s="15"/>
      <c r="GES225" s="15"/>
      <c r="GET225" s="15"/>
      <c r="GEU225" s="15"/>
      <c r="GEV225" s="15"/>
      <c r="GEW225" s="15"/>
      <c r="GEX225" s="15"/>
      <c r="GEY225" s="15"/>
      <c r="GEZ225" s="15"/>
      <c r="GFA225" s="15"/>
      <c r="GFB225" s="15"/>
      <c r="GFC225" s="15"/>
      <c r="GFD225" s="15"/>
      <c r="GFE225" s="15"/>
      <c r="GFF225" s="15"/>
      <c r="GFG225" s="15"/>
      <c r="GFH225" s="15"/>
      <c r="GFI225" s="15"/>
      <c r="GFJ225" s="15"/>
      <c r="GFK225" s="15"/>
      <c r="GFL225" s="15"/>
      <c r="GFM225" s="15"/>
      <c r="GFN225" s="15"/>
      <c r="GFO225" s="15"/>
      <c r="GFP225" s="15"/>
      <c r="GFQ225" s="15"/>
      <c r="GFR225" s="15"/>
      <c r="GFS225" s="15"/>
      <c r="GFT225" s="15"/>
      <c r="GFU225" s="15"/>
      <c r="GFV225" s="15"/>
      <c r="GFW225" s="15"/>
      <c r="GFX225" s="15"/>
      <c r="GFY225" s="15"/>
      <c r="GFZ225" s="15"/>
      <c r="GGA225" s="15"/>
      <c r="GGB225" s="15"/>
      <c r="GGC225" s="15"/>
      <c r="GGD225" s="15"/>
      <c r="GGE225" s="15"/>
      <c r="GGF225" s="15"/>
      <c r="GGG225" s="15"/>
      <c r="GGH225" s="15"/>
      <c r="GGI225" s="15"/>
      <c r="GGJ225" s="15"/>
      <c r="GGK225" s="15"/>
      <c r="GGL225" s="15"/>
      <c r="GGM225" s="15"/>
      <c r="GGN225" s="15"/>
      <c r="GGO225" s="15"/>
      <c r="GGP225" s="15"/>
      <c r="GGQ225" s="15"/>
      <c r="GGR225" s="15"/>
      <c r="GGS225" s="15"/>
      <c r="GGT225" s="15"/>
      <c r="GGU225" s="15"/>
      <c r="GGV225" s="15"/>
      <c r="GGW225" s="15"/>
      <c r="GGX225" s="15"/>
      <c r="GGY225" s="15"/>
      <c r="GGZ225" s="15"/>
      <c r="GHA225" s="15"/>
      <c r="GHB225" s="15"/>
      <c r="GHC225" s="15"/>
      <c r="GHD225" s="15"/>
      <c r="GHE225" s="15"/>
      <c r="GHF225" s="15"/>
      <c r="GHG225" s="15"/>
      <c r="GHH225" s="15"/>
      <c r="GHI225" s="15"/>
      <c r="GHJ225" s="15"/>
      <c r="GHK225" s="15"/>
      <c r="GHL225" s="15"/>
      <c r="GHM225" s="15"/>
      <c r="GHN225" s="15"/>
      <c r="GHO225" s="15"/>
      <c r="GHP225" s="15"/>
      <c r="GHQ225" s="15"/>
      <c r="GHR225" s="15"/>
      <c r="GHS225" s="15"/>
      <c r="GHT225" s="15"/>
      <c r="GHU225" s="15"/>
      <c r="GHV225" s="15"/>
      <c r="GHW225" s="15"/>
      <c r="GHX225" s="15"/>
      <c r="GHY225" s="15"/>
      <c r="GHZ225" s="15"/>
      <c r="GIA225" s="15"/>
      <c r="GIB225" s="15"/>
      <c r="GIC225" s="15"/>
      <c r="GID225" s="15"/>
      <c r="GIE225" s="15"/>
      <c r="GIF225" s="15"/>
      <c r="GIG225" s="15"/>
      <c r="GIH225" s="15"/>
      <c r="GII225" s="15"/>
      <c r="GIJ225" s="15"/>
      <c r="GIK225" s="15"/>
      <c r="GIL225" s="15"/>
      <c r="GIM225" s="15"/>
      <c r="GIN225" s="15"/>
      <c r="GIO225" s="15"/>
      <c r="GIP225" s="15"/>
      <c r="GIQ225" s="15"/>
      <c r="GIR225" s="15"/>
      <c r="GIS225" s="15"/>
      <c r="GIT225" s="15"/>
      <c r="GIU225" s="15"/>
      <c r="GIV225" s="15"/>
      <c r="GIW225" s="15"/>
      <c r="GIX225" s="15"/>
      <c r="GIY225" s="15"/>
      <c r="GIZ225" s="15"/>
      <c r="GJA225" s="15"/>
      <c r="GJB225" s="15"/>
      <c r="GJC225" s="15"/>
      <c r="GJD225" s="15"/>
      <c r="GJE225" s="15"/>
      <c r="GJF225" s="15"/>
      <c r="GJG225" s="15"/>
      <c r="GJH225" s="15"/>
      <c r="GJI225" s="15"/>
      <c r="GJJ225" s="15"/>
      <c r="GJK225" s="15"/>
      <c r="GJL225" s="15"/>
      <c r="GJM225" s="15"/>
      <c r="GJN225" s="15"/>
      <c r="GJO225" s="15"/>
      <c r="GJP225" s="15"/>
      <c r="GJQ225" s="15"/>
      <c r="GJR225" s="15"/>
      <c r="GJS225" s="15"/>
      <c r="GJT225" s="15"/>
      <c r="GJU225" s="15"/>
      <c r="GJV225" s="15"/>
      <c r="GJW225" s="15"/>
      <c r="GJX225" s="15"/>
      <c r="GJY225" s="15"/>
      <c r="GJZ225" s="15"/>
      <c r="GKA225" s="15"/>
      <c r="GKB225" s="15"/>
      <c r="GKC225" s="15"/>
      <c r="GKD225" s="15"/>
      <c r="GKE225" s="15"/>
      <c r="GKF225" s="15"/>
      <c r="GKG225" s="15"/>
      <c r="GKH225" s="15"/>
      <c r="GKI225" s="15"/>
      <c r="GKJ225" s="15"/>
      <c r="GKK225" s="15"/>
      <c r="GKL225" s="15"/>
      <c r="GKM225" s="15"/>
      <c r="GKN225" s="15"/>
      <c r="GKO225" s="15"/>
      <c r="GKP225" s="15"/>
      <c r="GKQ225" s="15"/>
      <c r="GKR225" s="15"/>
      <c r="GKS225" s="15"/>
      <c r="GKT225" s="15"/>
      <c r="GKU225" s="15"/>
      <c r="GKV225" s="15"/>
      <c r="GKW225" s="15"/>
      <c r="GKX225" s="15"/>
      <c r="GKY225" s="15"/>
      <c r="GKZ225" s="15"/>
      <c r="GLA225" s="15"/>
      <c r="GLB225" s="15"/>
      <c r="GLC225" s="15"/>
      <c r="GLD225" s="15"/>
      <c r="GLE225" s="15"/>
      <c r="GLF225" s="15"/>
      <c r="GLG225" s="15"/>
      <c r="GLH225" s="15"/>
      <c r="GLI225" s="15"/>
      <c r="GLJ225" s="15"/>
      <c r="GLK225" s="15"/>
      <c r="GLL225" s="15"/>
      <c r="GLM225" s="15"/>
      <c r="GLN225" s="15"/>
      <c r="GLO225" s="15"/>
      <c r="GLP225" s="15"/>
      <c r="GLQ225" s="15"/>
      <c r="GLR225" s="15"/>
      <c r="GLS225" s="15"/>
      <c r="GLT225" s="15"/>
      <c r="GLU225" s="15"/>
      <c r="GLV225" s="15"/>
      <c r="GLW225" s="15"/>
      <c r="GLX225" s="15"/>
      <c r="GLY225" s="15"/>
      <c r="GLZ225" s="15"/>
      <c r="GMA225" s="15"/>
      <c r="GMB225" s="15"/>
      <c r="GMC225" s="15"/>
      <c r="GMD225" s="15"/>
      <c r="GME225" s="15"/>
      <c r="GMF225" s="15"/>
      <c r="GMG225" s="15"/>
      <c r="GMH225" s="15"/>
      <c r="GMI225" s="15"/>
      <c r="GMJ225" s="15"/>
      <c r="GMK225" s="15"/>
      <c r="GML225" s="15"/>
      <c r="GMM225" s="15"/>
      <c r="GMN225" s="15"/>
      <c r="GMO225" s="15"/>
      <c r="GMP225" s="15"/>
      <c r="GMQ225" s="15"/>
      <c r="GMR225" s="15"/>
      <c r="GMS225" s="15"/>
      <c r="GMT225" s="15"/>
      <c r="GMU225" s="15"/>
      <c r="GMV225" s="15"/>
      <c r="GMW225" s="15"/>
      <c r="GMX225" s="15"/>
      <c r="GMY225" s="15"/>
      <c r="GMZ225" s="15"/>
      <c r="GNA225" s="15"/>
      <c r="GNB225" s="15"/>
      <c r="GNC225" s="15"/>
      <c r="GND225" s="15"/>
      <c r="GNE225" s="15"/>
      <c r="GNF225" s="15"/>
      <c r="GNG225" s="15"/>
      <c r="GNH225" s="15"/>
      <c r="GNI225" s="15"/>
      <c r="GNJ225" s="15"/>
      <c r="GNK225" s="15"/>
      <c r="GNL225" s="15"/>
      <c r="GNM225" s="15"/>
      <c r="GNN225" s="15"/>
      <c r="GNO225" s="15"/>
      <c r="GNP225" s="15"/>
      <c r="GNQ225" s="15"/>
      <c r="GNR225" s="15"/>
      <c r="GNS225" s="15"/>
      <c r="GNT225" s="15"/>
      <c r="GNU225" s="15"/>
      <c r="GNV225" s="15"/>
      <c r="GNW225" s="15"/>
      <c r="GNX225" s="15"/>
      <c r="GNY225" s="15"/>
      <c r="GNZ225" s="15"/>
      <c r="GOA225" s="15"/>
      <c r="GOB225" s="15"/>
      <c r="GOC225" s="15"/>
      <c r="GOD225" s="15"/>
      <c r="GOE225" s="15"/>
      <c r="GOF225" s="15"/>
      <c r="GOG225" s="15"/>
      <c r="GOH225" s="15"/>
      <c r="GOI225" s="15"/>
      <c r="GOJ225" s="15"/>
      <c r="GOK225" s="15"/>
      <c r="GOL225" s="15"/>
      <c r="GOM225" s="15"/>
      <c r="GON225" s="15"/>
      <c r="GOO225" s="15"/>
      <c r="GOP225" s="15"/>
      <c r="GOQ225" s="15"/>
      <c r="GOR225" s="15"/>
      <c r="GOS225" s="15"/>
      <c r="GOT225" s="15"/>
      <c r="GOU225" s="15"/>
      <c r="GOV225" s="15"/>
      <c r="GOW225" s="15"/>
      <c r="GOX225" s="15"/>
      <c r="GOY225" s="15"/>
      <c r="GOZ225" s="15"/>
      <c r="GPA225" s="15"/>
      <c r="GPB225" s="15"/>
      <c r="GPC225" s="15"/>
      <c r="GPD225" s="15"/>
      <c r="GPE225" s="15"/>
      <c r="GPF225" s="15"/>
      <c r="GPG225" s="15"/>
      <c r="GPH225" s="15"/>
      <c r="GPI225" s="15"/>
      <c r="GPJ225" s="15"/>
      <c r="GPK225" s="15"/>
      <c r="GPL225" s="15"/>
      <c r="GPM225" s="15"/>
      <c r="GPN225" s="15"/>
      <c r="GPO225" s="15"/>
      <c r="GPP225" s="15"/>
      <c r="GPQ225" s="15"/>
      <c r="GPR225" s="15"/>
      <c r="GPS225" s="15"/>
      <c r="GPT225" s="15"/>
      <c r="GPU225" s="15"/>
      <c r="GPV225" s="15"/>
      <c r="GPW225" s="15"/>
      <c r="GPX225" s="15"/>
      <c r="GPY225" s="15"/>
      <c r="GPZ225" s="15"/>
      <c r="GQA225" s="15"/>
      <c r="GQB225" s="15"/>
      <c r="GQC225" s="15"/>
      <c r="GQD225" s="15"/>
      <c r="GQE225" s="15"/>
      <c r="GQF225" s="15"/>
      <c r="GQG225" s="15"/>
      <c r="GQH225" s="15"/>
      <c r="GQI225" s="15"/>
      <c r="GQJ225" s="15"/>
      <c r="GQK225" s="15"/>
      <c r="GQL225" s="15"/>
      <c r="GQM225" s="15"/>
      <c r="GQN225" s="15"/>
      <c r="GQO225" s="15"/>
      <c r="GQP225" s="15"/>
      <c r="GQQ225" s="15"/>
      <c r="GQR225" s="15"/>
      <c r="GQS225" s="15"/>
      <c r="GQT225" s="15"/>
      <c r="GQU225" s="15"/>
      <c r="GQV225" s="15"/>
      <c r="GQW225" s="15"/>
      <c r="GQX225" s="15"/>
      <c r="GQY225" s="15"/>
      <c r="GQZ225" s="15"/>
      <c r="GRA225" s="15"/>
      <c r="GRB225" s="15"/>
      <c r="GRC225" s="15"/>
      <c r="GRD225" s="15"/>
      <c r="GRE225" s="15"/>
      <c r="GRF225" s="15"/>
      <c r="GRG225" s="15"/>
      <c r="GRH225" s="15"/>
      <c r="GRI225" s="15"/>
      <c r="GRJ225" s="15"/>
      <c r="GRK225" s="15"/>
      <c r="GRL225" s="15"/>
      <c r="GRM225" s="15"/>
      <c r="GRN225" s="15"/>
      <c r="GRO225" s="15"/>
      <c r="GRP225" s="15"/>
      <c r="GRQ225" s="15"/>
      <c r="GRR225" s="15"/>
      <c r="GRS225" s="15"/>
      <c r="GRT225" s="15"/>
      <c r="GRU225" s="15"/>
      <c r="GRV225" s="15"/>
      <c r="GRW225" s="15"/>
      <c r="GRX225" s="15"/>
      <c r="GRY225" s="15"/>
      <c r="GRZ225" s="15"/>
      <c r="GSA225" s="15"/>
      <c r="GSB225" s="15"/>
      <c r="GSC225" s="15"/>
      <c r="GSD225" s="15"/>
      <c r="GSE225" s="15"/>
      <c r="GSF225" s="15"/>
      <c r="GSG225" s="15"/>
      <c r="GSH225" s="15"/>
      <c r="GSI225" s="15"/>
      <c r="GSJ225" s="15"/>
      <c r="GSK225" s="15"/>
      <c r="GSL225" s="15"/>
      <c r="GSM225" s="15"/>
      <c r="GSN225" s="15"/>
      <c r="GSO225" s="15"/>
      <c r="GSP225" s="15"/>
      <c r="GSQ225" s="15"/>
      <c r="GSR225" s="15"/>
      <c r="GSS225" s="15"/>
      <c r="GST225" s="15"/>
      <c r="GSU225" s="15"/>
      <c r="GSV225" s="15"/>
      <c r="GSW225" s="15"/>
      <c r="GSX225" s="15"/>
      <c r="GSY225" s="15"/>
      <c r="GSZ225" s="15"/>
      <c r="GTA225" s="15"/>
      <c r="GTB225" s="15"/>
      <c r="GTC225" s="15"/>
      <c r="GTD225" s="15"/>
      <c r="GTE225" s="15"/>
      <c r="GTF225" s="15"/>
      <c r="GTG225" s="15"/>
      <c r="GTH225" s="15"/>
      <c r="GTI225" s="15"/>
      <c r="GTJ225" s="15"/>
      <c r="GTK225" s="15"/>
      <c r="GTL225" s="15"/>
      <c r="GTM225" s="15"/>
      <c r="GTN225" s="15"/>
      <c r="GTO225" s="15"/>
      <c r="GTP225" s="15"/>
      <c r="GTQ225" s="15"/>
      <c r="GTR225" s="15"/>
      <c r="GTS225" s="15"/>
      <c r="GTT225" s="15"/>
      <c r="GTU225" s="15"/>
      <c r="GTV225" s="15"/>
      <c r="GTW225" s="15"/>
      <c r="GTX225" s="15"/>
      <c r="GTY225" s="15"/>
      <c r="GTZ225" s="15"/>
      <c r="GUA225" s="15"/>
      <c r="GUB225" s="15"/>
      <c r="GUC225" s="15"/>
      <c r="GUD225" s="15"/>
      <c r="GUE225" s="15"/>
      <c r="GUF225" s="15"/>
      <c r="GUG225" s="15"/>
      <c r="GUH225" s="15"/>
      <c r="GUI225" s="15"/>
      <c r="GUJ225" s="15"/>
      <c r="GUK225" s="15"/>
      <c r="GUL225" s="15"/>
      <c r="GUM225" s="15"/>
      <c r="GUN225" s="15"/>
      <c r="GUO225" s="15"/>
      <c r="GUP225" s="15"/>
      <c r="GUQ225" s="15"/>
      <c r="GUR225" s="15"/>
      <c r="GUS225" s="15"/>
      <c r="GUT225" s="15"/>
      <c r="GUU225" s="15"/>
      <c r="GUV225" s="15"/>
      <c r="GUW225" s="15"/>
      <c r="GUX225" s="15"/>
      <c r="GUY225" s="15"/>
      <c r="GUZ225" s="15"/>
      <c r="GVA225" s="15"/>
      <c r="GVB225" s="15"/>
      <c r="GVC225" s="15"/>
      <c r="GVD225" s="15"/>
      <c r="GVE225" s="15"/>
      <c r="GVF225" s="15"/>
      <c r="GVG225" s="15"/>
      <c r="GVH225" s="15"/>
      <c r="GVI225" s="15"/>
      <c r="GVJ225" s="15"/>
      <c r="GVK225" s="15"/>
      <c r="GVL225" s="15"/>
      <c r="GVM225" s="15"/>
      <c r="GVN225" s="15"/>
      <c r="GVO225" s="15"/>
      <c r="GVP225" s="15"/>
      <c r="GVQ225" s="15"/>
      <c r="GVR225" s="15"/>
      <c r="GVS225" s="15"/>
      <c r="GVT225" s="15"/>
      <c r="GVU225" s="15"/>
      <c r="GVV225" s="15"/>
      <c r="GVW225" s="15"/>
      <c r="GVX225" s="15"/>
      <c r="GVY225" s="15"/>
      <c r="GVZ225" s="15"/>
      <c r="GWA225" s="15"/>
      <c r="GWB225" s="15"/>
      <c r="GWC225" s="15"/>
      <c r="GWD225" s="15"/>
      <c r="GWE225" s="15"/>
      <c r="GWF225" s="15"/>
      <c r="GWG225" s="15"/>
      <c r="GWH225" s="15"/>
      <c r="GWI225" s="15"/>
      <c r="GWJ225" s="15"/>
      <c r="GWK225" s="15"/>
      <c r="GWL225" s="15"/>
      <c r="GWM225" s="15"/>
      <c r="GWN225" s="15"/>
      <c r="GWO225" s="15"/>
      <c r="GWP225" s="15"/>
      <c r="GWQ225" s="15"/>
      <c r="GWR225" s="15"/>
      <c r="GWS225" s="15"/>
      <c r="GWT225" s="15"/>
      <c r="GWU225" s="15"/>
      <c r="GWV225" s="15"/>
      <c r="GWW225" s="15"/>
      <c r="GWX225" s="15"/>
      <c r="GWY225" s="15"/>
      <c r="GWZ225" s="15"/>
      <c r="GXA225" s="15"/>
      <c r="GXB225" s="15"/>
      <c r="GXC225" s="15"/>
      <c r="GXD225" s="15"/>
      <c r="GXE225" s="15"/>
      <c r="GXF225" s="15"/>
      <c r="GXG225" s="15"/>
      <c r="GXH225" s="15"/>
      <c r="GXI225" s="15"/>
      <c r="GXJ225" s="15"/>
      <c r="GXK225" s="15"/>
      <c r="GXL225" s="15"/>
      <c r="GXM225" s="15"/>
      <c r="GXN225" s="15"/>
      <c r="GXO225" s="15"/>
      <c r="GXP225" s="15"/>
      <c r="GXQ225" s="15"/>
      <c r="GXR225" s="15"/>
      <c r="GXS225" s="15"/>
      <c r="GXT225" s="15"/>
      <c r="GXU225" s="15"/>
      <c r="GXV225" s="15"/>
      <c r="GXW225" s="15"/>
      <c r="GXX225" s="15"/>
      <c r="GXY225" s="15"/>
      <c r="GXZ225" s="15"/>
      <c r="GYA225" s="15"/>
      <c r="GYB225" s="15"/>
      <c r="GYC225" s="15"/>
      <c r="GYD225" s="15"/>
      <c r="GYE225" s="15"/>
      <c r="GYF225" s="15"/>
      <c r="GYG225" s="15"/>
      <c r="GYH225" s="15"/>
      <c r="GYI225" s="15"/>
      <c r="GYJ225" s="15"/>
      <c r="GYK225" s="15"/>
      <c r="GYL225" s="15"/>
      <c r="GYM225" s="15"/>
      <c r="GYN225" s="15"/>
      <c r="GYO225" s="15"/>
      <c r="GYP225" s="15"/>
      <c r="GYQ225" s="15"/>
      <c r="GYR225" s="15"/>
      <c r="GYS225" s="15"/>
      <c r="GYT225" s="15"/>
      <c r="GYU225" s="15"/>
      <c r="GYV225" s="15"/>
      <c r="GYW225" s="15"/>
      <c r="GYX225" s="15"/>
      <c r="GYY225" s="15"/>
      <c r="GYZ225" s="15"/>
      <c r="GZA225" s="15"/>
      <c r="GZB225" s="15"/>
      <c r="GZC225" s="15"/>
      <c r="GZD225" s="15"/>
      <c r="GZE225" s="15"/>
      <c r="GZF225" s="15"/>
      <c r="GZG225" s="15"/>
      <c r="GZH225" s="15"/>
      <c r="GZI225" s="15"/>
      <c r="GZJ225" s="15"/>
      <c r="GZK225" s="15"/>
      <c r="GZL225" s="15"/>
      <c r="GZM225" s="15"/>
      <c r="GZN225" s="15"/>
      <c r="GZO225" s="15"/>
      <c r="GZP225" s="15"/>
      <c r="GZQ225" s="15"/>
      <c r="GZR225" s="15"/>
      <c r="GZS225" s="15"/>
      <c r="GZT225" s="15"/>
      <c r="GZU225" s="15"/>
      <c r="GZV225" s="15"/>
      <c r="GZW225" s="15"/>
      <c r="GZX225" s="15"/>
      <c r="GZY225" s="15"/>
      <c r="GZZ225" s="15"/>
      <c r="HAA225" s="15"/>
      <c r="HAB225" s="15"/>
      <c r="HAC225" s="15"/>
      <c r="HAD225" s="15"/>
      <c r="HAE225" s="15"/>
      <c r="HAF225" s="15"/>
      <c r="HAG225" s="15"/>
      <c r="HAH225" s="15"/>
      <c r="HAI225" s="15"/>
      <c r="HAJ225" s="15"/>
      <c r="HAK225" s="15"/>
      <c r="HAL225" s="15"/>
      <c r="HAM225" s="15"/>
      <c r="HAN225" s="15"/>
      <c r="HAO225" s="15"/>
      <c r="HAP225" s="15"/>
      <c r="HAQ225" s="15"/>
      <c r="HAR225" s="15"/>
      <c r="HAS225" s="15"/>
      <c r="HAT225" s="15"/>
      <c r="HAU225" s="15"/>
      <c r="HAV225" s="15"/>
      <c r="HAW225" s="15"/>
      <c r="HAX225" s="15"/>
      <c r="HAY225" s="15"/>
      <c r="HAZ225" s="15"/>
      <c r="HBA225" s="15"/>
      <c r="HBB225" s="15"/>
      <c r="HBC225" s="15"/>
      <c r="HBD225" s="15"/>
      <c r="HBE225" s="15"/>
      <c r="HBF225" s="15"/>
      <c r="HBG225" s="15"/>
      <c r="HBH225" s="15"/>
      <c r="HBI225" s="15"/>
      <c r="HBJ225" s="15"/>
      <c r="HBK225" s="15"/>
      <c r="HBL225" s="15"/>
      <c r="HBM225" s="15"/>
      <c r="HBN225" s="15"/>
      <c r="HBO225" s="15"/>
      <c r="HBP225" s="15"/>
      <c r="HBQ225" s="15"/>
      <c r="HBR225" s="15"/>
      <c r="HBS225" s="15"/>
      <c r="HBT225" s="15"/>
      <c r="HBU225" s="15"/>
      <c r="HBV225" s="15"/>
      <c r="HBW225" s="15"/>
      <c r="HBX225" s="15"/>
      <c r="HBY225" s="15"/>
      <c r="HBZ225" s="15"/>
      <c r="HCA225" s="15"/>
      <c r="HCB225" s="15"/>
      <c r="HCC225" s="15"/>
      <c r="HCD225" s="15"/>
      <c r="HCE225" s="15"/>
      <c r="HCF225" s="15"/>
      <c r="HCG225" s="15"/>
      <c r="HCH225" s="15"/>
      <c r="HCI225" s="15"/>
      <c r="HCJ225" s="15"/>
      <c r="HCK225" s="15"/>
      <c r="HCL225" s="15"/>
      <c r="HCM225" s="15"/>
      <c r="HCN225" s="15"/>
      <c r="HCO225" s="15"/>
      <c r="HCP225" s="15"/>
      <c r="HCQ225" s="15"/>
      <c r="HCR225" s="15"/>
      <c r="HCS225" s="15"/>
      <c r="HCT225" s="15"/>
      <c r="HCU225" s="15"/>
      <c r="HCV225" s="15"/>
      <c r="HCW225" s="15"/>
      <c r="HCX225" s="15"/>
      <c r="HCY225" s="15"/>
      <c r="HCZ225" s="15"/>
      <c r="HDA225" s="15"/>
      <c r="HDB225" s="15"/>
      <c r="HDC225" s="15"/>
      <c r="HDD225" s="15"/>
      <c r="HDE225" s="15"/>
      <c r="HDF225" s="15"/>
      <c r="HDG225" s="15"/>
      <c r="HDH225" s="15"/>
      <c r="HDI225" s="15"/>
      <c r="HDJ225" s="15"/>
      <c r="HDK225" s="15"/>
      <c r="HDL225" s="15"/>
      <c r="HDM225" s="15"/>
      <c r="HDN225" s="15"/>
      <c r="HDO225" s="15"/>
      <c r="HDP225" s="15"/>
      <c r="HDQ225" s="15"/>
      <c r="HDR225" s="15"/>
      <c r="HDS225" s="15"/>
      <c r="HDT225" s="15"/>
      <c r="HDU225" s="15"/>
      <c r="HDV225" s="15"/>
      <c r="HDW225" s="15"/>
      <c r="HDX225" s="15"/>
      <c r="HDY225" s="15"/>
      <c r="HDZ225" s="15"/>
      <c r="HEA225" s="15"/>
      <c r="HEB225" s="15"/>
      <c r="HEC225" s="15"/>
      <c r="HED225" s="15"/>
      <c r="HEE225" s="15"/>
      <c r="HEF225" s="15"/>
      <c r="HEG225" s="15"/>
      <c r="HEH225" s="15"/>
      <c r="HEI225" s="15"/>
      <c r="HEJ225" s="15"/>
      <c r="HEK225" s="15"/>
      <c r="HEL225" s="15"/>
      <c r="HEM225" s="15"/>
      <c r="HEN225" s="15"/>
      <c r="HEO225" s="15"/>
      <c r="HEP225" s="15"/>
      <c r="HEQ225" s="15"/>
      <c r="HER225" s="15"/>
      <c r="HES225" s="15"/>
      <c r="HET225" s="15"/>
      <c r="HEU225" s="15"/>
      <c r="HEV225" s="15"/>
      <c r="HEW225" s="15"/>
      <c r="HEX225" s="15"/>
      <c r="HEY225" s="15"/>
      <c r="HEZ225" s="15"/>
      <c r="HFA225" s="15"/>
      <c r="HFB225" s="15"/>
      <c r="HFC225" s="15"/>
      <c r="HFD225" s="15"/>
      <c r="HFE225" s="15"/>
      <c r="HFF225" s="15"/>
      <c r="HFG225" s="15"/>
      <c r="HFH225" s="15"/>
      <c r="HFI225" s="15"/>
      <c r="HFJ225" s="15"/>
      <c r="HFK225" s="15"/>
      <c r="HFL225" s="15"/>
      <c r="HFM225" s="15"/>
      <c r="HFN225" s="15"/>
      <c r="HFO225" s="15"/>
      <c r="HFP225" s="15"/>
      <c r="HFQ225" s="15"/>
      <c r="HFR225" s="15"/>
      <c r="HFS225" s="15"/>
      <c r="HFT225" s="15"/>
      <c r="HFU225" s="15"/>
      <c r="HFV225" s="15"/>
      <c r="HFW225" s="15"/>
      <c r="HFX225" s="15"/>
      <c r="HFY225" s="15"/>
      <c r="HFZ225" s="15"/>
      <c r="HGA225" s="15"/>
      <c r="HGB225" s="15"/>
      <c r="HGC225" s="15"/>
      <c r="HGD225" s="15"/>
      <c r="HGE225" s="15"/>
      <c r="HGF225" s="15"/>
      <c r="HGG225" s="15"/>
      <c r="HGH225" s="15"/>
      <c r="HGI225" s="15"/>
      <c r="HGJ225" s="15"/>
      <c r="HGK225" s="15"/>
      <c r="HGL225" s="15"/>
      <c r="HGM225" s="15"/>
      <c r="HGN225" s="15"/>
      <c r="HGO225" s="15"/>
      <c r="HGP225" s="15"/>
      <c r="HGQ225" s="15"/>
      <c r="HGR225" s="15"/>
      <c r="HGS225" s="15"/>
      <c r="HGT225" s="15"/>
      <c r="HGU225" s="15"/>
      <c r="HGV225" s="15"/>
      <c r="HGW225" s="15"/>
      <c r="HGX225" s="15"/>
      <c r="HGY225" s="15"/>
      <c r="HGZ225" s="15"/>
      <c r="HHA225" s="15"/>
      <c r="HHB225" s="15"/>
      <c r="HHC225" s="15"/>
      <c r="HHD225" s="15"/>
      <c r="HHE225" s="15"/>
      <c r="HHF225" s="15"/>
      <c r="HHG225" s="15"/>
      <c r="HHH225" s="15"/>
      <c r="HHI225" s="15"/>
      <c r="HHJ225" s="15"/>
      <c r="HHK225" s="15"/>
      <c r="HHL225" s="15"/>
      <c r="HHM225" s="15"/>
      <c r="HHN225" s="15"/>
      <c r="HHO225" s="15"/>
      <c r="HHP225" s="15"/>
      <c r="HHQ225" s="15"/>
      <c r="HHR225" s="15"/>
      <c r="HHS225" s="15"/>
      <c r="HHT225" s="15"/>
      <c r="HHU225" s="15"/>
      <c r="HHV225" s="15"/>
      <c r="HHW225" s="15"/>
      <c r="HHX225" s="15"/>
      <c r="HHY225" s="15"/>
      <c r="HHZ225" s="15"/>
      <c r="HIA225" s="15"/>
      <c r="HIB225" s="15"/>
      <c r="HIC225" s="15"/>
      <c r="HID225" s="15"/>
      <c r="HIE225" s="15"/>
      <c r="HIF225" s="15"/>
      <c r="HIG225" s="15"/>
      <c r="HIH225" s="15"/>
      <c r="HII225" s="15"/>
      <c r="HIJ225" s="15"/>
      <c r="HIK225" s="15"/>
      <c r="HIL225" s="15"/>
      <c r="HIM225" s="15"/>
      <c r="HIN225" s="15"/>
      <c r="HIO225" s="15"/>
      <c r="HIP225" s="15"/>
      <c r="HIQ225" s="15"/>
      <c r="HIR225" s="15"/>
      <c r="HIS225" s="15"/>
      <c r="HIT225" s="15"/>
      <c r="HIU225" s="15"/>
      <c r="HIV225" s="15"/>
      <c r="HIW225" s="15"/>
      <c r="HIX225" s="15"/>
      <c r="HIY225" s="15"/>
      <c r="HIZ225" s="15"/>
      <c r="HJA225" s="15"/>
      <c r="HJB225" s="15"/>
      <c r="HJC225" s="15"/>
      <c r="HJD225" s="15"/>
      <c r="HJE225" s="15"/>
      <c r="HJF225" s="15"/>
      <c r="HJG225" s="15"/>
      <c r="HJH225" s="15"/>
      <c r="HJI225" s="15"/>
      <c r="HJJ225" s="15"/>
      <c r="HJK225" s="15"/>
      <c r="HJL225" s="15"/>
      <c r="HJM225" s="15"/>
      <c r="HJN225" s="15"/>
      <c r="HJO225" s="15"/>
      <c r="HJP225" s="15"/>
      <c r="HJQ225" s="15"/>
      <c r="HJR225" s="15"/>
      <c r="HJS225" s="15"/>
      <c r="HJT225" s="15"/>
      <c r="HJU225" s="15"/>
      <c r="HJV225" s="15"/>
      <c r="HJW225" s="15"/>
      <c r="HJX225" s="15"/>
      <c r="HJY225" s="15"/>
      <c r="HJZ225" s="15"/>
      <c r="HKA225" s="15"/>
      <c r="HKB225" s="15"/>
      <c r="HKC225" s="15"/>
      <c r="HKD225" s="15"/>
      <c r="HKE225" s="15"/>
      <c r="HKF225" s="15"/>
      <c r="HKG225" s="15"/>
      <c r="HKH225" s="15"/>
      <c r="HKI225" s="15"/>
      <c r="HKJ225" s="15"/>
      <c r="HKK225" s="15"/>
      <c r="HKL225" s="15"/>
      <c r="HKM225" s="15"/>
      <c r="HKN225" s="15"/>
      <c r="HKO225" s="15"/>
      <c r="HKP225" s="15"/>
      <c r="HKQ225" s="15"/>
      <c r="HKR225" s="15"/>
      <c r="HKS225" s="15"/>
      <c r="HKT225" s="15"/>
      <c r="HKU225" s="15"/>
      <c r="HKV225" s="15"/>
      <c r="HKW225" s="15"/>
      <c r="HKX225" s="15"/>
      <c r="HKY225" s="15"/>
      <c r="HKZ225" s="15"/>
      <c r="HLA225" s="15"/>
      <c r="HLB225" s="15"/>
      <c r="HLC225" s="15"/>
      <c r="HLD225" s="15"/>
      <c r="HLE225" s="15"/>
      <c r="HLF225" s="15"/>
      <c r="HLG225" s="15"/>
      <c r="HLH225" s="15"/>
      <c r="HLI225" s="15"/>
      <c r="HLJ225" s="15"/>
      <c r="HLK225" s="15"/>
      <c r="HLL225" s="15"/>
      <c r="HLM225" s="15"/>
      <c r="HLN225" s="15"/>
      <c r="HLO225" s="15"/>
      <c r="HLP225" s="15"/>
      <c r="HLQ225" s="15"/>
      <c r="HLR225" s="15"/>
      <c r="HLS225" s="15"/>
      <c r="HLT225" s="15"/>
      <c r="HLU225" s="15"/>
      <c r="HLV225" s="15"/>
      <c r="HLW225" s="15"/>
      <c r="HLX225" s="15"/>
      <c r="HLY225" s="15"/>
      <c r="HLZ225" s="15"/>
      <c r="HMA225" s="15"/>
      <c r="HMB225" s="15"/>
      <c r="HMC225" s="15"/>
      <c r="HMD225" s="15"/>
      <c r="HME225" s="15"/>
      <c r="HMF225" s="15"/>
      <c r="HMG225" s="15"/>
      <c r="HMH225" s="15"/>
      <c r="HMI225" s="15"/>
      <c r="HMJ225" s="15"/>
      <c r="HMK225" s="15"/>
      <c r="HML225" s="15"/>
      <c r="HMM225" s="15"/>
      <c r="HMN225" s="15"/>
      <c r="HMO225" s="15"/>
      <c r="HMP225" s="15"/>
      <c r="HMQ225" s="15"/>
      <c r="HMR225" s="15"/>
      <c r="HMS225" s="15"/>
      <c r="HMT225" s="15"/>
      <c r="HMU225" s="15"/>
      <c r="HMV225" s="15"/>
      <c r="HMW225" s="15"/>
      <c r="HMX225" s="15"/>
      <c r="HMY225" s="15"/>
      <c r="HMZ225" s="15"/>
      <c r="HNA225" s="15"/>
      <c r="HNB225" s="15"/>
      <c r="HNC225" s="15"/>
      <c r="HND225" s="15"/>
      <c r="HNE225" s="15"/>
      <c r="HNF225" s="15"/>
      <c r="HNG225" s="15"/>
      <c r="HNH225" s="15"/>
      <c r="HNI225" s="15"/>
      <c r="HNJ225" s="15"/>
      <c r="HNK225" s="15"/>
      <c r="HNL225" s="15"/>
      <c r="HNM225" s="15"/>
      <c r="HNN225" s="15"/>
      <c r="HNO225" s="15"/>
      <c r="HNP225" s="15"/>
      <c r="HNQ225" s="15"/>
      <c r="HNR225" s="15"/>
      <c r="HNS225" s="15"/>
      <c r="HNT225" s="15"/>
      <c r="HNU225" s="15"/>
      <c r="HNV225" s="15"/>
      <c r="HNW225" s="15"/>
      <c r="HNX225" s="15"/>
      <c r="HNY225" s="15"/>
      <c r="HNZ225" s="15"/>
      <c r="HOA225" s="15"/>
      <c r="HOB225" s="15"/>
      <c r="HOC225" s="15"/>
      <c r="HOD225" s="15"/>
      <c r="HOE225" s="15"/>
      <c r="HOF225" s="15"/>
      <c r="HOG225" s="15"/>
      <c r="HOH225" s="15"/>
      <c r="HOI225" s="15"/>
      <c r="HOJ225" s="15"/>
      <c r="HOK225" s="15"/>
      <c r="HOL225" s="15"/>
      <c r="HOM225" s="15"/>
      <c r="HON225" s="15"/>
      <c r="HOO225" s="15"/>
      <c r="HOP225" s="15"/>
      <c r="HOQ225" s="15"/>
      <c r="HOR225" s="15"/>
      <c r="HOS225" s="15"/>
      <c r="HOT225" s="15"/>
      <c r="HOU225" s="15"/>
      <c r="HOV225" s="15"/>
      <c r="HOW225" s="15"/>
      <c r="HOX225" s="15"/>
      <c r="HOY225" s="15"/>
      <c r="HOZ225" s="15"/>
      <c r="HPA225" s="15"/>
      <c r="HPB225" s="15"/>
      <c r="HPC225" s="15"/>
      <c r="HPD225" s="15"/>
      <c r="HPE225" s="15"/>
      <c r="HPF225" s="15"/>
      <c r="HPG225" s="15"/>
      <c r="HPH225" s="15"/>
      <c r="HPI225" s="15"/>
      <c r="HPJ225" s="15"/>
      <c r="HPK225" s="15"/>
      <c r="HPL225" s="15"/>
      <c r="HPM225" s="15"/>
      <c r="HPN225" s="15"/>
      <c r="HPO225" s="15"/>
      <c r="HPP225" s="15"/>
      <c r="HPQ225" s="15"/>
      <c r="HPR225" s="15"/>
      <c r="HPS225" s="15"/>
      <c r="HPT225" s="15"/>
      <c r="HPU225" s="15"/>
      <c r="HPV225" s="15"/>
      <c r="HPW225" s="15"/>
      <c r="HPX225" s="15"/>
      <c r="HPY225" s="15"/>
      <c r="HPZ225" s="15"/>
      <c r="HQA225" s="15"/>
      <c r="HQB225" s="15"/>
      <c r="HQC225" s="15"/>
      <c r="HQD225" s="15"/>
      <c r="HQE225" s="15"/>
      <c r="HQF225" s="15"/>
      <c r="HQG225" s="15"/>
      <c r="HQH225" s="15"/>
      <c r="HQI225" s="15"/>
      <c r="HQJ225" s="15"/>
      <c r="HQK225" s="15"/>
      <c r="HQL225" s="15"/>
      <c r="HQM225" s="15"/>
      <c r="HQN225" s="15"/>
      <c r="HQO225" s="15"/>
      <c r="HQP225" s="15"/>
      <c r="HQQ225" s="15"/>
      <c r="HQR225" s="15"/>
      <c r="HQS225" s="15"/>
      <c r="HQT225" s="15"/>
      <c r="HQU225" s="15"/>
      <c r="HQV225" s="15"/>
      <c r="HQW225" s="15"/>
      <c r="HQX225" s="15"/>
      <c r="HQY225" s="15"/>
      <c r="HQZ225" s="15"/>
      <c r="HRA225" s="15"/>
      <c r="HRB225" s="15"/>
      <c r="HRC225" s="15"/>
      <c r="HRD225" s="15"/>
      <c r="HRE225" s="15"/>
      <c r="HRF225" s="15"/>
      <c r="HRG225" s="15"/>
      <c r="HRH225" s="15"/>
      <c r="HRI225" s="15"/>
      <c r="HRJ225" s="15"/>
      <c r="HRK225" s="15"/>
      <c r="HRL225" s="15"/>
      <c r="HRM225" s="15"/>
      <c r="HRN225" s="15"/>
      <c r="HRO225" s="15"/>
      <c r="HRP225" s="15"/>
      <c r="HRQ225" s="15"/>
      <c r="HRR225" s="15"/>
      <c r="HRS225" s="15"/>
      <c r="HRT225" s="15"/>
      <c r="HRU225" s="15"/>
      <c r="HRV225" s="15"/>
      <c r="HRW225" s="15"/>
      <c r="HRX225" s="15"/>
      <c r="HRY225" s="15"/>
      <c r="HRZ225" s="15"/>
      <c r="HSA225" s="15"/>
      <c r="HSB225" s="15"/>
      <c r="HSC225" s="15"/>
      <c r="HSD225" s="15"/>
      <c r="HSE225" s="15"/>
      <c r="HSF225" s="15"/>
      <c r="HSG225" s="15"/>
      <c r="HSH225" s="15"/>
      <c r="HSI225" s="15"/>
      <c r="HSJ225" s="15"/>
      <c r="HSK225" s="15"/>
      <c r="HSL225" s="15"/>
      <c r="HSM225" s="15"/>
      <c r="HSN225" s="15"/>
      <c r="HSO225" s="15"/>
      <c r="HSP225" s="15"/>
      <c r="HSQ225" s="15"/>
      <c r="HSR225" s="15"/>
      <c r="HSS225" s="15"/>
      <c r="HST225" s="15"/>
      <c r="HSU225" s="15"/>
      <c r="HSV225" s="15"/>
      <c r="HSW225" s="15"/>
      <c r="HSX225" s="15"/>
      <c r="HSY225" s="15"/>
      <c r="HSZ225" s="15"/>
      <c r="HTA225" s="15"/>
      <c r="HTB225" s="15"/>
      <c r="HTC225" s="15"/>
      <c r="HTD225" s="15"/>
      <c r="HTE225" s="15"/>
      <c r="HTF225" s="15"/>
      <c r="HTG225" s="15"/>
      <c r="HTH225" s="15"/>
      <c r="HTI225" s="15"/>
      <c r="HTJ225" s="15"/>
      <c r="HTK225" s="15"/>
      <c r="HTL225" s="15"/>
      <c r="HTM225" s="15"/>
      <c r="HTN225" s="15"/>
      <c r="HTO225" s="15"/>
      <c r="HTP225" s="15"/>
      <c r="HTQ225" s="15"/>
      <c r="HTR225" s="15"/>
      <c r="HTS225" s="15"/>
      <c r="HTT225" s="15"/>
      <c r="HTU225" s="15"/>
      <c r="HTV225" s="15"/>
      <c r="HTW225" s="15"/>
      <c r="HTX225" s="15"/>
      <c r="HTY225" s="15"/>
      <c r="HTZ225" s="15"/>
      <c r="HUA225" s="15"/>
      <c r="HUB225" s="15"/>
      <c r="HUC225" s="15"/>
      <c r="HUD225" s="15"/>
      <c r="HUE225" s="15"/>
      <c r="HUF225" s="15"/>
      <c r="HUG225" s="15"/>
      <c r="HUH225" s="15"/>
      <c r="HUI225" s="15"/>
      <c r="HUJ225" s="15"/>
      <c r="HUK225" s="15"/>
      <c r="HUL225" s="15"/>
      <c r="HUM225" s="15"/>
      <c r="HUN225" s="15"/>
      <c r="HUO225" s="15"/>
      <c r="HUP225" s="15"/>
      <c r="HUQ225" s="15"/>
      <c r="HUR225" s="15"/>
      <c r="HUS225" s="15"/>
      <c r="HUT225" s="15"/>
      <c r="HUU225" s="15"/>
      <c r="HUV225" s="15"/>
      <c r="HUW225" s="15"/>
      <c r="HUX225" s="15"/>
      <c r="HUY225" s="15"/>
      <c r="HUZ225" s="15"/>
      <c r="HVA225" s="15"/>
      <c r="HVB225" s="15"/>
      <c r="HVC225" s="15"/>
      <c r="HVD225" s="15"/>
      <c r="HVE225" s="15"/>
      <c r="HVF225" s="15"/>
      <c r="HVG225" s="15"/>
      <c r="HVH225" s="15"/>
      <c r="HVI225" s="15"/>
      <c r="HVJ225" s="15"/>
      <c r="HVK225" s="15"/>
      <c r="HVL225" s="15"/>
      <c r="HVM225" s="15"/>
      <c r="HVN225" s="15"/>
      <c r="HVO225" s="15"/>
      <c r="HVP225" s="15"/>
      <c r="HVQ225" s="15"/>
      <c r="HVR225" s="15"/>
      <c r="HVS225" s="15"/>
      <c r="HVT225" s="15"/>
      <c r="HVU225" s="15"/>
      <c r="HVV225" s="15"/>
      <c r="HVW225" s="15"/>
      <c r="HVX225" s="15"/>
      <c r="HVY225" s="15"/>
      <c r="HVZ225" s="15"/>
      <c r="HWA225" s="15"/>
      <c r="HWB225" s="15"/>
      <c r="HWC225" s="15"/>
      <c r="HWD225" s="15"/>
      <c r="HWE225" s="15"/>
      <c r="HWF225" s="15"/>
      <c r="HWG225" s="15"/>
      <c r="HWH225" s="15"/>
      <c r="HWI225" s="15"/>
      <c r="HWJ225" s="15"/>
      <c r="HWK225" s="15"/>
      <c r="HWL225" s="15"/>
      <c r="HWM225" s="15"/>
      <c r="HWN225" s="15"/>
      <c r="HWO225" s="15"/>
      <c r="HWP225" s="15"/>
      <c r="HWQ225" s="15"/>
      <c r="HWR225" s="15"/>
      <c r="HWS225" s="15"/>
      <c r="HWT225" s="15"/>
      <c r="HWU225" s="15"/>
      <c r="HWV225" s="15"/>
      <c r="HWW225" s="15"/>
      <c r="HWX225" s="15"/>
      <c r="HWY225" s="15"/>
      <c r="HWZ225" s="15"/>
      <c r="HXA225" s="15"/>
      <c r="HXB225" s="15"/>
      <c r="HXC225" s="15"/>
      <c r="HXD225" s="15"/>
      <c r="HXE225" s="15"/>
      <c r="HXF225" s="15"/>
      <c r="HXG225" s="15"/>
      <c r="HXH225" s="15"/>
      <c r="HXI225" s="15"/>
      <c r="HXJ225" s="15"/>
      <c r="HXK225" s="15"/>
      <c r="HXL225" s="15"/>
      <c r="HXM225" s="15"/>
      <c r="HXN225" s="15"/>
      <c r="HXO225" s="15"/>
      <c r="HXP225" s="15"/>
      <c r="HXQ225" s="15"/>
      <c r="HXR225" s="15"/>
      <c r="HXS225" s="15"/>
      <c r="HXT225" s="15"/>
      <c r="HXU225" s="15"/>
      <c r="HXV225" s="15"/>
      <c r="HXW225" s="15"/>
      <c r="HXX225" s="15"/>
      <c r="HXY225" s="15"/>
      <c r="HXZ225" s="15"/>
      <c r="HYA225" s="15"/>
      <c r="HYB225" s="15"/>
      <c r="HYC225" s="15"/>
      <c r="HYD225" s="15"/>
      <c r="HYE225" s="15"/>
      <c r="HYF225" s="15"/>
      <c r="HYG225" s="15"/>
      <c r="HYH225" s="15"/>
      <c r="HYI225" s="15"/>
      <c r="HYJ225" s="15"/>
      <c r="HYK225" s="15"/>
      <c r="HYL225" s="15"/>
      <c r="HYM225" s="15"/>
      <c r="HYN225" s="15"/>
      <c r="HYO225" s="15"/>
      <c r="HYP225" s="15"/>
      <c r="HYQ225" s="15"/>
      <c r="HYR225" s="15"/>
      <c r="HYS225" s="15"/>
      <c r="HYT225" s="15"/>
      <c r="HYU225" s="15"/>
      <c r="HYV225" s="15"/>
      <c r="HYW225" s="15"/>
      <c r="HYX225" s="15"/>
      <c r="HYY225" s="15"/>
      <c r="HYZ225" s="15"/>
      <c r="HZA225" s="15"/>
      <c r="HZB225" s="15"/>
      <c r="HZC225" s="15"/>
      <c r="HZD225" s="15"/>
      <c r="HZE225" s="15"/>
      <c r="HZF225" s="15"/>
      <c r="HZG225" s="15"/>
      <c r="HZH225" s="15"/>
      <c r="HZI225" s="15"/>
      <c r="HZJ225" s="15"/>
      <c r="HZK225" s="15"/>
      <c r="HZL225" s="15"/>
      <c r="HZM225" s="15"/>
      <c r="HZN225" s="15"/>
      <c r="HZO225" s="15"/>
      <c r="HZP225" s="15"/>
      <c r="HZQ225" s="15"/>
      <c r="HZR225" s="15"/>
      <c r="HZS225" s="15"/>
      <c r="HZT225" s="15"/>
      <c r="HZU225" s="15"/>
      <c r="HZV225" s="15"/>
      <c r="HZW225" s="15"/>
      <c r="HZX225" s="15"/>
      <c r="HZY225" s="15"/>
      <c r="HZZ225" s="15"/>
      <c r="IAA225" s="15"/>
      <c r="IAB225" s="15"/>
      <c r="IAC225" s="15"/>
      <c r="IAD225" s="15"/>
      <c r="IAE225" s="15"/>
      <c r="IAF225" s="15"/>
      <c r="IAG225" s="15"/>
      <c r="IAH225" s="15"/>
      <c r="IAI225" s="15"/>
      <c r="IAJ225" s="15"/>
      <c r="IAK225" s="15"/>
      <c r="IAL225" s="15"/>
      <c r="IAM225" s="15"/>
      <c r="IAN225" s="15"/>
      <c r="IAO225" s="15"/>
      <c r="IAP225" s="15"/>
      <c r="IAQ225" s="15"/>
      <c r="IAR225" s="15"/>
      <c r="IAS225" s="15"/>
      <c r="IAT225" s="15"/>
      <c r="IAU225" s="15"/>
      <c r="IAV225" s="15"/>
      <c r="IAW225" s="15"/>
      <c r="IAX225" s="15"/>
      <c r="IAY225" s="15"/>
      <c r="IAZ225" s="15"/>
      <c r="IBA225" s="15"/>
      <c r="IBB225" s="15"/>
      <c r="IBC225" s="15"/>
      <c r="IBD225" s="15"/>
      <c r="IBE225" s="15"/>
      <c r="IBF225" s="15"/>
      <c r="IBG225" s="15"/>
      <c r="IBH225" s="15"/>
      <c r="IBI225" s="15"/>
      <c r="IBJ225" s="15"/>
      <c r="IBK225" s="15"/>
      <c r="IBL225" s="15"/>
      <c r="IBM225" s="15"/>
      <c r="IBN225" s="15"/>
      <c r="IBO225" s="15"/>
      <c r="IBP225" s="15"/>
      <c r="IBQ225" s="15"/>
      <c r="IBR225" s="15"/>
      <c r="IBS225" s="15"/>
      <c r="IBT225" s="15"/>
      <c r="IBU225" s="15"/>
      <c r="IBV225" s="15"/>
      <c r="IBW225" s="15"/>
      <c r="IBX225" s="15"/>
      <c r="IBY225" s="15"/>
      <c r="IBZ225" s="15"/>
      <c r="ICA225" s="15"/>
      <c r="ICB225" s="15"/>
      <c r="ICC225" s="15"/>
      <c r="ICD225" s="15"/>
      <c r="ICE225" s="15"/>
      <c r="ICF225" s="15"/>
      <c r="ICG225" s="15"/>
      <c r="ICH225" s="15"/>
      <c r="ICI225" s="15"/>
      <c r="ICJ225" s="15"/>
      <c r="ICK225" s="15"/>
      <c r="ICL225" s="15"/>
      <c r="ICM225" s="15"/>
      <c r="ICN225" s="15"/>
      <c r="ICO225" s="15"/>
      <c r="ICP225" s="15"/>
      <c r="ICQ225" s="15"/>
      <c r="ICR225" s="15"/>
      <c r="ICS225" s="15"/>
      <c r="ICT225" s="15"/>
      <c r="ICU225" s="15"/>
      <c r="ICV225" s="15"/>
      <c r="ICW225" s="15"/>
      <c r="ICX225" s="15"/>
      <c r="ICY225" s="15"/>
      <c r="ICZ225" s="15"/>
      <c r="IDA225" s="15"/>
      <c r="IDB225" s="15"/>
      <c r="IDC225" s="15"/>
      <c r="IDD225" s="15"/>
      <c r="IDE225" s="15"/>
      <c r="IDF225" s="15"/>
      <c r="IDG225" s="15"/>
      <c r="IDH225" s="15"/>
      <c r="IDI225" s="15"/>
      <c r="IDJ225" s="15"/>
      <c r="IDK225" s="15"/>
      <c r="IDL225" s="15"/>
      <c r="IDM225" s="15"/>
      <c r="IDN225" s="15"/>
      <c r="IDO225" s="15"/>
      <c r="IDP225" s="15"/>
      <c r="IDQ225" s="15"/>
      <c r="IDR225" s="15"/>
      <c r="IDS225" s="15"/>
      <c r="IDT225" s="15"/>
      <c r="IDU225" s="15"/>
      <c r="IDV225" s="15"/>
      <c r="IDW225" s="15"/>
      <c r="IDX225" s="15"/>
      <c r="IDY225" s="15"/>
      <c r="IDZ225" s="15"/>
      <c r="IEA225" s="15"/>
      <c r="IEB225" s="15"/>
      <c r="IEC225" s="15"/>
      <c r="IED225" s="15"/>
      <c r="IEE225" s="15"/>
      <c r="IEF225" s="15"/>
      <c r="IEG225" s="15"/>
      <c r="IEH225" s="15"/>
      <c r="IEI225" s="15"/>
      <c r="IEJ225" s="15"/>
      <c r="IEK225" s="15"/>
      <c r="IEL225" s="15"/>
      <c r="IEM225" s="15"/>
      <c r="IEN225" s="15"/>
      <c r="IEO225" s="15"/>
      <c r="IEP225" s="15"/>
      <c r="IEQ225" s="15"/>
      <c r="IER225" s="15"/>
      <c r="IES225" s="15"/>
      <c r="IET225" s="15"/>
      <c r="IEU225" s="15"/>
      <c r="IEV225" s="15"/>
      <c r="IEW225" s="15"/>
      <c r="IEX225" s="15"/>
      <c r="IEY225" s="15"/>
      <c r="IEZ225" s="15"/>
      <c r="IFA225" s="15"/>
      <c r="IFB225" s="15"/>
      <c r="IFC225" s="15"/>
      <c r="IFD225" s="15"/>
      <c r="IFE225" s="15"/>
      <c r="IFF225" s="15"/>
      <c r="IFG225" s="15"/>
      <c r="IFH225" s="15"/>
      <c r="IFI225" s="15"/>
      <c r="IFJ225" s="15"/>
      <c r="IFK225" s="15"/>
      <c r="IFL225" s="15"/>
      <c r="IFM225" s="15"/>
      <c r="IFN225" s="15"/>
      <c r="IFO225" s="15"/>
      <c r="IFP225" s="15"/>
      <c r="IFQ225" s="15"/>
      <c r="IFR225" s="15"/>
      <c r="IFS225" s="15"/>
      <c r="IFT225" s="15"/>
      <c r="IFU225" s="15"/>
      <c r="IFV225" s="15"/>
      <c r="IFW225" s="15"/>
      <c r="IFX225" s="15"/>
      <c r="IFY225" s="15"/>
      <c r="IFZ225" s="15"/>
      <c r="IGA225" s="15"/>
      <c r="IGB225" s="15"/>
      <c r="IGC225" s="15"/>
      <c r="IGD225" s="15"/>
      <c r="IGE225" s="15"/>
      <c r="IGF225" s="15"/>
      <c r="IGG225" s="15"/>
      <c r="IGH225" s="15"/>
      <c r="IGI225" s="15"/>
      <c r="IGJ225" s="15"/>
      <c r="IGK225" s="15"/>
      <c r="IGL225" s="15"/>
      <c r="IGM225" s="15"/>
      <c r="IGN225" s="15"/>
      <c r="IGO225" s="15"/>
      <c r="IGP225" s="15"/>
      <c r="IGQ225" s="15"/>
      <c r="IGR225" s="15"/>
      <c r="IGS225" s="15"/>
      <c r="IGT225" s="15"/>
      <c r="IGU225" s="15"/>
      <c r="IGV225" s="15"/>
      <c r="IGW225" s="15"/>
      <c r="IGX225" s="15"/>
      <c r="IGY225" s="15"/>
      <c r="IGZ225" s="15"/>
      <c r="IHA225" s="15"/>
      <c r="IHB225" s="15"/>
      <c r="IHC225" s="15"/>
      <c r="IHD225" s="15"/>
      <c r="IHE225" s="15"/>
      <c r="IHF225" s="15"/>
      <c r="IHG225" s="15"/>
      <c r="IHH225" s="15"/>
      <c r="IHI225" s="15"/>
      <c r="IHJ225" s="15"/>
      <c r="IHK225" s="15"/>
      <c r="IHL225" s="15"/>
      <c r="IHM225" s="15"/>
      <c r="IHN225" s="15"/>
      <c r="IHO225" s="15"/>
      <c r="IHP225" s="15"/>
      <c r="IHQ225" s="15"/>
      <c r="IHR225" s="15"/>
      <c r="IHS225" s="15"/>
      <c r="IHT225" s="15"/>
      <c r="IHU225" s="15"/>
      <c r="IHV225" s="15"/>
      <c r="IHW225" s="15"/>
      <c r="IHX225" s="15"/>
      <c r="IHY225" s="15"/>
      <c r="IHZ225" s="15"/>
      <c r="IIA225" s="15"/>
      <c r="IIB225" s="15"/>
      <c r="IIC225" s="15"/>
      <c r="IID225" s="15"/>
      <c r="IIE225" s="15"/>
      <c r="IIF225" s="15"/>
      <c r="IIG225" s="15"/>
      <c r="IIH225" s="15"/>
      <c r="III225" s="15"/>
      <c r="IIJ225" s="15"/>
      <c r="IIK225" s="15"/>
      <c r="IIL225" s="15"/>
      <c r="IIM225" s="15"/>
      <c r="IIN225" s="15"/>
      <c r="IIO225" s="15"/>
      <c r="IIP225" s="15"/>
      <c r="IIQ225" s="15"/>
      <c r="IIR225" s="15"/>
      <c r="IIS225" s="15"/>
      <c r="IIT225" s="15"/>
      <c r="IIU225" s="15"/>
      <c r="IIV225" s="15"/>
      <c r="IIW225" s="15"/>
      <c r="IIX225" s="15"/>
      <c r="IIY225" s="15"/>
      <c r="IIZ225" s="15"/>
      <c r="IJA225" s="15"/>
      <c r="IJB225" s="15"/>
      <c r="IJC225" s="15"/>
      <c r="IJD225" s="15"/>
      <c r="IJE225" s="15"/>
      <c r="IJF225" s="15"/>
      <c r="IJG225" s="15"/>
      <c r="IJH225" s="15"/>
      <c r="IJI225" s="15"/>
      <c r="IJJ225" s="15"/>
      <c r="IJK225" s="15"/>
      <c r="IJL225" s="15"/>
      <c r="IJM225" s="15"/>
      <c r="IJN225" s="15"/>
      <c r="IJO225" s="15"/>
      <c r="IJP225" s="15"/>
      <c r="IJQ225" s="15"/>
      <c r="IJR225" s="15"/>
      <c r="IJS225" s="15"/>
      <c r="IJT225" s="15"/>
      <c r="IJU225" s="15"/>
      <c r="IJV225" s="15"/>
      <c r="IJW225" s="15"/>
      <c r="IJX225" s="15"/>
      <c r="IJY225" s="15"/>
      <c r="IJZ225" s="15"/>
      <c r="IKA225" s="15"/>
      <c r="IKB225" s="15"/>
      <c r="IKC225" s="15"/>
      <c r="IKD225" s="15"/>
      <c r="IKE225" s="15"/>
      <c r="IKF225" s="15"/>
      <c r="IKG225" s="15"/>
      <c r="IKH225" s="15"/>
      <c r="IKI225" s="15"/>
      <c r="IKJ225" s="15"/>
      <c r="IKK225" s="15"/>
      <c r="IKL225" s="15"/>
      <c r="IKM225" s="15"/>
      <c r="IKN225" s="15"/>
      <c r="IKO225" s="15"/>
      <c r="IKP225" s="15"/>
      <c r="IKQ225" s="15"/>
      <c r="IKR225" s="15"/>
      <c r="IKS225" s="15"/>
      <c r="IKT225" s="15"/>
      <c r="IKU225" s="15"/>
      <c r="IKV225" s="15"/>
      <c r="IKW225" s="15"/>
      <c r="IKX225" s="15"/>
      <c r="IKY225" s="15"/>
      <c r="IKZ225" s="15"/>
      <c r="ILA225" s="15"/>
      <c r="ILB225" s="15"/>
      <c r="ILC225" s="15"/>
      <c r="ILD225" s="15"/>
      <c r="ILE225" s="15"/>
      <c r="ILF225" s="15"/>
      <c r="ILG225" s="15"/>
      <c r="ILH225" s="15"/>
      <c r="ILI225" s="15"/>
      <c r="ILJ225" s="15"/>
      <c r="ILK225" s="15"/>
      <c r="ILL225" s="15"/>
      <c r="ILM225" s="15"/>
      <c r="ILN225" s="15"/>
      <c r="ILO225" s="15"/>
      <c r="ILP225" s="15"/>
      <c r="ILQ225" s="15"/>
      <c r="ILR225" s="15"/>
      <c r="ILS225" s="15"/>
      <c r="ILT225" s="15"/>
      <c r="ILU225" s="15"/>
      <c r="ILV225" s="15"/>
      <c r="ILW225" s="15"/>
      <c r="ILX225" s="15"/>
      <c r="ILY225" s="15"/>
      <c r="ILZ225" s="15"/>
      <c r="IMA225" s="15"/>
      <c r="IMB225" s="15"/>
      <c r="IMC225" s="15"/>
      <c r="IMD225" s="15"/>
      <c r="IME225" s="15"/>
      <c r="IMF225" s="15"/>
      <c r="IMG225" s="15"/>
      <c r="IMH225" s="15"/>
      <c r="IMI225" s="15"/>
      <c r="IMJ225" s="15"/>
      <c r="IMK225" s="15"/>
      <c r="IML225" s="15"/>
      <c r="IMM225" s="15"/>
      <c r="IMN225" s="15"/>
      <c r="IMO225" s="15"/>
      <c r="IMP225" s="15"/>
      <c r="IMQ225" s="15"/>
      <c r="IMR225" s="15"/>
      <c r="IMS225" s="15"/>
      <c r="IMT225" s="15"/>
      <c r="IMU225" s="15"/>
      <c r="IMV225" s="15"/>
      <c r="IMW225" s="15"/>
      <c r="IMX225" s="15"/>
      <c r="IMY225" s="15"/>
      <c r="IMZ225" s="15"/>
      <c r="INA225" s="15"/>
      <c r="INB225" s="15"/>
      <c r="INC225" s="15"/>
      <c r="IND225" s="15"/>
      <c r="INE225" s="15"/>
      <c r="INF225" s="15"/>
      <c r="ING225" s="15"/>
      <c r="INH225" s="15"/>
      <c r="INI225" s="15"/>
      <c r="INJ225" s="15"/>
      <c r="INK225" s="15"/>
      <c r="INL225" s="15"/>
      <c r="INM225" s="15"/>
      <c r="INN225" s="15"/>
      <c r="INO225" s="15"/>
      <c r="INP225" s="15"/>
      <c r="INQ225" s="15"/>
      <c r="INR225" s="15"/>
      <c r="INS225" s="15"/>
      <c r="INT225" s="15"/>
      <c r="INU225" s="15"/>
      <c r="INV225" s="15"/>
      <c r="INW225" s="15"/>
      <c r="INX225" s="15"/>
      <c r="INY225" s="15"/>
      <c r="INZ225" s="15"/>
      <c r="IOA225" s="15"/>
      <c r="IOB225" s="15"/>
      <c r="IOC225" s="15"/>
      <c r="IOD225" s="15"/>
      <c r="IOE225" s="15"/>
      <c r="IOF225" s="15"/>
      <c r="IOG225" s="15"/>
      <c r="IOH225" s="15"/>
      <c r="IOI225" s="15"/>
      <c r="IOJ225" s="15"/>
      <c r="IOK225" s="15"/>
      <c r="IOL225" s="15"/>
      <c r="IOM225" s="15"/>
      <c r="ION225" s="15"/>
      <c r="IOO225" s="15"/>
      <c r="IOP225" s="15"/>
      <c r="IOQ225" s="15"/>
      <c r="IOR225" s="15"/>
      <c r="IOS225" s="15"/>
      <c r="IOT225" s="15"/>
      <c r="IOU225" s="15"/>
      <c r="IOV225" s="15"/>
      <c r="IOW225" s="15"/>
      <c r="IOX225" s="15"/>
      <c r="IOY225" s="15"/>
      <c r="IOZ225" s="15"/>
      <c r="IPA225" s="15"/>
      <c r="IPB225" s="15"/>
      <c r="IPC225" s="15"/>
      <c r="IPD225" s="15"/>
      <c r="IPE225" s="15"/>
      <c r="IPF225" s="15"/>
      <c r="IPG225" s="15"/>
      <c r="IPH225" s="15"/>
      <c r="IPI225" s="15"/>
      <c r="IPJ225" s="15"/>
      <c r="IPK225" s="15"/>
      <c r="IPL225" s="15"/>
      <c r="IPM225" s="15"/>
      <c r="IPN225" s="15"/>
      <c r="IPO225" s="15"/>
      <c r="IPP225" s="15"/>
      <c r="IPQ225" s="15"/>
      <c r="IPR225" s="15"/>
      <c r="IPS225" s="15"/>
      <c r="IPT225" s="15"/>
      <c r="IPU225" s="15"/>
      <c r="IPV225" s="15"/>
      <c r="IPW225" s="15"/>
      <c r="IPX225" s="15"/>
      <c r="IPY225" s="15"/>
      <c r="IPZ225" s="15"/>
      <c r="IQA225" s="15"/>
      <c r="IQB225" s="15"/>
      <c r="IQC225" s="15"/>
      <c r="IQD225" s="15"/>
      <c r="IQE225" s="15"/>
      <c r="IQF225" s="15"/>
      <c r="IQG225" s="15"/>
      <c r="IQH225" s="15"/>
      <c r="IQI225" s="15"/>
      <c r="IQJ225" s="15"/>
      <c r="IQK225" s="15"/>
      <c r="IQL225" s="15"/>
      <c r="IQM225" s="15"/>
      <c r="IQN225" s="15"/>
      <c r="IQO225" s="15"/>
      <c r="IQP225" s="15"/>
      <c r="IQQ225" s="15"/>
      <c r="IQR225" s="15"/>
      <c r="IQS225" s="15"/>
      <c r="IQT225" s="15"/>
      <c r="IQU225" s="15"/>
      <c r="IQV225" s="15"/>
      <c r="IQW225" s="15"/>
      <c r="IQX225" s="15"/>
      <c r="IQY225" s="15"/>
      <c r="IQZ225" s="15"/>
      <c r="IRA225" s="15"/>
      <c r="IRB225" s="15"/>
      <c r="IRC225" s="15"/>
      <c r="IRD225" s="15"/>
      <c r="IRE225" s="15"/>
      <c r="IRF225" s="15"/>
      <c r="IRG225" s="15"/>
      <c r="IRH225" s="15"/>
      <c r="IRI225" s="15"/>
      <c r="IRJ225" s="15"/>
      <c r="IRK225" s="15"/>
      <c r="IRL225" s="15"/>
      <c r="IRM225" s="15"/>
      <c r="IRN225" s="15"/>
      <c r="IRO225" s="15"/>
      <c r="IRP225" s="15"/>
      <c r="IRQ225" s="15"/>
      <c r="IRR225" s="15"/>
      <c r="IRS225" s="15"/>
      <c r="IRT225" s="15"/>
      <c r="IRU225" s="15"/>
      <c r="IRV225" s="15"/>
      <c r="IRW225" s="15"/>
      <c r="IRX225" s="15"/>
      <c r="IRY225" s="15"/>
      <c r="IRZ225" s="15"/>
      <c r="ISA225" s="15"/>
      <c r="ISB225" s="15"/>
      <c r="ISC225" s="15"/>
      <c r="ISD225" s="15"/>
      <c r="ISE225" s="15"/>
      <c r="ISF225" s="15"/>
      <c r="ISG225" s="15"/>
      <c r="ISH225" s="15"/>
      <c r="ISI225" s="15"/>
      <c r="ISJ225" s="15"/>
      <c r="ISK225" s="15"/>
      <c r="ISL225" s="15"/>
      <c r="ISM225" s="15"/>
      <c r="ISN225" s="15"/>
      <c r="ISO225" s="15"/>
      <c r="ISP225" s="15"/>
      <c r="ISQ225" s="15"/>
      <c r="ISR225" s="15"/>
      <c r="ISS225" s="15"/>
      <c r="IST225" s="15"/>
      <c r="ISU225" s="15"/>
      <c r="ISV225" s="15"/>
      <c r="ISW225" s="15"/>
      <c r="ISX225" s="15"/>
      <c r="ISY225" s="15"/>
      <c r="ISZ225" s="15"/>
      <c r="ITA225" s="15"/>
      <c r="ITB225" s="15"/>
      <c r="ITC225" s="15"/>
      <c r="ITD225" s="15"/>
      <c r="ITE225" s="15"/>
      <c r="ITF225" s="15"/>
      <c r="ITG225" s="15"/>
      <c r="ITH225" s="15"/>
      <c r="ITI225" s="15"/>
      <c r="ITJ225" s="15"/>
      <c r="ITK225" s="15"/>
      <c r="ITL225" s="15"/>
      <c r="ITM225" s="15"/>
      <c r="ITN225" s="15"/>
      <c r="ITO225" s="15"/>
      <c r="ITP225" s="15"/>
      <c r="ITQ225" s="15"/>
      <c r="ITR225" s="15"/>
      <c r="ITS225" s="15"/>
      <c r="ITT225" s="15"/>
      <c r="ITU225" s="15"/>
      <c r="ITV225" s="15"/>
      <c r="ITW225" s="15"/>
      <c r="ITX225" s="15"/>
      <c r="ITY225" s="15"/>
      <c r="ITZ225" s="15"/>
      <c r="IUA225" s="15"/>
      <c r="IUB225" s="15"/>
      <c r="IUC225" s="15"/>
      <c r="IUD225" s="15"/>
      <c r="IUE225" s="15"/>
      <c r="IUF225" s="15"/>
      <c r="IUG225" s="15"/>
      <c r="IUH225" s="15"/>
      <c r="IUI225" s="15"/>
      <c r="IUJ225" s="15"/>
      <c r="IUK225" s="15"/>
      <c r="IUL225" s="15"/>
      <c r="IUM225" s="15"/>
      <c r="IUN225" s="15"/>
      <c r="IUO225" s="15"/>
      <c r="IUP225" s="15"/>
      <c r="IUQ225" s="15"/>
      <c r="IUR225" s="15"/>
      <c r="IUS225" s="15"/>
      <c r="IUT225" s="15"/>
      <c r="IUU225" s="15"/>
      <c r="IUV225" s="15"/>
      <c r="IUW225" s="15"/>
      <c r="IUX225" s="15"/>
      <c r="IUY225" s="15"/>
      <c r="IUZ225" s="15"/>
      <c r="IVA225" s="15"/>
      <c r="IVB225" s="15"/>
      <c r="IVC225" s="15"/>
      <c r="IVD225" s="15"/>
      <c r="IVE225" s="15"/>
      <c r="IVF225" s="15"/>
      <c r="IVG225" s="15"/>
      <c r="IVH225" s="15"/>
      <c r="IVI225" s="15"/>
      <c r="IVJ225" s="15"/>
      <c r="IVK225" s="15"/>
      <c r="IVL225" s="15"/>
      <c r="IVM225" s="15"/>
      <c r="IVN225" s="15"/>
      <c r="IVO225" s="15"/>
      <c r="IVP225" s="15"/>
      <c r="IVQ225" s="15"/>
      <c r="IVR225" s="15"/>
      <c r="IVS225" s="15"/>
      <c r="IVT225" s="15"/>
      <c r="IVU225" s="15"/>
      <c r="IVV225" s="15"/>
      <c r="IVW225" s="15"/>
      <c r="IVX225" s="15"/>
      <c r="IVY225" s="15"/>
      <c r="IVZ225" s="15"/>
      <c r="IWA225" s="15"/>
      <c r="IWB225" s="15"/>
      <c r="IWC225" s="15"/>
      <c r="IWD225" s="15"/>
      <c r="IWE225" s="15"/>
      <c r="IWF225" s="15"/>
      <c r="IWG225" s="15"/>
      <c r="IWH225" s="15"/>
      <c r="IWI225" s="15"/>
      <c r="IWJ225" s="15"/>
      <c r="IWK225" s="15"/>
      <c r="IWL225" s="15"/>
      <c r="IWM225" s="15"/>
      <c r="IWN225" s="15"/>
      <c r="IWO225" s="15"/>
      <c r="IWP225" s="15"/>
      <c r="IWQ225" s="15"/>
      <c r="IWR225" s="15"/>
      <c r="IWS225" s="15"/>
      <c r="IWT225" s="15"/>
      <c r="IWU225" s="15"/>
      <c r="IWV225" s="15"/>
      <c r="IWW225" s="15"/>
      <c r="IWX225" s="15"/>
      <c r="IWY225" s="15"/>
      <c r="IWZ225" s="15"/>
      <c r="IXA225" s="15"/>
      <c r="IXB225" s="15"/>
      <c r="IXC225" s="15"/>
      <c r="IXD225" s="15"/>
      <c r="IXE225" s="15"/>
      <c r="IXF225" s="15"/>
      <c r="IXG225" s="15"/>
      <c r="IXH225" s="15"/>
      <c r="IXI225" s="15"/>
      <c r="IXJ225" s="15"/>
      <c r="IXK225" s="15"/>
      <c r="IXL225" s="15"/>
      <c r="IXM225" s="15"/>
      <c r="IXN225" s="15"/>
      <c r="IXO225" s="15"/>
      <c r="IXP225" s="15"/>
      <c r="IXQ225" s="15"/>
      <c r="IXR225" s="15"/>
      <c r="IXS225" s="15"/>
      <c r="IXT225" s="15"/>
      <c r="IXU225" s="15"/>
      <c r="IXV225" s="15"/>
      <c r="IXW225" s="15"/>
      <c r="IXX225" s="15"/>
      <c r="IXY225" s="15"/>
      <c r="IXZ225" s="15"/>
      <c r="IYA225" s="15"/>
      <c r="IYB225" s="15"/>
      <c r="IYC225" s="15"/>
      <c r="IYD225" s="15"/>
      <c r="IYE225" s="15"/>
      <c r="IYF225" s="15"/>
      <c r="IYG225" s="15"/>
      <c r="IYH225" s="15"/>
      <c r="IYI225" s="15"/>
      <c r="IYJ225" s="15"/>
      <c r="IYK225" s="15"/>
      <c r="IYL225" s="15"/>
      <c r="IYM225" s="15"/>
      <c r="IYN225" s="15"/>
      <c r="IYO225" s="15"/>
      <c r="IYP225" s="15"/>
      <c r="IYQ225" s="15"/>
      <c r="IYR225" s="15"/>
      <c r="IYS225" s="15"/>
      <c r="IYT225" s="15"/>
      <c r="IYU225" s="15"/>
      <c r="IYV225" s="15"/>
      <c r="IYW225" s="15"/>
      <c r="IYX225" s="15"/>
      <c r="IYY225" s="15"/>
      <c r="IYZ225" s="15"/>
      <c r="IZA225" s="15"/>
      <c r="IZB225" s="15"/>
      <c r="IZC225" s="15"/>
      <c r="IZD225" s="15"/>
      <c r="IZE225" s="15"/>
      <c r="IZF225" s="15"/>
      <c r="IZG225" s="15"/>
      <c r="IZH225" s="15"/>
      <c r="IZI225" s="15"/>
      <c r="IZJ225" s="15"/>
      <c r="IZK225" s="15"/>
      <c r="IZL225" s="15"/>
      <c r="IZM225" s="15"/>
      <c r="IZN225" s="15"/>
      <c r="IZO225" s="15"/>
      <c r="IZP225" s="15"/>
      <c r="IZQ225" s="15"/>
      <c r="IZR225" s="15"/>
      <c r="IZS225" s="15"/>
      <c r="IZT225" s="15"/>
      <c r="IZU225" s="15"/>
      <c r="IZV225" s="15"/>
      <c r="IZW225" s="15"/>
      <c r="IZX225" s="15"/>
      <c r="IZY225" s="15"/>
      <c r="IZZ225" s="15"/>
      <c r="JAA225" s="15"/>
      <c r="JAB225" s="15"/>
      <c r="JAC225" s="15"/>
      <c r="JAD225" s="15"/>
      <c r="JAE225" s="15"/>
      <c r="JAF225" s="15"/>
      <c r="JAG225" s="15"/>
      <c r="JAH225" s="15"/>
      <c r="JAI225" s="15"/>
      <c r="JAJ225" s="15"/>
      <c r="JAK225" s="15"/>
      <c r="JAL225" s="15"/>
      <c r="JAM225" s="15"/>
      <c r="JAN225" s="15"/>
      <c r="JAO225" s="15"/>
      <c r="JAP225" s="15"/>
      <c r="JAQ225" s="15"/>
      <c r="JAR225" s="15"/>
      <c r="JAS225" s="15"/>
      <c r="JAT225" s="15"/>
      <c r="JAU225" s="15"/>
      <c r="JAV225" s="15"/>
      <c r="JAW225" s="15"/>
      <c r="JAX225" s="15"/>
      <c r="JAY225" s="15"/>
      <c r="JAZ225" s="15"/>
      <c r="JBA225" s="15"/>
      <c r="JBB225" s="15"/>
      <c r="JBC225" s="15"/>
      <c r="JBD225" s="15"/>
      <c r="JBE225" s="15"/>
      <c r="JBF225" s="15"/>
      <c r="JBG225" s="15"/>
      <c r="JBH225" s="15"/>
      <c r="JBI225" s="15"/>
      <c r="JBJ225" s="15"/>
      <c r="JBK225" s="15"/>
      <c r="JBL225" s="15"/>
      <c r="JBM225" s="15"/>
      <c r="JBN225" s="15"/>
      <c r="JBO225" s="15"/>
      <c r="JBP225" s="15"/>
      <c r="JBQ225" s="15"/>
      <c r="JBR225" s="15"/>
      <c r="JBS225" s="15"/>
      <c r="JBT225" s="15"/>
      <c r="JBU225" s="15"/>
      <c r="JBV225" s="15"/>
      <c r="JBW225" s="15"/>
      <c r="JBX225" s="15"/>
      <c r="JBY225" s="15"/>
      <c r="JBZ225" s="15"/>
      <c r="JCA225" s="15"/>
      <c r="JCB225" s="15"/>
      <c r="JCC225" s="15"/>
      <c r="JCD225" s="15"/>
      <c r="JCE225" s="15"/>
      <c r="JCF225" s="15"/>
      <c r="JCG225" s="15"/>
      <c r="JCH225" s="15"/>
      <c r="JCI225" s="15"/>
      <c r="JCJ225" s="15"/>
      <c r="JCK225" s="15"/>
      <c r="JCL225" s="15"/>
      <c r="JCM225" s="15"/>
      <c r="JCN225" s="15"/>
      <c r="JCO225" s="15"/>
      <c r="JCP225" s="15"/>
      <c r="JCQ225" s="15"/>
      <c r="JCR225" s="15"/>
      <c r="JCS225" s="15"/>
      <c r="JCT225" s="15"/>
      <c r="JCU225" s="15"/>
      <c r="JCV225" s="15"/>
      <c r="JCW225" s="15"/>
      <c r="JCX225" s="15"/>
      <c r="JCY225" s="15"/>
      <c r="JCZ225" s="15"/>
      <c r="JDA225" s="15"/>
      <c r="JDB225" s="15"/>
      <c r="JDC225" s="15"/>
      <c r="JDD225" s="15"/>
      <c r="JDE225" s="15"/>
      <c r="JDF225" s="15"/>
      <c r="JDG225" s="15"/>
      <c r="JDH225" s="15"/>
      <c r="JDI225" s="15"/>
      <c r="JDJ225" s="15"/>
      <c r="JDK225" s="15"/>
      <c r="JDL225" s="15"/>
      <c r="JDM225" s="15"/>
      <c r="JDN225" s="15"/>
      <c r="JDO225" s="15"/>
      <c r="JDP225" s="15"/>
      <c r="JDQ225" s="15"/>
      <c r="JDR225" s="15"/>
      <c r="JDS225" s="15"/>
      <c r="JDT225" s="15"/>
      <c r="JDU225" s="15"/>
      <c r="JDV225" s="15"/>
      <c r="JDW225" s="15"/>
      <c r="JDX225" s="15"/>
      <c r="JDY225" s="15"/>
      <c r="JDZ225" s="15"/>
      <c r="JEA225" s="15"/>
      <c r="JEB225" s="15"/>
      <c r="JEC225" s="15"/>
      <c r="JED225" s="15"/>
      <c r="JEE225" s="15"/>
      <c r="JEF225" s="15"/>
      <c r="JEG225" s="15"/>
      <c r="JEH225" s="15"/>
      <c r="JEI225" s="15"/>
      <c r="JEJ225" s="15"/>
      <c r="JEK225" s="15"/>
      <c r="JEL225" s="15"/>
      <c r="JEM225" s="15"/>
      <c r="JEN225" s="15"/>
      <c r="JEO225" s="15"/>
      <c r="JEP225" s="15"/>
      <c r="JEQ225" s="15"/>
      <c r="JER225" s="15"/>
      <c r="JES225" s="15"/>
      <c r="JET225" s="15"/>
      <c r="JEU225" s="15"/>
      <c r="JEV225" s="15"/>
      <c r="JEW225" s="15"/>
      <c r="JEX225" s="15"/>
      <c r="JEY225" s="15"/>
      <c r="JEZ225" s="15"/>
      <c r="JFA225" s="15"/>
      <c r="JFB225" s="15"/>
      <c r="JFC225" s="15"/>
      <c r="JFD225" s="15"/>
      <c r="JFE225" s="15"/>
      <c r="JFF225" s="15"/>
      <c r="JFG225" s="15"/>
      <c r="JFH225" s="15"/>
      <c r="JFI225" s="15"/>
      <c r="JFJ225" s="15"/>
      <c r="JFK225" s="15"/>
      <c r="JFL225" s="15"/>
      <c r="JFM225" s="15"/>
      <c r="JFN225" s="15"/>
      <c r="JFO225" s="15"/>
      <c r="JFP225" s="15"/>
      <c r="JFQ225" s="15"/>
      <c r="JFR225" s="15"/>
      <c r="JFS225" s="15"/>
      <c r="JFT225" s="15"/>
      <c r="JFU225" s="15"/>
      <c r="JFV225" s="15"/>
      <c r="JFW225" s="15"/>
      <c r="JFX225" s="15"/>
      <c r="JFY225" s="15"/>
      <c r="JFZ225" s="15"/>
      <c r="JGA225" s="15"/>
      <c r="JGB225" s="15"/>
      <c r="JGC225" s="15"/>
      <c r="JGD225" s="15"/>
      <c r="JGE225" s="15"/>
      <c r="JGF225" s="15"/>
      <c r="JGG225" s="15"/>
      <c r="JGH225" s="15"/>
      <c r="JGI225" s="15"/>
      <c r="JGJ225" s="15"/>
      <c r="JGK225" s="15"/>
      <c r="JGL225" s="15"/>
      <c r="JGM225" s="15"/>
      <c r="JGN225" s="15"/>
      <c r="JGO225" s="15"/>
      <c r="JGP225" s="15"/>
      <c r="JGQ225" s="15"/>
      <c r="JGR225" s="15"/>
      <c r="JGS225" s="15"/>
      <c r="JGT225" s="15"/>
      <c r="JGU225" s="15"/>
      <c r="JGV225" s="15"/>
      <c r="JGW225" s="15"/>
      <c r="JGX225" s="15"/>
      <c r="JGY225" s="15"/>
      <c r="JGZ225" s="15"/>
      <c r="JHA225" s="15"/>
      <c r="JHB225" s="15"/>
      <c r="JHC225" s="15"/>
      <c r="JHD225" s="15"/>
      <c r="JHE225" s="15"/>
      <c r="JHF225" s="15"/>
      <c r="JHG225" s="15"/>
      <c r="JHH225" s="15"/>
      <c r="JHI225" s="15"/>
      <c r="JHJ225" s="15"/>
      <c r="JHK225" s="15"/>
      <c r="JHL225" s="15"/>
      <c r="JHM225" s="15"/>
      <c r="JHN225" s="15"/>
      <c r="JHO225" s="15"/>
      <c r="JHP225" s="15"/>
      <c r="JHQ225" s="15"/>
      <c r="JHR225" s="15"/>
      <c r="JHS225" s="15"/>
      <c r="JHT225" s="15"/>
      <c r="JHU225" s="15"/>
      <c r="JHV225" s="15"/>
      <c r="JHW225" s="15"/>
      <c r="JHX225" s="15"/>
      <c r="JHY225" s="15"/>
      <c r="JHZ225" s="15"/>
      <c r="JIA225" s="15"/>
      <c r="JIB225" s="15"/>
      <c r="JIC225" s="15"/>
      <c r="JID225" s="15"/>
      <c r="JIE225" s="15"/>
      <c r="JIF225" s="15"/>
      <c r="JIG225" s="15"/>
      <c r="JIH225" s="15"/>
      <c r="JII225" s="15"/>
      <c r="JIJ225" s="15"/>
      <c r="JIK225" s="15"/>
      <c r="JIL225" s="15"/>
      <c r="JIM225" s="15"/>
      <c r="JIN225" s="15"/>
      <c r="JIO225" s="15"/>
      <c r="JIP225" s="15"/>
      <c r="JIQ225" s="15"/>
      <c r="JIR225" s="15"/>
      <c r="JIS225" s="15"/>
      <c r="JIT225" s="15"/>
      <c r="JIU225" s="15"/>
      <c r="JIV225" s="15"/>
      <c r="JIW225" s="15"/>
      <c r="JIX225" s="15"/>
      <c r="JIY225" s="15"/>
      <c r="JIZ225" s="15"/>
      <c r="JJA225" s="15"/>
      <c r="JJB225" s="15"/>
      <c r="JJC225" s="15"/>
      <c r="JJD225" s="15"/>
      <c r="JJE225" s="15"/>
      <c r="JJF225" s="15"/>
      <c r="JJG225" s="15"/>
      <c r="JJH225" s="15"/>
      <c r="JJI225" s="15"/>
      <c r="JJJ225" s="15"/>
      <c r="JJK225" s="15"/>
      <c r="JJL225" s="15"/>
      <c r="JJM225" s="15"/>
      <c r="JJN225" s="15"/>
      <c r="JJO225" s="15"/>
      <c r="JJP225" s="15"/>
      <c r="JJQ225" s="15"/>
      <c r="JJR225" s="15"/>
      <c r="JJS225" s="15"/>
      <c r="JJT225" s="15"/>
      <c r="JJU225" s="15"/>
      <c r="JJV225" s="15"/>
      <c r="JJW225" s="15"/>
      <c r="JJX225" s="15"/>
      <c r="JJY225" s="15"/>
      <c r="JJZ225" s="15"/>
      <c r="JKA225" s="15"/>
      <c r="JKB225" s="15"/>
      <c r="JKC225" s="15"/>
      <c r="JKD225" s="15"/>
      <c r="JKE225" s="15"/>
      <c r="JKF225" s="15"/>
      <c r="JKG225" s="15"/>
      <c r="JKH225" s="15"/>
      <c r="JKI225" s="15"/>
      <c r="JKJ225" s="15"/>
      <c r="JKK225" s="15"/>
      <c r="JKL225" s="15"/>
      <c r="JKM225" s="15"/>
      <c r="JKN225" s="15"/>
      <c r="JKO225" s="15"/>
      <c r="JKP225" s="15"/>
      <c r="JKQ225" s="15"/>
      <c r="JKR225" s="15"/>
      <c r="JKS225" s="15"/>
      <c r="JKT225" s="15"/>
      <c r="JKU225" s="15"/>
      <c r="JKV225" s="15"/>
      <c r="JKW225" s="15"/>
      <c r="JKX225" s="15"/>
      <c r="JKY225" s="15"/>
      <c r="JKZ225" s="15"/>
      <c r="JLA225" s="15"/>
      <c r="JLB225" s="15"/>
      <c r="JLC225" s="15"/>
      <c r="JLD225" s="15"/>
      <c r="JLE225" s="15"/>
      <c r="JLF225" s="15"/>
      <c r="JLG225" s="15"/>
      <c r="JLH225" s="15"/>
      <c r="JLI225" s="15"/>
      <c r="JLJ225" s="15"/>
      <c r="JLK225" s="15"/>
      <c r="JLL225" s="15"/>
      <c r="JLM225" s="15"/>
      <c r="JLN225" s="15"/>
      <c r="JLO225" s="15"/>
      <c r="JLP225" s="15"/>
      <c r="JLQ225" s="15"/>
      <c r="JLR225" s="15"/>
      <c r="JLS225" s="15"/>
      <c r="JLT225" s="15"/>
      <c r="JLU225" s="15"/>
      <c r="JLV225" s="15"/>
      <c r="JLW225" s="15"/>
      <c r="JLX225" s="15"/>
      <c r="JLY225" s="15"/>
      <c r="JLZ225" s="15"/>
      <c r="JMA225" s="15"/>
      <c r="JMB225" s="15"/>
      <c r="JMC225" s="15"/>
      <c r="JMD225" s="15"/>
      <c r="JME225" s="15"/>
      <c r="JMF225" s="15"/>
      <c r="JMG225" s="15"/>
      <c r="JMH225" s="15"/>
      <c r="JMI225" s="15"/>
      <c r="JMJ225" s="15"/>
      <c r="JMK225" s="15"/>
      <c r="JML225" s="15"/>
      <c r="JMM225" s="15"/>
      <c r="JMN225" s="15"/>
      <c r="JMO225" s="15"/>
      <c r="JMP225" s="15"/>
      <c r="JMQ225" s="15"/>
      <c r="JMR225" s="15"/>
      <c r="JMS225" s="15"/>
      <c r="JMT225" s="15"/>
      <c r="JMU225" s="15"/>
      <c r="JMV225" s="15"/>
      <c r="JMW225" s="15"/>
      <c r="JMX225" s="15"/>
      <c r="JMY225" s="15"/>
      <c r="JMZ225" s="15"/>
      <c r="JNA225" s="15"/>
      <c r="JNB225" s="15"/>
      <c r="JNC225" s="15"/>
      <c r="JND225" s="15"/>
      <c r="JNE225" s="15"/>
      <c r="JNF225" s="15"/>
      <c r="JNG225" s="15"/>
      <c r="JNH225" s="15"/>
      <c r="JNI225" s="15"/>
      <c r="JNJ225" s="15"/>
      <c r="JNK225" s="15"/>
      <c r="JNL225" s="15"/>
      <c r="JNM225" s="15"/>
      <c r="JNN225" s="15"/>
      <c r="JNO225" s="15"/>
      <c r="JNP225" s="15"/>
      <c r="JNQ225" s="15"/>
      <c r="JNR225" s="15"/>
      <c r="JNS225" s="15"/>
      <c r="JNT225" s="15"/>
      <c r="JNU225" s="15"/>
      <c r="JNV225" s="15"/>
      <c r="JNW225" s="15"/>
      <c r="JNX225" s="15"/>
      <c r="JNY225" s="15"/>
      <c r="JNZ225" s="15"/>
      <c r="JOA225" s="15"/>
      <c r="JOB225" s="15"/>
      <c r="JOC225" s="15"/>
      <c r="JOD225" s="15"/>
      <c r="JOE225" s="15"/>
      <c r="JOF225" s="15"/>
      <c r="JOG225" s="15"/>
      <c r="JOH225" s="15"/>
      <c r="JOI225" s="15"/>
      <c r="JOJ225" s="15"/>
      <c r="JOK225" s="15"/>
      <c r="JOL225" s="15"/>
      <c r="JOM225" s="15"/>
      <c r="JON225" s="15"/>
      <c r="JOO225" s="15"/>
      <c r="JOP225" s="15"/>
      <c r="JOQ225" s="15"/>
      <c r="JOR225" s="15"/>
      <c r="JOS225" s="15"/>
      <c r="JOT225" s="15"/>
      <c r="JOU225" s="15"/>
      <c r="JOV225" s="15"/>
      <c r="JOW225" s="15"/>
      <c r="JOX225" s="15"/>
      <c r="JOY225" s="15"/>
      <c r="JOZ225" s="15"/>
      <c r="JPA225" s="15"/>
      <c r="JPB225" s="15"/>
      <c r="JPC225" s="15"/>
      <c r="JPD225" s="15"/>
      <c r="JPE225" s="15"/>
      <c r="JPF225" s="15"/>
      <c r="JPG225" s="15"/>
      <c r="JPH225" s="15"/>
      <c r="JPI225" s="15"/>
      <c r="JPJ225" s="15"/>
      <c r="JPK225" s="15"/>
      <c r="JPL225" s="15"/>
      <c r="JPM225" s="15"/>
      <c r="JPN225" s="15"/>
      <c r="JPO225" s="15"/>
      <c r="JPP225" s="15"/>
      <c r="JPQ225" s="15"/>
      <c r="JPR225" s="15"/>
      <c r="JPS225" s="15"/>
      <c r="JPT225" s="15"/>
      <c r="JPU225" s="15"/>
      <c r="JPV225" s="15"/>
      <c r="JPW225" s="15"/>
      <c r="JPX225" s="15"/>
      <c r="JPY225" s="15"/>
      <c r="JPZ225" s="15"/>
      <c r="JQA225" s="15"/>
      <c r="JQB225" s="15"/>
      <c r="JQC225" s="15"/>
      <c r="JQD225" s="15"/>
      <c r="JQE225" s="15"/>
      <c r="JQF225" s="15"/>
      <c r="JQG225" s="15"/>
      <c r="JQH225" s="15"/>
      <c r="JQI225" s="15"/>
      <c r="JQJ225" s="15"/>
      <c r="JQK225" s="15"/>
      <c r="JQL225" s="15"/>
      <c r="JQM225" s="15"/>
      <c r="JQN225" s="15"/>
      <c r="JQO225" s="15"/>
      <c r="JQP225" s="15"/>
      <c r="JQQ225" s="15"/>
      <c r="JQR225" s="15"/>
      <c r="JQS225" s="15"/>
      <c r="JQT225" s="15"/>
      <c r="JQU225" s="15"/>
      <c r="JQV225" s="15"/>
      <c r="JQW225" s="15"/>
      <c r="JQX225" s="15"/>
      <c r="JQY225" s="15"/>
      <c r="JQZ225" s="15"/>
      <c r="JRA225" s="15"/>
      <c r="JRB225" s="15"/>
      <c r="JRC225" s="15"/>
      <c r="JRD225" s="15"/>
      <c r="JRE225" s="15"/>
      <c r="JRF225" s="15"/>
      <c r="JRG225" s="15"/>
      <c r="JRH225" s="15"/>
      <c r="JRI225" s="15"/>
      <c r="JRJ225" s="15"/>
      <c r="JRK225" s="15"/>
      <c r="JRL225" s="15"/>
      <c r="JRM225" s="15"/>
      <c r="JRN225" s="15"/>
      <c r="JRO225" s="15"/>
      <c r="JRP225" s="15"/>
      <c r="JRQ225" s="15"/>
      <c r="JRR225" s="15"/>
      <c r="JRS225" s="15"/>
      <c r="JRT225" s="15"/>
      <c r="JRU225" s="15"/>
      <c r="JRV225" s="15"/>
      <c r="JRW225" s="15"/>
      <c r="JRX225" s="15"/>
      <c r="JRY225" s="15"/>
      <c r="JRZ225" s="15"/>
      <c r="JSA225" s="15"/>
      <c r="JSB225" s="15"/>
      <c r="JSC225" s="15"/>
      <c r="JSD225" s="15"/>
      <c r="JSE225" s="15"/>
      <c r="JSF225" s="15"/>
      <c r="JSG225" s="15"/>
      <c r="JSH225" s="15"/>
      <c r="JSI225" s="15"/>
      <c r="JSJ225" s="15"/>
      <c r="JSK225" s="15"/>
      <c r="JSL225" s="15"/>
      <c r="JSM225" s="15"/>
      <c r="JSN225" s="15"/>
      <c r="JSO225" s="15"/>
      <c r="JSP225" s="15"/>
      <c r="JSQ225" s="15"/>
      <c r="JSR225" s="15"/>
      <c r="JSS225" s="15"/>
      <c r="JST225" s="15"/>
      <c r="JSU225" s="15"/>
      <c r="JSV225" s="15"/>
      <c r="JSW225" s="15"/>
      <c r="JSX225" s="15"/>
      <c r="JSY225" s="15"/>
      <c r="JSZ225" s="15"/>
      <c r="JTA225" s="15"/>
      <c r="JTB225" s="15"/>
      <c r="JTC225" s="15"/>
      <c r="JTD225" s="15"/>
      <c r="JTE225" s="15"/>
      <c r="JTF225" s="15"/>
      <c r="JTG225" s="15"/>
      <c r="JTH225" s="15"/>
      <c r="JTI225" s="15"/>
      <c r="JTJ225" s="15"/>
      <c r="JTK225" s="15"/>
      <c r="JTL225" s="15"/>
      <c r="JTM225" s="15"/>
      <c r="JTN225" s="15"/>
      <c r="JTO225" s="15"/>
      <c r="JTP225" s="15"/>
      <c r="JTQ225" s="15"/>
      <c r="JTR225" s="15"/>
      <c r="JTS225" s="15"/>
      <c r="JTT225" s="15"/>
      <c r="JTU225" s="15"/>
      <c r="JTV225" s="15"/>
      <c r="JTW225" s="15"/>
      <c r="JTX225" s="15"/>
      <c r="JTY225" s="15"/>
      <c r="JTZ225" s="15"/>
      <c r="JUA225" s="15"/>
      <c r="JUB225" s="15"/>
      <c r="JUC225" s="15"/>
      <c r="JUD225" s="15"/>
      <c r="JUE225" s="15"/>
      <c r="JUF225" s="15"/>
      <c r="JUG225" s="15"/>
      <c r="JUH225" s="15"/>
      <c r="JUI225" s="15"/>
      <c r="JUJ225" s="15"/>
      <c r="JUK225" s="15"/>
      <c r="JUL225" s="15"/>
      <c r="JUM225" s="15"/>
      <c r="JUN225" s="15"/>
      <c r="JUO225" s="15"/>
      <c r="JUP225" s="15"/>
      <c r="JUQ225" s="15"/>
      <c r="JUR225" s="15"/>
      <c r="JUS225" s="15"/>
      <c r="JUT225" s="15"/>
      <c r="JUU225" s="15"/>
      <c r="JUV225" s="15"/>
      <c r="JUW225" s="15"/>
      <c r="JUX225" s="15"/>
      <c r="JUY225" s="15"/>
      <c r="JUZ225" s="15"/>
      <c r="JVA225" s="15"/>
      <c r="JVB225" s="15"/>
      <c r="JVC225" s="15"/>
      <c r="JVD225" s="15"/>
      <c r="JVE225" s="15"/>
      <c r="JVF225" s="15"/>
      <c r="JVG225" s="15"/>
      <c r="JVH225" s="15"/>
      <c r="JVI225" s="15"/>
      <c r="JVJ225" s="15"/>
      <c r="JVK225" s="15"/>
      <c r="JVL225" s="15"/>
      <c r="JVM225" s="15"/>
      <c r="JVN225" s="15"/>
      <c r="JVO225" s="15"/>
      <c r="JVP225" s="15"/>
      <c r="JVQ225" s="15"/>
      <c r="JVR225" s="15"/>
      <c r="JVS225" s="15"/>
      <c r="JVT225" s="15"/>
      <c r="JVU225" s="15"/>
      <c r="JVV225" s="15"/>
      <c r="JVW225" s="15"/>
      <c r="JVX225" s="15"/>
      <c r="JVY225" s="15"/>
      <c r="JVZ225" s="15"/>
      <c r="JWA225" s="15"/>
      <c r="JWB225" s="15"/>
      <c r="JWC225" s="15"/>
      <c r="JWD225" s="15"/>
      <c r="JWE225" s="15"/>
      <c r="JWF225" s="15"/>
      <c r="JWG225" s="15"/>
      <c r="JWH225" s="15"/>
      <c r="JWI225" s="15"/>
      <c r="JWJ225" s="15"/>
      <c r="JWK225" s="15"/>
      <c r="JWL225" s="15"/>
      <c r="JWM225" s="15"/>
      <c r="JWN225" s="15"/>
      <c r="JWO225" s="15"/>
      <c r="JWP225" s="15"/>
      <c r="JWQ225" s="15"/>
      <c r="JWR225" s="15"/>
      <c r="JWS225" s="15"/>
      <c r="JWT225" s="15"/>
      <c r="JWU225" s="15"/>
      <c r="JWV225" s="15"/>
      <c r="JWW225" s="15"/>
      <c r="JWX225" s="15"/>
      <c r="JWY225" s="15"/>
      <c r="JWZ225" s="15"/>
      <c r="JXA225" s="15"/>
      <c r="JXB225" s="15"/>
      <c r="JXC225" s="15"/>
      <c r="JXD225" s="15"/>
      <c r="JXE225" s="15"/>
      <c r="JXF225" s="15"/>
      <c r="JXG225" s="15"/>
      <c r="JXH225" s="15"/>
      <c r="JXI225" s="15"/>
      <c r="JXJ225" s="15"/>
      <c r="JXK225" s="15"/>
      <c r="JXL225" s="15"/>
      <c r="JXM225" s="15"/>
      <c r="JXN225" s="15"/>
      <c r="JXO225" s="15"/>
      <c r="JXP225" s="15"/>
      <c r="JXQ225" s="15"/>
      <c r="JXR225" s="15"/>
      <c r="JXS225" s="15"/>
      <c r="JXT225" s="15"/>
      <c r="JXU225" s="15"/>
      <c r="JXV225" s="15"/>
      <c r="JXW225" s="15"/>
      <c r="JXX225" s="15"/>
      <c r="JXY225" s="15"/>
      <c r="JXZ225" s="15"/>
      <c r="JYA225" s="15"/>
      <c r="JYB225" s="15"/>
      <c r="JYC225" s="15"/>
      <c r="JYD225" s="15"/>
      <c r="JYE225" s="15"/>
      <c r="JYF225" s="15"/>
      <c r="JYG225" s="15"/>
      <c r="JYH225" s="15"/>
      <c r="JYI225" s="15"/>
      <c r="JYJ225" s="15"/>
      <c r="JYK225" s="15"/>
      <c r="JYL225" s="15"/>
      <c r="JYM225" s="15"/>
      <c r="JYN225" s="15"/>
      <c r="JYO225" s="15"/>
      <c r="JYP225" s="15"/>
      <c r="JYQ225" s="15"/>
      <c r="JYR225" s="15"/>
      <c r="JYS225" s="15"/>
      <c r="JYT225" s="15"/>
      <c r="JYU225" s="15"/>
      <c r="JYV225" s="15"/>
      <c r="JYW225" s="15"/>
      <c r="JYX225" s="15"/>
      <c r="JYY225" s="15"/>
      <c r="JYZ225" s="15"/>
      <c r="JZA225" s="15"/>
      <c r="JZB225" s="15"/>
      <c r="JZC225" s="15"/>
      <c r="JZD225" s="15"/>
      <c r="JZE225" s="15"/>
      <c r="JZF225" s="15"/>
      <c r="JZG225" s="15"/>
      <c r="JZH225" s="15"/>
      <c r="JZI225" s="15"/>
      <c r="JZJ225" s="15"/>
      <c r="JZK225" s="15"/>
      <c r="JZL225" s="15"/>
      <c r="JZM225" s="15"/>
      <c r="JZN225" s="15"/>
      <c r="JZO225" s="15"/>
      <c r="JZP225" s="15"/>
      <c r="JZQ225" s="15"/>
      <c r="JZR225" s="15"/>
      <c r="JZS225" s="15"/>
      <c r="JZT225" s="15"/>
      <c r="JZU225" s="15"/>
      <c r="JZV225" s="15"/>
      <c r="JZW225" s="15"/>
      <c r="JZX225" s="15"/>
      <c r="JZY225" s="15"/>
      <c r="JZZ225" s="15"/>
      <c r="KAA225" s="15"/>
      <c r="KAB225" s="15"/>
      <c r="KAC225" s="15"/>
      <c r="KAD225" s="15"/>
      <c r="KAE225" s="15"/>
      <c r="KAF225" s="15"/>
      <c r="KAG225" s="15"/>
      <c r="KAH225" s="15"/>
      <c r="KAI225" s="15"/>
      <c r="KAJ225" s="15"/>
      <c r="KAK225" s="15"/>
      <c r="KAL225" s="15"/>
      <c r="KAM225" s="15"/>
      <c r="KAN225" s="15"/>
      <c r="KAO225" s="15"/>
      <c r="KAP225" s="15"/>
      <c r="KAQ225" s="15"/>
      <c r="KAR225" s="15"/>
      <c r="KAS225" s="15"/>
      <c r="KAT225" s="15"/>
      <c r="KAU225" s="15"/>
      <c r="KAV225" s="15"/>
      <c r="KAW225" s="15"/>
      <c r="KAX225" s="15"/>
      <c r="KAY225" s="15"/>
      <c r="KAZ225" s="15"/>
      <c r="KBA225" s="15"/>
      <c r="KBB225" s="15"/>
      <c r="KBC225" s="15"/>
      <c r="KBD225" s="15"/>
      <c r="KBE225" s="15"/>
      <c r="KBF225" s="15"/>
      <c r="KBG225" s="15"/>
      <c r="KBH225" s="15"/>
      <c r="KBI225" s="15"/>
      <c r="KBJ225" s="15"/>
      <c r="KBK225" s="15"/>
      <c r="KBL225" s="15"/>
      <c r="KBM225" s="15"/>
      <c r="KBN225" s="15"/>
      <c r="KBO225" s="15"/>
      <c r="KBP225" s="15"/>
      <c r="KBQ225" s="15"/>
      <c r="KBR225" s="15"/>
      <c r="KBS225" s="15"/>
      <c r="KBT225" s="15"/>
      <c r="KBU225" s="15"/>
      <c r="KBV225" s="15"/>
      <c r="KBW225" s="15"/>
      <c r="KBX225" s="15"/>
      <c r="KBY225" s="15"/>
      <c r="KBZ225" s="15"/>
      <c r="KCA225" s="15"/>
      <c r="KCB225" s="15"/>
      <c r="KCC225" s="15"/>
      <c r="KCD225" s="15"/>
      <c r="KCE225" s="15"/>
      <c r="KCF225" s="15"/>
      <c r="KCG225" s="15"/>
      <c r="KCH225" s="15"/>
      <c r="KCI225" s="15"/>
      <c r="KCJ225" s="15"/>
      <c r="KCK225" s="15"/>
      <c r="KCL225" s="15"/>
      <c r="KCM225" s="15"/>
      <c r="KCN225" s="15"/>
      <c r="KCO225" s="15"/>
      <c r="KCP225" s="15"/>
      <c r="KCQ225" s="15"/>
      <c r="KCR225" s="15"/>
      <c r="KCS225" s="15"/>
      <c r="KCT225" s="15"/>
      <c r="KCU225" s="15"/>
      <c r="KCV225" s="15"/>
      <c r="KCW225" s="15"/>
      <c r="KCX225" s="15"/>
      <c r="KCY225" s="15"/>
      <c r="KCZ225" s="15"/>
      <c r="KDA225" s="15"/>
      <c r="KDB225" s="15"/>
      <c r="KDC225" s="15"/>
      <c r="KDD225" s="15"/>
      <c r="KDE225" s="15"/>
      <c r="KDF225" s="15"/>
      <c r="KDG225" s="15"/>
      <c r="KDH225" s="15"/>
      <c r="KDI225" s="15"/>
      <c r="KDJ225" s="15"/>
      <c r="KDK225" s="15"/>
      <c r="KDL225" s="15"/>
      <c r="KDM225" s="15"/>
      <c r="KDN225" s="15"/>
      <c r="KDO225" s="15"/>
      <c r="KDP225" s="15"/>
      <c r="KDQ225" s="15"/>
      <c r="KDR225" s="15"/>
      <c r="KDS225" s="15"/>
      <c r="KDT225" s="15"/>
      <c r="KDU225" s="15"/>
      <c r="KDV225" s="15"/>
      <c r="KDW225" s="15"/>
      <c r="KDX225" s="15"/>
      <c r="KDY225" s="15"/>
      <c r="KDZ225" s="15"/>
      <c r="KEA225" s="15"/>
      <c r="KEB225" s="15"/>
      <c r="KEC225" s="15"/>
      <c r="KED225" s="15"/>
      <c r="KEE225" s="15"/>
      <c r="KEF225" s="15"/>
      <c r="KEG225" s="15"/>
      <c r="KEH225" s="15"/>
      <c r="KEI225" s="15"/>
      <c r="KEJ225" s="15"/>
      <c r="KEK225" s="15"/>
      <c r="KEL225" s="15"/>
      <c r="KEM225" s="15"/>
      <c r="KEN225" s="15"/>
      <c r="KEO225" s="15"/>
      <c r="KEP225" s="15"/>
      <c r="KEQ225" s="15"/>
      <c r="KER225" s="15"/>
      <c r="KES225" s="15"/>
      <c r="KET225" s="15"/>
      <c r="KEU225" s="15"/>
      <c r="KEV225" s="15"/>
      <c r="KEW225" s="15"/>
      <c r="KEX225" s="15"/>
      <c r="KEY225" s="15"/>
      <c r="KEZ225" s="15"/>
      <c r="KFA225" s="15"/>
      <c r="KFB225" s="15"/>
      <c r="KFC225" s="15"/>
      <c r="KFD225" s="15"/>
      <c r="KFE225" s="15"/>
      <c r="KFF225" s="15"/>
      <c r="KFG225" s="15"/>
      <c r="KFH225" s="15"/>
      <c r="KFI225" s="15"/>
      <c r="KFJ225" s="15"/>
      <c r="KFK225" s="15"/>
      <c r="KFL225" s="15"/>
      <c r="KFM225" s="15"/>
      <c r="KFN225" s="15"/>
      <c r="KFO225" s="15"/>
      <c r="KFP225" s="15"/>
      <c r="KFQ225" s="15"/>
      <c r="KFR225" s="15"/>
      <c r="KFS225" s="15"/>
      <c r="KFT225" s="15"/>
      <c r="KFU225" s="15"/>
      <c r="KFV225" s="15"/>
      <c r="KFW225" s="15"/>
      <c r="KFX225" s="15"/>
      <c r="KFY225" s="15"/>
      <c r="KFZ225" s="15"/>
      <c r="KGA225" s="15"/>
      <c r="KGB225" s="15"/>
      <c r="KGC225" s="15"/>
      <c r="KGD225" s="15"/>
      <c r="KGE225" s="15"/>
      <c r="KGF225" s="15"/>
      <c r="KGG225" s="15"/>
      <c r="KGH225" s="15"/>
      <c r="KGI225" s="15"/>
      <c r="KGJ225" s="15"/>
      <c r="KGK225" s="15"/>
      <c r="KGL225" s="15"/>
      <c r="KGM225" s="15"/>
      <c r="KGN225" s="15"/>
      <c r="KGO225" s="15"/>
      <c r="KGP225" s="15"/>
      <c r="KGQ225" s="15"/>
      <c r="KGR225" s="15"/>
      <c r="KGS225" s="15"/>
      <c r="KGT225" s="15"/>
      <c r="KGU225" s="15"/>
      <c r="KGV225" s="15"/>
      <c r="KGW225" s="15"/>
      <c r="KGX225" s="15"/>
      <c r="KGY225" s="15"/>
      <c r="KGZ225" s="15"/>
      <c r="KHA225" s="15"/>
      <c r="KHB225" s="15"/>
      <c r="KHC225" s="15"/>
      <c r="KHD225" s="15"/>
      <c r="KHE225" s="15"/>
      <c r="KHF225" s="15"/>
      <c r="KHG225" s="15"/>
      <c r="KHH225" s="15"/>
      <c r="KHI225" s="15"/>
      <c r="KHJ225" s="15"/>
      <c r="KHK225" s="15"/>
      <c r="KHL225" s="15"/>
      <c r="KHM225" s="15"/>
      <c r="KHN225" s="15"/>
      <c r="KHO225" s="15"/>
      <c r="KHP225" s="15"/>
      <c r="KHQ225" s="15"/>
      <c r="KHR225" s="15"/>
      <c r="KHS225" s="15"/>
      <c r="KHT225" s="15"/>
      <c r="KHU225" s="15"/>
      <c r="KHV225" s="15"/>
      <c r="KHW225" s="15"/>
      <c r="KHX225" s="15"/>
      <c r="KHY225" s="15"/>
      <c r="KHZ225" s="15"/>
      <c r="KIA225" s="15"/>
      <c r="KIB225" s="15"/>
      <c r="KIC225" s="15"/>
      <c r="KID225" s="15"/>
      <c r="KIE225" s="15"/>
      <c r="KIF225" s="15"/>
      <c r="KIG225" s="15"/>
      <c r="KIH225" s="15"/>
      <c r="KII225" s="15"/>
      <c r="KIJ225" s="15"/>
      <c r="KIK225" s="15"/>
      <c r="KIL225" s="15"/>
      <c r="KIM225" s="15"/>
      <c r="KIN225" s="15"/>
      <c r="KIO225" s="15"/>
      <c r="KIP225" s="15"/>
      <c r="KIQ225" s="15"/>
      <c r="KIR225" s="15"/>
      <c r="KIS225" s="15"/>
      <c r="KIT225" s="15"/>
      <c r="KIU225" s="15"/>
      <c r="KIV225" s="15"/>
      <c r="KIW225" s="15"/>
      <c r="KIX225" s="15"/>
      <c r="KIY225" s="15"/>
      <c r="KIZ225" s="15"/>
      <c r="KJA225" s="15"/>
      <c r="KJB225" s="15"/>
      <c r="KJC225" s="15"/>
      <c r="KJD225" s="15"/>
      <c r="KJE225" s="15"/>
      <c r="KJF225" s="15"/>
      <c r="KJG225" s="15"/>
      <c r="KJH225" s="15"/>
      <c r="KJI225" s="15"/>
      <c r="KJJ225" s="15"/>
      <c r="KJK225" s="15"/>
      <c r="KJL225" s="15"/>
      <c r="KJM225" s="15"/>
      <c r="KJN225" s="15"/>
      <c r="KJO225" s="15"/>
      <c r="KJP225" s="15"/>
      <c r="KJQ225" s="15"/>
      <c r="KJR225" s="15"/>
      <c r="KJS225" s="15"/>
      <c r="KJT225" s="15"/>
      <c r="KJU225" s="15"/>
      <c r="KJV225" s="15"/>
      <c r="KJW225" s="15"/>
      <c r="KJX225" s="15"/>
      <c r="KJY225" s="15"/>
      <c r="KJZ225" s="15"/>
      <c r="KKA225" s="15"/>
      <c r="KKB225" s="15"/>
      <c r="KKC225" s="15"/>
      <c r="KKD225" s="15"/>
      <c r="KKE225" s="15"/>
      <c r="KKF225" s="15"/>
      <c r="KKG225" s="15"/>
      <c r="KKH225" s="15"/>
      <c r="KKI225" s="15"/>
      <c r="KKJ225" s="15"/>
      <c r="KKK225" s="15"/>
      <c r="KKL225" s="15"/>
      <c r="KKM225" s="15"/>
      <c r="KKN225" s="15"/>
      <c r="KKO225" s="15"/>
      <c r="KKP225" s="15"/>
      <c r="KKQ225" s="15"/>
      <c r="KKR225" s="15"/>
      <c r="KKS225" s="15"/>
      <c r="KKT225" s="15"/>
      <c r="KKU225" s="15"/>
      <c r="KKV225" s="15"/>
      <c r="KKW225" s="15"/>
      <c r="KKX225" s="15"/>
      <c r="KKY225" s="15"/>
      <c r="KKZ225" s="15"/>
      <c r="KLA225" s="15"/>
      <c r="KLB225" s="15"/>
      <c r="KLC225" s="15"/>
      <c r="KLD225" s="15"/>
      <c r="KLE225" s="15"/>
      <c r="KLF225" s="15"/>
      <c r="KLG225" s="15"/>
      <c r="KLH225" s="15"/>
      <c r="KLI225" s="15"/>
      <c r="KLJ225" s="15"/>
      <c r="KLK225" s="15"/>
      <c r="KLL225" s="15"/>
      <c r="KLM225" s="15"/>
      <c r="KLN225" s="15"/>
      <c r="KLO225" s="15"/>
      <c r="KLP225" s="15"/>
      <c r="KLQ225" s="15"/>
      <c r="KLR225" s="15"/>
      <c r="KLS225" s="15"/>
      <c r="KLT225" s="15"/>
      <c r="KLU225" s="15"/>
      <c r="KLV225" s="15"/>
      <c r="KLW225" s="15"/>
      <c r="KLX225" s="15"/>
      <c r="KLY225" s="15"/>
      <c r="KLZ225" s="15"/>
      <c r="KMA225" s="15"/>
      <c r="KMB225" s="15"/>
      <c r="KMC225" s="15"/>
      <c r="KMD225" s="15"/>
      <c r="KME225" s="15"/>
      <c r="KMF225" s="15"/>
      <c r="KMG225" s="15"/>
      <c r="KMH225" s="15"/>
      <c r="KMI225" s="15"/>
      <c r="KMJ225" s="15"/>
      <c r="KMK225" s="15"/>
      <c r="KML225" s="15"/>
      <c r="KMM225" s="15"/>
      <c r="KMN225" s="15"/>
      <c r="KMO225" s="15"/>
      <c r="KMP225" s="15"/>
      <c r="KMQ225" s="15"/>
      <c r="KMR225" s="15"/>
      <c r="KMS225" s="15"/>
      <c r="KMT225" s="15"/>
      <c r="KMU225" s="15"/>
      <c r="KMV225" s="15"/>
      <c r="KMW225" s="15"/>
      <c r="KMX225" s="15"/>
      <c r="KMY225" s="15"/>
      <c r="KMZ225" s="15"/>
      <c r="KNA225" s="15"/>
      <c r="KNB225" s="15"/>
      <c r="KNC225" s="15"/>
      <c r="KND225" s="15"/>
      <c r="KNE225" s="15"/>
      <c r="KNF225" s="15"/>
      <c r="KNG225" s="15"/>
      <c r="KNH225" s="15"/>
      <c r="KNI225" s="15"/>
      <c r="KNJ225" s="15"/>
      <c r="KNK225" s="15"/>
      <c r="KNL225" s="15"/>
      <c r="KNM225" s="15"/>
      <c r="KNN225" s="15"/>
      <c r="KNO225" s="15"/>
      <c r="KNP225" s="15"/>
      <c r="KNQ225" s="15"/>
      <c r="KNR225" s="15"/>
      <c r="KNS225" s="15"/>
      <c r="KNT225" s="15"/>
      <c r="KNU225" s="15"/>
      <c r="KNV225" s="15"/>
      <c r="KNW225" s="15"/>
      <c r="KNX225" s="15"/>
      <c r="KNY225" s="15"/>
      <c r="KNZ225" s="15"/>
      <c r="KOA225" s="15"/>
      <c r="KOB225" s="15"/>
      <c r="KOC225" s="15"/>
      <c r="KOD225" s="15"/>
      <c r="KOE225" s="15"/>
      <c r="KOF225" s="15"/>
      <c r="KOG225" s="15"/>
      <c r="KOH225" s="15"/>
      <c r="KOI225" s="15"/>
      <c r="KOJ225" s="15"/>
      <c r="KOK225" s="15"/>
      <c r="KOL225" s="15"/>
      <c r="KOM225" s="15"/>
      <c r="KON225" s="15"/>
      <c r="KOO225" s="15"/>
      <c r="KOP225" s="15"/>
      <c r="KOQ225" s="15"/>
      <c r="KOR225" s="15"/>
      <c r="KOS225" s="15"/>
      <c r="KOT225" s="15"/>
      <c r="KOU225" s="15"/>
      <c r="KOV225" s="15"/>
      <c r="KOW225" s="15"/>
      <c r="KOX225" s="15"/>
      <c r="KOY225" s="15"/>
      <c r="KOZ225" s="15"/>
      <c r="KPA225" s="15"/>
      <c r="KPB225" s="15"/>
      <c r="KPC225" s="15"/>
      <c r="KPD225" s="15"/>
      <c r="KPE225" s="15"/>
      <c r="KPF225" s="15"/>
      <c r="KPG225" s="15"/>
      <c r="KPH225" s="15"/>
      <c r="KPI225" s="15"/>
      <c r="KPJ225" s="15"/>
      <c r="KPK225" s="15"/>
      <c r="KPL225" s="15"/>
      <c r="KPM225" s="15"/>
      <c r="KPN225" s="15"/>
      <c r="KPO225" s="15"/>
      <c r="KPP225" s="15"/>
      <c r="KPQ225" s="15"/>
      <c r="KPR225" s="15"/>
      <c r="KPS225" s="15"/>
      <c r="KPT225" s="15"/>
      <c r="KPU225" s="15"/>
      <c r="KPV225" s="15"/>
      <c r="KPW225" s="15"/>
      <c r="KPX225" s="15"/>
      <c r="KPY225" s="15"/>
      <c r="KPZ225" s="15"/>
      <c r="KQA225" s="15"/>
      <c r="KQB225" s="15"/>
      <c r="KQC225" s="15"/>
      <c r="KQD225" s="15"/>
      <c r="KQE225" s="15"/>
      <c r="KQF225" s="15"/>
      <c r="KQG225" s="15"/>
      <c r="KQH225" s="15"/>
      <c r="KQI225" s="15"/>
      <c r="KQJ225" s="15"/>
      <c r="KQK225" s="15"/>
      <c r="KQL225" s="15"/>
      <c r="KQM225" s="15"/>
      <c r="KQN225" s="15"/>
      <c r="KQO225" s="15"/>
      <c r="KQP225" s="15"/>
      <c r="KQQ225" s="15"/>
      <c r="KQR225" s="15"/>
      <c r="KQS225" s="15"/>
      <c r="KQT225" s="15"/>
      <c r="KQU225" s="15"/>
      <c r="KQV225" s="15"/>
      <c r="KQW225" s="15"/>
      <c r="KQX225" s="15"/>
      <c r="KQY225" s="15"/>
      <c r="KQZ225" s="15"/>
      <c r="KRA225" s="15"/>
      <c r="KRB225" s="15"/>
      <c r="KRC225" s="15"/>
      <c r="KRD225" s="15"/>
      <c r="KRE225" s="15"/>
      <c r="KRF225" s="15"/>
      <c r="KRG225" s="15"/>
      <c r="KRH225" s="15"/>
      <c r="KRI225" s="15"/>
      <c r="KRJ225" s="15"/>
      <c r="KRK225" s="15"/>
      <c r="KRL225" s="15"/>
      <c r="KRM225" s="15"/>
      <c r="KRN225" s="15"/>
      <c r="KRO225" s="15"/>
      <c r="KRP225" s="15"/>
      <c r="KRQ225" s="15"/>
      <c r="KRR225" s="15"/>
      <c r="KRS225" s="15"/>
      <c r="KRT225" s="15"/>
      <c r="KRU225" s="15"/>
      <c r="KRV225" s="15"/>
      <c r="KRW225" s="15"/>
      <c r="KRX225" s="15"/>
      <c r="KRY225" s="15"/>
      <c r="KRZ225" s="15"/>
      <c r="KSA225" s="15"/>
      <c r="KSB225" s="15"/>
      <c r="KSC225" s="15"/>
      <c r="KSD225" s="15"/>
      <c r="KSE225" s="15"/>
      <c r="KSF225" s="15"/>
      <c r="KSG225" s="15"/>
      <c r="KSH225" s="15"/>
      <c r="KSI225" s="15"/>
      <c r="KSJ225" s="15"/>
      <c r="KSK225" s="15"/>
      <c r="KSL225" s="15"/>
      <c r="KSM225" s="15"/>
      <c r="KSN225" s="15"/>
      <c r="KSO225" s="15"/>
      <c r="KSP225" s="15"/>
      <c r="KSQ225" s="15"/>
      <c r="KSR225" s="15"/>
      <c r="KSS225" s="15"/>
      <c r="KST225" s="15"/>
      <c r="KSU225" s="15"/>
      <c r="KSV225" s="15"/>
      <c r="KSW225" s="15"/>
      <c r="KSX225" s="15"/>
      <c r="KSY225" s="15"/>
      <c r="KSZ225" s="15"/>
      <c r="KTA225" s="15"/>
      <c r="KTB225" s="15"/>
      <c r="KTC225" s="15"/>
      <c r="KTD225" s="15"/>
      <c r="KTE225" s="15"/>
      <c r="KTF225" s="15"/>
      <c r="KTG225" s="15"/>
      <c r="KTH225" s="15"/>
      <c r="KTI225" s="15"/>
      <c r="KTJ225" s="15"/>
      <c r="KTK225" s="15"/>
      <c r="KTL225" s="15"/>
      <c r="KTM225" s="15"/>
      <c r="KTN225" s="15"/>
      <c r="KTO225" s="15"/>
      <c r="KTP225" s="15"/>
      <c r="KTQ225" s="15"/>
      <c r="KTR225" s="15"/>
      <c r="KTS225" s="15"/>
      <c r="KTT225" s="15"/>
      <c r="KTU225" s="15"/>
      <c r="KTV225" s="15"/>
      <c r="KTW225" s="15"/>
      <c r="KTX225" s="15"/>
      <c r="KTY225" s="15"/>
      <c r="KTZ225" s="15"/>
      <c r="KUA225" s="15"/>
      <c r="KUB225" s="15"/>
      <c r="KUC225" s="15"/>
      <c r="KUD225" s="15"/>
      <c r="KUE225" s="15"/>
      <c r="KUF225" s="15"/>
      <c r="KUG225" s="15"/>
      <c r="KUH225" s="15"/>
      <c r="KUI225" s="15"/>
      <c r="KUJ225" s="15"/>
      <c r="KUK225" s="15"/>
      <c r="KUL225" s="15"/>
      <c r="KUM225" s="15"/>
      <c r="KUN225" s="15"/>
      <c r="KUO225" s="15"/>
      <c r="KUP225" s="15"/>
      <c r="KUQ225" s="15"/>
      <c r="KUR225" s="15"/>
      <c r="KUS225" s="15"/>
      <c r="KUT225" s="15"/>
      <c r="KUU225" s="15"/>
      <c r="KUV225" s="15"/>
      <c r="KUW225" s="15"/>
      <c r="KUX225" s="15"/>
      <c r="KUY225" s="15"/>
      <c r="KUZ225" s="15"/>
      <c r="KVA225" s="15"/>
      <c r="KVB225" s="15"/>
      <c r="KVC225" s="15"/>
      <c r="KVD225" s="15"/>
      <c r="KVE225" s="15"/>
      <c r="KVF225" s="15"/>
      <c r="KVG225" s="15"/>
      <c r="KVH225" s="15"/>
      <c r="KVI225" s="15"/>
      <c r="KVJ225" s="15"/>
      <c r="KVK225" s="15"/>
      <c r="KVL225" s="15"/>
      <c r="KVM225" s="15"/>
      <c r="KVN225" s="15"/>
      <c r="KVO225" s="15"/>
      <c r="KVP225" s="15"/>
      <c r="KVQ225" s="15"/>
      <c r="KVR225" s="15"/>
      <c r="KVS225" s="15"/>
      <c r="KVT225" s="15"/>
      <c r="KVU225" s="15"/>
      <c r="KVV225" s="15"/>
      <c r="KVW225" s="15"/>
      <c r="KVX225" s="15"/>
      <c r="KVY225" s="15"/>
      <c r="KVZ225" s="15"/>
      <c r="KWA225" s="15"/>
      <c r="KWB225" s="15"/>
      <c r="KWC225" s="15"/>
      <c r="KWD225" s="15"/>
      <c r="KWE225" s="15"/>
      <c r="KWF225" s="15"/>
      <c r="KWG225" s="15"/>
      <c r="KWH225" s="15"/>
      <c r="KWI225" s="15"/>
      <c r="KWJ225" s="15"/>
      <c r="KWK225" s="15"/>
      <c r="KWL225" s="15"/>
      <c r="KWM225" s="15"/>
      <c r="KWN225" s="15"/>
      <c r="KWO225" s="15"/>
      <c r="KWP225" s="15"/>
      <c r="KWQ225" s="15"/>
      <c r="KWR225" s="15"/>
      <c r="KWS225" s="15"/>
      <c r="KWT225" s="15"/>
      <c r="KWU225" s="15"/>
      <c r="KWV225" s="15"/>
      <c r="KWW225" s="15"/>
      <c r="KWX225" s="15"/>
      <c r="KWY225" s="15"/>
      <c r="KWZ225" s="15"/>
      <c r="KXA225" s="15"/>
      <c r="KXB225" s="15"/>
      <c r="KXC225" s="15"/>
      <c r="KXD225" s="15"/>
      <c r="KXE225" s="15"/>
      <c r="KXF225" s="15"/>
      <c r="KXG225" s="15"/>
      <c r="KXH225" s="15"/>
      <c r="KXI225" s="15"/>
      <c r="KXJ225" s="15"/>
      <c r="KXK225" s="15"/>
      <c r="KXL225" s="15"/>
      <c r="KXM225" s="15"/>
      <c r="KXN225" s="15"/>
      <c r="KXO225" s="15"/>
      <c r="KXP225" s="15"/>
      <c r="KXQ225" s="15"/>
      <c r="KXR225" s="15"/>
      <c r="KXS225" s="15"/>
      <c r="KXT225" s="15"/>
      <c r="KXU225" s="15"/>
      <c r="KXV225" s="15"/>
      <c r="KXW225" s="15"/>
      <c r="KXX225" s="15"/>
      <c r="KXY225" s="15"/>
      <c r="KXZ225" s="15"/>
      <c r="KYA225" s="15"/>
      <c r="KYB225" s="15"/>
      <c r="KYC225" s="15"/>
      <c r="KYD225" s="15"/>
      <c r="KYE225" s="15"/>
      <c r="KYF225" s="15"/>
      <c r="KYG225" s="15"/>
      <c r="KYH225" s="15"/>
      <c r="KYI225" s="15"/>
      <c r="KYJ225" s="15"/>
      <c r="KYK225" s="15"/>
      <c r="KYL225" s="15"/>
      <c r="KYM225" s="15"/>
      <c r="KYN225" s="15"/>
      <c r="KYO225" s="15"/>
      <c r="KYP225" s="15"/>
      <c r="KYQ225" s="15"/>
      <c r="KYR225" s="15"/>
      <c r="KYS225" s="15"/>
      <c r="KYT225" s="15"/>
      <c r="KYU225" s="15"/>
      <c r="KYV225" s="15"/>
      <c r="KYW225" s="15"/>
      <c r="KYX225" s="15"/>
      <c r="KYY225" s="15"/>
      <c r="KYZ225" s="15"/>
      <c r="KZA225" s="15"/>
      <c r="KZB225" s="15"/>
      <c r="KZC225" s="15"/>
      <c r="KZD225" s="15"/>
      <c r="KZE225" s="15"/>
      <c r="KZF225" s="15"/>
      <c r="KZG225" s="15"/>
      <c r="KZH225" s="15"/>
      <c r="KZI225" s="15"/>
      <c r="KZJ225" s="15"/>
      <c r="KZK225" s="15"/>
      <c r="KZL225" s="15"/>
      <c r="KZM225" s="15"/>
      <c r="KZN225" s="15"/>
      <c r="KZO225" s="15"/>
      <c r="KZP225" s="15"/>
      <c r="KZQ225" s="15"/>
      <c r="KZR225" s="15"/>
      <c r="KZS225" s="15"/>
      <c r="KZT225" s="15"/>
      <c r="KZU225" s="15"/>
      <c r="KZV225" s="15"/>
      <c r="KZW225" s="15"/>
      <c r="KZX225" s="15"/>
      <c r="KZY225" s="15"/>
      <c r="KZZ225" s="15"/>
      <c r="LAA225" s="15"/>
      <c r="LAB225" s="15"/>
      <c r="LAC225" s="15"/>
      <c r="LAD225" s="15"/>
      <c r="LAE225" s="15"/>
      <c r="LAF225" s="15"/>
      <c r="LAG225" s="15"/>
      <c r="LAH225" s="15"/>
      <c r="LAI225" s="15"/>
      <c r="LAJ225" s="15"/>
      <c r="LAK225" s="15"/>
      <c r="LAL225" s="15"/>
      <c r="LAM225" s="15"/>
      <c r="LAN225" s="15"/>
      <c r="LAO225" s="15"/>
      <c r="LAP225" s="15"/>
      <c r="LAQ225" s="15"/>
      <c r="LAR225" s="15"/>
      <c r="LAS225" s="15"/>
      <c r="LAT225" s="15"/>
      <c r="LAU225" s="15"/>
      <c r="LAV225" s="15"/>
      <c r="LAW225" s="15"/>
      <c r="LAX225" s="15"/>
      <c r="LAY225" s="15"/>
      <c r="LAZ225" s="15"/>
      <c r="LBA225" s="15"/>
      <c r="LBB225" s="15"/>
      <c r="LBC225" s="15"/>
      <c r="LBD225" s="15"/>
      <c r="LBE225" s="15"/>
      <c r="LBF225" s="15"/>
      <c r="LBG225" s="15"/>
      <c r="LBH225" s="15"/>
      <c r="LBI225" s="15"/>
      <c r="LBJ225" s="15"/>
      <c r="LBK225" s="15"/>
      <c r="LBL225" s="15"/>
      <c r="LBM225" s="15"/>
      <c r="LBN225" s="15"/>
      <c r="LBO225" s="15"/>
      <c r="LBP225" s="15"/>
      <c r="LBQ225" s="15"/>
      <c r="LBR225" s="15"/>
      <c r="LBS225" s="15"/>
      <c r="LBT225" s="15"/>
      <c r="LBU225" s="15"/>
      <c r="LBV225" s="15"/>
      <c r="LBW225" s="15"/>
      <c r="LBX225" s="15"/>
      <c r="LBY225" s="15"/>
      <c r="LBZ225" s="15"/>
      <c r="LCA225" s="15"/>
      <c r="LCB225" s="15"/>
      <c r="LCC225" s="15"/>
      <c r="LCD225" s="15"/>
      <c r="LCE225" s="15"/>
      <c r="LCF225" s="15"/>
      <c r="LCG225" s="15"/>
      <c r="LCH225" s="15"/>
      <c r="LCI225" s="15"/>
      <c r="LCJ225" s="15"/>
      <c r="LCK225" s="15"/>
      <c r="LCL225" s="15"/>
      <c r="LCM225" s="15"/>
      <c r="LCN225" s="15"/>
      <c r="LCO225" s="15"/>
      <c r="LCP225" s="15"/>
      <c r="LCQ225" s="15"/>
      <c r="LCR225" s="15"/>
      <c r="LCS225" s="15"/>
      <c r="LCT225" s="15"/>
      <c r="LCU225" s="15"/>
      <c r="LCV225" s="15"/>
      <c r="LCW225" s="15"/>
      <c r="LCX225" s="15"/>
      <c r="LCY225" s="15"/>
      <c r="LCZ225" s="15"/>
      <c r="LDA225" s="15"/>
      <c r="LDB225" s="15"/>
      <c r="LDC225" s="15"/>
      <c r="LDD225" s="15"/>
      <c r="LDE225" s="15"/>
      <c r="LDF225" s="15"/>
      <c r="LDG225" s="15"/>
      <c r="LDH225" s="15"/>
      <c r="LDI225" s="15"/>
      <c r="LDJ225" s="15"/>
      <c r="LDK225" s="15"/>
      <c r="LDL225" s="15"/>
      <c r="LDM225" s="15"/>
      <c r="LDN225" s="15"/>
      <c r="LDO225" s="15"/>
      <c r="LDP225" s="15"/>
      <c r="LDQ225" s="15"/>
      <c r="LDR225" s="15"/>
      <c r="LDS225" s="15"/>
      <c r="LDT225" s="15"/>
      <c r="LDU225" s="15"/>
      <c r="LDV225" s="15"/>
      <c r="LDW225" s="15"/>
      <c r="LDX225" s="15"/>
      <c r="LDY225" s="15"/>
      <c r="LDZ225" s="15"/>
      <c r="LEA225" s="15"/>
      <c r="LEB225" s="15"/>
      <c r="LEC225" s="15"/>
      <c r="LED225" s="15"/>
      <c r="LEE225" s="15"/>
      <c r="LEF225" s="15"/>
      <c r="LEG225" s="15"/>
      <c r="LEH225" s="15"/>
      <c r="LEI225" s="15"/>
      <c r="LEJ225" s="15"/>
      <c r="LEK225" s="15"/>
      <c r="LEL225" s="15"/>
      <c r="LEM225" s="15"/>
      <c r="LEN225" s="15"/>
      <c r="LEO225" s="15"/>
      <c r="LEP225" s="15"/>
      <c r="LEQ225" s="15"/>
      <c r="LER225" s="15"/>
      <c r="LES225" s="15"/>
      <c r="LET225" s="15"/>
      <c r="LEU225" s="15"/>
      <c r="LEV225" s="15"/>
      <c r="LEW225" s="15"/>
      <c r="LEX225" s="15"/>
      <c r="LEY225" s="15"/>
      <c r="LEZ225" s="15"/>
      <c r="LFA225" s="15"/>
      <c r="LFB225" s="15"/>
      <c r="LFC225" s="15"/>
      <c r="LFD225" s="15"/>
      <c r="LFE225" s="15"/>
      <c r="LFF225" s="15"/>
      <c r="LFG225" s="15"/>
      <c r="LFH225" s="15"/>
      <c r="LFI225" s="15"/>
      <c r="LFJ225" s="15"/>
      <c r="LFK225" s="15"/>
      <c r="LFL225" s="15"/>
      <c r="LFM225" s="15"/>
      <c r="LFN225" s="15"/>
      <c r="LFO225" s="15"/>
      <c r="LFP225" s="15"/>
      <c r="LFQ225" s="15"/>
      <c r="LFR225" s="15"/>
      <c r="LFS225" s="15"/>
      <c r="LFT225" s="15"/>
      <c r="LFU225" s="15"/>
      <c r="LFV225" s="15"/>
      <c r="LFW225" s="15"/>
      <c r="LFX225" s="15"/>
      <c r="LFY225" s="15"/>
      <c r="LFZ225" s="15"/>
      <c r="LGA225" s="15"/>
      <c r="LGB225" s="15"/>
      <c r="LGC225" s="15"/>
      <c r="LGD225" s="15"/>
      <c r="LGE225" s="15"/>
      <c r="LGF225" s="15"/>
      <c r="LGG225" s="15"/>
      <c r="LGH225" s="15"/>
      <c r="LGI225" s="15"/>
      <c r="LGJ225" s="15"/>
      <c r="LGK225" s="15"/>
      <c r="LGL225" s="15"/>
      <c r="LGM225" s="15"/>
      <c r="LGN225" s="15"/>
      <c r="LGO225" s="15"/>
      <c r="LGP225" s="15"/>
      <c r="LGQ225" s="15"/>
      <c r="LGR225" s="15"/>
      <c r="LGS225" s="15"/>
      <c r="LGT225" s="15"/>
      <c r="LGU225" s="15"/>
      <c r="LGV225" s="15"/>
      <c r="LGW225" s="15"/>
      <c r="LGX225" s="15"/>
      <c r="LGY225" s="15"/>
      <c r="LGZ225" s="15"/>
      <c r="LHA225" s="15"/>
      <c r="LHB225" s="15"/>
      <c r="LHC225" s="15"/>
      <c r="LHD225" s="15"/>
      <c r="LHE225" s="15"/>
      <c r="LHF225" s="15"/>
      <c r="LHG225" s="15"/>
      <c r="LHH225" s="15"/>
      <c r="LHI225" s="15"/>
      <c r="LHJ225" s="15"/>
      <c r="LHK225" s="15"/>
      <c r="LHL225" s="15"/>
      <c r="LHM225" s="15"/>
      <c r="LHN225" s="15"/>
      <c r="LHO225" s="15"/>
      <c r="LHP225" s="15"/>
      <c r="LHQ225" s="15"/>
      <c r="LHR225" s="15"/>
      <c r="LHS225" s="15"/>
      <c r="LHT225" s="15"/>
      <c r="LHU225" s="15"/>
      <c r="LHV225" s="15"/>
      <c r="LHW225" s="15"/>
      <c r="LHX225" s="15"/>
      <c r="LHY225" s="15"/>
      <c r="LHZ225" s="15"/>
      <c r="LIA225" s="15"/>
      <c r="LIB225" s="15"/>
      <c r="LIC225" s="15"/>
      <c r="LID225" s="15"/>
      <c r="LIE225" s="15"/>
      <c r="LIF225" s="15"/>
      <c r="LIG225" s="15"/>
      <c r="LIH225" s="15"/>
      <c r="LII225" s="15"/>
      <c r="LIJ225" s="15"/>
      <c r="LIK225" s="15"/>
      <c r="LIL225" s="15"/>
      <c r="LIM225" s="15"/>
      <c r="LIN225" s="15"/>
      <c r="LIO225" s="15"/>
      <c r="LIP225" s="15"/>
      <c r="LIQ225" s="15"/>
      <c r="LIR225" s="15"/>
      <c r="LIS225" s="15"/>
      <c r="LIT225" s="15"/>
      <c r="LIU225" s="15"/>
      <c r="LIV225" s="15"/>
      <c r="LIW225" s="15"/>
      <c r="LIX225" s="15"/>
      <c r="LIY225" s="15"/>
      <c r="LIZ225" s="15"/>
      <c r="LJA225" s="15"/>
      <c r="LJB225" s="15"/>
      <c r="LJC225" s="15"/>
      <c r="LJD225" s="15"/>
      <c r="LJE225" s="15"/>
      <c r="LJF225" s="15"/>
      <c r="LJG225" s="15"/>
      <c r="LJH225" s="15"/>
      <c r="LJI225" s="15"/>
      <c r="LJJ225" s="15"/>
      <c r="LJK225" s="15"/>
      <c r="LJL225" s="15"/>
      <c r="LJM225" s="15"/>
      <c r="LJN225" s="15"/>
      <c r="LJO225" s="15"/>
      <c r="LJP225" s="15"/>
      <c r="LJQ225" s="15"/>
      <c r="LJR225" s="15"/>
      <c r="LJS225" s="15"/>
      <c r="LJT225" s="15"/>
      <c r="LJU225" s="15"/>
      <c r="LJV225" s="15"/>
      <c r="LJW225" s="15"/>
      <c r="LJX225" s="15"/>
      <c r="LJY225" s="15"/>
      <c r="LJZ225" s="15"/>
      <c r="LKA225" s="15"/>
      <c r="LKB225" s="15"/>
      <c r="LKC225" s="15"/>
      <c r="LKD225" s="15"/>
      <c r="LKE225" s="15"/>
      <c r="LKF225" s="15"/>
      <c r="LKG225" s="15"/>
      <c r="LKH225" s="15"/>
      <c r="LKI225" s="15"/>
      <c r="LKJ225" s="15"/>
      <c r="LKK225" s="15"/>
      <c r="LKL225" s="15"/>
      <c r="LKM225" s="15"/>
      <c r="LKN225" s="15"/>
      <c r="LKO225" s="15"/>
      <c r="LKP225" s="15"/>
      <c r="LKQ225" s="15"/>
      <c r="LKR225" s="15"/>
      <c r="LKS225" s="15"/>
      <c r="LKT225" s="15"/>
      <c r="LKU225" s="15"/>
      <c r="LKV225" s="15"/>
      <c r="LKW225" s="15"/>
      <c r="LKX225" s="15"/>
      <c r="LKY225" s="15"/>
      <c r="LKZ225" s="15"/>
      <c r="LLA225" s="15"/>
      <c r="LLB225" s="15"/>
      <c r="LLC225" s="15"/>
      <c r="LLD225" s="15"/>
      <c r="LLE225" s="15"/>
      <c r="LLF225" s="15"/>
      <c r="LLG225" s="15"/>
      <c r="LLH225" s="15"/>
      <c r="LLI225" s="15"/>
      <c r="LLJ225" s="15"/>
      <c r="LLK225" s="15"/>
      <c r="LLL225" s="15"/>
      <c r="LLM225" s="15"/>
      <c r="LLN225" s="15"/>
      <c r="LLO225" s="15"/>
      <c r="LLP225" s="15"/>
      <c r="LLQ225" s="15"/>
      <c r="LLR225" s="15"/>
      <c r="LLS225" s="15"/>
      <c r="LLT225" s="15"/>
      <c r="LLU225" s="15"/>
      <c r="LLV225" s="15"/>
      <c r="LLW225" s="15"/>
      <c r="LLX225" s="15"/>
      <c r="LLY225" s="15"/>
      <c r="LLZ225" s="15"/>
      <c r="LMA225" s="15"/>
      <c r="LMB225" s="15"/>
      <c r="LMC225" s="15"/>
      <c r="LMD225" s="15"/>
      <c r="LME225" s="15"/>
      <c r="LMF225" s="15"/>
      <c r="LMG225" s="15"/>
      <c r="LMH225" s="15"/>
      <c r="LMI225" s="15"/>
      <c r="LMJ225" s="15"/>
      <c r="LMK225" s="15"/>
      <c r="LML225" s="15"/>
      <c r="LMM225" s="15"/>
      <c r="LMN225" s="15"/>
      <c r="LMO225" s="15"/>
      <c r="LMP225" s="15"/>
      <c r="LMQ225" s="15"/>
      <c r="LMR225" s="15"/>
      <c r="LMS225" s="15"/>
      <c r="LMT225" s="15"/>
      <c r="LMU225" s="15"/>
      <c r="LMV225" s="15"/>
      <c r="LMW225" s="15"/>
      <c r="LMX225" s="15"/>
      <c r="LMY225" s="15"/>
      <c r="LMZ225" s="15"/>
      <c r="LNA225" s="15"/>
      <c r="LNB225" s="15"/>
      <c r="LNC225" s="15"/>
      <c r="LND225" s="15"/>
      <c r="LNE225" s="15"/>
      <c r="LNF225" s="15"/>
      <c r="LNG225" s="15"/>
      <c r="LNH225" s="15"/>
      <c r="LNI225" s="15"/>
      <c r="LNJ225" s="15"/>
      <c r="LNK225" s="15"/>
      <c r="LNL225" s="15"/>
      <c r="LNM225" s="15"/>
      <c r="LNN225" s="15"/>
      <c r="LNO225" s="15"/>
      <c r="LNP225" s="15"/>
      <c r="LNQ225" s="15"/>
      <c r="LNR225" s="15"/>
      <c r="LNS225" s="15"/>
      <c r="LNT225" s="15"/>
      <c r="LNU225" s="15"/>
      <c r="LNV225" s="15"/>
      <c r="LNW225" s="15"/>
      <c r="LNX225" s="15"/>
      <c r="LNY225" s="15"/>
      <c r="LNZ225" s="15"/>
      <c r="LOA225" s="15"/>
      <c r="LOB225" s="15"/>
      <c r="LOC225" s="15"/>
      <c r="LOD225" s="15"/>
      <c r="LOE225" s="15"/>
      <c r="LOF225" s="15"/>
      <c r="LOG225" s="15"/>
      <c r="LOH225" s="15"/>
      <c r="LOI225" s="15"/>
      <c r="LOJ225" s="15"/>
      <c r="LOK225" s="15"/>
      <c r="LOL225" s="15"/>
      <c r="LOM225" s="15"/>
      <c r="LON225" s="15"/>
      <c r="LOO225" s="15"/>
      <c r="LOP225" s="15"/>
      <c r="LOQ225" s="15"/>
      <c r="LOR225" s="15"/>
      <c r="LOS225" s="15"/>
      <c r="LOT225" s="15"/>
      <c r="LOU225" s="15"/>
      <c r="LOV225" s="15"/>
      <c r="LOW225" s="15"/>
      <c r="LOX225" s="15"/>
      <c r="LOY225" s="15"/>
      <c r="LOZ225" s="15"/>
      <c r="LPA225" s="15"/>
      <c r="LPB225" s="15"/>
      <c r="LPC225" s="15"/>
      <c r="LPD225" s="15"/>
      <c r="LPE225" s="15"/>
      <c r="LPF225" s="15"/>
      <c r="LPG225" s="15"/>
      <c r="LPH225" s="15"/>
      <c r="LPI225" s="15"/>
      <c r="LPJ225" s="15"/>
      <c r="LPK225" s="15"/>
      <c r="LPL225" s="15"/>
      <c r="LPM225" s="15"/>
      <c r="LPN225" s="15"/>
      <c r="LPO225" s="15"/>
      <c r="LPP225" s="15"/>
      <c r="LPQ225" s="15"/>
      <c r="LPR225" s="15"/>
      <c r="LPS225" s="15"/>
      <c r="LPT225" s="15"/>
      <c r="LPU225" s="15"/>
      <c r="LPV225" s="15"/>
      <c r="LPW225" s="15"/>
      <c r="LPX225" s="15"/>
      <c r="LPY225" s="15"/>
      <c r="LPZ225" s="15"/>
      <c r="LQA225" s="15"/>
      <c r="LQB225" s="15"/>
      <c r="LQC225" s="15"/>
      <c r="LQD225" s="15"/>
      <c r="LQE225" s="15"/>
      <c r="LQF225" s="15"/>
      <c r="LQG225" s="15"/>
      <c r="LQH225" s="15"/>
      <c r="LQI225" s="15"/>
      <c r="LQJ225" s="15"/>
      <c r="LQK225" s="15"/>
      <c r="LQL225" s="15"/>
      <c r="LQM225" s="15"/>
      <c r="LQN225" s="15"/>
      <c r="LQO225" s="15"/>
      <c r="LQP225" s="15"/>
      <c r="LQQ225" s="15"/>
      <c r="LQR225" s="15"/>
      <c r="LQS225" s="15"/>
      <c r="LQT225" s="15"/>
      <c r="LQU225" s="15"/>
      <c r="LQV225" s="15"/>
      <c r="LQW225" s="15"/>
      <c r="LQX225" s="15"/>
      <c r="LQY225" s="15"/>
      <c r="LQZ225" s="15"/>
      <c r="LRA225" s="15"/>
      <c r="LRB225" s="15"/>
      <c r="LRC225" s="15"/>
      <c r="LRD225" s="15"/>
      <c r="LRE225" s="15"/>
      <c r="LRF225" s="15"/>
      <c r="LRG225" s="15"/>
      <c r="LRH225" s="15"/>
      <c r="LRI225" s="15"/>
      <c r="LRJ225" s="15"/>
      <c r="LRK225" s="15"/>
      <c r="LRL225" s="15"/>
      <c r="LRM225" s="15"/>
      <c r="LRN225" s="15"/>
      <c r="LRO225" s="15"/>
      <c r="LRP225" s="15"/>
      <c r="LRQ225" s="15"/>
      <c r="LRR225" s="15"/>
      <c r="LRS225" s="15"/>
      <c r="LRT225" s="15"/>
      <c r="LRU225" s="15"/>
      <c r="LRV225" s="15"/>
      <c r="LRW225" s="15"/>
      <c r="LRX225" s="15"/>
      <c r="LRY225" s="15"/>
      <c r="LRZ225" s="15"/>
      <c r="LSA225" s="15"/>
      <c r="LSB225" s="15"/>
      <c r="LSC225" s="15"/>
      <c r="LSD225" s="15"/>
      <c r="LSE225" s="15"/>
      <c r="LSF225" s="15"/>
      <c r="LSG225" s="15"/>
      <c r="LSH225" s="15"/>
      <c r="LSI225" s="15"/>
      <c r="LSJ225" s="15"/>
      <c r="LSK225" s="15"/>
      <c r="LSL225" s="15"/>
      <c r="LSM225" s="15"/>
      <c r="LSN225" s="15"/>
      <c r="LSO225" s="15"/>
      <c r="LSP225" s="15"/>
      <c r="LSQ225" s="15"/>
      <c r="LSR225" s="15"/>
      <c r="LSS225" s="15"/>
      <c r="LST225" s="15"/>
      <c r="LSU225" s="15"/>
      <c r="LSV225" s="15"/>
      <c r="LSW225" s="15"/>
      <c r="LSX225" s="15"/>
      <c r="LSY225" s="15"/>
      <c r="LSZ225" s="15"/>
      <c r="LTA225" s="15"/>
      <c r="LTB225" s="15"/>
      <c r="LTC225" s="15"/>
      <c r="LTD225" s="15"/>
      <c r="LTE225" s="15"/>
      <c r="LTF225" s="15"/>
      <c r="LTG225" s="15"/>
      <c r="LTH225" s="15"/>
      <c r="LTI225" s="15"/>
      <c r="LTJ225" s="15"/>
      <c r="LTK225" s="15"/>
      <c r="LTL225" s="15"/>
      <c r="LTM225" s="15"/>
      <c r="LTN225" s="15"/>
      <c r="LTO225" s="15"/>
      <c r="LTP225" s="15"/>
      <c r="LTQ225" s="15"/>
      <c r="LTR225" s="15"/>
      <c r="LTS225" s="15"/>
      <c r="LTT225" s="15"/>
      <c r="LTU225" s="15"/>
      <c r="LTV225" s="15"/>
      <c r="LTW225" s="15"/>
      <c r="LTX225" s="15"/>
      <c r="LTY225" s="15"/>
      <c r="LTZ225" s="15"/>
      <c r="LUA225" s="15"/>
      <c r="LUB225" s="15"/>
      <c r="LUC225" s="15"/>
      <c r="LUD225" s="15"/>
      <c r="LUE225" s="15"/>
      <c r="LUF225" s="15"/>
      <c r="LUG225" s="15"/>
      <c r="LUH225" s="15"/>
      <c r="LUI225" s="15"/>
      <c r="LUJ225" s="15"/>
      <c r="LUK225" s="15"/>
      <c r="LUL225" s="15"/>
      <c r="LUM225" s="15"/>
      <c r="LUN225" s="15"/>
      <c r="LUO225" s="15"/>
      <c r="LUP225" s="15"/>
      <c r="LUQ225" s="15"/>
      <c r="LUR225" s="15"/>
      <c r="LUS225" s="15"/>
      <c r="LUT225" s="15"/>
      <c r="LUU225" s="15"/>
      <c r="LUV225" s="15"/>
      <c r="LUW225" s="15"/>
      <c r="LUX225" s="15"/>
      <c r="LUY225" s="15"/>
      <c r="LUZ225" s="15"/>
      <c r="LVA225" s="15"/>
      <c r="LVB225" s="15"/>
      <c r="LVC225" s="15"/>
      <c r="LVD225" s="15"/>
      <c r="LVE225" s="15"/>
      <c r="LVF225" s="15"/>
      <c r="LVG225" s="15"/>
      <c r="LVH225" s="15"/>
      <c r="LVI225" s="15"/>
      <c r="LVJ225" s="15"/>
      <c r="LVK225" s="15"/>
      <c r="LVL225" s="15"/>
      <c r="LVM225" s="15"/>
      <c r="LVN225" s="15"/>
      <c r="LVO225" s="15"/>
      <c r="LVP225" s="15"/>
      <c r="LVQ225" s="15"/>
      <c r="LVR225" s="15"/>
      <c r="LVS225" s="15"/>
      <c r="LVT225" s="15"/>
      <c r="LVU225" s="15"/>
      <c r="LVV225" s="15"/>
      <c r="LVW225" s="15"/>
      <c r="LVX225" s="15"/>
      <c r="LVY225" s="15"/>
      <c r="LVZ225" s="15"/>
      <c r="LWA225" s="15"/>
      <c r="LWB225" s="15"/>
      <c r="LWC225" s="15"/>
      <c r="LWD225" s="15"/>
      <c r="LWE225" s="15"/>
      <c r="LWF225" s="15"/>
      <c r="LWG225" s="15"/>
      <c r="LWH225" s="15"/>
      <c r="LWI225" s="15"/>
      <c r="LWJ225" s="15"/>
      <c r="LWK225" s="15"/>
      <c r="LWL225" s="15"/>
      <c r="LWM225" s="15"/>
      <c r="LWN225" s="15"/>
      <c r="LWO225" s="15"/>
      <c r="LWP225" s="15"/>
      <c r="LWQ225" s="15"/>
      <c r="LWR225" s="15"/>
      <c r="LWS225" s="15"/>
      <c r="LWT225" s="15"/>
      <c r="LWU225" s="15"/>
      <c r="LWV225" s="15"/>
      <c r="LWW225" s="15"/>
      <c r="LWX225" s="15"/>
      <c r="LWY225" s="15"/>
      <c r="LWZ225" s="15"/>
      <c r="LXA225" s="15"/>
      <c r="LXB225" s="15"/>
      <c r="LXC225" s="15"/>
      <c r="LXD225" s="15"/>
      <c r="LXE225" s="15"/>
      <c r="LXF225" s="15"/>
      <c r="LXG225" s="15"/>
      <c r="LXH225" s="15"/>
      <c r="LXI225" s="15"/>
      <c r="LXJ225" s="15"/>
      <c r="LXK225" s="15"/>
      <c r="LXL225" s="15"/>
      <c r="LXM225" s="15"/>
      <c r="LXN225" s="15"/>
      <c r="LXO225" s="15"/>
      <c r="LXP225" s="15"/>
      <c r="LXQ225" s="15"/>
      <c r="LXR225" s="15"/>
      <c r="LXS225" s="15"/>
      <c r="LXT225" s="15"/>
      <c r="LXU225" s="15"/>
      <c r="LXV225" s="15"/>
      <c r="LXW225" s="15"/>
      <c r="LXX225" s="15"/>
      <c r="LXY225" s="15"/>
      <c r="LXZ225" s="15"/>
      <c r="LYA225" s="15"/>
      <c r="LYB225" s="15"/>
      <c r="LYC225" s="15"/>
      <c r="LYD225" s="15"/>
      <c r="LYE225" s="15"/>
      <c r="LYF225" s="15"/>
      <c r="LYG225" s="15"/>
      <c r="LYH225" s="15"/>
      <c r="LYI225" s="15"/>
      <c r="LYJ225" s="15"/>
      <c r="LYK225" s="15"/>
      <c r="LYL225" s="15"/>
      <c r="LYM225" s="15"/>
      <c r="LYN225" s="15"/>
      <c r="LYO225" s="15"/>
      <c r="LYP225" s="15"/>
      <c r="LYQ225" s="15"/>
      <c r="LYR225" s="15"/>
      <c r="LYS225" s="15"/>
      <c r="LYT225" s="15"/>
      <c r="LYU225" s="15"/>
      <c r="LYV225" s="15"/>
      <c r="LYW225" s="15"/>
      <c r="LYX225" s="15"/>
      <c r="LYY225" s="15"/>
      <c r="LYZ225" s="15"/>
      <c r="LZA225" s="15"/>
      <c r="LZB225" s="15"/>
      <c r="LZC225" s="15"/>
      <c r="LZD225" s="15"/>
      <c r="LZE225" s="15"/>
      <c r="LZF225" s="15"/>
      <c r="LZG225" s="15"/>
      <c r="LZH225" s="15"/>
      <c r="LZI225" s="15"/>
      <c r="LZJ225" s="15"/>
      <c r="LZK225" s="15"/>
      <c r="LZL225" s="15"/>
      <c r="LZM225" s="15"/>
      <c r="LZN225" s="15"/>
      <c r="LZO225" s="15"/>
      <c r="LZP225" s="15"/>
      <c r="LZQ225" s="15"/>
      <c r="LZR225" s="15"/>
      <c r="LZS225" s="15"/>
      <c r="LZT225" s="15"/>
      <c r="LZU225" s="15"/>
      <c r="LZV225" s="15"/>
      <c r="LZW225" s="15"/>
      <c r="LZX225" s="15"/>
      <c r="LZY225" s="15"/>
      <c r="LZZ225" s="15"/>
      <c r="MAA225" s="15"/>
      <c r="MAB225" s="15"/>
      <c r="MAC225" s="15"/>
      <c r="MAD225" s="15"/>
      <c r="MAE225" s="15"/>
      <c r="MAF225" s="15"/>
      <c r="MAG225" s="15"/>
      <c r="MAH225" s="15"/>
      <c r="MAI225" s="15"/>
      <c r="MAJ225" s="15"/>
      <c r="MAK225" s="15"/>
      <c r="MAL225" s="15"/>
      <c r="MAM225" s="15"/>
      <c r="MAN225" s="15"/>
      <c r="MAO225" s="15"/>
      <c r="MAP225" s="15"/>
      <c r="MAQ225" s="15"/>
      <c r="MAR225" s="15"/>
      <c r="MAS225" s="15"/>
      <c r="MAT225" s="15"/>
      <c r="MAU225" s="15"/>
      <c r="MAV225" s="15"/>
      <c r="MAW225" s="15"/>
      <c r="MAX225" s="15"/>
      <c r="MAY225" s="15"/>
      <c r="MAZ225" s="15"/>
      <c r="MBA225" s="15"/>
      <c r="MBB225" s="15"/>
      <c r="MBC225" s="15"/>
      <c r="MBD225" s="15"/>
      <c r="MBE225" s="15"/>
      <c r="MBF225" s="15"/>
      <c r="MBG225" s="15"/>
      <c r="MBH225" s="15"/>
      <c r="MBI225" s="15"/>
      <c r="MBJ225" s="15"/>
      <c r="MBK225" s="15"/>
      <c r="MBL225" s="15"/>
      <c r="MBM225" s="15"/>
      <c r="MBN225" s="15"/>
      <c r="MBO225" s="15"/>
      <c r="MBP225" s="15"/>
      <c r="MBQ225" s="15"/>
      <c r="MBR225" s="15"/>
      <c r="MBS225" s="15"/>
      <c r="MBT225" s="15"/>
      <c r="MBU225" s="15"/>
      <c r="MBV225" s="15"/>
      <c r="MBW225" s="15"/>
      <c r="MBX225" s="15"/>
      <c r="MBY225" s="15"/>
      <c r="MBZ225" s="15"/>
      <c r="MCA225" s="15"/>
      <c r="MCB225" s="15"/>
      <c r="MCC225" s="15"/>
      <c r="MCD225" s="15"/>
      <c r="MCE225" s="15"/>
      <c r="MCF225" s="15"/>
      <c r="MCG225" s="15"/>
      <c r="MCH225" s="15"/>
      <c r="MCI225" s="15"/>
      <c r="MCJ225" s="15"/>
      <c r="MCK225" s="15"/>
      <c r="MCL225" s="15"/>
      <c r="MCM225" s="15"/>
      <c r="MCN225" s="15"/>
      <c r="MCO225" s="15"/>
      <c r="MCP225" s="15"/>
      <c r="MCQ225" s="15"/>
      <c r="MCR225" s="15"/>
      <c r="MCS225" s="15"/>
      <c r="MCT225" s="15"/>
      <c r="MCU225" s="15"/>
      <c r="MCV225" s="15"/>
      <c r="MCW225" s="15"/>
      <c r="MCX225" s="15"/>
      <c r="MCY225" s="15"/>
      <c r="MCZ225" s="15"/>
      <c r="MDA225" s="15"/>
      <c r="MDB225" s="15"/>
      <c r="MDC225" s="15"/>
      <c r="MDD225" s="15"/>
      <c r="MDE225" s="15"/>
      <c r="MDF225" s="15"/>
      <c r="MDG225" s="15"/>
      <c r="MDH225" s="15"/>
      <c r="MDI225" s="15"/>
      <c r="MDJ225" s="15"/>
      <c r="MDK225" s="15"/>
      <c r="MDL225" s="15"/>
      <c r="MDM225" s="15"/>
      <c r="MDN225" s="15"/>
      <c r="MDO225" s="15"/>
      <c r="MDP225" s="15"/>
      <c r="MDQ225" s="15"/>
      <c r="MDR225" s="15"/>
      <c r="MDS225" s="15"/>
      <c r="MDT225" s="15"/>
      <c r="MDU225" s="15"/>
      <c r="MDV225" s="15"/>
      <c r="MDW225" s="15"/>
      <c r="MDX225" s="15"/>
      <c r="MDY225" s="15"/>
      <c r="MDZ225" s="15"/>
      <c r="MEA225" s="15"/>
      <c r="MEB225" s="15"/>
      <c r="MEC225" s="15"/>
      <c r="MED225" s="15"/>
      <c r="MEE225" s="15"/>
      <c r="MEF225" s="15"/>
      <c r="MEG225" s="15"/>
      <c r="MEH225" s="15"/>
      <c r="MEI225" s="15"/>
      <c r="MEJ225" s="15"/>
      <c r="MEK225" s="15"/>
      <c r="MEL225" s="15"/>
      <c r="MEM225" s="15"/>
      <c r="MEN225" s="15"/>
      <c r="MEO225" s="15"/>
      <c r="MEP225" s="15"/>
      <c r="MEQ225" s="15"/>
      <c r="MER225" s="15"/>
      <c r="MES225" s="15"/>
      <c r="MET225" s="15"/>
      <c r="MEU225" s="15"/>
      <c r="MEV225" s="15"/>
      <c r="MEW225" s="15"/>
      <c r="MEX225" s="15"/>
      <c r="MEY225" s="15"/>
      <c r="MEZ225" s="15"/>
      <c r="MFA225" s="15"/>
      <c r="MFB225" s="15"/>
      <c r="MFC225" s="15"/>
      <c r="MFD225" s="15"/>
      <c r="MFE225" s="15"/>
      <c r="MFF225" s="15"/>
      <c r="MFG225" s="15"/>
      <c r="MFH225" s="15"/>
      <c r="MFI225" s="15"/>
      <c r="MFJ225" s="15"/>
      <c r="MFK225" s="15"/>
      <c r="MFL225" s="15"/>
      <c r="MFM225" s="15"/>
      <c r="MFN225" s="15"/>
      <c r="MFO225" s="15"/>
      <c r="MFP225" s="15"/>
      <c r="MFQ225" s="15"/>
      <c r="MFR225" s="15"/>
      <c r="MFS225" s="15"/>
      <c r="MFT225" s="15"/>
      <c r="MFU225" s="15"/>
      <c r="MFV225" s="15"/>
      <c r="MFW225" s="15"/>
      <c r="MFX225" s="15"/>
      <c r="MFY225" s="15"/>
      <c r="MFZ225" s="15"/>
      <c r="MGA225" s="15"/>
      <c r="MGB225" s="15"/>
      <c r="MGC225" s="15"/>
      <c r="MGD225" s="15"/>
      <c r="MGE225" s="15"/>
      <c r="MGF225" s="15"/>
      <c r="MGG225" s="15"/>
      <c r="MGH225" s="15"/>
      <c r="MGI225" s="15"/>
      <c r="MGJ225" s="15"/>
      <c r="MGK225" s="15"/>
      <c r="MGL225" s="15"/>
      <c r="MGM225" s="15"/>
      <c r="MGN225" s="15"/>
      <c r="MGO225" s="15"/>
      <c r="MGP225" s="15"/>
      <c r="MGQ225" s="15"/>
      <c r="MGR225" s="15"/>
      <c r="MGS225" s="15"/>
      <c r="MGT225" s="15"/>
      <c r="MGU225" s="15"/>
      <c r="MGV225" s="15"/>
      <c r="MGW225" s="15"/>
      <c r="MGX225" s="15"/>
      <c r="MGY225" s="15"/>
      <c r="MGZ225" s="15"/>
      <c r="MHA225" s="15"/>
      <c r="MHB225" s="15"/>
      <c r="MHC225" s="15"/>
      <c r="MHD225" s="15"/>
      <c r="MHE225" s="15"/>
      <c r="MHF225" s="15"/>
      <c r="MHG225" s="15"/>
      <c r="MHH225" s="15"/>
      <c r="MHI225" s="15"/>
      <c r="MHJ225" s="15"/>
      <c r="MHK225" s="15"/>
      <c r="MHL225" s="15"/>
      <c r="MHM225" s="15"/>
      <c r="MHN225" s="15"/>
      <c r="MHO225" s="15"/>
      <c r="MHP225" s="15"/>
      <c r="MHQ225" s="15"/>
      <c r="MHR225" s="15"/>
      <c r="MHS225" s="15"/>
      <c r="MHT225" s="15"/>
      <c r="MHU225" s="15"/>
      <c r="MHV225" s="15"/>
      <c r="MHW225" s="15"/>
      <c r="MHX225" s="15"/>
      <c r="MHY225" s="15"/>
      <c r="MHZ225" s="15"/>
      <c r="MIA225" s="15"/>
      <c r="MIB225" s="15"/>
      <c r="MIC225" s="15"/>
      <c r="MID225" s="15"/>
      <c r="MIE225" s="15"/>
      <c r="MIF225" s="15"/>
      <c r="MIG225" s="15"/>
      <c r="MIH225" s="15"/>
      <c r="MII225" s="15"/>
      <c r="MIJ225" s="15"/>
      <c r="MIK225" s="15"/>
      <c r="MIL225" s="15"/>
      <c r="MIM225" s="15"/>
      <c r="MIN225" s="15"/>
      <c r="MIO225" s="15"/>
      <c r="MIP225" s="15"/>
      <c r="MIQ225" s="15"/>
      <c r="MIR225" s="15"/>
      <c r="MIS225" s="15"/>
      <c r="MIT225" s="15"/>
      <c r="MIU225" s="15"/>
      <c r="MIV225" s="15"/>
      <c r="MIW225" s="15"/>
      <c r="MIX225" s="15"/>
      <c r="MIY225" s="15"/>
      <c r="MIZ225" s="15"/>
      <c r="MJA225" s="15"/>
      <c r="MJB225" s="15"/>
      <c r="MJC225" s="15"/>
      <c r="MJD225" s="15"/>
      <c r="MJE225" s="15"/>
      <c r="MJF225" s="15"/>
      <c r="MJG225" s="15"/>
      <c r="MJH225" s="15"/>
      <c r="MJI225" s="15"/>
      <c r="MJJ225" s="15"/>
      <c r="MJK225" s="15"/>
      <c r="MJL225" s="15"/>
      <c r="MJM225" s="15"/>
      <c r="MJN225" s="15"/>
      <c r="MJO225" s="15"/>
      <c r="MJP225" s="15"/>
      <c r="MJQ225" s="15"/>
      <c r="MJR225" s="15"/>
      <c r="MJS225" s="15"/>
      <c r="MJT225" s="15"/>
      <c r="MJU225" s="15"/>
      <c r="MJV225" s="15"/>
      <c r="MJW225" s="15"/>
      <c r="MJX225" s="15"/>
      <c r="MJY225" s="15"/>
      <c r="MJZ225" s="15"/>
      <c r="MKA225" s="15"/>
      <c r="MKB225" s="15"/>
      <c r="MKC225" s="15"/>
      <c r="MKD225" s="15"/>
      <c r="MKE225" s="15"/>
      <c r="MKF225" s="15"/>
      <c r="MKG225" s="15"/>
      <c r="MKH225" s="15"/>
      <c r="MKI225" s="15"/>
      <c r="MKJ225" s="15"/>
      <c r="MKK225" s="15"/>
      <c r="MKL225" s="15"/>
      <c r="MKM225" s="15"/>
      <c r="MKN225" s="15"/>
      <c r="MKO225" s="15"/>
      <c r="MKP225" s="15"/>
      <c r="MKQ225" s="15"/>
      <c r="MKR225" s="15"/>
      <c r="MKS225" s="15"/>
      <c r="MKT225" s="15"/>
      <c r="MKU225" s="15"/>
      <c r="MKV225" s="15"/>
      <c r="MKW225" s="15"/>
      <c r="MKX225" s="15"/>
      <c r="MKY225" s="15"/>
      <c r="MKZ225" s="15"/>
      <c r="MLA225" s="15"/>
      <c r="MLB225" s="15"/>
      <c r="MLC225" s="15"/>
      <c r="MLD225" s="15"/>
      <c r="MLE225" s="15"/>
      <c r="MLF225" s="15"/>
      <c r="MLG225" s="15"/>
      <c r="MLH225" s="15"/>
      <c r="MLI225" s="15"/>
      <c r="MLJ225" s="15"/>
      <c r="MLK225" s="15"/>
      <c r="MLL225" s="15"/>
      <c r="MLM225" s="15"/>
      <c r="MLN225" s="15"/>
      <c r="MLO225" s="15"/>
      <c r="MLP225" s="15"/>
      <c r="MLQ225" s="15"/>
      <c r="MLR225" s="15"/>
      <c r="MLS225" s="15"/>
      <c r="MLT225" s="15"/>
      <c r="MLU225" s="15"/>
      <c r="MLV225" s="15"/>
      <c r="MLW225" s="15"/>
      <c r="MLX225" s="15"/>
      <c r="MLY225" s="15"/>
      <c r="MLZ225" s="15"/>
      <c r="MMA225" s="15"/>
      <c r="MMB225" s="15"/>
      <c r="MMC225" s="15"/>
      <c r="MMD225" s="15"/>
      <c r="MME225" s="15"/>
      <c r="MMF225" s="15"/>
      <c r="MMG225" s="15"/>
      <c r="MMH225" s="15"/>
      <c r="MMI225" s="15"/>
      <c r="MMJ225" s="15"/>
      <c r="MMK225" s="15"/>
      <c r="MML225" s="15"/>
      <c r="MMM225" s="15"/>
      <c r="MMN225" s="15"/>
      <c r="MMO225" s="15"/>
      <c r="MMP225" s="15"/>
      <c r="MMQ225" s="15"/>
      <c r="MMR225" s="15"/>
      <c r="MMS225" s="15"/>
      <c r="MMT225" s="15"/>
      <c r="MMU225" s="15"/>
      <c r="MMV225" s="15"/>
      <c r="MMW225" s="15"/>
      <c r="MMX225" s="15"/>
      <c r="MMY225" s="15"/>
      <c r="MMZ225" s="15"/>
      <c r="MNA225" s="15"/>
      <c r="MNB225" s="15"/>
      <c r="MNC225" s="15"/>
      <c r="MND225" s="15"/>
      <c r="MNE225" s="15"/>
      <c r="MNF225" s="15"/>
      <c r="MNG225" s="15"/>
      <c r="MNH225" s="15"/>
      <c r="MNI225" s="15"/>
      <c r="MNJ225" s="15"/>
      <c r="MNK225" s="15"/>
      <c r="MNL225" s="15"/>
      <c r="MNM225" s="15"/>
      <c r="MNN225" s="15"/>
      <c r="MNO225" s="15"/>
      <c r="MNP225" s="15"/>
      <c r="MNQ225" s="15"/>
      <c r="MNR225" s="15"/>
      <c r="MNS225" s="15"/>
      <c r="MNT225" s="15"/>
      <c r="MNU225" s="15"/>
      <c r="MNV225" s="15"/>
      <c r="MNW225" s="15"/>
      <c r="MNX225" s="15"/>
      <c r="MNY225" s="15"/>
      <c r="MNZ225" s="15"/>
      <c r="MOA225" s="15"/>
      <c r="MOB225" s="15"/>
      <c r="MOC225" s="15"/>
      <c r="MOD225" s="15"/>
      <c r="MOE225" s="15"/>
      <c r="MOF225" s="15"/>
      <c r="MOG225" s="15"/>
      <c r="MOH225" s="15"/>
      <c r="MOI225" s="15"/>
      <c r="MOJ225" s="15"/>
      <c r="MOK225" s="15"/>
      <c r="MOL225" s="15"/>
      <c r="MOM225" s="15"/>
      <c r="MON225" s="15"/>
      <c r="MOO225" s="15"/>
      <c r="MOP225" s="15"/>
      <c r="MOQ225" s="15"/>
      <c r="MOR225" s="15"/>
      <c r="MOS225" s="15"/>
      <c r="MOT225" s="15"/>
      <c r="MOU225" s="15"/>
      <c r="MOV225" s="15"/>
      <c r="MOW225" s="15"/>
      <c r="MOX225" s="15"/>
      <c r="MOY225" s="15"/>
      <c r="MOZ225" s="15"/>
      <c r="MPA225" s="15"/>
      <c r="MPB225" s="15"/>
      <c r="MPC225" s="15"/>
      <c r="MPD225" s="15"/>
      <c r="MPE225" s="15"/>
      <c r="MPF225" s="15"/>
      <c r="MPG225" s="15"/>
      <c r="MPH225" s="15"/>
      <c r="MPI225" s="15"/>
      <c r="MPJ225" s="15"/>
      <c r="MPK225" s="15"/>
      <c r="MPL225" s="15"/>
      <c r="MPM225" s="15"/>
      <c r="MPN225" s="15"/>
      <c r="MPO225" s="15"/>
      <c r="MPP225" s="15"/>
      <c r="MPQ225" s="15"/>
      <c r="MPR225" s="15"/>
      <c r="MPS225" s="15"/>
      <c r="MPT225" s="15"/>
      <c r="MPU225" s="15"/>
      <c r="MPV225" s="15"/>
      <c r="MPW225" s="15"/>
      <c r="MPX225" s="15"/>
      <c r="MPY225" s="15"/>
      <c r="MPZ225" s="15"/>
      <c r="MQA225" s="15"/>
      <c r="MQB225" s="15"/>
      <c r="MQC225" s="15"/>
      <c r="MQD225" s="15"/>
      <c r="MQE225" s="15"/>
      <c r="MQF225" s="15"/>
      <c r="MQG225" s="15"/>
      <c r="MQH225" s="15"/>
      <c r="MQI225" s="15"/>
      <c r="MQJ225" s="15"/>
      <c r="MQK225" s="15"/>
      <c r="MQL225" s="15"/>
      <c r="MQM225" s="15"/>
      <c r="MQN225" s="15"/>
      <c r="MQO225" s="15"/>
      <c r="MQP225" s="15"/>
      <c r="MQQ225" s="15"/>
      <c r="MQR225" s="15"/>
      <c r="MQS225" s="15"/>
      <c r="MQT225" s="15"/>
      <c r="MQU225" s="15"/>
      <c r="MQV225" s="15"/>
      <c r="MQW225" s="15"/>
      <c r="MQX225" s="15"/>
      <c r="MQY225" s="15"/>
      <c r="MQZ225" s="15"/>
      <c r="MRA225" s="15"/>
      <c r="MRB225" s="15"/>
      <c r="MRC225" s="15"/>
      <c r="MRD225" s="15"/>
      <c r="MRE225" s="15"/>
      <c r="MRF225" s="15"/>
      <c r="MRG225" s="15"/>
      <c r="MRH225" s="15"/>
      <c r="MRI225" s="15"/>
      <c r="MRJ225" s="15"/>
      <c r="MRK225" s="15"/>
      <c r="MRL225" s="15"/>
      <c r="MRM225" s="15"/>
      <c r="MRN225" s="15"/>
      <c r="MRO225" s="15"/>
      <c r="MRP225" s="15"/>
      <c r="MRQ225" s="15"/>
      <c r="MRR225" s="15"/>
      <c r="MRS225" s="15"/>
      <c r="MRT225" s="15"/>
      <c r="MRU225" s="15"/>
      <c r="MRV225" s="15"/>
      <c r="MRW225" s="15"/>
      <c r="MRX225" s="15"/>
      <c r="MRY225" s="15"/>
      <c r="MRZ225" s="15"/>
      <c r="MSA225" s="15"/>
      <c r="MSB225" s="15"/>
      <c r="MSC225" s="15"/>
      <c r="MSD225" s="15"/>
      <c r="MSE225" s="15"/>
      <c r="MSF225" s="15"/>
      <c r="MSG225" s="15"/>
      <c r="MSH225" s="15"/>
      <c r="MSI225" s="15"/>
      <c r="MSJ225" s="15"/>
      <c r="MSK225" s="15"/>
      <c r="MSL225" s="15"/>
      <c r="MSM225" s="15"/>
      <c r="MSN225" s="15"/>
      <c r="MSO225" s="15"/>
      <c r="MSP225" s="15"/>
      <c r="MSQ225" s="15"/>
      <c r="MSR225" s="15"/>
      <c r="MSS225" s="15"/>
      <c r="MST225" s="15"/>
      <c r="MSU225" s="15"/>
      <c r="MSV225" s="15"/>
      <c r="MSW225" s="15"/>
      <c r="MSX225" s="15"/>
      <c r="MSY225" s="15"/>
      <c r="MSZ225" s="15"/>
      <c r="MTA225" s="15"/>
      <c r="MTB225" s="15"/>
      <c r="MTC225" s="15"/>
      <c r="MTD225" s="15"/>
      <c r="MTE225" s="15"/>
      <c r="MTF225" s="15"/>
      <c r="MTG225" s="15"/>
      <c r="MTH225" s="15"/>
      <c r="MTI225" s="15"/>
      <c r="MTJ225" s="15"/>
      <c r="MTK225" s="15"/>
      <c r="MTL225" s="15"/>
      <c r="MTM225" s="15"/>
      <c r="MTN225" s="15"/>
      <c r="MTO225" s="15"/>
      <c r="MTP225" s="15"/>
      <c r="MTQ225" s="15"/>
      <c r="MTR225" s="15"/>
      <c r="MTS225" s="15"/>
      <c r="MTT225" s="15"/>
      <c r="MTU225" s="15"/>
      <c r="MTV225" s="15"/>
      <c r="MTW225" s="15"/>
      <c r="MTX225" s="15"/>
      <c r="MTY225" s="15"/>
      <c r="MTZ225" s="15"/>
      <c r="MUA225" s="15"/>
      <c r="MUB225" s="15"/>
      <c r="MUC225" s="15"/>
      <c r="MUD225" s="15"/>
      <c r="MUE225" s="15"/>
      <c r="MUF225" s="15"/>
      <c r="MUG225" s="15"/>
      <c r="MUH225" s="15"/>
      <c r="MUI225" s="15"/>
      <c r="MUJ225" s="15"/>
      <c r="MUK225" s="15"/>
      <c r="MUL225" s="15"/>
      <c r="MUM225" s="15"/>
      <c r="MUN225" s="15"/>
      <c r="MUO225" s="15"/>
      <c r="MUP225" s="15"/>
      <c r="MUQ225" s="15"/>
      <c r="MUR225" s="15"/>
      <c r="MUS225" s="15"/>
      <c r="MUT225" s="15"/>
      <c r="MUU225" s="15"/>
      <c r="MUV225" s="15"/>
      <c r="MUW225" s="15"/>
      <c r="MUX225" s="15"/>
      <c r="MUY225" s="15"/>
      <c r="MUZ225" s="15"/>
      <c r="MVA225" s="15"/>
      <c r="MVB225" s="15"/>
      <c r="MVC225" s="15"/>
      <c r="MVD225" s="15"/>
      <c r="MVE225" s="15"/>
      <c r="MVF225" s="15"/>
      <c r="MVG225" s="15"/>
      <c r="MVH225" s="15"/>
      <c r="MVI225" s="15"/>
      <c r="MVJ225" s="15"/>
      <c r="MVK225" s="15"/>
      <c r="MVL225" s="15"/>
      <c r="MVM225" s="15"/>
      <c r="MVN225" s="15"/>
      <c r="MVO225" s="15"/>
      <c r="MVP225" s="15"/>
      <c r="MVQ225" s="15"/>
      <c r="MVR225" s="15"/>
      <c r="MVS225" s="15"/>
      <c r="MVT225" s="15"/>
      <c r="MVU225" s="15"/>
      <c r="MVV225" s="15"/>
      <c r="MVW225" s="15"/>
      <c r="MVX225" s="15"/>
      <c r="MVY225" s="15"/>
      <c r="MVZ225" s="15"/>
      <c r="MWA225" s="15"/>
      <c r="MWB225" s="15"/>
      <c r="MWC225" s="15"/>
      <c r="MWD225" s="15"/>
      <c r="MWE225" s="15"/>
      <c r="MWF225" s="15"/>
      <c r="MWG225" s="15"/>
      <c r="MWH225" s="15"/>
      <c r="MWI225" s="15"/>
      <c r="MWJ225" s="15"/>
      <c r="MWK225" s="15"/>
      <c r="MWL225" s="15"/>
      <c r="MWM225" s="15"/>
      <c r="MWN225" s="15"/>
      <c r="MWO225" s="15"/>
      <c r="MWP225" s="15"/>
      <c r="MWQ225" s="15"/>
      <c r="MWR225" s="15"/>
      <c r="MWS225" s="15"/>
      <c r="MWT225" s="15"/>
      <c r="MWU225" s="15"/>
      <c r="MWV225" s="15"/>
      <c r="MWW225" s="15"/>
      <c r="MWX225" s="15"/>
      <c r="MWY225" s="15"/>
      <c r="MWZ225" s="15"/>
      <c r="MXA225" s="15"/>
      <c r="MXB225" s="15"/>
      <c r="MXC225" s="15"/>
      <c r="MXD225" s="15"/>
      <c r="MXE225" s="15"/>
      <c r="MXF225" s="15"/>
      <c r="MXG225" s="15"/>
      <c r="MXH225" s="15"/>
      <c r="MXI225" s="15"/>
      <c r="MXJ225" s="15"/>
      <c r="MXK225" s="15"/>
      <c r="MXL225" s="15"/>
      <c r="MXM225" s="15"/>
      <c r="MXN225" s="15"/>
      <c r="MXO225" s="15"/>
      <c r="MXP225" s="15"/>
      <c r="MXQ225" s="15"/>
      <c r="MXR225" s="15"/>
      <c r="MXS225" s="15"/>
      <c r="MXT225" s="15"/>
      <c r="MXU225" s="15"/>
      <c r="MXV225" s="15"/>
      <c r="MXW225" s="15"/>
      <c r="MXX225" s="15"/>
      <c r="MXY225" s="15"/>
      <c r="MXZ225" s="15"/>
      <c r="MYA225" s="15"/>
      <c r="MYB225" s="15"/>
      <c r="MYC225" s="15"/>
      <c r="MYD225" s="15"/>
      <c r="MYE225" s="15"/>
      <c r="MYF225" s="15"/>
      <c r="MYG225" s="15"/>
      <c r="MYH225" s="15"/>
      <c r="MYI225" s="15"/>
      <c r="MYJ225" s="15"/>
      <c r="MYK225" s="15"/>
      <c r="MYL225" s="15"/>
      <c r="MYM225" s="15"/>
      <c r="MYN225" s="15"/>
      <c r="MYO225" s="15"/>
      <c r="MYP225" s="15"/>
      <c r="MYQ225" s="15"/>
      <c r="MYR225" s="15"/>
      <c r="MYS225" s="15"/>
      <c r="MYT225" s="15"/>
      <c r="MYU225" s="15"/>
      <c r="MYV225" s="15"/>
      <c r="MYW225" s="15"/>
      <c r="MYX225" s="15"/>
      <c r="MYY225" s="15"/>
      <c r="MYZ225" s="15"/>
      <c r="MZA225" s="15"/>
      <c r="MZB225" s="15"/>
      <c r="MZC225" s="15"/>
      <c r="MZD225" s="15"/>
      <c r="MZE225" s="15"/>
      <c r="MZF225" s="15"/>
      <c r="MZG225" s="15"/>
      <c r="MZH225" s="15"/>
      <c r="MZI225" s="15"/>
      <c r="MZJ225" s="15"/>
      <c r="MZK225" s="15"/>
      <c r="MZL225" s="15"/>
      <c r="MZM225" s="15"/>
      <c r="MZN225" s="15"/>
      <c r="MZO225" s="15"/>
      <c r="MZP225" s="15"/>
      <c r="MZQ225" s="15"/>
      <c r="MZR225" s="15"/>
      <c r="MZS225" s="15"/>
      <c r="MZT225" s="15"/>
      <c r="MZU225" s="15"/>
      <c r="MZV225" s="15"/>
      <c r="MZW225" s="15"/>
      <c r="MZX225" s="15"/>
      <c r="MZY225" s="15"/>
      <c r="MZZ225" s="15"/>
      <c r="NAA225" s="15"/>
      <c r="NAB225" s="15"/>
      <c r="NAC225" s="15"/>
      <c r="NAD225" s="15"/>
      <c r="NAE225" s="15"/>
      <c r="NAF225" s="15"/>
      <c r="NAG225" s="15"/>
      <c r="NAH225" s="15"/>
      <c r="NAI225" s="15"/>
      <c r="NAJ225" s="15"/>
      <c r="NAK225" s="15"/>
      <c r="NAL225" s="15"/>
      <c r="NAM225" s="15"/>
      <c r="NAN225" s="15"/>
      <c r="NAO225" s="15"/>
      <c r="NAP225" s="15"/>
      <c r="NAQ225" s="15"/>
      <c r="NAR225" s="15"/>
      <c r="NAS225" s="15"/>
      <c r="NAT225" s="15"/>
      <c r="NAU225" s="15"/>
      <c r="NAV225" s="15"/>
      <c r="NAW225" s="15"/>
      <c r="NAX225" s="15"/>
      <c r="NAY225" s="15"/>
      <c r="NAZ225" s="15"/>
      <c r="NBA225" s="15"/>
      <c r="NBB225" s="15"/>
      <c r="NBC225" s="15"/>
      <c r="NBD225" s="15"/>
      <c r="NBE225" s="15"/>
      <c r="NBF225" s="15"/>
      <c r="NBG225" s="15"/>
      <c r="NBH225" s="15"/>
      <c r="NBI225" s="15"/>
      <c r="NBJ225" s="15"/>
      <c r="NBK225" s="15"/>
      <c r="NBL225" s="15"/>
      <c r="NBM225" s="15"/>
      <c r="NBN225" s="15"/>
      <c r="NBO225" s="15"/>
      <c r="NBP225" s="15"/>
      <c r="NBQ225" s="15"/>
      <c r="NBR225" s="15"/>
      <c r="NBS225" s="15"/>
      <c r="NBT225" s="15"/>
      <c r="NBU225" s="15"/>
      <c r="NBV225" s="15"/>
      <c r="NBW225" s="15"/>
      <c r="NBX225" s="15"/>
      <c r="NBY225" s="15"/>
      <c r="NBZ225" s="15"/>
      <c r="NCA225" s="15"/>
      <c r="NCB225" s="15"/>
      <c r="NCC225" s="15"/>
      <c r="NCD225" s="15"/>
      <c r="NCE225" s="15"/>
      <c r="NCF225" s="15"/>
      <c r="NCG225" s="15"/>
      <c r="NCH225" s="15"/>
      <c r="NCI225" s="15"/>
      <c r="NCJ225" s="15"/>
      <c r="NCK225" s="15"/>
      <c r="NCL225" s="15"/>
      <c r="NCM225" s="15"/>
      <c r="NCN225" s="15"/>
      <c r="NCO225" s="15"/>
      <c r="NCP225" s="15"/>
      <c r="NCQ225" s="15"/>
      <c r="NCR225" s="15"/>
      <c r="NCS225" s="15"/>
      <c r="NCT225" s="15"/>
      <c r="NCU225" s="15"/>
      <c r="NCV225" s="15"/>
      <c r="NCW225" s="15"/>
      <c r="NCX225" s="15"/>
      <c r="NCY225" s="15"/>
      <c r="NCZ225" s="15"/>
      <c r="NDA225" s="15"/>
      <c r="NDB225" s="15"/>
      <c r="NDC225" s="15"/>
      <c r="NDD225" s="15"/>
      <c r="NDE225" s="15"/>
      <c r="NDF225" s="15"/>
      <c r="NDG225" s="15"/>
      <c r="NDH225" s="15"/>
      <c r="NDI225" s="15"/>
      <c r="NDJ225" s="15"/>
      <c r="NDK225" s="15"/>
      <c r="NDL225" s="15"/>
      <c r="NDM225" s="15"/>
      <c r="NDN225" s="15"/>
      <c r="NDO225" s="15"/>
      <c r="NDP225" s="15"/>
      <c r="NDQ225" s="15"/>
      <c r="NDR225" s="15"/>
      <c r="NDS225" s="15"/>
      <c r="NDT225" s="15"/>
      <c r="NDU225" s="15"/>
      <c r="NDV225" s="15"/>
      <c r="NDW225" s="15"/>
      <c r="NDX225" s="15"/>
      <c r="NDY225" s="15"/>
      <c r="NDZ225" s="15"/>
      <c r="NEA225" s="15"/>
      <c r="NEB225" s="15"/>
      <c r="NEC225" s="15"/>
      <c r="NED225" s="15"/>
      <c r="NEE225" s="15"/>
      <c r="NEF225" s="15"/>
      <c r="NEG225" s="15"/>
      <c r="NEH225" s="15"/>
      <c r="NEI225" s="15"/>
      <c r="NEJ225" s="15"/>
      <c r="NEK225" s="15"/>
      <c r="NEL225" s="15"/>
      <c r="NEM225" s="15"/>
      <c r="NEN225" s="15"/>
      <c r="NEO225" s="15"/>
      <c r="NEP225" s="15"/>
      <c r="NEQ225" s="15"/>
      <c r="NER225" s="15"/>
      <c r="NES225" s="15"/>
      <c r="NET225" s="15"/>
      <c r="NEU225" s="15"/>
      <c r="NEV225" s="15"/>
      <c r="NEW225" s="15"/>
      <c r="NEX225" s="15"/>
      <c r="NEY225" s="15"/>
      <c r="NEZ225" s="15"/>
      <c r="NFA225" s="15"/>
      <c r="NFB225" s="15"/>
      <c r="NFC225" s="15"/>
      <c r="NFD225" s="15"/>
      <c r="NFE225" s="15"/>
      <c r="NFF225" s="15"/>
      <c r="NFG225" s="15"/>
      <c r="NFH225" s="15"/>
      <c r="NFI225" s="15"/>
      <c r="NFJ225" s="15"/>
      <c r="NFK225" s="15"/>
      <c r="NFL225" s="15"/>
      <c r="NFM225" s="15"/>
      <c r="NFN225" s="15"/>
      <c r="NFO225" s="15"/>
      <c r="NFP225" s="15"/>
      <c r="NFQ225" s="15"/>
      <c r="NFR225" s="15"/>
      <c r="NFS225" s="15"/>
      <c r="NFT225" s="15"/>
      <c r="NFU225" s="15"/>
      <c r="NFV225" s="15"/>
      <c r="NFW225" s="15"/>
      <c r="NFX225" s="15"/>
      <c r="NFY225" s="15"/>
      <c r="NFZ225" s="15"/>
      <c r="NGA225" s="15"/>
      <c r="NGB225" s="15"/>
      <c r="NGC225" s="15"/>
      <c r="NGD225" s="15"/>
      <c r="NGE225" s="15"/>
      <c r="NGF225" s="15"/>
      <c r="NGG225" s="15"/>
      <c r="NGH225" s="15"/>
      <c r="NGI225" s="15"/>
      <c r="NGJ225" s="15"/>
      <c r="NGK225" s="15"/>
      <c r="NGL225" s="15"/>
      <c r="NGM225" s="15"/>
      <c r="NGN225" s="15"/>
      <c r="NGO225" s="15"/>
      <c r="NGP225" s="15"/>
      <c r="NGQ225" s="15"/>
      <c r="NGR225" s="15"/>
      <c r="NGS225" s="15"/>
      <c r="NGT225" s="15"/>
      <c r="NGU225" s="15"/>
      <c r="NGV225" s="15"/>
      <c r="NGW225" s="15"/>
      <c r="NGX225" s="15"/>
      <c r="NGY225" s="15"/>
      <c r="NGZ225" s="15"/>
      <c r="NHA225" s="15"/>
      <c r="NHB225" s="15"/>
      <c r="NHC225" s="15"/>
      <c r="NHD225" s="15"/>
      <c r="NHE225" s="15"/>
      <c r="NHF225" s="15"/>
      <c r="NHG225" s="15"/>
      <c r="NHH225" s="15"/>
      <c r="NHI225" s="15"/>
      <c r="NHJ225" s="15"/>
      <c r="NHK225" s="15"/>
      <c r="NHL225" s="15"/>
      <c r="NHM225" s="15"/>
      <c r="NHN225" s="15"/>
      <c r="NHO225" s="15"/>
      <c r="NHP225" s="15"/>
      <c r="NHQ225" s="15"/>
      <c r="NHR225" s="15"/>
      <c r="NHS225" s="15"/>
      <c r="NHT225" s="15"/>
      <c r="NHU225" s="15"/>
      <c r="NHV225" s="15"/>
      <c r="NHW225" s="15"/>
      <c r="NHX225" s="15"/>
      <c r="NHY225" s="15"/>
      <c r="NHZ225" s="15"/>
      <c r="NIA225" s="15"/>
      <c r="NIB225" s="15"/>
      <c r="NIC225" s="15"/>
      <c r="NID225" s="15"/>
      <c r="NIE225" s="15"/>
      <c r="NIF225" s="15"/>
      <c r="NIG225" s="15"/>
      <c r="NIH225" s="15"/>
      <c r="NII225" s="15"/>
      <c r="NIJ225" s="15"/>
      <c r="NIK225" s="15"/>
      <c r="NIL225" s="15"/>
      <c r="NIM225" s="15"/>
      <c r="NIN225" s="15"/>
      <c r="NIO225" s="15"/>
      <c r="NIP225" s="15"/>
      <c r="NIQ225" s="15"/>
      <c r="NIR225" s="15"/>
      <c r="NIS225" s="15"/>
      <c r="NIT225" s="15"/>
      <c r="NIU225" s="15"/>
      <c r="NIV225" s="15"/>
      <c r="NIW225" s="15"/>
      <c r="NIX225" s="15"/>
      <c r="NIY225" s="15"/>
      <c r="NIZ225" s="15"/>
      <c r="NJA225" s="15"/>
      <c r="NJB225" s="15"/>
      <c r="NJC225" s="15"/>
      <c r="NJD225" s="15"/>
      <c r="NJE225" s="15"/>
      <c r="NJF225" s="15"/>
      <c r="NJG225" s="15"/>
      <c r="NJH225" s="15"/>
      <c r="NJI225" s="15"/>
      <c r="NJJ225" s="15"/>
      <c r="NJK225" s="15"/>
      <c r="NJL225" s="15"/>
      <c r="NJM225" s="15"/>
      <c r="NJN225" s="15"/>
      <c r="NJO225" s="15"/>
      <c r="NJP225" s="15"/>
      <c r="NJQ225" s="15"/>
      <c r="NJR225" s="15"/>
      <c r="NJS225" s="15"/>
      <c r="NJT225" s="15"/>
      <c r="NJU225" s="15"/>
      <c r="NJV225" s="15"/>
      <c r="NJW225" s="15"/>
      <c r="NJX225" s="15"/>
      <c r="NJY225" s="15"/>
      <c r="NJZ225" s="15"/>
      <c r="NKA225" s="15"/>
      <c r="NKB225" s="15"/>
      <c r="NKC225" s="15"/>
      <c r="NKD225" s="15"/>
      <c r="NKE225" s="15"/>
      <c r="NKF225" s="15"/>
      <c r="NKG225" s="15"/>
      <c r="NKH225" s="15"/>
      <c r="NKI225" s="15"/>
      <c r="NKJ225" s="15"/>
      <c r="NKK225" s="15"/>
      <c r="NKL225" s="15"/>
      <c r="NKM225" s="15"/>
      <c r="NKN225" s="15"/>
      <c r="NKO225" s="15"/>
      <c r="NKP225" s="15"/>
      <c r="NKQ225" s="15"/>
      <c r="NKR225" s="15"/>
      <c r="NKS225" s="15"/>
      <c r="NKT225" s="15"/>
      <c r="NKU225" s="15"/>
      <c r="NKV225" s="15"/>
      <c r="NKW225" s="15"/>
      <c r="NKX225" s="15"/>
      <c r="NKY225" s="15"/>
      <c r="NKZ225" s="15"/>
      <c r="NLA225" s="15"/>
      <c r="NLB225" s="15"/>
      <c r="NLC225" s="15"/>
      <c r="NLD225" s="15"/>
      <c r="NLE225" s="15"/>
      <c r="NLF225" s="15"/>
      <c r="NLG225" s="15"/>
      <c r="NLH225" s="15"/>
      <c r="NLI225" s="15"/>
      <c r="NLJ225" s="15"/>
      <c r="NLK225" s="15"/>
      <c r="NLL225" s="15"/>
      <c r="NLM225" s="15"/>
      <c r="NLN225" s="15"/>
      <c r="NLO225" s="15"/>
      <c r="NLP225" s="15"/>
      <c r="NLQ225" s="15"/>
      <c r="NLR225" s="15"/>
      <c r="NLS225" s="15"/>
      <c r="NLT225" s="15"/>
      <c r="NLU225" s="15"/>
      <c r="NLV225" s="15"/>
      <c r="NLW225" s="15"/>
      <c r="NLX225" s="15"/>
      <c r="NLY225" s="15"/>
      <c r="NLZ225" s="15"/>
      <c r="NMA225" s="15"/>
      <c r="NMB225" s="15"/>
      <c r="NMC225" s="15"/>
      <c r="NMD225" s="15"/>
      <c r="NME225" s="15"/>
      <c r="NMF225" s="15"/>
      <c r="NMG225" s="15"/>
      <c r="NMH225" s="15"/>
      <c r="NMI225" s="15"/>
      <c r="NMJ225" s="15"/>
      <c r="NMK225" s="15"/>
      <c r="NML225" s="15"/>
      <c r="NMM225" s="15"/>
      <c r="NMN225" s="15"/>
      <c r="NMO225" s="15"/>
      <c r="NMP225" s="15"/>
      <c r="NMQ225" s="15"/>
      <c r="NMR225" s="15"/>
      <c r="NMS225" s="15"/>
      <c r="NMT225" s="15"/>
      <c r="NMU225" s="15"/>
      <c r="NMV225" s="15"/>
      <c r="NMW225" s="15"/>
      <c r="NMX225" s="15"/>
      <c r="NMY225" s="15"/>
      <c r="NMZ225" s="15"/>
      <c r="NNA225" s="15"/>
      <c r="NNB225" s="15"/>
      <c r="NNC225" s="15"/>
      <c r="NND225" s="15"/>
      <c r="NNE225" s="15"/>
      <c r="NNF225" s="15"/>
      <c r="NNG225" s="15"/>
      <c r="NNH225" s="15"/>
      <c r="NNI225" s="15"/>
      <c r="NNJ225" s="15"/>
      <c r="NNK225" s="15"/>
      <c r="NNL225" s="15"/>
      <c r="NNM225" s="15"/>
      <c r="NNN225" s="15"/>
      <c r="NNO225" s="15"/>
      <c r="NNP225" s="15"/>
      <c r="NNQ225" s="15"/>
      <c r="NNR225" s="15"/>
      <c r="NNS225" s="15"/>
      <c r="NNT225" s="15"/>
      <c r="NNU225" s="15"/>
      <c r="NNV225" s="15"/>
      <c r="NNW225" s="15"/>
      <c r="NNX225" s="15"/>
      <c r="NNY225" s="15"/>
      <c r="NNZ225" s="15"/>
      <c r="NOA225" s="15"/>
      <c r="NOB225" s="15"/>
      <c r="NOC225" s="15"/>
      <c r="NOD225" s="15"/>
      <c r="NOE225" s="15"/>
      <c r="NOF225" s="15"/>
      <c r="NOG225" s="15"/>
      <c r="NOH225" s="15"/>
      <c r="NOI225" s="15"/>
      <c r="NOJ225" s="15"/>
      <c r="NOK225" s="15"/>
      <c r="NOL225" s="15"/>
      <c r="NOM225" s="15"/>
      <c r="NON225" s="15"/>
      <c r="NOO225" s="15"/>
      <c r="NOP225" s="15"/>
      <c r="NOQ225" s="15"/>
      <c r="NOR225" s="15"/>
      <c r="NOS225" s="15"/>
      <c r="NOT225" s="15"/>
      <c r="NOU225" s="15"/>
      <c r="NOV225" s="15"/>
      <c r="NOW225" s="15"/>
      <c r="NOX225" s="15"/>
      <c r="NOY225" s="15"/>
      <c r="NOZ225" s="15"/>
      <c r="NPA225" s="15"/>
      <c r="NPB225" s="15"/>
      <c r="NPC225" s="15"/>
      <c r="NPD225" s="15"/>
      <c r="NPE225" s="15"/>
      <c r="NPF225" s="15"/>
      <c r="NPG225" s="15"/>
      <c r="NPH225" s="15"/>
      <c r="NPI225" s="15"/>
      <c r="NPJ225" s="15"/>
      <c r="NPK225" s="15"/>
      <c r="NPL225" s="15"/>
      <c r="NPM225" s="15"/>
      <c r="NPN225" s="15"/>
      <c r="NPO225" s="15"/>
      <c r="NPP225" s="15"/>
      <c r="NPQ225" s="15"/>
      <c r="NPR225" s="15"/>
      <c r="NPS225" s="15"/>
      <c r="NPT225" s="15"/>
      <c r="NPU225" s="15"/>
      <c r="NPV225" s="15"/>
      <c r="NPW225" s="15"/>
      <c r="NPX225" s="15"/>
      <c r="NPY225" s="15"/>
      <c r="NPZ225" s="15"/>
      <c r="NQA225" s="15"/>
      <c r="NQB225" s="15"/>
      <c r="NQC225" s="15"/>
      <c r="NQD225" s="15"/>
      <c r="NQE225" s="15"/>
      <c r="NQF225" s="15"/>
      <c r="NQG225" s="15"/>
      <c r="NQH225" s="15"/>
      <c r="NQI225" s="15"/>
      <c r="NQJ225" s="15"/>
      <c r="NQK225" s="15"/>
      <c r="NQL225" s="15"/>
      <c r="NQM225" s="15"/>
      <c r="NQN225" s="15"/>
      <c r="NQO225" s="15"/>
      <c r="NQP225" s="15"/>
      <c r="NQQ225" s="15"/>
      <c r="NQR225" s="15"/>
      <c r="NQS225" s="15"/>
      <c r="NQT225" s="15"/>
      <c r="NQU225" s="15"/>
      <c r="NQV225" s="15"/>
      <c r="NQW225" s="15"/>
      <c r="NQX225" s="15"/>
      <c r="NQY225" s="15"/>
      <c r="NQZ225" s="15"/>
      <c r="NRA225" s="15"/>
      <c r="NRB225" s="15"/>
      <c r="NRC225" s="15"/>
      <c r="NRD225" s="15"/>
      <c r="NRE225" s="15"/>
      <c r="NRF225" s="15"/>
      <c r="NRG225" s="15"/>
      <c r="NRH225" s="15"/>
      <c r="NRI225" s="15"/>
      <c r="NRJ225" s="15"/>
      <c r="NRK225" s="15"/>
      <c r="NRL225" s="15"/>
      <c r="NRM225" s="15"/>
      <c r="NRN225" s="15"/>
      <c r="NRO225" s="15"/>
      <c r="NRP225" s="15"/>
      <c r="NRQ225" s="15"/>
      <c r="NRR225" s="15"/>
      <c r="NRS225" s="15"/>
      <c r="NRT225" s="15"/>
      <c r="NRU225" s="15"/>
      <c r="NRV225" s="15"/>
      <c r="NRW225" s="15"/>
      <c r="NRX225" s="15"/>
      <c r="NRY225" s="15"/>
      <c r="NRZ225" s="15"/>
      <c r="NSA225" s="15"/>
      <c r="NSB225" s="15"/>
      <c r="NSC225" s="15"/>
      <c r="NSD225" s="15"/>
      <c r="NSE225" s="15"/>
      <c r="NSF225" s="15"/>
      <c r="NSG225" s="15"/>
      <c r="NSH225" s="15"/>
      <c r="NSI225" s="15"/>
      <c r="NSJ225" s="15"/>
      <c r="NSK225" s="15"/>
      <c r="NSL225" s="15"/>
      <c r="NSM225" s="15"/>
      <c r="NSN225" s="15"/>
      <c r="NSO225" s="15"/>
      <c r="NSP225" s="15"/>
      <c r="NSQ225" s="15"/>
      <c r="NSR225" s="15"/>
      <c r="NSS225" s="15"/>
      <c r="NST225" s="15"/>
      <c r="NSU225" s="15"/>
      <c r="NSV225" s="15"/>
      <c r="NSW225" s="15"/>
      <c r="NSX225" s="15"/>
      <c r="NSY225" s="15"/>
      <c r="NSZ225" s="15"/>
      <c r="NTA225" s="15"/>
      <c r="NTB225" s="15"/>
      <c r="NTC225" s="15"/>
      <c r="NTD225" s="15"/>
      <c r="NTE225" s="15"/>
      <c r="NTF225" s="15"/>
      <c r="NTG225" s="15"/>
      <c r="NTH225" s="15"/>
      <c r="NTI225" s="15"/>
      <c r="NTJ225" s="15"/>
      <c r="NTK225" s="15"/>
      <c r="NTL225" s="15"/>
      <c r="NTM225" s="15"/>
      <c r="NTN225" s="15"/>
      <c r="NTO225" s="15"/>
      <c r="NTP225" s="15"/>
      <c r="NTQ225" s="15"/>
      <c r="NTR225" s="15"/>
      <c r="NTS225" s="15"/>
      <c r="NTT225" s="15"/>
      <c r="NTU225" s="15"/>
      <c r="NTV225" s="15"/>
      <c r="NTW225" s="15"/>
      <c r="NTX225" s="15"/>
      <c r="NTY225" s="15"/>
      <c r="NTZ225" s="15"/>
      <c r="NUA225" s="15"/>
      <c r="NUB225" s="15"/>
      <c r="NUC225" s="15"/>
      <c r="NUD225" s="15"/>
      <c r="NUE225" s="15"/>
      <c r="NUF225" s="15"/>
      <c r="NUG225" s="15"/>
      <c r="NUH225" s="15"/>
      <c r="NUI225" s="15"/>
      <c r="NUJ225" s="15"/>
      <c r="NUK225" s="15"/>
      <c r="NUL225" s="15"/>
      <c r="NUM225" s="15"/>
      <c r="NUN225" s="15"/>
      <c r="NUO225" s="15"/>
      <c r="NUP225" s="15"/>
      <c r="NUQ225" s="15"/>
      <c r="NUR225" s="15"/>
      <c r="NUS225" s="15"/>
      <c r="NUT225" s="15"/>
      <c r="NUU225" s="15"/>
      <c r="NUV225" s="15"/>
      <c r="NUW225" s="15"/>
      <c r="NUX225" s="15"/>
      <c r="NUY225" s="15"/>
      <c r="NUZ225" s="15"/>
      <c r="NVA225" s="15"/>
      <c r="NVB225" s="15"/>
      <c r="NVC225" s="15"/>
      <c r="NVD225" s="15"/>
      <c r="NVE225" s="15"/>
      <c r="NVF225" s="15"/>
      <c r="NVG225" s="15"/>
      <c r="NVH225" s="15"/>
      <c r="NVI225" s="15"/>
      <c r="NVJ225" s="15"/>
      <c r="NVK225" s="15"/>
      <c r="NVL225" s="15"/>
      <c r="NVM225" s="15"/>
      <c r="NVN225" s="15"/>
      <c r="NVO225" s="15"/>
      <c r="NVP225" s="15"/>
      <c r="NVQ225" s="15"/>
      <c r="NVR225" s="15"/>
      <c r="NVS225" s="15"/>
      <c r="NVT225" s="15"/>
      <c r="NVU225" s="15"/>
      <c r="NVV225" s="15"/>
      <c r="NVW225" s="15"/>
      <c r="NVX225" s="15"/>
      <c r="NVY225" s="15"/>
      <c r="NVZ225" s="15"/>
      <c r="NWA225" s="15"/>
      <c r="NWB225" s="15"/>
      <c r="NWC225" s="15"/>
      <c r="NWD225" s="15"/>
      <c r="NWE225" s="15"/>
      <c r="NWF225" s="15"/>
      <c r="NWG225" s="15"/>
      <c r="NWH225" s="15"/>
      <c r="NWI225" s="15"/>
      <c r="NWJ225" s="15"/>
      <c r="NWK225" s="15"/>
      <c r="NWL225" s="15"/>
      <c r="NWM225" s="15"/>
      <c r="NWN225" s="15"/>
      <c r="NWO225" s="15"/>
      <c r="NWP225" s="15"/>
      <c r="NWQ225" s="15"/>
      <c r="NWR225" s="15"/>
      <c r="NWS225" s="15"/>
      <c r="NWT225" s="15"/>
      <c r="NWU225" s="15"/>
      <c r="NWV225" s="15"/>
      <c r="NWW225" s="15"/>
      <c r="NWX225" s="15"/>
      <c r="NWY225" s="15"/>
      <c r="NWZ225" s="15"/>
      <c r="NXA225" s="15"/>
      <c r="NXB225" s="15"/>
      <c r="NXC225" s="15"/>
      <c r="NXD225" s="15"/>
      <c r="NXE225" s="15"/>
      <c r="NXF225" s="15"/>
      <c r="NXG225" s="15"/>
      <c r="NXH225" s="15"/>
      <c r="NXI225" s="15"/>
      <c r="NXJ225" s="15"/>
      <c r="NXK225" s="15"/>
      <c r="NXL225" s="15"/>
      <c r="NXM225" s="15"/>
      <c r="NXN225" s="15"/>
      <c r="NXO225" s="15"/>
      <c r="NXP225" s="15"/>
      <c r="NXQ225" s="15"/>
      <c r="NXR225" s="15"/>
      <c r="NXS225" s="15"/>
      <c r="NXT225" s="15"/>
      <c r="NXU225" s="15"/>
      <c r="NXV225" s="15"/>
      <c r="NXW225" s="15"/>
      <c r="NXX225" s="15"/>
      <c r="NXY225" s="15"/>
      <c r="NXZ225" s="15"/>
      <c r="NYA225" s="15"/>
      <c r="NYB225" s="15"/>
      <c r="NYC225" s="15"/>
      <c r="NYD225" s="15"/>
      <c r="NYE225" s="15"/>
      <c r="NYF225" s="15"/>
      <c r="NYG225" s="15"/>
      <c r="NYH225" s="15"/>
      <c r="NYI225" s="15"/>
      <c r="NYJ225" s="15"/>
      <c r="NYK225" s="15"/>
      <c r="NYL225" s="15"/>
      <c r="NYM225" s="15"/>
      <c r="NYN225" s="15"/>
      <c r="NYO225" s="15"/>
      <c r="NYP225" s="15"/>
      <c r="NYQ225" s="15"/>
      <c r="NYR225" s="15"/>
      <c r="NYS225" s="15"/>
      <c r="NYT225" s="15"/>
      <c r="NYU225" s="15"/>
      <c r="NYV225" s="15"/>
      <c r="NYW225" s="15"/>
      <c r="NYX225" s="15"/>
      <c r="NYY225" s="15"/>
      <c r="NYZ225" s="15"/>
      <c r="NZA225" s="15"/>
      <c r="NZB225" s="15"/>
      <c r="NZC225" s="15"/>
      <c r="NZD225" s="15"/>
      <c r="NZE225" s="15"/>
      <c r="NZF225" s="15"/>
      <c r="NZG225" s="15"/>
      <c r="NZH225" s="15"/>
      <c r="NZI225" s="15"/>
      <c r="NZJ225" s="15"/>
      <c r="NZK225" s="15"/>
      <c r="NZL225" s="15"/>
      <c r="NZM225" s="15"/>
      <c r="NZN225" s="15"/>
      <c r="NZO225" s="15"/>
      <c r="NZP225" s="15"/>
      <c r="NZQ225" s="15"/>
      <c r="NZR225" s="15"/>
      <c r="NZS225" s="15"/>
      <c r="NZT225" s="15"/>
      <c r="NZU225" s="15"/>
      <c r="NZV225" s="15"/>
      <c r="NZW225" s="15"/>
      <c r="NZX225" s="15"/>
      <c r="NZY225" s="15"/>
      <c r="NZZ225" s="15"/>
      <c r="OAA225" s="15"/>
      <c r="OAB225" s="15"/>
      <c r="OAC225" s="15"/>
      <c r="OAD225" s="15"/>
      <c r="OAE225" s="15"/>
      <c r="OAF225" s="15"/>
      <c r="OAG225" s="15"/>
      <c r="OAH225" s="15"/>
      <c r="OAI225" s="15"/>
      <c r="OAJ225" s="15"/>
      <c r="OAK225" s="15"/>
      <c r="OAL225" s="15"/>
      <c r="OAM225" s="15"/>
      <c r="OAN225" s="15"/>
      <c r="OAO225" s="15"/>
      <c r="OAP225" s="15"/>
      <c r="OAQ225" s="15"/>
      <c r="OAR225" s="15"/>
      <c r="OAS225" s="15"/>
      <c r="OAT225" s="15"/>
      <c r="OAU225" s="15"/>
      <c r="OAV225" s="15"/>
      <c r="OAW225" s="15"/>
      <c r="OAX225" s="15"/>
      <c r="OAY225" s="15"/>
      <c r="OAZ225" s="15"/>
      <c r="OBA225" s="15"/>
      <c r="OBB225" s="15"/>
      <c r="OBC225" s="15"/>
      <c r="OBD225" s="15"/>
      <c r="OBE225" s="15"/>
      <c r="OBF225" s="15"/>
      <c r="OBG225" s="15"/>
      <c r="OBH225" s="15"/>
      <c r="OBI225" s="15"/>
      <c r="OBJ225" s="15"/>
      <c r="OBK225" s="15"/>
      <c r="OBL225" s="15"/>
      <c r="OBM225" s="15"/>
      <c r="OBN225" s="15"/>
      <c r="OBO225" s="15"/>
      <c r="OBP225" s="15"/>
      <c r="OBQ225" s="15"/>
      <c r="OBR225" s="15"/>
      <c r="OBS225" s="15"/>
      <c r="OBT225" s="15"/>
      <c r="OBU225" s="15"/>
      <c r="OBV225" s="15"/>
      <c r="OBW225" s="15"/>
      <c r="OBX225" s="15"/>
      <c r="OBY225" s="15"/>
      <c r="OBZ225" s="15"/>
      <c r="OCA225" s="15"/>
      <c r="OCB225" s="15"/>
      <c r="OCC225" s="15"/>
      <c r="OCD225" s="15"/>
      <c r="OCE225" s="15"/>
      <c r="OCF225" s="15"/>
      <c r="OCG225" s="15"/>
      <c r="OCH225" s="15"/>
      <c r="OCI225" s="15"/>
      <c r="OCJ225" s="15"/>
      <c r="OCK225" s="15"/>
      <c r="OCL225" s="15"/>
      <c r="OCM225" s="15"/>
      <c r="OCN225" s="15"/>
      <c r="OCO225" s="15"/>
      <c r="OCP225" s="15"/>
      <c r="OCQ225" s="15"/>
      <c r="OCR225" s="15"/>
      <c r="OCS225" s="15"/>
      <c r="OCT225" s="15"/>
      <c r="OCU225" s="15"/>
      <c r="OCV225" s="15"/>
      <c r="OCW225" s="15"/>
      <c r="OCX225" s="15"/>
      <c r="OCY225" s="15"/>
      <c r="OCZ225" s="15"/>
      <c r="ODA225" s="15"/>
      <c r="ODB225" s="15"/>
      <c r="ODC225" s="15"/>
      <c r="ODD225" s="15"/>
      <c r="ODE225" s="15"/>
      <c r="ODF225" s="15"/>
      <c r="ODG225" s="15"/>
      <c r="ODH225" s="15"/>
      <c r="ODI225" s="15"/>
      <c r="ODJ225" s="15"/>
      <c r="ODK225" s="15"/>
      <c r="ODL225" s="15"/>
      <c r="ODM225" s="15"/>
      <c r="ODN225" s="15"/>
      <c r="ODO225" s="15"/>
      <c r="ODP225" s="15"/>
      <c r="ODQ225" s="15"/>
      <c r="ODR225" s="15"/>
      <c r="ODS225" s="15"/>
      <c r="ODT225" s="15"/>
      <c r="ODU225" s="15"/>
      <c r="ODV225" s="15"/>
      <c r="ODW225" s="15"/>
      <c r="ODX225" s="15"/>
      <c r="ODY225" s="15"/>
      <c r="ODZ225" s="15"/>
      <c r="OEA225" s="15"/>
      <c r="OEB225" s="15"/>
      <c r="OEC225" s="15"/>
      <c r="OED225" s="15"/>
      <c r="OEE225" s="15"/>
      <c r="OEF225" s="15"/>
      <c r="OEG225" s="15"/>
      <c r="OEH225" s="15"/>
      <c r="OEI225" s="15"/>
      <c r="OEJ225" s="15"/>
      <c r="OEK225" s="15"/>
      <c r="OEL225" s="15"/>
      <c r="OEM225" s="15"/>
      <c r="OEN225" s="15"/>
      <c r="OEO225" s="15"/>
      <c r="OEP225" s="15"/>
      <c r="OEQ225" s="15"/>
      <c r="OER225" s="15"/>
      <c r="OES225" s="15"/>
      <c r="OET225" s="15"/>
      <c r="OEU225" s="15"/>
      <c r="OEV225" s="15"/>
      <c r="OEW225" s="15"/>
      <c r="OEX225" s="15"/>
      <c r="OEY225" s="15"/>
      <c r="OEZ225" s="15"/>
      <c r="OFA225" s="15"/>
      <c r="OFB225" s="15"/>
      <c r="OFC225" s="15"/>
      <c r="OFD225" s="15"/>
      <c r="OFE225" s="15"/>
      <c r="OFF225" s="15"/>
      <c r="OFG225" s="15"/>
      <c r="OFH225" s="15"/>
      <c r="OFI225" s="15"/>
      <c r="OFJ225" s="15"/>
      <c r="OFK225" s="15"/>
      <c r="OFL225" s="15"/>
      <c r="OFM225" s="15"/>
      <c r="OFN225" s="15"/>
      <c r="OFO225" s="15"/>
      <c r="OFP225" s="15"/>
      <c r="OFQ225" s="15"/>
      <c r="OFR225" s="15"/>
      <c r="OFS225" s="15"/>
      <c r="OFT225" s="15"/>
      <c r="OFU225" s="15"/>
      <c r="OFV225" s="15"/>
      <c r="OFW225" s="15"/>
      <c r="OFX225" s="15"/>
      <c r="OFY225" s="15"/>
      <c r="OFZ225" s="15"/>
      <c r="OGA225" s="15"/>
      <c r="OGB225" s="15"/>
      <c r="OGC225" s="15"/>
      <c r="OGD225" s="15"/>
      <c r="OGE225" s="15"/>
      <c r="OGF225" s="15"/>
      <c r="OGG225" s="15"/>
      <c r="OGH225" s="15"/>
      <c r="OGI225" s="15"/>
      <c r="OGJ225" s="15"/>
      <c r="OGK225" s="15"/>
      <c r="OGL225" s="15"/>
      <c r="OGM225" s="15"/>
      <c r="OGN225" s="15"/>
      <c r="OGO225" s="15"/>
      <c r="OGP225" s="15"/>
      <c r="OGQ225" s="15"/>
      <c r="OGR225" s="15"/>
      <c r="OGS225" s="15"/>
      <c r="OGT225" s="15"/>
      <c r="OGU225" s="15"/>
      <c r="OGV225" s="15"/>
      <c r="OGW225" s="15"/>
      <c r="OGX225" s="15"/>
      <c r="OGY225" s="15"/>
      <c r="OGZ225" s="15"/>
      <c r="OHA225" s="15"/>
      <c r="OHB225" s="15"/>
      <c r="OHC225" s="15"/>
      <c r="OHD225" s="15"/>
      <c r="OHE225" s="15"/>
      <c r="OHF225" s="15"/>
      <c r="OHG225" s="15"/>
      <c r="OHH225" s="15"/>
      <c r="OHI225" s="15"/>
      <c r="OHJ225" s="15"/>
      <c r="OHK225" s="15"/>
      <c r="OHL225" s="15"/>
      <c r="OHM225" s="15"/>
      <c r="OHN225" s="15"/>
      <c r="OHO225" s="15"/>
      <c r="OHP225" s="15"/>
      <c r="OHQ225" s="15"/>
      <c r="OHR225" s="15"/>
      <c r="OHS225" s="15"/>
      <c r="OHT225" s="15"/>
      <c r="OHU225" s="15"/>
      <c r="OHV225" s="15"/>
      <c r="OHW225" s="15"/>
      <c r="OHX225" s="15"/>
      <c r="OHY225" s="15"/>
      <c r="OHZ225" s="15"/>
      <c r="OIA225" s="15"/>
      <c r="OIB225" s="15"/>
      <c r="OIC225" s="15"/>
      <c r="OID225" s="15"/>
      <c r="OIE225" s="15"/>
      <c r="OIF225" s="15"/>
      <c r="OIG225" s="15"/>
      <c r="OIH225" s="15"/>
      <c r="OII225" s="15"/>
      <c r="OIJ225" s="15"/>
      <c r="OIK225" s="15"/>
      <c r="OIL225" s="15"/>
      <c r="OIM225" s="15"/>
      <c r="OIN225" s="15"/>
      <c r="OIO225" s="15"/>
      <c r="OIP225" s="15"/>
      <c r="OIQ225" s="15"/>
      <c r="OIR225" s="15"/>
      <c r="OIS225" s="15"/>
      <c r="OIT225" s="15"/>
      <c r="OIU225" s="15"/>
      <c r="OIV225" s="15"/>
      <c r="OIW225" s="15"/>
      <c r="OIX225" s="15"/>
      <c r="OIY225" s="15"/>
      <c r="OIZ225" s="15"/>
      <c r="OJA225" s="15"/>
      <c r="OJB225" s="15"/>
      <c r="OJC225" s="15"/>
      <c r="OJD225" s="15"/>
      <c r="OJE225" s="15"/>
      <c r="OJF225" s="15"/>
      <c r="OJG225" s="15"/>
      <c r="OJH225" s="15"/>
      <c r="OJI225" s="15"/>
      <c r="OJJ225" s="15"/>
      <c r="OJK225" s="15"/>
      <c r="OJL225" s="15"/>
      <c r="OJM225" s="15"/>
      <c r="OJN225" s="15"/>
      <c r="OJO225" s="15"/>
      <c r="OJP225" s="15"/>
      <c r="OJQ225" s="15"/>
      <c r="OJR225" s="15"/>
      <c r="OJS225" s="15"/>
      <c r="OJT225" s="15"/>
      <c r="OJU225" s="15"/>
      <c r="OJV225" s="15"/>
      <c r="OJW225" s="15"/>
      <c r="OJX225" s="15"/>
      <c r="OJY225" s="15"/>
      <c r="OJZ225" s="15"/>
      <c r="OKA225" s="15"/>
      <c r="OKB225" s="15"/>
      <c r="OKC225" s="15"/>
      <c r="OKD225" s="15"/>
      <c r="OKE225" s="15"/>
      <c r="OKF225" s="15"/>
      <c r="OKG225" s="15"/>
      <c r="OKH225" s="15"/>
      <c r="OKI225" s="15"/>
      <c r="OKJ225" s="15"/>
      <c r="OKK225" s="15"/>
      <c r="OKL225" s="15"/>
      <c r="OKM225" s="15"/>
      <c r="OKN225" s="15"/>
      <c r="OKO225" s="15"/>
      <c r="OKP225" s="15"/>
      <c r="OKQ225" s="15"/>
      <c r="OKR225" s="15"/>
      <c r="OKS225" s="15"/>
      <c r="OKT225" s="15"/>
      <c r="OKU225" s="15"/>
      <c r="OKV225" s="15"/>
      <c r="OKW225" s="15"/>
      <c r="OKX225" s="15"/>
      <c r="OKY225" s="15"/>
      <c r="OKZ225" s="15"/>
      <c r="OLA225" s="15"/>
      <c r="OLB225" s="15"/>
      <c r="OLC225" s="15"/>
      <c r="OLD225" s="15"/>
      <c r="OLE225" s="15"/>
      <c r="OLF225" s="15"/>
      <c r="OLG225" s="15"/>
      <c r="OLH225" s="15"/>
      <c r="OLI225" s="15"/>
      <c r="OLJ225" s="15"/>
      <c r="OLK225" s="15"/>
      <c r="OLL225" s="15"/>
      <c r="OLM225" s="15"/>
      <c r="OLN225" s="15"/>
      <c r="OLO225" s="15"/>
      <c r="OLP225" s="15"/>
      <c r="OLQ225" s="15"/>
      <c r="OLR225" s="15"/>
      <c r="OLS225" s="15"/>
      <c r="OLT225" s="15"/>
      <c r="OLU225" s="15"/>
      <c r="OLV225" s="15"/>
      <c r="OLW225" s="15"/>
      <c r="OLX225" s="15"/>
      <c r="OLY225" s="15"/>
      <c r="OLZ225" s="15"/>
      <c r="OMA225" s="15"/>
      <c r="OMB225" s="15"/>
      <c r="OMC225" s="15"/>
      <c r="OMD225" s="15"/>
      <c r="OME225" s="15"/>
      <c r="OMF225" s="15"/>
      <c r="OMG225" s="15"/>
      <c r="OMH225" s="15"/>
      <c r="OMI225" s="15"/>
      <c r="OMJ225" s="15"/>
      <c r="OMK225" s="15"/>
      <c r="OML225" s="15"/>
      <c r="OMM225" s="15"/>
      <c r="OMN225" s="15"/>
      <c r="OMO225" s="15"/>
      <c r="OMP225" s="15"/>
      <c r="OMQ225" s="15"/>
      <c r="OMR225" s="15"/>
      <c r="OMS225" s="15"/>
      <c r="OMT225" s="15"/>
      <c r="OMU225" s="15"/>
      <c r="OMV225" s="15"/>
      <c r="OMW225" s="15"/>
      <c r="OMX225" s="15"/>
      <c r="OMY225" s="15"/>
      <c r="OMZ225" s="15"/>
      <c r="ONA225" s="15"/>
      <c r="ONB225" s="15"/>
      <c r="ONC225" s="15"/>
      <c r="OND225" s="15"/>
      <c r="ONE225" s="15"/>
      <c r="ONF225" s="15"/>
      <c r="ONG225" s="15"/>
      <c r="ONH225" s="15"/>
      <c r="ONI225" s="15"/>
      <c r="ONJ225" s="15"/>
      <c r="ONK225" s="15"/>
      <c r="ONL225" s="15"/>
      <c r="ONM225" s="15"/>
      <c r="ONN225" s="15"/>
      <c r="ONO225" s="15"/>
      <c r="ONP225" s="15"/>
      <c r="ONQ225" s="15"/>
      <c r="ONR225" s="15"/>
      <c r="ONS225" s="15"/>
      <c r="ONT225" s="15"/>
      <c r="ONU225" s="15"/>
      <c r="ONV225" s="15"/>
      <c r="ONW225" s="15"/>
      <c r="ONX225" s="15"/>
      <c r="ONY225" s="15"/>
      <c r="ONZ225" s="15"/>
      <c r="OOA225" s="15"/>
      <c r="OOB225" s="15"/>
      <c r="OOC225" s="15"/>
      <c r="OOD225" s="15"/>
      <c r="OOE225" s="15"/>
      <c r="OOF225" s="15"/>
      <c r="OOG225" s="15"/>
      <c r="OOH225" s="15"/>
      <c r="OOI225" s="15"/>
      <c r="OOJ225" s="15"/>
      <c r="OOK225" s="15"/>
      <c r="OOL225" s="15"/>
      <c r="OOM225" s="15"/>
      <c r="OON225" s="15"/>
      <c r="OOO225" s="15"/>
      <c r="OOP225" s="15"/>
      <c r="OOQ225" s="15"/>
      <c r="OOR225" s="15"/>
      <c r="OOS225" s="15"/>
      <c r="OOT225" s="15"/>
      <c r="OOU225" s="15"/>
      <c r="OOV225" s="15"/>
      <c r="OOW225" s="15"/>
      <c r="OOX225" s="15"/>
      <c r="OOY225" s="15"/>
      <c r="OOZ225" s="15"/>
      <c r="OPA225" s="15"/>
      <c r="OPB225" s="15"/>
      <c r="OPC225" s="15"/>
      <c r="OPD225" s="15"/>
      <c r="OPE225" s="15"/>
      <c r="OPF225" s="15"/>
      <c r="OPG225" s="15"/>
      <c r="OPH225" s="15"/>
      <c r="OPI225" s="15"/>
      <c r="OPJ225" s="15"/>
      <c r="OPK225" s="15"/>
      <c r="OPL225" s="15"/>
      <c r="OPM225" s="15"/>
      <c r="OPN225" s="15"/>
      <c r="OPO225" s="15"/>
      <c r="OPP225" s="15"/>
      <c r="OPQ225" s="15"/>
      <c r="OPR225" s="15"/>
      <c r="OPS225" s="15"/>
      <c r="OPT225" s="15"/>
      <c r="OPU225" s="15"/>
      <c r="OPV225" s="15"/>
      <c r="OPW225" s="15"/>
      <c r="OPX225" s="15"/>
      <c r="OPY225" s="15"/>
      <c r="OPZ225" s="15"/>
      <c r="OQA225" s="15"/>
      <c r="OQB225" s="15"/>
      <c r="OQC225" s="15"/>
      <c r="OQD225" s="15"/>
      <c r="OQE225" s="15"/>
      <c r="OQF225" s="15"/>
      <c r="OQG225" s="15"/>
      <c r="OQH225" s="15"/>
      <c r="OQI225" s="15"/>
      <c r="OQJ225" s="15"/>
      <c r="OQK225" s="15"/>
      <c r="OQL225" s="15"/>
      <c r="OQM225" s="15"/>
      <c r="OQN225" s="15"/>
      <c r="OQO225" s="15"/>
      <c r="OQP225" s="15"/>
      <c r="OQQ225" s="15"/>
      <c r="OQR225" s="15"/>
      <c r="OQS225" s="15"/>
      <c r="OQT225" s="15"/>
      <c r="OQU225" s="15"/>
      <c r="OQV225" s="15"/>
      <c r="OQW225" s="15"/>
      <c r="OQX225" s="15"/>
      <c r="OQY225" s="15"/>
      <c r="OQZ225" s="15"/>
      <c r="ORA225" s="15"/>
      <c r="ORB225" s="15"/>
      <c r="ORC225" s="15"/>
      <c r="ORD225" s="15"/>
      <c r="ORE225" s="15"/>
      <c r="ORF225" s="15"/>
      <c r="ORG225" s="15"/>
      <c r="ORH225" s="15"/>
      <c r="ORI225" s="15"/>
      <c r="ORJ225" s="15"/>
      <c r="ORK225" s="15"/>
      <c r="ORL225" s="15"/>
      <c r="ORM225" s="15"/>
      <c r="ORN225" s="15"/>
      <c r="ORO225" s="15"/>
      <c r="ORP225" s="15"/>
      <c r="ORQ225" s="15"/>
      <c r="ORR225" s="15"/>
      <c r="ORS225" s="15"/>
      <c r="ORT225" s="15"/>
      <c r="ORU225" s="15"/>
      <c r="ORV225" s="15"/>
      <c r="ORW225" s="15"/>
      <c r="ORX225" s="15"/>
      <c r="ORY225" s="15"/>
      <c r="ORZ225" s="15"/>
      <c r="OSA225" s="15"/>
      <c r="OSB225" s="15"/>
      <c r="OSC225" s="15"/>
      <c r="OSD225" s="15"/>
      <c r="OSE225" s="15"/>
      <c r="OSF225" s="15"/>
      <c r="OSG225" s="15"/>
      <c r="OSH225" s="15"/>
      <c r="OSI225" s="15"/>
      <c r="OSJ225" s="15"/>
      <c r="OSK225" s="15"/>
      <c r="OSL225" s="15"/>
      <c r="OSM225" s="15"/>
      <c r="OSN225" s="15"/>
      <c r="OSO225" s="15"/>
      <c r="OSP225" s="15"/>
      <c r="OSQ225" s="15"/>
      <c r="OSR225" s="15"/>
      <c r="OSS225" s="15"/>
      <c r="OST225" s="15"/>
      <c r="OSU225" s="15"/>
      <c r="OSV225" s="15"/>
      <c r="OSW225" s="15"/>
      <c r="OSX225" s="15"/>
      <c r="OSY225" s="15"/>
      <c r="OSZ225" s="15"/>
      <c r="OTA225" s="15"/>
      <c r="OTB225" s="15"/>
      <c r="OTC225" s="15"/>
      <c r="OTD225" s="15"/>
      <c r="OTE225" s="15"/>
      <c r="OTF225" s="15"/>
      <c r="OTG225" s="15"/>
      <c r="OTH225" s="15"/>
      <c r="OTI225" s="15"/>
      <c r="OTJ225" s="15"/>
      <c r="OTK225" s="15"/>
      <c r="OTL225" s="15"/>
      <c r="OTM225" s="15"/>
      <c r="OTN225" s="15"/>
      <c r="OTO225" s="15"/>
      <c r="OTP225" s="15"/>
      <c r="OTQ225" s="15"/>
      <c r="OTR225" s="15"/>
      <c r="OTS225" s="15"/>
      <c r="OTT225" s="15"/>
      <c r="OTU225" s="15"/>
      <c r="OTV225" s="15"/>
      <c r="OTW225" s="15"/>
      <c r="OTX225" s="15"/>
      <c r="OTY225" s="15"/>
      <c r="OTZ225" s="15"/>
      <c r="OUA225" s="15"/>
      <c r="OUB225" s="15"/>
      <c r="OUC225" s="15"/>
      <c r="OUD225" s="15"/>
      <c r="OUE225" s="15"/>
      <c r="OUF225" s="15"/>
      <c r="OUG225" s="15"/>
      <c r="OUH225" s="15"/>
      <c r="OUI225" s="15"/>
      <c r="OUJ225" s="15"/>
      <c r="OUK225" s="15"/>
      <c r="OUL225" s="15"/>
      <c r="OUM225" s="15"/>
      <c r="OUN225" s="15"/>
      <c r="OUO225" s="15"/>
      <c r="OUP225" s="15"/>
      <c r="OUQ225" s="15"/>
      <c r="OUR225" s="15"/>
      <c r="OUS225" s="15"/>
      <c r="OUT225" s="15"/>
      <c r="OUU225" s="15"/>
      <c r="OUV225" s="15"/>
      <c r="OUW225" s="15"/>
      <c r="OUX225" s="15"/>
      <c r="OUY225" s="15"/>
      <c r="OUZ225" s="15"/>
      <c r="OVA225" s="15"/>
      <c r="OVB225" s="15"/>
      <c r="OVC225" s="15"/>
      <c r="OVD225" s="15"/>
      <c r="OVE225" s="15"/>
      <c r="OVF225" s="15"/>
      <c r="OVG225" s="15"/>
      <c r="OVH225" s="15"/>
      <c r="OVI225" s="15"/>
      <c r="OVJ225" s="15"/>
      <c r="OVK225" s="15"/>
      <c r="OVL225" s="15"/>
      <c r="OVM225" s="15"/>
      <c r="OVN225" s="15"/>
      <c r="OVO225" s="15"/>
      <c r="OVP225" s="15"/>
      <c r="OVQ225" s="15"/>
      <c r="OVR225" s="15"/>
      <c r="OVS225" s="15"/>
      <c r="OVT225" s="15"/>
      <c r="OVU225" s="15"/>
      <c r="OVV225" s="15"/>
      <c r="OVW225" s="15"/>
      <c r="OVX225" s="15"/>
      <c r="OVY225" s="15"/>
      <c r="OVZ225" s="15"/>
      <c r="OWA225" s="15"/>
      <c r="OWB225" s="15"/>
      <c r="OWC225" s="15"/>
      <c r="OWD225" s="15"/>
      <c r="OWE225" s="15"/>
      <c r="OWF225" s="15"/>
      <c r="OWG225" s="15"/>
      <c r="OWH225" s="15"/>
      <c r="OWI225" s="15"/>
      <c r="OWJ225" s="15"/>
      <c r="OWK225" s="15"/>
      <c r="OWL225" s="15"/>
      <c r="OWM225" s="15"/>
      <c r="OWN225" s="15"/>
      <c r="OWO225" s="15"/>
      <c r="OWP225" s="15"/>
      <c r="OWQ225" s="15"/>
      <c r="OWR225" s="15"/>
      <c r="OWS225" s="15"/>
      <c r="OWT225" s="15"/>
      <c r="OWU225" s="15"/>
      <c r="OWV225" s="15"/>
      <c r="OWW225" s="15"/>
      <c r="OWX225" s="15"/>
      <c r="OWY225" s="15"/>
      <c r="OWZ225" s="15"/>
      <c r="OXA225" s="15"/>
      <c r="OXB225" s="15"/>
      <c r="OXC225" s="15"/>
      <c r="OXD225" s="15"/>
      <c r="OXE225" s="15"/>
      <c r="OXF225" s="15"/>
      <c r="OXG225" s="15"/>
      <c r="OXH225" s="15"/>
      <c r="OXI225" s="15"/>
      <c r="OXJ225" s="15"/>
      <c r="OXK225" s="15"/>
      <c r="OXL225" s="15"/>
      <c r="OXM225" s="15"/>
      <c r="OXN225" s="15"/>
      <c r="OXO225" s="15"/>
      <c r="OXP225" s="15"/>
      <c r="OXQ225" s="15"/>
      <c r="OXR225" s="15"/>
      <c r="OXS225" s="15"/>
      <c r="OXT225" s="15"/>
      <c r="OXU225" s="15"/>
      <c r="OXV225" s="15"/>
      <c r="OXW225" s="15"/>
      <c r="OXX225" s="15"/>
      <c r="OXY225" s="15"/>
      <c r="OXZ225" s="15"/>
      <c r="OYA225" s="15"/>
      <c r="OYB225" s="15"/>
      <c r="OYC225" s="15"/>
      <c r="OYD225" s="15"/>
      <c r="OYE225" s="15"/>
      <c r="OYF225" s="15"/>
      <c r="OYG225" s="15"/>
      <c r="OYH225" s="15"/>
      <c r="OYI225" s="15"/>
      <c r="OYJ225" s="15"/>
      <c r="OYK225" s="15"/>
      <c r="OYL225" s="15"/>
      <c r="OYM225" s="15"/>
      <c r="OYN225" s="15"/>
      <c r="OYO225" s="15"/>
      <c r="OYP225" s="15"/>
      <c r="OYQ225" s="15"/>
      <c r="OYR225" s="15"/>
      <c r="OYS225" s="15"/>
      <c r="OYT225" s="15"/>
      <c r="OYU225" s="15"/>
      <c r="OYV225" s="15"/>
      <c r="OYW225" s="15"/>
      <c r="OYX225" s="15"/>
      <c r="OYY225" s="15"/>
      <c r="OYZ225" s="15"/>
      <c r="OZA225" s="15"/>
      <c r="OZB225" s="15"/>
      <c r="OZC225" s="15"/>
      <c r="OZD225" s="15"/>
      <c r="OZE225" s="15"/>
      <c r="OZF225" s="15"/>
      <c r="OZG225" s="15"/>
      <c r="OZH225" s="15"/>
      <c r="OZI225" s="15"/>
      <c r="OZJ225" s="15"/>
      <c r="OZK225" s="15"/>
      <c r="OZL225" s="15"/>
      <c r="OZM225" s="15"/>
      <c r="OZN225" s="15"/>
      <c r="OZO225" s="15"/>
      <c r="OZP225" s="15"/>
      <c r="OZQ225" s="15"/>
      <c r="OZR225" s="15"/>
      <c r="OZS225" s="15"/>
      <c r="OZT225" s="15"/>
      <c r="OZU225" s="15"/>
      <c r="OZV225" s="15"/>
      <c r="OZW225" s="15"/>
      <c r="OZX225" s="15"/>
      <c r="OZY225" s="15"/>
      <c r="OZZ225" s="15"/>
      <c r="PAA225" s="15"/>
      <c r="PAB225" s="15"/>
      <c r="PAC225" s="15"/>
      <c r="PAD225" s="15"/>
      <c r="PAE225" s="15"/>
      <c r="PAF225" s="15"/>
      <c r="PAG225" s="15"/>
      <c r="PAH225" s="15"/>
      <c r="PAI225" s="15"/>
      <c r="PAJ225" s="15"/>
      <c r="PAK225" s="15"/>
      <c r="PAL225" s="15"/>
      <c r="PAM225" s="15"/>
      <c r="PAN225" s="15"/>
      <c r="PAO225" s="15"/>
      <c r="PAP225" s="15"/>
      <c r="PAQ225" s="15"/>
      <c r="PAR225" s="15"/>
      <c r="PAS225" s="15"/>
      <c r="PAT225" s="15"/>
      <c r="PAU225" s="15"/>
      <c r="PAV225" s="15"/>
      <c r="PAW225" s="15"/>
      <c r="PAX225" s="15"/>
      <c r="PAY225" s="15"/>
      <c r="PAZ225" s="15"/>
      <c r="PBA225" s="15"/>
      <c r="PBB225" s="15"/>
      <c r="PBC225" s="15"/>
      <c r="PBD225" s="15"/>
      <c r="PBE225" s="15"/>
      <c r="PBF225" s="15"/>
      <c r="PBG225" s="15"/>
      <c r="PBH225" s="15"/>
      <c r="PBI225" s="15"/>
      <c r="PBJ225" s="15"/>
      <c r="PBK225" s="15"/>
      <c r="PBL225" s="15"/>
      <c r="PBM225" s="15"/>
      <c r="PBN225" s="15"/>
      <c r="PBO225" s="15"/>
      <c r="PBP225" s="15"/>
      <c r="PBQ225" s="15"/>
      <c r="PBR225" s="15"/>
      <c r="PBS225" s="15"/>
      <c r="PBT225" s="15"/>
      <c r="PBU225" s="15"/>
      <c r="PBV225" s="15"/>
      <c r="PBW225" s="15"/>
      <c r="PBX225" s="15"/>
      <c r="PBY225" s="15"/>
      <c r="PBZ225" s="15"/>
      <c r="PCA225" s="15"/>
      <c r="PCB225" s="15"/>
      <c r="PCC225" s="15"/>
      <c r="PCD225" s="15"/>
      <c r="PCE225" s="15"/>
      <c r="PCF225" s="15"/>
      <c r="PCG225" s="15"/>
      <c r="PCH225" s="15"/>
      <c r="PCI225" s="15"/>
      <c r="PCJ225" s="15"/>
      <c r="PCK225" s="15"/>
      <c r="PCL225" s="15"/>
      <c r="PCM225" s="15"/>
      <c r="PCN225" s="15"/>
      <c r="PCO225" s="15"/>
      <c r="PCP225" s="15"/>
      <c r="PCQ225" s="15"/>
      <c r="PCR225" s="15"/>
      <c r="PCS225" s="15"/>
      <c r="PCT225" s="15"/>
      <c r="PCU225" s="15"/>
      <c r="PCV225" s="15"/>
      <c r="PCW225" s="15"/>
      <c r="PCX225" s="15"/>
      <c r="PCY225" s="15"/>
      <c r="PCZ225" s="15"/>
      <c r="PDA225" s="15"/>
      <c r="PDB225" s="15"/>
      <c r="PDC225" s="15"/>
      <c r="PDD225" s="15"/>
      <c r="PDE225" s="15"/>
      <c r="PDF225" s="15"/>
      <c r="PDG225" s="15"/>
      <c r="PDH225" s="15"/>
      <c r="PDI225" s="15"/>
      <c r="PDJ225" s="15"/>
      <c r="PDK225" s="15"/>
      <c r="PDL225" s="15"/>
      <c r="PDM225" s="15"/>
      <c r="PDN225" s="15"/>
      <c r="PDO225" s="15"/>
      <c r="PDP225" s="15"/>
      <c r="PDQ225" s="15"/>
      <c r="PDR225" s="15"/>
      <c r="PDS225" s="15"/>
      <c r="PDT225" s="15"/>
      <c r="PDU225" s="15"/>
      <c r="PDV225" s="15"/>
      <c r="PDW225" s="15"/>
      <c r="PDX225" s="15"/>
      <c r="PDY225" s="15"/>
      <c r="PDZ225" s="15"/>
      <c r="PEA225" s="15"/>
      <c r="PEB225" s="15"/>
      <c r="PEC225" s="15"/>
      <c r="PED225" s="15"/>
      <c r="PEE225" s="15"/>
      <c r="PEF225" s="15"/>
      <c r="PEG225" s="15"/>
      <c r="PEH225" s="15"/>
      <c r="PEI225" s="15"/>
      <c r="PEJ225" s="15"/>
      <c r="PEK225" s="15"/>
      <c r="PEL225" s="15"/>
      <c r="PEM225" s="15"/>
      <c r="PEN225" s="15"/>
      <c r="PEO225" s="15"/>
      <c r="PEP225" s="15"/>
      <c r="PEQ225" s="15"/>
      <c r="PER225" s="15"/>
      <c r="PES225" s="15"/>
      <c r="PET225" s="15"/>
      <c r="PEU225" s="15"/>
      <c r="PEV225" s="15"/>
      <c r="PEW225" s="15"/>
      <c r="PEX225" s="15"/>
      <c r="PEY225" s="15"/>
      <c r="PEZ225" s="15"/>
      <c r="PFA225" s="15"/>
      <c r="PFB225" s="15"/>
      <c r="PFC225" s="15"/>
      <c r="PFD225" s="15"/>
      <c r="PFE225" s="15"/>
      <c r="PFF225" s="15"/>
      <c r="PFG225" s="15"/>
      <c r="PFH225" s="15"/>
      <c r="PFI225" s="15"/>
      <c r="PFJ225" s="15"/>
      <c r="PFK225" s="15"/>
      <c r="PFL225" s="15"/>
      <c r="PFM225" s="15"/>
      <c r="PFN225" s="15"/>
      <c r="PFO225" s="15"/>
      <c r="PFP225" s="15"/>
      <c r="PFQ225" s="15"/>
      <c r="PFR225" s="15"/>
      <c r="PFS225" s="15"/>
      <c r="PFT225" s="15"/>
      <c r="PFU225" s="15"/>
      <c r="PFV225" s="15"/>
      <c r="PFW225" s="15"/>
      <c r="PFX225" s="15"/>
      <c r="PFY225" s="15"/>
      <c r="PFZ225" s="15"/>
      <c r="PGA225" s="15"/>
      <c r="PGB225" s="15"/>
      <c r="PGC225" s="15"/>
      <c r="PGD225" s="15"/>
      <c r="PGE225" s="15"/>
      <c r="PGF225" s="15"/>
      <c r="PGG225" s="15"/>
      <c r="PGH225" s="15"/>
      <c r="PGI225" s="15"/>
      <c r="PGJ225" s="15"/>
      <c r="PGK225" s="15"/>
      <c r="PGL225" s="15"/>
      <c r="PGM225" s="15"/>
      <c r="PGN225" s="15"/>
      <c r="PGO225" s="15"/>
      <c r="PGP225" s="15"/>
      <c r="PGQ225" s="15"/>
      <c r="PGR225" s="15"/>
      <c r="PGS225" s="15"/>
      <c r="PGT225" s="15"/>
      <c r="PGU225" s="15"/>
      <c r="PGV225" s="15"/>
      <c r="PGW225" s="15"/>
      <c r="PGX225" s="15"/>
      <c r="PGY225" s="15"/>
      <c r="PGZ225" s="15"/>
      <c r="PHA225" s="15"/>
      <c r="PHB225" s="15"/>
      <c r="PHC225" s="15"/>
      <c r="PHD225" s="15"/>
      <c r="PHE225" s="15"/>
      <c r="PHF225" s="15"/>
      <c r="PHG225" s="15"/>
      <c r="PHH225" s="15"/>
      <c r="PHI225" s="15"/>
      <c r="PHJ225" s="15"/>
      <c r="PHK225" s="15"/>
      <c r="PHL225" s="15"/>
      <c r="PHM225" s="15"/>
      <c r="PHN225" s="15"/>
      <c r="PHO225" s="15"/>
      <c r="PHP225" s="15"/>
      <c r="PHQ225" s="15"/>
      <c r="PHR225" s="15"/>
      <c r="PHS225" s="15"/>
      <c r="PHT225" s="15"/>
      <c r="PHU225" s="15"/>
      <c r="PHV225" s="15"/>
      <c r="PHW225" s="15"/>
      <c r="PHX225" s="15"/>
      <c r="PHY225" s="15"/>
      <c r="PHZ225" s="15"/>
      <c r="PIA225" s="15"/>
      <c r="PIB225" s="15"/>
      <c r="PIC225" s="15"/>
      <c r="PID225" s="15"/>
      <c r="PIE225" s="15"/>
      <c r="PIF225" s="15"/>
      <c r="PIG225" s="15"/>
      <c r="PIH225" s="15"/>
      <c r="PII225" s="15"/>
      <c r="PIJ225" s="15"/>
      <c r="PIK225" s="15"/>
      <c r="PIL225" s="15"/>
      <c r="PIM225" s="15"/>
      <c r="PIN225" s="15"/>
      <c r="PIO225" s="15"/>
      <c r="PIP225" s="15"/>
      <c r="PIQ225" s="15"/>
      <c r="PIR225" s="15"/>
      <c r="PIS225" s="15"/>
      <c r="PIT225" s="15"/>
      <c r="PIU225" s="15"/>
      <c r="PIV225" s="15"/>
      <c r="PIW225" s="15"/>
      <c r="PIX225" s="15"/>
      <c r="PIY225" s="15"/>
      <c r="PIZ225" s="15"/>
      <c r="PJA225" s="15"/>
      <c r="PJB225" s="15"/>
      <c r="PJC225" s="15"/>
      <c r="PJD225" s="15"/>
      <c r="PJE225" s="15"/>
      <c r="PJF225" s="15"/>
      <c r="PJG225" s="15"/>
      <c r="PJH225" s="15"/>
      <c r="PJI225" s="15"/>
      <c r="PJJ225" s="15"/>
      <c r="PJK225" s="15"/>
      <c r="PJL225" s="15"/>
      <c r="PJM225" s="15"/>
      <c r="PJN225" s="15"/>
      <c r="PJO225" s="15"/>
      <c r="PJP225" s="15"/>
      <c r="PJQ225" s="15"/>
      <c r="PJR225" s="15"/>
      <c r="PJS225" s="15"/>
      <c r="PJT225" s="15"/>
      <c r="PJU225" s="15"/>
      <c r="PJV225" s="15"/>
      <c r="PJW225" s="15"/>
      <c r="PJX225" s="15"/>
      <c r="PJY225" s="15"/>
      <c r="PJZ225" s="15"/>
      <c r="PKA225" s="15"/>
      <c r="PKB225" s="15"/>
      <c r="PKC225" s="15"/>
      <c r="PKD225" s="15"/>
      <c r="PKE225" s="15"/>
      <c r="PKF225" s="15"/>
      <c r="PKG225" s="15"/>
      <c r="PKH225" s="15"/>
      <c r="PKI225" s="15"/>
      <c r="PKJ225" s="15"/>
      <c r="PKK225" s="15"/>
      <c r="PKL225" s="15"/>
      <c r="PKM225" s="15"/>
      <c r="PKN225" s="15"/>
      <c r="PKO225" s="15"/>
      <c r="PKP225" s="15"/>
      <c r="PKQ225" s="15"/>
      <c r="PKR225" s="15"/>
      <c r="PKS225" s="15"/>
      <c r="PKT225" s="15"/>
      <c r="PKU225" s="15"/>
      <c r="PKV225" s="15"/>
      <c r="PKW225" s="15"/>
      <c r="PKX225" s="15"/>
      <c r="PKY225" s="15"/>
      <c r="PKZ225" s="15"/>
      <c r="PLA225" s="15"/>
      <c r="PLB225" s="15"/>
      <c r="PLC225" s="15"/>
      <c r="PLD225" s="15"/>
      <c r="PLE225" s="15"/>
      <c r="PLF225" s="15"/>
      <c r="PLG225" s="15"/>
      <c r="PLH225" s="15"/>
      <c r="PLI225" s="15"/>
      <c r="PLJ225" s="15"/>
      <c r="PLK225" s="15"/>
      <c r="PLL225" s="15"/>
      <c r="PLM225" s="15"/>
      <c r="PLN225" s="15"/>
      <c r="PLO225" s="15"/>
      <c r="PLP225" s="15"/>
      <c r="PLQ225" s="15"/>
      <c r="PLR225" s="15"/>
      <c r="PLS225" s="15"/>
      <c r="PLT225" s="15"/>
      <c r="PLU225" s="15"/>
      <c r="PLV225" s="15"/>
      <c r="PLW225" s="15"/>
      <c r="PLX225" s="15"/>
      <c r="PLY225" s="15"/>
      <c r="PLZ225" s="15"/>
      <c r="PMA225" s="15"/>
      <c r="PMB225" s="15"/>
      <c r="PMC225" s="15"/>
      <c r="PMD225" s="15"/>
      <c r="PME225" s="15"/>
      <c r="PMF225" s="15"/>
      <c r="PMG225" s="15"/>
      <c r="PMH225" s="15"/>
      <c r="PMI225" s="15"/>
      <c r="PMJ225" s="15"/>
      <c r="PMK225" s="15"/>
      <c r="PML225" s="15"/>
      <c r="PMM225" s="15"/>
      <c r="PMN225" s="15"/>
      <c r="PMO225" s="15"/>
      <c r="PMP225" s="15"/>
      <c r="PMQ225" s="15"/>
      <c r="PMR225" s="15"/>
      <c r="PMS225" s="15"/>
      <c r="PMT225" s="15"/>
      <c r="PMU225" s="15"/>
      <c r="PMV225" s="15"/>
      <c r="PMW225" s="15"/>
      <c r="PMX225" s="15"/>
      <c r="PMY225" s="15"/>
      <c r="PMZ225" s="15"/>
      <c r="PNA225" s="15"/>
      <c r="PNB225" s="15"/>
      <c r="PNC225" s="15"/>
      <c r="PND225" s="15"/>
      <c r="PNE225" s="15"/>
      <c r="PNF225" s="15"/>
      <c r="PNG225" s="15"/>
      <c r="PNH225" s="15"/>
      <c r="PNI225" s="15"/>
      <c r="PNJ225" s="15"/>
      <c r="PNK225" s="15"/>
      <c r="PNL225" s="15"/>
      <c r="PNM225" s="15"/>
      <c r="PNN225" s="15"/>
      <c r="PNO225" s="15"/>
      <c r="PNP225" s="15"/>
      <c r="PNQ225" s="15"/>
      <c r="PNR225" s="15"/>
      <c r="PNS225" s="15"/>
      <c r="PNT225" s="15"/>
      <c r="PNU225" s="15"/>
      <c r="PNV225" s="15"/>
      <c r="PNW225" s="15"/>
      <c r="PNX225" s="15"/>
      <c r="PNY225" s="15"/>
      <c r="PNZ225" s="15"/>
      <c r="POA225" s="15"/>
      <c r="POB225" s="15"/>
      <c r="POC225" s="15"/>
      <c r="POD225" s="15"/>
      <c r="POE225" s="15"/>
      <c r="POF225" s="15"/>
      <c r="POG225" s="15"/>
      <c r="POH225" s="15"/>
      <c r="POI225" s="15"/>
      <c r="POJ225" s="15"/>
      <c r="POK225" s="15"/>
      <c r="POL225" s="15"/>
      <c r="POM225" s="15"/>
      <c r="PON225" s="15"/>
      <c r="POO225" s="15"/>
      <c r="POP225" s="15"/>
      <c r="POQ225" s="15"/>
      <c r="POR225" s="15"/>
      <c r="POS225" s="15"/>
      <c r="POT225" s="15"/>
      <c r="POU225" s="15"/>
      <c r="POV225" s="15"/>
      <c r="POW225" s="15"/>
      <c r="POX225" s="15"/>
      <c r="POY225" s="15"/>
      <c r="POZ225" s="15"/>
      <c r="PPA225" s="15"/>
      <c r="PPB225" s="15"/>
      <c r="PPC225" s="15"/>
      <c r="PPD225" s="15"/>
      <c r="PPE225" s="15"/>
      <c r="PPF225" s="15"/>
      <c r="PPG225" s="15"/>
      <c r="PPH225" s="15"/>
      <c r="PPI225" s="15"/>
      <c r="PPJ225" s="15"/>
      <c r="PPK225" s="15"/>
      <c r="PPL225" s="15"/>
      <c r="PPM225" s="15"/>
      <c r="PPN225" s="15"/>
      <c r="PPO225" s="15"/>
      <c r="PPP225" s="15"/>
      <c r="PPQ225" s="15"/>
      <c r="PPR225" s="15"/>
      <c r="PPS225" s="15"/>
      <c r="PPT225" s="15"/>
      <c r="PPU225" s="15"/>
      <c r="PPV225" s="15"/>
      <c r="PPW225" s="15"/>
      <c r="PPX225" s="15"/>
      <c r="PPY225" s="15"/>
      <c r="PPZ225" s="15"/>
      <c r="PQA225" s="15"/>
      <c r="PQB225" s="15"/>
      <c r="PQC225" s="15"/>
      <c r="PQD225" s="15"/>
      <c r="PQE225" s="15"/>
      <c r="PQF225" s="15"/>
      <c r="PQG225" s="15"/>
      <c r="PQH225" s="15"/>
      <c r="PQI225" s="15"/>
      <c r="PQJ225" s="15"/>
      <c r="PQK225" s="15"/>
      <c r="PQL225" s="15"/>
      <c r="PQM225" s="15"/>
      <c r="PQN225" s="15"/>
      <c r="PQO225" s="15"/>
      <c r="PQP225" s="15"/>
      <c r="PQQ225" s="15"/>
      <c r="PQR225" s="15"/>
      <c r="PQS225" s="15"/>
      <c r="PQT225" s="15"/>
      <c r="PQU225" s="15"/>
      <c r="PQV225" s="15"/>
      <c r="PQW225" s="15"/>
      <c r="PQX225" s="15"/>
      <c r="PQY225" s="15"/>
      <c r="PQZ225" s="15"/>
      <c r="PRA225" s="15"/>
      <c r="PRB225" s="15"/>
      <c r="PRC225" s="15"/>
      <c r="PRD225" s="15"/>
      <c r="PRE225" s="15"/>
      <c r="PRF225" s="15"/>
      <c r="PRG225" s="15"/>
      <c r="PRH225" s="15"/>
      <c r="PRI225" s="15"/>
      <c r="PRJ225" s="15"/>
      <c r="PRK225" s="15"/>
      <c r="PRL225" s="15"/>
      <c r="PRM225" s="15"/>
      <c r="PRN225" s="15"/>
      <c r="PRO225" s="15"/>
      <c r="PRP225" s="15"/>
      <c r="PRQ225" s="15"/>
      <c r="PRR225" s="15"/>
      <c r="PRS225" s="15"/>
      <c r="PRT225" s="15"/>
      <c r="PRU225" s="15"/>
      <c r="PRV225" s="15"/>
      <c r="PRW225" s="15"/>
      <c r="PRX225" s="15"/>
      <c r="PRY225" s="15"/>
      <c r="PRZ225" s="15"/>
      <c r="PSA225" s="15"/>
      <c r="PSB225" s="15"/>
      <c r="PSC225" s="15"/>
      <c r="PSD225" s="15"/>
      <c r="PSE225" s="15"/>
      <c r="PSF225" s="15"/>
      <c r="PSG225" s="15"/>
      <c r="PSH225" s="15"/>
      <c r="PSI225" s="15"/>
      <c r="PSJ225" s="15"/>
      <c r="PSK225" s="15"/>
      <c r="PSL225" s="15"/>
      <c r="PSM225" s="15"/>
      <c r="PSN225" s="15"/>
      <c r="PSO225" s="15"/>
      <c r="PSP225" s="15"/>
      <c r="PSQ225" s="15"/>
      <c r="PSR225" s="15"/>
      <c r="PSS225" s="15"/>
      <c r="PST225" s="15"/>
      <c r="PSU225" s="15"/>
      <c r="PSV225" s="15"/>
      <c r="PSW225" s="15"/>
      <c r="PSX225" s="15"/>
      <c r="PSY225" s="15"/>
      <c r="PSZ225" s="15"/>
      <c r="PTA225" s="15"/>
      <c r="PTB225" s="15"/>
      <c r="PTC225" s="15"/>
      <c r="PTD225" s="15"/>
      <c r="PTE225" s="15"/>
      <c r="PTF225" s="15"/>
      <c r="PTG225" s="15"/>
      <c r="PTH225" s="15"/>
      <c r="PTI225" s="15"/>
      <c r="PTJ225" s="15"/>
      <c r="PTK225" s="15"/>
      <c r="PTL225" s="15"/>
      <c r="PTM225" s="15"/>
      <c r="PTN225" s="15"/>
      <c r="PTO225" s="15"/>
      <c r="PTP225" s="15"/>
      <c r="PTQ225" s="15"/>
      <c r="PTR225" s="15"/>
      <c r="PTS225" s="15"/>
      <c r="PTT225" s="15"/>
      <c r="PTU225" s="15"/>
      <c r="PTV225" s="15"/>
      <c r="PTW225" s="15"/>
      <c r="PTX225" s="15"/>
      <c r="PTY225" s="15"/>
      <c r="PTZ225" s="15"/>
      <c r="PUA225" s="15"/>
      <c r="PUB225" s="15"/>
      <c r="PUC225" s="15"/>
      <c r="PUD225" s="15"/>
      <c r="PUE225" s="15"/>
      <c r="PUF225" s="15"/>
      <c r="PUG225" s="15"/>
      <c r="PUH225" s="15"/>
      <c r="PUI225" s="15"/>
      <c r="PUJ225" s="15"/>
      <c r="PUK225" s="15"/>
      <c r="PUL225" s="15"/>
      <c r="PUM225" s="15"/>
      <c r="PUN225" s="15"/>
      <c r="PUO225" s="15"/>
      <c r="PUP225" s="15"/>
      <c r="PUQ225" s="15"/>
      <c r="PUR225" s="15"/>
      <c r="PUS225" s="15"/>
      <c r="PUT225" s="15"/>
      <c r="PUU225" s="15"/>
      <c r="PUV225" s="15"/>
      <c r="PUW225" s="15"/>
      <c r="PUX225" s="15"/>
      <c r="PUY225" s="15"/>
      <c r="PUZ225" s="15"/>
      <c r="PVA225" s="15"/>
      <c r="PVB225" s="15"/>
      <c r="PVC225" s="15"/>
      <c r="PVD225" s="15"/>
      <c r="PVE225" s="15"/>
      <c r="PVF225" s="15"/>
      <c r="PVG225" s="15"/>
      <c r="PVH225" s="15"/>
      <c r="PVI225" s="15"/>
      <c r="PVJ225" s="15"/>
      <c r="PVK225" s="15"/>
      <c r="PVL225" s="15"/>
      <c r="PVM225" s="15"/>
      <c r="PVN225" s="15"/>
      <c r="PVO225" s="15"/>
      <c r="PVP225" s="15"/>
      <c r="PVQ225" s="15"/>
      <c r="PVR225" s="15"/>
      <c r="PVS225" s="15"/>
      <c r="PVT225" s="15"/>
      <c r="PVU225" s="15"/>
      <c r="PVV225" s="15"/>
      <c r="PVW225" s="15"/>
      <c r="PVX225" s="15"/>
      <c r="PVY225" s="15"/>
      <c r="PVZ225" s="15"/>
      <c r="PWA225" s="15"/>
      <c r="PWB225" s="15"/>
      <c r="PWC225" s="15"/>
      <c r="PWD225" s="15"/>
      <c r="PWE225" s="15"/>
      <c r="PWF225" s="15"/>
      <c r="PWG225" s="15"/>
      <c r="PWH225" s="15"/>
      <c r="PWI225" s="15"/>
      <c r="PWJ225" s="15"/>
      <c r="PWK225" s="15"/>
      <c r="PWL225" s="15"/>
      <c r="PWM225" s="15"/>
      <c r="PWN225" s="15"/>
      <c r="PWO225" s="15"/>
      <c r="PWP225" s="15"/>
      <c r="PWQ225" s="15"/>
      <c r="PWR225" s="15"/>
      <c r="PWS225" s="15"/>
      <c r="PWT225" s="15"/>
      <c r="PWU225" s="15"/>
      <c r="PWV225" s="15"/>
      <c r="PWW225" s="15"/>
      <c r="PWX225" s="15"/>
      <c r="PWY225" s="15"/>
      <c r="PWZ225" s="15"/>
      <c r="PXA225" s="15"/>
      <c r="PXB225" s="15"/>
      <c r="PXC225" s="15"/>
      <c r="PXD225" s="15"/>
      <c r="PXE225" s="15"/>
      <c r="PXF225" s="15"/>
      <c r="PXG225" s="15"/>
      <c r="PXH225" s="15"/>
      <c r="PXI225" s="15"/>
      <c r="PXJ225" s="15"/>
      <c r="PXK225" s="15"/>
      <c r="PXL225" s="15"/>
      <c r="PXM225" s="15"/>
      <c r="PXN225" s="15"/>
      <c r="PXO225" s="15"/>
      <c r="PXP225" s="15"/>
      <c r="PXQ225" s="15"/>
      <c r="PXR225" s="15"/>
      <c r="PXS225" s="15"/>
      <c r="PXT225" s="15"/>
      <c r="PXU225" s="15"/>
      <c r="PXV225" s="15"/>
      <c r="PXW225" s="15"/>
      <c r="PXX225" s="15"/>
      <c r="PXY225" s="15"/>
      <c r="PXZ225" s="15"/>
      <c r="PYA225" s="15"/>
      <c r="PYB225" s="15"/>
      <c r="PYC225" s="15"/>
      <c r="PYD225" s="15"/>
      <c r="PYE225" s="15"/>
      <c r="PYF225" s="15"/>
      <c r="PYG225" s="15"/>
      <c r="PYH225" s="15"/>
      <c r="PYI225" s="15"/>
      <c r="PYJ225" s="15"/>
      <c r="PYK225" s="15"/>
      <c r="PYL225" s="15"/>
      <c r="PYM225" s="15"/>
      <c r="PYN225" s="15"/>
      <c r="PYO225" s="15"/>
      <c r="PYP225" s="15"/>
      <c r="PYQ225" s="15"/>
      <c r="PYR225" s="15"/>
      <c r="PYS225" s="15"/>
      <c r="PYT225" s="15"/>
      <c r="PYU225" s="15"/>
      <c r="PYV225" s="15"/>
      <c r="PYW225" s="15"/>
      <c r="PYX225" s="15"/>
      <c r="PYY225" s="15"/>
      <c r="PYZ225" s="15"/>
      <c r="PZA225" s="15"/>
      <c r="PZB225" s="15"/>
      <c r="PZC225" s="15"/>
      <c r="PZD225" s="15"/>
      <c r="PZE225" s="15"/>
      <c r="PZF225" s="15"/>
      <c r="PZG225" s="15"/>
      <c r="PZH225" s="15"/>
      <c r="PZI225" s="15"/>
      <c r="PZJ225" s="15"/>
      <c r="PZK225" s="15"/>
      <c r="PZL225" s="15"/>
      <c r="PZM225" s="15"/>
      <c r="PZN225" s="15"/>
      <c r="PZO225" s="15"/>
      <c r="PZP225" s="15"/>
      <c r="PZQ225" s="15"/>
      <c r="PZR225" s="15"/>
      <c r="PZS225" s="15"/>
      <c r="PZT225" s="15"/>
      <c r="PZU225" s="15"/>
      <c r="PZV225" s="15"/>
      <c r="PZW225" s="15"/>
      <c r="PZX225" s="15"/>
      <c r="PZY225" s="15"/>
      <c r="PZZ225" s="15"/>
      <c r="QAA225" s="15"/>
      <c r="QAB225" s="15"/>
      <c r="QAC225" s="15"/>
      <c r="QAD225" s="15"/>
      <c r="QAE225" s="15"/>
      <c r="QAF225" s="15"/>
      <c r="QAG225" s="15"/>
      <c r="QAH225" s="15"/>
      <c r="QAI225" s="15"/>
      <c r="QAJ225" s="15"/>
      <c r="QAK225" s="15"/>
      <c r="QAL225" s="15"/>
      <c r="QAM225" s="15"/>
      <c r="QAN225" s="15"/>
      <c r="QAO225" s="15"/>
      <c r="QAP225" s="15"/>
      <c r="QAQ225" s="15"/>
      <c r="QAR225" s="15"/>
      <c r="QAS225" s="15"/>
      <c r="QAT225" s="15"/>
      <c r="QAU225" s="15"/>
      <c r="QAV225" s="15"/>
      <c r="QAW225" s="15"/>
      <c r="QAX225" s="15"/>
      <c r="QAY225" s="15"/>
      <c r="QAZ225" s="15"/>
      <c r="QBA225" s="15"/>
      <c r="QBB225" s="15"/>
      <c r="QBC225" s="15"/>
      <c r="QBD225" s="15"/>
      <c r="QBE225" s="15"/>
      <c r="QBF225" s="15"/>
      <c r="QBG225" s="15"/>
      <c r="QBH225" s="15"/>
      <c r="QBI225" s="15"/>
      <c r="QBJ225" s="15"/>
      <c r="QBK225" s="15"/>
      <c r="QBL225" s="15"/>
      <c r="QBM225" s="15"/>
      <c r="QBN225" s="15"/>
      <c r="QBO225" s="15"/>
      <c r="QBP225" s="15"/>
      <c r="QBQ225" s="15"/>
      <c r="QBR225" s="15"/>
      <c r="QBS225" s="15"/>
      <c r="QBT225" s="15"/>
      <c r="QBU225" s="15"/>
      <c r="QBV225" s="15"/>
      <c r="QBW225" s="15"/>
      <c r="QBX225" s="15"/>
      <c r="QBY225" s="15"/>
      <c r="QBZ225" s="15"/>
      <c r="QCA225" s="15"/>
      <c r="QCB225" s="15"/>
      <c r="QCC225" s="15"/>
      <c r="QCD225" s="15"/>
      <c r="QCE225" s="15"/>
      <c r="QCF225" s="15"/>
      <c r="QCG225" s="15"/>
      <c r="QCH225" s="15"/>
      <c r="QCI225" s="15"/>
      <c r="QCJ225" s="15"/>
      <c r="QCK225" s="15"/>
      <c r="QCL225" s="15"/>
      <c r="QCM225" s="15"/>
      <c r="QCN225" s="15"/>
      <c r="QCO225" s="15"/>
      <c r="QCP225" s="15"/>
      <c r="QCQ225" s="15"/>
      <c r="QCR225" s="15"/>
      <c r="QCS225" s="15"/>
      <c r="QCT225" s="15"/>
      <c r="QCU225" s="15"/>
      <c r="QCV225" s="15"/>
      <c r="QCW225" s="15"/>
      <c r="QCX225" s="15"/>
      <c r="QCY225" s="15"/>
      <c r="QCZ225" s="15"/>
      <c r="QDA225" s="15"/>
      <c r="QDB225" s="15"/>
      <c r="QDC225" s="15"/>
      <c r="QDD225" s="15"/>
      <c r="QDE225" s="15"/>
      <c r="QDF225" s="15"/>
      <c r="QDG225" s="15"/>
      <c r="QDH225" s="15"/>
      <c r="QDI225" s="15"/>
      <c r="QDJ225" s="15"/>
      <c r="QDK225" s="15"/>
      <c r="QDL225" s="15"/>
      <c r="QDM225" s="15"/>
      <c r="QDN225" s="15"/>
      <c r="QDO225" s="15"/>
      <c r="QDP225" s="15"/>
      <c r="QDQ225" s="15"/>
      <c r="QDR225" s="15"/>
      <c r="QDS225" s="15"/>
      <c r="QDT225" s="15"/>
      <c r="QDU225" s="15"/>
      <c r="QDV225" s="15"/>
      <c r="QDW225" s="15"/>
      <c r="QDX225" s="15"/>
      <c r="QDY225" s="15"/>
      <c r="QDZ225" s="15"/>
      <c r="QEA225" s="15"/>
      <c r="QEB225" s="15"/>
      <c r="QEC225" s="15"/>
      <c r="QED225" s="15"/>
      <c r="QEE225" s="15"/>
      <c r="QEF225" s="15"/>
      <c r="QEG225" s="15"/>
      <c r="QEH225" s="15"/>
      <c r="QEI225" s="15"/>
      <c r="QEJ225" s="15"/>
      <c r="QEK225" s="15"/>
      <c r="QEL225" s="15"/>
      <c r="QEM225" s="15"/>
      <c r="QEN225" s="15"/>
      <c r="QEO225" s="15"/>
      <c r="QEP225" s="15"/>
      <c r="QEQ225" s="15"/>
      <c r="QER225" s="15"/>
      <c r="QES225" s="15"/>
      <c r="QET225" s="15"/>
      <c r="QEU225" s="15"/>
      <c r="QEV225" s="15"/>
      <c r="QEW225" s="15"/>
      <c r="QEX225" s="15"/>
      <c r="QEY225" s="15"/>
      <c r="QEZ225" s="15"/>
      <c r="QFA225" s="15"/>
      <c r="QFB225" s="15"/>
      <c r="QFC225" s="15"/>
      <c r="QFD225" s="15"/>
      <c r="QFE225" s="15"/>
      <c r="QFF225" s="15"/>
      <c r="QFG225" s="15"/>
      <c r="QFH225" s="15"/>
      <c r="QFI225" s="15"/>
      <c r="QFJ225" s="15"/>
      <c r="QFK225" s="15"/>
      <c r="QFL225" s="15"/>
      <c r="QFM225" s="15"/>
      <c r="QFN225" s="15"/>
      <c r="QFO225" s="15"/>
      <c r="QFP225" s="15"/>
      <c r="QFQ225" s="15"/>
      <c r="QFR225" s="15"/>
      <c r="QFS225" s="15"/>
      <c r="QFT225" s="15"/>
      <c r="QFU225" s="15"/>
      <c r="QFV225" s="15"/>
      <c r="QFW225" s="15"/>
      <c r="QFX225" s="15"/>
      <c r="QFY225" s="15"/>
      <c r="QFZ225" s="15"/>
      <c r="QGA225" s="15"/>
      <c r="QGB225" s="15"/>
      <c r="QGC225" s="15"/>
      <c r="QGD225" s="15"/>
      <c r="QGE225" s="15"/>
      <c r="QGF225" s="15"/>
      <c r="QGG225" s="15"/>
      <c r="QGH225" s="15"/>
      <c r="QGI225" s="15"/>
      <c r="QGJ225" s="15"/>
      <c r="QGK225" s="15"/>
      <c r="QGL225" s="15"/>
      <c r="QGM225" s="15"/>
      <c r="QGN225" s="15"/>
      <c r="QGO225" s="15"/>
      <c r="QGP225" s="15"/>
      <c r="QGQ225" s="15"/>
      <c r="QGR225" s="15"/>
      <c r="QGS225" s="15"/>
      <c r="QGT225" s="15"/>
      <c r="QGU225" s="15"/>
      <c r="QGV225" s="15"/>
      <c r="QGW225" s="15"/>
      <c r="QGX225" s="15"/>
      <c r="QGY225" s="15"/>
      <c r="QGZ225" s="15"/>
      <c r="QHA225" s="15"/>
      <c r="QHB225" s="15"/>
      <c r="QHC225" s="15"/>
      <c r="QHD225" s="15"/>
      <c r="QHE225" s="15"/>
      <c r="QHF225" s="15"/>
      <c r="QHG225" s="15"/>
      <c r="QHH225" s="15"/>
      <c r="QHI225" s="15"/>
      <c r="QHJ225" s="15"/>
      <c r="QHK225" s="15"/>
      <c r="QHL225" s="15"/>
      <c r="QHM225" s="15"/>
      <c r="QHN225" s="15"/>
      <c r="QHO225" s="15"/>
      <c r="QHP225" s="15"/>
      <c r="QHQ225" s="15"/>
      <c r="QHR225" s="15"/>
      <c r="QHS225" s="15"/>
      <c r="QHT225" s="15"/>
      <c r="QHU225" s="15"/>
      <c r="QHV225" s="15"/>
      <c r="QHW225" s="15"/>
      <c r="QHX225" s="15"/>
      <c r="QHY225" s="15"/>
      <c r="QHZ225" s="15"/>
      <c r="QIA225" s="15"/>
      <c r="QIB225" s="15"/>
      <c r="QIC225" s="15"/>
      <c r="QID225" s="15"/>
      <c r="QIE225" s="15"/>
      <c r="QIF225" s="15"/>
      <c r="QIG225" s="15"/>
      <c r="QIH225" s="15"/>
      <c r="QII225" s="15"/>
      <c r="QIJ225" s="15"/>
      <c r="QIK225" s="15"/>
      <c r="QIL225" s="15"/>
      <c r="QIM225" s="15"/>
      <c r="QIN225" s="15"/>
      <c r="QIO225" s="15"/>
      <c r="QIP225" s="15"/>
      <c r="QIQ225" s="15"/>
      <c r="QIR225" s="15"/>
      <c r="QIS225" s="15"/>
      <c r="QIT225" s="15"/>
      <c r="QIU225" s="15"/>
      <c r="QIV225" s="15"/>
      <c r="QIW225" s="15"/>
      <c r="QIX225" s="15"/>
      <c r="QIY225" s="15"/>
      <c r="QIZ225" s="15"/>
      <c r="QJA225" s="15"/>
      <c r="QJB225" s="15"/>
      <c r="QJC225" s="15"/>
      <c r="QJD225" s="15"/>
      <c r="QJE225" s="15"/>
      <c r="QJF225" s="15"/>
      <c r="QJG225" s="15"/>
      <c r="QJH225" s="15"/>
      <c r="QJI225" s="15"/>
      <c r="QJJ225" s="15"/>
      <c r="QJK225" s="15"/>
      <c r="QJL225" s="15"/>
      <c r="QJM225" s="15"/>
      <c r="QJN225" s="15"/>
      <c r="QJO225" s="15"/>
      <c r="QJP225" s="15"/>
      <c r="QJQ225" s="15"/>
      <c r="QJR225" s="15"/>
      <c r="QJS225" s="15"/>
      <c r="QJT225" s="15"/>
      <c r="QJU225" s="15"/>
      <c r="QJV225" s="15"/>
      <c r="QJW225" s="15"/>
      <c r="QJX225" s="15"/>
      <c r="QJY225" s="15"/>
      <c r="QJZ225" s="15"/>
      <c r="QKA225" s="15"/>
      <c r="QKB225" s="15"/>
      <c r="QKC225" s="15"/>
      <c r="QKD225" s="15"/>
      <c r="QKE225" s="15"/>
      <c r="QKF225" s="15"/>
      <c r="QKG225" s="15"/>
      <c r="QKH225" s="15"/>
      <c r="QKI225" s="15"/>
      <c r="QKJ225" s="15"/>
      <c r="QKK225" s="15"/>
      <c r="QKL225" s="15"/>
      <c r="QKM225" s="15"/>
      <c r="QKN225" s="15"/>
      <c r="QKO225" s="15"/>
      <c r="QKP225" s="15"/>
      <c r="QKQ225" s="15"/>
      <c r="QKR225" s="15"/>
      <c r="QKS225" s="15"/>
      <c r="QKT225" s="15"/>
      <c r="QKU225" s="15"/>
      <c r="QKV225" s="15"/>
      <c r="QKW225" s="15"/>
      <c r="QKX225" s="15"/>
      <c r="QKY225" s="15"/>
      <c r="QKZ225" s="15"/>
      <c r="QLA225" s="15"/>
      <c r="QLB225" s="15"/>
      <c r="QLC225" s="15"/>
      <c r="QLD225" s="15"/>
      <c r="QLE225" s="15"/>
      <c r="QLF225" s="15"/>
      <c r="QLG225" s="15"/>
      <c r="QLH225" s="15"/>
      <c r="QLI225" s="15"/>
      <c r="QLJ225" s="15"/>
      <c r="QLK225" s="15"/>
      <c r="QLL225" s="15"/>
      <c r="QLM225" s="15"/>
      <c r="QLN225" s="15"/>
      <c r="QLO225" s="15"/>
      <c r="QLP225" s="15"/>
      <c r="QLQ225" s="15"/>
      <c r="QLR225" s="15"/>
      <c r="QLS225" s="15"/>
      <c r="QLT225" s="15"/>
      <c r="QLU225" s="15"/>
      <c r="QLV225" s="15"/>
      <c r="QLW225" s="15"/>
      <c r="QLX225" s="15"/>
      <c r="QLY225" s="15"/>
      <c r="QLZ225" s="15"/>
      <c r="QMA225" s="15"/>
      <c r="QMB225" s="15"/>
      <c r="QMC225" s="15"/>
      <c r="QMD225" s="15"/>
      <c r="QME225" s="15"/>
      <c r="QMF225" s="15"/>
      <c r="QMG225" s="15"/>
      <c r="QMH225" s="15"/>
      <c r="QMI225" s="15"/>
      <c r="QMJ225" s="15"/>
      <c r="QMK225" s="15"/>
      <c r="QML225" s="15"/>
      <c r="QMM225" s="15"/>
      <c r="QMN225" s="15"/>
      <c r="QMO225" s="15"/>
      <c r="QMP225" s="15"/>
      <c r="QMQ225" s="15"/>
      <c r="QMR225" s="15"/>
      <c r="QMS225" s="15"/>
      <c r="QMT225" s="15"/>
      <c r="QMU225" s="15"/>
      <c r="QMV225" s="15"/>
      <c r="QMW225" s="15"/>
      <c r="QMX225" s="15"/>
      <c r="QMY225" s="15"/>
      <c r="QMZ225" s="15"/>
      <c r="QNA225" s="15"/>
      <c r="QNB225" s="15"/>
      <c r="QNC225" s="15"/>
      <c r="QND225" s="15"/>
      <c r="QNE225" s="15"/>
      <c r="QNF225" s="15"/>
      <c r="QNG225" s="15"/>
      <c r="QNH225" s="15"/>
      <c r="QNI225" s="15"/>
      <c r="QNJ225" s="15"/>
      <c r="QNK225" s="15"/>
      <c r="QNL225" s="15"/>
      <c r="QNM225" s="15"/>
      <c r="QNN225" s="15"/>
      <c r="QNO225" s="15"/>
      <c r="QNP225" s="15"/>
      <c r="QNQ225" s="15"/>
      <c r="QNR225" s="15"/>
      <c r="QNS225" s="15"/>
      <c r="QNT225" s="15"/>
      <c r="QNU225" s="15"/>
      <c r="QNV225" s="15"/>
      <c r="QNW225" s="15"/>
      <c r="QNX225" s="15"/>
      <c r="QNY225" s="15"/>
      <c r="QNZ225" s="15"/>
      <c r="QOA225" s="15"/>
      <c r="QOB225" s="15"/>
      <c r="QOC225" s="15"/>
      <c r="QOD225" s="15"/>
      <c r="QOE225" s="15"/>
      <c r="QOF225" s="15"/>
      <c r="QOG225" s="15"/>
      <c r="QOH225" s="15"/>
      <c r="QOI225" s="15"/>
      <c r="QOJ225" s="15"/>
      <c r="QOK225" s="15"/>
      <c r="QOL225" s="15"/>
      <c r="QOM225" s="15"/>
      <c r="QON225" s="15"/>
      <c r="QOO225" s="15"/>
      <c r="QOP225" s="15"/>
      <c r="QOQ225" s="15"/>
      <c r="QOR225" s="15"/>
      <c r="QOS225" s="15"/>
      <c r="QOT225" s="15"/>
      <c r="QOU225" s="15"/>
      <c r="QOV225" s="15"/>
      <c r="QOW225" s="15"/>
      <c r="QOX225" s="15"/>
      <c r="QOY225" s="15"/>
      <c r="QOZ225" s="15"/>
      <c r="QPA225" s="15"/>
      <c r="QPB225" s="15"/>
      <c r="QPC225" s="15"/>
      <c r="QPD225" s="15"/>
      <c r="QPE225" s="15"/>
      <c r="QPF225" s="15"/>
      <c r="QPG225" s="15"/>
      <c r="QPH225" s="15"/>
      <c r="QPI225" s="15"/>
      <c r="QPJ225" s="15"/>
      <c r="QPK225" s="15"/>
      <c r="QPL225" s="15"/>
      <c r="QPM225" s="15"/>
      <c r="QPN225" s="15"/>
      <c r="QPO225" s="15"/>
      <c r="QPP225" s="15"/>
      <c r="QPQ225" s="15"/>
      <c r="QPR225" s="15"/>
      <c r="QPS225" s="15"/>
      <c r="QPT225" s="15"/>
      <c r="QPU225" s="15"/>
      <c r="QPV225" s="15"/>
      <c r="QPW225" s="15"/>
      <c r="QPX225" s="15"/>
      <c r="QPY225" s="15"/>
      <c r="QPZ225" s="15"/>
      <c r="QQA225" s="15"/>
      <c r="QQB225" s="15"/>
      <c r="QQC225" s="15"/>
      <c r="QQD225" s="15"/>
      <c r="QQE225" s="15"/>
      <c r="QQF225" s="15"/>
      <c r="QQG225" s="15"/>
      <c r="QQH225" s="15"/>
      <c r="QQI225" s="15"/>
      <c r="QQJ225" s="15"/>
      <c r="QQK225" s="15"/>
      <c r="QQL225" s="15"/>
      <c r="QQM225" s="15"/>
      <c r="QQN225" s="15"/>
      <c r="QQO225" s="15"/>
      <c r="QQP225" s="15"/>
      <c r="QQQ225" s="15"/>
      <c r="QQR225" s="15"/>
      <c r="QQS225" s="15"/>
      <c r="QQT225" s="15"/>
      <c r="QQU225" s="15"/>
      <c r="QQV225" s="15"/>
      <c r="QQW225" s="15"/>
      <c r="QQX225" s="15"/>
      <c r="QQY225" s="15"/>
      <c r="QQZ225" s="15"/>
      <c r="QRA225" s="15"/>
      <c r="QRB225" s="15"/>
      <c r="QRC225" s="15"/>
      <c r="QRD225" s="15"/>
      <c r="QRE225" s="15"/>
      <c r="QRF225" s="15"/>
      <c r="QRG225" s="15"/>
      <c r="QRH225" s="15"/>
      <c r="QRI225" s="15"/>
      <c r="QRJ225" s="15"/>
      <c r="QRK225" s="15"/>
      <c r="QRL225" s="15"/>
      <c r="QRM225" s="15"/>
      <c r="QRN225" s="15"/>
      <c r="QRO225" s="15"/>
      <c r="QRP225" s="15"/>
      <c r="QRQ225" s="15"/>
      <c r="QRR225" s="15"/>
      <c r="QRS225" s="15"/>
      <c r="QRT225" s="15"/>
      <c r="QRU225" s="15"/>
      <c r="QRV225" s="15"/>
      <c r="QRW225" s="15"/>
      <c r="QRX225" s="15"/>
      <c r="QRY225" s="15"/>
      <c r="QRZ225" s="15"/>
      <c r="QSA225" s="15"/>
      <c r="QSB225" s="15"/>
      <c r="QSC225" s="15"/>
      <c r="QSD225" s="15"/>
      <c r="QSE225" s="15"/>
      <c r="QSF225" s="15"/>
      <c r="QSG225" s="15"/>
      <c r="QSH225" s="15"/>
      <c r="QSI225" s="15"/>
      <c r="QSJ225" s="15"/>
      <c r="QSK225" s="15"/>
      <c r="QSL225" s="15"/>
      <c r="QSM225" s="15"/>
      <c r="QSN225" s="15"/>
      <c r="QSO225" s="15"/>
      <c r="QSP225" s="15"/>
      <c r="QSQ225" s="15"/>
      <c r="QSR225" s="15"/>
      <c r="QSS225" s="15"/>
      <c r="QST225" s="15"/>
      <c r="QSU225" s="15"/>
      <c r="QSV225" s="15"/>
      <c r="QSW225" s="15"/>
      <c r="QSX225" s="15"/>
      <c r="QSY225" s="15"/>
      <c r="QSZ225" s="15"/>
      <c r="QTA225" s="15"/>
      <c r="QTB225" s="15"/>
      <c r="QTC225" s="15"/>
      <c r="QTD225" s="15"/>
      <c r="QTE225" s="15"/>
      <c r="QTF225" s="15"/>
      <c r="QTG225" s="15"/>
      <c r="QTH225" s="15"/>
      <c r="QTI225" s="15"/>
      <c r="QTJ225" s="15"/>
      <c r="QTK225" s="15"/>
      <c r="QTL225" s="15"/>
      <c r="QTM225" s="15"/>
      <c r="QTN225" s="15"/>
      <c r="QTO225" s="15"/>
      <c r="QTP225" s="15"/>
      <c r="QTQ225" s="15"/>
      <c r="QTR225" s="15"/>
      <c r="QTS225" s="15"/>
      <c r="QTT225" s="15"/>
      <c r="QTU225" s="15"/>
      <c r="QTV225" s="15"/>
      <c r="QTW225" s="15"/>
      <c r="QTX225" s="15"/>
      <c r="QTY225" s="15"/>
      <c r="QTZ225" s="15"/>
      <c r="QUA225" s="15"/>
      <c r="QUB225" s="15"/>
      <c r="QUC225" s="15"/>
      <c r="QUD225" s="15"/>
      <c r="QUE225" s="15"/>
      <c r="QUF225" s="15"/>
      <c r="QUG225" s="15"/>
      <c r="QUH225" s="15"/>
      <c r="QUI225" s="15"/>
      <c r="QUJ225" s="15"/>
      <c r="QUK225" s="15"/>
      <c r="QUL225" s="15"/>
      <c r="QUM225" s="15"/>
      <c r="QUN225" s="15"/>
      <c r="QUO225" s="15"/>
      <c r="QUP225" s="15"/>
      <c r="QUQ225" s="15"/>
      <c r="QUR225" s="15"/>
      <c r="QUS225" s="15"/>
      <c r="QUT225" s="15"/>
      <c r="QUU225" s="15"/>
      <c r="QUV225" s="15"/>
      <c r="QUW225" s="15"/>
      <c r="QUX225" s="15"/>
      <c r="QUY225" s="15"/>
      <c r="QUZ225" s="15"/>
      <c r="QVA225" s="15"/>
      <c r="QVB225" s="15"/>
      <c r="QVC225" s="15"/>
      <c r="QVD225" s="15"/>
      <c r="QVE225" s="15"/>
      <c r="QVF225" s="15"/>
      <c r="QVG225" s="15"/>
      <c r="QVH225" s="15"/>
      <c r="QVI225" s="15"/>
      <c r="QVJ225" s="15"/>
      <c r="QVK225" s="15"/>
      <c r="QVL225" s="15"/>
      <c r="QVM225" s="15"/>
      <c r="QVN225" s="15"/>
      <c r="QVO225" s="15"/>
      <c r="QVP225" s="15"/>
      <c r="QVQ225" s="15"/>
      <c r="QVR225" s="15"/>
      <c r="QVS225" s="15"/>
      <c r="QVT225" s="15"/>
      <c r="QVU225" s="15"/>
      <c r="QVV225" s="15"/>
      <c r="QVW225" s="15"/>
      <c r="QVX225" s="15"/>
      <c r="QVY225" s="15"/>
      <c r="QVZ225" s="15"/>
      <c r="QWA225" s="15"/>
      <c r="QWB225" s="15"/>
      <c r="QWC225" s="15"/>
      <c r="QWD225" s="15"/>
      <c r="QWE225" s="15"/>
      <c r="QWF225" s="15"/>
      <c r="QWG225" s="15"/>
      <c r="QWH225" s="15"/>
      <c r="QWI225" s="15"/>
      <c r="QWJ225" s="15"/>
      <c r="QWK225" s="15"/>
      <c r="QWL225" s="15"/>
      <c r="QWM225" s="15"/>
      <c r="QWN225" s="15"/>
      <c r="QWO225" s="15"/>
      <c r="QWP225" s="15"/>
      <c r="QWQ225" s="15"/>
      <c r="QWR225" s="15"/>
      <c r="QWS225" s="15"/>
      <c r="QWT225" s="15"/>
      <c r="QWU225" s="15"/>
      <c r="QWV225" s="15"/>
      <c r="QWW225" s="15"/>
      <c r="QWX225" s="15"/>
      <c r="QWY225" s="15"/>
      <c r="QWZ225" s="15"/>
      <c r="QXA225" s="15"/>
      <c r="QXB225" s="15"/>
      <c r="QXC225" s="15"/>
      <c r="QXD225" s="15"/>
      <c r="QXE225" s="15"/>
      <c r="QXF225" s="15"/>
      <c r="QXG225" s="15"/>
      <c r="QXH225" s="15"/>
      <c r="QXI225" s="15"/>
      <c r="QXJ225" s="15"/>
      <c r="QXK225" s="15"/>
      <c r="QXL225" s="15"/>
      <c r="QXM225" s="15"/>
      <c r="QXN225" s="15"/>
      <c r="QXO225" s="15"/>
      <c r="QXP225" s="15"/>
      <c r="QXQ225" s="15"/>
      <c r="QXR225" s="15"/>
      <c r="QXS225" s="15"/>
      <c r="QXT225" s="15"/>
      <c r="QXU225" s="15"/>
      <c r="QXV225" s="15"/>
      <c r="QXW225" s="15"/>
      <c r="QXX225" s="15"/>
      <c r="QXY225" s="15"/>
      <c r="QXZ225" s="15"/>
      <c r="QYA225" s="15"/>
      <c r="QYB225" s="15"/>
      <c r="QYC225" s="15"/>
      <c r="QYD225" s="15"/>
      <c r="QYE225" s="15"/>
      <c r="QYF225" s="15"/>
      <c r="QYG225" s="15"/>
      <c r="QYH225" s="15"/>
      <c r="QYI225" s="15"/>
      <c r="QYJ225" s="15"/>
      <c r="QYK225" s="15"/>
      <c r="QYL225" s="15"/>
      <c r="QYM225" s="15"/>
      <c r="QYN225" s="15"/>
      <c r="QYO225" s="15"/>
      <c r="QYP225" s="15"/>
      <c r="QYQ225" s="15"/>
      <c r="QYR225" s="15"/>
      <c r="QYS225" s="15"/>
      <c r="QYT225" s="15"/>
      <c r="QYU225" s="15"/>
      <c r="QYV225" s="15"/>
      <c r="QYW225" s="15"/>
      <c r="QYX225" s="15"/>
      <c r="QYY225" s="15"/>
      <c r="QYZ225" s="15"/>
      <c r="QZA225" s="15"/>
      <c r="QZB225" s="15"/>
      <c r="QZC225" s="15"/>
      <c r="QZD225" s="15"/>
      <c r="QZE225" s="15"/>
      <c r="QZF225" s="15"/>
      <c r="QZG225" s="15"/>
      <c r="QZH225" s="15"/>
      <c r="QZI225" s="15"/>
      <c r="QZJ225" s="15"/>
      <c r="QZK225" s="15"/>
      <c r="QZL225" s="15"/>
      <c r="QZM225" s="15"/>
      <c r="QZN225" s="15"/>
      <c r="QZO225" s="15"/>
      <c r="QZP225" s="15"/>
      <c r="QZQ225" s="15"/>
      <c r="QZR225" s="15"/>
      <c r="QZS225" s="15"/>
      <c r="QZT225" s="15"/>
      <c r="QZU225" s="15"/>
      <c r="QZV225" s="15"/>
      <c r="QZW225" s="15"/>
      <c r="QZX225" s="15"/>
      <c r="QZY225" s="15"/>
      <c r="QZZ225" s="15"/>
      <c r="RAA225" s="15"/>
      <c r="RAB225" s="15"/>
      <c r="RAC225" s="15"/>
      <c r="RAD225" s="15"/>
      <c r="RAE225" s="15"/>
      <c r="RAF225" s="15"/>
      <c r="RAG225" s="15"/>
      <c r="RAH225" s="15"/>
      <c r="RAI225" s="15"/>
      <c r="RAJ225" s="15"/>
      <c r="RAK225" s="15"/>
      <c r="RAL225" s="15"/>
      <c r="RAM225" s="15"/>
      <c r="RAN225" s="15"/>
      <c r="RAO225" s="15"/>
      <c r="RAP225" s="15"/>
      <c r="RAQ225" s="15"/>
      <c r="RAR225" s="15"/>
      <c r="RAS225" s="15"/>
      <c r="RAT225" s="15"/>
      <c r="RAU225" s="15"/>
      <c r="RAV225" s="15"/>
      <c r="RAW225" s="15"/>
      <c r="RAX225" s="15"/>
      <c r="RAY225" s="15"/>
      <c r="RAZ225" s="15"/>
      <c r="RBA225" s="15"/>
      <c r="RBB225" s="15"/>
      <c r="RBC225" s="15"/>
      <c r="RBD225" s="15"/>
      <c r="RBE225" s="15"/>
      <c r="RBF225" s="15"/>
      <c r="RBG225" s="15"/>
      <c r="RBH225" s="15"/>
      <c r="RBI225" s="15"/>
      <c r="RBJ225" s="15"/>
      <c r="RBK225" s="15"/>
      <c r="RBL225" s="15"/>
      <c r="RBM225" s="15"/>
      <c r="RBN225" s="15"/>
      <c r="RBO225" s="15"/>
      <c r="RBP225" s="15"/>
      <c r="RBQ225" s="15"/>
      <c r="RBR225" s="15"/>
      <c r="RBS225" s="15"/>
      <c r="RBT225" s="15"/>
      <c r="RBU225" s="15"/>
      <c r="RBV225" s="15"/>
      <c r="RBW225" s="15"/>
      <c r="RBX225" s="15"/>
      <c r="RBY225" s="15"/>
      <c r="RBZ225" s="15"/>
      <c r="RCA225" s="15"/>
      <c r="RCB225" s="15"/>
      <c r="RCC225" s="15"/>
      <c r="RCD225" s="15"/>
      <c r="RCE225" s="15"/>
      <c r="RCF225" s="15"/>
      <c r="RCG225" s="15"/>
      <c r="RCH225" s="15"/>
      <c r="RCI225" s="15"/>
      <c r="RCJ225" s="15"/>
      <c r="RCK225" s="15"/>
      <c r="RCL225" s="15"/>
      <c r="RCM225" s="15"/>
      <c r="RCN225" s="15"/>
      <c r="RCO225" s="15"/>
      <c r="RCP225" s="15"/>
      <c r="RCQ225" s="15"/>
      <c r="RCR225" s="15"/>
      <c r="RCS225" s="15"/>
      <c r="RCT225" s="15"/>
      <c r="RCU225" s="15"/>
      <c r="RCV225" s="15"/>
      <c r="RCW225" s="15"/>
      <c r="RCX225" s="15"/>
      <c r="RCY225" s="15"/>
      <c r="RCZ225" s="15"/>
      <c r="RDA225" s="15"/>
      <c r="RDB225" s="15"/>
      <c r="RDC225" s="15"/>
      <c r="RDD225" s="15"/>
      <c r="RDE225" s="15"/>
      <c r="RDF225" s="15"/>
      <c r="RDG225" s="15"/>
      <c r="RDH225" s="15"/>
      <c r="RDI225" s="15"/>
      <c r="RDJ225" s="15"/>
      <c r="RDK225" s="15"/>
      <c r="RDL225" s="15"/>
      <c r="RDM225" s="15"/>
      <c r="RDN225" s="15"/>
      <c r="RDO225" s="15"/>
      <c r="RDP225" s="15"/>
      <c r="RDQ225" s="15"/>
      <c r="RDR225" s="15"/>
      <c r="RDS225" s="15"/>
      <c r="RDT225" s="15"/>
      <c r="RDU225" s="15"/>
      <c r="RDV225" s="15"/>
      <c r="RDW225" s="15"/>
      <c r="RDX225" s="15"/>
      <c r="RDY225" s="15"/>
      <c r="RDZ225" s="15"/>
      <c r="REA225" s="15"/>
      <c r="REB225" s="15"/>
      <c r="REC225" s="15"/>
      <c r="RED225" s="15"/>
      <c r="REE225" s="15"/>
      <c r="REF225" s="15"/>
      <c r="REG225" s="15"/>
      <c r="REH225" s="15"/>
      <c r="REI225" s="15"/>
      <c r="REJ225" s="15"/>
      <c r="REK225" s="15"/>
      <c r="REL225" s="15"/>
      <c r="REM225" s="15"/>
      <c r="REN225" s="15"/>
      <c r="REO225" s="15"/>
      <c r="REP225" s="15"/>
      <c r="REQ225" s="15"/>
      <c r="RER225" s="15"/>
      <c r="RES225" s="15"/>
      <c r="RET225" s="15"/>
      <c r="REU225" s="15"/>
      <c r="REV225" s="15"/>
      <c r="REW225" s="15"/>
      <c r="REX225" s="15"/>
      <c r="REY225" s="15"/>
      <c r="REZ225" s="15"/>
      <c r="RFA225" s="15"/>
      <c r="RFB225" s="15"/>
      <c r="RFC225" s="15"/>
      <c r="RFD225" s="15"/>
      <c r="RFE225" s="15"/>
      <c r="RFF225" s="15"/>
      <c r="RFG225" s="15"/>
      <c r="RFH225" s="15"/>
      <c r="RFI225" s="15"/>
      <c r="RFJ225" s="15"/>
      <c r="RFK225" s="15"/>
      <c r="RFL225" s="15"/>
      <c r="RFM225" s="15"/>
      <c r="RFN225" s="15"/>
      <c r="RFO225" s="15"/>
      <c r="RFP225" s="15"/>
      <c r="RFQ225" s="15"/>
      <c r="RFR225" s="15"/>
      <c r="RFS225" s="15"/>
      <c r="RFT225" s="15"/>
      <c r="RFU225" s="15"/>
      <c r="RFV225" s="15"/>
      <c r="RFW225" s="15"/>
      <c r="RFX225" s="15"/>
      <c r="RFY225" s="15"/>
      <c r="RFZ225" s="15"/>
      <c r="RGA225" s="15"/>
      <c r="RGB225" s="15"/>
      <c r="RGC225" s="15"/>
      <c r="RGD225" s="15"/>
      <c r="RGE225" s="15"/>
      <c r="RGF225" s="15"/>
      <c r="RGG225" s="15"/>
      <c r="RGH225" s="15"/>
      <c r="RGI225" s="15"/>
      <c r="RGJ225" s="15"/>
      <c r="RGK225" s="15"/>
      <c r="RGL225" s="15"/>
      <c r="RGM225" s="15"/>
      <c r="RGN225" s="15"/>
      <c r="RGO225" s="15"/>
      <c r="RGP225" s="15"/>
      <c r="RGQ225" s="15"/>
      <c r="RGR225" s="15"/>
      <c r="RGS225" s="15"/>
      <c r="RGT225" s="15"/>
      <c r="RGU225" s="15"/>
      <c r="RGV225" s="15"/>
      <c r="RGW225" s="15"/>
      <c r="RGX225" s="15"/>
      <c r="RGY225" s="15"/>
      <c r="RGZ225" s="15"/>
      <c r="RHA225" s="15"/>
      <c r="RHB225" s="15"/>
      <c r="RHC225" s="15"/>
      <c r="RHD225" s="15"/>
      <c r="RHE225" s="15"/>
      <c r="RHF225" s="15"/>
      <c r="RHG225" s="15"/>
      <c r="RHH225" s="15"/>
      <c r="RHI225" s="15"/>
      <c r="RHJ225" s="15"/>
      <c r="RHK225" s="15"/>
      <c r="RHL225" s="15"/>
      <c r="RHM225" s="15"/>
      <c r="RHN225" s="15"/>
      <c r="RHO225" s="15"/>
      <c r="RHP225" s="15"/>
      <c r="RHQ225" s="15"/>
      <c r="RHR225" s="15"/>
      <c r="RHS225" s="15"/>
      <c r="RHT225" s="15"/>
      <c r="RHU225" s="15"/>
      <c r="RHV225" s="15"/>
      <c r="RHW225" s="15"/>
      <c r="RHX225" s="15"/>
      <c r="RHY225" s="15"/>
      <c r="RHZ225" s="15"/>
      <c r="RIA225" s="15"/>
      <c r="RIB225" s="15"/>
      <c r="RIC225" s="15"/>
      <c r="RID225" s="15"/>
      <c r="RIE225" s="15"/>
      <c r="RIF225" s="15"/>
      <c r="RIG225" s="15"/>
      <c r="RIH225" s="15"/>
      <c r="RII225" s="15"/>
      <c r="RIJ225" s="15"/>
      <c r="RIK225" s="15"/>
      <c r="RIL225" s="15"/>
      <c r="RIM225" s="15"/>
      <c r="RIN225" s="15"/>
      <c r="RIO225" s="15"/>
      <c r="RIP225" s="15"/>
      <c r="RIQ225" s="15"/>
      <c r="RIR225" s="15"/>
      <c r="RIS225" s="15"/>
      <c r="RIT225" s="15"/>
      <c r="RIU225" s="15"/>
      <c r="RIV225" s="15"/>
      <c r="RIW225" s="15"/>
      <c r="RIX225" s="15"/>
      <c r="RIY225" s="15"/>
      <c r="RIZ225" s="15"/>
      <c r="RJA225" s="15"/>
      <c r="RJB225" s="15"/>
      <c r="RJC225" s="15"/>
      <c r="RJD225" s="15"/>
      <c r="RJE225" s="15"/>
      <c r="RJF225" s="15"/>
      <c r="RJG225" s="15"/>
      <c r="RJH225" s="15"/>
      <c r="RJI225" s="15"/>
      <c r="RJJ225" s="15"/>
      <c r="RJK225" s="15"/>
      <c r="RJL225" s="15"/>
      <c r="RJM225" s="15"/>
      <c r="RJN225" s="15"/>
      <c r="RJO225" s="15"/>
      <c r="RJP225" s="15"/>
      <c r="RJQ225" s="15"/>
      <c r="RJR225" s="15"/>
      <c r="RJS225" s="15"/>
      <c r="RJT225" s="15"/>
      <c r="RJU225" s="15"/>
      <c r="RJV225" s="15"/>
      <c r="RJW225" s="15"/>
      <c r="RJX225" s="15"/>
      <c r="RJY225" s="15"/>
      <c r="RJZ225" s="15"/>
      <c r="RKA225" s="15"/>
      <c r="RKB225" s="15"/>
      <c r="RKC225" s="15"/>
      <c r="RKD225" s="15"/>
      <c r="RKE225" s="15"/>
      <c r="RKF225" s="15"/>
      <c r="RKG225" s="15"/>
      <c r="RKH225" s="15"/>
      <c r="RKI225" s="15"/>
      <c r="RKJ225" s="15"/>
      <c r="RKK225" s="15"/>
      <c r="RKL225" s="15"/>
      <c r="RKM225" s="15"/>
      <c r="RKN225" s="15"/>
      <c r="RKO225" s="15"/>
      <c r="RKP225" s="15"/>
      <c r="RKQ225" s="15"/>
      <c r="RKR225" s="15"/>
      <c r="RKS225" s="15"/>
      <c r="RKT225" s="15"/>
      <c r="RKU225" s="15"/>
      <c r="RKV225" s="15"/>
      <c r="RKW225" s="15"/>
      <c r="RKX225" s="15"/>
      <c r="RKY225" s="15"/>
      <c r="RKZ225" s="15"/>
      <c r="RLA225" s="15"/>
      <c r="RLB225" s="15"/>
      <c r="RLC225" s="15"/>
      <c r="RLD225" s="15"/>
      <c r="RLE225" s="15"/>
      <c r="RLF225" s="15"/>
      <c r="RLG225" s="15"/>
      <c r="RLH225" s="15"/>
      <c r="RLI225" s="15"/>
      <c r="RLJ225" s="15"/>
      <c r="RLK225" s="15"/>
      <c r="RLL225" s="15"/>
      <c r="RLM225" s="15"/>
      <c r="RLN225" s="15"/>
      <c r="RLO225" s="15"/>
      <c r="RLP225" s="15"/>
      <c r="RLQ225" s="15"/>
      <c r="RLR225" s="15"/>
      <c r="RLS225" s="15"/>
      <c r="RLT225" s="15"/>
      <c r="RLU225" s="15"/>
      <c r="RLV225" s="15"/>
      <c r="RLW225" s="15"/>
      <c r="RLX225" s="15"/>
      <c r="RLY225" s="15"/>
      <c r="RLZ225" s="15"/>
      <c r="RMA225" s="15"/>
      <c r="RMB225" s="15"/>
      <c r="RMC225" s="15"/>
      <c r="RMD225" s="15"/>
      <c r="RME225" s="15"/>
      <c r="RMF225" s="15"/>
      <c r="RMG225" s="15"/>
      <c r="RMH225" s="15"/>
      <c r="RMI225" s="15"/>
      <c r="RMJ225" s="15"/>
      <c r="RMK225" s="15"/>
      <c r="RML225" s="15"/>
      <c r="RMM225" s="15"/>
      <c r="RMN225" s="15"/>
      <c r="RMO225" s="15"/>
      <c r="RMP225" s="15"/>
      <c r="RMQ225" s="15"/>
      <c r="RMR225" s="15"/>
      <c r="RMS225" s="15"/>
      <c r="RMT225" s="15"/>
      <c r="RMU225" s="15"/>
      <c r="RMV225" s="15"/>
      <c r="RMW225" s="15"/>
      <c r="RMX225" s="15"/>
      <c r="RMY225" s="15"/>
      <c r="RMZ225" s="15"/>
      <c r="RNA225" s="15"/>
      <c r="RNB225" s="15"/>
      <c r="RNC225" s="15"/>
      <c r="RND225" s="15"/>
      <c r="RNE225" s="15"/>
      <c r="RNF225" s="15"/>
      <c r="RNG225" s="15"/>
      <c r="RNH225" s="15"/>
      <c r="RNI225" s="15"/>
      <c r="RNJ225" s="15"/>
      <c r="RNK225" s="15"/>
      <c r="RNL225" s="15"/>
      <c r="RNM225" s="15"/>
      <c r="RNN225" s="15"/>
      <c r="RNO225" s="15"/>
      <c r="RNP225" s="15"/>
      <c r="RNQ225" s="15"/>
      <c r="RNR225" s="15"/>
      <c r="RNS225" s="15"/>
      <c r="RNT225" s="15"/>
      <c r="RNU225" s="15"/>
      <c r="RNV225" s="15"/>
      <c r="RNW225" s="15"/>
      <c r="RNX225" s="15"/>
      <c r="RNY225" s="15"/>
      <c r="RNZ225" s="15"/>
      <c r="ROA225" s="15"/>
      <c r="ROB225" s="15"/>
      <c r="ROC225" s="15"/>
      <c r="ROD225" s="15"/>
      <c r="ROE225" s="15"/>
      <c r="ROF225" s="15"/>
      <c r="ROG225" s="15"/>
      <c r="ROH225" s="15"/>
      <c r="ROI225" s="15"/>
      <c r="ROJ225" s="15"/>
      <c r="ROK225" s="15"/>
      <c r="ROL225" s="15"/>
      <c r="ROM225" s="15"/>
      <c r="RON225" s="15"/>
      <c r="ROO225" s="15"/>
      <c r="ROP225" s="15"/>
      <c r="ROQ225" s="15"/>
      <c r="ROR225" s="15"/>
      <c r="ROS225" s="15"/>
      <c r="ROT225" s="15"/>
      <c r="ROU225" s="15"/>
      <c r="ROV225" s="15"/>
      <c r="ROW225" s="15"/>
      <c r="ROX225" s="15"/>
      <c r="ROY225" s="15"/>
      <c r="ROZ225" s="15"/>
      <c r="RPA225" s="15"/>
      <c r="RPB225" s="15"/>
      <c r="RPC225" s="15"/>
      <c r="RPD225" s="15"/>
      <c r="RPE225" s="15"/>
      <c r="RPF225" s="15"/>
      <c r="RPG225" s="15"/>
      <c r="RPH225" s="15"/>
      <c r="RPI225" s="15"/>
      <c r="RPJ225" s="15"/>
      <c r="RPK225" s="15"/>
      <c r="RPL225" s="15"/>
      <c r="RPM225" s="15"/>
      <c r="RPN225" s="15"/>
      <c r="RPO225" s="15"/>
      <c r="RPP225" s="15"/>
      <c r="RPQ225" s="15"/>
      <c r="RPR225" s="15"/>
      <c r="RPS225" s="15"/>
      <c r="RPT225" s="15"/>
      <c r="RPU225" s="15"/>
      <c r="RPV225" s="15"/>
      <c r="RPW225" s="15"/>
      <c r="RPX225" s="15"/>
      <c r="RPY225" s="15"/>
      <c r="RPZ225" s="15"/>
      <c r="RQA225" s="15"/>
      <c r="RQB225" s="15"/>
      <c r="RQC225" s="15"/>
      <c r="RQD225" s="15"/>
      <c r="RQE225" s="15"/>
      <c r="RQF225" s="15"/>
      <c r="RQG225" s="15"/>
      <c r="RQH225" s="15"/>
      <c r="RQI225" s="15"/>
      <c r="RQJ225" s="15"/>
      <c r="RQK225" s="15"/>
      <c r="RQL225" s="15"/>
      <c r="RQM225" s="15"/>
      <c r="RQN225" s="15"/>
      <c r="RQO225" s="15"/>
      <c r="RQP225" s="15"/>
      <c r="RQQ225" s="15"/>
      <c r="RQR225" s="15"/>
      <c r="RQS225" s="15"/>
      <c r="RQT225" s="15"/>
      <c r="RQU225" s="15"/>
      <c r="RQV225" s="15"/>
      <c r="RQW225" s="15"/>
      <c r="RQX225" s="15"/>
      <c r="RQY225" s="15"/>
      <c r="RQZ225" s="15"/>
      <c r="RRA225" s="15"/>
      <c r="RRB225" s="15"/>
      <c r="RRC225" s="15"/>
      <c r="RRD225" s="15"/>
      <c r="RRE225" s="15"/>
      <c r="RRF225" s="15"/>
      <c r="RRG225" s="15"/>
      <c r="RRH225" s="15"/>
      <c r="RRI225" s="15"/>
      <c r="RRJ225" s="15"/>
      <c r="RRK225" s="15"/>
      <c r="RRL225" s="15"/>
      <c r="RRM225" s="15"/>
      <c r="RRN225" s="15"/>
      <c r="RRO225" s="15"/>
      <c r="RRP225" s="15"/>
      <c r="RRQ225" s="15"/>
      <c r="RRR225" s="15"/>
      <c r="RRS225" s="15"/>
      <c r="RRT225" s="15"/>
      <c r="RRU225" s="15"/>
      <c r="RRV225" s="15"/>
      <c r="RRW225" s="15"/>
      <c r="RRX225" s="15"/>
      <c r="RRY225" s="15"/>
      <c r="RRZ225" s="15"/>
      <c r="RSA225" s="15"/>
      <c r="RSB225" s="15"/>
      <c r="RSC225" s="15"/>
      <c r="RSD225" s="15"/>
      <c r="RSE225" s="15"/>
      <c r="RSF225" s="15"/>
      <c r="RSG225" s="15"/>
      <c r="RSH225" s="15"/>
      <c r="RSI225" s="15"/>
      <c r="RSJ225" s="15"/>
      <c r="RSK225" s="15"/>
      <c r="RSL225" s="15"/>
      <c r="RSM225" s="15"/>
      <c r="RSN225" s="15"/>
      <c r="RSO225" s="15"/>
      <c r="RSP225" s="15"/>
      <c r="RSQ225" s="15"/>
      <c r="RSR225" s="15"/>
      <c r="RSS225" s="15"/>
      <c r="RST225" s="15"/>
      <c r="RSU225" s="15"/>
      <c r="RSV225" s="15"/>
      <c r="RSW225" s="15"/>
      <c r="RSX225" s="15"/>
      <c r="RSY225" s="15"/>
      <c r="RSZ225" s="15"/>
      <c r="RTA225" s="15"/>
      <c r="RTB225" s="15"/>
      <c r="RTC225" s="15"/>
      <c r="RTD225" s="15"/>
      <c r="RTE225" s="15"/>
      <c r="RTF225" s="15"/>
      <c r="RTG225" s="15"/>
      <c r="RTH225" s="15"/>
      <c r="RTI225" s="15"/>
      <c r="RTJ225" s="15"/>
      <c r="RTK225" s="15"/>
      <c r="RTL225" s="15"/>
      <c r="RTM225" s="15"/>
      <c r="RTN225" s="15"/>
      <c r="RTO225" s="15"/>
      <c r="RTP225" s="15"/>
      <c r="RTQ225" s="15"/>
      <c r="RTR225" s="15"/>
      <c r="RTS225" s="15"/>
      <c r="RTT225" s="15"/>
      <c r="RTU225" s="15"/>
      <c r="RTV225" s="15"/>
      <c r="RTW225" s="15"/>
      <c r="RTX225" s="15"/>
      <c r="RTY225" s="15"/>
      <c r="RTZ225" s="15"/>
      <c r="RUA225" s="15"/>
      <c r="RUB225" s="15"/>
      <c r="RUC225" s="15"/>
      <c r="RUD225" s="15"/>
      <c r="RUE225" s="15"/>
      <c r="RUF225" s="15"/>
      <c r="RUG225" s="15"/>
      <c r="RUH225" s="15"/>
      <c r="RUI225" s="15"/>
      <c r="RUJ225" s="15"/>
      <c r="RUK225" s="15"/>
      <c r="RUL225" s="15"/>
      <c r="RUM225" s="15"/>
      <c r="RUN225" s="15"/>
      <c r="RUO225" s="15"/>
      <c r="RUP225" s="15"/>
      <c r="RUQ225" s="15"/>
      <c r="RUR225" s="15"/>
      <c r="RUS225" s="15"/>
      <c r="RUT225" s="15"/>
      <c r="RUU225" s="15"/>
      <c r="RUV225" s="15"/>
      <c r="RUW225" s="15"/>
      <c r="RUX225" s="15"/>
      <c r="RUY225" s="15"/>
      <c r="RUZ225" s="15"/>
      <c r="RVA225" s="15"/>
      <c r="RVB225" s="15"/>
      <c r="RVC225" s="15"/>
      <c r="RVD225" s="15"/>
      <c r="RVE225" s="15"/>
      <c r="RVF225" s="15"/>
      <c r="RVG225" s="15"/>
      <c r="RVH225" s="15"/>
      <c r="RVI225" s="15"/>
      <c r="RVJ225" s="15"/>
      <c r="RVK225" s="15"/>
      <c r="RVL225" s="15"/>
      <c r="RVM225" s="15"/>
      <c r="RVN225" s="15"/>
      <c r="RVO225" s="15"/>
      <c r="RVP225" s="15"/>
      <c r="RVQ225" s="15"/>
      <c r="RVR225" s="15"/>
      <c r="RVS225" s="15"/>
      <c r="RVT225" s="15"/>
      <c r="RVU225" s="15"/>
      <c r="RVV225" s="15"/>
      <c r="RVW225" s="15"/>
      <c r="RVX225" s="15"/>
      <c r="RVY225" s="15"/>
      <c r="RVZ225" s="15"/>
      <c r="RWA225" s="15"/>
      <c r="RWB225" s="15"/>
      <c r="RWC225" s="15"/>
      <c r="RWD225" s="15"/>
      <c r="RWE225" s="15"/>
      <c r="RWF225" s="15"/>
      <c r="RWG225" s="15"/>
      <c r="RWH225" s="15"/>
      <c r="RWI225" s="15"/>
      <c r="RWJ225" s="15"/>
      <c r="RWK225" s="15"/>
      <c r="RWL225" s="15"/>
      <c r="RWM225" s="15"/>
      <c r="RWN225" s="15"/>
      <c r="RWO225" s="15"/>
      <c r="RWP225" s="15"/>
      <c r="RWQ225" s="15"/>
      <c r="RWR225" s="15"/>
      <c r="RWS225" s="15"/>
      <c r="RWT225" s="15"/>
      <c r="RWU225" s="15"/>
      <c r="RWV225" s="15"/>
      <c r="RWW225" s="15"/>
      <c r="RWX225" s="15"/>
      <c r="RWY225" s="15"/>
      <c r="RWZ225" s="15"/>
      <c r="RXA225" s="15"/>
      <c r="RXB225" s="15"/>
      <c r="RXC225" s="15"/>
      <c r="RXD225" s="15"/>
      <c r="RXE225" s="15"/>
      <c r="RXF225" s="15"/>
      <c r="RXG225" s="15"/>
      <c r="RXH225" s="15"/>
      <c r="RXI225" s="15"/>
      <c r="RXJ225" s="15"/>
      <c r="RXK225" s="15"/>
      <c r="RXL225" s="15"/>
      <c r="RXM225" s="15"/>
      <c r="RXN225" s="15"/>
      <c r="RXO225" s="15"/>
      <c r="RXP225" s="15"/>
      <c r="RXQ225" s="15"/>
      <c r="RXR225" s="15"/>
      <c r="RXS225" s="15"/>
      <c r="RXT225" s="15"/>
      <c r="RXU225" s="15"/>
      <c r="RXV225" s="15"/>
      <c r="RXW225" s="15"/>
      <c r="RXX225" s="15"/>
      <c r="RXY225" s="15"/>
      <c r="RXZ225" s="15"/>
      <c r="RYA225" s="15"/>
      <c r="RYB225" s="15"/>
      <c r="RYC225" s="15"/>
      <c r="RYD225" s="15"/>
      <c r="RYE225" s="15"/>
      <c r="RYF225" s="15"/>
      <c r="RYG225" s="15"/>
      <c r="RYH225" s="15"/>
      <c r="RYI225" s="15"/>
      <c r="RYJ225" s="15"/>
      <c r="RYK225" s="15"/>
      <c r="RYL225" s="15"/>
      <c r="RYM225" s="15"/>
      <c r="RYN225" s="15"/>
      <c r="RYO225" s="15"/>
      <c r="RYP225" s="15"/>
      <c r="RYQ225" s="15"/>
      <c r="RYR225" s="15"/>
      <c r="RYS225" s="15"/>
      <c r="RYT225" s="15"/>
      <c r="RYU225" s="15"/>
      <c r="RYV225" s="15"/>
      <c r="RYW225" s="15"/>
      <c r="RYX225" s="15"/>
      <c r="RYY225" s="15"/>
      <c r="RYZ225" s="15"/>
      <c r="RZA225" s="15"/>
      <c r="RZB225" s="15"/>
      <c r="RZC225" s="15"/>
      <c r="RZD225" s="15"/>
      <c r="RZE225" s="15"/>
      <c r="RZF225" s="15"/>
      <c r="RZG225" s="15"/>
      <c r="RZH225" s="15"/>
      <c r="RZI225" s="15"/>
      <c r="RZJ225" s="15"/>
      <c r="RZK225" s="15"/>
      <c r="RZL225" s="15"/>
      <c r="RZM225" s="15"/>
      <c r="RZN225" s="15"/>
      <c r="RZO225" s="15"/>
      <c r="RZP225" s="15"/>
      <c r="RZQ225" s="15"/>
      <c r="RZR225" s="15"/>
      <c r="RZS225" s="15"/>
      <c r="RZT225" s="15"/>
      <c r="RZU225" s="15"/>
      <c r="RZV225" s="15"/>
      <c r="RZW225" s="15"/>
      <c r="RZX225" s="15"/>
      <c r="RZY225" s="15"/>
      <c r="RZZ225" s="15"/>
      <c r="SAA225" s="15"/>
      <c r="SAB225" s="15"/>
      <c r="SAC225" s="15"/>
      <c r="SAD225" s="15"/>
      <c r="SAE225" s="15"/>
      <c r="SAF225" s="15"/>
      <c r="SAG225" s="15"/>
      <c r="SAH225" s="15"/>
      <c r="SAI225" s="15"/>
      <c r="SAJ225" s="15"/>
      <c r="SAK225" s="15"/>
      <c r="SAL225" s="15"/>
      <c r="SAM225" s="15"/>
      <c r="SAN225" s="15"/>
      <c r="SAO225" s="15"/>
      <c r="SAP225" s="15"/>
      <c r="SAQ225" s="15"/>
      <c r="SAR225" s="15"/>
      <c r="SAS225" s="15"/>
      <c r="SAT225" s="15"/>
      <c r="SAU225" s="15"/>
      <c r="SAV225" s="15"/>
      <c r="SAW225" s="15"/>
      <c r="SAX225" s="15"/>
      <c r="SAY225" s="15"/>
      <c r="SAZ225" s="15"/>
      <c r="SBA225" s="15"/>
      <c r="SBB225" s="15"/>
      <c r="SBC225" s="15"/>
      <c r="SBD225" s="15"/>
      <c r="SBE225" s="15"/>
      <c r="SBF225" s="15"/>
      <c r="SBG225" s="15"/>
      <c r="SBH225" s="15"/>
      <c r="SBI225" s="15"/>
      <c r="SBJ225" s="15"/>
      <c r="SBK225" s="15"/>
      <c r="SBL225" s="15"/>
      <c r="SBM225" s="15"/>
      <c r="SBN225" s="15"/>
      <c r="SBO225" s="15"/>
      <c r="SBP225" s="15"/>
      <c r="SBQ225" s="15"/>
      <c r="SBR225" s="15"/>
      <c r="SBS225" s="15"/>
      <c r="SBT225" s="15"/>
      <c r="SBU225" s="15"/>
      <c r="SBV225" s="15"/>
      <c r="SBW225" s="15"/>
      <c r="SBX225" s="15"/>
      <c r="SBY225" s="15"/>
      <c r="SBZ225" s="15"/>
      <c r="SCA225" s="15"/>
      <c r="SCB225" s="15"/>
      <c r="SCC225" s="15"/>
      <c r="SCD225" s="15"/>
      <c r="SCE225" s="15"/>
      <c r="SCF225" s="15"/>
      <c r="SCG225" s="15"/>
      <c r="SCH225" s="15"/>
      <c r="SCI225" s="15"/>
      <c r="SCJ225" s="15"/>
      <c r="SCK225" s="15"/>
      <c r="SCL225" s="15"/>
      <c r="SCM225" s="15"/>
      <c r="SCN225" s="15"/>
      <c r="SCO225" s="15"/>
      <c r="SCP225" s="15"/>
      <c r="SCQ225" s="15"/>
      <c r="SCR225" s="15"/>
      <c r="SCS225" s="15"/>
      <c r="SCT225" s="15"/>
      <c r="SCU225" s="15"/>
      <c r="SCV225" s="15"/>
      <c r="SCW225" s="15"/>
      <c r="SCX225" s="15"/>
      <c r="SCY225" s="15"/>
      <c r="SCZ225" s="15"/>
      <c r="SDA225" s="15"/>
      <c r="SDB225" s="15"/>
      <c r="SDC225" s="15"/>
      <c r="SDD225" s="15"/>
      <c r="SDE225" s="15"/>
      <c r="SDF225" s="15"/>
      <c r="SDG225" s="15"/>
      <c r="SDH225" s="15"/>
      <c r="SDI225" s="15"/>
      <c r="SDJ225" s="15"/>
      <c r="SDK225" s="15"/>
      <c r="SDL225" s="15"/>
      <c r="SDM225" s="15"/>
      <c r="SDN225" s="15"/>
      <c r="SDO225" s="15"/>
      <c r="SDP225" s="15"/>
      <c r="SDQ225" s="15"/>
      <c r="SDR225" s="15"/>
      <c r="SDS225" s="15"/>
      <c r="SDT225" s="15"/>
      <c r="SDU225" s="15"/>
      <c r="SDV225" s="15"/>
      <c r="SDW225" s="15"/>
      <c r="SDX225" s="15"/>
      <c r="SDY225" s="15"/>
      <c r="SDZ225" s="15"/>
      <c r="SEA225" s="15"/>
      <c r="SEB225" s="15"/>
      <c r="SEC225" s="15"/>
      <c r="SED225" s="15"/>
      <c r="SEE225" s="15"/>
      <c r="SEF225" s="15"/>
      <c r="SEG225" s="15"/>
      <c r="SEH225" s="15"/>
      <c r="SEI225" s="15"/>
      <c r="SEJ225" s="15"/>
      <c r="SEK225" s="15"/>
      <c r="SEL225" s="15"/>
      <c r="SEM225" s="15"/>
      <c r="SEN225" s="15"/>
      <c r="SEO225" s="15"/>
      <c r="SEP225" s="15"/>
      <c r="SEQ225" s="15"/>
      <c r="SER225" s="15"/>
      <c r="SES225" s="15"/>
      <c r="SET225" s="15"/>
      <c r="SEU225" s="15"/>
      <c r="SEV225" s="15"/>
      <c r="SEW225" s="15"/>
      <c r="SEX225" s="15"/>
      <c r="SEY225" s="15"/>
      <c r="SEZ225" s="15"/>
      <c r="SFA225" s="15"/>
      <c r="SFB225" s="15"/>
      <c r="SFC225" s="15"/>
      <c r="SFD225" s="15"/>
      <c r="SFE225" s="15"/>
      <c r="SFF225" s="15"/>
      <c r="SFG225" s="15"/>
      <c r="SFH225" s="15"/>
      <c r="SFI225" s="15"/>
      <c r="SFJ225" s="15"/>
      <c r="SFK225" s="15"/>
      <c r="SFL225" s="15"/>
      <c r="SFM225" s="15"/>
      <c r="SFN225" s="15"/>
      <c r="SFO225" s="15"/>
      <c r="SFP225" s="15"/>
      <c r="SFQ225" s="15"/>
      <c r="SFR225" s="15"/>
      <c r="SFS225" s="15"/>
      <c r="SFT225" s="15"/>
      <c r="SFU225" s="15"/>
      <c r="SFV225" s="15"/>
      <c r="SFW225" s="15"/>
      <c r="SFX225" s="15"/>
      <c r="SFY225" s="15"/>
      <c r="SFZ225" s="15"/>
      <c r="SGA225" s="15"/>
      <c r="SGB225" s="15"/>
      <c r="SGC225" s="15"/>
      <c r="SGD225" s="15"/>
      <c r="SGE225" s="15"/>
      <c r="SGF225" s="15"/>
      <c r="SGG225" s="15"/>
      <c r="SGH225" s="15"/>
      <c r="SGI225" s="15"/>
      <c r="SGJ225" s="15"/>
      <c r="SGK225" s="15"/>
      <c r="SGL225" s="15"/>
      <c r="SGM225" s="15"/>
      <c r="SGN225" s="15"/>
      <c r="SGO225" s="15"/>
      <c r="SGP225" s="15"/>
      <c r="SGQ225" s="15"/>
      <c r="SGR225" s="15"/>
      <c r="SGS225" s="15"/>
      <c r="SGT225" s="15"/>
      <c r="SGU225" s="15"/>
      <c r="SGV225" s="15"/>
      <c r="SGW225" s="15"/>
      <c r="SGX225" s="15"/>
      <c r="SGY225" s="15"/>
      <c r="SGZ225" s="15"/>
      <c r="SHA225" s="15"/>
      <c r="SHB225" s="15"/>
      <c r="SHC225" s="15"/>
      <c r="SHD225" s="15"/>
      <c r="SHE225" s="15"/>
      <c r="SHF225" s="15"/>
      <c r="SHG225" s="15"/>
      <c r="SHH225" s="15"/>
      <c r="SHI225" s="15"/>
      <c r="SHJ225" s="15"/>
      <c r="SHK225" s="15"/>
      <c r="SHL225" s="15"/>
      <c r="SHM225" s="15"/>
      <c r="SHN225" s="15"/>
      <c r="SHO225" s="15"/>
      <c r="SHP225" s="15"/>
      <c r="SHQ225" s="15"/>
      <c r="SHR225" s="15"/>
      <c r="SHS225" s="15"/>
      <c r="SHT225" s="15"/>
      <c r="SHU225" s="15"/>
      <c r="SHV225" s="15"/>
      <c r="SHW225" s="15"/>
      <c r="SHX225" s="15"/>
      <c r="SHY225" s="15"/>
      <c r="SHZ225" s="15"/>
      <c r="SIA225" s="15"/>
      <c r="SIB225" s="15"/>
      <c r="SIC225" s="15"/>
      <c r="SID225" s="15"/>
      <c r="SIE225" s="15"/>
      <c r="SIF225" s="15"/>
      <c r="SIG225" s="15"/>
      <c r="SIH225" s="15"/>
      <c r="SII225" s="15"/>
      <c r="SIJ225" s="15"/>
      <c r="SIK225" s="15"/>
      <c r="SIL225" s="15"/>
      <c r="SIM225" s="15"/>
      <c r="SIN225" s="15"/>
      <c r="SIO225" s="15"/>
      <c r="SIP225" s="15"/>
      <c r="SIQ225" s="15"/>
      <c r="SIR225" s="15"/>
      <c r="SIS225" s="15"/>
      <c r="SIT225" s="15"/>
      <c r="SIU225" s="15"/>
      <c r="SIV225" s="15"/>
      <c r="SIW225" s="15"/>
      <c r="SIX225" s="15"/>
      <c r="SIY225" s="15"/>
      <c r="SIZ225" s="15"/>
      <c r="SJA225" s="15"/>
      <c r="SJB225" s="15"/>
      <c r="SJC225" s="15"/>
      <c r="SJD225" s="15"/>
      <c r="SJE225" s="15"/>
      <c r="SJF225" s="15"/>
      <c r="SJG225" s="15"/>
      <c r="SJH225" s="15"/>
      <c r="SJI225" s="15"/>
      <c r="SJJ225" s="15"/>
      <c r="SJK225" s="15"/>
      <c r="SJL225" s="15"/>
      <c r="SJM225" s="15"/>
      <c r="SJN225" s="15"/>
      <c r="SJO225" s="15"/>
      <c r="SJP225" s="15"/>
      <c r="SJQ225" s="15"/>
      <c r="SJR225" s="15"/>
      <c r="SJS225" s="15"/>
      <c r="SJT225" s="15"/>
      <c r="SJU225" s="15"/>
      <c r="SJV225" s="15"/>
      <c r="SJW225" s="15"/>
      <c r="SJX225" s="15"/>
      <c r="SJY225" s="15"/>
      <c r="SJZ225" s="15"/>
      <c r="SKA225" s="15"/>
      <c r="SKB225" s="15"/>
      <c r="SKC225" s="15"/>
      <c r="SKD225" s="15"/>
      <c r="SKE225" s="15"/>
      <c r="SKF225" s="15"/>
      <c r="SKG225" s="15"/>
      <c r="SKH225" s="15"/>
      <c r="SKI225" s="15"/>
      <c r="SKJ225" s="15"/>
      <c r="SKK225" s="15"/>
      <c r="SKL225" s="15"/>
      <c r="SKM225" s="15"/>
      <c r="SKN225" s="15"/>
      <c r="SKO225" s="15"/>
      <c r="SKP225" s="15"/>
      <c r="SKQ225" s="15"/>
      <c r="SKR225" s="15"/>
      <c r="SKS225" s="15"/>
      <c r="SKT225" s="15"/>
      <c r="SKU225" s="15"/>
      <c r="SKV225" s="15"/>
      <c r="SKW225" s="15"/>
      <c r="SKX225" s="15"/>
      <c r="SKY225" s="15"/>
      <c r="SKZ225" s="15"/>
      <c r="SLA225" s="15"/>
      <c r="SLB225" s="15"/>
      <c r="SLC225" s="15"/>
      <c r="SLD225" s="15"/>
      <c r="SLE225" s="15"/>
      <c r="SLF225" s="15"/>
      <c r="SLG225" s="15"/>
      <c r="SLH225" s="15"/>
      <c r="SLI225" s="15"/>
      <c r="SLJ225" s="15"/>
      <c r="SLK225" s="15"/>
      <c r="SLL225" s="15"/>
      <c r="SLM225" s="15"/>
      <c r="SLN225" s="15"/>
      <c r="SLO225" s="15"/>
      <c r="SLP225" s="15"/>
      <c r="SLQ225" s="15"/>
      <c r="SLR225" s="15"/>
      <c r="SLS225" s="15"/>
      <c r="SLT225" s="15"/>
      <c r="SLU225" s="15"/>
      <c r="SLV225" s="15"/>
      <c r="SLW225" s="15"/>
      <c r="SLX225" s="15"/>
      <c r="SLY225" s="15"/>
      <c r="SLZ225" s="15"/>
      <c r="SMA225" s="15"/>
      <c r="SMB225" s="15"/>
      <c r="SMC225" s="15"/>
      <c r="SMD225" s="15"/>
      <c r="SME225" s="15"/>
      <c r="SMF225" s="15"/>
      <c r="SMG225" s="15"/>
      <c r="SMH225" s="15"/>
      <c r="SMI225" s="15"/>
      <c r="SMJ225" s="15"/>
      <c r="SMK225" s="15"/>
      <c r="SML225" s="15"/>
      <c r="SMM225" s="15"/>
      <c r="SMN225" s="15"/>
      <c r="SMO225" s="15"/>
      <c r="SMP225" s="15"/>
      <c r="SMQ225" s="15"/>
      <c r="SMR225" s="15"/>
      <c r="SMS225" s="15"/>
      <c r="SMT225" s="15"/>
      <c r="SMU225" s="15"/>
      <c r="SMV225" s="15"/>
      <c r="SMW225" s="15"/>
      <c r="SMX225" s="15"/>
      <c r="SMY225" s="15"/>
      <c r="SMZ225" s="15"/>
      <c r="SNA225" s="15"/>
      <c r="SNB225" s="15"/>
      <c r="SNC225" s="15"/>
      <c r="SND225" s="15"/>
      <c r="SNE225" s="15"/>
      <c r="SNF225" s="15"/>
      <c r="SNG225" s="15"/>
      <c r="SNH225" s="15"/>
      <c r="SNI225" s="15"/>
      <c r="SNJ225" s="15"/>
      <c r="SNK225" s="15"/>
      <c r="SNL225" s="15"/>
      <c r="SNM225" s="15"/>
      <c r="SNN225" s="15"/>
      <c r="SNO225" s="15"/>
      <c r="SNP225" s="15"/>
      <c r="SNQ225" s="15"/>
      <c r="SNR225" s="15"/>
      <c r="SNS225" s="15"/>
      <c r="SNT225" s="15"/>
      <c r="SNU225" s="15"/>
      <c r="SNV225" s="15"/>
      <c r="SNW225" s="15"/>
      <c r="SNX225" s="15"/>
      <c r="SNY225" s="15"/>
      <c r="SNZ225" s="15"/>
      <c r="SOA225" s="15"/>
      <c r="SOB225" s="15"/>
      <c r="SOC225" s="15"/>
      <c r="SOD225" s="15"/>
      <c r="SOE225" s="15"/>
      <c r="SOF225" s="15"/>
      <c r="SOG225" s="15"/>
      <c r="SOH225" s="15"/>
      <c r="SOI225" s="15"/>
      <c r="SOJ225" s="15"/>
      <c r="SOK225" s="15"/>
      <c r="SOL225" s="15"/>
      <c r="SOM225" s="15"/>
      <c r="SON225" s="15"/>
      <c r="SOO225" s="15"/>
      <c r="SOP225" s="15"/>
      <c r="SOQ225" s="15"/>
      <c r="SOR225" s="15"/>
      <c r="SOS225" s="15"/>
      <c r="SOT225" s="15"/>
      <c r="SOU225" s="15"/>
      <c r="SOV225" s="15"/>
      <c r="SOW225" s="15"/>
      <c r="SOX225" s="15"/>
      <c r="SOY225" s="15"/>
      <c r="SOZ225" s="15"/>
      <c r="SPA225" s="15"/>
      <c r="SPB225" s="15"/>
      <c r="SPC225" s="15"/>
      <c r="SPD225" s="15"/>
      <c r="SPE225" s="15"/>
      <c r="SPF225" s="15"/>
      <c r="SPG225" s="15"/>
      <c r="SPH225" s="15"/>
      <c r="SPI225" s="15"/>
      <c r="SPJ225" s="15"/>
      <c r="SPK225" s="15"/>
      <c r="SPL225" s="15"/>
      <c r="SPM225" s="15"/>
      <c r="SPN225" s="15"/>
      <c r="SPO225" s="15"/>
      <c r="SPP225" s="15"/>
      <c r="SPQ225" s="15"/>
      <c r="SPR225" s="15"/>
      <c r="SPS225" s="15"/>
      <c r="SPT225" s="15"/>
      <c r="SPU225" s="15"/>
      <c r="SPV225" s="15"/>
      <c r="SPW225" s="15"/>
      <c r="SPX225" s="15"/>
      <c r="SPY225" s="15"/>
      <c r="SPZ225" s="15"/>
      <c r="SQA225" s="15"/>
      <c r="SQB225" s="15"/>
      <c r="SQC225" s="15"/>
      <c r="SQD225" s="15"/>
      <c r="SQE225" s="15"/>
      <c r="SQF225" s="15"/>
      <c r="SQG225" s="15"/>
      <c r="SQH225" s="15"/>
      <c r="SQI225" s="15"/>
      <c r="SQJ225" s="15"/>
      <c r="SQK225" s="15"/>
      <c r="SQL225" s="15"/>
      <c r="SQM225" s="15"/>
      <c r="SQN225" s="15"/>
      <c r="SQO225" s="15"/>
      <c r="SQP225" s="15"/>
      <c r="SQQ225" s="15"/>
      <c r="SQR225" s="15"/>
      <c r="SQS225" s="15"/>
      <c r="SQT225" s="15"/>
      <c r="SQU225" s="15"/>
      <c r="SQV225" s="15"/>
      <c r="SQW225" s="15"/>
      <c r="SQX225" s="15"/>
      <c r="SQY225" s="15"/>
      <c r="SQZ225" s="15"/>
      <c r="SRA225" s="15"/>
      <c r="SRB225" s="15"/>
      <c r="SRC225" s="15"/>
      <c r="SRD225" s="15"/>
      <c r="SRE225" s="15"/>
      <c r="SRF225" s="15"/>
      <c r="SRG225" s="15"/>
      <c r="SRH225" s="15"/>
      <c r="SRI225" s="15"/>
      <c r="SRJ225" s="15"/>
      <c r="SRK225" s="15"/>
      <c r="SRL225" s="15"/>
      <c r="SRM225" s="15"/>
      <c r="SRN225" s="15"/>
      <c r="SRO225" s="15"/>
      <c r="SRP225" s="15"/>
      <c r="SRQ225" s="15"/>
      <c r="SRR225" s="15"/>
      <c r="SRS225" s="15"/>
      <c r="SRT225" s="15"/>
      <c r="SRU225" s="15"/>
      <c r="SRV225" s="15"/>
      <c r="SRW225" s="15"/>
      <c r="SRX225" s="15"/>
      <c r="SRY225" s="15"/>
      <c r="SRZ225" s="15"/>
      <c r="SSA225" s="15"/>
      <c r="SSB225" s="15"/>
      <c r="SSC225" s="15"/>
      <c r="SSD225" s="15"/>
      <c r="SSE225" s="15"/>
      <c r="SSF225" s="15"/>
      <c r="SSG225" s="15"/>
      <c r="SSH225" s="15"/>
      <c r="SSI225" s="15"/>
      <c r="SSJ225" s="15"/>
      <c r="SSK225" s="15"/>
      <c r="SSL225" s="15"/>
      <c r="SSM225" s="15"/>
      <c r="SSN225" s="15"/>
      <c r="SSO225" s="15"/>
      <c r="SSP225" s="15"/>
      <c r="SSQ225" s="15"/>
      <c r="SSR225" s="15"/>
      <c r="SSS225" s="15"/>
      <c r="SST225" s="15"/>
      <c r="SSU225" s="15"/>
      <c r="SSV225" s="15"/>
      <c r="SSW225" s="15"/>
      <c r="SSX225" s="15"/>
      <c r="SSY225" s="15"/>
      <c r="SSZ225" s="15"/>
      <c r="STA225" s="15"/>
      <c r="STB225" s="15"/>
      <c r="STC225" s="15"/>
      <c r="STD225" s="15"/>
      <c r="STE225" s="15"/>
      <c r="STF225" s="15"/>
      <c r="STG225" s="15"/>
      <c r="STH225" s="15"/>
      <c r="STI225" s="15"/>
      <c r="STJ225" s="15"/>
      <c r="STK225" s="15"/>
      <c r="STL225" s="15"/>
      <c r="STM225" s="15"/>
      <c r="STN225" s="15"/>
      <c r="STO225" s="15"/>
      <c r="STP225" s="15"/>
      <c r="STQ225" s="15"/>
      <c r="STR225" s="15"/>
      <c r="STS225" s="15"/>
      <c r="STT225" s="15"/>
      <c r="STU225" s="15"/>
      <c r="STV225" s="15"/>
      <c r="STW225" s="15"/>
      <c r="STX225" s="15"/>
      <c r="STY225" s="15"/>
      <c r="STZ225" s="15"/>
      <c r="SUA225" s="15"/>
      <c r="SUB225" s="15"/>
      <c r="SUC225" s="15"/>
      <c r="SUD225" s="15"/>
      <c r="SUE225" s="15"/>
      <c r="SUF225" s="15"/>
      <c r="SUG225" s="15"/>
      <c r="SUH225" s="15"/>
      <c r="SUI225" s="15"/>
      <c r="SUJ225" s="15"/>
      <c r="SUK225" s="15"/>
      <c r="SUL225" s="15"/>
      <c r="SUM225" s="15"/>
      <c r="SUN225" s="15"/>
      <c r="SUO225" s="15"/>
      <c r="SUP225" s="15"/>
      <c r="SUQ225" s="15"/>
      <c r="SUR225" s="15"/>
      <c r="SUS225" s="15"/>
      <c r="SUT225" s="15"/>
      <c r="SUU225" s="15"/>
      <c r="SUV225" s="15"/>
      <c r="SUW225" s="15"/>
      <c r="SUX225" s="15"/>
      <c r="SUY225" s="15"/>
      <c r="SUZ225" s="15"/>
      <c r="SVA225" s="15"/>
      <c r="SVB225" s="15"/>
      <c r="SVC225" s="15"/>
      <c r="SVD225" s="15"/>
      <c r="SVE225" s="15"/>
      <c r="SVF225" s="15"/>
      <c r="SVG225" s="15"/>
      <c r="SVH225" s="15"/>
      <c r="SVI225" s="15"/>
      <c r="SVJ225" s="15"/>
      <c r="SVK225" s="15"/>
      <c r="SVL225" s="15"/>
      <c r="SVM225" s="15"/>
      <c r="SVN225" s="15"/>
      <c r="SVO225" s="15"/>
      <c r="SVP225" s="15"/>
      <c r="SVQ225" s="15"/>
      <c r="SVR225" s="15"/>
      <c r="SVS225" s="15"/>
      <c r="SVT225" s="15"/>
      <c r="SVU225" s="15"/>
      <c r="SVV225" s="15"/>
      <c r="SVW225" s="15"/>
      <c r="SVX225" s="15"/>
      <c r="SVY225" s="15"/>
      <c r="SVZ225" s="15"/>
      <c r="SWA225" s="15"/>
      <c r="SWB225" s="15"/>
      <c r="SWC225" s="15"/>
      <c r="SWD225" s="15"/>
      <c r="SWE225" s="15"/>
      <c r="SWF225" s="15"/>
      <c r="SWG225" s="15"/>
      <c r="SWH225" s="15"/>
      <c r="SWI225" s="15"/>
      <c r="SWJ225" s="15"/>
      <c r="SWK225" s="15"/>
      <c r="SWL225" s="15"/>
      <c r="SWM225" s="15"/>
      <c r="SWN225" s="15"/>
      <c r="SWO225" s="15"/>
      <c r="SWP225" s="15"/>
      <c r="SWQ225" s="15"/>
      <c r="SWR225" s="15"/>
      <c r="SWS225" s="15"/>
      <c r="SWT225" s="15"/>
      <c r="SWU225" s="15"/>
      <c r="SWV225" s="15"/>
      <c r="SWW225" s="15"/>
      <c r="SWX225" s="15"/>
      <c r="SWY225" s="15"/>
      <c r="SWZ225" s="15"/>
      <c r="SXA225" s="15"/>
      <c r="SXB225" s="15"/>
      <c r="SXC225" s="15"/>
      <c r="SXD225" s="15"/>
      <c r="SXE225" s="15"/>
      <c r="SXF225" s="15"/>
      <c r="SXG225" s="15"/>
      <c r="SXH225" s="15"/>
      <c r="SXI225" s="15"/>
      <c r="SXJ225" s="15"/>
      <c r="SXK225" s="15"/>
      <c r="SXL225" s="15"/>
      <c r="SXM225" s="15"/>
      <c r="SXN225" s="15"/>
      <c r="SXO225" s="15"/>
      <c r="SXP225" s="15"/>
      <c r="SXQ225" s="15"/>
      <c r="SXR225" s="15"/>
      <c r="SXS225" s="15"/>
      <c r="SXT225" s="15"/>
      <c r="SXU225" s="15"/>
      <c r="SXV225" s="15"/>
      <c r="SXW225" s="15"/>
      <c r="SXX225" s="15"/>
      <c r="SXY225" s="15"/>
      <c r="SXZ225" s="15"/>
      <c r="SYA225" s="15"/>
      <c r="SYB225" s="15"/>
      <c r="SYC225" s="15"/>
      <c r="SYD225" s="15"/>
      <c r="SYE225" s="15"/>
      <c r="SYF225" s="15"/>
      <c r="SYG225" s="15"/>
      <c r="SYH225" s="15"/>
      <c r="SYI225" s="15"/>
      <c r="SYJ225" s="15"/>
      <c r="SYK225" s="15"/>
      <c r="SYL225" s="15"/>
      <c r="SYM225" s="15"/>
      <c r="SYN225" s="15"/>
      <c r="SYO225" s="15"/>
      <c r="SYP225" s="15"/>
      <c r="SYQ225" s="15"/>
      <c r="SYR225" s="15"/>
      <c r="SYS225" s="15"/>
      <c r="SYT225" s="15"/>
      <c r="SYU225" s="15"/>
      <c r="SYV225" s="15"/>
      <c r="SYW225" s="15"/>
      <c r="SYX225" s="15"/>
      <c r="SYY225" s="15"/>
      <c r="SYZ225" s="15"/>
      <c r="SZA225" s="15"/>
      <c r="SZB225" s="15"/>
      <c r="SZC225" s="15"/>
      <c r="SZD225" s="15"/>
      <c r="SZE225" s="15"/>
      <c r="SZF225" s="15"/>
      <c r="SZG225" s="15"/>
      <c r="SZH225" s="15"/>
      <c r="SZI225" s="15"/>
      <c r="SZJ225" s="15"/>
      <c r="SZK225" s="15"/>
      <c r="SZL225" s="15"/>
      <c r="SZM225" s="15"/>
      <c r="SZN225" s="15"/>
      <c r="SZO225" s="15"/>
      <c r="SZP225" s="15"/>
      <c r="SZQ225" s="15"/>
      <c r="SZR225" s="15"/>
      <c r="SZS225" s="15"/>
      <c r="SZT225" s="15"/>
      <c r="SZU225" s="15"/>
      <c r="SZV225" s="15"/>
      <c r="SZW225" s="15"/>
      <c r="SZX225" s="15"/>
      <c r="SZY225" s="15"/>
      <c r="SZZ225" s="15"/>
      <c r="TAA225" s="15"/>
      <c r="TAB225" s="15"/>
      <c r="TAC225" s="15"/>
      <c r="TAD225" s="15"/>
      <c r="TAE225" s="15"/>
      <c r="TAF225" s="15"/>
      <c r="TAG225" s="15"/>
      <c r="TAH225" s="15"/>
      <c r="TAI225" s="15"/>
      <c r="TAJ225" s="15"/>
      <c r="TAK225" s="15"/>
      <c r="TAL225" s="15"/>
      <c r="TAM225" s="15"/>
      <c r="TAN225" s="15"/>
      <c r="TAO225" s="15"/>
      <c r="TAP225" s="15"/>
      <c r="TAQ225" s="15"/>
      <c r="TAR225" s="15"/>
      <c r="TAS225" s="15"/>
      <c r="TAT225" s="15"/>
      <c r="TAU225" s="15"/>
      <c r="TAV225" s="15"/>
      <c r="TAW225" s="15"/>
      <c r="TAX225" s="15"/>
      <c r="TAY225" s="15"/>
      <c r="TAZ225" s="15"/>
      <c r="TBA225" s="15"/>
      <c r="TBB225" s="15"/>
      <c r="TBC225" s="15"/>
      <c r="TBD225" s="15"/>
      <c r="TBE225" s="15"/>
      <c r="TBF225" s="15"/>
      <c r="TBG225" s="15"/>
      <c r="TBH225" s="15"/>
      <c r="TBI225" s="15"/>
      <c r="TBJ225" s="15"/>
      <c r="TBK225" s="15"/>
      <c r="TBL225" s="15"/>
      <c r="TBM225" s="15"/>
      <c r="TBN225" s="15"/>
      <c r="TBO225" s="15"/>
      <c r="TBP225" s="15"/>
      <c r="TBQ225" s="15"/>
      <c r="TBR225" s="15"/>
      <c r="TBS225" s="15"/>
      <c r="TBT225" s="15"/>
      <c r="TBU225" s="15"/>
      <c r="TBV225" s="15"/>
      <c r="TBW225" s="15"/>
      <c r="TBX225" s="15"/>
      <c r="TBY225" s="15"/>
      <c r="TBZ225" s="15"/>
      <c r="TCA225" s="15"/>
      <c r="TCB225" s="15"/>
      <c r="TCC225" s="15"/>
      <c r="TCD225" s="15"/>
      <c r="TCE225" s="15"/>
      <c r="TCF225" s="15"/>
      <c r="TCG225" s="15"/>
      <c r="TCH225" s="15"/>
      <c r="TCI225" s="15"/>
      <c r="TCJ225" s="15"/>
      <c r="TCK225" s="15"/>
      <c r="TCL225" s="15"/>
      <c r="TCM225" s="15"/>
      <c r="TCN225" s="15"/>
      <c r="TCO225" s="15"/>
      <c r="TCP225" s="15"/>
      <c r="TCQ225" s="15"/>
      <c r="TCR225" s="15"/>
      <c r="TCS225" s="15"/>
      <c r="TCT225" s="15"/>
      <c r="TCU225" s="15"/>
      <c r="TCV225" s="15"/>
      <c r="TCW225" s="15"/>
      <c r="TCX225" s="15"/>
      <c r="TCY225" s="15"/>
      <c r="TCZ225" s="15"/>
      <c r="TDA225" s="15"/>
      <c r="TDB225" s="15"/>
      <c r="TDC225" s="15"/>
      <c r="TDD225" s="15"/>
      <c r="TDE225" s="15"/>
      <c r="TDF225" s="15"/>
      <c r="TDG225" s="15"/>
      <c r="TDH225" s="15"/>
      <c r="TDI225" s="15"/>
      <c r="TDJ225" s="15"/>
      <c r="TDK225" s="15"/>
      <c r="TDL225" s="15"/>
      <c r="TDM225" s="15"/>
      <c r="TDN225" s="15"/>
      <c r="TDO225" s="15"/>
      <c r="TDP225" s="15"/>
      <c r="TDQ225" s="15"/>
      <c r="TDR225" s="15"/>
      <c r="TDS225" s="15"/>
      <c r="TDT225" s="15"/>
      <c r="TDU225" s="15"/>
      <c r="TDV225" s="15"/>
      <c r="TDW225" s="15"/>
      <c r="TDX225" s="15"/>
      <c r="TDY225" s="15"/>
      <c r="TDZ225" s="15"/>
      <c r="TEA225" s="15"/>
      <c r="TEB225" s="15"/>
      <c r="TEC225" s="15"/>
      <c r="TED225" s="15"/>
      <c r="TEE225" s="15"/>
      <c r="TEF225" s="15"/>
      <c r="TEG225" s="15"/>
      <c r="TEH225" s="15"/>
      <c r="TEI225" s="15"/>
      <c r="TEJ225" s="15"/>
      <c r="TEK225" s="15"/>
      <c r="TEL225" s="15"/>
      <c r="TEM225" s="15"/>
      <c r="TEN225" s="15"/>
      <c r="TEO225" s="15"/>
      <c r="TEP225" s="15"/>
      <c r="TEQ225" s="15"/>
      <c r="TER225" s="15"/>
      <c r="TES225" s="15"/>
      <c r="TET225" s="15"/>
      <c r="TEU225" s="15"/>
      <c r="TEV225" s="15"/>
      <c r="TEW225" s="15"/>
      <c r="TEX225" s="15"/>
      <c r="TEY225" s="15"/>
      <c r="TEZ225" s="15"/>
      <c r="TFA225" s="15"/>
      <c r="TFB225" s="15"/>
      <c r="TFC225" s="15"/>
      <c r="TFD225" s="15"/>
      <c r="TFE225" s="15"/>
      <c r="TFF225" s="15"/>
      <c r="TFG225" s="15"/>
      <c r="TFH225" s="15"/>
      <c r="TFI225" s="15"/>
      <c r="TFJ225" s="15"/>
      <c r="TFK225" s="15"/>
      <c r="TFL225" s="15"/>
      <c r="TFM225" s="15"/>
      <c r="TFN225" s="15"/>
      <c r="TFO225" s="15"/>
      <c r="TFP225" s="15"/>
      <c r="TFQ225" s="15"/>
      <c r="TFR225" s="15"/>
      <c r="TFS225" s="15"/>
      <c r="TFT225" s="15"/>
      <c r="TFU225" s="15"/>
      <c r="TFV225" s="15"/>
      <c r="TFW225" s="15"/>
      <c r="TFX225" s="15"/>
      <c r="TFY225" s="15"/>
      <c r="TFZ225" s="15"/>
      <c r="TGA225" s="15"/>
      <c r="TGB225" s="15"/>
      <c r="TGC225" s="15"/>
      <c r="TGD225" s="15"/>
      <c r="TGE225" s="15"/>
      <c r="TGF225" s="15"/>
      <c r="TGG225" s="15"/>
      <c r="TGH225" s="15"/>
      <c r="TGI225" s="15"/>
      <c r="TGJ225" s="15"/>
      <c r="TGK225" s="15"/>
      <c r="TGL225" s="15"/>
      <c r="TGM225" s="15"/>
      <c r="TGN225" s="15"/>
      <c r="TGO225" s="15"/>
      <c r="TGP225" s="15"/>
      <c r="TGQ225" s="15"/>
      <c r="TGR225" s="15"/>
      <c r="TGS225" s="15"/>
      <c r="TGT225" s="15"/>
      <c r="TGU225" s="15"/>
      <c r="TGV225" s="15"/>
      <c r="TGW225" s="15"/>
      <c r="TGX225" s="15"/>
      <c r="TGY225" s="15"/>
      <c r="TGZ225" s="15"/>
      <c r="THA225" s="15"/>
      <c r="THB225" s="15"/>
      <c r="THC225" s="15"/>
      <c r="THD225" s="15"/>
      <c r="THE225" s="15"/>
      <c r="THF225" s="15"/>
      <c r="THG225" s="15"/>
      <c r="THH225" s="15"/>
      <c r="THI225" s="15"/>
      <c r="THJ225" s="15"/>
      <c r="THK225" s="15"/>
      <c r="THL225" s="15"/>
      <c r="THM225" s="15"/>
      <c r="THN225" s="15"/>
      <c r="THO225" s="15"/>
      <c r="THP225" s="15"/>
      <c r="THQ225" s="15"/>
      <c r="THR225" s="15"/>
      <c r="THS225" s="15"/>
      <c r="THT225" s="15"/>
      <c r="THU225" s="15"/>
      <c r="THV225" s="15"/>
      <c r="THW225" s="15"/>
      <c r="THX225" s="15"/>
      <c r="THY225" s="15"/>
      <c r="THZ225" s="15"/>
      <c r="TIA225" s="15"/>
      <c r="TIB225" s="15"/>
      <c r="TIC225" s="15"/>
      <c r="TID225" s="15"/>
      <c r="TIE225" s="15"/>
      <c r="TIF225" s="15"/>
      <c r="TIG225" s="15"/>
      <c r="TIH225" s="15"/>
      <c r="TII225" s="15"/>
      <c r="TIJ225" s="15"/>
      <c r="TIK225" s="15"/>
      <c r="TIL225" s="15"/>
      <c r="TIM225" s="15"/>
      <c r="TIN225" s="15"/>
      <c r="TIO225" s="15"/>
      <c r="TIP225" s="15"/>
      <c r="TIQ225" s="15"/>
      <c r="TIR225" s="15"/>
      <c r="TIS225" s="15"/>
      <c r="TIT225" s="15"/>
      <c r="TIU225" s="15"/>
      <c r="TIV225" s="15"/>
      <c r="TIW225" s="15"/>
      <c r="TIX225" s="15"/>
      <c r="TIY225" s="15"/>
      <c r="TIZ225" s="15"/>
      <c r="TJA225" s="15"/>
      <c r="TJB225" s="15"/>
      <c r="TJC225" s="15"/>
      <c r="TJD225" s="15"/>
      <c r="TJE225" s="15"/>
      <c r="TJF225" s="15"/>
      <c r="TJG225" s="15"/>
      <c r="TJH225" s="15"/>
      <c r="TJI225" s="15"/>
      <c r="TJJ225" s="15"/>
      <c r="TJK225" s="15"/>
      <c r="TJL225" s="15"/>
      <c r="TJM225" s="15"/>
      <c r="TJN225" s="15"/>
      <c r="TJO225" s="15"/>
      <c r="TJP225" s="15"/>
      <c r="TJQ225" s="15"/>
      <c r="TJR225" s="15"/>
      <c r="TJS225" s="15"/>
      <c r="TJT225" s="15"/>
      <c r="TJU225" s="15"/>
      <c r="TJV225" s="15"/>
      <c r="TJW225" s="15"/>
      <c r="TJX225" s="15"/>
      <c r="TJY225" s="15"/>
      <c r="TJZ225" s="15"/>
      <c r="TKA225" s="15"/>
      <c r="TKB225" s="15"/>
      <c r="TKC225" s="15"/>
      <c r="TKD225" s="15"/>
      <c r="TKE225" s="15"/>
      <c r="TKF225" s="15"/>
      <c r="TKG225" s="15"/>
      <c r="TKH225" s="15"/>
      <c r="TKI225" s="15"/>
      <c r="TKJ225" s="15"/>
      <c r="TKK225" s="15"/>
      <c r="TKL225" s="15"/>
      <c r="TKM225" s="15"/>
      <c r="TKN225" s="15"/>
      <c r="TKO225" s="15"/>
      <c r="TKP225" s="15"/>
      <c r="TKQ225" s="15"/>
      <c r="TKR225" s="15"/>
      <c r="TKS225" s="15"/>
      <c r="TKT225" s="15"/>
      <c r="TKU225" s="15"/>
      <c r="TKV225" s="15"/>
      <c r="TKW225" s="15"/>
      <c r="TKX225" s="15"/>
      <c r="TKY225" s="15"/>
      <c r="TKZ225" s="15"/>
      <c r="TLA225" s="15"/>
      <c r="TLB225" s="15"/>
      <c r="TLC225" s="15"/>
      <c r="TLD225" s="15"/>
      <c r="TLE225" s="15"/>
      <c r="TLF225" s="15"/>
      <c r="TLG225" s="15"/>
      <c r="TLH225" s="15"/>
      <c r="TLI225" s="15"/>
      <c r="TLJ225" s="15"/>
      <c r="TLK225" s="15"/>
      <c r="TLL225" s="15"/>
      <c r="TLM225" s="15"/>
      <c r="TLN225" s="15"/>
      <c r="TLO225" s="15"/>
      <c r="TLP225" s="15"/>
      <c r="TLQ225" s="15"/>
      <c r="TLR225" s="15"/>
      <c r="TLS225" s="15"/>
      <c r="TLT225" s="15"/>
      <c r="TLU225" s="15"/>
      <c r="TLV225" s="15"/>
      <c r="TLW225" s="15"/>
      <c r="TLX225" s="15"/>
      <c r="TLY225" s="15"/>
      <c r="TLZ225" s="15"/>
      <c r="TMA225" s="15"/>
      <c r="TMB225" s="15"/>
      <c r="TMC225" s="15"/>
      <c r="TMD225" s="15"/>
      <c r="TME225" s="15"/>
      <c r="TMF225" s="15"/>
      <c r="TMG225" s="15"/>
      <c r="TMH225" s="15"/>
      <c r="TMI225" s="15"/>
      <c r="TMJ225" s="15"/>
      <c r="TMK225" s="15"/>
      <c r="TML225" s="15"/>
      <c r="TMM225" s="15"/>
      <c r="TMN225" s="15"/>
      <c r="TMO225" s="15"/>
      <c r="TMP225" s="15"/>
      <c r="TMQ225" s="15"/>
      <c r="TMR225" s="15"/>
      <c r="TMS225" s="15"/>
      <c r="TMT225" s="15"/>
      <c r="TMU225" s="15"/>
      <c r="TMV225" s="15"/>
      <c r="TMW225" s="15"/>
      <c r="TMX225" s="15"/>
      <c r="TMY225" s="15"/>
      <c r="TMZ225" s="15"/>
      <c r="TNA225" s="15"/>
      <c r="TNB225" s="15"/>
      <c r="TNC225" s="15"/>
      <c r="TND225" s="15"/>
      <c r="TNE225" s="15"/>
      <c r="TNF225" s="15"/>
      <c r="TNG225" s="15"/>
      <c r="TNH225" s="15"/>
      <c r="TNI225" s="15"/>
      <c r="TNJ225" s="15"/>
      <c r="TNK225" s="15"/>
      <c r="TNL225" s="15"/>
      <c r="TNM225" s="15"/>
      <c r="TNN225" s="15"/>
      <c r="TNO225" s="15"/>
      <c r="TNP225" s="15"/>
      <c r="TNQ225" s="15"/>
      <c r="TNR225" s="15"/>
      <c r="TNS225" s="15"/>
      <c r="TNT225" s="15"/>
      <c r="TNU225" s="15"/>
      <c r="TNV225" s="15"/>
      <c r="TNW225" s="15"/>
      <c r="TNX225" s="15"/>
      <c r="TNY225" s="15"/>
      <c r="TNZ225" s="15"/>
      <c r="TOA225" s="15"/>
      <c r="TOB225" s="15"/>
      <c r="TOC225" s="15"/>
      <c r="TOD225" s="15"/>
      <c r="TOE225" s="15"/>
      <c r="TOF225" s="15"/>
      <c r="TOG225" s="15"/>
      <c r="TOH225" s="15"/>
      <c r="TOI225" s="15"/>
      <c r="TOJ225" s="15"/>
      <c r="TOK225" s="15"/>
      <c r="TOL225" s="15"/>
      <c r="TOM225" s="15"/>
      <c r="TON225" s="15"/>
      <c r="TOO225" s="15"/>
      <c r="TOP225" s="15"/>
      <c r="TOQ225" s="15"/>
      <c r="TOR225" s="15"/>
      <c r="TOS225" s="15"/>
      <c r="TOT225" s="15"/>
      <c r="TOU225" s="15"/>
      <c r="TOV225" s="15"/>
      <c r="TOW225" s="15"/>
      <c r="TOX225" s="15"/>
      <c r="TOY225" s="15"/>
      <c r="TOZ225" s="15"/>
      <c r="TPA225" s="15"/>
      <c r="TPB225" s="15"/>
      <c r="TPC225" s="15"/>
      <c r="TPD225" s="15"/>
      <c r="TPE225" s="15"/>
      <c r="TPF225" s="15"/>
      <c r="TPG225" s="15"/>
      <c r="TPH225" s="15"/>
      <c r="TPI225" s="15"/>
      <c r="TPJ225" s="15"/>
      <c r="TPK225" s="15"/>
      <c r="TPL225" s="15"/>
      <c r="TPM225" s="15"/>
      <c r="TPN225" s="15"/>
      <c r="TPO225" s="15"/>
      <c r="TPP225" s="15"/>
      <c r="TPQ225" s="15"/>
      <c r="TPR225" s="15"/>
      <c r="TPS225" s="15"/>
      <c r="TPT225" s="15"/>
      <c r="TPU225" s="15"/>
      <c r="TPV225" s="15"/>
      <c r="TPW225" s="15"/>
      <c r="TPX225" s="15"/>
      <c r="TPY225" s="15"/>
      <c r="TPZ225" s="15"/>
      <c r="TQA225" s="15"/>
      <c r="TQB225" s="15"/>
      <c r="TQC225" s="15"/>
      <c r="TQD225" s="15"/>
      <c r="TQE225" s="15"/>
      <c r="TQF225" s="15"/>
      <c r="TQG225" s="15"/>
      <c r="TQH225" s="15"/>
      <c r="TQI225" s="15"/>
      <c r="TQJ225" s="15"/>
      <c r="TQK225" s="15"/>
      <c r="TQL225" s="15"/>
      <c r="TQM225" s="15"/>
      <c r="TQN225" s="15"/>
      <c r="TQO225" s="15"/>
      <c r="TQP225" s="15"/>
      <c r="TQQ225" s="15"/>
      <c r="TQR225" s="15"/>
      <c r="TQS225" s="15"/>
      <c r="TQT225" s="15"/>
      <c r="TQU225" s="15"/>
      <c r="TQV225" s="15"/>
      <c r="TQW225" s="15"/>
      <c r="TQX225" s="15"/>
      <c r="TQY225" s="15"/>
      <c r="TQZ225" s="15"/>
      <c r="TRA225" s="15"/>
      <c r="TRB225" s="15"/>
      <c r="TRC225" s="15"/>
      <c r="TRD225" s="15"/>
      <c r="TRE225" s="15"/>
      <c r="TRF225" s="15"/>
      <c r="TRG225" s="15"/>
      <c r="TRH225" s="15"/>
      <c r="TRI225" s="15"/>
      <c r="TRJ225" s="15"/>
      <c r="TRK225" s="15"/>
      <c r="TRL225" s="15"/>
      <c r="TRM225" s="15"/>
      <c r="TRN225" s="15"/>
      <c r="TRO225" s="15"/>
      <c r="TRP225" s="15"/>
      <c r="TRQ225" s="15"/>
      <c r="TRR225" s="15"/>
      <c r="TRS225" s="15"/>
      <c r="TRT225" s="15"/>
      <c r="TRU225" s="15"/>
      <c r="TRV225" s="15"/>
      <c r="TRW225" s="15"/>
      <c r="TRX225" s="15"/>
      <c r="TRY225" s="15"/>
      <c r="TRZ225" s="15"/>
      <c r="TSA225" s="15"/>
      <c r="TSB225" s="15"/>
      <c r="TSC225" s="15"/>
      <c r="TSD225" s="15"/>
      <c r="TSE225" s="15"/>
      <c r="TSF225" s="15"/>
      <c r="TSG225" s="15"/>
      <c r="TSH225" s="15"/>
      <c r="TSI225" s="15"/>
      <c r="TSJ225" s="15"/>
      <c r="TSK225" s="15"/>
      <c r="TSL225" s="15"/>
      <c r="TSM225" s="15"/>
      <c r="TSN225" s="15"/>
      <c r="TSO225" s="15"/>
      <c r="TSP225" s="15"/>
      <c r="TSQ225" s="15"/>
      <c r="TSR225" s="15"/>
      <c r="TSS225" s="15"/>
      <c r="TST225" s="15"/>
      <c r="TSU225" s="15"/>
      <c r="TSV225" s="15"/>
      <c r="TSW225" s="15"/>
      <c r="TSX225" s="15"/>
      <c r="TSY225" s="15"/>
      <c r="TSZ225" s="15"/>
      <c r="TTA225" s="15"/>
      <c r="TTB225" s="15"/>
      <c r="TTC225" s="15"/>
      <c r="TTD225" s="15"/>
      <c r="TTE225" s="15"/>
      <c r="TTF225" s="15"/>
      <c r="TTG225" s="15"/>
      <c r="TTH225" s="15"/>
      <c r="TTI225" s="15"/>
      <c r="TTJ225" s="15"/>
      <c r="TTK225" s="15"/>
      <c r="TTL225" s="15"/>
      <c r="TTM225" s="15"/>
      <c r="TTN225" s="15"/>
      <c r="TTO225" s="15"/>
      <c r="TTP225" s="15"/>
      <c r="TTQ225" s="15"/>
      <c r="TTR225" s="15"/>
      <c r="TTS225" s="15"/>
      <c r="TTT225" s="15"/>
      <c r="TTU225" s="15"/>
      <c r="TTV225" s="15"/>
      <c r="TTW225" s="15"/>
      <c r="TTX225" s="15"/>
      <c r="TTY225" s="15"/>
      <c r="TTZ225" s="15"/>
      <c r="TUA225" s="15"/>
      <c r="TUB225" s="15"/>
      <c r="TUC225" s="15"/>
      <c r="TUD225" s="15"/>
      <c r="TUE225" s="15"/>
      <c r="TUF225" s="15"/>
      <c r="TUG225" s="15"/>
      <c r="TUH225" s="15"/>
      <c r="TUI225" s="15"/>
      <c r="TUJ225" s="15"/>
      <c r="TUK225" s="15"/>
      <c r="TUL225" s="15"/>
      <c r="TUM225" s="15"/>
      <c r="TUN225" s="15"/>
      <c r="TUO225" s="15"/>
      <c r="TUP225" s="15"/>
      <c r="TUQ225" s="15"/>
      <c r="TUR225" s="15"/>
      <c r="TUS225" s="15"/>
      <c r="TUT225" s="15"/>
      <c r="TUU225" s="15"/>
      <c r="TUV225" s="15"/>
      <c r="TUW225" s="15"/>
      <c r="TUX225" s="15"/>
      <c r="TUY225" s="15"/>
      <c r="TUZ225" s="15"/>
      <c r="TVA225" s="15"/>
      <c r="TVB225" s="15"/>
      <c r="TVC225" s="15"/>
      <c r="TVD225" s="15"/>
      <c r="TVE225" s="15"/>
      <c r="TVF225" s="15"/>
      <c r="TVG225" s="15"/>
      <c r="TVH225" s="15"/>
      <c r="TVI225" s="15"/>
      <c r="TVJ225" s="15"/>
      <c r="TVK225" s="15"/>
      <c r="TVL225" s="15"/>
      <c r="TVM225" s="15"/>
      <c r="TVN225" s="15"/>
      <c r="TVO225" s="15"/>
      <c r="TVP225" s="15"/>
      <c r="TVQ225" s="15"/>
      <c r="TVR225" s="15"/>
      <c r="TVS225" s="15"/>
      <c r="TVT225" s="15"/>
      <c r="TVU225" s="15"/>
      <c r="TVV225" s="15"/>
      <c r="TVW225" s="15"/>
      <c r="TVX225" s="15"/>
      <c r="TVY225" s="15"/>
      <c r="TVZ225" s="15"/>
      <c r="TWA225" s="15"/>
      <c r="TWB225" s="15"/>
      <c r="TWC225" s="15"/>
      <c r="TWD225" s="15"/>
      <c r="TWE225" s="15"/>
      <c r="TWF225" s="15"/>
      <c r="TWG225" s="15"/>
      <c r="TWH225" s="15"/>
      <c r="TWI225" s="15"/>
      <c r="TWJ225" s="15"/>
      <c r="TWK225" s="15"/>
      <c r="TWL225" s="15"/>
      <c r="TWM225" s="15"/>
      <c r="TWN225" s="15"/>
      <c r="TWO225" s="15"/>
      <c r="TWP225" s="15"/>
      <c r="TWQ225" s="15"/>
      <c r="TWR225" s="15"/>
      <c r="TWS225" s="15"/>
      <c r="TWT225" s="15"/>
      <c r="TWU225" s="15"/>
      <c r="TWV225" s="15"/>
      <c r="TWW225" s="15"/>
      <c r="TWX225" s="15"/>
      <c r="TWY225" s="15"/>
      <c r="TWZ225" s="15"/>
      <c r="TXA225" s="15"/>
      <c r="TXB225" s="15"/>
      <c r="TXC225" s="15"/>
      <c r="TXD225" s="15"/>
      <c r="TXE225" s="15"/>
      <c r="TXF225" s="15"/>
      <c r="TXG225" s="15"/>
      <c r="TXH225" s="15"/>
      <c r="TXI225" s="15"/>
      <c r="TXJ225" s="15"/>
      <c r="TXK225" s="15"/>
      <c r="TXL225" s="15"/>
      <c r="TXM225" s="15"/>
      <c r="TXN225" s="15"/>
      <c r="TXO225" s="15"/>
      <c r="TXP225" s="15"/>
      <c r="TXQ225" s="15"/>
      <c r="TXR225" s="15"/>
      <c r="TXS225" s="15"/>
      <c r="TXT225" s="15"/>
      <c r="TXU225" s="15"/>
      <c r="TXV225" s="15"/>
      <c r="TXW225" s="15"/>
      <c r="TXX225" s="15"/>
      <c r="TXY225" s="15"/>
      <c r="TXZ225" s="15"/>
      <c r="TYA225" s="15"/>
      <c r="TYB225" s="15"/>
      <c r="TYC225" s="15"/>
      <c r="TYD225" s="15"/>
      <c r="TYE225" s="15"/>
      <c r="TYF225" s="15"/>
      <c r="TYG225" s="15"/>
      <c r="TYH225" s="15"/>
      <c r="TYI225" s="15"/>
      <c r="TYJ225" s="15"/>
      <c r="TYK225" s="15"/>
      <c r="TYL225" s="15"/>
      <c r="TYM225" s="15"/>
      <c r="TYN225" s="15"/>
      <c r="TYO225" s="15"/>
      <c r="TYP225" s="15"/>
      <c r="TYQ225" s="15"/>
      <c r="TYR225" s="15"/>
      <c r="TYS225" s="15"/>
      <c r="TYT225" s="15"/>
      <c r="TYU225" s="15"/>
      <c r="TYV225" s="15"/>
      <c r="TYW225" s="15"/>
      <c r="TYX225" s="15"/>
      <c r="TYY225" s="15"/>
      <c r="TYZ225" s="15"/>
      <c r="TZA225" s="15"/>
      <c r="TZB225" s="15"/>
      <c r="TZC225" s="15"/>
      <c r="TZD225" s="15"/>
      <c r="TZE225" s="15"/>
      <c r="TZF225" s="15"/>
      <c r="TZG225" s="15"/>
      <c r="TZH225" s="15"/>
      <c r="TZI225" s="15"/>
      <c r="TZJ225" s="15"/>
      <c r="TZK225" s="15"/>
      <c r="TZL225" s="15"/>
      <c r="TZM225" s="15"/>
      <c r="TZN225" s="15"/>
      <c r="TZO225" s="15"/>
      <c r="TZP225" s="15"/>
      <c r="TZQ225" s="15"/>
      <c r="TZR225" s="15"/>
      <c r="TZS225" s="15"/>
      <c r="TZT225" s="15"/>
      <c r="TZU225" s="15"/>
      <c r="TZV225" s="15"/>
      <c r="TZW225" s="15"/>
      <c r="TZX225" s="15"/>
      <c r="TZY225" s="15"/>
      <c r="TZZ225" s="15"/>
      <c r="UAA225" s="15"/>
      <c r="UAB225" s="15"/>
      <c r="UAC225" s="15"/>
      <c r="UAD225" s="15"/>
      <c r="UAE225" s="15"/>
      <c r="UAF225" s="15"/>
      <c r="UAG225" s="15"/>
      <c r="UAH225" s="15"/>
      <c r="UAI225" s="15"/>
      <c r="UAJ225" s="15"/>
      <c r="UAK225" s="15"/>
      <c r="UAL225" s="15"/>
      <c r="UAM225" s="15"/>
      <c r="UAN225" s="15"/>
      <c r="UAO225" s="15"/>
      <c r="UAP225" s="15"/>
      <c r="UAQ225" s="15"/>
      <c r="UAR225" s="15"/>
      <c r="UAS225" s="15"/>
      <c r="UAT225" s="15"/>
      <c r="UAU225" s="15"/>
      <c r="UAV225" s="15"/>
      <c r="UAW225" s="15"/>
      <c r="UAX225" s="15"/>
      <c r="UAY225" s="15"/>
      <c r="UAZ225" s="15"/>
      <c r="UBA225" s="15"/>
      <c r="UBB225" s="15"/>
      <c r="UBC225" s="15"/>
      <c r="UBD225" s="15"/>
      <c r="UBE225" s="15"/>
      <c r="UBF225" s="15"/>
      <c r="UBG225" s="15"/>
      <c r="UBH225" s="15"/>
      <c r="UBI225" s="15"/>
      <c r="UBJ225" s="15"/>
      <c r="UBK225" s="15"/>
      <c r="UBL225" s="15"/>
      <c r="UBM225" s="15"/>
      <c r="UBN225" s="15"/>
      <c r="UBO225" s="15"/>
      <c r="UBP225" s="15"/>
      <c r="UBQ225" s="15"/>
      <c r="UBR225" s="15"/>
      <c r="UBS225" s="15"/>
      <c r="UBT225" s="15"/>
      <c r="UBU225" s="15"/>
      <c r="UBV225" s="15"/>
      <c r="UBW225" s="15"/>
      <c r="UBX225" s="15"/>
      <c r="UBY225" s="15"/>
      <c r="UBZ225" s="15"/>
      <c r="UCA225" s="15"/>
      <c r="UCB225" s="15"/>
      <c r="UCC225" s="15"/>
      <c r="UCD225" s="15"/>
      <c r="UCE225" s="15"/>
      <c r="UCF225" s="15"/>
      <c r="UCG225" s="15"/>
      <c r="UCH225" s="15"/>
      <c r="UCI225" s="15"/>
      <c r="UCJ225" s="15"/>
      <c r="UCK225" s="15"/>
      <c r="UCL225" s="15"/>
      <c r="UCM225" s="15"/>
      <c r="UCN225" s="15"/>
      <c r="UCO225" s="15"/>
      <c r="UCP225" s="15"/>
      <c r="UCQ225" s="15"/>
      <c r="UCR225" s="15"/>
      <c r="UCS225" s="15"/>
      <c r="UCT225" s="15"/>
      <c r="UCU225" s="15"/>
      <c r="UCV225" s="15"/>
      <c r="UCW225" s="15"/>
      <c r="UCX225" s="15"/>
      <c r="UCY225" s="15"/>
      <c r="UCZ225" s="15"/>
      <c r="UDA225" s="15"/>
      <c r="UDB225" s="15"/>
      <c r="UDC225" s="15"/>
      <c r="UDD225" s="15"/>
      <c r="UDE225" s="15"/>
      <c r="UDF225" s="15"/>
      <c r="UDG225" s="15"/>
      <c r="UDH225" s="15"/>
      <c r="UDI225" s="15"/>
      <c r="UDJ225" s="15"/>
      <c r="UDK225" s="15"/>
      <c r="UDL225" s="15"/>
      <c r="UDM225" s="15"/>
      <c r="UDN225" s="15"/>
      <c r="UDO225" s="15"/>
      <c r="UDP225" s="15"/>
      <c r="UDQ225" s="15"/>
      <c r="UDR225" s="15"/>
      <c r="UDS225" s="15"/>
      <c r="UDT225" s="15"/>
      <c r="UDU225" s="15"/>
      <c r="UDV225" s="15"/>
      <c r="UDW225" s="15"/>
      <c r="UDX225" s="15"/>
      <c r="UDY225" s="15"/>
      <c r="UDZ225" s="15"/>
      <c r="UEA225" s="15"/>
      <c r="UEB225" s="15"/>
      <c r="UEC225" s="15"/>
      <c r="UED225" s="15"/>
      <c r="UEE225" s="15"/>
      <c r="UEF225" s="15"/>
      <c r="UEG225" s="15"/>
      <c r="UEH225" s="15"/>
      <c r="UEI225" s="15"/>
      <c r="UEJ225" s="15"/>
      <c r="UEK225" s="15"/>
      <c r="UEL225" s="15"/>
      <c r="UEM225" s="15"/>
      <c r="UEN225" s="15"/>
      <c r="UEO225" s="15"/>
      <c r="UEP225" s="15"/>
      <c r="UEQ225" s="15"/>
      <c r="UER225" s="15"/>
      <c r="UES225" s="15"/>
      <c r="UET225" s="15"/>
      <c r="UEU225" s="15"/>
      <c r="UEV225" s="15"/>
      <c r="UEW225" s="15"/>
      <c r="UEX225" s="15"/>
      <c r="UEY225" s="15"/>
      <c r="UEZ225" s="15"/>
      <c r="UFA225" s="15"/>
      <c r="UFB225" s="15"/>
      <c r="UFC225" s="15"/>
      <c r="UFD225" s="15"/>
      <c r="UFE225" s="15"/>
      <c r="UFF225" s="15"/>
      <c r="UFG225" s="15"/>
      <c r="UFH225" s="15"/>
      <c r="UFI225" s="15"/>
      <c r="UFJ225" s="15"/>
      <c r="UFK225" s="15"/>
      <c r="UFL225" s="15"/>
      <c r="UFM225" s="15"/>
      <c r="UFN225" s="15"/>
      <c r="UFO225" s="15"/>
      <c r="UFP225" s="15"/>
      <c r="UFQ225" s="15"/>
      <c r="UFR225" s="15"/>
      <c r="UFS225" s="15"/>
      <c r="UFT225" s="15"/>
      <c r="UFU225" s="15"/>
      <c r="UFV225" s="15"/>
      <c r="UFW225" s="15"/>
      <c r="UFX225" s="15"/>
      <c r="UFY225" s="15"/>
      <c r="UFZ225" s="15"/>
      <c r="UGA225" s="15"/>
      <c r="UGB225" s="15"/>
      <c r="UGC225" s="15"/>
      <c r="UGD225" s="15"/>
      <c r="UGE225" s="15"/>
      <c r="UGF225" s="15"/>
      <c r="UGG225" s="15"/>
      <c r="UGH225" s="15"/>
      <c r="UGI225" s="15"/>
      <c r="UGJ225" s="15"/>
      <c r="UGK225" s="15"/>
      <c r="UGL225" s="15"/>
      <c r="UGM225" s="15"/>
      <c r="UGN225" s="15"/>
      <c r="UGO225" s="15"/>
      <c r="UGP225" s="15"/>
      <c r="UGQ225" s="15"/>
      <c r="UGR225" s="15"/>
      <c r="UGS225" s="15"/>
      <c r="UGT225" s="15"/>
      <c r="UGU225" s="15"/>
      <c r="UGV225" s="15"/>
      <c r="UGW225" s="15"/>
      <c r="UGX225" s="15"/>
      <c r="UGY225" s="15"/>
      <c r="UGZ225" s="15"/>
      <c r="UHA225" s="15"/>
      <c r="UHB225" s="15"/>
      <c r="UHC225" s="15"/>
      <c r="UHD225" s="15"/>
      <c r="UHE225" s="15"/>
      <c r="UHF225" s="15"/>
      <c r="UHG225" s="15"/>
      <c r="UHH225" s="15"/>
      <c r="UHI225" s="15"/>
      <c r="UHJ225" s="15"/>
      <c r="UHK225" s="15"/>
      <c r="UHL225" s="15"/>
      <c r="UHM225" s="15"/>
      <c r="UHN225" s="15"/>
      <c r="UHO225" s="15"/>
      <c r="UHP225" s="15"/>
      <c r="UHQ225" s="15"/>
      <c r="UHR225" s="15"/>
      <c r="UHS225" s="15"/>
      <c r="UHT225" s="15"/>
      <c r="UHU225" s="15"/>
      <c r="UHV225" s="15"/>
      <c r="UHW225" s="15"/>
      <c r="UHX225" s="15"/>
      <c r="UHY225" s="15"/>
      <c r="UHZ225" s="15"/>
      <c r="UIA225" s="15"/>
      <c r="UIB225" s="15"/>
      <c r="UIC225" s="15"/>
      <c r="UID225" s="15"/>
      <c r="UIE225" s="15"/>
      <c r="UIF225" s="15"/>
      <c r="UIG225" s="15"/>
      <c r="UIH225" s="15"/>
      <c r="UII225" s="15"/>
      <c r="UIJ225" s="15"/>
      <c r="UIK225" s="15"/>
      <c r="UIL225" s="15"/>
      <c r="UIM225" s="15"/>
      <c r="UIN225" s="15"/>
      <c r="UIO225" s="15"/>
      <c r="UIP225" s="15"/>
      <c r="UIQ225" s="15"/>
      <c r="UIR225" s="15"/>
      <c r="UIS225" s="15"/>
      <c r="UIT225" s="15"/>
      <c r="UIU225" s="15"/>
      <c r="UIV225" s="15"/>
      <c r="UIW225" s="15"/>
      <c r="UIX225" s="15"/>
      <c r="UIY225" s="15"/>
      <c r="UIZ225" s="15"/>
      <c r="UJA225" s="15"/>
      <c r="UJB225" s="15"/>
      <c r="UJC225" s="15"/>
      <c r="UJD225" s="15"/>
      <c r="UJE225" s="15"/>
      <c r="UJF225" s="15"/>
      <c r="UJG225" s="15"/>
      <c r="UJH225" s="15"/>
      <c r="UJI225" s="15"/>
      <c r="UJJ225" s="15"/>
      <c r="UJK225" s="15"/>
      <c r="UJL225" s="15"/>
      <c r="UJM225" s="15"/>
      <c r="UJN225" s="15"/>
      <c r="UJO225" s="15"/>
      <c r="UJP225" s="15"/>
      <c r="UJQ225" s="15"/>
      <c r="UJR225" s="15"/>
      <c r="UJS225" s="15"/>
      <c r="UJT225" s="15"/>
      <c r="UJU225" s="15"/>
      <c r="UJV225" s="15"/>
      <c r="UJW225" s="15"/>
      <c r="UJX225" s="15"/>
      <c r="UJY225" s="15"/>
      <c r="UJZ225" s="15"/>
      <c r="UKA225" s="15"/>
      <c r="UKB225" s="15"/>
      <c r="UKC225" s="15"/>
      <c r="UKD225" s="15"/>
      <c r="UKE225" s="15"/>
      <c r="UKF225" s="15"/>
      <c r="UKG225" s="15"/>
      <c r="UKH225" s="15"/>
      <c r="UKI225" s="15"/>
      <c r="UKJ225" s="15"/>
      <c r="UKK225" s="15"/>
      <c r="UKL225" s="15"/>
      <c r="UKM225" s="15"/>
      <c r="UKN225" s="15"/>
      <c r="UKO225" s="15"/>
      <c r="UKP225" s="15"/>
      <c r="UKQ225" s="15"/>
      <c r="UKR225" s="15"/>
      <c r="UKS225" s="15"/>
      <c r="UKT225" s="15"/>
      <c r="UKU225" s="15"/>
      <c r="UKV225" s="15"/>
      <c r="UKW225" s="15"/>
      <c r="UKX225" s="15"/>
      <c r="UKY225" s="15"/>
      <c r="UKZ225" s="15"/>
      <c r="ULA225" s="15"/>
      <c r="ULB225" s="15"/>
      <c r="ULC225" s="15"/>
      <c r="ULD225" s="15"/>
      <c r="ULE225" s="15"/>
      <c r="ULF225" s="15"/>
      <c r="ULG225" s="15"/>
      <c r="ULH225" s="15"/>
      <c r="ULI225" s="15"/>
      <c r="ULJ225" s="15"/>
      <c r="ULK225" s="15"/>
      <c r="ULL225" s="15"/>
      <c r="ULM225" s="15"/>
      <c r="ULN225" s="15"/>
      <c r="ULO225" s="15"/>
      <c r="ULP225" s="15"/>
      <c r="ULQ225" s="15"/>
      <c r="ULR225" s="15"/>
      <c r="ULS225" s="15"/>
      <c r="ULT225" s="15"/>
      <c r="ULU225" s="15"/>
      <c r="ULV225" s="15"/>
      <c r="ULW225" s="15"/>
      <c r="ULX225" s="15"/>
      <c r="ULY225" s="15"/>
      <c r="ULZ225" s="15"/>
      <c r="UMA225" s="15"/>
      <c r="UMB225" s="15"/>
      <c r="UMC225" s="15"/>
      <c r="UMD225" s="15"/>
      <c r="UME225" s="15"/>
      <c r="UMF225" s="15"/>
      <c r="UMG225" s="15"/>
      <c r="UMH225" s="15"/>
      <c r="UMI225" s="15"/>
      <c r="UMJ225" s="15"/>
      <c r="UMK225" s="15"/>
      <c r="UML225" s="15"/>
      <c r="UMM225" s="15"/>
      <c r="UMN225" s="15"/>
      <c r="UMO225" s="15"/>
      <c r="UMP225" s="15"/>
      <c r="UMQ225" s="15"/>
      <c r="UMR225" s="15"/>
      <c r="UMS225" s="15"/>
      <c r="UMT225" s="15"/>
      <c r="UMU225" s="15"/>
      <c r="UMV225" s="15"/>
      <c r="UMW225" s="15"/>
      <c r="UMX225" s="15"/>
      <c r="UMY225" s="15"/>
      <c r="UMZ225" s="15"/>
      <c r="UNA225" s="15"/>
      <c r="UNB225" s="15"/>
      <c r="UNC225" s="15"/>
      <c r="UND225" s="15"/>
      <c r="UNE225" s="15"/>
      <c r="UNF225" s="15"/>
      <c r="UNG225" s="15"/>
      <c r="UNH225" s="15"/>
      <c r="UNI225" s="15"/>
      <c r="UNJ225" s="15"/>
      <c r="UNK225" s="15"/>
      <c r="UNL225" s="15"/>
      <c r="UNM225" s="15"/>
      <c r="UNN225" s="15"/>
      <c r="UNO225" s="15"/>
      <c r="UNP225" s="15"/>
      <c r="UNQ225" s="15"/>
      <c r="UNR225" s="15"/>
      <c r="UNS225" s="15"/>
      <c r="UNT225" s="15"/>
      <c r="UNU225" s="15"/>
      <c r="UNV225" s="15"/>
      <c r="UNW225" s="15"/>
      <c r="UNX225" s="15"/>
      <c r="UNY225" s="15"/>
      <c r="UNZ225" s="15"/>
      <c r="UOA225" s="15"/>
      <c r="UOB225" s="15"/>
      <c r="UOC225" s="15"/>
      <c r="UOD225" s="15"/>
      <c r="UOE225" s="15"/>
      <c r="UOF225" s="15"/>
      <c r="UOG225" s="15"/>
      <c r="UOH225" s="15"/>
      <c r="UOI225" s="15"/>
      <c r="UOJ225" s="15"/>
      <c r="UOK225" s="15"/>
      <c r="UOL225" s="15"/>
      <c r="UOM225" s="15"/>
      <c r="UON225" s="15"/>
      <c r="UOO225" s="15"/>
      <c r="UOP225" s="15"/>
      <c r="UOQ225" s="15"/>
      <c r="UOR225" s="15"/>
      <c r="UOS225" s="15"/>
      <c r="UOT225" s="15"/>
      <c r="UOU225" s="15"/>
      <c r="UOV225" s="15"/>
      <c r="UOW225" s="15"/>
      <c r="UOX225" s="15"/>
      <c r="UOY225" s="15"/>
      <c r="UOZ225" s="15"/>
      <c r="UPA225" s="15"/>
      <c r="UPB225" s="15"/>
      <c r="UPC225" s="15"/>
      <c r="UPD225" s="15"/>
      <c r="UPE225" s="15"/>
      <c r="UPF225" s="15"/>
      <c r="UPG225" s="15"/>
      <c r="UPH225" s="15"/>
      <c r="UPI225" s="15"/>
      <c r="UPJ225" s="15"/>
      <c r="UPK225" s="15"/>
      <c r="UPL225" s="15"/>
      <c r="UPM225" s="15"/>
      <c r="UPN225" s="15"/>
      <c r="UPO225" s="15"/>
      <c r="UPP225" s="15"/>
      <c r="UPQ225" s="15"/>
      <c r="UPR225" s="15"/>
      <c r="UPS225" s="15"/>
      <c r="UPT225" s="15"/>
      <c r="UPU225" s="15"/>
      <c r="UPV225" s="15"/>
      <c r="UPW225" s="15"/>
      <c r="UPX225" s="15"/>
      <c r="UPY225" s="15"/>
      <c r="UPZ225" s="15"/>
      <c r="UQA225" s="15"/>
      <c r="UQB225" s="15"/>
      <c r="UQC225" s="15"/>
      <c r="UQD225" s="15"/>
      <c r="UQE225" s="15"/>
      <c r="UQF225" s="15"/>
      <c r="UQG225" s="15"/>
      <c r="UQH225" s="15"/>
      <c r="UQI225" s="15"/>
      <c r="UQJ225" s="15"/>
      <c r="UQK225" s="15"/>
      <c r="UQL225" s="15"/>
      <c r="UQM225" s="15"/>
      <c r="UQN225" s="15"/>
      <c r="UQO225" s="15"/>
      <c r="UQP225" s="15"/>
      <c r="UQQ225" s="15"/>
      <c r="UQR225" s="15"/>
      <c r="UQS225" s="15"/>
      <c r="UQT225" s="15"/>
      <c r="UQU225" s="15"/>
      <c r="UQV225" s="15"/>
      <c r="UQW225" s="15"/>
      <c r="UQX225" s="15"/>
      <c r="UQY225" s="15"/>
      <c r="UQZ225" s="15"/>
      <c r="URA225" s="15"/>
      <c r="URB225" s="15"/>
      <c r="URC225" s="15"/>
      <c r="URD225" s="15"/>
      <c r="URE225" s="15"/>
      <c r="URF225" s="15"/>
      <c r="URG225" s="15"/>
      <c r="URH225" s="15"/>
      <c r="URI225" s="15"/>
      <c r="URJ225" s="15"/>
      <c r="URK225" s="15"/>
      <c r="URL225" s="15"/>
      <c r="URM225" s="15"/>
      <c r="URN225" s="15"/>
      <c r="URO225" s="15"/>
      <c r="URP225" s="15"/>
      <c r="URQ225" s="15"/>
      <c r="URR225" s="15"/>
      <c r="URS225" s="15"/>
      <c r="URT225" s="15"/>
      <c r="URU225" s="15"/>
      <c r="URV225" s="15"/>
      <c r="URW225" s="15"/>
      <c r="URX225" s="15"/>
      <c r="URY225" s="15"/>
      <c r="URZ225" s="15"/>
      <c r="USA225" s="15"/>
      <c r="USB225" s="15"/>
      <c r="USC225" s="15"/>
      <c r="USD225" s="15"/>
      <c r="USE225" s="15"/>
      <c r="USF225" s="15"/>
      <c r="USG225" s="15"/>
      <c r="USH225" s="15"/>
      <c r="USI225" s="15"/>
      <c r="USJ225" s="15"/>
      <c r="USK225" s="15"/>
      <c r="USL225" s="15"/>
      <c r="USM225" s="15"/>
      <c r="USN225" s="15"/>
      <c r="USO225" s="15"/>
      <c r="USP225" s="15"/>
      <c r="USQ225" s="15"/>
      <c r="USR225" s="15"/>
      <c r="USS225" s="15"/>
      <c r="UST225" s="15"/>
      <c r="USU225" s="15"/>
      <c r="USV225" s="15"/>
      <c r="USW225" s="15"/>
      <c r="USX225" s="15"/>
      <c r="USY225" s="15"/>
      <c r="USZ225" s="15"/>
      <c r="UTA225" s="15"/>
      <c r="UTB225" s="15"/>
      <c r="UTC225" s="15"/>
      <c r="UTD225" s="15"/>
      <c r="UTE225" s="15"/>
      <c r="UTF225" s="15"/>
      <c r="UTG225" s="15"/>
      <c r="UTH225" s="15"/>
      <c r="UTI225" s="15"/>
      <c r="UTJ225" s="15"/>
      <c r="UTK225" s="15"/>
      <c r="UTL225" s="15"/>
      <c r="UTM225" s="15"/>
      <c r="UTN225" s="15"/>
      <c r="UTO225" s="15"/>
      <c r="UTP225" s="15"/>
      <c r="UTQ225" s="15"/>
      <c r="UTR225" s="15"/>
      <c r="UTS225" s="15"/>
      <c r="UTT225" s="15"/>
      <c r="UTU225" s="15"/>
      <c r="UTV225" s="15"/>
      <c r="UTW225" s="15"/>
      <c r="UTX225" s="15"/>
      <c r="UTY225" s="15"/>
      <c r="UTZ225" s="15"/>
      <c r="UUA225" s="15"/>
      <c r="UUB225" s="15"/>
      <c r="UUC225" s="15"/>
      <c r="UUD225" s="15"/>
      <c r="UUE225" s="15"/>
      <c r="UUF225" s="15"/>
      <c r="UUG225" s="15"/>
      <c r="UUH225" s="15"/>
      <c r="UUI225" s="15"/>
      <c r="UUJ225" s="15"/>
      <c r="UUK225" s="15"/>
      <c r="UUL225" s="15"/>
      <c r="UUM225" s="15"/>
      <c r="UUN225" s="15"/>
      <c r="UUO225" s="15"/>
      <c r="UUP225" s="15"/>
      <c r="UUQ225" s="15"/>
      <c r="UUR225" s="15"/>
      <c r="UUS225" s="15"/>
      <c r="UUT225" s="15"/>
      <c r="UUU225" s="15"/>
      <c r="UUV225" s="15"/>
      <c r="UUW225" s="15"/>
      <c r="UUX225" s="15"/>
      <c r="UUY225" s="15"/>
      <c r="UUZ225" s="15"/>
      <c r="UVA225" s="15"/>
      <c r="UVB225" s="15"/>
      <c r="UVC225" s="15"/>
      <c r="UVD225" s="15"/>
      <c r="UVE225" s="15"/>
      <c r="UVF225" s="15"/>
      <c r="UVG225" s="15"/>
      <c r="UVH225" s="15"/>
      <c r="UVI225" s="15"/>
      <c r="UVJ225" s="15"/>
      <c r="UVK225" s="15"/>
      <c r="UVL225" s="15"/>
      <c r="UVM225" s="15"/>
      <c r="UVN225" s="15"/>
      <c r="UVO225" s="15"/>
      <c r="UVP225" s="15"/>
      <c r="UVQ225" s="15"/>
      <c r="UVR225" s="15"/>
      <c r="UVS225" s="15"/>
      <c r="UVT225" s="15"/>
      <c r="UVU225" s="15"/>
      <c r="UVV225" s="15"/>
      <c r="UVW225" s="15"/>
      <c r="UVX225" s="15"/>
      <c r="UVY225" s="15"/>
      <c r="UVZ225" s="15"/>
      <c r="UWA225" s="15"/>
      <c r="UWB225" s="15"/>
      <c r="UWC225" s="15"/>
      <c r="UWD225" s="15"/>
      <c r="UWE225" s="15"/>
      <c r="UWF225" s="15"/>
      <c r="UWG225" s="15"/>
      <c r="UWH225" s="15"/>
      <c r="UWI225" s="15"/>
      <c r="UWJ225" s="15"/>
      <c r="UWK225" s="15"/>
      <c r="UWL225" s="15"/>
      <c r="UWM225" s="15"/>
      <c r="UWN225" s="15"/>
      <c r="UWO225" s="15"/>
      <c r="UWP225" s="15"/>
      <c r="UWQ225" s="15"/>
      <c r="UWR225" s="15"/>
      <c r="UWS225" s="15"/>
      <c r="UWT225" s="15"/>
      <c r="UWU225" s="15"/>
      <c r="UWV225" s="15"/>
      <c r="UWW225" s="15"/>
      <c r="UWX225" s="15"/>
      <c r="UWY225" s="15"/>
      <c r="UWZ225" s="15"/>
      <c r="UXA225" s="15"/>
      <c r="UXB225" s="15"/>
      <c r="UXC225" s="15"/>
      <c r="UXD225" s="15"/>
      <c r="UXE225" s="15"/>
      <c r="UXF225" s="15"/>
      <c r="UXG225" s="15"/>
      <c r="UXH225" s="15"/>
      <c r="UXI225" s="15"/>
      <c r="UXJ225" s="15"/>
      <c r="UXK225" s="15"/>
      <c r="UXL225" s="15"/>
      <c r="UXM225" s="15"/>
      <c r="UXN225" s="15"/>
      <c r="UXO225" s="15"/>
      <c r="UXP225" s="15"/>
      <c r="UXQ225" s="15"/>
      <c r="UXR225" s="15"/>
      <c r="UXS225" s="15"/>
      <c r="UXT225" s="15"/>
      <c r="UXU225" s="15"/>
      <c r="UXV225" s="15"/>
      <c r="UXW225" s="15"/>
      <c r="UXX225" s="15"/>
      <c r="UXY225" s="15"/>
      <c r="UXZ225" s="15"/>
      <c r="UYA225" s="15"/>
      <c r="UYB225" s="15"/>
      <c r="UYC225" s="15"/>
      <c r="UYD225" s="15"/>
      <c r="UYE225" s="15"/>
      <c r="UYF225" s="15"/>
      <c r="UYG225" s="15"/>
      <c r="UYH225" s="15"/>
      <c r="UYI225" s="15"/>
      <c r="UYJ225" s="15"/>
      <c r="UYK225" s="15"/>
      <c r="UYL225" s="15"/>
      <c r="UYM225" s="15"/>
      <c r="UYN225" s="15"/>
      <c r="UYO225" s="15"/>
      <c r="UYP225" s="15"/>
      <c r="UYQ225" s="15"/>
      <c r="UYR225" s="15"/>
      <c r="UYS225" s="15"/>
      <c r="UYT225" s="15"/>
      <c r="UYU225" s="15"/>
      <c r="UYV225" s="15"/>
      <c r="UYW225" s="15"/>
      <c r="UYX225" s="15"/>
      <c r="UYY225" s="15"/>
      <c r="UYZ225" s="15"/>
      <c r="UZA225" s="15"/>
      <c r="UZB225" s="15"/>
      <c r="UZC225" s="15"/>
      <c r="UZD225" s="15"/>
      <c r="UZE225" s="15"/>
      <c r="UZF225" s="15"/>
      <c r="UZG225" s="15"/>
      <c r="UZH225" s="15"/>
      <c r="UZI225" s="15"/>
      <c r="UZJ225" s="15"/>
      <c r="UZK225" s="15"/>
      <c r="UZL225" s="15"/>
      <c r="UZM225" s="15"/>
      <c r="UZN225" s="15"/>
      <c r="UZO225" s="15"/>
      <c r="UZP225" s="15"/>
      <c r="UZQ225" s="15"/>
      <c r="UZR225" s="15"/>
      <c r="UZS225" s="15"/>
      <c r="UZT225" s="15"/>
      <c r="UZU225" s="15"/>
      <c r="UZV225" s="15"/>
      <c r="UZW225" s="15"/>
      <c r="UZX225" s="15"/>
      <c r="UZY225" s="15"/>
      <c r="UZZ225" s="15"/>
      <c r="VAA225" s="15"/>
      <c r="VAB225" s="15"/>
      <c r="VAC225" s="15"/>
      <c r="VAD225" s="15"/>
      <c r="VAE225" s="15"/>
      <c r="VAF225" s="15"/>
      <c r="VAG225" s="15"/>
      <c r="VAH225" s="15"/>
      <c r="VAI225" s="15"/>
      <c r="VAJ225" s="15"/>
      <c r="VAK225" s="15"/>
      <c r="VAL225" s="15"/>
      <c r="VAM225" s="15"/>
      <c r="VAN225" s="15"/>
      <c r="VAO225" s="15"/>
      <c r="VAP225" s="15"/>
      <c r="VAQ225" s="15"/>
      <c r="VAR225" s="15"/>
      <c r="VAS225" s="15"/>
      <c r="VAT225" s="15"/>
      <c r="VAU225" s="15"/>
      <c r="VAV225" s="15"/>
      <c r="VAW225" s="15"/>
      <c r="VAX225" s="15"/>
      <c r="VAY225" s="15"/>
      <c r="VAZ225" s="15"/>
      <c r="VBA225" s="15"/>
      <c r="VBB225" s="15"/>
      <c r="VBC225" s="15"/>
      <c r="VBD225" s="15"/>
      <c r="VBE225" s="15"/>
      <c r="VBF225" s="15"/>
      <c r="VBG225" s="15"/>
      <c r="VBH225" s="15"/>
      <c r="VBI225" s="15"/>
      <c r="VBJ225" s="15"/>
      <c r="VBK225" s="15"/>
      <c r="VBL225" s="15"/>
      <c r="VBM225" s="15"/>
      <c r="VBN225" s="15"/>
      <c r="VBO225" s="15"/>
      <c r="VBP225" s="15"/>
      <c r="VBQ225" s="15"/>
      <c r="VBR225" s="15"/>
      <c r="VBS225" s="15"/>
      <c r="VBT225" s="15"/>
      <c r="VBU225" s="15"/>
      <c r="VBV225" s="15"/>
      <c r="VBW225" s="15"/>
      <c r="VBX225" s="15"/>
      <c r="VBY225" s="15"/>
      <c r="VBZ225" s="15"/>
      <c r="VCA225" s="15"/>
      <c r="VCB225" s="15"/>
      <c r="VCC225" s="15"/>
      <c r="VCD225" s="15"/>
      <c r="VCE225" s="15"/>
      <c r="VCF225" s="15"/>
      <c r="VCG225" s="15"/>
      <c r="VCH225" s="15"/>
      <c r="VCI225" s="15"/>
      <c r="VCJ225" s="15"/>
      <c r="VCK225" s="15"/>
      <c r="VCL225" s="15"/>
      <c r="VCM225" s="15"/>
      <c r="VCN225" s="15"/>
      <c r="VCO225" s="15"/>
      <c r="VCP225" s="15"/>
      <c r="VCQ225" s="15"/>
      <c r="VCR225" s="15"/>
      <c r="VCS225" s="15"/>
      <c r="VCT225" s="15"/>
      <c r="VCU225" s="15"/>
      <c r="VCV225" s="15"/>
      <c r="VCW225" s="15"/>
      <c r="VCX225" s="15"/>
      <c r="VCY225" s="15"/>
      <c r="VCZ225" s="15"/>
      <c r="VDA225" s="15"/>
      <c r="VDB225" s="15"/>
      <c r="VDC225" s="15"/>
      <c r="VDD225" s="15"/>
      <c r="VDE225" s="15"/>
      <c r="VDF225" s="15"/>
      <c r="VDG225" s="15"/>
      <c r="VDH225" s="15"/>
      <c r="VDI225" s="15"/>
      <c r="VDJ225" s="15"/>
      <c r="VDK225" s="15"/>
      <c r="VDL225" s="15"/>
      <c r="VDM225" s="15"/>
      <c r="VDN225" s="15"/>
      <c r="VDO225" s="15"/>
      <c r="VDP225" s="15"/>
      <c r="VDQ225" s="15"/>
      <c r="VDR225" s="15"/>
      <c r="VDS225" s="15"/>
      <c r="VDT225" s="15"/>
      <c r="VDU225" s="15"/>
      <c r="VDV225" s="15"/>
      <c r="VDW225" s="15"/>
      <c r="VDX225" s="15"/>
      <c r="VDY225" s="15"/>
      <c r="VDZ225" s="15"/>
      <c r="VEA225" s="15"/>
      <c r="VEB225" s="15"/>
      <c r="VEC225" s="15"/>
      <c r="VED225" s="15"/>
      <c r="VEE225" s="15"/>
      <c r="VEF225" s="15"/>
      <c r="VEG225" s="15"/>
      <c r="VEH225" s="15"/>
      <c r="VEI225" s="15"/>
      <c r="VEJ225" s="15"/>
      <c r="VEK225" s="15"/>
      <c r="VEL225" s="15"/>
      <c r="VEM225" s="15"/>
      <c r="VEN225" s="15"/>
      <c r="VEO225" s="15"/>
      <c r="VEP225" s="15"/>
      <c r="VEQ225" s="15"/>
      <c r="VER225" s="15"/>
      <c r="VES225" s="15"/>
      <c r="VET225" s="15"/>
      <c r="VEU225" s="15"/>
      <c r="VEV225" s="15"/>
      <c r="VEW225" s="15"/>
      <c r="VEX225" s="15"/>
      <c r="VEY225" s="15"/>
      <c r="VEZ225" s="15"/>
      <c r="VFA225" s="15"/>
      <c r="VFB225" s="15"/>
      <c r="VFC225" s="15"/>
      <c r="VFD225" s="15"/>
      <c r="VFE225" s="15"/>
      <c r="VFF225" s="15"/>
      <c r="VFG225" s="15"/>
      <c r="VFH225" s="15"/>
      <c r="VFI225" s="15"/>
      <c r="VFJ225" s="15"/>
      <c r="VFK225" s="15"/>
      <c r="VFL225" s="15"/>
      <c r="VFM225" s="15"/>
      <c r="VFN225" s="15"/>
      <c r="VFO225" s="15"/>
      <c r="VFP225" s="15"/>
      <c r="VFQ225" s="15"/>
      <c r="VFR225" s="15"/>
      <c r="VFS225" s="15"/>
      <c r="VFT225" s="15"/>
      <c r="VFU225" s="15"/>
      <c r="VFV225" s="15"/>
      <c r="VFW225" s="15"/>
      <c r="VFX225" s="15"/>
      <c r="VFY225" s="15"/>
      <c r="VFZ225" s="15"/>
      <c r="VGA225" s="15"/>
      <c r="VGB225" s="15"/>
      <c r="VGC225" s="15"/>
      <c r="VGD225" s="15"/>
      <c r="VGE225" s="15"/>
      <c r="VGF225" s="15"/>
      <c r="VGG225" s="15"/>
      <c r="VGH225" s="15"/>
      <c r="VGI225" s="15"/>
      <c r="VGJ225" s="15"/>
      <c r="VGK225" s="15"/>
      <c r="VGL225" s="15"/>
      <c r="VGM225" s="15"/>
      <c r="VGN225" s="15"/>
      <c r="VGO225" s="15"/>
      <c r="VGP225" s="15"/>
      <c r="VGQ225" s="15"/>
      <c r="VGR225" s="15"/>
      <c r="VGS225" s="15"/>
      <c r="VGT225" s="15"/>
      <c r="VGU225" s="15"/>
      <c r="VGV225" s="15"/>
      <c r="VGW225" s="15"/>
      <c r="VGX225" s="15"/>
      <c r="VGY225" s="15"/>
      <c r="VGZ225" s="15"/>
      <c r="VHA225" s="15"/>
      <c r="VHB225" s="15"/>
      <c r="VHC225" s="15"/>
      <c r="VHD225" s="15"/>
      <c r="VHE225" s="15"/>
      <c r="VHF225" s="15"/>
      <c r="VHG225" s="15"/>
      <c r="VHH225" s="15"/>
      <c r="VHI225" s="15"/>
      <c r="VHJ225" s="15"/>
      <c r="VHK225" s="15"/>
      <c r="VHL225" s="15"/>
      <c r="VHM225" s="15"/>
      <c r="VHN225" s="15"/>
      <c r="VHO225" s="15"/>
      <c r="VHP225" s="15"/>
      <c r="VHQ225" s="15"/>
      <c r="VHR225" s="15"/>
      <c r="VHS225" s="15"/>
      <c r="VHT225" s="15"/>
      <c r="VHU225" s="15"/>
      <c r="VHV225" s="15"/>
      <c r="VHW225" s="15"/>
      <c r="VHX225" s="15"/>
      <c r="VHY225" s="15"/>
      <c r="VHZ225" s="15"/>
      <c r="VIA225" s="15"/>
      <c r="VIB225" s="15"/>
      <c r="VIC225" s="15"/>
      <c r="VID225" s="15"/>
      <c r="VIE225" s="15"/>
      <c r="VIF225" s="15"/>
      <c r="VIG225" s="15"/>
      <c r="VIH225" s="15"/>
      <c r="VII225" s="15"/>
      <c r="VIJ225" s="15"/>
      <c r="VIK225" s="15"/>
      <c r="VIL225" s="15"/>
      <c r="VIM225" s="15"/>
      <c r="VIN225" s="15"/>
      <c r="VIO225" s="15"/>
      <c r="VIP225" s="15"/>
      <c r="VIQ225" s="15"/>
      <c r="VIR225" s="15"/>
      <c r="VIS225" s="15"/>
      <c r="VIT225" s="15"/>
      <c r="VIU225" s="15"/>
      <c r="VIV225" s="15"/>
      <c r="VIW225" s="15"/>
      <c r="VIX225" s="15"/>
      <c r="VIY225" s="15"/>
      <c r="VIZ225" s="15"/>
      <c r="VJA225" s="15"/>
      <c r="VJB225" s="15"/>
      <c r="VJC225" s="15"/>
      <c r="VJD225" s="15"/>
      <c r="VJE225" s="15"/>
      <c r="VJF225" s="15"/>
      <c r="VJG225" s="15"/>
      <c r="VJH225" s="15"/>
      <c r="VJI225" s="15"/>
      <c r="VJJ225" s="15"/>
      <c r="VJK225" s="15"/>
      <c r="VJL225" s="15"/>
      <c r="VJM225" s="15"/>
      <c r="VJN225" s="15"/>
      <c r="VJO225" s="15"/>
      <c r="VJP225" s="15"/>
      <c r="VJQ225" s="15"/>
      <c r="VJR225" s="15"/>
      <c r="VJS225" s="15"/>
      <c r="VJT225" s="15"/>
      <c r="VJU225" s="15"/>
      <c r="VJV225" s="15"/>
      <c r="VJW225" s="15"/>
      <c r="VJX225" s="15"/>
      <c r="VJY225" s="15"/>
      <c r="VJZ225" s="15"/>
      <c r="VKA225" s="15"/>
      <c r="VKB225" s="15"/>
      <c r="VKC225" s="15"/>
      <c r="VKD225" s="15"/>
      <c r="VKE225" s="15"/>
      <c r="VKF225" s="15"/>
      <c r="VKG225" s="15"/>
      <c r="VKH225" s="15"/>
      <c r="VKI225" s="15"/>
      <c r="VKJ225" s="15"/>
      <c r="VKK225" s="15"/>
      <c r="VKL225" s="15"/>
      <c r="VKM225" s="15"/>
      <c r="VKN225" s="15"/>
      <c r="VKO225" s="15"/>
      <c r="VKP225" s="15"/>
      <c r="VKQ225" s="15"/>
      <c r="VKR225" s="15"/>
      <c r="VKS225" s="15"/>
      <c r="VKT225" s="15"/>
      <c r="VKU225" s="15"/>
      <c r="VKV225" s="15"/>
      <c r="VKW225" s="15"/>
      <c r="VKX225" s="15"/>
      <c r="VKY225" s="15"/>
      <c r="VKZ225" s="15"/>
      <c r="VLA225" s="15"/>
      <c r="VLB225" s="15"/>
      <c r="VLC225" s="15"/>
      <c r="VLD225" s="15"/>
      <c r="VLE225" s="15"/>
      <c r="VLF225" s="15"/>
      <c r="VLG225" s="15"/>
      <c r="VLH225" s="15"/>
      <c r="VLI225" s="15"/>
      <c r="VLJ225" s="15"/>
      <c r="VLK225" s="15"/>
      <c r="VLL225" s="15"/>
      <c r="VLM225" s="15"/>
      <c r="VLN225" s="15"/>
      <c r="VLO225" s="15"/>
      <c r="VLP225" s="15"/>
      <c r="VLQ225" s="15"/>
      <c r="VLR225" s="15"/>
      <c r="VLS225" s="15"/>
      <c r="VLT225" s="15"/>
      <c r="VLU225" s="15"/>
      <c r="VLV225" s="15"/>
      <c r="VLW225" s="15"/>
      <c r="VLX225" s="15"/>
      <c r="VLY225" s="15"/>
      <c r="VLZ225" s="15"/>
      <c r="VMA225" s="15"/>
      <c r="VMB225" s="15"/>
      <c r="VMC225" s="15"/>
      <c r="VMD225" s="15"/>
      <c r="VME225" s="15"/>
      <c r="VMF225" s="15"/>
      <c r="VMG225" s="15"/>
      <c r="VMH225" s="15"/>
      <c r="VMI225" s="15"/>
      <c r="VMJ225" s="15"/>
      <c r="VMK225" s="15"/>
      <c r="VML225" s="15"/>
      <c r="VMM225" s="15"/>
      <c r="VMN225" s="15"/>
      <c r="VMO225" s="15"/>
      <c r="VMP225" s="15"/>
      <c r="VMQ225" s="15"/>
      <c r="VMR225" s="15"/>
      <c r="VMS225" s="15"/>
      <c r="VMT225" s="15"/>
      <c r="VMU225" s="15"/>
      <c r="VMV225" s="15"/>
      <c r="VMW225" s="15"/>
      <c r="VMX225" s="15"/>
      <c r="VMY225" s="15"/>
      <c r="VMZ225" s="15"/>
      <c r="VNA225" s="15"/>
      <c r="VNB225" s="15"/>
      <c r="VNC225" s="15"/>
      <c r="VND225" s="15"/>
      <c r="VNE225" s="15"/>
      <c r="VNF225" s="15"/>
      <c r="VNG225" s="15"/>
      <c r="VNH225" s="15"/>
      <c r="VNI225" s="15"/>
      <c r="VNJ225" s="15"/>
      <c r="VNK225" s="15"/>
      <c r="VNL225" s="15"/>
      <c r="VNM225" s="15"/>
      <c r="VNN225" s="15"/>
      <c r="VNO225" s="15"/>
      <c r="VNP225" s="15"/>
      <c r="VNQ225" s="15"/>
      <c r="VNR225" s="15"/>
      <c r="VNS225" s="15"/>
      <c r="VNT225" s="15"/>
      <c r="VNU225" s="15"/>
      <c r="VNV225" s="15"/>
      <c r="VNW225" s="15"/>
      <c r="VNX225" s="15"/>
      <c r="VNY225" s="15"/>
      <c r="VNZ225" s="15"/>
      <c r="VOA225" s="15"/>
      <c r="VOB225" s="15"/>
      <c r="VOC225" s="15"/>
      <c r="VOD225" s="15"/>
      <c r="VOE225" s="15"/>
      <c r="VOF225" s="15"/>
      <c r="VOG225" s="15"/>
      <c r="VOH225" s="15"/>
      <c r="VOI225" s="15"/>
      <c r="VOJ225" s="15"/>
      <c r="VOK225" s="15"/>
      <c r="VOL225" s="15"/>
      <c r="VOM225" s="15"/>
      <c r="VON225" s="15"/>
      <c r="VOO225" s="15"/>
      <c r="VOP225" s="15"/>
      <c r="VOQ225" s="15"/>
      <c r="VOR225" s="15"/>
      <c r="VOS225" s="15"/>
      <c r="VOT225" s="15"/>
      <c r="VOU225" s="15"/>
      <c r="VOV225" s="15"/>
      <c r="VOW225" s="15"/>
      <c r="VOX225" s="15"/>
      <c r="VOY225" s="15"/>
      <c r="VOZ225" s="15"/>
      <c r="VPA225" s="15"/>
      <c r="VPB225" s="15"/>
      <c r="VPC225" s="15"/>
      <c r="VPD225" s="15"/>
      <c r="VPE225" s="15"/>
      <c r="VPF225" s="15"/>
      <c r="VPG225" s="15"/>
      <c r="VPH225" s="15"/>
      <c r="VPI225" s="15"/>
      <c r="VPJ225" s="15"/>
      <c r="VPK225" s="15"/>
      <c r="VPL225" s="15"/>
      <c r="VPM225" s="15"/>
      <c r="VPN225" s="15"/>
      <c r="VPO225" s="15"/>
      <c r="VPP225" s="15"/>
      <c r="VPQ225" s="15"/>
      <c r="VPR225" s="15"/>
      <c r="VPS225" s="15"/>
      <c r="VPT225" s="15"/>
      <c r="VPU225" s="15"/>
      <c r="VPV225" s="15"/>
      <c r="VPW225" s="15"/>
      <c r="VPX225" s="15"/>
      <c r="VPY225" s="15"/>
      <c r="VPZ225" s="15"/>
      <c r="VQA225" s="15"/>
      <c r="VQB225" s="15"/>
      <c r="VQC225" s="15"/>
      <c r="VQD225" s="15"/>
      <c r="VQE225" s="15"/>
      <c r="VQF225" s="15"/>
      <c r="VQG225" s="15"/>
      <c r="VQH225" s="15"/>
      <c r="VQI225" s="15"/>
      <c r="VQJ225" s="15"/>
      <c r="VQK225" s="15"/>
      <c r="VQL225" s="15"/>
      <c r="VQM225" s="15"/>
      <c r="VQN225" s="15"/>
      <c r="VQO225" s="15"/>
      <c r="VQP225" s="15"/>
      <c r="VQQ225" s="15"/>
      <c r="VQR225" s="15"/>
      <c r="VQS225" s="15"/>
      <c r="VQT225" s="15"/>
      <c r="VQU225" s="15"/>
      <c r="VQV225" s="15"/>
      <c r="VQW225" s="15"/>
      <c r="VQX225" s="15"/>
      <c r="VQY225" s="15"/>
      <c r="VQZ225" s="15"/>
      <c r="VRA225" s="15"/>
      <c r="VRB225" s="15"/>
      <c r="VRC225" s="15"/>
      <c r="VRD225" s="15"/>
      <c r="VRE225" s="15"/>
      <c r="VRF225" s="15"/>
      <c r="VRG225" s="15"/>
      <c r="VRH225" s="15"/>
      <c r="VRI225" s="15"/>
      <c r="VRJ225" s="15"/>
      <c r="VRK225" s="15"/>
      <c r="VRL225" s="15"/>
      <c r="VRM225" s="15"/>
      <c r="VRN225" s="15"/>
      <c r="VRO225" s="15"/>
      <c r="VRP225" s="15"/>
      <c r="VRQ225" s="15"/>
      <c r="VRR225" s="15"/>
      <c r="VRS225" s="15"/>
      <c r="VRT225" s="15"/>
      <c r="VRU225" s="15"/>
      <c r="VRV225" s="15"/>
      <c r="VRW225" s="15"/>
      <c r="VRX225" s="15"/>
      <c r="VRY225" s="15"/>
      <c r="VRZ225" s="15"/>
      <c r="VSA225" s="15"/>
      <c r="VSB225" s="15"/>
      <c r="VSC225" s="15"/>
      <c r="VSD225" s="15"/>
      <c r="VSE225" s="15"/>
      <c r="VSF225" s="15"/>
      <c r="VSG225" s="15"/>
      <c r="VSH225" s="15"/>
      <c r="VSI225" s="15"/>
      <c r="VSJ225" s="15"/>
      <c r="VSK225" s="15"/>
      <c r="VSL225" s="15"/>
      <c r="VSM225" s="15"/>
      <c r="VSN225" s="15"/>
      <c r="VSO225" s="15"/>
      <c r="VSP225" s="15"/>
      <c r="VSQ225" s="15"/>
      <c r="VSR225" s="15"/>
      <c r="VSS225" s="15"/>
      <c r="VST225" s="15"/>
      <c r="VSU225" s="15"/>
      <c r="VSV225" s="15"/>
      <c r="VSW225" s="15"/>
      <c r="VSX225" s="15"/>
      <c r="VSY225" s="15"/>
      <c r="VSZ225" s="15"/>
      <c r="VTA225" s="15"/>
      <c r="VTB225" s="15"/>
      <c r="VTC225" s="15"/>
      <c r="VTD225" s="15"/>
      <c r="VTE225" s="15"/>
      <c r="VTF225" s="15"/>
      <c r="VTG225" s="15"/>
      <c r="VTH225" s="15"/>
      <c r="VTI225" s="15"/>
      <c r="VTJ225" s="15"/>
      <c r="VTK225" s="15"/>
      <c r="VTL225" s="15"/>
      <c r="VTM225" s="15"/>
      <c r="VTN225" s="15"/>
      <c r="VTO225" s="15"/>
      <c r="VTP225" s="15"/>
      <c r="VTQ225" s="15"/>
      <c r="VTR225" s="15"/>
      <c r="VTS225" s="15"/>
      <c r="VTT225" s="15"/>
      <c r="VTU225" s="15"/>
      <c r="VTV225" s="15"/>
      <c r="VTW225" s="15"/>
      <c r="VTX225" s="15"/>
      <c r="VTY225" s="15"/>
      <c r="VTZ225" s="15"/>
      <c r="VUA225" s="15"/>
      <c r="VUB225" s="15"/>
      <c r="VUC225" s="15"/>
      <c r="VUD225" s="15"/>
      <c r="VUE225" s="15"/>
      <c r="VUF225" s="15"/>
      <c r="VUG225" s="15"/>
      <c r="VUH225" s="15"/>
      <c r="VUI225" s="15"/>
      <c r="VUJ225" s="15"/>
      <c r="VUK225" s="15"/>
      <c r="VUL225" s="15"/>
      <c r="VUM225" s="15"/>
      <c r="VUN225" s="15"/>
      <c r="VUO225" s="15"/>
      <c r="VUP225" s="15"/>
      <c r="VUQ225" s="15"/>
      <c r="VUR225" s="15"/>
      <c r="VUS225" s="15"/>
      <c r="VUT225" s="15"/>
      <c r="VUU225" s="15"/>
      <c r="VUV225" s="15"/>
      <c r="VUW225" s="15"/>
      <c r="VUX225" s="15"/>
      <c r="VUY225" s="15"/>
      <c r="VUZ225" s="15"/>
      <c r="VVA225" s="15"/>
      <c r="VVB225" s="15"/>
      <c r="VVC225" s="15"/>
      <c r="VVD225" s="15"/>
      <c r="VVE225" s="15"/>
      <c r="VVF225" s="15"/>
      <c r="VVG225" s="15"/>
      <c r="VVH225" s="15"/>
      <c r="VVI225" s="15"/>
      <c r="VVJ225" s="15"/>
      <c r="VVK225" s="15"/>
      <c r="VVL225" s="15"/>
      <c r="VVM225" s="15"/>
      <c r="VVN225" s="15"/>
      <c r="VVO225" s="15"/>
      <c r="VVP225" s="15"/>
      <c r="VVQ225" s="15"/>
      <c r="VVR225" s="15"/>
      <c r="VVS225" s="15"/>
      <c r="VVT225" s="15"/>
      <c r="VVU225" s="15"/>
      <c r="VVV225" s="15"/>
      <c r="VVW225" s="15"/>
      <c r="VVX225" s="15"/>
      <c r="VVY225" s="15"/>
      <c r="VVZ225" s="15"/>
      <c r="VWA225" s="15"/>
      <c r="VWB225" s="15"/>
      <c r="VWC225" s="15"/>
      <c r="VWD225" s="15"/>
      <c r="VWE225" s="15"/>
      <c r="VWF225" s="15"/>
      <c r="VWG225" s="15"/>
      <c r="VWH225" s="15"/>
      <c r="VWI225" s="15"/>
      <c r="VWJ225" s="15"/>
      <c r="VWK225" s="15"/>
      <c r="VWL225" s="15"/>
      <c r="VWM225" s="15"/>
      <c r="VWN225" s="15"/>
      <c r="VWO225" s="15"/>
      <c r="VWP225" s="15"/>
      <c r="VWQ225" s="15"/>
      <c r="VWR225" s="15"/>
      <c r="VWS225" s="15"/>
      <c r="VWT225" s="15"/>
      <c r="VWU225" s="15"/>
      <c r="VWV225" s="15"/>
      <c r="VWW225" s="15"/>
      <c r="VWX225" s="15"/>
      <c r="VWY225" s="15"/>
      <c r="VWZ225" s="15"/>
      <c r="VXA225" s="15"/>
      <c r="VXB225" s="15"/>
      <c r="VXC225" s="15"/>
      <c r="VXD225" s="15"/>
      <c r="VXE225" s="15"/>
      <c r="VXF225" s="15"/>
      <c r="VXG225" s="15"/>
      <c r="VXH225" s="15"/>
      <c r="VXI225" s="15"/>
      <c r="VXJ225" s="15"/>
      <c r="VXK225" s="15"/>
      <c r="VXL225" s="15"/>
      <c r="VXM225" s="15"/>
      <c r="VXN225" s="15"/>
      <c r="VXO225" s="15"/>
      <c r="VXP225" s="15"/>
      <c r="VXQ225" s="15"/>
      <c r="VXR225" s="15"/>
      <c r="VXS225" s="15"/>
      <c r="VXT225" s="15"/>
      <c r="VXU225" s="15"/>
      <c r="VXV225" s="15"/>
      <c r="VXW225" s="15"/>
      <c r="VXX225" s="15"/>
      <c r="VXY225" s="15"/>
      <c r="VXZ225" s="15"/>
      <c r="VYA225" s="15"/>
      <c r="VYB225" s="15"/>
      <c r="VYC225" s="15"/>
      <c r="VYD225" s="15"/>
      <c r="VYE225" s="15"/>
      <c r="VYF225" s="15"/>
      <c r="VYG225" s="15"/>
      <c r="VYH225" s="15"/>
      <c r="VYI225" s="15"/>
      <c r="VYJ225" s="15"/>
      <c r="VYK225" s="15"/>
      <c r="VYL225" s="15"/>
      <c r="VYM225" s="15"/>
      <c r="VYN225" s="15"/>
      <c r="VYO225" s="15"/>
      <c r="VYP225" s="15"/>
      <c r="VYQ225" s="15"/>
      <c r="VYR225" s="15"/>
      <c r="VYS225" s="15"/>
      <c r="VYT225" s="15"/>
      <c r="VYU225" s="15"/>
      <c r="VYV225" s="15"/>
      <c r="VYW225" s="15"/>
      <c r="VYX225" s="15"/>
      <c r="VYY225" s="15"/>
      <c r="VYZ225" s="15"/>
      <c r="VZA225" s="15"/>
      <c r="VZB225" s="15"/>
      <c r="VZC225" s="15"/>
      <c r="VZD225" s="15"/>
      <c r="VZE225" s="15"/>
      <c r="VZF225" s="15"/>
      <c r="VZG225" s="15"/>
      <c r="VZH225" s="15"/>
      <c r="VZI225" s="15"/>
      <c r="VZJ225" s="15"/>
      <c r="VZK225" s="15"/>
      <c r="VZL225" s="15"/>
      <c r="VZM225" s="15"/>
      <c r="VZN225" s="15"/>
      <c r="VZO225" s="15"/>
      <c r="VZP225" s="15"/>
      <c r="VZQ225" s="15"/>
      <c r="VZR225" s="15"/>
      <c r="VZS225" s="15"/>
      <c r="VZT225" s="15"/>
      <c r="VZU225" s="15"/>
      <c r="VZV225" s="15"/>
      <c r="VZW225" s="15"/>
      <c r="VZX225" s="15"/>
      <c r="VZY225" s="15"/>
      <c r="VZZ225" s="15"/>
      <c r="WAA225" s="15"/>
      <c r="WAB225" s="15"/>
      <c r="WAC225" s="15"/>
      <c r="WAD225" s="15"/>
      <c r="WAE225" s="15"/>
      <c r="WAF225" s="15"/>
      <c r="WAG225" s="15"/>
      <c r="WAH225" s="15"/>
      <c r="WAI225" s="15"/>
      <c r="WAJ225" s="15"/>
      <c r="WAK225" s="15"/>
      <c r="WAL225" s="15"/>
      <c r="WAM225" s="15"/>
      <c r="WAN225" s="15"/>
      <c r="WAO225" s="15"/>
      <c r="WAP225" s="15"/>
      <c r="WAQ225" s="15"/>
      <c r="WAR225" s="15"/>
      <c r="WAS225" s="15"/>
      <c r="WAT225" s="15"/>
      <c r="WAU225" s="15"/>
      <c r="WAV225" s="15"/>
      <c r="WAW225" s="15"/>
      <c r="WAX225" s="15"/>
      <c r="WAY225" s="15"/>
      <c r="WAZ225" s="15"/>
      <c r="WBA225" s="15"/>
      <c r="WBB225" s="15"/>
      <c r="WBC225" s="15"/>
      <c r="WBD225" s="15"/>
      <c r="WBE225" s="15"/>
      <c r="WBF225" s="15"/>
      <c r="WBG225" s="15"/>
      <c r="WBH225" s="15"/>
      <c r="WBI225" s="15"/>
      <c r="WBJ225" s="15"/>
      <c r="WBK225" s="15"/>
      <c r="WBL225" s="15"/>
      <c r="WBM225" s="15"/>
      <c r="WBN225" s="15"/>
      <c r="WBO225" s="15"/>
      <c r="WBP225" s="15"/>
      <c r="WBQ225" s="15"/>
      <c r="WBR225" s="15"/>
      <c r="WBS225" s="15"/>
      <c r="WBT225" s="15"/>
      <c r="WBU225" s="15"/>
      <c r="WBV225" s="15"/>
      <c r="WBW225" s="15"/>
      <c r="WBX225" s="15"/>
      <c r="WBY225" s="15"/>
      <c r="WBZ225" s="15"/>
      <c r="WCA225" s="15"/>
      <c r="WCB225" s="15"/>
      <c r="WCC225" s="15"/>
      <c r="WCD225" s="15"/>
      <c r="WCE225" s="15"/>
      <c r="WCF225" s="15"/>
      <c r="WCG225" s="15"/>
      <c r="WCH225" s="15"/>
      <c r="WCI225" s="15"/>
      <c r="WCJ225" s="15"/>
      <c r="WCK225" s="15"/>
      <c r="WCL225" s="15"/>
      <c r="WCM225" s="15"/>
      <c r="WCN225" s="15"/>
      <c r="WCO225" s="15"/>
      <c r="WCP225" s="15"/>
      <c r="WCQ225" s="15"/>
      <c r="WCR225" s="15"/>
      <c r="WCS225" s="15"/>
      <c r="WCT225" s="15"/>
      <c r="WCU225" s="15"/>
      <c r="WCV225" s="15"/>
      <c r="WCW225" s="15"/>
      <c r="WCX225" s="15"/>
      <c r="WCY225" s="15"/>
      <c r="WCZ225" s="15"/>
      <c r="WDA225" s="15"/>
      <c r="WDB225" s="15"/>
      <c r="WDC225" s="15"/>
      <c r="WDD225" s="15"/>
      <c r="WDE225" s="15"/>
      <c r="WDF225" s="15"/>
      <c r="WDG225" s="15"/>
      <c r="WDH225" s="15"/>
      <c r="WDI225" s="15"/>
      <c r="WDJ225" s="15"/>
      <c r="WDK225" s="15"/>
      <c r="WDL225" s="15"/>
      <c r="WDM225" s="15"/>
      <c r="WDN225" s="15"/>
      <c r="WDO225" s="15"/>
      <c r="WDP225" s="15"/>
      <c r="WDQ225" s="15"/>
      <c r="WDR225" s="15"/>
      <c r="WDS225" s="15"/>
      <c r="WDT225" s="15"/>
      <c r="WDU225" s="15"/>
      <c r="WDV225" s="15"/>
      <c r="WDW225" s="15"/>
      <c r="WDX225" s="15"/>
      <c r="WDY225" s="15"/>
      <c r="WDZ225" s="15"/>
      <c r="WEA225" s="15"/>
      <c r="WEB225" s="15"/>
      <c r="WEC225" s="15"/>
      <c r="WED225" s="15"/>
      <c r="WEE225" s="15"/>
      <c r="WEF225" s="15"/>
      <c r="WEG225" s="15"/>
      <c r="WEH225" s="15"/>
      <c r="WEI225" s="15"/>
      <c r="WEJ225" s="15"/>
      <c r="WEK225" s="15"/>
      <c r="WEL225" s="15"/>
      <c r="WEM225" s="15"/>
      <c r="WEN225" s="15"/>
      <c r="WEO225" s="15"/>
      <c r="WEP225" s="15"/>
      <c r="WEQ225" s="15"/>
      <c r="WER225" s="15"/>
      <c r="WES225" s="15"/>
      <c r="WET225" s="15"/>
      <c r="WEU225" s="15"/>
      <c r="WEV225" s="15"/>
      <c r="WEW225" s="15"/>
      <c r="WEX225" s="15"/>
      <c r="WEY225" s="15"/>
      <c r="WEZ225" s="15"/>
      <c r="WFA225" s="15"/>
      <c r="WFB225" s="15"/>
      <c r="WFC225" s="15"/>
      <c r="WFD225" s="15"/>
      <c r="WFE225" s="15"/>
      <c r="WFF225" s="15"/>
      <c r="WFG225" s="15"/>
      <c r="WFH225" s="15"/>
      <c r="WFI225" s="15"/>
      <c r="WFJ225" s="15"/>
      <c r="WFK225" s="15"/>
      <c r="WFL225" s="15"/>
      <c r="WFM225" s="15"/>
      <c r="WFN225" s="15"/>
      <c r="WFO225" s="15"/>
      <c r="WFP225" s="15"/>
      <c r="WFQ225" s="15"/>
      <c r="WFR225" s="15"/>
      <c r="WFS225" s="15"/>
      <c r="WFT225" s="15"/>
      <c r="WFU225" s="15"/>
      <c r="WFV225" s="15"/>
      <c r="WFW225" s="15"/>
      <c r="WFX225" s="15"/>
      <c r="WFY225" s="15"/>
      <c r="WFZ225" s="15"/>
      <c r="WGA225" s="15"/>
      <c r="WGB225" s="15"/>
      <c r="WGC225" s="15"/>
      <c r="WGD225" s="15"/>
      <c r="WGE225" s="15"/>
      <c r="WGF225" s="15"/>
      <c r="WGG225" s="15"/>
      <c r="WGH225" s="15"/>
      <c r="WGI225" s="15"/>
      <c r="WGJ225" s="15"/>
      <c r="WGK225" s="15"/>
      <c r="WGL225" s="15"/>
      <c r="WGM225" s="15"/>
      <c r="WGN225" s="15"/>
      <c r="WGO225" s="15"/>
      <c r="WGP225" s="15"/>
      <c r="WGQ225" s="15"/>
      <c r="WGR225" s="15"/>
      <c r="WGS225" s="15"/>
      <c r="WGT225" s="15"/>
      <c r="WGU225" s="15"/>
      <c r="WGV225" s="15"/>
      <c r="WGW225" s="15"/>
      <c r="WGX225" s="15"/>
      <c r="WGY225" s="15"/>
      <c r="WGZ225" s="15"/>
      <c r="WHA225" s="15"/>
      <c r="WHB225" s="15"/>
      <c r="WHC225" s="15"/>
      <c r="WHD225" s="15"/>
      <c r="WHE225" s="15"/>
      <c r="WHF225" s="15"/>
      <c r="WHG225" s="15"/>
      <c r="WHH225" s="15"/>
      <c r="WHI225" s="15"/>
      <c r="WHJ225" s="15"/>
      <c r="WHK225" s="15"/>
      <c r="WHL225" s="15"/>
      <c r="WHM225" s="15"/>
      <c r="WHN225" s="15"/>
      <c r="WHO225" s="15"/>
      <c r="WHP225" s="15"/>
      <c r="WHQ225" s="15"/>
      <c r="WHR225" s="15"/>
      <c r="WHS225" s="15"/>
      <c r="WHT225" s="15"/>
      <c r="WHU225" s="15"/>
      <c r="WHV225" s="15"/>
      <c r="WHW225" s="15"/>
      <c r="WHX225" s="15"/>
      <c r="WHY225" s="15"/>
      <c r="WHZ225" s="15"/>
      <c r="WIA225" s="15"/>
      <c r="WIB225" s="15"/>
      <c r="WIC225" s="15"/>
      <c r="WID225" s="15"/>
      <c r="WIE225" s="15"/>
      <c r="WIF225" s="15"/>
      <c r="WIG225" s="15"/>
      <c r="WIH225" s="15"/>
      <c r="WII225" s="15"/>
      <c r="WIJ225" s="15"/>
      <c r="WIK225" s="15"/>
      <c r="WIL225" s="15"/>
      <c r="WIM225" s="15"/>
      <c r="WIN225" s="15"/>
      <c r="WIO225" s="15"/>
      <c r="WIP225" s="15"/>
      <c r="WIQ225" s="15"/>
      <c r="WIR225" s="15"/>
      <c r="WIS225" s="15"/>
      <c r="WIT225" s="15"/>
      <c r="WIU225" s="15"/>
      <c r="WIV225" s="15"/>
      <c r="WIW225" s="15"/>
      <c r="WIX225" s="15"/>
      <c r="WIY225" s="15"/>
      <c r="WIZ225" s="15"/>
      <c r="WJA225" s="15"/>
      <c r="WJB225" s="15"/>
      <c r="WJC225" s="15"/>
      <c r="WJD225" s="15"/>
      <c r="WJE225" s="15"/>
      <c r="WJF225" s="15"/>
      <c r="WJG225" s="15"/>
      <c r="WJH225" s="15"/>
      <c r="WJI225" s="15"/>
      <c r="WJJ225" s="15"/>
      <c r="WJK225" s="15"/>
      <c r="WJL225" s="15"/>
      <c r="WJM225" s="15"/>
      <c r="WJN225" s="15"/>
      <c r="WJO225" s="15"/>
      <c r="WJP225" s="15"/>
      <c r="WJQ225" s="15"/>
      <c r="WJR225" s="15"/>
      <c r="WJS225" s="15"/>
      <c r="WJT225" s="15"/>
      <c r="WJU225" s="15"/>
      <c r="WJV225" s="15"/>
      <c r="WJW225" s="15"/>
      <c r="WJX225" s="15"/>
      <c r="WJY225" s="15"/>
      <c r="WJZ225" s="15"/>
      <c r="WKA225" s="15"/>
      <c r="WKB225" s="15"/>
      <c r="WKC225" s="15"/>
      <c r="WKD225" s="15"/>
      <c r="WKE225" s="15"/>
      <c r="WKF225" s="15"/>
      <c r="WKG225" s="15"/>
      <c r="WKH225" s="15"/>
      <c r="WKI225" s="15"/>
      <c r="WKJ225" s="15"/>
      <c r="WKK225" s="15"/>
      <c r="WKL225" s="15"/>
      <c r="WKM225" s="15"/>
      <c r="WKN225" s="15"/>
      <c r="WKO225" s="15"/>
      <c r="WKP225" s="15"/>
      <c r="WKQ225" s="15"/>
      <c r="WKR225" s="15"/>
      <c r="WKS225" s="15"/>
      <c r="WKT225" s="15"/>
      <c r="WKU225" s="15"/>
      <c r="WKV225" s="15"/>
      <c r="WKW225" s="15"/>
      <c r="WKX225" s="15"/>
      <c r="WKY225" s="15"/>
      <c r="WKZ225" s="15"/>
      <c r="WLA225" s="15"/>
      <c r="WLB225" s="15"/>
      <c r="WLC225" s="15"/>
      <c r="WLD225" s="15"/>
      <c r="WLE225" s="15"/>
      <c r="WLF225" s="15"/>
      <c r="WLG225" s="15"/>
      <c r="WLH225" s="15"/>
      <c r="WLI225" s="15"/>
      <c r="WLJ225" s="15"/>
      <c r="WLK225" s="15"/>
      <c r="WLL225" s="15"/>
      <c r="WLM225" s="15"/>
      <c r="WLN225" s="15"/>
      <c r="WLO225" s="15"/>
      <c r="WLP225" s="15"/>
      <c r="WLQ225" s="15"/>
      <c r="WLR225" s="15"/>
      <c r="WLS225" s="15"/>
      <c r="WLT225" s="15"/>
      <c r="WLU225" s="15"/>
      <c r="WLV225" s="15"/>
      <c r="WLW225" s="15"/>
      <c r="WLX225" s="15"/>
      <c r="WLY225" s="15"/>
      <c r="WLZ225" s="15"/>
      <c r="WMA225" s="15"/>
      <c r="WMB225" s="15"/>
      <c r="WMC225" s="15"/>
      <c r="WMD225" s="15"/>
      <c r="WME225" s="15"/>
      <c r="WMF225" s="15"/>
      <c r="WMG225" s="15"/>
      <c r="WMH225" s="15"/>
      <c r="WMI225" s="15"/>
      <c r="WMJ225" s="15"/>
      <c r="WMK225" s="15"/>
      <c r="WML225" s="15"/>
      <c r="WMM225" s="15"/>
      <c r="WMN225" s="15"/>
      <c r="WMO225" s="15"/>
      <c r="WMP225" s="15"/>
      <c r="WMQ225" s="15"/>
      <c r="WMR225" s="15"/>
      <c r="WMS225" s="15"/>
      <c r="WMT225" s="15"/>
      <c r="WMU225" s="15"/>
      <c r="WMV225" s="15"/>
      <c r="WMW225" s="15"/>
      <c r="WMX225" s="15"/>
      <c r="WMY225" s="15"/>
      <c r="WMZ225" s="15"/>
      <c r="WNA225" s="15"/>
      <c r="WNB225" s="15"/>
      <c r="WNC225" s="15"/>
      <c r="WND225" s="15"/>
      <c r="WNE225" s="15"/>
      <c r="WNF225" s="15"/>
      <c r="WNG225" s="15"/>
      <c r="WNH225" s="15"/>
      <c r="WNI225" s="15"/>
      <c r="WNJ225" s="15"/>
      <c r="WNK225" s="15"/>
      <c r="WNL225" s="15"/>
      <c r="WNM225" s="15"/>
      <c r="WNN225" s="15"/>
      <c r="WNO225" s="15"/>
      <c r="WNP225" s="15"/>
      <c r="WNQ225" s="15"/>
      <c r="WNR225" s="15"/>
      <c r="WNS225" s="15"/>
      <c r="WNT225" s="15"/>
      <c r="WNU225" s="15"/>
      <c r="WNV225" s="15"/>
      <c r="WNW225" s="15"/>
      <c r="WNX225" s="15"/>
      <c r="WNY225" s="15"/>
      <c r="WNZ225" s="15"/>
      <c r="WOA225" s="15"/>
      <c r="WOB225" s="15"/>
      <c r="WOC225" s="15"/>
      <c r="WOD225" s="15"/>
      <c r="WOE225" s="15"/>
      <c r="WOF225" s="15"/>
      <c r="WOG225" s="15"/>
      <c r="WOH225" s="15"/>
      <c r="WOI225" s="15"/>
      <c r="WOJ225" s="15"/>
      <c r="WOK225" s="15"/>
      <c r="WOL225" s="15"/>
      <c r="WOM225" s="15"/>
      <c r="WON225" s="15"/>
      <c r="WOO225" s="15"/>
      <c r="WOP225" s="15"/>
      <c r="WOQ225" s="15"/>
      <c r="WOR225" s="15"/>
      <c r="WOS225" s="15"/>
      <c r="WOT225" s="15"/>
      <c r="WOU225" s="15"/>
      <c r="WOV225" s="15"/>
      <c r="WOW225" s="15"/>
      <c r="WOX225" s="15"/>
      <c r="WOY225" s="15"/>
      <c r="WOZ225" s="15"/>
      <c r="WPA225" s="15"/>
      <c r="WPB225" s="15"/>
      <c r="WPC225" s="15"/>
      <c r="WPD225" s="15"/>
      <c r="WPE225" s="15"/>
      <c r="WPF225" s="15"/>
      <c r="WPG225" s="15"/>
      <c r="WPH225" s="15"/>
      <c r="WPI225" s="15"/>
      <c r="WPJ225" s="15"/>
      <c r="WPK225" s="15"/>
      <c r="WPL225" s="15"/>
      <c r="WPM225" s="15"/>
      <c r="WPN225" s="15"/>
      <c r="WPO225" s="15"/>
      <c r="WPP225" s="15"/>
      <c r="WPQ225" s="15"/>
      <c r="WPR225" s="15"/>
      <c r="WPS225" s="15"/>
      <c r="WPT225" s="15"/>
      <c r="WPU225" s="15"/>
      <c r="WPV225" s="15"/>
      <c r="WPW225" s="15"/>
      <c r="WPX225" s="15"/>
      <c r="WPY225" s="15"/>
      <c r="WPZ225" s="15"/>
      <c r="WQA225" s="15"/>
      <c r="WQB225" s="15"/>
      <c r="WQC225" s="15"/>
      <c r="WQD225" s="15"/>
      <c r="WQE225" s="15"/>
      <c r="WQF225" s="15"/>
      <c r="WQG225" s="15"/>
      <c r="WQH225" s="15"/>
      <c r="WQI225" s="15"/>
      <c r="WQJ225" s="15"/>
      <c r="WQK225" s="15"/>
      <c r="WQL225" s="15"/>
      <c r="WQM225" s="15"/>
      <c r="WQN225" s="15"/>
      <c r="WQO225" s="15"/>
      <c r="WQP225" s="15"/>
      <c r="WQQ225" s="15"/>
      <c r="WQR225" s="15"/>
      <c r="WQS225" s="15"/>
      <c r="WQT225" s="15"/>
      <c r="WQU225" s="15"/>
      <c r="WQV225" s="15"/>
      <c r="WQW225" s="15"/>
      <c r="WQX225" s="15"/>
      <c r="WQY225" s="15"/>
      <c r="WQZ225" s="15"/>
      <c r="WRA225" s="15"/>
      <c r="WRB225" s="15"/>
      <c r="WRC225" s="15"/>
      <c r="WRD225" s="15"/>
      <c r="WRE225" s="15"/>
      <c r="WRF225" s="15"/>
      <c r="WRG225" s="15"/>
      <c r="WRH225" s="15"/>
      <c r="WRI225" s="15"/>
      <c r="WRJ225" s="15"/>
      <c r="WRK225" s="15"/>
      <c r="WRL225" s="15"/>
      <c r="WRM225" s="15"/>
      <c r="WRN225" s="15"/>
      <c r="WRO225" s="15"/>
      <c r="WRP225" s="15"/>
      <c r="WRQ225" s="15"/>
      <c r="WRR225" s="15"/>
      <c r="WRS225" s="15"/>
      <c r="WRT225" s="15"/>
      <c r="WRU225" s="15"/>
      <c r="WRV225" s="15"/>
      <c r="WRW225" s="15"/>
      <c r="WRX225" s="15"/>
      <c r="WRY225" s="15"/>
      <c r="WRZ225" s="15"/>
      <c r="WSA225" s="15"/>
      <c r="WSB225" s="15"/>
      <c r="WSC225" s="15"/>
      <c r="WSD225" s="15"/>
      <c r="WSE225" s="15"/>
      <c r="WSF225" s="15"/>
      <c r="WSG225" s="15"/>
      <c r="WSH225" s="15"/>
      <c r="WSI225" s="15"/>
      <c r="WSJ225" s="15"/>
      <c r="WSK225" s="15"/>
      <c r="WSL225" s="15"/>
      <c r="WSM225" s="15"/>
      <c r="WSN225" s="15"/>
      <c r="WSO225" s="15"/>
      <c r="WSP225" s="15"/>
      <c r="WSQ225" s="15"/>
      <c r="WSR225" s="15"/>
      <c r="WSS225" s="15"/>
      <c r="WST225" s="15"/>
      <c r="WSU225" s="15"/>
      <c r="WSV225" s="15"/>
      <c r="WSW225" s="15"/>
      <c r="WSX225" s="15"/>
      <c r="WSY225" s="15"/>
      <c r="WSZ225" s="15"/>
      <c r="WTA225" s="15"/>
      <c r="WTB225" s="15"/>
      <c r="WTC225" s="15"/>
      <c r="WTD225" s="15"/>
      <c r="WTE225" s="15"/>
      <c r="WTF225" s="15"/>
      <c r="WTG225" s="15"/>
      <c r="WTH225" s="15"/>
      <c r="WTI225" s="15"/>
      <c r="WTJ225" s="15"/>
      <c r="WTK225" s="15"/>
      <c r="WTL225" s="15"/>
      <c r="WTM225" s="15"/>
      <c r="WTN225" s="15"/>
      <c r="WTO225" s="15"/>
      <c r="WTP225" s="15"/>
      <c r="WTQ225" s="15"/>
      <c r="WTR225" s="15"/>
      <c r="WTS225" s="15"/>
      <c r="WTT225" s="15"/>
      <c r="WTU225" s="15"/>
      <c r="WTV225" s="15"/>
      <c r="WTW225" s="15"/>
      <c r="WTX225" s="15"/>
      <c r="WTY225" s="15"/>
      <c r="WTZ225" s="15"/>
      <c r="WUA225" s="15"/>
      <c r="WUB225" s="15"/>
      <c r="WUC225" s="15"/>
      <c r="WUD225" s="15"/>
      <c r="WUE225" s="15"/>
      <c r="WUF225" s="15"/>
      <c r="WUG225" s="15"/>
      <c r="WUH225" s="15"/>
      <c r="WUI225" s="15"/>
      <c r="WUJ225" s="15"/>
      <c r="WUK225" s="15"/>
      <c r="WUL225" s="15"/>
      <c r="WUM225" s="15"/>
      <c r="WUN225" s="15"/>
      <c r="WUO225" s="15"/>
      <c r="WUP225" s="15"/>
      <c r="WUQ225" s="15"/>
      <c r="WUR225" s="15"/>
      <c r="WUS225" s="15"/>
      <c r="WUT225" s="15"/>
      <c r="WUU225" s="15"/>
      <c r="WUV225" s="15"/>
      <c r="WUW225" s="15"/>
      <c r="WUX225" s="15"/>
      <c r="WUY225" s="15"/>
      <c r="WUZ225" s="15"/>
      <c r="WVA225" s="15"/>
      <c r="WVB225" s="15"/>
      <c r="WVC225" s="15"/>
      <c r="WVD225" s="15"/>
      <c r="WVE225" s="15"/>
      <c r="WVF225" s="15"/>
      <c r="WVG225" s="15"/>
      <c r="WVH225" s="15"/>
      <c r="WVI225" s="15"/>
      <c r="WVJ225" s="15"/>
      <c r="WVK225" s="15"/>
      <c r="WVL225" s="15"/>
      <c r="WVM225" s="15"/>
      <c r="WVN225" s="15"/>
      <c r="WVO225" s="15"/>
      <c r="WVP225" s="15"/>
      <c r="WVQ225" s="15"/>
      <c r="WVR225" s="15"/>
      <c r="WVS225" s="15"/>
      <c r="WVT225" s="15"/>
      <c r="WVU225" s="15"/>
      <c r="WVV225" s="15"/>
      <c r="WVW225" s="15"/>
      <c r="WVX225" s="15"/>
      <c r="WVY225" s="15"/>
      <c r="WVZ225" s="15"/>
      <c r="WWA225" s="15"/>
      <c r="WWB225" s="15"/>
      <c r="WWC225" s="15"/>
      <c r="WWD225" s="15"/>
      <c r="WWE225" s="15"/>
      <c r="WWF225" s="15"/>
      <c r="WWG225" s="15"/>
      <c r="WWH225" s="15"/>
      <c r="WWI225" s="15"/>
      <c r="WWJ225" s="15"/>
      <c r="WWK225" s="15"/>
      <c r="WWL225" s="15"/>
      <c r="WWM225" s="15"/>
      <c r="WWN225" s="15"/>
      <c r="WWO225" s="15"/>
      <c r="WWP225" s="15"/>
      <c r="WWQ225" s="15"/>
      <c r="WWR225" s="15"/>
      <c r="WWS225" s="15"/>
      <c r="WWT225" s="15"/>
      <c r="WWU225" s="15"/>
      <c r="WWV225" s="15"/>
      <c r="WWW225" s="15"/>
      <c r="WWX225" s="15"/>
      <c r="WWY225" s="15"/>
      <c r="WWZ225" s="15"/>
      <c r="WXA225" s="15"/>
      <c r="WXB225" s="15"/>
      <c r="WXC225" s="15"/>
      <c r="WXD225" s="15"/>
      <c r="WXE225" s="15"/>
      <c r="WXF225" s="15"/>
      <c r="WXG225" s="15"/>
      <c r="WXH225" s="15"/>
      <c r="WXI225" s="15"/>
      <c r="WXJ225" s="15"/>
      <c r="WXK225" s="15"/>
      <c r="WXL225" s="15"/>
      <c r="WXM225" s="15"/>
      <c r="WXN225" s="15"/>
      <c r="WXO225" s="15"/>
      <c r="WXP225" s="15"/>
      <c r="WXQ225" s="15"/>
      <c r="WXR225" s="15"/>
      <c r="WXS225" s="15"/>
      <c r="WXT225" s="15"/>
      <c r="WXU225" s="15"/>
      <c r="WXV225" s="15"/>
      <c r="WXW225" s="15"/>
      <c r="WXX225" s="15"/>
      <c r="WXY225" s="15"/>
      <c r="WXZ225" s="15"/>
      <c r="WYA225" s="15"/>
      <c r="WYB225" s="15"/>
      <c r="WYC225" s="15"/>
      <c r="WYD225" s="15"/>
      <c r="WYE225" s="15"/>
      <c r="WYF225" s="15"/>
      <c r="WYG225" s="15"/>
      <c r="WYH225" s="15"/>
      <c r="WYI225" s="15"/>
      <c r="WYJ225" s="15"/>
      <c r="WYK225" s="15"/>
      <c r="WYL225" s="15"/>
      <c r="WYM225" s="15"/>
      <c r="WYN225" s="15"/>
      <c r="WYO225" s="15"/>
      <c r="WYP225" s="15"/>
      <c r="WYQ225" s="15"/>
      <c r="WYR225" s="15"/>
      <c r="WYS225" s="15"/>
      <c r="WYT225" s="15"/>
      <c r="WYU225" s="15"/>
      <c r="WYV225" s="15"/>
      <c r="WYW225" s="15"/>
      <c r="WYX225" s="15"/>
      <c r="WYY225" s="15"/>
      <c r="WYZ225" s="15"/>
      <c r="WZA225" s="15"/>
      <c r="WZB225" s="15"/>
      <c r="WZC225" s="15"/>
      <c r="WZD225" s="15"/>
      <c r="WZE225" s="15"/>
      <c r="WZF225" s="15"/>
      <c r="WZG225" s="15"/>
      <c r="WZH225" s="15"/>
      <c r="WZI225" s="15"/>
      <c r="WZJ225" s="15"/>
      <c r="WZK225" s="15"/>
      <c r="WZL225" s="15"/>
      <c r="WZM225" s="15"/>
      <c r="WZN225" s="15"/>
      <c r="WZO225" s="15"/>
      <c r="WZP225" s="15"/>
      <c r="WZQ225" s="15"/>
      <c r="WZR225" s="15"/>
      <c r="WZS225" s="15"/>
      <c r="WZT225" s="15"/>
      <c r="WZU225" s="15"/>
      <c r="WZV225" s="15"/>
      <c r="WZW225" s="15"/>
      <c r="WZX225" s="15"/>
      <c r="WZY225" s="15"/>
      <c r="WZZ225" s="15"/>
      <c r="XAA225" s="15"/>
      <c r="XAB225" s="15"/>
      <c r="XAC225" s="15"/>
      <c r="XAD225" s="15"/>
      <c r="XAE225" s="15"/>
      <c r="XAF225" s="15"/>
      <c r="XAG225" s="15"/>
      <c r="XAH225" s="15"/>
      <c r="XAI225" s="15"/>
      <c r="XAJ225" s="15"/>
      <c r="XAK225" s="15"/>
      <c r="XAL225" s="15"/>
      <c r="XAM225" s="15"/>
      <c r="XAN225" s="15"/>
      <c r="XAO225" s="15"/>
      <c r="XAP225" s="15"/>
      <c r="XAQ225" s="15"/>
      <c r="XAR225" s="15"/>
      <c r="XAS225" s="15"/>
      <c r="XAT225" s="15"/>
      <c r="XAU225" s="15"/>
      <c r="XAV225" s="15"/>
      <c r="XAW225" s="15"/>
      <c r="XAX225" s="15"/>
      <c r="XAY225" s="15"/>
      <c r="XAZ225" s="15"/>
      <c r="XBA225" s="15"/>
      <c r="XBB225" s="15"/>
      <c r="XBC225" s="15"/>
      <c r="XBD225" s="15"/>
      <c r="XBE225" s="15"/>
      <c r="XBF225" s="15"/>
      <c r="XBG225" s="15"/>
      <c r="XBH225" s="15"/>
      <c r="XBI225" s="15"/>
      <c r="XBJ225" s="15"/>
      <c r="XBK225" s="15"/>
      <c r="XBL225" s="15"/>
      <c r="XBM225" s="15"/>
      <c r="XBN225" s="15"/>
      <c r="XBO225" s="15"/>
      <c r="XBP225" s="15"/>
      <c r="XBQ225" s="15"/>
      <c r="XBR225" s="15"/>
      <c r="XBS225" s="15"/>
      <c r="XBT225" s="15"/>
      <c r="XBU225" s="15"/>
      <c r="XBV225" s="15"/>
      <c r="XBW225" s="15"/>
      <c r="XBX225" s="15"/>
      <c r="XBY225" s="15"/>
      <c r="XBZ225" s="15"/>
      <c r="XCA225" s="15"/>
      <c r="XCB225" s="15"/>
      <c r="XCC225" s="15"/>
      <c r="XCD225" s="15"/>
      <c r="XCE225" s="15"/>
      <c r="XCF225" s="15"/>
      <c r="XCG225" s="15"/>
      <c r="XCH225" s="15"/>
      <c r="XCI225" s="15"/>
      <c r="XCJ225" s="15"/>
      <c r="XCK225" s="15"/>
      <c r="XCL225" s="15"/>
      <c r="XCM225" s="15"/>
      <c r="XCN225" s="15"/>
      <c r="XCO225" s="15"/>
      <c r="XCP225" s="15"/>
      <c r="XCQ225" s="15"/>
      <c r="XCR225" s="15"/>
      <c r="XCS225" s="15"/>
      <c r="XCT225" s="15"/>
      <c r="XCU225" s="15"/>
      <c r="XCV225" s="15"/>
      <c r="XCW225" s="15"/>
      <c r="XCX225" s="15"/>
      <c r="XCY225" s="15"/>
      <c r="XCZ225" s="15"/>
      <c r="XDA225" s="15"/>
      <c r="XDB225" s="15"/>
      <c r="XDC225" s="15"/>
      <c r="XDD225" s="15"/>
      <c r="XDE225" s="15"/>
      <c r="XDF225" s="15"/>
      <c r="XDG225" s="15"/>
      <c r="XDH225" s="15"/>
      <c r="XDI225" s="15"/>
      <c r="XDJ225" s="15"/>
      <c r="XDK225" s="15"/>
      <c r="XDL225" s="15"/>
      <c r="XDM225" s="15"/>
      <c r="XDN225" s="15"/>
      <c r="XDO225" s="15"/>
      <c r="XDP225" s="15"/>
      <c r="XDQ225" s="15"/>
      <c r="XDR225" s="15"/>
      <c r="XDS225" s="15"/>
      <c r="XDT225" s="15"/>
      <c r="XDU225" s="15"/>
      <c r="XDV225" s="15"/>
      <c r="XDW225" s="15"/>
      <c r="XDX225" s="15"/>
      <c r="XDY225" s="15"/>
      <c r="XDZ225" s="15"/>
      <c r="XEA225" s="15"/>
      <c r="XEB225" s="15"/>
      <c r="XEC225" s="15"/>
      <c r="XED225" s="15"/>
      <c r="XEE225" s="15"/>
      <c r="XEF225" s="15"/>
      <c r="XEG225" s="15"/>
      <c r="XEH225" s="15"/>
      <c r="XEI225" s="15"/>
      <c r="XEJ225" s="15"/>
      <c r="XEK225" s="15"/>
      <c r="XEL225" s="15"/>
      <c r="XEM225" s="15"/>
      <c r="XEN225" s="15"/>
      <c r="XEO225" s="15"/>
      <c r="XEP225" s="15"/>
      <c r="XEQ225" s="15"/>
      <c r="XER225" s="15"/>
      <c r="XES225" s="15"/>
      <c r="XET225" s="15"/>
      <c r="XEU225" s="15"/>
      <c r="XEV225" s="15"/>
      <c r="XEW225" s="15"/>
      <c r="XEX225" s="15"/>
      <c r="XEY225" s="15"/>
      <c r="XEZ225" s="15"/>
      <c r="XFA225" s="15"/>
      <c r="XFB225" s="15"/>
      <c r="XFC225" s="15"/>
    </row>
    <row r="226" spans="1:16383" ht="12.75" customHeight="1" x14ac:dyDescent="0.2">
      <c r="A226" s="76"/>
      <c r="B226" s="81" t="s">
        <v>357</v>
      </c>
      <c r="C226" s="82" t="s">
        <v>658</v>
      </c>
      <c r="D226" s="88">
        <v>23</v>
      </c>
      <c r="E226" s="85">
        <v>2.2000000000000002</v>
      </c>
      <c r="F226" s="73"/>
      <c r="G226" s="15">
        <f t="shared" si="3"/>
        <v>0</v>
      </c>
      <c r="H226" s="15">
        <v>0</v>
      </c>
      <c r="I226" s="15">
        <v>0</v>
      </c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  <c r="BZ226" s="15"/>
      <c r="CA226" s="15"/>
      <c r="CB226" s="15"/>
      <c r="CC226" s="15"/>
      <c r="CD226" s="15"/>
      <c r="CE226" s="15"/>
      <c r="CF226" s="15"/>
      <c r="CG226" s="15"/>
      <c r="CH226" s="15"/>
      <c r="CI226" s="15"/>
      <c r="CJ226" s="15"/>
      <c r="CK226" s="15"/>
      <c r="CL226" s="15"/>
      <c r="CM226" s="15"/>
      <c r="CN226" s="15"/>
      <c r="CO226" s="15"/>
      <c r="CP226" s="15"/>
      <c r="CQ226" s="15"/>
      <c r="CR226" s="15"/>
      <c r="CS226" s="15"/>
      <c r="CT226" s="15"/>
      <c r="CU226" s="15"/>
      <c r="CV226" s="15"/>
      <c r="CW226" s="15"/>
      <c r="CX226" s="15"/>
      <c r="CY226" s="15"/>
      <c r="CZ226" s="15"/>
      <c r="DA226" s="15"/>
      <c r="DB226" s="15"/>
      <c r="DC226" s="15"/>
      <c r="DD226" s="15"/>
      <c r="DE226" s="15"/>
      <c r="DF226" s="15"/>
      <c r="DG226" s="15"/>
      <c r="DH226" s="15"/>
      <c r="DI226" s="15"/>
      <c r="DJ226" s="15"/>
      <c r="DK226" s="15"/>
      <c r="DL226" s="15"/>
      <c r="DM226" s="15"/>
      <c r="DN226" s="15"/>
      <c r="DO226" s="15"/>
      <c r="DP226" s="15"/>
      <c r="DQ226" s="15"/>
      <c r="DR226" s="15"/>
      <c r="DS226" s="15"/>
      <c r="DT226" s="15"/>
      <c r="DU226" s="15"/>
      <c r="DV226" s="15"/>
      <c r="DW226" s="15"/>
      <c r="DX226" s="15"/>
      <c r="DY226" s="15"/>
      <c r="DZ226" s="15"/>
      <c r="EA226" s="15"/>
      <c r="EB226" s="15"/>
      <c r="EC226" s="15"/>
      <c r="ED226" s="15"/>
      <c r="EE226" s="15"/>
      <c r="EF226" s="15"/>
      <c r="EG226" s="15"/>
      <c r="EH226" s="15"/>
      <c r="EI226" s="15"/>
      <c r="EJ226" s="15"/>
      <c r="EK226" s="15"/>
      <c r="EL226" s="15"/>
      <c r="EM226" s="15"/>
      <c r="EN226" s="15"/>
      <c r="EO226" s="15"/>
      <c r="EP226" s="15"/>
      <c r="EQ226" s="15"/>
      <c r="ER226" s="15"/>
      <c r="ES226" s="15"/>
      <c r="ET226" s="15"/>
      <c r="EU226" s="15"/>
      <c r="EV226" s="15"/>
      <c r="EW226" s="15"/>
      <c r="EX226" s="15"/>
      <c r="EY226" s="15"/>
      <c r="EZ226" s="15"/>
      <c r="FA226" s="15"/>
      <c r="FB226" s="15"/>
      <c r="FC226" s="15"/>
      <c r="FD226" s="15"/>
      <c r="FE226" s="15"/>
      <c r="FF226" s="15"/>
      <c r="FG226" s="15"/>
      <c r="FH226" s="15"/>
      <c r="FI226" s="15"/>
      <c r="FJ226" s="15"/>
      <c r="FK226" s="15"/>
      <c r="FL226" s="15"/>
      <c r="FM226" s="15"/>
      <c r="FN226" s="15"/>
      <c r="FO226" s="15"/>
      <c r="FP226" s="15"/>
      <c r="FQ226" s="15"/>
      <c r="FR226" s="15"/>
      <c r="FS226" s="15"/>
      <c r="FT226" s="15"/>
      <c r="FU226" s="15"/>
      <c r="FV226" s="15"/>
      <c r="FW226" s="15"/>
      <c r="FX226" s="15"/>
      <c r="FY226" s="15"/>
      <c r="FZ226" s="15"/>
      <c r="GA226" s="15"/>
      <c r="GB226" s="15"/>
      <c r="GC226" s="15"/>
      <c r="GD226" s="15"/>
      <c r="GE226" s="15"/>
      <c r="GF226" s="15"/>
      <c r="GG226" s="15"/>
      <c r="GH226" s="15"/>
      <c r="GI226" s="15"/>
      <c r="GJ226" s="15"/>
      <c r="GK226" s="15"/>
      <c r="GL226" s="15"/>
      <c r="GM226" s="15"/>
      <c r="GN226" s="15"/>
      <c r="GO226" s="15"/>
      <c r="GP226" s="15"/>
      <c r="GQ226" s="15"/>
      <c r="GR226" s="15"/>
      <c r="GS226" s="15"/>
      <c r="GT226" s="15"/>
      <c r="GU226" s="15"/>
      <c r="GV226" s="15"/>
      <c r="GW226" s="15"/>
      <c r="GX226" s="15"/>
      <c r="GY226" s="15"/>
      <c r="GZ226" s="15"/>
      <c r="HA226" s="15"/>
      <c r="HB226" s="15"/>
      <c r="HC226" s="15"/>
      <c r="HD226" s="15"/>
      <c r="HE226" s="15"/>
      <c r="HF226" s="15"/>
      <c r="HG226" s="15"/>
      <c r="HH226" s="15"/>
      <c r="HI226" s="15"/>
      <c r="HJ226" s="15"/>
      <c r="HK226" s="15"/>
      <c r="HL226" s="15"/>
      <c r="HM226" s="15"/>
      <c r="HN226" s="15"/>
      <c r="HO226" s="15"/>
      <c r="HP226" s="15"/>
      <c r="HQ226" s="15"/>
      <c r="HR226" s="15"/>
      <c r="HS226" s="15"/>
      <c r="HT226" s="15"/>
      <c r="HU226" s="15"/>
      <c r="HV226" s="15"/>
      <c r="HW226" s="15"/>
      <c r="HX226" s="15"/>
      <c r="HY226" s="15"/>
      <c r="HZ226" s="15"/>
      <c r="IA226" s="15"/>
      <c r="IB226" s="15"/>
      <c r="IC226" s="15"/>
      <c r="ID226" s="15"/>
      <c r="IE226" s="15"/>
      <c r="IF226" s="15"/>
      <c r="IG226" s="15"/>
      <c r="IH226" s="15"/>
      <c r="II226" s="15"/>
      <c r="IJ226" s="15"/>
      <c r="IK226" s="15"/>
      <c r="IL226" s="15"/>
      <c r="IM226" s="15"/>
      <c r="IN226" s="15"/>
      <c r="IO226" s="15"/>
      <c r="IP226" s="15"/>
      <c r="IQ226" s="15"/>
      <c r="IR226" s="15"/>
      <c r="IS226" s="15"/>
      <c r="IT226" s="15"/>
      <c r="IU226" s="15"/>
      <c r="IV226" s="15"/>
      <c r="IW226" s="15"/>
      <c r="IX226" s="15"/>
      <c r="IY226" s="15"/>
      <c r="IZ226" s="15"/>
      <c r="JA226" s="15"/>
      <c r="JB226" s="15"/>
      <c r="JC226" s="15"/>
      <c r="JD226" s="15"/>
      <c r="JE226" s="15"/>
      <c r="JF226" s="15"/>
      <c r="JG226" s="15"/>
      <c r="JH226" s="15"/>
      <c r="JI226" s="15"/>
      <c r="JJ226" s="15"/>
      <c r="JK226" s="15"/>
      <c r="JL226" s="15"/>
      <c r="JM226" s="15"/>
      <c r="JN226" s="15"/>
      <c r="JO226" s="15"/>
      <c r="JP226" s="15"/>
      <c r="JQ226" s="15"/>
      <c r="JR226" s="15"/>
      <c r="JS226" s="15"/>
      <c r="JT226" s="15"/>
      <c r="JU226" s="15"/>
      <c r="JV226" s="15"/>
      <c r="JW226" s="15"/>
      <c r="JX226" s="15"/>
      <c r="JY226" s="15"/>
      <c r="JZ226" s="15"/>
      <c r="KA226" s="15"/>
      <c r="KB226" s="15"/>
      <c r="KC226" s="15"/>
      <c r="KD226" s="15"/>
      <c r="KE226" s="15"/>
      <c r="KF226" s="15"/>
      <c r="KG226" s="15"/>
      <c r="KH226" s="15"/>
      <c r="KI226" s="15"/>
      <c r="KJ226" s="15"/>
      <c r="KK226" s="15"/>
      <c r="KL226" s="15"/>
      <c r="KM226" s="15"/>
      <c r="KN226" s="15"/>
      <c r="KO226" s="15"/>
      <c r="KP226" s="15"/>
      <c r="KQ226" s="15"/>
      <c r="KR226" s="15"/>
      <c r="KS226" s="15"/>
      <c r="KT226" s="15"/>
      <c r="KU226" s="15"/>
      <c r="KV226" s="15"/>
      <c r="KW226" s="15"/>
      <c r="KX226" s="15"/>
      <c r="KY226" s="15"/>
      <c r="KZ226" s="15"/>
      <c r="LA226" s="15"/>
      <c r="LB226" s="15"/>
      <c r="LC226" s="15"/>
      <c r="LD226" s="15"/>
      <c r="LE226" s="15"/>
      <c r="LF226" s="15"/>
      <c r="LG226" s="15"/>
      <c r="LH226" s="15"/>
      <c r="LI226" s="15"/>
      <c r="LJ226" s="15"/>
      <c r="LK226" s="15"/>
      <c r="LL226" s="15"/>
      <c r="LM226" s="15"/>
      <c r="LN226" s="15"/>
      <c r="LO226" s="15"/>
      <c r="LP226" s="15"/>
      <c r="LQ226" s="15"/>
      <c r="LR226" s="15"/>
      <c r="LS226" s="15"/>
      <c r="LT226" s="15"/>
      <c r="LU226" s="15"/>
      <c r="LV226" s="15"/>
      <c r="LW226" s="15"/>
      <c r="LX226" s="15"/>
      <c r="LY226" s="15"/>
      <c r="LZ226" s="15"/>
      <c r="MA226" s="15"/>
      <c r="MB226" s="15"/>
      <c r="MC226" s="15"/>
      <c r="MD226" s="15"/>
      <c r="ME226" s="15"/>
      <c r="MF226" s="15"/>
      <c r="MG226" s="15"/>
      <c r="MH226" s="15"/>
      <c r="MI226" s="15"/>
      <c r="MJ226" s="15"/>
      <c r="MK226" s="15"/>
      <c r="ML226" s="15"/>
      <c r="MM226" s="15"/>
      <c r="MN226" s="15"/>
      <c r="MO226" s="15"/>
      <c r="MP226" s="15"/>
      <c r="MQ226" s="15"/>
      <c r="MR226" s="15"/>
      <c r="MS226" s="15"/>
      <c r="MT226" s="15"/>
      <c r="MU226" s="15"/>
      <c r="MV226" s="15"/>
      <c r="MW226" s="15"/>
      <c r="MX226" s="15"/>
      <c r="MY226" s="15"/>
      <c r="MZ226" s="15"/>
      <c r="NA226" s="15"/>
      <c r="NB226" s="15"/>
      <c r="NC226" s="15"/>
      <c r="ND226" s="15"/>
      <c r="NE226" s="15"/>
      <c r="NF226" s="15"/>
      <c r="NG226" s="15"/>
      <c r="NH226" s="15"/>
      <c r="NI226" s="15"/>
      <c r="NJ226" s="15"/>
      <c r="NK226" s="15"/>
      <c r="NL226" s="15"/>
      <c r="NM226" s="15"/>
      <c r="NN226" s="15"/>
      <c r="NO226" s="15"/>
      <c r="NP226" s="15"/>
      <c r="NQ226" s="15"/>
      <c r="NR226" s="15"/>
      <c r="NS226" s="15"/>
      <c r="NT226" s="15"/>
      <c r="NU226" s="15"/>
      <c r="NV226" s="15"/>
      <c r="NW226" s="15"/>
      <c r="NX226" s="15"/>
      <c r="NY226" s="15"/>
      <c r="NZ226" s="15"/>
      <c r="OA226" s="15"/>
      <c r="OB226" s="15"/>
      <c r="OC226" s="15"/>
      <c r="OD226" s="15"/>
      <c r="OE226" s="15"/>
      <c r="OF226" s="15"/>
      <c r="OG226" s="15"/>
      <c r="OH226" s="15"/>
      <c r="OI226" s="15"/>
      <c r="OJ226" s="15"/>
      <c r="OK226" s="15"/>
      <c r="OL226" s="15"/>
      <c r="OM226" s="15"/>
      <c r="ON226" s="15"/>
      <c r="OO226" s="15"/>
      <c r="OP226" s="15"/>
      <c r="OQ226" s="15"/>
      <c r="OR226" s="15"/>
      <c r="OS226" s="15"/>
      <c r="OT226" s="15"/>
      <c r="OU226" s="15"/>
      <c r="OV226" s="15"/>
      <c r="OW226" s="15"/>
      <c r="OX226" s="15"/>
      <c r="OY226" s="15"/>
      <c r="OZ226" s="15"/>
      <c r="PA226" s="15"/>
      <c r="PB226" s="15"/>
      <c r="PC226" s="15"/>
      <c r="PD226" s="15"/>
      <c r="PE226" s="15"/>
      <c r="PF226" s="15"/>
      <c r="PG226" s="15"/>
      <c r="PH226" s="15"/>
      <c r="PI226" s="15"/>
      <c r="PJ226" s="15"/>
      <c r="PK226" s="15"/>
      <c r="PL226" s="15"/>
      <c r="PM226" s="15"/>
      <c r="PN226" s="15"/>
      <c r="PO226" s="15"/>
      <c r="PP226" s="15"/>
      <c r="PQ226" s="15"/>
      <c r="PR226" s="15"/>
      <c r="PS226" s="15"/>
      <c r="PT226" s="15"/>
      <c r="PU226" s="15"/>
      <c r="PV226" s="15"/>
      <c r="PW226" s="15"/>
      <c r="PX226" s="15"/>
      <c r="PY226" s="15"/>
      <c r="PZ226" s="15"/>
      <c r="QA226" s="15"/>
      <c r="QB226" s="15"/>
      <c r="QC226" s="15"/>
      <c r="QD226" s="15"/>
      <c r="QE226" s="15"/>
      <c r="QF226" s="15"/>
      <c r="QG226" s="15"/>
      <c r="QH226" s="15"/>
      <c r="QI226" s="15"/>
      <c r="QJ226" s="15"/>
      <c r="QK226" s="15"/>
      <c r="QL226" s="15"/>
      <c r="QM226" s="15"/>
      <c r="QN226" s="15"/>
      <c r="QO226" s="15"/>
      <c r="QP226" s="15"/>
      <c r="QQ226" s="15"/>
      <c r="QR226" s="15"/>
      <c r="QS226" s="15"/>
      <c r="QT226" s="15"/>
      <c r="QU226" s="15"/>
      <c r="QV226" s="15"/>
      <c r="QW226" s="15"/>
      <c r="QX226" s="15"/>
      <c r="QY226" s="15"/>
      <c r="QZ226" s="15"/>
      <c r="RA226" s="15"/>
      <c r="RB226" s="15"/>
      <c r="RC226" s="15"/>
      <c r="RD226" s="15"/>
      <c r="RE226" s="15"/>
      <c r="RF226" s="15"/>
      <c r="RG226" s="15"/>
      <c r="RH226" s="15"/>
      <c r="RI226" s="15"/>
      <c r="RJ226" s="15"/>
      <c r="RK226" s="15"/>
      <c r="RL226" s="15"/>
      <c r="RM226" s="15"/>
      <c r="RN226" s="15"/>
      <c r="RO226" s="15"/>
      <c r="RP226" s="15"/>
      <c r="RQ226" s="15"/>
      <c r="RR226" s="15"/>
      <c r="RS226" s="15"/>
      <c r="RT226" s="15"/>
      <c r="RU226" s="15"/>
      <c r="RV226" s="15"/>
      <c r="RW226" s="15"/>
      <c r="RX226" s="15"/>
      <c r="RY226" s="15"/>
      <c r="RZ226" s="15"/>
      <c r="SA226" s="15"/>
      <c r="SB226" s="15"/>
      <c r="SC226" s="15"/>
      <c r="SD226" s="15"/>
      <c r="SE226" s="15"/>
      <c r="SF226" s="15"/>
      <c r="SG226" s="15"/>
      <c r="SH226" s="15"/>
      <c r="SI226" s="15"/>
      <c r="SJ226" s="15"/>
      <c r="SK226" s="15"/>
      <c r="SL226" s="15"/>
      <c r="SM226" s="15"/>
      <c r="SN226" s="15"/>
      <c r="SO226" s="15"/>
      <c r="SP226" s="15"/>
      <c r="SQ226" s="15"/>
      <c r="SR226" s="15"/>
      <c r="SS226" s="15"/>
      <c r="ST226" s="15"/>
      <c r="SU226" s="15"/>
      <c r="SV226" s="15"/>
      <c r="SW226" s="15"/>
      <c r="SX226" s="15"/>
      <c r="SY226" s="15"/>
      <c r="SZ226" s="15"/>
      <c r="TA226" s="15"/>
      <c r="TB226" s="15"/>
      <c r="TC226" s="15"/>
      <c r="TD226" s="15"/>
      <c r="TE226" s="15"/>
      <c r="TF226" s="15"/>
      <c r="TG226" s="15"/>
      <c r="TH226" s="15"/>
      <c r="TI226" s="15"/>
      <c r="TJ226" s="15"/>
      <c r="TK226" s="15"/>
      <c r="TL226" s="15"/>
      <c r="TM226" s="15"/>
      <c r="TN226" s="15"/>
      <c r="TO226" s="15"/>
      <c r="TP226" s="15"/>
      <c r="TQ226" s="15"/>
      <c r="TR226" s="15"/>
      <c r="TS226" s="15"/>
      <c r="TT226" s="15"/>
      <c r="TU226" s="15"/>
      <c r="TV226" s="15"/>
      <c r="TW226" s="15"/>
      <c r="TX226" s="15"/>
      <c r="TY226" s="15"/>
      <c r="TZ226" s="15"/>
      <c r="UA226" s="15"/>
      <c r="UB226" s="15"/>
      <c r="UC226" s="15"/>
      <c r="UD226" s="15"/>
      <c r="UE226" s="15"/>
      <c r="UF226" s="15"/>
      <c r="UG226" s="15"/>
      <c r="UH226" s="15"/>
      <c r="UI226" s="15"/>
      <c r="UJ226" s="15"/>
      <c r="UK226" s="15"/>
      <c r="UL226" s="15"/>
      <c r="UM226" s="15"/>
      <c r="UN226" s="15"/>
      <c r="UO226" s="15"/>
      <c r="UP226" s="15"/>
      <c r="UQ226" s="15"/>
      <c r="UR226" s="15"/>
      <c r="US226" s="15"/>
      <c r="UT226" s="15"/>
      <c r="UU226" s="15"/>
      <c r="UV226" s="15"/>
      <c r="UW226" s="15"/>
      <c r="UX226" s="15"/>
      <c r="UY226" s="15"/>
      <c r="UZ226" s="15"/>
      <c r="VA226" s="15"/>
      <c r="VB226" s="15"/>
      <c r="VC226" s="15"/>
      <c r="VD226" s="15"/>
      <c r="VE226" s="15"/>
      <c r="VF226" s="15"/>
      <c r="VG226" s="15"/>
      <c r="VH226" s="15"/>
      <c r="VI226" s="15"/>
      <c r="VJ226" s="15"/>
      <c r="VK226" s="15"/>
      <c r="VL226" s="15"/>
      <c r="VM226" s="15"/>
      <c r="VN226" s="15"/>
      <c r="VO226" s="15"/>
      <c r="VP226" s="15"/>
      <c r="VQ226" s="15"/>
      <c r="VR226" s="15"/>
      <c r="VS226" s="15"/>
      <c r="VT226" s="15"/>
      <c r="VU226" s="15"/>
      <c r="VV226" s="15"/>
      <c r="VW226" s="15"/>
      <c r="VX226" s="15"/>
      <c r="VY226" s="15"/>
      <c r="VZ226" s="15"/>
      <c r="WA226" s="15"/>
      <c r="WB226" s="15"/>
      <c r="WC226" s="15"/>
      <c r="WD226" s="15"/>
      <c r="WE226" s="15"/>
      <c r="WF226" s="15"/>
      <c r="WG226" s="15"/>
      <c r="WH226" s="15"/>
      <c r="WI226" s="15"/>
      <c r="WJ226" s="15"/>
      <c r="WK226" s="15"/>
      <c r="WL226" s="15"/>
      <c r="WM226" s="15"/>
      <c r="WN226" s="15"/>
      <c r="WO226" s="15"/>
      <c r="WP226" s="15"/>
      <c r="WQ226" s="15"/>
      <c r="WR226" s="15"/>
      <c r="WS226" s="15"/>
      <c r="WT226" s="15"/>
      <c r="WU226" s="15"/>
      <c r="WV226" s="15"/>
      <c r="WW226" s="15"/>
      <c r="WX226" s="15"/>
      <c r="WY226" s="15"/>
      <c r="WZ226" s="15"/>
      <c r="XA226" s="15"/>
      <c r="XB226" s="15"/>
      <c r="XC226" s="15"/>
      <c r="XD226" s="15"/>
      <c r="XE226" s="15"/>
      <c r="XF226" s="15"/>
      <c r="XG226" s="15"/>
      <c r="XH226" s="15"/>
      <c r="XI226" s="15"/>
      <c r="XJ226" s="15"/>
      <c r="XK226" s="15"/>
      <c r="XL226" s="15"/>
      <c r="XM226" s="15"/>
      <c r="XN226" s="15"/>
      <c r="XO226" s="15"/>
      <c r="XP226" s="15"/>
      <c r="XQ226" s="15"/>
      <c r="XR226" s="15"/>
      <c r="XS226" s="15"/>
      <c r="XT226" s="15"/>
      <c r="XU226" s="15"/>
      <c r="XV226" s="15"/>
      <c r="XW226" s="15"/>
      <c r="XX226" s="15"/>
      <c r="XY226" s="15"/>
      <c r="XZ226" s="15"/>
      <c r="YA226" s="15"/>
      <c r="YB226" s="15"/>
      <c r="YC226" s="15"/>
      <c r="YD226" s="15"/>
      <c r="YE226" s="15"/>
      <c r="YF226" s="15"/>
      <c r="YG226" s="15"/>
      <c r="YH226" s="15"/>
      <c r="YI226" s="15"/>
      <c r="YJ226" s="15"/>
      <c r="YK226" s="15"/>
      <c r="YL226" s="15"/>
      <c r="YM226" s="15"/>
      <c r="YN226" s="15"/>
      <c r="YO226" s="15"/>
      <c r="YP226" s="15"/>
      <c r="YQ226" s="15"/>
      <c r="YR226" s="15"/>
      <c r="YS226" s="15"/>
      <c r="YT226" s="15"/>
      <c r="YU226" s="15"/>
      <c r="YV226" s="15"/>
      <c r="YW226" s="15"/>
      <c r="YX226" s="15"/>
      <c r="YY226" s="15"/>
      <c r="YZ226" s="15"/>
      <c r="ZA226" s="15"/>
      <c r="ZB226" s="15"/>
      <c r="ZC226" s="15"/>
      <c r="ZD226" s="15"/>
      <c r="ZE226" s="15"/>
      <c r="ZF226" s="15"/>
      <c r="ZG226" s="15"/>
      <c r="ZH226" s="15"/>
      <c r="ZI226" s="15"/>
      <c r="ZJ226" s="15"/>
      <c r="ZK226" s="15"/>
      <c r="ZL226" s="15"/>
      <c r="ZM226" s="15"/>
      <c r="ZN226" s="15"/>
      <c r="ZO226" s="15"/>
      <c r="ZP226" s="15"/>
      <c r="ZQ226" s="15"/>
      <c r="ZR226" s="15"/>
      <c r="ZS226" s="15"/>
      <c r="ZT226" s="15"/>
      <c r="ZU226" s="15"/>
      <c r="ZV226" s="15"/>
      <c r="ZW226" s="15"/>
      <c r="ZX226" s="15"/>
      <c r="ZY226" s="15"/>
      <c r="ZZ226" s="15"/>
      <c r="AAA226" s="15"/>
      <c r="AAB226" s="15"/>
      <c r="AAC226" s="15"/>
      <c r="AAD226" s="15"/>
      <c r="AAE226" s="15"/>
      <c r="AAF226" s="15"/>
      <c r="AAG226" s="15"/>
      <c r="AAH226" s="15"/>
      <c r="AAI226" s="15"/>
      <c r="AAJ226" s="15"/>
      <c r="AAK226" s="15"/>
      <c r="AAL226" s="15"/>
      <c r="AAM226" s="15"/>
      <c r="AAN226" s="15"/>
      <c r="AAO226" s="15"/>
      <c r="AAP226" s="15"/>
      <c r="AAQ226" s="15"/>
      <c r="AAR226" s="15"/>
      <c r="AAS226" s="15"/>
      <c r="AAT226" s="15"/>
      <c r="AAU226" s="15"/>
      <c r="AAV226" s="15"/>
      <c r="AAW226" s="15"/>
      <c r="AAX226" s="15"/>
      <c r="AAY226" s="15"/>
      <c r="AAZ226" s="15"/>
      <c r="ABA226" s="15"/>
      <c r="ABB226" s="15"/>
      <c r="ABC226" s="15"/>
      <c r="ABD226" s="15"/>
      <c r="ABE226" s="15"/>
      <c r="ABF226" s="15"/>
      <c r="ABG226" s="15"/>
      <c r="ABH226" s="15"/>
      <c r="ABI226" s="15"/>
      <c r="ABJ226" s="15"/>
      <c r="ABK226" s="15"/>
      <c r="ABL226" s="15"/>
      <c r="ABM226" s="15"/>
      <c r="ABN226" s="15"/>
      <c r="ABO226" s="15"/>
      <c r="ABP226" s="15"/>
      <c r="ABQ226" s="15"/>
      <c r="ABR226" s="15"/>
      <c r="ABS226" s="15"/>
      <c r="ABT226" s="15"/>
      <c r="ABU226" s="15"/>
      <c r="ABV226" s="15"/>
      <c r="ABW226" s="15"/>
      <c r="ABX226" s="15"/>
      <c r="ABY226" s="15"/>
      <c r="ABZ226" s="15"/>
      <c r="ACA226" s="15"/>
      <c r="ACB226" s="15"/>
      <c r="ACC226" s="15"/>
      <c r="ACD226" s="15"/>
      <c r="ACE226" s="15"/>
      <c r="ACF226" s="15"/>
      <c r="ACG226" s="15"/>
      <c r="ACH226" s="15"/>
      <c r="ACI226" s="15"/>
      <c r="ACJ226" s="15"/>
      <c r="ACK226" s="15"/>
      <c r="ACL226" s="15"/>
      <c r="ACM226" s="15"/>
      <c r="ACN226" s="15"/>
      <c r="ACO226" s="15"/>
      <c r="ACP226" s="15"/>
      <c r="ACQ226" s="15"/>
      <c r="ACR226" s="15"/>
      <c r="ACS226" s="15"/>
      <c r="ACT226" s="15"/>
      <c r="ACU226" s="15"/>
      <c r="ACV226" s="15"/>
      <c r="ACW226" s="15"/>
      <c r="ACX226" s="15"/>
      <c r="ACY226" s="15"/>
      <c r="ACZ226" s="15"/>
      <c r="ADA226" s="15"/>
      <c r="ADB226" s="15"/>
      <c r="ADC226" s="15"/>
      <c r="ADD226" s="15"/>
      <c r="ADE226" s="15"/>
      <c r="ADF226" s="15"/>
      <c r="ADG226" s="15"/>
      <c r="ADH226" s="15"/>
      <c r="ADI226" s="15"/>
      <c r="ADJ226" s="15"/>
      <c r="ADK226" s="15"/>
      <c r="ADL226" s="15"/>
      <c r="ADM226" s="15"/>
      <c r="ADN226" s="15"/>
      <c r="ADO226" s="15"/>
      <c r="ADP226" s="15"/>
      <c r="ADQ226" s="15"/>
      <c r="ADR226" s="15"/>
      <c r="ADS226" s="15"/>
      <c r="ADT226" s="15"/>
      <c r="ADU226" s="15"/>
      <c r="ADV226" s="15"/>
      <c r="ADW226" s="15"/>
      <c r="ADX226" s="15"/>
      <c r="ADY226" s="15"/>
      <c r="ADZ226" s="15"/>
      <c r="AEA226" s="15"/>
      <c r="AEB226" s="15"/>
      <c r="AEC226" s="15"/>
      <c r="AED226" s="15"/>
      <c r="AEE226" s="15"/>
      <c r="AEF226" s="15"/>
      <c r="AEG226" s="15"/>
      <c r="AEH226" s="15"/>
      <c r="AEI226" s="15"/>
      <c r="AEJ226" s="15"/>
      <c r="AEK226" s="15"/>
      <c r="AEL226" s="15"/>
      <c r="AEM226" s="15"/>
      <c r="AEN226" s="15"/>
      <c r="AEO226" s="15"/>
      <c r="AEP226" s="15"/>
      <c r="AEQ226" s="15"/>
      <c r="AER226" s="15"/>
      <c r="AES226" s="15"/>
      <c r="AET226" s="15"/>
      <c r="AEU226" s="15"/>
      <c r="AEV226" s="15"/>
      <c r="AEW226" s="15"/>
      <c r="AEX226" s="15"/>
      <c r="AEY226" s="15"/>
      <c r="AEZ226" s="15"/>
      <c r="AFA226" s="15"/>
      <c r="AFB226" s="15"/>
      <c r="AFC226" s="15"/>
      <c r="AFD226" s="15"/>
      <c r="AFE226" s="15"/>
      <c r="AFF226" s="15"/>
      <c r="AFG226" s="15"/>
      <c r="AFH226" s="15"/>
      <c r="AFI226" s="15"/>
      <c r="AFJ226" s="15"/>
      <c r="AFK226" s="15"/>
      <c r="AFL226" s="15"/>
      <c r="AFM226" s="15"/>
      <c r="AFN226" s="15"/>
      <c r="AFO226" s="15"/>
      <c r="AFP226" s="15"/>
      <c r="AFQ226" s="15"/>
      <c r="AFR226" s="15"/>
      <c r="AFS226" s="15"/>
      <c r="AFT226" s="15"/>
      <c r="AFU226" s="15"/>
      <c r="AFV226" s="15"/>
      <c r="AFW226" s="15"/>
      <c r="AFX226" s="15"/>
      <c r="AFY226" s="15"/>
      <c r="AFZ226" s="15"/>
      <c r="AGA226" s="15"/>
      <c r="AGB226" s="15"/>
      <c r="AGC226" s="15"/>
      <c r="AGD226" s="15"/>
      <c r="AGE226" s="15"/>
      <c r="AGF226" s="15"/>
      <c r="AGG226" s="15"/>
      <c r="AGH226" s="15"/>
      <c r="AGI226" s="15"/>
      <c r="AGJ226" s="15"/>
      <c r="AGK226" s="15"/>
      <c r="AGL226" s="15"/>
      <c r="AGM226" s="15"/>
      <c r="AGN226" s="15"/>
      <c r="AGO226" s="15"/>
      <c r="AGP226" s="15"/>
      <c r="AGQ226" s="15"/>
      <c r="AGR226" s="15"/>
      <c r="AGS226" s="15"/>
      <c r="AGT226" s="15"/>
      <c r="AGU226" s="15"/>
      <c r="AGV226" s="15"/>
      <c r="AGW226" s="15"/>
      <c r="AGX226" s="15"/>
      <c r="AGY226" s="15"/>
      <c r="AGZ226" s="15"/>
      <c r="AHA226" s="15"/>
      <c r="AHB226" s="15"/>
      <c r="AHC226" s="15"/>
      <c r="AHD226" s="15"/>
      <c r="AHE226" s="15"/>
      <c r="AHF226" s="15"/>
      <c r="AHG226" s="15"/>
      <c r="AHH226" s="15"/>
      <c r="AHI226" s="15"/>
      <c r="AHJ226" s="15"/>
      <c r="AHK226" s="15"/>
      <c r="AHL226" s="15"/>
      <c r="AHM226" s="15"/>
      <c r="AHN226" s="15"/>
      <c r="AHO226" s="15"/>
      <c r="AHP226" s="15"/>
      <c r="AHQ226" s="15"/>
      <c r="AHR226" s="15"/>
      <c r="AHS226" s="15"/>
      <c r="AHT226" s="15"/>
      <c r="AHU226" s="15"/>
      <c r="AHV226" s="15"/>
      <c r="AHW226" s="15"/>
      <c r="AHX226" s="15"/>
      <c r="AHY226" s="15"/>
      <c r="AHZ226" s="15"/>
      <c r="AIA226" s="15"/>
      <c r="AIB226" s="15"/>
      <c r="AIC226" s="15"/>
      <c r="AID226" s="15"/>
      <c r="AIE226" s="15"/>
      <c r="AIF226" s="15"/>
      <c r="AIG226" s="15"/>
      <c r="AIH226" s="15"/>
      <c r="AII226" s="15"/>
      <c r="AIJ226" s="15"/>
      <c r="AIK226" s="15"/>
      <c r="AIL226" s="15"/>
      <c r="AIM226" s="15"/>
      <c r="AIN226" s="15"/>
      <c r="AIO226" s="15"/>
      <c r="AIP226" s="15"/>
      <c r="AIQ226" s="15"/>
      <c r="AIR226" s="15"/>
      <c r="AIS226" s="15"/>
      <c r="AIT226" s="15"/>
      <c r="AIU226" s="15"/>
      <c r="AIV226" s="15"/>
      <c r="AIW226" s="15"/>
      <c r="AIX226" s="15"/>
      <c r="AIY226" s="15"/>
      <c r="AIZ226" s="15"/>
      <c r="AJA226" s="15"/>
      <c r="AJB226" s="15"/>
      <c r="AJC226" s="15"/>
      <c r="AJD226" s="15"/>
      <c r="AJE226" s="15"/>
      <c r="AJF226" s="15"/>
      <c r="AJG226" s="15"/>
      <c r="AJH226" s="15"/>
      <c r="AJI226" s="15"/>
      <c r="AJJ226" s="15"/>
      <c r="AJK226" s="15"/>
      <c r="AJL226" s="15"/>
      <c r="AJM226" s="15"/>
      <c r="AJN226" s="15"/>
      <c r="AJO226" s="15"/>
      <c r="AJP226" s="15"/>
      <c r="AJQ226" s="15"/>
      <c r="AJR226" s="15"/>
      <c r="AJS226" s="15"/>
      <c r="AJT226" s="15"/>
      <c r="AJU226" s="15"/>
      <c r="AJV226" s="15"/>
      <c r="AJW226" s="15"/>
      <c r="AJX226" s="15"/>
      <c r="AJY226" s="15"/>
      <c r="AJZ226" s="15"/>
      <c r="AKA226" s="15"/>
      <c r="AKB226" s="15"/>
      <c r="AKC226" s="15"/>
      <c r="AKD226" s="15"/>
      <c r="AKE226" s="15"/>
      <c r="AKF226" s="15"/>
      <c r="AKG226" s="15"/>
      <c r="AKH226" s="15"/>
      <c r="AKI226" s="15"/>
      <c r="AKJ226" s="15"/>
      <c r="AKK226" s="15"/>
      <c r="AKL226" s="15"/>
      <c r="AKM226" s="15"/>
      <c r="AKN226" s="15"/>
      <c r="AKO226" s="15"/>
      <c r="AKP226" s="15"/>
      <c r="AKQ226" s="15"/>
      <c r="AKR226" s="15"/>
      <c r="AKS226" s="15"/>
      <c r="AKT226" s="15"/>
      <c r="AKU226" s="15"/>
      <c r="AKV226" s="15"/>
      <c r="AKW226" s="15"/>
      <c r="AKX226" s="15"/>
      <c r="AKY226" s="15"/>
      <c r="AKZ226" s="15"/>
      <c r="ALA226" s="15"/>
      <c r="ALB226" s="15"/>
      <c r="ALC226" s="15"/>
      <c r="ALD226" s="15"/>
      <c r="ALE226" s="15"/>
      <c r="ALF226" s="15"/>
      <c r="ALG226" s="15"/>
      <c r="ALH226" s="15"/>
      <c r="ALI226" s="15"/>
      <c r="ALJ226" s="15"/>
      <c r="ALK226" s="15"/>
      <c r="ALL226" s="15"/>
      <c r="ALM226" s="15"/>
      <c r="ALN226" s="15"/>
      <c r="ALO226" s="15"/>
      <c r="ALP226" s="15"/>
      <c r="ALQ226" s="15"/>
      <c r="ALR226" s="15"/>
      <c r="ALS226" s="15"/>
      <c r="ALT226" s="15"/>
      <c r="ALU226" s="15"/>
      <c r="ALV226" s="15"/>
      <c r="ALW226" s="15"/>
      <c r="ALX226" s="15"/>
      <c r="ALY226" s="15"/>
      <c r="ALZ226" s="15"/>
      <c r="AMA226" s="15"/>
      <c r="AMB226" s="15"/>
      <c r="AMC226" s="15"/>
      <c r="AMD226" s="15"/>
      <c r="AME226" s="15"/>
      <c r="AMF226" s="15"/>
      <c r="AMG226" s="15"/>
      <c r="AMH226" s="15"/>
      <c r="AMI226" s="15"/>
      <c r="AMJ226" s="15"/>
      <c r="AMK226" s="15"/>
      <c r="AML226" s="15"/>
      <c r="AMM226" s="15"/>
      <c r="AMN226" s="15"/>
      <c r="AMO226" s="15"/>
      <c r="AMP226" s="15"/>
      <c r="AMQ226" s="15"/>
      <c r="AMR226" s="15"/>
      <c r="AMS226" s="15"/>
      <c r="AMT226" s="15"/>
      <c r="AMU226" s="15"/>
      <c r="AMV226" s="15"/>
      <c r="AMW226" s="15"/>
      <c r="AMX226" s="15"/>
      <c r="AMY226" s="15"/>
      <c r="AMZ226" s="15"/>
      <c r="ANA226" s="15"/>
      <c r="ANB226" s="15"/>
      <c r="ANC226" s="15"/>
      <c r="AND226" s="15"/>
      <c r="ANE226" s="15"/>
      <c r="ANF226" s="15"/>
      <c r="ANG226" s="15"/>
      <c r="ANH226" s="15"/>
      <c r="ANI226" s="15"/>
      <c r="ANJ226" s="15"/>
      <c r="ANK226" s="15"/>
      <c r="ANL226" s="15"/>
      <c r="ANM226" s="15"/>
      <c r="ANN226" s="15"/>
      <c r="ANO226" s="15"/>
      <c r="ANP226" s="15"/>
      <c r="ANQ226" s="15"/>
      <c r="ANR226" s="15"/>
      <c r="ANS226" s="15"/>
      <c r="ANT226" s="15"/>
      <c r="ANU226" s="15"/>
      <c r="ANV226" s="15"/>
      <c r="ANW226" s="15"/>
      <c r="ANX226" s="15"/>
      <c r="ANY226" s="15"/>
      <c r="ANZ226" s="15"/>
      <c r="AOA226" s="15"/>
      <c r="AOB226" s="15"/>
      <c r="AOC226" s="15"/>
      <c r="AOD226" s="15"/>
      <c r="AOE226" s="15"/>
      <c r="AOF226" s="15"/>
      <c r="AOG226" s="15"/>
      <c r="AOH226" s="15"/>
      <c r="AOI226" s="15"/>
      <c r="AOJ226" s="15"/>
      <c r="AOK226" s="15"/>
      <c r="AOL226" s="15"/>
      <c r="AOM226" s="15"/>
      <c r="AON226" s="15"/>
      <c r="AOO226" s="15"/>
      <c r="AOP226" s="15"/>
      <c r="AOQ226" s="15"/>
      <c r="AOR226" s="15"/>
      <c r="AOS226" s="15"/>
      <c r="AOT226" s="15"/>
      <c r="AOU226" s="15"/>
      <c r="AOV226" s="15"/>
      <c r="AOW226" s="15"/>
      <c r="AOX226" s="15"/>
      <c r="AOY226" s="15"/>
      <c r="AOZ226" s="15"/>
      <c r="APA226" s="15"/>
      <c r="APB226" s="15"/>
      <c r="APC226" s="15"/>
      <c r="APD226" s="15"/>
      <c r="APE226" s="15"/>
      <c r="APF226" s="15"/>
      <c r="APG226" s="15"/>
      <c r="APH226" s="15"/>
      <c r="API226" s="15"/>
      <c r="APJ226" s="15"/>
      <c r="APK226" s="15"/>
      <c r="APL226" s="15"/>
      <c r="APM226" s="15"/>
      <c r="APN226" s="15"/>
      <c r="APO226" s="15"/>
      <c r="APP226" s="15"/>
      <c r="APQ226" s="15"/>
      <c r="APR226" s="15"/>
      <c r="APS226" s="15"/>
      <c r="APT226" s="15"/>
      <c r="APU226" s="15"/>
      <c r="APV226" s="15"/>
      <c r="APW226" s="15"/>
      <c r="APX226" s="15"/>
      <c r="APY226" s="15"/>
      <c r="APZ226" s="15"/>
      <c r="AQA226" s="15"/>
      <c r="AQB226" s="15"/>
      <c r="AQC226" s="15"/>
      <c r="AQD226" s="15"/>
      <c r="AQE226" s="15"/>
      <c r="AQF226" s="15"/>
      <c r="AQG226" s="15"/>
      <c r="AQH226" s="15"/>
      <c r="AQI226" s="15"/>
      <c r="AQJ226" s="15"/>
      <c r="AQK226" s="15"/>
      <c r="AQL226" s="15"/>
      <c r="AQM226" s="15"/>
      <c r="AQN226" s="15"/>
      <c r="AQO226" s="15"/>
      <c r="AQP226" s="15"/>
      <c r="AQQ226" s="15"/>
      <c r="AQR226" s="15"/>
      <c r="AQS226" s="15"/>
      <c r="AQT226" s="15"/>
      <c r="AQU226" s="15"/>
      <c r="AQV226" s="15"/>
      <c r="AQW226" s="15"/>
      <c r="AQX226" s="15"/>
      <c r="AQY226" s="15"/>
      <c r="AQZ226" s="15"/>
      <c r="ARA226" s="15"/>
      <c r="ARB226" s="15"/>
      <c r="ARC226" s="15"/>
      <c r="ARD226" s="15"/>
      <c r="ARE226" s="15"/>
      <c r="ARF226" s="15"/>
      <c r="ARG226" s="15"/>
      <c r="ARH226" s="15"/>
      <c r="ARI226" s="15"/>
      <c r="ARJ226" s="15"/>
      <c r="ARK226" s="15"/>
      <c r="ARL226" s="15"/>
      <c r="ARM226" s="15"/>
      <c r="ARN226" s="15"/>
      <c r="ARO226" s="15"/>
      <c r="ARP226" s="15"/>
      <c r="ARQ226" s="15"/>
      <c r="ARR226" s="15"/>
      <c r="ARS226" s="15"/>
      <c r="ART226" s="15"/>
      <c r="ARU226" s="15"/>
      <c r="ARV226" s="15"/>
      <c r="ARW226" s="15"/>
      <c r="ARX226" s="15"/>
      <c r="ARY226" s="15"/>
      <c r="ARZ226" s="15"/>
      <c r="ASA226" s="15"/>
      <c r="ASB226" s="15"/>
      <c r="ASC226" s="15"/>
      <c r="ASD226" s="15"/>
      <c r="ASE226" s="15"/>
      <c r="ASF226" s="15"/>
      <c r="ASG226" s="15"/>
      <c r="ASH226" s="15"/>
      <c r="ASI226" s="15"/>
      <c r="ASJ226" s="15"/>
      <c r="ASK226" s="15"/>
      <c r="ASL226" s="15"/>
      <c r="ASM226" s="15"/>
      <c r="ASN226" s="15"/>
      <c r="ASO226" s="15"/>
      <c r="ASP226" s="15"/>
      <c r="ASQ226" s="15"/>
      <c r="ASR226" s="15"/>
      <c r="ASS226" s="15"/>
      <c r="AST226" s="15"/>
      <c r="ASU226" s="15"/>
      <c r="ASV226" s="15"/>
      <c r="ASW226" s="15"/>
      <c r="ASX226" s="15"/>
      <c r="ASY226" s="15"/>
      <c r="ASZ226" s="15"/>
      <c r="ATA226" s="15"/>
      <c r="ATB226" s="15"/>
      <c r="ATC226" s="15"/>
      <c r="ATD226" s="15"/>
      <c r="ATE226" s="15"/>
      <c r="ATF226" s="15"/>
      <c r="ATG226" s="15"/>
      <c r="ATH226" s="15"/>
      <c r="ATI226" s="15"/>
      <c r="ATJ226" s="15"/>
      <c r="ATK226" s="15"/>
      <c r="ATL226" s="15"/>
      <c r="ATM226" s="15"/>
      <c r="ATN226" s="15"/>
      <c r="ATO226" s="15"/>
      <c r="ATP226" s="15"/>
      <c r="ATQ226" s="15"/>
      <c r="ATR226" s="15"/>
      <c r="ATS226" s="15"/>
      <c r="ATT226" s="15"/>
      <c r="ATU226" s="15"/>
      <c r="ATV226" s="15"/>
      <c r="ATW226" s="15"/>
      <c r="ATX226" s="15"/>
      <c r="ATY226" s="15"/>
      <c r="ATZ226" s="15"/>
      <c r="AUA226" s="15"/>
      <c r="AUB226" s="15"/>
      <c r="AUC226" s="15"/>
      <c r="AUD226" s="15"/>
      <c r="AUE226" s="15"/>
      <c r="AUF226" s="15"/>
      <c r="AUG226" s="15"/>
      <c r="AUH226" s="15"/>
      <c r="AUI226" s="15"/>
      <c r="AUJ226" s="15"/>
      <c r="AUK226" s="15"/>
      <c r="AUL226" s="15"/>
      <c r="AUM226" s="15"/>
      <c r="AUN226" s="15"/>
      <c r="AUO226" s="15"/>
      <c r="AUP226" s="15"/>
      <c r="AUQ226" s="15"/>
      <c r="AUR226" s="15"/>
      <c r="AUS226" s="15"/>
      <c r="AUT226" s="15"/>
      <c r="AUU226" s="15"/>
      <c r="AUV226" s="15"/>
      <c r="AUW226" s="15"/>
      <c r="AUX226" s="15"/>
      <c r="AUY226" s="15"/>
      <c r="AUZ226" s="15"/>
      <c r="AVA226" s="15"/>
      <c r="AVB226" s="15"/>
      <c r="AVC226" s="15"/>
      <c r="AVD226" s="15"/>
      <c r="AVE226" s="15"/>
      <c r="AVF226" s="15"/>
      <c r="AVG226" s="15"/>
      <c r="AVH226" s="15"/>
      <c r="AVI226" s="15"/>
      <c r="AVJ226" s="15"/>
      <c r="AVK226" s="15"/>
      <c r="AVL226" s="15"/>
      <c r="AVM226" s="15"/>
      <c r="AVN226" s="15"/>
      <c r="AVO226" s="15"/>
      <c r="AVP226" s="15"/>
      <c r="AVQ226" s="15"/>
      <c r="AVR226" s="15"/>
      <c r="AVS226" s="15"/>
      <c r="AVT226" s="15"/>
      <c r="AVU226" s="15"/>
      <c r="AVV226" s="15"/>
      <c r="AVW226" s="15"/>
      <c r="AVX226" s="15"/>
      <c r="AVY226" s="15"/>
      <c r="AVZ226" s="15"/>
      <c r="AWA226" s="15"/>
      <c r="AWB226" s="15"/>
      <c r="AWC226" s="15"/>
      <c r="AWD226" s="15"/>
      <c r="AWE226" s="15"/>
      <c r="AWF226" s="15"/>
      <c r="AWG226" s="15"/>
      <c r="AWH226" s="15"/>
      <c r="AWI226" s="15"/>
      <c r="AWJ226" s="15"/>
      <c r="AWK226" s="15"/>
      <c r="AWL226" s="15"/>
      <c r="AWM226" s="15"/>
      <c r="AWN226" s="15"/>
      <c r="AWO226" s="15"/>
      <c r="AWP226" s="15"/>
      <c r="AWQ226" s="15"/>
      <c r="AWR226" s="15"/>
      <c r="AWS226" s="15"/>
      <c r="AWT226" s="15"/>
      <c r="AWU226" s="15"/>
      <c r="AWV226" s="15"/>
      <c r="AWW226" s="15"/>
      <c r="AWX226" s="15"/>
      <c r="AWY226" s="15"/>
      <c r="AWZ226" s="15"/>
      <c r="AXA226" s="15"/>
      <c r="AXB226" s="15"/>
      <c r="AXC226" s="15"/>
      <c r="AXD226" s="15"/>
      <c r="AXE226" s="15"/>
      <c r="AXF226" s="15"/>
      <c r="AXG226" s="15"/>
      <c r="AXH226" s="15"/>
      <c r="AXI226" s="15"/>
      <c r="AXJ226" s="15"/>
      <c r="AXK226" s="15"/>
      <c r="AXL226" s="15"/>
      <c r="AXM226" s="15"/>
      <c r="AXN226" s="15"/>
      <c r="AXO226" s="15"/>
      <c r="AXP226" s="15"/>
      <c r="AXQ226" s="15"/>
      <c r="AXR226" s="15"/>
      <c r="AXS226" s="15"/>
      <c r="AXT226" s="15"/>
      <c r="AXU226" s="15"/>
      <c r="AXV226" s="15"/>
      <c r="AXW226" s="15"/>
      <c r="AXX226" s="15"/>
      <c r="AXY226" s="15"/>
      <c r="AXZ226" s="15"/>
      <c r="AYA226" s="15"/>
      <c r="AYB226" s="15"/>
      <c r="AYC226" s="15"/>
      <c r="AYD226" s="15"/>
      <c r="AYE226" s="15"/>
      <c r="AYF226" s="15"/>
      <c r="AYG226" s="15"/>
      <c r="AYH226" s="15"/>
      <c r="AYI226" s="15"/>
      <c r="AYJ226" s="15"/>
      <c r="AYK226" s="15"/>
      <c r="AYL226" s="15"/>
      <c r="AYM226" s="15"/>
      <c r="AYN226" s="15"/>
      <c r="AYO226" s="15"/>
      <c r="AYP226" s="15"/>
      <c r="AYQ226" s="15"/>
      <c r="AYR226" s="15"/>
      <c r="AYS226" s="15"/>
      <c r="AYT226" s="15"/>
      <c r="AYU226" s="15"/>
      <c r="AYV226" s="15"/>
      <c r="AYW226" s="15"/>
      <c r="AYX226" s="15"/>
      <c r="AYY226" s="15"/>
      <c r="AYZ226" s="15"/>
      <c r="AZA226" s="15"/>
      <c r="AZB226" s="15"/>
      <c r="AZC226" s="15"/>
      <c r="AZD226" s="15"/>
      <c r="AZE226" s="15"/>
      <c r="AZF226" s="15"/>
      <c r="AZG226" s="15"/>
      <c r="AZH226" s="15"/>
      <c r="AZI226" s="15"/>
      <c r="AZJ226" s="15"/>
      <c r="AZK226" s="15"/>
      <c r="AZL226" s="15"/>
      <c r="AZM226" s="15"/>
      <c r="AZN226" s="15"/>
      <c r="AZO226" s="15"/>
      <c r="AZP226" s="15"/>
      <c r="AZQ226" s="15"/>
      <c r="AZR226" s="15"/>
      <c r="AZS226" s="15"/>
      <c r="AZT226" s="15"/>
      <c r="AZU226" s="15"/>
      <c r="AZV226" s="15"/>
      <c r="AZW226" s="15"/>
      <c r="AZX226" s="15"/>
      <c r="AZY226" s="15"/>
      <c r="AZZ226" s="15"/>
      <c r="BAA226" s="15"/>
      <c r="BAB226" s="15"/>
      <c r="BAC226" s="15"/>
      <c r="BAD226" s="15"/>
      <c r="BAE226" s="15"/>
      <c r="BAF226" s="15"/>
      <c r="BAG226" s="15"/>
      <c r="BAH226" s="15"/>
      <c r="BAI226" s="15"/>
      <c r="BAJ226" s="15"/>
      <c r="BAK226" s="15"/>
      <c r="BAL226" s="15"/>
      <c r="BAM226" s="15"/>
      <c r="BAN226" s="15"/>
      <c r="BAO226" s="15"/>
      <c r="BAP226" s="15"/>
      <c r="BAQ226" s="15"/>
      <c r="BAR226" s="15"/>
      <c r="BAS226" s="15"/>
      <c r="BAT226" s="15"/>
      <c r="BAU226" s="15"/>
      <c r="BAV226" s="15"/>
      <c r="BAW226" s="15"/>
      <c r="BAX226" s="15"/>
      <c r="BAY226" s="15"/>
      <c r="BAZ226" s="15"/>
      <c r="BBA226" s="15"/>
      <c r="BBB226" s="15"/>
      <c r="BBC226" s="15"/>
      <c r="BBD226" s="15"/>
      <c r="BBE226" s="15"/>
      <c r="BBF226" s="15"/>
      <c r="BBG226" s="15"/>
      <c r="BBH226" s="15"/>
      <c r="BBI226" s="15"/>
      <c r="BBJ226" s="15"/>
      <c r="BBK226" s="15"/>
      <c r="BBL226" s="15"/>
      <c r="BBM226" s="15"/>
      <c r="BBN226" s="15"/>
      <c r="BBO226" s="15"/>
      <c r="BBP226" s="15"/>
      <c r="BBQ226" s="15"/>
      <c r="BBR226" s="15"/>
      <c r="BBS226" s="15"/>
      <c r="BBT226" s="15"/>
      <c r="BBU226" s="15"/>
      <c r="BBV226" s="15"/>
      <c r="BBW226" s="15"/>
      <c r="BBX226" s="15"/>
      <c r="BBY226" s="15"/>
      <c r="BBZ226" s="15"/>
      <c r="BCA226" s="15"/>
      <c r="BCB226" s="15"/>
      <c r="BCC226" s="15"/>
      <c r="BCD226" s="15"/>
      <c r="BCE226" s="15"/>
      <c r="BCF226" s="15"/>
      <c r="BCG226" s="15"/>
      <c r="BCH226" s="15"/>
      <c r="BCI226" s="15"/>
      <c r="BCJ226" s="15"/>
      <c r="BCK226" s="15"/>
      <c r="BCL226" s="15"/>
      <c r="BCM226" s="15"/>
      <c r="BCN226" s="15"/>
      <c r="BCO226" s="15"/>
      <c r="BCP226" s="15"/>
      <c r="BCQ226" s="15"/>
      <c r="BCR226" s="15"/>
      <c r="BCS226" s="15"/>
      <c r="BCT226" s="15"/>
      <c r="BCU226" s="15"/>
      <c r="BCV226" s="15"/>
      <c r="BCW226" s="15"/>
      <c r="BCX226" s="15"/>
      <c r="BCY226" s="15"/>
      <c r="BCZ226" s="15"/>
      <c r="BDA226" s="15"/>
      <c r="BDB226" s="15"/>
      <c r="BDC226" s="15"/>
      <c r="BDD226" s="15"/>
      <c r="BDE226" s="15"/>
      <c r="BDF226" s="15"/>
      <c r="BDG226" s="15"/>
      <c r="BDH226" s="15"/>
      <c r="BDI226" s="15"/>
      <c r="BDJ226" s="15"/>
      <c r="BDK226" s="15"/>
      <c r="BDL226" s="15"/>
      <c r="BDM226" s="15"/>
      <c r="BDN226" s="15"/>
      <c r="BDO226" s="15"/>
      <c r="BDP226" s="15"/>
      <c r="BDQ226" s="15"/>
      <c r="BDR226" s="15"/>
      <c r="BDS226" s="15"/>
      <c r="BDT226" s="15"/>
      <c r="BDU226" s="15"/>
      <c r="BDV226" s="15"/>
      <c r="BDW226" s="15"/>
      <c r="BDX226" s="15"/>
      <c r="BDY226" s="15"/>
      <c r="BDZ226" s="15"/>
      <c r="BEA226" s="15"/>
      <c r="BEB226" s="15"/>
      <c r="BEC226" s="15"/>
      <c r="BED226" s="15"/>
      <c r="BEE226" s="15"/>
      <c r="BEF226" s="15"/>
      <c r="BEG226" s="15"/>
      <c r="BEH226" s="15"/>
      <c r="BEI226" s="15"/>
      <c r="BEJ226" s="15"/>
      <c r="BEK226" s="15"/>
      <c r="BEL226" s="15"/>
      <c r="BEM226" s="15"/>
      <c r="BEN226" s="15"/>
      <c r="BEO226" s="15"/>
      <c r="BEP226" s="15"/>
      <c r="BEQ226" s="15"/>
      <c r="BER226" s="15"/>
      <c r="BES226" s="15"/>
      <c r="BET226" s="15"/>
      <c r="BEU226" s="15"/>
      <c r="BEV226" s="15"/>
      <c r="BEW226" s="15"/>
      <c r="BEX226" s="15"/>
      <c r="BEY226" s="15"/>
      <c r="BEZ226" s="15"/>
      <c r="BFA226" s="15"/>
      <c r="BFB226" s="15"/>
      <c r="BFC226" s="15"/>
      <c r="BFD226" s="15"/>
      <c r="BFE226" s="15"/>
      <c r="BFF226" s="15"/>
      <c r="BFG226" s="15"/>
      <c r="BFH226" s="15"/>
      <c r="BFI226" s="15"/>
      <c r="BFJ226" s="15"/>
      <c r="BFK226" s="15"/>
      <c r="BFL226" s="15"/>
      <c r="BFM226" s="15"/>
      <c r="BFN226" s="15"/>
      <c r="BFO226" s="15"/>
      <c r="BFP226" s="15"/>
      <c r="BFQ226" s="15"/>
      <c r="BFR226" s="15"/>
      <c r="BFS226" s="15"/>
      <c r="BFT226" s="15"/>
      <c r="BFU226" s="15"/>
      <c r="BFV226" s="15"/>
      <c r="BFW226" s="15"/>
      <c r="BFX226" s="15"/>
      <c r="BFY226" s="15"/>
      <c r="BFZ226" s="15"/>
      <c r="BGA226" s="15"/>
      <c r="BGB226" s="15"/>
      <c r="BGC226" s="15"/>
      <c r="BGD226" s="15"/>
      <c r="BGE226" s="15"/>
      <c r="BGF226" s="15"/>
      <c r="BGG226" s="15"/>
      <c r="BGH226" s="15"/>
      <c r="BGI226" s="15"/>
      <c r="BGJ226" s="15"/>
      <c r="BGK226" s="15"/>
      <c r="BGL226" s="15"/>
      <c r="BGM226" s="15"/>
      <c r="BGN226" s="15"/>
      <c r="BGO226" s="15"/>
      <c r="BGP226" s="15"/>
      <c r="BGQ226" s="15"/>
      <c r="BGR226" s="15"/>
      <c r="BGS226" s="15"/>
      <c r="BGT226" s="15"/>
      <c r="BGU226" s="15"/>
      <c r="BGV226" s="15"/>
      <c r="BGW226" s="15"/>
      <c r="BGX226" s="15"/>
      <c r="BGY226" s="15"/>
      <c r="BGZ226" s="15"/>
      <c r="BHA226" s="15"/>
      <c r="BHB226" s="15"/>
      <c r="BHC226" s="15"/>
      <c r="BHD226" s="15"/>
      <c r="BHE226" s="15"/>
      <c r="BHF226" s="15"/>
      <c r="BHG226" s="15"/>
      <c r="BHH226" s="15"/>
      <c r="BHI226" s="15"/>
      <c r="BHJ226" s="15"/>
      <c r="BHK226" s="15"/>
      <c r="BHL226" s="15"/>
      <c r="BHM226" s="15"/>
      <c r="BHN226" s="15"/>
      <c r="BHO226" s="15"/>
      <c r="BHP226" s="15"/>
      <c r="BHQ226" s="15"/>
      <c r="BHR226" s="15"/>
      <c r="BHS226" s="15"/>
      <c r="BHT226" s="15"/>
      <c r="BHU226" s="15"/>
      <c r="BHV226" s="15"/>
      <c r="BHW226" s="15"/>
      <c r="BHX226" s="15"/>
      <c r="BHY226" s="15"/>
      <c r="BHZ226" s="15"/>
      <c r="BIA226" s="15"/>
      <c r="BIB226" s="15"/>
      <c r="BIC226" s="15"/>
      <c r="BID226" s="15"/>
      <c r="BIE226" s="15"/>
      <c r="BIF226" s="15"/>
      <c r="BIG226" s="15"/>
      <c r="BIH226" s="15"/>
      <c r="BII226" s="15"/>
      <c r="BIJ226" s="15"/>
      <c r="BIK226" s="15"/>
      <c r="BIL226" s="15"/>
      <c r="BIM226" s="15"/>
      <c r="BIN226" s="15"/>
      <c r="BIO226" s="15"/>
      <c r="BIP226" s="15"/>
      <c r="BIQ226" s="15"/>
      <c r="BIR226" s="15"/>
      <c r="BIS226" s="15"/>
      <c r="BIT226" s="15"/>
      <c r="BIU226" s="15"/>
      <c r="BIV226" s="15"/>
      <c r="BIW226" s="15"/>
      <c r="BIX226" s="15"/>
      <c r="BIY226" s="15"/>
      <c r="BIZ226" s="15"/>
      <c r="BJA226" s="15"/>
      <c r="BJB226" s="15"/>
      <c r="BJC226" s="15"/>
      <c r="BJD226" s="15"/>
      <c r="BJE226" s="15"/>
      <c r="BJF226" s="15"/>
      <c r="BJG226" s="15"/>
      <c r="BJH226" s="15"/>
      <c r="BJI226" s="15"/>
      <c r="BJJ226" s="15"/>
      <c r="BJK226" s="15"/>
      <c r="BJL226" s="15"/>
      <c r="BJM226" s="15"/>
      <c r="BJN226" s="15"/>
      <c r="BJO226" s="15"/>
      <c r="BJP226" s="15"/>
      <c r="BJQ226" s="15"/>
      <c r="BJR226" s="15"/>
      <c r="BJS226" s="15"/>
      <c r="BJT226" s="15"/>
      <c r="BJU226" s="15"/>
      <c r="BJV226" s="15"/>
      <c r="BJW226" s="15"/>
      <c r="BJX226" s="15"/>
      <c r="BJY226" s="15"/>
      <c r="BJZ226" s="15"/>
      <c r="BKA226" s="15"/>
      <c r="BKB226" s="15"/>
      <c r="BKC226" s="15"/>
      <c r="BKD226" s="15"/>
      <c r="BKE226" s="15"/>
      <c r="BKF226" s="15"/>
      <c r="BKG226" s="15"/>
      <c r="BKH226" s="15"/>
      <c r="BKI226" s="15"/>
      <c r="BKJ226" s="15"/>
      <c r="BKK226" s="15"/>
      <c r="BKL226" s="15"/>
      <c r="BKM226" s="15"/>
      <c r="BKN226" s="15"/>
      <c r="BKO226" s="15"/>
      <c r="BKP226" s="15"/>
      <c r="BKQ226" s="15"/>
      <c r="BKR226" s="15"/>
      <c r="BKS226" s="15"/>
      <c r="BKT226" s="15"/>
      <c r="BKU226" s="15"/>
      <c r="BKV226" s="15"/>
      <c r="BKW226" s="15"/>
      <c r="BKX226" s="15"/>
      <c r="BKY226" s="15"/>
      <c r="BKZ226" s="15"/>
      <c r="BLA226" s="15"/>
      <c r="BLB226" s="15"/>
      <c r="BLC226" s="15"/>
      <c r="BLD226" s="15"/>
      <c r="BLE226" s="15"/>
      <c r="BLF226" s="15"/>
      <c r="BLG226" s="15"/>
      <c r="BLH226" s="15"/>
      <c r="BLI226" s="15"/>
      <c r="BLJ226" s="15"/>
      <c r="BLK226" s="15"/>
      <c r="BLL226" s="15"/>
      <c r="BLM226" s="15"/>
      <c r="BLN226" s="15"/>
      <c r="BLO226" s="15"/>
      <c r="BLP226" s="15"/>
      <c r="BLQ226" s="15"/>
      <c r="BLR226" s="15"/>
      <c r="BLS226" s="15"/>
      <c r="BLT226" s="15"/>
      <c r="BLU226" s="15"/>
      <c r="BLV226" s="15"/>
      <c r="BLW226" s="15"/>
      <c r="BLX226" s="15"/>
      <c r="BLY226" s="15"/>
      <c r="BLZ226" s="15"/>
      <c r="BMA226" s="15"/>
      <c r="BMB226" s="15"/>
      <c r="BMC226" s="15"/>
      <c r="BMD226" s="15"/>
      <c r="BME226" s="15"/>
      <c r="BMF226" s="15"/>
      <c r="BMG226" s="15"/>
      <c r="BMH226" s="15"/>
      <c r="BMI226" s="15"/>
      <c r="BMJ226" s="15"/>
      <c r="BMK226" s="15"/>
      <c r="BML226" s="15"/>
      <c r="BMM226" s="15"/>
      <c r="BMN226" s="15"/>
      <c r="BMO226" s="15"/>
      <c r="BMP226" s="15"/>
      <c r="BMQ226" s="15"/>
      <c r="BMR226" s="15"/>
      <c r="BMS226" s="15"/>
      <c r="BMT226" s="15"/>
      <c r="BMU226" s="15"/>
      <c r="BMV226" s="15"/>
      <c r="BMW226" s="15"/>
      <c r="BMX226" s="15"/>
      <c r="BMY226" s="15"/>
      <c r="BMZ226" s="15"/>
      <c r="BNA226" s="15"/>
      <c r="BNB226" s="15"/>
      <c r="BNC226" s="15"/>
      <c r="BND226" s="15"/>
      <c r="BNE226" s="15"/>
      <c r="BNF226" s="15"/>
      <c r="BNG226" s="15"/>
      <c r="BNH226" s="15"/>
      <c r="BNI226" s="15"/>
      <c r="BNJ226" s="15"/>
      <c r="BNK226" s="15"/>
      <c r="BNL226" s="15"/>
      <c r="BNM226" s="15"/>
      <c r="BNN226" s="15"/>
      <c r="BNO226" s="15"/>
      <c r="BNP226" s="15"/>
      <c r="BNQ226" s="15"/>
      <c r="BNR226" s="15"/>
      <c r="BNS226" s="15"/>
      <c r="BNT226" s="15"/>
      <c r="BNU226" s="15"/>
      <c r="BNV226" s="15"/>
      <c r="BNW226" s="15"/>
      <c r="BNX226" s="15"/>
      <c r="BNY226" s="15"/>
      <c r="BNZ226" s="15"/>
      <c r="BOA226" s="15"/>
      <c r="BOB226" s="15"/>
      <c r="BOC226" s="15"/>
      <c r="BOD226" s="15"/>
      <c r="BOE226" s="15"/>
      <c r="BOF226" s="15"/>
      <c r="BOG226" s="15"/>
      <c r="BOH226" s="15"/>
      <c r="BOI226" s="15"/>
      <c r="BOJ226" s="15"/>
      <c r="BOK226" s="15"/>
      <c r="BOL226" s="15"/>
      <c r="BOM226" s="15"/>
      <c r="BON226" s="15"/>
      <c r="BOO226" s="15"/>
      <c r="BOP226" s="15"/>
      <c r="BOQ226" s="15"/>
      <c r="BOR226" s="15"/>
      <c r="BOS226" s="15"/>
      <c r="BOT226" s="15"/>
      <c r="BOU226" s="15"/>
      <c r="BOV226" s="15"/>
      <c r="BOW226" s="15"/>
      <c r="BOX226" s="15"/>
      <c r="BOY226" s="15"/>
      <c r="BOZ226" s="15"/>
      <c r="BPA226" s="15"/>
      <c r="BPB226" s="15"/>
      <c r="BPC226" s="15"/>
      <c r="BPD226" s="15"/>
      <c r="BPE226" s="15"/>
      <c r="BPF226" s="15"/>
      <c r="BPG226" s="15"/>
      <c r="BPH226" s="15"/>
      <c r="BPI226" s="15"/>
      <c r="BPJ226" s="15"/>
      <c r="BPK226" s="15"/>
      <c r="BPL226" s="15"/>
      <c r="BPM226" s="15"/>
      <c r="BPN226" s="15"/>
      <c r="BPO226" s="15"/>
      <c r="BPP226" s="15"/>
      <c r="BPQ226" s="15"/>
      <c r="BPR226" s="15"/>
      <c r="BPS226" s="15"/>
      <c r="BPT226" s="15"/>
      <c r="BPU226" s="15"/>
      <c r="BPV226" s="15"/>
      <c r="BPW226" s="15"/>
      <c r="BPX226" s="15"/>
      <c r="BPY226" s="15"/>
      <c r="BPZ226" s="15"/>
      <c r="BQA226" s="15"/>
      <c r="BQB226" s="15"/>
      <c r="BQC226" s="15"/>
      <c r="BQD226" s="15"/>
      <c r="BQE226" s="15"/>
      <c r="BQF226" s="15"/>
      <c r="BQG226" s="15"/>
      <c r="BQH226" s="15"/>
      <c r="BQI226" s="15"/>
      <c r="BQJ226" s="15"/>
      <c r="BQK226" s="15"/>
      <c r="BQL226" s="15"/>
      <c r="BQM226" s="15"/>
      <c r="BQN226" s="15"/>
      <c r="BQO226" s="15"/>
      <c r="BQP226" s="15"/>
      <c r="BQQ226" s="15"/>
      <c r="BQR226" s="15"/>
      <c r="BQS226" s="15"/>
      <c r="BQT226" s="15"/>
      <c r="BQU226" s="15"/>
      <c r="BQV226" s="15"/>
      <c r="BQW226" s="15"/>
      <c r="BQX226" s="15"/>
      <c r="BQY226" s="15"/>
      <c r="BQZ226" s="15"/>
      <c r="BRA226" s="15"/>
      <c r="BRB226" s="15"/>
      <c r="BRC226" s="15"/>
      <c r="BRD226" s="15"/>
      <c r="BRE226" s="15"/>
      <c r="BRF226" s="15"/>
      <c r="BRG226" s="15"/>
      <c r="BRH226" s="15"/>
      <c r="BRI226" s="15"/>
      <c r="BRJ226" s="15"/>
      <c r="BRK226" s="15"/>
      <c r="BRL226" s="15"/>
      <c r="BRM226" s="15"/>
      <c r="BRN226" s="15"/>
      <c r="BRO226" s="15"/>
      <c r="BRP226" s="15"/>
      <c r="BRQ226" s="15"/>
      <c r="BRR226" s="15"/>
      <c r="BRS226" s="15"/>
      <c r="BRT226" s="15"/>
      <c r="BRU226" s="15"/>
      <c r="BRV226" s="15"/>
      <c r="BRW226" s="15"/>
      <c r="BRX226" s="15"/>
      <c r="BRY226" s="15"/>
      <c r="BRZ226" s="15"/>
      <c r="BSA226" s="15"/>
      <c r="BSB226" s="15"/>
      <c r="BSC226" s="15"/>
      <c r="BSD226" s="15"/>
      <c r="BSE226" s="15"/>
      <c r="BSF226" s="15"/>
      <c r="BSG226" s="15"/>
      <c r="BSH226" s="15"/>
      <c r="BSI226" s="15"/>
      <c r="BSJ226" s="15"/>
      <c r="BSK226" s="15"/>
      <c r="BSL226" s="15"/>
      <c r="BSM226" s="15"/>
      <c r="BSN226" s="15"/>
      <c r="BSO226" s="15"/>
      <c r="BSP226" s="15"/>
      <c r="BSQ226" s="15"/>
      <c r="BSR226" s="15"/>
      <c r="BSS226" s="15"/>
      <c r="BST226" s="15"/>
      <c r="BSU226" s="15"/>
      <c r="BSV226" s="15"/>
      <c r="BSW226" s="15"/>
      <c r="BSX226" s="15"/>
      <c r="BSY226" s="15"/>
      <c r="BSZ226" s="15"/>
      <c r="BTA226" s="15"/>
      <c r="BTB226" s="15"/>
      <c r="BTC226" s="15"/>
      <c r="BTD226" s="15"/>
      <c r="BTE226" s="15"/>
      <c r="BTF226" s="15"/>
      <c r="BTG226" s="15"/>
      <c r="BTH226" s="15"/>
      <c r="BTI226" s="15"/>
      <c r="BTJ226" s="15"/>
      <c r="BTK226" s="15"/>
      <c r="BTL226" s="15"/>
      <c r="BTM226" s="15"/>
      <c r="BTN226" s="15"/>
      <c r="BTO226" s="15"/>
      <c r="BTP226" s="15"/>
      <c r="BTQ226" s="15"/>
      <c r="BTR226" s="15"/>
      <c r="BTS226" s="15"/>
      <c r="BTT226" s="15"/>
      <c r="BTU226" s="15"/>
      <c r="BTV226" s="15"/>
      <c r="BTW226" s="15"/>
      <c r="BTX226" s="15"/>
      <c r="BTY226" s="15"/>
      <c r="BTZ226" s="15"/>
      <c r="BUA226" s="15"/>
      <c r="BUB226" s="15"/>
      <c r="BUC226" s="15"/>
      <c r="BUD226" s="15"/>
      <c r="BUE226" s="15"/>
      <c r="BUF226" s="15"/>
      <c r="BUG226" s="15"/>
      <c r="BUH226" s="15"/>
      <c r="BUI226" s="15"/>
      <c r="BUJ226" s="15"/>
      <c r="BUK226" s="15"/>
      <c r="BUL226" s="15"/>
      <c r="BUM226" s="15"/>
      <c r="BUN226" s="15"/>
      <c r="BUO226" s="15"/>
      <c r="BUP226" s="15"/>
      <c r="BUQ226" s="15"/>
      <c r="BUR226" s="15"/>
      <c r="BUS226" s="15"/>
      <c r="BUT226" s="15"/>
      <c r="BUU226" s="15"/>
      <c r="BUV226" s="15"/>
      <c r="BUW226" s="15"/>
      <c r="BUX226" s="15"/>
      <c r="BUY226" s="15"/>
      <c r="BUZ226" s="15"/>
      <c r="BVA226" s="15"/>
      <c r="BVB226" s="15"/>
      <c r="BVC226" s="15"/>
      <c r="BVD226" s="15"/>
      <c r="BVE226" s="15"/>
      <c r="BVF226" s="15"/>
      <c r="BVG226" s="15"/>
      <c r="BVH226" s="15"/>
      <c r="BVI226" s="15"/>
      <c r="BVJ226" s="15"/>
      <c r="BVK226" s="15"/>
      <c r="BVL226" s="15"/>
      <c r="BVM226" s="15"/>
      <c r="BVN226" s="15"/>
      <c r="BVO226" s="15"/>
      <c r="BVP226" s="15"/>
      <c r="BVQ226" s="15"/>
      <c r="BVR226" s="15"/>
      <c r="BVS226" s="15"/>
      <c r="BVT226" s="15"/>
      <c r="BVU226" s="15"/>
      <c r="BVV226" s="15"/>
      <c r="BVW226" s="15"/>
      <c r="BVX226" s="15"/>
      <c r="BVY226" s="15"/>
      <c r="BVZ226" s="15"/>
      <c r="BWA226" s="15"/>
      <c r="BWB226" s="15"/>
      <c r="BWC226" s="15"/>
      <c r="BWD226" s="15"/>
      <c r="BWE226" s="15"/>
      <c r="BWF226" s="15"/>
      <c r="BWG226" s="15"/>
      <c r="BWH226" s="15"/>
      <c r="BWI226" s="15"/>
      <c r="BWJ226" s="15"/>
      <c r="BWK226" s="15"/>
      <c r="BWL226" s="15"/>
      <c r="BWM226" s="15"/>
      <c r="BWN226" s="15"/>
      <c r="BWO226" s="15"/>
      <c r="BWP226" s="15"/>
      <c r="BWQ226" s="15"/>
      <c r="BWR226" s="15"/>
      <c r="BWS226" s="15"/>
      <c r="BWT226" s="15"/>
      <c r="BWU226" s="15"/>
      <c r="BWV226" s="15"/>
      <c r="BWW226" s="15"/>
      <c r="BWX226" s="15"/>
      <c r="BWY226" s="15"/>
      <c r="BWZ226" s="15"/>
      <c r="BXA226" s="15"/>
      <c r="BXB226" s="15"/>
      <c r="BXC226" s="15"/>
      <c r="BXD226" s="15"/>
      <c r="BXE226" s="15"/>
      <c r="BXF226" s="15"/>
      <c r="BXG226" s="15"/>
      <c r="BXH226" s="15"/>
      <c r="BXI226" s="15"/>
      <c r="BXJ226" s="15"/>
      <c r="BXK226" s="15"/>
      <c r="BXL226" s="15"/>
      <c r="BXM226" s="15"/>
      <c r="BXN226" s="15"/>
      <c r="BXO226" s="15"/>
      <c r="BXP226" s="15"/>
      <c r="BXQ226" s="15"/>
      <c r="BXR226" s="15"/>
      <c r="BXS226" s="15"/>
      <c r="BXT226" s="15"/>
      <c r="BXU226" s="15"/>
      <c r="BXV226" s="15"/>
      <c r="BXW226" s="15"/>
      <c r="BXX226" s="15"/>
      <c r="BXY226" s="15"/>
      <c r="BXZ226" s="15"/>
      <c r="BYA226" s="15"/>
      <c r="BYB226" s="15"/>
      <c r="BYC226" s="15"/>
      <c r="BYD226" s="15"/>
      <c r="BYE226" s="15"/>
      <c r="BYF226" s="15"/>
      <c r="BYG226" s="15"/>
      <c r="BYH226" s="15"/>
      <c r="BYI226" s="15"/>
      <c r="BYJ226" s="15"/>
      <c r="BYK226" s="15"/>
      <c r="BYL226" s="15"/>
      <c r="BYM226" s="15"/>
      <c r="BYN226" s="15"/>
      <c r="BYO226" s="15"/>
      <c r="BYP226" s="15"/>
      <c r="BYQ226" s="15"/>
      <c r="BYR226" s="15"/>
      <c r="BYS226" s="15"/>
      <c r="BYT226" s="15"/>
      <c r="BYU226" s="15"/>
      <c r="BYV226" s="15"/>
      <c r="BYW226" s="15"/>
      <c r="BYX226" s="15"/>
      <c r="BYY226" s="15"/>
      <c r="BYZ226" s="15"/>
      <c r="BZA226" s="15"/>
      <c r="BZB226" s="15"/>
      <c r="BZC226" s="15"/>
      <c r="BZD226" s="15"/>
      <c r="BZE226" s="15"/>
      <c r="BZF226" s="15"/>
      <c r="BZG226" s="15"/>
      <c r="BZH226" s="15"/>
      <c r="BZI226" s="15"/>
      <c r="BZJ226" s="15"/>
      <c r="BZK226" s="15"/>
      <c r="BZL226" s="15"/>
      <c r="BZM226" s="15"/>
      <c r="BZN226" s="15"/>
      <c r="BZO226" s="15"/>
      <c r="BZP226" s="15"/>
      <c r="BZQ226" s="15"/>
      <c r="BZR226" s="15"/>
      <c r="BZS226" s="15"/>
      <c r="BZT226" s="15"/>
      <c r="BZU226" s="15"/>
      <c r="BZV226" s="15"/>
      <c r="BZW226" s="15"/>
      <c r="BZX226" s="15"/>
      <c r="BZY226" s="15"/>
      <c r="BZZ226" s="15"/>
      <c r="CAA226" s="15"/>
      <c r="CAB226" s="15"/>
      <c r="CAC226" s="15"/>
      <c r="CAD226" s="15"/>
      <c r="CAE226" s="15"/>
      <c r="CAF226" s="15"/>
      <c r="CAG226" s="15"/>
      <c r="CAH226" s="15"/>
      <c r="CAI226" s="15"/>
      <c r="CAJ226" s="15"/>
      <c r="CAK226" s="15"/>
      <c r="CAL226" s="15"/>
      <c r="CAM226" s="15"/>
      <c r="CAN226" s="15"/>
      <c r="CAO226" s="15"/>
      <c r="CAP226" s="15"/>
      <c r="CAQ226" s="15"/>
      <c r="CAR226" s="15"/>
      <c r="CAS226" s="15"/>
      <c r="CAT226" s="15"/>
      <c r="CAU226" s="15"/>
      <c r="CAV226" s="15"/>
      <c r="CAW226" s="15"/>
      <c r="CAX226" s="15"/>
      <c r="CAY226" s="15"/>
      <c r="CAZ226" s="15"/>
      <c r="CBA226" s="15"/>
      <c r="CBB226" s="15"/>
      <c r="CBC226" s="15"/>
      <c r="CBD226" s="15"/>
      <c r="CBE226" s="15"/>
      <c r="CBF226" s="15"/>
      <c r="CBG226" s="15"/>
      <c r="CBH226" s="15"/>
      <c r="CBI226" s="15"/>
      <c r="CBJ226" s="15"/>
      <c r="CBK226" s="15"/>
      <c r="CBL226" s="15"/>
      <c r="CBM226" s="15"/>
      <c r="CBN226" s="15"/>
      <c r="CBO226" s="15"/>
      <c r="CBP226" s="15"/>
      <c r="CBQ226" s="15"/>
      <c r="CBR226" s="15"/>
      <c r="CBS226" s="15"/>
      <c r="CBT226" s="15"/>
      <c r="CBU226" s="15"/>
      <c r="CBV226" s="15"/>
      <c r="CBW226" s="15"/>
      <c r="CBX226" s="15"/>
      <c r="CBY226" s="15"/>
      <c r="CBZ226" s="15"/>
      <c r="CCA226" s="15"/>
      <c r="CCB226" s="15"/>
      <c r="CCC226" s="15"/>
      <c r="CCD226" s="15"/>
      <c r="CCE226" s="15"/>
      <c r="CCF226" s="15"/>
      <c r="CCG226" s="15"/>
      <c r="CCH226" s="15"/>
      <c r="CCI226" s="15"/>
      <c r="CCJ226" s="15"/>
      <c r="CCK226" s="15"/>
      <c r="CCL226" s="15"/>
      <c r="CCM226" s="15"/>
      <c r="CCN226" s="15"/>
      <c r="CCO226" s="15"/>
      <c r="CCP226" s="15"/>
      <c r="CCQ226" s="15"/>
      <c r="CCR226" s="15"/>
      <c r="CCS226" s="15"/>
      <c r="CCT226" s="15"/>
      <c r="CCU226" s="15"/>
      <c r="CCV226" s="15"/>
      <c r="CCW226" s="15"/>
      <c r="CCX226" s="15"/>
      <c r="CCY226" s="15"/>
      <c r="CCZ226" s="15"/>
      <c r="CDA226" s="15"/>
      <c r="CDB226" s="15"/>
      <c r="CDC226" s="15"/>
      <c r="CDD226" s="15"/>
      <c r="CDE226" s="15"/>
      <c r="CDF226" s="15"/>
      <c r="CDG226" s="15"/>
      <c r="CDH226" s="15"/>
      <c r="CDI226" s="15"/>
      <c r="CDJ226" s="15"/>
      <c r="CDK226" s="15"/>
      <c r="CDL226" s="15"/>
      <c r="CDM226" s="15"/>
      <c r="CDN226" s="15"/>
      <c r="CDO226" s="15"/>
      <c r="CDP226" s="15"/>
      <c r="CDQ226" s="15"/>
      <c r="CDR226" s="15"/>
      <c r="CDS226" s="15"/>
      <c r="CDT226" s="15"/>
      <c r="CDU226" s="15"/>
      <c r="CDV226" s="15"/>
      <c r="CDW226" s="15"/>
      <c r="CDX226" s="15"/>
      <c r="CDY226" s="15"/>
      <c r="CDZ226" s="15"/>
      <c r="CEA226" s="15"/>
      <c r="CEB226" s="15"/>
      <c r="CEC226" s="15"/>
      <c r="CED226" s="15"/>
      <c r="CEE226" s="15"/>
      <c r="CEF226" s="15"/>
      <c r="CEG226" s="15"/>
      <c r="CEH226" s="15"/>
      <c r="CEI226" s="15"/>
      <c r="CEJ226" s="15"/>
      <c r="CEK226" s="15"/>
      <c r="CEL226" s="15"/>
      <c r="CEM226" s="15"/>
      <c r="CEN226" s="15"/>
      <c r="CEO226" s="15"/>
      <c r="CEP226" s="15"/>
      <c r="CEQ226" s="15"/>
      <c r="CER226" s="15"/>
      <c r="CES226" s="15"/>
      <c r="CET226" s="15"/>
      <c r="CEU226" s="15"/>
      <c r="CEV226" s="15"/>
      <c r="CEW226" s="15"/>
      <c r="CEX226" s="15"/>
      <c r="CEY226" s="15"/>
      <c r="CEZ226" s="15"/>
      <c r="CFA226" s="15"/>
      <c r="CFB226" s="15"/>
      <c r="CFC226" s="15"/>
      <c r="CFD226" s="15"/>
      <c r="CFE226" s="15"/>
      <c r="CFF226" s="15"/>
      <c r="CFG226" s="15"/>
      <c r="CFH226" s="15"/>
      <c r="CFI226" s="15"/>
      <c r="CFJ226" s="15"/>
      <c r="CFK226" s="15"/>
      <c r="CFL226" s="15"/>
      <c r="CFM226" s="15"/>
      <c r="CFN226" s="15"/>
      <c r="CFO226" s="15"/>
      <c r="CFP226" s="15"/>
      <c r="CFQ226" s="15"/>
      <c r="CFR226" s="15"/>
      <c r="CFS226" s="15"/>
      <c r="CFT226" s="15"/>
      <c r="CFU226" s="15"/>
      <c r="CFV226" s="15"/>
      <c r="CFW226" s="15"/>
      <c r="CFX226" s="15"/>
      <c r="CFY226" s="15"/>
      <c r="CFZ226" s="15"/>
      <c r="CGA226" s="15"/>
      <c r="CGB226" s="15"/>
      <c r="CGC226" s="15"/>
      <c r="CGD226" s="15"/>
      <c r="CGE226" s="15"/>
      <c r="CGF226" s="15"/>
      <c r="CGG226" s="15"/>
      <c r="CGH226" s="15"/>
      <c r="CGI226" s="15"/>
      <c r="CGJ226" s="15"/>
      <c r="CGK226" s="15"/>
      <c r="CGL226" s="15"/>
      <c r="CGM226" s="15"/>
      <c r="CGN226" s="15"/>
      <c r="CGO226" s="15"/>
      <c r="CGP226" s="15"/>
      <c r="CGQ226" s="15"/>
      <c r="CGR226" s="15"/>
      <c r="CGS226" s="15"/>
      <c r="CGT226" s="15"/>
      <c r="CGU226" s="15"/>
      <c r="CGV226" s="15"/>
      <c r="CGW226" s="15"/>
      <c r="CGX226" s="15"/>
      <c r="CGY226" s="15"/>
      <c r="CGZ226" s="15"/>
      <c r="CHA226" s="15"/>
      <c r="CHB226" s="15"/>
      <c r="CHC226" s="15"/>
      <c r="CHD226" s="15"/>
      <c r="CHE226" s="15"/>
      <c r="CHF226" s="15"/>
      <c r="CHG226" s="15"/>
      <c r="CHH226" s="15"/>
      <c r="CHI226" s="15"/>
      <c r="CHJ226" s="15"/>
      <c r="CHK226" s="15"/>
      <c r="CHL226" s="15"/>
      <c r="CHM226" s="15"/>
      <c r="CHN226" s="15"/>
      <c r="CHO226" s="15"/>
      <c r="CHP226" s="15"/>
      <c r="CHQ226" s="15"/>
      <c r="CHR226" s="15"/>
      <c r="CHS226" s="15"/>
      <c r="CHT226" s="15"/>
      <c r="CHU226" s="15"/>
      <c r="CHV226" s="15"/>
      <c r="CHW226" s="15"/>
      <c r="CHX226" s="15"/>
      <c r="CHY226" s="15"/>
      <c r="CHZ226" s="15"/>
      <c r="CIA226" s="15"/>
      <c r="CIB226" s="15"/>
      <c r="CIC226" s="15"/>
      <c r="CID226" s="15"/>
      <c r="CIE226" s="15"/>
      <c r="CIF226" s="15"/>
      <c r="CIG226" s="15"/>
      <c r="CIH226" s="15"/>
      <c r="CII226" s="15"/>
      <c r="CIJ226" s="15"/>
      <c r="CIK226" s="15"/>
      <c r="CIL226" s="15"/>
      <c r="CIM226" s="15"/>
      <c r="CIN226" s="15"/>
      <c r="CIO226" s="15"/>
      <c r="CIP226" s="15"/>
      <c r="CIQ226" s="15"/>
      <c r="CIR226" s="15"/>
      <c r="CIS226" s="15"/>
      <c r="CIT226" s="15"/>
      <c r="CIU226" s="15"/>
      <c r="CIV226" s="15"/>
      <c r="CIW226" s="15"/>
      <c r="CIX226" s="15"/>
      <c r="CIY226" s="15"/>
      <c r="CIZ226" s="15"/>
      <c r="CJA226" s="15"/>
      <c r="CJB226" s="15"/>
      <c r="CJC226" s="15"/>
      <c r="CJD226" s="15"/>
      <c r="CJE226" s="15"/>
      <c r="CJF226" s="15"/>
      <c r="CJG226" s="15"/>
      <c r="CJH226" s="15"/>
      <c r="CJI226" s="15"/>
      <c r="CJJ226" s="15"/>
      <c r="CJK226" s="15"/>
      <c r="CJL226" s="15"/>
      <c r="CJM226" s="15"/>
      <c r="CJN226" s="15"/>
      <c r="CJO226" s="15"/>
      <c r="CJP226" s="15"/>
      <c r="CJQ226" s="15"/>
      <c r="CJR226" s="15"/>
      <c r="CJS226" s="15"/>
      <c r="CJT226" s="15"/>
      <c r="CJU226" s="15"/>
      <c r="CJV226" s="15"/>
      <c r="CJW226" s="15"/>
      <c r="CJX226" s="15"/>
      <c r="CJY226" s="15"/>
      <c r="CJZ226" s="15"/>
      <c r="CKA226" s="15"/>
      <c r="CKB226" s="15"/>
      <c r="CKC226" s="15"/>
      <c r="CKD226" s="15"/>
      <c r="CKE226" s="15"/>
      <c r="CKF226" s="15"/>
      <c r="CKG226" s="15"/>
      <c r="CKH226" s="15"/>
      <c r="CKI226" s="15"/>
      <c r="CKJ226" s="15"/>
      <c r="CKK226" s="15"/>
      <c r="CKL226" s="15"/>
      <c r="CKM226" s="15"/>
      <c r="CKN226" s="15"/>
      <c r="CKO226" s="15"/>
      <c r="CKP226" s="15"/>
      <c r="CKQ226" s="15"/>
      <c r="CKR226" s="15"/>
      <c r="CKS226" s="15"/>
      <c r="CKT226" s="15"/>
      <c r="CKU226" s="15"/>
      <c r="CKV226" s="15"/>
      <c r="CKW226" s="15"/>
      <c r="CKX226" s="15"/>
      <c r="CKY226" s="15"/>
      <c r="CKZ226" s="15"/>
      <c r="CLA226" s="15"/>
      <c r="CLB226" s="15"/>
      <c r="CLC226" s="15"/>
      <c r="CLD226" s="15"/>
      <c r="CLE226" s="15"/>
      <c r="CLF226" s="15"/>
      <c r="CLG226" s="15"/>
      <c r="CLH226" s="15"/>
      <c r="CLI226" s="15"/>
      <c r="CLJ226" s="15"/>
      <c r="CLK226" s="15"/>
      <c r="CLL226" s="15"/>
      <c r="CLM226" s="15"/>
      <c r="CLN226" s="15"/>
      <c r="CLO226" s="15"/>
      <c r="CLP226" s="15"/>
      <c r="CLQ226" s="15"/>
      <c r="CLR226" s="15"/>
      <c r="CLS226" s="15"/>
      <c r="CLT226" s="15"/>
      <c r="CLU226" s="15"/>
      <c r="CLV226" s="15"/>
      <c r="CLW226" s="15"/>
      <c r="CLX226" s="15"/>
      <c r="CLY226" s="15"/>
      <c r="CLZ226" s="15"/>
      <c r="CMA226" s="15"/>
      <c r="CMB226" s="15"/>
      <c r="CMC226" s="15"/>
      <c r="CMD226" s="15"/>
      <c r="CME226" s="15"/>
      <c r="CMF226" s="15"/>
      <c r="CMG226" s="15"/>
      <c r="CMH226" s="15"/>
      <c r="CMI226" s="15"/>
      <c r="CMJ226" s="15"/>
      <c r="CMK226" s="15"/>
      <c r="CML226" s="15"/>
      <c r="CMM226" s="15"/>
      <c r="CMN226" s="15"/>
      <c r="CMO226" s="15"/>
      <c r="CMP226" s="15"/>
      <c r="CMQ226" s="15"/>
      <c r="CMR226" s="15"/>
      <c r="CMS226" s="15"/>
      <c r="CMT226" s="15"/>
      <c r="CMU226" s="15"/>
      <c r="CMV226" s="15"/>
      <c r="CMW226" s="15"/>
      <c r="CMX226" s="15"/>
      <c r="CMY226" s="15"/>
      <c r="CMZ226" s="15"/>
      <c r="CNA226" s="15"/>
      <c r="CNB226" s="15"/>
      <c r="CNC226" s="15"/>
      <c r="CND226" s="15"/>
      <c r="CNE226" s="15"/>
      <c r="CNF226" s="15"/>
      <c r="CNG226" s="15"/>
      <c r="CNH226" s="15"/>
      <c r="CNI226" s="15"/>
      <c r="CNJ226" s="15"/>
      <c r="CNK226" s="15"/>
      <c r="CNL226" s="15"/>
      <c r="CNM226" s="15"/>
      <c r="CNN226" s="15"/>
      <c r="CNO226" s="15"/>
      <c r="CNP226" s="15"/>
      <c r="CNQ226" s="15"/>
      <c r="CNR226" s="15"/>
      <c r="CNS226" s="15"/>
      <c r="CNT226" s="15"/>
      <c r="CNU226" s="15"/>
      <c r="CNV226" s="15"/>
      <c r="CNW226" s="15"/>
      <c r="CNX226" s="15"/>
      <c r="CNY226" s="15"/>
      <c r="CNZ226" s="15"/>
      <c r="COA226" s="15"/>
      <c r="COB226" s="15"/>
      <c r="COC226" s="15"/>
      <c r="COD226" s="15"/>
      <c r="COE226" s="15"/>
      <c r="COF226" s="15"/>
      <c r="COG226" s="15"/>
      <c r="COH226" s="15"/>
      <c r="COI226" s="15"/>
      <c r="COJ226" s="15"/>
      <c r="COK226" s="15"/>
      <c r="COL226" s="15"/>
      <c r="COM226" s="15"/>
      <c r="CON226" s="15"/>
      <c r="COO226" s="15"/>
      <c r="COP226" s="15"/>
      <c r="COQ226" s="15"/>
      <c r="COR226" s="15"/>
      <c r="COS226" s="15"/>
      <c r="COT226" s="15"/>
      <c r="COU226" s="15"/>
      <c r="COV226" s="15"/>
      <c r="COW226" s="15"/>
      <c r="COX226" s="15"/>
      <c r="COY226" s="15"/>
      <c r="COZ226" s="15"/>
      <c r="CPA226" s="15"/>
      <c r="CPB226" s="15"/>
      <c r="CPC226" s="15"/>
      <c r="CPD226" s="15"/>
      <c r="CPE226" s="15"/>
      <c r="CPF226" s="15"/>
      <c r="CPG226" s="15"/>
      <c r="CPH226" s="15"/>
      <c r="CPI226" s="15"/>
      <c r="CPJ226" s="15"/>
      <c r="CPK226" s="15"/>
      <c r="CPL226" s="15"/>
      <c r="CPM226" s="15"/>
      <c r="CPN226" s="15"/>
      <c r="CPO226" s="15"/>
      <c r="CPP226" s="15"/>
      <c r="CPQ226" s="15"/>
      <c r="CPR226" s="15"/>
      <c r="CPS226" s="15"/>
      <c r="CPT226" s="15"/>
      <c r="CPU226" s="15"/>
      <c r="CPV226" s="15"/>
      <c r="CPW226" s="15"/>
      <c r="CPX226" s="15"/>
      <c r="CPY226" s="15"/>
      <c r="CPZ226" s="15"/>
      <c r="CQA226" s="15"/>
      <c r="CQB226" s="15"/>
      <c r="CQC226" s="15"/>
      <c r="CQD226" s="15"/>
      <c r="CQE226" s="15"/>
      <c r="CQF226" s="15"/>
      <c r="CQG226" s="15"/>
      <c r="CQH226" s="15"/>
      <c r="CQI226" s="15"/>
      <c r="CQJ226" s="15"/>
      <c r="CQK226" s="15"/>
      <c r="CQL226" s="15"/>
      <c r="CQM226" s="15"/>
      <c r="CQN226" s="15"/>
      <c r="CQO226" s="15"/>
      <c r="CQP226" s="15"/>
      <c r="CQQ226" s="15"/>
      <c r="CQR226" s="15"/>
      <c r="CQS226" s="15"/>
      <c r="CQT226" s="15"/>
      <c r="CQU226" s="15"/>
      <c r="CQV226" s="15"/>
      <c r="CQW226" s="15"/>
      <c r="CQX226" s="15"/>
      <c r="CQY226" s="15"/>
      <c r="CQZ226" s="15"/>
      <c r="CRA226" s="15"/>
      <c r="CRB226" s="15"/>
      <c r="CRC226" s="15"/>
      <c r="CRD226" s="15"/>
      <c r="CRE226" s="15"/>
      <c r="CRF226" s="15"/>
      <c r="CRG226" s="15"/>
      <c r="CRH226" s="15"/>
      <c r="CRI226" s="15"/>
      <c r="CRJ226" s="15"/>
      <c r="CRK226" s="15"/>
      <c r="CRL226" s="15"/>
      <c r="CRM226" s="15"/>
      <c r="CRN226" s="15"/>
      <c r="CRO226" s="15"/>
      <c r="CRP226" s="15"/>
      <c r="CRQ226" s="15"/>
      <c r="CRR226" s="15"/>
      <c r="CRS226" s="15"/>
      <c r="CRT226" s="15"/>
      <c r="CRU226" s="15"/>
      <c r="CRV226" s="15"/>
      <c r="CRW226" s="15"/>
      <c r="CRX226" s="15"/>
      <c r="CRY226" s="15"/>
      <c r="CRZ226" s="15"/>
      <c r="CSA226" s="15"/>
      <c r="CSB226" s="15"/>
      <c r="CSC226" s="15"/>
      <c r="CSD226" s="15"/>
      <c r="CSE226" s="15"/>
      <c r="CSF226" s="15"/>
      <c r="CSG226" s="15"/>
      <c r="CSH226" s="15"/>
      <c r="CSI226" s="15"/>
      <c r="CSJ226" s="15"/>
      <c r="CSK226" s="15"/>
      <c r="CSL226" s="15"/>
      <c r="CSM226" s="15"/>
      <c r="CSN226" s="15"/>
      <c r="CSO226" s="15"/>
      <c r="CSP226" s="15"/>
      <c r="CSQ226" s="15"/>
      <c r="CSR226" s="15"/>
      <c r="CSS226" s="15"/>
      <c r="CST226" s="15"/>
      <c r="CSU226" s="15"/>
      <c r="CSV226" s="15"/>
      <c r="CSW226" s="15"/>
      <c r="CSX226" s="15"/>
      <c r="CSY226" s="15"/>
      <c r="CSZ226" s="15"/>
      <c r="CTA226" s="15"/>
      <c r="CTB226" s="15"/>
      <c r="CTC226" s="15"/>
      <c r="CTD226" s="15"/>
      <c r="CTE226" s="15"/>
      <c r="CTF226" s="15"/>
      <c r="CTG226" s="15"/>
      <c r="CTH226" s="15"/>
      <c r="CTI226" s="15"/>
      <c r="CTJ226" s="15"/>
      <c r="CTK226" s="15"/>
      <c r="CTL226" s="15"/>
      <c r="CTM226" s="15"/>
      <c r="CTN226" s="15"/>
      <c r="CTO226" s="15"/>
      <c r="CTP226" s="15"/>
      <c r="CTQ226" s="15"/>
      <c r="CTR226" s="15"/>
      <c r="CTS226" s="15"/>
      <c r="CTT226" s="15"/>
      <c r="CTU226" s="15"/>
      <c r="CTV226" s="15"/>
      <c r="CTW226" s="15"/>
      <c r="CTX226" s="15"/>
      <c r="CTY226" s="15"/>
      <c r="CTZ226" s="15"/>
      <c r="CUA226" s="15"/>
      <c r="CUB226" s="15"/>
      <c r="CUC226" s="15"/>
      <c r="CUD226" s="15"/>
      <c r="CUE226" s="15"/>
      <c r="CUF226" s="15"/>
      <c r="CUG226" s="15"/>
      <c r="CUH226" s="15"/>
      <c r="CUI226" s="15"/>
      <c r="CUJ226" s="15"/>
      <c r="CUK226" s="15"/>
      <c r="CUL226" s="15"/>
      <c r="CUM226" s="15"/>
      <c r="CUN226" s="15"/>
      <c r="CUO226" s="15"/>
      <c r="CUP226" s="15"/>
      <c r="CUQ226" s="15"/>
      <c r="CUR226" s="15"/>
      <c r="CUS226" s="15"/>
      <c r="CUT226" s="15"/>
      <c r="CUU226" s="15"/>
      <c r="CUV226" s="15"/>
      <c r="CUW226" s="15"/>
      <c r="CUX226" s="15"/>
      <c r="CUY226" s="15"/>
      <c r="CUZ226" s="15"/>
      <c r="CVA226" s="15"/>
      <c r="CVB226" s="15"/>
      <c r="CVC226" s="15"/>
      <c r="CVD226" s="15"/>
      <c r="CVE226" s="15"/>
      <c r="CVF226" s="15"/>
      <c r="CVG226" s="15"/>
      <c r="CVH226" s="15"/>
      <c r="CVI226" s="15"/>
      <c r="CVJ226" s="15"/>
      <c r="CVK226" s="15"/>
      <c r="CVL226" s="15"/>
      <c r="CVM226" s="15"/>
      <c r="CVN226" s="15"/>
      <c r="CVO226" s="15"/>
      <c r="CVP226" s="15"/>
      <c r="CVQ226" s="15"/>
      <c r="CVR226" s="15"/>
      <c r="CVS226" s="15"/>
      <c r="CVT226" s="15"/>
      <c r="CVU226" s="15"/>
      <c r="CVV226" s="15"/>
      <c r="CVW226" s="15"/>
      <c r="CVX226" s="15"/>
      <c r="CVY226" s="15"/>
      <c r="CVZ226" s="15"/>
      <c r="CWA226" s="15"/>
      <c r="CWB226" s="15"/>
      <c r="CWC226" s="15"/>
      <c r="CWD226" s="15"/>
      <c r="CWE226" s="15"/>
      <c r="CWF226" s="15"/>
      <c r="CWG226" s="15"/>
      <c r="CWH226" s="15"/>
      <c r="CWI226" s="15"/>
      <c r="CWJ226" s="15"/>
      <c r="CWK226" s="15"/>
      <c r="CWL226" s="15"/>
      <c r="CWM226" s="15"/>
      <c r="CWN226" s="15"/>
      <c r="CWO226" s="15"/>
      <c r="CWP226" s="15"/>
      <c r="CWQ226" s="15"/>
      <c r="CWR226" s="15"/>
      <c r="CWS226" s="15"/>
      <c r="CWT226" s="15"/>
      <c r="CWU226" s="15"/>
      <c r="CWV226" s="15"/>
      <c r="CWW226" s="15"/>
      <c r="CWX226" s="15"/>
      <c r="CWY226" s="15"/>
      <c r="CWZ226" s="15"/>
      <c r="CXA226" s="15"/>
      <c r="CXB226" s="15"/>
      <c r="CXC226" s="15"/>
      <c r="CXD226" s="15"/>
      <c r="CXE226" s="15"/>
      <c r="CXF226" s="15"/>
      <c r="CXG226" s="15"/>
      <c r="CXH226" s="15"/>
      <c r="CXI226" s="15"/>
      <c r="CXJ226" s="15"/>
      <c r="CXK226" s="15"/>
      <c r="CXL226" s="15"/>
      <c r="CXM226" s="15"/>
      <c r="CXN226" s="15"/>
      <c r="CXO226" s="15"/>
      <c r="CXP226" s="15"/>
      <c r="CXQ226" s="15"/>
      <c r="CXR226" s="15"/>
      <c r="CXS226" s="15"/>
      <c r="CXT226" s="15"/>
      <c r="CXU226" s="15"/>
      <c r="CXV226" s="15"/>
      <c r="CXW226" s="15"/>
      <c r="CXX226" s="15"/>
      <c r="CXY226" s="15"/>
      <c r="CXZ226" s="15"/>
      <c r="CYA226" s="15"/>
      <c r="CYB226" s="15"/>
      <c r="CYC226" s="15"/>
      <c r="CYD226" s="15"/>
      <c r="CYE226" s="15"/>
      <c r="CYF226" s="15"/>
      <c r="CYG226" s="15"/>
      <c r="CYH226" s="15"/>
      <c r="CYI226" s="15"/>
      <c r="CYJ226" s="15"/>
      <c r="CYK226" s="15"/>
      <c r="CYL226" s="15"/>
      <c r="CYM226" s="15"/>
      <c r="CYN226" s="15"/>
      <c r="CYO226" s="15"/>
      <c r="CYP226" s="15"/>
      <c r="CYQ226" s="15"/>
      <c r="CYR226" s="15"/>
      <c r="CYS226" s="15"/>
      <c r="CYT226" s="15"/>
      <c r="CYU226" s="15"/>
      <c r="CYV226" s="15"/>
      <c r="CYW226" s="15"/>
      <c r="CYX226" s="15"/>
      <c r="CYY226" s="15"/>
      <c r="CYZ226" s="15"/>
      <c r="CZA226" s="15"/>
      <c r="CZB226" s="15"/>
      <c r="CZC226" s="15"/>
      <c r="CZD226" s="15"/>
      <c r="CZE226" s="15"/>
      <c r="CZF226" s="15"/>
      <c r="CZG226" s="15"/>
      <c r="CZH226" s="15"/>
      <c r="CZI226" s="15"/>
      <c r="CZJ226" s="15"/>
      <c r="CZK226" s="15"/>
      <c r="CZL226" s="15"/>
      <c r="CZM226" s="15"/>
      <c r="CZN226" s="15"/>
      <c r="CZO226" s="15"/>
      <c r="CZP226" s="15"/>
      <c r="CZQ226" s="15"/>
      <c r="CZR226" s="15"/>
      <c r="CZS226" s="15"/>
      <c r="CZT226" s="15"/>
      <c r="CZU226" s="15"/>
      <c r="CZV226" s="15"/>
      <c r="CZW226" s="15"/>
      <c r="CZX226" s="15"/>
      <c r="CZY226" s="15"/>
      <c r="CZZ226" s="15"/>
      <c r="DAA226" s="15"/>
      <c r="DAB226" s="15"/>
      <c r="DAC226" s="15"/>
      <c r="DAD226" s="15"/>
      <c r="DAE226" s="15"/>
      <c r="DAF226" s="15"/>
      <c r="DAG226" s="15"/>
      <c r="DAH226" s="15"/>
      <c r="DAI226" s="15"/>
      <c r="DAJ226" s="15"/>
      <c r="DAK226" s="15"/>
      <c r="DAL226" s="15"/>
      <c r="DAM226" s="15"/>
      <c r="DAN226" s="15"/>
      <c r="DAO226" s="15"/>
      <c r="DAP226" s="15"/>
      <c r="DAQ226" s="15"/>
      <c r="DAR226" s="15"/>
      <c r="DAS226" s="15"/>
      <c r="DAT226" s="15"/>
      <c r="DAU226" s="15"/>
      <c r="DAV226" s="15"/>
      <c r="DAW226" s="15"/>
      <c r="DAX226" s="15"/>
      <c r="DAY226" s="15"/>
      <c r="DAZ226" s="15"/>
      <c r="DBA226" s="15"/>
      <c r="DBB226" s="15"/>
      <c r="DBC226" s="15"/>
      <c r="DBD226" s="15"/>
      <c r="DBE226" s="15"/>
      <c r="DBF226" s="15"/>
      <c r="DBG226" s="15"/>
      <c r="DBH226" s="15"/>
      <c r="DBI226" s="15"/>
      <c r="DBJ226" s="15"/>
      <c r="DBK226" s="15"/>
      <c r="DBL226" s="15"/>
      <c r="DBM226" s="15"/>
      <c r="DBN226" s="15"/>
      <c r="DBO226" s="15"/>
      <c r="DBP226" s="15"/>
      <c r="DBQ226" s="15"/>
      <c r="DBR226" s="15"/>
      <c r="DBS226" s="15"/>
      <c r="DBT226" s="15"/>
      <c r="DBU226" s="15"/>
      <c r="DBV226" s="15"/>
      <c r="DBW226" s="15"/>
      <c r="DBX226" s="15"/>
      <c r="DBY226" s="15"/>
      <c r="DBZ226" s="15"/>
      <c r="DCA226" s="15"/>
      <c r="DCB226" s="15"/>
      <c r="DCC226" s="15"/>
      <c r="DCD226" s="15"/>
      <c r="DCE226" s="15"/>
      <c r="DCF226" s="15"/>
      <c r="DCG226" s="15"/>
      <c r="DCH226" s="15"/>
      <c r="DCI226" s="15"/>
      <c r="DCJ226" s="15"/>
      <c r="DCK226" s="15"/>
      <c r="DCL226" s="15"/>
      <c r="DCM226" s="15"/>
      <c r="DCN226" s="15"/>
      <c r="DCO226" s="15"/>
      <c r="DCP226" s="15"/>
      <c r="DCQ226" s="15"/>
      <c r="DCR226" s="15"/>
      <c r="DCS226" s="15"/>
      <c r="DCT226" s="15"/>
      <c r="DCU226" s="15"/>
      <c r="DCV226" s="15"/>
      <c r="DCW226" s="15"/>
      <c r="DCX226" s="15"/>
      <c r="DCY226" s="15"/>
      <c r="DCZ226" s="15"/>
      <c r="DDA226" s="15"/>
      <c r="DDB226" s="15"/>
      <c r="DDC226" s="15"/>
      <c r="DDD226" s="15"/>
      <c r="DDE226" s="15"/>
      <c r="DDF226" s="15"/>
      <c r="DDG226" s="15"/>
      <c r="DDH226" s="15"/>
      <c r="DDI226" s="15"/>
      <c r="DDJ226" s="15"/>
      <c r="DDK226" s="15"/>
      <c r="DDL226" s="15"/>
      <c r="DDM226" s="15"/>
      <c r="DDN226" s="15"/>
      <c r="DDO226" s="15"/>
      <c r="DDP226" s="15"/>
      <c r="DDQ226" s="15"/>
      <c r="DDR226" s="15"/>
      <c r="DDS226" s="15"/>
      <c r="DDT226" s="15"/>
      <c r="DDU226" s="15"/>
      <c r="DDV226" s="15"/>
      <c r="DDW226" s="15"/>
      <c r="DDX226" s="15"/>
      <c r="DDY226" s="15"/>
      <c r="DDZ226" s="15"/>
      <c r="DEA226" s="15"/>
      <c r="DEB226" s="15"/>
      <c r="DEC226" s="15"/>
      <c r="DED226" s="15"/>
      <c r="DEE226" s="15"/>
      <c r="DEF226" s="15"/>
      <c r="DEG226" s="15"/>
      <c r="DEH226" s="15"/>
      <c r="DEI226" s="15"/>
      <c r="DEJ226" s="15"/>
      <c r="DEK226" s="15"/>
      <c r="DEL226" s="15"/>
      <c r="DEM226" s="15"/>
      <c r="DEN226" s="15"/>
      <c r="DEO226" s="15"/>
      <c r="DEP226" s="15"/>
      <c r="DEQ226" s="15"/>
      <c r="DER226" s="15"/>
      <c r="DES226" s="15"/>
      <c r="DET226" s="15"/>
      <c r="DEU226" s="15"/>
      <c r="DEV226" s="15"/>
      <c r="DEW226" s="15"/>
      <c r="DEX226" s="15"/>
      <c r="DEY226" s="15"/>
      <c r="DEZ226" s="15"/>
      <c r="DFA226" s="15"/>
      <c r="DFB226" s="15"/>
      <c r="DFC226" s="15"/>
      <c r="DFD226" s="15"/>
      <c r="DFE226" s="15"/>
      <c r="DFF226" s="15"/>
      <c r="DFG226" s="15"/>
      <c r="DFH226" s="15"/>
      <c r="DFI226" s="15"/>
      <c r="DFJ226" s="15"/>
      <c r="DFK226" s="15"/>
      <c r="DFL226" s="15"/>
      <c r="DFM226" s="15"/>
      <c r="DFN226" s="15"/>
      <c r="DFO226" s="15"/>
      <c r="DFP226" s="15"/>
      <c r="DFQ226" s="15"/>
      <c r="DFR226" s="15"/>
      <c r="DFS226" s="15"/>
      <c r="DFT226" s="15"/>
      <c r="DFU226" s="15"/>
      <c r="DFV226" s="15"/>
      <c r="DFW226" s="15"/>
      <c r="DFX226" s="15"/>
      <c r="DFY226" s="15"/>
      <c r="DFZ226" s="15"/>
      <c r="DGA226" s="15"/>
      <c r="DGB226" s="15"/>
      <c r="DGC226" s="15"/>
      <c r="DGD226" s="15"/>
      <c r="DGE226" s="15"/>
      <c r="DGF226" s="15"/>
      <c r="DGG226" s="15"/>
      <c r="DGH226" s="15"/>
      <c r="DGI226" s="15"/>
      <c r="DGJ226" s="15"/>
      <c r="DGK226" s="15"/>
      <c r="DGL226" s="15"/>
      <c r="DGM226" s="15"/>
      <c r="DGN226" s="15"/>
      <c r="DGO226" s="15"/>
      <c r="DGP226" s="15"/>
      <c r="DGQ226" s="15"/>
      <c r="DGR226" s="15"/>
      <c r="DGS226" s="15"/>
      <c r="DGT226" s="15"/>
      <c r="DGU226" s="15"/>
      <c r="DGV226" s="15"/>
      <c r="DGW226" s="15"/>
      <c r="DGX226" s="15"/>
      <c r="DGY226" s="15"/>
      <c r="DGZ226" s="15"/>
      <c r="DHA226" s="15"/>
      <c r="DHB226" s="15"/>
      <c r="DHC226" s="15"/>
      <c r="DHD226" s="15"/>
      <c r="DHE226" s="15"/>
      <c r="DHF226" s="15"/>
      <c r="DHG226" s="15"/>
      <c r="DHH226" s="15"/>
      <c r="DHI226" s="15"/>
      <c r="DHJ226" s="15"/>
      <c r="DHK226" s="15"/>
      <c r="DHL226" s="15"/>
      <c r="DHM226" s="15"/>
      <c r="DHN226" s="15"/>
      <c r="DHO226" s="15"/>
      <c r="DHP226" s="15"/>
      <c r="DHQ226" s="15"/>
      <c r="DHR226" s="15"/>
      <c r="DHS226" s="15"/>
      <c r="DHT226" s="15"/>
      <c r="DHU226" s="15"/>
      <c r="DHV226" s="15"/>
      <c r="DHW226" s="15"/>
      <c r="DHX226" s="15"/>
      <c r="DHY226" s="15"/>
      <c r="DHZ226" s="15"/>
      <c r="DIA226" s="15"/>
      <c r="DIB226" s="15"/>
      <c r="DIC226" s="15"/>
      <c r="DID226" s="15"/>
      <c r="DIE226" s="15"/>
      <c r="DIF226" s="15"/>
      <c r="DIG226" s="15"/>
      <c r="DIH226" s="15"/>
      <c r="DII226" s="15"/>
      <c r="DIJ226" s="15"/>
      <c r="DIK226" s="15"/>
      <c r="DIL226" s="15"/>
      <c r="DIM226" s="15"/>
      <c r="DIN226" s="15"/>
      <c r="DIO226" s="15"/>
      <c r="DIP226" s="15"/>
      <c r="DIQ226" s="15"/>
      <c r="DIR226" s="15"/>
      <c r="DIS226" s="15"/>
      <c r="DIT226" s="15"/>
      <c r="DIU226" s="15"/>
      <c r="DIV226" s="15"/>
      <c r="DIW226" s="15"/>
      <c r="DIX226" s="15"/>
      <c r="DIY226" s="15"/>
      <c r="DIZ226" s="15"/>
      <c r="DJA226" s="15"/>
      <c r="DJB226" s="15"/>
      <c r="DJC226" s="15"/>
      <c r="DJD226" s="15"/>
      <c r="DJE226" s="15"/>
      <c r="DJF226" s="15"/>
      <c r="DJG226" s="15"/>
      <c r="DJH226" s="15"/>
      <c r="DJI226" s="15"/>
      <c r="DJJ226" s="15"/>
      <c r="DJK226" s="15"/>
      <c r="DJL226" s="15"/>
      <c r="DJM226" s="15"/>
      <c r="DJN226" s="15"/>
      <c r="DJO226" s="15"/>
      <c r="DJP226" s="15"/>
      <c r="DJQ226" s="15"/>
      <c r="DJR226" s="15"/>
      <c r="DJS226" s="15"/>
      <c r="DJT226" s="15"/>
      <c r="DJU226" s="15"/>
      <c r="DJV226" s="15"/>
      <c r="DJW226" s="15"/>
      <c r="DJX226" s="15"/>
      <c r="DJY226" s="15"/>
      <c r="DJZ226" s="15"/>
      <c r="DKA226" s="15"/>
      <c r="DKB226" s="15"/>
      <c r="DKC226" s="15"/>
      <c r="DKD226" s="15"/>
      <c r="DKE226" s="15"/>
      <c r="DKF226" s="15"/>
      <c r="DKG226" s="15"/>
      <c r="DKH226" s="15"/>
      <c r="DKI226" s="15"/>
      <c r="DKJ226" s="15"/>
      <c r="DKK226" s="15"/>
      <c r="DKL226" s="15"/>
      <c r="DKM226" s="15"/>
      <c r="DKN226" s="15"/>
      <c r="DKO226" s="15"/>
      <c r="DKP226" s="15"/>
      <c r="DKQ226" s="15"/>
      <c r="DKR226" s="15"/>
      <c r="DKS226" s="15"/>
      <c r="DKT226" s="15"/>
      <c r="DKU226" s="15"/>
      <c r="DKV226" s="15"/>
      <c r="DKW226" s="15"/>
      <c r="DKX226" s="15"/>
      <c r="DKY226" s="15"/>
      <c r="DKZ226" s="15"/>
      <c r="DLA226" s="15"/>
      <c r="DLB226" s="15"/>
      <c r="DLC226" s="15"/>
      <c r="DLD226" s="15"/>
      <c r="DLE226" s="15"/>
      <c r="DLF226" s="15"/>
      <c r="DLG226" s="15"/>
      <c r="DLH226" s="15"/>
      <c r="DLI226" s="15"/>
      <c r="DLJ226" s="15"/>
      <c r="DLK226" s="15"/>
      <c r="DLL226" s="15"/>
      <c r="DLM226" s="15"/>
      <c r="DLN226" s="15"/>
      <c r="DLO226" s="15"/>
      <c r="DLP226" s="15"/>
      <c r="DLQ226" s="15"/>
      <c r="DLR226" s="15"/>
      <c r="DLS226" s="15"/>
      <c r="DLT226" s="15"/>
      <c r="DLU226" s="15"/>
      <c r="DLV226" s="15"/>
      <c r="DLW226" s="15"/>
      <c r="DLX226" s="15"/>
      <c r="DLY226" s="15"/>
      <c r="DLZ226" s="15"/>
      <c r="DMA226" s="15"/>
      <c r="DMB226" s="15"/>
      <c r="DMC226" s="15"/>
      <c r="DMD226" s="15"/>
      <c r="DME226" s="15"/>
      <c r="DMF226" s="15"/>
      <c r="DMG226" s="15"/>
      <c r="DMH226" s="15"/>
      <c r="DMI226" s="15"/>
      <c r="DMJ226" s="15"/>
      <c r="DMK226" s="15"/>
      <c r="DML226" s="15"/>
      <c r="DMM226" s="15"/>
      <c r="DMN226" s="15"/>
      <c r="DMO226" s="15"/>
      <c r="DMP226" s="15"/>
      <c r="DMQ226" s="15"/>
      <c r="DMR226" s="15"/>
      <c r="DMS226" s="15"/>
      <c r="DMT226" s="15"/>
      <c r="DMU226" s="15"/>
      <c r="DMV226" s="15"/>
      <c r="DMW226" s="15"/>
      <c r="DMX226" s="15"/>
      <c r="DMY226" s="15"/>
      <c r="DMZ226" s="15"/>
      <c r="DNA226" s="15"/>
      <c r="DNB226" s="15"/>
      <c r="DNC226" s="15"/>
      <c r="DND226" s="15"/>
      <c r="DNE226" s="15"/>
      <c r="DNF226" s="15"/>
      <c r="DNG226" s="15"/>
      <c r="DNH226" s="15"/>
      <c r="DNI226" s="15"/>
      <c r="DNJ226" s="15"/>
      <c r="DNK226" s="15"/>
      <c r="DNL226" s="15"/>
      <c r="DNM226" s="15"/>
      <c r="DNN226" s="15"/>
      <c r="DNO226" s="15"/>
      <c r="DNP226" s="15"/>
      <c r="DNQ226" s="15"/>
      <c r="DNR226" s="15"/>
      <c r="DNS226" s="15"/>
      <c r="DNT226" s="15"/>
      <c r="DNU226" s="15"/>
      <c r="DNV226" s="15"/>
      <c r="DNW226" s="15"/>
      <c r="DNX226" s="15"/>
      <c r="DNY226" s="15"/>
      <c r="DNZ226" s="15"/>
      <c r="DOA226" s="15"/>
      <c r="DOB226" s="15"/>
      <c r="DOC226" s="15"/>
      <c r="DOD226" s="15"/>
      <c r="DOE226" s="15"/>
      <c r="DOF226" s="15"/>
      <c r="DOG226" s="15"/>
      <c r="DOH226" s="15"/>
      <c r="DOI226" s="15"/>
      <c r="DOJ226" s="15"/>
      <c r="DOK226" s="15"/>
      <c r="DOL226" s="15"/>
      <c r="DOM226" s="15"/>
      <c r="DON226" s="15"/>
      <c r="DOO226" s="15"/>
      <c r="DOP226" s="15"/>
      <c r="DOQ226" s="15"/>
      <c r="DOR226" s="15"/>
      <c r="DOS226" s="15"/>
      <c r="DOT226" s="15"/>
      <c r="DOU226" s="15"/>
      <c r="DOV226" s="15"/>
      <c r="DOW226" s="15"/>
      <c r="DOX226" s="15"/>
      <c r="DOY226" s="15"/>
      <c r="DOZ226" s="15"/>
      <c r="DPA226" s="15"/>
      <c r="DPB226" s="15"/>
      <c r="DPC226" s="15"/>
      <c r="DPD226" s="15"/>
      <c r="DPE226" s="15"/>
      <c r="DPF226" s="15"/>
      <c r="DPG226" s="15"/>
      <c r="DPH226" s="15"/>
      <c r="DPI226" s="15"/>
      <c r="DPJ226" s="15"/>
      <c r="DPK226" s="15"/>
      <c r="DPL226" s="15"/>
      <c r="DPM226" s="15"/>
      <c r="DPN226" s="15"/>
      <c r="DPO226" s="15"/>
      <c r="DPP226" s="15"/>
      <c r="DPQ226" s="15"/>
      <c r="DPR226" s="15"/>
      <c r="DPS226" s="15"/>
      <c r="DPT226" s="15"/>
      <c r="DPU226" s="15"/>
      <c r="DPV226" s="15"/>
      <c r="DPW226" s="15"/>
      <c r="DPX226" s="15"/>
      <c r="DPY226" s="15"/>
      <c r="DPZ226" s="15"/>
      <c r="DQA226" s="15"/>
      <c r="DQB226" s="15"/>
      <c r="DQC226" s="15"/>
      <c r="DQD226" s="15"/>
      <c r="DQE226" s="15"/>
      <c r="DQF226" s="15"/>
      <c r="DQG226" s="15"/>
      <c r="DQH226" s="15"/>
      <c r="DQI226" s="15"/>
      <c r="DQJ226" s="15"/>
      <c r="DQK226" s="15"/>
      <c r="DQL226" s="15"/>
      <c r="DQM226" s="15"/>
      <c r="DQN226" s="15"/>
      <c r="DQO226" s="15"/>
      <c r="DQP226" s="15"/>
      <c r="DQQ226" s="15"/>
      <c r="DQR226" s="15"/>
      <c r="DQS226" s="15"/>
      <c r="DQT226" s="15"/>
      <c r="DQU226" s="15"/>
      <c r="DQV226" s="15"/>
      <c r="DQW226" s="15"/>
      <c r="DQX226" s="15"/>
      <c r="DQY226" s="15"/>
      <c r="DQZ226" s="15"/>
      <c r="DRA226" s="15"/>
      <c r="DRB226" s="15"/>
      <c r="DRC226" s="15"/>
      <c r="DRD226" s="15"/>
      <c r="DRE226" s="15"/>
      <c r="DRF226" s="15"/>
      <c r="DRG226" s="15"/>
      <c r="DRH226" s="15"/>
      <c r="DRI226" s="15"/>
      <c r="DRJ226" s="15"/>
      <c r="DRK226" s="15"/>
      <c r="DRL226" s="15"/>
      <c r="DRM226" s="15"/>
      <c r="DRN226" s="15"/>
      <c r="DRO226" s="15"/>
      <c r="DRP226" s="15"/>
      <c r="DRQ226" s="15"/>
      <c r="DRR226" s="15"/>
      <c r="DRS226" s="15"/>
      <c r="DRT226" s="15"/>
      <c r="DRU226" s="15"/>
      <c r="DRV226" s="15"/>
      <c r="DRW226" s="15"/>
      <c r="DRX226" s="15"/>
      <c r="DRY226" s="15"/>
      <c r="DRZ226" s="15"/>
      <c r="DSA226" s="15"/>
      <c r="DSB226" s="15"/>
      <c r="DSC226" s="15"/>
      <c r="DSD226" s="15"/>
      <c r="DSE226" s="15"/>
      <c r="DSF226" s="15"/>
      <c r="DSG226" s="15"/>
      <c r="DSH226" s="15"/>
      <c r="DSI226" s="15"/>
      <c r="DSJ226" s="15"/>
      <c r="DSK226" s="15"/>
      <c r="DSL226" s="15"/>
      <c r="DSM226" s="15"/>
      <c r="DSN226" s="15"/>
      <c r="DSO226" s="15"/>
      <c r="DSP226" s="15"/>
      <c r="DSQ226" s="15"/>
      <c r="DSR226" s="15"/>
      <c r="DSS226" s="15"/>
      <c r="DST226" s="15"/>
      <c r="DSU226" s="15"/>
      <c r="DSV226" s="15"/>
      <c r="DSW226" s="15"/>
      <c r="DSX226" s="15"/>
      <c r="DSY226" s="15"/>
      <c r="DSZ226" s="15"/>
      <c r="DTA226" s="15"/>
      <c r="DTB226" s="15"/>
      <c r="DTC226" s="15"/>
      <c r="DTD226" s="15"/>
      <c r="DTE226" s="15"/>
      <c r="DTF226" s="15"/>
      <c r="DTG226" s="15"/>
      <c r="DTH226" s="15"/>
      <c r="DTI226" s="15"/>
      <c r="DTJ226" s="15"/>
      <c r="DTK226" s="15"/>
      <c r="DTL226" s="15"/>
      <c r="DTM226" s="15"/>
      <c r="DTN226" s="15"/>
      <c r="DTO226" s="15"/>
      <c r="DTP226" s="15"/>
      <c r="DTQ226" s="15"/>
      <c r="DTR226" s="15"/>
      <c r="DTS226" s="15"/>
      <c r="DTT226" s="15"/>
      <c r="DTU226" s="15"/>
      <c r="DTV226" s="15"/>
      <c r="DTW226" s="15"/>
      <c r="DTX226" s="15"/>
      <c r="DTY226" s="15"/>
      <c r="DTZ226" s="15"/>
      <c r="DUA226" s="15"/>
      <c r="DUB226" s="15"/>
      <c r="DUC226" s="15"/>
      <c r="DUD226" s="15"/>
      <c r="DUE226" s="15"/>
      <c r="DUF226" s="15"/>
      <c r="DUG226" s="15"/>
      <c r="DUH226" s="15"/>
      <c r="DUI226" s="15"/>
      <c r="DUJ226" s="15"/>
      <c r="DUK226" s="15"/>
      <c r="DUL226" s="15"/>
      <c r="DUM226" s="15"/>
      <c r="DUN226" s="15"/>
      <c r="DUO226" s="15"/>
      <c r="DUP226" s="15"/>
      <c r="DUQ226" s="15"/>
      <c r="DUR226" s="15"/>
      <c r="DUS226" s="15"/>
      <c r="DUT226" s="15"/>
      <c r="DUU226" s="15"/>
      <c r="DUV226" s="15"/>
      <c r="DUW226" s="15"/>
      <c r="DUX226" s="15"/>
      <c r="DUY226" s="15"/>
      <c r="DUZ226" s="15"/>
      <c r="DVA226" s="15"/>
      <c r="DVB226" s="15"/>
      <c r="DVC226" s="15"/>
      <c r="DVD226" s="15"/>
      <c r="DVE226" s="15"/>
      <c r="DVF226" s="15"/>
      <c r="DVG226" s="15"/>
      <c r="DVH226" s="15"/>
      <c r="DVI226" s="15"/>
      <c r="DVJ226" s="15"/>
      <c r="DVK226" s="15"/>
      <c r="DVL226" s="15"/>
      <c r="DVM226" s="15"/>
      <c r="DVN226" s="15"/>
      <c r="DVO226" s="15"/>
      <c r="DVP226" s="15"/>
      <c r="DVQ226" s="15"/>
      <c r="DVR226" s="15"/>
      <c r="DVS226" s="15"/>
      <c r="DVT226" s="15"/>
      <c r="DVU226" s="15"/>
      <c r="DVV226" s="15"/>
      <c r="DVW226" s="15"/>
      <c r="DVX226" s="15"/>
      <c r="DVY226" s="15"/>
      <c r="DVZ226" s="15"/>
      <c r="DWA226" s="15"/>
      <c r="DWB226" s="15"/>
      <c r="DWC226" s="15"/>
      <c r="DWD226" s="15"/>
      <c r="DWE226" s="15"/>
      <c r="DWF226" s="15"/>
      <c r="DWG226" s="15"/>
      <c r="DWH226" s="15"/>
      <c r="DWI226" s="15"/>
      <c r="DWJ226" s="15"/>
      <c r="DWK226" s="15"/>
      <c r="DWL226" s="15"/>
      <c r="DWM226" s="15"/>
      <c r="DWN226" s="15"/>
      <c r="DWO226" s="15"/>
      <c r="DWP226" s="15"/>
      <c r="DWQ226" s="15"/>
      <c r="DWR226" s="15"/>
      <c r="DWS226" s="15"/>
      <c r="DWT226" s="15"/>
      <c r="DWU226" s="15"/>
      <c r="DWV226" s="15"/>
      <c r="DWW226" s="15"/>
      <c r="DWX226" s="15"/>
      <c r="DWY226" s="15"/>
      <c r="DWZ226" s="15"/>
      <c r="DXA226" s="15"/>
      <c r="DXB226" s="15"/>
      <c r="DXC226" s="15"/>
      <c r="DXD226" s="15"/>
      <c r="DXE226" s="15"/>
      <c r="DXF226" s="15"/>
      <c r="DXG226" s="15"/>
      <c r="DXH226" s="15"/>
      <c r="DXI226" s="15"/>
      <c r="DXJ226" s="15"/>
      <c r="DXK226" s="15"/>
      <c r="DXL226" s="15"/>
      <c r="DXM226" s="15"/>
      <c r="DXN226" s="15"/>
      <c r="DXO226" s="15"/>
      <c r="DXP226" s="15"/>
      <c r="DXQ226" s="15"/>
      <c r="DXR226" s="15"/>
      <c r="DXS226" s="15"/>
      <c r="DXT226" s="15"/>
      <c r="DXU226" s="15"/>
      <c r="DXV226" s="15"/>
      <c r="DXW226" s="15"/>
      <c r="DXX226" s="15"/>
      <c r="DXY226" s="15"/>
      <c r="DXZ226" s="15"/>
      <c r="DYA226" s="15"/>
      <c r="DYB226" s="15"/>
      <c r="DYC226" s="15"/>
      <c r="DYD226" s="15"/>
      <c r="DYE226" s="15"/>
      <c r="DYF226" s="15"/>
      <c r="DYG226" s="15"/>
      <c r="DYH226" s="15"/>
      <c r="DYI226" s="15"/>
      <c r="DYJ226" s="15"/>
      <c r="DYK226" s="15"/>
      <c r="DYL226" s="15"/>
      <c r="DYM226" s="15"/>
      <c r="DYN226" s="15"/>
      <c r="DYO226" s="15"/>
      <c r="DYP226" s="15"/>
      <c r="DYQ226" s="15"/>
      <c r="DYR226" s="15"/>
      <c r="DYS226" s="15"/>
      <c r="DYT226" s="15"/>
      <c r="DYU226" s="15"/>
      <c r="DYV226" s="15"/>
      <c r="DYW226" s="15"/>
      <c r="DYX226" s="15"/>
      <c r="DYY226" s="15"/>
      <c r="DYZ226" s="15"/>
      <c r="DZA226" s="15"/>
      <c r="DZB226" s="15"/>
      <c r="DZC226" s="15"/>
      <c r="DZD226" s="15"/>
      <c r="DZE226" s="15"/>
      <c r="DZF226" s="15"/>
      <c r="DZG226" s="15"/>
      <c r="DZH226" s="15"/>
      <c r="DZI226" s="15"/>
      <c r="DZJ226" s="15"/>
      <c r="DZK226" s="15"/>
      <c r="DZL226" s="15"/>
      <c r="DZM226" s="15"/>
      <c r="DZN226" s="15"/>
      <c r="DZO226" s="15"/>
      <c r="DZP226" s="15"/>
      <c r="DZQ226" s="15"/>
      <c r="DZR226" s="15"/>
      <c r="DZS226" s="15"/>
      <c r="DZT226" s="15"/>
      <c r="DZU226" s="15"/>
      <c r="DZV226" s="15"/>
      <c r="DZW226" s="15"/>
      <c r="DZX226" s="15"/>
      <c r="DZY226" s="15"/>
      <c r="DZZ226" s="15"/>
      <c r="EAA226" s="15"/>
      <c r="EAB226" s="15"/>
      <c r="EAC226" s="15"/>
      <c r="EAD226" s="15"/>
      <c r="EAE226" s="15"/>
      <c r="EAF226" s="15"/>
      <c r="EAG226" s="15"/>
      <c r="EAH226" s="15"/>
      <c r="EAI226" s="15"/>
      <c r="EAJ226" s="15"/>
      <c r="EAK226" s="15"/>
      <c r="EAL226" s="15"/>
      <c r="EAM226" s="15"/>
      <c r="EAN226" s="15"/>
      <c r="EAO226" s="15"/>
      <c r="EAP226" s="15"/>
      <c r="EAQ226" s="15"/>
      <c r="EAR226" s="15"/>
      <c r="EAS226" s="15"/>
      <c r="EAT226" s="15"/>
      <c r="EAU226" s="15"/>
      <c r="EAV226" s="15"/>
      <c r="EAW226" s="15"/>
      <c r="EAX226" s="15"/>
      <c r="EAY226" s="15"/>
      <c r="EAZ226" s="15"/>
      <c r="EBA226" s="15"/>
      <c r="EBB226" s="15"/>
      <c r="EBC226" s="15"/>
      <c r="EBD226" s="15"/>
      <c r="EBE226" s="15"/>
      <c r="EBF226" s="15"/>
      <c r="EBG226" s="15"/>
      <c r="EBH226" s="15"/>
      <c r="EBI226" s="15"/>
      <c r="EBJ226" s="15"/>
      <c r="EBK226" s="15"/>
      <c r="EBL226" s="15"/>
      <c r="EBM226" s="15"/>
      <c r="EBN226" s="15"/>
      <c r="EBO226" s="15"/>
      <c r="EBP226" s="15"/>
      <c r="EBQ226" s="15"/>
      <c r="EBR226" s="15"/>
      <c r="EBS226" s="15"/>
      <c r="EBT226" s="15"/>
      <c r="EBU226" s="15"/>
      <c r="EBV226" s="15"/>
      <c r="EBW226" s="15"/>
      <c r="EBX226" s="15"/>
      <c r="EBY226" s="15"/>
      <c r="EBZ226" s="15"/>
      <c r="ECA226" s="15"/>
      <c r="ECB226" s="15"/>
      <c r="ECC226" s="15"/>
      <c r="ECD226" s="15"/>
      <c r="ECE226" s="15"/>
      <c r="ECF226" s="15"/>
      <c r="ECG226" s="15"/>
      <c r="ECH226" s="15"/>
      <c r="ECI226" s="15"/>
      <c r="ECJ226" s="15"/>
      <c r="ECK226" s="15"/>
      <c r="ECL226" s="15"/>
      <c r="ECM226" s="15"/>
      <c r="ECN226" s="15"/>
      <c r="ECO226" s="15"/>
      <c r="ECP226" s="15"/>
      <c r="ECQ226" s="15"/>
      <c r="ECR226" s="15"/>
      <c r="ECS226" s="15"/>
      <c r="ECT226" s="15"/>
      <c r="ECU226" s="15"/>
      <c r="ECV226" s="15"/>
      <c r="ECW226" s="15"/>
      <c r="ECX226" s="15"/>
      <c r="ECY226" s="15"/>
      <c r="ECZ226" s="15"/>
      <c r="EDA226" s="15"/>
      <c r="EDB226" s="15"/>
      <c r="EDC226" s="15"/>
      <c r="EDD226" s="15"/>
      <c r="EDE226" s="15"/>
      <c r="EDF226" s="15"/>
      <c r="EDG226" s="15"/>
      <c r="EDH226" s="15"/>
      <c r="EDI226" s="15"/>
      <c r="EDJ226" s="15"/>
      <c r="EDK226" s="15"/>
      <c r="EDL226" s="15"/>
      <c r="EDM226" s="15"/>
      <c r="EDN226" s="15"/>
      <c r="EDO226" s="15"/>
      <c r="EDP226" s="15"/>
      <c r="EDQ226" s="15"/>
      <c r="EDR226" s="15"/>
      <c r="EDS226" s="15"/>
      <c r="EDT226" s="15"/>
      <c r="EDU226" s="15"/>
      <c r="EDV226" s="15"/>
      <c r="EDW226" s="15"/>
      <c r="EDX226" s="15"/>
      <c r="EDY226" s="15"/>
      <c r="EDZ226" s="15"/>
      <c r="EEA226" s="15"/>
      <c r="EEB226" s="15"/>
      <c r="EEC226" s="15"/>
      <c r="EED226" s="15"/>
      <c r="EEE226" s="15"/>
      <c r="EEF226" s="15"/>
      <c r="EEG226" s="15"/>
      <c r="EEH226" s="15"/>
      <c r="EEI226" s="15"/>
      <c r="EEJ226" s="15"/>
      <c r="EEK226" s="15"/>
      <c r="EEL226" s="15"/>
      <c r="EEM226" s="15"/>
      <c r="EEN226" s="15"/>
      <c r="EEO226" s="15"/>
      <c r="EEP226" s="15"/>
      <c r="EEQ226" s="15"/>
      <c r="EER226" s="15"/>
      <c r="EES226" s="15"/>
      <c r="EET226" s="15"/>
      <c r="EEU226" s="15"/>
      <c r="EEV226" s="15"/>
      <c r="EEW226" s="15"/>
      <c r="EEX226" s="15"/>
      <c r="EEY226" s="15"/>
      <c r="EEZ226" s="15"/>
      <c r="EFA226" s="15"/>
      <c r="EFB226" s="15"/>
      <c r="EFC226" s="15"/>
      <c r="EFD226" s="15"/>
      <c r="EFE226" s="15"/>
      <c r="EFF226" s="15"/>
      <c r="EFG226" s="15"/>
      <c r="EFH226" s="15"/>
      <c r="EFI226" s="15"/>
      <c r="EFJ226" s="15"/>
      <c r="EFK226" s="15"/>
      <c r="EFL226" s="15"/>
      <c r="EFM226" s="15"/>
      <c r="EFN226" s="15"/>
      <c r="EFO226" s="15"/>
      <c r="EFP226" s="15"/>
      <c r="EFQ226" s="15"/>
      <c r="EFR226" s="15"/>
      <c r="EFS226" s="15"/>
      <c r="EFT226" s="15"/>
      <c r="EFU226" s="15"/>
      <c r="EFV226" s="15"/>
      <c r="EFW226" s="15"/>
      <c r="EFX226" s="15"/>
      <c r="EFY226" s="15"/>
      <c r="EFZ226" s="15"/>
      <c r="EGA226" s="15"/>
      <c r="EGB226" s="15"/>
      <c r="EGC226" s="15"/>
      <c r="EGD226" s="15"/>
      <c r="EGE226" s="15"/>
      <c r="EGF226" s="15"/>
      <c r="EGG226" s="15"/>
      <c r="EGH226" s="15"/>
      <c r="EGI226" s="15"/>
      <c r="EGJ226" s="15"/>
      <c r="EGK226" s="15"/>
      <c r="EGL226" s="15"/>
      <c r="EGM226" s="15"/>
      <c r="EGN226" s="15"/>
      <c r="EGO226" s="15"/>
      <c r="EGP226" s="15"/>
      <c r="EGQ226" s="15"/>
      <c r="EGR226" s="15"/>
      <c r="EGS226" s="15"/>
      <c r="EGT226" s="15"/>
      <c r="EGU226" s="15"/>
      <c r="EGV226" s="15"/>
      <c r="EGW226" s="15"/>
      <c r="EGX226" s="15"/>
      <c r="EGY226" s="15"/>
      <c r="EGZ226" s="15"/>
      <c r="EHA226" s="15"/>
      <c r="EHB226" s="15"/>
      <c r="EHC226" s="15"/>
      <c r="EHD226" s="15"/>
      <c r="EHE226" s="15"/>
      <c r="EHF226" s="15"/>
      <c r="EHG226" s="15"/>
      <c r="EHH226" s="15"/>
      <c r="EHI226" s="15"/>
      <c r="EHJ226" s="15"/>
      <c r="EHK226" s="15"/>
      <c r="EHL226" s="15"/>
      <c r="EHM226" s="15"/>
      <c r="EHN226" s="15"/>
      <c r="EHO226" s="15"/>
      <c r="EHP226" s="15"/>
      <c r="EHQ226" s="15"/>
      <c r="EHR226" s="15"/>
      <c r="EHS226" s="15"/>
      <c r="EHT226" s="15"/>
      <c r="EHU226" s="15"/>
      <c r="EHV226" s="15"/>
      <c r="EHW226" s="15"/>
      <c r="EHX226" s="15"/>
      <c r="EHY226" s="15"/>
      <c r="EHZ226" s="15"/>
      <c r="EIA226" s="15"/>
      <c r="EIB226" s="15"/>
      <c r="EIC226" s="15"/>
      <c r="EID226" s="15"/>
      <c r="EIE226" s="15"/>
      <c r="EIF226" s="15"/>
      <c r="EIG226" s="15"/>
      <c r="EIH226" s="15"/>
      <c r="EII226" s="15"/>
      <c r="EIJ226" s="15"/>
      <c r="EIK226" s="15"/>
      <c r="EIL226" s="15"/>
      <c r="EIM226" s="15"/>
      <c r="EIN226" s="15"/>
      <c r="EIO226" s="15"/>
      <c r="EIP226" s="15"/>
      <c r="EIQ226" s="15"/>
      <c r="EIR226" s="15"/>
      <c r="EIS226" s="15"/>
      <c r="EIT226" s="15"/>
      <c r="EIU226" s="15"/>
      <c r="EIV226" s="15"/>
      <c r="EIW226" s="15"/>
      <c r="EIX226" s="15"/>
      <c r="EIY226" s="15"/>
      <c r="EIZ226" s="15"/>
      <c r="EJA226" s="15"/>
      <c r="EJB226" s="15"/>
      <c r="EJC226" s="15"/>
      <c r="EJD226" s="15"/>
      <c r="EJE226" s="15"/>
      <c r="EJF226" s="15"/>
      <c r="EJG226" s="15"/>
      <c r="EJH226" s="15"/>
      <c r="EJI226" s="15"/>
      <c r="EJJ226" s="15"/>
      <c r="EJK226" s="15"/>
      <c r="EJL226" s="15"/>
      <c r="EJM226" s="15"/>
      <c r="EJN226" s="15"/>
      <c r="EJO226" s="15"/>
      <c r="EJP226" s="15"/>
      <c r="EJQ226" s="15"/>
      <c r="EJR226" s="15"/>
      <c r="EJS226" s="15"/>
      <c r="EJT226" s="15"/>
      <c r="EJU226" s="15"/>
      <c r="EJV226" s="15"/>
      <c r="EJW226" s="15"/>
      <c r="EJX226" s="15"/>
      <c r="EJY226" s="15"/>
      <c r="EJZ226" s="15"/>
      <c r="EKA226" s="15"/>
      <c r="EKB226" s="15"/>
      <c r="EKC226" s="15"/>
      <c r="EKD226" s="15"/>
      <c r="EKE226" s="15"/>
      <c r="EKF226" s="15"/>
      <c r="EKG226" s="15"/>
      <c r="EKH226" s="15"/>
      <c r="EKI226" s="15"/>
      <c r="EKJ226" s="15"/>
      <c r="EKK226" s="15"/>
      <c r="EKL226" s="15"/>
      <c r="EKM226" s="15"/>
      <c r="EKN226" s="15"/>
      <c r="EKO226" s="15"/>
      <c r="EKP226" s="15"/>
      <c r="EKQ226" s="15"/>
      <c r="EKR226" s="15"/>
      <c r="EKS226" s="15"/>
      <c r="EKT226" s="15"/>
      <c r="EKU226" s="15"/>
      <c r="EKV226" s="15"/>
      <c r="EKW226" s="15"/>
      <c r="EKX226" s="15"/>
      <c r="EKY226" s="15"/>
      <c r="EKZ226" s="15"/>
      <c r="ELA226" s="15"/>
      <c r="ELB226" s="15"/>
      <c r="ELC226" s="15"/>
      <c r="ELD226" s="15"/>
      <c r="ELE226" s="15"/>
      <c r="ELF226" s="15"/>
      <c r="ELG226" s="15"/>
      <c r="ELH226" s="15"/>
      <c r="ELI226" s="15"/>
      <c r="ELJ226" s="15"/>
      <c r="ELK226" s="15"/>
      <c r="ELL226" s="15"/>
      <c r="ELM226" s="15"/>
      <c r="ELN226" s="15"/>
      <c r="ELO226" s="15"/>
      <c r="ELP226" s="15"/>
      <c r="ELQ226" s="15"/>
      <c r="ELR226" s="15"/>
      <c r="ELS226" s="15"/>
      <c r="ELT226" s="15"/>
      <c r="ELU226" s="15"/>
      <c r="ELV226" s="15"/>
      <c r="ELW226" s="15"/>
      <c r="ELX226" s="15"/>
      <c r="ELY226" s="15"/>
      <c r="ELZ226" s="15"/>
      <c r="EMA226" s="15"/>
      <c r="EMB226" s="15"/>
      <c r="EMC226" s="15"/>
      <c r="EMD226" s="15"/>
      <c r="EME226" s="15"/>
      <c r="EMF226" s="15"/>
      <c r="EMG226" s="15"/>
      <c r="EMH226" s="15"/>
      <c r="EMI226" s="15"/>
      <c r="EMJ226" s="15"/>
      <c r="EMK226" s="15"/>
      <c r="EML226" s="15"/>
      <c r="EMM226" s="15"/>
      <c r="EMN226" s="15"/>
      <c r="EMO226" s="15"/>
      <c r="EMP226" s="15"/>
      <c r="EMQ226" s="15"/>
      <c r="EMR226" s="15"/>
      <c r="EMS226" s="15"/>
      <c r="EMT226" s="15"/>
      <c r="EMU226" s="15"/>
      <c r="EMV226" s="15"/>
      <c r="EMW226" s="15"/>
      <c r="EMX226" s="15"/>
      <c r="EMY226" s="15"/>
      <c r="EMZ226" s="15"/>
      <c r="ENA226" s="15"/>
      <c r="ENB226" s="15"/>
      <c r="ENC226" s="15"/>
      <c r="END226" s="15"/>
      <c r="ENE226" s="15"/>
      <c r="ENF226" s="15"/>
      <c r="ENG226" s="15"/>
      <c r="ENH226" s="15"/>
      <c r="ENI226" s="15"/>
      <c r="ENJ226" s="15"/>
      <c r="ENK226" s="15"/>
      <c r="ENL226" s="15"/>
      <c r="ENM226" s="15"/>
      <c r="ENN226" s="15"/>
      <c r="ENO226" s="15"/>
      <c r="ENP226" s="15"/>
      <c r="ENQ226" s="15"/>
      <c r="ENR226" s="15"/>
      <c r="ENS226" s="15"/>
      <c r="ENT226" s="15"/>
      <c r="ENU226" s="15"/>
      <c r="ENV226" s="15"/>
      <c r="ENW226" s="15"/>
      <c r="ENX226" s="15"/>
      <c r="ENY226" s="15"/>
      <c r="ENZ226" s="15"/>
      <c r="EOA226" s="15"/>
      <c r="EOB226" s="15"/>
      <c r="EOC226" s="15"/>
      <c r="EOD226" s="15"/>
      <c r="EOE226" s="15"/>
      <c r="EOF226" s="15"/>
      <c r="EOG226" s="15"/>
      <c r="EOH226" s="15"/>
      <c r="EOI226" s="15"/>
      <c r="EOJ226" s="15"/>
      <c r="EOK226" s="15"/>
      <c r="EOL226" s="15"/>
      <c r="EOM226" s="15"/>
      <c r="EON226" s="15"/>
      <c r="EOO226" s="15"/>
      <c r="EOP226" s="15"/>
      <c r="EOQ226" s="15"/>
      <c r="EOR226" s="15"/>
      <c r="EOS226" s="15"/>
      <c r="EOT226" s="15"/>
      <c r="EOU226" s="15"/>
      <c r="EOV226" s="15"/>
      <c r="EOW226" s="15"/>
      <c r="EOX226" s="15"/>
      <c r="EOY226" s="15"/>
      <c r="EOZ226" s="15"/>
      <c r="EPA226" s="15"/>
      <c r="EPB226" s="15"/>
      <c r="EPC226" s="15"/>
      <c r="EPD226" s="15"/>
      <c r="EPE226" s="15"/>
      <c r="EPF226" s="15"/>
      <c r="EPG226" s="15"/>
      <c r="EPH226" s="15"/>
      <c r="EPI226" s="15"/>
      <c r="EPJ226" s="15"/>
      <c r="EPK226" s="15"/>
      <c r="EPL226" s="15"/>
      <c r="EPM226" s="15"/>
      <c r="EPN226" s="15"/>
      <c r="EPO226" s="15"/>
      <c r="EPP226" s="15"/>
      <c r="EPQ226" s="15"/>
      <c r="EPR226" s="15"/>
      <c r="EPS226" s="15"/>
      <c r="EPT226" s="15"/>
      <c r="EPU226" s="15"/>
      <c r="EPV226" s="15"/>
      <c r="EPW226" s="15"/>
      <c r="EPX226" s="15"/>
      <c r="EPY226" s="15"/>
      <c r="EPZ226" s="15"/>
      <c r="EQA226" s="15"/>
      <c r="EQB226" s="15"/>
      <c r="EQC226" s="15"/>
      <c r="EQD226" s="15"/>
      <c r="EQE226" s="15"/>
      <c r="EQF226" s="15"/>
      <c r="EQG226" s="15"/>
      <c r="EQH226" s="15"/>
      <c r="EQI226" s="15"/>
      <c r="EQJ226" s="15"/>
      <c r="EQK226" s="15"/>
      <c r="EQL226" s="15"/>
      <c r="EQM226" s="15"/>
      <c r="EQN226" s="15"/>
      <c r="EQO226" s="15"/>
      <c r="EQP226" s="15"/>
      <c r="EQQ226" s="15"/>
      <c r="EQR226" s="15"/>
      <c r="EQS226" s="15"/>
      <c r="EQT226" s="15"/>
      <c r="EQU226" s="15"/>
      <c r="EQV226" s="15"/>
      <c r="EQW226" s="15"/>
      <c r="EQX226" s="15"/>
      <c r="EQY226" s="15"/>
      <c r="EQZ226" s="15"/>
      <c r="ERA226" s="15"/>
      <c r="ERB226" s="15"/>
      <c r="ERC226" s="15"/>
      <c r="ERD226" s="15"/>
      <c r="ERE226" s="15"/>
      <c r="ERF226" s="15"/>
      <c r="ERG226" s="15"/>
      <c r="ERH226" s="15"/>
      <c r="ERI226" s="15"/>
      <c r="ERJ226" s="15"/>
      <c r="ERK226" s="15"/>
      <c r="ERL226" s="15"/>
      <c r="ERM226" s="15"/>
      <c r="ERN226" s="15"/>
      <c r="ERO226" s="15"/>
      <c r="ERP226" s="15"/>
      <c r="ERQ226" s="15"/>
      <c r="ERR226" s="15"/>
      <c r="ERS226" s="15"/>
      <c r="ERT226" s="15"/>
      <c r="ERU226" s="15"/>
      <c r="ERV226" s="15"/>
      <c r="ERW226" s="15"/>
      <c r="ERX226" s="15"/>
      <c r="ERY226" s="15"/>
      <c r="ERZ226" s="15"/>
      <c r="ESA226" s="15"/>
      <c r="ESB226" s="15"/>
      <c r="ESC226" s="15"/>
      <c r="ESD226" s="15"/>
      <c r="ESE226" s="15"/>
      <c r="ESF226" s="15"/>
      <c r="ESG226" s="15"/>
      <c r="ESH226" s="15"/>
      <c r="ESI226" s="15"/>
      <c r="ESJ226" s="15"/>
      <c r="ESK226" s="15"/>
      <c r="ESL226" s="15"/>
      <c r="ESM226" s="15"/>
      <c r="ESN226" s="15"/>
      <c r="ESO226" s="15"/>
      <c r="ESP226" s="15"/>
      <c r="ESQ226" s="15"/>
      <c r="ESR226" s="15"/>
      <c r="ESS226" s="15"/>
      <c r="EST226" s="15"/>
      <c r="ESU226" s="15"/>
      <c r="ESV226" s="15"/>
      <c r="ESW226" s="15"/>
      <c r="ESX226" s="15"/>
      <c r="ESY226" s="15"/>
      <c r="ESZ226" s="15"/>
      <c r="ETA226" s="15"/>
      <c r="ETB226" s="15"/>
      <c r="ETC226" s="15"/>
      <c r="ETD226" s="15"/>
      <c r="ETE226" s="15"/>
      <c r="ETF226" s="15"/>
      <c r="ETG226" s="15"/>
      <c r="ETH226" s="15"/>
      <c r="ETI226" s="15"/>
      <c r="ETJ226" s="15"/>
      <c r="ETK226" s="15"/>
      <c r="ETL226" s="15"/>
      <c r="ETM226" s="15"/>
      <c r="ETN226" s="15"/>
      <c r="ETO226" s="15"/>
      <c r="ETP226" s="15"/>
      <c r="ETQ226" s="15"/>
      <c r="ETR226" s="15"/>
      <c r="ETS226" s="15"/>
      <c r="ETT226" s="15"/>
      <c r="ETU226" s="15"/>
      <c r="ETV226" s="15"/>
      <c r="ETW226" s="15"/>
      <c r="ETX226" s="15"/>
      <c r="ETY226" s="15"/>
      <c r="ETZ226" s="15"/>
      <c r="EUA226" s="15"/>
      <c r="EUB226" s="15"/>
      <c r="EUC226" s="15"/>
      <c r="EUD226" s="15"/>
      <c r="EUE226" s="15"/>
      <c r="EUF226" s="15"/>
      <c r="EUG226" s="15"/>
      <c r="EUH226" s="15"/>
      <c r="EUI226" s="15"/>
      <c r="EUJ226" s="15"/>
      <c r="EUK226" s="15"/>
      <c r="EUL226" s="15"/>
      <c r="EUM226" s="15"/>
      <c r="EUN226" s="15"/>
      <c r="EUO226" s="15"/>
      <c r="EUP226" s="15"/>
      <c r="EUQ226" s="15"/>
      <c r="EUR226" s="15"/>
      <c r="EUS226" s="15"/>
      <c r="EUT226" s="15"/>
      <c r="EUU226" s="15"/>
      <c r="EUV226" s="15"/>
      <c r="EUW226" s="15"/>
      <c r="EUX226" s="15"/>
      <c r="EUY226" s="15"/>
      <c r="EUZ226" s="15"/>
      <c r="EVA226" s="15"/>
      <c r="EVB226" s="15"/>
      <c r="EVC226" s="15"/>
      <c r="EVD226" s="15"/>
      <c r="EVE226" s="15"/>
      <c r="EVF226" s="15"/>
      <c r="EVG226" s="15"/>
      <c r="EVH226" s="15"/>
      <c r="EVI226" s="15"/>
      <c r="EVJ226" s="15"/>
      <c r="EVK226" s="15"/>
      <c r="EVL226" s="15"/>
      <c r="EVM226" s="15"/>
      <c r="EVN226" s="15"/>
      <c r="EVO226" s="15"/>
      <c r="EVP226" s="15"/>
      <c r="EVQ226" s="15"/>
      <c r="EVR226" s="15"/>
      <c r="EVS226" s="15"/>
      <c r="EVT226" s="15"/>
      <c r="EVU226" s="15"/>
      <c r="EVV226" s="15"/>
      <c r="EVW226" s="15"/>
      <c r="EVX226" s="15"/>
      <c r="EVY226" s="15"/>
      <c r="EVZ226" s="15"/>
      <c r="EWA226" s="15"/>
      <c r="EWB226" s="15"/>
      <c r="EWC226" s="15"/>
      <c r="EWD226" s="15"/>
      <c r="EWE226" s="15"/>
      <c r="EWF226" s="15"/>
      <c r="EWG226" s="15"/>
      <c r="EWH226" s="15"/>
      <c r="EWI226" s="15"/>
      <c r="EWJ226" s="15"/>
      <c r="EWK226" s="15"/>
      <c r="EWL226" s="15"/>
      <c r="EWM226" s="15"/>
      <c r="EWN226" s="15"/>
      <c r="EWO226" s="15"/>
      <c r="EWP226" s="15"/>
      <c r="EWQ226" s="15"/>
      <c r="EWR226" s="15"/>
      <c r="EWS226" s="15"/>
      <c r="EWT226" s="15"/>
      <c r="EWU226" s="15"/>
      <c r="EWV226" s="15"/>
      <c r="EWW226" s="15"/>
      <c r="EWX226" s="15"/>
      <c r="EWY226" s="15"/>
      <c r="EWZ226" s="15"/>
      <c r="EXA226" s="15"/>
      <c r="EXB226" s="15"/>
      <c r="EXC226" s="15"/>
      <c r="EXD226" s="15"/>
      <c r="EXE226" s="15"/>
      <c r="EXF226" s="15"/>
      <c r="EXG226" s="15"/>
      <c r="EXH226" s="15"/>
      <c r="EXI226" s="15"/>
      <c r="EXJ226" s="15"/>
      <c r="EXK226" s="15"/>
      <c r="EXL226" s="15"/>
      <c r="EXM226" s="15"/>
      <c r="EXN226" s="15"/>
      <c r="EXO226" s="15"/>
      <c r="EXP226" s="15"/>
      <c r="EXQ226" s="15"/>
      <c r="EXR226" s="15"/>
      <c r="EXS226" s="15"/>
      <c r="EXT226" s="15"/>
      <c r="EXU226" s="15"/>
      <c r="EXV226" s="15"/>
      <c r="EXW226" s="15"/>
      <c r="EXX226" s="15"/>
      <c r="EXY226" s="15"/>
      <c r="EXZ226" s="15"/>
      <c r="EYA226" s="15"/>
      <c r="EYB226" s="15"/>
      <c r="EYC226" s="15"/>
      <c r="EYD226" s="15"/>
      <c r="EYE226" s="15"/>
      <c r="EYF226" s="15"/>
      <c r="EYG226" s="15"/>
      <c r="EYH226" s="15"/>
      <c r="EYI226" s="15"/>
      <c r="EYJ226" s="15"/>
      <c r="EYK226" s="15"/>
      <c r="EYL226" s="15"/>
      <c r="EYM226" s="15"/>
      <c r="EYN226" s="15"/>
      <c r="EYO226" s="15"/>
      <c r="EYP226" s="15"/>
      <c r="EYQ226" s="15"/>
      <c r="EYR226" s="15"/>
      <c r="EYS226" s="15"/>
      <c r="EYT226" s="15"/>
      <c r="EYU226" s="15"/>
      <c r="EYV226" s="15"/>
      <c r="EYW226" s="15"/>
      <c r="EYX226" s="15"/>
      <c r="EYY226" s="15"/>
      <c r="EYZ226" s="15"/>
      <c r="EZA226" s="15"/>
      <c r="EZB226" s="15"/>
      <c r="EZC226" s="15"/>
      <c r="EZD226" s="15"/>
      <c r="EZE226" s="15"/>
      <c r="EZF226" s="15"/>
      <c r="EZG226" s="15"/>
      <c r="EZH226" s="15"/>
      <c r="EZI226" s="15"/>
      <c r="EZJ226" s="15"/>
      <c r="EZK226" s="15"/>
      <c r="EZL226" s="15"/>
      <c r="EZM226" s="15"/>
      <c r="EZN226" s="15"/>
      <c r="EZO226" s="15"/>
      <c r="EZP226" s="15"/>
      <c r="EZQ226" s="15"/>
      <c r="EZR226" s="15"/>
      <c r="EZS226" s="15"/>
      <c r="EZT226" s="15"/>
      <c r="EZU226" s="15"/>
      <c r="EZV226" s="15"/>
      <c r="EZW226" s="15"/>
      <c r="EZX226" s="15"/>
      <c r="EZY226" s="15"/>
      <c r="EZZ226" s="15"/>
      <c r="FAA226" s="15"/>
      <c r="FAB226" s="15"/>
      <c r="FAC226" s="15"/>
      <c r="FAD226" s="15"/>
      <c r="FAE226" s="15"/>
      <c r="FAF226" s="15"/>
      <c r="FAG226" s="15"/>
      <c r="FAH226" s="15"/>
      <c r="FAI226" s="15"/>
      <c r="FAJ226" s="15"/>
      <c r="FAK226" s="15"/>
      <c r="FAL226" s="15"/>
      <c r="FAM226" s="15"/>
      <c r="FAN226" s="15"/>
      <c r="FAO226" s="15"/>
      <c r="FAP226" s="15"/>
      <c r="FAQ226" s="15"/>
      <c r="FAR226" s="15"/>
      <c r="FAS226" s="15"/>
      <c r="FAT226" s="15"/>
      <c r="FAU226" s="15"/>
      <c r="FAV226" s="15"/>
      <c r="FAW226" s="15"/>
      <c r="FAX226" s="15"/>
      <c r="FAY226" s="15"/>
      <c r="FAZ226" s="15"/>
      <c r="FBA226" s="15"/>
      <c r="FBB226" s="15"/>
      <c r="FBC226" s="15"/>
      <c r="FBD226" s="15"/>
      <c r="FBE226" s="15"/>
      <c r="FBF226" s="15"/>
      <c r="FBG226" s="15"/>
      <c r="FBH226" s="15"/>
      <c r="FBI226" s="15"/>
      <c r="FBJ226" s="15"/>
      <c r="FBK226" s="15"/>
      <c r="FBL226" s="15"/>
      <c r="FBM226" s="15"/>
      <c r="FBN226" s="15"/>
      <c r="FBO226" s="15"/>
      <c r="FBP226" s="15"/>
      <c r="FBQ226" s="15"/>
      <c r="FBR226" s="15"/>
      <c r="FBS226" s="15"/>
      <c r="FBT226" s="15"/>
      <c r="FBU226" s="15"/>
      <c r="FBV226" s="15"/>
      <c r="FBW226" s="15"/>
      <c r="FBX226" s="15"/>
      <c r="FBY226" s="15"/>
      <c r="FBZ226" s="15"/>
      <c r="FCA226" s="15"/>
      <c r="FCB226" s="15"/>
      <c r="FCC226" s="15"/>
      <c r="FCD226" s="15"/>
      <c r="FCE226" s="15"/>
      <c r="FCF226" s="15"/>
      <c r="FCG226" s="15"/>
      <c r="FCH226" s="15"/>
      <c r="FCI226" s="15"/>
      <c r="FCJ226" s="15"/>
      <c r="FCK226" s="15"/>
      <c r="FCL226" s="15"/>
      <c r="FCM226" s="15"/>
      <c r="FCN226" s="15"/>
      <c r="FCO226" s="15"/>
      <c r="FCP226" s="15"/>
      <c r="FCQ226" s="15"/>
      <c r="FCR226" s="15"/>
      <c r="FCS226" s="15"/>
      <c r="FCT226" s="15"/>
      <c r="FCU226" s="15"/>
      <c r="FCV226" s="15"/>
      <c r="FCW226" s="15"/>
      <c r="FCX226" s="15"/>
      <c r="FCY226" s="15"/>
      <c r="FCZ226" s="15"/>
      <c r="FDA226" s="15"/>
      <c r="FDB226" s="15"/>
      <c r="FDC226" s="15"/>
      <c r="FDD226" s="15"/>
      <c r="FDE226" s="15"/>
      <c r="FDF226" s="15"/>
      <c r="FDG226" s="15"/>
      <c r="FDH226" s="15"/>
      <c r="FDI226" s="15"/>
      <c r="FDJ226" s="15"/>
      <c r="FDK226" s="15"/>
      <c r="FDL226" s="15"/>
      <c r="FDM226" s="15"/>
      <c r="FDN226" s="15"/>
      <c r="FDO226" s="15"/>
      <c r="FDP226" s="15"/>
      <c r="FDQ226" s="15"/>
      <c r="FDR226" s="15"/>
      <c r="FDS226" s="15"/>
      <c r="FDT226" s="15"/>
      <c r="FDU226" s="15"/>
      <c r="FDV226" s="15"/>
      <c r="FDW226" s="15"/>
      <c r="FDX226" s="15"/>
      <c r="FDY226" s="15"/>
      <c r="FDZ226" s="15"/>
      <c r="FEA226" s="15"/>
      <c r="FEB226" s="15"/>
      <c r="FEC226" s="15"/>
      <c r="FED226" s="15"/>
      <c r="FEE226" s="15"/>
      <c r="FEF226" s="15"/>
      <c r="FEG226" s="15"/>
      <c r="FEH226" s="15"/>
      <c r="FEI226" s="15"/>
      <c r="FEJ226" s="15"/>
      <c r="FEK226" s="15"/>
      <c r="FEL226" s="15"/>
      <c r="FEM226" s="15"/>
      <c r="FEN226" s="15"/>
      <c r="FEO226" s="15"/>
      <c r="FEP226" s="15"/>
      <c r="FEQ226" s="15"/>
      <c r="FER226" s="15"/>
      <c r="FES226" s="15"/>
      <c r="FET226" s="15"/>
      <c r="FEU226" s="15"/>
      <c r="FEV226" s="15"/>
      <c r="FEW226" s="15"/>
      <c r="FEX226" s="15"/>
      <c r="FEY226" s="15"/>
      <c r="FEZ226" s="15"/>
      <c r="FFA226" s="15"/>
      <c r="FFB226" s="15"/>
      <c r="FFC226" s="15"/>
      <c r="FFD226" s="15"/>
      <c r="FFE226" s="15"/>
      <c r="FFF226" s="15"/>
      <c r="FFG226" s="15"/>
      <c r="FFH226" s="15"/>
      <c r="FFI226" s="15"/>
      <c r="FFJ226" s="15"/>
      <c r="FFK226" s="15"/>
      <c r="FFL226" s="15"/>
      <c r="FFM226" s="15"/>
      <c r="FFN226" s="15"/>
      <c r="FFO226" s="15"/>
      <c r="FFP226" s="15"/>
      <c r="FFQ226" s="15"/>
      <c r="FFR226" s="15"/>
      <c r="FFS226" s="15"/>
      <c r="FFT226" s="15"/>
      <c r="FFU226" s="15"/>
      <c r="FFV226" s="15"/>
      <c r="FFW226" s="15"/>
      <c r="FFX226" s="15"/>
      <c r="FFY226" s="15"/>
      <c r="FFZ226" s="15"/>
      <c r="FGA226" s="15"/>
      <c r="FGB226" s="15"/>
      <c r="FGC226" s="15"/>
      <c r="FGD226" s="15"/>
      <c r="FGE226" s="15"/>
      <c r="FGF226" s="15"/>
      <c r="FGG226" s="15"/>
      <c r="FGH226" s="15"/>
      <c r="FGI226" s="15"/>
      <c r="FGJ226" s="15"/>
      <c r="FGK226" s="15"/>
      <c r="FGL226" s="15"/>
      <c r="FGM226" s="15"/>
      <c r="FGN226" s="15"/>
      <c r="FGO226" s="15"/>
      <c r="FGP226" s="15"/>
      <c r="FGQ226" s="15"/>
      <c r="FGR226" s="15"/>
      <c r="FGS226" s="15"/>
      <c r="FGT226" s="15"/>
      <c r="FGU226" s="15"/>
      <c r="FGV226" s="15"/>
      <c r="FGW226" s="15"/>
      <c r="FGX226" s="15"/>
      <c r="FGY226" s="15"/>
      <c r="FGZ226" s="15"/>
      <c r="FHA226" s="15"/>
      <c r="FHB226" s="15"/>
      <c r="FHC226" s="15"/>
      <c r="FHD226" s="15"/>
      <c r="FHE226" s="15"/>
      <c r="FHF226" s="15"/>
      <c r="FHG226" s="15"/>
      <c r="FHH226" s="15"/>
      <c r="FHI226" s="15"/>
      <c r="FHJ226" s="15"/>
      <c r="FHK226" s="15"/>
      <c r="FHL226" s="15"/>
      <c r="FHM226" s="15"/>
      <c r="FHN226" s="15"/>
      <c r="FHO226" s="15"/>
      <c r="FHP226" s="15"/>
      <c r="FHQ226" s="15"/>
      <c r="FHR226" s="15"/>
      <c r="FHS226" s="15"/>
      <c r="FHT226" s="15"/>
      <c r="FHU226" s="15"/>
      <c r="FHV226" s="15"/>
      <c r="FHW226" s="15"/>
      <c r="FHX226" s="15"/>
      <c r="FHY226" s="15"/>
      <c r="FHZ226" s="15"/>
      <c r="FIA226" s="15"/>
      <c r="FIB226" s="15"/>
      <c r="FIC226" s="15"/>
      <c r="FID226" s="15"/>
      <c r="FIE226" s="15"/>
      <c r="FIF226" s="15"/>
      <c r="FIG226" s="15"/>
      <c r="FIH226" s="15"/>
      <c r="FII226" s="15"/>
      <c r="FIJ226" s="15"/>
      <c r="FIK226" s="15"/>
      <c r="FIL226" s="15"/>
      <c r="FIM226" s="15"/>
      <c r="FIN226" s="15"/>
      <c r="FIO226" s="15"/>
      <c r="FIP226" s="15"/>
      <c r="FIQ226" s="15"/>
      <c r="FIR226" s="15"/>
      <c r="FIS226" s="15"/>
      <c r="FIT226" s="15"/>
      <c r="FIU226" s="15"/>
      <c r="FIV226" s="15"/>
      <c r="FIW226" s="15"/>
      <c r="FIX226" s="15"/>
      <c r="FIY226" s="15"/>
      <c r="FIZ226" s="15"/>
      <c r="FJA226" s="15"/>
      <c r="FJB226" s="15"/>
      <c r="FJC226" s="15"/>
      <c r="FJD226" s="15"/>
      <c r="FJE226" s="15"/>
      <c r="FJF226" s="15"/>
      <c r="FJG226" s="15"/>
      <c r="FJH226" s="15"/>
      <c r="FJI226" s="15"/>
      <c r="FJJ226" s="15"/>
      <c r="FJK226" s="15"/>
      <c r="FJL226" s="15"/>
      <c r="FJM226" s="15"/>
      <c r="FJN226" s="15"/>
      <c r="FJO226" s="15"/>
      <c r="FJP226" s="15"/>
      <c r="FJQ226" s="15"/>
      <c r="FJR226" s="15"/>
      <c r="FJS226" s="15"/>
      <c r="FJT226" s="15"/>
      <c r="FJU226" s="15"/>
      <c r="FJV226" s="15"/>
      <c r="FJW226" s="15"/>
      <c r="FJX226" s="15"/>
      <c r="FJY226" s="15"/>
      <c r="FJZ226" s="15"/>
      <c r="FKA226" s="15"/>
      <c r="FKB226" s="15"/>
      <c r="FKC226" s="15"/>
      <c r="FKD226" s="15"/>
      <c r="FKE226" s="15"/>
      <c r="FKF226" s="15"/>
      <c r="FKG226" s="15"/>
      <c r="FKH226" s="15"/>
      <c r="FKI226" s="15"/>
      <c r="FKJ226" s="15"/>
      <c r="FKK226" s="15"/>
      <c r="FKL226" s="15"/>
      <c r="FKM226" s="15"/>
      <c r="FKN226" s="15"/>
      <c r="FKO226" s="15"/>
      <c r="FKP226" s="15"/>
      <c r="FKQ226" s="15"/>
      <c r="FKR226" s="15"/>
      <c r="FKS226" s="15"/>
      <c r="FKT226" s="15"/>
      <c r="FKU226" s="15"/>
      <c r="FKV226" s="15"/>
      <c r="FKW226" s="15"/>
      <c r="FKX226" s="15"/>
      <c r="FKY226" s="15"/>
      <c r="FKZ226" s="15"/>
      <c r="FLA226" s="15"/>
      <c r="FLB226" s="15"/>
      <c r="FLC226" s="15"/>
      <c r="FLD226" s="15"/>
      <c r="FLE226" s="15"/>
      <c r="FLF226" s="15"/>
      <c r="FLG226" s="15"/>
      <c r="FLH226" s="15"/>
      <c r="FLI226" s="15"/>
      <c r="FLJ226" s="15"/>
      <c r="FLK226" s="15"/>
      <c r="FLL226" s="15"/>
      <c r="FLM226" s="15"/>
      <c r="FLN226" s="15"/>
      <c r="FLO226" s="15"/>
      <c r="FLP226" s="15"/>
      <c r="FLQ226" s="15"/>
      <c r="FLR226" s="15"/>
      <c r="FLS226" s="15"/>
      <c r="FLT226" s="15"/>
      <c r="FLU226" s="15"/>
      <c r="FLV226" s="15"/>
      <c r="FLW226" s="15"/>
      <c r="FLX226" s="15"/>
      <c r="FLY226" s="15"/>
      <c r="FLZ226" s="15"/>
      <c r="FMA226" s="15"/>
      <c r="FMB226" s="15"/>
      <c r="FMC226" s="15"/>
      <c r="FMD226" s="15"/>
      <c r="FME226" s="15"/>
      <c r="FMF226" s="15"/>
      <c r="FMG226" s="15"/>
      <c r="FMH226" s="15"/>
      <c r="FMI226" s="15"/>
      <c r="FMJ226" s="15"/>
      <c r="FMK226" s="15"/>
      <c r="FML226" s="15"/>
      <c r="FMM226" s="15"/>
      <c r="FMN226" s="15"/>
      <c r="FMO226" s="15"/>
      <c r="FMP226" s="15"/>
      <c r="FMQ226" s="15"/>
      <c r="FMR226" s="15"/>
      <c r="FMS226" s="15"/>
      <c r="FMT226" s="15"/>
      <c r="FMU226" s="15"/>
      <c r="FMV226" s="15"/>
      <c r="FMW226" s="15"/>
      <c r="FMX226" s="15"/>
      <c r="FMY226" s="15"/>
      <c r="FMZ226" s="15"/>
      <c r="FNA226" s="15"/>
      <c r="FNB226" s="15"/>
      <c r="FNC226" s="15"/>
      <c r="FND226" s="15"/>
      <c r="FNE226" s="15"/>
      <c r="FNF226" s="15"/>
      <c r="FNG226" s="15"/>
      <c r="FNH226" s="15"/>
      <c r="FNI226" s="15"/>
      <c r="FNJ226" s="15"/>
      <c r="FNK226" s="15"/>
      <c r="FNL226" s="15"/>
      <c r="FNM226" s="15"/>
      <c r="FNN226" s="15"/>
      <c r="FNO226" s="15"/>
      <c r="FNP226" s="15"/>
      <c r="FNQ226" s="15"/>
      <c r="FNR226" s="15"/>
      <c r="FNS226" s="15"/>
      <c r="FNT226" s="15"/>
      <c r="FNU226" s="15"/>
      <c r="FNV226" s="15"/>
      <c r="FNW226" s="15"/>
      <c r="FNX226" s="15"/>
      <c r="FNY226" s="15"/>
      <c r="FNZ226" s="15"/>
      <c r="FOA226" s="15"/>
      <c r="FOB226" s="15"/>
      <c r="FOC226" s="15"/>
      <c r="FOD226" s="15"/>
      <c r="FOE226" s="15"/>
      <c r="FOF226" s="15"/>
      <c r="FOG226" s="15"/>
      <c r="FOH226" s="15"/>
      <c r="FOI226" s="15"/>
      <c r="FOJ226" s="15"/>
      <c r="FOK226" s="15"/>
      <c r="FOL226" s="15"/>
      <c r="FOM226" s="15"/>
      <c r="FON226" s="15"/>
      <c r="FOO226" s="15"/>
      <c r="FOP226" s="15"/>
      <c r="FOQ226" s="15"/>
      <c r="FOR226" s="15"/>
      <c r="FOS226" s="15"/>
      <c r="FOT226" s="15"/>
      <c r="FOU226" s="15"/>
      <c r="FOV226" s="15"/>
      <c r="FOW226" s="15"/>
      <c r="FOX226" s="15"/>
      <c r="FOY226" s="15"/>
      <c r="FOZ226" s="15"/>
      <c r="FPA226" s="15"/>
      <c r="FPB226" s="15"/>
      <c r="FPC226" s="15"/>
      <c r="FPD226" s="15"/>
      <c r="FPE226" s="15"/>
      <c r="FPF226" s="15"/>
      <c r="FPG226" s="15"/>
      <c r="FPH226" s="15"/>
      <c r="FPI226" s="15"/>
      <c r="FPJ226" s="15"/>
      <c r="FPK226" s="15"/>
      <c r="FPL226" s="15"/>
      <c r="FPM226" s="15"/>
      <c r="FPN226" s="15"/>
      <c r="FPO226" s="15"/>
      <c r="FPP226" s="15"/>
      <c r="FPQ226" s="15"/>
      <c r="FPR226" s="15"/>
      <c r="FPS226" s="15"/>
      <c r="FPT226" s="15"/>
      <c r="FPU226" s="15"/>
      <c r="FPV226" s="15"/>
      <c r="FPW226" s="15"/>
      <c r="FPX226" s="15"/>
      <c r="FPY226" s="15"/>
      <c r="FPZ226" s="15"/>
      <c r="FQA226" s="15"/>
      <c r="FQB226" s="15"/>
      <c r="FQC226" s="15"/>
      <c r="FQD226" s="15"/>
      <c r="FQE226" s="15"/>
      <c r="FQF226" s="15"/>
      <c r="FQG226" s="15"/>
      <c r="FQH226" s="15"/>
      <c r="FQI226" s="15"/>
      <c r="FQJ226" s="15"/>
      <c r="FQK226" s="15"/>
      <c r="FQL226" s="15"/>
      <c r="FQM226" s="15"/>
      <c r="FQN226" s="15"/>
      <c r="FQO226" s="15"/>
      <c r="FQP226" s="15"/>
      <c r="FQQ226" s="15"/>
      <c r="FQR226" s="15"/>
      <c r="FQS226" s="15"/>
      <c r="FQT226" s="15"/>
      <c r="FQU226" s="15"/>
      <c r="FQV226" s="15"/>
      <c r="FQW226" s="15"/>
      <c r="FQX226" s="15"/>
      <c r="FQY226" s="15"/>
      <c r="FQZ226" s="15"/>
      <c r="FRA226" s="15"/>
      <c r="FRB226" s="15"/>
      <c r="FRC226" s="15"/>
      <c r="FRD226" s="15"/>
      <c r="FRE226" s="15"/>
      <c r="FRF226" s="15"/>
      <c r="FRG226" s="15"/>
      <c r="FRH226" s="15"/>
      <c r="FRI226" s="15"/>
      <c r="FRJ226" s="15"/>
      <c r="FRK226" s="15"/>
      <c r="FRL226" s="15"/>
      <c r="FRM226" s="15"/>
      <c r="FRN226" s="15"/>
      <c r="FRO226" s="15"/>
      <c r="FRP226" s="15"/>
      <c r="FRQ226" s="15"/>
      <c r="FRR226" s="15"/>
      <c r="FRS226" s="15"/>
      <c r="FRT226" s="15"/>
      <c r="FRU226" s="15"/>
      <c r="FRV226" s="15"/>
      <c r="FRW226" s="15"/>
      <c r="FRX226" s="15"/>
      <c r="FRY226" s="15"/>
      <c r="FRZ226" s="15"/>
      <c r="FSA226" s="15"/>
      <c r="FSB226" s="15"/>
      <c r="FSC226" s="15"/>
      <c r="FSD226" s="15"/>
      <c r="FSE226" s="15"/>
      <c r="FSF226" s="15"/>
      <c r="FSG226" s="15"/>
      <c r="FSH226" s="15"/>
      <c r="FSI226" s="15"/>
      <c r="FSJ226" s="15"/>
      <c r="FSK226" s="15"/>
      <c r="FSL226" s="15"/>
      <c r="FSM226" s="15"/>
      <c r="FSN226" s="15"/>
      <c r="FSO226" s="15"/>
      <c r="FSP226" s="15"/>
      <c r="FSQ226" s="15"/>
      <c r="FSR226" s="15"/>
      <c r="FSS226" s="15"/>
      <c r="FST226" s="15"/>
      <c r="FSU226" s="15"/>
      <c r="FSV226" s="15"/>
      <c r="FSW226" s="15"/>
      <c r="FSX226" s="15"/>
      <c r="FSY226" s="15"/>
      <c r="FSZ226" s="15"/>
      <c r="FTA226" s="15"/>
      <c r="FTB226" s="15"/>
      <c r="FTC226" s="15"/>
      <c r="FTD226" s="15"/>
      <c r="FTE226" s="15"/>
      <c r="FTF226" s="15"/>
      <c r="FTG226" s="15"/>
      <c r="FTH226" s="15"/>
      <c r="FTI226" s="15"/>
      <c r="FTJ226" s="15"/>
      <c r="FTK226" s="15"/>
      <c r="FTL226" s="15"/>
      <c r="FTM226" s="15"/>
      <c r="FTN226" s="15"/>
      <c r="FTO226" s="15"/>
      <c r="FTP226" s="15"/>
      <c r="FTQ226" s="15"/>
      <c r="FTR226" s="15"/>
      <c r="FTS226" s="15"/>
      <c r="FTT226" s="15"/>
      <c r="FTU226" s="15"/>
      <c r="FTV226" s="15"/>
      <c r="FTW226" s="15"/>
      <c r="FTX226" s="15"/>
      <c r="FTY226" s="15"/>
      <c r="FTZ226" s="15"/>
      <c r="FUA226" s="15"/>
      <c r="FUB226" s="15"/>
      <c r="FUC226" s="15"/>
      <c r="FUD226" s="15"/>
      <c r="FUE226" s="15"/>
      <c r="FUF226" s="15"/>
      <c r="FUG226" s="15"/>
      <c r="FUH226" s="15"/>
      <c r="FUI226" s="15"/>
      <c r="FUJ226" s="15"/>
      <c r="FUK226" s="15"/>
      <c r="FUL226" s="15"/>
      <c r="FUM226" s="15"/>
      <c r="FUN226" s="15"/>
      <c r="FUO226" s="15"/>
      <c r="FUP226" s="15"/>
      <c r="FUQ226" s="15"/>
      <c r="FUR226" s="15"/>
      <c r="FUS226" s="15"/>
      <c r="FUT226" s="15"/>
      <c r="FUU226" s="15"/>
      <c r="FUV226" s="15"/>
      <c r="FUW226" s="15"/>
      <c r="FUX226" s="15"/>
      <c r="FUY226" s="15"/>
      <c r="FUZ226" s="15"/>
      <c r="FVA226" s="15"/>
      <c r="FVB226" s="15"/>
      <c r="FVC226" s="15"/>
      <c r="FVD226" s="15"/>
      <c r="FVE226" s="15"/>
      <c r="FVF226" s="15"/>
      <c r="FVG226" s="15"/>
      <c r="FVH226" s="15"/>
      <c r="FVI226" s="15"/>
      <c r="FVJ226" s="15"/>
      <c r="FVK226" s="15"/>
      <c r="FVL226" s="15"/>
      <c r="FVM226" s="15"/>
      <c r="FVN226" s="15"/>
      <c r="FVO226" s="15"/>
      <c r="FVP226" s="15"/>
      <c r="FVQ226" s="15"/>
      <c r="FVR226" s="15"/>
      <c r="FVS226" s="15"/>
      <c r="FVT226" s="15"/>
      <c r="FVU226" s="15"/>
      <c r="FVV226" s="15"/>
      <c r="FVW226" s="15"/>
      <c r="FVX226" s="15"/>
      <c r="FVY226" s="15"/>
      <c r="FVZ226" s="15"/>
      <c r="FWA226" s="15"/>
      <c r="FWB226" s="15"/>
      <c r="FWC226" s="15"/>
      <c r="FWD226" s="15"/>
      <c r="FWE226" s="15"/>
      <c r="FWF226" s="15"/>
      <c r="FWG226" s="15"/>
      <c r="FWH226" s="15"/>
      <c r="FWI226" s="15"/>
      <c r="FWJ226" s="15"/>
      <c r="FWK226" s="15"/>
      <c r="FWL226" s="15"/>
      <c r="FWM226" s="15"/>
      <c r="FWN226" s="15"/>
      <c r="FWO226" s="15"/>
      <c r="FWP226" s="15"/>
      <c r="FWQ226" s="15"/>
      <c r="FWR226" s="15"/>
      <c r="FWS226" s="15"/>
      <c r="FWT226" s="15"/>
      <c r="FWU226" s="15"/>
      <c r="FWV226" s="15"/>
      <c r="FWW226" s="15"/>
      <c r="FWX226" s="15"/>
      <c r="FWY226" s="15"/>
      <c r="FWZ226" s="15"/>
      <c r="FXA226" s="15"/>
      <c r="FXB226" s="15"/>
      <c r="FXC226" s="15"/>
      <c r="FXD226" s="15"/>
      <c r="FXE226" s="15"/>
      <c r="FXF226" s="15"/>
      <c r="FXG226" s="15"/>
      <c r="FXH226" s="15"/>
      <c r="FXI226" s="15"/>
      <c r="FXJ226" s="15"/>
      <c r="FXK226" s="15"/>
      <c r="FXL226" s="15"/>
      <c r="FXM226" s="15"/>
      <c r="FXN226" s="15"/>
      <c r="FXO226" s="15"/>
      <c r="FXP226" s="15"/>
      <c r="FXQ226" s="15"/>
      <c r="FXR226" s="15"/>
      <c r="FXS226" s="15"/>
      <c r="FXT226" s="15"/>
      <c r="FXU226" s="15"/>
      <c r="FXV226" s="15"/>
      <c r="FXW226" s="15"/>
      <c r="FXX226" s="15"/>
      <c r="FXY226" s="15"/>
      <c r="FXZ226" s="15"/>
      <c r="FYA226" s="15"/>
      <c r="FYB226" s="15"/>
      <c r="FYC226" s="15"/>
      <c r="FYD226" s="15"/>
      <c r="FYE226" s="15"/>
      <c r="FYF226" s="15"/>
      <c r="FYG226" s="15"/>
      <c r="FYH226" s="15"/>
      <c r="FYI226" s="15"/>
      <c r="FYJ226" s="15"/>
      <c r="FYK226" s="15"/>
      <c r="FYL226" s="15"/>
      <c r="FYM226" s="15"/>
      <c r="FYN226" s="15"/>
      <c r="FYO226" s="15"/>
      <c r="FYP226" s="15"/>
      <c r="FYQ226" s="15"/>
      <c r="FYR226" s="15"/>
      <c r="FYS226" s="15"/>
      <c r="FYT226" s="15"/>
      <c r="FYU226" s="15"/>
      <c r="FYV226" s="15"/>
      <c r="FYW226" s="15"/>
      <c r="FYX226" s="15"/>
      <c r="FYY226" s="15"/>
      <c r="FYZ226" s="15"/>
      <c r="FZA226" s="15"/>
      <c r="FZB226" s="15"/>
      <c r="FZC226" s="15"/>
      <c r="FZD226" s="15"/>
      <c r="FZE226" s="15"/>
      <c r="FZF226" s="15"/>
      <c r="FZG226" s="15"/>
      <c r="FZH226" s="15"/>
      <c r="FZI226" s="15"/>
      <c r="FZJ226" s="15"/>
      <c r="FZK226" s="15"/>
      <c r="FZL226" s="15"/>
      <c r="FZM226" s="15"/>
      <c r="FZN226" s="15"/>
      <c r="FZO226" s="15"/>
      <c r="FZP226" s="15"/>
      <c r="FZQ226" s="15"/>
      <c r="FZR226" s="15"/>
      <c r="FZS226" s="15"/>
      <c r="FZT226" s="15"/>
      <c r="FZU226" s="15"/>
      <c r="FZV226" s="15"/>
      <c r="FZW226" s="15"/>
      <c r="FZX226" s="15"/>
      <c r="FZY226" s="15"/>
      <c r="FZZ226" s="15"/>
      <c r="GAA226" s="15"/>
      <c r="GAB226" s="15"/>
      <c r="GAC226" s="15"/>
      <c r="GAD226" s="15"/>
      <c r="GAE226" s="15"/>
      <c r="GAF226" s="15"/>
      <c r="GAG226" s="15"/>
      <c r="GAH226" s="15"/>
      <c r="GAI226" s="15"/>
      <c r="GAJ226" s="15"/>
      <c r="GAK226" s="15"/>
      <c r="GAL226" s="15"/>
      <c r="GAM226" s="15"/>
      <c r="GAN226" s="15"/>
      <c r="GAO226" s="15"/>
      <c r="GAP226" s="15"/>
      <c r="GAQ226" s="15"/>
      <c r="GAR226" s="15"/>
      <c r="GAS226" s="15"/>
      <c r="GAT226" s="15"/>
      <c r="GAU226" s="15"/>
      <c r="GAV226" s="15"/>
      <c r="GAW226" s="15"/>
      <c r="GAX226" s="15"/>
      <c r="GAY226" s="15"/>
      <c r="GAZ226" s="15"/>
      <c r="GBA226" s="15"/>
      <c r="GBB226" s="15"/>
      <c r="GBC226" s="15"/>
      <c r="GBD226" s="15"/>
      <c r="GBE226" s="15"/>
      <c r="GBF226" s="15"/>
      <c r="GBG226" s="15"/>
      <c r="GBH226" s="15"/>
      <c r="GBI226" s="15"/>
      <c r="GBJ226" s="15"/>
      <c r="GBK226" s="15"/>
      <c r="GBL226" s="15"/>
      <c r="GBM226" s="15"/>
      <c r="GBN226" s="15"/>
      <c r="GBO226" s="15"/>
      <c r="GBP226" s="15"/>
      <c r="GBQ226" s="15"/>
      <c r="GBR226" s="15"/>
      <c r="GBS226" s="15"/>
      <c r="GBT226" s="15"/>
      <c r="GBU226" s="15"/>
      <c r="GBV226" s="15"/>
      <c r="GBW226" s="15"/>
      <c r="GBX226" s="15"/>
      <c r="GBY226" s="15"/>
      <c r="GBZ226" s="15"/>
      <c r="GCA226" s="15"/>
      <c r="GCB226" s="15"/>
      <c r="GCC226" s="15"/>
      <c r="GCD226" s="15"/>
      <c r="GCE226" s="15"/>
      <c r="GCF226" s="15"/>
      <c r="GCG226" s="15"/>
      <c r="GCH226" s="15"/>
      <c r="GCI226" s="15"/>
      <c r="GCJ226" s="15"/>
      <c r="GCK226" s="15"/>
      <c r="GCL226" s="15"/>
      <c r="GCM226" s="15"/>
      <c r="GCN226" s="15"/>
      <c r="GCO226" s="15"/>
      <c r="GCP226" s="15"/>
      <c r="GCQ226" s="15"/>
      <c r="GCR226" s="15"/>
      <c r="GCS226" s="15"/>
      <c r="GCT226" s="15"/>
      <c r="GCU226" s="15"/>
      <c r="GCV226" s="15"/>
      <c r="GCW226" s="15"/>
      <c r="GCX226" s="15"/>
      <c r="GCY226" s="15"/>
      <c r="GCZ226" s="15"/>
      <c r="GDA226" s="15"/>
      <c r="GDB226" s="15"/>
      <c r="GDC226" s="15"/>
      <c r="GDD226" s="15"/>
      <c r="GDE226" s="15"/>
      <c r="GDF226" s="15"/>
      <c r="GDG226" s="15"/>
      <c r="GDH226" s="15"/>
      <c r="GDI226" s="15"/>
      <c r="GDJ226" s="15"/>
      <c r="GDK226" s="15"/>
      <c r="GDL226" s="15"/>
      <c r="GDM226" s="15"/>
      <c r="GDN226" s="15"/>
      <c r="GDO226" s="15"/>
      <c r="GDP226" s="15"/>
      <c r="GDQ226" s="15"/>
      <c r="GDR226" s="15"/>
      <c r="GDS226" s="15"/>
      <c r="GDT226" s="15"/>
      <c r="GDU226" s="15"/>
      <c r="GDV226" s="15"/>
      <c r="GDW226" s="15"/>
      <c r="GDX226" s="15"/>
      <c r="GDY226" s="15"/>
      <c r="GDZ226" s="15"/>
      <c r="GEA226" s="15"/>
      <c r="GEB226" s="15"/>
      <c r="GEC226" s="15"/>
      <c r="GED226" s="15"/>
      <c r="GEE226" s="15"/>
      <c r="GEF226" s="15"/>
      <c r="GEG226" s="15"/>
      <c r="GEH226" s="15"/>
      <c r="GEI226" s="15"/>
      <c r="GEJ226" s="15"/>
      <c r="GEK226" s="15"/>
      <c r="GEL226" s="15"/>
      <c r="GEM226" s="15"/>
      <c r="GEN226" s="15"/>
      <c r="GEO226" s="15"/>
      <c r="GEP226" s="15"/>
      <c r="GEQ226" s="15"/>
      <c r="GER226" s="15"/>
      <c r="GES226" s="15"/>
      <c r="GET226" s="15"/>
      <c r="GEU226" s="15"/>
      <c r="GEV226" s="15"/>
      <c r="GEW226" s="15"/>
      <c r="GEX226" s="15"/>
      <c r="GEY226" s="15"/>
      <c r="GEZ226" s="15"/>
      <c r="GFA226" s="15"/>
      <c r="GFB226" s="15"/>
      <c r="GFC226" s="15"/>
      <c r="GFD226" s="15"/>
      <c r="GFE226" s="15"/>
      <c r="GFF226" s="15"/>
      <c r="GFG226" s="15"/>
      <c r="GFH226" s="15"/>
      <c r="GFI226" s="15"/>
      <c r="GFJ226" s="15"/>
      <c r="GFK226" s="15"/>
      <c r="GFL226" s="15"/>
      <c r="GFM226" s="15"/>
      <c r="GFN226" s="15"/>
      <c r="GFO226" s="15"/>
      <c r="GFP226" s="15"/>
      <c r="GFQ226" s="15"/>
      <c r="GFR226" s="15"/>
      <c r="GFS226" s="15"/>
      <c r="GFT226" s="15"/>
      <c r="GFU226" s="15"/>
      <c r="GFV226" s="15"/>
      <c r="GFW226" s="15"/>
      <c r="GFX226" s="15"/>
      <c r="GFY226" s="15"/>
      <c r="GFZ226" s="15"/>
      <c r="GGA226" s="15"/>
      <c r="GGB226" s="15"/>
      <c r="GGC226" s="15"/>
      <c r="GGD226" s="15"/>
      <c r="GGE226" s="15"/>
      <c r="GGF226" s="15"/>
      <c r="GGG226" s="15"/>
      <c r="GGH226" s="15"/>
      <c r="GGI226" s="15"/>
      <c r="GGJ226" s="15"/>
      <c r="GGK226" s="15"/>
      <c r="GGL226" s="15"/>
      <c r="GGM226" s="15"/>
      <c r="GGN226" s="15"/>
      <c r="GGO226" s="15"/>
      <c r="GGP226" s="15"/>
      <c r="GGQ226" s="15"/>
      <c r="GGR226" s="15"/>
      <c r="GGS226" s="15"/>
      <c r="GGT226" s="15"/>
      <c r="GGU226" s="15"/>
      <c r="GGV226" s="15"/>
      <c r="GGW226" s="15"/>
      <c r="GGX226" s="15"/>
      <c r="GGY226" s="15"/>
      <c r="GGZ226" s="15"/>
      <c r="GHA226" s="15"/>
      <c r="GHB226" s="15"/>
      <c r="GHC226" s="15"/>
      <c r="GHD226" s="15"/>
      <c r="GHE226" s="15"/>
      <c r="GHF226" s="15"/>
      <c r="GHG226" s="15"/>
      <c r="GHH226" s="15"/>
      <c r="GHI226" s="15"/>
      <c r="GHJ226" s="15"/>
      <c r="GHK226" s="15"/>
      <c r="GHL226" s="15"/>
      <c r="GHM226" s="15"/>
      <c r="GHN226" s="15"/>
      <c r="GHO226" s="15"/>
      <c r="GHP226" s="15"/>
      <c r="GHQ226" s="15"/>
      <c r="GHR226" s="15"/>
      <c r="GHS226" s="15"/>
      <c r="GHT226" s="15"/>
      <c r="GHU226" s="15"/>
      <c r="GHV226" s="15"/>
      <c r="GHW226" s="15"/>
      <c r="GHX226" s="15"/>
      <c r="GHY226" s="15"/>
      <c r="GHZ226" s="15"/>
      <c r="GIA226" s="15"/>
      <c r="GIB226" s="15"/>
      <c r="GIC226" s="15"/>
      <c r="GID226" s="15"/>
      <c r="GIE226" s="15"/>
      <c r="GIF226" s="15"/>
      <c r="GIG226" s="15"/>
      <c r="GIH226" s="15"/>
      <c r="GII226" s="15"/>
      <c r="GIJ226" s="15"/>
      <c r="GIK226" s="15"/>
      <c r="GIL226" s="15"/>
      <c r="GIM226" s="15"/>
      <c r="GIN226" s="15"/>
      <c r="GIO226" s="15"/>
      <c r="GIP226" s="15"/>
      <c r="GIQ226" s="15"/>
      <c r="GIR226" s="15"/>
      <c r="GIS226" s="15"/>
      <c r="GIT226" s="15"/>
      <c r="GIU226" s="15"/>
      <c r="GIV226" s="15"/>
      <c r="GIW226" s="15"/>
      <c r="GIX226" s="15"/>
      <c r="GIY226" s="15"/>
      <c r="GIZ226" s="15"/>
      <c r="GJA226" s="15"/>
      <c r="GJB226" s="15"/>
      <c r="GJC226" s="15"/>
      <c r="GJD226" s="15"/>
      <c r="GJE226" s="15"/>
      <c r="GJF226" s="15"/>
      <c r="GJG226" s="15"/>
      <c r="GJH226" s="15"/>
      <c r="GJI226" s="15"/>
      <c r="GJJ226" s="15"/>
      <c r="GJK226" s="15"/>
      <c r="GJL226" s="15"/>
      <c r="GJM226" s="15"/>
      <c r="GJN226" s="15"/>
      <c r="GJO226" s="15"/>
      <c r="GJP226" s="15"/>
      <c r="GJQ226" s="15"/>
      <c r="GJR226" s="15"/>
      <c r="GJS226" s="15"/>
      <c r="GJT226" s="15"/>
      <c r="GJU226" s="15"/>
      <c r="GJV226" s="15"/>
      <c r="GJW226" s="15"/>
      <c r="GJX226" s="15"/>
      <c r="GJY226" s="15"/>
      <c r="GJZ226" s="15"/>
      <c r="GKA226" s="15"/>
      <c r="GKB226" s="15"/>
      <c r="GKC226" s="15"/>
      <c r="GKD226" s="15"/>
      <c r="GKE226" s="15"/>
      <c r="GKF226" s="15"/>
      <c r="GKG226" s="15"/>
      <c r="GKH226" s="15"/>
      <c r="GKI226" s="15"/>
      <c r="GKJ226" s="15"/>
      <c r="GKK226" s="15"/>
      <c r="GKL226" s="15"/>
      <c r="GKM226" s="15"/>
      <c r="GKN226" s="15"/>
      <c r="GKO226" s="15"/>
      <c r="GKP226" s="15"/>
      <c r="GKQ226" s="15"/>
      <c r="GKR226" s="15"/>
      <c r="GKS226" s="15"/>
      <c r="GKT226" s="15"/>
      <c r="GKU226" s="15"/>
      <c r="GKV226" s="15"/>
      <c r="GKW226" s="15"/>
      <c r="GKX226" s="15"/>
      <c r="GKY226" s="15"/>
      <c r="GKZ226" s="15"/>
      <c r="GLA226" s="15"/>
      <c r="GLB226" s="15"/>
      <c r="GLC226" s="15"/>
      <c r="GLD226" s="15"/>
      <c r="GLE226" s="15"/>
      <c r="GLF226" s="15"/>
      <c r="GLG226" s="15"/>
      <c r="GLH226" s="15"/>
      <c r="GLI226" s="15"/>
      <c r="GLJ226" s="15"/>
      <c r="GLK226" s="15"/>
      <c r="GLL226" s="15"/>
      <c r="GLM226" s="15"/>
      <c r="GLN226" s="15"/>
      <c r="GLO226" s="15"/>
      <c r="GLP226" s="15"/>
      <c r="GLQ226" s="15"/>
      <c r="GLR226" s="15"/>
      <c r="GLS226" s="15"/>
      <c r="GLT226" s="15"/>
      <c r="GLU226" s="15"/>
      <c r="GLV226" s="15"/>
      <c r="GLW226" s="15"/>
      <c r="GLX226" s="15"/>
      <c r="GLY226" s="15"/>
      <c r="GLZ226" s="15"/>
      <c r="GMA226" s="15"/>
      <c r="GMB226" s="15"/>
      <c r="GMC226" s="15"/>
      <c r="GMD226" s="15"/>
      <c r="GME226" s="15"/>
      <c r="GMF226" s="15"/>
      <c r="GMG226" s="15"/>
      <c r="GMH226" s="15"/>
      <c r="GMI226" s="15"/>
      <c r="GMJ226" s="15"/>
      <c r="GMK226" s="15"/>
      <c r="GML226" s="15"/>
      <c r="GMM226" s="15"/>
      <c r="GMN226" s="15"/>
      <c r="GMO226" s="15"/>
      <c r="GMP226" s="15"/>
      <c r="GMQ226" s="15"/>
      <c r="GMR226" s="15"/>
      <c r="GMS226" s="15"/>
      <c r="GMT226" s="15"/>
      <c r="GMU226" s="15"/>
      <c r="GMV226" s="15"/>
      <c r="GMW226" s="15"/>
      <c r="GMX226" s="15"/>
      <c r="GMY226" s="15"/>
      <c r="GMZ226" s="15"/>
      <c r="GNA226" s="15"/>
      <c r="GNB226" s="15"/>
      <c r="GNC226" s="15"/>
      <c r="GND226" s="15"/>
      <c r="GNE226" s="15"/>
      <c r="GNF226" s="15"/>
      <c r="GNG226" s="15"/>
      <c r="GNH226" s="15"/>
      <c r="GNI226" s="15"/>
      <c r="GNJ226" s="15"/>
      <c r="GNK226" s="15"/>
      <c r="GNL226" s="15"/>
      <c r="GNM226" s="15"/>
      <c r="GNN226" s="15"/>
      <c r="GNO226" s="15"/>
      <c r="GNP226" s="15"/>
      <c r="GNQ226" s="15"/>
      <c r="GNR226" s="15"/>
      <c r="GNS226" s="15"/>
      <c r="GNT226" s="15"/>
      <c r="GNU226" s="15"/>
      <c r="GNV226" s="15"/>
      <c r="GNW226" s="15"/>
      <c r="GNX226" s="15"/>
      <c r="GNY226" s="15"/>
      <c r="GNZ226" s="15"/>
      <c r="GOA226" s="15"/>
      <c r="GOB226" s="15"/>
      <c r="GOC226" s="15"/>
      <c r="GOD226" s="15"/>
      <c r="GOE226" s="15"/>
      <c r="GOF226" s="15"/>
      <c r="GOG226" s="15"/>
      <c r="GOH226" s="15"/>
      <c r="GOI226" s="15"/>
      <c r="GOJ226" s="15"/>
      <c r="GOK226" s="15"/>
      <c r="GOL226" s="15"/>
      <c r="GOM226" s="15"/>
      <c r="GON226" s="15"/>
      <c r="GOO226" s="15"/>
      <c r="GOP226" s="15"/>
      <c r="GOQ226" s="15"/>
      <c r="GOR226" s="15"/>
      <c r="GOS226" s="15"/>
      <c r="GOT226" s="15"/>
      <c r="GOU226" s="15"/>
      <c r="GOV226" s="15"/>
      <c r="GOW226" s="15"/>
      <c r="GOX226" s="15"/>
      <c r="GOY226" s="15"/>
      <c r="GOZ226" s="15"/>
      <c r="GPA226" s="15"/>
      <c r="GPB226" s="15"/>
      <c r="GPC226" s="15"/>
      <c r="GPD226" s="15"/>
      <c r="GPE226" s="15"/>
      <c r="GPF226" s="15"/>
      <c r="GPG226" s="15"/>
      <c r="GPH226" s="15"/>
      <c r="GPI226" s="15"/>
      <c r="GPJ226" s="15"/>
      <c r="GPK226" s="15"/>
      <c r="GPL226" s="15"/>
      <c r="GPM226" s="15"/>
      <c r="GPN226" s="15"/>
      <c r="GPO226" s="15"/>
      <c r="GPP226" s="15"/>
      <c r="GPQ226" s="15"/>
      <c r="GPR226" s="15"/>
      <c r="GPS226" s="15"/>
      <c r="GPT226" s="15"/>
      <c r="GPU226" s="15"/>
      <c r="GPV226" s="15"/>
      <c r="GPW226" s="15"/>
      <c r="GPX226" s="15"/>
      <c r="GPY226" s="15"/>
      <c r="GPZ226" s="15"/>
      <c r="GQA226" s="15"/>
      <c r="GQB226" s="15"/>
      <c r="GQC226" s="15"/>
      <c r="GQD226" s="15"/>
      <c r="GQE226" s="15"/>
      <c r="GQF226" s="15"/>
      <c r="GQG226" s="15"/>
      <c r="GQH226" s="15"/>
      <c r="GQI226" s="15"/>
      <c r="GQJ226" s="15"/>
      <c r="GQK226" s="15"/>
      <c r="GQL226" s="15"/>
      <c r="GQM226" s="15"/>
      <c r="GQN226" s="15"/>
      <c r="GQO226" s="15"/>
      <c r="GQP226" s="15"/>
      <c r="GQQ226" s="15"/>
      <c r="GQR226" s="15"/>
      <c r="GQS226" s="15"/>
      <c r="GQT226" s="15"/>
      <c r="GQU226" s="15"/>
      <c r="GQV226" s="15"/>
      <c r="GQW226" s="15"/>
      <c r="GQX226" s="15"/>
      <c r="GQY226" s="15"/>
      <c r="GQZ226" s="15"/>
      <c r="GRA226" s="15"/>
      <c r="GRB226" s="15"/>
      <c r="GRC226" s="15"/>
      <c r="GRD226" s="15"/>
      <c r="GRE226" s="15"/>
      <c r="GRF226" s="15"/>
      <c r="GRG226" s="15"/>
      <c r="GRH226" s="15"/>
      <c r="GRI226" s="15"/>
      <c r="GRJ226" s="15"/>
      <c r="GRK226" s="15"/>
      <c r="GRL226" s="15"/>
      <c r="GRM226" s="15"/>
      <c r="GRN226" s="15"/>
      <c r="GRO226" s="15"/>
      <c r="GRP226" s="15"/>
      <c r="GRQ226" s="15"/>
      <c r="GRR226" s="15"/>
      <c r="GRS226" s="15"/>
      <c r="GRT226" s="15"/>
      <c r="GRU226" s="15"/>
      <c r="GRV226" s="15"/>
      <c r="GRW226" s="15"/>
      <c r="GRX226" s="15"/>
      <c r="GRY226" s="15"/>
      <c r="GRZ226" s="15"/>
      <c r="GSA226" s="15"/>
      <c r="GSB226" s="15"/>
      <c r="GSC226" s="15"/>
      <c r="GSD226" s="15"/>
      <c r="GSE226" s="15"/>
      <c r="GSF226" s="15"/>
      <c r="GSG226" s="15"/>
      <c r="GSH226" s="15"/>
      <c r="GSI226" s="15"/>
      <c r="GSJ226" s="15"/>
      <c r="GSK226" s="15"/>
      <c r="GSL226" s="15"/>
      <c r="GSM226" s="15"/>
      <c r="GSN226" s="15"/>
      <c r="GSO226" s="15"/>
      <c r="GSP226" s="15"/>
      <c r="GSQ226" s="15"/>
      <c r="GSR226" s="15"/>
      <c r="GSS226" s="15"/>
      <c r="GST226" s="15"/>
      <c r="GSU226" s="15"/>
      <c r="GSV226" s="15"/>
      <c r="GSW226" s="15"/>
      <c r="GSX226" s="15"/>
      <c r="GSY226" s="15"/>
      <c r="GSZ226" s="15"/>
      <c r="GTA226" s="15"/>
      <c r="GTB226" s="15"/>
      <c r="GTC226" s="15"/>
      <c r="GTD226" s="15"/>
      <c r="GTE226" s="15"/>
      <c r="GTF226" s="15"/>
      <c r="GTG226" s="15"/>
      <c r="GTH226" s="15"/>
      <c r="GTI226" s="15"/>
      <c r="GTJ226" s="15"/>
      <c r="GTK226" s="15"/>
      <c r="GTL226" s="15"/>
      <c r="GTM226" s="15"/>
      <c r="GTN226" s="15"/>
      <c r="GTO226" s="15"/>
      <c r="GTP226" s="15"/>
      <c r="GTQ226" s="15"/>
      <c r="GTR226" s="15"/>
      <c r="GTS226" s="15"/>
      <c r="GTT226" s="15"/>
      <c r="GTU226" s="15"/>
      <c r="GTV226" s="15"/>
      <c r="GTW226" s="15"/>
      <c r="GTX226" s="15"/>
      <c r="GTY226" s="15"/>
      <c r="GTZ226" s="15"/>
      <c r="GUA226" s="15"/>
      <c r="GUB226" s="15"/>
      <c r="GUC226" s="15"/>
      <c r="GUD226" s="15"/>
      <c r="GUE226" s="15"/>
      <c r="GUF226" s="15"/>
      <c r="GUG226" s="15"/>
      <c r="GUH226" s="15"/>
      <c r="GUI226" s="15"/>
      <c r="GUJ226" s="15"/>
      <c r="GUK226" s="15"/>
      <c r="GUL226" s="15"/>
      <c r="GUM226" s="15"/>
      <c r="GUN226" s="15"/>
      <c r="GUO226" s="15"/>
      <c r="GUP226" s="15"/>
      <c r="GUQ226" s="15"/>
      <c r="GUR226" s="15"/>
      <c r="GUS226" s="15"/>
      <c r="GUT226" s="15"/>
      <c r="GUU226" s="15"/>
      <c r="GUV226" s="15"/>
      <c r="GUW226" s="15"/>
      <c r="GUX226" s="15"/>
      <c r="GUY226" s="15"/>
      <c r="GUZ226" s="15"/>
      <c r="GVA226" s="15"/>
      <c r="GVB226" s="15"/>
      <c r="GVC226" s="15"/>
      <c r="GVD226" s="15"/>
      <c r="GVE226" s="15"/>
      <c r="GVF226" s="15"/>
      <c r="GVG226" s="15"/>
      <c r="GVH226" s="15"/>
      <c r="GVI226" s="15"/>
      <c r="GVJ226" s="15"/>
      <c r="GVK226" s="15"/>
      <c r="GVL226" s="15"/>
      <c r="GVM226" s="15"/>
      <c r="GVN226" s="15"/>
      <c r="GVO226" s="15"/>
      <c r="GVP226" s="15"/>
      <c r="GVQ226" s="15"/>
      <c r="GVR226" s="15"/>
      <c r="GVS226" s="15"/>
      <c r="GVT226" s="15"/>
      <c r="GVU226" s="15"/>
      <c r="GVV226" s="15"/>
      <c r="GVW226" s="15"/>
      <c r="GVX226" s="15"/>
      <c r="GVY226" s="15"/>
      <c r="GVZ226" s="15"/>
      <c r="GWA226" s="15"/>
      <c r="GWB226" s="15"/>
      <c r="GWC226" s="15"/>
      <c r="GWD226" s="15"/>
      <c r="GWE226" s="15"/>
      <c r="GWF226" s="15"/>
      <c r="GWG226" s="15"/>
      <c r="GWH226" s="15"/>
      <c r="GWI226" s="15"/>
      <c r="GWJ226" s="15"/>
      <c r="GWK226" s="15"/>
      <c r="GWL226" s="15"/>
      <c r="GWM226" s="15"/>
      <c r="GWN226" s="15"/>
      <c r="GWO226" s="15"/>
      <c r="GWP226" s="15"/>
      <c r="GWQ226" s="15"/>
      <c r="GWR226" s="15"/>
      <c r="GWS226" s="15"/>
      <c r="GWT226" s="15"/>
      <c r="GWU226" s="15"/>
      <c r="GWV226" s="15"/>
      <c r="GWW226" s="15"/>
      <c r="GWX226" s="15"/>
      <c r="GWY226" s="15"/>
      <c r="GWZ226" s="15"/>
      <c r="GXA226" s="15"/>
      <c r="GXB226" s="15"/>
      <c r="GXC226" s="15"/>
      <c r="GXD226" s="15"/>
      <c r="GXE226" s="15"/>
      <c r="GXF226" s="15"/>
      <c r="GXG226" s="15"/>
      <c r="GXH226" s="15"/>
      <c r="GXI226" s="15"/>
      <c r="GXJ226" s="15"/>
      <c r="GXK226" s="15"/>
      <c r="GXL226" s="15"/>
      <c r="GXM226" s="15"/>
      <c r="GXN226" s="15"/>
      <c r="GXO226" s="15"/>
      <c r="GXP226" s="15"/>
      <c r="GXQ226" s="15"/>
      <c r="GXR226" s="15"/>
      <c r="GXS226" s="15"/>
      <c r="GXT226" s="15"/>
      <c r="GXU226" s="15"/>
      <c r="GXV226" s="15"/>
      <c r="GXW226" s="15"/>
      <c r="GXX226" s="15"/>
      <c r="GXY226" s="15"/>
      <c r="GXZ226" s="15"/>
      <c r="GYA226" s="15"/>
      <c r="GYB226" s="15"/>
      <c r="GYC226" s="15"/>
      <c r="GYD226" s="15"/>
      <c r="GYE226" s="15"/>
      <c r="GYF226" s="15"/>
      <c r="GYG226" s="15"/>
      <c r="GYH226" s="15"/>
      <c r="GYI226" s="15"/>
      <c r="GYJ226" s="15"/>
      <c r="GYK226" s="15"/>
      <c r="GYL226" s="15"/>
      <c r="GYM226" s="15"/>
      <c r="GYN226" s="15"/>
      <c r="GYO226" s="15"/>
      <c r="GYP226" s="15"/>
      <c r="GYQ226" s="15"/>
      <c r="GYR226" s="15"/>
      <c r="GYS226" s="15"/>
      <c r="GYT226" s="15"/>
      <c r="GYU226" s="15"/>
      <c r="GYV226" s="15"/>
      <c r="GYW226" s="15"/>
      <c r="GYX226" s="15"/>
      <c r="GYY226" s="15"/>
      <c r="GYZ226" s="15"/>
      <c r="GZA226" s="15"/>
      <c r="GZB226" s="15"/>
      <c r="GZC226" s="15"/>
      <c r="GZD226" s="15"/>
      <c r="GZE226" s="15"/>
      <c r="GZF226" s="15"/>
      <c r="GZG226" s="15"/>
      <c r="GZH226" s="15"/>
      <c r="GZI226" s="15"/>
      <c r="GZJ226" s="15"/>
      <c r="GZK226" s="15"/>
      <c r="GZL226" s="15"/>
      <c r="GZM226" s="15"/>
      <c r="GZN226" s="15"/>
      <c r="GZO226" s="15"/>
      <c r="GZP226" s="15"/>
      <c r="GZQ226" s="15"/>
      <c r="GZR226" s="15"/>
      <c r="GZS226" s="15"/>
      <c r="GZT226" s="15"/>
      <c r="GZU226" s="15"/>
      <c r="GZV226" s="15"/>
      <c r="GZW226" s="15"/>
      <c r="GZX226" s="15"/>
      <c r="GZY226" s="15"/>
      <c r="GZZ226" s="15"/>
      <c r="HAA226" s="15"/>
      <c r="HAB226" s="15"/>
      <c r="HAC226" s="15"/>
      <c r="HAD226" s="15"/>
      <c r="HAE226" s="15"/>
      <c r="HAF226" s="15"/>
      <c r="HAG226" s="15"/>
      <c r="HAH226" s="15"/>
      <c r="HAI226" s="15"/>
      <c r="HAJ226" s="15"/>
      <c r="HAK226" s="15"/>
      <c r="HAL226" s="15"/>
      <c r="HAM226" s="15"/>
      <c r="HAN226" s="15"/>
      <c r="HAO226" s="15"/>
      <c r="HAP226" s="15"/>
      <c r="HAQ226" s="15"/>
      <c r="HAR226" s="15"/>
      <c r="HAS226" s="15"/>
      <c r="HAT226" s="15"/>
      <c r="HAU226" s="15"/>
      <c r="HAV226" s="15"/>
      <c r="HAW226" s="15"/>
      <c r="HAX226" s="15"/>
      <c r="HAY226" s="15"/>
      <c r="HAZ226" s="15"/>
      <c r="HBA226" s="15"/>
      <c r="HBB226" s="15"/>
      <c r="HBC226" s="15"/>
      <c r="HBD226" s="15"/>
      <c r="HBE226" s="15"/>
      <c r="HBF226" s="15"/>
      <c r="HBG226" s="15"/>
      <c r="HBH226" s="15"/>
      <c r="HBI226" s="15"/>
      <c r="HBJ226" s="15"/>
      <c r="HBK226" s="15"/>
      <c r="HBL226" s="15"/>
      <c r="HBM226" s="15"/>
      <c r="HBN226" s="15"/>
      <c r="HBO226" s="15"/>
      <c r="HBP226" s="15"/>
      <c r="HBQ226" s="15"/>
      <c r="HBR226" s="15"/>
      <c r="HBS226" s="15"/>
      <c r="HBT226" s="15"/>
      <c r="HBU226" s="15"/>
      <c r="HBV226" s="15"/>
      <c r="HBW226" s="15"/>
      <c r="HBX226" s="15"/>
      <c r="HBY226" s="15"/>
      <c r="HBZ226" s="15"/>
      <c r="HCA226" s="15"/>
      <c r="HCB226" s="15"/>
      <c r="HCC226" s="15"/>
      <c r="HCD226" s="15"/>
      <c r="HCE226" s="15"/>
      <c r="HCF226" s="15"/>
      <c r="HCG226" s="15"/>
      <c r="HCH226" s="15"/>
      <c r="HCI226" s="15"/>
      <c r="HCJ226" s="15"/>
      <c r="HCK226" s="15"/>
      <c r="HCL226" s="15"/>
      <c r="HCM226" s="15"/>
      <c r="HCN226" s="15"/>
      <c r="HCO226" s="15"/>
      <c r="HCP226" s="15"/>
      <c r="HCQ226" s="15"/>
      <c r="HCR226" s="15"/>
      <c r="HCS226" s="15"/>
      <c r="HCT226" s="15"/>
      <c r="HCU226" s="15"/>
      <c r="HCV226" s="15"/>
      <c r="HCW226" s="15"/>
      <c r="HCX226" s="15"/>
      <c r="HCY226" s="15"/>
      <c r="HCZ226" s="15"/>
      <c r="HDA226" s="15"/>
      <c r="HDB226" s="15"/>
      <c r="HDC226" s="15"/>
      <c r="HDD226" s="15"/>
      <c r="HDE226" s="15"/>
      <c r="HDF226" s="15"/>
      <c r="HDG226" s="15"/>
      <c r="HDH226" s="15"/>
      <c r="HDI226" s="15"/>
      <c r="HDJ226" s="15"/>
      <c r="HDK226" s="15"/>
      <c r="HDL226" s="15"/>
      <c r="HDM226" s="15"/>
      <c r="HDN226" s="15"/>
      <c r="HDO226" s="15"/>
      <c r="HDP226" s="15"/>
      <c r="HDQ226" s="15"/>
      <c r="HDR226" s="15"/>
      <c r="HDS226" s="15"/>
      <c r="HDT226" s="15"/>
      <c r="HDU226" s="15"/>
      <c r="HDV226" s="15"/>
      <c r="HDW226" s="15"/>
      <c r="HDX226" s="15"/>
      <c r="HDY226" s="15"/>
      <c r="HDZ226" s="15"/>
      <c r="HEA226" s="15"/>
      <c r="HEB226" s="15"/>
      <c r="HEC226" s="15"/>
      <c r="HED226" s="15"/>
      <c r="HEE226" s="15"/>
      <c r="HEF226" s="15"/>
      <c r="HEG226" s="15"/>
      <c r="HEH226" s="15"/>
      <c r="HEI226" s="15"/>
      <c r="HEJ226" s="15"/>
      <c r="HEK226" s="15"/>
      <c r="HEL226" s="15"/>
      <c r="HEM226" s="15"/>
      <c r="HEN226" s="15"/>
      <c r="HEO226" s="15"/>
      <c r="HEP226" s="15"/>
      <c r="HEQ226" s="15"/>
      <c r="HER226" s="15"/>
      <c r="HES226" s="15"/>
      <c r="HET226" s="15"/>
      <c r="HEU226" s="15"/>
      <c r="HEV226" s="15"/>
      <c r="HEW226" s="15"/>
      <c r="HEX226" s="15"/>
      <c r="HEY226" s="15"/>
      <c r="HEZ226" s="15"/>
      <c r="HFA226" s="15"/>
      <c r="HFB226" s="15"/>
      <c r="HFC226" s="15"/>
      <c r="HFD226" s="15"/>
      <c r="HFE226" s="15"/>
      <c r="HFF226" s="15"/>
      <c r="HFG226" s="15"/>
      <c r="HFH226" s="15"/>
      <c r="HFI226" s="15"/>
      <c r="HFJ226" s="15"/>
      <c r="HFK226" s="15"/>
      <c r="HFL226" s="15"/>
      <c r="HFM226" s="15"/>
      <c r="HFN226" s="15"/>
      <c r="HFO226" s="15"/>
      <c r="HFP226" s="15"/>
      <c r="HFQ226" s="15"/>
      <c r="HFR226" s="15"/>
      <c r="HFS226" s="15"/>
      <c r="HFT226" s="15"/>
      <c r="HFU226" s="15"/>
      <c r="HFV226" s="15"/>
      <c r="HFW226" s="15"/>
      <c r="HFX226" s="15"/>
      <c r="HFY226" s="15"/>
      <c r="HFZ226" s="15"/>
      <c r="HGA226" s="15"/>
      <c r="HGB226" s="15"/>
      <c r="HGC226" s="15"/>
      <c r="HGD226" s="15"/>
      <c r="HGE226" s="15"/>
      <c r="HGF226" s="15"/>
      <c r="HGG226" s="15"/>
      <c r="HGH226" s="15"/>
      <c r="HGI226" s="15"/>
      <c r="HGJ226" s="15"/>
      <c r="HGK226" s="15"/>
      <c r="HGL226" s="15"/>
      <c r="HGM226" s="15"/>
      <c r="HGN226" s="15"/>
      <c r="HGO226" s="15"/>
      <c r="HGP226" s="15"/>
      <c r="HGQ226" s="15"/>
      <c r="HGR226" s="15"/>
      <c r="HGS226" s="15"/>
      <c r="HGT226" s="15"/>
      <c r="HGU226" s="15"/>
      <c r="HGV226" s="15"/>
      <c r="HGW226" s="15"/>
      <c r="HGX226" s="15"/>
      <c r="HGY226" s="15"/>
      <c r="HGZ226" s="15"/>
      <c r="HHA226" s="15"/>
      <c r="HHB226" s="15"/>
      <c r="HHC226" s="15"/>
      <c r="HHD226" s="15"/>
      <c r="HHE226" s="15"/>
      <c r="HHF226" s="15"/>
      <c r="HHG226" s="15"/>
      <c r="HHH226" s="15"/>
      <c r="HHI226" s="15"/>
      <c r="HHJ226" s="15"/>
      <c r="HHK226" s="15"/>
      <c r="HHL226" s="15"/>
      <c r="HHM226" s="15"/>
      <c r="HHN226" s="15"/>
      <c r="HHO226" s="15"/>
      <c r="HHP226" s="15"/>
      <c r="HHQ226" s="15"/>
      <c r="HHR226" s="15"/>
      <c r="HHS226" s="15"/>
      <c r="HHT226" s="15"/>
      <c r="HHU226" s="15"/>
      <c r="HHV226" s="15"/>
      <c r="HHW226" s="15"/>
      <c r="HHX226" s="15"/>
      <c r="HHY226" s="15"/>
      <c r="HHZ226" s="15"/>
      <c r="HIA226" s="15"/>
      <c r="HIB226" s="15"/>
      <c r="HIC226" s="15"/>
      <c r="HID226" s="15"/>
      <c r="HIE226" s="15"/>
      <c r="HIF226" s="15"/>
      <c r="HIG226" s="15"/>
      <c r="HIH226" s="15"/>
      <c r="HII226" s="15"/>
      <c r="HIJ226" s="15"/>
      <c r="HIK226" s="15"/>
      <c r="HIL226" s="15"/>
      <c r="HIM226" s="15"/>
      <c r="HIN226" s="15"/>
      <c r="HIO226" s="15"/>
      <c r="HIP226" s="15"/>
      <c r="HIQ226" s="15"/>
      <c r="HIR226" s="15"/>
      <c r="HIS226" s="15"/>
      <c r="HIT226" s="15"/>
      <c r="HIU226" s="15"/>
      <c r="HIV226" s="15"/>
      <c r="HIW226" s="15"/>
      <c r="HIX226" s="15"/>
      <c r="HIY226" s="15"/>
      <c r="HIZ226" s="15"/>
      <c r="HJA226" s="15"/>
      <c r="HJB226" s="15"/>
      <c r="HJC226" s="15"/>
      <c r="HJD226" s="15"/>
      <c r="HJE226" s="15"/>
      <c r="HJF226" s="15"/>
      <c r="HJG226" s="15"/>
      <c r="HJH226" s="15"/>
      <c r="HJI226" s="15"/>
      <c r="HJJ226" s="15"/>
      <c r="HJK226" s="15"/>
      <c r="HJL226" s="15"/>
      <c r="HJM226" s="15"/>
      <c r="HJN226" s="15"/>
      <c r="HJO226" s="15"/>
      <c r="HJP226" s="15"/>
      <c r="HJQ226" s="15"/>
      <c r="HJR226" s="15"/>
      <c r="HJS226" s="15"/>
      <c r="HJT226" s="15"/>
      <c r="HJU226" s="15"/>
      <c r="HJV226" s="15"/>
      <c r="HJW226" s="15"/>
      <c r="HJX226" s="15"/>
      <c r="HJY226" s="15"/>
      <c r="HJZ226" s="15"/>
      <c r="HKA226" s="15"/>
      <c r="HKB226" s="15"/>
      <c r="HKC226" s="15"/>
      <c r="HKD226" s="15"/>
      <c r="HKE226" s="15"/>
      <c r="HKF226" s="15"/>
      <c r="HKG226" s="15"/>
      <c r="HKH226" s="15"/>
      <c r="HKI226" s="15"/>
      <c r="HKJ226" s="15"/>
      <c r="HKK226" s="15"/>
      <c r="HKL226" s="15"/>
      <c r="HKM226" s="15"/>
      <c r="HKN226" s="15"/>
      <c r="HKO226" s="15"/>
      <c r="HKP226" s="15"/>
      <c r="HKQ226" s="15"/>
      <c r="HKR226" s="15"/>
      <c r="HKS226" s="15"/>
      <c r="HKT226" s="15"/>
      <c r="HKU226" s="15"/>
      <c r="HKV226" s="15"/>
      <c r="HKW226" s="15"/>
      <c r="HKX226" s="15"/>
      <c r="HKY226" s="15"/>
      <c r="HKZ226" s="15"/>
      <c r="HLA226" s="15"/>
      <c r="HLB226" s="15"/>
      <c r="HLC226" s="15"/>
      <c r="HLD226" s="15"/>
      <c r="HLE226" s="15"/>
      <c r="HLF226" s="15"/>
      <c r="HLG226" s="15"/>
      <c r="HLH226" s="15"/>
      <c r="HLI226" s="15"/>
      <c r="HLJ226" s="15"/>
      <c r="HLK226" s="15"/>
      <c r="HLL226" s="15"/>
      <c r="HLM226" s="15"/>
      <c r="HLN226" s="15"/>
      <c r="HLO226" s="15"/>
      <c r="HLP226" s="15"/>
      <c r="HLQ226" s="15"/>
      <c r="HLR226" s="15"/>
      <c r="HLS226" s="15"/>
      <c r="HLT226" s="15"/>
      <c r="HLU226" s="15"/>
      <c r="HLV226" s="15"/>
      <c r="HLW226" s="15"/>
      <c r="HLX226" s="15"/>
      <c r="HLY226" s="15"/>
      <c r="HLZ226" s="15"/>
      <c r="HMA226" s="15"/>
      <c r="HMB226" s="15"/>
      <c r="HMC226" s="15"/>
      <c r="HMD226" s="15"/>
      <c r="HME226" s="15"/>
      <c r="HMF226" s="15"/>
      <c r="HMG226" s="15"/>
      <c r="HMH226" s="15"/>
      <c r="HMI226" s="15"/>
      <c r="HMJ226" s="15"/>
      <c r="HMK226" s="15"/>
      <c r="HML226" s="15"/>
      <c r="HMM226" s="15"/>
      <c r="HMN226" s="15"/>
      <c r="HMO226" s="15"/>
      <c r="HMP226" s="15"/>
      <c r="HMQ226" s="15"/>
      <c r="HMR226" s="15"/>
      <c r="HMS226" s="15"/>
      <c r="HMT226" s="15"/>
      <c r="HMU226" s="15"/>
      <c r="HMV226" s="15"/>
      <c r="HMW226" s="15"/>
      <c r="HMX226" s="15"/>
      <c r="HMY226" s="15"/>
      <c r="HMZ226" s="15"/>
      <c r="HNA226" s="15"/>
      <c r="HNB226" s="15"/>
      <c r="HNC226" s="15"/>
      <c r="HND226" s="15"/>
      <c r="HNE226" s="15"/>
      <c r="HNF226" s="15"/>
      <c r="HNG226" s="15"/>
      <c r="HNH226" s="15"/>
      <c r="HNI226" s="15"/>
      <c r="HNJ226" s="15"/>
      <c r="HNK226" s="15"/>
      <c r="HNL226" s="15"/>
      <c r="HNM226" s="15"/>
      <c r="HNN226" s="15"/>
      <c r="HNO226" s="15"/>
      <c r="HNP226" s="15"/>
      <c r="HNQ226" s="15"/>
      <c r="HNR226" s="15"/>
      <c r="HNS226" s="15"/>
      <c r="HNT226" s="15"/>
      <c r="HNU226" s="15"/>
      <c r="HNV226" s="15"/>
      <c r="HNW226" s="15"/>
      <c r="HNX226" s="15"/>
      <c r="HNY226" s="15"/>
      <c r="HNZ226" s="15"/>
      <c r="HOA226" s="15"/>
      <c r="HOB226" s="15"/>
      <c r="HOC226" s="15"/>
      <c r="HOD226" s="15"/>
      <c r="HOE226" s="15"/>
      <c r="HOF226" s="15"/>
      <c r="HOG226" s="15"/>
      <c r="HOH226" s="15"/>
      <c r="HOI226" s="15"/>
      <c r="HOJ226" s="15"/>
      <c r="HOK226" s="15"/>
      <c r="HOL226" s="15"/>
      <c r="HOM226" s="15"/>
      <c r="HON226" s="15"/>
      <c r="HOO226" s="15"/>
      <c r="HOP226" s="15"/>
      <c r="HOQ226" s="15"/>
      <c r="HOR226" s="15"/>
      <c r="HOS226" s="15"/>
      <c r="HOT226" s="15"/>
      <c r="HOU226" s="15"/>
      <c r="HOV226" s="15"/>
      <c r="HOW226" s="15"/>
      <c r="HOX226" s="15"/>
      <c r="HOY226" s="15"/>
      <c r="HOZ226" s="15"/>
      <c r="HPA226" s="15"/>
      <c r="HPB226" s="15"/>
      <c r="HPC226" s="15"/>
      <c r="HPD226" s="15"/>
      <c r="HPE226" s="15"/>
      <c r="HPF226" s="15"/>
      <c r="HPG226" s="15"/>
      <c r="HPH226" s="15"/>
      <c r="HPI226" s="15"/>
      <c r="HPJ226" s="15"/>
      <c r="HPK226" s="15"/>
      <c r="HPL226" s="15"/>
      <c r="HPM226" s="15"/>
      <c r="HPN226" s="15"/>
      <c r="HPO226" s="15"/>
      <c r="HPP226" s="15"/>
      <c r="HPQ226" s="15"/>
      <c r="HPR226" s="15"/>
      <c r="HPS226" s="15"/>
      <c r="HPT226" s="15"/>
      <c r="HPU226" s="15"/>
      <c r="HPV226" s="15"/>
      <c r="HPW226" s="15"/>
      <c r="HPX226" s="15"/>
      <c r="HPY226" s="15"/>
      <c r="HPZ226" s="15"/>
      <c r="HQA226" s="15"/>
      <c r="HQB226" s="15"/>
      <c r="HQC226" s="15"/>
      <c r="HQD226" s="15"/>
      <c r="HQE226" s="15"/>
      <c r="HQF226" s="15"/>
      <c r="HQG226" s="15"/>
      <c r="HQH226" s="15"/>
      <c r="HQI226" s="15"/>
      <c r="HQJ226" s="15"/>
      <c r="HQK226" s="15"/>
      <c r="HQL226" s="15"/>
      <c r="HQM226" s="15"/>
      <c r="HQN226" s="15"/>
      <c r="HQO226" s="15"/>
      <c r="HQP226" s="15"/>
      <c r="HQQ226" s="15"/>
      <c r="HQR226" s="15"/>
      <c r="HQS226" s="15"/>
      <c r="HQT226" s="15"/>
      <c r="HQU226" s="15"/>
      <c r="HQV226" s="15"/>
      <c r="HQW226" s="15"/>
      <c r="HQX226" s="15"/>
      <c r="HQY226" s="15"/>
      <c r="HQZ226" s="15"/>
      <c r="HRA226" s="15"/>
      <c r="HRB226" s="15"/>
      <c r="HRC226" s="15"/>
      <c r="HRD226" s="15"/>
      <c r="HRE226" s="15"/>
      <c r="HRF226" s="15"/>
      <c r="HRG226" s="15"/>
      <c r="HRH226" s="15"/>
      <c r="HRI226" s="15"/>
      <c r="HRJ226" s="15"/>
      <c r="HRK226" s="15"/>
      <c r="HRL226" s="15"/>
      <c r="HRM226" s="15"/>
      <c r="HRN226" s="15"/>
      <c r="HRO226" s="15"/>
      <c r="HRP226" s="15"/>
      <c r="HRQ226" s="15"/>
      <c r="HRR226" s="15"/>
      <c r="HRS226" s="15"/>
      <c r="HRT226" s="15"/>
      <c r="HRU226" s="15"/>
      <c r="HRV226" s="15"/>
      <c r="HRW226" s="15"/>
      <c r="HRX226" s="15"/>
      <c r="HRY226" s="15"/>
      <c r="HRZ226" s="15"/>
      <c r="HSA226" s="15"/>
      <c r="HSB226" s="15"/>
      <c r="HSC226" s="15"/>
      <c r="HSD226" s="15"/>
      <c r="HSE226" s="15"/>
      <c r="HSF226" s="15"/>
      <c r="HSG226" s="15"/>
      <c r="HSH226" s="15"/>
      <c r="HSI226" s="15"/>
      <c r="HSJ226" s="15"/>
      <c r="HSK226" s="15"/>
      <c r="HSL226" s="15"/>
      <c r="HSM226" s="15"/>
      <c r="HSN226" s="15"/>
      <c r="HSO226" s="15"/>
      <c r="HSP226" s="15"/>
      <c r="HSQ226" s="15"/>
      <c r="HSR226" s="15"/>
      <c r="HSS226" s="15"/>
      <c r="HST226" s="15"/>
      <c r="HSU226" s="15"/>
      <c r="HSV226" s="15"/>
      <c r="HSW226" s="15"/>
      <c r="HSX226" s="15"/>
      <c r="HSY226" s="15"/>
      <c r="HSZ226" s="15"/>
      <c r="HTA226" s="15"/>
      <c r="HTB226" s="15"/>
      <c r="HTC226" s="15"/>
      <c r="HTD226" s="15"/>
      <c r="HTE226" s="15"/>
      <c r="HTF226" s="15"/>
      <c r="HTG226" s="15"/>
      <c r="HTH226" s="15"/>
      <c r="HTI226" s="15"/>
      <c r="HTJ226" s="15"/>
      <c r="HTK226" s="15"/>
      <c r="HTL226" s="15"/>
      <c r="HTM226" s="15"/>
      <c r="HTN226" s="15"/>
      <c r="HTO226" s="15"/>
      <c r="HTP226" s="15"/>
      <c r="HTQ226" s="15"/>
      <c r="HTR226" s="15"/>
      <c r="HTS226" s="15"/>
      <c r="HTT226" s="15"/>
      <c r="HTU226" s="15"/>
      <c r="HTV226" s="15"/>
      <c r="HTW226" s="15"/>
      <c r="HTX226" s="15"/>
      <c r="HTY226" s="15"/>
      <c r="HTZ226" s="15"/>
      <c r="HUA226" s="15"/>
      <c r="HUB226" s="15"/>
      <c r="HUC226" s="15"/>
      <c r="HUD226" s="15"/>
      <c r="HUE226" s="15"/>
      <c r="HUF226" s="15"/>
      <c r="HUG226" s="15"/>
      <c r="HUH226" s="15"/>
      <c r="HUI226" s="15"/>
      <c r="HUJ226" s="15"/>
      <c r="HUK226" s="15"/>
      <c r="HUL226" s="15"/>
      <c r="HUM226" s="15"/>
      <c r="HUN226" s="15"/>
      <c r="HUO226" s="15"/>
      <c r="HUP226" s="15"/>
      <c r="HUQ226" s="15"/>
      <c r="HUR226" s="15"/>
      <c r="HUS226" s="15"/>
      <c r="HUT226" s="15"/>
      <c r="HUU226" s="15"/>
      <c r="HUV226" s="15"/>
      <c r="HUW226" s="15"/>
      <c r="HUX226" s="15"/>
      <c r="HUY226" s="15"/>
      <c r="HUZ226" s="15"/>
      <c r="HVA226" s="15"/>
      <c r="HVB226" s="15"/>
      <c r="HVC226" s="15"/>
      <c r="HVD226" s="15"/>
      <c r="HVE226" s="15"/>
      <c r="HVF226" s="15"/>
      <c r="HVG226" s="15"/>
      <c r="HVH226" s="15"/>
      <c r="HVI226" s="15"/>
      <c r="HVJ226" s="15"/>
      <c r="HVK226" s="15"/>
      <c r="HVL226" s="15"/>
      <c r="HVM226" s="15"/>
      <c r="HVN226" s="15"/>
      <c r="HVO226" s="15"/>
      <c r="HVP226" s="15"/>
      <c r="HVQ226" s="15"/>
      <c r="HVR226" s="15"/>
      <c r="HVS226" s="15"/>
      <c r="HVT226" s="15"/>
      <c r="HVU226" s="15"/>
      <c r="HVV226" s="15"/>
      <c r="HVW226" s="15"/>
      <c r="HVX226" s="15"/>
      <c r="HVY226" s="15"/>
      <c r="HVZ226" s="15"/>
      <c r="HWA226" s="15"/>
      <c r="HWB226" s="15"/>
      <c r="HWC226" s="15"/>
      <c r="HWD226" s="15"/>
      <c r="HWE226" s="15"/>
      <c r="HWF226" s="15"/>
      <c r="HWG226" s="15"/>
      <c r="HWH226" s="15"/>
      <c r="HWI226" s="15"/>
      <c r="HWJ226" s="15"/>
      <c r="HWK226" s="15"/>
      <c r="HWL226" s="15"/>
      <c r="HWM226" s="15"/>
      <c r="HWN226" s="15"/>
      <c r="HWO226" s="15"/>
      <c r="HWP226" s="15"/>
      <c r="HWQ226" s="15"/>
      <c r="HWR226" s="15"/>
      <c r="HWS226" s="15"/>
      <c r="HWT226" s="15"/>
      <c r="HWU226" s="15"/>
      <c r="HWV226" s="15"/>
      <c r="HWW226" s="15"/>
      <c r="HWX226" s="15"/>
      <c r="HWY226" s="15"/>
      <c r="HWZ226" s="15"/>
      <c r="HXA226" s="15"/>
      <c r="HXB226" s="15"/>
      <c r="HXC226" s="15"/>
      <c r="HXD226" s="15"/>
      <c r="HXE226" s="15"/>
      <c r="HXF226" s="15"/>
      <c r="HXG226" s="15"/>
      <c r="HXH226" s="15"/>
      <c r="HXI226" s="15"/>
      <c r="HXJ226" s="15"/>
      <c r="HXK226" s="15"/>
      <c r="HXL226" s="15"/>
      <c r="HXM226" s="15"/>
      <c r="HXN226" s="15"/>
      <c r="HXO226" s="15"/>
      <c r="HXP226" s="15"/>
      <c r="HXQ226" s="15"/>
      <c r="HXR226" s="15"/>
      <c r="HXS226" s="15"/>
      <c r="HXT226" s="15"/>
      <c r="HXU226" s="15"/>
      <c r="HXV226" s="15"/>
      <c r="HXW226" s="15"/>
      <c r="HXX226" s="15"/>
      <c r="HXY226" s="15"/>
      <c r="HXZ226" s="15"/>
      <c r="HYA226" s="15"/>
      <c r="HYB226" s="15"/>
      <c r="HYC226" s="15"/>
      <c r="HYD226" s="15"/>
      <c r="HYE226" s="15"/>
      <c r="HYF226" s="15"/>
      <c r="HYG226" s="15"/>
      <c r="HYH226" s="15"/>
      <c r="HYI226" s="15"/>
      <c r="HYJ226" s="15"/>
      <c r="HYK226" s="15"/>
      <c r="HYL226" s="15"/>
      <c r="HYM226" s="15"/>
      <c r="HYN226" s="15"/>
      <c r="HYO226" s="15"/>
      <c r="HYP226" s="15"/>
      <c r="HYQ226" s="15"/>
      <c r="HYR226" s="15"/>
      <c r="HYS226" s="15"/>
      <c r="HYT226" s="15"/>
      <c r="HYU226" s="15"/>
      <c r="HYV226" s="15"/>
      <c r="HYW226" s="15"/>
      <c r="HYX226" s="15"/>
      <c r="HYY226" s="15"/>
      <c r="HYZ226" s="15"/>
      <c r="HZA226" s="15"/>
      <c r="HZB226" s="15"/>
      <c r="HZC226" s="15"/>
      <c r="HZD226" s="15"/>
      <c r="HZE226" s="15"/>
      <c r="HZF226" s="15"/>
      <c r="HZG226" s="15"/>
      <c r="HZH226" s="15"/>
      <c r="HZI226" s="15"/>
      <c r="HZJ226" s="15"/>
      <c r="HZK226" s="15"/>
      <c r="HZL226" s="15"/>
      <c r="HZM226" s="15"/>
      <c r="HZN226" s="15"/>
      <c r="HZO226" s="15"/>
      <c r="HZP226" s="15"/>
      <c r="HZQ226" s="15"/>
      <c r="HZR226" s="15"/>
      <c r="HZS226" s="15"/>
      <c r="HZT226" s="15"/>
      <c r="HZU226" s="15"/>
      <c r="HZV226" s="15"/>
      <c r="HZW226" s="15"/>
      <c r="HZX226" s="15"/>
      <c r="HZY226" s="15"/>
      <c r="HZZ226" s="15"/>
      <c r="IAA226" s="15"/>
      <c r="IAB226" s="15"/>
      <c r="IAC226" s="15"/>
      <c r="IAD226" s="15"/>
      <c r="IAE226" s="15"/>
      <c r="IAF226" s="15"/>
      <c r="IAG226" s="15"/>
      <c r="IAH226" s="15"/>
      <c r="IAI226" s="15"/>
      <c r="IAJ226" s="15"/>
      <c r="IAK226" s="15"/>
      <c r="IAL226" s="15"/>
      <c r="IAM226" s="15"/>
      <c r="IAN226" s="15"/>
      <c r="IAO226" s="15"/>
      <c r="IAP226" s="15"/>
      <c r="IAQ226" s="15"/>
      <c r="IAR226" s="15"/>
      <c r="IAS226" s="15"/>
      <c r="IAT226" s="15"/>
      <c r="IAU226" s="15"/>
      <c r="IAV226" s="15"/>
      <c r="IAW226" s="15"/>
      <c r="IAX226" s="15"/>
      <c r="IAY226" s="15"/>
      <c r="IAZ226" s="15"/>
      <c r="IBA226" s="15"/>
      <c r="IBB226" s="15"/>
      <c r="IBC226" s="15"/>
      <c r="IBD226" s="15"/>
      <c r="IBE226" s="15"/>
      <c r="IBF226" s="15"/>
      <c r="IBG226" s="15"/>
      <c r="IBH226" s="15"/>
      <c r="IBI226" s="15"/>
      <c r="IBJ226" s="15"/>
      <c r="IBK226" s="15"/>
      <c r="IBL226" s="15"/>
      <c r="IBM226" s="15"/>
      <c r="IBN226" s="15"/>
      <c r="IBO226" s="15"/>
      <c r="IBP226" s="15"/>
      <c r="IBQ226" s="15"/>
      <c r="IBR226" s="15"/>
      <c r="IBS226" s="15"/>
      <c r="IBT226" s="15"/>
      <c r="IBU226" s="15"/>
      <c r="IBV226" s="15"/>
      <c r="IBW226" s="15"/>
      <c r="IBX226" s="15"/>
      <c r="IBY226" s="15"/>
      <c r="IBZ226" s="15"/>
      <c r="ICA226" s="15"/>
      <c r="ICB226" s="15"/>
      <c r="ICC226" s="15"/>
      <c r="ICD226" s="15"/>
      <c r="ICE226" s="15"/>
      <c r="ICF226" s="15"/>
      <c r="ICG226" s="15"/>
      <c r="ICH226" s="15"/>
      <c r="ICI226" s="15"/>
      <c r="ICJ226" s="15"/>
      <c r="ICK226" s="15"/>
      <c r="ICL226" s="15"/>
      <c r="ICM226" s="15"/>
      <c r="ICN226" s="15"/>
      <c r="ICO226" s="15"/>
      <c r="ICP226" s="15"/>
      <c r="ICQ226" s="15"/>
      <c r="ICR226" s="15"/>
      <c r="ICS226" s="15"/>
      <c r="ICT226" s="15"/>
      <c r="ICU226" s="15"/>
      <c r="ICV226" s="15"/>
      <c r="ICW226" s="15"/>
      <c r="ICX226" s="15"/>
      <c r="ICY226" s="15"/>
      <c r="ICZ226" s="15"/>
      <c r="IDA226" s="15"/>
      <c r="IDB226" s="15"/>
      <c r="IDC226" s="15"/>
      <c r="IDD226" s="15"/>
      <c r="IDE226" s="15"/>
      <c r="IDF226" s="15"/>
      <c r="IDG226" s="15"/>
      <c r="IDH226" s="15"/>
      <c r="IDI226" s="15"/>
      <c r="IDJ226" s="15"/>
      <c r="IDK226" s="15"/>
      <c r="IDL226" s="15"/>
      <c r="IDM226" s="15"/>
      <c r="IDN226" s="15"/>
      <c r="IDO226" s="15"/>
      <c r="IDP226" s="15"/>
      <c r="IDQ226" s="15"/>
      <c r="IDR226" s="15"/>
      <c r="IDS226" s="15"/>
      <c r="IDT226" s="15"/>
      <c r="IDU226" s="15"/>
      <c r="IDV226" s="15"/>
      <c r="IDW226" s="15"/>
      <c r="IDX226" s="15"/>
      <c r="IDY226" s="15"/>
      <c r="IDZ226" s="15"/>
      <c r="IEA226" s="15"/>
      <c r="IEB226" s="15"/>
      <c r="IEC226" s="15"/>
      <c r="IED226" s="15"/>
      <c r="IEE226" s="15"/>
      <c r="IEF226" s="15"/>
      <c r="IEG226" s="15"/>
      <c r="IEH226" s="15"/>
      <c r="IEI226" s="15"/>
      <c r="IEJ226" s="15"/>
      <c r="IEK226" s="15"/>
      <c r="IEL226" s="15"/>
      <c r="IEM226" s="15"/>
      <c r="IEN226" s="15"/>
      <c r="IEO226" s="15"/>
      <c r="IEP226" s="15"/>
      <c r="IEQ226" s="15"/>
      <c r="IER226" s="15"/>
      <c r="IES226" s="15"/>
      <c r="IET226" s="15"/>
      <c r="IEU226" s="15"/>
      <c r="IEV226" s="15"/>
      <c r="IEW226" s="15"/>
      <c r="IEX226" s="15"/>
      <c r="IEY226" s="15"/>
      <c r="IEZ226" s="15"/>
      <c r="IFA226" s="15"/>
      <c r="IFB226" s="15"/>
      <c r="IFC226" s="15"/>
      <c r="IFD226" s="15"/>
      <c r="IFE226" s="15"/>
      <c r="IFF226" s="15"/>
      <c r="IFG226" s="15"/>
      <c r="IFH226" s="15"/>
      <c r="IFI226" s="15"/>
      <c r="IFJ226" s="15"/>
      <c r="IFK226" s="15"/>
      <c r="IFL226" s="15"/>
      <c r="IFM226" s="15"/>
      <c r="IFN226" s="15"/>
      <c r="IFO226" s="15"/>
      <c r="IFP226" s="15"/>
      <c r="IFQ226" s="15"/>
      <c r="IFR226" s="15"/>
      <c r="IFS226" s="15"/>
      <c r="IFT226" s="15"/>
      <c r="IFU226" s="15"/>
      <c r="IFV226" s="15"/>
      <c r="IFW226" s="15"/>
      <c r="IFX226" s="15"/>
      <c r="IFY226" s="15"/>
      <c r="IFZ226" s="15"/>
      <c r="IGA226" s="15"/>
      <c r="IGB226" s="15"/>
      <c r="IGC226" s="15"/>
      <c r="IGD226" s="15"/>
      <c r="IGE226" s="15"/>
      <c r="IGF226" s="15"/>
      <c r="IGG226" s="15"/>
      <c r="IGH226" s="15"/>
      <c r="IGI226" s="15"/>
      <c r="IGJ226" s="15"/>
      <c r="IGK226" s="15"/>
      <c r="IGL226" s="15"/>
      <c r="IGM226" s="15"/>
      <c r="IGN226" s="15"/>
      <c r="IGO226" s="15"/>
      <c r="IGP226" s="15"/>
      <c r="IGQ226" s="15"/>
      <c r="IGR226" s="15"/>
      <c r="IGS226" s="15"/>
      <c r="IGT226" s="15"/>
      <c r="IGU226" s="15"/>
      <c r="IGV226" s="15"/>
      <c r="IGW226" s="15"/>
      <c r="IGX226" s="15"/>
      <c r="IGY226" s="15"/>
      <c r="IGZ226" s="15"/>
      <c r="IHA226" s="15"/>
      <c r="IHB226" s="15"/>
      <c r="IHC226" s="15"/>
      <c r="IHD226" s="15"/>
      <c r="IHE226" s="15"/>
      <c r="IHF226" s="15"/>
      <c r="IHG226" s="15"/>
      <c r="IHH226" s="15"/>
      <c r="IHI226" s="15"/>
      <c r="IHJ226" s="15"/>
      <c r="IHK226" s="15"/>
      <c r="IHL226" s="15"/>
      <c r="IHM226" s="15"/>
      <c r="IHN226" s="15"/>
      <c r="IHO226" s="15"/>
      <c r="IHP226" s="15"/>
      <c r="IHQ226" s="15"/>
      <c r="IHR226" s="15"/>
      <c r="IHS226" s="15"/>
      <c r="IHT226" s="15"/>
      <c r="IHU226" s="15"/>
      <c r="IHV226" s="15"/>
      <c r="IHW226" s="15"/>
      <c r="IHX226" s="15"/>
      <c r="IHY226" s="15"/>
      <c r="IHZ226" s="15"/>
      <c r="IIA226" s="15"/>
      <c r="IIB226" s="15"/>
      <c r="IIC226" s="15"/>
      <c r="IID226" s="15"/>
      <c r="IIE226" s="15"/>
      <c r="IIF226" s="15"/>
      <c r="IIG226" s="15"/>
      <c r="IIH226" s="15"/>
      <c r="III226" s="15"/>
      <c r="IIJ226" s="15"/>
      <c r="IIK226" s="15"/>
      <c r="IIL226" s="15"/>
      <c r="IIM226" s="15"/>
      <c r="IIN226" s="15"/>
      <c r="IIO226" s="15"/>
      <c r="IIP226" s="15"/>
      <c r="IIQ226" s="15"/>
      <c r="IIR226" s="15"/>
      <c r="IIS226" s="15"/>
      <c r="IIT226" s="15"/>
      <c r="IIU226" s="15"/>
      <c r="IIV226" s="15"/>
      <c r="IIW226" s="15"/>
      <c r="IIX226" s="15"/>
      <c r="IIY226" s="15"/>
      <c r="IIZ226" s="15"/>
      <c r="IJA226" s="15"/>
      <c r="IJB226" s="15"/>
      <c r="IJC226" s="15"/>
      <c r="IJD226" s="15"/>
      <c r="IJE226" s="15"/>
      <c r="IJF226" s="15"/>
      <c r="IJG226" s="15"/>
      <c r="IJH226" s="15"/>
      <c r="IJI226" s="15"/>
      <c r="IJJ226" s="15"/>
      <c r="IJK226" s="15"/>
      <c r="IJL226" s="15"/>
      <c r="IJM226" s="15"/>
      <c r="IJN226" s="15"/>
      <c r="IJO226" s="15"/>
      <c r="IJP226" s="15"/>
      <c r="IJQ226" s="15"/>
      <c r="IJR226" s="15"/>
      <c r="IJS226" s="15"/>
      <c r="IJT226" s="15"/>
      <c r="IJU226" s="15"/>
      <c r="IJV226" s="15"/>
      <c r="IJW226" s="15"/>
      <c r="IJX226" s="15"/>
      <c r="IJY226" s="15"/>
      <c r="IJZ226" s="15"/>
      <c r="IKA226" s="15"/>
      <c r="IKB226" s="15"/>
      <c r="IKC226" s="15"/>
      <c r="IKD226" s="15"/>
      <c r="IKE226" s="15"/>
      <c r="IKF226" s="15"/>
      <c r="IKG226" s="15"/>
      <c r="IKH226" s="15"/>
      <c r="IKI226" s="15"/>
      <c r="IKJ226" s="15"/>
      <c r="IKK226" s="15"/>
      <c r="IKL226" s="15"/>
      <c r="IKM226" s="15"/>
      <c r="IKN226" s="15"/>
      <c r="IKO226" s="15"/>
      <c r="IKP226" s="15"/>
      <c r="IKQ226" s="15"/>
      <c r="IKR226" s="15"/>
      <c r="IKS226" s="15"/>
      <c r="IKT226" s="15"/>
      <c r="IKU226" s="15"/>
      <c r="IKV226" s="15"/>
      <c r="IKW226" s="15"/>
      <c r="IKX226" s="15"/>
      <c r="IKY226" s="15"/>
      <c r="IKZ226" s="15"/>
      <c r="ILA226" s="15"/>
      <c r="ILB226" s="15"/>
      <c r="ILC226" s="15"/>
      <c r="ILD226" s="15"/>
      <c r="ILE226" s="15"/>
      <c r="ILF226" s="15"/>
      <c r="ILG226" s="15"/>
      <c r="ILH226" s="15"/>
      <c r="ILI226" s="15"/>
      <c r="ILJ226" s="15"/>
      <c r="ILK226" s="15"/>
      <c r="ILL226" s="15"/>
      <c r="ILM226" s="15"/>
      <c r="ILN226" s="15"/>
      <c r="ILO226" s="15"/>
      <c r="ILP226" s="15"/>
      <c r="ILQ226" s="15"/>
      <c r="ILR226" s="15"/>
      <c r="ILS226" s="15"/>
      <c r="ILT226" s="15"/>
      <c r="ILU226" s="15"/>
      <c r="ILV226" s="15"/>
      <c r="ILW226" s="15"/>
      <c r="ILX226" s="15"/>
      <c r="ILY226" s="15"/>
      <c r="ILZ226" s="15"/>
      <c r="IMA226" s="15"/>
      <c r="IMB226" s="15"/>
      <c r="IMC226" s="15"/>
      <c r="IMD226" s="15"/>
      <c r="IME226" s="15"/>
      <c r="IMF226" s="15"/>
      <c r="IMG226" s="15"/>
      <c r="IMH226" s="15"/>
      <c r="IMI226" s="15"/>
      <c r="IMJ226" s="15"/>
      <c r="IMK226" s="15"/>
      <c r="IML226" s="15"/>
      <c r="IMM226" s="15"/>
      <c r="IMN226" s="15"/>
      <c r="IMO226" s="15"/>
      <c r="IMP226" s="15"/>
      <c r="IMQ226" s="15"/>
      <c r="IMR226" s="15"/>
      <c r="IMS226" s="15"/>
      <c r="IMT226" s="15"/>
      <c r="IMU226" s="15"/>
      <c r="IMV226" s="15"/>
      <c r="IMW226" s="15"/>
      <c r="IMX226" s="15"/>
      <c r="IMY226" s="15"/>
      <c r="IMZ226" s="15"/>
      <c r="INA226" s="15"/>
      <c r="INB226" s="15"/>
      <c r="INC226" s="15"/>
      <c r="IND226" s="15"/>
      <c r="INE226" s="15"/>
      <c r="INF226" s="15"/>
      <c r="ING226" s="15"/>
      <c r="INH226" s="15"/>
      <c r="INI226" s="15"/>
      <c r="INJ226" s="15"/>
      <c r="INK226" s="15"/>
      <c r="INL226" s="15"/>
      <c r="INM226" s="15"/>
      <c r="INN226" s="15"/>
      <c r="INO226" s="15"/>
      <c r="INP226" s="15"/>
      <c r="INQ226" s="15"/>
      <c r="INR226" s="15"/>
      <c r="INS226" s="15"/>
      <c r="INT226" s="15"/>
      <c r="INU226" s="15"/>
      <c r="INV226" s="15"/>
      <c r="INW226" s="15"/>
      <c r="INX226" s="15"/>
      <c r="INY226" s="15"/>
      <c r="INZ226" s="15"/>
      <c r="IOA226" s="15"/>
      <c r="IOB226" s="15"/>
      <c r="IOC226" s="15"/>
      <c r="IOD226" s="15"/>
      <c r="IOE226" s="15"/>
      <c r="IOF226" s="15"/>
      <c r="IOG226" s="15"/>
      <c r="IOH226" s="15"/>
      <c r="IOI226" s="15"/>
      <c r="IOJ226" s="15"/>
      <c r="IOK226" s="15"/>
      <c r="IOL226" s="15"/>
      <c r="IOM226" s="15"/>
      <c r="ION226" s="15"/>
      <c r="IOO226" s="15"/>
      <c r="IOP226" s="15"/>
      <c r="IOQ226" s="15"/>
      <c r="IOR226" s="15"/>
      <c r="IOS226" s="15"/>
      <c r="IOT226" s="15"/>
      <c r="IOU226" s="15"/>
      <c r="IOV226" s="15"/>
      <c r="IOW226" s="15"/>
      <c r="IOX226" s="15"/>
      <c r="IOY226" s="15"/>
      <c r="IOZ226" s="15"/>
      <c r="IPA226" s="15"/>
      <c r="IPB226" s="15"/>
      <c r="IPC226" s="15"/>
      <c r="IPD226" s="15"/>
      <c r="IPE226" s="15"/>
      <c r="IPF226" s="15"/>
      <c r="IPG226" s="15"/>
      <c r="IPH226" s="15"/>
      <c r="IPI226" s="15"/>
      <c r="IPJ226" s="15"/>
      <c r="IPK226" s="15"/>
      <c r="IPL226" s="15"/>
      <c r="IPM226" s="15"/>
      <c r="IPN226" s="15"/>
      <c r="IPO226" s="15"/>
      <c r="IPP226" s="15"/>
      <c r="IPQ226" s="15"/>
      <c r="IPR226" s="15"/>
      <c r="IPS226" s="15"/>
      <c r="IPT226" s="15"/>
      <c r="IPU226" s="15"/>
      <c r="IPV226" s="15"/>
      <c r="IPW226" s="15"/>
      <c r="IPX226" s="15"/>
      <c r="IPY226" s="15"/>
      <c r="IPZ226" s="15"/>
      <c r="IQA226" s="15"/>
      <c r="IQB226" s="15"/>
      <c r="IQC226" s="15"/>
      <c r="IQD226" s="15"/>
      <c r="IQE226" s="15"/>
      <c r="IQF226" s="15"/>
      <c r="IQG226" s="15"/>
      <c r="IQH226" s="15"/>
      <c r="IQI226" s="15"/>
      <c r="IQJ226" s="15"/>
      <c r="IQK226" s="15"/>
      <c r="IQL226" s="15"/>
      <c r="IQM226" s="15"/>
      <c r="IQN226" s="15"/>
      <c r="IQO226" s="15"/>
      <c r="IQP226" s="15"/>
      <c r="IQQ226" s="15"/>
      <c r="IQR226" s="15"/>
      <c r="IQS226" s="15"/>
      <c r="IQT226" s="15"/>
      <c r="IQU226" s="15"/>
      <c r="IQV226" s="15"/>
      <c r="IQW226" s="15"/>
      <c r="IQX226" s="15"/>
      <c r="IQY226" s="15"/>
      <c r="IQZ226" s="15"/>
      <c r="IRA226" s="15"/>
      <c r="IRB226" s="15"/>
      <c r="IRC226" s="15"/>
      <c r="IRD226" s="15"/>
      <c r="IRE226" s="15"/>
      <c r="IRF226" s="15"/>
      <c r="IRG226" s="15"/>
      <c r="IRH226" s="15"/>
      <c r="IRI226" s="15"/>
      <c r="IRJ226" s="15"/>
      <c r="IRK226" s="15"/>
      <c r="IRL226" s="15"/>
      <c r="IRM226" s="15"/>
      <c r="IRN226" s="15"/>
      <c r="IRO226" s="15"/>
      <c r="IRP226" s="15"/>
      <c r="IRQ226" s="15"/>
      <c r="IRR226" s="15"/>
      <c r="IRS226" s="15"/>
      <c r="IRT226" s="15"/>
      <c r="IRU226" s="15"/>
      <c r="IRV226" s="15"/>
      <c r="IRW226" s="15"/>
      <c r="IRX226" s="15"/>
      <c r="IRY226" s="15"/>
      <c r="IRZ226" s="15"/>
      <c r="ISA226" s="15"/>
      <c r="ISB226" s="15"/>
      <c r="ISC226" s="15"/>
      <c r="ISD226" s="15"/>
      <c r="ISE226" s="15"/>
      <c r="ISF226" s="15"/>
      <c r="ISG226" s="15"/>
      <c r="ISH226" s="15"/>
      <c r="ISI226" s="15"/>
      <c r="ISJ226" s="15"/>
      <c r="ISK226" s="15"/>
      <c r="ISL226" s="15"/>
      <c r="ISM226" s="15"/>
      <c r="ISN226" s="15"/>
      <c r="ISO226" s="15"/>
      <c r="ISP226" s="15"/>
      <c r="ISQ226" s="15"/>
      <c r="ISR226" s="15"/>
      <c r="ISS226" s="15"/>
      <c r="IST226" s="15"/>
      <c r="ISU226" s="15"/>
      <c r="ISV226" s="15"/>
      <c r="ISW226" s="15"/>
      <c r="ISX226" s="15"/>
      <c r="ISY226" s="15"/>
      <c r="ISZ226" s="15"/>
      <c r="ITA226" s="15"/>
      <c r="ITB226" s="15"/>
      <c r="ITC226" s="15"/>
      <c r="ITD226" s="15"/>
      <c r="ITE226" s="15"/>
      <c r="ITF226" s="15"/>
      <c r="ITG226" s="15"/>
      <c r="ITH226" s="15"/>
      <c r="ITI226" s="15"/>
      <c r="ITJ226" s="15"/>
      <c r="ITK226" s="15"/>
      <c r="ITL226" s="15"/>
      <c r="ITM226" s="15"/>
      <c r="ITN226" s="15"/>
      <c r="ITO226" s="15"/>
      <c r="ITP226" s="15"/>
      <c r="ITQ226" s="15"/>
      <c r="ITR226" s="15"/>
      <c r="ITS226" s="15"/>
      <c r="ITT226" s="15"/>
      <c r="ITU226" s="15"/>
      <c r="ITV226" s="15"/>
      <c r="ITW226" s="15"/>
      <c r="ITX226" s="15"/>
      <c r="ITY226" s="15"/>
      <c r="ITZ226" s="15"/>
      <c r="IUA226" s="15"/>
      <c r="IUB226" s="15"/>
      <c r="IUC226" s="15"/>
      <c r="IUD226" s="15"/>
      <c r="IUE226" s="15"/>
      <c r="IUF226" s="15"/>
      <c r="IUG226" s="15"/>
      <c r="IUH226" s="15"/>
      <c r="IUI226" s="15"/>
      <c r="IUJ226" s="15"/>
      <c r="IUK226" s="15"/>
      <c r="IUL226" s="15"/>
      <c r="IUM226" s="15"/>
      <c r="IUN226" s="15"/>
      <c r="IUO226" s="15"/>
      <c r="IUP226" s="15"/>
      <c r="IUQ226" s="15"/>
      <c r="IUR226" s="15"/>
      <c r="IUS226" s="15"/>
      <c r="IUT226" s="15"/>
      <c r="IUU226" s="15"/>
      <c r="IUV226" s="15"/>
      <c r="IUW226" s="15"/>
      <c r="IUX226" s="15"/>
      <c r="IUY226" s="15"/>
      <c r="IUZ226" s="15"/>
      <c r="IVA226" s="15"/>
      <c r="IVB226" s="15"/>
      <c r="IVC226" s="15"/>
      <c r="IVD226" s="15"/>
      <c r="IVE226" s="15"/>
      <c r="IVF226" s="15"/>
      <c r="IVG226" s="15"/>
      <c r="IVH226" s="15"/>
      <c r="IVI226" s="15"/>
      <c r="IVJ226" s="15"/>
      <c r="IVK226" s="15"/>
      <c r="IVL226" s="15"/>
      <c r="IVM226" s="15"/>
      <c r="IVN226" s="15"/>
      <c r="IVO226" s="15"/>
      <c r="IVP226" s="15"/>
      <c r="IVQ226" s="15"/>
      <c r="IVR226" s="15"/>
      <c r="IVS226" s="15"/>
      <c r="IVT226" s="15"/>
      <c r="IVU226" s="15"/>
      <c r="IVV226" s="15"/>
      <c r="IVW226" s="15"/>
      <c r="IVX226" s="15"/>
      <c r="IVY226" s="15"/>
      <c r="IVZ226" s="15"/>
      <c r="IWA226" s="15"/>
      <c r="IWB226" s="15"/>
      <c r="IWC226" s="15"/>
      <c r="IWD226" s="15"/>
      <c r="IWE226" s="15"/>
      <c r="IWF226" s="15"/>
      <c r="IWG226" s="15"/>
      <c r="IWH226" s="15"/>
      <c r="IWI226" s="15"/>
      <c r="IWJ226" s="15"/>
      <c r="IWK226" s="15"/>
      <c r="IWL226" s="15"/>
      <c r="IWM226" s="15"/>
      <c r="IWN226" s="15"/>
      <c r="IWO226" s="15"/>
      <c r="IWP226" s="15"/>
      <c r="IWQ226" s="15"/>
      <c r="IWR226" s="15"/>
      <c r="IWS226" s="15"/>
      <c r="IWT226" s="15"/>
      <c r="IWU226" s="15"/>
      <c r="IWV226" s="15"/>
      <c r="IWW226" s="15"/>
      <c r="IWX226" s="15"/>
      <c r="IWY226" s="15"/>
      <c r="IWZ226" s="15"/>
      <c r="IXA226" s="15"/>
      <c r="IXB226" s="15"/>
      <c r="IXC226" s="15"/>
      <c r="IXD226" s="15"/>
      <c r="IXE226" s="15"/>
      <c r="IXF226" s="15"/>
      <c r="IXG226" s="15"/>
      <c r="IXH226" s="15"/>
      <c r="IXI226" s="15"/>
      <c r="IXJ226" s="15"/>
      <c r="IXK226" s="15"/>
      <c r="IXL226" s="15"/>
      <c r="IXM226" s="15"/>
      <c r="IXN226" s="15"/>
      <c r="IXO226" s="15"/>
      <c r="IXP226" s="15"/>
      <c r="IXQ226" s="15"/>
      <c r="IXR226" s="15"/>
      <c r="IXS226" s="15"/>
      <c r="IXT226" s="15"/>
      <c r="IXU226" s="15"/>
      <c r="IXV226" s="15"/>
      <c r="IXW226" s="15"/>
      <c r="IXX226" s="15"/>
      <c r="IXY226" s="15"/>
      <c r="IXZ226" s="15"/>
      <c r="IYA226" s="15"/>
      <c r="IYB226" s="15"/>
      <c r="IYC226" s="15"/>
      <c r="IYD226" s="15"/>
      <c r="IYE226" s="15"/>
      <c r="IYF226" s="15"/>
      <c r="IYG226" s="15"/>
      <c r="IYH226" s="15"/>
      <c r="IYI226" s="15"/>
      <c r="IYJ226" s="15"/>
      <c r="IYK226" s="15"/>
      <c r="IYL226" s="15"/>
      <c r="IYM226" s="15"/>
      <c r="IYN226" s="15"/>
      <c r="IYO226" s="15"/>
      <c r="IYP226" s="15"/>
      <c r="IYQ226" s="15"/>
      <c r="IYR226" s="15"/>
      <c r="IYS226" s="15"/>
      <c r="IYT226" s="15"/>
      <c r="IYU226" s="15"/>
      <c r="IYV226" s="15"/>
      <c r="IYW226" s="15"/>
      <c r="IYX226" s="15"/>
      <c r="IYY226" s="15"/>
      <c r="IYZ226" s="15"/>
      <c r="IZA226" s="15"/>
      <c r="IZB226" s="15"/>
      <c r="IZC226" s="15"/>
      <c r="IZD226" s="15"/>
      <c r="IZE226" s="15"/>
      <c r="IZF226" s="15"/>
      <c r="IZG226" s="15"/>
      <c r="IZH226" s="15"/>
      <c r="IZI226" s="15"/>
      <c r="IZJ226" s="15"/>
      <c r="IZK226" s="15"/>
      <c r="IZL226" s="15"/>
      <c r="IZM226" s="15"/>
      <c r="IZN226" s="15"/>
      <c r="IZO226" s="15"/>
      <c r="IZP226" s="15"/>
      <c r="IZQ226" s="15"/>
      <c r="IZR226" s="15"/>
      <c r="IZS226" s="15"/>
      <c r="IZT226" s="15"/>
      <c r="IZU226" s="15"/>
      <c r="IZV226" s="15"/>
      <c r="IZW226" s="15"/>
      <c r="IZX226" s="15"/>
      <c r="IZY226" s="15"/>
      <c r="IZZ226" s="15"/>
      <c r="JAA226" s="15"/>
      <c r="JAB226" s="15"/>
      <c r="JAC226" s="15"/>
      <c r="JAD226" s="15"/>
      <c r="JAE226" s="15"/>
      <c r="JAF226" s="15"/>
      <c r="JAG226" s="15"/>
      <c r="JAH226" s="15"/>
      <c r="JAI226" s="15"/>
      <c r="JAJ226" s="15"/>
      <c r="JAK226" s="15"/>
      <c r="JAL226" s="15"/>
      <c r="JAM226" s="15"/>
      <c r="JAN226" s="15"/>
      <c r="JAO226" s="15"/>
      <c r="JAP226" s="15"/>
      <c r="JAQ226" s="15"/>
      <c r="JAR226" s="15"/>
      <c r="JAS226" s="15"/>
      <c r="JAT226" s="15"/>
      <c r="JAU226" s="15"/>
      <c r="JAV226" s="15"/>
      <c r="JAW226" s="15"/>
      <c r="JAX226" s="15"/>
      <c r="JAY226" s="15"/>
      <c r="JAZ226" s="15"/>
      <c r="JBA226" s="15"/>
      <c r="JBB226" s="15"/>
      <c r="JBC226" s="15"/>
      <c r="JBD226" s="15"/>
      <c r="JBE226" s="15"/>
      <c r="JBF226" s="15"/>
      <c r="JBG226" s="15"/>
      <c r="JBH226" s="15"/>
      <c r="JBI226" s="15"/>
      <c r="JBJ226" s="15"/>
      <c r="JBK226" s="15"/>
      <c r="JBL226" s="15"/>
      <c r="JBM226" s="15"/>
      <c r="JBN226" s="15"/>
      <c r="JBO226" s="15"/>
      <c r="JBP226" s="15"/>
      <c r="JBQ226" s="15"/>
      <c r="JBR226" s="15"/>
      <c r="JBS226" s="15"/>
      <c r="JBT226" s="15"/>
      <c r="JBU226" s="15"/>
      <c r="JBV226" s="15"/>
      <c r="JBW226" s="15"/>
      <c r="JBX226" s="15"/>
      <c r="JBY226" s="15"/>
      <c r="JBZ226" s="15"/>
      <c r="JCA226" s="15"/>
      <c r="JCB226" s="15"/>
      <c r="JCC226" s="15"/>
      <c r="JCD226" s="15"/>
      <c r="JCE226" s="15"/>
      <c r="JCF226" s="15"/>
      <c r="JCG226" s="15"/>
      <c r="JCH226" s="15"/>
      <c r="JCI226" s="15"/>
      <c r="JCJ226" s="15"/>
      <c r="JCK226" s="15"/>
      <c r="JCL226" s="15"/>
      <c r="JCM226" s="15"/>
      <c r="JCN226" s="15"/>
      <c r="JCO226" s="15"/>
      <c r="JCP226" s="15"/>
      <c r="JCQ226" s="15"/>
      <c r="JCR226" s="15"/>
      <c r="JCS226" s="15"/>
      <c r="JCT226" s="15"/>
      <c r="JCU226" s="15"/>
      <c r="JCV226" s="15"/>
      <c r="JCW226" s="15"/>
      <c r="JCX226" s="15"/>
      <c r="JCY226" s="15"/>
      <c r="JCZ226" s="15"/>
      <c r="JDA226" s="15"/>
      <c r="JDB226" s="15"/>
      <c r="JDC226" s="15"/>
      <c r="JDD226" s="15"/>
      <c r="JDE226" s="15"/>
      <c r="JDF226" s="15"/>
      <c r="JDG226" s="15"/>
      <c r="JDH226" s="15"/>
      <c r="JDI226" s="15"/>
      <c r="JDJ226" s="15"/>
      <c r="JDK226" s="15"/>
      <c r="JDL226" s="15"/>
      <c r="JDM226" s="15"/>
      <c r="JDN226" s="15"/>
      <c r="JDO226" s="15"/>
      <c r="JDP226" s="15"/>
      <c r="JDQ226" s="15"/>
      <c r="JDR226" s="15"/>
      <c r="JDS226" s="15"/>
      <c r="JDT226" s="15"/>
      <c r="JDU226" s="15"/>
      <c r="JDV226" s="15"/>
      <c r="JDW226" s="15"/>
      <c r="JDX226" s="15"/>
      <c r="JDY226" s="15"/>
      <c r="JDZ226" s="15"/>
      <c r="JEA226" s="15"/>
      <c r="JEB226" s="15"/>
      <c r="JEC226" s="15"/>
      <c r="JED226" s="15"/>
      <c r="JEE226" s="15"/>
      <c r="JEF226" s="15"/>
      <c r="JEG226" s="15"/>
      <c r="JEH226" s="15"/>
      <c r="JEI226" s="15"/>
      <c r="JEJ226" s="15"/>
      <c r="JEK226" s="15"/>
      <c r="JEL226" s="15"/>
      <c r="JEM226" s="15"/>
      <c r="JEN226" s="15"/>
      <c r="JEO226" s="15"/>
      <c r="JEP226" s="15"/>
      <c r="JEQ226" s="15"/>
      <c r="JER226" s="15"/>
      <c r="JES226" s="15"/>
      <c r="JET226" s="15"/>
      <c r="JEU226" s="15"/>
      <c r="JEV226" s="15"/>
      <c r="JEW226" s="15"/>
      <c r="JEX226" s="15"/>
      <c r="JEY226" s="15"/>
      <c r="JEZ226" s="15"/>
      <c r="JFA226" s="15"/>
      <c r="JFB226" s="15"/>
      <c r="JFC226" s="15"/>
      <c r="JFD226" s="15"/>
      <c r="JFE226" s="15"/>
      <c r="JFF226" s="15"/>
      <c r="JFG226" s="15"/>
      <c r="JFH226" s="15"/>
      <c r="JFI226" s="15"/>
      <c r="JFJ226" s="15"/>
      <c r="JFK226" s="15"/>
      <c r="JFL226" s="15"/>
      <c r="JFM226" s="15"/>
      <c r="JFN226" s="15"/>
      <c r="JFO226" s="15"/>
      <c r="JFP226" s="15"/>
      <c r="JFQ226" s="15"/>
      <c r="JFR226" s="15"/>
      <c r="JFS226" s="15"/>
      <c r="JFT226" s="15"/>
      <c r="JFU226" s="15"/>
      <c r="JFV226" s="15"/>
      <c r="JFW226" s="15"/>
      <c r="JFX226" s="15"/>
      <c r="JFY226" s="15"/>
      <c r="JFZ226" s="15"/>
      <c r="JGA226" s="15"/>
      <c r="JGB226" s="15"/>
      <c r="JGC226" s="15"/>
      <c r="JGD226" s="15"/>
      <c r="JGE226" s="15"/>
      <c r="JGF226" s="15"/>
      <c r="JGG226" s="15"/>
      <c r="JGH226" s="15"/>
      <c r="JGI226" s="15"/>
      <c r="JGJ226" s="15"/>
      <c r="JGK226" s="15"/>
      <c r="JGL226" s="15"/>
      <c r="JGM226" s="15"/>
      <c r="JGN226" s="15"/>
      <c r="JGO226" s="15"/>
      <c r="JGP226" s="15"/>
      <c r="JGQ226" s="15"/>
      <c r="JGR226" s="15"/>
      <c r="JGS226" s="15"/>
      <c r="JGT226" s="15"/>
      <c r="JGU226" s="15"/>
      <c r="JGV226" s="15"/>
      <c r="JGW226" s="15"/>
      <c r="JGX226" s="15"/>
      <c r="JGY226" s="15"/>
      <c r="JGZ226" s="15"/>
      <c r="JHA226" s="15"/>
      <c r="JHB226" s="15"/>
      <c r="JHC226" s="15"/>
      <c r="JHD226" s="15"/>
      <c r="JHE226" s="15"/>
      <c r="JHF226" s="15"/>
      <c r="JHG226" s="15"/>
      <c r="JHH226" s="15"/>
      <c r="JHI226" s="15"/>
      <c r="JHJ226" s="15"/>
      <c r="JHK226" s="15"/>
      <c r="JHL226" s="15"/>
      <c r="JHM226" s="15"/>
      <c r="JHN226" s="15"/>
      <c r="JHO226" s="15"/>
      <c r="JHP226" s="15"/>
      <c r="JHQ226" s="15"/>
      <c r="JHR226" s="15"/>
      <c r="JHS226" s="15"/>
      <c r="JHT226" s="15"/>
      <c r="JHU226" s="15"/>
      <c r="JHV226" s="15"/>
      <c r="JHW226" s="15"/>
      <c r="JHX226" s="15"/>
      <c r="JHY226" s="15"/>
      <c r="JHZ226" s="15"/>
      <c r="JIA226" s="15"/>
      <c r="JIB226" s="15"/>
      <c r="JIC226" s="15"/>
      <c r="JID226" s="15"/>
      <c r="JIE226" s="15"/>
      <c r="JIF226" s="15"/>
      <c r="JIG226" s="15"/>
      <c r="JIH226" s="15"/>
      <c r="JII226" s="15"/>
      <c r="JIJ226" s="15"/>
      <c r="JIK226" s="15"/>
      <c r="JIL226" s="15"/>
      <c r="JIM226" s="15"/>
      <c r="JIN226" s="15"/>
      <c r="JIO226" s="15"/>
      <c r="JIP226" s="15"/>
      <c r="JIQ226" s="15"/>
      <c r="JIR226" s="15"/>
      <c r="JIS226" s="15"/>
      <c r="JIT226" s="15"/>
      <c r="JIU226" s="15"/>
      <c r="JIV226" s="15"/>
      <c r="JIW226" s="15"/>
      <c r="JIX226" s="15"/>
      <c r="JIY226" s="15"/>
      <c r="JIZ226" s="15"/>
      <c r="JJA226" s="15"/>
      <c r="JJB226" s="15"/>
      <c r="JJC226" s="15"/>
      <c r="JJD226" s="15"/>
      <c r="JJE226" s="15"/>
      <c r="JJF226" s="15"/>
      <c r="JJG226" s="15"/>
      <c r="JJH226" s="15"/>
      <c r="JJI226" s="15"/>
      <c r="JJJ226" s="15"/>
      <c r="JJK226" s="15"/>
      <c r="JJL226" s="15"/>
      <c r="JJM226" s="15"/>
      <c r="JJN226" s="15"/>
      <c r="JJO226" s="15"/>
      <c r="JJP226" s="15"/>
      <c r="JJQ226" s="15"/>
      <c r="JJR226" s="15"/>
      <c r="JJS226" s="15"/>
      <c r="JJT226" s="15"/>
      <c r="JJU226" s="15"/>
      <c r="JJV226" s="15"/>
      <c r="JJW226" s="15"/>
      <c r="JJX226" s="15"/>
      <c r="JJY226" s="15"/>
      <c r="JJZ226" s="15"/>
      <c r="JKA226" s="15"/>
      <c r="JKB226" s="15"/>
      <c r="JKC226" s="15"/>
      <c r="JKD226" s="15"/>
      <c r="JKE226" s="15"/>
      <c r="JKF226" s="15"/>
      <c r="JKG226" s="15"/>
      <c r="JKH226" s="15"/>
      <c r="JKI226" s="15"/>
      <c r="JKJ226" s="15"/>
      <c r="JKK226" s="15"/>
      <c r="JKL226" s="15"/>
      <c r="JKM226" s="15"/>
      <c r="JKN226" s="15"/>
      <c r="JKO226" s="15"/>
      <c r="JKP226" s="15"/>
      <c r="JKQ226" s="15"/>
      <c r="JKR226" s="15"/>
      <c r="JKS226" s="15"/>
      <c r="JKT226" s="15"/>
      <c r="JKU226" s="15"/>
      <c r="JKV226" s="15"/>
      <c r="JKW226" s="15"/>
      <c r="JKX226" s="15"/>
      <c r="JKY226" s="15"/>
      <c r="JKZ226" s="15"/>
      <c r="JLA226" s="15"/>
      <c r="JLB226" s="15"/>
      <c r="JLC226" s="15"/>
      <c r="JLD226" s="15"/>
      <c r="JLE226" s="15"/>
      <c r="JLF226" s="15"/>
      <c r="JLG226" s="15"/>
      <c r="JLH226" s="15"/>
      <c r="JLI226" s="15"/>
      <c r="JLJ226" s="15"/>
      <c r="JLK226" s="15"/>
      <c r="JLL226" s="15"/>
      <c r="JLM226" s="15"/>
      <c r="JLN226" s="15"/>
      <c r="JLO226" s="15"/>
      <c r="JLP226" s="15"/>
      <c r="JLQ226" s="15"/>
      <c r="JLR226" s="15"/>
      <c r="JLS226" s="15"/>
      <c r="JLT226" s="15"/>
      <c r="JLU226" s="15"/>
      <c r="JLV226" s="15"/>
      <c r="JLW226" s="15"/>
      <c r="JLX226" s="15"/>
      <c r="JLY226" s="15"/>
      <c r="JLZ226" s="15"/>
      <c r="JMA226" s="15"/>
      <c r="JMB226" s="15"/>
      <c r="JMC226" s="15"/>
      <c r="JMD226" s="15"/>
      <c r="JME226" s="15"/>
      <c r="JMF226" s="15"/>
      <c r="JMG226" s="15"/>
      <c r="JMH226" s="15"/>
      <c r="JMI226" s="15"/>
      <c r="JMJ226" s="15"/>
      <c r="JMK226" s="15"/>
      <c r="JML226" s="15"/>
      <c r="JMM226" s="15"/>
      <c r="JMN226" s="15"/>
      <c r="JMO226" s="15"/>
      <c r="JMP226" s="15"/>
      <c r="JMQ226" s="15"/>
      <c r="JMR226" s="15"/>
      <c r="JMS226" s="15"/>
      <c r="JMT226" s="15"/>
      <c r="JMU226" s="15"/>
      <c r="JMV226" s="15"/>
      <c r="JMW226" s="15"/>
      <c r="JMX226" s="15"/>
      <c r="JMY226" s="15"/>
      <c r="JMZ226" s="15"/>
      <c r="JNA226" s="15"/>
      <c r="JNB226" s="15"/>
      <c r="JNC226" s="15"/>
      <c r="JND226" s="15"/>
      <c r="JNE226" s="15"/>
      <c r="JNF226" s="15"/>
      <c r="JNG226" s="15"/>
      <c r="JNH226" s="15"/>
      <c r="JNI226" s="15"/>
      <c r="JNJ226" s="15"/>
      <c r="JNK226" s="15"/>
      <c r="JNL226" s="15"/>
      <c r="JNM226" s="15"/>
      <c r="JNN226" s="15"/>
      <c r="JNO226" s="15"/>
      <c r="JNP226" s="15"/>
      <c r="JNQ226" s="15"/>
      <c r="JNR226" s="15"/>
      <c r="JNS226" s="15"/>
      <c r="JNT226" s="15"/>
      <c r="JNU226" s="15"/>
      <c r="JNV226" s="15"/>
      <c r="JNW226" s="15"/>
      <c r="JNX226" s="15"/>
      <c r="JNY226" s="15"/>
      <c r="JNZ226" s="15"/>
      <c r="JOA226" s="15"/>
      <c r="JOB226" s="15"/>
      <c r="JOC226" s="15"/>
      <c r="JOD226" s="15"/>
      <c r="JOE226" s="15"/>
      <c r="JOF226" s="15"/>
      <c r="JOG226" s="15"/>
      <c r="JOH226" s="15"/>
      <c r="JOI226" s="15"/>
      <c r="JOJ226" s="15"/>
      <c r="JOK226" s="15"/>
      <c r="JOL226" s="15"/>
      <c r="JOM226" s="15"/>
      <c r="JON226" s="15"/>
      <c r="JOO226" s="15"/>
      <c r="JOP226" s="15"/>
      <c r="JOQ226" s="15"/>
      <c r="JOR226" s="15"/>
      <c r="JOS226" s="15"/>
      <c r="JOT226" s="15"/>
      <c r="JOU226" s="15"/>
      <c r="JOV226" s="15"/>
      <c r="JOW226" s="15"/>
      <c r="JOX226" s="15"/>
      <c r="JOY226" s="15"/>
      <c r="JOZ226" s="15"/>
      <c r="JPA226" s="15"/>
      <c r="JPB226" s="15"/>
      <c r="JPC226" s="15"/>
      <c r="JPD226" s="15"/>
      <c r="JPE226" s="15"/>
      <c r="JPF226" s="15"/>
      <c r="JPG226" s="15"/>
      <c r="JPH226" s="15"/>
      <c r="JPI226" s="15"/>
      <c r="JPJ226" s="15"/>
      <c r="JPK226" s="15"/>
      <c r="JPL226" s="15"/>
      <c r="JPM226" s="15"/>
      <c r="JPN226" s="15"/>
      <c r="JPO226" s="15"/>
      <c r="JPP226" s="15"/>
      <c r="JPQ226" s="15"/>
      <c r="JPR226" s="15"/>
      <c r="JPS226" s="15"/>
      <c r="JPT226" s="15"/>
      <c r="JPU226" s="15"/>
      <c r="JPV226" s="15"/>
      <c r="JPW226" s="15"/>
      <c r="JPX226" s="15"/>
      <c r="JPY226" s="15"/>
      <c r="JPZ226" s="15"/>
      <c r="JQA226" s="15"/>
      <c r="JQB226" s="15"/>
      <c r="JQC226" s="15"/>
      <c r="JQD226" s="15"/>
      <c r="JQE226" s="15"/>
      <c r="JQF226" s="15"/>
      <c r="JQG226" s="15"/>
      <c r="JQH226" s="15"/>
      <c r="JQI226" s="15"/>
      <c r="JQJ226" s="15"/>
      <c r="JQK226" s="15"/>
      <c r="JQL226" s="15"/>
      <c r="JQM226" s="15"/>
      <c r="JQN226" s="15"/>
      <c r="JQO226" s="15"/>
      <c r="JQP226" s="15"/>
      <c r="JQQ226" s="15"/>
      <c r="JQR226" s="15"/>
      <c r="JQS226" s="15"/>
      <c r="JQT226" s="15"/>
      <c r="JQU226" s="15"/>
      <c r="JQV226" s="15"/>
      <c r="JQW226" s="15"/>
      <c r="JQX226" s="15"/>
      <c r="JQY226" s="15"/>
      <c r="JQZ226" s="15"/>
      <c r="JRA226" s="15"/>
      <c r="JRB226" s="15"/>
      <c r="JRC226" s="15"/>
      <c r="JRD226" s="15"/>
      <c r="JRE226" s="15"/>
      <c r="JRF226" s="15"/>
      <c r="JRG226" s="15"/>
      <c r="JRH226" s="15"/>
      <c r="JRI226" s="15"/>
      <c r="JRJ226" s="15"/>
      <c r="JRK226" s="15"/>
      <c r="JRL226" s="15"/>
      <c r="JRM226" s="15"/>
      <c r="JRN226" s="15"/>
      <c r="JRO226" s="15"/>
      <c r="JRP226" s="15"/>
      <c r="JRQ226" s="15"/>
      <c r="JRR226" s="15"/>
      <c r="JRS226" s="15"/>
      <c r="JRT226" s="15"/>
      <c r="JRU226" s="15"/>
      <c r="JRV226" s="15"/>
      <c r="JRW226" s="15"/>
      <c r="JRX226" s="15"/>
      <c r="JRY226" s="15"/>
      <c r="JRZ226" s="15"/>
      <c r="JSA226" s="15"/>
      <c r="JSB226" s="15"/>
      <c r="JSC226" s="15"/>
      <c r="JSD226" s="15"/>
      <c r="JSE226" s="15"/>
      <c r="JSF226" s="15"/>
      <c r="JSG226" s="15"/>
      <c r="JSH226" s="15"/>
      <c r="JSI226" s="15"/>
      <c r="JSJ226" s="15"/>
      <c r="JSK226" s="15"/>
      <c r="JSL226" s="15"/>
      <c r="JSM226" s="15"/>
      <c r="JSN226" s="15"/>
      <c r="JSO226" s="15"/>
      <c r="JSP226" s="15"/>
      <c r="JSQ226" s="15"/>
      <c r="JSR226" s="15"/>
      <c r="JSS226" s="15"/>
      <c r="JST226" s="15"/>
      <c r="JSU226" s="15"/>
      <c r="JSV226" s="15"/>
      <c r="JSW226" s="15"/>
      <c r="JSX226" s="15"/>
      <c r="JSY226" s="15"/>
      <c r="JSZ226" s="15"/>
      <c r="JTA226" s="15"/>
      <c r="JTB226" s="15"/>
      <c r="JTC226" s="15"/>
      <c r="JTD226" s="15"/>
      <c r="JTE226" s="15"/>
      <c r="JTF226" s="15"/>
      <c r="JTG226" s="15"/>
      <c r="JTH226" s="15"/>
      <c r="JTI226" s="15"/>
      <c r="JTJ226" s="15"/>
      <c r="JTK226" s="15"/>
      <c r="JTL226" s="15"/>
      <c r="JTM226" s="15"/>
      <c r="JTN226" s="15"/>
      <c r="JTO226" s="15"/>
      <c r="JTP226" s="15"/>
      <c r="JTQ226" s="15"/>
      <c r="JTR226" s="15"/>
      <c r="JTS226" s="15"/>
      <c r="JTT226" s="15"/>
      <c r="JTU226" s="15"/>
      <c r="JTV226" s="15"/>
      <c r="JTW226" s="15"/>
      <c r="JTX226" s="15"/>
      <c r="JTY226" s="15"/>
      <c r="JTZ226" s="15"/>
      <c r="JUA226" s="15"/>
      <c r="JUB226" s="15"/>
      <c r="JUC226" s="15"/>
      <c r="JUD226" s="15"/>
      <c r="JUE226" s="15"/>
      <c r="JUF226" s="15"/>
      <c r="JUG226" s="15"/>
      <c r="JUH226" s="15"/>
      <c r="JUI226" s="15"/>
      <c r="JUJ226" s="15"/>
      <c r="JUK226" s="15"/>
      <c r="JUL226" s="15"/>
      <c r="JUM226" s="15"/>
      <c r="JUN226" s="15"/>
      <c r="JUO226" s="15"/>
      <c r="JUP226" s="15"/>
      <c r="JUQ226" s="15"/>
      <c r="JUR226" s="15"/>
      <c r="JUS226" s="15"/>
      <c r="JUT226" s="15"/>
      <c r="JUU226" s="15"/>
      <c r="JUV226" s="15"/>
      <c r="JUW226" s="15"/>
      <c r="JUX226" s="15"/>
      <c r="JUY226" s="15"/>
      <c r="JUZ226" s="15"/>
      <c r="JVA226" s="15"/>
      <c r="JVB226" s="15"/>
      <c r="JVC226" s="15"/>
      <c r="JVD226" s="15"/>
      <c r="JVE226" s="15"/>
      <c r="JVF226" s="15"/>
      <c r="JVG226" s="15"/>
      <c r="JVH226" s="15"/>
      <c r="JVI226" s="15"/>
      <c r="JVJ226" s="15"/>
      <c r="JVK226" s="15"/>
      <c r="JVL226" s="15"/>
      <c r="JVM226" s="15"/>
      <c r="JVN226" s="15"/>
      <c r="JVO226" s="15"/>
      <c r="JVP226" s="15"/>
      <c r="JVQ226" s="15"/>
      <c r="JVR226" s="15"/>
      <c r="JVS226" s="15"/>
      <c r="JVT226" s="15"/>
      <c r="JVU226" s="15"/>
      <c r="JVV226" s="15"/>
      <c r="JVW226" s="15"/>
      <c r="JVX226" s="15"/>
      <c r="JVY226" s="15"/>
      <c r="JVZ226" s="15"/>
      <c r="JWA226" s="15"/>
      <c r="JWB226" s="15"/>
      <c r="JWC226" s="15"/>
      <c r="JWD226" s="15"/>
      <c r="JWE226" s="15"/>
      <c r="JWF226" s="15"/>
      <c r="JWG226" s="15"/>
      <c r="JWH226" s="15"/>
      <c r="JWI226" s="15"/>
      <c r="JWJ226" s="15"/>
      <c r="JWK226" s="15"/>
      <c r="JWL226" s="15"/>
      <c r="JWM226" s="15"/>
      <c r="JWN226" s="15"/>
      <c r="JWO226" s="15"/>
      <c r="JWP226" s="15"/>
      <c r="JWQ226" s="15"/>
      <c r="JWR226" s="15"/>
      <c r="JWS226" s="15"/>
      <c r="JWT226" s="15"/>
      <c r="JWU226" s="15"/>
      <c r="JWV226" s="15"/>
      <c r="JWW226" s="15"/>
      <c r="JWX226" s="15"/>
      <c r="JWY226" s="15"/>
      <c r="JWZ226" s="15"/>
      <c r="JXA226" s="15"/>
      <c r="JXB226" s="15"/>
      <c r="JXC226" s="15"/>
      <c r="JXD226" s="15"/>
      <c r="JXE226" s="15"/>
      <c r="JXF226" s="15"/>
      <c r="JXG226" s="15"/>
      <c r="JXH226" s="15"/>
      <c r="JXI226" s="15"/>
      <c r="JXJ226" s="15"/>
      <c r="JXK226" s="15"/>
      <c r="JXL226" s="15"/>
      <c r="JXM226" s="15"/>
      <c r="JXN226" s="15"/>
      <c r="JXO226" s="15"/>
      <c r="JXP226" s="15"/>
      <c r="JXQ226" s="15"/>
      <c r="JXR226" s="15"/>
      <c r="JXS226" s="15"/>
      <c r="JXT226" s="15"/>
      <c r="JXU226" s="15"/>
      <c r="JXV226" s="15"/>
      <c r="JXW226" s="15"/>
      <c r="JXX226" s="15"/>
      <c r="JXY226" s="15"/>
      <c r="JXZ226" s="15"/>
      <c r="JYA226" s="15"/>
      <c r="JYB226" s="15"/>
      <c r="JYC226" s="15"/>
      <c r="JYD226" s="15"/>
      <c r="JYE226" s="15"/>
      <c r="JYF226" s="15"/>
      <c r="JYG226" s="15"/>
      <c r="JYH226" s="15"/>
      <c r="JYI226" s="15"/>
      <c r="JYJ226" s="15"/>
      <c r="JYK226" s="15"/>
      <c r="JYL226" s="15"/>
      <c r="JYM226" s="15"/>
      <c r="JYN226" s="15"/>
      <c r="JYO226" s="15"/>
      <c r="JYP226" s="15"/>
      <c r="JYQ226" s="15"/>
      <c r="JYR226" s="15"/>
      <c r="JYS226" s="15"/>
      <c r="JYT226" s="15"/>
      <c r="JYU226" s="15"/>
      <c r="JYV226" s="15"/>
      <c r="JYW226" s="15"/>
      <c r="JYX226" s="15"/>
      <c r="JYY226" s="15"/>
      <c r="JYZ226" s="15"/>
      <c r="JZA226" s="15"/>
      <c r="JZB226" s="15"/>
      <c r="JZC226" s="15"/>
      <c r="JZD226" s="15"/>
      <c r="JZE226" s="15"/>
      <c r="JZF226" s="15"/>
      <c r="JZG226" s="15"/>
      <c r="JZH226" s="15"/>
      <c r="JZI226" s="15"/>
      <c r="JZJ226" s="15"/>
      <c r="JZK226" s="15"/>
      <c r="JZL226" s="15"/>
      <c r="JZM226" s="15"/>
      <c r="JZN226" s="15"/>
      <c r="JZO226" s="15"/>
      <c r="JZP226" s="15"/>
      <c r="JZQ226" s="15"/>
      <c r="JZR226" s="15"/>
      <c r="JZS226" s="15"/>
      <c r="JZT226" s="15"/>
      <c r="JZU226" s="15"/>
      <c r="JZV226" s="15"/>
      <c r="JZW226" s="15"/>
      <c r="JZX226" s="15"/>
      <c r="JZY226" s="15"/>
      <c r="JZZ226" s="15"/>
      <c r="KAA226" s="15"/>
      <c r="KAB226" s="15"/>
      <c r="KAC226" s="15"/>
      <c r="KAD226" s="15"/>
      <c r="KAE226" s="15"/>
      <c r="KAF226" s="15"/>
      <c r="KAG226" s="15"/>
      <c r="KAH226" s="15"/>
      <c r="KAI226" s="15"/>
      <c r="KAJ226" s="15"/>
      <c r="KAK226" s="15"/>
      <c r="KAL226" s="15"/>
      <c r="KAM226" s="15"/>
      <c r="KAN226" s="15"/>
      <c r="KAO226" s="15"/>
      <c r="KAP226" s="15"/>
      <c r="KAQ226" s="15"/>
      <c r="KAR226" s="15"/>
      <c r="KAS226" s="15"/>
      <c r="KAT226" s="15"/>
      <c r="KAU226" s="15"/>
      <c r="KAV226" s="15"/>
      <c r="KAW226" s="15"/>
      <c r="KAX226" s="15"/>
      <c r="KAY226" s="15"/>
      <c r="KAZ226" s="15"/>
      <c r="KBA226" s="15"/>
      <c r="KBB226" s="15"/>
      <c r="KBC226" s="15"/>
      <c r="KBD226" s="15"/>
      <c r="KBE226" s="15"/>
      <c r="KBF226" s="15"/>
      <c r="KBG226" s="15"/>
      <c r="KBH226" s="15"/>
      <c r="KBI226" s="15"/>
      <c r="KBJ226" s="15"/>
      <c r="KBK226" s="15"/>
      <c r="KBL226" s="15"/>
      <c r="KBM226" s="15"/>
      <c r="KBN226" s="15"/>
      <c r="KBO226" s="15"/>
      <c r="KBP226" s="15"/>
      <c r="KBQ226" s="15"/>
      <c r="KBR226" s="15"/>
      <c r="KBS226" s="15"/>
      <c r="KBT226" s="15"/>
      <c r="KBU226" s="15"/>
      <c r="KBV226" s="15"/>
      <c r="KBW226" s="15"/>
      <c r="KBX226" s="15"/>
      <c r="KBY226" s="15"/>
      <c r="KBZ226" s="15"/>
      <c r="KCA226" s="15"/>
      <c r="KCB226" s="15"/>
      <c r="KCC226" s="15"/>
      <c r="KCD226" s="15"/>
      <c r="KCE226" s="15"/>
      <c r="KCF226" s="15"/>
      <c r="KCG226" s="15"/>
      <c r="KCH226" s="15"/>
      <c r="KCI226" s="15"/>
      <c r="KCJ226" s="15"/>
      <c r="KCK226" s="15"/>
      <c r="KCL226" s="15"/>
      <c r="KCM226" s="15"/>
      <c r="KCN226" s="15"/>
      <c r="KCO226" s="15"/>
      <c r="KCP226" s="15"/>
      <c r="KCQ226" s="15"/>
      <c r="KCR226" s="15"/>
      <c r="KCS226" s="15"/>
      <c r="KCT226" s="15"/>
      <c r="KCU226" s="15"/>
      <c r="KCV226" s="15"/>
      <c r="KCW226" s="15"/>
      <c r="KCX226" s="15"/>
      <c r="KCY226" s="15"/>
      <c r="KCZ226" s="15"/>
      <c r="KDA226" s="15"/>
      <c r="KDB226" s="15"/>
      <c r="KDC226" s="15"/>
      <c r="KDD226" s="15"/>
      <c r="KDE226" s="15"/>
      <c r="KDF226" s="15"/>
      <c r="KDG226" s="15"/>
      <c r="KDH226" s="15"/>
      <c r="KDI226" s="15"/>
      <c r="KDJ226" s="15"/>
      <c r="KDK226" s="15"/>
      <c r="KDL226" s="15"/>
      <c r="KDM226" s="15"/>
      <c r="KDN226" s="15"/>
      <c r="KDO226" s="15"/>
      <c r="KDP226" s="15"/>
      <c r="KDQ226" s="15"/>
      <c r="KDR226" s="15"/>
      <c r="KDS226" s="15"/>
      <c r="KDT226" s="15"/>
      <c r="KDU226" s="15"/>
      <c r="KDV226" s="15"/>
      <c r="KDW226" s="15"/>
      <c r="KDX226" s="15"/>
      <c r="KDY226" s="15"/>
      <c r="KDZ226" s="15"/>
      <c r="KEA226" s="15"/>
      <c r="KEB226" s="15"/>
      <c r="KEC226" s="15"/>
      <c r="KED226" s="15"/>
      <c r="KEE226" s="15"/>
      <c r="KEF226" s="15"/>
      <c r="KEG226" s="15"/>
      <c r="KEH226" s="15"/>
      <c r="KEI226" s="15"/>
      <c r="KEJ226" s="15"/>
      <c r="KEK226" s="15"/>
      <c r="KEL226" s="15"/>
      <c r="KEM226" s="15"/>
      <c r="KEN226" s="15"/>
      <c r="KEO226" s="15"/>
      <c r="KEP226" s="15"/>
      <c r="KEQ226" s="15"/>
      <c r="KER226" s="15"/>
      <c r="KES226" s="15"/>
      <c r="KET226" s="15"/>
      <c r="KEU226" s="15"/>
      <c r="KEV226" s="15"/>
      <c r="KEW226" s="15"/>
      <c r="KEX226" s="15"/>
      <c r="KEY226" s="15"/>
      <c r="KEZ226" s="15"/>
      <c r="KFA226" s="15"/>
      <c r="KFB226" s="15"/>
      <c r="KFC226" s="15"/>
      <c r="KFD226" s="15"/>
      <c r="KFE226" s="15"/>
      <c r="KFF226" s="15"/>
      <c r="KFG226" s="15"/>
      <c r="KFH226" s="15"/>
      <c r="KFI226" s="15"/>
      <c r="KFJ226" s="15"/>
      <c r="KFK226" s="15"/>
      <c r="KFL226" s="15"/>
      <c r="KFM226" s="15"/>
      <c r="KFN226" s="15"/>
      <c r="KFO226" s="15"/>
      <c r="KFP226" s="15"/>
      <c r="KFQ226" s="15"/>
      <c r="KFR226" s="15"/>
      <c r="KFS226" s="15"/>
      <c r="KFT226" s="15"/>
      <c r="KFU226" s="15"/>
      <c r="KFV226" s="15"/>
      <c r="KFW226" s="15"/>
      <c r="KFX226" s="15"/>
      <c r="KFY226" s="15"/>
      <c r="KFZ226" s="15"/>
      <c r="KGA226" s="15"/>
      <c r="KGB226" s="15"/>
      <c r="KGC226" s="15"/>
      <c r="KGD226" s="15"/>
      <c r="KGE226" s="15"/>
      <c r="KGF226" s="15"/>
      <c r="KGG226" s="15"/>
      <c r="KGH226" s="15"/>
      <c r="KGI226" s="15"/>
      <c r="KGJ226" s="15"/>
      <c r="KGK226" s="15"/>
      <c r="KGL226" s="15"/>
      <c r="KGM226" s="15"/>
      <c r="KGN226" s="15"/>
      <c r="KGO226" s="15"/>
      <c r="KGP226" s="15"/>
      <c r="KGQ226" s="15"/>
      <c r="KGR226" s="15"/>
      <c r="KGS226" s="15"/>
      <c r="KGT226" s="15"/>
      <c r="KGU226" s="15"/>
      <c r="KGV226" s="15"/>
      <c r="KGW226" s="15"/>
      <c r="KGX226" s="15"/>
      <c r="KGY226" s="15"/>
      <c r="KGZ226" s="15"/>
      <c r="KHA226" s="15"/>
      <c r="KHB226" s="15"/>
      <c r="KHC226" s="15"/>
      <c r="KHD226" s="15"/>
      <c r="KHE226" s="15"/>
      <c r="KHF226" s="15"/>
      <c r="KHG226" s="15"/>
      <c r="KHH226" s="15"/>
      <c r="KHI226" s="15"/>
      <c r="KHJ226" s="15"/>
      <c r="KHK226" s="15"/>
      <c r="KHL226" s="15"/>
      <c r="KHM226" s="15"/>
      <c r="KHN226" s="15"/>
      <c r="KHO226" s="15"/>
      <c r="KHP226" s="15"/>
      <c r="KHQ226" s="15"/>
      <c r="KHR226" s="15"/>
      <c r="KHS226" s="15"/>
      <c r="KHT226" s="15"/>
      <c r="KHU226" s="15"/>
      <c r="KHV226" s="15"/>
      <c r="KHW226" s="15"/>
      <c r="KHX226" s="15"/>
      <c r="KHY226" s="15"/>
      <c r="KHZ226" s="15"/>
      <c r="KIA226" s="15"/>
      <c r="KIB226" s="15"/>
      <c r="KIC226" s="15"/>
      <c r="KID226" s="15"/>
      <c r="KIE226" s="15"/>
      <c r="KIF226" s="15"/>
      <c r="KIG226" s="15"/>
      <c r="KIH226" s="15"/>
      <c r="KII226" s="15"/>
      <c r="KIJ226" s="15"/>
      <c r="KIK226" s="15"/>
      <c r="KIL226" s="15"/>
      <c r="KIM226" s="15"/>
      <c r="KIN226" s="15"/>
      <c r="KIO226" s="15"/>
      <c r="KIP226" s="15"/>
      <c r="KIQ226" s="15"/>
      <c r="KIR226" s="15"/>
      <c r="KIS226" s="15"/>
      <c r="KIT226" s="15"/>
      <c r="KIU226" s="15"/>
      <c r="KIV226" s="15"/>
      <c r="KIW226" s="15"/>
      <c r="KIX226" s="15"/>
      <c r="KIY226" s="15"/>
      <c r="KIZ226" s="15"/>
      <c r="KJA226" s="15"/>
      <c r="KJB226" s="15"/>
      <c r="KJC226" s="15"/>
      <c r="KJD226" s="15"/>
      <c r="KJE226" s="15"/>
      <c r="KJF226" s="15"/>
      <c r="KJG226" s="15"/>
      <c r="KJH226" s="15"/>
      <c r="KJI226" s="15"/>
      <c r="KJJ226" s="15"/>
      <c r="KJK226" s="15"/>
      <c r="KJL226" s="15"/>
      <c r="KJM226" s="15"/>
      <c r="KJN226" s="15"/>
      <c r="KJO226" s="15"/>
      <c r="KJP226" s="15"/>
      <c r="KJQ226" s="15"/>
      <c r="KJR226" s="15"/>
      <c r="KJS226" s="15"/>
      <c r="KJT226" s="15"/>
      <c r="KJU226" s="15"/>
      <c r="KJV226" s="15"/>
      <c r="KJW226" s="15"/>
      <c r="KJX226" s="15"/>
      <c r="KJY226" s="15"/>
      <c r="KJZ226" s="15"/>
      <c r="KKA226" s="15"/>
      <c r="KKB226" s="15"/>
      <c r="KKC226" s="15"/>
      <c r="KKD226" s="15"/>
      <c r="KKE226" s="15"/>
      <c r="KKF226" s="15"/>
      <c r="KKG226" s="15"/>
      <c r="KKH226" s="15"/>
      <c r="KKI226" s="15"/>
      <c r="KKJ226" s="15"/>
      <c r="KKK226" s="15"/>
      <c r="KKL226" s="15"/>
      <c r="KKM226" s="15"/>
      <c r="KKN226" s="15"/>
      <c r="KKO226" s="15"/>
      <c r="KKP226" s="15"/>
      <c r="KKQ226" s="15"/>
      <c r="KKR226" s="15"/>
      <c r="KKS226" s="15"/>
      <c r="KKT226" s="15"/>
      <c r="KKU226" s="15"/>
      <c r="KKV226" s="15"/>
      <c r="KKW226" s="15"/>
      <c r="KKX226" s="15"/>
      <c r="KKY226" s="15"/>
      <c r="KKZ226" s="15"/>
      <c r="KLA226" s="15"/>
      <c r="KLB226" s="15"/>
      <c r="KLC226" s="15"/>
      <c r="KLD226" s="15"/>
      <c r="KLE226" s="15"/>
      <c r="KLF226" s="15"/>
      <c r="KLG226" s="15"/>
      <c r="KLH226" s="15"/>
      <c r="KLI226" s="15"/>
      <c r="KLJ226" s="15"/>
      <c r="KLK226" s="15"/>
      <c r="KLL226" s="15"/>
      <c r="KLM226" s="15"/>
      <c r="KLN226" s="15"/>
      <c r="KLO226" s="15"/>
      <c r="KLP226" s="15"/>
      <c r="KLQ226" s="15"/>
      <c r="KLR226" s="15"/>
      <c r="KLS226" s="15"/>
      <c r="KLT226" s="15"/>
      <c r="KLU226" s="15"/>
      <c r="KLV226" s="15"/>
      <c r="KLW226" s="15"/>
      <c r="KLX226" s="15"/>
      <c r="KLY226" s="15"/>
      <c r="KLZ226" s="15"/>
      <c r="KMA226" s="15"/>
      <c r="KMB226" s="15"/>
      <c r="KMC226" s="15"/>
      <c r="KMD226" s="15"/>
      <c r="KME226" s="15"/>
      <c r="KMF226" s="15"/>
      <c r="KMG226" s="15"/>
      <c r="KMH226" s="15"/>
      <c r="KMI226" s="15"/>
      <c r="KMJ226" s="15"/>
      <c r="KMK226" s="15"/>
      <c r="KML226" s="15"/>
      <c r="KMM226" s="15"/>
      <c r="KMN226" s="15"/>
      <c r="KMO226" s="15"/>
      <c r="KMP226" s="15"/>
      <c r="KMQ226" s="15"/>
      <c r="KMR226" s="15"/>
      <c r="KMS226" s="15"/>
      <c r="KMT226" s="15"/>
      <c r="KMU226" s="15"/>
      <c r="KMV226" s="15"/>
      <c r="KMW226" s="15"/>
      <c r="KMX226" s="15"/>
      <c r="KMY226" s="15"/>
      <c r="KMZ226" s="15"/>
      <c r="KNA226" s="15"/>
      <c r="KNB226" s="15"/>
      <c r="KNC226" s="15"/>
      <c r="KND226" s="15"/>
      <c r="KNE226" s="15"/>
      <c r="KNF226" s="15"/>
      <c r="KNG226" s="15"/>
      <c r="KNH226" s="15"/>
      <c r="KNI226" s="15"/>
      <c r="KNJ226" s="15"/>
      <c r="KNK226" s="15"/>
      <c r="KNL226" s="15"/>
      <c r="KNM226" s="15"/>
      <c r="KNN226" s="15"/>
      <c r="KNO226" s="15"/>
      <c r="KNP226" s="15"/>
      <c r="KNQ226" s="15"/>
      <c r="KNR226" s="15"/>
      <c r="KNS226" s="15"/>
      <c r="KNT226" s="15"/>
      <c r="KNU226" s="15"/>
      <c r="KNV226" s="15"/>
      <c r="KNW226" s="15"/>
      <c r="KNX226" s="15"/>
      <c r="KNY226" s="15"/>
      <c r="KNZ226" s="15"/>
      <c r="KOA226" s="15"/>
      <c r="KOB226" s="15"/>
      <c r="KOC226" s="15"/>
      <c r="KOD226" s="15"/>
      <c r="KOE226" s="15"/>
      <c r="KOF226" s="15"/>
      <c r="KOG226" s="15"/>
      <c r="KOH226" s="15"/>
      <c r="KOI226" s="15"/>
      <c r="KOJ226" s="15"/>
      <c r="KOK226" s="15"/>
      <c r="KOL226" s="15"/>
      <c r="KOM226" s="15"/>
      <c r="KON226" s="15"/>
      <c r="KOO226" s="15"/>
      <c r="KOP226" s="15"/>
      <c r="KOQ226" s="15"/>
      <c r="KOR226" s="15"/>
      <c r="KOS226" s="15"/>
      <c r="KOT226" s="15"/>
      <c r="KOU226" s="15"/>
      <c r="KOV226" s="15"/>
      <c r="KOW226" s="15"/>
      <c r="KOX226" s="15"/>
      <c r="KOY226" s="15"/>
      <c r="KOZ226" s="15"/>
      <c r="KPA226" s="15"/>
      <c r="KPB226" s="15"/>
      <c r="KPC226" s="15"/>
      <c r="KPD226" s="15"/>
      <c r="KPE226" s="15"/>
      <c r="KPF226" s="15"/>
      <c r="KPG226" s="15"/>
      <c r="KPH226" s="15"/>
      <c r="KPI226" s="15"/>
      <c r="KPJ226" s="15"/>
      <c r="KPK226" s="15"/>
      <c r="KPL226" s="15"/>
      <c r="KPM226" s="15"/>
      <c r="KPN226" s="15"/>
      <c r="KPO226" s="15"/>
      <c r="KPP226" s="15"/>
      <c r="KPQ226" s="15"/>
      <c r="KPR226" s="15"/>
      <c r="KPS226" s="15"/>
      <c r="KPT226" s="15"/>
      <c r="KPU226" s="15"/>
      <c r="KPV226" s="15"/>
      <c r="KPW226" s="15"/>
      <c r="KPX226" s="15"/>
      <c r="KPY226" s="15"/>
      <c r="KPZ226" s="15"/>
      <c r="KQA226" s="15"/>
      <c r="KQB226" s="15"/>
      <c r="KQC226" s="15"/>
      <c r="KQD226" s="15"/>
      <c r="KQE226" s="15"/>
      <c r="KQF226" s="15"/>
      <c r="KQG226" s="15"/>
      <c r="KQH226" s="15"/>
      <c r="KQI226" s="15"/>
      <c r="KQJ226" s="15"/>
      <c r="KQK226" s="15"/>
      <c r="KQL226" s="15"/>
      <c r="KQM226" s="15"/>
      <c r="KQN226" s="15"/>
      <c r="KQO226" s="15"/>
      <c r="KQP226" s="15"/>
      <c r="KQQ226" s="15"/>
      <c r="KQR226" s="15"/>
      <c r="KQS226" s="15"/>
      <c r="KQT226" s="15"/>
      <c r="KQU226" s="15"/>
      <c r="KQV226" s="15"/>
      <c r="KQW226" s="15"/>
      <c r="KQX226" s="15"/>
      <c r="KQY226" s="15"/>
      <c r="KQZ226" s="15"/>
      <c r="KRA226" s="15"/>
      <c r="KRB226" s="15"/>
      <c r="KRC226" s="15"/>
      <c r="KRD226" s="15"/>
      <c r="KRE226" s="15"/>
      <c r="KRF226" s="15"/>
      <c r="KRG226" s="15"/>
      <c r="KRH226" s="15"/>
      <c r="KRI226" s="15"/>
      <c r="KRJ226" s="15"/>
      <c r="KRK226" s="15"/>
      <c r="KRL226" s="15"/>
      <c r="KRM226" s="15"/>
      <c r="KRN226" s="15"/>
      <c r="KRO226" s="15"/>
      <c r="KRP226" s="15"/>
      <c r="KRQ226" s="15"/>
      <c r="KRR226" s="15"/>
      <c r="KRS226" s="15"/>
      <c r="KRT226" s="15"/>
      <c r="KRU226" s="15"/>
      <c r="KRV226" s="15"/>
      <c r="KRW226" s="15"/>
      <c r="KRX226" s="15"/>
      <c r="KRY226" s="15"/>
      <c r="KRZ226" s="15"/>
      <c r="KSA226" s="15"/>
      <c r="KSB226" s="15"/>
      <c r="KSC226" s="15"/>
      <c r="KSD226" s="15"/>
      <c r="KSE226" s="15"/>
      <c r="KSF226" s="15"/>
      <c r="KSG226" s="15"/>
      <c r="KSH226" s="15"/>
      <c r="KSI226" s="15"/>
      <c r="KSJ226" s="15"/>
      <c r="KSK226" s="15"/>
      <c r="KSL226" s="15"/>
      <c r="KSM226" s="15"/>
      <c r="KSN226" s="15"/>
      <c r="KSO226" s="15"/>
      <c r="KSP226" s="15"/>
      <c r="KSQ226" s="15"/>
      <c r="KSR226" s="15"/>
      <c r="KSS226" s="15"/>
      <c r="KST226" s="15"/>
      <c r="KSU226" s="15"/>
      <c r="KSV226" s="15"/>
      <c r="KSW226" s="15"/>
      <c r="KSX226" s="15"/>
      <c r="KSY226" s="15"/>
      <c r="KSZ226" s="15"/>
      <c r="KTA226" s="15"/>
      <c r="KTB226" s="15"/>
      <c r="KTC226" s="15"/>
      <c r="KTD226" s="15"/>
      <c r="KTE226" s="15"/>
      <c r="KTF226" s="15"/>
      <c r="KTG226" s="15"/>
      <c r="KTH226" s="15"/>
      <c r="KTI226" s="15"/>
      <c r="KTJ226" s="15"/>
      <c r="KTK226" s="15"/>
      <c r="KTL226" s="15"/>
      <c r="KTM226" s="15"/>
      <c r="KTN226" s="15"/>
      <c r="KTO226" s="15"/>
      <c r="KTP226" s="15"/>
      <c r="KTQ226" s="15"/>
      <c r="KTR226" s="15"/>
      <c r="KTS226" s="15"/>
      <c r="KTT226" s="15"/>
      <c r="KTU226" s="15"/>
      <c r="KTV226" s="15"/>
      <c r="KTW226" s="15"/>
      <c r="KTX226" s="15"/>
      <c r="KTY226" s="15"/>
      <c r="KTZ226" s="15"/>
      <c r="KUA226" s="15"/>
      <c r="KUB226" s="15"/>
      <c r="KUC226" s="15"/>
      <c r="KUD226" s="15"/>
      <c r="KUE226" s="15"/>
      <c r="KUF226" s="15"/>
      <c r="KUG226" s="15"/>
      <c r="KUH226" s="15"/>
      <c r="KUI226" s="15"/>
      <c r="KUJ226" s="15"/>
      <c r="KUK226" s="15"/>
      <c r="KUL226" s="15"/>
      <c r="KUM226" s="15"/>
      <c r="KUN226" s="15"/>
      <c r="KUO226" s="15"/>
      <c r="KUP226" s="15"/>
      <c r="KUQ226" s="15"/>
      <c r="KUR226" s="15"/>
      <c r="KUS226" s="15"/>
      <c r="KUT226" s="15"/>
      <c r="KUU226" s="15"/>
      <c r="KUV226" s="15"/>
      <c r="KUW226" s="15"/>
      <c r="KUX226" s="15"/>
      <c r="KUY226" s="15"/>
      <c r="KUZ226" s="15"/>
      <c r="KVA226" s="15"/>
      <c r="KVB226" s="15"/>
      <c r="KVC226" s="15"/>
      <c r="KVD226" s="15"/>
      <c r="KVE226" s="15"/>
      <c r="KVF226" s="15"/>
      <c r="KVG226" s="15"/>
      <c r="KVH226" s="15"/>
      <c r="KVI226" s="15"/>
      <c r="KVJ226" s="15"/>
      <c r="KVK226" s="15"/>
      <c r="KVL226" s="15"/>
      <c r="KVM226" s="15"/>
      <c r="KVN226" s="15"/>
      <c r="KVO226" s="15"/>
      <c r="KVP226" s="15"/>
      <c r="KVQ226" s="15"/>
      <c r="KVR226" s="15"/>
      <c r="KVS226" s="15"/>
      <c r="KVT226" s="15"/>
      <c r="KVU226" s="15"/>
      <c r="KVV226" s="15"/>
      <c r="KVW226" s="15"/>
      <c r="KVX226" s="15"/>
      <c r="KVY226" s="15"/>
      <c r="KVZ226" s="15"/>
      <c r="KWA226" s="15"/>
      <c r="KWB226" s="15"/>
      <c r="KWC226" s="15"/>
      <c r="KWD226" s="15"/>
      <c r="KWE226" s="15"/>
      <c r="KWF226" s="15"/>
      <c r="KWG226" s="15"/>
      <c r="KWH226" s="15"/>
      <c r="KWI226" s="15"/>
      <c r="KWJ226" s="15"/>
      <c r="KWK226" s="15"/>
      <c r="KWL226" s="15"/>
      <c r="KWM226" s="15"/>
      <c r="KWN226" s="15"/>
      <c r="KWO226" s="15"/>
      <c r="KWP226" s="15"/>
      <c r="KWQ226" s="15"/>
      <c r="KWR226" s="15"/>
      <c r="KWS226" s="15"/>
      <c r="KWT226" s="15"/>
      <c r="KWU226" s="15"/>
      <c r="KWV226" s="15"/>
      <c r="KWW226" s="15"/>
      <c r="KWX226" s="15"/>
      <c r="KWY226" s="15"/>
      <c r="KWZ226" s="15"/>
      <c r="KXA226" s="15"/>
      <c r="KXB226" s="15"/>
      <c r="KXC226" s="15"/>
      <c r="KXD226" s="15"/>
      <c r="KXE226" s="15"/>
      <c r="KXF226" s="15"/>
      <c r="KXG226" s="15"/>
      <c r="KXH226" s="15"/>
      <c r="KXI226" s="15"/>
      <c r="KXJ226" s="15"/>
      <c r="KXK226" s="15"/>
      <c r="KXL226" s="15"/>
      <c r="KXM226" s="15"/>
      <c r="KXN226" s="15"/>
      <c r="KXO226" s="15"/>
      <c r="KXP226" s="15"/>
      <c r="KXQ226" s="15"/>
      <c r="KXR226" s="15"/>
      <c r="KXS226" s="15"/>
      <c r="KXT226" s="15"/>
      <c r="KXU226" s="15"/>
      <c r="KXV226" s="15"/>
      <c r="KXW226" s="15"/>
      <c r="KXX226" s="15"/>
      <c r="KXY226" s="15"/>
      <c r="KXZ226" s="15"/>
      <c r="KYA226" s="15"/>
      <c r="KYB226" s="15"/>
      <c r="KYC226" s="15"/>
      <c r="KYD226" s="15"/>
      <c r="KYE226" s="15"/>
      <c r="KYF226" s="15"/>
      <c r="KYG226" s="15"/>
      <c r="KYH226" s="15"/>
      <c r="KYI226" s="15"/>
      <c r="KYJ226" s="15"/>
      <c r="KYK226" s="15"/>
      <c r="KYL226" s="15"/>
      <c r="KYM226" s="15"/>
      <c r="KYN226" s="15"/>
      <c r="KYO226" s="15"/>
      <c r="KYP226" s="15"/>
      <c r="KYQ226" s="15"/>
      <c r="KYR226" s="15"/>
      <c r="KYS226" s="15"/>
      <c r="KYT226" s="15"/>
      <c r="KYU226" s="15"/>
      <c r="KYV226" s="15"/>
      <c r="KYW226" s="15"/>
      <c r="KYX226" s="15"/>
      <c r="KYY226" s="15"/>
      <c r="KYZ226" s="15"/>
      <c r="KZA226" s="15"/>
      <c r="KZB226" s="15"/>
      <c r="KZC226" s="15"/>
      <c r="KZD226" s="15"/>
      <c r="KZE226" s="15"/>
      <c r="KZF226" s="15"/>
      <c r="KZG226" s="15"/>
      <c r="KZH226" s="15"/>
      <c r="KZI226" s="15"/>
      <c r="KZJ226" s="15"/>
      <c r="KZK226" s="15"/>
      <c r="KZL226" s="15"/>
      <c r="KZM226" s="15"/>
      <c r="KZN226" s="15"/>
      <c r="KZO226" s="15"/>
      <c r="KZP226" s="15"/>
      <c r="KZQ226" s="15"/>
      <c r="KZR226" s="15"/>
      <c r="KZS226" s="15"/>
      <c r="KZT226" s="15"/>
      <c r="KZU226" s="15"/>
      <c r="KZV226" s="15"/>
      <c r="KZW226" s="15"/>
      <c r="KZX226" s="15"/>
      <c r="KZY226" s="15"/>
      <c r="KZZ226" s="15"/>
      <c r="LAA226" s="15"/>
      <c r="LAB226" s="15"/>
      <c r="LAC226" s="15"/>
      <c r="LAD226" s="15"/>
      <c r="LAE226" s="15"/>
      <c r="LAF226" s="15"/>
      <c r="LAG226" s="15"/>
      <c r="LAH226" s="15"/>
      <c r="LAI226" s="15"/>
      <c r="LAJ226" s="15"/>
      <c r="LAK226" s="15"/>
      <c r="LAL226" s="15"/>
      <c r="LAM226" s="15"/>
      <c r="LAN226" s="15"/>
      <c r="LAO226" s="15"/>
      <c r="LAP226" s="15"/>
      <c r="LAQ226" s="15"/>
      <c r="LAR226" s="15"/>
      <c r="LAS226" s="15"/>
      <c r="LAT226" s="15"/>
      <c r="LAU226" s="15"/>
      <c r="LAV226" s="15"/>
      <c r="LAW226" s="15"/>
      <c r="LAX226" s="15"/>
      <c r="LAY226" s="15"/>
      <c r="LAZ226" s="15"/>
      <c r="LBA226" s="15"/>
      <c r="LBB226" s="15"/>
      <c r="LBC226" s="15"/>
      <c r="LBD226" s="15"/>
      <c r="LBE226" s="15"/>
      <c r="LBF226" s="15"/>
      <c r="LBG226" s="15"/>
      <c r="LBH226" s="15"/>
      <c r="LBI226" s="15"/>
      <c r="LBJ226" s="15"/>
      <c r="LBK226" s="15"/>
      <c r="LBL226" s="15"/>
      <c r="LBM226" s="15"/>
      <c r="LBN226" s="15"/>
      <c r="LBO226" s="15"/>
      <c r="LBP226" s="15"/>
      <c r="LBQ226" s="15"/>
      <c r="LBR226" s="15"/>
      <c r="LBS226" s="15"/>
      <c r="LBT226" s="15"/>
      <c r="LBU226" s="15"/>
      <c r="LBV226" s="15"/>
      <c r="LBW226" s="15"/>
      <c r="LBX226" s="15"/>
      <c r="LBY226" s="15"/>
      <c r="LBZ226" s="15"/>
      <c r="LCA226" s="15"/>
      <c r="LCB226" s="15"/>
      <c r="LCC226" s="15"/>
      <c r="LCD226" s="15"/>
      <c r="LCE226" s="15"/>
      <c r="LCF226" s="15"/>
      <c r="LCG226" s="15"/>
      <c r="LCH226" s="15"/>
      <c r="LCI226" s="15"/>
      <c r="LCJ226" s="15"/>
      <c r="LCK226" s="15"/>
      <c r="LCL226" s="15"/>
      <c r="LCM226" s="15"/>
      <c r="LCN226" s="15"/>
      <c r="LCO226" s="15"/>
      <c r="LCP226" s="15"/>
      <c r="LCQ226" s="15"/>
      <c r="LCR226" s="15"/>
      <c r="LCS226" s="15"/>
      <c r="LCT226" s="15"/>
      <c r="LCU226" s="15"/>
      <c r="LCV226" s="15"/>
      <c r="LCW226" s="15"/>
      <c r="LCX226" s="15"/>
      <c r="LCY226" s="15"/>
      <c r="LCZ226" s="15"/>
      <c r="LDA226" s="15"/>
      <c r="LDB226" s="15"/>
      <c r="LDC226" s="15"/>
      <c r="LDD226" s="15"/>
      <c r="LDE226" s="15"/>
      <c r="LDF226" s="15"/>
      <c r="LDG226" s="15"/>
      <c r="LDH226" s="15"/>
      <c r="LDI226" s="15"/>
      <c r="LDJ226" s="15"/>
      <c r="LDK226" s="15"/>
      <c r="LDL226" s="15"/>
      <c r="LDM226" s="15"/>
      <c r="LDN226" s="15"/>
      <c r="LDO226" s="15"/>
      <c r="LDP226" s="15"/>
      <c r="LDQ226" s="15"/>
      <c r="LDR226" s="15"/>
      <c r="LDS226" s="15"/>
      <c r="LDT226" s="15"/>
      <c r="LDU226" s="15"/>
      <c r="LDV226" s="15"/>
      <c r="LDW226" s="15"/>
      <c r="LDX226" s="15"/>
      <c r="LDY226" s="15"/>
      <c r="LDZ226" s="15"/>
      <c r="LEA226" s="15"/>
      <c r="LEB226" s="15"/>
      <c r="LEC226" s="15"/>
      <c r="LED226" s="15"/>
      <c r="LEE226" s="15"/>
      <c r="LEF226" s="15"/>
      <c r="LEG226" s="15"/>
      <c r="LEH226" s="15"/>
      <c r="LEI226" s="15"/>
      <c r="LEJ226" s="15"/>
      <c r="LEK226" s="15"/>
      <c r="LEL226" s="15"/>
      <c r="LEM226" s="15"/>
      <c r="LEN226" s="15"/>
      <c r="LEO226" s="15"/>
      <c r="LEP226" s="15"/>
      <c r="LEQ226" s="15"/>
      <c r="LER226" s="15"/>
      <c r="LES226" s="15"/>
      <c r="LET226" s="15"/>
      <c r="LEU226" s="15"/>
      <c r="LEV226" s="15"/>
      <c r="LEW226" s="15"/>
      <c r="LEX226" s="15"/>
      <c r="LEY226" s="15"/>
      <c r="LEZ226" s="15"/>
      <c r="LFA226" s="15"/>
      <c r="LFB226" s="15"/>
      <c r="LFC226" s="15"/>
      <c r="LFD226" s="15"/>
      <c r="LFE226" s="15"/>
      <c r="LFF226" s="15"/>
      <c r="LFG226" s="15"/>
      <c r="LFH226" s="15"/>
      <c r="LFI226" s="15"/>
      <c r="LFJ226" s="15"/>
      <c r="LFK226" s="15"/>
      <c r="LFL226" s="15"/>
      <c r="LFM226" s="15"/>
      <c r="LFN226" s="15"/>
      <c r="LFO226" s="15"/>
      <c r="LFP226" s="15"/>
      <c r="LFQ226" s="15"/>
      <c r="LFR226" s="15"/>
      <c r="LFS226" s="15"/>
      <c r="LFT226" s="15"/>
      <c r="LFU226" s="15"/>
      <c r="LFV226" s="15"/>
      <c r="LFW226" s="15"/>
      <c r="LFX226" s="15"/>
      <c r="LFY226" s="15"/>
      <c r="LFZ226" s="15"/>
      <c r="LGA226" s="15"/>
      <c r="LGB226" s="15"/>
      <c r="LGC226" s="15"/>
      <c r="LGD226" s="15"/>
      <c r="LGE226" s="15"/>
      <c r="LGF226" s="15"/>
      <c r="LGG226" s="15"/>
      <c r="LGH226" s="15"/>
      <c r="LGI226" s="15"/>
      <c r="LGJ226" s="15"/>
      <c r="LGK226" s="15"/>
      <c r="LGL226" s="15"/>
      <c r="LGM226" s="15"/>
      <c r="LGN226" s="15"/>
      <c r="LGO226" s="15"/>
      <c r="LGP226" s="15"/>
      <c r="LGQ226" s="15"/>
      <c r="LGR226" s="15"/>
      <c r="LGS226" s="15"/>
      <c r="LGT226" s="15"/>
      <c r="LGU226" s="15"/>
      <c r="LGV226" s="15"/>
      <c r="LGW226" s="15"/>
      <c r="LGX226" s="15"/>
      <c r="LGY226" s="15"/>
      <c r="LGZ226" s="15"/>
      <c r="LHA226" s="15"/>
      <c r="LHB226" s="15"/>
      <c r="LHC226" s="15"/>
      <c r="LHD226" s="15"/>
      <c r="LHE226" s="15"/>
      <c r="LHF226" s="15"/>
      <c r="LHG226" s="15"/>
      <c r="LHH226" s="15"/>
      <c r="LHI226" s="15"/>
      <c r="LHJ226" s="15"/>
      <c r="LHK226" s="15"/>
      <c r="LHL226" s="15"/>
      <c r="LHM226" s="15"/>
      <c r="LHN226" s="15"/>
      <c r="LHO226" s="15"/>
      <c r="LHP226" s="15"/>
      <c r="LHQ226" s="15"/>
      <c r="LHR226" s="15"/>
      <c r="LHS226" s="15"/>
      <c r="LHT226" s="15"/>
      <c r="LHU226" s="15"/>
      <c r="LHV226" s="15"/>
      <c r="LHW226" s="15"/>
      <c r="LHX226" s="15"/>
      <c r="LHY226" s="15"/>
      <c r="LHZ226" s="15"/>
      <c r="LIA226" s="15"/>
      <c r="LIB226" s="15"/>
      <c r="LIC226" s="15"/>
      <c r="LID226" s="15"/>
      <c r="LIE226" s="15"/>
      <c r="LIF226" s="15"/>
      <c r="LIG226" s="15"/>
      <c r="LIH226" s="15"/>
      <c r="LII226" s="15"/>
      <c r="LIJ226" s="15"/>
      <c r="LIK226" s="15"/>
      <c r="LIL226" s="15"/>
      <c r="LIM226" s="15"/>
      <c r="LIN226" s="15"/>
      <c r="LIO226" s="15"/>
      <c r="LIP226" s="15"/>
      <c r="LIQ226" s="15"/>
      <c r="LIR226" s="15"/>
      <c r="LIS226" s="15"/>
      <c r="LIT226" s="15"/>
      <c r="LIU226" s="15"/>
      <c r="LIV226" s="15"/>
      <c r="LIW226" s="15"/>
      <c r="LIX226" s="15"/>
      <c r="LIY226" s="15"/>
      <c r="LIZ226" s="15"/>
      <c r="LJA226" s="15"/>
      <c r="LJB226" s="15"/>
      <c r="LJC226" s="15"/>
      <c r="LJD226" s="15"/>
      <c r="LJE226" s="15"/>
      <c r="LJF226" s="15"/>
      <c r="LJG226" s="15"/>
      <c r="LJH226" s="15"/>
      <c r="LJI226" s="15"/>
      <c r="LJJ226" s="15"/>
      <c r="LJK226" s="15"/>
      <c r="LJL226" s="15"/>
      <c r="LJM226" s="15"/>
      <c r="LJN226" s="15"/>
      <c r="LJO226" s="15"/>
      <c r="LJP226" s="15"/>
      <c r="LJQ226" s="15"/>
      <c r="LJR226" s="15"/>
      <c r="LJS226" s="15"/>
      <c r="LJT226" s="15"/>
      <c r="LJU226" s="15"/>
      <c r="LJV226" s="15"/>
      <c r="LJW226" s="15"/>
      <c r="LJX226" s="15"/>
      <c r="LJY226" s="15"/>
      <c r="LJZ226" s="15"/>
      <c r="LKA226" s="15"/>
      <c r="LKB226" s="15"/>
      <c r="LKC226" s="15"/>
      <c r="LKD226" s="15"/>
      <c r="LKE226" s="15"/>
      <c r="LKF226" s="15"/>
      <c r="LKG226" s="15"/>
      <c r="LKH226" s="15"/>
      <c r="LKI226" s="15"/>
      <c r="LKJ226" s="15"/>
      <c r="LKK226" s="15"/>
      <c r="LKL226" s="15"/>
      <c r="LKM226" s="15"/>
      <c r="LKN226" s="15"/>
      <c r="LKO226" s="15"/>
      <c r="LKP226" s="15"/>
      <c r="LKQ226" s="15"/>
      <c r="LKR226" s="15"/>
      <c r="LKS226" s="15"/>
      <c r="LKT226" s="15"/>
      <c r="LKU226" s="15"/>
      <c r="LKV226" s="15"/>
      <c r="LKW226" s="15"/>
      <c r="LKX226" s="15"/>
      <c r="LKY226" s="15"/>
      <c r="LKZ226" s="15"/>
      <c r="LLA226" s="15"/>
      <c r="LLB226" s="15"/>
      <c r="LLC226" s="15"/>
      <c r="LLD226" s="15"/>
      <c r="LLE226" s="15"/>
      <c r="LLF226" s="15"/>
      <c r="LLG226" s="15"/>
      <c r="LLH226" s="15"/>
      <c r="LLI226" s="15"/>
      <c r="LLJ226" s="15"/>
      <c r="LLK226" s="15"/>
      <c r="LLL226" s="15"/>
      <c r="LLM226" s="15"/>
      <c r="LLN226" s="15"/>
      <c r="LLO226" s="15"/>
      <c r="LLP226" s="15"/>
      <c r="LLQ226" s="15"/>
      <c r="LLR226" s="15"/>
      <c r="LLS226" s="15"/>
      <c r="LLT226" s="15"/>
      <c r="LLU226" s="15"/>
      <c r="LLV226" s="15"/>
      <c r="LLW226" s="15"/>
      <c r="LLX226" s="15"/>
      <c r="LLY226" s="15"/>
      <c r="LLZ226" s="15"/>
      <c r="LMA226" s="15"/>
      <c r="LMB226" s="15"/>
      <c r="LMC226" s="15"/>
      <c r="LMD226" s="15"/>
      <c r="LME226" s="15"/>
      <c r="LMF226" s="15"/>
      <c r="LMG226" s="15"/>
      <c r="LMH226" s="15"/>
      <c r="LMI226" s="15"/>
      <c r="LMJ226" s="15"/>
      <c r="LMK226" s="15"/>
      <c r="LML226" s="15"/>
      <c r="LMM226" s="15"/>
      <c r="LMN226" s="15"/>
      <c r="LMO226" s="15"/>
      <c r="LMP226" s="15"/>
      <c r="LMQ226" s="15"/>
      <c r="LMR226" s="15"/>
      <c r="LMS226" s="15"/>
      <c r="LMT226" s="15"/>
      <c r="LMU226" s="15"/>
      <c r="LMV226" s="15"/>
      <c r="LMW226" s="15"/>
      <c r="LMX226" s="15"/>
      <c r="LMY226" s="15"/>
      <c r="LMZ226" s="15"/>
      <c r="LNA226" s="15"/>
      <c r="LNB226" s="15"/>
      <c r="LNC226" s="15"/>
      <c r="LND226" s="15"/>
      <c r="LNE226" s="15"/>
      <c r="LNF226" s="15"/>
      <c r="LNG226" s="15"/>
      <c r="LNH226" s="15"/>
      <c r="LNI226" s="15"/>
      <c r="LNJ226" s="15"/>
      <c r="LNK226" s="15"/>
      <c r="LNL226" s="15"/>
      <c r="LNM226" s="15"/>
      <c r="LNN226" s="15"/>
      <c r="LNO226" s="15"/>
      <c r="LNP226" s="15"/>
      <c r="LNQ226" s="15"/>
      <c r="LNR226" s="15"/>
      <c r="LNS226" s="15"/>
      <c r="LNT226" s="15"/>
      <c r="LNU226" s="15"/>
      <c r="LNV226" s="15"/>
      <c r="LNW226" s="15"/>
      <c r="LNX226" s="15"/>
      <c r="LNY226" s="15"/>
      <c r="LNZ226" s="15"/>
      <c r="LOA226" s="15"/>
      <c r="LOB226" s="15"/>
      <c r="LOC226" s="15"/>
      <c r="LOD226" s="15"/>
      <c r="LOE226" s="15"/>
      <c r="LOF226" s="15"/>
      <c r="LOG226" s="15"/>
      <c r="LOH226" s="15"/>
      <c r="LOI226" s="15"/>
      <c r="LOJ226" s="15"/>
      <c r="LOK226" s="15"/>
      <c r="LOL226" s="15"/>
      <c r="LOM226" s="15"/>
      <c r="LON226" s="15"/>
      <c r="LOO226" s="15"/>
      <c r="LOP226" s="15"/>
      <c r="LOQ226" s="15"/>
      <c r="LOR226" s="15"/>
      <c r="LOS226" s="15"/>
      <c r="LOT226" s="15"/>
      <c r="LOU226" s="15"/>
      <c r="LOV226" s="15"/>
      <c r="LOW226" s="15"/>
      <c r="LOX226" s="15"/>
      <c r="LOY226" s="15"/>
      <c r="LOZ226" s="15"/>
      <c r="LPA226" s="15"/>
      <c r="LPB226" s="15"/>
      <c r="LPC226" s="15"/>
      <c r="LPD226" s="15"/>
      <c r="LPE226" s="15"/>
      <c r="LPF226" s="15"/>
      <c r="LPG226" s="15"/>
      <c r="LPH226" s="15"/>
      <c r="LPI226" s="15"/>
      <c r="LPJ226" s="15"/>
      <c r="LPK226" s="15"/>
      <c r="LPL226" s="15"/>
      <c r="LPM226" s="15"/>
      <c r="LPN226" s="15"/>
      <c r="LPO226" s="15"/>
      <c r="LPP226" s="15"/>
      <c r="LPQ226" s="15"/>
      <c r="LPR226" s="15"/>
      <c r="LPS226" s="15"/>
      <c r="LPT226" s="15"/>
      <c r="LPU226" s="15"/>
      <c r="LPV226" s="15"/>
      <c r="LPW226" s="15"/>
      <c r="LPX226" s="15"/>
      <c r="LPY226" s="15"/>
      <c r="LPZ226" s="15"/>
      <c r="LQA226" s="15"/>
      <c r="LQB226" s="15"/>
      <c r="LQC226" s="15"/>
      <c r="LQD226" s="15"/>
      <c r="LQE226" s="15"/>
      <c r="LQF226" s="15"/>
      <c r="LQG226" s="15"/>
      <c r="LQH226" s="15"/>
      <c r="LQI226" s="15"/>
      <c r="LQJ226" s="15"/>
      <c r="LQK226" s="15"/>
      <c r="LQL226" s="15"/>
      <c r="LQM226" s="15"/>
      <c r="LQN226" s="15"/>
      <c r="LQO226" s="15"/>
      <c r="LQP226" s="15"/>
      <c r="LQQ226" s="15"/>
      <c r="LQR226" s="15"/>
      <c r="LQS226" s="15"/>
      <c r="LQT226" s="15"/>
      <c r="LQU226" s="15"/>
      <c r="LQV226" s="15"/>
      <c r="LQW226" s="15"/>
      <c r="LQX226" s="15"/>
      <c r="LQY226" s="15"/>
      <c r="LQZ226" s="15"/>
      <c r="LRA226" s="15"/>
      <c r="LRB226" s="15"/>
      <c r="LRC226" s="15"/>
      <c r="LRD226" s="15"/>
      <c r="LRE226" s="15"/>
      <c r="LRF226" s="15"/>
      <c r="LRG226" s="15"/>
      <c r="LRH226" s="15"/>
      <c r="LRI226" s="15"/>
      <c r="LRJ226" s="15"/>
      <c r="LRK226" s="15"/>
      <c r="LRL226" s="15"/>
      <c r="LRM226" s="15"/>
      <c r="LRN226" s="15"/>
      <c r="LRO226" s="15"/>
      <c r="LRP226" s="15"/>
      <c r="LRQ226" s="15"/>
      <c r="LRR226" s="15"/>
      <c r="LRS226" s="15"/>
      <c r="LRT226" s="15"/>
      <c r="LRU226" s="15"/>
      <c r="LRV226" s="15"/>
      <c r="LRW226" s="15"/>
      <c r="LRX226" s="15"/>
      <c r="LRY226" s="15"/>
      <c r="LRZ226" s="15"/>
      <c r="LSA226" s="15"/>
      <c r="LSB226" s="15"/>
      <c r="LSC226" s="15"/>
      <c r="LSD226" s="15"/>
      <c r="LSE226" s="15"/>
      <c r="LSF226" s="15"/>
      <c r="LSG226" s="15"/>
      <c r="LSH226" s="15"/>
      <c r="LSI226" s="15"/>
      <c r="LSJ226" s="15"/>
      <c r="LSK226" s="15"/>
      <c r="LSL226" s="15"/>
      <c r="LSM226" s="15"/>
      <c r="LSN226" s="15"/>
      <c r="LSO226" s="15"/>
      <c r="LSP226" s="15"/>
      <c r="LSQ226" s="15"/>
      <c r="LSR226" s="15"/>
      <c r="LSS226" s="15"/>
      <c r="LST226" s="15"/>
      <c r="LSU226" s="15"/>
      <c r="LSV226" s="15"/>
      <c r="LSW226" s="15"/>
      <c r="LSX226" s="15"/>
      <c r="LSY226" s="15"/>
      <c r="LSZ226" s="15"/>
      <c r="LTA226" s="15"/>
      <c r="LTB226" s="15"/>
      <c r="LTC226" s="15"/>
      <c r="LTD226" s="15"/>
      <c r="LTE226" s="15"/>
      <c r="LTF226" s="15"/>
      <c r="LTG226" s="15"/>
      <c r="LTH226" s="15"/>
      <c r="LTI226" s="15"/>
      <c r="LTJ226" s="15"/>
      <c r="LTK226" s="15"/>
      <c r="LTL226" s="15"/>
      <c r="LTM226" s="15"/>
      <c r="LTN226" s="15"/>
      <c r="LTO226" s="15"/>
      <c r="LTP226" s="15"/>
      <c r="LTQ226" s="15"/>
      <c r="LTR226" s="15"/>
      <c r="LTS226" s="15"/>
      <c r="LTT226" s="15"/>
      <c r="LTU226" s="15"/>
      <c r="LTV226" s="15"/>
      <c r="LTW226" s="15"/>
      <c r="LTX226" s="15"/>
      <c r="LTY226" s="15"/>
      <c r="LTZ226" s="15"/>
      <c r="LUA226" s="15"/>
      <c r="LUB226" s="15"/>
      <c r="LUC226" s="15"/>
      <c r="LUD226" s="15"/>
      <c r="LUE226" s="15"/>
      <c r="LUF226" s="15"/>
      <c r="LUG226" s="15"/>
      <c r="LUH226" s="15"/>
      <c r="LUI226" s="15"/>
      <c r="LUJ226" s="15"/>
      <c r="LUK226" s="15"/>
      <c r="LUL226" s="15"/>
      <c r="LUM226" s="15"/>
      <c r="LUN226" s="15"/>
      <c r="LUO226" s="15"/>
      <c r="LUP226" s="15"/>
      <c r="LUQ226" s="15"/>
      <c r="LUR226" s="15"/>
      <c r="LUS226" s="15"/>
      <c r="LUT226" s="15"/>
      <c r="LUU226" s="15"/>
      <c r="LUV226" s="15"/>
      <c r="LUW226" s="15"/>
      <c r="LUX226" s="15"/>
      <c r="LUY226" s="15"/>
      <c r="LUZ226" s="15"/>
      <c r="LVA226" s="15"/>
      <c r="LVB226" s="15"/>
      <c r="LVC226" s="15"/>
      <c r="LVD226" s="15"/>
      <c r="LVE226" s="15"/>
      <c r="LVF226" s="15"/>
      <c r="LVG226" s="15"/>
      <c r="LVH226" s="15"/>
      <c r="LVI226" s="15"/>
      <c r="LVJ226" s="15"/>
      <c r="LVK226" s="15"/>
      <c r="LVL226" s="15"/>
      <c r="LVM226" s="15"/>
      <c r="LVN226" s="15"/>
      <c r="LVO226" s="15"/>
      <c r="LVP226" s="15"/>
      <c r="LVQ226" s="15"/>
      <c r="LVR226" s="15"/>
      <c r="LVS226" s="15"/>
      <c r="LVT226" s="15"/>
      <c r="LVU226" s="15"/>
      <c r="LVV226" s="15"/>
      <c r="LVW226" s="15"/>
      <c r="LVX226" s="15"/>
      <c r="LVY226" s="15"/>
      <c r="LVZ226" s="15"/>
      <c r="LWA226" s="15"/>
      <c r="LWB226" s="15"/>
      <c r="LWC226" s="15"/>
      <c r="LWD226" s="15"/>
      <c r="LWE226" s="15"/>
      <c r="LWF226" s="15"/>
      <c r="LWG226" s="15"/>
      <c r="LWH226" s="15"/>
      <c r="LWI226" s="15"/>
      <c r="LWJ226" s="15"/>
      <c r="LWK226" s="15"/>
      <c r="LWL226" s="15"/>
      <c r="LWM226" s="15"/>
      <c r="LWN226" s="15"/>
      <c r="LWO226" s="15"/>
      <c r="LWP226" s="15"/>
      <c r="LWQ226" s="15"/>
      <c r="LWR226" s="15"/>
      <c r="LWS226" s="15"/>
      <c r="LWT226" s="15"/>
      <c r="LWU226" s="15"/>
      <c r="LWV226" s="15"/>
      <c r="LWW226" s="15"/>
      <c r="LWX226" s="15"/>
      <c r="LWY226" s="15"/>
      <c r="LWZ226" s="15"/>
      <c r="LXA226" s="15"/>
      <c r="LXB226" s="15"/>
      <c r="LXC226" s="15"/>
      <c r="LXD226" s="15"/>
      <c r="LXE226" s="15"/>
      <c r="LXF226" s="15"/>
      <c r="LXG226" s="15"/>
      <c r="LXH226" s="15"/>
      <c r="LXI226" s="15"/>
      <c r="LXJ226" s="15"/>
      <c r="LXK226" s="15"/>
      <c r="LXL226" s="15"/>
      <c r="LXM226" s="15"/>
      <c r="LXN226" s="15"/>
      <c r="LXO226" s="15"/>
      <c r="LXP226" s="15"/>
      <c r="LXQ226" s="15"/>
      <c r="LXR226" s="15"/>
      <c r="LXS226" s="15"/>
      <c r="LXT226" s="15"/>
      <c r="LXU226" s="15"/>
      <c r="LXV226" s="15"/>
      <c r="LXW226" s="15"/>
      <c r="LXX226" s="15"/>
      <c r="LXY226" s="15"/>
      <c r="LXZ226" s="15"/>
      <c r="LYA226" s="15"/>
      <c r="LYB226" s="15"/>
      <c r="LYC226" s="15"/>
      <c r="LYD226" s="15"/>
      <c r="LYE226" s="15"/>
      <c r="LYF226" s="15"/>
      <c r="LYG226" s="15"/>
      <c r="LYH226" s="15"/>
      <c r="LYI226" s="15"/>
      <c r="LYJ226" s="15"/>
      <c r="LYK226" s="15"/>
      <c r="LYL226" s="15"/>
      <c r="LYM226" s="15"/>
      <c r="LYN226" s="15"/>
      <c r="LYO226" s="15"/>
      <c r="LYP226" s="15"/>
      <c r="LYQ226" s="15"/>
      <c r="LYR226" s="15"/>
      <c r="LYS226" s="15"/>
      <c r="LYT226" s="15"/>
      <c r="LYU226" s="15"/>
      <c r="LYV226" s="15"/>
      <c r="LYW226" s="15"/>
      <c r="LYX226" s="15"/>
      <c r="LYY226" s="15"/>
      <c r="LYZ226" s="15"/>
      <c r="LZA226" s="15"/>
      <c r="LZB226" s="15"/>
      <c r="LZC226" s="15"/>
      <c r="LZD226" s="15"/>
      <c r="LZE226" s="15"/>
      <c r="LZF226" s="15"/>
      <c r="LZG226" s="15"/>
      <c r="LZH226" s="15"/>
      <c r="LZI226" s="15"/>
      <c r="LZJ226" s="15"/>
      <c r="LZK226" s="15"/>
      <c r="LZL226" s="15"/>
      <c r="LZM226" s="15"/>
      <c r="LZN226" s="15"/>
      <c r="LZO226" s="15"/>
      <c r="LZP226" s="15"/>
      <c r="LZQ226" s="15"/>
      <c r="LZR226" s="15"/>
      <c r="LZS226" s="15"/>
      <c r="LZT226" s="15"/>
      <c r="LZU226" s="15"/>
      <c r="LZV226" s="15"/>
      <c r="LZW226" s="15"/>
      <c r="LZX226" s="15"/>
      <c r="LZY226" s="15"/>
      <c r="LZZ226" s="15"/>
      <c r="MAA226" s="15"/>
      <c r="MAB226" s="15"/>
      <c r="MAC226" s="15"/>
      <c r="MAD226" s="15"/>
      <c r="MAE226" s="15"/>
      <c r="MAF226" s="15"/>
      <c r="MAG226" s="15"/>
      <c r="MAH226" s="15"/>
      <c r="MAI226" s="15"/>
      <c r="MAJ226" s="15"/>
      <c r="MAK226" s="15"/>
      <c r="MAL226" s="15"/>
      <c r="MAM226" s="15"/>
      <c r="MAN226" s="15"/>
      <c r="MAO226" s="15"/>
      <c r="MAP226" s="15"/>
      <c r="MAQ226" s="15"/>
      <c r="MAR226" s="15"/>
      <c r="MAS226" s="15"/>
      <c r="MAT226" s="15"/>
      <c r="MAU226" s="15"/>
      <c r="MAV226" s="15"/>
      <c r="MAW226" s="15"/>
      <c r="MAX226" s="15"/>
      <c r="MAY226" s="15"/>
      <c r="MAZ226" s="15"/>
      <c r="MBA226" s="15"/>
      <c r="MBB226" s="15"/>
      <c r="MBC226" s="15"/>
      <c r="MBD226" s="15"/>
      <c r="MBE226" s="15"/>
      <c r="MBF226" s="15"/>
      <c r="MBG226" s="15"/>
      <c r="MBH226" s="15"/>
      <c r="MBI226" s="15"/>
      <c r="MBJ226" s="15"/>
      <c r="MBK226" s="15"/>
      <c r="MBL226" s="15"/>
      <c r="MBM226" s="15"/>
      <c r="MBN226" s="15"/>
      <c r="MBO226" s="15"/>
      <c r="MBP226" s="15"/>
      <c r="MBQ226" s="15"/>
      <c r="MBR226" s="15"/>
      <c r="MBS226" s="15"/>
      <c r="MBT226" s="15"/>
      <c r="MBU226" s="15"/>
      <c r="MBV226" s="15"/>
      <c r="MBW226" s="15"/>
      <c r="MBX226" s="15"/>
      <c r="MBY226" s="15"/>
      <c r="MBZ226" s="15"/>
      <c r="MCA226" s="15"/>
      <c r="MCB226" s="15"/>
      <c r="MCC226" s="15"/>
      <c r="MCD226" s="15"/>
      <c r="MCE226" s="15"/>
      <c r="MCF226" s="15"/>
      <c r="MCG226" s="15"/>
      <c r="MCH226" s="15"/>
      <c r="MCI226" s="15"/>
      <c r="MCJ226" s="15"/>
      <c r="MCK226" s="15"/>
      <c r="MCL226" s="15"/>
      <c r="MCM226" s="15"/>
      <c r="MCN226" s="15"/>
      <c r="MCO226" s="15"/>
      <c r="MCP226" s="15"/>
      <c r="MCQ226" s="15"/>
      <c r="MCR226" s="15"/>
      <c r="MCS226" s="15"/>
      <c r="MCT226" s="15"/>
      <c r="MCU226" s="15"/>
      <c r="MCV226" s="15"/>
      <c r="MCW226" s="15"/>
      <c r="MCX226" s="15"/>
      <c r="MCY226" s="15"/>
      <c r="MCZ226" s="15"/>
      <c r="MDA226" s="15"/>
      <c r="MDB226" s="15"/>
      <c r="MDC226" s="15"/>
      <c r="MDD226" s="15"/>
      <c r="MDE226" s="15"/>
      <c r="MDF226" s="15"/>
      <c r="MDG226" s="15"/>
      <c r="MDH226" s="15"/>
      <c r="MDI226" s="15"/>
      <c r="MDJ226" s="15"/>
      <c r="MDK226" s="15"/>
      <c r="MDL226" s="15"/>
      <c r="MDM226" s="15"/>
      <c r="MDN226" s="15"/>
      <c r="MDO226" s="15"/>
      <c r="MDP226" s="15"/>
      <c r="MDQ226" s="15"/>
      <c r="MDR226" s="15"/>
      <c r="MDS226" s="15"/>
      <c r="MDT226" s="15"/>
      <c r="MDU226" s="15"/>
      <c r="MDV226" s="15"/>
      <c r="MDW226" s="15"/>
      <c r="MDX226" s="15"/>
      <c r="MDY226" s="15"/>
      <c r="MDZ226" s="15"/>
      <c r="MEA226" s="15"/>
      <c r="MEB226" s="15"/>
      <c r="MEC226" s="15"/>
      <c r="MED226" s="15"/>
      <c r="MEE226" s="15"/>
      <c r="MEF226" s="15"/>
      <c r="MEG226" s="15"/>
      <c r="MEH226" s="15"/>
      <c r="MEI226" s="15"/>
      <c r="MEJ226" s="15"/>
      <c r="MEK226" s="15"/>
      <c r="MEL226" s="15"/>
      <c r="MEM226" s="15"/>
      <c r="MEN226" s="15"/>
      <c r="MEO226" s="15"/>
      <c r="MEP226" s="15"/>
      <c r="MEQ226" s="15"/>
      <c r="MER226" s="15"/>
      <c r="MES226" s="15"/>
      <c r="MET226" s="15"/>
      <c r="MEU226" s="15"/>
      <c r="MEV226" s="15"/>
      <c r="MEW226" s="15"/>
      <c r="MEX226" s="15"/>
      <c r="MEY226" s="15"/>
      <c r="MEZ226" s="15"/>
      <c r="MFA226" s="15"/>
      <c r="MFB226" s="15"/>
      <c r="MFC226" s="15"/>
      <c r="MFD226" s="15"/>
      <c r="MFE226" s="15"/>
      <c r="MFF226" s="15"/>
      <c r="MFG226" s="15"/>
      <c r="MFH226" s="15"/>
      <c r="MFI226" s="15"/>
      <c r="MFJ226" s="15"/>
      <c r="MFK226" s="15"/>
      <c r="MFL226" s="15"/>
      <c r="MFM226" s="15"/>
      <c r="MFN226" s="15"/>
      <c r="MFO226" s="15"/>
      <c r="MFP226" s="15"/>
      <c r="MFQ226" s="15"/>
      <c r="MFR226" s="15"/>
      <c r="MFS226" s="15"/>
      <c r="MFT226" s="15"/>
      <c r="MFU226" s="15"/>
      <c r="MFV226" s="15"/>
      <c r="MFW226" s="15"/>
      <c r="MFX226" s="15"/>
      <c r="MFY226" s="15"/>
      <c r="MFZ226" s="15"/>
      <c r="MGA226" s="15"/>
      <c r="MGB226" s="15"/>
      <c r="MGC226" s="15"/>
      <c r="MGD226" s="15"/>
      <c r="MGE226" s="15"/>
      <c r="MGF226" s="15"/>
      <c r="MGG226" s="15"/>
      <c r="MGH226" s="15"/>
      <c r="MGI226" s="15"/>
      <c r="MGJ226" s="15"/>
      <c r="MGK226" s="15"/>
      <c r="MGL226" s="15"/>
      <c r="MGM226" s="15"/>
      <c r="MGN226" s="15"/>
      <c r="MGO226" s="15"/>
      <c r="MGP226" s="15"/>
      <c r="MGQ226" s="15"/>
      <c r="MGR226" s="15"/>
      <c r="MGS226" s="15"/>
      <c r="MGT226" s="15"/>
      <c r="MGU226" s="15"/>
      <c r="MGV226" s="15"/>
      <c r="MGW226" s="15"/>
      <c r="MGX226" s="15"/>
      <c r="MGY226" s="15"/>
      <c r="MGZ226" s="15"/>
      <c r="MHA226" s="15"/>
      <c r="MHB226" s="15"/>
      <c r="MHC226" s="15"/>
      <c r="MHD226" s="15"/>
      <c r="MHE226" s="15"/>
      <c r="MHF226" s="15"/>
      <c r="MHG226" s="15"/>
      <c r="MHH226" s="15"/>
      <c r="MHI226" s="15"/>
      <c r="MHJ226" s="15"/>
      <c r="MHK226" s="15"/>
      <c r="MHL226" s="15"/>
      <c r="MHM226" s="15"/>
      <c r="MHN226" s="15"/>
      <c r="MHO226" s="15"/>
      <c r="MHP226" s="15"/>
      <c r="MHQ226" s="15"/>
      <c r="MHR226" s="15"/>
      <c r="MHS226" s="15"/>
      <c r="MHT226" s="15"/>
      <c r="MHU226" s="15"/>
      <c r="MHV226" s="15"/>
      <c r="MHW226" s="15"/>
      <c r="MHX226" s="15"/>
      <c r="MHY226" s="15"/>
      <c r="MHZ226" s="15"/>
      <c r="MIA226" s="15"/>
      <c r="MIB226" s="15"/>
      <c r="MIC226" s="15"/>
      <c r="MID226" s="15"/>
      <c r="MIE226" s="15"/>
      <c r="MIF226" s="15"/>
      <c r="MIG226" s="15"/>
      <c r="MIH226" s="15"/>
      <c r="MII226" s="15"/>
      <c r="MIJ226" s="15"/>
      <c r="MIK226" s="15"/>
      <c r="MIL226" s="15"/>
      <c r="MIM226" s="15"/>
      <c r="MIN226" s="15"/>
      <c r="MIO226" s="15"/>
      <c r="MIP226" s="15"/>
      <c r="MIQ226" s="15"/>
      <c r="MIR226" s="15"/>
      <c r="MIS226" s="15"/>
      <c r="MIT226" s="15"/>
      <c r="MIU226" s="15"/>
      <c r="MIV226" s="15"/>
      <c r="MIW226" s="15"/>
      <c r="MIX226" s="15"/>
      <c r="MIY226" s="15"/>
      <c r="MIZ226" s="15"/>
      <c r="MJA226" s="15"/>
      <c r="MJB226" s="15"/>
      <c r="MJC226" s="15"/>
      <c r="MJD226" s="15"/>
      <c r="MJE226" s="15"/>
      <c r="MJF226" s="15"/>
      <c r="MJG226" s="15"/>
      <c r="MJH226" s="15"/>
      <c r="MJI226" s="15"/>
      <c r="MJJ226" s="15"/>
      <c r="MJK226" s="15"/>
      <c r="MJL226" s="15"/>
      <c r="MJM226" s="15"/>
      <c r="MJN226" s="15"/>
      <c r="MJO226" s="15"/>
      <c r="MJP226" s="15"/>
      <c r="MJQ226" s="15"/>
      <c r="MJR226" s="15"/>
      <c r="MJS226" s="15"/>
      <c r="MJT226" s="15"/>
      <c r="MJU226" s="15"/>
      <c r="MJV226" s="15"/>
      <c r="MJW226" s="15"/>
      <c r="MJX226" s="15"/>
      <c r="MJY226" s="15"/>
      <c r="MJZ226" s="15"/>
      <c r="MKA226" s="15"/>
      <c r="MKB226" s="15"/>
      <c r="MKC226" s="15"/>
      <c r="MKD226" s="15"/>
      <c r="MKE226" s="15"/>
      <c r="MKF226" s="15"/>
      <c r="MKG226" s="15"/>
      <c r="MKH226" s="15"/>
      <c r="MKI226" s="15"/>
      <c r="MKJ226" s="15"/>
      <c r="MKK226" s="15"/>
      <c r="MKL226" s="15"/>
      <c r="MKM226" s="15"/>
      <c r="MKN226" s="15"/>
      <c r="MKO226" s="15"/>
      <c r="MKP226" s="15"/>
      <c r="MKQ226" s="15"/>
      <c r="MKR226" s="15"/>
      <c r="MKS226" s="15"/>
      <c r="MKT226" s="15"/>
      <c r="MKU226" s="15"/>
      <c r="MKV226" s="15"/>
      <c r="MKW226" s="15"/>
      <c r="MKX226" s="15"/>
      <c r="MKY226" s="15"/>
      <c r="MKZ226" s="15"/>
      <c r="MLA226" s="15"/>
      <c r="MLB226" s="15"/>
      <c r="MLC226" s="15"/>
      <c r="MLD226" s="15"/>
      <c r="MLE226" s="15"/>
      <c r="MLF226" s="15"/>
      <c r="MLG226" s="15"/>
      <c r="MLH226" s="15"/>
      <c r="MLI226" s="15"/>
      <c r="MLJ226" s="15"/>
      <c r="MLK226" s="15"/>
      <c r="MLL226" s="15"/>
      <c r="MLM226" s="15"/>
      <c r="MLN226" s="15"/>
      <c r="MLO226" s="15"/>
      <c r="MLP226" s="15"/>
      <c r="MLQ226" s="15"/>
      <c r="MLR226" s="15"/>
      <c r="MLS226" s="15"/>
      <c r="MLT226" s="15"/>
      <c r="MLU226" s="15"/>
      <c r="MLV226" s="15"/>
      <c r="MLW226" s="15"/>
      <c r="MLX226" s="15"/>
      <c r="MLY226" s="15"/>
      <c r="MLZ226" s="15"/>
      <c r="MMA226" s="15"/>
      <c r="MMB226" s="15"/>
      <c r="MMC226" s="15"/>
      <c r="MMD226" s="15"/>
      <c r="MME226" s="15"/>
      <c r="MMF226" s="15"/>
      <c r="MMG226" s="15"/>
      <c r="MMH226" s="15"/>
      <c r="MMI226" s="15"/>
      <c r="MMJ226" s="15"/>
      <c r="MMK226" s="15"/>
      <c r="MML226" s="15"/>
      <c r="MMM226" s="15"/>
      <c r="MMN226" s="15"/>
      <c r="MMO226" s="15"/>
      <c r="MMP226" s="15"/>
      <c r="MMQ226" s="15"/>
      <c r="MMR226" s="15"/>
      <c r="MMS226" s="15"/>
      <c r="MMT226" s="15"/>
      <c r="MMU226" s="15"/>
      <c r="MMV226" s="15"/>
      <c r="MMW226" s="15"/>
      <c r="MMX226" s="15"/>
      <c r="MMY226" s="15"/>
      <c r="MMZ226" s="15"/>
      <c r="MNA226" s="15"/>
      <c r="MNB226" s="15"/>
      <c r="MNC226" s="15"/>
      <c r="MND226" s="15"/>
      <c r="MNE226" s="15"/>
      <c r="MNF226" s="15"/>
      <c r="MNG226" s="15"/>
      <c r="MNH226" s="15"/>
      <c r="MNI226" s="15"/>
      <c r="MNJ226" s="15"/>
      <c r="MNK226" s="15"/>
      <c r="MNL226" s="15"/>
      <c r="MNM226" s="15"/>
      <c r="MNN226" s="15"/>
      <c r="MNO226" s="15"/>
      <c r="MNP226" s="15"/>
      <c r="MNQ226" s="15"/>
      <c r="MNR226" s="15"/>
      <c r="MNS226" s="15"/>
      <c r="MNT226" s="15"/>
      <c r="MNU226" s="15"/>
      <c r="MNV226" s="15"/>
      <c r="MNW226" s="15"/>
      <c r="MNX226" s="15"/>
      <c r="MNY226" s="15"/>
      <c r="MNZ226" s="15"/>
      <c r="MOA226" s="15"/>
      <c r="MOB226" s="15"/>
      <c r="MOC226" s="15"/>
      <c r="MOD226" s="15"/>
      <c r="MOE226" s="15"/>
      <c r="MOF226" s="15"/>
      <c r="MOG226" s="15"/>
      <c r="MOH226" s="15"/>
      <c r="MOI226" s="15"/>
      <c r="MOJ226" s="15"/>
      <c r="MOK226" s="15"/>
      <c r="MOL226" s="15"/>
      <c r="MOM226" s="15"/>
      <c r="MON226" s="15"/>
      <c r="MOO226" s="15"/>
      <c r="MOP226" s="15"/>
      <c r="MOQ226" s="15"/>
      <c r="MOR226" s="15"/>
      <c r="MOS226" s="15"/>
      <c r="MOT226" s="15"/>
      <c r="MOU226" s="15"/>
      <c r="MOV226" s="15"/>
      <c r="MOW226" s="15"/>
      <c r="MOX226" s="15"/>
      <c r="MOY226" s="15"/>
      <c r="MOZ226" s="15"/>
      <c r="MPA226" s="15"/>
      <c r="MPB226" s="15"/>
      <c r="MPC226" s="15"/>
      <c r="MPD226" s="15"/>
      <c r="MPE226" s="15"/>
      <c r="MPF226" s="15"/>
      <c r="MPG226" s="15"/>
      <c r="MPH226" s="15"/>
      <c r="MPI226" s="15"/>
      <c r="MPJ226" s="15"/>
      <c r="MPK226" s="15"/>
      <c r="MPL226" s="15"/>
      <c r="MPM226" s="15"/>
      <c r="MPN226" s="15"/>
      <c r="MPO226" s="15"/>
      <c r="MPP226" s="15"/>
      <c r="MPQ226" s="15"/>
      <c r="MPR226" s="15"/>
      <c r="MPS226" s="15"/>
      <c r="MPT226" s="15"/>
      <c r="MPU226" s="15"/>
      <c r="MPV226" s="15"/>
      <c r="MPW226" s="15"/>
      <c r="MPX226" s="15"/>
      <c r="MPY226" s="15"/>
      <c r="MPZ226" s="15"/>
      <c r="MQA226" s="15"/>
      <c r="MQB226" s="15"/>
      <c r="MQC226" s="15"/>
      <c r="MQD226" s="15"/>
      <c r="MQE226" s="15"/>
      <c r="MQF226" s="15"/>
      <c r="MQG226" s="15"/>
      <c r="MQH226" s="15"/>
      <c r="MQI226" s="15"/>
      <c r="MQJ226" s="15"/>
      <c r="MQK226" s="15"/>
      <c r="MQL226" s="15"/>
      <c r="MQM226" s="15"/>
      <c r="MQN226" s="15"/>
      <c r="MQO226" s="15"/>
      <c r="MQP226" s="15"/>
      <c r="MQQ226" s="15"/>
      <c r="MQR226" s="15"/>
      <c r="MQS226" s="15"/>
      <c r="MQT226" s="15"/>
      <c r="MQU226" s="15"/>
      <c r="MQV226" s="15"/>
      <c r="MQW226" s="15"/>
      <c r="MQX226" s="15"/>
      <c r="MQY226" s="15"/>
      <c r="MQZ226" s="15"/>
      <c r="MRA226" s="15"/>
      <c r="MRB226" s="15"/>
      <c r="MRC226" s="15"/>
      <c r="MRD226" s="15"/>
      <c r="MRE226" s="15"/>
      <c r="MRF226" s="15"/>
      <c r="MRG226" s="15"/>
      <c r="MRH226" s="15"/>
      <c r="MRI226" s="15"/>
      <c r="MRJ226" s="15"/>
      <c r="MRK226" s="15"/>
      <c r="MRL226" s="15"/>
      <c r="MRM226" s="15"/>
      <c r="MRN226" s="15"/>
      <c r="MRO226" s="15"/>
      <c r="MRP226" s="15"/>
      <c r="MRQ226" s="15"/>
      <c r="MRR226" s="15"/>
      <c r="MRS226" s="15"/>
      <c r="MRT226" s="15"/>
      <c r="MRU226" s="15"/>
      <c r="MRV226" s="15"/>
      <c r="MRW226" s="15"/>
      <c r="MRX226" s="15"/>
      <c r="MRY226" s="15"/>
      <c r="MRZ226" s="15"/>
      <c r="MSA226" s="15"/>
      <c r="MSB226" s="15"/>
      <c r="MSC226" s="15"/>
      <c r="MSD226" s="15"/>
      <c r="MSE226" s="15"/>
      <c r="MSF226" s="15"/>
      <c r="MSG226" s="15"/>
      <c r="MSH226" s="15"/>
      <c r="MSI226" s="15"/>
      <c r="MSJ226" s="15"/>
      <c r="MSK226" s="15"/>
      <c r="MSL226" s="15"/>
      <c r="MSM226" s="15"/>
      <c r="MSN226" s="15"/>
      <c r="MSO226" s="15"/>
      <c r="MSP226" s="15"/>
      <c r="MSQ226" s="15"/>
      <c r="MSR226" s="15"/>
      <c r="MSS226" s="15"/>
      <c r="MST226" s="15"/>
      <c r="MSU226" s="15"/>
      <c r="MSV226" s="15"/>
      <c r="MSW226" s="15"/>
      <c r="MSX226" s="15"/>
      <c r="MSY226" s="15"/>
      <c r="MSZ226" s="15"/>
      <c r="MTA226" s="15"/>
      <c r="MTB226" s="15"/>
      <c r="MTC226" s="15"/>
      <c r="MTD226" s="15"/>
      <c r="MTE226" s="15"/>
      <c r="MTF226" s="15"/>
      <c r="MTG226" s="15"/>
      <c r="MTH226" s="15"/>
      <c r="MTI226" s="15"/>
      <c r="MTJ226" s="15"/>
      <c r="MTK226" s="15"/>
      <c r="MTL226" s="15"/>
      <c r="MTM226" s="15"/>
      <c r="MTN226" s="15"/>
      <c r="MTO226" s="15"/>
      <c r="MTP226" s="15"/>
      <c r="MTQ226" s="15"/>
      <c r="MTR226" s="15"/>
      <c r="MTS226" s="15"/>
      <c r="MTT226" s="15"/>
      <c r="MTU226" s="15"/>
      <c r="MTV226" s="15"/>
      <c r="MTW226" s="15"/>
      <c r="MTX226" s="15"/>
      <c r="MTY226" s="15"/>
      <c r="MTZ226" s="15"/>
      <c r="MUA226" s="15"/>
      <c r="MUB226" s="15"/>
      <c r="MUC226" s="15"/>
      <c r="MUD226" s="15"/>
      <c r="MUE226" s="15"/>
      <c r="MUF226" s="15"/>
      <c r="MUG226" s="15"/>
      <c r="MUH226" s="15"/>
      <c r="MUI226" s="15"/>
      <c r="MUJ226" s="15"/>
      <c r="MUK226" s="15"/>
      <c r="MUL226" s="15"/>
      <c r="MUM226" s="15"/>
      <c r="MUN226" s="15"/>
      <c r="MUO226" s="15"/>
      <c r="MUP226" s="15"/>
      <c r="MUQ226" s="15"/>
      <c r="MUR226" s="15"/>
      <c r="MUS226" s="15"/>
      <c r="MUT226" s="15"/>
      <c r="MUU226" s="15"/>
      <c r="MUV226" s="15"/>
      <c r="MUW226" s="15"/>
      <c r="MUX226" s="15"/>
      <c r="MUY226" s="15"/>
      <c r="MUZ226" s="15"/>
      <c r="MVA226" s="15"/>
      <c r="MVB226" s="15"/>
      <c r="MVC226" s="15"/>
      <c r="MVD226" s="15"/>
      <c r="MVE226" s="15"/>
      <c r="MVF226" s="15"/>
      <c r="MVG226" s="15"/>
      <c r="MVH226" s="15"/>
      <c r="MVI226" s="15"/>
      <c r="MVJ226" s="15"/>
      <c r="MVK226" s="15"/>
      <c r="MVL226" s="15"/>
      <c r="MVM226" s="15"/>
      <c r="MVN226" s="15"/>
      <c r="MVO226" s="15"/>
      <c r="MVP226" s="15"/>
      <c r="MVQ226" s="15"/>
      <c r="MVR226" s="15"/>
      <c r="MVS226" s="15"/>
      <c r="MVT226" s="15"/>
      <c r="MVU226" s="15"/>
      <c r="MVV226" s="15"/>
      <c r="MVW226" s="15"/>
      <c r="MVX226" s="15"/>
      <c r="MVY226" s="15"/>
      <c r="MVZ226" s="15"/>
      <c r="MWA226" s="15"/>
      <c r="MWB226" s="15"/>
      <c r="MWC226" s="15"/>
      <c r="MWD226" s="15"/>
      <c r="MWE226" s="15"/>
      <c r="MWF226" s="15"/>
      <c r="MWG226" s="15"/>
      <c r="MWH226" s="15"/>
      <c r="MWI226" s="15"/>
      <c r="MWJ226" s="15"/>
      <c r="MWK226" s="15"/>
      <c r="MWL226" s="15"/>
      <c r="MWM226" s="15"/>
      <c r="MWN226" s="15"/>
      <c r="MWO226" s="15"/>
      <c r="MWP226" s="15"/>
      <c r="MWQ226" s="15"/>
      <c r="MWR226" s="15"/>
      <c r="MWS226" s="15"/>
      <c r="MWT226" s="15"/>
      <c r="MWU226" s="15"/>
      <c r="MWV226" s="15"/>
      <c r="MWW226" s="15"/>
      <c r="MWX226" s="15"/>
      <c r="MWY226" s="15"/>
      <c r="MWZ226" s="15"/>
      <c r="MXA226" s="15"/>
      <c r="MXB226" s="15"/>
      <c r="MXC226" s="15"/>
      <c r="MXD226" s="15"/>
      <c r="MXE226" s="15"/>
      <c r="MXF226" s="15"/>
      <c r="MXG226" s="15"/>
      <c r="MXH226" s="15"/>
      <c r="MXI226" s="15"/>
      <c r="MXJ226" s="15"/>
      <c r="MXK226" s="15"/>
      <c r="MXL226" s="15"/>
      <c r="MXM226" s="15"/>
      <c r="MXN226" s="15"/>
      <c r="MXO226" s="15"/>
      <c r="MXP226" s="15"/>
      <c r="MXQ226" s="15"/>
      <c r="MXR226" s="15"/>
      <c r="MXS226" s="15"/>
      <c r="MXT226" s="15"/>
      <c r="MXU226" s="15"/>
      <c r="MXV226" s="15"/>
      <c r="MXW226" s="15"/>
      <c r="MXX226" s="15"/>
      <c r="MXY226" s="15"/>
      <c r="MXZ226" s="15"/>
      <c r="MYA226" s="15"/>
      <c r="MYB226" s="15"/>
      <c r="MYC226" s="15"/>
      <c r="MYD226" s="15"/>
      <c r="MYE226" s="15"/>
      <c r="MYF226" s="15"/>
      <c r="MYG226" s="15"/>
      <c r="MYH226" s="15"/>
      <c r="MYI226" s="15"/>
      <c r="MYJ226" s="15"/>
      <c r="MYK226" s="15"/>
      <c r="MYL226" s="15"/>
      <c r="MYM226" s="15"/>
      <c r="MYN226" s="15"/>
      <c r="MYO226" s="15"/>
      <c r="MYP226" s="15"/>
      <c r="MYQ226" s="15"/>
      <c r="MYR226" s="15"/>
      <c r="MYS226" s="15"/>
      <c r="MYT226" s="15"/>
      <c r="MYU226" s="15"/>
      <c r="MYV226" s="15"/>
      <c r="MYW226" s="15"/>
      <c r="MYX226" s="15"/>
      <c r="MYY226" s="15"/>
      <c r="MYZ226" s="15"/>
      <c r="MZA226" s="15"/>
      <c r="MZB226" s="15"/>
      <c r="MZC226" s="15"/>
      <c r="MZD226" s="15"/>
      <c r="MZE226" s="15"/>
      <c r="MZF226" s="15"/>
      <c r="MZG226" s="15"/>
      <c r="MZH226" s="15"/>
      <c r="MZI226" s="15"/>
      <c r="MZJ226" s="15"/>
      <c r="MZK226" s="15"/>
      <c r="MZL226" s="15"/>
      <c r="MZM226" s="15"/>
      <c r="MZN226" s="15"/>
      <c r="MZO226" s="15"/>
      <c r="MZP226" s="15"/>
      <c r="MZQ226" s="15"/>
      <c r="MZR226" s="15"/>
      <c r="MZS226" s="15"/>
      <c r="MZT226" s="15"/>
      <c r="MZU226" s="15"/>
      <c r="MZV226" s="15"/>
      <c r="MZW226" s="15"/>
      <c r="MZX226" s="15"/>
      <c r="MZY226" s="15"/>
      <c r="MZZ226" s="15"/>
      <c r="NAA226" s="15"/>
      <c r="NAB226" s="15"/>
      <c r="NAC226" s="15"/>
      <c r="NAD226" s="15"/>
      <c r="NAE226" s="15"/>
      <c r="NAF226" s="15"/>
      <c r="NAG226" s="15"/>
      <c r="NAH226" s="15"/>
      <c r="NAI226" s="15"/>
      <c r="NAJ226" s="15"/>
      <c r="NAK226" s="15"/>
      <c r="NAL226" s="15"/>
      <c r="NAM226" s="15"/>
      <c r="NAN226" s="15"/>
      <c r="NAO226" s="15"/>
      <c r="NAP226" s="15"/>
      <c r="NAQ226" s="15"/>
      <c r="NAR226" s="15"/>
      <c r="NAS226" s="15"/>
      <c r="NAT226" s="15"/>
      <c r="NAU226" s="15"/>
      <c r="NAV226" s="15"/>
      <c r="NAW226" s="15"/>
      <c r="NAX226" s="15"/>
      <c r="NAY226" s="15"/>
      <c r="NAZ226" s="15"/>
      <c r="NBA226" s="15"/>
      <c r="NBB226" s="15"/>
      <c r="NBC226" s="15"/>
      <c r="NBD226" s="15"/>
      <c r="NBE226" s="15"/>
      <c r="NBF226" s="15"/>
      <c r="NBG226" s="15"/>
      <c r="NBH226" s="15"/>
      <c r="NBI226" s="15"/>
      <c r="NBJ226" s="15"/>
      <c r="NBK226" s="15"/>
      <c r="NBL226" s="15"/>
      <c r="NBM226" s="15"/>
      <c r="NBN226" s="15"/>
      <c r="NBO226" s="15"/>
      <c r="NBP226" s="15"/>
      <c r="NBQ226" s="15"/>
      <c r="NBR226" s="15"/>
      <c r="NBS226" s="15"/>
      <c r="NBT226" s="15"/>
      <c r="NBU226" s="15"/>
      <c r="NBV226" s="15"/>
      <c r="NBW226" s="15"/>
      <c r="NBX226" s="15"/>
      <c r="NBY226" s="15"/>
      <c r="NBZ226" s="15"/>
      <c r="NCA226" s="15"/>
      <c r="NCB226" s="15"/>
      <c r="NCC226" s="15"/>
      <c r="NCD226" s="15"/>
      <c r="NCE226" s="15"/>
      <c r="NCF226" s="15"/>
      <c r="NCG226" s="15"/>
      <c r="NCH226" s="15"/>
      <c r="NCI226" s="15"/>
      <c r="NCJ226" s="15"/>
      <c r="NCK226" s="15"/>
      <c r="NCL226" s="15"/>
      <c r="NCM226" s="15"/>
      <c r="NCN226" s="15"/>
      <c r="NCO226" s="15"/>
      <c r="NCP226" s="15"/>
      <c r="NCQ226" s="15"/>
      <c r="NCR226" s="15"/>
      <c r="NCS226" s="15"/>
      <c r="NCT226" s="15"/>
      <c r="NCU226" s="15"/>
      <c r="NCV226" s="15"/>
      <c r="NCW226" s="15"/>
      <c r="NCX226" s="15"/>
      <c r="NCY226" s="15"/>
      <c r="NCZ226" s="15"/>
      <c r="NDA226" s="15"/>
      <c r="NDB226" s="15"/>
      <c r="NDC226" s="15"/>
      <c r="NDD226" s="15"/>
      <c r="NDE226" s="15"/>
      <c r="NDF226" s="15"/>
      <c r="NDG226" s="15"/>
      <c r="NDH226" s="15"/>
      <c r="NDI226" s="15"/>
      <c r="NDJ226" s="15"/>
      <c r="NDK226" s="15"/>
      <c r="NDL226" s="15"/>
      <c r="NDM226" s="15"/>
      <c r="NDN226" s="15"/>
      <c r="NDO226" s="15"/>
      <c r="NDP226" s="15"/>
      <c r="NDQ226" s="15"/>
      <c r="NDR226" s="15"/>
      <c r="NDS226" s="15"/>
      <c r="NDT226" s="15"/>
      <c r="NDU226" s="15"/>
      <c r="NDV226" s="15"/>
      <c r="NDW226" s="15"/>
      <c r="NDX226" s="15"/>
      <c r="NDY226" s="15"/>
      <c r="NDZ226" s="15"/>
      <c r="NEA226" s="15"/>
      <c r="NEB226" s="15"/>
      <c r="NEC226" s="15"/>
      <c r="NED226" s="15"/>
      <c r="NEE226" s="15"/>
      <c r="NEF226" s="15"/>
      <c r="NEG226" s="15"/>
      <c r="NEH226" s="15"/>
      <c r="NEI226" s="15"/>
      <c r="NEJ226" s="15"/>
      <c r="NEK226" s="15"/>
      <c r="NEL226" s="15"/>
      <c r="NEM226" s="15"/>
      <c r="NEN226" s="15"/>
      <c r="NEO226" s="15"/>
      <c r="NEP226" s="15"/>
      <c r="NEQ226" s="15"/>
      <c r="NER226" s="15"/>
      <c r="NES226" s="15"/>
      <c r="NET226" s="15"/>
      <c r="NEU226" s="15"/>
      <c r="NEV226" s="15"/>
      <c r="NEW226" s="15"/>
      <c r="NEX226" s="15"/>
      <c r="NEY226" s="15"/>
      <c r="NEZ226" s="15"/>
      <c r="NFA226" s="15"/>
      <c r="NFB226" s="15"/>
      <c r="NFC226" s="15"/>
      <c r="NFD226" s="15"/>
      <c r="NFE226" s="15"/>
      <c r="NFF226" s="15"/>
      <c r="NFG226" s="15"/>
      <c r="NFH226" s="15"/>
      <c r="NFI226" s="15"/>
      <c r="NFJ226" s="15"/>
      <c r="NFK226" s="15"/>
      <c r="NFL226" s="15"/>
      <c r="NFM226" s="15"/>
      <c r="NFN226" s="15"/>
      <c r="NFO226" s="15"/>
      <c r="NFP226" s="15"/>
      <c r="NFQ226" s="15"/>
      <c r="NFR226" s="15"/>
      <c r="NFS226" s="15"/>
      <c r="NFT226" s="15"/>
      <c r="NFU226" s="15"/>
      <c r="NFV226" s="15"/>
      <c r="NFW226" s="15"/>
      <c r="NFX226" s="15"/>
      <c r="NFY226" s="15"/>
      <c r="NFZ226" s="15"/>
      <c r="NGA226" s="15"/>
      <c r="NGB226" s="15"/>
      <c r="NGC226" s="15"/>
      <c r="NGD226" s="15"/>
      <c r="NGE226" s="15"/>
      <c r="NGF226" s="15"/>
      <c r="NGG226" s="15"/>
      <c r="NGH226" s="15"/>
      <c r="NGI226" s="15"/>
      <c r="NGJ226" s="15"/>
      <c r="NGK226" s="15"/>
      <c r="NGL226" s="15"/>
      <c r="NGM226" s="15"/>
      <c r="NGN226" s="15"/>
      <c r="NGO226" s="15"/>
      <c r="NGP226" s="15"/>
      <c r="NGQ226" s="15"/>
      <c r="NGR226" s="15"/>
      <c r="NGS226" s="15"/>
      <c r="NGT226" s="15"/>
      <c r="NGU226" s="15"/>
      <c r="NGV226" s="15"/>
      <c r="NGW226" s="15"/>
      <c r="NGX226" s="15"/>
      <c r="NGY226" s="15"/>
      <c r="NGZ226" s="15"/>
      <c r="NHA226" s="15"/>
      <c r="NHB226" s="15"/>
      <c r="NHC226" s="15"/>
      <c r="NHD226" s="15"/>
      <c r="NHE226" s="15"/>
      <c r="NHF226" s="15"/>
      <c r="NHG226" s="15"/>
      <c r="NHH226" s="15"/>
      <c r="NHI226" s="15"/>
      <c r="NHJ226" s="15"/>
      <c r="NHK226" s="15"/>
      <c r="NHL226" s="15"/>
      <c r="NHM226" s="15"/>
      <c r="NHN226" s="15"/>
      <c r="NHO226" s="15"/>
      <c r="NHP226" s="15"/>
      <c r="NHQ226" s="15"/>
      <c r="NHR226" s="15"/>
      <c r="NHS226" s="15"/>
      <c r="NHT226" s="15"/>
      <c r="NHU226" s="15"/>
      <c r="NHV226" s="15"/>
      <c r="NHW226" s="15"/>
      <c r="NHX226" s="15"/>
      <c r="NHY226" s="15"/>
      <c r="NHZ226" s="15"/>
      <c r="NIA226" s="15"/>
      <c r="NIB226" s="15"/>
      <c r="NIC226" s="15"/>
      <c r="NID226" s="15"/>
      <c r="NIE226" s="15"/>
      <c r="NIF226" s="15"/>
      <c r="NIG226" s="15"/>
      <c r="NIH226" s="15"/>
      <c r="NII226" s="15"/>
      <c r="NIJ226" s="15"/>
      <c r="NIK226" s="15"/>
      <c r="NIL226" s="15"/>
      <c r="NIM226" s="15"/>
      <c r="NIN226" s="15"/>
      <c r="NIO226" s="15"/>
      <c r="NIP226" s="15"/>
      <c r="NIQ226" s="15"/>
      <c r="NIR226" s="15"/>
      <c r="NIS226" s="15"/>
      <c r="NIT226" s="15"/>
      <c r="NIU226" s="15"/>
      <c r="NIV226" s="15"/>
      <c r="NIW226" s="15"/>
      <c r="NIX226" s="15"/>
      <c r="NIY226" s="15"/>
      <c r="NIZ226" s="15"/>
      <c r="NJA226" s="15"/>
      <c r="NJB226" s="15"/>
      <c r="NJC226" s="15"/>
      <c r="NJD226" s="15"/>
      <c r="NJE226" s="15"/>
      <c r="NJF226" s="15"/>
      <c r="NJG226" s="15"/>
      <c r="NJH226" s="15"/>
      <c r="NJI226" s="15"/>
      <c r="NJJ226" s="15"/>
      <c r="NJK226" s="15"/>
      <c r="NJL226" s="15"/>
      <c r="NJM226" s="15"/>
      <c r="NJN226" s="15"/>
      <c r="NJO226" s="15"/>
      <c r="NJP226" s="15"/>
      <c r="NJQ226" s="15"/>
      <c r="NJR226" s="15"/>
      <c r="NJS226" s="15"/>
      <c r="NJT226" s="15"/>
      <c r="NJU226" s="15"/>
      <c r="NJV226" s="15"/>
      <c r="NJW226" s="15"/>
      <c r="NJX226" s="15"/>
      <c r="NJY226" s="15"/>
      <c r="NJZ226" s="15"/>
      <c r="NKA226" s="15"/>
      <c r="NKB226" s="15"/>
      <c r="NKC226" s="15"/>
      <c r="NKD226" s="15"/>
      <c r="NKE226" s="15"/>
      <c r="NKF226" s="15"/>
      <c r="NKG226" s="15"/>
      <c r="NKH226" s="15"/>
      <c r="NKI226" s="15"/>
      <c r="NKJ226" s="15"/>
      <c r="NKK226" s="15"/>
      <c r="NKL226" s="15"/>
      <c r="NKM226" s="15"/>
      <c r="NKN226" s="15"/>
      <c r="NKO226" s="15"/>
      <c r="NKP226" s="15"/>
      <c r="NKQ226" s="15"/>
      <c r="NKR226" s="15"/>
      <c r="NKS226" s="15"/>
      <c r="NKT226" s="15"/>
      <c r="NKU226" s="15"/>
      <c r="NKV226" s="15"/>
      <c r="NKW226" s="15"/>
      <c r="NKX226" s="15"/>
      <c r="NKY226" s="15"/>
      <c r="NKZ226" s="15"/>
      <c r="NLA226" s="15"/>
      <c r="NLB226" s="15"/>
      <c r="NLC226" s="15"/>
      <c r="NLD226" s="15"/>
      <c r="NLE226" s="15"/>
      <c r="NLF226" s="15"/>
      <c r="NLG226" s="15"/>
      <c r="NLH226" s="15"/>
      <c r="NLI226" s="15"/>
      <c r="NLJ226" s="15"/>
      <c r="NLK226" s="15"/>
      <c r="NLL226" s="15"/>
      <c r="NLM226" s="15"/>
      <c r="NLN226" s="15"/>
      <c r="NLO226" s="15"/>
      <c r="NLP226" s="15"/>
      <c r="NLQ226" s="15"/>
      <c r="NLR226" s="15"/>
      <c r="NLS226" s="15"/>
      <c r="NLT226" s="15"/>
      <c r="NLU226" s="15"/>
      <c r="NLV226" s="15"/>
      <c r="NLW226" s="15"/>
      <c r="NLX226" s="15"/>
      <c r="NLY226" s="15"/>
      <c r="NLZ226" s="15"/>
      <c r="NMA226" s="15"/>
      <c r="NMB226" s="15"/>
      <c r="NMC226" s="15"/>
      <c r="NMD226" s="15"/>
      <c r="NME226" s="15"/>
      <c r="NMF226" s="15"/>
      <c r="NMG226" s="15"/>
      <c r="NMH226" s="15"/>
      <c r="NMI226" s="15"/>
      <c r="NMJ226" s="15"/>
      <c r="NMK226" s="15"/>
      <c r="NML226" s="15"/>
      <c r="NMM226" s="15"/>
      <c r="NMN226" s="15"/>
      <c r="NMO226" s="15"/>
      <c r="NMP226" s="15"/>
      <c r="NMQ226" s="15"/>
      <c r="NMR226" s="15"/>
      <c r="NMS226" s="15"/>
      <c r="NMT226" s="15"/>
      <c r="NMU226" s="15"/>
      <c r="NMV226" s="15"/>
      <c r="NMW226" s="15"/>
      <c r="NMX226" s="15"/>
      <c r="NMY226" s="15"/>
      <c r="NMZ226" s="15"/>
      <c r="NNA226" s="15"/>
      <c r="NNB226" s="15"/>
      <c r="NNC226" s="15"/>
      <c r="NND226" s="15"/>
      <c r="NNE226" s="15"/>
      <c r="NNF226" s="15"/>
      <c r="NNG226" s="15"/>
      <c r="NNH226" s="15"/>
      <c r="NNI226" s="15"/>
      <c r="NNJ226" s="15"/>
      <c r="NNK226" s="15"/>
      <c r="NNL226" s="15"/>
      <c r="NNM226" s="15"/>
      <c r="NNN226" s="15"/>
      <c r="NNO226" s="15"/>
      <c r="NNP226" s="15"/>
      <c r="NNQ226" s="15"/>
      <c r="NNR226" s="15"/>
      <c r="NNS226" s="15"/>
      <c r="NNT226" s="15"/>
      <c r="NNU226" s="15"/>
      <c r="NNV226" s="15"/>
      <c r="NNW226" s="15"/>
      <c r="NNX226" s="15"/>
      <c r="NNY226" s="15"/>
      <c r="NNZ226" s="15"/>
      <c r="NOA226" s="15"/>
      <c r="NOB226" s="15"/>
      <c r="NOC226" s="15"/>
      <c r="NOD226" s="15"/>
      <c r="NOE226" s="15"/>
      <c r="NOF226" s="15"/>
      <c r="NOG226" s="15"/>
      <c r="NOH226" s="15"/>
      <c r="NOI226" s="15"/>
      <c r="NOJ226" s="15"/>
      <c r="NOK226" s="15"/>
      <c r="NOL226" s="15"/>
      <c r="NOM226" s="15"/>
      <c r="NON226" s="15"/>
      <c r="NOO226" s="15"/>
      <c r="NOP226" s="15"/>
      <c r="NOQ226" s="15"/>
      <c r="NOR226" s="15"/>
      <c r="NOS226" s="15"/>
      <c r="NOT226" s="15"/>
      <c r="NOU226" s="15"/>
      <c r="NOV226" s="15"/>
      <c r="NOW226" s="15"/>
      <c r="NOX226" s="15"/>
      <c r="NOY226" s="15"/>
      <c r="NOZ226" s="15"/>
      <c r="NPA226" s="15"/>
      <c r="NPB226" s="15"/>
      <c r="NPC226" s="15"/>
      <c r="NPD226" s="15"/>
      <c r="NPE226" s="15"/>
      <c r="NPF226" s="15"/>
      <c r="NPG226" s="15"/>
      <c r="NPH226" s="15"/>
      <c r="NPI226" s="15"/>
      <c r="NPJ226" s="15"/>
      <c r="NPK226" s="15"/>
      <c r="NPL226" s="15"/>
      <c r="NPM226" s="15"/>
      <c r="NPN226" s="15"/>
      <c r="NPO226" s="15"/>
      <c r="NPP226" s="15"/>
      <c r="NPQ226" s="15"/>
      <c r="NPR226" s="15"/>
      <c r="NPS226" s="15"/>
      <c r="NPT226" s="15"/>
      <c r="NPU226" s="15"/>
      <c r="NPV226" s="15"/>
      <c r="NPW226" s="15"/>
      <c r="NPX226" s="15"/>
      <c r="NPY226" s="15"/>
      <c r="NPZ226" s="15"/>
      <c r="NQA226" s="15"/>
      <c r="NQB226" s="15"/>
      <c r="NQC226" s="15"/>
      <c r="NQD226" s="15"/>
      <c r="NQE226" s="15"/>
      <c r="NQF226" s="15"/>
      <c r="NQG226" s="15"/>
      <c r="NQH226" s="15"/>
      <c r="NQI226" s="15"/>
      <c r="NQJ226" s="15"/>
      <c r="NQK226" s="15"/>
      <c r="NQL226" s="15"/>
      <c r="NQM226" s="15"/>
      <c r="NQN226" s="15"/>
      <c r="NQO226" s="15"/>
      <c r="NQP226" s="15"/>
      <c r="NQQ226" s="15"/>
      <c r="NQR226" s="15"/>
      <c r="NQS226" s="15"/>
      <c r="NQT226" s="15"/>
      <c r="NQU226" s="15"/>
      <c r="NQV226" s="15"/>
      <c r="NQW226" s="15"/>
      <c r="NQX226" s="15"/>
      <c r="NQY226" s="15"/>
      <c r="NQZ226" s="15"/>
      <c r="NRA226" s="15"/>
      <c r="NRB226" s="15"/>
      <c r="NRC226" s="15"/>
      <c r="NRD226" s="15"/>
      <c r="NRE226" s="15"/>
      <c r="NRF226" s="15"/>
      <c r="NRG226" s="15"/>
      <c r="NRH226" s="15"/>
      <c r="NRI226" s="15"/>
      <c r="NRJ226" s="15"/>
      <c r="NRK226" s="15"/>
      <c r="NRL226" s="15"/>
      <c r="NRM226" s="15"/>
      <c r="NRN226" s="15"/>
      <c r="NRO226" s="15"/>
      <c r="NRP226" s="15"/>
      <c r="NRQ226" s="15"/>
      <c r="NRR226" s="15"/>
      <c r="NRS226" s="15"/>
      <c r="NRT226" s="15"/>
      <c r="NRU226" s="15"/>
      <c r="NRV226" s="15"/>
      <c r="NRW226" s="15"/>
      <c r="NRX226" s="15"/>
      <c r="NRY226" s="15"/>
      <c r="NRZ226" s="15"/>
      <c r="NSA226" s="15"/>
      <c r="NSB226" s="15"/>
      <c r="NSC226" s="15"/>
      <c r="NSD226" s="15"/>
      <c r="NSE226" s="15"/>
      <c r="NSF226" s="15"/>
      <c r="NSG226" s="15"/>
      <c r="NSH226" s="15"/>
      <c r="NSI226" s="15"/>
      <c r="NSJ226" s="15"/>
      <c r="NSK226" s="15"/>
      <c r="NSL226" s="15"/>
      <c r="NSM226" s="15"/>
      <c r="NSN226" s="15"/>
      <c r="NSO226" s="15"/>
      <c r="NSP226" s="15"/>
      <c r="NSQ226" s="15"/>
      <c r="NSR226" s="15"/>
      <c r="NSS226" s="15"/>
      <c r="NST226" s="15"/>
      <c r="NSU226" s="15"/>
      <c r="NSV226" s="15"/>
      <c r="NSW226" s="15"/>
      <c r="NSX226" s="15"/>
      <c r="NSY226" s="15"/>
      <c r="NSZ226" s="15"/>
      <c r="NTA226" s="15"/>
      <c r="NTB226" s="15"/>
      <c r="NTC226" s="15"/>
      <c r="NTD226" s="15"/>
      <c r="NTE226" s="15"/>
      <c r="NTF226" s="15"/>
      <c r="NTG226" s="15"/>
      <c r="NTH226" s="15"/>
      <c r="NTI226" s="15"/>
      <c r="NTJ226" s="15"/>
      <c r="NTK226" s="15"/>
      <c r="NTL226" s="15"/>
      <c r="NTM226" s="15"/>
      <c r="NTN226" s="15"/>
      <c r="NTO226" s="15"/>
      <c r="NTP226" s="15"/>
      <c r="NTQ226" s="15"/>
      <c r="NTR226" s="15"/>
      <c r="NTS226" s="15"/>
      <c r="NTT226" s="15"/>
      <c r="NTU226" s="15"/>
      <c r="NTV226" s="15"/>
      <c r="NTW226" s="15"/>
      <c r="NTX226" s="15"/>
      <c r="NTY226" s="15"/>
      <c r="NTZ226" s="15"/>
      <c r="NUA226" s="15"/>
      <c r="NUB226" s="15"/>
      <c r="NUC226" s="15"/>
      <c r="NUD226" s="15"/>
      <c r="NUE226" s="15"/>
      <c r="NUF226" s="15"/>
      <c r="NUG226" s="15"/>
      <c r="NUH226" s="15"/>
      <c r="NUI226" s="15"/>
      <c r="NUJ226" s="15"/>
      <c r="NUK226" s="15"/>
      <c r="NUL226" s="15"/>
      <c r="NUM226" s="15"/>
      <c r="NUN226" s="15"/>
      <c r="NUO226" s="15"/>
      <c r="NUP226" s="15"/>
      <c r="NUQ226" s="15"/>
      <c r="NUR226" s="15"/>
      <c r="NUS226" s="15"/>
      <c r="NUT226" s="15"/>
      <c r="NUU226" s="15"/>
      <c r="NUV226" s="15"/>
      <c r="NUW226" s="15"/>
      <c r="NUX226" s="15"/>
      <c r="NUY226" s="15"/>
      <c r="NUZ226" s="15"/>
      <c r="NVA226" s="15"/>
      <c r="NVB226" s="15"/>
      <c r="NVC226" s="15"/>
      <c r="NVD226" s="15"/>
      <c r="NVE226" s="15"/>
      <c r="NVF226" s="15"/>
      <c r="NVG226" s="15"/>
      <c r="NVH226" s="15"/>
      <c r="NVI226" s="15"/>
      <c r="NVJ226" s="15"/>
      <c r="NVK226" s="15"/>
      <c r="NVL226" s="15"/>
      <c r="NVM226" s="15"/>
      <c r="NVN226" s="15"/>
      <c r="NVO226" s="15"/>
      <c r="NVP226" s="15"/>
      <c r="NVQ226" s="15"/>
      <c r="NVR226" s="15"/>
      <c r="NVS226" s="15"/>
      <c r="NVT226" s="15"/>
      <c r="NVU226" s="15"/>
      <c r="NVV226" s="15"/>
      <c r="NVW226" s="15"/>
      <c r="NVX226" s="15"/>
      <c r="NVY226" s="15"/>
      <c r="NVZ226" s="15"/>
      <c r="NWA226" s="15"/>
      <c r="NWB226" s="15"/>
      <c r="NWC226" s="15"/>
      <c r="NWD226" s="15"/>
      <c r="NWE226" s="15"/>
      <c r="NWF226" s="15"/>
      <c r="NWG226" s="15"/>
      <c r="NWH226" s="15"/>
      <c r="NWI226" s="15"/>
      <c r="NWJ226" s="15"/>
      <c r="NWK226" s="15"/>
      <c r="NWL226" s="15"/>
      <c r="NWM226" s="15"/>
      <c r="NWN226" s="15"/>
      <c r="NWO226" s="15"/>
      <c r="NWP226" s="15"/>
      <c r="NWQ226" s="15"/>
      <c r="NWR226" s="15"/>
      <c r="NWS226" s="15"/>
      <c r="NWT226" s="15"/>
      <c r="NWU226" s="15"/>
      <c r="NWV226" s="15"/>
      <c r="NWW226" s="15"/>
      <c r="NWX226" s="15"/>
      <c r="NWY226" s="15"/>
      <c r="NWZ226" s="15"/>
      <c r="NXA226" s="15"/>
      <c r="NXB226" s="15"/>
      <c r="NXC226" s="15"/>
      <c r="NXD226" s="15"/>
      <c r="NXE226" s="15"/>
      <c r="NXF226" s="15"/>
      <c r="NXG226" s="15"/>
      <c r="NXH226" s="15"/>
      <c r="NXI226" s="15"/>
      <c r="NXJ226" s="15"/>
      <c r="NXK226" s="15"/>
      <c r="NXL226" s="15"/>
      <c r="NXM226" s="15"/>
      <c r="NXN226" s="15"/>
      <c r="NXO226" s="15"/>
      <c r="NXP226" s="15"/>
      <c r="NXQ226" s="15"/>
      <c r="NXR226" s="15"/>
      <c r="NXS226" s="15"/>
      <c r="NXT226" s="15"/>
      <c r="NXU226" s="15"/>
      <c r="NXV226" s="15"/>
      <c r="NXW226" s="15"/>
      <c r="NXX226" s="15"/>
      <c r="NXY226" s="15"/>
      <c r="NXZ226" s="15"/>
      <c r="NYA226" s="15"/>
      <c r="NYB226" s="15"/>
      <c r="NYC226" s="15"/>
      <c r="NYD226" s="15"/>
      <c r="NYE226" s="15"/>
      <c r="NYF226" s="15"/>
      <c r="NYG226" s="15"/>
      <c r="NYH226" s="15"/>
      <c r="NYI226" s="15"/>
      <c r="NYJ226" s="15"/>
      <c r="NYK226" s="15"/>
      <c r="NYL226" s="15"/>
      <c r="NYM226" s="15"/>
      <c r="NYN226" s="15"/>
      <c r="NYO226" s="15"/>
      <c r="NYP226" s="15"/>
      <c r="NYQ226" s="15"/>
      <c r="NYR226" s="15"/>
      <c r="NYS226" s="15"/>
      <c r="NYT226" s="15"/>
      <c r="NYU226" s="15"/>
      <c r="NYV226" s="15"/>
      <c r="NYW226" s="15"/>
      <c r="NYX226" s="15"/>
      <c r="NYY226" s="15"/>
      <c r="NYZ226" s="15"/>
      <c r="NZA226" s="15"/>
      <c r="NZB226" s="15"/>
      <c r="NZC226" s="15"/>
      <c r="NZD226" s="15"/>
      <c r="NZE226" s="15"/>
      <c r="NZF226" s="15"/>
      <c r="NZG226" s="15"/>
      <c r="NZH226" s="15"/>
      <c r="NZI226" s="15"/>
      <c r="NZJ226" s="15"/>
      <c r="NZK226" s="15"/>
      <c r="NZL226" s="15"/>
      <c r="NZM226" s="15"/>
      <c r="NZN226" s="15"/>
      <c r="NZO226" s="15"/>
      <c r="NZP226" s="15"/>
      <c r="NZQ226" s="15"/>
      <c r="NZR226" s="15"/>
      <c r="NZS226" s="15"/>
      <c r="NZT226" s="15"/>
      <c r="NZU226" s="15"/>
      <c r="NZV226" s="15"/>
      <c r="NZW226" s="15"/>
      <c r="NZX226" s="15"/>
      <c r="NZY226" s="15"/>
      <c r="NZZ226" s="15"/>
      <c r="OAA226" s="15"/>
      <c r="OAB226" s="15"/>
      <c r="OAC226" s="15"/>
      <c r="OAD226" s="15"/>
      <c r="OAE226" s="15"/>
      <c r="OAF226" s="15"/>
      <c r="OAG226" s="15"/>
      <c r="OAH226" s="15"/>
      <c r="OAI226" s="15"/>
      <c r="OAJ226" s="15"/>
      <c r="OAK226" s="15"/>
      <c r="OAL226" s="15"/>
      <c r="OAM226" s="15"/>
      <c r="OAN226" s="15"/>
      <c r="OAO226" s="15"/>
      <c r="OAP226" s="15"/>
      <c r="OAQ226" s="15"/>
      <c r="OAR226" s="15"/>
      <c r="OAS226" s="15"/>
      <c r="OAT226" s="15"/>
      <c r="OAU226" s="15"/>
      <c r="OAV226" s="15"/>
      <c r="OAW226" s="15"/>
      <c r="OAX226" s="15"/>
      <c r="OAY226" s="15"/>
      <c r="OAZ226" s="15"/>
      <c r="OBA226" s="15"/>
      <c r="OBB226" s="15"/>
      <c r="OBC226" s="15"/>
      <c r="OBD226" s="15"/>
      <c r="OBE226" s="15"/>
      <c r="OBF226" s="15"/>
      <c r="OBG226" s="15"/>
      <c r="OBH226" s="15"/>
      <c r="OBI226" s="15"/>
      <c r="OBJ226" s="15"/>
      <c r="OBK226" s="15"/>
      <c r="OBL226" s="15"/>
      <c r="OBM226" s="15"/>
      <c r="OBN226" s="15"/>
      <c r="OBO226" s="15"/>
      <c r="OBP226" s="15"/>
      <c r="OBQ226" s="15"/>
      <c r="OBR226" s="15"/>
      <c r="OBS226" s="15"/>
      <c r="OBT226" s="15"/>
      <c r="OBU226" s="15"/>
      <c r="OBV226" s="15"/>
      <c r="OBW226" s="15"/>
      <c r="OBX226" s="15"/>
      <c r="OBY226" s="15"/>
      <c r="OBZ226" s="15"/>
      <c r="OCA226" s="15"/>
      <c r="OCB226" s="15"/>
      <c r="OCC226" s="15"/>
      <c r="OCD226" s="15"/>
      <c r="OCE226" s="15"/>
      <c r="OCF226" s="15"/>
      <c r="OCG226" s="15"/>
      <c r="OCH226" s="15"/>
      <c r="OCI226" s="15"/>
      <c r="OCJ226" s="15"/>
      <c r="OCK226" s="15"/>
      <c r="OCL226" s="15"/>
      <c r="OCM226" s="15"/>
      <c r="OCN226" s="15"/>
      <c r="OCO226" s="15"/>
      <c r="OCP226" s="15"/>
      <c r="OCQ226" s="15"/>
      <c r="OCR226" s="15"/>
      <c r="OCS226" s="15"/>
      <c r="OCT226" s="15"/>
      <c r="OCU226" s="15"/>
      <c r="OCV226" s="15"/>
      <c r="OCW226" s="15"/>
      <c r="OCX226" s="15"/>
      <c r="OCY226" s="15"/>
      <c r="OCZ226" s="15"/>
      <c r="ODA226" s="15"/>
      <c r="ODB226" s="15"/>
      <c r="ODC226" s="15"/>
      <c r="ODD226" s="15"/>
      <c r="ODE226" s="15"/>
      <c r="ODF226" s="15"/>
      <c r="ODG226" s="15"/>
      <c r="ODH226" s="15"/>
      <c r="ODI226" s="15"/>
      <c r="ODJ226" s="15"/>
      <c r="ODK226" s="15"/>
      <c r="ODL226" s="15"/>
      <c r="ODM226" s="15"/>
      <c r="ODN226" s="15"/>
      <c r="ODO226" s="15"/>
      <c r="ODP226" s="15"/>
      <c r="ODQ226" s="15"/>
      <c r="ODR226" s="15"/>
      <c r="ODS226" s="15"/>
      <c r="ODT226" s="15"/>
      <c r="ODU226" s="15"/>
      <c r="ODV226" s="15"/>
      <c r="ODW226" s="15"/>
      <c r="ODX226" s="15"/>
      <c r="ODY226" s="15"/>
      <c r="ODZ226" s="15"/>
      <c r="OEA226" s="15"/>
      <c r="OEB226" s="15"/>
      <c r="OEC226" s="15"/>
      <c r="OED226" s="15"/>
      <c r="OEE226" s="15"/>
      <c r="OEF226" s="15"/>
      <c r="OEG226" s="15"/>
      <c r="OEH226" s="15"/>
      <c r="OEI226" s="15"/>
      <c r="OEJ226" s="15"/>
      <c r="OEK226" s="15"/>
      <c r="OEL226" s="15"/>
      <c r="OEM226" s="15"/>
      <c r="OEN226" s="15"/>
      <c r="OEO226" s="15"/>
      <c r="OEP226" s="15"/>
      <c r="OEQ226" s="15"/>
      <c r="OER226" s="15"/>
      <c r="OES226" s="15"/>
      <c r="OET226" s="15"/>
      <c r="OEU226" s="15"/>
      <c r="OEV226" s="15"/>
      <c r="OEW226" s="15"/>
      <c r="OEX226" s="15"/>
      <c r="OEY226" s="15"/>
      <c r="OEZ226" s="15"/>
      <c r="OFA226" s="15"/>
      <c r="OFB226" s="15"/>
      <c r="OFC226" s="15"/>
      <c r="OFD226" s="15"/>
      <c r="OFE226" s="15"/>
      <c r="OFF226" s="15"/>
      <c r="OFG226" s="15"/>
      <c r="OFH226" s="15"/>
      <c r="OFI226" s="15"/>
      <c r="OFJ226" s="15"/>
      <c r="OFK226" s="15"/>
      <c r="OFL226" s="15"/>
      <c r="OFM226" s="15"/>
      <c r="OFN226" s="15"/>
      <c r="OFO226" s="15"/>
      <c r="OFP226" s="15"/>
      <c r="OFQ226" s="15"/>
      <c r="OFR226" s="15"/>
      <c r="OFS226" s="15"/>
      <c r="OFT226" s="15"/>
      <c r="OFU226" s="15"/>
      <c r="OFV226" s="15"/>
      <c r="OFW226" s="15"/>
      <c r="OFX226" s="15"/>
      <c r="OFY226" s="15"/>
      <c r="OFZ226" s="15"/>
      <c r="OGA226" s="15"/>
      <c r="OGB226" s="15"/>
      <c r="OGC226" s="15"/>
      <c r="OGD226" s="15"/>
      <c r="OGE226" s="15"/>
      <c r="OGF226" s="15"/>
      <c r="OGG226" s="15"/>
      <c r="OGH226" s="15"/>
      <c r="OGI226" s="15"/>
      <c r="OGJ226" s="15"/>
      <c r="OGK226" s="15"/>
      <c r="OGL226" s="15"/>
      <c r="OGM226" s="15"/>
      <c r="OGN226" s="15"/>
      <c r="OGO226" s="15"/>
      <c r="OGP226" s="15"/>
      <c r="OGQ226" s="15"/>
      <c r="OGR226" s="15"/>
      <c r="OGS226" s="15"/>
      <c r="OGT226" s="15"/>
      <c r="OGU226" s="15"/>
      <c r="OGV226" s="15"/>
      <c r="OGW226" s="15"/>
      <c r="OGX226" s="15"/>
      <c r="OGY226" s="15"/>
      <c r="OGZ226" s="15"/>
      <c r="OHA226" s="15"/>
      <c r="OHB226" s="15"/>
      <c r="OHC226" s="15"/>
      <c r="OHD226" s="15"/>
      <c r="OHE226" s="15"/>
      <c r="OHF226" s="15"/>
      <c r="OHG226" s="15"/>
      <c r="OHH226" s="15"/>
      <c r="OHI226" s="15"/>
      <c r="OHJ226" s="15"/>
      <c r="OHK226" s="15"/>
      <c r="OHL226" s="15"/>
      <c r="OHM226" s="15"/>
      <c r="OHN226" s="15"/>
      <c r="OHO226" s="15"/>
      <c r="OHP226" s="15"/>
      <c r="OHQ226" s="15"/>
      <c r="OHR226" s="15"/>
      <c r="OHS226" s="15"/>
      <c r="OHT226" s="15"/>
      <c r="OHU226" s="15"/>
      <c r="OHV226" s="15"/>
      <c r="OHW226" s="15"/>
      <c r="OHX226" s="15"/>
      <c r="OHY226" s="15"/>
      <c r="OHZ226" s="15"/>
      <c r="OIA226" s="15"/>
      <c r="OIB226" s="15"/>
      <c r="OIC226" s="15"/>
      <c r="OID226" s="15"/>
      <c r="OIE226" s="15"/>
      <c r="OIF226" s="15"/>
      <c r="OIG226" s="15"/>
      <c r="OIH226" s="15"/>
      <c r="OII226" s="15"/>
      <c r="OIJ226" s="15"/>
      <c r="OIK226" s="15"/>
      <c r="OIL226" s="15"/>
      <c r="OIM226" s="15"/>
      <c r="OIN226" s="15"/>
      <c r="OIO226" s="15"/>
      <c r="OIP226" s="15"/>
      <c r="OIQ226" s="15"/>
      <c r="OIR226" s="15"/>
      <c r="OIS226" s="15"/>
      <c r="OIT226" s="15"/>
      <c r="OIU226" s="15"/>
      <c r="OIV226" s="15"/>
      <c r="OIW226" s="15"/>
      <c r="OIX226" s="15"/>
      <c r="OIY226" s="15"/>
      <c r="OIZ226" s="15"/>
      <c r="OJA226" s="15"/>
      <c r="OJB226" s="15"/>
      <c r="OJC226" s="15"/>
      <c r="OJD226" s="15"/>
      <c r="OJE226" s="15"/>
      <c r="OJF226" s="15"/>
      <c r="OJG226" s="15"/>
      <c r="OJH226" s="15"/>
      <c r="OJI226" s="15"/>
      <c r="OJJ226" s="15"/>
      <c r="OJK226" s="15"/>
      <c r="OJL226" s="15"/>
      <c r="OJM226" s="15"/>
      <c r="OJN226" s="15"/>
      <c r="OJO226" s="15"/>
      <c r="OJP226" s="15"/>
      <c r="OJQ226" s="15"/>
      <c r="OJR226" s="15"/>
      <c r="OJS226" s="15"/>
      <c r="OJT226" s="15"/>
      <c r="OJU226" s="15"/>
      <c r="OJV226" s="15"/>
      <c r="OJW226" s="15"/>
      <c r="OJX226" s="15"/>
      <c r="OJY226" s="15"/>
      <c r="OJZ226" s="15"/>
      <c r="OKA226" s="15"/>
      <c r="OKB226" s="15"/>
      <c r="OKC226" s="15"/>
      <c r="OKD226" s="15"/>
      <c r="OKE226" s="15"/>
      <c r="OKF226" s="15"/>
      <c r="OKG226" s="15"/>
      <c r="OKH226" s="15"/>
      <c r="OKI226" s="15"/>
      <c r="OKJ226" s="15"/>
      <c r="OKK226" s="15"/>
      <c r="OKL226" s="15"/>
      <c r="OKM226" s="15"/>
      <c r="OKN226" s="15"/>
      <c r="OKO226" s="15"/>
      <c r="OKP226" s="15"/>
      <c r="OKQ226" s="15"/>
      <c r="OKR226" s="15"/>
      <c r="OKS226" s="15"/>
      <c r="OKT226" s="15"/>
      <c r="OKU226" s="15"/>
      <c r="OKV226" s="15"/>
      <c r="OKW226" s="15"/>
      <c r="OKX226" s="15"/>
      <c r="OKY226" s="15"/>
      <c r="OKZ226" s="15"/>
      <c r="OLA226" s="15"/>
      <c r="OLB226" s="15"/>
      <c r="OLC226" s="15"/>
      <c r="OLD226" s="15"/>
      <c r="OLE226" s="15"/>
      <c r="OLF226" s="15"/>
      <c r="OLG226" s="15"/>
      <c r="OLH226" s="15"/>
      <c r="OLI226" s="15"/>
      <c r="OLJ226" s="15"/>
      <c r="OLK226" s="15"/>
      <c r="OLL226" s="15"/>
      <c r="OLM226" s="15"/>
      <c r="OLN226" s="15"/>
      <c r="OLO226" s="15"/>
      <c r="OLP226" s="15"/>
      <c r="OLQ226" s="15"/>
      <c r="OLR226" s="15"/>
      <c r="OLS226" s="15"/>
      <c r="OLT226" s="15"/>
      <c r="OLU226" s="15"/>
      <c r="OLV226" s="15"/>
      <c r="OLW226" s="15"/>
      <c r="OLX226" s="15"/>
      <c r="OLY226" s="15"/>
      <c r="OLZ226" s="15"/>
      <c r="OMA226" s="15"/>
      <c r="OMB226" s="15"/>
      <c r="OMC226" s="15"/>
      <c r="OMD226" s="15"/>
      <c r="OME226" s="15"/>
      <c r="OMF226" s="15"/>
      <c r="OMG226" s="15"/>
      <c r="OMH226" s="15"/>
      <c r="OMI226" s="15"/>
      <c r="OMJ226" s="15"/>
      <c r="OMK226" s="15"/>
      <c r="OML226" s="15"/>
      <c r="OMM226" s="15"/>
      <c r="OMN226" s="15"/>
      <c r="OMO226" s="15"/>
      <c r="OMP226" s="15"/>
      <c r="OMQ226" s="15"/>
      <c r="OMR226" s="15"/>
      <c r="OMS226" s="15"/>
      <c r="OMT226" s="15"/>
      <c r="OMU226" s="15"/>
      <c r="OMV226" s="15"/>
      <c r="OMW226" s="15"/>
      <c r="OMX226" s="15"/>
      <c r="OMY226" s="15"/>
      <c r="OMZ226" s="15"/>
      <c r="ONA226" s="15"/>
      <c r="ONB226" s="15"/>
      <c r="ONC226" s="15"/>
      <c r="OND226" s="15"/>
      <c r="ONE226" s="15"/>
      <c r="ONF226" s="15"/>
      <c r="ONG226" s="15"/>
      <c r="ONH226" s="15"/>
      <c r="ONI226" s="15"/>
      <c r="ONJ226" s="15"/>
      <c r="ONK226" s="15"/>
      <c r="ONL226" s="15"/>
      <c r="ONM226" s="15"/>
      <c r="ONN226" s="15"/>
      <c r="ONO226" s="15"/>
      <c r="ONP226" s="15"/>
      <c r="ONQ226" s="15"/>
      <c r="ONR226" s="15"/>
      <c r="ONS226" s="15"/>
      <c r="ONT226" s="15"/>
      <c r="ONU226" s="15"/>
      <c r="ONV226" s="15"/>
      <c r="ONW226" s="15"/>
      <c r="ONX226" s="15"/>
      <c r="ONY226" s="15"/>
      <c r="ONZ226" s="15"/>
      <c r="OOA226" s="15"/>
      <c r="OOB226" s="15"/>
      <c r="OOC226" s="15"/>
      <c r="OOD226" s="15"/>
      <c r="OOE226" s="15"/>
      <c r="OOF226" s="15"/>
      <c r="OOG226" s="15"/>
      <c r="OOH226" s="15"/>
      <c r="OOI226" s="15"/>
      <c r="OOJ226" s="15"/>
      <c r="OOK226" s="15"/>
      <c r="OOL226" s="15"/>
      <c r="OOM226" s="15"/>
      <c r="OON226" s="15"/>
      <c r="OOO226" s="15"/>
      <c r="OOP226" s="15"/>
      <c r="OOQ226" s="15"/>
      <c r="OOR226" s="15"/>
      <c r="OOS226" s="15"/>
      <c r="OOT226" s="15"/>
      <c r="OOU226" s="15"/>
      <c r="OOV226" s="15"/>
      <c r="OOW226" s="15"/>
      <c r="OOX226" s="15"/>
      <c r="OOY226" s="15"/>
      <c r="OOZ226" s="15"/>
      <c r="OPA226" s="15"/>
      <c r="OPB226" s="15"/>
      <c r="OPC226" s="15"/>
      <c r="OPD226" s="15"/>
      <c r="OPE226" s="15"/>
      <c r="OPF226" s="15"/>
      <c r="OPG226" s="15"/>
      <c r="OPH226" s="15"/>
      <c r="OPI226" s="15"/>
      <c r="OPJ226" s="15"/>
      <c r="OPK226" s="15"/>
      <c r="OPL226" s="15"/>
      <c r="OPM226" s="15"/>
      <c r="OPN226" s="15"/>
      <c r="OPO226" s="15"/>
      <c r="OPP226" s="15"/>
      <c r="OPQ226" s="15"/>
      <c r="OPR226" s="15"/>
      <c r="OPS226" s="15"/>
      <c r="OPT226" s="15"/>
      <c r="OPU226" s="15"/>
      <c r="OPV226" s="15"/>
      <c r="OPW226" s="15"/>
      <c r="OPX226" s="15"/>
      <c r="OPY226" s="15"/>
      <c r="OPZ226" s="15"/>
      <c r="OQA226" s="15"/>
      <c r="OQB226" s="15"/>
      <c r="OQC226" s="15"/>
      <c r="OQD226" s="15"/>
      <c r="OQE226" s="15"/>
      <c r="OQF226" s="15"/>
      <c r="OQG226" s="15"/>
      <c r="OQH226" s="15"/>
      <c r="OQI226" s="15"/>
      <c r="OQJ226" s="15"/>
      <c r="OQK226" s="15"/>
      <c r="OQL226" s="15"/>
      <c r="OQM226" s="15"/>
      <c r="OQN226" s="15"/>
      <c r="OQO226" s="15"/>
      <c r="OQP226" s="15"/>
      <c r="OQQ226" s="15"/>
      <c r="OQR226" s="15"/>
      <c r="OQS226" s="15"/>
      <c r="OQT226" s="15"/>
      <c r="OQU226" s="15"/>
      <c r="OQV226" s="15"/>
      <c r="OQW226" s="15"/>
      <c r="OQX226" s="15"/>
      <c r="OQY226" s="15"/>
      <c r="OQZ226" s="15"/>
      <c r="ORA226" s="15"/>
      <c r="ORB226" s="15"/>
      <c r="ORC226" s="15"/>
      <c r="ORD226" s="15"/>
      <c r="ORE226" s="15"/>
      <c r="ORF226" s="15"/>
      <c r="ORG226" s="15"/>
      <c r="ORH226" s="15"/>
      <c r="ORI226" s="15"/>
      <c r="ORJ226" s="15"/>
      <c r="ORK226" s="15"/>
      <c r="ORL226" s="15"/>
      <c r="ORM226" s="15"/>
      <c r="ORN226" s="15"/>
      <c r="ORO226" s="15"/>
      <c r="ORP226" s="15"/>
      <c r="ORQ226" s="15"/>
      <c r="ORR226" s="15"/>
      <c r="ORS226" s="15"/>
      <c r="ORT226" s="15"/>
      <c r="ORU226" s="15"/>
      <c r="ORV226" s="15"/>
      <c r="ORW226" s="15"/>
      <c r="ORX226" s="15"/>
      <c r="ORY226" s="15"/>
      <c r="ORZ226" s="15"/>
      <c r="OSA226" s="15"/>
      <c r="OSB226" s="15"/>
      <c r="OSC226" s="15"/>
      <c r="OSD226" s="15"/>
      <c r="OSE226" s="15"/>
      <c r="OSF226" s="15"/>
      <c r="OSG226" s="15"/>
      <c r="OSH226" s="15"/>
      <c r="OSI226" s="15"/>
      <c r="OSJ226" s="15"/>
      <c r="OSK226" s="15"/>
      <c r="OSL226" s="15"/>
      <c r="OSM226" s="15"/>
      <c r="OSN226" s="15"/>
      <c r="OSO226" s="15"/>
      <c r="OSP226" s="15"/>
      <c r="OSQ226" s="15"/>
      <c r="OSR226" s="15"/>
      <c r="OSS226" s="15"/>
      <c r="OST226" s="15"/>
      <c r="OSU226" s="15"/>
      <c r="OSV226" s="15"/>
      <c r="OSW226" s="15"/>
      <c r="OSX226" s="15"/>
      <c r="OSY226" s="15"/>
      <c r="OSZ226" s="15"/>
      <c r="OTA226" s="15"/>
      <c r="OTB226" s="15"/>
      <c r="OTC226" s="15"/>
      <c r="OTD226" s="15"/>
      <c r="OTE226" s="15"/>
      <c r="OTF226" s="15"/>
      <c r="OTG226" s="15"/>
      <c r="OTH226" s="15"/>
      <c r="OTI226" s="15"/>
      <c r="OTJ226" s="15"/>
      <c r="OTK226" s="15"/>
      <c r="OTL226" s="15"/>
      <c r="OTM226" s="15"/>
      <c r="OTN226" s="15"/>
      <c r="OTO226" s="15"/>
      <c r="OTP226" s="15"/>
      <c r="OTQ226" s="15"/>
      <c r="OTR226" s="15"/>
      <c r="OTS226" s="15"/>
      <c r="OTT226" s="15"/>
      <c r="OTU226" s="15"/>
      <c r="OTV226" s="15"/>
      <c r="OTW226" s="15"/>
      <c r="OTX226" s="15"/>
      <c r="OTY226" s="15"/>
      <c r="OTZ226" s="15"/>
      <c r="OUA226" s="15"/>
      <c r="OUB226" s="15"/>
      <c r="OUC226" s="15"/>
      <c r="OUD226" s="15"/>
      <c r="OUE226" s="15"/>
      <c r="OUF226" s="15"/>
      <c r="OUG226" s="15"/>
      <c r="OUH226" s="15"/>
      <c r="OUI226" s="15"/>
      <c r="OUJ226" s="15"/>
      <c r="OUK226" s="15"/>
      <c r="OUL226" s="15"/>
      <c r="OUM226" s="15"/>
      <c r="OUN226" s="15"/>
      <c r="OUO226" s="15"/>
      <c r="OUP226" s="15"/>
      <c r="OUQ226" s="15"/>
      <c r="OUR226" s="15"/>
      <c r="OUS226" s="15"/>
      <c r="OUT226" s="15"/>
      <c r="OUU226" s="15"/>
      <c r="OUV226" s="15"/>
      <c r="OUW226" s="15"/>
      <c r="OUX226" s="15"/>
      <c r="OUY226" s="15"/>
      <c r="OUZ226" s="15"/>
      <c r="OVA226" s="15"/>
      <c r="OVB226" s="15"/>
      <c r="OVC226" s="15"/>
      <c r="OVD226" s="15"/>
      <c r="OVE226" s="15"/>
      <c r="OVF226" s="15"/>
      <c r="OVG226" s="15"/>
      <c r="OVH226" s="15"/>
      <c r="OVI226" s="15"/>
      <c r="OVJ226" s="15"/>
      <c r="OVK226" s="15"/>
      <c r="OVL226" s="15"/>
      <c r="OVM226" s="15"/>
      <c r="OVN226" s="15"/>
      <c r="OVO226" s="15"/>
      <c r="OVP226" s="15"/>
      <c r="OVQ226" s="15"/>
      <c r="OVR226" s="15"/>
      <c r="OVS226" s="15"/>
      <c r="OVT226" s="15"/>
      <c r="OVU226" s="15"/>
      <c r="OVV226" s="15"/>
      <c r="OVW226" s="15"/>
      <c r="OVX226" s="15"/>
      <c r="OVY226" s="15"/>
      <c r="OVZ226" s="15"/>
      <c r="OWA226" s="15"/>
      <c r="OWB226" s="15"/>
      <c r="OWC226" s="15"/>
      <c r="OWD226" s="15"/>
      <c r="OWE226" s="15"/>
      <c r="OWF226" s="15"/>
      <c r="OWG226" s="15"/>
      <c r="OWH226" s="15"/>
      <c r="OWI226" s="15"/>
      <c r="OWJ226" s="15"/>
      <c r="OWK226" s="15"/>
      <c r="OWL226" s="15"/>
      <c r="OWM226" s="15"/>
      <c r="OWN226" s="15"/>
      <c r="OWO226" s="15"/>
      <c r="OWP226" s="15"/>
      <c r="OWQ226" s="15"/>
      <c r="OWR226" s="15"/>
      <c r="OWS226" s="15"/>
      <c r="OWT226" s="15"/>
      <c r="OWU226" s="15"/>
      <c r="OWV226" s="15"/>
      <c r="OWW226" s="15"/>
      <c r="OWX226" s="15"/>
      <c r="OWY226" s="15"/>
      <c r="OWZ226" s="15"/>
      <c r="OXA226" s="15"/>
      <c r="OXB226" s="15"/>
      <c r="OXC226" s="15"/>
      <c r="OXD226" s="15"/>
      <c r="OXE226" s="15"/>
      <c r="OXF226" s="15"/>
      <c r="OXG226" s="15"/>
      <c r="OXH226" s="15"/>
      <c r="OXI226" s="15"/>
      <c r="OXJ226" s="15"/>
      <c r="OXK226" s="15"/>
      <c r="OXL226" s="15"/>
      <c r="OXM226" s="15"/>
      <c r="OXN226" s="15"/>
      <c r="OXO226" s="15"/>
      <c r="OXP226" s="15"/>
      <c r="OXQ226" s="15"/>
      <c r="OXR226" s="15"/>
      <c r="OXS226" s="15"/>
      <c r="OXT226" s="15"/>
      <c r="OXU226" s="15"/>
      <c r="OXV226" s="15"/>
      <c r="OXW226" s="15"/>
      <c r="OXX226" s="15"/>
      <c r="OXY226" s="15"/>
      <c r="OXZ226" s="15"/>
      <c r="OYA226" s="15"/>
      <c r="OYB226" s="15"/>
      <c r="OYC226" s="15"/>
      <c r="OYD226" s="15"/>
      <c r="OYE226" s="15"/>
      <c r="OYF226" s="15"/>
      <c r="OYG226" s="15"/>
      <c r="OYH226" s="15"/>
      <c r="OYI226" s="15"/>
      <c r="OYJ226" s="15"/>
      <c r="OYK226" s="15"/>
      <c r="OYL226" s="15"/>
      <c r="OYM226" s="15"/>
      <c r="OYN226" s="15"/>
      <c r="OYO226" s="15"/>
      <c r="OYP226" s="15"/>
      <c r="OYQ226" s="15"/>
      <c r="OYR226" s="15"/>
      <c r="OYS226" s="15"/>
      <c r="OYT226" s="15"/>
      <c r="OYU226" s="15"/>
      <c r="OYV226" s="15"/>
      <c r="OYW226" s="15"/>
      <c r="OYX226" s="15"/>
      <c r="OYY226" s="15"/>
      <c r="OYZ226" s="15"/>
      <c r="OZA226" s="15"/>
      <c r="OZB226" s="15"/>
      <c r="OZC226" s="15"/>
      <c r="OZD226" s="15"/>
      <c r="OZE226" s="15"/>
      <c r="OZF226" s="15"/>
      <c r="OZG226" s="15"/>
      <c r="OZH226" s="15"/>
      <c r="OZI226" s="15"/>
      <c r="OZJ226" s="15"/>
      <c r="OZK226" s="15"/>
      <c r="OZL226" s="15"/>
      <c r="OZM226" s="15"/>
      <c r="OZN226" s="15"/>
      <c r="OZO226" s="15"/>
      <c r="OZP226" s="15"/>
      <c r="OZQ226" s="15"/>
      <c r="OZR226" s="15"/>
      <c r="OZS226" s="15"/>
      <c r="OZT226" s="15"/>
      <c r="OZU226" s="15"/>
      <c r="OZV226" s="15"/>
      <c r="OZW226" s="15"/>
      <c r="OZX226" s="15"/>
      <c r="OZY226" s="15"/>
      <c r="OZZ226" s="15"/>
      <c r="PAA226" s="15"/>
      <c r="PAB226" s="15"/>
      <c r="PAC226" s="15"/>
      <c r="PAD226" s="15"/>
      <c r="PAE226" s="15"/>
      <c r="PAF226" s="15"/>
      <c r="PAG226" s="15"/>
      <c r="PAH226" s="15"/>
      <c r="PAI226" s="15"/>
      <c r="PAJ226" s="15"/>
      <c r="PAK226" s="15"/>
      <c r="PAL226" s="15"/>
      <c r="PAM226" s="15"/>
      <c r="PAN226" s="15"/>
      <c r="PAO226" s="15"/>
      <c r="PAP226" s="15"/>
      <c r="PAQ226" s="15"/>
      <c r="PAR226" s="15"/>
      <c r="PAS226" s="15"/>
      <c r="PAT226" s="15"/>
      <c r="PAU226" s="15"/>
      <c r="PAV226" s="15"/>
      <c r="PAW226" s="15"/>
      <c r="PAX226" s="15"/>
      <c r="PAY226" s="15"/>
      <c r="PAZ226" s="15"/>
      <c r="PBA226" s="15"/>
      <c r="PBB226" s="15"/>
      <c r="PBC226" s="15"/>
      <c r="PBD226" s="15"/>
      <c r="PBE226" s="15"/>
      <c r="PBF226" s="15"/>
      <c r="PBG226" s="15"/>
      <c r="PBH226" s="15"/>
      <c r="PBI226" s="15"/>
      <c r="PBJ226" s="15"/>
      <c r="PBK226" s="15"/>
      <c r="PBL226" s="15"/>
      <c r="PBM226" s="15"/>
      <c r="PBN226" s="15"/>
      <c r="PBO226" s="15"/>
      <c r="PBP226" s="15"/>
      <c r="PBQ226" s="15"/>
      <c r="PBR226" s="15"/>
      <c r="PBS226" s="15"/>
      <c r="PBT226" s="15"/>
      <c r="PBU226" s="15"/>
      <c r="PBV226" s="15"/>
      <c r="PBW226" s="15"/>
      <c r="PBX226" s="15"/>
      <c r="PBY226" s="15"/>
      <c r="PBZ226" s="15"/>
      <c r="PCA226" s="15"/>
      <c r="PCB226" s="15"/>
      <c r="PCC226" s="15"/>
      <c r="PCD226" s="15"/>
      <c r="PCE226" s="15"/>
      <c r="PCF226" s="15"/>
      <c r="PCG226" s="15"/>
      <c r="PCH226" s="15"/>
      <c r="PCI226" s="15"/>
      <c r="PCJ226" s="15"/>
      <c r="PCK226" s="15"/>
      <c r="PCL226" s="15"/>
      <c r="PCM226" s="15"/>
      <c r="PCN226" s="15"/>
      <c r="PCO226" s="15"/>
      <c r="PCP226" s="15"/>
      <c r="PCQ226" s="15"/>
      <c r="PCR226" s="15"/>
      <c r="PCS226" s="15"/>
      <c r="PCT226" s="15"/>
      <c r="PCU226" s="15"/>
      <c r="PCV226" s="15"/>
      <c r="PCW226" s="15"/>
      <c r="PCX226" s="15"/>
      <c r="PCY226" s="15"/>
      <c r="PCZ226" s="15"/>
      <c r="PDA226" s="15"/>
      <c r="PDB226" s="15"/>
      <c r="PDC226" s="15"/>
      <c r="PDD226" s="15"/>
      <c r="PDE226" s="15"/>
      <c r="PDF226" s="15"/>
      <c r="PDG226" s="15"/>
      <c r="PDH226" s="15"/>
      <c r="PDI226" s="15"/>
      <c r="PDJ226" s="15"/>
      <c r="PDK226" s="15"/>
      <c r="PDL226" s="15"/>
      <c r="PDM226" s="15"/>
      <c r="PDN226" s="15"/>
      <c r="PDO226" s="15"/>
      <c r="PDP226" s="15"/>
      <c r="PDQ226" s="15"/>
      <c r="PDR226" s="15"/>
      <c r="PDS226" s="15"/>
      <c r="PDT226" s="15"/>
      <c r="PDU226" s="15"/>
      <c r="PDV226" s="15"/>
      <c r="PDW226" s="15"/>
      <c r="PDX226" s="15"/>
      <c r="PDY226" s="15"/>
      <c r="PDZ226" s="15"/>
      <c r="PEA226" s="15"/>
      <c r="PEB226" s="15"/>
      <c r="PEC226" s="15"/>
      <c r="PED226" s="15"/>
      <c r="PEE226" s="15"/>
      <c r="PEF226" s="15"/>
      <c r="PEG226" s="15"/>
      <c r="PEH226" s="15"/>
      <c r="PEI226" s="15"/>
      <c r="PEJ226" s="15"/>
      <c r="PEK226" s="15"/>
      <c r="PEL226" s="15"/>
      <c r="PEM226" s="15"/>
      <c r="PEN226" s="15"/>
      <c r="PEO226" s="15"/>
      <c r="PEP226" s="15"/>
      <c r="PEQ226" s="15"/>
      <c r="PER226" s="15"/>
      <c r="PES226" s="15"/>
      <c r="PET226" s="15"/>
      <c r="PEU226" s="15"/>
      <c r="PEV226" s="15"/>
      <c r="PEW226" s="15"/>
      <c r="PEX226" s="15"/>
      <c r="PEY226" s="15"/>
      <c r="PEZ226" s="15"/>
      <c r="PFA226" s="15"/>
      <c r="PFB226" s="15"/>
      <c r="PFC226" s="15"/>
      <c r="PFD226" s="15"/>
      <c r="PFE226" s="15"/>
      <c r="PFF226" s="15"/>
      <c r="PFG226" s="15"/>
      <c r="PFH226" s="15"/>
      <c r="PFI226" s="15"/>
      <c r="PFJ226" s="15"/>
      <c r="PFK226" s="15"/>
      <c r="PFL226" s="15"/>
      <c r="PFM226" s="15"/>
      <c r="PFN226" s="15"/>
      <c r="PFO226" s="15"/>
      <c r="PFP226" s="15"/>
      <c r="PFQ226" s="15"/>
      <c r="PFR226" s="15"/>
      <c r="PFS226" s="15"/>
      <c r="PFT226" s="15"/>
      <c r="PFU226" s="15"/>
      <c r="PFV226" s="15"/>
      <c r="PFW226" s="15"/>
      <c r="PFX226" s="15"/>
      <c r="PFY226" s="15"/>
      <c r="PFZ226" s="15"/>
      <c r="PGA226" s="15"/>
      <c r="PGB226" s="15"/>
      <c r="PGC226" s="15"/>
      <c r="PGD226" s="15"/>
      <c r="PGE226" s="15"/>
      <c r="PGF226" s="15"/>
      <c r="PGG226" s="15"/>
      <c r="PGH226" s="15"/>
      <c r="PGI226" s="15"/>
      <c r="PGJ226" s="15"/>
      <c r="PGK226" s="15"/>
      <c r="PGL226" s="15"/>
      <c r="PGM226" s="15"/>
      <c r="PGN226" s="15"/>
      <c r="PGO226" s="15"/>
      <c r="PGP226" s="15"/>
      <c r="PGQ226" s="15"/>
      <c r="PGR226" s="15"/>
      <c r="PGS226" s="15"/>
      <c r="PGT226" s="15"/>
      <c r="PGU226" s="15"/>
      <c r="PGV226" s="15"/>
      <c r="PGW226" s="15"/>
      <c r="PGX226" s="15"/>
      <c r="PGY226" s="15"/>
      <c r="PGZ226" s="15"/>
      <c r="PHA226" s="15"/>
      <c r="PHB226" s="15"/>
      <c r="PHC226" s="15"/>
      <c r="PHD226" s="15"/>
      <c r="PHE226" s="15"/>
      <c r="PHF226" s="15"/>
      <c r="PHG226" s="15"/>
      <c r="PHH226" s="15"/>
      <c r="PHI226" s="15"/>
      <c r="PHJ226" s="15"/>
      <c r="PHK226" s="15"/>
      <c r="PHL226" s="15"/>
      <c r="PHM226" s="15"/>
      <c r="PHN226" s="15"/>
      <c r="PHO226" s="15"/>
      <c r="PHP226" s="15"/>
      <c r="PHQ226" s="15"/>
      <c r="PHR226" s="15"/>
      <c r="PHS226" s="15"/>
      <c r="PHT226" s="15"/>
      <c r="PHU226" s="15"/>
      <c r="PHV226" s="15"/>
      <c r="PHW226" s="15"/>
      <c r="PHX226" s="15"/>
      <c r="PHY226" s="15"/>
      <c r="PHZ226" s="15"/>
      <c r="PIA226" s="15"/>
      <c r="PIB226" s="15"/>
      <c r="PIC226" s="15"/>
      <c r="PID226" s="15"/>
      <c r="PIE226" s="15"/>
      <c r="PIF226" s="15"/>
      <c r="PIG226" s="15"/>
      <c r="PIH226" s="15"/>
      <c r="PII226" s="15"/>
      <c r="PIJ226" s="15"/>
      <c r="PIK226" s="15"/>
      <c r="PIL226" s="15"/>
      <c r="PIM226" s="15"/>
      <c r="PIN226" s="15"/>
      <c r="PIO226" s="15"/>
      <c r="PIP226" s="15"/>
      <c r="PIQ226" s="15"/>
      <c r="PIR226" s="15"/>
      <c r="PIS226" s="15"/>
      <c r="PIT226" s="15"/>
      <c r="PIU226" s="15"/>
      <c r="PIV226" s="15"/>
      <c r="PIW226" s="15"/>
      <c r="PIX226" s="15"/>
      <c r="PIY226" s="15"/>
      <c r="PIZ226" s="15"/>
      <c r="PJA226" s="15"/>
      <c r="PJB226" s="15"/>
      <c r="PJC226" s="15"/>
      <c r="PJD226" s="15"/>
      <c r="PJE226" s="15"/>
      <c r="PJF226" s="15"/>
      <c r="PJG226" s="15"/>
      <c r="PJH226" s="15"/>
      <c r="PJI226" s="15"/>
      <c r="PJJ226" s="15"/>
      <c r="PJK226" s="15"/>
      <c r="PJL226" s="15"/>
      <c r="PJM226" s="15"/>
      <c r="PJN226" s="15"/>
      <c r="PJO226" s="15"/>
      <c r="PJP226" s="15"/>
      <c r="PJQ226" s="15"/>
      <c r="PJR226" s="15"/>
      <c r="PJS226" s="15"/>
      <c r="PJT226" s="15"/>
      <c r="PJU226" s="15"/>
      <c r="PJV226" s="15"/>
      <c r="PJW226" s="15"/>
      <c r="PJX226" s="15"/>
      <c r="PJY226" s="15"/>
      <c r="PJZ226" s="15"/>
      <c r="PKA226" s="15"/>
      <c r="PKB226" s="15"/>
      <c r="PKC226" s="15"/>
      <c r="PKD226" s="15"/>
      <c r="PKE226" s="15"/>
      <c r="PKF226" s="15"/>
      <c r="PKG226" s="15"/>
      <c r="PKH226" s="15"/>
      <c r="PKI226" s="15"/>
      <c r="PKJ226" s="15"/>
      <c r="PKK226" s="15"/>
      <c r="PKL226" s="15"/>
      <c r="PKM226" s="15"/>
      <c r="PKN226" s="15"/>
      <c r="PKO226" s="15"/>
      <c r="PKP226" s="15"/>
      <c r="PKQ226" s="15"/>
      <c r="PKR226" s="15"/>
      <c r="PKS226" s="15"/>
      <c r="PKT226" s="15"/>
      <c r="PKU226" s="15"/>
      <c r="PKV226" s="15"/>
      <c r="PKW226" s="15"/>
      <c r="PKX226" s="15"/>
      <c r="PKY226" s="15"/>
      <c r="PKZ226" s="15"/>
      <c r="PLA226" s="15"/>
      <c r="PLB226" s="15"/>
      <c r="PLC226" s="15"/>
      <c r="PLD226" s="15"/>
      <c r="PLE226" s="15"/>
      <c r="PLF226" s="15"/>
      <c r="PLG226" s="15"/>
      <c r="PLH226" s="15"/>
      <c r="PLI226" s="15"/>
      <c r="PLJ226" s="15"/>
      <c r="PLK226" s="15"/>
      <c r="PLL226" s="15"/>
      <c r="PLM226" s="15"/>
      <c r="PLN226" s="15"/>
      <c r="PLO226" s="15"/>
      <c r="PLP226" s="15"/>
      <c r="PLQ226" s="15"/>
      <c r="PLR226" s="15"/>
      <c r="PLS226" s="15"/>
      <c r="PLT226" s="15"/>
      <c r="PLU226" s="15"/>
      <c r="PLV226" s="15"/>
      <c r="PLW226" s="15"/>
      <c r="PLX226" s="15"/>
      <c r="PLY226" s="15"/>
      <c r="PLZ226" s="15"/>
      <c r="PMA226" s="15"/>
      <c r="PMB226" s="15"/>
      <c r="PMC226" s="15"/>
      <c r="PMD226" s="15"/>
      <c r="PME226" s="15"/>
      <c r="PMF226" s="15"/>
      <c r="PMG226" s="15"/>
      <c r="PMH226" s="15"/>
      <c r="PMI226" s="15"/>
      <c r="PMJ226" s="15"/>
      <c r="PMK226" s="15"/>
      <c r="PML226" s="15"/>
      <c r="PMM226" s="15"/>
      <c r="PMN226" s="15"/>
      <c r="PMO226" s="15"/>
      <c r="PMP226" s="15"/>
      <c r="PMQ226" s="15"/>
      <c r="PMR226" s="15"/>
      <c r="PMS226" s="15"/>
      <c r="PMT226" s="15"/>
      <c r="PMU226" s="15"/>
      <c r="PMV226" s="15"/>
      <c r="PMW226" s="15"/>
      <c r="PMX226" s="15"/>
      <c r="PMY226" s="15"/>
      <c r="PMZ226" s="15"/>
      <c r="PNA226" s="15"/>
      <c r="PNB226" s="15"/>
      <c r="PNC226" s="15"/>
      <c r="PND226" s="15"/>
      <c r="PNE226" s="15"/>
      <c r="PNF226" s="15"/>
      <c r="PNG226" s="15"/>
      <c r="PNH226" s="15"/>
      <c r="PNI226" s="15"/>
      <c r="PNJ226" s="15"/>
      <c r="PNK226" s="15"/>
      <c r="PNL226" s="15"/>
      <c r="PNM226" s="15"/>
      <c r="PNN226" s="15"/>
      <c r="PNO226" s="15"/>
      <c r="PNP226" s="15"/>
      <c r="PNQ226" s="15"/>
      <c r="PNR226" s="15"/>
      <c r="PNS226" s="15"/>
      <c r="PNT226" s="15"/>
      <c r="PNU226" s="15"/>
      <c r="PNV226" s="15"/>
      <c r="PNW226" s="15"/>
      <c r="PNX226" s="15"/>
      <c r="PNY226" s="15"/>
      <c r="PNZ226" s="15"/>
      <c r="POA226" s="15"/>
      <c r="POB226" s="15"/>
      <c r="POC226" s="15"/>
      <c r="POD226" s="15"/>
      <c r="POE226" s="15"/>
      <c r="POF226" s="15"/>
      <c r="POG226" s="15"/>
      <c r="POH226" s="15"/>
      <c r="POI226" s="15"/>
      <c r="POJ226" s="15"/>
      <c r="POK226" s="15"/>
      <c r="POL226" s="15"/>
      <c r="POM226" s="15"/>
      <c r="PON226" s="15"/>
      <c r="POO226" s="15"/>
      <c r="POP226" s="15"/>
      <c r="POQ226" s="15"/>
      <c r="POR226" s="15"/>
      <c r="POS226" s="15"/>
      <c r="POT226" s="15"/>
      <c r="POU226" s="15"/>
      <c r="POV226" s="15"/>
      <c r="POW226" s="15"/>
      <c r="POX226" s="15"/>
      <c r="POY226" s="15"/>
      <c r="POZ226" s="15"/>
      <c r="PPA226" s="15"/>
      <c r="PPB226" s="15"/>
      <c r="PPC226" s="15"/>
      <c r="PPD226" s="15"/>
      <c r="PPE226" s="15"/>
      <c r="PPF226" s="15"/>
      <c r="PPG226" s="15"/>
      <c r="PPH226" s="15"/>
      <c r="PPI226" s="15"/>
      <c r="PPJ226" s="15"/>
      <c r="PPK226" s="15"/>
      <c r="PPL226" s="15"/>
      <c r="PPM226" s="15"/>
      <c r="PPN226" s="15"/>
      <c r="PPO226" s="15"/>
      <c r="PPP226" s="15"/>
      <c r="PPQ226" s="15"/>
      <c r="PPR226" s="15"/>
      <c r="PPS226" s="15"/>
      <c r="PPT226" s="15"/>
      <c r="PPU226" s="15"/>
      <c r="PPV226" s="15"/>
      <c r="PPW226" s="15"/>
      <c r="PPX226" s="15"/>
      <c r="PPY226" s="15"/>
      <c r="PPZ226" s="15"/>
      <c r="PQA226" s="15"/>
      <c r="PQB226" s="15"/>
      <c r="PQC226" s="15"/>
      <c r="PQD226" s="15"/>
      <c r="PQE226" s="15"/>
      <c r="PQF226" s="15"/>
      <c r="PQG226" s="15"/>
      <c r="PQH226" s="15"/>
      <c r="PQI226" s="15"/>
      <c r="PQJ226" s="15"/>
      <c r="PQK226" s="15"/>
      <c r="PQL226" s="15"/>
      <c r="PQM226" s="15"/>
      <c r="PQN226" s="15"/>
      <c r="PQO226" s="15"/>
      <c r="PQP226" s="15"/>
      <c r="PQQ226" s="15"/>
      <c r="PQR226" s="15"/>
      <c r="PQS226" s="15"/>
      <c r="PQT226" s="15"/>
      <c r="PQU226" s="15"/>
      <c r="PQV226" s="15"/>
      <c r="PQW226" s="15"/>
      <c r="PQX226" s="15"/>
      <c r="PQY226" s="15"/>
      <c r="PQZ226" s="15"/>
      <c r="PRA226" s="15"/>
      <c r="PRB226" s="15"/>
      <c r="PRC226" s="15"/>
      <c r="PRD226" s="15"/>
      <c r="PRE226" s="15"/>
      <c r="PRF226" s="15"/>
      <c r="PRG226" s="15"/>
      <c r="PRH226" s="15"/>
      <c r="PRI226" s="15"/>
      <c r="PRJ226" s="15"/>
      <c r="PRK226" s="15"/>
      <c r="PRL226" s="15"/>
      <c r="PRM226" s="15"/>
      <c r="PRN226" s="15"/>
      <c r="PRO226" s="15"/>
      <c r="PRP226" s="15"/>
      <c r="PRQ226" s="15"/>
      <c r="PRR226" s="15"/>
      <c r="PRS226" s="15"/>
      <c r="PRT226" s="15"/>
      <c r="PRU226" s="15"/>
      <c r="PRV226" s="15"/>
      <c r="PRW226" s="15"/>
      <c r="PRX226" s="15"/>
      <c r="PRY226" s="15"/>
      <c r="PRZ226" s="15"/>
      <c r="PSA226" s="15"/>
      <c r="PSB226" s="15"/>
      <c r="PSC226" s="15"/>
      <c r="PSD226" s="15"/>
      <c r="PSE226" s="15"/>
      <c r="PSF226" s="15"/>
      <c r="PSG226" s="15"/>
      <c r="PSH226" s="15"/>
      <c r="PSI226" s="15"/>
      <c r="PSJ226" s="15"/>
      <c r="PSK226" s="15"/>
      <c r="PSL226" s="15"/>
      <c r="PSM226" s="15"/>
      <c r="PSN226" s="15"/>
      <c r="PSO226" s="15"/>
      <c r="PSP226" s="15"/>
      <c r="PSQ226" s="15"/>
      <c r="PSR226" s="15"/>
      <c r="PSS226" s="15"/>
      <c r="PST226" s="15"/>
      <c r="PSU226" s="15"/>
      <c r="PSV226" s="15"/>
      <c r="PSW226" s="15"/>
      <c r="PSX226" s="15"/>
      <c r="PSY226" s="15"/>
      <c r="PSZ226" s="15"/>
      <c r="PTA226" s="15"/>
      <c r="PTB226" s="15"/>
      <c r="PTC226" s="15"/>
      <c r="PTD226" s="15"/>
      <c r="PTE226" s="15"/>
      <c r="PTF226" s="15"/>
      <c r="PTG226" s="15"/>
      <c r="PTH226" s="15"/>
      <c r="PTI226" s="15"/>
      <c r="PTJ226" s="15"/>
      <c r="PTK226" s="15"/>
      <c r="PTL226" s="15"/>
      <c r="PTM226" s="15"/>
      <c r="PTN226" s="15"/>
      <c r="PTO226" s="15"/>
      <c r="PTP226" s="15"/>
      <c r="PTQ226" s="15"/>
      <c r="PTR226" s="15"/>
      <c r="PTS226" s="15"/>
      <c r="PTT226" s="15"/>
      <c r="PTU226" s="15"/>
      <c r="PTV226" s="15"/>
      <c r="PTW226" s="15"/>
      <c r="PTX226" s="15"/>
      <c r="PTY226" s="15"/>
      <c r="PTZ226" s="15"/>
      <c r="PUA226" s="15"/>
      <c r="PUB226" s="15"/>
      <c r="PUC226" s="15"/>
      <c r="PUD226" s="15"/>
      <c r="PUE226" s="15"/>
      <c r="PUF226" s="15"/>
      <c r="PUG226" s="15"/>
      <c r="PUH226" s="15"/>
      <c r="PUI226" s="15"/>
      <c r="PUJ226" s="15"/>
      <c r="PUK226" s="15"/>
      <c r="PUL226" s="15"/>
      <c r="PUM226" s="15"/>
      <c r="PUN226" s="15"/>
      <c r="PUO226" s="15"/>
      <c r="PUP226" s="15"/>
      <c r="PUQ226" s="15"/>
      <c r="PUR226" s="15"/>
      <c r="PUS226" s="15"/>
      <c r="PUT226" s="15"/>
      <c r="PUU226" s="15"/>
      <c r="PUV226" s="15"/>
      <c r="PUW226" s="15"/>
      <c r="PUX226" s="15"/>
      <c r="PUY226" s="15"/>
      <c r="PUZ226" s="15"/>
      <c r="PVA226" s="15"/>
      <c r="PVB226" s="15"/>
      <c r="PVC226" s="15"/>
      <c r="PVD226" s="15"/>
      <c r="PVE226" s="15"/>
      <c r="PVF226" s="15"/>
      <c r="PVG226" s="15"/>
      <c r="PVH226" s="15"/>
      <c r="PVI226" s="15"/>
      <c r="PVJ226" s="15"/>
      <c r="PVK226" s="15"/>
      <c r="PVL226" s="15"/>
      <c r="PVM226" s="15"/>
      <c r="PVN226" s="15"/>
      <c r="PVO226" s="15"/>
      <c r="PVP226" s="15"/>
      <c r="PVQ226" s="15"/>
      <c r="PVR226" s="15"/>
      <c r="PVS226" s="15"/>
      <c r="PVT226" s="15"/>
      <c r="PVU226" s="15"/>
      <c r="PVV226" s="15"/>
      <c r="PVW226" s="15"/>
      <c r="PVX226" s="15"/>
      <c r="PVY226" s="15"/>
      <c r="PVZ226" s="15"/>
      <c r="PWA226" s="15"/>
      <c r="PWB226" s="15"/>
      <c r="PWC226" s="15"/>
      <c r="PWD226" s="15"/>
      <c r="PWE226" s="15"/>
      <c r="PWF226" s="15"/>
      <c r="PWG226" s="15"/>
      <c r="PWH226" s="15"/>
      <c r="PWI226" s="15"/>
      <c r="PWJ226" s="15"/>
      <c r="PWK226" s="15"/>
      <c r="PWL226" s="15"/>
      <c r="PWM226" s="15"/>
      <c r="PWN226" s="15"/>
      <c r="PWO226" s="15"/>
      <c r="PWP226" s="15"/>
      <c r="PWQ226" s="15"/>
      <c r="PWR226" s="15"/>
      <c r="PWS226" s="15"/>
      <c r="PWT226" s="15"/>
      <c r="PWU226" s="15"/>
      <c r="PWV226" s="15"/>
      <c r="PWW226" s="15"/>
      <c r="PWX226" s="15"/>
      <c r="PWY226" s="15"/>
      <c r="PWZ226" s="15"/>
      <c r="PXA226" s="15"/>
      <c r="PXB226" s="15"/>
      <c r="PXC226" s="15"/>
      <c r="PXD226" s="15"/>
      <c r="PXE226" s="15"/>
      <c r="PXF226" s="15"/>
      <c r="PXG226" s="15"/>
      <c r="PXH226" s="15"/>
      <c r="PXI226" s="15"/>
      <c r="PXJ226" s="15"/>
      <c r="PXK226" s="15"/>
      <c r="PXL226" s="15"/>
      <c r="PXM226" s="15"/>
      <c r="PXN226" s="15"/>
      <c r="PXO226" s="15"/>
      <c r="PXP226" s="15"/>
      <c r="PXQ226" s="15"/>
      <c r="PXR226" s="15"/>
      <c r="PXS226" s="15"/>
      <c r="PXT226" s="15"/>
      <c r="PXU226" s="15"/>
      <c r="PXV226" s="15"/>
      <c r="PXW226" s="15"/>
      <c r="PXX226" s="15"/>
      <c r="PXY226" s="15"/>
      <c r="PXZ226" s="15"/>
      <c r="PYA226" s="15"/>
      <c r="PYB226" s="15"/>
      <c r="PYC226" s="15"/>
      <c r="PYD226" s="15"/>
      <c r="PYE226" s="15"/>
      <c r="PYF226" s="15"/>
      <c r="PYG226" s="15"/>
      <c r="PYH226" s="15"/>
      <c r="PYI226" s="15"/>
      <c r="PYJ226" s="15"/>
      <c r="PYK226" s="15"/>
      <c r="PYL226" s="15"/>
      <c r="PYM226" s="15"/>
      <c r="PYN226" s="15"/>
      <c r="PYO226" s="15"/>
      <c r="PYP226" s="15"/>
      <c r="PYQ226" s="15"/>
      <c r="PYR226" s="15"/>
      <c r="PYS226" s="15"/>
      <c r="PYT226" s="15"/>
      <c r="PYU226" s="15"/>
      <c r="PYV226" s="15"/>
      <c r="PYW226" s="15"/>
      <c r="PYX226" s="15"/>
      <c r="PYY226" s="15"/>
      <c r="PYZ226" s="15"/>
      <c r="PZA226" s="15"/>
      <c r="PZB226" s="15"/>
      <c r="PZC226" s="15"/>
      <c r="PZD226" s="15"/>
      <c r="PZE226" s="15"/>
      <c r="PZF226" s="15"/>
      <c r="PZG226" s="15"/>
      <c r="PZH226" s="15"/>
      <c r="PZI226" s="15"/>
      <c r="PZJ226" s="15"/>
      <c r="PZK226" s="15"/>
      <c r="PZL226" s="15"/>
      <c r="PZM226" s="15"/>
      <c r="PZN226" s="15"/>
      <c r="PZO226" s="15"/>
      <c r="PZP226" s="15"/>
      <c r="PZQ226" s="15"/>
      <c r="PZR226" s="15"/>
      <c r="PZS226" s="15"/>
      <c r="PZT226" s="15"/>
      <c r="PZU226" s="15"/>
      <c r="PZV226" s="15"/>
      <c r="PZW226" s="15"/>
      <c r="PZX226" s="15"/>
      <c r="PZY226" s="15"/>
      <c r="PZZ226" s="15"/>
      <c r="QAA226" s="15"/>
      <c r="QAB226" s="15"/>
      <c r="QAC226" s="15"/>
      <c r="QAD226" s="15"/>
      <c r="QAE226" s="15"/>
      <c r="QAF226" s="15"/>
      <c r="QAG226" s="15"/>
      <c r="QAH226" s="15"/>
      <c r="QAI226" s="15"/>
      <c r="QAJ226" s="15"/>
      <c r="QAK226" s="15"/>
      <c r="QAL226" s="15"/>
      <c r="QAM226" s="15"/>
      <c r="QAN226" s="15"/>
      <c r="QAO226" s="15"/>
      <c r="QAP226" s="15"/>
      <c r="QAQ226" s="15"/>
      <c r="QAR226" s="15"/>
      <c r="QAS226" s="15"/>
      <c r="QAT226" s="15"/>
      <c r="QAU226" s="15"/>
      <c r="QAV226" s="15"/>
      <c r="QAW226" s="15"/>
      <c r="QAX226" s="15"/>
      <c r="QAY226" s="15"/>
      <c r="QAZ226" s="15"/>
      <c r="QBA226" s="15"/>
      <c r="QBB226" s="15"/>
      <c r="QBC226" s="15"/>
      <c r="QBD226" s="15"/>
      <c r="QBE226" s="15"/>
      <c r="QBF226" s="15"/>
      <c r="QBG226" s="15"/>
      <c r="QBH226" s="15"/>
      <c r="QBI226" s="15"/>
      <c r="QBJ226" s="15"/>
      <c r="QBK226" s="15"/>
      <c r="QBL226" s="15"/>
      <c r="QBM226" s="15"/>
      <c r="QBN226" s="15"/>
      <c r="QBO226" s="15"/>
      <c r="QBP226" s="15"/>
      <c r="QBQ226" s="15"/>
      <c r="QBR226" s="15"/>
      <c r="QBS226" s="15"/>
      <c r="QBT226" s="15"/>
      <c r="QBU226" s="15"/>
      <c r="QBV226" s="15"/>
      <c r="QBW226" s="15"/>
      <c r="QBX226" s="15"/>
      <c r="QBY226" s="15"/>
      <c r="QBZ226" s="15"/>
      <c r="QCA226" s="15"/>
      <c r="QCB226" s="15"/>
      <c r="QCC226" s="15"/>
      <c r="QCD226" s="15"/>
      <c r="QCE226" s="15"/>
      <c r="QCF226" s="15"/>
      <c r="QCG226" s="15"/>
      <c r="QCH226" s="15"/>
      <c r="QCI226" s="15"/>
      <c r="QCJ226" s="15"/>
      <c r="QCK226" s="15"/>
      <c r="QCL226" s="15"/>
      <c r="QCM226" s="15"/>
      <c r="QCN226" s="15"/>
      <c r="QCO226" s="15"/>
      <c r="QCP226" s="15"/>
      <c r="QCQ226" s="15"/>
      <c r="QCR226" s="15"/>
      <c r="QCS226" s="15"/>
      <c r="QCT226" s="15"/>
      <c r="QCU226" s="15"/>
      <c r="QCV226" s="15"/>
      <c r="QCW226" s="15"/>
      <c r="QCX226" s="15"/>
      <c r="QCY226" s="15"/>
      <c r="QCZ226" s="15"/>
      <c r="QDA226" s="15"/>
      <c r="QDB226" s="15"/>
      <c r="QDC226" s="15"/>
      <c r="QDD226" s="15"/>
      <c r="QDE226" s="15"/>
      <c r="QDF226" s="15"/>
      <c r="QDG226" s="15"/>
      <c r="QDH226" s="15"/>
      <c r="QDI226" s="15"/>
      <c r="QDJ226" s="15"/>
      <c r="QDK226" s="15"/>
      <c r="QDL226" s="15"/>
      <c r="QDM226" s="15"/>
      <c r="QDN226" s="15"/>
      <c r="QDO226" s="15"/>
      <c r="QDP226" s="15"/>
      <c r="QDQ226" s="15"/>
      <c r="QDR226" s="15"/>
      <c r="QDS226" s="15"/>
      <c r="QDT226" s="15"/>
      <c r="QDU226" s="15"/>
      <c r="QDV226" s="15"/>
      <c r="QDW226" s="15"/>
      <c r="QDX226" s="15"/>
      <c r="QDY226" s="15"/>
      <c r="QDZ226" s="15"/>
      <c r="QEA226" s="15"/>
      <c r="QEB226" s="15"/>
      <c r="QEC226" s="15"/>
      <c r="QED226" s="15"/>
      <c r="QEE226" s="15"/>
      <c r="QEF226" s="15"/>
      <c r="QEG226" s="15"/>
      <c r="QEH226" s="15"/>
      <c r="QEI226" s="15"/>
      <c r="QEJ226" s="15"/>
      <c r="QEK226" s="15"/>
      <c r="QEL226" s="15"/>
      <c r="QEM226" s="15"/>
      <c r="QEN226" s="15"/>
      <c r="QEO226" s="15"/>
      <c r="QEP226" s="15"/>
      <c r="QEQ226" s="15"/>
      <c r="QER226" s="15"/>
      <c r="QES226" s="15"/>
      <c r="QET226" s="15"/>
      <c r="QEU226" s="15"/>
      <c r="QEV226" s="15"/>
      <c r="QEW226" s="15"/>
      <c r="QEX226" s="15"/>
      <c r="QEY226" s="15"/>
      <c r="QEZ226" s="15"/>
      <c r="QFA226" s="15"/>
      <c r="QFB226" s="15"/>
      <c r="QFC226" s="15"/>
      <c r="QFD226" s="15"/>
      <c r="QFE226" s="15"/>
      <c r="QFF226" s="15"/>
      <c r="QFG226" s="15"/>
      <c r="QFH226" s="15"/>
      <c r="QFI226" s="15"/>
      <c r="QFJ226" s="15"/>
      <c r="QFK226" s="15"/>
      <c r="QFL226" s="15"/>
      <c r="QFM226" s="15"/>
      <c r="QFN226" s="15"/>
      <c r="QFO226" s="15"/>
      <c r="QFP226" s="15"/>
      <c r="QFQ226" s="15"/>
      <c r="QFR226" s="15"/>
      <c r="QFS226" s="15"/>
      <c r="QFT226" s="15"/>
      <c r="QFU226" s="15"/>
      <c r="QFV226" s="15"/>
      <c r="QFW226" s="15"/>
      <c r="QFX226" s="15"/>
      <c r="QFY226" s="15"/>
      <c r="QFZ226" s="15"/>
      <c r="QGA226" s="15"/>
      <c r="QGB226" s="15"/>
      <c r="QGC226" s="15"/>
      <c r="QGD226" s="15"/>
      <c r="QGE226" s="15"/>
      <c r="QGF226" s="15"/>
      <c r="QGG226" s="15"/>
      <c r="QGH226" s="15"/>
      <c r="QGI226" s="15"/>
      <c r="QGJ226" s="15"/>
      <c r="QGK226" s="15"/>
      <c r="QGL226" s="15"/>
      <c r="QGM226" s="15"/>
      <c r="QGN226" s="15"/>
      <c r="QGO226" s="15"/>
      <c r="QGP226" s="15"/>
      <c r="QGQ226" s="15"/>
      <c r="QGR226" s="15"/>
      <c r="QGS226" s="15"/>
      <c r="QGT226" s="15"/>
      <c r="QGU226" s="15"/>
      <c r="QGV226" s="15"/>
      <c r="QGW226" s="15"/>
      <c r="QGX226" s="15"/>
      <c r="QGY226" s="15"/>
      <c r="QGZ226" s="15"/>
      <c r="QHA226" s="15"/>
      <c r="QHB226" s="15"/>
      <c r="QHC226" s="15"/>
      <c r="QHD226" s="15"/>
      <c r="QHE226" s="15"/>
      <c r="QHF226" s="15"/>
      <c r="QHG226" s="15"/>
      <c r="QHH226" s="15"/>
      <c r="QHI226" s="15"/>
      <c r="QHJ226" s="15"/>
      <c r="QHK226" s="15"/>
      <c r="QHL226" s="15"/>
      <c r="QHM226" s="15"/>
      <c r="QHN226" s="15"/>
      <c r="QHO226" s="15"/>
      <c r="QHP226" s="15"/>
      <c r="QHQ226" s="15"/>
      <c r="QHR226" s="15"/>
      <c r="QHS226" s="15"/>
      <c r="QHT226" s="15"/>
      <c r="QHU226" s="15"/>
      <c r="QHV226" s="15"/>
      <c r="QHW226" s="15"/>
      <c r="QHX226" s="15"/>
      <c r="QHY226" s="15"/>
      <c r="QHZ226" s="15"/>
      <c r="QIA226" s="15"/>
      <c r="QIB226" s="15"/>
      <c r="QIC226" s="15"/>
      <c r="QID226" s="15"/>
      <c r="QIE226" s="15"/>
      <c r="QIF226" s="15"/>
      <c r="QIG226" s="15"/>
      <c r="QIH226" s="15"/>
      <c r="QII226" s="15"/>
      <c r="QIJ226" s="15"/>
      <c r="QIK226" s="15"/>
      <c r="QIL226" s="15"/>
      <c r="QIM226" s="15"/>
      <c r="QIN226" s="15"/>
      <c r="QIO226" s="15"/>
      <c r="QIP226" s="15"/>
      <c r="QIQ226" s="15"/>
      <c r="QIR226" s="15"/>
      <c r="QIS226" s="15"/>
      <c r="QIT226" s="15"/>
      <c r="QIU226" s="15"/>
      <c r="QIV226" s="15"/>
      <c r="QIW226" s="15"/>
      <c r="QIX226" s="15"/>
      <c r="QIY226" s="15"/>
      <c r="QIZ226" s="15"/>
      <c r="QJA226" s="15"/>
      <c r="QJB226" s="15"/>
      <c r="QJC226" s="15"/>
      <c r="QJD226" s="15"/>
      <c r="QJE226" s="15"/>
      <c r="QJF226" s="15"/>
      <c r="QJG226" s="15"/>
      <c r="QJH226" s="15"/>
      <c r="QJI226" s="15"/>
      <c r="QJJ226" s="15"/>
      <c r="QJK226" s="15"/>
      <c r="QJL226" s="15"/>
      <c r="QJM226" s="15"/>
      <c r="QJN226" s="15"/>
      <c r="QJO226" s="15"/>
      <c r="QJP226" s="15"/>
      <c r="QJQ226" s="15"/>
      <c r="QJR226" s="15"/>
      <c r="QJS226" s="15"/>
      <c r="QJT226" s="15"/>
      <c r="QJU226" s="15"/>
      <c r="QJV226" s="15"/>
      <c r="QJW226" s="15"/>
      <c r="QJX226" s="15"/>
      <c r="QJY226" s="15"/>
      <c r="QJZ226" s="15"/>
      <c r="QKA226" s="15"/>
      <c r="QKB226" s="15"/>
      <c r="QKC226" s="15"/>
      <c r="QKD226" s="15"/>
      <c r="QKE226" s="15"/>
      <c r="QKF226" s="15"/>
      <c r="QKG226" s="15"/>
      <c r="QKH226" s="15"/>
      <c r="QKI226" s="15"/>
      <c r="QKJ226" s="15"/>
      <c r="QKK226" s="15"/>
      <c r="QKL226" s="15"/>
      <c r="QKM226" s="15"/>
      <c r="QKN226" s="15"/>
      <c r="QKO226" s="15"/>
      <c r="QKP226" s="15"/>
      <c r="QKQ226" s="15"/>
      <c r="QKR226" s="15"/>
      <c r="QKS226" s="15"/>
      <c r="QKT226" s="15"/>
      <c r="QKU226" s="15"/>
      <c r="QKV226" s="15"/>
      <c r="QKW226" s="15"/>
      <c r="QKX226" s="15"/>
      <c r="QKY226" s="15"/>
      <c r="QKZ226" s="15"/>
      <c r="QLA226" s="15"/>
      <c r="QLB226" s="15"/>
      <c r="QLC226" s="15"/>
      <c r="QLD226" s="15"/>
      <c r="QLE226" s="15"/>
      <c r="QLF226" s="15"/>
      <c r="QLG226" s="15"/>
      <c r="QLH226" s="15"/>
      <c r="QLI226" s="15"/>
      <c r="QLJ226" s="15"/>
      <c r="QLK226" s="15"/>
      <c r="QLL226" s="15"/>
      <c r="QLM226" s="15"/>
      <c r="QLN226" s="15"/>
      <c r="QLO226" s="15"/>
      <c r="QLP226" s="15"/>
      <c r="QLQ226" s="15"/>
      <c r="QLR226" s="15"/>
      <c r="QLS226" s="15"/>
      <c r="QLT226" s="15"/>
      <c r="QLU226" s="15"/>
      <c r="QLV226" s="15"/>
      <c r="QLW226" s="15"/>
      <c r="QLX226" s="15"/>
      <c r="QLY226" s="15"/>
      <c r="QLZ226" s="15"/>
      <c r="QMA226" s="15"/>
      <c r="QMB226" s="15"/>
      <c r="QMC226" s="15"/>
      <c r="QMD226" s="15"/>
      <c r="QME226" s="15"/>
      <c r="QMF226" s="15"/>
      <c r="QMG226" s="15"/>
      <c r="QMH226" s="15"/>
      <c r="QMI226" s="15"/>
      <c r="QMJ226" s="15"/>
      <c r="QMK226" s="15"/>
      <c r="QML226" s="15"/>
      <c r="QMM226" s="15"/>
      <c r="QMN226" s="15"/>
      <c r="QMO226" s="15"/>
      <c r="QMP226" s="15"/>
      <c r="QMQ226" s="15"/>
      <c r="QMR226" s="15"/>
      <c r="QMS226" s="15"/>
      <c r="QMT226" s="15"/>
      <c r="QMU226" s="15"/>
      <c r="QMV226" s="15"/>
      <c r="QMW226" s="15"/>
      <c r="QMX226" s="15"/>
      <c r="QMY226" s="15"/>
      <c r="QMZ226" s="15"/>
      <c r="QNA226" s="15"/>
      <c r="QNB226" s="15"/>
      <c r="QNC226" s="15"/>
      <c r="QND226" s="15"/>
      <c r="QNE226" s="15"/>
      <c r="QNF226" s="15"/>
      <c r="QNG226" s="15"/>
      <c r="QNH226" s="15"/>
      <c r="QNI226" s="15"/>
      <c r="QNJ226" s="15"/>
      <c r="QNK226" s="15"/>
      <c r="QNL226" s="15"/>
      <c r="QNM226" s="15"/>
      <c r="QNN226" s="15"/>
      <c r="QNO226" s="15"/>
      <c r="QNP226" s="15"/>
      <c r="QNQ226" s="15"/>
      <c r="QNR226" s="15"/>
      <c r="QNS226" s="15"/>
      <c r="QNT226" s="15"/>
      <c r="QNU226" s="15"/>
      <c r="QNV226" s="15"/>
      <c r="QNW226" s="15"/>
      <c r="QNX226" s="15"/>
      <c r="QNY226" s="15"/>
      <c r="QNZ226" s="15"/>
      <c r="QOA226" s="15"/>
      <c r="QOB226" s="15"/>
      <c r="QOC226" s="15"/>
      <c r="QOD226" s="15"/>
      <c r="QOE226" s="15"/>
      <c r="QOF226" s="15"/>
      <c r="QOG226" s="15"/>
      <c r="QOH226" s="15"/>
      <c r="QOI226" s="15"/>
      <c r="QOJ226" s="15"/>
      <c r="QOK226" s="15"/>
      <c r="QOL226" s="15"/>
      <c r="QOM226" s="15"/>
      <c r="QON226" s="15"/>
      <c r="QOO226" s="15"/>
      <c r="QOP226" s="15"/>
      <c r="QOQ226" s="15"/>
      <c r="QOR226" s="15"/>
      <c r="QOS226" s="15"/>
      <c r="QOT226" s="15"/>
      <c r="QOU226" s="15"/>
      <c r="QOV226" s="15"/>
      <c r="QOW226" s="15"/>
      <c r="QOX226" s="15"/>
      <c r="QOY226" s="15"/>
      <c r="QOZ226" s="15"/>
      <c r="QPA226" s="15"/>
      <c r="QPB226" s="15"/>
      <c r="QPC226" s="15"/>
      <c r="QPD226" s="15"/>
      <c r="QPE226" s="15"/>
      <c r="QPF226" s="15"/>
      <c r="QPG226" s="15"/>
      <c r="QPH226" s="15"/>
      <c r="QPI226" s="15"/>
      <c r="QPJ226" s="15"/>
      <c r="QPK226" s="15"/>
      <c r="QPL226" s="15"/>
      <c r="QPM226" s="15"/>
      <c r="QPN226" s="15"/>
      <c r="QPO226" s="15"/>
      <c r="QPP226" s="15"/>
      <c r="QPQ226" s="15"/>
      <c r="QPR226" s="15"/>
      <c r="QPS226" s="15"/>
      <c r="QPT226" s="15"/>
      <c r="QPU226" s="15"/>
      <c r="QPV226" s="15"/>
      <c r="QPW226" s="15"/>
      <c r="QPX226" s="15"/>
      <c r="QPY226" s="15"/>
      <c r="QPZ226" s="15"/>
      <c r="QQA226" s="15"/>
      <c r="QQB226" s="15"/>
      <c r="QQC226" s="15"/>
      <c r="QQD226" s="15"/>
      <c r="QQE226" s="15"/>
      <c r="QQF226" s="15"/>
      <c r="QQG226" s="15"/>
      <c r="QQH226" s="15"/>
      <c r="QQI226" s="15"/>
      <c r="QQJ226" s="15"/>
      <c r="QQK226" s="15"/>
      <c r="QQL226" s="15"/>
      <c r="QQM226" s="15"/>
      <c r="QQN226" s="15"/>
      <c r="QQO226" s="15"/>
      <c r="QQP226" s="15"/>
      <c r="QQQ226" s="15"/>
      <c r="QQR226" s="15"/>
      <c r="QQS226" s="15"/>
      <c r="QQT226" s="15"/>
      <c r="QQU226" s="15"/>
      <c r="QQV226" s="15"/>
      <c r="QQW226" s="15"/>
      <c r="QQX226" s="15"/>
      <c r="QQY226" s="15"/>
      <c r="QQZ226" s="15"/>
      <c r="QRA226" s="15"/>
      <c r="QRB226" s="15"/>
      <c r="QRC226" s="15"/>
      <c r="QRD226" s="15"/>
      <c r="QRE226" s="15"/>
      <c r="QRF226" s="15"/>
      <c r="QRG226" s="15"/>
      <c r="QRH226" s="15"/>
      <c r="QRI226" s="15"/>
      <c r="QRJ226" s="15"/>
      <c r="QRK226" s="15"/>
      <c r="QRL226" s="15"/>
      <c r="QRM226" s="15"/>
      <c r="QRN226" s="15"/>
      <c r="QRO226" s="15"/>
      <c r="QRP226" s="15"/>
      <c r="QRQ226" s="15"/>
      <c r="QRR226" s="15"/>
      <c r="QRS226" s="15"/>
      <c r="QRT226" s="15"/>
      <c r="QRU226" s="15"/>
      <c r="QRV226" s="15"/>
      <c r="QRW226" s="15"/>
      <c r="QRX226" s="15"/>
      <c r="QRY226" s="15"/>
      <c r="QRZ226" s="15"/>
      <c r="QSA226" s="15"/>
      <c r="QSB226" s="15"/>
      <c r="QSC226" s="15"/>
      <c r="QSD226" s="15"/>
      <c r="QSE226" s="15"/>
      <c r="QSF226" s="15"/>
      <c r="QSG226" s="15"/>
      <c r="QSH226" s="15"/>
      <c r="QSI226" s="15"/>
      <c r="QSJ226" s="15"/>
      <c r="QSK226" s="15"/>
      <c r="QSL226" s="15"/>
      <c r="QSM226" s="15"/>
      <c r="QSN226" s="15"/>
      <c r="QSO226" s="15"/>
      <c r="QSP226" s="15"/>
      <c r="QSQ226" s="15"/>
      <c r="QSR226" s="15"/>
      <c r="QSS226" s="15"/>
      <c r="QST226" s="15"/>
      <c r="QSU226" s="15"/>
      <c r="QSV226" s="15"/>
      <c r="QSW226" s="15"/>
      <c r="QSX226" s="15"/>
      <c r="QSY226" s="15"/>
      <c r="QSZ226" s="15"/>
      <c r="QTA226" s="15"/>
      <c r="QTB226" s="15"/>
      <c r="QTC226" s="15"/>
      <c r="QTD226" s="15"/>
      <c r="QTE226" s="15"/>
      <c r="QTF226" s="15"/>
      <c r="QTG226" s="15"/>
      <c r="QTH226" s="15"/>
      <c r="QTI226" s="15"/>
      <c r="QTJ226" s="15"/>
      <c r="QTK226" s="15"/>
      <c r="QTL226" s="15"/>
      <c r="QTM226" s="15"/>
      <c r="QTN226" s="15"/>
      <c r="QTO226" s="15"/>
      <c r="QTP226" s="15"/>
      <c r="QTQ226" s="15"/>
      <c r="QTR226" s="15"/>
      <c r="QTS226" s="15"/>
      <c r="QTT226" s="15"/>
      <c r="QTU226" s="15"/>
      <c r="QTV226" s="15"/>
      <c r="QTW226" s="15"/>
      <c r="QTX226" s="15"/>
      <c r="QTY226" s="15"/>
      <c r="QTZ226" s="15"/>
      <c r="QUA226" s="15"/>
      <c r="QUB226" s="15"/>
      <c r="QUC226" s="15"/>
      <c r="QUD226" s="15"/>
      <c r="QUE226" s="15"/>
      <c r="QUF226" s="15"/>
      <c r="QUG226" s="15"/>
      <c r="QUH226" s="15"/>
      <c r="QUI226" s="15"/>
      <c r="QUJ226" s="15"/>
      <c r="QUK226" s="15"/>
      <c r="QUL226" s="15"/>
      <c r="QUM226" s="15"/>
      <c r="QUN226" s="15"/>
      <c r="QUO226" s="15"/>
      <c r="QUP226" s="15"/>
      <c r="QUQ226" s="15"/>
      <c r="QUR226" s="15"/>
      <c r="QUS226" s="15"/>
      <c r="QUT226" s="15"/>
      <c r="QUU226" s="15"/>
      <c r="QUV226" s="15"/>
      <c r="QUW226" s="15"/>
      <c r="QUX226" s="15"/>
      <c r="QUY226" s="15"/>
      <c r="QUZ226" s="15"/>
      <c r="QVA226" s="15"/>
      <c r="QVB226" s="15"/>
      <c r="QVC226" s="15"/>
      <c r="QVD226" s="15"/>
      <c r="QVE226" s="15"/>
      <c r="QVF226" s="15"/>
      <c r="QVG226" s="15"/>
      <c r="QVH226" s="15"/>
      <c r="QVI226" s="15"/>
      <c r="QVJ226" s="15"/>
      <c r="QVK226" s="15"/>
      <c r="QVL226" s="15"/>
      <c r="QVM226" s="15"/>
      <c r="QVN226" s="15"/>
      <c r="QVO226" s="15"/>
      <c r="QVP226" s="15"/>
      <c r="QVQ226" s="15"/>
      <c r="QVR226" s="15"/>
      <c r="QVS226" s="15"/>
      <c r="QVT226" s="15"/>
      <c r="QVU226" s="15"/>
      <c r="QVV226" s="15"/>
      <c r="QVW226" s="15"/>
      <c r="QVX226" s="15"/>
      <c r="QVY226" s="15"/>
      <c r="QVZ226" s="15"/>
      <c r="QWA226" s="15"/>
      <c r="QWB226" s="15"/>
      <c r="QWC226" s="15"/>
      <c r="QWD226" s="15"/>
      <c r="QWE226" s="15"/>
      <c r="QWF226" s="15"/>
      <c r="QWG226" s="15"/>
      <c r="QWH226" s="15"/>
      <c r="QWI226" s="15"/>
      <c r="QWJ226" s="15"/>
      <c r="QWK226" s="15"/>
      <c r="QWL226" s="15"/>
      <c r="QWM226" s="15"/>
      <c r="QWN226" s="15"/>
      <c r="QWO226" s="15"/>
      <c r="QWP226" s="15"/>
      <c r="QWQ226" s="15"/>
      <c r="QWR226" s="15"/>
      <c r="QWS226" s="15"/>
      <c r="QWT226" s="15"/>
      <c r="QWU226" s="15"/>
      <c r="QWV226" s="15"/>
      <c r="QWW226" s="15"/>
      <c r="QWX226" s="15"/>
      <c r="QWY226" s="15"/>
      <c r="QWZ226" s="15"/>
      <c r="QXA226" s="15"/>
      <c r="QXB226" s="15"/>
      <c r="QXC226" s="15"/>
      <c r="QXD226" s="15"/>
      <c r="QXE226" s="15"/>
      <c r="QXF226" s="15"/>
      <c r="QXG226" s="15"/>
      <c r="QXH226" s="15"/>
      <c r="QXI226" s="15"/>
      <c r="QXJ226" s="15"/>
      <c r="QXK226" s="15"/>
      <c r="QXL226" s="15"/>
      <c r="QXM226" s="15"/>
      <c r="QXN226" s="15"/>
      <c r="QXO226" s="15"/>
      <c r="QXP226" s="15"/>
      <c r="QXQ226" s="15"/>
      <c r="QXR226" s="15"/>
      <c r="QXS226" s="15"/>
      <c r="QXT226" s="15"/>
      <c r="QXU226" s="15"/>
      <c r="QXV226" s="15"/>
      <c r="QXW226" s="15"/>
      <c r="QXX226" s="15"/>
      <c r="QXY226" s="15"/>
      <c r="QXZ226" s="15"/>
      <c r="QYA226" s="15"/>
      <c r="QYB226" s="15"/>
      <c r="QYC226" s="15"/>
      <c r="QYD226" s="15"/>
      <c r="QYE226" s="15"/>
      <c r="QYF226" s="15"/>
      <c r="QYG226" s="15"/>
      <c r="QYH226" s="15"/>
      <c r="QYI226" s="15"/>
      <c r="QYJ226" s="15"/>
      <c r="QYK226" s="15"/>
      <c r="QYL226" s="15"/>
      <c r="QYM226" s="15"/>
      <c r="QYN226" s="15"/>
      <c r="QYO226" s="15"/>
      <c r="QYP226" s="15"/>
      <c r="QYQ226" s="15"/>
      <c r="QYR226" s="15"/>
      <c r="QYS226" s="15"/>
      <c r="QYT226" s="15"/>
      <c r="QYU226" s="15"/>
      <c r="QYV226" s="15"/>
      <c r="QYW226" s="15"/>
      <c r="QYX226" s="15"/>
      <c r="QYY226" s="15"/>
      <c r="QYZ226" s="15"/>
      <c r="QZA226" s="15"/>
      <c r="QZB226" s="15"/>
      <c r="QZC226" s="15"/>
      <c r="QZD226" s="15"/>
      <c r="QZE226" s="15"/>
      <c r="QZF226" s="15"/>
      <c r="QZG226" s="15"/>
      <c r="QZH226" s="15"/>
      <c r="QZI226" s="15"/>
      <c r="QZJ226" s="15"/>
      <c r="QZK226" s="15"/>
      <c r="QZL226" s="15"/>
      <c r="QZM226" s="15"/>
      <c r="QZN226" s="15"/>
      <c r="QZO226" s="15"/>
      <c r="QZP226" s="15"/>
      <c r="QZQ226" s="15"/>
      <c r="QZR226" s="15"/>
      <c r="QZS226" s="15"/>
      <c r="QZT226" s="15"/>
      <c r="QZU226" s="15"/>
      <c r="QZV226" s="15"/>
      <c r="QZW226" s="15"/>
      <c r="QZX226" s="15"/>
      <c r="QZY226" s="15"/>
      <c r="QZZ226" s="15"/>
      <c r="RAA226" s="15"/>
      <c r="RAB226" s="15"/>
      <c r="RAC226" s="15"/>
      <c r="RAD226" s="15"/>
      <c r="RAE226" s="15"/>
      <c r="RAF226" s="15"/>
      <c r="RAG226" s="15"/>
      <c r="RAH226" s="15"/>
      <c r="RAI226" s="15"/>
      <c r="RAJ226" s="15"/>
      <c r="RAK226" s="15"/>
      <c r="RAL226" s="15"/>
      <c r="RAM226" s="15"/>
      <c r="RAN226" s="15"/>
      <c r="RAO226" s="15"/>
      <c r="RAP226" s="15"/>
      <c r="RAQ226" s="15"/>
      <c r="RAR226" s="15"/>
      <c r="RAS226" s="15"/>
      <c r="RAT226" s="15"/>
      <c r="RAU226" s="15"/>
      <c r="RAV226" s="15"/>
      <c r="RAW226" s="15"/>
      <c r="RAX226" s="15"/>
      <c r="RAY226" s="15"/>
      <c r="RAZ226" s="15"/>
      <c r="RBA226" s="15"/>
      <c r="RBB226" s="15"/>
      <c r="RBC226" s="15"/>
      <c r="RBD226" s="15"/>
      <c r="RBE226" s="15"/>
      <c r="RBF226" s="15"/>
      <c r="RBG226" s="15"/>
      <c r="RBH226" s="15"/>
      <c r="RBI226" s="15"/>
      <c r="RBJ226" s="15"/>
      <c r="RBK226" s="15"/>
      <c r="RBL226" s="15"/>
      <c r="RBM226" s="15"/>
      <c r="RBN226" s="15"/>
      <c r="RBO226" s="15"/>
      <c r="RBP226" s="15"/>
      <c r="RBQ226" s="15"/>
      <c r="RBR226" s="15"/>
      <c r="RBS226" s="15"/>
      <c r="RBT226" s="15"/>
      <c r="RBU226" s="15"/>
      <c r="RBV226" s="15"/>
      <c r="RBW226" s="15"/>
      <c r="RBX226" s="15"/>
      <c r="RBY226" s="15"/>
      <c r="RBZ226" s="15"/>
      <c r="RCA226" s="15"/>
      <c r="RCB226" s="15"/>
      <c r="RCC226" s="15"/>
      <c r="RCD226" s="15"/>
      <c r="RCE226" s="15"/>
      <c r="RCF226" s="15"/>
      <c r="RCG226" s="15"/>
      <c r="RCH226" s="15"/>
      <c r="RCI226" s="15"/>
      <c r="RCJ226" s="15"/>
      <c r="RCK226" s="15"/>
      <c r="RCL226" s="15"/>
      <c r="RCM226" s="15"/>
      <c r="RCN226" s="15"/>
      <c r="RCO226" s="15"/>
      <c r="RCP226" s="15"/>
      <c r="RCQ226" s="15"/>
      <c r="RCR226" s="15"/>
      <c r="RCS226" s="15"/>
      <c r="RCT226" s="15"/>
      <c r="RCU226" s="15"/>
      <c r="RCV226" s="15"/>
      <c r="RCW226" s="15"/>
      <c r="RCX226" s="15"/>
      <c r="RCY226" s="15"/>
      <c r="RCZ226" s="15"/>
      <c r="RDA226" s="15"/>
      <c r="RDB226" s="15"/>
      <c r="RDC226" s="15"/>
      <c r="RDD226" s="15"/>
      <c r="RDE226" s="15"/>
      <c r="RDF226" s="15"/>
      <c r="RDG226" s="15"/>
      <c r="RDH226" s="15"/>
      <c r="RDI226" s="15"/>
      <c r="RDJ226" s="15"/>
      <c r="RDK226" s="15"/>
      <c r="RDL226" s="15"/>
      <c r="RDM226" s="15"/>
      <c r="RDN226" s="15"/>
      <c r="RDO226" s="15"/>
      <c r="RDP226" s="15"/>
      <c r="RDQ226" s="15"/>
      <c r="RDR226" s="15"/>
      <c r="RDS226" s="15"/>
      <c r="RDT226" s="15"/>
      <c r="RDU226" s="15"/>
      <c r="RDV226" s="15"/>
      <c r="RDW226" s="15"/>
      <c r="RDX226" s="15"/>
      <c r="RDY226" s="15"/>
      <c r="RDZ226" s="15"/>
      <c r="REA226" s="15"/>
      <c r="REB226" s="15"/>
      <c r="REC226" s="15"/>
      <c r="RED226" s="15"/>
      <c r="REE226" s="15"/>
      <c r="REF226" s="15"/>
      <c r="REG226" s="15"/>
      <c r="REH226" s="15"/>
      <c r="REI226" s="15"/>
      <c r="REJ226" s="15"/>
      <c r="REK226" s="15"/>
      <c r="REL226" s="15"/>
      <c r="REM226" s="15"/>
      <c r="REN226" s="15"/>
      <c r="REO226" s="15"/>
      <c r="REP226" s="15"/>
      <c r="REQ226" s="15"/>
      <c r="RER226" s="15"/>
      <c r="RES226" s="15"/>
      <c r="RET226" s="15"/>
      <c r="REU226" s="15"/>
      <c r="REV226" s="15"/>
      <c r="REW226" s="15"/>
      <c r="REX226" s="15"/>
      <c r="REY226" s="15"/>
      <c r="REZ226" s="15"/>
      <c r="RFA226" s="15"/>
      <c r="RFB226" s="15"/>
      <c r="RFC226" s="15"/>
      <c r="RFD226" s="15"/>
      <c r="RFE226" s="15"/>
      <c r="RFF226" s="15"/>
      <c r="RFG226" s="15"/>
      <c r="RFH226" s="15"/>
      <c r="RFI226" s="15"/>
      <c r="RFJ226" s="15"/>
      <c r="RFK226" s="15"/>
      <c r="RFL226" s="15"/>
      <c r="RFM226" s="15"/>
      <c r="RFN226" s="15"/>
      <c r="RFO226" s="15"/>
      <c r="RFP226" s="15"/>
      <c r="RFQ226" s="15"/>
      <c r="RFR226" s="15"/>
      <c r="RFS226" s="15"/>
      <c r="RFT226" s="15"/>
      <c r="RFU226" s="15"/>
      <c r="RFV226" s="15"/>
      <c r="RFW226" s="15"/>
      <c r="RFX226" s="15"/>
      <c r="RFY226" s="15"/>
      <c r="RFZ226" s="15"/>
      <c r="RGA226" s="15"/>
      <c r="RGB226" s="15"/>
      <c r="RGC226" s="15"/>
      <c r="RGD226" s="15"/>
      <c r="RGE226" s="15"/>
      <c r="RGF226" s="15"/>
      <c r="RGG226" s="15"/>
      <c r="RGH226" s="15"/>
      <c r="RGI226" s="15"/>
      <c r="RGJ226" s="15"/>
      <c r="RGK226" s="15"/>
      <c r="RGL226" s="15"/>
      <c r="RGM226" s="15"/>
      <c r="RGN226" s="15"/>
      <c r="RGO226" s="15"/>
      <c r="RGP226" s="15"/>
      <c r="RGQ226" s="15"/>
      <c r="RGR226" s="15"/>
      <c r="RGS226" s="15"/>
      <c r="RGT226" s="15"/>
      <c r="RGU226" s="15"/>
      <c r="RGV226" s="15"/>
      <c r="RGW226" s="15"/>
      <c r="RGX226" s="15"/>
      <c r="RGY226" s="15"/>
      <c r="RGZ226" s="15"/>
      <c r="RHA226" s="15"/>
      <c r="RHB226" s="15"/>
      <c r="RHC226" s="15"/>
      <c r="RHD226" s="15"/>
      <c r="RHE226" s="15"/>
      <c r="RHF226" s="15"/>
      <c r="RHG226" s="15"/>
      <c r="RHH226" s="15"/>
      <c r="RHI226" s="15"/>
      <c r="RHJ226" s="15"/>
      <c r="RHK226" s="15"/>
      <c r="RHL226" s="15"/>
      <c r="RHM226" s="15"/>
      <c r="RHN226" s="15"/>
      <c r="RHO226" s="15"/>
      <c r="RHP226" s="15"/>
      <c r="RHQ226" s="15"/>
      <c r="RHR226" s="15"/>
      <c r="RHS226" s="15"/>
      <c r="RHT226" s="15"/>
      <c r="RHU226" s="15"/>
      <c r="RHV226" s="15"/>
      <c r="RHW226" s="15"/>
      <c r="RHX226" s="15"/>
      <c r="RHY226" s="15"/>
      <c r="RHZ226" s="15"/>
      <c r="RIA226" s="15"/>
      <c r="RIB226" s="15"/>
      <c r="RIC226" s="15"/>
      <c r="RID226" s="15"/>
      <c r="RIE226" s="15"/>
      <c r="RIF226" s="15"/>
      <c r="RIG226" s="15"/>
      <c r="RIH226" s="15"/>
      <c r="RII226" s="15"/>
      <c r="RIJ226" s="15"/>
      <c r="RIK226" s="15"/>
      <c r="RIL226" s="15"/>
      <c r="RIM226" s="15"/>
      <c r="RIN226" s="15"/>
      <c r="RIO226" s="15"/>
      <c r="RIP226" s="15"/>
      <c r="RIQ226" s="15"/>
      <c r="RIR226" s="15"/>
      <c r="RIS226" s="15"/>
      <c r="RIT226" s="15"/>
      <c r="RIU226" s="15"/>
      <c r="RIV226" s="15"/>
      <c r="RIW226" s="15"/>
      <c r="RIX226" s="15"/>
      <c r="RIY226" s="15"/>
      <c r="RIZ226" s="15"/>
      <c r="RJA226" s="15"/>
      <c r="RJB226" s="15"/>
      <c r="RJC226" s="15"/>
      <c r="RJD226" s="15"/>
      <c r="RJE226" s="15"/>
      <c r="RJF226" s="15"/>
      <c r="RJG226" s="15"/>
      <c r="RJH226" s="15"/>
      <c r="RJI226" s="15"/>
      <c r="RJJ226" s="15"/>
      <c r="RJK226" s="15"/>
      <c r="RJL226" s="15"/>
      <c r="RJM226" s="15"/>
      <c r="RJN226" s="15"/>
      <c r="RJO226" s="15"/>
      <c r="RJP226" s="15"/>
      <c r="RJQ226" s="15"/>
      <c r="RJR226" s="15"/>
      <c r="RJS226" s="15"/>
      <c r="RJT226" s="15"/>
      <c r="RJU226" s="15"/>
      <c r="RJV226" s="15"/>
      <c r="RJW226" s="15"/>
      <c r="RJX226" s="15"/>
      <c r="RJY226" s="15"/>
      <c r="RJZ226" s="15"/>
      <c r="RKA226" s="15"/>
      <c r="RKB226" s="15"/>
      <c r="RKC226" s="15"/>
      <c r="RKD226" s="15"/>
      <c r="RKE226" s="15"/>
      <c r="RKF226" s="15"/>
      <c r="RKG226" s="15"/>
      <c r="RKH226" s="15"/>
      <c r="RKI226" s="15"/>
      <c r="RKJ226" s="15"/>
      <c r="RKK226" s="15"/>
      <c r="RKL226" s="15"/>
      <c r="RKM226" s="15"/>
      <c r="RKN226" s="15"/>
      <c r="RKO226" s="15"/>
      <c r="RKP226" s="15"/>
      <c r="RKQ226" s="15"/>
      <c r="RKR226" s="15"/>
      <c r="RKS226" s="15"/>
      <c r="RKT226" s="15"/>
      <c r="RKU226" s="15"/>
      <c r="RKV226" s="15"/>
      <c r="RKW226" s="15"/>
      <c r="RKX226" s="15"/>
      <c r="RKY226" s="15"/>
      <c r="RKZ226" s="15"/>
      <c r="RLA226" s="15"/>
      <c r="RLB226" s="15"/>
      <c r="RLC226" s="15"/>
      <c r="RLD226" s="15"/>
      <c r="RLE226" s="15"/>
      <c r="RLF226" s="15"/>
      <c r="RLG226" s="15"/>
      <c r="RLH226" s="15"/>
      <c r="RLI226" s="15"/>
      <c r="RLJ226" s="15"/>
      <c r="RLK226" s="15"/>
      <c r="RLL226" s="15"/>
      <c r="RLM226" s="15"/>
      <c r="RLN226" s="15"/>
      <c r="RLO226" s="15"/>
      <c r="RLP226" s="15"/>
      <c r="RLQ226" s="15"/>
      <c r="RLR226" s="15"/>
      <c r="RLS226" s="15"/>
      <c r="RLT226" s="15"/>
      <c r="RLU226" s="15"/>
      <c r="RLV226" s="15"/>
      <c r="RLW226" s="15"/>
      <c r="RLX226" s="15"/>
      <c r="RLY226" s="15"/>
      <c r="RLZ226" s="15"/>
      <c r="RMA226" s="15"/>
      <c r="RMB226" s="15"/>
      <c r="RMC226" s="15"/>
      <c r="RMD226" s="15"/>
      <c r="RME226" s="15"/>
      <c r="RMF226" s="15"/>
      <c r="RMG226" s="15"/>
      <c r="RMH226" s="15"/>
      <c r="RMI226" s="15"/>
      <c r="RMJ226" s="15"/>
      <c r="RMK226" s="15"/>
      <c r="RML226" s="15"/>
      <c r="RMM226" s="15"/>
      <c r="RMN226" s="15"/>
      <c r="RMO226" s="15"/>
      <c r="RMP226" s="15"/>
      <c r="RMQ226" s="15"/>
      <c r="RMR226" s="15"/>
      <c r="RMS226" s="15"/>
      <c r="RMT226" s="15"/>
      <c r="RMU226" s="15"/>
      <c r="RMV226" s="15"/>
      <c r="RMW226" s="15"/>
      <c r="RMX226" s="15"/>
      <c r="RMY226" s="15"/>
      <c r="RMZ226" s="15"/>
      <c r="RNA226" s="15"/>
      <c r="RNB226" s="15"/>
      <c r="RNC226" s="15"/>
      <c r="RND226" s="15"/>
      <c r="RNE226" s="15"/>
      <c r="RNF226" s="15"/>
      <c r="RNG226" s="15"/>
      <c r="RNH226" s="15"/>
      <c r="RNI226" s="15"/>
      <c r="RNJ226" s="15"/>
      <c r="RNK226" s="15"/>
      <c r="RNL226" s="15"/>
      <c r="RNM226" s="15"/>
      <c r="RNN226" s="15"/>
      <c r="RNO226" s="15"/>
      <c r="RNP226" s="15"/>
      <c r="RNQ226" s="15"/>
      <c r="RNR226" s="15"/>
      <c r="RNS226" s="15"/>
      <c r="RNT226" s="15"/>
      <c r="RNU226" s="15"/>
      <c r="RNV226" s="15"/>
      <c r="RNW226" s="15"/>
      <c r="RNX226" s="15"/>
      <c r="RNY226" s="15"/>
      <c r="RNZ226" s="15"/>
      <c r="ROA226" s="15"/>
      <c r="ROB226" s="15"/>
      <c r="ROC226" s="15"/>
      <c r="ROD226" s="15"/>
      <c r="ROE226" s="15"/>
      <c r="ROF226" s="15"/>
      <c r="ROG226" s="15"/>
      <c r="ROH226" s="15"/>
      <c r="ROI226" s="15"/>
      <c r="ROJ226" s="15"/>
      <c r="ROK226" s="15"/>
      <c r="ROL226" s="15"/>
      <c r="ROM226" s="15"/>
      <c r="RON226" s="15"/>
      <c r="ROO226" s="15"/>
      <c r="ROP226" s="15"/>
      <c r="ROQ226" s="15"/>
      <c r="ROR226" s="15"/>
      <c r="ROS226" s="15"/>
      <c r="ROT226" s="15"/>
      <c r="ROU226" s="15"/>
      <c r="ROV226" s="15"/>
      <c r="ROW226" s="15"/>
      <c r="ROX226" s="15"/>
      <c r="ROY226" s="15"/>
      <c r="ROZ226" s="15"/>
      <c r="RPA226" s="15"/>
      <c r="RPB226" s="15"/>
      <c r="RPC226" s="15"/>
      <c r="RPD226" s="15"/>
      <c r="RPE226" s="15"/>
      <c r="RPF226" s="15"/>
      <c r="RPG226" s="15"/>
      <c r="RPH226" s="15"/>
      <c r="RPI226" s="15"/>
      <c r="RPJ226" s="15"/>
      <c r="RPK226" s="15"/>
      <c r="RPL226" s="15"/>
      <c r="RPM226" s="15"/>
      <c r="RPN226" s="15"/>
      <c r="RPO226" s="15"/>
      <c r="RPP226" s="15"/>
      <c r="RPQ226" s="15"/>
      <c r="RPR226" s="15"/>
      <c r="RPS226" s="15"/>
      <c r="RPT226" s="15"/>
      <c r="RPU226" s="15"/>
      <c r="RPV226" s="15"/>
      <c r="RPW226" s="15"/>
      <c r="RPX226" s="15"/>
      <c r="RPY226" s="15"/>
      <c r="RPZ226" s="15"/>
      <c r="RQA226" s="15"/>
      <c r="RQB226" s="15"/>
      <c r="RQC226" s="15"/>
      <c r="RQD226" s="15"/>
      <c r="RQE226" s="15"/>
      <c r="RQF226" s="15"/>
      <c r="RQG226" s="15"/>
      <c r="RQH226" s="15"/>
      <c r="RQI226" s="15"/>
      <c r="RQJ226" s="15"/>
      <c r="RQK226" s="15"/>
      <c r="RQL226" s="15"/>
      <c r="RQM226" s="15"/>
      <c r="RQN226" s="15"/>
      <c r="RQO226" s="15"/>
      <c r="RQP226" s="15"/>
      <c r="RQQ226" s="15"/>
      <c r="RQR226" s="15"/>
      <c r="RQS226" s="15"/>
      <c r="RQT226" s="15"/>
      <c r="RQU226" s="15"/>
      <c r="RQV226" s="15"/>
      <c r="RQW226" s="15"/>
      <c r="RQX226" s="15"/>
      <c r="RQY226" s="15"/>
      <c r="RQZ226" s="15"/>
      <c r="RRA226" s="15"/>
      <c r="RRB226" s="15"/>
      <c r="RRC226" s="15"/>
      <c r="RRD226" s="15"/>
      <c r="RRE226" s="15"/>
      <c r="RRF226" s="15"/>
      <c r="RRG226" s="15"/>
      <c r="RRH226" s="15"/>
      <c r="RRI226" s="15"/>
      <c r="RRJ226" s="15"/>
      <c r="RRK226" s="15"/>
      <c r="RRL226" s="15"/>
      <c r="RRM226" s="15"/>
      <c r="RRN226" s="15"/>
      <c r="RRO226" s="15"/>
      <c r="RRP226" s="15"/>
      <c r="RRQ226" s="15"/>
      <c r="RRR226" s="15"/>
      <c r="RRS226" s="15"/>
      <c r="RRT226" s="15"/>
      <c r="RRU226" s="15"/>
      <c r="RRV226" s="15"/>
      <c r="RRW226" s="15"/>
      <c r="RRX226" s="15"/>
      <c r="RRY226" s="15"/>
      <c r="RRZ226" s="15"/>
      <c r="RSA226" s="15"/>
      <c r="RSB226" s="15"/>
      <c r="RSC226" s="15"/>
      <c r="RSD226" s="15"/>
      <c r="RSE226" s="15"/>
      <c r="RSF226" s="15"/>
      <c r="RSG226" s="15"/>
      <c r="RSH226" s="15"/>
      <c r="RSI226" s="15"/>
      <c r="RSJ226" s="15"/>
      <c r="RSK226" s="15"/>
      <c r="RSL226" s="15"/>
      <c r="RSM226" s="15"/>
      <c r="RSN226" s="15"/>
      <c r="RSO226" s="15"/>
      <c r="RSP226" s="15"/>
      <c r="RSQ226" s="15"/>
      <c r="RSR226" s="15"/>
      <c r="RSS226" s="15"/>
      <c r="RST226" s="15"/>
      <c r="RSU226" s="15"/>
      <c r="RSV226" s="15"/>
      <c r="RSW226" s="15"/>
      <c r="RSX226" s="15"/>
      <c r="RSY226" s="15"/>
      <c r="RSZ226" s="15"/>
      <c r="RTA226" s="15"/>
      <c r="RTB226" s="15"/>
      <c r="RTC226" s="15"/>
      <c r="RTD226" s="15"/>
      <c r="RTE226" s="15"/>
      <c r="RTF226" s="15"/>
      <c r="RTG226" s="15"/>
      <c r="RTH226" s="15"/>
      <c r="RTI226" s="15"/>
      <c r="RTJ226" s="15"/>
      <c r="RTK226" s="15"/>
      <c r="RTL226" s="15"/>
      <c r="RTM226" s="15"/>
      <c r="RTN226" s="15"/>
      <c r="RTO226" s="15"/>
      <c r="RTP226" s="15"/>
      <c r="RTQ226" s="15"/>
      <c r="RTR226" s="15"/>
      <c r="RTS226" s="15"/>
      <c r="RTT226" s="15"/>
      <c r="RTU226" s="15"/>
      <c r="RTV226" s="15"/>
      <c r="RTW226" s="15"/>
      <c r="RTX226" s="15"/>
      <c r="RTY226" s="15"/>
      <c r="RTZ226" s="15"/>
      <c r="RUA226" s="15"/>
      <c r="RUB226" s="15"/>
      <c r="RUC226" s="15"/>
      <c r="RUD226" s="15"/>
      <c r="RUE226" s="15"/>
      <c r="RUF226" s="15"/>
      <c r="RUG226" s="15"/>
      <c r="RUH226" s="15"/>
      <c r="RUI226" s="15"/>
      <c r="RUJ226" s="15"/>
      <c r="RUK226" s="15"/>
      <c r="RUL226" s="15"/>
      <c r="RUM226" s="15"/>
      <c r="RUN226" s="15"/>
      <c r="RUO226" s="15"/>
      <c r="RUP226" s="15"/>
      <c r="RUQ226" s="15"/>
      <c r="RUR226" s="15"/>
      <c r="RUS226" s="15"/>
      <c r="RUT226" s="15"/>
      <c r="RUU226" s="15"/>
      <c r="RUV226" s="15"/>
      <c r="RUW226" s="15"/>
      <c r="RUX226" s="15"/>
      <c r="RUY226" s="15"/>
      <c r="RUZ226" s="15"/>
      <c r="RVA226" s="15"/>
      <c r="RVB226" s="15"/>
      <c r="RVC226" s="15"/>
      <c r="RVD226" s="15"/>
      <c r="RVE226" s="15"/>
      <c r="RVF226" s="15"/>
      <c r="RVG226" s="15"/>
      <c r="RVH226" s="15"/>
      <c r="RVI226" s="15"/>
      <c r="RVJ226" s="15"/>
      <c r="RVK226" s="15"/>
      <c r="RVL226" s="15"/>
      <c r="RVM226" s="15"/>
      <c r="RVN226" s="15"/>
      <c r="RVO226" s="15"/>
      <c r="RVP226" s="15"/>
      <c r="RVQ226" s="15"/>
      <c r="RVR226" s="15"/>
      <c r="RVS226" s="15"/>
      <c r="RVT226" s="15"/>
      <c r="RVU226" s="15"/>
      <c r="RVV226" s="15"/>
      <c r="RVW226" s="15"/>
      <c r="RVX226" s="15"/>
      <c r="RVY226" s="15"/>
      <c r="RVZ226" s="15"/>
      <c r="RWA226" s="15"/>
      <c r="RWB226" s="15"/>
      <c r="RWC226" s="15"/>
      <c r="RWD226" s="15"/>
      <c r="RWE226" s="15"/>
      <c r="RWF226" s="15"/>
      <c r="RWG226" s="15"/>
      <c r="RWH226" s="15"/>
      <c r="RWI226" s="15"/>
      <c r="RWJ226" s="15"/>
      <c r="RWK226" s="15"/>
      <c r="RWL226" s="15"/>
      <c r="RWM226" s="15"/>
      <c r="RWN226" s="15"/>
      <c r="RWO226" s="15"/>
      <c r="RWP226" s="15"/>
      <c r="RWQ226" s="15"/>
      <c r="RWR226" s="15"/>
      <c r="RWS226" s="15"/>
      <c r="RWT226" s="15"/>
      <c r="RWU226" s="15"/>
      <c r="RWV226" s="15"/>
      <c r="RWW226" s="15"/>
      <c r="RWX226" s="15"/>
      <c r="RWY226" s="15"/>
      <c r="RWZ226" s="15"/>
      <c r="RXA226" s="15"/>
      <c r="RXB226" s="15"/>
      <c r="RXC226" s="15"/>
      <c r="RXD226" s="15"/>
      <c r="RXE226" s="15"/>
      <c r="RXF226" s="15"/>
      <c r="RXG226" s="15"/>
      <c r="RXH226" s="15"/>
      <c r="RXI226" s="15"/>
      <c r="RXJ226" s="15"/>
      <c r="RXK226" s="15"/>
      <c r="RXL226" s="15"/>
      <c r="RXM226" s="15"/>
      <c r="RXN226" s="15"/>
      <c r="RXO226" s="15"/>
      <c r="RXP226" s="15"/>
      <c r="RXQ226" s="15"/>
      <c r="RXR226" s="15"/>
      <c r="RXS226" s="15"/>
      <c r="RXT226" s="15"/>
      <c r="RXU226" s="15"/>
      <c r="RXV226" s="15"/>
      <c r="RXW226" s="15"/>
      <c r="RXX226" s="15"/>
      <c r="RXY226" s="15"/>
      <c r="RXZ226" s="15"/>
      <c r="RYA226" s="15"/>
      <c r="RYB226" s="15"/>
      <c r="RYC226" s="15"/>
      <c r="RYD226" s="15"/>
      <c r="RYE226" s="15"/>
      <c r="RYF226" s="15"/>
      <c r="RYG226" s="15"/>
      <c r="RYH226" s="15"/>
      <c r="RYI226" s="15"/>
      <c r="RYJ226" s="15"/>
      <c r="RYK226" s="15"/>
      <c r="RYL226" s="15"/>
      <c r="RYM226" s="15"/>
      <c r="RYN226" s="15"/>
      <c r="RYO226" s="15"/>
      <c r="RYP226" s="15"/>
      <c r="RYQ226" s="15"/>
      <c r="RYR226" s="15"/>
      <c r="RYS226" s="15"/>
      <c r="RYT226" s="15"/>
      <c r="RYU226" s="15"/>
      <c r="RYV226" s="15"/>
      <c r="RYW226" s="15"/>
      <c r="RYX226" s="15"/>
      <c r="RYY226" s="15"/>
      <c r="RYZ226" s="15"/>
      <c r="RZA226" s="15"/>
      <c r="RZB226" s="15"/>
      <c r="RZC226" s="15"/>
      <c r="RZD226" s="15"/>
      <c r="RZE226" s="15"/>
      <c r="RZF226" s="15"/>
      <c r="RZG226" s="15"/>
      <c r="RZH226" s="15"/>
      <c r="RZI226" s="15"/>
      <c r="RZJ226" s="15"/>
      <c r="RZK226" s="15"/>
      <c r="RZL226" s="15"/>
      <c r="RZM226" s="15"/>
      <c r="RZN226" s="15"/>
      <c r="RZO226" s="15"/>
      <c r="RZP226" s="15"/>
      <c r="RZQ226" s="15"/>
      <c r="RZR226" s="15"/>
      <c r="RZS226" s="15"/>
      <c r="RZT226" s="15"/>
      <c r="RZU226" s="15"/>
      <c r="RZV226" s="15"/>
      <c r="RZW226" s="15"/>
      <c r="RZX226" s="15"/>
      <c r="RZY226" s="15"/>
      <c r="RZZ226" s="15"/>
      <c r="SAA226" s="15"/>
      <c r="SAB226" s="15"/>
      <c r="SAC226" s="15"/>
      <c r="SAD226" s="15"/>
      <c r="SAE226" s="15"/>
      <c r="SAF226" s="15"/>
      <c r="SAG226" s="15"/>
      <c r="SAH226" s="15"/>
      <c r="SAI226" s="15"/>
      <c r="SAJ226" s="15"/>
      <c r="SAK226" s="15"/>
      <c r="SAL226" s="15"/>
      <c r="SAM226" s="15"/>
      <c r="SAN226" s="15"/>
      <c r="SAO226" s="15"/>
      <c r="SAP226" s="15"/>
      <c r="SAQ226" s="15"/>
      <c r="SAR226" s="15"/>
      <c r="SAS226" s="15"/>
      <c r="SAT226" s="15"/>
      <c r="SAU226" s="15"/>
      <c r="SAV226" s="15"/>
      <c r="SAW226" s="15"/>
      <c r="SAX226" s="15"/>
      <c r="SAY226" s="15"/>
      <c r="SAZ226" s="15"/>
      <c r="SBA226" s="15"/>
      <c r="SBB226" s="15"/>
      <c r="SBC226" s="15"/>
      <c r="SBD226" s="15"/>
      <c r="SBE226" s="15"/>
      <c r="SBF226" s="15"/>
      <c r="SBG226" s="15"/>
      <c r="SBH226" s="15"/>
      <c r="SBI226" s="15"/>
      <c r="SBJ226" s="15"/>
      <c r="SBK226" s="15"/>
      <c r="SBL226" s="15"/>
      <c r="SBM226" s="15"/>
      <c r="SBN226" s="15"/>
      <c r="SBO226" s="15"/>
      <c r="SBP226" s="15"/>
      <c r="SBQ226" s="15"/>
      <c r="SBR226" s="15"/>
      <c r="SBS226" s="15"/>
      <c r="SBT226" s="15"/>
      <c r="SBU226" s="15"/>
      <c r="SBV226" s="15"/>
      <c r="SBW226" s="15"/>
      <c r="SBX226" s="15"/>
      <c r="SBY226" s="15"/>
      <c r="SBZ226" s="15"/>
      <c r="SCA226" s="15"/>
      <c r="SCB226" s="15"/>
      <c r="SCC226" s="15"/>
      <c r="SCD226" s="15"/>
      <c r="SCE226" s="15"/>
      <c r="SCF226" s="15"/>
      <c r="SCG226" s="15"/>
      <c r="SCH226" s="15"/>
      <c r="SCI226" s="15"/>
      <c r="SCJ226" s="15"/>
      <c r="SCK226" s="15"/>
      <c r="SCL226" s="15"/>
      <c r="SCM226" s="15"/>
      <c r="SCN226" s="15"/>
      <c r="SCO226" s="15"/>
      <c r="SCP226" s="15"/>
      <c r="SCQ226" s="15"/>
      <c r="SCR226" s="15"/>
      <c r="SCS226" s="15"/>
      <c r="SCT226" s="15"/>
      <c r="SCU226" s="15"/>
      <c r="SCV226" s="15"/>
      <c r="SCW226" s="15"/>
      <c r="SCX226" s="15"/>
      <c r="SCY226" s="15"/>
      <c r="SCZ226" s="15"/>
      <c r="SDA226" s="15"/>
      <c r="SDB226" s="15"/>
      <c r="SDC226" s="15"/>
      <c r="SDD226" s="15"/>
      <c r="SDE226" s="15"/>
      <c r="SDF226" s="15"/>
      <c r="SDG226" s="15"/>
      <c r="SDH226" s="15"/>
      <c r="SDI226" s="15"/>
      <c r="SDJ226" s="15"/>
      <c r="SDK226" s="15"/>
      <c r="SDL226" s="15"/>
      <c r="SDM226" s="15"/>
      <c r="SDN226" s="15"/>
      <c r="SDO226" s="15"/>
      <c r="SDP226" s="15"/>
      <c r="SDQ226" s="15"/>
      <c r="SDR226" s="15"/>
      <c r="SDS226" s="15"/>
      <c r="SDT226" s="15"/>
      <c r="SDU226" s="15"/>
      <c r="SDV226" s="15"/>
      <c r="SDW226" s="15"/>
      <c r="SDX226" s="15"/>
      <c r="SDY226" s="15"/>
      <c r="SDZ226" s="15"/>
      <c r="SEA226" s="15"/>
      <c r="SEB226" s="15"/>
      <c r="SEC226" s="15"/>
      <c r="SED226" s="15"/>
      <c r="SEE226" s="15"/>
      <c r="SEF226" s="15"/>
      <c r="SEG226" s="15"/>
      <c r="SEH226" s="15"/>
      <c r="SEI226" s="15"/>
      <c r="SEJ226" s="15"/>
      <c r="SEK226" s="15"/>
      <c r="SEL226" s="15"/>
      <c r="SEM226" s="15"/>
      <c r="SEN226" s="15"/>
      <c r="SEO226" s="15"/>
      <c r="SEP226" s="15"/>
      <c r="SEQ226" s="15"/>
      <c r="SER226" s="15"/>
      <c r="SES226" s="15"/>
      <c r="SET226" s="15"/>
      <c r="SEU226" s="15"/>
      <c r="SEV226" s="15"/>
      <c r="SEW226" s="15"/>
      <c r="SEX226" s="15"/>
      <c r="SEY226" s="15"/>
      <c r="SEZ226" s="15"/>
      <c r="SFA226" s="15"/>
      <c r="SFB226" s="15"/>
      <c r="SFC226" s="15"/>
      <c r="SFD226" s="15"/>
      <c r="SFE226" s="15"/>
      <c r="SFF226" s="15"/>
      <c r="SFG226" s="15"/>
      <c r="SFH226" s="15"/>
      <c r="SFI226" s="15"/>
      <c r="SFJ226" s="15"/>
      <c r="SFK226" s="15"/>
      <c r="SFL226" s="15"/>
      <c r="SFM226" s="15"/>
      <c r="SFN226" s="15"/>
      <c r="SFO226" s="15"/>
      <c r="SFP226" s="15"/>
      <c r="SFQ226" s="15"/>
      <c r="SFR226" s="15"/>
      <c r="SFS226" s="15"/>
      <c r="SFT226" s="15"/>
      <c r="SFU226" s="15"/>
      <c r="SFV226" s="15"/>
      <c r="SFW226" s="15"/>
      <c r="SFX226" s="15"/>
      <c r="SFY226" s="15"/>
      <c r="SFZ226" s="15"/>
      <c r="SGA226" s="15"/>
      <c r="SGB226" s="15"/>
      <c r="SGC226" s="15"/>
      <c r="SGD226" s="15"/>
      <c r="SGE226" s="15"/>
      <c r="SGF226" s="15"/>
      <c r="SGG226" s="15"/>
      <c r="SGH226" s="15"/>
      <c r="SGI226" s="15"/>
      <c r="SGJ226" s="15"/>
      <c r="SGK226" s="15"/>
      <c r="SGL226" s="15"/>
      <c r="SGM226" s="15"/>
      <c r="SGN226" s="15"/>
      <c r="SGO226" s="15"/>
      <c r="SGP226" s="15"/>
      <c r="SGQ226" s="15"/>
      <c r="SGR226" s="15"/>
      <c r="SGS226" s="15"/>
      <c r="SGT226" s="15"/>
      <c r="SGU226" s="15"/>
      <c r="SGV226" s="15"/>
      <c r="SGW226" s="15"/>
      <c r="SGX226" s="15"/>
      <c r="SGY226" s="15"/>
      <c r="SGZ226" s="15"/>
      <c r="SHA226" s="15"/>
      <c r="SHB226" s="15"/>
      <c r="SHC226" s="15"/>
      <c r="SHD226" s="15"/>
      <c r="SHE226" s="15"/>
      <c r="SHF226" s="15"/>
      <c r="SHG226" s="15"/>
      <c r="SHH226" s="15"/>
      <c r="SHI226" s="15"/>
      <c r="SHJ226" s="15"/>
      <c r="SHK226" s="15"/>
      <c r="SHL226" s="15"/>
      <c r="SHM226" s="15"/>
      <c r="SHN226" s="15"/>
      <c r="SHO226" s="15"/>
      <c r="SHP226" s="15"/>
      <c r="SHQ226" s="15"/>
      <c r="SHR226" s="15"/>
      <c r="SHS226" s="15"/>
      <c r="SHT226" s="15"/>
      <c r="SHU226" s="15"/>
      <c r="SHV226" s="15"/>
      <c r="SHW226" s="15"/>
      <c r="SHX226" s="15"/>
      <c r="SHY226" s="15"/>
      <c r="SHZ226" s="15"/>
      <c r="SIA226" s="15"/>
      <c r="SIB226" s="15"/>
      <c r="SIC226" s="15"/>
      <c r="SID226" s="15"/>
      <c r="SIE226" s="15"/>
      <c r="SIF226" s="15"/>
      <c r="SIG226" s="15"/>
      <c r="SIH226" s="15"/>
      <c r="SII226" s="15"/>
      <c r="SIJ226" s="15"/>
      <c r="SIK226" s="15"/>
      <c r="SIL226" s="15"/>
      <c r="SIM226" s="15"/>
      <c r="SIN226" s="15"/>
      <c r="SIO226" s="15"/>
      <c r="SIP226" s="15"/>
      <c r="SIQ226" s="15"/>
      <c r="SIR226" s="15"/>
      <c r="SIS226" s="15"/>
      <c r="SIT226" s="15"/>
      <c r="SIU226" s="15"/>
      <c r="SIV226" s="15"/>
      <c r="SIW226" s="15"/>
      <c r="SIX226" s="15"/>
      <c r="SIY226" s="15"/>
      <c r="SIZ226" s="15"/>
      <c r="SJA226" s="15"/>
      <c r="SJB226" s="15"/>
      <c r="SJC226" s="15"/>
      <c r="SJD226" s="15"/>
      <c r="SJE226" s="15"/>
      <c r="SJF226" s="15"/>
      <c r="SJG226" s="15"/>
      <c r="SJH226" s="15"/>
      <c r="SJI226" s="15"/>
      <c r="SJJ226" s="15"/>
      <c r="SJK226" s="15"/>
      <c r="SJL226" s="15"/>
      <c r="SJM226" s="15"/>
      <c r="SJN226" s="15"/>
      <c r="SJO226" s="15"/>
      <c r="SJP226" s="15"/>
      <c r="SJQ226" s="15"/>
      <c r="SJR226" s="15"/>
      <c r="SJS226" s="15"/>
      <c r="SJT226" s="15"/>
      <c r="SJU226" s="15"/>
      <c r="SJV226" s="15"/>
      <c r="SJW226" s="15"/>
      <c r="SJX226" s="15"/>
      <c r="SJY226" s="15"/>
      <c r="SJZ226" s="15"/>
      <c r="SKA226" s="15"/>
      <c r="SKB226" s="15"/>
      <c r="SKC226" s="15"/>
      <c r="SKD226" s="15"/>
      <c r="SKE226" s="15"/>
      <c r="SKF226" s="15"/>
      <c r="SKG226" s="15"/>
      <c r="SKH226" s="15"/>
      <c r="SKI226" s="15"/>
      <c r="SKJ226" s="15"/>
      <c r="SKK226" s="15"/>
      <c r="SKL226" s="15"/>
      <c r="SKM226" s="15"/>
      <c r="SKN226" s="15"/>
      <c r="SKO226" s="15"/>
      <c r="SKP226" s="15"/>
      <c r="SKQ226" s="15"/>
      <c r="SKR226" s="15"/>
      <c r="SKS226" s="15"/>
      <c r="SKT226" s="15"/>
      <c r="SKU226" s="15"/>
      <c r="SKV226" s="15"/>
      <c r="SKW226" s="15"/>
      <c r="SKX226" s="15"/>
      <c r="SKY226" s="15"/>
      <c r="SKZ226" s="15"/>
      <c r="SLA226" s="15"/>
      <c r="SLB226" s="15"/>
      <c r="SLC226" s="15"/>
      <c r="SLD226" s="15"/>
      <c r="SLE226" s="15"/>
      <c r="SLF226" s="15"/>
      <c r="SLG226" s="15"/>
      <c r="SLH226" s="15"/>
      <c r="SLI226" s="15"/>
      <c r="SLJ226" s="15"/>
      <c r="SLK226" s="15"/>
      <c r="SLL226" s="15"/>
      <c r="SLM226" s="15"/>
      <c r="SLN226" s="15"/>
      <c r="SLO226" s="15"/>
      <c r="SLP226" s="15"/>
      <c r="SLQ226" s="15"/>
      <c r="SLR226" s="15"/>
      <c r="SLS226" s="15"/>
      <c r="SLT226" s="15"/>
      <c r="SLU226" s="15"/>
      <c r="SLV226" s="15"/>
      <c r="SLW226" s="15"/>
      <c r="SLX226" s="15"/>
      <c r="SLY226" s="15"/>
      <c r="SLZ226" s="15"/>
      <c r="SMA226" s="15"/>
      <c r="SMB226" s="15"/>
      <c r="SMC226" s="15"/>
      <c r="SMD226" s="15"/>
      <c r="SME226" s="15"/>
      <c r="SMF226" s="15"/>
      <c r="SMG226" s="15"/>
      <c r="SMH226" s="15"/>
      <c r="SMI226" s="15"/>
      <c r="SMJ226" s="15"/>
      <c r="SMK226" s="15"/>
      <c r="SML226" s="15"/>
      <c r="SMM226" s="15"/>
      <c r="SMN226" s="15"/>
      <c r="SMO226" s="15"/>
      <c r="SMP226" s="15"/>
      <c r="SMQ226" s="15"/>
      <c r="SMR226" s="15"/>
      <c r="SMS226" s="15"/>
      <c r="SMT226" s="15"/>
      <c r="SMU226" s="15"/>
      <c r="SMV226" s="15"/>
      <c r="SMW226" s="15"/>
      <c r="SMX226" s="15"/>
      <c r="SMY226" s="15"/>
      <c r="SMZ226" s="15"/>
      <c r="SNA226" s="15"/>
      <c r="SNB226" s="15"/>
      <c r="SNC226" s="15"/>
      <c r="SND226" s="15"/>
      <c r="SNE226" s="15"/>
      <c r="SNF226" s="15"/>
      <c r="SNG226" s="15"/>
      <c r="SNH226" s="15"/>
      <c r="SNI226" s="15"/>
      <c r="SNJ226" s="15"/>
      <c r="SNK226" s="15"/>
      <c r="SNL226" s="15"/>
      <c r="SNM226" s="15"/>
      <c r="SNN226" s="15"/>
      <c r="SNO226" s="15"/>
      <c r="SNP226" s="15"/>
      <c r="SNQ226" s="15"/>
      <c r="SNR226" s="15"/>
      <c r="SNS226" s="15"/>
      <c r="SNT226" s="15"/>
      <c r="SNU226" s="15"/>
      <c r="SNV226" s="15"/>
      <c r="SNW226" s="15"/>
      <c r="SNX226" s="15"/>
      <c r="SNY226" s="15"/>
      <c r="SNZ226" s="15"/>
      <c r="SOA226" s="15"/>
      <c r="SOB226" s="15"/>
      <c r="SOC226" s="15"/>
      <c r="SOD226" s="15"/>
      <c r="SOE226" s="15"/>
      <c r="SOF226" s="15"/>
      <c r="SOG226" s="15"/>
      <c r="SOH226" s="15"/>
      <c r="SOI226" s="15"/>
      <c r="SOJ226" s="15"/>
      <c r="SOK226" s="15"/>
      <c r="SOL226" s="15"/>
      <c r="SOM226" s="15"/>
      <c r="SON226" s="15"/>
      <c r="SOO226" s="15"/>
      <c r="SOP226" s="15"/>
      <c r="SOQ226" s="15"/>
      <c r="SOR226" s="15"/>
      <c r="SOS226" s="15"/>
      <c r="SOT226" s="15"/>
      <c r="SOU226" s="15"/>
      <c r="SOV226" s="15"/>
      <c r="SOW226" s="15"/>
      <c r="SOX226" s="15"/>
      <c r="SOY226" s="15"/>
      <c r="SOZ226" s="15"/>
      <c r="SPA226" s="15"/>
      <c r="SPB226" s="15"/>
      <c r="SPC226" s="15"/>
      <c r="SPD226" s="15"/>
      <c r="SPE226" s="15"/>
      <c r="SPF226" s="15"/>
      <c r="SPG226" s="15"/>
      <c r="SPH226" s="15"/>
      <c r="SPI226" s="15"/>
      <c r="SPJ226" s="15"/>
      <c r="SPK226" s="15"/>
      <c r="SPL226" s="15"/>
      <c r="SPM226" s="15"/>
      <c r="SPN226" s="15"/>
      <c r="SPO226" s="15"/>
      <c r="SPP226" s="15"/>
      <c r="SPQ226" s="15"/>
      <c r="SPR226" s="15"/>
      <c r="SPS226" s="15"/>
      <c r="SPT226" s="15"/>
      <c r="SPU226" s="15"/>
      <c r="SPV226" s="15"/>
      <c r="SPW226" s="15"/>
      <c r="SPX226" s="15"/>
      <c r="SPY226" s="15"/>
      <c r="SPZ226" s="15"/>
      <c r="SQA226" s="15"/>
      <c r="SQB226" s="15"/>
      <c r="SQC226" s="15"/>
      <c r="SQD226" s="15"/>
      <c r="SQE226" s="15"/>
      <c r="SQF226" s="15"/>
      <c r="SQG226" s="15"/>
      <c r="SQH226" s="15"/>
      <c r="SQI226" s="15"/>
      <c r="SQJ226" s="15"/>
      <c r="SQK226" s="15"/>
      <c r="SQL226" s="15"/>
      <c r="SQM226" s="15"/>
      <c r="SQN226" s="15"/>
      <c r="SQO226" s="15"/>
      <c r="SQP226" s="15"/>
      <c r="SQQ226" s="15"/>
      <c r="SQR226" s="15"/>
      <c r="SQS226" s="15"/>
      <c r="SQT226" s="15"/>
      <c r="SQU226" s="15"/>
      <c r="SQV226" s="15"/>
      <c r="SQW226" s="15"/>
      <c r="SQX226" s="15"/>
      <c r="SQY226" s="15"/>
      <c r="SQZ226" s="15"/>
      <c r="SRA226" s="15"/>
      <c r="SRB226" s="15"/>
      <c r="SRC226" s="15"/>
      <c r="SRD226" s="15"/>
      <c r="SRE226" s="15"/>
      <c r="SRF226" s="15"/>
      <c r="SRG226" s="15"/>
      <c r="SRH226" s="15"/>
      <c r="SRI226" s="15"/>
      <c r="SRJ226" s="15"/>
      <c r="SRK226" s="15"/>
      <c r="SRL226" s="15"/>
      <c r="SRM226" s="15"/>
      <c r="SRN226" s="15"/>
      <c r="SRO226" s="15"/>
      <c r="SRP226" s="15"/>
      <c r="SRQ226" s="15"/>
      <c r="SRR226" s="15"/>
      <c r="SRS226" s="15"/>
      <c r="SRT226" s="15"/>
      <c r="SRU226" s="15"/>
      <c r="SRV226" s="15"/>
      <c r="SRW226" s="15"/>
      <c r="SRX226" s="15"/>
      <c r="SRY226" s="15"/>
      <c r="SRZ226" s="15"/>
      <c r="SSA226" s="15"/>
      <c r="SSB226" s="15"/>
      <c r="SSC226" s="15"/>
      <c r="SSD226" s="15"/>
      <c r="SSE226" s="15"/>
      <c r="SSF226" s="15"/>
      <c r="SSG226" s="15"/>
      <c r="SSH226" s="15"/>
      <c r="SSI226" s="15"/>
      <c r="SSJ226" s="15"/>
      <c r="SSK226" s="15"/>
      <c r="SSL226" s="15"/>
      <c r="SSM226" s="15"/>
      <c r="SSN226" s="15"/>
      <c r="SSO226" s="15"/>
      <c r="SSP226" s="15"/>
      <c r="SSQ226" s="15"/>
      <c r="SSR226" s="15"/>
      <c r="SSS226" s="15"/>
      <c r="SST226" s="15"/>
      <c r="SSU226" s="15"/>
      <c r="SSV226" s="15"/>
      <c r="SSW226" s="15"/>
      <c r="SSX226" s="15"/>
      <c r="SSY226" s="15"/>
      <c r="SSZ226" s="15"/>
      <c r="STA226" s="15"/>
      <c r="STB226" s="15"/>
      <c r="STC226" s="15"/>
      <c r="STD226" s="15"/>
      <c r="STE226" s="15"/>
      <c r="STF226" s="15"/>
      <c r="STG226" s="15"/>
      <c r="STH226" s="15"/>
      <c r="STI226" s="15"/>
      <c r="STJ226" s="15"/>
      <c r="STK226" s="15"/>
      <c r="STL226" s="15"/>
      <c r="STM226" s="15"/>
      <c r="STN226" s="15"/>
      <c r="STO226" s="15"/>
      <c r="STP226" s="15"/>
      <c r="STQ226" s="15"/>
      <c r="STR226" s="15"/>
      <c r="STS226" s="15"/>
      <c r="STT226" s="15"/>
      <c r="STU226" s="15"/>
      <c r="STV226" s="15"/>
      <c r="STW226" s="15"/>
      <c r="STX226" s="15"/>
      <c r="STY226" s="15"/>
      <c r="STZ226" s="15"/>
      <c r="SUA226" s="15"/>
      <c r="SUB226" s="15"/>
      <c r="SUC226" s="15"/>
      <c r="SUD226" s="15"/>
      <c r="SUE226" s="15"/>
      <c r="SUF226" s="15"/>
      <c r="SUG226" s="15"/>
      <c r="SUH226" s="15"/>
      <c r="SUI226" s="15"/>
      <c r="SUJ226" s="15"/>
      <c r="SUK226" s="15"/>
      <c r="SUL226" s="15"/>
      <c r="SUM226" s="15"/>
      <c r="SUN226" s="15"/>
      <c r="SUO226" s="15"/>
      <c r="SUP226" s="15"/>
      <c r="SUQ226" s="15"/>
      <c r="SUR226" s="15"/>
      <c r="SUS226" s="15"/>
      <c r="SUT226" s="15"/>
      <c r="SUU226" s="15"/>
      <c r="SUV226" s="15"/>
      <c r="SUW226" s="15"/>
      <c r="SUX226" s="15"/>
      <c r="SUY226" s="15"/>
      <c r="SUZ226" s="15"/>
      <c r="SVA226" s="15"/>
      <c r="SVB226" s="15"/>
      <c r="SVC226" s="15"/>
      <c r="SVD226" s="15"/>
      <c r="SVE226" s="15"/>
      <c r="SVF226" s="15"/>
      <c r="SVG226" s="15"/>
      <c r="SVH226" s="15"/>
      <c r="SVI226" s="15"/>
      <c r="SVJ226" s="15"/>
      <c r="SVK226" s="15"/>
      <c r="SVL226" s="15"/>
      <c r="SVM226" s="15"/>
      <c r="SVN226" s="15"/>
      <c r="SVO226" s="15"/>
      <c r="SVP226" s="15"/>
      <c r="SVQ226" s="15"/>
      <c r="SVR226" s="15"/>
      <c r="SVS226" s="15"/>
      <c r="SVT226" s="15"/>
      <c r="SVU226" s="15"/>
      <c r="SVV226" s="15"/>
      <c r="SVW226" s="15"/>
      <c r="SVX226" s="15"/>
      <c r="SVY226" s="15"/>
      <c r="SVZ226" s="15"/>
      <c r="SWA226" s="15"/>
      <c r="SWB226" s="15"/>
      <c r="SWC226" s="15"/>
      <c r="SWD226" s="15"/>
      <c r="SWE226" s="15"/>
      <c r="SWF226" s="15"/>
      <c r="SWG226" s="15"/>
      <c r="SWH226" s="15"/>
      <c r="SWI226" s="15"/>
      <c r="SWJ226" s="15"/>
      <c r="SWK226" s="15"/>
      <c r="SWL226" s="15"/>
      <c r="SWM226" s="15"/>
      <c r="SWN226" s="15"/>
      <c r="SWO226" s="15"/>
      <c r="SWP226" s="15"/>
      <c r="SWQ226" s="15"/>
      <c r="SWR226" s="15"/>
      <c r="SWS226" s="15"/>
      <c r="SWT226" s="15"/>
      <c r="SWU226" s="15"/>
      <c r="SWV226" s="15"/>
      <c r="SWW226" s="15"/>
      <c r="SWX226" s="15"/>
      <c r="SWY226" s="15"/>
      <c r="SWZ226" s="15"/>
      <c r="SXA226" s="15"/>
      <c r="SXB226" s="15"/>
      <c r="SXC226" s="15"/>
      <c r="SXD226" s="15"/>
      <c r="SXE226" s="15"/>
      <c r="SXF226" s="15"/>
      <c r="SXG226" s="15"/>
      <c r="SXH226" s="15"/>
      <c r="SXI226" s="15"/>
      <c r="SXJ226" s="15"/>
      <c r="SXK226" s="15"/>
      <c r="SXL226" s="15"/>
      <c r="SXM226" s="15"/>
      <c r="SXN226" s="15"/>
      <c r="SXO226" s="15"/>
      <c r="SXP226" s="15"/>
      <c r="SXQ226" s="15"/>
      <c r="SXR226" s="15"/>
      <c r="SXS226" s="15"/>
      <c r="SXT226" s="15"/>
      <c r="SXU226" s="15"/>
      <c r="SXV226" s="15"/>
      <c r="SXW226" s="15"/>
      <c r="SXX226" s="15"/>
      <c r="SXY226" s="15"/>
      <c r="SXZ226" s="15"/>
      <c r="SYA226" s="15"/>
      <c r="SYB226" s="15"/>
      <c r="SYC226" s="15"/>
      <c r="SYD226" s="15"/>
      <c r="SYE226" s="15"/>
      <c r="SYF226" s="15"/>
      <c r="SYG226" s="15"/>
      <c r="SYH226" s="15"/>
      <c r="SYI226" s="15"/>
      <c r="SYJ226" s="15"/>
      <c r="SYK226" s="15"/>
      <c r="SYL226" s="15"/>
      <c r="SYM226" s="15"/>
      <c r="SYN226" s="15"/>
      <c r="SYO226" s="15"/>
      <c r="SYP226" s="15"/>
      <c r="SYQ226" s="15"/>
      <c r="SYR226" s="15"/>
      <c r="SYS226" s="15"/>
      <c r="SYT226" s="15"/>
      <c r="SYU226" s="15"/>
      <c r="SYV226" s="15"/>
      <c r="SYW226" s="15"/>
      <c r="SYX226" s="15"/>
      <c r="SYY226" s="15"/>
      <c r="SYZ226" s="15"/>
      <c r="SZA226" s="15"/>
      <c r="SZB226" s="15"/>
      <c r="SZC226" s="15"/>
      <c r="SZD226" s="15"/>
      <c r="SZE226" s="15"/>
      <c r="SZF226" s="15"/>
      <c r="SZG226" s="15"/>
      <c r="SZH226" s="15"/>
      <c r="SZI226" s="15"/>
      <c r="SZJ226" s="15"/>
      <c r="SZK226" s="15"/>
      <c r="SZL226" s="15"/>
      <c r="SZM226" s="15"/>
      <c r="SZN226" s="15"/>
      <c r="SZO226" s="15"/>
      <c r="SZP226" s="15"/>
      <c r="SZQ226" s="15"/>
      <c r="SZR226" s="15"/>
      <c r="SZS226" s="15"/>
      <c r="SZT226" s="15"/>
      <c r="SZU226" s="15"/>
      <c r="SZV226" s="15"/>
      <c r="SZW226" s="15"/>
      <c r="SZX226" s="15"/>
      <c r="SZY226" s="15"/>
      <c r="SZZ226" s="15"/>
      <c r="TAA226" s="15"/>
      <c r="TAB226" s="15"/>
      <c r="TAC226" s="15"/>
      <c r="TAD226" s="15"/>
      <c r="TAE226" s="15"/>
      <c r="TAF226" s="15"/>
      <c r="TAG226" s="15"/>
      <c r="TAH226" s="15"/>
      <c r="TAI226" s="15"/>
      <c r="TAJ226" s="15"/>
      <c r="TAK226" s="15"/>
      <c r="TAL226" s="15"/>
      <c r="TAM226" s="15"/>
      <c r="TAN226" s="15"/>
      <c r="TAO226" s="15"/>
      <c r="TAP226" s="15"/>
      <c r="TAQ226" s="15"/>
      <c r="TAR226" s="15"/>
      <c r="TAS226" s="15"/>
      <c r="TAT226" s="15"/>
      <c r="TAU226" s="15"/>
      <c r="TAV226" s="15"/>
      <c r="TAW226" s="15"/>
      <c r="TAX226" s="15"/>
      <c r="TAY226" s="15"/>
      <c r="TAZ226" s="15"/>
      <c r="TBA226" s="15"/>
      <c r="TBB226" s="15"/>
      <c r="TBC226" s="15"/>
      <c r="TBD226" s="15"/>
      <c r="TBE226" s="15"/>
      <c r="TBF226" s="15"/>
      <c r="TBG226" s="15"/>
      <c r="TBH226" s="15"/>
      <c r="TBI226" s="15"/>
      <c r="TBJ226" s="15"/>
      <c r="TBK226" s="15"/>
      <c r="TBL226" s="15"/>
      <c r="TBM226" s="15"/>
      <c r="TBN226" s="15"/>
      <c r="TBO226" s="15"/>
      <c r="TBP226" s="15"/>
      <c r="TBQ226" s="15"/>
      <c r="TBR226" s="15"/>
      <c r="TBS226" s="15"/>
      <c r="TBT226" s="15"/>
      <c r="TBU226" s="15"/>
      <c r="TBV226" s="15"/>
      <c r="TBW226" s="15"/>
      <c r="TBX226" s="15"/>
      <c r="TBY226" s="15"/>
      <c r="TBZ226" s="15"/>
      <c r="TCA226" s="15"/>
      <c r="TCB226" s="15"/>
      <c r="TCC226" s="15"/>
      <c r="TCD226" s="15"/>
      <c r="TCE226" s="15"/>
      <c r="TCF226" s="15"/>
      <c r="TCG226" s="15"/>
      <c r="TCH226" s="15"/>
      <c r="TCI226" s="15"/>
      <c r="TCJ226" s="15"/>
      <c r="TCK226" s="15"/>
      <c r="TCL226" s="15"/>
      <c r="TCM226" s="15"/>
      <c r="TCN226" s="15"/>
      <c r="TCO226" s="15"/>
      <c r="TCP226" s="15"/>
      <c r="TCQ226" s="15"/>
      <c r="TCR226" s="15"/>
      <c r="TCS226" s="15"/>
      <c r="TCT226" s="15"/>
      <c r="TCU226" s="15"/>
      <c r="TCV226" s="15"/>
      <c r="TCW226" s="15"/>
      <c r="TCX226" s="15"/>
      <c r="TCY226" s="15"/>
      <c r="TCZ226" s="15"/>
      <c r="TDA226" s="15"/>
      <c r="TDB226" s="15"/>
      <c r="TDC226" s="15"/>
      <c r="TDD226" s="15"/>
      <c r="TDE226" s="15"/>
      <c r="TDF226" s="15"/>
      <c r="TDG226" s="15"/>
      <c r="TDH226" s="15"/>
      <c r="TDI226" s="15"/>
      <c r="TDJ226" s="15"/>
      <c r="TDK226" s="15"/>
      <c r="TDL226" s="15"/>
      <c r="TDM226" s="15"/>
      <c r="TDN226" s="15"/>
      <c r="TDO226" s="15"/>
      <c r="TDP226" s="15"/>
      <c r="TDQ226" s="15"/>
      <c r="TDR226" s="15"/>
      <c r="TDS226" s="15"/>
      <c r="TDT226" s="15"/>
      <c r="TDU226" s="15"/>
      <c r="TDV226" s="15"/>
      <c r="TDW226" s="15"/>
      <c r="TDX226" s="15"/>
      <c r="TDY226" s="15"/>
      <c r="TDZ226" s="15"/>
      <c r="TEA226" s="15"/>
      <c r="TEB226" s="15"/>
      <c r="TEC226" s="15"/>
      <c r="TED226" s="15"/>
      <c r="TEE226" s="15"/>
      <c r="TEF226" s="15"/>
      <c r="TEG226" s="15"/>
      <c r="TEH226" s="15"/>
      <c r="TEI226" s="15"/>
      <c r="TEJ226" s="15"/>
      <c r="TEK226" s="15"/>
      <c r="TEL226" s="15"/>
      <c r="TEM226" s="15"/>
      <c r="TEN226" s="15"/>
      <c r="TEO226" s="15"/>
      <c r="TEP226" s="15"/>
      <c r="TEQ226" s="15"/>
      <c r="TER226" s="15"/>
      <c r="TES226" s="15"/>
      <c r="TET226" s="15"/>
      <c r="TEU226" s="15"/>
      <c r="TEV226" s="15"/>
      <c r="TEW226" s="15"/>
      <c r="TEX226" s="15"/>
      <c r="TEY226" s="15"/>
      <c r="TEZ226" s="15"/>
      <c r="TFA226" s="15"/>
      <c r="TFB226" s="15"/>
      <c r="TFC226" s="15"/>
      <c r="TFD226" s="15"/>
      <c r="TFE226" s="15"/>
      <c r="TFF226" s="15"/>
      <c r="TFG226" s="15"/>
      <c r="TFH226" s="15"/>
      <c r="TFI226" s="15"/>
      <c r="TFJ226" s="15"/>
      <c r="TFK226" s="15"/>
      <c r="TFL226" s="15"/>
      <c r="TFM226" s="15"/>
      <c r="TFN226" s="15"/>
      <c r="TFO226" s="15"/>
      <c r="TFP226" s="15"/>
      <c r="TFQ226" s="15"/>
      <c r="TFR226" s="15"/>
      <c r="TFS226" s="15"/>
      <c r="TFT226" s="15"/>
      <c r="TFU226" s="15"/>
      <c r="TFV226" s="15"/>
      <c r="TFW226" s="15"/>
      <c r="TFX226" s="15"/>
      <c r="TFY226" s="15"/>
      <c r="TFZ226" s="15"/>
      <c r="TGA226" s="15"/>
      <c r="TGB226" s="15"/>
      <c r="TGC226" s="15"/>
      <c r="TGD226" s="15"/>
      <c r="TGE226" s="15"/>
      <c r="TGF226" s="15"/>
      <c r="TGG226" s="15"/>
      <c r="TGH226" s="15"/>
      <c r="TGI226" s="15"/>
      <c r="TGJ226" s="15"/>
      <c r="TGK226" s="15"/>
      <c r="TGL226" s="15"/>
      <c r="TGM226" s="15"/>
      <c r="TGN226" s="15"/>
      <c r="TGO226" s="15"/>
      <c r="TGP226" s="15"/>
      <c r="TGQ226" s="15"/>
      <c r="TGR226" s="15"/>
      <c r="TGS226" s="15"/>
      <c r="TGT226" s="15"/>
      <c r="TGU226" s="15"/>
      <c r="TGV226" s="15"/>
      <c r="TGW226" s="15"/>
      <c r="TGX226" s="15"/>
      <c r="TGY226" s="15"/>
      <c r="TGZ226" s="15"/>
      <c r="THA226" s="15"/>
      <c r="THB226" s="15"/>
      <c r="THC226" s="15"/>
      <c r="THD226" s="15"/>
      <c r="THE226" s="15"/>
      <c r="THF226" s="15"/>
      <c r="THG226" s="15"/>
      <c r="THH226" s="15"/>
      <c r="THI226" s="15"/>
      <c r="THJ226" s="15"/>
      <c r="THK226" s="15"/>
      <c r="THL226" s="15"/>
      <c r="THM226" s="15"/>
      <c r="THN226" s="15"/>
      <c r="THO226" s="15"/>
      <c r="THP226" s="15"/>
      <c r="THQ226" s="15"/>
      <c r="THR226" s="15"/>
      <c r="THS226" s="15"/>
      <c r="THT226" s="15"/>
      <c r="THU226" s="15"/>
      <c r="THV226" s="15"/>
      <c r="THW226" s="15"/>
      <c r="THX226" s="15"/>
      <c r="THY226" s="15"/>
      <c r="THZ226" s="15"/>
      <c r="TIA226" s="15"/>
      <c r="TIB226" s="15"/>
      <c r="TIC226" s="15"/>
      <c r="TID226" s="15"/>
      <c r="TIE226" s="15"/>
      <c r="TIF226" s="15"/>
      <c r="TIG226" s="15"/>
      <c r="TIH226" s="15"/>
      <c r="TII226" s="15"/>
      <c r="TIJ226" s="15"/>
      <c r="TIK226" s="15"/>
      <c r="TIL226" s="15"/>
      <c r="TIM226" s="15"/>
      <c r="TIN226" s="15"/>
      <c r="TIO226" s="15"/>
      <c r="TIP226" s="15"/>
      <c r="TIQ226" s="15"/>
      <c r="TIR226" s="15"/>
      <c r="TIS226" s="15"/>
      <c r="TIT226" s="15"/>
      <c r="TIU226" s="15"/>
      <c r="TIV226" s="15"/>
      <c r="TIW226" s="15"/>
      <c r="TIX226" s="15"/>
      <c r="TIY226" s="15"/>
      <c r="TIZ226" s="15"/>
      <c r="TJA226" s="15"/>
      <c r="TJB226" s="15"/>
      <c r="TJC226" s="15"/>
      <c r="TJD226" s="15"/>
      <c r="TJE226" s="15"/>
      <c r="TJF226" s="15"/>
      <c r="TJG226" s="15"/>
      <c r="TJH226" s="15"/>
      <c r="TJI226" s="15"/>
      <c r="TJJ226" s="15"/>
      <c r="TJK226" s="15"/>
      <c r="TJL226" s="15"/>
      <c r="TJM226" s="15"/>
      <c r="TJN226" s="15"/>
      <c r="TJO226" s="15"/>
      <c r="TJP226" s="15"/>
      <c r="TJQ226" s="15"/>
      <c r="TJR226" s="15"/>
      <c r="TJS226" s="15"/>
      <c r="TJT226" s="15"/>
      <c r="TJU226" s="15"/>
      <c r="TJV226" s="15"/>
      <c r="TJW226" s="15"/>
      <c r="TJX226" s="15"/>
      <c r="TJY226" s="15"/>
      <c r="TJZ226" s="15"/>
      <c r="TKA226" s="15"/>
      <c r="TKB226" s="15"/>
      <c r="TKC226" s="15"/>
      <c r="TKD226" s="15"/>
      <c r="TKE226" s="15"/>
      <c r="TKF226" s="15"/>
      <c r="TKG226" s="15"/>
      <c r="TKH226" s="15"/>
      <c r="TKI226" s="15"/>
      <c r="TKJ226" s="15"/>
      <c r="TKK226" s="15"/>
      <c r="TKL226" s="15"/>
      <c r="TKM226" s="15"/>
      <c r="TKN226" s="15"/>
      <c r="TKO226" s="15"/>
      <c r="TKP226" s="15"/>
      <c r="TKQ226" s="15"/>
      <c r="TKR226" s="15"/>
      <c r="TKS226" s="15"/>
      <c r="TKT226" s="15"/>
      <c r="TKU226" s="15"/>
      <c r="TKV226" s="15"/>
      <c r="TKW226" s="15"/>
      <c r="TKX226" s="15"/>
      <c r="TKY226" s="15"/>
      <c r="TKZ226" s="15"/>
      <c r="TLA226" s="15"/>
      <c r="TLB226" s="15"/>
      <c r="TLC226" s="15"/>
      <c r="TLD226" s="15"/>
      <c r="TLE226" s="15"/>
      <c r="TLF226" s="15"/>
      <c r="TLG226" s="15"/>
      <c r="TLH226" s="15"/>
      <c r="TLI226" s="15"/>
      <c r="TLJ226" s="15"/>
      <c r="TLK226" s="15"/>
      <c r="TLL226" s="15"/>
      <c r="TLM226" s="15"/>
      <c r="TLN226" s="15"/>
      <c r="TLO226" s="15"/>
      <c r="TLP226" s="15"/>
      <c r="TLQ226" s="15"/>
      <c r="TLR226" s="15"/>
      <c r="TLS226" s="15"/>
      <c r="TLT226" s="15"/>
      <c r="TLU226" s="15"/>
      <c r="TLV226" s="15"/>
      <c r="TLW226" s="15"/>
      <c r="TLX226" s="15"/>
      <c r="TLY226" s="15"/>
      <c r="TLZ226" s="15"/>
      <c r="TMA226" s="15"/>
      <c r="TMB226" s="15"/>
      <c r="TMC226" s="15"/>
      <c r="TMD226" s="15"/>
      <c r="TME226" s="15"/>
      <c r="TMF226" s="15"/>
      <c r="TMG226" s="15"/>
      <c r="TMH226" s="15"/>
      <c r="TMI226" s="15"/>
      <c r="TMJ226" s="15"/>
      <c r="TMK226" s="15"/>
      <c r="TML226" s="15"/>
      <c r="TMM226" s="15"/>
      <c r="TMN226" s="15"/>
      <c r="TMO226" s="15"/>
      <c r="TMP226" s="15"/>
      <c r="TMQ226" s="15"/>
      <c r="TMR226" s="15"/>
      <c r="TMS226" s="15"/>
      <c r="TMT226" s="15"/>
      <c r="TMU226" s="15"/>
      <c r="TMV226" s="15"/>
      <c r="TMW226" s="15"/>
      <c r="TMX226" s="15"/>
      <c r="TMY226" s="15"/>
      <c r="TMZ226" s="15"/>
      <c r="TNA226" s="15"/>
      <c r="TNB226" s="15"/>
      <c r="TNC226" s="15"/>
      <c r="TND226" s="15"/>
      <c r="TNE226" s="15"/>
      <c r="TNF226" s="15"/>
      <c r="TNG226" s="15"/>
      <c r="TNH226" s="15"/>
      <c r="TNI226" s="15"/>
      <c r="TNJ226" s="15"/>
      <c r="TNK226" s="15"/>
      <c r="TNL226" s="15"/>
      <c r="TNM226" s="15"/>
      <c r="TNN226" s="15"/>
      <c r="TNO226" s="15"/>
      <c r="TNP226" s="15"/>
      <c r="TNQ226" s="15"/>
      <c r="TNR226" s="15"/>
      <c r="TNS226" s="15"/>
      <c r="TNT226" s="15"/>
      <c r="TNU226" s="15"/>
      <c r="TNV226" s="15"/>
      <c r="TNW226" s="15"/>
      <c r="TNX226" s="15"/>
      <c r="TNY226" s="15"/>
      <c r="TNZ226" s="15"/>
      <c r="TOA226" s="15"/>
      <c r="TOB226" s="15"/>
      <c r="TOC226" s="15"/>
      <c r="TOD226" s="15"/>
      <c r="TOE226" s="15"/>
      <c r="TOF226" s="15"/>
      <c r="TOG226" s="15"/>
      <c r="TOH226" s="15"/>
      <c r="TOI226" s="15"/>
      <c r="TOJ226" s="15"/>
      <c r="TOK226" s="15"/>
      <c r="TOL226" s="15"/>
      <c r="TOM226" s="15"/>
      <c r="TON226" s="15"/>
      <c r="TOO226" s="15"/>
      <c r="TOP226" s="15"/>
      <c r="TOQ226" s="15"/>
      <c r="TOR226" s="15"/>
      <c r="TOS226" s="15"/>
      <c r="TOT226" s="15"/>
      <c r="TOU226" s="15"/>
      <c r="TOV226" s="15"/>
      <c r="TOW226" s="15"/>
      <c r="TOX226" s="15"/>
      <c r="TOY226" s="15"/>
      <c r="TOZ226" s="15"/>
      <c r="TPA226" s="15"/>
      <c r="TPB226" s="15"/>
      <c r="TPC226" s="15"/>
      <c r="TPD226" s="15"/>
      <c r="TPE226" s="15"/>
      <c r="TPF226" s="15"/>
      <c r="TPG226" s="15"/>
      <c r="TPH226" s="15"/>
      <c r="TPI226" s="15"/>
      <c r="TPJ226" s="15"/>
      <c r="TPK226" s="15"/>
      <c r="TPL226" s="15"/>
      <c r="TPM226" s="15"/>
      <c r="TPN226" s="15"/>
      <c r="TPO226" s="15"/>
      <c r="TPP226" s="15"/>
      <c r="TPQ226" s="15"/>
      <c r="TPR226" s="15"/>
      <c r="TPS226" s="15"/>
      <c r="TPT226" s="15"/>
      <c r="TPU226" s="15"/>
      <c r="TPV226" s="15"/>
      <c r="TPW226" s="15"/>
      <c r="TPX226" s="15"/>
      <c r="TPY226" s="15"/>
      <c r="TPZ226" s="15"/>
      <c r="TQA226" s="15"/>
      <c r="TQB226" s="15"/>
      <c r="TQC226" s="15"/>
      <c r="TQD226" s="15"/>
      <c r="TQE226" s="15"/>
      <c r="TQF226" s="15"/>
      <c r="TQG226" s="15"/>
      <c r="TQH226" s="15"/>
      <c r="TQI226" s="15"/>
      <c r="TQJ226" s="15"/>
      <c r="TQK226" s="15"/>
      <c r="TQL226" s="15"/>
      <c r="TQM226" s="15"/>
      <c r="TQN226" s="15"/>
      <c r="TQO226" s="15"/>
      <c r="TQP226" s="15"/>
      <c r="TQQ226" s="15"/>
      <c r="TQR226" s="15"/>
      <c r="TQS226" s="15"/>
      <c r="TQT226" s="15"/>
      <c r="TQU226" s="15"/>
      <c r="TQV226" s="15"/>
      <c r="TQW226" s="15"/>
      <c r="TQX226" s="15"/>
      <c r="TQY226" s="15"/>
      <c r="TQZ226" s="15"/>
      <c r="TRA226" s="15"/>
      <c r="TRB226" s="15"/>
      <c r="TRC226" s="15"/>
      <c r="TRD226" s="15"/>
      <c r="TRE226" s="15"/>
      <c r="TRF226" s="15"/>
      <c r="TRG226" s="15"/>
      <c r="TRH226" s="15"/>
      <c r="TRI226" s="15"/>
      <c r="TRJ226" s="15"/>
      <c r="TRK226" s="15"/>
      <c r="TRL226" s="15"/>
      <c r="TRM226" s="15"/>
      <c r="TRN226" s="15"/>
      <c r="TRO226" s="15"/>
      <c r="TRP226" s="15"/>
      <c r="TRQ226" s="15"/>
      <c r="TRR226" s="15"/>
      <c r="TRS226" s="15"/>
      <c r="TRT226" s="15"/>
      <c r="TRU226" s="15"/>
      <c r="TRV226" s="15"/>
      <c r="TRW226" s="15"/>
      <c r="TRX226" s="15"/>
      <c r="TRY226" s="15"/>
      <c r="TRZ226" s="15"/>
      <c r="TSA226" s="15"/>
      <c r="TSB226" s="15"/>
      <c r="TSC226" s="15"/>
      <c r="TSD226" s="15"/>
      <c r="TSE226" s="15"/>
      <c r="TSF226" s="15"/>
      <c r="TSG226" s="15"/>
      <c r="TSH226" s="15"/>
      <c r="TSI226" s="15"/>
      <c r="TSJ226" s="15"/>
      <c r="TSK226" s="15"/>
      <c r="TSL226" s="15"/>
      <c r="TSM226" s="15"/>
      <c r="TSN226" s="15"/>
      <c r="TSO226" s="15"/>
      <c r="TSP226" s="15"/>
      <c r="TSQ226" s="15"/>
      <c r="TSR226" s="15"/>
      <c r="TSS226" s="15"/>
      <c r="TST226" s="15"/>
      <c r="TSU226" s="15"/>
      <c r="TSV226" s="15"/>
      <c r="TSW226" s="15"/>
      <c r="TSX226" s="15"/>
      <c r="TSY226" s="15"/>
      <c r="TSZ226" s="15"/>
      <c r="TTA226" s="15"/>
      <c r="TTB226" s="15"/>
      <c r="TTC226" s="15"/>
      <c r="TTD226" s="15"/>
      <c r="TTE226" s="15"/>
      <c r="TTF226" s="15"/>
      <c r="TTG226" s="15"/>
      <c r="TTH226" s="15"/>
      <c r="TTI226" s="15"/>
      <c r="TTJ226" s="15"/>
      <c r="TTK226" s="15"/>
      <c r="TTL226" s="15"/>
      <c r="TTM226" s="15"/>
      <c r="TTN226" s="15"/>
      <c r="TTO226" s="15"/>
      <c r="TTP226" s="15"/>
      <c r="TTQ226" s="15"/>
      <c r="TTR226" s="15"/>
      <c r="TTS226" s="15"/>
      <c r="TTT226" s="15"/>
      <c r="TTU226" s="15"/>
      <c r="TTV226" s="15"/>
      <c r="TTW226" s="15"/>
      <c r="TTX226" s="15"/>
      <c r="TTY226" s="15"/>
      <c r="TTZ226" s="15"/>
      <c r="TUA226" s="15"/>
      <c r="TUB226" s="15"/>
      <c r="TUC226" s="15"/>
      <c r="TUD226" s="15"/>
      <c r="TUE226" s="15"/>
      <c r="TUF226" s="15"/>
      <c r="TUG226" s="15"/>
      <c r="TUH226" s="15"/>
      <c r="TUI226" s="15"/>
      <c r="TUJ226" s="15"/>
      <c r="TUK226" s="15"/>
      <c r="TUL226" s="15"/>
      <c r="TUM226" s="15"/>
      <c r="TUN226" s="15"/>
      <c r="TUO226" s="15"/>
      <c r="TUP226" s="15"/>
      <c r="TUQ226" s="15"/>
      <c r="TUR226" s="15"/>
      <c r="TUS226" s="15"/>
      <c r="TUT226" s="15"/>
      <c r="TUU226" s="15"/>
      <c r="TUV226" s="15"/>
      <c r="TUW226" s="15"/>
      <c r="TUX226" s="15"/>
      <c r="TUY226" s="15"/>
      <c r="TUZ226" s="15"/>
      <c r="TVA226" s="15"/>
      <c r="TVB226" s="15"/>
      <c r="TVC226" s="15"/>
      <c r="TVD226" s="15"/>
      <c r="TVE226" s="15"/>
      <c r="TVF226" s="15"/>
      <c r="TVG226" s="15"/>
      <c r="TVH226" s="15"/>
      <c r="TVI226" s="15"/>
      <c r="TVJ226" s="15"/>
      <c r="TVK226" s="15"/>
      <c r="TVL226" s="15"/>
      <c r="TVM226" s="15"/>
      <c r="TVN226" s="15"/>
      <c r="TVO226" s="15"/>
      <c r="TVP226" s="15"/>
      <c r="TVQ226" s="15"/>
      <c r="TVR226" s="15"/>
      <c r="TVS226" s="15"/>
      <c r="TVT226" s="15"/>
      <c r="TVU226" s="15"/>
      <c r="TVV226" s="15"/>
      <c r="TVW226" s="15"/>
      <c r="TVX226" s="15"/>
      <c r="TVY226" s="15"/>
      <c r="TVZ226" s="15"/>
      <c r="TWA226" s="15"/>
      <c r="TWB226" s="15"/>
      <c r="TWC226" s="15"/>
      <c r="TWD226" s="15"/>
      <c r="TWE226" s="15"/>
      <c r="TWF226" s="15"/>
      <c r="TWG226" s="15"/>
      <c r="TWH226" s="15"/>
      <c r="TWI226" s="15"/>
      <c r="TWJ226" s="15"/>
      <c r="TWK226" s="15"/>
      <c r="TWL226" s="15"/>
      <c r="TWM226" s="15"/>
      <c r="TWN226" s="15"/>
      <c r="TWO226" s="15"/>
      <c r="TWP226" s="15"/>
      <c r="TWQ226" s="15"/>
      <c r="TWR226" s="15"/>
      <c r="TWS226" s="15"/>
      <c r="TWT226" s="15"/>
      <c r="TWU226" s="15"/>
      <c r="TWV226" s="15"/>
      <c r="TWW226" s="15"/>
      <c r="TWX226" s="15"/>
      <c r="TWY226" s="15"/>
      <c r="TWZ226" s="15"/>
      <c r="TXA226" s="15"/>
      <c r="TXB226" s="15"/>
      <c r="TXC226" s="15"/>
      <c r="TXD226" s="15"/>
      <c r="TXE226" s="15"/>
      <c r="TXF226" s="15"/>
      <c r="TXG226" s="15"/>
      <c r="TXH226" s="15"/>
      <c r="TXI226" s="15"/>
      <c r="TXJ226" s="15"/>
      <c r="TXK226" s="15"/>
      <c r="TXL226" s="15"/>
      <c r="TXM226" s="15"/>
      <c r="TXN226" s="15"/>
      <c r="TXO226" s="15"/>
      <c r="TXP226" s="15"/>
      <c r="TXQ226" s="15"/>
      <c r="TXR226" s="15"/>
      <c r="TXS226" s="15"/>
      <c r="TXT226" s="15"/>
      <c r="TXU226" s="15"/>
      <c r="TXV226" s="15"/>
      <c r="TXW226" s="15"/>
      <c r="TXX226" s="15"/>
      <c r="TXY226" s="15"/>
      <c r="TXZ226" s="15"/>
      <c r="TYA226" s="15"/>
      <c r="TYB226" s="15"/>
      <c r="TYC226" s="15"/>
      <c r="TYD226" s="15"/>
      <c r="TYE226" s="15"/>
      <c r="TYF226" s="15"/>
      <c r="TYG226" s="15"/>
      <c r="TYH226" s="15"/>
      <c r="TYI226" s="15"/>
      <c r="TYJ226" s="15"/>
      <c r="TYK226" s="15"/>
      <c r="TYL226" s="15"/>
      <c r="TYM226" s="15"/>
      <c r="TYN226" s="15"/>
      <c r="TYO226" s="15"/>
      <c r="TYP226" s="15"/>
      <c r="TYQ226" s="15"/>
      <c r="TYR226" s="15"/>
      <c r="TYS226" s="15"/>
      <c r="TYT226" s="15"/>
      <c r="TYU226" s="15"/>
      <c r="TYV226" s="15"/>
      <c r="TYW226" s="15"/>
      <c r="TYX226" s="15"/>
      <c r="TYY226" s="15"/>
      <c r="TYZ226" s="15"/>
      <c r="TZA226" s="15"/>
      <c r="TZB226" s="15"/>
      <c r="TZC226" s="15"/>
      <c r="TZD226" s="15"/>
      <c r="TZE226" s="15"/>
      <c r="TZF226" s="15"/>
      <c r="TZG226" s="15"/>
      <c r="TZH226" s="15"/>
      <c r="TZI226" s="15"/>
      <c r="TZJ226" s="15"/>
      <c r="TZK226" s="15"/>
      <c r="TZL226" s="15"/>
      <c r="TZM226" s="15"/>
      <c r="TZN226" s="15"/>
      <c r="TZO226" s="15"/>
      <c r="TZP226" s="15"/>
      <c r="TZQ226" s="15"/>
      <c r="TZR226" s="15"/>
      <c r="TZS226" s="15"/>
      <c r="TZT226" s="15"/>
      <c r="TZU226" s="15"/>
      <c r="TZV226" s="15"/>
      <c r="TZW226" s="15"/>
      <c r="TZX226" s="15"/>
      <c r="TZY226" s="15"/>
      <c r="TZZ226" s="15"/>
      <c r="UAA226" s="15"/>
      <c r="UAB226" s="15"/>
      <c r="UAC226" s="15"/>
      <c r="UAD226" s="15"/>
      <c r="UAE226" s="15"/>
      <c r="UAF226" s="15"/>
      <c r="UAG226" s="15"/>
      <c r="UAH226" s="15"/>
      <c r="UAI226" s="15"/>
      <c r="UAJ226" s="15"/>
      <c r="UAK226" s="15"/>
      <c r="UAL226" s="15"/>
      <c r="UAM226" s="15"/>
      <c r="UAN226" s="15"/>
      <c r="UAO226" s="15"/>
      <c r="UAP226" s="15"/>
      <c r="UAQ226" s="15"/>
      <c r="UAR226" s="15"/>
      <c r="UAS226" s="15"/>
      <c r="UAT226" s="15"/>
      <c r="UAU226" s="15"/>
      <c r="UAV226" s="15"/>
      <c r="UAW226" s="15"/>
      <c r="UAX226" s="15"/>
      <c r="UAY226" s="15"/>
      <c r="UAZ226" s="15"/>
      <c r="UBA226" s="15"/>
      <c r="UBB226" s="15"/>
      <c r="UBC226" s="15"/>
      <c r="UBD226" s="15"/>
      <c r="UBE226" s="15"/>
      <c r="UBF226" s="15"/>
      <c r="UBG226" s="15"/>
      <c r="UBH226" s="15"/>
      <c r="UBI226" s="15"/>
      <c r="UBJ226" s="15"/>
      <c r="UBK226" s="15"/>
      <c r="UBL226" s="15"/>
      <c r="UBM226" s="15"/>
      <c r="UBN226" s="15"/>
      <c r="UBO226" s="15"/>
      <c r="UBP226" s="15"/>
      <c r="UBQ226" s="15"/>
      <c r="UBR226" s="15"/>
      <c r="UBS226" s="15"/>
      <c r="UBT226" s="15"/>
      <c r="UBU226" s="15"/>
      <c r="UBV226" s="15"/>
      <c r="UBW226" s="15"/>
      <c r="UBX226" s="15"/>
      <c r="UBY226" s="15"/>
      <c r="UBZ226" s="15"/>
      <c r="UCA226" s="15"/>
      <c r="UCB226" s="15"/>
      <c r="UCC226" s="15"/>
      <c r="UCD226" s="15"/>
      <c r="UCE226" s="15"/>
      <c r="UCF226" s="15"/>
      <c r="UCG226" s="15"/>
      <c r="UCH226" s="15"/>
      <c r="UCI226" s="15"/>
      <c r="UCJ226" s="15"/>
      <c r="UCK226" s="15"/>
      <c r="UCL226" s="15"/>
      <c r="UCM226" s="15"/>
      <c r="UCN226" s="15"/>
      <c r="UCO226" s="15"/>
      <c r="UCP226" s="15"/>
      <c r="UCQ226" s="15"/>
      <c r="UCR226" s="15"/>
      <c r="UCS226" s="15"/>
      <c r="UCT226" s="15"/>
      <c r="UCU226" s="15"/>
      <c r="UCV226" s="15"/>
      <c r="UCW226" s="15"/>
      <c r="UCX226" s="15"/>
      <c r="UCY226" s="15"/>
      <c r="UCZ226" s="15"/>
      <c r="UDA226" s="15"/>
      <c r="UDB226" s="15"/>
      <c r="UDC226" s="15"/>
      <c r="UDD226" s="15"/>
      <c r="UDE226" s="15"/>
      <c r="UDF226" s="15"/>
      <c r="UDG226" s="15"/>
      <c r="UDH226" s="15"/>
      <c r="UDI226" s="15"/>
      <c r="UDJ226" s="15"/>
      <c r="UDK226" s="15"/>
      <c r="UDL226" s="15"/>
      <c r="UDM226" s="15"/>
      <c r="UDN226" s="15"/>
      <c r="UDO226" s="15"/>
      <c r="UDP226" s="15"/>
      <c r="UDQ226" s="15"/>
      <c r="UDR226" s="15"/>
      <c r="UDS226" s="15"/>
      <c r="UDT226" s="15"/>
      <c r="UDU226" s="15"/>
      <c r="UDV226" s="15"/>
      <c r="UDW226" s="15"/>
      <c r="UDX226" s="15"/>
      <c r="UDY226" s="15"/>
      <c r="UDZ226" s="15"/>
      <c r="UEA226" s="15"/>
      <c r="UEB226" s="15"/>
      <c r="UEC226" s="15"/>
      <c r="UED226" s="15"/>
      <c r="UEE226" s="15"/>
      <c r="UEF226" s="15"/>
      <c r="UEG226" s="15"/>
      <c r="UEH226" s="15"/>
      <c r="UEI226" s="15"/>
      <c r="UEJ226" s="15"/>
      <c r="UEK226" s="15"/>
      <c r="UEL226" s="15"/>
      <c r="UEM226" s="15"/>
      <c r="UEN226" s="15"/>
      <c r="UEO226" s="15"/>
      <c r="UEP226" s="15"/>
      <c r="UEQ226" s="15"/>
      <c r="UER226" s="15"/>
      <c r="UES226" s="15"/>
      <c r="UET226" s="15"/>
      <c r="UEU226" s="15"/>
      <c r="UEV226" s="15"/>
      <c r="UEW226" s="15"/>
      <c r="UEX226" s="15"/>
      <c r="UEY226" s="15"/>
      <c r="UEZ226" s="15"/>
      <c r="UFA226" s="15"/>
      <c r="UFB226" s="15"/>
      <c r="UFC226" s="15"/>
      <c r="UFD226" s="15"/>
      <c r="UFE226" s="15"/>
      <c r="UFF226" s="15"/>
      <c r="UFG226" s="15"/>
      <c r="UFH226" s="15"/>
      <c r="UFI226" s="15"/>
      <c r="UFJ226" s="15"/>
      <c r="UFK226" s="15"/>
      <c r="UFL226" s="15"/>
      <c r="UFM226" s="15"/>
      <c r="UFN226" s="15"/>
      <c r="UFO226" s="15"/>
      <c r="UFP226" s="15"/>
      <c r="UFQ226" s="15"/>
      <c r="UFR226" s="15"/>
      <c r="UFS226" s="15"/>
      <c r="UFT226" s="15"/>
      <c r="UFU226" s="15"/>
      <c r="UFV226" s="15"/>
      <c r="UFW226" s="15"/>
      <c r="UFX226" s="15"/>
      <c r="UFY226" s="15"/>
      <c r="UFZ226" s="15"/>
      <c r="UGA226" s="15"/>
      <c r="UGB226" s="15"/>
      <c r="UGC226" s="15"/>
      <c r="UGD226" s="15"/>
      <c r="UGE226" s="15"/>
      <c r="UGF226" s="15"/>
      <c r="UGG226" s="15"/>
      <c r="UGH226" s="15"/>
      <c r="UGI226" s="15"/>
      <c r="UGJ226" s="15"/>
      <c r="UGK226" s="15"/>
      <c r="UGL226" s="15"/>
      <c r="UGM226" s="15"/>
      <c r="UGN226" s="15"/>
      <c r="UGO226" s="15"/>
      <c r="UGP226" s="15"/>
      <c r="UGQ226" s="15"/>
      <c r="UGR226" s="15"/>
      <c r="UGS226" s="15"/>
      <c r="UGT226" s="15"/>
      <c r="UGU226" s="15"/>
      <c r="UGV226" s="15"/>
      <c r="UGW226" s="15"/>
      <c r="UGX226" s="15"/>
      <c r="UGY226" s="15"/>
      <c r="UGZ226" s="15"/>
      <c r="UHA226" s="15"/>
      <c r="UHB226" s="15"/>
      <c r="UHC226" s="15"/>
      <c r="UHD226" s="15"/>
      <c r="UHE226" s="15"/>
      <c r="UHF226" s="15"/>
      <c r="UHG226" s="15"/>
      <c r="UHH226" s="15"/>
      <c r="UHI226" s="15"/>
      <c r="UHJ226" s="15"/>
      <c r="UHK226" s="15"/>
      <c r="UHL226" s="15"/>
      <c r="UHM226" s="15"/>
      <c r="UHN226" s="15"/>
      <c r="UHO226" s="15"/>
      <c r="UHP226" s="15"/>
      <c r="UHQ226" s="15"/>
      <c r="UHR226" s="15"/>
      <c r="UHS226" s="15"/>
      <c r="UHT226" s="15"/>
      <c r="UHU226" s="15"/>
      <c r="UHV226" s="15"/>
      <c r="UHW226" s="15"/>
      <c r="UHX226" s="15"/>
      <c r="UHY226" s="15"/>
      <c r="UHZ226" s="15"/>
      <c r="UIA226" s="15"/>
      <c r="UIB226" s="15"/>
      <c r="UIC226" s="15"/>
      <c r="UID226" s="15"/>
      <c r="UIE226" s="15"/>
      <c r="UIF226" s="15"/>
      <c r="UIG226" s="15"/>
      <c r="UIH226" s="15"/>
      <c r="UII226" s="15"/>
      <c r="UIJ226" s="15"/>
      <c r="UIK226" s="15"/>
      <c r="UIL226" s="15"/>
      <c r="UIM226" s="15"/>
      <c r="UIN226" s="15"/>
      <c r="UIO226" s="15"/>
      <c r="UIP226" s="15"/>
      <c r="UIQ226" s="15"/>
      <c r="UIR226" s="15"/>
      <c r="UIS226" s="15"/>
      <c r="UIT226" s="15"/>
      <c r="UIU226" s="15"/>
      <c r="UIV226" s="15"/>
      <c r="UIW226" s="15"/>
      <c r="UIX226" s="15"/>
      <c r="UIY226" s="15"/>
      <c r="UIZ226" s="15"/>
      <c r="UJA226" s="15"/>
      <c r="UJB226" s="15"/>
      <c r="UJC226" s="15"/>
      <c r="UJD226" s="15"/>
      <c r="UJE226" s="15"/>
      <c r="UJF226" s="15"/>
      <c r="UJG226" s="15"/>
      <c r="UJH226" s="15"/>
      <c r="UJI226" s="15"/>
      <c r="UJJ226" s="15"/>
      <c r="UJK226" s="15"/>
      <c r="UJL226" s="15"/>
      <c r="UJM226" s="15"/>
      <c r="UJN226" s="15"/>
      <c r="UJO226" s="15"/>
      <c r="UJP226" s="15"/>
      <c r="UJQ226" s="15"/>
      <c r="UJR226" s="15"/>
      <c r="UJS226" s="15"/>
      <c r="UJT226" s="15"/>
      <c r="UJU226" s="15"/>
      <c r="UJV226" s="15"/>
      <c r="UJW226" s="15"/>
      <c r="UJX226" s="15"/>
      <c r="UJY226" s="15"/>
      <c r="UJZ226" s="15"/>
      <c r="UKA226" s="15"/>
      <c r="UKB226" s="15"/>
      <c r="UKC226" s="15"/>
      <c r="UKD226" s="15"/>
      <c r="UKE226" s="15"/>
      <c r="UKF226" s="15"/>
      <c r="UKG226" s="15"/>
      <c r="UKH226" s="15"/>
      <c r="UKI226" s="15"/>
      <c r="UKJ226" s="15"/>
      <c r="UKK226" s="15"/>
      <c r="UKL226" s="15"/>
      <c r="UKM226" s="15"/>
      <c r="UKN226" s="15"/>
      <c r="UKO226" s="15"/>
      <c r="UKP226" s="15"/>
      <c r="UKQ226" s="15"/>
      <c r="UKR226" s="15"/>
      <c r="UKS226" s="15"/>
      <c r="UKT226" s="15"/>
      <c r="UKU226" s="15"/>
      <c r="UKV226" s="15"/>
      <c r="UKW226" s="15"/>
      <c r="UKX226" s="15"/>
      <c r="UKY226" s="15"/>
      <c r="UKZ226" s="15"/>
      <c r="ULA226" s="15"/>
      <c r="ULB226" s="15"/>
      <c r="ULC226" s="15"/>
      <c r="ULD226" s="15"/>
      <c r="ULE226" s="15"/>
      <c r="ULF226" s="15"/>
      <c r="ULG226" s="15"/>
      <c r="ULH226" s="15"/>
      <c r="ULI226" s="15"/>
      <c r="ULJ226" s="15"/>
      <c r="ULK226" s="15"/>
      <c r="ULL226" s="15"/>
      <c r="ULM226" s="15"/>
      <c r="ULN226" s="15"/>
      <c r="ULO226" s="15"/>
      <c r="ULP226" s="15"/>
      <c r="ULQ226" s="15"/>
      <c r="ULR226" s="15"/>
      <c r="ULS226" s="15"/>
      <c r="ULT226" s="15"/>
      <c r="ULU226" s="15"/>
      <c r="ULV226" s="15"/>
      <c r="ULW226" s="15"/>
      <c r="ULX226" s="15"/>
      <c r="ULY226" s="15"/>
      <c r="ULZ226" s="15"/>
      <c r="UMA226" s="15"/>
      <c r="UMB226" s="15"/>
      <c r="UMC226" s="15"/>
      <c r="UMD226" s="15"/>
      <c r="UME226" s="15"/>
      <c r="UMF226" s="15"/>
      <c r="UMG226" s="15"/>
      <c r="UMH226" s="15"/>
      <c r="UMI226" s="15"/>
      <c r="UMJ226" s="15"/>
      <c r="UMK226" s="15"/>
      <c r="UML226" s="15"/>
      <c r="UMM226" s="15"/>
      <c r="UMN226" s="15"/>
      <c r="UMO226" s="15"/>
      <c r="UMP226" s="15"/>
      <c r="UMQ226" s="15"/>
      <c r="UMR226" s="15"/>
      <c r="UMS226" s="15"/>
      <c r="UMT226" s="15"/>
      <c r="UMU226" s="15"/>
      <c r="UMV226" s="15"/>
      <c r="UMW226" s="15"/>
      <c r="UMX226" s="15"/>
      <c r="UMY226" s="15"/>
      <c r="UMZ226" s="15"/>
      <c r="UNA226" s="15"/>
      <c r="UNB226" s="15"/>
      <c r="UNC226" s="15"/>
      <c r="UND226" s="15"/>
      <c r="UNE226" s="15"/>
      <c r="UNF226" s="15"/>
      <c r="UNG226" s="15"/>
      <c r="UNH226" s="15"/>
      <c r="UNI226" s="15"/>
      <c r="UNJ226" s="15"/>
      <c r="UNK226" s="15"/>
      <c r="UNL226" s="15"/>
      <c r="UNM226" s="15"/>
      <c r="UNN226" s="15"/>
      <c r="UNO226" s="15"/>
      <c r="UNP226" s="15"/>
      <c r="UNQ226" s="15"/>
      <c r="UNR226" s="15"/>
      <c r="UNS226" s="15"/>
      <c r="UNT226" s="15"/>
      <c r="UNU226" s="15"/>
      <c r="UNV226" s="15"/>
      <c r="UNW226" s="15"/>
      <c r="UNX226" s="15"/>
      <c r="UNY226" s="15"/>
      <c r="UNZ226" s="15"/>
      <c r="UOA226" s="15"/>
      <c r="UOB226" s="15"/>
      <c r="UOC226" s="15"/>
      <c r="UOD226" s="15"/>
      <c r="UOE226" s="15"/>
      <c r="UOF226" s="15"/>
      <c r="UOG226" s="15"/>
      <c r="UOH226" s="15"/>
      <c r="UOI226" s="15"/>
      <c r="UOJ226" s="15"/>
      <c r="UOK226" s="15"/>
      <c r="UOL226" s="15"/>
      <c r="UOM226" s="15"/>
      <c r="UON226" s="15"/>
      <c r="UOO226" s="15"/>
      <c r="UOP226" s="15"/>
      <c r="UOQ226" s="15"/>
      <c r="UOR226" s="15"/>
      <c r="UOS226" s="15"/>
      <c r="UOT226" s="15"/>
      <c r="UOU226" s="15"/>
      <c r="UOV226" s="15"/>
      <c r="UOW226" s="15"/>
      <c r="UOX226" s="15"/>
      <c r="UOY226" s="15"/>
      <c r="UOZ226" s="15"/>
      <c r="UPA226" s="15"/>
      <c r="UPB226" s="15"/>
      <c r="UPC226" s="15"/>
      <c r="UPD226" s="15"/>
      <c r="UPE226" s="15"/>
      <c r="UPF226" s="15"/>
      <c r="UPG226" s="15"/>
      <c r="UPH226" s="15"/>
      <c r="UPI226" s="15"/>
      <c r="UPJ226" s="15"/>
      <c r="UPK226" s="15"/>
      <c r="UPL226" s="15"/>
      <c r="UPM226" s="15"/>
      <c r="UPN226" s="15"/>
      <c r="UPO226" s="15"/>
      <c r="UPP226" s="15"/>
      <c r="UPQ226" s="15"/>
      <c r="UPR226" s="15"/>
      <c r="UPS226" s="15"/>
      <c r="UPT226" s="15"/>
      <c r="UPU226" s="15"/>
      <c r="UPV226" s="15"/>
      <c r="UPW226" s="15"/>
      <c r="UPX226" s="15"/>
      <c r="UPY226" s="15"/>
      <c r="UPZ226" s="15"/>
      <c r="UQA226" s="15"/>
      <c r="UQB226" s="15"/>
      <c r="UQC226" s="15"/>
      <c r="UQD226" s="15"/>
      <c r="UQE226" s="15"/>
      <c r="UQF226" s="15"/>
      <c r="UQG226" s="15"/>
      <c r="UQH226" s="15"/>
      <c r="UQI226" s="15"/>
      <c r="UQJ226" s="15"/>
      <c r="UQK226" s="15"/>
      <c r="UQL226" s="15"/>
      <c r="UQM226" s="15"/>
      <c r="UQN226" s="15"/>
      <c r="UQO226" s="15"/>
      <c r="UQP226" s="15"/>
      <c r="UQQ226" s="15"/>
      <c r="UQR226" s="15"/>
      <c r="UQS226" s="15"/>
      <c r="UQT226" s="15"/>
      <c r="UQU226" s="15"/>
      <c r="UQV226" s="15"/>
      <c r="UQW226" s="15"/>
      <c r="UQX226" s="15"/>
      <c r="UQY226" s="15"/>
      <c r="UQZ226" s="15"/>
      <c r="URA226" s="15"/>
      <c r="URB226" s="15"/>
      <c r="URC226" s="15"/>
      <c r="URD226" s="15"/>
      <c r="URE226" s="15"/>
      <c r="URF226" s="15"/>
      <c r="URG226" s="15"/>
      <c r="URH226" s="15"/>
      <c r="URI226" s="15"/>
      <c r="URJ226" s="15"/>
      <c r="URK226" s="15"/>
      <c r="URL226" s="15"/>
      <c r="URM226" s="15"/>
      <c r="URN226" s="15"/>
      <c r="URO226" s="15"/>
      <c r="URP226" s="15"/>
      <c r="URQ226" s="15"/>
      <c r="URR226" s="15"/>
      <c r="URS226" s="15"/>
      <c r="URT226" s="15"/>
      <c r="URU226" s="15"/>
      <c r="URV226" s="15"/>
      <c r="URW226" s="15"/>
      <c r="URX226" s="15"/>
      <c r="URY226" s="15"/>
      <c r="URZ226" s="15"/>
      <c r="USA226" s="15"/>
      <c r="USB226" s="15"/>
      <c r="USC226" s="15"/>
      <c r="USD226" s="15"/>
      <c r="USE226" s="15"/>
      <c r="USF226" s="15"/>
      <c r="USG226" s="15"/>
      <c r="USH226" s="15"/>
      <c r="USI226" s="15"/>
      <c r="USJ226" s="15"/>
      <c r="USK226" s="15"/>
      <c r="USL226" s="15"/>
      <c r="USM226" s="15"/>
      <c r="USN226" s="15"/>
      <c r="USO226" s="15"/>
      <c r="USP226" s="15"/>
      <c r="USQ226" s="15"/>
      <c r="USR226" s="15"/>
      <c r="USS226" s="15"/>
      <c r="UST226" s="15"/>
      <c r="USU226" s="15"/>
      <c r="USV226" s="15"/>
      <c r="USW226" s="15"/>
      <c r="USX226" s="15"/>
      <c r="USY226" s="15"/>
      <c r="USZ226" s="15"/>
      <c r="UTA226" s="15"/>
      <c r="UTB226" s="15"/>
      <c r="UTC226" s="15"/>
      <c r="UTD226" s="15"/>
      <c r="UTE226" s="15"/>
      <c r="UTF226" s="15"/>
      <c r="UTG226" s="15"/>
      <c r="UTH226" s="15"/>
      <c r="UTI226" s="15"/>
      <c r="UTJ226" s="15"/>
      <c r="UTK226" s="15"/>
      <c r="UTL226" s="15"/>
      <c r="UTM226" s="15"/>
      <c r="UTN226" s="15"/>
      <c r="UTO226" s="15"/>
      <c r="UTP226" s="15"/>
      <c r="UTQ226" s="15"/>
      <c r="UTR226" s="15"/>
      <c r="UTS226" s="15"/>
      <c r="UTT226" s="15"/>
      <c r="UTU226" s="15"/>
      <c r="UTV226" s="15"/>
      <c r="UTW226" s="15"/>
      <c r="UTX226" s="15"/>
      <c r="UTY226" s="15"/>
      <c r="UTZ226" s="15"/>
      <c r="UUA226" s="15"/>
      <c r="UUB226" s="15"/>
      <c r="UUC226" s="15"/>
      <c r="UUD226" s="15"/>
      <c r="UUE226" s="15"/>
      <c r="UUF226" s="15"/>
      <c r="UUG226" s="15"/>
      <c r="UUH226" s="15"/>
      <c r="UUI226" s="15"/>
      <c r="UUJ226" s="15"/>
      <c r="UUK226" s="15"/>
      <c r="UUL226" s="15"/>
      <c r="UUM226" s="15"/>
      <c r="UUN226" s="15"/>
      <c r="UUO226" s="15"/>
      <c r="UUP226" s="15"/>
      <c r="UUQ226" s="15"/>
      <c r="UUR226" s="15"/>
      <c r="UUS226" s="15"/>
      <c r="UUT226" s="15"/>
      <c r="UUU226" s="15"/>
      <c r="UUV226" s="15"/>
      <c r="UUW226" s="15"/>
      <c r="UUX226" s="15"/>
      <c r="UUY226" s="15"/>
      <c r="UUZ226" s="15"/>
      <c r="UVA226" s="15"/>
      <c r="UVB226" s="15"/>
      <c r="UVC226" s="15"/>
      <c r="UVD226" s="15"/>
      <c r="UVE226" s="15"/>
      <c r="UVF226" s="15"/>
      <c r="UVG226" s="15"/>
      <c r="UVH226" s="15"/>
      <c r="UVI226" s="15"/>
      <c r="UVJ226" s="15"/>
      <c r="UVK226" s="15"/>
      <c r="UVL226" s="15"/>
      <c r="UVM226" s="15"/>
      <c r="UVN226" s="15"/>
      <c r="UVO226" s="15"/>
      <c r="UVP226" s="15"/>
      <c r="UVQ226" s="15"/>
      <c r="UVR226" s="15"/>
      <c r="UVS226" s="15"/>
      <c r="UVT226" s="15"/>
      <c r="UVU226" s="15"/>
      <c r="UVV226" s="15"/>
      <c r="UVW226" s="15"/>
      <c r="UVX226" s="15"/>
      <c r="UVY226" s="15"/>
      <c r="UVZ226" s="15"/>
      <c r="UWA226" s="15"/>
      <c r="UWB226" s="15"/>
      <c r="UWC226" s="15"/>
      <c r="UWD226" s="15"/>
      <c r="UWE226" s="15"/>
      <c r="UWF226" s="15"/>
      <c r="UWG226" s="15"/>
      <c r="UWH226" s="15"/>
      <c r="UWI226" s="15"/>
      <c r="UWJ226" s="15"/>
      <c r="UWK226" s="15"/>
      <c r="UWL226" s="15"/>
      <c r="UWM226" s="15"/>
      <c r="UWN226" s="15"/>
      <c r="UWO226" s="15"/>
      <c r="UWP226" s="15"/>
      <c r="UWQ226" s="15"/>
      <c r="UWR226" s="15"/>
      <c r="UWS226" s="15"/>
      <c r="UWT226" s="15"/>
      <c r="UWU226" s="15"/>
      <c r="UWV226" s="15"/>
      <c r="UWW226" s="15"/>
      <c r="UWX226" s="15"/>
      <c r="UWY226" s="15"/>
      <c r="UWZ226" s="15"/>
      <c r="UXA226" s="15"/>
      <c r="UXB226" s="15"/>
      <c r="UXC226" s="15"/>
      <c r="UXD226" s="15"/>
      <c r="UXE226" s="15"/>
      <c r="UXF226" s="15"/>
      <c r="UXG226" s="15"/>
      <c r="UXH226" s="15"/>
      <c r="UXI226" s="15"/>
      <c r="UXJ226" s="15"/>
      <c r="UXK226" s="15"/>
      <c r="UXL226" s="15"/>
      <c r="UXM226" s="15"/>
      <c r="UXN226" s="15"/>
      <c r="UXO226" s="15"/>
      <c r="UXP226" s="15"/>
      <c r="UXQ226" s="15"/>
      <c r="UXR226" s="15"/>
      <c r="UXS226" s="15"/>
      <c r="UXT226" s="15"/>
      <c r="UXU226" s="15"/>
      <c r="UXV226" s="15"/>
      <c r="UXW226" s="15"/>
      <c r="UXX226" s="15"/>
      <c r="UXY226" s="15"/>
      <c r="UXZ226" s="15"/>
      <c r="UYA226" s="15"/>
      <c r="UYB226" s="15"/>
      <c r="UYC226" s="15"/>
      <c r="UYD226" s="15"/>
      <c r="UYE226" s="15"/>
      <c r="UYF226" s="15"/>
      <c r="UYG226" s="15"/>
      <c r="UYH226" s="15"/>
      <c r="UYI226" s="15"/>
      <c r="UYJ226" s="15"/>
      <c r="UYK226" s="15"/>
      <c r="UYL226" s="15"/>
      <c r="UYM226" s="15"/>
      <c r="UYN226" s="15"/>
      <c r="UYO226" s="15"/>
      <c r="UYP226" s="15"/>
      <c r="UYQ226" s="15"/>
      <c r="UYR226" s="15"/>
      <c r="UYS226" s="15"/>
      <c r="UYT226" s="15"/>
      <c r="UYU226" s="15"/>
      <c r="UYV226" s="15"/>
      <c r="UYW226" s="15"/>
      <c r="UYX226" s="15"/>
      <c r="UYY226" s="15"/>
      <c r="UYZ226" s="15"/>
      <c r="UZA226" s="15"/>
      <c r="UZB226" s="15"/>
      <c r="UZC226" s="15"/>
      <c r="UZD226" s="15"/>
      <c r="UZE226" s="15"/>
      <c r="UZF226" s="15"/>
      <c r="UZG226" s="15"/>
      <c r="UZH226" s="15"/>
      <c r="UZI226" s="15"/>
      <c r="UZJ226" s="15"/>
      <c r="UZK226" s="15"/>
      <c r="UZL226" s="15"/>
      <c r="UZM226" s="15"/>
      <c r="UZN226" s="15"/>
      <c r="UZO226" s="15"/>
      <c r="UZP226" s="15"/>
      <c r="UZQ226" s="15"/>
      <c r="UZR226" s="15"/>
      <c r="UZS226" s="15"/>
      <c r="UZT226" s="15"/>
      <c r="UZU226" s="15"/>
      <c r="UZV226" s="15"/>
      <c r="UZW226" s="15"/>
      <c r="UZX226" s="15"/>
      <c r="UZY226" s="15"/>
      <c r="UZZ226" s="15"/>
      <c r="VAA226" s="15"/>
      <c r="VAB226" s="15"/>
      <c r="VAC226" s="15"/>
      <c r="VAD226" s="15"/>
      <c r="VAE226" s="15"/>
      <c r="VAF226" s="15"/>
      <c r="VAG226" s="15"/>
      <c r="VAH226" s="15"/>
      <c r="VAI226" s="15"/>
      <c r="VAJ226" s="15"/>
      <c r="VAK226" s="15"/>
      <c r="VAL226" s="15"/>
      <c r="VAM226" s="15"/>
      <c r="VAN226" s="15"/>
      <c r="VAO226" s="15"/>
      <c r="VAP226" s="15"/>
      <c r="VAQ226" s="15"/>
      <c r="VAR226" s="15"/>
      <c r="VAS226" s="15"/>
      <c r="VAT226" s="15"/>
      <c r="VAU226" s="15"/>
      <c r="VAV226" s="15"/>
      <c r="VAW226" s="15"/>
      <c r="VAX226" s="15"/>
      <c r="VAY226" s="15"/>
      <c r="VAZ226" s="15"/>
      <c r="VBA226" s="15"/>
      <c r="VBB226" s="15"/>
      <c r="VBC226" s="15"/>
      <c r="VBD226" s="15"/>
      <c r="VBE226" s="15"/>
      <c r="VBF226" s="15"/>
      <c r="VBG226" s="15"/>
      <c r="VBH226" s="15"/>
      <c r="VBI226" s="15"/>
      <c r="VBJ226" s="15"/>
      <c r="VBK226" s="15"/>
      <c r="VBL226" s="15"/>
      <c r="VBM226" s="15"/>
      <c r="VBN226" s="15"/>
      <c r="VBO226" s="15"/>
      <c r="VBP226" s="15"/>
      <c r="VBQ226" s="15"/>
      <c r="VBR226" s="15"/>
      <c r="VBS226" s="15"/>
      <c r="VBT226" s="15"/>
      <c r="VBU226" s="15"/>
      <c r="VBV226" s="15"/>
      <c r="VBW226" s="15"/>
      <c r="VBX226" s="15"/>
      <c r="VBY226" s="15"/>
      <c r="VBZ226" s="15"/>
      <c r="VCA226" s="15"/>
      <c r="VCB226" s="15"/>
      <c r="VCC226" s="15"/>
      <c r="VCD226" s="15"/>
      <c r="VCE226" s="15"/>
      <c r="VCF226" s="15"/>
      <c r="VCG226" s="15"/>
      <c r="VCH226" s="15"/>
      <c r="VCI226" s="15"/>
      <c r="VCJ226" s="15"/>
      <c r="VCK226" s="15"/>
      <c r="VCL226" s="15"/>
      <c r="VCM226" s="15"/>
      <c r="VCN226" s="15"/>
      <c r="VCO226" s="15"/>
      <c r="VCP226" s="15"/>
      <c r="VCQ226" s="15"/>
      <c r="VCR226" s="15"/>
      <c r="VCS226" s="15"/>
      <c r="VCT226" s="15"/>
      <c r="VCU226" s="15"/>
      <c r="VCV226" s="15"/>
      <c r="VCW226" s="15"/>
      <c r="VCX226" s="15"/>
      <c r="VCY226" s="15"/>
      <c r="VCZ226" s="15"/>
      <c r="VDA226" s="15"/>
      <c r="VDB226" s="15"/>
      <c r="VDC226" s="15"/>
      <c r="VDD226" s="15"/>
      <c r="VDE226" s="15"/>
      <c r="VDF226" s="15"/>
      <c r="VDG226" s="15"/>
      <c r="VDH226" s="15"/>
      <c r="VDI226" s="15"/>
      <c r="VDJ226" s="15"/>
      <c r="VDK226" s="15"/>
      <c r="VDL226" s="15"/>
      <c r="VDM226" s="15"/>
      <c r="VDN226" s="15"/>
      <c r="VDO226" s="15"/>
      <c r="VDP226" s="15"/>
      <c r="VDQ226" s="15"/>
      <c r="VDR226" s="15"/>
      <c r="VDS226" s="15"/>
      <c r="VDT226" s="15"/>
      <c r="VDU226" s="15"/>
      <c r="VDV226" s="15"/>
      <c r="VDW226" s="15"/>
      <c r="VDX226" s="15"/>
      <c r="VDY226" s="15"/>
      <c r="VDZ226" s="15"/>
      <c r="VEA226" s="15"/>
      <c r="VEB226" s="15"/>
      <c r="VEC226" s="15"/>
      <c r="VED226" s="15"/>
      <c r="VEE226" s="15"/>
      <c r="VEF226" s="15"/>
      <c r="VEG226" s="15"/>
      <c r="VEH226" s="15"/>
      <c r="VEI226" s="15"/>
      <c r="VEJ226" s="15"/>
      <c r="VEK226" s="15"/>
      <c r="VEL226" s="15"/>
      <c r="VEM226" s="15"/>
      <c r="VEN226" s="15"/>
      <c r="VEO226" s="15"/>
      <c r="VEP226" s="15"/>
      <c r="VEQ226" s="15"/>
      <c r="VER226" s="15"/>
      <c r="VES226" s="15"/>
      <c r="VET226" s="15"/>
      <c r="VEU226" s="15"/>
      <c r="VEV226" s="15"/>
      <c r="VEW226" s="15"/>
      <c r="VEX226" s="15"/>
      <c r="VEY226" s="15"/>
      <c r="VEZ226" s="15"/>
      <c r="VFA226" s="15"/>
      <c r="VFB226" s="15"/>
      <c r="VFC226" s="15"/>
      <c r="VFD226" s="15"/>
      <c r="VFE226" s="15"/>
      <c r="VFF226" s="15"/>
      <c r="VFG226" s="15"/>
      <c r="VFH226" s="15"/>
      <c r="VFI226" s="15"/>
      <c r="VFJ226" s="15"/>
      <c r="VFK226" s="15"/>
      <c r="VFL226" s="15"/>
      <c r="VFM226" s="15"/>
      <c r="VFN226" s="15"/>
      <c r="VFO226" s="15"/>
      <c r="VFP226" s="15"/>
      <c r="VFQ226" s="15"/>
      <c r="VFR226" s="15"/>
      <c r="VFS226" s="15"/>
      <c r="VFT226" s="15"/>
      <c r="VFU226" s="15"/>
      <c r="VFV226" s="15"/>
      <c r="VFW226" s="15"/>
      <c r="VFX226" s="15"/>
      <c r="VFY226" s="15"/>
      <c r="VFZ226" s="15"/>
      <c r="VGA226" s="15"/>
      <c r="VGB226" s="15"/>
      <c r="VGC226" s="15"/>
      <c r="VGD226" s="15"/>
      <c r="VGE226" s="15"/>
      <c r="VGF226" s="15"/>
      <c r="VGG226" s="15"/>
      <c r="VGH226" s="15"/>
      <c r="VGI226" s="15"/>
      <c r="VGJ226" s="15"/>
      <c r="VGK226" s="15"/>
      <c r="VGL226" s="15"/>
      <c r="VGM226" s="15"/>
      <c r="VGN226" s="15"/>
      <c r="VGO226" s="15"/>
      <c r="VGP226" s="15"/>
      <c r="VGQ226" s="15"/>
      <c r="VGR226" s="15"/>
      <c r="VGS226" s="15"/>
      <c r="VGT226" s="15"/>
      <c r="VGU226" s="15"/>
      <c r="VGV226" s="15"/>
      <c r="VGW226" s="15"/>
      <c r="VGX226" s="15"/>
      <c r="VGY226" s="15"/>
      <c r="VGZ226" s="15"/>
      <c r="VHA226" s="15"/>
      <c r="VHB226" s="15"/>
      <c r="VHC226" s="15"/>
      <c r="VHD226" s="15"/>
      <c r="VHE226" s="15"/>
      <c r="VHF226" s="15"/>
      <c r="VHG226" s="15"/>
      <c r="VHH226" s="15"/>
      <c r="VHI226" s="15"/>
      <c r="VHJ226" s="15"/>
      <c r="VHK226" s="15"/>
      <c r="VHL226" s="15"/>
      <c r="VHM226" s="15"/>
      <c r="VHN226" s="15"/>
      <c r="VHO226" s="15"/>
      <c r="VHP226" s="15"/>
      <c r="VHQ226" s="15"/>
      <c r="VHR226" s="15"/>
      <c r="VHS226" s="15"/>
      <c r="VHT226" s="15"/>
      <c r="VHU226" s="15"/>
      <c r="VHV226" s="15"/>
      <c r="VHW226" s="15"/>
      <c r="VHX226" s="15"/>
      <c r="VHY226" s="15"/>
      <c r="VHZ226" s="15"/>
      <c r="VIA226" s="15"/>
      <c r="VIB226" s="15"/>
      <c r="VIC226" s="15"/>
      <c r="VID226" s="15"/>
      <c r="VIE226" s="15"/>
      <c r="VIF226" s="15"/>
      <c r="VIG226" s="15"/>
      <c r="VIH226" s="15"/>
      <c r="VII226" s="15"/>
      <c r="VIJ226" s="15"/>
      <c r="VIK226" s="15"/>
      <c r="VIL226" s="15"/>
      <c r="VIM226" s="15"/>
      <c r="VIN226" s="15"/>
      <c r="VIO226" s="15"/>
      <c r="VIP226" s="15"/>
      <c r="VIQ226" s="15"/>
      <c r="VIR226" s="15"/>
      <c r="VIS226" s="15"/>
      <c r="VIT226" s="15"/>
      <c r="VIU226" s="15"/>
      <c r="VIV226" s="15"/>
      <c r="VIW226" s="15"/>
      <c r="VIX226" s="15"/>
      <c r="VIY226" s="15"/>
      <c r="VIZ226" s="15"/>
      <c r="VJA226" s="15"/>
      <c r="VJB226" s="15"/>
      <c r="VJC226" s="15"/>
      <c r="VJD226" s="15"/>
      <c r="VJE226" s="15"/>
      <c r="VJF226" s="15"/>
      <c r="VJG226" s="15"/>
      <c r="VJH226" s="15"/>
      <c r="VJI226" s="15"/>
      <c r="VJJ226" s="15"/>
      <c r="VJK226" s="15"/>
      <c r="VJL226" s="15"/>
      <c r="VJM226" s="15"/>
      <c r="VJN226" s="15"/>
      <c r="VJO226" s="15"/>
      <c r="VJP226" s="15"/>
      <c r="VJQ226" s="15"/>
      <c r="VJR226" s="15"/>
      <c r="VJS226" s="15"/>
      <c r="VJT226" s="15"/>
      <c r="VJU226" s="15"/>
      <c r="VJV226" s="15"/>
      <c r="VJW226" s="15"/>
      <c r="VJX226" s="15"/>
      <c r="VJY226" s="15"/>
      <c r="VJZ226" s="15"/>
      <c r="VKA226" s="15"/>
      <c r="VKB226" s="15"/>
      <c r="VKC226" s="15"/>
      <c r="VKD226" s="15"/>
      <c r="VKE226" s="15"/>
      <c r="VKF226" s="15"/>
      <c r="VKG226" s="15"/>
      <c r="VKH226" s="15"/>
      <c r="VKI226" s="15"/>
      <c r="VKJ226" s="15"/>
      <c r="VKK226" s="15"/>
      <c r="VKL226" s="15"/>
      <c r="VKM226" s="15"/>
      <c r="VKN226" s="15"/>
      <c r="VKO226" s="15"/>
      <c r="VKP226" s="15"/>
      <c r="VKQ226" s="15"/>
      <c r="VKR226" s="15"/>
      <c r="VKS226" s="15"/>
      <c r="VKT226" s="15"/>
      <c r="VKU226" s="15"/>
      <c r="VKV226" s="15"/>
      <c r="VKW226" s="15"/>
      <c r="VKX226" s="15"/>
      <c r="VKY226" s="15"/>
      <c r="VKZ226" s="15"/>
      <c r="VLA226" s="15"/>
      <c r="VLB226" s="15"/>
      <c r="VLC226" s="15"/>
      <c r="VLD226" s="15"/>
      <c r="VLE226" s="15"/>
      <c r="VLF226" s="15"/>
      <c r="VLG226" s="15"/>
      <c r="VLH226" s="15"/>
      <c r="VLI226" s="15"/>
      <c r="VLJ226" s="15"/>
      <c r="VLK226" s="15"/>
      <c r="VLL226" s="15"/>
      <c r="VLM226" s="15"/>
      <c r="VLN226" s="15"/>
      <c r="VLO226" s="15"/>
      <c r="VLP226" s="15"/>
      <c r="VLQ226" s="15"/>
      <c r="VLR226" s="15"/>
      <c r="VLS226" s="15"/>
      <c r="VLT226" s="15"/>
      <c r="VLU226" s="15"/>
      <c r="VLV226" s="15"/>
      <c r="VLW226" s="15"/>
      <c r="VLX226" s="15"/>
      <c r="VLY226" s="15"/>
      <c r="VLZ226" s="15"/>
      <c r="VMA226" s="15"/>
      <c r="VMB226" s="15"/>
      <c r="VMC226" s="15"/>
      <c r="VMD226" s="15"/>
      <c r="VME226" s="15"/>
      <c r="VMF226" s="15"/>
      <c r="VMG226" s="15"/>
      <c r="VMH226" s="15"/>
      <c r="VMI226" s="15"/>
      <c r="VMJ226" s="15"/>
      <c r="VMK226" s="15"/>
      <c r="VML226" s="15"/>
      <c r="VMM226" s="15"/>
      <c r="VMN226" s="15"/>
      <c r="VMO226" s="15"/>
      <c r="VMP226" s="15"/>
      <c r="VMQ226" s="15"/>
      <c r="VMR226" s="15"/>
      <c r="VMS226" s="15"/>
      <c r="VMT226" s="15"/>
      <c r="VMU226" s="15"/>
      <c r="VMV226" s="15"/>
      <c r="VMW226" s="15"/>
      <c r="VMX226" s="15"/>
      <c r="VMY226" s="15"/>
      <c r="VMZ226" s="15"/>
      <c r="VNA226" s="15"/>
      <c r="VNB226" s="15"/>
      <c r="VNC226" s="15"/>
      <c r="VND226" s="15"/>
      <c r="VNE226" s="15"/>
      <c r="VNF226" s="15"/>
      <c r="VNG226" s="15"/>
      <c r="VNH226" s="15"/>
      <c r="VNI226" s="15"/>
      <c r="VNJ226" s="15"/>
      <c r="VNK226" s="15"/>
      <c r="VNL226" s="15"/>
      <c r="VNM226" s="15"/>
      <c r="VNN226" s="15"/>
      <c r="VNO226" s="15"/>
      <c r="VNP226" s="15"/>
      <c r="VNQ226" s="15"/>
      <c r="VNR226" s="15"/>
      <c r="VNS226" s="15"/>
      <c r="VNT226" s="15"/>
      <c r="VNU226" s="15"/>
      <c r="VNV226" s="15"/>
      <c r="VNW226" s="15"/>
      <c r="VNX226" s="15"/>
      <c r="VNY226" s="15"/>
      <c r="VNZ226" s="15"/>
      <c r="VOA226" s="15"/>
      <c r="VOB226" s="15"/>
      <c r="VOC226" s="15"/>
      <c r="VOD226" s="15"/>
      <c r="VOE226" s="15"/>
      <c r="VOF226" s="15"/>
      <c r="VOG226" s="15"/>
      <c r="VOH226" s="15"/>
      <c r="VOI226" s="15"/>
      <c r="VOJ226" s="15"/>
      <c r="VOK226" s="15"/>
      <c r="VOL226" s="15"/>
      <c r="VOM226" s="15"/>
      <c r="VON226" s="15"/>
      <c r="VOO226" s="15"/>
      <c r="VOP226" s="15"/>
      <c r="VOQ226" s="15"/>
      <c r="VOR226" s="15"/>
      <c r="VOS226" s="15"/>
      <c r="VOT226" s="15"/>
      <c r="VOU226" s="15"/>
      <c r="VOV226" s="15"/>
      <c r="VOW226" s="15"/>
      <c r="VOX226" s="15"/>
      <c r="VOY226" s="15"/>
      <c r="VOZ226" s="15"/>
      <c r="VPA226" s="15"/>
      <c r="VPB226" s="15"/>
      <c r="VPC226" s="15"/>
      <c r="VPD226" s="15"/>
      <c r="VPE226" s="15"/>
      <c r="VPF226" s="15"/>
      <c r="VPG226" s="15"/>
      <c r="VPH226" s="15"/>
      <c r="VPI226" s="15"/>
      <c r="VPJ226" s="15"/>
      <c r="VPK226" s="15"/>
      <c r="VPL226" s="15"/>
      <c r="VPM226" s="15"/>
      <c r="VPN226" s="15"/>
      <c r="VPO226" s="15"/>
      <c r="VPP226" s="15"/>
      <c r="VPQ226" s="15"/>
      <c r="VPR226" s="15"/>
      <c r="VPS226" s="15"/>
      <c r="VPT226" s="15"/>
      <c r="VPU226" s="15"/>
      <c r="VPV226" s="15"/>
      <c r="VPW226" s="15"/>
      <c r="VPX226" s="15"/>
      <c r="VPY226" s="15"/>
      <c r="VPZ226" s="15"/>
      <c r="VQA226" s="15"/>
      <c r="VQB226" s="15"/>
      <c r="VQC226" s="15"/>
      <c r="VQD226" s="15"/>
      <c r="VQE226" s="15"/>
      <c r="VQF226" s="15"/>
      <c r="VQG226" s="15"/>
      <c r="VQH226" s="15"/>
      <c r="VQI226" s="15"/>
      <c r="VQJ226" s="15"/>
      <c r="VQK226" s="15"/>
      <c r="VQL226" s="15"/>
      <c r="VQM226" s="15"/>
      <c r="VQN226" s="15"/>
      <c r="VQO226" s="15"/>
      <c r="VQP226" s="15"/>
      <c r="VQQ226" s="15"/>
      <c r="VQR226" s="15"/>
      <c r="VQS226" s="15"/>
      <c r="VQT226" s="15"/>
      <c r="VQU226" s="15"/>
      <c r="VQV226" s="15"/>
      <c r="VQW226" s="15"/>
      <c r="VQX226" s="15"/>
      <c r="VQY226" s="15"/>
      <c r="VQZ226" s="15"/>
      <c r="VRA226" s="15"/>
      <c r="VRB226" s="15"/>
      <c r="VRC226" s="15"/>
      <c r="VRD226" s="15"/>
      <c r="VRE226" s="15"/>
      <c r="VRF226" s="15"/>
      <c r="VRG226" s="15"/>
      <c r="VRH226" s="15"/>
      <c r="VRI226" s="15"/>
      <c r="VRJ226" s="15"/>
      <c r="VRK226" s="15"/>
      <c r="VRL226" s="15"/>
      <c r="VRM226" s="15"/>
      <c r="VRN226" s="15"/>
      <c r="VRO226" s="15"/>
      <c r="VRP226" s="15"/>
      <c r="VRQ226" s="15"/>
      <c r="VRR226" s="15"/>
      <c r="VRS226" s="15"/>
      <c r="VRT226" s="15"/>
      <c r="VRU226" s="15"/>
      <c r="VRV226" s="15"/>
      <c r="VRW226" s="15"/>
      <c r="VRX226" s="15"/>
      <c r="VRY226" s="15"/>
      <c r="VRZ226" s="15"/>
      <c r="VSA226" s="15"/>
      <c r="VSB226" s="15"/>
      <c r="VSC226" s="15"/>
      <c r="VSD226" s="15"/>
      <c r="VSE226" s="15"/>
      <c r="VSF226" s="15"/>
      <c r="VSG226" s="15"/>
      <c r="VSH226" s="15"/>
      <c r="VSI226" s="15"/>
      <c r="VSJ226" s="15"/>
      <c r="VSK226" s="15"/>
      <c r="VSL226" s="15"/>
      <c r="VSM226" s="15"/>
      <c r="VSN226" s="15"/>
      <c r="VSO226" s="15"/>
      <c r="VSP226" s="15"/>
      <c r="VSQ226" s="15"/>
      <c r="VSR226" s="15"/>
      <c r="VSS226" s="15"/>
      <c r="VST226" s="15"/>
      <c r="VSU226" s="15"/>
      <c r="VSV226" s="15"/>
      <c r="VSW226" s="15"/>
      <c r="VSX226" s="15"/>
      <c r="VSY226" s="15"/>
      <c r="VSZ226" s="15"/>
      <c r="VTA226" s="15"/>
      <c r="VTB226" s="15"/>
      <c r="VTC226" s="15"/>
      <c r="VTD226" s="15"/>
      <c r="VTE226" s="15"/>
      <c r="VTF226" s="15"/>
      <c r="VTG226" s="15"/>
      <c r="VTH226" s="15"/>
      <c r="VTI226" s="15"/>
      <c r="VTJ226" s="15"/>
      <c r="VTK226" s="15"/>
      <c r="VTL226" s="15"/>
      <c r="VTM226" s="15"/>
      <c r="VTN226" s="15"/>
      <c r="VTO226" s="15"/>
      <c r="VTP226" s="15"/>
      <c r="VTQ226" s="15"/>
      <c r="VTR226" s="15"/>
      <c r="VTS226" s="15"/>
      <c r="VTT226" s="15"/>
      <c r="VTU226" s="15"/>
      <c r="VTV226" s="15"/>
      <c r="VTW226" s="15"/>
      <c r="VTX226" s="15"/>
      <c r="VTY226" s="15"/>
      <c r="VTZ226" s="15"/>
      <c r="VUA226" s="15"/>
      <c r="VUB226" s="15"/>
      <c r="VUC226" s="15"/>
      <c r="VUD226" s="15"/>
      <c r="VUE226" s="15"/>
      <c r="VUF226" s="15"/>
      <c r="VUG226" s="15"/>
      <c r="VUH226" s="15"/>
      <c r="VUI226" s="15"/>
      <c r="VUJ226" s="15"/>
      <c r="VUK226" s="15"/>
      <c r="VUL226" s="15"/>
      <c r="VUM226" s="15"/>
      <c r="VUN226" s="15"/>
      <c r="VUO226" s="15"/>
      <c r="VUP226" s="15"/>
      <c r="VUQ226" s="15"/>
      <c r="VUR226" s="15"/>
      <c r="VUS226" s="15"/>
      <c r="VUT226" s="15"/>
      <c r="VUU226" s="15"/>
      <c r="VUV226" s="15"/>
      <c r="VUW226" s="15"/>
      <c r="VUX226" s="15"/>
      <c r="VUY226" s="15"/>
      <c r="VUZ226" s="15"/>
      <c r="VVA226" s="15"/>
      <c r="VVB226" s="15"/>
      <c r="VVC226" s="15"/>
      <c r="VVD226" s="15"/>
      <c r="VVE226" s="15"/>
      <c r="VVF226" s="15"/>
      <c r="VVG226" s="15"/>
      <c r="VVH226" s="15"/>
      <c r="VVI226" s="15"/>
      <c r="VVJ226" s="15"/>
      <c r="VVK226" s="15"/>
      <c r="VVL226" s="15"/>
      <c r="VVM226" s="15"/>
      <c r="VVN226" s="15"/>
      <c r="VVO226" s="15"/>
      <c r="VVP226" s="15"/>
      <c r="VVQ226" s="15"/>
      <c r="VVR226" s="15"/>
      <c r="VVS226" s="15"/>
      <c r="VVT226" s="15"/>
      <c r="VVU226" s="15"/>
      <c r="VVV226" s="15"/>
      <c r="VVW226" s="15"/>
      <c r="VVX226" s="15"/>
      <c r="VVY226" s="15"/>
      <c r="VVZ226" s="15"/>
      <c r="VWA226" s="15"/>
      <c r="VWB226" s="15"/>
      <c r="VWC226" s="15"/>
      <c r="VWD226" s="15"/>
      <c r="VWE226" s="15"/>
      <c r="VWF226" s="15"/>
      <c r="VWG226" s="15"/>
      <c r="VWH226" s="15"/>
      <c r="VWI226" s="15"/>
      <c r="VWJ226" s="15"/>
      <c r="VWK226" s="15"/>
      <c r="VWL226" s="15"/>
      <c r="VWM226" s="15"/>
      <c r="VWN226" s="15"/>
      <c r="VWO226" s="15"/>
      <c r="VWP226" s="15"/>
      <c r="VWQ226" s="15"/>
      <c r="VWR226" s="15"/>
      <c r="VWS226" s="15"/>
      <c r="VWT226" s="15"/>
      <c r="VWU226" s="15"/>
      <c r="VWV226" s="15"/>
      <c r="VWW226" s="15"/>
      <c r="VWX226" s="15"/>
      <c r="VWY226" s="15"/>
      <c r="VWZ226" s="15"/>
      <c r="VXA226" s="15"/>
      <c r="VXB226" s="15"/>
      <c r="VXC226" s="15"/>
      <c r="VXD226" s="15"/>
      <c r="VXE226" s="15"/>
      <c r="VXF226" s="15"/>
      <c r="VXG226" s="15"/>
      <c r="VXH226" s="15"/>
      <c r="VXI226" s="15"/>
      <c r="VXJ226" s="15"/>
      <c r="VXK226" s="15"/>
      <c r="VXL226" s="15"/>
      <c r="VXM226" s="15"/>
      <c r="VXN226" s="15"/>
      <c r="VXO226" s="15"/>
      <c r="VXP226" s="15"/>
      <c r="VXQ226" s="15"/>
      <c r="VXR226" s="15"/>
      <c r="VXS226" s="15"/>
      <c r="VXT226" s="15"/>
      <c r="VXU226" s="15"/>
      <c r="VXV226" s="15"/>
      <c r="VXW226" s="15"/>
      <c r="VXX226" s="15"/>
      <c r="VXY226" s="15"/>
      <c r="VXZ226" s="15"/>
      <c r="VYA226" s="15"/>
      <c r="VYB226" s="15"/>
      <c r="VYC226" s="15"/>
      <c r="VYD226" s="15"/>
      <c r="VYE226" s="15"/>
      <c r="VYF226" s="15"/>
      <c r="VYG226" s="15"/>
      <c r="VYH226" s="15"/>
      <c r="VYI226" s="15"/>
      <c r="VYJ226" s="15"/>
      <c r="VYK226" s="15"/>
      <c r="VYL226" s="15"/>
      <c r="VYM226" s="15"/>
      <c r="VYN226" s="15"/>
      <c r="VYO226" s="15"/>
      <c r="VYP226" s="15"/>
      <c r="VYQ226" s="15"/>
      <c r="VYR226" s="15"/>
      <c r="VYS226" s="15"/>
      <c r="VYT226" s="15"/>
      <c r="VYU226" s="15"/>
      <c r="VYV226" s="15"/>
      <c r="VYW226" s="15"/>
      <c r="VYX226" s="15"/>
      <c r="VYY226" s="15"/>
      <c r="VYZ226" s="15"/>
      <c r="VZA226" s="15"/>
      <c r="VZB226" s="15"/>
      <c r="VZC226" s="15"/>
      <c r="VZD226" s="15"/>
      <c r="VZE226" s="15"/>
      <c r="VZF226" s="15"/>
      <c r="VZG226" s="15"/>
      <c r="VZH226" s="15"/>
      <c r="VZI226" s="15"/>
      <c r="VZJ226" s="15"/>
      <c r="VZK226" s="15"/>
      <c r="VZL226" s="15"/>
      <c r="VZM226" s="15"/>
      <c r="VZN226" s="15"/>
      <c r="VZO226" s="15"/>
      <c r="VZP226" s="15"/>
      <c r="VZQ226" s="15"/>
      <c r="VZR226" s="15"/>
      <c r="VZS226" s="15"/>
      <c r="VZT226" s="15"/>
      <c r="VZU226" s="15"/>
      <c r="VZV226" s="15"/>
      <c r="VZW226" s="15"/>
      <c r="VZX226" s="15"/>
      <c r="VZY226" s="15"/>
      <c r="VZZ226" s="15"/>
      <c r="WAA226" s="15"/>
      <c r="WAB226" s="15"/>
      <c r="WAC226" s="15"/>
      <c r="WAD226" s="15"/>
      <c r="WAE226" s="15"/>
      <c r="WAF226" s="15"/>
      <c r="WAG226" s="15"/>
      <c r="WAH226" s="15"/>
      <c r="WAI226" s="15"/>
      <c r="WAJ226" s="15"/>
      <c r="WAK226" s="15"/>
      <c r="WAL226" s="15"/>
      <c r="WAM226" s="15"/>
      <c r="WAN226" s="15"/>
      <c r="WAO226" s="15"/>
      <c r="WAP226" s="15"/>
      <c r="WAQ226" s="15"/>
      <c r="WAR226" s="15"/>
      <c r="WAS226" s="15"/>
      <c r="WAT226" s="15"/>
      <c r="WAU226" s="15"/>
      <c r="WAV226" s="15"/>
      <c r="WAW226" s="15"/>
      <c r="WAX226" s="15"/>
      <c r="WAY226" s="15"/>
      <c r="WAZ226" s="15"/>
      <c r="WBA226" s="15"/>
      <c r="WBB226" s="15"/>
      <c r="WBC226" s="15"/>
      <c r="WBD226" s="15"/>
      <c r="WBE226" s="15"/>
      <c r="WBF226" s="15"/>
      <c r="WBG226" s="15"/>
      <c r="WBH226" s="15"/>
      <c r="WBI226" s="15"/>
      <c r="WBJ226" s="15"/>
      <c r="WBK226" s="15"/>
      <c r="WBL226" s="15"/>
      <c r="WBM226" s="15"/>
      <c r="WBN226" s="15"/>
      <c r="WBO226" s="15"/>
      <c r="WBP226" s="15"/>
      <c r="WBQ226" s="15"/>
      <c r="WBR226" s="15"/>
      <c r="WBS226" s="15"/>
      <c r="WBT226" s="15"/>
      <c r="WBU226" s="15"/>
      <c r="WBV226" s="15"/>
      <c r="WBW226" s="15"/>
      <c r="WBX226" s="15"/>
      <c r="WBY226" s="15"/>
      <c r="WBZ226" s="15"/>
      <c r="WCA226" s="15"/>
      <c r="WCB226" s="15"/>
      <c r="WCC226" s="15"/>
      <c r="WCD226" s="15"/>
      <c r="WCE226" s="15"/>
      <c r="WCF226" s="15"/>
      <c r="WCG226" s="15"/>
      <c r="WCH226" s="15"/>
      <c r="WCI226" s="15"/>
      <c r="WCJ226" s="15"/>
      <c r="WCK226" s="15"/>
      <c r="WCL226" s="15"/>
      <c r="WCM226" s="15"/>
      <c r="WCN226" s="15"/>
      <c r="WCO226" s="15"/>
      <c r="WCP226" s="15"/>
      <c r="WCQ226" s="15"/>
      <c r="WCR226" s="15"/>
      <c r="WCS226" s="15"/>
      <c r="WCT226" s="15"/>
      <c r="WCU226" s="15"/>
      <c r="WCV226" s="15"/>
      <c r="WCW226" s="15"/>
      <c r="WCX226" s="15"/>
      <c r="WCY226" s="15"/>
      <c r="WCZ226" s="15"/>
      <c r="WDA226" s="15"/>
      <c r="WDB226" s="15"/>
      <c r="WDC226" s="15"/>
      <c r="WDD226" s="15"/>
      <c r="WDE226" s="15"/>
      <c r="WDF226" s="15"/>
      <c r="WDG226" s="15"/>
      <c r="WDH226" s="15"/>
      <c r="WDI226" s="15"/>
      <c r="WDJ226" s="15"/>
      <c r="WDK226" s="15"/>
      <c r="WDL226" s="15"/>
      <c r="WDM226" s="15"/>
      <c r="WDN226" s="15"/>
      <c r="WDO226" s="15"/>
      <c r="WDP226" s="15"/>
      <c r="WDQ226" s="15"/>
      <c r="WDR226" s="15"/>
      <c r="WDS226" s="15"/>
      <c r="WDT226" s="15"/>
      <c r="WDU226" s="15"/>
      <c r="WDV226" s="15"/>
      <c r="WDW226" s="15"/>
      <c r="WDX226" s="15"/>
      <c r="WDY226" s="15"/>
      <c r="WDZ226" s="15"/>
      <c r="WEA226" s="15"/>
      <c r="WEB226" s="15"/>
      <c r="WEC226" s="15"/>
      <c r="WED226" s="15"/>
      <c r="WEE226" s="15"/>
      <c r="WEF226" s="15"/>
      <c r="WEG226" s="15"/>
      <c r="WEH226" s="15"/>
      <c r="WEI226" s="15"/>
      <c r="WEJ226" s="15"/>
      <c r="WEK226" s="15"/>
      <c r="WEL226" s="15"/>
      <c r="WEM226" s="15"/>
      <c r="WEN226" s="15"/>
      <c r="WEO226" s="15"/>
      <c r="WEP226" s="15"/>
      <c r="WEQ226" s="15"/>
      <c r="WER226" s="15"/>
      <c r="WES226" s="15"/>
      <c r="WET226" s="15"/>
      <c r="WEU226" s="15"/>
      <c r="WEV226" s="15"/>
      <c r="WEW226" s="15"/>
      <c r="WEX226" s="15"/>
      <c r="WEY226" s="15"/>
      <c r="WEZ226" s="15"/>
      <c r="WFA226" s="15"/>
      <c r="WFB226" s="15"/>
      <c r="WFC226" s="15"/>
      <c r="WFD226" s="15"/>
      <c r="WFE226" s="15"/>
      <c r="WFF226" s="15"/>
      <c r="WFG226" s="15"/>
      <c r="WFH226" s="15"/>
      <c r="WFI226" s="15"/>
      <c r="WFJ226" s="15"/>
      <c r="WFK226" s="15"/>
      <c r="WFL226" s="15"/>
      <c r="WFM226" s="15"/>
      <c r="WFN226" s="15"/>
      <c r="WFO226" s="15"/>
      <c r="WFP226" s="15"/>
      <c r="WFQ226" s="15"/>
      <c r="WFR226" s="15"/>
      <c r="WFS226" s="15"/>
      <c r="WFT226" s="15"/>
      <c r="WFU226" s="15"/>
      <c r="WFV226" s="15"/>
      <c r="WFW226" s="15"/>
      <c r="WFX226" s="15"/>
      <c r="WFY226" s="15"/>
      <c r="WFZ226" s="15"/>
      <c r="WGA226" s="15"/>
      <c r="WGB226" s="15"/>
      <c r="WGC226" s="15"/>
      <c r="WGD226" s="15"/>
      <c r="WGE226" s="15"/>
      <c r="WGF226" s="15"/>
      <c r="WGG226" s="15"/>
      <c r="WGH226" s="15"/>
      <c r="WGI226" s="15"/>
      <c r="WGJ226" s="15"/>
      <c r="WGK226" s="15"/>
      <c r="WGL226" s="15"/>
      <c r="WGM226" s="15"/>
      <c r="WGN226" s="15"/>
      <c r="WGO226" s="15"/>
      <c r="WGP226" s="15"/>
      <c r="WGQ226" s="15"/>
      <c r="WGR226" s="15"/>
      <c r="WGS226" s="15"/>
      <c r="WGT226" s="15"/>
      <c r="WGU226" s="15"/>
      <c r="WGV226" s="15"/>
      <c r="WGW226" s="15"/>
      <c r="WGX226" s="15"/>
      <c r="WGY226" s="15"/>
      <c r="WGZ226" s="15"/>
      <c r="WHA226" s="15"/>
      <c r="WHB226" s="15"/>
      <c r="WHC226" s="15"/>
      <c r="WHD226" s="15"/>
      <c r="WHE226" s="15"/>
      <c r="WHF226" s="15"/>
      <c r="WHG226" s="15"/>
      <c r="WHH226" s="15"/>
      <c r="WHI226" s="15"/>
      <c r="WHJ226" s="15"/>
      <c r="WHK226" s="15"/>
      <c r="WHL226" s="15"/>
      <c r="WHM226" s="15"/>
      <c r="WHN226" s="15"/>
      <c r="WHO226" s="15"/>
      <c r="WHP226" s="15"/>
      <c r="WHQ226" s="15"/>
      <c r="WHR226" s="15"/>
      <c r="WHS226" s="15"/>
      <c r="WHT226" s="15"/>
      <c r="WHU226" s="15"/>
      <c r="WHV226" s="15"/>
      <c r="WHW226" s="15"/>
      <c r="WHX226" s="15"/>
      <c r="WHY226" s="15"/>
      <c r="WHZ226" s="15"/>
      <c r="WIA226" s="15"/>
      <c r="WIB226" s="15"/>
      <c r="WIC226" s="15"/>
      <c r="WID226" s="15"/>
      <c r="WIE226" s="15"/>
      <c r="WIF226" s="15"/>
      <c r="WIG226" s="15"/>
      <c r="WIH226" s="15"/>
      <c r="WII226" s="15"/>
      <c r="WIJ226" s="15"/>
      <c r="WIK226" s="15"/>
      <c r="WIL226" s="15"/>
      <c r="WIM226" s="15"/>
      <c r="WIN226" s="15"/>
      <c r="WIO226" s="15"/>
      <c r="WIP226" s="15"/>
      <c r="WIQ226" s="15"/>
      <c r="WIR226" s="15"/>
      <c r="WIS226" s="15"/>
      <c r="WIT226" s="15"/>
      <c r="WIU226" s="15"/>
      <c r="WIV226" s="15"/>
      <c r="WIW226" s="15"/>
      <c r="WIX226" s="15"/>
      <c r="WIY226" s="15"/>
      <c r="WIZ226" s="15"/>
      <c r="WJA226" s="15"/>
      <c r="WJB226" s="15"/>
      <c r="WJC226" s="15"/>
      <c r="WJD226" s="15"/>
      <c r="WJE226" s="15"/>
      <c r="WJF226" s="15"/>
      <c r="WJG226" s="15"/>
      <c r="WJH226" s="15"/>
      <c r="WJI226" s="15"/>
      <c r="WJJ226" s="15"/>
      <c r="WJK226" s="15"/>
      <c r="WJL226" s="15"/>
      <c r="WJM226" s="15"/>
      <c r="WJN226" s="15"/>
      <c r="WJO226" s="15"/>
      <c r="WJP226" s="15"/>
      <c r="WJQ226" s="15"/>
      <c r="WJR226" s="15"/>
      <c r="WJS226" s="15"/>
      <c r="WJT226" s="15"/>
      <c r="WJU226" s="15"/>
      <c r="WJV226" s="15"/>
      <c r="WJW226" s="15"/>
      <c r="WJX226" s="15"/>
      <c r="WJY226" s="15"/>
      <c r="WJZ226" s="15"/>
      <c r="WKA226" s="15"/>
      <c r="WKB226" s="15"/>
      <c r="WKC226" s="15"/>
      <c r="WKD226" s="15"/>
      <c r="WKE226" s="15"/>
      <c r="WKF226" s="15"/>
      <c r="WKG226" s="15"/>
      <c r="WKH226" s="15"/>
      <c r="WKI226" s="15"/>
      <c r="WKJ226" s="15"/>
      <c r="WKK226" s="15"/>
      <c r="WKL226" s="15"/>
      <c r="WKM226" s="15"/>
      <c r="WKN226" s="15"/>
      <c r="WKO226" s="15"/>
      <c r="WKP226" s="15"/>
      <c r="WKQ226" s="15"/>
      <c r="WKR226" s="15"/>
      <c r="WKS226" s="15"/>
      <c r="WKT226" s="15"/>
      <c r="WKU226" s="15"/>
      <c r="WKV226" s="15"/>
      <c r="WKW226" s="15"/>
      <c r="WKX226" s="15"/>
      <c r="WKY226" s="15"/>
      <c r="WKZ226" s="15"/>
      <c r="WLA226" s="15"/>
      <c r="WLB226" s="15"/>
      <c r="WLC226" s="15"/>
      <c r="WLD226" s="15"/>
      <c r="WLE226" s="15"/>
      <c r="WLF226" s="15"/>
      <c r="WLG226" s="15"/>
      <c r="WLH226" s="15"/>
      <c r="WLI226" s="15"/>
      <c r="WLJ226" s="15"/>
      <c r="WLK226" s="15"/>
      <c r="WLL226" s="15"/>
      <c r="WLM226" s="15"/>
      <c r="WLN226" s="15"/>
      <c r="WLO226" s="15"/>
      <c r="WLP226" s="15"/>
      <c r="WLQ226" s="15"/>
      <c r="WLR226" s="15"/>
      <c r="WLS226" s="15"/>
      <c r="WLT226" s="15"/>
      <c r="WLU226" s="15"/>
      <c r="WLV226" s="15"/>
      <c r="WLW226" s="15"/>
      <c r="WLX226" s="15"/>
      <c r="WLY226" s="15"/>
      <c r="WLZ226" s="15"/>
      <c r="WMA226" s="15"/>
      <c r="WMB226" s="15"/>
      <c r="WMC226" s="15"/>
      <c r="WMD226" s="15"/>
      <c r="WME226" s="15"/>
      <c r="WMF226" s="15"/>
      <c r="WMG226" s="15"/>
      <c r="WMH226" s="15"/>
      <c r="WMI226" s="15"/>
      <c r="WMJ226" s="15"/>
      <c r="WMK226" s="15"/>
      <c r="WML226" s="15"/>
      <c r="WMM226" s="15"/>
      <c r="WMN226" s="15"/>
      <c r="WMO226" s="15"/>
      <c r="WMP226" s="15"/>
      <c r="WMQ226" s="15"/>
      <c r="WMR226" s="15"/>
      <c r="WMS226" s="15"/>
      <c r="WMT226" s="15"/>
      <c r="WMU226" s="15"/>
      <c r="WMV226" s="15"/>
      <c r="WMW226" s="15"/>
      <c r="WMX226" s="15"/>
      <c r="WMY226" s="15"/>
      <c r="WMZ226" s="15"/>
      <c r="WNA226" s="15"/>
      <c r="WNB226" s="15"/>
      <c r="WNC226" s="15"/>
      <c r="WND226" s="15"/>
      <c r="WNE226" s="15"/>
      <c r="WNF226" s="15"/>
      <c r="WNG226" s="15"/>
      <c r="WNH226" s="15"/>
      <c r="WNI226" s="15"/>
      <c r="WNJ226" s="15"/>
      <c r="WNK226" s="15"/>
      <c r="WNL226" s="15"/>
      <c r="WNM226" s="15"/>
      <c r="WNN226" s="15"/>
      <c r="WNO226" s="15"/>
      <c r="WNP226" s="15"/>
      <c r="WNQ226" s="15"/>
      <c r="WNR226" s="15"/>
      <c r="WNS226" s="15"/>
      <c r="WNT226" s="15"/>
      <c r="WNU226" s="15"/>
      <c r="WNV226" s="15"/>
      <c r="WNW226" s="15"/>
      <c r="WNX226" s="15"/>
      <c r="WNY226" s="15"/>
      <c r="WNZ226" s="15"/>
      <c r="WOA226" s="15"/>
      <c r="WOB226" s="15"/>
      <c r="WOC226" s="15"/>
      <c r="WOD226" s="15"/>
      <c r="WOE226" s="15"/>
      <c r="WOF226" s="15"/>
      <c r="WOG226" s="15"/>
      <c r="WOH226" s="15"/>
      <c r="WOI226" s="15"/>
      <c r="WOJ226" s="15"/>
      <c r="WOK226" s="15"/>
      <c r="WOL226" s="15"/>
      <c r="WOM226" s="15"/>
      <c r="WON226" s="15"/>
      <c r="WOO226" s="15"/>
      <c r="WOP226" s="15"/>
      <c r="WOQ226" s="15"/>
      <c r="WOR226" s="15"/>
      <c r="WOS226" s="15"/>
      <c r="WOT226" s="15"/>
      <c r="WOU226" s="15"/>
      <c r="WOV226" s="15"/>
      <c r="WOW226" s="15"/>
      <c r="WOX226" s="15"/>
      <c r="WOY226" s="15"/>
      <c r="WOZ226" s="15"/>
      <c r="WPA226" s="15"/>
      <c r="WPB226" s="15"/>
      <c r="WPC226" s="15"/>
      <c r="WPD226" s="15"/>
      <c r="WPE226" s="15"/>
      <c r="WPF226" s="15"/>
      <c r="WPG226" s="15"/>
      <c r="WPH226" s="15"/>
      <c r="WPI226" s="15"/>
      <c r="WPJ226" s="15"/>
      <c r="WPK226" s="15"/>
      <c r="WPL226" s="15"/>
      <c r="WPM226" s="15"/>
      <c r="WPN226" s="15"/>
      <c r="WPO226" s="15"/>
      <c r="WPP226" s="15"/>
      <c r="WPQ226" s="15"/>
      <c r="WPR226" s="15"/>
      <c r="WPS226" s="15"/>
      <c r="WPT226" s="15"/>
      <c r="WPU226" s="15"/>
      <c r="WPV226" s="15"/>
      <c r="WPW226" s="15"/>
      <c r="WPX226" s="15"/>
      <c r="WPY226" s="15"/>
      <c r="WPZ226" s="15"/>
      <c r="WQA226" s="15"/>
      <c r="WQB226" s="15"/>
      <c r="WQC226" s="15"/>
      <c r="WQD226" s="15"/>
      <c r="WQE226" s="15"/>
      <c r="WQF226" s="15"/>
      <c r="WQG226" s="15"/>
      <c r="WQH226" s="15"/>
      <c r="WQI226" s="15"/>
      <c r="WQJ226" s="15"/>
      <c r="WQK226" s="15"/>
      <c r="WQL226" s="15"/>
      <c r="WQM226" s="15"/>
      <c r="WQN226" s="15"/>
      <c r="WQO226" s="15"/>
      <c r="WQP226" s="15"/>
      <c r="WQQ226" s="15"/>
      <c r="WQR226" s="15"/>
      <c r="WQS226" s="15"/>
      <c r="WQT226" s="15"/>
      <c r="WQU226" s="15"/>
      <c r="WQV226" s="15"/>
      <c r="WQW226" s="15"/>
      <c r="WQX226" s="15"/>
      <c r="WQY226" s="15"/>
      <c r="WQZ226" s="15"/>
      <c r="WRA226" s="15"/>
      <c r="WRB226" s="15"/>
      <c r="WRC226" s="15"/>
      <c r="WRD226" s="15"/>
      <c r="WRE226" s="15"/>
      <c r="WRF226" s="15"/>
      <c r="WRG226" s="15"/>
      <c r="WRH226" s="15"/>
      <c r="WRI226" s="15"/>
      <c r="WRJ226" s="15"/>
      <c r="WRK226" s="15"/>
      <c r="WRL226" s="15"/>
      <c r="WRM226" s="15"/>
      <c r="WRN226" s="15"/>
      <c r="WRO226" s="15"/>
      <c r="WRP226" s="15"/>
      <c r="WRQ226" s="15"/>
      <c r="WRR226" s="15"/>
      <c r="WRS226" s="15"/>
      <c r="WRT226" s="15"/>
      <c r="WRU226" s="15"/>
      <c r="WRV226" s="15"/>
      <c r="WRW226" s="15"/>
      <c r="WRX226" s="15"/>
      <c r="WRY226" s="15"/>
      <c r="WRZ226" s="15"/>
      <c r="WSA226" s="15"/>
      <c r="WSB226" s="15"/>
      <c r="WSC226" s="15"/>
      <c r="WSD226" s="15"/>
      <c r="WSE226" s="15"/>
      <c r="WSF226" s="15"/>
      <c r="WSG226" s="15"/>
      <c r="WSH226" s="15"/>
      <c r="WSI226" s="15"/>
      <c r="WSJ226" s="15"/>
      <c r="WSK226" s="15"/>
      <c r="WSL226" s="15"/>
      <c r="WSM226" s="15"/>
      <c r="WSN226" s="15"/>
      <c r="WSO226" s="15"/>
      <c r="WSP226" s="15"/>
      <c r="WSQ226" s="15"/>
      <c r="WSR226" s="15"/>
      <c r="WSS226" s="15"/>
      <c r="WST226" s="15"/>
      <c r="WSU226" s="15"/>
      <c r="WSV226" s="15"/>
      <c r="WSW226" s="15"/>
      <c r="WSX226" s="15"/>
      <c r="WSY226" s="15"/>
      <c r="WSZ226" s="15"/>
      <c r="WTA226" s="15"/>
      <c r="WTB226" s="15"/>
      <c r="WTC226" s="15"/>
      <c r="WTD226" s="15"/>
      <c r="WTE226" s="15"/>
      <c r="WTF226" s="15"/>
      <c r="WTG226" s="15"/>
      <c r="WTH226" s="15"/>
      <c r="WTI226" s="15"/>
      <c r="WTJ226" s="15"/>
      <c r="WTK226" s="15"/>
      <c r="WTL226" s="15"/>
      <c r="WTM226" s="15"/>
      <c r="WTN226" s="15"/>
      <c r="WTO226" s="15"/>
      <c r="WTP226" s="15"/>
      <c r="WTQ226" s="15"/>
      <c r="WTR226" s="15"/>
      <c r="WTS226" s="15"/>
      <c r="WTT226" s="15"/>
      <c r="WTU226" s="15"/>
      <c r="WTV226" s="15"/>
      <c r="WTW226" s="15"/>
      <c r="WTX226" s="15"/>
      <c r="WTY226" s="15"/>
      <c r="WTZ226" s="15"/>
      <c r="WUA226" s="15"/>
      <c r="WUB226" s="15"/>
      <c r="WUC226" s="15"/>
      <c r="WUD226" s="15"/>
      <c r="WUE226" s="15"/>
      <c r="WUF226" s="15"/>
      <c r="WUG226" s="15"/>
      <c r="WUH226" s="15"/>
      <c r="WUI226" s="15"/>
      <c r="WUJ226" s="15"/>
      <c r="WUK226" s="15"/>
      <c r="WUL226" s="15"/>
      <c r="WUM226" s="15"/>
      <c r="WUN226" s="15"/>
      <c r="WUO226" s="15"/>
      <c r="WUP226" s="15"/>
      <c r="WUQ226" s="15"/>
      <c r="WUR226" s="15"/>
      <c r="WUS226" s="15"/>
      <c r="WUT226" s="15"/>
      <c r="WUU226" s="15"/>
      <c r="WUV226" s="15"/>
      <c r="WUW226" s="15"/>
      <c r="WUX226" s="15"/>
      <c r="WUY226" s="15"/>
      <c r="WUZ226" s="15"/>
      <c r="WVA226" s="15"/>
      <c r="WVB226" s="15"/>
      <c r="WVC226" s="15"/>
      <c r="WVD226" s="15"/>
      <c r="WVE226" s="15"/>
      <c r="WVF226" s="15"/>
      <c r="WVG226" s="15"/>
      <c r="WVH226" s="15"/>
      <c r="WVI226" s="15"/>
      <c r="WVJ226" s="15"/>
      <c r="WVK226" s="15"/>
      <c r="WVL226" s="15"/>
      <c r="WVM226" s="15"/>
      <c r="WVN226" s="15"/>
      <c r="WVO226" s="15"/>
      <c r="WVP226" s="15"/>
      <c r="WVQ226" s="15"/>
      <c r="WVR226" s="15"/>
      <c r="WVS226" s="15"/>
      <c r="WVT226" s="15"/>
      <c r="WVU226" s="15"/>
      <c r="WVV226" s="15"/>
      <c r="WVW226" s="15"/>
      <c r="WVX226" s="15"/>
      <c r="WVY226" s="15"/>
      <c r="WVZ226" s="15"/>
      <c r="WWA226" s="15"/>
      <c r="WWB226" s="15"/>
      <c r="WWC226" s="15"/>
      <c r="WWD226" s="15"/>
      <c r="WWE226" s="15"/>
      <c r="WWF226" s="15"/>
      <c r="WWG226" s="15"/>
      <c r="WWH226" s="15"/>
      <c r="WWI226" s="15"/>
      <c r="WWJ226" s="15"/>
      <c r="WWK226" s="15"/>
      <c r="WWL226" s="15"/>
      <c r="WWM226" s="15"/>
      <c r="WWN226" s="15"/>
      <c r="WWO226" s="15"/>
      <c r="WWP226" s="15"/>
      <c r="WWQ226" s="15"/>
      <c r="WWR226" s="15"/>
      <c r="WWS226" s="15"/>
      <c r="WWT226" s="15"/>
      <c r="WWU226" s="15"/>
      <c r="WWV226" s="15"/>
      <c r="WWW226" s="15"/>
      <c r="WWX226" s="15"/>
      <c r="WWY226" s="15"/>
      <c r="WWZ226" s="15"/>
      <c r="WXA226" s="15"/>
      <c r="WXB226" s="15"/>
      <c r="WXC226" s="15"/>
      <c r="WXD226" s="15"/>
      <c r="WXE226" s="15"/>
      <c r="WXF226" s="15"/>
      <c r="WXG226" s="15"/>
      <c r="WXH226" s="15"/>
      <c r="WXI226" s="15"/>
      <c r="WXJ226" s="15"/>
      <c r="WXK226" s="15"/>
      <c r="WXL226" s="15"/>
      <c r="WXM226" s="15"/>
      <c r="WXN226" s="15"/>
      <c r="WXO226" s="15"/>
      <c r="WXP226" s="15"/>
      <c r="WXQ226" s="15"/>
      <c r="WXR226" s="15"/>
      <c r="WXS226" s="15"/>
      <c r="WXT226" s="15"/>
      <c r="WXU226" s="15"/>
      <c r="WXV226" s="15"/>
      <c r="WXW226" s="15"/>
      <c r="WXX226" s="15"/>
      <c r="WXY226" s="15"/>
      <c r="WXZ226" s="15"/>
      <c r="WYA226" s="15"/>
      <c r="WYB226" s="15"/>
      <c r="WYC226" s="15"/>
      <c r="WYD226" s="15"/>
      <c r="WYE226" s="15"/>
      <c r="WYF226" s="15"/>
      <c r="WYG226" s="15"/>
      <c r="WYH226" s="15"/>
      <c r="WYI226" s="15"/>
      <c r="WYJ226" s="15"/>
      <c r="WYK226" s="15"/>
      <c r="WYL226" s="15"/>
      <c r="WYM226" s="15"/>
      <c r="WYN226" s="15"/>
      <c r="WYO226" s="15"/>
      <c r="WYP226" s="15"/>
      <c r="WYQ226" s="15"/>
      <c r="WYR226" s="15"/>
      <c r="WYS226" s="15"/>
      <c r="WYT226" s="15"/>
      <c r="WYU226" s="15"/>
      <c r="WYV226" s="15"/>
      <c r="WYW226" s="15"/>
      <c r="WYX226" s="15"/>
      <c r="WYY226" s="15"/>
      <c r="WYZ226" s="15"/>
      <c r="WZA226" s="15"/>
      <c r="WZB226" s="15"/>
      <c r="WZC226" s="15"/>
      <c r="WZD226" s="15"/>
      <c r="WZE226" s="15"/>
      <c r="WZF226" s="15"/>
      <c r="WZG226" s="15"/>
      <c r="WZH226" s="15"/>
      <c r="WZI226" s="15"/>
      <c r="WZJ226" s="15"/>
      <c r="WZK226" s="15"/>
      <c r="WZL226" s="15"/>
      <c r="WZM226" s="15"/>
      <c r="WZN226" s="15"/>
      <c r="WZO226" s="15"/>
      <c r="WZP226" s="15"/>
      <c r="WZQ226" s="15"/>
      <c r="WZR226" s="15"/>
      <c r="WZS226" s="15"/>
      <c r="WZT226" s="15"/>
      <c r="WZU226" s="15"/>
      <c r="WZV226" s="15"/>
      <c r="WZW226" s="15"/>
      <c r="WZX226" s="15"/>
      <c r="WZY226" s="15"/>
      <c r="WZZ226" s="15"/>
      <c r="XAA226" s="15"/>
      <c r="XAB226" s="15"/>
      <c r="XAC226" s="15"/>
      <c r="XAD226" s="15"/>
      <c r="XAE226" s="15"/>
      <c r="XAF226" s="15"/>
      <c r="XAG226" s="15"/>
      <c r="XAH226" s="15"/>
      <c r="XAI226" s="15"/>
      <c r="XAJ226" s="15"/>
      <c r="XAK226" s="15"/>
      <c r="XAL226" s="15"/>
      <c r="XAM226" s="15"/>
      <c r="XAN226" s="15"/>
      <c r="XAO226" s="15"/>
      <c r="XAP226" s="15"/>
      <c r="XAQ226" s="15"/>
      <c r="XAR226" s="15"/>
      <c r="XAS226" s="15"/>
      <c r="XAT226" s="15"/>
      <c r="XAU226" s="15"/>
      <c r="XAV226" s="15"/>
      <c r="XAW226" s="15"/>
      <c r="XAX226" s="15"/>
      <c r="XAY226" s="15"/>
      <c r="XAZ226" s="15"/>
      <c r="XBA226" s="15"/>
      <c r="XBB226" s="15"/>
      <c r="XBC226" s="15"/>
      <c r="XBD226" s="15"/>
      <c r="XBE226" s="15"/>
      <c r="XBF226" s="15"/>
      <c r="XBG226" s="15"/>
      <c r="XBH226" s="15"/>
      <c r="XBI226" s="15"/>
      <c r="XBJ226" s="15"/>
      <c r="XBK226" s="15"/>
      <c r="XBL226" s="15"/>
      <c r="XBM226" s="15"/>
      <c r="XBN226" s="15"/>
      <c r="XBO226" s="15"/>
      <c r="XBP226" s="15"/>
      <c r="XBQ226" s="15"/>
      <c r="XBR226" s="15"/>
      <c r="XBS226" s="15"/>
      <c r="XBT226" s="15"/>
      <c r="XBU226" s="15"/>
      <c r="XBV226" s="15"/>
      <c r="XBW226" s="15"/>
      <c r="XBX226" s="15"/>
      <c r="XBY226" s="15"/>
      <c r="XBZ226" s="15"/>
      <c r="XCA226" s="15"/>
      <c r="XCB226" s="15"/>
      <c r="XCC226" s="15"/>
      <c r="XCD226" s="15"/>
      <c r="XCE226" s="15"/>
      <c r="XCF226" s="15"/>
      <c r="XCG226" s="15"/>
      <c r="XCH226" s="15"/>
      <c r="XCI226" s="15"/>
      <c r="XCJ226" s="15"/>
      <c r="XCK226" s="15"/>
      <c r="XCL226" s="15"/>
      <c r="XCM226" s="15"/>
      <c r="XCN226" s="15"/>
      <c r="XCO226" s="15"/>
      <c r="XCP226" s="15"/>
      <c r="XCQ226" s="15"/>
      <c r="XCR226" s="15"/>
      <c r="XCS226" s="15"/>
      <c r="XCT226" s="15"/>
      <c r="XCU226" s="15"/>
      <c r="XCV226" s="15"/>
      <c r="XCW226" s="15"/>
      <c r="XCX226" s="15"/>
      <c r="XCY226" s="15"/>
      <c r="XCZ226" s="15"/>
      <c r="XDA226" s="15"/>
      <c r="XDB226" s="15"/>
      <c r="XDC226" s="15"/>
      <c r="XDD226" s="15"/>
      <c r="XDE226" s="15"/>
      <c r="XDF226" s="15"/>
      <c r="XDG226" s="15"/>
      <c r="XDH226" s="15"/>
      <c r="XDI226" s="15"/>
      <c r="XDJ226" s="15"/>
      <c r="XDK226" s="15"/>
      <c r="XDL226" s="15"/>
      <c r="XDM226" s="15"/>
      <c r="XDN226" s="15"/>
      <c r="XDO226" s="15"/>
      <c r="XDP226" s="15"/>
      <c r="XDQ226" s="15"/>
      <c r="XDR226" s="15"/>
      <c r="XDS226" s="15"/>
      <c r="XDT226" s="15"/>
      <c r="XDU226" s="15"/>
      <c r="XDV226" s="15"/>
      <c r="XDW226" s="15"/>
      <c r="XDX226" s="15"/>
      <c r="XDY226" s="15"/>
      <c r="XDZ226" s="15"/>
      <c r="XEA226" s="15"/>
      <c r="XEB226" s="15"/>
      <c r="XEC226" s="15"/>
      <c r="XED226" s="15"/>
      <c r="XEE226" s="15"/>
      <c r="XEF226" s="15"/>
      <c r="XEG226" s="15"/>
      <c r="XEH226" s="15"/>
      <c r="XEI226" s="15"/>
      <c r="XEJ226" s="15"/>
      <c r="XEK226" s="15"/>
      <c r="XEL226" s="15"/>
      <c r="XEM226" s="15"/>
      <c r="XEN226" s="15"/>
      <c r="XEO226" s="15"/>
      <c r="XEP226" s="15"/>
      <c r="XEQ226" s="15"/>
      <c r="XER226" s="15"/>
      <c r="XES226" s="15"/>
      <c r="XET226" s="15"/>
      <c r="XEU226" s="15"/>
      <c r="XEV226" s="15"/>
      <c r="XEW226" s="15"/>
      <c r="XEX226" s="15"/>
      <c r="XEY226" s="15"/>
      <c r="XEZ226" s="15"/>
      <c r="XFA226" s="15"/>
      <c r="XFB226" s="15"/>
      <c r="XFC226" s="15"/>
    </row>
    <row r="227" spans="1:16383" ht="12.75" customHeight="1" x14ac:dyDescent="0.2">
      <c r="A227" s="76"/>
      <c r="B227" s="81" t="s">
        <v>367</v>
      </c>
      <c r="C227" s="82" t="s">
        <v>656</v>
      </c>
      <c r="D227" s="88">
        <v>4</v>
      </c>
      <c r="E227" s="85">
        <v>2.2000000000000002</v>
      </c>
      <c r="F227" s="73"/>
      <c r="G227" s="15">
        <f t="shared" si="3"/>
        <v>0</v>
      </c>
      <c r="H227" s="15">
        <v>0</v>
      </c>
      <c r="I227" s="15">
        <v>0</v>
      </c>
      <c r="J227" s="15">
        <v>0</v>
      </c>
      <c r="K227" s="15"/>
      <c r="L227" s="15">
        <v>0</v>
      </c>
      <c r="M227" s="15">
        <v>0</v>
      </c>
      <c r="N227" s="15">
        <v>0</v>
      </c>
      <c r="O227" s="15">
        <v>0</v>
      </c>
      <c r="P227" s="15"/>
      <c r="Q227" s="15">
        <v>0</v>
      </c>
      <c r="R227" s="15">
        <v>0</v>
      </c>
      <c r="S227" s="15">
        <v>0</v>
      </c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  <c r="BZ227" s="15"/>
      <c r="CA227" s="15"/>
      <c r="CB227" s="15"/>
      <c r="CC227" s="15"/>
      <c r="CD227" s="15"/>
      <c r="CE227" s="15"/>
      <c r="CF227" s="15"/>
      <c r="CG227" s="15"/>
      <c r="CH227" s="15"/>
      <c r="CI227" s="15"/>
      <c r="CJ227" s="15"/>
      <c r="CK227" s="15"/>
      <c r="CL227" s="15"/>
      <c r="CM227" s="15"/>
      <c r="CN227" s="15"/>
      <c r="CO227" s="15"/>
      <c r="CP227" s="15"/>
      <c r="CQ227" s="15"/>
      <c r="CR227" s="15"/>
      <c r="CS227" s="15"/>
      <c r="CT227" s="15"/>
      <c r="CU227" s="15"/>
      <c r="CV227" s="15"/>
      <c r="CW227" s="15"/>
      <c r="CX227" s="15"/>
      <c r="CY227" s="15"/>
      <c r="CZ227" s="15"/>
      <c r="DA227" s="15"/>
      <c r="DB227" s="15"/>
      <c r="DC227" s="15"/>
      <c r="DD227" s="15"/>
      <c r="DE227" s="15"/>
      <c r="DF227" s="15"/>
      <c r="DG227" s="15"/>
      <c r="DH227" s="15"/>
      <c r="DI227" s="15"/>
      <c r="DJ227" s="15"/>
      <c r="DK227" s="15"/>
      <c r="DL227" s="15"/>
      <c r="DM227" s="15"/>
      <c r="DN227" s="15"/>
      <c r="DO227" s="15"/>
      <c r="DP227" s="15"/>
      <c r="DQ227" s="15"/>
      <c r="DR227" s="15"/>
      <c r="DS227" s="15"/>
      <c r="DT227" s="15"/>
      <c r="DU227" s="15"/>
      <c r="DV227" s="15"/>
      <c r="DW227" s="15"/>
      <c r="DX227" s="15"/>
      <c r="DY227" s="15"/>
      <c r="DZ227" s="15"/>
      <c r="EA227" s="15"/>
      <c r="EB227" s="15"/>
      <c r="EC227" s="15"/>
      <c r="ED227" s="15"/>
      <c r="EE227" s="15"/>
      <c r="EF227" s="15"/>
      <c r="EG227" s="15"/>
      <c r="EH227" s="15"/>
      <c r="EI227" s="15"/>
      <c r="EJ227" s="15"/>
      <c r="EK227" s="15"/>
      <c r="EL227" s="15"/>
      <c r="EM227" s="15"/>
      <c r="EN227" s="15"/>
      <c r="EO227" s="15"/>
      <c r="EP227" s="15"/>
      <c r="EQ227" s="15"/>
      <c r="ER227" s="15"/>
      <c r="ES227" s="15"/>
      <c r="ET227" s="15"/>
      <c r="EU227" s="15"/>
      <c r="EV227" s="15"/>
      <c r="EW227" s="15"/>
      <c r="EX227" s="15"/>
      <c r="EY227" s="15"/>
      <c r="EZ227" s="15"/>
      <c r="FA227" s="15"/>
      <c r="FB227" s="15"/>
      <c r="FC227" s="15"/>
      <c r="FD227" s="15"/>
      <c r="FE227" s="15"/>
      <c r="FF227" s="15"/>
      <c r="FG227" s="15"/>
      <c r="FH227" s="15"/>
      <c r="FI227" s="15"/>
      <c r="FJ227" s="15"/>
      <c r="FK227" s="15"/>
      <c r="FL227" s="15"/>
      <c r="FM227" s="15"/>
      <c r="FN227" s="15"/>
      <c r="FO227" s="15"/>
      <c r="FP227" s="15"/>
      <c r="FQ227" s="15"/>
      <c r="FR227" s="15"/>
      <c r="FS227" s="15"/>
      <c r="FT227" s="15"/>
      <c r="FU227" s="15"/>
      <c r="FV227" s="15"/>
      <c r="FW227" s="15"/>
      <c r="FX227" s="15"/>
      <c r="FY227" s="15"/>
      <c r="FZ227" s="15"/>
      <c r="GA227" s="15"/>
      <c r="GB227" s="15"/>
      <c r="GC227" s="15"/>
      <c r="GD227" s="15"/>
      <c r="GE227" s="15"/>
      <c r="GF227" s="15"/>
      <c r="GG227" s="15"/>
      <c r="GH227" s="15"/>
      <c r="GI227" s="15"/>
      <c r="GJ227" s="15"/>
      <c r="GK227" s="15"/>
      <c r="GL227" s="15"/>
      <c r="GM227" s="15"/>
      <c r="GN227" s="15"/>
      <c r="GO227" s="15"/>
      <c r="GP227" s="15"/>
      <c r="GQ227" s="15"/>
      <c r="GR227" s="15"/>
      <c r="GS227" s="15"/>
      <c r="GT227" s="15"/>
      <c r="GU227" s="15"/>
      <c r="GV227" s="15"/>
      <c r="GW227" s="15"/>
      <c r="GX227" s="15"/>
      <c r="GY227" s="15"/>
      <c r="GZ227" s="15"/>
      <c r="HA227" s="15"/>
      <c r="HB227" s="15"/>
      <c r="HC227" s="15"/>
      <c r="HD227" s="15"/>
      <c r="HE227" s="15"/>
      <c r="HF227" s="15"/>
      <c r="HG227" s="15"/>
      <c r="HH227" s="15"/>
      <c r="HI227" s="15"/>
      <c r="HJ227" s="15"/>
      <c r="HK227" s="15"/>
      <c r="HL227" s="15"/>
      <c r="HM227" s="15"/>
      <c r="HN227" s="15"/>
      <c r="HO227" s="15"/>
      <c r="HP227" s="15"/>
      <c r="HQ227" s="15"/>
      <c r="HR227" s="15"/>
      <c r="HS227" s="15"/>
      <c r="HT227" s="15"/>
      <c r="HU227" s="15"/>
      <c r="HV227" s="15"/>
      <c r="HW227" s="15"/>
      <c r="HX227" s="15"/>
      <c r="HY227" s="15"/>
      <c r="HZ227" s="15"/>
      <c r="IA227" s="15"/>
      <c r="IB227" s="15"/>
      <c r="IC227" s="15"/>
      <c r="ID227" s="15"/>
      <c r="IE227" s="15"/>
      <c r="IF227" s="15"/>
      <c r="IG227" s="15"/>
      <c r="IH227" s="15"/>
      <c r="II227" s="15"/>
      <c r="IJ227" s="15"/>
      <c r="IK227" s="15"/>
      <c r="IL227" s="15"/>
      <c r="IM227" s="15"/>
      <c r="IN227" s="15"/>
      <c r="IO227" s="15"/>
      <c r="IP227" s="15"/>
      <c r="IQ227" s="15"/>
      <c r="IR227" s="15"/>
      <c r="IS227" s="15"/>
      <c r="IT227" s="15"/>
      <c r="IU227" s="15"/>
      <c r="IV227" s="15"/>
      <c r="IW227" s="15"/>
      <c r="IX227" s="15"/>
      <c r="IY227" s="15"/>
      <c r="IZ227" s="15"/>
      <c r="JA227" s="15"/>
      <c r="JB227" s="15"/>
      <c r="JC227" s="15"/>
      <c r="JD227" s="15"/>
      <c r="JE227" s="15"/>
      <c r="JF227" s="15"/>
      <c r="JG227" s="15"/>
      <c r="JH227" s="15"/>
      <c r="JI227" s="15"/>
      <c r="JJ227" s="15"/>
      <c r="JK227" s="15"/>
      <c r="JL227" s="15"/>
      <c r="JM227" s="15"/>
      <c r="JN227" s="15"/>
      <c r="JO227" s="15"/>
      <c r="JP227" s="15"/>
      <c r="JQ227" s="15"/>
      <c r="JR227" s="15"/>
      <c r="JS227" s="15"/>
      <c r="JT227" s="15"/>
      <c r="JU227" s="15"/>
      <c r="JV227" s="15"/>
      <c r="JW227" s="15"/>
      <c r="JX227" s="15"/>
      <c r="JY227" s="15"/>
      <c r="JZ227" s="15"/>
      <c r="KA227" s="15"/>
      <c r="KB227" s="15"/>
      <c r="KC227" s="15"/>
      <c r="KD227" s="15"/>
      <c r="KE227" s="15"/>
      <c r="KF227" s="15"/>
      <c r="KG227" s="15"/>
      <c r="KH227" s="15"/>
      <c r="KI227" s="15"/>
      <c r="KJ227" s="15"/>
      <c r="KK227" s="15"/>
      <c r="KL227" s="15"/>
      <c r="KM227" s="15"/>
      <c r="KN227" s="15"/>
      <c r="KO227" s="15"/>
      <c r="KP227" s="15"/>
      <c r="KQ227" s="15"/>
      <c r="KR227" s="15"/>
      <c r="KS227" s="15"/>
      <c r="KT227" s="15"/>
      <c r="KU227" s="15"/>
      <c r="KV227" s="15"/>
      <c r="KW227" s="15"/>
      <c r="KX227" s="15"/>
      <c r="KY227" s="15"/>
      <c r="KZ227" s="15"/>
      <c r="LA227" s="15"/>
      <c r="LB227" s="15"/>
      <c r="LC227" s="15"/>
      <c r="LD227" s="15"/>
      <c r="LE227" s="15"/>
      <c r="LF227" s="15"/>
      <c r="LG227" s="15"/>
      <c r="LH227" s="15"/>
      <c r="LI227" s="15"/>
      <c r="LJ227" s="15"/>
      <c r="LK227" s="15"/>
      <c r="LL227" s="15"/>
      <c r="LM227" s="15"/>
      <c r="LN227" s="15"/>
      <c r="LO227" s="15"/>
      <c r="LP227" s="15"/>
      <c r="LQ227" s="15"/>
      <c r="LR227" s="15"/>
      <c r="LS227" s="15"/>
      <c r="LT227" s="15"/>
      <c r="LU227" s="15"/>
      <c r="LV227" s="15"/>
      <c r="LW227" s="15"/>
      <c r="LX227" s="15"/>
      <c r="LY227" s="15"/>
      <c r="LZ227" s="15"/>
      <c r="MA227" s="15"/>
      <c r="MB227" s="15"/>
      <c r="MC227" s="15"/>
      <c r="MD227" s="15"/>
      <c r="ME227" s="15"/>
      <c r="MF227" s="15"/>
      <c r="MG227" s="15"/>
      <c r="MH227" s="15"/>
      <c r="MI227" s="15"/>
      <c r="MJ227" s="15"/>
      <c r="MK227" s="15"/>
      <c r="ML227" s="15"/>
      <c r="MM227" s="15"/>
      <c r="MN227" s="15"/>
      <c r="MO227" s="15"/>
      <c r="MP227" s="15"/>
      <c r="MQ227" s="15"/>
      <c r="MR227" s="15"/>
      <c r="MS227" s="15"/>
      <c r="MT227" s="15"/>
      <c r="MU227" s="15"/>
      <c r="MV227" s="15"/>
      <c r="MW227" s="15"/>
      <c r="MX227" s="15"/>
      <c r="MY227" s="15"/>
      <c r="MZ227" s="15"/>
      <c r="NA227" s="15"/>
      <c r="NB227" s="15"/>
      <c r="NC227" s="15"/>
      <c r="ND227" s="15"/>
      <c r="NE227" s="15"/>
      <c r="NF227" s="15"/>
      <c r="NG227" s="15"/>
      <c r="NH227" s="15"/>
      <c r="NI227" s="15"/>
      <c r="NJ227" s="15"/>
      <c r="NK227" s="15"/>
      <c r="NL227" s="15"/>
      <c r="NM227" s="15"/>
      <c r="NN227" s="15"/>
      <c r="NO227" s="15"/>
      <c r="NP227" s="15"/>
      <c r="NQ227" s="15"/>
      <c r="NR227" s="15"/>
      <c r="NS227" s="15"/>
      <c r="NT227" s="15"/>
      <c r="NU227" s="15"/>
      <c r="NV227" s="15"/>
      <c r="NW227" s="15"/>
      <c r="NX227" s="15"/>
      <c r="NY227" s="15"/>
      <c r="NZ227" s="15"/>
      <c r="OA227" s="15"/>
      <c r="OB227" s="15"/>
      <c r="OC227" s="15"/>
      <c r="OD227" s="15"/>
      <c r="OE227" s="15"/>
      <c r="OF227" s="15"/>
      <c r="OG227" s="15"/>
      <c r="OH227" s="15"/>
      <c r="OI227" s="15"/>
      <c r="OJ227" s="15"/>
      <c r="OK227" s="15"/>
      <c r="OL227" s="15"/>
      <c r="OM227" s="15"/>
      <c r="ON227" s="15"/>
      <c r="OO227" s="15"/>
      <c r="OP227" s="15"/>
      <c r="OQ227" s="15"/>
      <c r="OR227" s="15"/>
      <c r="OS227" s="15"/>
      <c r="OT227" s="15"/>
      <c r="OU227" s="15"/>
      <c r="OV227" s="15"/>
      <c r="OW227" s="15"/>
      <c r="OX227" s="15"/>
      <c r="OY227" s="15"/>
      <c r="OZ227" s="15"/>
      <c r="PA227" s="15"/>
      <c r="PB227" s="15"/>
      <c r="PC227" s="15"/>
      <c r="PD227" s="15"/>
      <c r="PE227" s="15"/>
      <c r="PF227" s="15"/>
      <c r="PG227" s="15"/>
      <c r="PH227" s="15"/>
      <c r="PI227" s="15"/>
      <c r="PJ227" s="15"/>
      <c r="PK227" s="15"/>
      <c r="PL227" s="15"/>
      <c r="PM227" s="15"/>
      <c r="PN227" s="15"/>
      <c r="PO227" s="15"/>
      <c r="PP227" s="15"/>
      <c r="PQ227" s="15"/>
      <c r="PR227" s="15"/>
      <c r="PS227" s="15"/>
      <c r="PT227" s="15"/>
      <c r="PU227" s="15"/>
      <c r="PV227" s="15"/>
      <c r="PW227" s="15"/>
      <c r="PX227" s="15"/>
      <c r="PY227" s="15"/>
      <c r="PZ227" s="15"/>
      <c r="QA227" s="15"/>
      <c r="QB227" s="15"/>
      <c r="QC227" s="15"/>
      <c r="QD227" s="15"/>
      <c r="QE227" s="15"/>
      <c r="QF227" s="15"/>
      <c r="QG227" s="15"/>
      <c r="QH227" s="15"/>
      <c r="QI227" s="15"/>
      <c r="QJ227" s="15"/>
      <c r="QK227" s="15"/>
      <c r="QL227" s="15"/>
      <c r="QM227" s="15"/>
      <c r="QN227" s="15"/>
      <c r="QO227" s="15"/>
      <c r="QP227" s="15"/>
      <c r="QQ227" s="15"/>
      <c r="QR227" s="15"/>
      <c r="QS227" s="15"/>
      <c r="QT227" s="15"/>
      <c r="QU227" s="15"/>
      <c r="QV227" s="15"/>
      <c r="QW227" s="15"/>
      <c r="QX227" s="15"/>
      <c r="QY227" s="15"/>
      <c r="QZ227" s="15"/>
      <c r="RA227" s="15"/>
      <c r="RB227" s="15"/>
      <c r="RC227" s="15"/>
      <c r="RD227" s="15"/>
      <c r="RE227" s="15"/>
      <c r="RF227" s="15"/>
      <c r="RG227" s="15"/>
      <c r="RH227" s="15"/>
      <c r="RI227" s="15"/>
      <c r="RJ227" s="15"/>
      <c r="RK227" s="15"/>
      <c r="RL227" s="15"/>
      <c r="RM227" s="15"/>
      <c r="RN227" s="15"/>
      <c r="RO227" s="15"/>
      <c r="RP227" s="15"/>
      <c r="RQ227" s="15"/>
      <c r="RR227" s="15"/>
      <c r="RS227" s="15"/>
      <c r="RT227" s="15"/>
      <c r="RU227" s="15"/>
      <c r="RV227" s="15"/>
      <c r="RW227" s="15"/>
      <c r="RX227" s="15"/>
      <c r="RY227" s="15"/>
      <c r="RZ227" s="15"/>
      <c r="SA227" s="15"/>
      <c r="SB227" s="15"/>
      <c r="SC227" s="15"/>
      <c r="SD227" s="15"/>
      <c r="SE227" s="15"/>
      <c r="SF227" s="15"/>
      <c r="SG227" s="15"/>
      <c r="SH227" s="15"/>
      <c r="SI227" s="15"/>
      <c r="SJ227" s="15"/>
      <c r="SK227" s="15"/>
      <c r="SL227" s="15"/>
      <c r="SM227" s="15"/>
      <c r="SN227" s="15"/>
      <c r="SO227" s="15"/>
      <c r="SP227" s="15"/>
      <c r="SQ227" s="15"/>
      <c r="SR227" s="15"/>
      <c r="SS227" s="15"/>
      <c r="ST227" s="15"/>
      <c r="SU227" s="15"/>
      <c r="SV227" s="15"/>
      <c r="SW227" s="15"/>
      <c r="SX227" s="15"/>
      <c r="SY227" s="15"/>
      <c r="SZ227" s="15"/>
      <c r="TA227" s="15"/>
      <c r="TB227" s="15"/>
      <c r="TC227" s="15"/>
      <c r="TD227" s="15"/>
      <c r="TE227" s="15"/>
      <c r="TF227" s="15"/>
      <c r="TG227" s="15"/>
      <c r="TH227" s="15"/>
      <c r="TI227" s="15"/>
      <c r="TJ227" s="15"/>
      <c r="TK227" s="15"/>
      <c r="TL227" s="15"/>
      <c r="TM227" s="15"/>
      <c r="TN227" s="15"/>
      <c r="TO227" s="15"/>
      <c r="TP227" s="15"/>
      <c r="TQ227" s="15"/>
      <c r="TR227" s="15"/>
      <c r="TS227" s="15"/>
      <c r="TT227" s="15"/>
      <c r="TU227" s="15"/>
      <c r="TV227" s="15"/>
      <c r="TW227" s="15"/>
      <c r="TX227" s="15"/>
      <c r="TY227" s="15"/>
      <c r="TZ227" s="15"/>
      <c r="UA227" s="15"/>
      <c r="UB227" s="15"/>
      <c r="UC227" s="15"/>
      <c r="UD227" s="15"/>
      <c r="UE227" s="15"/>
      <c r="UF227" s="15"/>
      <c r="UG227" s="15"/>
      <c r="UH227" s="15"/>
      <c r="UI227" s="15"/>
      <c r="UJ227" s="15"/>
      <c r="UK227" s="15"/>
      <c r="UL227" s="15"/>
      <c r="UM227" s="15"/>
      <c r="UN227" s="15"/>
      <c r="UO227" s="15"/>
      <c r="UP227" s="15"/>
      <c r="UQ227" s="15"/>
      <c r="UR227" s="15"/>
      <c r="US227" s="15"/>
      <c r="UT227" s="15"/>
      <c r="UU227" s="15"/>
      <c r="UV227" s="15"/>
      <c r="UW227" s="15"/>
      <c r="UX227" s="15"/>
      <c r="UY227" s="15"/>
      <c r="UZ227" s="15"/>
      <c r="VA227" s="15"/>
      <c r="VB227" s="15"/>
      <c r="VC227" s="15"/>
      <c r="VD227" s="15"/>
      <c r="VE227" s="15"/>
      <c r="VF227" s="15"/>
      <c r="VG227" s="15"/>
      <c r="VH227" s="15"/>
      <c r="VI227" s="15"/>
      <c r="VJ227" s="15"/>
      <c r="VK227" s="15"/>
      <c r="VL227" s="15"/>
      <c r="VM227" s="15"/>
      <c r="VN227" s="15"/>
      <c r="VO227" s="15"/>
      <c r="VP227" s="15"/>
      <c r="VQ227" s="15"/>
      <c r="VR227" s="15"/>
      <c r="VS227" s="15"/>
      <c r="VT227" s="15"/>
      <c r="VU227" s="15"/>
      <c r="VV227" s="15"/>
      <c r="VW227" s="15"/>
      <c r="VX227" s="15"/>
      <c r="VY227" s="15"/>
      <c r="VZ227" s="15"/>
      <c r="WA227" s="15"/>
      <c r="WB227" s="15"/>
      <c r="WC227" s="15"/>
      <c r="WD227" s="15"/>
      <c r="WE227" s="15"/>
      <c r="WF227" s="15"/>
      <c r="WG227" s="15"/>
      <c r="WH227" s="15"/>
      <c r="WI227" s="15"/>
      <c r="WJ227" s="15"/>
      <c r="WK227" s="15"/>
      <c r="WL227" s="15"/>
      <c r="WM227" s="15"/>
      <c r="WN227" s="15"/>
      <c r="WO227" s="15"/>
      <c r="WP227" s="15"/>
      <c r="WQ227" s="15"/>
      <c r="WR227" s="15"/>
      <c r="WS227" s="15"/>
      <c r="WT227" s="15"/>
      <c r="WU227" s="15"/>
      <c r="WV227" s="15"/>
      <c r="WW227" s="15"/>
      <c r="WX227" s="15"/>
      <c r="WY227" s="15"/>
      <c r="WZ227" s="15"/>
      <c r="XA227" s="15"/>
      <c r="XB227" s="15"/>
      <c r="XC227" s="15"/>
      <c r="XD227" s="15"/>
      <c r="XE227" s="15"/>
      <c r="XF227" s="15"/>
      <c r="XG227" s="15"/>
      <c r="XH227" s="15"/>
      <c r="XI227" s="15"/>
      <c r="XJ227" s="15"/>
      <c r="XK227" s="15"/>
      <c r="XL227" s="15"/>
      <c r="XM227" s="15"/>
      <c r="XN227" s="15"/>
      <c r="XO227" s="15"/>
      <c r="XP227" s="15"/>
      <c r="XQ227" s="15"/>
      <c r="XR227" s="15"/>
      <c r="XS227" s="15"/>
      <c r="XT227" s="15"/>
      <c r="XU227" s="15"/>
      <c r="XV227" s="15"/>
      <c r="XW227" s="15"/>
      <c r="XX227" s="15"/>
      <c r="XY227" s="15"/>
      <c r="XZ227" s="15"/>
      <c r="YA227" s="15"/>
      <c r="YB227" s="15"/>
      <c r="YC227" s="15"/>
      <c r="YD227" s="15"/>
      <c r="YE227" s="15"/>
      <c r="YF227" s="15"/>
      <c r="YG227" s="15"/>
      <c r="YH227" s="15"/>
      <c r="YI227" s="15"/>
      <c r="YJ227" s="15"/>
      <c r="YK227" s="15"/>
      <c r="YL227" s="15"/>
      <c r="YM227" s="15"/>
      <c r="YN227" s="15"/>
      <c r="YO227" s="15"/>
      <c r="YP227" s="15"/>
      <c r="YQ227" s="15"/>
      <c r="YR227" s="15"/>
      <c r="YS227" s="15"/>
      <c r="YT227" s="15"/>
      <c r="YU227" s="15"/>
      <c r="YV227" s="15"/>
      <c r="YW227" s="15"/>
      <c r="YX227" s="15"/>
      <c r="YY227" s="15"/>
      <c r="YZ227" s="15"/>
      <c r="ZA227" s="15"/>
      <c r="ZB227" s="15"/>
      <c r="ZC227" s="15"/>
      <c r="ZD227" s="15"/>
      <c r="ZE227" s="15"/>
      <c r="ZF227" s="15"/>
      <c r="ZG227" s="15"/>
      <c r="ZH227" s="15"/>
      <c r="ZI227" s="15"/>
      <c r="ZJ227" s="15"/>
      <c r="ZK227" s="15"/>
      <c r="ZL227" s="15"/>
      <c r="ZM227" s="15"/>
      <c r="ZN227" s="15"/>
      <c r="ZO227" s="15"/>
      <c r="ZP227" s="15"/>
      <c r="ZQ227" s="15"/>
      <c r="ZR227" s="15"/>
      <c r="ZS227" s="15"/>
      <c r="ZT227" s="15"/>
      <c r="ZU227" s="15"/>
      <c r="ZV227" s="15"/>
      <c r="ZW227" s="15"/>
      <c r="ZX227" s="15"/>
      <c r="ZY227" s="15"/>
      <c r="ZZ227" s="15"/>
      <c r="AAA227" s="15"/>
      <c r="AAB227" s="15"/>
      <c r="AAC227" s="15"/>
      <c r="AAD227" s="15"/>
      <c r="AAE227" s="15"/>
      <c r="AAF227" s="15"/>
      <c r="AAG227" s="15"/>
      <c r="AAH227" s="15"/>
      <c r="AAI227" s="15"/>
      <c r="AAJ227" s="15"/>
      <c r="AAK227" s="15"/>
      <c r="AAL227" s="15"/>
      <c r="AAM227" s="15"/>
      <c r="AAN227" s="15"/>
      <c r="AAO227" s="15"/>
      <c r="AAP227" s="15"/>
      <c r="AAQ227" s="15"/>
      <c r="AAR227" s="15"/>
      <c r="AAS227" s="15"/>
      <c r="AAT227" s="15"/>
      <c r="AAU227" s="15"/>
      <c r="AAV227" s="15"/>
      <c r="AAW227" s="15"/>
      <c r="AAX227" s="15"/>
      <c r="AAY227" s="15"/>
      <c r="AAZ227" s="15"/>
      <c r="ABA227" s="15"/>
      <c r="ABB227" s="15"/>
      <c r="ABC227" s="15"/>
      <c r="ABD227" s="15"/>
      <c r="ABE227" s="15"/>
      <c r="ABF227" s="15"/>
      <c r="ABG227" s="15"/>
      <c r="ABH227" s="15"/>
      <c r="ABI227" s="15"/>
      <c r="ABJ227" s="15"/>
      <c r="ABK227" s="15"/>
      <c r="ABL227" s="15"/>
      <c r="ABM227" s="15"/>
      <c r="ABN227" s="15"/>
      <c r="ABO227" s="15"/>
      <c r="ABP227" s="15"/>
      <c r="ABQ227" s="15"/>
      <c r="ABR227" s="15"/>
      <c r="ABS227" s="15"/>
      <c r="ABT227" s="15"/>
      <c r="ABU227" s="15"/>
      <c r="ABV227" s="15"/>
      <c r="ABW227" s="15"/>
      <c r="ABX227" s="15"/>
      <c r="ABY227" s="15"/>
      <c r="ABZ227" s="15"/>
      <c r="ACA227" s="15"/>
      <c r="ACB227" s="15"/>
      <c r="ACC227" s="15"/>
      <c r="ACD227" s="15"/>
      <c r="ACE227" s="15"/>
      <c r="ACF227" s="15"/>
      <c r="ACG227" s="15"/>
      <c r="ACH227" s="15"/>
      <c r="ACI227" s="15"/>
      <c r="ACJ227" s="15"/>
      <c r="ACK227" s="15"/>
      <c r="ACL227" s="15"/>
      <c r="ACM227" s="15"/>
      <c r="ACN227" s="15"/>
      <c r="ACO227" s="15"/>
      <c r="ACP227" s="15"/>
      <c r="ACQ227" s="15"/>
      <c r="ACR227" s="15"/>
      <c r="ACS227" s="15"/>
      <c r="ACT227" s="15"/>
      <c r="ACU227" s="15"/>
      <c r="ACV227" s="15"/>
      <c r="ACW227" s="15"/>
      <c r="ACX227" s="15"/>
      <c r="ACY227" s="15"/>
      <c r="ACZ227" s="15"/>
      <c r="ADA227" s="15"/>
      <c r="ADB227" s="15"/>
      <c r="ADC227" s="15"/>
      <c r="ADD227" s="15"/>
      <c r="ADE227" s="15"/>
      <c r="ADF227" s="15"/>
      <c r="ADG227" s="15"/>
      <c r="ADH227" s="15"/>
      <c r="ADI227" s="15"/>
      <c r="ADJ227" s="15"/>
      <c r="ADK227" s="15"/>
      <c r="ADL227" s="15"/>
      <c r="ADM227" s="15"/>
      <c r="ADN227" s="15"/>
      <c r="ADO227" s="15"/>
      <c r="ADP227" s="15"/>
      <c r="ADQ227" s="15"/>
      <c r="ADR227" s="15"/>
      <c r="ADS227" s="15"/>
      <c r="ADT227" s="15"/>
      <c r="ADU227" s="15"/>
      <c r="ADV227" s="15"/>
      <c r="ADW227" s="15"/>
      <c r="ADX227" s="15"/>
      <c r="ADY227" s="15"/>
      <c r="ADZ227" s="15"/>
      <c r="AEA227" s="15"/>
      <c r="AEB227" s="15"/>
      <c r="AEC227" s="15"/>
      <c r="AED227" s="15"/>
      <c r="AEE227" s="15"/>
      <c r="AEF227" s="15"/>
      <c r="AEG227" s="15"/>
      <c r="AEH227" s="15"/>
      <c r="AEI227" s="15"/>
      <c r="AEJ227" s="15"/>
      <c r="AEK227" s="15"/>
      <c r="AEL227" s="15"/>
      <c r="AEM227" s="15"/>
      <c r="AEN227" s="15"/>
      <c r="AEO227" s="15"/>
      <c r="AEP227" s="15"/>
      <c r="AEQ227" s="15"/>
      <c r="AER227" s="15"/>
      <c r="AES227" s="15"/>
      <c r="AET227" s="15"/>
      <c r="AEU227" s="15"/>
      <c r="AEV227" s="15"/>
      <c r="AEW227" s="15"/>
      <c r="AEX227" s="15"/>
      <c r="AEY227" s="15"/>
      <c r="AEZ227" s="15"/>
      <c r="AFA227" s="15"/>
      <c r="AFB227" s="15"/>
      <c r="AFC227" s="15"/>
      <c r="AFD227" s="15"/>
      <c r="AFE227" s="15"/>
      <c r="AFF227" s="15"/>
      <c r="AFG227" s="15"/>
      <c r="AFH227" s="15"/>
      <c r="AFI227" s="15"/>
      <c r="AFJ227" s="15"/>
      <c r="AFK227" s="15"/>
      <c r="AFL227" s="15"/>
      <c r="AFM227" s="15"/>
      <c r="AFN227" s="15"/>
      <c r="AFO227" s="15"/>
      <c r="AFP227" s="15"/>
      <c r="AFQ227" s="15"/>
      <c r="AFR227" s="15"/>
      <c r="AFS227" s="15"/>
      <c r="AFT227" s="15"/>
      <c r="AFU227" s="15"/>
      <c r="AFV227" s="15"/>
      <c r="AFW227" s="15"/>
      <c r="AFX227" s="15"/>
      <c r="AFY227" s="15"/>
      <c r="AFZ227" s="15"/>
      <c r="AGA227" s="15"/>
      <c r="AGB227" s="15"/>
      <c r="AGC227" s="15"/>
      <c r="AGD227" s="15"/>
      <c r="AGE227" s="15"/>
      <c r="AGF227" s="15"/>
      <c r="AGG227" s="15"/>
      <c r="AGH227" s="15"/>
      <c r="AGI227" s="15"/>
      <c r="AGJ227" s="15"/>
      <c r="AGK227" s="15"/>
      <c r="AGL227" s="15"/>
      <c r="AGM227" s="15"/>
      <c r="AGN227" s="15"/>
      <c r="AGO227" s="15"/>
      <c r="AGP227" s="15"/>
      <c r="AGQ227" s="15"/>
      <c r="AGR227" s="15"/>
      <c r="AGS227" s="15"/>
      <c r="AGT227" s="15"/>
      <c r="AGU227" s="15"/>
      <c r="AGV227" s="15"/>
      <c r="AGW227" s="15"/>
      <c r="AGX227" s="15"/>
      <c r="AGY227" s="15"/>
      <c r="AGZ227" s="15"/>
      <c r="AHA227" s="15"/>
      <c r="AHB227" s="15"/>
      <c r="AHC227" s="15"/>
      <c r="AHD227" s="15"/>
      <c r="AHE227" s="15"/>
      <c r="AHF227" s="15"/>
      <c r="AHG227" s="15"/>
      <c r="AHH227" s="15"/>
      <c r="AHI227" s="15"/>
      <c r="AHJ227" s="15"/>
      <c r="AHK227" s="15"/>
      <c r="AHL227" s="15"/>
      <c r="AHM227" s="15"/>
      <c r="AHN227" s="15"/>
      <c r="AHO227" s="15"/>
      <c r="AHP227" s="15"/>
      <c r="AHQ227" s="15"/>
      <c r="AHR227" s="15"/>
      <c r="AHS227" s="15"/>
      <c r="AHT227" s="15"/>
      <c r="AHU227" s="15"/>
      <c r="AHV227" s="15"/>
      <c r="AHW227" s="15"/>
      <c r="AHX227" s="15"/>
      <c r="AHY227" s="15"/>
      <c r="AHZ227" s="15"/>
      <c r="AIA227" s="15"/>
      <c r="AIB227" s="15"/>
      <c r="AIC227" s="15"/>
      <c r="AID227" s="15"/>
      <c r="AIE227" s="15"/>
      <c r="AIF227" s="15"/>
      <c r="AIG227" s="15"/>
      <c r="AIH227" s="15"/>
      <c r="AII227" s="15"/>
      <c r="AIJ227" s="15"/>
      <c r="AIK227" s="15"/>
      <c r="AIL227" s="15"/>
      <c r="AIM227" s="15"/>
      <c r="AIN227" s="15"/>
      <c r="AIO227" s="15"/>
      <c r="AIP227" s="15"/>
      <c r="AIQ227" s="15"/>
      <c r="AIR227" s="15"/>
      <c r="AIS227" s="15"/>
      <c r="AIT227" s="15"/>
      <c r="AIU227" s="15"/>
      <c r="AIV227" s="15"/>
      <c r="AIW227" s="15"/>
      <c r="AIX227" s="15"/>
      <c r="AIY227" s="15"/>
      <c r="AIZ227" s="15"/>
      <c r="AJA227" s="15"/>
      <c r="AJB227" s="15"/>
      <c r="AJC227" s="15"/>
      <c r="AJD227" s="15"/>
      <c r="AJE227" s="15"/>
      <c r="AJF227" s="15"/>
      <c r="AJG227" s="15"/>
      <c r="AJH227" s="15"/>
      <c r="AJI227" s="15"/>
      <c r="AJJ227" s="15"/>
      <c r="AJK227" s="15"/>
      <c r="AJL227" s="15"/>
      <c r="AJM227" s="15"/>
      <c r="AJN227" s="15"/>
      <c r="AJO227" s="15"/>
      <c r="AJP227" s="15"/>
      <c r="AJQ227" s="15"/>
      <c r="AJR227" s="15"/>
      <c r="AJS227" s="15"/>
      <c r="AJT227" s="15"/>
      <c r="AJU227" s="15"/>
      <c r="AJV227" s="15"/>
      <c r="AJW227" s="15"/>
      <c r="AJX227" s="15"/>
      <c r="AJY227" s="15"/>
      <c r="AJZ227" s="15"/>
      <c r="AKA227" s="15"/>
      <c r="AKB227" s="15"/>
      <c r="AKC227" s="15"/>
      <c r="AKD227" s="15"/>
      <c r="AKE227" s="15"/>
      <c r="AKF227" s="15"/>
      <c r="AKG227" s="15"/>
      <c r="AKH227" s="15"/>
      <c r="AKI227" s="15"/>
      <c r="AKJ227" s="15"/>
      <c r="AKK227" s="15"/>
      <c r="AKL227" s="15"/>
      <c r="AKM227" s="15"/>
      <c r="AKN227" s="15"/>
      <c r="AKO227" s="15"/>
      <c r="AKP227" s="15"/>
      <c r="AKQ227" s="15"/>
      <c r="AKR227" s="15"/>
      <c r="AKS227" s="15"/>
      <c r="AKT227" s="15"/>
      <c r="AKU227" s="15"/>
      <c r="AKV227" s="15"/>
      <c r="AKW227" s="15"/>
      <c r="AKX227" s="15"/>
      <c r="AKY227" s="15"/>
      <c r="AKZ227" s="15"/>
      <c r="ALA227" s="15"/>
      <c r="ALB227" s="15"/>
      <c r="ALC227" s="15"/>
      <c r="ALD227" s="15"/>
      <c r="ALE227" s="15"/>
      <c r="ALF227" s="15"/>
      <c r="ALG227" s="15"/>
      <c r="ALH227" s="15"/>
      <c r="ALI227" s="15"/>
      <c r="ALJ227" s="15"/>
      <c r="ALK227" s="15"/>
      <c r="ALL227" s="15"/>
      <c r="ALM227" s="15"/>
      <c r="ALN227" s="15"/>
      <c r="ALO227" s="15"/>
      <c r="ALP227" s="15"/>
      <c r="ALQ227" s="15"/>
      <c r="ALR227" s="15"/>
      <c r="ALS227" s="15"/>
      <c r="ALT227" s="15"/>
      <c r="ALU227" s="15"/>
      <c r="ALV227" s="15"/>
      <c r="ALW227" s="15"/>
      <c r="ALX227" s="15"/>
      <c r="ALY227" s="15"/>
      <c r="ALZ227" s="15"/>
      <c r="AMA227" s="15"/>
      <c r="AMB227" s="15"/>
      <c r="AMC227" s="15"/>
      <c r="AMD227" s="15"/>
      <c r="AME227" s="15"/>
      <c r="AMF227" s="15"/>
      <c r="AMG227" s="15"/>
      <c r="AMH227" s="15"/>
      <c r="AMI227" s="15"/>
      <c r="AMJ227" s="15"/>
      <c r="AMK227" s="15"/>
      <c r="AML227" s="15"/>
      <c r="AMM227" s="15"/>
      <c r="AMN227" s="15"/>
      <c r="AMO227" s="15"/>
      <c r="AMP227" s="15"/>
      <c r="AMQ227" s="15"/>
      <c r="AMR227" s="15"/>
      <c r="AMS227" s="15"/>
      <c r="AMT227" s="15"/>
      <c r="AMU227" s="15"/>
      <c r="AMV227" s="15"/>
      <c r="AMW227" s="15"/>
      <c r="AMX227" s="15"/>
      <c r="AMY227" s="15"/>
      <c r="AMZ227" s="15"/>
      <c r="ANA227" s="15"/>
      <c r="ANB227" s="15"/>
      <c r="ANC227" s="15"/>
      <c r="AND227" s="15"/>
      <c r="ANE227" s="15"/>
      <c r="ANF227" s="15"/>
      <c r="ANG227" s="15"/>
      <c r="ANH227" s="15"/>
      <c r="ANI227" s="15"/>
      <c r="ANJ227" s="15"/>
      <c r="ANK227" s="15"/>
      <c r="ANL227" s="15"/>
      <c r="ANM227" s="15"/>
      <c r="ANN227" s="15"/>
      <c r="ANO227" s="15"/>
      <c r="ANP227" s="15"/>
      <c r="ANQ227" s="15"/>
      <c r="ANR227" s="15"/>
      <c r="ANS227" s="15"/>
      <c r="ANT227" s="15"/>
      <c r="ANU227" s="15"/>
      <c r="ANV227" s="15"/>
      <c r="ANW227" s="15"/>
      <c r="ANX227" s="15"/>
      <c r="ANY227" s="15"/>
      <c r="ANZ227" s="15"/>
      <c r="AOA227" s="15"/>
      <c r="AOB227" s="15"/>
      <c r="AOC227" s="15"/>
      <c r="AOD227" s="15"/>
      <c r="AOE227" s="15"/>
      <c r="AOF227" s="15"/>
      <c r="AOG227" s="15"/>
      <c r="AOH227" s="15"/>
      <c r="AOI227" s="15"/>
      <c r="AOJ227" s="15"/>
      <c r="AOK227" s="15"/>
      <c r="AOL227" s="15"/>
      <c r="AOM227" s="15"/>
      <c r="AON227" s="15"/>
      <c r="AOO227" s="15"/>
      <c r="AOP227" s="15"/>
      <c r="AOQ227" s="15"/>
      <c r="AOR227" s="15"/>
      <c r="AOS227" s="15"/>
      <c r="AOT227" s="15"/>
      <c r="AOU227" s="15"/>
      <c r="AOV227" s="15"/>
      <c r="AOW227" s="15"/>
      <c r="AOX227" s="15"/>
      <c r="AOY227" s="15"/>
      <c r="AOZ227" s="15"/>
      <c r="APA227" s="15"/>
      <c r="APB227" s="15"/>
      <c r="APC227" s="15"/>
      <c r="APD227" s="15"/>
      <c r="APE227" s="15"/>
      <c r="APF227" s="15"/>
      <c r="APG227" s="15"/>
      <c r="APH227" s="15"/>
      <c r="API227" s="15"/>
      <c r="APJ227" s="15"/>
      <c r="APK227" s="15"/>
      <c r="APL227" s="15"/>
      <c r="APM227" s="15"/>
      <c r="APN227" s="15"/>
      <c r="APO227" s="15"/>
      <c r="APP227" s="15"/>
      <c r="APQ227" s="15"/>
      <c r="APR227" s="15"/>
      <c r="APS227" s="15"/>
      <c r="APT227" s="15"/>
      <c r="APU227" s="15"/>
      <c r="APV227" s="15"/>
      <c r="APW227" s="15"/>
      <c r="APX227" s="15"/>
      <c r="APY227" s="15"/>
      <c r="APZ227" s="15"/>
      <c r="AQA227" s="15"/>
      <c r="AQB227" s="15"/>
      <c r="AQC227" s="15"/>
      <c r="AQD227" s="15"/>
      <c r="AQE227" s="15"/>
      <c r="AQF227" s="15"/>
      <c r="AQG227" s="15"/>
      <c r="AQH227" s="15"/>
      <c r="AQI227" s="15"/>
      <c r="AQJ227" s="15"/>
      <c r="AQK227" s="15"/>
      <c r="AQL227" s="15"/>
      <c r="AQM227" s="15"/>
      <c r="AQN227" s="15"/>
      <c r="AQO227" s="15"/>
      <c r="AQP227" s="15"/>
      <c r="AQQ227" s="15"/>
      <c r="AQR227" s="15"/>
      <c r="AQS227" s="15"/>
      <c r="AQT227" s="15"/>
      <c r="AQU227" s="15"/>
      <c r="AQV227" s="15"/>
      <c r="AQW227" s="15"/>
      <c r="AQX227" s="15"/>
      <c r="AQY227" s="15"/>
      <c r="AQZ227" s="15"/>
      <c r="ARA227" s="15"/>
      <c r="ARB227" s="15"/>
      <c r="ARC227" s="15"/>
      <c r="ARD227" s="15"/>
      <c r="ARE227" s="15"/>
      <c r="ARF227" s="15"/>
      <c r="ARG227" s="15"/>
      <c r="ARH227" s="15"/>
      <c r="ARI227" s="15"/>
      <c r="ARJ227" s="15"/>
      <c r="ARK227" s="15"/>
      <c r="ARL227" s="15"/>
      <c r="ARM227" s="15"/>
      <c r="ARN227" s="15"/>
      <c r="ARO227" s="15"/>
      <c r="ARP227" s="15"/>
      <c r="ARQ227" s="15"/>
      <c r="ARR227" s="15"/>
      <c r="ARS227" s="15"/>
      <c r="ART227" s="15"/>
      <c r="ARU227" s="15"/>
      <c r="ARV227" s="15"/>
      <c r="ARW227" s="15"/>
      <c r="ARX227" s="15"/>
      <c r="ARY227" s="15"/>
      <c r="ARZ227" s="15"/>
      <c r="ASA227" s="15"/>
      <c r="ASB227" s="15"/>
      <c r="ASC227" s="15"/>
      <c r="ASD227" s="15"/>
      <c r="ASE227" s="15"/>
      <c r="ASF227" s="15"/>
      <c r="ASG227" s="15"/>
      <c r="ASH227" s="15"/>
      <c r="ASI227" s="15"/>
      <c r="ASJ227" s="15"/>
      <c r="ASK227" s="15"/>
      <c r="ASL227" s="15"/>
      <c r="ASM227" s="15"/>
      <c r="ASN227" s="15"/>
      <c r="ASO227" s="15"/>
      <c r="ASP227" s="15"/>
      <c r="ASQ227" s="15"/>
      <c r="ASR227" s="15"/>
      <c r="ASS227" s="15"/>
      <c r="AST227" s="15"/>
      <c r="ASU227" s="15"/>
      <c r="ASV227" s="15"/>
      <c r="ASW227" s="15"/>
      <c r="ASX227" s="15"/>
      <c r="ASY227" s="15"/>
      <c r="ASZ227" s="15"/>
      <c r="ATA227" s="15"/>
      <c r="ATB227" s="15"/>
      <c r="ATC227" s="15"/>
      <c r="ATD227" s="15"/>
      <c r="ATE227" s="15"/>
      <c r="ATF227" s="15"/>
      <c r="ATG227" s="15"/>
      <c r="ATH227" s="15"/>
      <c r="ATI227" s="15"/>
      <c r="ATJ227" s="15"/>
      <c r="ATK227" s="15"/>
      <c r="ATL227" s="15"/>
      <c r="ATM227" s="15"/>
      <c r="ATN227" s="15"/>
      <c r="ATO227" s="15"/>
      <c r="ATP227" s="15"/>
      <c r="ATQ227" s="15"/>
      <c r="ATR227" s="15"/>
      <c r="ATS227" s="15"/>
      <c r="ATT227" s="15"/>
      <c r="ATU227" s="15"/>
      <c r="ATV227" s="15"/>
      <c r="ATW227" s="15"/>
      <c r="ATX227" s="15"/>
      <c r="ATY227" s="15"/>
      <c r="ATZ227" s="15"/>
      <c r="AUA227" s="15"/>
      <c r="AUB227" s="15"/>
      <c r="AUC227" s="15"/>
      <c r="AUD227" s="15"/>
      <c r="AUE227" s="15"/>
      <c r="AUF227" s="15"/>
      <c r="AUG227" s="15"/>
      <c r="AUH227" s="15"/>
      <c r="AUI227" s="15"/>
      <c r="AUJ227" s="15"/>
      <c r="AUK227" s="15"/>
      <c r="AUL227" s="15"/>
      <c r="AUM227" s="15"/>
      <c r="AUN227" s="15"/>
      <c r="AUO227" s="15"/>
      <c r="AUP227" s="15"/>
      <c r="AUQ227" s="15"/>
      <c r="AUR227" s="15"/>
      <c r="AUS227" s="15"/>
      <c r="AUT227" s="15"/>
      <c r="AUU227" s="15"/>
      <c r="AUV227" s="15"/>
      <c r="AUW227" s="15"/>
      <c r="AUX227" s="15"/>
      <c r="AUY227" s="15"/>
      <c r="AUZ227" s="15"/>
      <c r="AVA227" s="15"/>
      <c r="AVB227" s="15"/>
      <c r="AVC227" s="15"/>
      <c r="AVD227" s="15"/>
      <c r="AVE227" s="15"/>
      <c r="AVF227" s="15"/>
      <c r="AVG227" s="15"/>
      <c r="AVH227" s="15"/>
      <c r="AVI227" s="15"/>
      <c r="AVJ227" s="15"/>
      <c r="AVK227" s="15"/>
      <c r="AVL227" s="15"/>
      <c r="AVM227" s="15"/>
      <c r="AVN227" s="15"/>
      <c r="AVO227" s="15"/>
      <c r="AVP227" s="15"/>
      <c r="AVQ227" s="15"/>
      <c r="AVR227" s="15"/>
      <c r="AVS227" s="15"/>
      <c r="AVT227" s="15"/>
      <c r="AVU227" s="15"/>
      <c r="AVV227" s="15"/>
      <c r="AVW227" s="15"/>
      <c r="AVX227" s="15"/>
      <c r="AVY227" s="15"/>
      <c r="AVZ227" s="15"/>
      <c r="AWA227" s="15"/>
      <c r="AWB227" s="15"/>
      <c r="AWC227" s="15"/>
      <c r="AWD227" s="15"/>
      <c r="AWE227" s="15"/>
      <c r="AWF227" s="15"/>
      <c r="AWG227" s="15"/>
      <c r="AWH227" s="15"/>
      <c r="AWI227" s="15"/>
      <c r="AWJ227" s="15"/>
      <c r="AWK227" s="15"/>
      <c r="AWL227" s="15"/>
      <c r="AWM227" s="15"/>
      <c r="AWN227" s="15"/>
      <c r="AWO227" s="15"/>
      <c r="AWP227" s="15"/>
      <c r="AWQ227" s="15"/>
      <c r="AWR227" s="15"/>
      <c r="AWS227" s="15"/>
      <c r="AWT227" s="15"/>
      <c r="AWU227" s="15"/>
      <c r="AWV227" s="15"/>
      <c r="AWW227" s="15"/>
      <c r="AWX227" s="15"/>
      <c r="AWY227" s="15"/>
      <c r="AWZ227" s="15"/>
      <c r="AXA227" s="15"/>
      <c r="AXB227" s="15"/>
      <c r="AXC227" s="15"/>
      <c r="AXD227" s="15"/>
      <c r="AXE227" s="15"/>
      <c r="AXF227" s="15"/>
      <c r="AXG227" s="15"/>
      <c r="AXH227" s="15"/>
      <c r="AXI227" s="15"/>
      <c r="AXJ227" s="15"/>
      <c r="AXK227" s="15"/>
      <c r="AXL227" s="15"/>
      <c r="AXM227" s="15"/>
      <c r="AXN227" s="15"/>
      <c r="AXO227" s="15"/>
      <c r="AXP227" s="15"/>
      <c r="AXQ227" s="15"/>
      <c r="AXR227" s="15"/>
      <c r="AXS227" s="15"/>
      <c r="AXT227" s="15"/>
      <c r="AXU227" s="15"/>
      <c r="AXV227" s="15"/>
      <c r="AXW227" s="15"/>
      <c r="AXX227" s="15"/>
      <c r="AXY227" s="15"/>
      <c r="AXZ227" s="15"/>
      <c r="AYA227" s="15"/>
      <c r="AYB227" s="15"/>
      <c r="AYC227" s="15"/>
      <c r="AYD227" s="15"/>
      <c r="AYE227" s="15"/>
      <c r="AYF227" s="15"/>
      <c r="AYG227" s="15"/>
      <c r="AYH227" s="15"/>
      <c r="AYI227" s="15"/>
      <c r="AYJ227" s="15"/>
      <c r="AYK227" s="15"/>
      <c r="AYL227" s="15"/>
      <c r="AYM227" s="15"/>
      <c r="AYN227" s="15"/>
      <c r="AYO227" s="15"/>
      <c r="AYP227" s="15"/>
      <c r="AYQ227" s="15"/>
      <c r="AYR227" s="15"/>
      <c r="AYS227" s="15"/>
      <c r="AYT227" s="15"/>
      <c r="AYU227" s="15"/>
      <c r="AYV227" s="15"/>
      <c r="AYW227" s="15"/>
      <c r="AYX227" s="15"/>
      <c r="AYY227" s="15"/>
      <c r="AYZ227" s="15"/>
      <c r="AZA227" s="15"/>
      <c r="AZB227" s="15"/>
      <c r="AZC227" s="15"/>
      <c r="AZD227" s="15"/>
      <c r="AZE227" s="15"/>
      <c r="AZF227" s="15"/>
      <c r="AZG227" s="15"/>
      <c r="AZH227" s="15"/>
      <c r="AZI227" s="15"/>
      <c r="AZJ227" s="15"/>
      <c r="AZK227" s="15"/>
      <c r="AZL227" s="15"/>
      <c r="AZM227" s="15"/>
      <c r="AZN227" s="15"/>
      <c r="AZO227" s="15"/>
      <c r="AZP227" s="15"/>
      <c r="AZQ227" s="15"/>
      <c r="AZR227" s="15"/>
      <c r="AZS227" s="15"/>
      <c r="AZT227" s="15"/>
      <c r="AZU227" s="15"/>
      <c r="AZV227" s="15"/>
      <c r="AZW227" s="15"/>
      <c r="AZX227" s="15"/>
      <c r="AZY227" s="15"/>
      <c r="AZZ227" s="15"/>
      <c r="BAA227" s="15"/>
      <c r="BAB227" s="15"/>
      <c r="BAC227" s="15"/>
      <c r="BAD227" s="15"/>
      <c r="BAE227" s="15"/>
      <c r="BAF227" s="15"/>
      <c r="BAG227" s="15"/>
      <c r="BAH227" s="15"/>
      <c r="BAI227" s="15"/>
      <c r="BAJ227" s="15"/>
      <c r="BAK227" s="15"/>
      <c r="BAL227" s="15"/>
      <c r="BAM227" s="15"/>
      <c r="BAN227" s="15"/>
      <c r="BAO227" s="15"/>
      <c r="BAP227" s="15"/>
      <c r="BAQ227" s="15"/>
      <c r="BAR227" s="15"/>
      <c r="BAS227" s="15"/>
      <c r="BAT227" s="15"/>
      <c r="BAU227" s="15"/>
      <c r="BAV227" s="15"/>
      <c r="BAW227" s="15"/>
      <c r="BAX227" s="15"/>
      <c r="BAY227" s="15"/>
      <c r="BAZ227" s="15"/>
      <c r="BBA227" s="15"/>
      <c r="BBB227" s="15"/>
      <c r="BBC227" s="15"/>
      <c r="BBD227" s="15"/>
      <c r="BBE227" s="15"/>
      <c r="BBF227" s="15"/>
      <c r="BBG227" s="15"/>
      <c r="BBH227" s="15"/>
      <c r="BBI227" s="15"/>
      <c r="BBJ227" s="15"/>
      <c r="BBK227" s="15"/>
      <c r="BBL227" s="15"/>
      <c r="BBM227" s="15"/>
      <c r="BBN227" s="15"/>
      <c r="BBO227" s="15"/>
      <c r="BBP227" s="15"/>
      <c r="BBQ227" s="15"/>
      <c r="BBR227" s="15"/>
      <c r="BBS227" s="15"/>
      <c r="BBT227" s="15"/>
      <c r="BBU227" s="15"/>
      <c r="BBV227" s="15"/>
      <c r="BBW227" s="15"/>
      <c r="BBX227" s="15"/>
      <c r="BBY227" s="15"/>
      <c r="BBZ227" s="15"/>
      <c r="BCA227" s="15"/>
      <c r="BCB227" s="15"/>
      <c r="BCC227" s="15"/>
      <c r="BCD227" s="15"/>
      <c r="BCE227" s="15"/>
      <c r="BCF227" s="15"/>
      <c r="BCG227" s="15"/>
      <c r="BCH227" s="15"/>
      <c r="BCI227" s="15"/>
      <c r="BCJ227" s="15"/>
      <c r="BCK227" s="15"/>
      <c r="BCL227" s="15"/>
      <c r="BCM227" s="15"/>
      <c r="BCN227" s="15"/>
      <c r="BCO227" s="15"/>
      <c r="BCP227" s="15"/>
      <c r="BCQ227" s="15"/>
      <c r="BCR227" s="15"/>
      <c r="BCS227" s="15"/>
      <c r="BCT227" s="15"/>
      <c r="BCU227" s="15"/>
      <c r="BCV227" s="15"/>
      <c r="BCW227" s="15"/>
      <c r="BCX227" s="15"/>
      <c r="BCY227" s="15"/>
      <c r="BCZ227" s="15"/>
      <c r="BDA227" s="15"/>
      <c r="BDB227" s="15"/>
      <c r="BDC227" s="15"/>
      <c r="BDD227" s="15"/>
      <c r="BDE227" s="15"/>
      <c r="BDF227" s="15"/>
      <c r="BDG227" s="15"/>
      <c r="BDH227" s="15"/>
      <c r="BDI227" s="15"/>
      <c r="BDJ227" s="15"/>
      <c r="BDK227" s="15"/>
      <c r="BDL227" s="15"/>
      <c r="BDM227" s="15"/>
      <c r="BDN227" s="15"/>
      <c r="BDO227" s="15"/>
      <c r="BDP227" s="15"/>
      <c r="BDQ227" s="15"/>
      <c r="BDR227" s="15"/>
      <c r="BDS227" s="15"/>
      <c r="BDT227" s="15"/>
      <c r="BDU227" s="15"/>
      <c r="BDV227" s="15"/>
      <c r="BDW227" s="15"/>
      <c r="BDX227" s="15"/>
      <c r="BDY227" s="15"/>
      <c r="BDZ227" s="15"/>
      <c r="BEA227" s="15"/>
      <c r="BEB227" s="15"/>
      <c r="BEC227" s="15"/>
      <c r="BED227" s="15"/>
      <c r="BEE227" s="15"/>
      <c r="BEF227" s="15"/>
      <c r="BEG227" s="15"/>
      <c r="BEH227" s="15"/>
      <c r="BEI227" s="15"/>
      <c r="BEJ227" s="15"/>
      <c r="BEK227" s="15"/>
      <c r="BEL227" s="15"/>
      <c r="BEM227" s="15"/>
      <c r="BEN227" s="15"/>
      <c r="BEO227" s="15"/>
      <c r="BEP227" s="15"/>
      <c r="BEQ227" s="15"/>
      <c r="BER227" s="15"/>
      <c r="BES227" s="15"/>
      <c r="BET227" s="15"/>
      <c r="BEU227" s="15"/>
      <c r="BEV227" s="15"/>
      <c r="BEW227" s="15"/>
      <c r="BEX227" s="15"/>
      <c r="BEY227" s="15"/>
      <c r="BEZ227" s="15"/>
      <c r="BFA227" s="15"/>
      <c r="BFB227" s="15"/>
      <c r="BFC227" s="15"/>
      <c r="BFD227" s="15"/>
      <c r="BFE227" s="15"/>
      <c r="BFF227" s="15"/>
      <c r="BFG227" s="15"/>
      <c r="BFH227" s="15"/>
      <c r="BFI227" s="15"/>
      <c r="BFJ227" s="15"/>
      <c r="BFK227" s="15"/>
      <c r="BFL227" s="15"/>
      <c r="BFM227" s="15"/>
      <c r="BFN227" s="15"/>
      <c r="BFO227" s="15"/>
      <c r="BFP227" s="15"/>
      <c r="BFQ227" s="15"/>
      <c r="BFR227" s="15"/>
      <c r="BFS227" s="15"/>
      <c r="BFT227" s="15"/>
      <c r="BFU227" s="15"/>
      <c r="BFV227" s="15"/>
      <c r="BFW227" s="15"/>
      <c r="BFX227" s="15"/>
      <c r="BFY227" s="15"/>
      <c r="BFZ227" s="15"/>
      <c r="BGA227" s="15"/>
      <c r="BGB227" s="15"/>
      <c r="BGC227" s="15"/>
      <c r="BGD227" s="15"/>
      <c r="BGE227" s="15"/>
      <c r="BGF227" s="15"/>
      <c r="BGG227" s="15"/>
      <c r="BGH227" s="15"/>
      <c r="BGI227" s="15"/>
      <c r="BGJ227" s="15"/>
      <c r="BGK227" s="15"/>
      <c r="BGL227" s="15"/>
      <c r="BGM227" s="15"/>
      <c r="BGN227" s="15"/>
      <c r="BGO227" s="15"/>
      <c r="BGP227" s="15"/>
      <c r="BGQ227" s="15"/>
      <c r="BGR227" s="15"/>
      <c r="BGS227" s="15"/>
      <c r="BGT227" s="15"/>
      <c r="BGU227" s="15"/>
      <c r="BGV227" s="15"/>
      <c r="BGW227" s="15"/>
      <c r="BGX227" s="15"/>
      <c r="BGY227" s="15"/>
      <c r="BGZ227" s="15"/>
      <c r="BHA227" s="15"/>
      <c r="BHB227" s="15"/>
      <c r="BHC227" s="15"/>
      <c r="BHD227" s="15"/>
      <c r="BHE227" s="15"/>
      <c r="BHF227" s="15"/>
      <c r="BHG227" s="15"/>
      <c r="BHH227" s="15"/>
      <c r="BHI227" s="15"/>
      <c r="BHJ227" s="15"/>
      <c r="BHK227" s="15"/>
      <c r="BHL227" s="15"/>
      <c r="BHM227" s="15"/>
      <c r="BHN227" s="15"/>
      <c r="BHO227" s="15"/>
      <c r="BHP227" s="15"/>
      <c r="BHQ227" s="15"/>
      <c r="BHR227" s="15"/>
      <c r="BHS227" s="15"/>
      <c r="BHT227" s="15"/>
      <c r="BHU227" s="15"/>
      <c r="BHV227" s="15"/>
      <c r="BHW227" s="15"/>
      <c r="BHX227" s="15"/>
      <c r="BHY227" s="15"/>
      <c r="BHZ227" s="15"/>
      <c r="BIA227" s="15"/>
      <c r="BIB227" s="15"/>
      <c r="BIC227" s="15"/>
      <c r="BID227" s="15"/>
      <c r="BIE227" s="15"/>
      <c r="BIF227" s="15"/>
      <c r="BIG227" s="15"/>
      <c r="BIH227" s="15"/>
      <c r="BII227" s="15"/>
      <c r="BIJ227" s="15"/>
      <c r="BIK227" s="15"/>
      <c r="BIL227" s="15"/>
      <c r="BIM227" s="15"/>
      <c r="BIN227" s="15"/>
      <c r="BIO227" s="15"/>
      <c r="BIP227" s="15"/>
      <c r="BIQ227" s="15"/>
      <c r="BIR227" s="15"/>
      <c r="BIS227" s="15"/>
      <c r="BIT227" s="15"/>
      <c r="BIU227" s="15"/>
      <c r="BIV227" s="15"/>
      <c r="BIW227" s="15"/>
      <c r="BIX227" s="15"/>
      <c r="BIY227" s="15"/>
      <c r="BIZ227" s="15"/>
      <c r="BJA227" s="15"/>
      <c r="BJB227" s="15"/>
      <c r="BJC227" s="15"/>
      <c r="BJD227" s="15"/>
      <c r="BJE227" s="15"/>
      <c r="BJF227" s="15"/>
      <c r="BJG227" s="15"/>
      <c r="BJH227" s="15"/>
      <c r="BJI227" s="15"/>
      <c r="BJJ227" s="15"/>
      <c r="BJK227" s="15"/>
      <c r="BJL227" s="15"/>
      <c r="BJM227" s="15"/>
      <c r="BJN227" s="15"/>
      <c r="BJO227" s="15"/>
      <c r="BJP227" s="15"/>
      <c r="BJQ227" s="15"/>
      <c r="BJR227" s="15"/>
      <c r="BJS227" s="15"/>
      <c r="BJT227" s="15"/>
      <c r="BJU227" s="15"/>
      <c r="BJV227" s="15"/>
      <c r="BJW227" s="15"/>
      <c r="BJX227" s="15"/>
      <c r="BJY227" s="15"/>
      <c r="BJZ227" s="15"/>
      <c r="BKA227" s="15"/>
      <c r="BKB227" s="15"/>
      <c r="BKC227" s="15"/>
      <c r="BKD227" s="15"/>
      <c r="BKE227" s="15"/>
      <c r="BKF227" s="15"/>
      <c r="BKG227" s="15"/>
      <c r="BKH227" s="15"/>
      <c r="BKI227" s="15"/>
      <c r="BKJ227" s="15"/>
      <c r="BKK227" s="15"/>
      <c r="BKL227" s="15"/>
      <c r="BKM227" s="15"/>
      <c r="BKN227" s="15"/>
      <c r="BKO227" s="15"/>
      <c r="BKP227" s="15"/>
      <c r="BKQ227" s="15"/>
      <c r="BKR227" s="15"/>
      <c r="BKS227" s="15"/>
      <c r="BKT227" s="15"/>
      <c r="BKU227" s="15"/>
      <c r="BKV227" s="15"/>
      <c r="BKW227" s="15"/>
      <c r="BKX227" s="15"/>
      <c r="BKY227" s="15"/>
      <c r="BKZ227" s="15"/>
      <c r="BLA227" s="15"/>
      <c r="BLB227" s="15"/>
      <c r="BLC227" s="15"/>
      <c r="BLD227" s="15"/>
      <c r="BLE227" s="15"/>
      <c r="BLF227" s="15"/>
      <c r="BLG227" s="15"/>
      <c r="BLH227" s="15"/>
      <c r="BLI227" s="15"/>
      <c r="BLJ227" s="15"/>
      <c r="BLK227" s="15"/>
      <c r="BLL227" s="15"/>
      <c r="BLM227" s="15"/>
      <c r="BLN227" s="15"/>
      <c r="BLO227" s="15"/>
      <c r="BLP227" s="15"/>
      <c r="BLQ227" s="15"/>
      <c r="BLR227" s="15"/>
      <c r="BLS227" s="15"/>
      <c r="BLT227" s="15"/>
      <c r="BLU227" s="15"/>
      <c r="BLV227" s="15"/>
      <c r="BLW227" s="15"/>
      <c r="BLX227" s="15"/>
      <c r="BLY227" s="15"/>
      <c r="BLZ227" s="15"/>
      <c r="BMA227" s="15"/>
      <c r="BMB227" s="15"/>
      <c r="BMC227" s="15"/>
      <c r="BMD227" s="15"/>
      <c r="BME227" s="15"/>
      <c r="BMF227" s="15"/>
      <c r="BMG227" s="15"/>
      <c r="BMH227" s="15"/>
      <c r="BMI227" s="15"/>
      <c r="BMJ227" s="15"/>
      <c r="BMK227" s="15"/>
      <c r="BML227" s="15"/>
      <c r="BMM227" s="15"/>
      <c r="BMN227" s="15"/>
      <c r="BMO227" s="15"/>
      <c r="BMP227" s="15"/>
      <c r="BMQ227" s="15"/>
      <c r="BMR227" s="15"/>
      <c r="BMS227" s="15"/>
      <c r="BMT227" s="15"/>
      <c r="BMU227" s="15"/>
      <c r="BMV227" s="15"/>
      <c r="BMW227" s="15"/>
      <c r="BMX227" s="15"/>
      <c r="BMY227" s="15"/>
      <c r="BMZ227" s="15"/>
      <c r="BNA227" s="15"/>
      <c r="BNB227" s="15"/>
      <c r="BNC227" s="15"/>
      <c r="BND227" s="15"/>
      <c r="BNE227" s="15"/>
      <c r="BNF227" s="15"/>
      <c r="BNG227" s="15"/>
      <c r="BNH227" s="15"/>
      <c r="BNI227" s="15"/>
      <c r="BNJ227" s="15"/>
      <c r="BNK227" s="15"/>
      <c r="BNL227" s="15"/>
      <c r="BNM227" s="15"/>
      <c r="BNN227" s="15"/>
      <c r="BNO227" s="15"/>
      <c r="BNP227" s="15"/>
      <c r="BNQ227" s="15"/>
      <c r="BNR227" s="15"/>
      <c r="BNS227" s="15"/>
      <c r="BNT227" s="15"/>
      <c r="BNU227" s="15"/>
      <c r="BNV227" s="15"/>
      <c r="BNW227" s="15"/>
      <c r="BNX227" s="15"/>
      <c r="BNY227" s="15"/>
      <c r="BNZ227" s="15"/>
      <c r="BOA227" s="15"/>
      <c r="BOB227" s="15"/>
      <c r="BOC227" s="15"/>
      <c r="BOD227" s="15"/>
      <c r="BOE227" s="15"/>
      <c r="BOF227" s="15"/>
      <c r="BOG227" s="15"/>
      <c r="BOH227" s="15"/>
      <c r="BOI227" s="15"/>
      <c r="BOJ227" s="15"/>
      <c r="BOK227" s="15"/>
      <c r="BOL227" s="15"/>
      <c r="BOM227" s="15"/>
      <c r="BON227" s="15"/>
      <c r="BOO227" s="15"/>
      <c r="BOP227" s="15"/>
      <c r="BOQ227" s="15"/>
      <c r="BOR227" s="15"/>
      <c r="BOS227" s="15"/>
      <c r="BOT227" s="15"/>
      <c r="BOU227" s="15"/>
      <c r="BOV227" s="15"/>
      <c r="BOW227" s="15"/>
      <c r="BOX227" s="15"/>
      <c r="BOY227" s="15"/>
      <c r="BOZ227" s="15"/>
      <c r="BPA227" s="15"/>
      <c r="BPB227" s="15"/>
      <c r="BPC227" s="15"/>
      <c r="BPD227" s="15"/>
      <c r="BPE227" s="15"/>
      <c r="BPF227" s="15"/>
      <c r="BPG227" s="15"/>
      <c r="BPH227" s="15"/>
      <c r="BPI227" s="15"/>
      <c r="BPJ227" s="15"/>
      <c r="BPK227" s="15"/>
      <c r="BPL227" s="15"/>
      <c r="BPM227" s="15"/>
      <c r="BPN227" s="15"/>
      <c r="BPO227" s="15"/>
      <c r="BPP227" s="15"/>
      <c r="BPQ227" s="15"/>
      <c r="BPR227" s="15"/>
      <c r="BPS227" s="15"/>
      <c r="BPT227" s="15"/>
      <c r="BPU227" s="15"/>
      <c r="BPV227" s="15"/>
      <c r="BPW227" s="15"/>
      <c r="BPX227" s="15"/>
      <c r="BPY227" s="15"/>
      <c r="BPZ227" s="15"/>
      <c r="BQA227" s="15"/>
      <c r="BQB227" s="15"/>
      <c r="BQC227" s="15"/>
      <c r="BQD227" s="15"/>
      <c r="BQE227" s="15"/>
      <c r="BQF227" s="15"/>
      <c r="BQG227" s="15"/>
      <c r="BQH227" s="15"/>
      <c r="BQI227" s="15"/>
      <c r="BQJ227" s="15"/>
      <c r="BQK227" s="15"/>
      <c r="BQL227" s="15"/>
      <c r="BQM227" s="15"/>
      <c r="BQN227" s="15"/>
      <c r="BQO227" s="15"/>
      <c r="BQP227" s="15"/>
      <c r="BQQ227" s="15"/>
      <c r="BQR227" s="15"/>
      <c r="BQS227" s="15"/>
      <c r="BQT227" s="15"/>
      <c r="BQU227" s="15"/>
      <c r="BQV227" s="15"/>
      <c r="BQW227" s="15"/>
      <c r="BQX227" s="15"/>
      <c r="BQY227" s="15"/>
      <c r="BQZ227" s="15"/>
      <c r="BRA227" s="15"/>
      <c r="BRB227" s="15"/>
      <c r="BRC227" s="15"/>
      <c r="BRD227" s="15"/>
      <c r="BRE227" s="15"/>
      <c r="BRF227" s="15"/>
      <c r="BRG227" s="15"/>
      <c r="BRH227" s="15"/>
      <c r="BRI227" s="15"/>
      <c r="BRJ227" s="15"/>
      <c r="BRK227" s="15"/>
      <c r="BRL227" s="15"/>
      <c r="BRM227" s="15"/>
      <c r="BRN227" s="15"/>
      <c r="BRO227" s="15"/>
      <c r="BRP227" s="15"/>
      <c r="BRQ227" s="15"/>
      <c r="BRR227" s="15"/>
      <c r="BRS227" s="15"/>
      <c r="BRT227" s="15"/>
      <c r="BRU227" s="15"/>
      <c r="BRV227" s="15"/>
      <c r="BRW227" s="15"/>
      <c r="BRX227" s="15"/>
      <c r="BRY227" s="15"/>
      <c r="BRZ227" s="15"/>
      <c r="BSA227" s="15"/>
      <c r="BSB227" s="15"/>
      <c r="BSC227" s="15"/>
      <c r="BSD227" s="15"/>
      <c r="BSE227" s="15"/>
      <c r="BSF227" s="15"/>
      <c r="BSG227" s="15"/>
      <c r="BSH227" s="15"/>
      <c r="BSI227" s="15"/>
      <c r="BSJ227" s="15"/>
      <c r="BSK227" s="15"/>
      <c r="BSL227" s="15"/>
      <c r="BSM227" s="15"/>
      <c r="BSN227" s="15"/>
      <c r="BSO227" s="15"/>
      <c r="BSP227" s="15"/>
      <c r="BSQ227" s="15"/>
      <c r="BSR227" s="15"/>
      <c r="BSS227" s="15"/>
      <c r="BST227" s="15"/>
      <c r="BSU227" s="15"/>
      <c r="BSV227" s="15"/>
      <c r="BSW227" s="15"/>
      <c r="BSX227" s="15"/>
      <c r="BSY227" s="15"/>
      <c r="BSZ227" s="15"/>
      <c r="BTA227" s="15"/>
      <c r="BTB227" s="15"/>
      <c r="BTC227" s="15"/>
      <c r="BTD227" s="15"/>
      <c r="BTE227" s="15"/>
      <c r="BTF227" s="15"/>
      <c r="BTG227" s="15"/>
      <c r="BTH227" s="15"/>
      <c r="BTI227" s="15"/>
      <c r="BTJ227" s="15"/>
      <c r="BTK227" s="15"/>
      <c r="BTL227" s="15"/>
      <c r="BTM227" s="15"/>
      <c r="BTN227" s="15"/>
      <c r="BTO227" s="15"/>
      <c r="BTP227" s="15"/>
      <c r="BTQ227" s="15"/>
      <c r="BTR227" s="15"/>
      <c r="BTS227" s="15"/>
      <c r="BTT227" s="15"/>
      <c r="BTU227" s="15"/>
      <c r="BTV227" s="15"/>
      <c r="BTW227" s="15"/>
      <c r="BTX227" s="15"/>
      <c r="BTY227" s="15"/>
      <c r="BTZ227" s="15"/>
      <c r="BUA227" s="15"/>
      <c r="BUB227" s="15"/>
      <c r="BUC227" s="15"/>
      <c r="BUD227" s="15"/>
      <c r="BUE227" s="15"/>
      <c r="BUF227" s="15"/>
      <c r="BUG227" s="15"/>
      <c r="BUH227" s="15"/>
      <c r="BUI227" s="15"/>
      <c r="BUJ227" s="15"/>
      <c r="BUK227" s="15"/>
      <c r="BUL227" s="15"/>
      <c r="BUM227" s="15"/>
      <c r="BUN227" s="15"/>
      <c r="BUO227" s="15"/>
      <c r="BUP227" s="15"/>
      <c r="BUQ227" s="15"/>
      <c r="BUR227" s="15"/>
      <c r="BUS227" s="15"/>
      <c r="BUT227" s="15"/>
      <c r="BUU227" s="15"/>
      <c r="BUV227" s="15"/>
      <c r="BUW227" s="15"/>
      <c r="BUX227" s="15"/>
      <c r="BUY227" s="15"/>
      <c r="BUZ227" s="15"/>
      <c r="BVA227" s="15"/>
      <c r="BVB227" s="15"/>
      <c r="BVC227" s="15"/>
      <c r="BVD227" s="15"/>
      <c r="BVE227" s="15"/>
      <c r="BVF227" s="15"/>
      <c r="BVG227" s="15"/>
      <c r="BVH227" s="15"/>
      <c r="BVI227" s="15"/>
      <c r="BVJ227" s="15"/>
      <c r="BVK227" s="15"/>
      <c r="BVL227" s="15"/>
      <c r="BVM227" s="15"/>
      <c r="BVN227" s="15"/>
      <c r="BVO227" s="15"/>
      <c r="BVP227" s="15"/>
      <c r="BVQ227" s="15"/>
      <c r="BVR227" s="15"/>
      <c r="BVS227" s="15"/>
      <c r="BVT227" s="15"/>
      <c r="BVU227" s="15"/>
      <c r="BVV227" s="15"/>
      <c r="BVW227" s="15"/>
      <c r="BVX227" s="15"/>
      <c r="BVY227" s="15"/>
      <c r="BVZ227" s="15"/>
      <c r="BWA227" s="15"/>
      <c r="BWB227" s="15"/>
      <c r="BWC227" s="15"/>
      <c r="BWD227" s="15"/>
      <c r="BWE227" s="15"/>
      <c r="BWF227" s="15"/>
      <c r="BWG227" s="15"/>
      <c r="BWH227" s="15"/>
      <c r="BWI227" s="15"/>
      <c r="BWJ227" s="15"/>
      <c r="BWK227" s="15"/>
      <c r="BWL227" s="15"/>
      <c r="BWM227" s="15"/>
      <c r="BWN227" s="15"/>
      <c r="BWO227" s="15"/>
      <c r="BWP227" s="15"/>
      <c r="BWQ227" s="15"/>
      <c r="BWR227" s="15"/>
      <c r="BWS227" s="15"/>
      <c r="BWT227" s="15"/>
      <c r="BWU227" s="15"/>
      <c r="BWV227" s="15"/>
      <c r="BWW227" s="15"/>
      <c r="BWX227" s="15"/>
      <c r="BWY227" s="15"/>
      <c r="BWZ227" s="15"/>
      <c r="BXA227" s="15"/>
      <c r="BXB227" s="15"/>
      <c r="BXC227" s="15"/>
      <c r="BXD227" s="15"/>
      <c r="BXE227" s="15"/>
      <c r="BXF227" s="15"/>
      <c r="BXG227" s="15"/>
      <c r="BXH227" s="15"/>
      <c r="BXI227" s="15"/>
      <c r="BXJ227" s="15"/>
      <c r="BXK227" s="15"/>
      <c r="BXL227" s="15"/>
      <c r="BXM227" s="15"/>
      <c r="BXN227" s="15"/>
      <c r="BXO227" s="15"/>
      <c r="BXP227" s="15"/>
      <c r="BXQ227" s="15"/>
      <c r="BXR227" s="15"/>
      <c r="BXS227" s="15"/>
      <c r="BXT227" s="15"/>
      <c r="BXU227" s="15"/>
      <c r="BXV227" s="15"/>
      <c r="BXW227" s="15"/>
      <c r="BXX227" s="15"/>
      <c r="BXY227" s="15"/>
      <c r="BXZ227" s="15"/>
      <c r="BYA227" s="15"/>
      <c r="BYB227" s="15"/>
      <c r="BYC227" s="15"/>
      <c r="BYD227" s="15"/>
      <c r="BYE227" s="15"/>
      <c r="BYF227" s="15"/>
      <c r="BYG227" s="15"/>
      <c r="BYH227" s="15"/>
      <c r="BYI227" s="15"/>
      <c r="BYJ227" s="15"/>
      <c r="BYK227" s="15"/>
      <c r="BYL227" s="15"/>
      <c r="BYM227" s="15"/>
      <c r="BYN227" s="15"/>
      <c r="BYO227" s="15"/>
      <c r="BYP227" s="15"/>
      <c r="BYQ227" s="15"/>
      <c r="BYR227" s="15"/>
      <c r="BYS227" s="15"/>
      <c r="BYT227" s="15"/>
      <c r="BYU227" s="15"/>
      <c r="BYV227" s="15"/>
      <c r="BYW227" s="15"/>
      <c r="BYX227" s="15"/>
      <c r="BYY227" s="15"/>
      <c r="BYZ227" s="15"/>
      <c r="BZA227" s="15"/>
      <c r="BZB227" s="15"/>
      <c r="BZC227" s="15"/>
      <c r="BZD227" s="15"/>
      <c r="BZE227" s="15"/>
      <c r="BZF227" s="15"/>
      <c r="BZG227" s="15"/>
      <c r="BZH227" s="15"/>
      <c r="BZI227" s="15"/>
      <c r="BZJ227" s="15"/>
      <c r="BZK227" s="15"/>
      <c r="BZL227" s="15"/>
      <c r="BZM227" s="15"/>
      <c r="BZN227" s="15"/>
      <c r="BZO227" s="15"/>
      <c r="BZP227" s="15"/>
      <c r="BZQ227" s="15"/>
      <c r="BZR227" s="15"/>
      <c r="BZS227" s="15"/>
      <c r="BZT227" s="15"/>
      <c r="BZU227" s="15"/>
      <c r="BZV227" s="15"/>
      <c r="BZW227" s="15"/>
      <c r="BZX227" s="15"/>
      <c r="BZY227" s="15"/>
      <c r="BZZ227" s="15"/>
      <c r="CAA227" s="15"/>
      <c r="CAB227" s="15"/>
      <c r="CAC227" s="15"/>
      <c r="CAD227" s="15"/>
      <c r="CAE227" s="15"/>
      <c r="CAF227" s="15"/>
      <c r="CAG227" s="15"/>
      <c r="CAH227" s="15"/>
      <c r="CAI227" s="15"/>
      <c r="CAJ227" s="15"/>
      <c r="CAK227" s="15"/>
      <c r="CAL227" s="15"/>
      <c r="CAM227" s="15"/>
      <c r="CAN227" s="15"/>
      <c r="CAO227" s="15"/>
      <c r="CAP227" s="15"/>
      <c r="CAQ227" s="15"/>
      <c r="CAR227" s="15"/>
      <c r="CAS227" s="15"/>
      <c r="CAT227" s="15"/>
      <c r="CAU227" s="15"/>
      <c r="CAV227" s="15"/>
      <c r="CAW227" s="15"/>
      <c r="CAX227" s="15"/>
      <c r="CAY227" s="15"/>
      <c r="CAZ227" s="15"/>
      <c r="CBA227" s="15"/>
      <c r="CBB227" s="15"/>
      <c r="CBC227" s="15"/>
      <c r="CBD227" s="15"/>
      <c r="CBE227" s="15"/>
      <c r="CBF227" s="15"/>
      <c r="CBG227" s="15"/>
      <c r="CBH227" s="15"/>
      <c r="CBI227" s="15"/>
      <c r="CBJ227" s="15"/>
      <c r="CBK227" s="15"/>
      <c r="CBL227" s="15"/>
      <c r="CBM227" s="15"/>
      <c r="CBN227" s="15"/>
      <c r="CBO227" s="15"/>
      <c r="CBP227" s="15"/>
      <c r="CBQ227" s="15"/>
      <c r="CBR227" s="15"/>
      <c r="CBS227" s="15"/>
      <c r="CBT227" s="15"/>
      <c r="CBU227" s="15"/>
      <c r="CBV227" s="15"/>
      <c r="CBW227" s="15"/>
      <c r="CBX227" s="15"/>
      <c r="CBY227" s="15"/>
      <c r="CBZ227" s="15"/>
      <c r="CCA227" s="15"/>
      <c r="CCB227" s="15"/>
      <c r="CCC227" s="15"/>
      <c r="CCD227" s="15"/>
      <c r="CCE227" s="15"/>
      <c r="CCF227" s="15"/>
      <c r="CCG227" s="15"/>
      <c r="CCH227" s="15"/>
      <c r="CCI227" s="15"/>
      <c r="CCJ227" s="15"/>
      <c r="CCK227" s="15"/>
      <c r="CCL227" s="15"/>
      <c r="CCM227" s="15"/>
      <c r="CCN227" s="15"/>
      <c r="CCO227" s="15"/>
      <c r="CCP227" s="15"/>
      <c r="CCQ227" s="15"/>
      <c r="CCR227" s="15"/>
      <c r="CCS227" s="15"/>
      <c r="CCT227" s="15"/>
      <c r="CCU227" s="15"/>
      <c r="CCV227" s="15"/>
      <c r="CCW227" s="15"/>
      <c r="CCX227" s="15"/>
      <c r="CCY227" s="15"/>
      <c r="CCZ227" s="15"/>
      <c r="CDA227" s="15"/>
      <c r="CDB227" s="15"/>
      <c r="CDC227" s="15"/>
      <c r="CDD227" s="15"/>
      <c r="CDE227" s="15"/>
      <c r="CDF227" s="15"/>
      <c r="CDG227" s="15"/>
      <c r="CDH227" s="15"/>
      <c r="CDI227" s="15"/>
      <c r="CDJ227" s="15"/>
      <c r="CDK227" s="15"/>
      <c r="CDL227" s="15"/>
      <c r="CDM227" s="15"/>
      <c r="CDN227" s="15"/>
      <c r="CDO227" s="15"/>
      <c r="CDP227" s="15"/>
      <c r="CDQ227" s="15"/>
      <c r="CDR227" s="15"/>
      <c r="CDS227" s="15"/>
      <c r="CDT227" s="15"/>
      <c r="CDU227" s="15"/>
      <c r="CDV227" s="15"/>
      <c r="CDW227" s="15"/>
      <c r="CDX227" s="15"/>
      <c r="CDY227" s="15"/>
      <c r="CDZ227" s="15"/>
      <c r="CEA227" s="15"/>
      <c r="CEB227" s="15"/>
      <c r="CEC227" s="15"/>
      <c r="CED227" s="15"/>
      <c r="CEE227" s="15"/>
      <c r="CEF227" s="15"/>
      <c r="CEG227" s="15"/>
      <c r="CEH227" s="15"/>
      <c r="CEI227" s="15"/>
      <c r="CEJ227" s="15"/>
      <c r="CEK227" s="15"/>
      <c r="CEL227" s="15"/>
      <c r="CEM227" s="15"/>
      <c r="CEN227" s="15"/>
      <c r="CEO227" s="15"/>
      <c r="CEP227" s="15"/>
      <c r="CEQ227" s="15"/>
      <c r="CER227" s="15"/>
      <c r="CES227" s="15"/>
      <c r="CET227" s="15"/>
      <c r="CEU227" s="15"/>
      <c r="CEV227" s="15"/>
      <c r="CEW227" s="15"/>
      <c r="CEX227" s="15"/>
      <c r="CEY227" s="15"/>
      <c r="CEZ227" s="15"/>
      <c r="CFA227" s="15"/>
      <c r="CFB227" s="15"/>
      <c r="CFC227" s="15"/>
      <c r="CFD227" s="15"/>
      <c r="CFE227" s="15"/>
      <c r="CFF227" s="15"/>
      <c r="CFG227" s="15"/>
      <c r="CFH227" s="15"/>
      <c r="CFI227" s="15"/>
      <c r="CFJ227" s="15"/>
      <c r="CFK227" s="15"/>
      <c r="CFL227" s="15"/>
      <c r="CFM227" s="15"/>
      <c r="CFN227" s="15"/>
      <c r="CFO227" s="15"/>
      <c r="CFP227" s="15"/>
      <c r="CFQ227" s="15"/>
      <c r="CFR227" s="15"/>
      <c r="CFS227" s="15"/>
      <c r="CFT227" s="15"/>
      <c r="CFU227" s="15"/>
      <c r="CFV227" s="15"/>
      <c r="CFW227" s="15"/>
      <c r="CFX227" s="15"/>
      <c r="CFY227" s="15"/>
      <c r="CFZ227" s="15"/>
      <c r="CGA227" s="15"/>
      <c r="CGB227" s="15"/>
      <c r="CGC227" s="15"/>
      <c r="CGD227" s="15"/>
      <c r="CGE227" s="15"/>
      <c r="CGF227" s="15"/>
      <c r="CGG227" s="15"/>
      <c r="CGH227" s="15"/>
      <c r="CGI227" s="15"/>
      <c r="CGJ227" s="15"/>
      <c r="CGK227" s="15"/>
      <c r="CGL227" s="15"/>
      <c r="CGM227" s="15"/>
      <c r="CGN227" s="15"/>
      <c r="CGO227" s="15"/>
      <c r="CGP227" s="15"/>
      <c r="CGQ227" s="15"/>
      <c r="CGR227" s="15"/>
      <c r="CGS227" s="15"/>
      <c r="CGT227" s="15"/>
      <c r="CGU227" s="15"/>
      <c r="CGV227" s="15"/>
      <c r="CGW227" s="15"/>
      <c r="CGX227" s="15"/>
      <c r="CGY227" s="15"/>
      <c r="CGZ227" s="15"/>
      <c r="CHA227" s="15"/>
      <c r="CHB227" s="15"/>
      <c r="CHC227" s="15"/>
      <c r="CHD227" s="15"/>
      <c r="CHE227" s="15"/>
      <c r="CHF227" s="15"/>
      <c r="CHG227" s="15"/>
      <c r="CHH227" s="15"/>
      <c r="CHI227" s="15"/>
      <c r="CHJ227" s="15"/>
      <c r="CHK227" s="15"/>
      <c r="CHL227" s="15"/>
      <c r="CHM227" s="15"/>
      <c r="CHN227" s="15"/>
      <c r="CHO227" s="15"/>
      <c r="CHP227" s="15"/>
      <c r="CHQ227" s="15"/>
      <c r="CHR227" s="15"/>
      <c r="CHS227" s="15"/>
      <c r="CHT227" s="15"/>
      <c r="CHU227" s="15"/>
      <c r="CHV227" s="15"/>
      <c r="CHW227" s="15"/>
      <c r="CHX227" s="15"/>
      <c r="CHY227" s="15"/>
      <c r="CHZ227" s="15"/>
      <c r="CIA227" s="15"/>
      <c r="CIB227" s="15"/>
      <c r="CIC227" s="15"/>
      <c r="CID227" s="15"/>
      <c r="CIE227" s="15"/>
      <c r="CIF227" s="15"/>
      <c r="CIG227" s="15"/>
      <c r="CIH227" s="15"/>
      <c r="CII227" s="15"/>
      <c r="CIJ227" s="15"/>
      <c r="CIK227" s="15"/>
      <c r="CIL227" s="15"/>
      <c r="CIM227" s="15"/>
      <c r="CIN227" s="15"/>
      <c r="CIO227" s="15"/>
      <c r="CIP227" s="15"/>
      <c r="CIQ227" s="15"/>
      <c r="CIR227" s="15"/>
      <c r="CIS227" s="15"/>
      <c r="CIT227" s="15"/>
      <c r="CIU227" s="15"/>
      <c r="CIV227" s="15"/>
      <c r="CIW227" s="15"/>
      <c r="CIX227" s="15"/>
      <c r="CIY227" s="15"/>
      <c r="CIZ227" s="15"/>
      <c r="CJA227" s="15"/>
      <c r="CJB227" s="15"/>
      <c r="CJC227" s="15"/>
      <c r="CJD227" s="15"/>
      <c r="CJE227" s="15"/>
      <c r="CJF227" s="15"/>
      <c r="CJG227" s="15"/>
      <c r="CJH227" s="15"/>
      <c r="CJI227" s="15"/>
      <c r="CJJ227" s="15"/>
      <c r="CJK227" s="15"/>
      <c r="CJL227" s="15"/>
      <c r="CJM227" s="15"/>
      <c r="CJN227" s="15"/>
      <c r="CJO227" s="15"/>
      <c r="CJP227" s="15"/>
      <c r="CJQ227" s="15"/>
      <c r="CJR227" s="15"/>
      <c r="CJS227" s="15"/>
      <c r="CJT227" s="15"/>
      <c r="CJU227" s="15"/>
      <c r="CJV227" s="15"/>
      <c r="CJW227" s="15"/>
      <c r="CJX227" s="15"/>
      <c r="CJY227" s="15"/>
      <c r="CJZ227" s="15"/>
      <c r="CKA227" s="15"/>
      <c r="CKB227" s="15"/>
      <c r="CKC227" s="15"/>
      <c r="CKD227" s="15"/>
      <c r="CKE227" s="15"/>
      <c r="CKF227" s="15"/>
      <c r="CKG227" s="15"/>
      <c r="CKH227" s="15"/>
      <c r="CKI227" s="15"/>
      <c r="CKJ227" s="15"/>
      <c r="CKK227" s="15"/>
      <c r="CKL227" s="15"/>
      <c r="CKM227" s="15"/>
      <c r="CKN227" s="15"/>
      <c r="CKO227" s="15"/>
      <c r="CKP227" s="15"/>
      <c r="CKQ227" s="15"/>
      <c r="CKR227" s="15"/>
      <c r="CKS227" s="15"/>
      <c r="CKT227" s="15"/>
      <c r="CKU227" s="15"/>
      <c r="CKV227" s="15"/>
      <c r="CKW227" s="15"/>
      <c r="CKX227" s="15"/>
      <c r="CKY227" s="15"/>
      <c r="CKZ227" s="15"/>
      <c r="CLA227" s="15"/>
      <c r="CLB227" s="15"/>
      <c r="CLC227" s="15"/>
      <c r="CLD227" s="15"/>
      <c r="CLE227" s="15"/>
      <c r="CLF227" s="15"/>
      <c r="CLG227" s="15"/>
      <c r="CLH227" s="15"/>
      <c r="CLI227" s="15"/>
      <c r="CLJ227" s="15"/>
      <c r="CLK227" s="15"/>
      <c r="CLL227" s="15"/>
      <c r="CLM227" s="15"/>
      <c r="CLN227" s="15"/>
      <c r="CLO227" s="15"/>
      <c r="CLP227" s="15"/>
      <c r="CLQ227" s="15"/>
      <c r="CLR227" s="15"/>
      <c r="CLS227" s="15"/>
      <c r="CLT227" s="15"/>
      <c r="CLU227" s="15"/>
      <c r="CLV227" s="15"/>
      <c r="CLW227" s="15"/>
      <c r="CLX227" s="15"/>
      <c r="CLY227" s="15"/>
      <c r="CLZ227" s="15"/>
      <c r="CMA227" s="15"/>
      <c r="CMB227" s="15"/>
      <c r="CMC227" s="15"/>
      <c r="CMD227" s="15"/>
      <c r="CME227" s="15"/>
      <c r="CMF227" s="15"/>
      <c r="CMG227" s="15"/>
      <c r="CMH227" s="15"/>
      <c r="CMI227" s="15"/>
      <c r="CMJ227" s="15"/>
      <c r="CMK227" s="15"/>
      <c r="CML227" s="15"/>
      <c r="CMM227" s="15"/>
      <c r="CMN227" s="15"/>
      <c r="CMO227" s="15"/>
      <c r="CMP227" s="15"/>
      <c r="CMQ227" s="15"/>
      <c r="CMR227" s="15"/>
      <c r="CMS227" s="15"/>
      <c r="CMT227" s="15"/>
      <c r="CMU227" s="15"/>
      <c r="CMV227" s="15"/>
      <c r="CMW227" s="15"/>
      <c r="CMX227" s="15"/>
      <c r="CMY227" s="15"/>
      <c r="CMZ227" s="15"/>
      <c r="CNA227" s="15"/>
      <c r="CNB227" s="15"/>
      <c r="CNC227" s="15"/>
      <c r="CND227" s="15"/>
      <c r="CNE227" s="15"/>
      <c r="CNF227" s="15"/>
      <c r="CNG227" s="15"/>
      <c r="CNH227" s="15"/>
      <c r="CNI227" s="15"/>
      <c r="CNJ227" s="15"/>
      <c r="CNK227" s="15"/>
      <c r="CNL227" s="15"/>
      <c r="CNM227" s="15"/>
      <c r="CNN227" s="15"/>
      <c r="CNO227" s="15"/>
      <c r="CNP227" s="15"/>
      <c r="CNQ227" s="15"/>
      <c r="CNR227" s="15"/>
      <c r="CNS227" s="15"/>
      <c r="CNT227" s="15"/>
      <c r="CNU227" s="15"/>
      <c r="CNV227" s="15"/>
      <c r="CNW227" s="15"/>
      <c r="CNX227" s="15"/>
      <c r="CNY227" s="15"/>
      <c r="CNZ227" s="15"/>
      <c r="COA227" s="15"/>
      <c r="COB227" s="15"/>
      <c r="COC227" s="15"/>
      <c r="COD227" s="15"/>
      <c r="COE227" s="15"/>
      <c r="COF227" s="15"/>
      <c r="COG227" s="15"/>
      <c r="COH227" s="15"/>
      <c r="COI227" s="15"/>
      <c r="COJ227" s="15"/>
      <c r="COK227" s="15"/>
      <c r="COL227" s="15"/>
      <c r="COM227" s="15"/>
      <c r="CON227" s="15"/>
      <c r="COO227" s="15"/>
      <c r="COP227" s="15"/>
      <c r="COQ227" s="15"/>
      <c r="COR227" s="15"/>
      <c r="COS227" s="15"/>
      <c r="COT227" s="15"/>
      <c r="COU227" s="15"/>
      <c r="COV227" s="15"/>
      <c r="COW227" s="15"/>
      <c r="COX227" s="15"/>
      <c r="COY227" s="15"/>
      <c r="COZ227" s="15"/>
      <c r="CPA227" s="15"/>
      <c r="CPB227" s="15"/>
      <c r="CPC227" s="15"/>
      <c r="CPD227" s="15"/>
      <c r="CPE227" s="15"/>
      <c r="CPF227" s="15"/>
      <c r="CPG227" s="15"/>
      <c r="CPH227" s="15"/>
      <c r="CPI227" s="15"/>
      <c r="CPJ227" s="15"/>
      <c r="CPK227" s="15"/>
      <c r="CPL227" s="15"/>
      <c r="CPM227" s="15"/>
      <c r="CPN227" s="15"/>
      <c r="CPO227" s="15"/>
      <c r="CPP227" s="15"/>
      <c r="CPQ227" s="15"/>
      <c r="CPR227" s="15"/>
      <c r="CPS227" s="15"/>
      <c r="CPT227" s="15"/>
      <c r="CPU227" s="15"/>
      <c r="CPV227" s="15"/>
      <c r="CPW227" s="15"/>
      <c r="CPX227" s="15"/>
      <c r="CPY227" s="15"/>
      <c r="CPZ227" s="15"/>
      <c r="CQA227" s="15"/>
      <c r="CQB227" s="15"/>
      <c r="CQC227" s="15"/>
      <c r="CQD227" s="15"/>
      <c r="CQE227" s="15"/>
      <c r="CQF227" s="15"/>
      <c r="CQG227" s="15"/>
      <c r="CQH227" s="15"/>
      <c r="CQI227" s="15"/>
      <c r="CQJ227" s="15"/>
      <c r="CQK227" s="15"/>
      <c r="CQL227" s="15"/>
      <c r="CQM227" s="15"/>
      <c r="CQN227" s="15"/>
      <c r="CQO227" s="15"/>
      <c r="CQP227" s="15"/>
      <c r="CQQ227" s="15"/>
      <c r="CQR227" s="15"/>
      <c r="CQS227" s="15"/>
      <c r="CQT227" s="15"/>
      <c r="CQU227" s="15"/>
      <c r="CQV227" s="15"/>
      <c r="CQW227" s="15"/>
      <c r="CQX227" s="15"/>
      <c r="CQY227" s="15"/>
      <c r="CQZ227" s="15"/>
      <c r="CRA227" s="15"/>
      <c r="CRB227" s="15"/>
      <c r="CRC227" s="15"/>
      <c r="CRD227" s="15"/>
      <c r="CRE227" s="15"/>
      <c r="CRF227" s="15"/>
      <c r="CRG227" s="15"/>
      <c r="CRH227" s="15"/>
      <c r="CRI227" s="15"/>
      <c r="CRJ227" s="15"/>
      <c r="CRK227" s="15"/>
      <c r="CRL227" s="15"/>
      <c r="CRM227" s="15"/>
      <c r="CRN227" s="15"/>
      <c r="CRO227" s="15"/>
      <c r="CRP227" s="15"/>
      <c r="CRQ227" s="15"/>
      <c r="CRR227" s="15"/>
      <c r="CRS227" s="15"/>
      <c r="CRT227" s="15"/>
      <c r="CRU227" s="15"/>
      <c r="CRV227" s="15"/>
      <c r="CRW227" s="15"/>
      <c r="CRX227" s="15"/>
      <c r="CRY227" s="15"/>
      <c r="CRZ227" s="15"/>
      <c r="CSA227" s="15"/>
      <c r="CSB227" s="15"/>
      <c r="CSC227" s="15"/>
      <c r="CSD227" s="15"/>
      <c r="CSE227" s="15"/>
      <c r="CSF227" s="15"/>
      <c r="CSG227" s="15"/>
      <c r="CSH227" s="15"/>
      <c r="CSI227" s="15"/>
      <c r="CSJ227" s="15"/>
      <c r="CSK227" s="15"/>
      <c r="CSL227" s="15"/>
      <c r="CSM227" s="15"/>
      <c r="CSN227" s="15"/>
      <c r="CSO227" s="15"/>
      <c r="CSP227" s="15"/>
      <c r="CSQ227" s="15"/>
      <c r="CSR227" s="15"/>
      <c r="CSS227" s="15"/>
      <c r="CST227" s="15"/>
      <c r="CSU227" s="15"/>
      <c r="CSV227" s="15"/>
      <c r="CSW227" s="15"/>
      <c r="CSX227" s="15"/>
      <c r="CSY227" s="15"/>
      <c r="CSZ227" s="15"/>
      <c r="CTA227" s="15"/>
      <c r="CTB227" s="15"/>
      <c r="CTC227" s="15"/>
      <c r="CTD227" s="15"/>
      <c r="CTE227" s="15"/>
      <c r="CTF227" s="15"/>
      <c r="CTG227" s="15"/>
      <c r="CTH227" s="15"/>
      <c r="CTI227" s="15"/>
      <c r="CTJ227" s="15"/>
      <c r="CTK227" s="15"/>
      <c r="CTL227" s="15"/>
      <c r="CTM227" s="15"/>
      <c r="CTN227" s="15"/>
      <c r="CTO227" s="15"/>
      <c r="CTP227" s="15"/>
      <c r="CTQ227" s="15"/>
      <c r="CTR227" s="15"/>
      <c r="CTS227" s="15"/>
      <c r="CTT227" s="15"/>
      <c r="CTU227" s="15"/>
      <c r="CTV227" s="15"/>
      <c r="CTW227" s="15"/>
      <c r="CTX227" s="15"/>
      <c r="CTY227" s="15"/>
      <c r="CTZ227" s="15"/>
      <c r="CUA227" s="15"/>
      <c r="CUB227" s="15"/>
      <c r="CUC227" s="15"/>
      <c r="CUD227" s="15"/>
      <c r="CUE227" s="15"/>
      <c r="CUF227" s="15"/>
      <c r="CUG227" s="15"/>
      <c r="CUH227" s="15"/>
      <c r="CUI227" s="15"/>
      <c r="CUJ227" s="15"/>
      <c r="CUK227" s="15"/>
      <c r="CUL227" s="15"/>
      <c r="CUM227" s="15"/>
      <c r="CUN227" s="15"/>
      <c r="CUO227" s="15"/>
      <c r="CUP227" s="15"/>
      <c r="CUQ227" s="15"/>
      <c r="CUR227" s="15"/>
      <c r="CUS227" s="15"/>
      <c r="CUT227" s="15"/>
      <c r="CUU227" s="15"/>
      <c r="CUV227" s="15"/>
      <c r="CUW227" s="15"/>
      <c r="CUX227" s="15"/>
      <c r="CUY227" s="15"/>
      <c r="CUZ227" s="15"/>
      <c r="CVA227" s="15"/>
      <c r="CVB227" s="15"/>
      <c r="CVC227" s="15"/>
      <c r="CVD227" s="15"/>
      <c r="CVE227" s="15"/>
      <c r="CVF227" s="15"/>
      <c r="CVG227" s="15"/>
      <c r="CVH227" s="15"/>
      <c r="CVI227" s="15"/>
      <c r="CVJ227" s="15"/>
      <c r="CVK227" s="15"/>
      <c r="CVL227" s="15"/>
      <c r="CVM227" s="15"/>
      <c r="CVN227" s="15"/>
      <c r="CVO227" s="15"/>
      <c r="CVP227" s="15"/>
      <c r="CVQ227" s="15"/>
      <c r="CVR227" s="15"/>
      <c r="CVS227" s="15"/>
      <c r="CVT227" s="15"/>
      <c r="CVU227" s="15"/>
      <c r="CVV227" s="15"/>
      <c r="CVW227" s="15"/>
      <c r="CVX227" s="15"/>
      <c r="CVY227" s="15"/>
      <c r="CVZ227" s="15"/>
      <c r="CWA227" s="15"/>
      <c r="CWB227" s="15"/>
      <c r="CWC227" s="15"/>
      <c r="CWD227" s="15"/>
      <c r="CWE227" s="15"/>
      <c r="CWF227" s="15"/>
      <c r="CWG227" s="15"/>
      <c r="CWH227" s="15"/>
      <c r="CWI227" s="15"/>
      <c r="CWJ227" s="15"/>
      <c r="CWK227" s="15"/>
      <c r="CWL227" s="15"/>
      <c r="CWM227" s="15"/>
      <c r="CWN227" s="15"/>
      <c r="CWO227" s="15"/>
      <c r="CWP227" s="15"/>
      <c r="CWQ227" s="15"/>
      <c r="CWR227" s="15"/>
      <c r="CWS227" s="15"/>
      <c r="CWT227" s="15"/>
      <c r="CWU227" s="15"/>
      <c r="CWV227" s="15"/>
      <c r="CWW227" s="15"/>
      <c r="CWX227" s="15"/>
      <c r="CWY227" s="15"/>
      <c r="CWZ227" s="15"/>
      <c r="CXA227" s="15"/>
      <c r="CXB227" s="15"/>
      <c r="CXC227" s="15"/>
      <c r="CXD227" s="15"/>
      <c r="CXE227" s="15"/>
      <c r="CXF227" s="15"/>
      <c r="CXG227" s="15"/>
      <c r="CXH227" s="15"/>
      <c r="CXI227" s="15"/>
      <c r="CXJ227" s="15"/>
      <c r="CXK227" s="15"/>
      <c r="CXL227" s="15"/>
      <c r="CXM227" s="15"/>
      <c r="CXN227" s="15"/>
      <c r="CXO227" s="15"/>
      <c r="CXP227" s="15"/>
      <c r="CXQ227" s="15"/>
      <c r="CXR227" s="15"/>
      <c r="CXS227" s="15"/>
      <c r="CXT227" s="15"/>
      <c r="CXU227" s="15"/>
      <c r="CXV227" s="15"/>
      <c r="CXW227" s="15"/>
      <c r="CXX227" s="15"/>
      <c r="CXY227" s="15"/>
      <c r="CXZ227" s="15"/>
      <c r="CYA227" s="15"/>
      <c r="CYB227" s="15"/>
      <c r="CYC227" s="15"/>
      <c r="CYD227" s="15"/>
      <c r="CYE227" s="15"/>
      <c r="CYF227" s="15"/>
      <c r="CYG227" s="15"/>
      <c r="CYH227" s="15"/>
      <c r="CYI227" s="15"/>
      <c r="CYJ227" s="15"/>
      <c r="CYK227" s="15"/>
      <c r="CYL227" s="15"/>
      <c r="CYM227" s="15"/>
      <c r="CYN227" s="15"/>
      <c r="CYO227" s="15"/>
      <c r="CYP227" s="15"/>
      <c r="CYQ227" s="15"/>
      <c r="CYR227" s="15"/>
      <c r="CYS227" s="15"/>
      <c r="CYT227" s="15"/>
      <c r="CYU227" s="15"/>
      <c r="CYV227" s="15"/>
      <c r="CYW227" s="15"/>
      <c r="CYX227" s="15"/>
      <c r="CYY227" s="15"/>
      <c r="CYZ227" s="15"/>
      <c r="CZA227" s="15"/>
      <c r="CZB227" s="15"/>
      <c r="CZC227" s="15"/>
      <c r="CZD227" s="15"/>
      <c r="CZE227" s="15"/>
      <c r="CZF227" s="15"/>
      <c r="CZG227" s="15"/>
      <c r="CZH227" s="15"/>
      <c r="CZI227" s="15"/>
      <c r="CZJ227" s="15"/>
      <c r="CZK227" s="15"/>
      <c r="CZL227" s="15"/>
      <c r="CZM227" s="15"/>
      <c r="CZN227" s="15"/>
      <c r="CZO227" s="15"/>
      <c r="CZP227" s="15"/>
      <c r="CZQ227" s="15"/>
      <c r="CZR227" s="15"/>
      <c r="CZS227" s="15"/>
      <c r="CZT227" s="15"/>
      <c r="CZU227" s="15"/>
      <c r="CZV227" s="15"/>
      <c r="CZW227" s="15"/>
      <c r="CZX227" s="15"/>
      <c r="CZY227" s="15"/>
      <c r="CZZ227" s="15"/>
      <c r="DAA227" s="15"/>
      <c r="DAB227" s="15"/>
      <c r="DAC227" s="15"/>
      <c r="DAD227" s="15"/>
      <c r="DAE227" s="15"/>
      <c r="DAF227" s="15"/>
      <c r="DAG227" s="15"/>
      <c r="DAH227" s="15"/>
      <c r="DAI227" s="15"/>
      <c r="DAJ227" s="15"/>
      <c r="DAK227" s="15"/>
      <c r="DAL227" s="15"/>
      <c r="DAM227" s="15"/>
      <c r="DAN227" s="15"/>
      <c r="DAO227" s="15"/>
      <c r="DAP227" s="15"/>
      <c r="DAQ227" s="15"/>
      <c r="DAR227" s="15"/>
      <c r="DAS227" s="15"/>
      <c r="DAT227" s="15"/>
      <c r="DAU227" s="15"/>
      <c r="DAV227" s="15"/>
      <c r="DAW227" s="15"/>
      <c r="DAX227" s="15"/>
      <c r="DAY227" s="15"/>
      <c r="DAZ227" s="15"/>
      <c r="DBA227" s="15"/>
      <c r="DBB227" s="15"/>
      <c r="DBC227" s="15"/>
      <c r="DBD227" s="15"/>
      <c r="DBE227" s="15"/>
      <c r="DBF227" s="15"/>
      <c r="DBG227" s="15"/>
      <c r="DBH227" s="15"/>
      <c r="DBI227" s="15"/>
      <c r="DBJ227" s="15"/>
      <c r="DBK227" s="15"/>
      <c r="DBL227" s="15"/>
      <c r="DBM227" s="15"/>
      <c r="DBN227" s="15"/>
      <c r="DBO227" s="15"/>
      <c r="DBP227" s="15"/>
      <c r="DBQ227" s="15"/>
      <c r="DBR227" s="15"/>
      <c r="DBS227" s="15"/>
      <c r="DBT227" s="15"/>
      <c r="DBU227" s="15"/>
      <c r="DBV227" s="15"/>
      <c r="DBW227" s="15"/>
      <c r="DBX227" s="15"/>
      <c r="DBY227" s="15"/>
      <c r="DBZ227" s="15"/>
      <c r="DCA227" s="15"/>
      <c r="DCB227" s="15"/>
      <c r="DCC227" s="15"/>
      <c r="DCD227" s="15"/>
      <c r="DCE227" s="15"/>
      <c r="DCF227" s="15"/>
      <c r="DCG227" s="15"/>
      <c r="DCH227" s="15"/>
      <c r="DCI227" s="15"/>
      <c r="DCJ227" s="15"/>
      <c r="DCK227" s="15"/>
      <c r="DCL227" s="15"/>
      <c r="DCM227" s="15"/>
      <c r="DCN227" s="15"/>
      <c r="DCO227" s="15"/>
      <c r="DCP227" s="15"/>
      <c r="DCQ227" s="15"/>
      <c r="DCR227" s="15"/>
      <c r="DCS227" s="15"/>
      <c r="DCT227" s="15"/>
      <c r="DCU227" s="15"/>
      <c r="DCV227" s="15"/>
      <c r="DCW227" s="15"/>
      <c r="DCX227" s="15"/>
      <c r="DCY227" s="15"/>
      <c r="DCZ227" s="15"/>
      <c r="DDA227" s="15"/>
      <c r="DDB227" s="15"/>
      <c r="DDC227" s="15"/>
      <c r="DDD227" s="15"/>
      <c r="DDE227" s="15"/>
      <c r="DDF227" s="15"/>
      <c r="DDG227" s="15"/>
      <c r="DDH227" s="15"/>
      <c r="DDI227" s="15"/>
      <c r="DDJ227" s="15"/>
      <c r="DDK227" s="15"/>
      <c r="DDL227" s="15"/>
      <c r="DDM227" s="15"/>
      <c r="DDN227" s="15"/>
      <c r="DDO227" s="15"/>
      <c r="DDP227" s="15"/>
      <c r="DDQ227" s="15"/>
      <c r="DDR227" s="15"/>
      <c r="DDS227" s="15"/>
      <c r="DDT227" s="15"/>
      <c r="DDU227" s="15"/>
      <c r="DDV227" s="15"/>
      <c r="DDW227" s="15"/>
      <c r="DDX227" s="15"/>
      <c r="DDY227" s="15"/>
      <c r="DDZ227" s="15"/>
      <c r="DEA227" s="15"/>
      <c r="DEB227" s="15"/>
      <c r="DEC227" s="15"/>
      <c r="DED227" s="15"/>
      <c r="DEE227" s="15"/>
      <c r="DEF227" s="15"/>
      <c r="DEG227" s="15"/>
      <c r="DEH227" s="15"/>
      <c r="DEI227" s="15"/>
      <c r="DEJ227" s="15"/>
      <c r="DEK227" s="15"/>
      <c r="DEL227" s="15"/>
      <c r="DEM227" s="15"/>
      <c r="DEN227" s="15"/>
      <c r="DEO227" s="15"/>
      <c r="DEP227" s="15"/>
      <c r="DEQ227" s="15"/>
      <c r="DER227" s="15"/>
      <c r="DES227" s="15"/>
      <c r="DET227" s="15"/>
      <c r="DEU227" s="15"/>
      <c r="DEV227" s="15"/>
      <c r="DEW227" s="15"/>
      <c r="DEX227" s="15"/>
      <c r="DEY227" s="15"/>
      <c r="DEZ227" s="15"/>
      <c r="DFA227" s="15"/>
      <c r="DFB227" s="15"/>
      <c r="DFC227" s="15"/>
      <c r="DFD227" s="15"/>
      <c r="DFE227" s="15"/>
      <c r="DFF227" s="15"/>
      <c r="DFG227" s="15"/>
      <c r="DFH227" s="15"/>
      <c r="DFI227" s="15"/>
      <c r="DFJ227" s="15"/>
      <c r="DFK227" s="15"/>
      <c r="DFL227" s="15"/>
      <c r="DFM227" s="15"/>
      <c r="DFN227" s="15"/>
      <c r="DFO227" s="15"/>
      <c r="DFP227" s="15"/>
      <c r="DFQ227" s="15"/>
      <c r="DFR227" s="15"/>
      <c r="DFS227" s="15"/>
      <c r="DFT227" s="15"/>
      <c r="DFU227" s="15"/>
      <c r="DFV227" s="15"/>
      <c r="DFW227" s="15"/>
      <c r="DFX227" s="15"/>
      <c r="DFY227" s="15"/>
      <c r="DFZ227" s="15"/>
      <c r="DGA227" s="15"/>
      <c r="DGB227" s="15"/>
      <c r="DGC227" s="15"/>
      <c r="DGD227" s="15"/>
      <c r="DGE227" s="15"/>
      <c r="DGF227" s="15"/>
      <c r="DGG227" s="15"/>
      <c r="DGH227" s="15"/>
      <c r="DGI227" s="15"/>
      <c r="DGJ227" s="15"/>
      <c r="DGK227" s="15"/>
      <c r="DGL227" s="15"/>
      <c r="DGM227" s="15"/>
      <c r="DGN227" s="15"/>
      <c r="DGO227" s="15"/>
      <c r="DGP227" s="15"/>
      <c r="DGQ227" s="15"/>
      <c r="DGR227" s="15"/>
      <c r="DGS227" s="15"/>
      <c r="DGT227" s="15"/>
      <c r="DGU227" s="15"/>
      <c r="DGV227" s="15"/>
      <c r="DGW227" s="15"/>
      <c r="DGX227" s="15"/>
      <c r="DGY227" s="15"/>
      <c r="DGZ227" s="15"/>
      <c r="DHA227" s="15"/>
      <c r="DHB227" s="15"/>
      <c r="DHC227" s="15"/>
      <c r="DHD227" s="15"/>
      <c r="DHE227" s="15"/>
      <c r="DHF227" s="15"/>
      <c r="DHG227" s="15"/>
      <c r="DHH227" s="15"/>
      <c r="DHI227" s="15"/>
      <c r="DHJ227" s="15"/>
      <c r="DHK227" s="15"/>
      <c r="DHL227" s="15"/>
      <c r="DHM227" s="15"/>
      <c r="DHN227" s="15"/>
      <c r="DHO227" s="15"/>
      <c r="DHP227" s="15"/>
      <c r="DHQ227" s="15"/>
      <c r="DHR227" s="15"/>
      <c r="DHS227" s="15"/>
      <c r="DHT227" s="15"/>
      <c r="DHU227" s="15"/>
      <c r="DHV227" s="15"/>
      <c r="DHW227" s="15"/>
      <c r="DHX227" s="15"/>
      <c r="DHY227" s="15"/>
      <c r="DHZ227" s="15"/>
      <c r="DIA227" s="15"/>
      <c r="DIB227" s="15"/>
      <c r="DIC227" s="15"/>
      <c r="DID227" s="15"/>
      <c r="DIE227" s="15"/>
      <c r="DIF227" s="15"/>
      <c r="DIG227" s="15"/>
      <c r="DIH227" s="15"/>
      <c r="DII227" s="15"/>
      <c r="DIJ227" s="15"/>
      <c r="DIK227" s="15"/>
      <c r="DIL227" s="15"/>
      <c r="DIM227" s="15"/>
      <c r="DIN227" s="15"/>
      <c r="DIO227" s="15"/>
      <c r="DIP227" s="15"/>
      <c r="DIQ227" s="15"/>
      <c r="DIR227" s="15"/>
      <c r="DIS227" s="15"/>
      <c r="DIT227" s="15"/>
      <c r="DIU227" s="15"/>
      <c r="DIV227" s="15"/>
      <c r="DIW227" s="15"/>
      <c r="DIX227" s="15"/>
      <c r="DIY227" s="15"/>
      <c r="DIZ227" s="15"/>
      <c r="DJA227" s="15"/>
      <c r="DJB227" s="15"/>
      <c r="DJC227" s="15"/>
      <c r="DJD227" s="15"/>
      <c r="DJE227" s="15"/>
      <c r="DJF227" s="15"/>
      <c r="DJG227" s="15"/>
      <c r="DJH227" s="15"/>
      <c r="DJI227" s="15"/>
      <c r="DJJ227" s="15"/>
      <c r="DJK227" s="15"/>
      <c r="DJL227" s="15"/>
      <c r="DJM227" s="15"/>
      <c r="DJN227" s="15"/>
      <c r="DJO227" s="15"/>
      <c r="DJP227" s="15"/>
      <c r="DJQ227" s="15"/>
      <c r="DJR227" s="15"/>
      <c r="DJS227" s="15"/>
      <c r="DJT227" s="15"/>
      <c r="DJU227" s="15"/>
      <c r="DJV227" s="15"/>
      <c r="DJW227" s="15"/>
      <c r="DJX227" s="15"/>
      <c r="DJY227" s="15"/>
      <c r="DJZ227" s="15"/>
      <c r="DKA227" s="15"/>
      <c r="DKB227" s="15"/>
      <c r="DKC227" s="15"/>
      <c r="DKD227" s="15"/>
      <c r="DKE227" s="15"/>
      <c r="DKF227" s="15"/>
      <c r="DKG227" s="15"/>
      <c r="DKH227" s="15"/>
      <c r="DKI227" s="15"/>
      <c r="DKJ227" s="15"/>
      <c r="DKK227" s="15"/>
      <c r="DKL227" s="15"/>
      <c r="DKM227" s="15"/>
      <c r="DKN227" s="15"/>
      <c r="DKO227" s="15"/>
      <c r="DKP227" s="15"/>
      <c r="DKQ227" s="15"/>
      <c r="DKR227" s="15"/>
      <c r="DKS227" s="15"/>
      <c r="DKT227" s="15"/>
      <c r="DKU227" s="15"/>
      <c r="DKV227" s="15"/>
      <c r="DKW227" s="15"/>
      <c r="DKX227" s="15"/>
      <c r="DKY227" s="15"/>
      <c r="DKZ227" s="15"/>
      <c r="DLA227" s="15"/>
      <c r="DLB227" s="15"/>
      <c r="DLC227" s="15"/>
      <c r="DLD227" s="15"/>
      <c r="DLE227" s="15"/>
      <c r="DLF227" s="15"/>
      <c r="DLG227" s="15"/>
      <c r="DLH227" s="15"/>
      <c r="DLI227" s="15"/>
      <c r="DLJ227" s="15"/>
      <c r="DLK227" s="15"/>
      <c r="DLL227" s="15"/>
      <c r="DLM227" s="15"/>
      <c r="DLN227" s="15"/>
      <c r="DLO227" s="15"/>
      <c r="DLP227" s="15"/>
      <c r="DLQ227" s="15"/>
      <c r="DLR227" s="15"/>
      <c r="DLS227" s="15"/>
      <c r="DLT227" s="15"/>
      <c r="DLU227" s="15"/>
      <c r="DLV227" s="15"/>
      <c r="DLW227" s="15"/>
      <c r="DLX227" s="15"/>
      <c r="DLY227" s="15"/>
      <c r="DLZ227" s="15"/>
      <c r="DMA227" s="15"/>
      <c r="DMB227" s="15"/>
      <c r="DMC227" s="15"/>
      <c r="DMD227" s="15"/>
      <c r="DME227" s="15"/>
      <c r="DMF227" s="15"/>
      <c r="DMG227" s="15"/>
      <c r="DMH227" s="15"/>
      <c r="DMI227" s="15"/>
      <c r="DMJ227" s="15"/>
      <c r="DMK227" s="15"/>
      <c r="DML227" s="15"/>
      <c r="DMM227" s="15"/>
      <c r="DMN227" s="15"/>
      <c r="DMO227" s="15"/>
      <c r="DMP227" s="15"/>
      <c r="DMQ227" s="15"/>
      <c r="DMR227" s="15"/>
      <c r="DMS227" s="15"/>
      <c r="DMT227" s="15"/>
      <c r="DMU227" s="15"/>
      <c r="DMV227" s="15"/>
      <c r="DMW227" s="15"/>
      <c r="DMX227" s="15"/>
      <c r="DMY227" s="15"/>
      <c r="DMZ227" s="15"/>
      <c r="DNA227" s="15"/>
      <c r="DNB227" s="15"/>
      <c r="DNC227" s="15"/>
      <c r="DND227" s="15"/>
      <c r="DNE227" s="15"/>
      <c r="DNF227" s="15"/>
      <c r="DNG227" s="15"/>
      <c r="DNH227" s="15"/>
      <c r="DNI227" s="15"/>
      <c r="DNJ227" s="15"/>
      <c r="DNK227" s="15"/>
      <c r="DNL227" s="15"/>
      <c r="DNM227" s="15"/>
      <c r="DNN227" s="15"/>
      <c r="DNO227" s="15"/>
      <c r="DNP227" s="15"/>
      <c r="DNQ227" s="15"/>
      <c r="DNR227" s="15"/>
      <c r="DNS227" s="15"/>
      <c r="DNT227" s="15"/>
      <c r="DNU227" s="15"/>
      <c r="DNV227" s="15"/>
      <c r="DNW227" s="15"/>
      <c r="DNX227" s="15"/>
      <c r="DNY227" s="15"/>
      <c r="DNZ227" s="15"/>
      <c r="DOA227" s="15"/>
      <c r="DOB227" s="15"/>
      <c r="DOC227" s="15"/>
      <c r="DOD227" s="15"/>
      <c r="DOE227" s="15"/>
      <c r="DOF227" s="15"/>
      <c r="DOG227" s="15"/>
      <c r="DOH227" s="15"/>
      <c r="DOI227" s="15"/>
      <c r="DOJ227" s="15"/>
      <c r="DOK227" s="15"/>
      <c r="DOL227" s="15"/>
      <c r="DOM227" s="15"/>
      <c r="DON227" s="15"/>
      <c r="DOO227" s="15"/>
      <c r="DOP227" s="15"/>
      <c r="DOQ227" s="15"/>
      <c r="DOR227" s="15"/>
      <c r="DOS227" s="15"/>
      <c r="DOT227" s="15"/>
      <c r="DOU227" s="15"/>
      <c r="DOV227" s="15"/>
      <c r="DOW227" s="15"/>
      <c r="DOX227" s="15"/>
      <c r="DOY227" s="15"/>
      <c r="DOZ227" s="15"/>
      <c r="DPA227" s="15"/>
      <c r="DPB227" s="15"/>
      <c r="DPC227" s="15"/>
      <c r="DPD227" s="15"/>
      <c r="DPE227" s="15"/>
      <c r="DPF227" s="15"/>
      <c r="DPG227" s="15"/>
      <c r="DPH227" s="15"/>
      <c r="DPI227" s="15"/>
      <c r="DPJ227" s="15"/>
      <c r="DPK227" s="15"/>
      <c r="DPL227" s="15"/>
      <c r="DPM227" s="15"/>
      <c r="DPN227" s="15"/>
      <c r="DPO227" s="15"/>
      <c r="DPP227" s="15"/>
      <c r="DPQ227" s="15"/>
      <c r="DPR227" s="15"/>
      <c r="DPS227" s="15"/>
      <c r="DPT227" s="15"/>
      <c r="DPU227" s="15"/>
      <c r="DPV227" s="15"/>
      <c r="DPW227" s="15"/>
      <c r="DPX227" s="15"/>
      <c r="DPY227" s="15"/>
      <c r="DPZ227" s="15"/>
      <c r="DQA227" s="15"/>
      <c r="DQB227" s="15"/>
      <c r="DQC227" s="15"/>
      <c r="DQD227" s="15"/>
      <c r="DQE227" s="15"/>
      <c r="DQF227" s="15"/>
      <c r="DQG227" s="15"/>
      <c r="DQH227" s="15"/>
      <c r="DQI227" s="15"/>
      <c r="DQJ227" s="15"/>
      <c r="DQK227" s="15"/>
      <c r="DQL227" s="15"/>
      <c r="DQM227" s="15"/>
      <c r="DQN227" s="15"/>
      <c r="DQO227" s="15"/>
      <c r="DQP227" s="15"/>
      <c r="DQQ227" s="15"/>
      <c r="DQR227" s="15"/>
      <c r="DQS227" s="15"/>
      <c r="DQT227" s="15"/>
      <c r="DQU227" s="15"/>
      <c r="DQV227" s="15"/>
      <c r="DQW227" s="15"/>
      <c r="DQX227" s="15"/>
      <c r="DQY227" s="15"/>
      <c r="DQZ227" s="15"/>
      <c r="DRA227" s="15"/>
      <c r="DRB227" s="15"/>
      <c r="DRC227" s="15"/>
      <c r="DRD227" s="15"/>
      <c r="DRE227" s="15"/>
      <c r="DRF227" s="15"/>
      <c r="DRG227" s="15"/>
      <c r="DRH227" s="15"/>
      <c r="DRI227" s="15"/>
      <c r="DRJ227" s="15"/>
      <c r="DRK227" s="15"/>
      <c r="DRL227" s="15"/>
      <c r="DRM227" s="15"/>
      <c r="DRN227" s="15"/>
      <c r="DRO227" s="15"/>
      <c r="DRP227" s="15"/>
      <c r="DRQ227" s="15"/>
      <c r="DRR227" s="15"/>
      <c r="DRS227" s="15"/>
      <c r="DRT227" s="15"/>
      <c r="DRU227" s="15"/>
      <c r="DRV227" s="15"/>
      <c r="DRW227" s="15"/>
      <c r="DRX227" s="15"/>
      <c r="DRY227" s="15"/>
      <c r="DRZ227" s="15"/>
      <c r="DSA227" s="15"/>
      <c r="DSB227" s="15"/>
      <c r="DSC227" s="15"/>
      <c r="DSD227" s="15"/>
      <c r="DSE227" s="15"/>
      <c r="DSF227" s="15"/>
      <c r="DSG227" s="15"/>
      <c r="DSH227" s="15"/>
      <c r="DSI227" s="15"/>
      <c r="DSJ227" s="15"/>
      <c r="DSK227" s="15"/>
      <c r="DSL227" s="15"/>
      <c r="DSM227" s="15"/>
      <c r="DSN227" s="15"/>
      <c r="DSO227" s="15"/>
      <c r="DSP227" s="15"/>
      <c r="DSQ227" s="15"/>
      <c r="DSR227" s="15"/>
      <c r="DSS227" s="15"/>
      <c r="DST227" s="15"/>
      <c r="DSU227" s="15"/>
      <c r="DSV227" s="15"/>
      <c r="DSW227" s="15"/>
      <c r="DSX227" s="15"/>
      <c r="DSY227" s="15"/>
      <c r="DSZ227" s="15"/>
      <c r="DTA227" s="15"/>
      <c r="DTB227" s="15"/>
      <c r="DTC227" s="15"/>
      <c r="DTD227" s="15"/>
      <c r="DTE227" s="15"/>
      <c r="DTF227" s="15"/>
      <c r="DTG227" s="15"/>
      <c r="DTH227" s="15"/>
      <c r="DTI227" s="15"/>
      <c r="DTJ227" s="15"/>
      <c r="DTK227" s="15"/>
      <c r="DTL227" s="15"/>
      <c r="DTM227" s="15"/>
      <c r="DTN227" s="15"/>
      <c r="DTO227" s="15"/>
      <c r="DTP227" s="15"/>
      <c r="DTQ227" s="15"/>
      <c r="DTR227" s="15"/>
      <c r="DTS227" s="15"/>
      <c r="DTT227" s="15"/>
      <c r="DTU227" s="15"/>
      <c r="DTV227" s="15"/>
      <c r="DTW227" s="15"/>
      <c r="DTX227" s="15"/>
      <c r="DTY227" s="15"/>
      <c r="DTZ227" s="15"/>
      <c r="DUA227" s="15"/>
      <c r="DUB227" s="15"/>
      <c r="DUC227" s="15"/>
      <c r="DUD227" s="15"/>
      <c r="DUE227" s="15"/>
      <c r="DUF227" s="15"/>
      <c r="DUG227" s="15"/>
      <c r="DUH227" s="15"/>
      <c r="DUI227" s="15"/>
      <c r="DUJ227" s="15"/>
      <c r="DUK227" s="15"/>
      <c r="DUL227" s="15"/>
      <c r="DUM227" s="15"/>
      <c r="DUN227" s="15"/>
      <c r="DUO227" s="15"/>
      <c r="DUP227" s="15"/>
      <c r="DUQ227" s="15"/>
      <c r="DUR227" s="15"/>
      <c r="DUS227" s="15"/>
      <c r="DUT227" s="15"/>
      <c r="DUU227" s="15"/>
      <c r="DUV227" s="15"/>
      <c r="DUW227" s="15"/>
      <c r="DUX227" s="15"/>
      <c r="DUY227" s="15"/>
      <c r="DUZ227" s="15"/>
      <c r="DVA227" s="15"/>
      <c r="DVB227" s="15"/>
      <c r="DVC227" s="15"/>
      <c r="DVD227" s="15"/>
      <c r="DVE227" s="15"/>
      <c r="DVF227" s="15"/>
      <c r="DVG227" s="15"/>
      <c r="DVH227" s="15"/>
      <c r="DVI227" s="15"/>
      <c r="DVJ227" s="15"/>
      <c r="DVK227" s="15"/>
      <c r="DVL227" s="15"/>
      <c r="DVM227" s="15"/>
      <c r="DVN227" s="15"/>
      <c r="DVO227" s="15"/>
      <c r="DVP227" s="15"/>
      <c r="DVQ227" s="15"/>
      <c r="DVR227" s="15"/>
      <c r="DVS227" s="15"/>
      <c r="DVT227" s="15"/>
      <c r="DVU227" s="15"/>
      <c r="DVV227" s="15"/>
      <c r="DVW227" s="15"/>
      <c r="DVX227" s="15"/>
      <c r="DVY227" s="15"/>
      <c r="DVZ227" s="15"/>
      <c r="DWA227" s="15"/>
      <c r="DWB227" s="15"/>
      <c r="DWC227" s="15"/>
      <c r="DWD227" s="15"/>
      <c r="DWE227" s="15"/>
      <c r="DWF227" s="15"/>
      <c r="DWG227" s="15"/>
      <c r="DWH227" s="15"/>
      <c r="DWI227" s="15"/>
      <c r="DWJ227" s="15"/>
      <c r="DWK227" s="15"/>
      <c r="DWL227" s="15"/>
      <c r="DWM227" s="15"/>
      <c r="DWN227" s="15"/>
      <c r="DWO227" s="15"/>
      <c r="DWP227" s="15"/>
      <c r="DWQ227" s="15"/>
      <c r="DWR227" s="15"/>
      <c r="DWS227" s="15"/>
      <c r="DWT227" s="15"/>
      <c r="DWU227" s="15"/>
      <c r="DWV227" s="15"/>
      <c r="DWW227" s="15"/>
      <c r="DWX227" s="15"/>
      <c r="DWY227" s="15"/>
      <c r="DWZ227" s="15"/>
      <c r="DXA227" s="15"/>
      <c r="DXB227" s="15"/>
      <c r="DXC227" s="15"/>
      <c r="DXD227" s="15"/>
      <c r="DXE227" s="15"/>
      <c r="DXF227" s="15"/>
      <c r="DXG227" s="15"/>
      <c r="DXH227" s="15"/>
      <c r="DXI227" s="15"/>
      <c r="DXJ227" s="15"/>
      <c r="DXK227" s="15"/>
      <c r="DXL227" s="15"/>
      <c r="DXM227" s="15"/>
      <c r="DXN227" s="15"/>
      <c r="DXO227" s="15"/>
      <c r="DXP227" s="15"/>
      <c r="DXQ227" s="15"/>
      <c r="DXR227" s="15"/>
      <c r="DXS227" s="15"/>
      <c r="DXT227" s="15"/>
      <c r="DXU227" s="15"/>
      <c r="DXV227" s="15"/>
      <c r="DXW227" s="15"/>
      <c r="DXX227" s="15"/>
      <c r="DXY227" s="15"/>
      <c r="DXZ227" s="15"/>
      <c r="DYA227" s="15"/>
      <c r="DYB227" s="15"/>
      <c r="DYC227" s="15"/>
      <c r="DYD227" s="15"/>
      <c r="DYE227" s="15"/>
      <c r="DYF227" s="15"/>
      <c r="DYG227" s="15"/>
      <c r="DYH227" s="15"/>
      <c r="DYI227" s="15"/>
      <c r="DYJ227" s="15"/>
      <c r="DYK227" s="15"/>
      <c r="DYL227" s="15"/>
      <c r="DYM227" s="15"/>
      <c r="DYN227" s="15"/>
      <c r="DYO227" s="15"/>
      <c r="DYP227" s="15"/>
      <c r="DYQ227" s="15"/>
      <c r="DYR227" s="15"/>
      <c r="DYS227" s="15"/>
      <c r="DYT227" s="15"/>
      <c r="DYU227" s="15"/>
      <c r="DYV227" s="15"/>
      <c r="DYW227" s="15"/>
      <c r="DYX227" s="15"/>
      <c r="DYY227" s="15"/>
      <c r="DYZ227" s="15"/>
      <c r="DZA227" s="15"/>
      <c r="DZB227" s="15"/>
      <c r="DZC227" s="15"/>
      <c r="DZD227" s="15"/>
      <c r="DZE227" s="15"/>
      <c r="DZF227" s="15"/>
      <c r="DZG227" s="15"/>
      <c r="DZH227" s="15"/>
      <c r="DZI227" s="15"/>
      <c r="DZJ227" s="15"/>
      <c r="DZK227" s="15"/>
      <c r="DZL227" s="15"/>
      <c r="DZM227" s="15"/>
      <c r="DZN227" s="15"/>
      <c r="DZO227" s="15"/>
      <c r="DZP227" s="15"/>
      <c r="DZQ227" s="15"/>
      <c r="DZR227" s="15"/>
      <c r="DZS227" s="15"/>
      <c r="DZT227" s="15"/>
      <c r="DZU227" s="15"/>
      <c r="DZV227" s="15"/>
      <c r="DZW227" s="15"/>
      <c r="DZX227" s="15"/>
      <c r="DZY227" s="15"/>
      <c r="DZZ227" s="15"/>
      <c r="EAA227" s="15"/>
      <c r="EAB227" s="15"/>
      <c r="EAC227" s="15"/>
      <c r="EAD227" s="15"/>
      <c r="EAE227" s="15"/>
      <c r="EAF227" s="15"/>
      <c r="EAG227" s="15"/>
      <c r="EAH227" s="15"/>
      <c r="EAI227" s="15"/>
      <c r="EAJ227" s="15"/>
      <c r="EAK227" s="15"/>
      <c r="EAL227" s="15"/>
      <c r="EAM227" s="15"/>
      <c r="EAN227" s="15"/>
      <c r="EAO227" s="15"/>
      <c r="EAP227" s="15"/>
      <c r="EAQ227" s="15"/>
      <c r="EAR227" s="15"/>
      <c r="EAS227" s="15"/>
      <c r="EAT227" s="15"/>
      <c r="EAU227" s="15"/>
      <c r="EAV227" s="15"/>
      <c r="EAW227" s="15"/>
      <c r="EAX227" s="15"/>
      <c r="EAY227" s="15"/>
      <c r="EAZ227" s="15"/>
      <c r="EBA227" s="15"/>
      <c r="EBB227" s="15"/>
      <c r="EBC227" s="15"/>
      <c r="EBD227" s="15"/>
      <c r="EBE227" s="15"/>
      <c r="EBF227" s="15"/>
      <c r="EBG227" s="15"/>
      <c r="EBH227" s="15"/>
      <c r="EBI227" s="15"/>
      <c r="EBJ227" s="15"/>
      <c r="EBK227" s="15"/>
      <c r="EBL227" s="15"/>
      <c r="EBM227" s="15"/>
      <c r="EBN227" s="15"/>
      <c r="EBO227" s="15"/>
      <c r="EBP227" s="15"/>
      <c r="EBQ227" s="15"/>
      <c r="EBR227" s="15"/>
      <c r="EBS227" s="15"/>
      <c r="EBT227" s="15"/>
      <c r="EBU227" s="15"/>
      <c r="EBV227" s="15"/>
      <c r="EBW227" s="15"/>
      <c r="EBX227" s="15"/>
      <c r="EBY227" s="15"/>
      <c r="EBZ227" s="15"/>
      <c r="ECA227" s="15"/>
      <c r="ECB227" s="15"/>
      <c r="ECC227" s="15"/>
      <c r="ECD227" s="15"/>
      <c r="ECE227" s="15"/>
      <c r="ECF227" s="15"/>
      <c r="ECG227" s="15"/>
      <c r="ECH227" s="15"/>
      <c r="ECI227" s="15"/>
      <c r="ECJ227" s="15"/>
      <c r="ECK227" s="15"/>
      <c r="ECL227" s="15"/>
      <c r="ECM227" s="15"/>
      <c r="ECN227" s="15"/>
      <c r="ECO227" s="15"/>
      <c r="ECP227" s="15"/>
      <c r="ECQ227" s="15"/>
      <c r="ECR227" s="15"/>
      <c r="ECS227" s="15"/>
      <c r="ECT227" s="15"/>
      <c r="ECU227" s="15"/>
      <c r="ECV227" s="15"/>
      <c r="ECW227" s="15"/>
      <c r="ECX227" s="15"/>
      <c r="ECY227" s="15"/>
      <c r="ECZ227" s="15"/>
      <c r="EDA227" s="15"/>
      <c r="EDB227" s="15"/>
      <c r="EDC227" s="15"/>
      <c r="EDD227" s="15"/>
      <c r="EDE227" s="15"/>
      <c r="EDF227" s="15"/>
      <c r="EDG227" s="15"/>
      <c r="EDH227" s="15"/>
      <c r="EDI227" s="15"/>
      <c r="EDJ227" s="15"/>
      <c r="EDK227" s="15"/>
      <c r="EDL227" s="15"/>
      <c r="EDM227" s="15"/>
      <c r="EDN227" s="15"/>
      <c r="EDO227" s="15"/>
      <c r="EDP227" s="15"/>
      <c r="EDQ227" s="15"/>
      <c r="EDR227" s="15"/>
      <c r="EDS227" s="15"/>
      <c r="EDT227" s="15"/>
      <c r="EDU227" s="15"/>
      <c r="EDV227" s="15"/>
      <c r="EDW227" s="15"/>
      <c r="EDX227" s="15"/>
      <c r="EDY227" s="15"/>
      <c r="EDZ227" s="15"/>
      <c r="EEA227" s="15"/>
      <c r="EEB227" s="15"/>
      <c r="EEC227" s="15"/>
      <c r="EED227" s="15"/>
      <c r="EEE227" s="15"/>
      <c r="EEF227" s="15"/>
      <c r="EEG227" s="15"/>
      <c r="EEH227" s="15"/>
      <c r="EEI227" s="15"/>
      <c r="EEJ227" s="15"/>
      <c r="EEK227" s="15"/>
      <c r="EEL227" s="15"/>
      <c r="EEM227" s="15"/>
      <c r="EEN227" s="15"/>
      <c r="EEO227" s="15"/>
      <c r="EEP227" s="15"/>
      <c r="EEQ227" s="15"/>
      <c r="EER227" s="15"/>
      <c r="EES227" s="15"/>
      <c r="EET227" s="15"/>
      <c r="EEU227" s="15"/>
      <c r="EEV227" s="15"/>
      <c r="EEW227" s="15"/>
      <c r="EEX227" s="15"/>
      <c r="EEY227" s="15"/>
      <c r="EEZ227" s="15"/>
      <c r="EFA227" s="15"/>
      <c r="EFB227" s="15"/>
      <c r="EFC227" s="15"/>
      <c r="EFD227" s="15"/>
      <c r="EFE227" s="15"/>
      <c r="EFF227" s="15"/>
      <c r="EFG227" s="15"/>
      <c r="EFH227" s="15"/>
      <c r="EFI227" s="15"/>
      <c r="EFJ227" s="15"/>
      <c r="EFK227" s="15"/>
      <c r="EFL227" s="15"/>
      <c r="EFM227" s="15"/>
      <c r="EFN227" s="15"/>
      <c r="EFO227" s="15"/>
      <c r="EFP227" s="15"/>
      <c r="EFQ227" s="15"/>
      <c r="EFR227" s="15"/>
      <c r="EFS227" s="15"/>
      <c r="EFT227" s="15"/>
      <c r="EFU227" s="15"/>
      <c r="EFV227" s="15"/>
      <c r="EFW227" s="15"/>
      <c r="EFX227" s="15"/>
      <c r="EFY227" s="15"/>
      <c r="EFZ227" s="15"/>
      <c r="EGA227" s="15"/>
      <c r="EGB227" s="15"/>
      <c r="EGC227" s="15"/>
      <c r="EGD227" s="15"/>
      <c r="EGE227" s="15"/>
      <c r="EGF227" s="15"/>
      <c r="EGG227" s="15"/>
      <c r="EGH227" s="15"/>
      <c r="EGI227" s="15"/>
      <c r="EGJ227" s="15"/>
      <c r="EGK227" s="15"/>
      <c r="EGL227" s="15"/>
      <c r="EGM227" s="15"/>
      <c r="EGN227" s="15"/>
      <c r="EGO227" s="15"/>
      <c r="EGP227" s="15"/>
      <c r="EGQ227" s="15"/>
      <c r="EGR227" s="15"/>
      <c r="EGS227" s="15"/>
      <c r="EGT227" s="15"/>
      <c r="EGU227" s="15"/>
      <c r="EGV227" s="15"/>
      <c r="EGW227" s="15"/>
      <c r="EGX227" s="15"/>
      <c r="EGY227" s="15"/>
      <c r="EGZ227" s="15"/>
      <c r="EHA227" s="15"/>
      <c r="EHB227" s="15"/>
      <c r="EHC227" s="15"/>
      <c r="EHD227" s="15"/>
      <c r="EHE227" s="15"/>
      <c r="EHF227" s="15"/>
      <c r="EHG227" s="15"/>
      <c r="EHH227" s="15"/>
      <c r="EHI227" s="15"/>
      <c r="EHJ227" s="15"/>
      <c r="EHK227" s="15"/>
      <c r="EHL227" s="15"/>
      <c r="EHM227" s="15"/>
      <c r="EHN227" s="15"/>
      <c r="EHO227" s="15"/>
      <c r="EHP227" s="15"/>
      <c r="EHQ227" s="15"/>
      <c r="EHR227" s="15"/>
      <c r="EHS227" s="15"/>
      <c r="EHT227" s="15"/>
      <c r="EHU227" s="15"/>
      <c r="EHV227" s="15"/>
      <c r="EHW227" s="15"/>
      <c r="EHX227" s="15"/>
      <c r="EHY227" s="15"/>
      <c r="EHZ227" s="15"/>
      <c r="EIA227" s="15"/>
      <c r="EIB227" s="15"/>
      <c r="EIC227" s="15"/>
      <c r="EID227" s="15"/>
      <c r="EIE227" s="15"/>
      <c r="EIF227" s="15"/>
      <c r="EIG227" s="15"/>
      <c r="EIH227" s="15"/>
      <c r="EII227" s="15"/>
      <c r="EIJ227" s="15"/>
      <c r="EIK227" s="15"/>
      <c r="EIL227" s="15"/>
      <c r="EIM227" s="15"/>
      <c r="EIN227" s="15"/>
      <c r="EIO227" s="15"/>
      <c r="EIP227" s="15"/>
      <c r="EIQ227" s="15"/>
      <c r="EIR227" s="15"/>
      <c r="EIS227" s="15"/>
      <c r="EIT227" s="15"/>
      <c r="EIU227" s="15"/>
      <c r="EIV227" s="15"/>
      <c r="EIW227" s="15"/>
      <c r="EIX227" s="15"/>
      <c r="EIY227" s="15"/>
      <c r="EIZ227" s="15"/>
      <c r="EJA227" s="15"/>
      <c r="EJB227" s="15"/>
      <c r="EJC227" s="15"/>
      <c r="EJD227" s="15"/>
      <c r="EJE227" s="15"/>
      <c r="EJF227" s="15"/>
      <c r="EJG227" s="15"/>
      <c r="EJH227" s="15"/>
      <c r="EJI227" s="15"/>
      <c r="EJJ227" s="15"/>
      <c r="EJK227" s="15"/>
      <c r="EJL227" s="15"/>
      <c r="EJM227" s="15"/>
      <c r="EJN227" s="15"/>
      <c r="EJO227" s="15"/>
      <c r="EJP227" s="15"/>
      <c r="EJQ227" s="15"/>
      <c r="EJR227" s="15"/>
      <c r="EJS227" s="15"/>
      <c r="EJT227" s="15"/>
      <c r="EJU227" s="15"/>
      <c r="EJV227" s="15"/>
      <c r="EJW227" s="15"/>
      <c r="EJX227" s="15"/>
      <c r="EJY227" s="15"/>
      <c r="EJZ227" s="15"/>
      <c r="EKA227" s="15"/>
      <c r="EKB227" s="15"/>
      <c r="EKC227" s="15"/>
      <c r="EKD227" s="15"/>
      <c r="EKE227" s="15"/>
      <c r="EKF227" s="15"/>
      <c r="EKG227" s="15"/>
      <c r="EKH227" s="15"/>
      <c r="EKI227" s="15"/>
      <c r="EKJ227" s="15"/>
      <c r="EKK227" s="15"/>
      <c r="EKL227" s="15"/>
      <c r="EKM227" s="15"/>
      <c r="EKN227" s="15"/>
      <c r="EKO227" s="15"/>
      <c r="EKP227" s="15"/>
      <c r="EKQ227" s="15"/>
      <c r="EKR227" s="15"/>
      <c r="EKS227" s="15"/>
      <c r="EKT227" s="15"/>
      <c r="EKU227" s="15"/>
      <c r="EKV227" s="15"/>
      <c r="EKW227" s="15"/>
      <c r="EKX227" s="15"/>
      <c r="EKY227" s="15"/>
      <c r="EKZ227" s="15"/>
      <c r="ELA227" s="15"/>
      <c r="ELB227" s="15"/>
      <c r="ELC227" s="15"/>
      <c r="ELD227" s="15"/>
      <c r="ELE227" s="15"/>
      <c r="ELF227" s="15"/>
      <c r="ELG227" s="15"/>
      <c r="ELH227" s="15"/>
      <c r="ELI227" s="15"/>
      <c r="ELJ227" s="15"/>
      <c r="ELK227" s="15"/>
      <c r="ELL227" s="15"/>
      <c r="ELM227" s="15"/>
      <c r="ELN227" s="15"/>
      <c r="ELO227" s="15"/>
      <c r="ELP227" s="15"/>
      <c r="ELQ227" s="15"/>
      <c r="ELR227" s="15"/>
      <c r="ELS227" s="15"/>
      <c r="ELT227" s="15"/>
      <c r="ELU227" s="15"/>
      <c r="ELV227" s="15"/>
      <c r="ELW227" s="15"/>
      <c r="ELX227" s="15"/>
      <c r="ELY227" s="15"/>
      <c r="ELZ227" s="15"/>
      <c r="EMA227" s="15"/>
      <c r="EMB227" s="15"/>
      <c r="EMC227" s="15"/>
      <c r="EMD227" s="15"/>
      <c r="EME227" s="15"/>
      <c r="EMF227" s="15"/>
      <c r="EMG227" s="15"/>
      <c r="EMH227" s="15"/>
      <c r="EMI227" s="15"/>
      <c r="EMJ227" s="15"/>
      <c r="EMK227" s="15"/>
      <c r="EML227" s="15"/>
      <c r="EMM227" s="15"/>
      <c r="EMN227" s="15"/>
      <c r="EMO227" s="15"/>
      <c r="EMP227" s="15"/>
      <c r="EMQ227" s="15"/>
      <c r="EMR227" s="15"/>
      <c r="EMS227" s="15"/>
      <c r="EMT227" s="15"/>
      <c r="EMU227" s="15"/>
      <c r="EMV227" s="15"/>
      <c r="EMW227" s="15"/>
      <c r="EMX227" s="15"/>
      <c r="EMY227" s="15"/>
      <c r="EMZ227" s="15"/>
      <c r="ENA227" s="15"/>
      <c r="ENB227" s="15"/>
      <c r="ENC227" s="15"/>
      <c r="END227" s="15"/>
      <c r="ENE227" s="15"/>
      <c r="ENF227" s="15"/>
      <c r="ENG227" s="15"/>
      <c r="ENH227" s="15"/>
      <c r="ENI227" s="15"/>
      <c r="ENJ227" s="15"/>
      <c r="ENK227" s="15"/>
      <c r="ENL227" s="15"/>
      <c r="ENM227" s="15"/>
      <c r="ENN227" s="15"/>
      <c r="ENO227" s="15"/>
      <c r="ENP227" s="15"/>
      <c r="ENQ227" s="15"/>
      <c r="ENR227" s="15"/>
      <c r="ENS227" s="15"/>
      <c r="ENT227" s="15"/>
      <c r="ENU227" s="15"/>
      <c r="ENV227" s="15"/>
      <c r="ENW227" s="15"/>
      <c r="ENX227" s="15"/>
      <c r="ENY227" s="15"/>
      <c r="ENZ227" s="15"/>
      <c r="EOA227" s="15"/>
      <c r="EOB227" s="15"/>
      <c r="EOC227" s="15"/>
      <c r="EOD227" s="15"/>
      <c r="EOE227" s="15"/>
      <c r="EOF227" s="15"/>
      <c r="EOG227" s="15"/>
      <c r="EOH227" s="15"/>
      <c r="EOI227" s="15"/>
      <c r="EOJ227" s="15"/>
      <c r="EOK227" s="15"/>
      <c r="EOL227" s="15"/>
      <c r="EOM227" s="15"/>
      <c r="EON227" s="15"/>
      <c r="EOO227" s="15"/>
      <c r="EOP227" s="15"/>
      <c r="EOQ227" s="15"/>
      <c r="EOR227" s="15"/>
      <c r="EOS227" s="15"/>
      <c r="EOT227" s="15"/>
      <c r="EOU227" s="15"/>
      <c r="EOV227" s="15"/>
      <c r="EOW227" s="15"/>
      <c r="EOX227" s="15"/>
      <c r="EOY227" s="15"/>
      <c r="EOZ227" s="15"/>
      <c r="EPA227" s="15"/>
      <c r="EPB227" s="15"/>
      <c r="EPC227" s="15"/>
      <c r="EPD227" s="15"/>
      <c r="EPE227" s="15"/>
      <c r="EPF227" s="15"/>
      <c r="EPG227" s="15"/>
      <c r="EPH227" s="15"/>
      <c r="EPI227" s="15"/>
      <c r="EPJ227" s="15"/>
      <c r="EPK227" s="15"/>
      <c r="EPL227" s="15"/>
      <c r="EPM227" s="15"/>
      <c r="EPN227" s="15"/>
      <c r="EPO227" s="15"/>
      <c r="EPP227" s="15"/>
      <c r="EPQ227" s="15"/>
      <c r="EPR227" s="15"/>
      <c r="EPS227" s="15"/>
      <c r="EPT227" s="15"/>
      <c r="EPU227" s="15"/>
      <c r="EPV227" s="15"/>
      <c r="EPW227" s="15"/>
      <c r="EPX227" s="15"/>
      <c r="EPY227" s="15"/>
      <c r="EPZ227" s="15"/>
      <c r="EQA227" s="15"/>
      <c r="EQB227" s="15"/>
      <c r="EQC227" s="15"/>
      <c r="EQD227" s="15"/>
      <c r="EQE227" s="15"/>
      <c r="EQF227" s="15"/>
      <c r="EQG227" s="15"/>
      <c r="EQH227" s="15"/>
      <c r="EQI227" s="15"/>
      <c r="EQJ227" s="15"/>
      <c r="EQK227" s="15"/>
      <c r="EQL227" s="15"/>
      <c r="EQM227" s="15"/>
      <c r="EQN227" s="15"/>
      <c r="EQO227" s="15"/>
      <c r="EQP227" s="15"/>
      <c r="EQQ227" s="15"/>
      <c r="EQR227" s="15"/>
      <c r="EQS227" s="15"/>
      <c r="EQT227" s="15"/>
      <c r="EQU227" s="15"/>
      <c r="EQV227" s="15"/>
      <c r="EQW227" s="15"/>
      <c r="EQX227" s="15"/>
      <c r="EQY227" s="15"/>
      <c r="EQZ227" s="15"/>
      <c r="ERA227" s="15"/>
      <c r="ERB227" s="15"/>
      <c r="ERC227" s="15"/>
      <c r="ERD227" s="15"/>
      <c r="ERE227" s="15"/>
      <c r="ERF227" s="15"/>
      <c r="ERG227" s="15"/>
      <c r="ERH227" s="15"/>
      <c r="ERI227" s="15"/>
      <c r="ERJ227" s="15"/>
      <c r="ERK227" s="15"/>
      <c r="ERL227" s="15"/>
      <c r="ERM227" s="15"/>
      <c r="ERN227" s="15"/>
      <c r="ERO227" s="15"/>
      <c r="ERP227" s="15"/>
      <c r="ERQ227" s="15"/>
      <c r="ERR227" s="15"/>
      <c r="ERS227" s="15"/>
      <c r="ERT227" s="15"/>
      <c r="ERU227" s="15"/>
      <c r="ERV227" s="15"/>
      <c r="ERW227" s="15"/>
      <c r="ERX227" s="15"/>
      <c r="ERY227" s="15"/>
      <c r="ERZ227" s="15"/>
      <c r="ESA227" s="15"/>
      <c r="ESB227" s="15"/>
      <c r="ESC227" s="15"/>
      <c r="ESD227" s="15"/>
      <c r="ESE227" s="15"/>
      <c r="ESF227" s="15"/>
      <c r="ESG227" s="15"/>
      <c r="ESH227" s="15"/>
      <c r="ESI227" s="15"/>
      <c r="ESJ227" s="15"/>
      <c r="ESK227" s="15"/>
      <c r="ESL227" s="15"/>
      <c r="ESM227" s="15"/>
      <c r="ESN227" s="15"/>
      <c r="ESO227" s="15"/>
      <c r="ESP227" s="15"/>
      <c r="ESQ227" s="15"/>
      <c r="ESR227" s="15"/>
      <c r="ESS227" s="15"/>
      <c r="EST227" s="15"/>
      <c r="ESU227" s="15"/>
      <c r="ESV227" s="15"/>
      <c r="ESW227" s="15"/>
      <c r="ESX227" s="15"/>
      <c r="ESY227" s="15"/>
      <c r="ESZ227" s="15"/>
      <c r="ETA227" s="15"/>
      <c r="ETB227" s="15"/>
      <c r="ETC227" s="15"/>
      <c r="ETD227" s="15"/>
      <c r="ETE227" s="15"/>
      <c r="ETF227" s="15"/>
      <c r="ETG227" s="15"/>
      <c r="ETH227" s="15"/>
      <c r="ETI227" s="15"/>
      <c r="ETJ227" s="15"/>
      <c r="ETK227" s="15"/>
      <c r="ETL227" s="15"/>
      <c r="ETM227" s="15"/>
      <c r="ETN227" s="15"/>
      <c r="ETO227" s="15"/>
      <c r="ETP227" s="15"/>
      <c r="ETQ227" s="15"/>
      <c r="ETR227" s="15"/>
      <c r="ETS227" s="15"/>
      <c r="ETT227" s="15"/>
      <c r="ETU227" s="15"/>
      <c r="ETV227" s="15"/>
      <c r="ETW227" s="15"/>
      <c r="ETX227" s="15"/>
      <c r="ETY227" s="15"/>
      <c r="ETZ227" s="15"/>
      <c r="EUA227" s="15"/>
      <c r="EUB227" s="15"/>
      <c r="EUC227" s="15"/>
      <c r="EUD227" s="15"/>
      <c r="EUE227" s="15"/>
      <c r="EUF227" s="15"/>
      <c r="EUG227" s="15"/>
      <c r="EUH227" s="15"/>
      <c r="EUI227" s="15"/>
      <c r="EUJ227" s="15"/>
      <c r="EUK227" s="15"/>
      <c r="EUL227" s="15"/>
      <c r="EUM227" s="15"/>
      <c r="EUN227" s="15"/>
      <c r="EUO227" s="15"/>
      <c r="EUP227" s="15"/>
      <c r="EUQ227" s="15"/>
      <c r="EUR227" s="15"/>
      <c r="EUS227" s="15"/>
      <c r="EUT227" s="15"/>
      <c r="EUU227" s="15"/>
      <c r="EUV227" s="15"/>
      <c r="EUW227" s="15"/>
      <c r="EUX227" s="15"/>
      <c r="EUY227" s="15"/>
      <c r="EUZ227" s="15"/>
      <c r="EVA227" s="15"/>
      <c r="EVB227" s="15"/>
      <c r="EVC227" s="15"/>
      <c r="EVD227" s="15"/>
      <c r="EVE227" s="15"/>
      <c r="EVF227" s="15"/>
      <c r="EVG227" s="15"/>
      <c r="EVH227" s="15"/>
      <c r="EVI227" s="15"/>
      <c r="EVJ227" s="15"/>
      <c r="EVK227" s="15"/>
      <c r="EVL227" s="15"/>
      <c r="EVM227" s="15"/>
      <c r="EVN227" s="15"/>
      <c r="EVO227" s="15"/>
      <c r="EVP227" s="15"/>
      <c r="EVQ227" s="15"/>
      <c r="EVR227" s="15"/>
      <c r="EVS227" s="15"/>
      <c r="EVT227" s="15"/>
      <c r="EVU227" s="15"/>
      <c r="EVV227" s="15"/>
      <c r="EVW227" s="15"/>
      <c r="EVX227" s="15"/>
      <c r="EVY227" s="15"/>
      <c r="EVZ227" s="15"/>
      <c r="EWA227" s="15"/>
      <c r="EWB227" s="15"/>
      <c r="EWC227" s="15"/>
      <c r="EWD227" s="15"/>
      <c r="EWE227" s="15"/>
      <c r="EWF227" s="15"/>
      <c r="EWG227" s="15"/>
      <c r="EWH227" s="15"/>
      <c r="EWI227" s="15"/>
      <c r="EWJ227" s="15"/>
      <c r="EWK227" s="15"/>
      <c r="EWL227" s="15"/>
      <c r="EWM227" s="15"/>
      <c r="EWN227" s="15"/>
      <c r="EWO227" s="15"/>
      <c r="EWP227" s="15"/>
      <c r="EWQ227" s="15"/>
      <c r="EWR227" s="15"/>
      <c r="EWS227" s="15"/>
      <c r="EWT227" s="15"/>
      <c r="EWU227" s="15"/>
      <c r="EWV227" s="15"/>
      <c r="EWW227" s="15"/>
      <c r="EWX227" s="15"/>
      <c r="EWY227" s="15"/>
      <c r="EWZ227" s="15"/>
      <c r="EXA227" s="15"/>
      <c r="EXB227" s="15"/>
      <c r="EXC227" s="15"/>
      <c r="EXD227" s="15"/>
      <c r="EXE227" s="15"/>
      <c r="EXF227" s="15"/>
      <c r="EXG227" s="15"/>
      <c r="EXH227" s="15"/>
      <c r="EXI227" s="15"/>
      <c r="EXJ227" s="15"/>
      <c r="EXK227" s="15"/>
      <c r="EXL227" s="15"/>
      <c r="EXM227" s="15"/>
      <c r="EXN227" s="15"/>
      <c r="EXO227" s="15"/>
      <c r="EXP227" s="15"/>
      <c r="EXQ227" s="15"/>
      <c r="EXR227" s="15"/>
      <c r="EXS227" s="15"/>
      <c r="EXT227" s="15"/>
      <c r="EXU227" s="15"/>
      <c r="EXV227" s="15"/>
      <c r="EXW227" s="15"/>
      <c r="EXX227" s="15"/>
      <c r="EXY227" s="15"/>
      <c r="EXZ227" s="15"/>
      <c r="EYA227" s="15"/>
      <c r="EYB227" s="15"/>
      <c r="EYC227" s="15"/>
      <c r="EYD227" s="15"/>
      <c r="EYE227" s="15"/>
      <c r="EYF227" s="15"/>
      <c r="EYG227" s="15"/>
      <c r="EYH227" s="15"/>
      <c r="EYI227" s="15"/>
      <c r="EYJ227" s="15"/>
      <c r="EYK227" s="15"/>
      <c r="EYL227" s="15"/>
      <c r="EYM227" s="15"/>
      <c r="EYN227" s="15"/>
      <c r="EYO227" s="15"/>
      <c r="EYP227" s="15"/>
      <c r="EYQ227" s="15"/>
      <c r="EYR227" s="15"/>
      <c r="EYS227" s="15"/>
      <c r="EYT227" s="15"/>
      <c r="EYU227" s="15"/>
      <c r="EYV227" s="15"/>
      <c r="EYW227" s="15"/>
      <c r="EYX227" s="15"/>
      <c r="EYY227" s="15"/>
      <c r="EYZ227" s="15"/>
      <c r="EZA227" s="15"/>
      <c r="EZB227" s="15"/>
      <c r="EZC227" s="15"/>
      <c r="EZD227" s="15"/>
      <c r="EZE227" s="15"/>
      <c r="EZF227" s="15"/>
      <c r="EZG227" s="15"/>
      <c r="EZH227" s="15"/>
      <c r="EZI227" s="15"/>
      <c r="EZJ227" s="15"/>
      <c r="EZK227" s="15"/>
      <c r="EZL227" s="15"/>
      <c r="EZM227" s="15"/>
      <c r="EZN227" s="15"/>
      <c r="EZO227" s="15"/>
      <c r="EZP227" s="15"/>
      <c r="EZQ227" s="15"/>
      <c r="EZR227" s="15"/>
      <c r="EZS227" s="15"/>
      <c r="EZT227" s="15"/>
      <c r="EZU227" s="15"/>
      <c r="EZV227" s="15"/>
      <c r="EZW227" s="15"/>
      <c r="EZX227" s="15"/>
      <c r="EZY227" s="15"/>
      <c r="EZZ227" s="15"/>
      <c r="FAA227" s="15"/>
      <c r="FAB227" s="15"/>
      <c r="FAC227" s="15"/>
      <c r="FAD227" s="15"/>
      <c r="FAE227" s="15"/>
      <c r="FAF227" s="15"/>
      <c r="FAG227" s="15"/>
      <c r="FAH227" s="15"/>
      <c r="FAI227" s="15"/>
      <c r="FAJ227" s="15"/>
      <c r="FAK227" s="15"/>
      <c r="FAL227" s="15"/>
      <c r="FAM227" s="15"/>
      <c r="FAN227" s="15"/>
      <c r="FAO227" s="15"/>
      <c r="FAP227" s="15"/>
      <c r="FAQ227" s="15"/>
      <c r="FAR227" s="15"/>
      <c r="FAS227" s="15"/>
      <c r="FAT227" s="15"/>
      <c r="FAU227" s="15"/>
      <c r="FAV227" s="15"/>
      <c r="FAW227" s="15"/>
      <c r="FAX227" s="15"/>
      <c r="FAY227" s="15"/>
      <c r="FAZ227" s="15"/>
      <c r="FBA227" s="15"/>
      <c r="FBB227" s="15"/>
      <c r="FBC227" s="15"/>
      <c r="FBD227" s="15"/>
      <c r="FBE227" s="15"/>
      <c r="FBF227" s="15"/>
      <c r="FBG227" s="15"/>
      <c r="FBH227" s="15"/>
      <c r="FBI227" s="15"/>
      <c r="FBJ227" s="15"/>
      <c r="FBK227" s="15"/>
      <c r="FBL227" s="15"/>
      <c r="FBM227" s="15"/>
      <c r="FBN227" s="15"/>
      <c r="FBO227" s="15"/>
      <c r="FBP227" s="15"/>
      <c r="FBQ227" s="15"/>
      <c r="FBR227" s="15"/>
      <c r="FBS227" s="15"/>
      <c r="FBT227" s="15"/>
      <c r="FBU227" s="15"/>
      <c r="FBV227" s="15"/>
      <c r="FBW227" s="15"/>
      <c r="FBX227" s="15"/>
      <c r="FBY227" s="15"/>
      <c r="FBZ227" s="15"/>
      <c r="FCA227" s="15"/>
      <c r="FCB227" s="15"/>
      <c r="FCC227" s="15"/>
      <c r="FCD227" s="15"/>
      <c r="FCE227" s="15"/>
      <c r="FCF227" s="15"/>
      <c r="FCG227" s="15"/>
      <c r="FCH227" s="15"/>
      <c r="FCI227" s="15"/>
      <c r="FCJ227" s="15"/>
      <c r="FCK227" s="15"/>
      <c r="FCL227" s="15"/>
      <c r="FCM227" s="15"/>
      <c r="FCN227" s="15"/>
      <c r="FCO227" s="15"/>
      <c r="FCP227" s="15"/>
      <c r="FCQ227" s="15"/>
      <c r="FCR227" s="15"/>
      <c r="FCS227" s="15"/>
      <c r="FCT227" s="15"/>
      <c r="FCU227" s="15"/>
      <c r="FCV227" s="15"/>
      <c r="FCW227" s="15"/>
      <c r="FCX227" s="15"/>
      <c r="FCY227" s="15"/>
      <c r="FCZ227" s="15"/>
      <c r="FDA227" s="15"/>
      <c r="FDB227" s="15"/>
      <c r="FDC227" s="15"/>
      <c r="FDD227" s="15"/>
      <c r="FDE227" s="15"/>
      <c r="FDF227" s="15"/>
      <c r="FDG227" s="15"/>
      <c r="FDH227" s="15"/>
      <c r="FDI227" s="15"/>
      <c r="FDJ227" s="15"/>
      <c r="FDK227" s="15"/>
      <c r="FDL227" s="15"/>
      <c r="FDM227" s="15"/>
      <c r="FDN227" s="15"/>
      <c r="FDO227" s="15"/>
      <c r="FDP227" s="15"/>
      <c r="FDQ227" s="15"/>
      <c r="FDR227" s="15"/>
      <c r="FDS227" s="15"/>
      <c r="FDT227" s="15"/>
      <c r="FDU227" s="15"/>
      <c r="FDV227" s="15"/>
      <c r="FDW227" s="15"/>
      <c r="FDX227" s="15"/>
      <c r="FDY227" s="15"/>
      <c r="FDZ227" s="15"/>
      <c r="FEA227" s="15"/>
      <c r="FEB227" s="15"/>
      <c r="FEC227" s="15"/>
      <c r="FED227" s="15"/>
      <c r="FEE227" s="15"/>
      <c r="FEF227" s="15"/>
      <c r="FEG227" s="15"/>
      <c r="FEH227" s="15"/>
      <c r="FEI227" s="15"/>
      <c r="FEJ227" s="15"/>
      <c r="FEK227" s="15"/>
      <c r="FEL227" s="15"/>
      <c r="FEM227" s="15"/>
      <c r="FEN227" s="15"/>
      <c r="FEO227" s="15"/>
      <c r="FEP227" s="15"/>
      <c r="FEQ227" s="15"/>
      <c r="FER227" s="15"/>
      <c r="FES227" s="15"/>
      <c r="FET227" s="15"/>
      <c r="FEU227" s="15"/>
      <c r="FEV227" s="15"/>
      <c r="FEW227" s="15"/>
      <c r="FEX227" s="15"/>
      <c r="FEY227" s="15"/>
      <c r="FEZ227" s="15"/>
      <c r="FFA227" s="15"/>
      <c r="FFB227" s="15"/>
      <c r="FFC227" s="15"/>
      <c r="FFD227" s="15"/>
      <c r="FFE227" s="15"/>
      <c r="FFF227" s="15"/>
      <c r="FFG227" s="15"/>
      <c r="FFH227" s="15"/>
      <c r="FFI227" s="15"/>
      <c r="FFJ227" s="15"/>
      <c r="FFK227" s="15"/>
      <c r="FFL227" s="15"/>
      <c r="FFM227" s="15"/>
      <c r="FFN227" s="15"/>
      <c r="FFO227" s="15"/>
      <c r="FFP227" s="15"/>
      <c r="FFQ227" s="15"/>
      <c r="FFR227" s="15"/>
      <c r="FFS227" s="15"/>
      <c r="FFT227" s="15"/>
      <c r="FFU227" s="15"/>
      <c r="FFV227" s="15"/>
      <c r="FFW227" s="15"/>
      <c r="FFX227" s="15"/>
      <c r="FFY227" s="15"/>
      <c r="FFZ227" s="15"/>
      <c r="FGA227" s="15"/>
      <c r="FGB227" s="15"/>
      <c r="FGC227" s="15"/>
      <c r="FGD227" s="15"/>
      <c r="FGE227" s="15"/>
      <c r="FGF227" s="15"/>
      <c r="FGG227" s="15"/>
      <c r="FGH227" s="15"/>
      <c r="FGI227" s="15"/>
      <c r="FGJ227" s="15"/>
      <c r="FGK227" s="15"/>
      <c r="FGL227" s="15"/>
      <c r="FGM227" s="15"/>
      <c r="FGN227" s="15"/>
      <c r="FGO227" s="15"/>
      <c r="FGP227" s="15"/>
      <c r="FGQ227" s="15"/>
      <c r="FGR227" s="15"/>
      <c r="FGS227" s="15"/>
      <c r="FGT227" s="15"/>
      <c r="FGU227" s="15"/>
      <c r="FGV227" s="15"/>
      <c r="FGW227" s="15"/>
      <c r="FGX227" s="15"/>
      <c r="FGY227" s="15"/>
      <c r="FGZ227" s="15"/>
      <c r="FHA227" s="15"/>
      <c r="FHB227" s="15"/>
      <c r="FHC227" s="15"/>
      <c r="FHD227" s="15"/>
      <c r="FHE227" s="15"/>
      <c r="FHF227" s="15"/>
      <c r="FHG227" s="15"/>
      <c r="FHH227" s="15"/>
      <c r="FHI227" s="15"/>
      <c r="FHJ227" s="15"/>
      <c r="FHK227" s="15"/>
      <c r="FHL227" s="15"/>
      <c r="FHM227" s="15"/>
      <c r="FHN227" s="15"/>
      <c r="FHO227" s="15"/>
      <c r="FHP227" s="15"/>
      <c r="FHQ227" s="15"/>
      <c r="FHR227" s="15"/>
      <c r="FHS227" s="15"/>
      <c r="FHT227" s="15"/>
      <c r="FHU227" s="15"/>
      <c r="FHV227" s="15"/>
      <c r="FHW227" s="15"/>
      <c r="FHX227" s="15"/>
      <c r="FHY227" s="15"/>
      <c r="FHZ227" s="15"/>
      <c r="FIA227" s="15"/>
      <c r="FIB227" s="15"/>
      <c r="FIC227" s="15"/>
      <c r="FID227" s="15"/>
      <c r="FIE227" s="15"/>
      <c r="FIF227" s="15"/>
      <c r="FIG227" s="15"/>
      <c r="FIH227" s="15"/>
      <c r="FII227" s="15"/>
      <c r="FIJ227" s="15"/>
      <c r="FIK227" s="15"/>
      <c r="FIL227" s="15"/>
      <c r="FIM227" s="15"/>
      <c r="FIN227" s="15"/>
      <c r="FIO227" s="15"/>
      <c r="FIP227" s="15"/>
      <c r="FIQ227" s="15"/>
      <c r="FIR227" s="15"/>
      <c r="FIS227" s="15"/>
      <c r="FIT227" s="15"/>
      <c r="FIU227" s="15"/>
      <c r="FIV227" s="15"/>
      <c r="FIW227" s="15"/>
      <c r="FIX227" s="15"/>
      <c r="FIY227" s="15"/>
      <c r="FIZ227" s="15"/>
      <c r="FJA227" s="15"/>
      <c r="FJB227" s="15"/>
      <c r="FJC227" s="15"/>
      <c r="FJD227" s="15"/>
      <c r="FJE227" s="15"/>
      <c r="FJF227" s="15"/>
      <c r="FJG227" s="15"/>
      <c r="FJH227" s="15"/>
      <c r="FJI227" s="15"/>
      <c r="FJJ227" s="15"/>
      <c r="FJK227" s="15"/>
      <c r="FJL227" s="15"/>
      <c r="FJM227" s="15"/>
      <c r="FJN227" s="15"/>
      <c r="FJO227" s="15"/>
      <c r="FJP227" s="15"/>
      <c r="FJQ227" s="15"/>
      <c r="FJR227" s="15"/>
      <c r="FJS227" s="15"/>
      <c r="FJT227" s="15"/>
      <c r="FJU227" s="15"/>
      <c r="FJV227" s="15"/>
      <c r="FJW227" s="15"/>
      <c r="FJX227" s="15"/>
      <c r="FJY227" s="15"/>
      <c r="FJZ227" s="15"/>
      <c r="FKA227" s="15"/>
      <c r="FKB227" s="15"/>
      <c r="FKC227" s="15"/>
      <c r="FKD227" s="15"/>
      <c r="FKE227" s="15"/>
      <c r="FKF227" s="15"/>
      <c r="FKG227" s="15"/>
      <c r="FKH227" s="15"/>
      <c r="FKI227" s="15"/>
      <c r="FKJ227" s="15"/>
      <c r="FKK227" s="15"/>
      <c r="FKL227" s="15"/>
      <c r="FKM227" s="15"/>
      <c r="FKN227" s="15"/>
      <c r="FKO227" s="15"/>
      <c r="FKP227" s="15"/>
      <c r="FKQ227" s="15"/>
      <c r="FKR227" s="15"/>
      <c r="FKS227" s="15"/>
      <c r="FKT227" s="15"/>
      <c r="FKU227" s="15"/>
      <c r="FKV227" s="15"/>
      <c r="FKW227" s="15"/>
      <c r="FKX227" s="15"/>
      <c r="FKY227" s="15"/>
      <c r="FKZ227" s="15"/>
      <c r="FLA227" s="15"/>
      <c r="FLB227" s="15"/>
      <c r="FLC227" s="15"/>
      <c r="FLD227" s="15"/>
      <c r="FLE227" s="15"/>
      <c r="FLF227" s="15"/>
      <c r="FLG227" s="15"/>
      <c r="FLH227" s="15"/>
      <c r="FLI227" s="15"/>
      <c r="FLJ227" s="15"/>
      <c r="FLK227" s="15"/>
      <c r="FLL227" s="15"/>
      <c r="FLM227" s="15"/>
      <c r="FLN227" s="15"/>
      <c r="FLO227" s="15"/>
      <c r="FLP227" s="15"/>
      <c r="FLQ227" s="15"/>
      <c r="FLR227" s="15"/>
      <c r="FLS227" s="15"/>
      <c r="FLT227" s="15"/>
      <c r="FLU227" s="15"/>
      <c r="FLV227" s="15"/>
      <c r="FLW227" s="15"/>
      <c r="FLX227" s="15"/>
      <c r="FLY227" s="15"/>
      <c r="FLZ227" s="15"/>
      <c r="FMA227" s="15"/>
      <c r="FMB227" s="15"/>
      <c r="FMC227" s="15"/>
      <c r="FMD227" s="15"/>
      <c r="FME227" s="15"/>
      <c r="FMF227" s="15"/>
      <c r="FMG227" s="15"/>
      <c r="FMH227" s="15"/>
      <c r="FMI227" s="15"/>
      <c r="FMJ227" s="15"/>
      <c r="FMK227" s="15"/>
      <c r="FML227" s="15"/>
      <c r="FMM227" s="15"/>
      <c r="FMN227" s="15"/>
      <c r="FMO227" s="15"/>
      <c r="FMP227" s="15"/>
      <c r="FMQ227" s="15"/>
      <c r="FMR227" s="15"/>
      <c r="FMS227" s="15"/>
      <c r="FMT227" s="15"/>
      <c r="FMU227" s="15"/>
      <c r="FMV227" s="15"/>
      <c r="FMW227" s="15"/>
      <c r="FMX227" s="15"/>
      <c r="FMY227" s="15"/>
      <c r="FMZ227" s="15"/>
      <c r="FNA227" s="15"/>
      <c r="FNB227" s="15"/>
      <c r="FNC227" s="15"/>
      <c r="FND227" s="15"/>
      <c r="FNE227" s="15"/>
      <c r="FNF227" s="15"/>
      <c r="FNG227" s="15"/>
      <c r="FNH227" s="15"/>
      <c r="FNI227" s="15"/>
      <c r="FNJ227" s="15"/>
      <c r="FNK227" s="15"/>
      <c r="FNL227" s="15"/>
      <c r="FNM227" s="15"/>
      <c r="FNN227" s="15"/>
      <c r="FNO227" s="15"/>
      <c r="FNP227" s="15"/>
      <c r="FNQ227" s="15"/>
      <c r="FNR227" s="15"/>
      <c r="FNS227" s="15"/>
      <c r="FNT227" s="15"/>
      <c r="FNU227" s="15"/>
      <c r="FNV227" s="15"/>
      <c r="FNW227" s="15"/>
      <c r="FNX227" s="15"/>
      <c r="FNY227" s="15"/>
      <c r="FNZ227" s="15"/>
      <c r="FOA227" s="15"/>
      <c r="FOB227" s="15"/>
      <c r="FOC227" s="15"/>
      <c r="FOD227" s="15"/>
      <c r="FOE227" s="15"/>
      <c r="FOF227" s="15"/>
      <c r="FOG227" s="15"/>
      <c r="FOH227" s="15"/>
      <c r="FOI227" s="15"/>
      <c r="FOJ227" s="15"/>
      <c r="FOK227" s="15"/>
      <c r="FOL227" s="15"/>
      <c r="FOM227" s="15"/>
      <c r="FON227" s="15"/>
      <c r="FOO227" s="15"/>
      <c r="FOP227" s="15"/>
      <c r="FOQ227" s="15"/>
      <c r="FOR227" s="15"/>
      <c r="FOS227" s="15"/>
      <c r="FOT227" s="15"/>
      <c r="FOU227" s="15"/>
      <c r="FOV227" s="15"/>
      <c r="FOW227" s="15"/>
      <c r="FOX227" s="15"/>
      <c r="FOY227" s="15"/>
      <c r="FOZ227" s="15"/>
      <c r="FPA227" s="15"/>
      <c r="FPB227" s="15"/>
      <c r="FPC227" s="15"/>
      <c r="FPD227" s="15"/>
      <c r="FPE227" s="15"/>
      <c r="FPF227" s="15"/>
      <c r="FPG227" s="15"/>
      <c r="FPH227" s="15"/>
      <c r="FPI227" s="15"/>
      <c r="FPJ227" s="15"/>
      <c r="FPK227" s="15"/>
      <c r="FPL227" s="15"/>
      <c r="FPM227" s="15"/>
      <c r="FPN227" s="15"/>
      <c r="FPO227" s="15"/>
      <c r="FPP227" s="15"/>
      <c r="FPQ227" s="15"/>
      <c r="FPR227" s="15"/>
      <c r="FPS227" s="15"/>
      <c r="FPT227" s="15"/>
      <c r="FPU227" s="15"/>
      <c r="FPV227" s="15"/>
      <c r="FPW227" s="15"/>
      <c r="FPX227" s="15"/>
      <c r="FPY227" s="15"/>
      <c r="FPZ227" s="15"/>
      <c r="FQA227" s="15"/>
      <c r="FQB227" s="15"/>
      <c r="FQC227" s="15"/>
      <c r="FQD227" s="15"/>
      <c r="FQE227" s="15"/>
      <c r="FQF227" s="15"/>
      <c r="FQG227" s="15"/>
      <c r="FQH227" s="15"/>
      <c r="FQI227" s="15"/>
      <c r="FQJ227" s="15"/>
      <c r="FQK227" s="15"/>
      <c r="FQL227" s="15"/>
      <c r="FQM227" s="15"/>
      <c r="FQN227" s="15"/>
      <c r="FQO227" s="15"/>
      <c r="FQP227" s="15"/>
      <c r="FQQ227" s="15"/>
      <c r="FQR227" s="15"/>
      <c r="FQS227" s="15"/>
      <c r="FQT227" s="15"/>
      <c r="FQU227" s="15"/>
      <c r="FQV227" s="15"/>
      <c r="FQW227" s="15"/>
      <c r="FQX227" s="15"/>
      <c r="FQY227" s="15"/>
      <c r="FQZ227" s="15"/>
      <c r="FRA227" s="15"/>
      <c r="FRB227" s="15"/>
      <c r="FRC227" s="15"/>
      <c r="FRD227" s="15"/>
      <c r="FRE227" s="15"/>
      <c r="FRF227" s="15"/>
      <c r="FRG227" s="15"/>
      <c r="FRH227" s="15"/>
      <c r="FRI227" s="15"/>
      <c r="FRJ227" s="15"/>
      <c r="FRK227" s="15"/>
      <c r="FRL227" s="15"/>
      <c r="FRM227" s="15"/>
      <c r="FRN227" s="15"/>
      <c r="FRO227" s="15"/>
      <c r="FRP227" s="15"/>
      <c r="FRQ227" s="15"/>
      <c r="FRR227" s="15"/>
      <c r="FRS227" s="15"/>
      <c r="FRT227" s="15"/>
      <c r="FRU227" s="15"/>
      <c r="FRV227" s="15"/>
      <c r="FRW227" s="15"/>
      <c r="FRX227" s="15"/>
      <c r="FRY227" s="15"/>
      <c r="FRZ227" s="15"/>
      <c r="FSA227" s="15"/>
      <c r="FSB227" s="15"/>
      <c r="FSC227" s="15"/>
      <c r="FSD227" s="15"/>
      <c r="FSE227" s="15"/>
      <c r="FSF227" s="15"/>
      <c r="FSG227" s="15"/>
      <c r="FSH227" s="15"/>
      <c r="FSI227" s="15"/>
      <c r="FSJ227" s="15"/>
      <c r="FSK227" s="15"/>
      <c r="FSL227" s="15"/>
      <c r="FSM227" s="15"/>
      <c r="FSN227" s="15"/>
      <c r="FSO227" s="15"/>
      <c r="FSP227" s="15"/>
      <c r="FSQ227" s="15"/>
      <c r="FSR227" s="15"/>
      <c r="FSS227" s="15"/>
      <c r="FST227" s="15"/>
      <c r="FSU227" s="15"/>
      <c r="FSV227" s="15"/>
      <c r="FSW227" s="15"/>
      <c r="FSX227" s="15"/>
      <c r="FSY227" s="15"/>
      <c r="FSZ227" s="15"/>
      <c r="FTA227" s="15"/>
      <c r="FTB227" s="15"/>
      <c r="FTC227" s="15"/>
      <c r="FTD227" s="15"/>
      <c r="FTE227" s="15"/>
      <c r="FTF227" s="15"/>
      <c r="FTG227" s="15"/>
      <c r="FTH227" s="15"/>
      <c r="FTI227" s="15"/>
      <c r="FTJ227" s="15"/>
      <c r="FTK227" s="15"/>
      <c r="FTL227" s="15"/>
      <c r="FTM227" s="15"/>
      <c r="FTN227" s="15"/>
      <c r="FTO227" s="15"/>
      <c r="FTP227" s="15"/>
      <c r="FTQ227" s="15"/>
      <c r="FTR227" s="15"/>
      <c r="FTS227" s="15"/>
      <c r="FTT227" s="15"/>
      <c r="FTU227" s="15"/>
      <c r="FTV227" s="15"/>
      <c r="FTW227" s="15"/>
      <c r="FTX227" s="15"/>
      <c r="FTY227" s="15"/>
      <c r="FTZ227" s="15"/>
      <c r="FUA227" s="15"/>
      <c r="FUB227" s="15"/>
      <c r="FUC227" s="15"/>
      <c r="FUD227" s="15"/>
      <c r="FUE227" s="15"/>
      <c r="FUF227" s="15"/>
      <c r="FUG227" s="15"/>
      <c r="FUH227" s="15"/>
      <c r="FUI227" s="15"/>
      <c r="FUJ227" s="15"/>
      <c r="FUK227" s="15"/>
      <c r="FUL227" s="15"/>
      <c r="FUM227" s="15"/>
      <c r="FUN227" s="15"/>
      <c r="FUO227" s="15"/>
      <c r="FUP227" s="15"/>
      <c r="FUQ227" s="15"/>
      <c r="FUR227" s="15"/>
      <c r="FUS227" s="15"/>
      <c r="FUT227" s="15"/>
      <c r="FUU227" s="15"/>
      <c r="FUV227" s="15"/>
      <c r="FUW227" s="15"/>
      <c r="FUX227" s="15"/>
      <c r="FUY227" s="15"/>
      <c r="FUZ227" s="15"/>
      <c r="FVA227" s="15"/>
      <c r="FVB227" s="15"/>
      <c r="FVC227" s="15"/>
      <c r="FVD227" s="15"/>
      <c r="FVE227" s="15"/>
      <c r="FVF227" s="15"/>
      <c r="FVG227" s="15"/>
      <c r="FVH227" s="15"/>
      <c r="FVI227" s="15"/>
      <c r="FVJ227" s="15"/>
      <c r="FVK227" s="15"/>
      <c r="FVL227" s="15"/>
      <c r="FVM227" s="15"/>
      <c r="FVN227" s="15"/>
      <c r="FVO227" s="15"/>
      <c r="FVP227" s="15"/>
      <c r="FVQ227" s="15"/>
      <c r="FVR227" s="15"/>
      <c r="FVS227" s="15"/>
      <c r="FVT227" s="15"/>
      <c r="FVU227" s="15"/>
      <c r="FVV227" s="15"/>
      <c r="FVW227" s="15"/>
      <c r="FVX227" s="15"/>
      <c r="FVY227" s="15"/>
      <c r="FVZ227" s="15"/>
      <c r="FWA227" s="15"/>
      <c r="FWB227" s="15"/>
      <c r="FWC227" s="15"/>
      <c r="FWD227" s="15"/>
      <c r="FWE227" s="15"/>
      <c r="FWF227" s="15"/>
      <c r="FWG227" s="15"/>
      <c r="FWH227" s="15"/>
      <c r="FWI227" s="15"/>
      <c r="FWJ227" s="15"/>
      <c r="FWK227" s="15"/>
      <c r="FWL227" s="15"/>
      <c r="FWM227" s="15"/>
      <c r="FWN227" s="15"/>
      <c r="FWO227" s="15"/>
      <c r="FWP227" s="15"/>
      <c r="FWQ227" s="15"/>
      <c r="FWR227" s="15"/>
      <c r="FWS227" s="15"/>
      <c r="FWT227" s="15"/>
      <c r="FWU227" s="15"/>
      <c r="FWV227" s="15"/>
      <c r="FWW227" s="15"/>
      <c r="FWX227" s="15"/>
      <c r="FWY227" s="15"/>
      <c r="FWZ227" s="15"/>
      <c r="FXA227" s="15"/>
      <c r="FXB227" s="15"/>
      <c r="FXC227" s="15"/>
      <c r="FXD227" s="15"/>
      <c r="FXE227" s="15"/>
      <c r="FXF227" s="15"/>
      <c r="FXG227" s="15"/>
      <c r="FXH227" s="15"/>
      <c r="FXI227" s="15"/>
      <c r="FXJ227" s="15"/>
      <c r="FXK227" s="15"/>
      <c r="FXL227" s="15"/>
      <c r="FXM227" s="15"/>
      <c r="FXN227" s="15"/>
      <c r="FXO227" s="15"/>
      <c r="FXP227" s="15"/>
      <c r="FXQ227" s="15"/>
      <c r="FXR227" s="15"/>
      <c r="FXS227" s="15"/>
      <c r="FXT227" s="15"/>
      <c r="FXU227" s="15"/>
      <c r="FXV227" s="15"/>
      <c r="FXW227" s="15"/>
      <c r="FXX227" s="15"/>
      <c r="FXY227" s="15"/>
      <c r="FXZ227" s="15"/>
      <c r="FYA227" s="15"/>
      <c r="FYB227" s="15"/>
      <c r="FYC227" s="15"/>
      <c r="FYD227" s="15"/>
      <c r="FYE227" s="15"/>
      <c r="FYF227" s="15"/>
      <c r="FYG227" s="15"/>
      <c r="FYH227" s="15"/>
      <c r="FYI227" s="15"/>
      <c r="FYJ227" s="15"/>
      <c r="FYK227" s="15"/>
      <c r="FYL227" s="15"/>
      <c r="FYM227" s="15"/>
      <c r="FYN227" s="15"/>
      <c r="FYO227" s="15"/>
      <c r="FYP227" s="15"/>
      <c r="FYQ227" s="15"/>
      <c r="FYR227" s="15"/>
      <c r="FYS227" s="15"/>
      <c r="FYT227" s="15"/>
      <c r="FYU227" s="15"/>
      <c r="FYV227" s="15"/>
      <c r="FYW227" s="15"/>
      <c r="FYX227" s="15"/>
      <c r="FYY227" s="15"/>
      <c r="FYZ227" s="15"/>
      <c r="FZA227" s="15"/>
      <c r="FZB227" s="15"/>
      <c r="FZC227" s="15"/>
      <c r="FZD227" s="15"/>
      <c r="FZE227" s="15"/>
      <c r="FZF227" s="15"/>
      <c r="FZG227" s="15"/>
      <c r="FZH227" s="15"/>
      <c r="FZI227" s="15"/>
      <c r="FZJ227" s="15"/>
      <c r="FZK227" s="15"/>
      <c r="FZL227" s="15"/>
      <c r="FZM227" s="15"/>
      <c r="FZN227" s="15"/>
      <c r="FZO227" s="15"/>
      <c r="FZP227" s="15"/>
      <c r="FZQ227" s="15"/>
      <c r="FZR227" s="15"/>
      <c r="FZS227" s="15"/>
      <c r="FZT227" s="15"/>
      <c r="FZU227" s="15"/>
      <c r="FZV227" s="15"/>
      <c r="FZW227" s="15"/>
      <c r="FZX227" s="15"/>
      <c r="FZY227" s="15"/>
      <c r="FZZ227" s="15"/>
      <c r="GAA227" s="15"/>
      <c r="GAB227" s="15"/>
      <c r="GAC227" s="15"/>
      <c r="GAD227" s="15"/>
      <c r="GAE227" s="15"/>
      <c r="GAF227" s="15"/>
      <c r="GAG227" s="15"/>
      <c r="GAH227" s="15"/>
      <c r="GAI227" s="15"/>
      <c r="GAJ227" s="15"/>
      <c r="GAK227" s="15"/>
      <c r="GAL227" s="15"/>
      <c r="GAM227" s="15"/>
      <c r="GAN227" s="15"/>
      <c r="GAO227" s="15"/>
      <c r="GAP227" s="15"/>
      <c r="GAQ227" s="15"/>
      <c r="GAR227" s="15"/>
      <c r="GAS227" s="15"/>
      <c r="GAT227" s="15"/>
      <c r="GAU227" s="15"/>
      <c r="GAV227" s="15"/>
      <c r="GAW227" s="15"/>
      <c r="GAX227" s="15"/>
      <c r="GAY227" s="15"/>
      <c r="GAZ227" s="15"/>
      <c r="GBA227" s="15"/>
      <c r="GBB227" s="15"/>
      <c r="GBC227" s="15"/>
      <c r="GBD227" s="15"/>
      <c r="GBE227" s="15"/>
      <c r="GBF227" s="15"/>
      <c r="GBG227" s="15"/>
      <c r="GBH227" s="15"/>
      <c r="GBI227" s="15"/>
      <c r="GBJ227" s="15"/>
      <c r="GBK227" s="15"/>
      <c r="GBL227" s="15"/>
      <c r="GBM227" s="15"/>
      <c r="GBN227" s="15"/>
      <c r="GBO227" s="15"/>
      <c r="GBP227" s="15"/>
      <c r="GBQ227" s="15"/>
      <c r="GBR227" s="15"/>
      <c r="GBS227" s="15"/>
      <c r="GBT227" s="15"/>
      <c r="GBU227" s="15"/>
      <c r="GBV227" s="15"/>
      <c r="GBW227" s="15"/>
      <c r="GBX227" s="15"/>
      <c r="GBY227" s="15"/>
      <c r="GBZ227" s="15"/>
      <c r="GCA227" s="15"/>
      <c r="GCB227" s="15"/>
      <c r="GCC227" s="15"/>
      <c r="GCD227" s="15"/>
      <c r="GCE227" s="15"/>
      <c r="GCF227" s="15"/>
      <c r="GCG227" s="15"/>
      <c r="GCH227" s="15"/>
      <c r="GCI227" s="15"/>
      <c r="GCJ227" s="15"/>
      <c r="GCK227" s="15"/>
      <c r="GCL227" s="15"/>
      <c r="GCM227" s="15"/>
      <c r="GCN227" s="15"/>
      <c r="GCO227" s="15"/>
      <c r="GCP227" s="15"/>
      <c r="GCQ227" s="15"/>
      <c r="GCR227" s="15"/>
      <c r="GCS227" s="15"/>
      <c r="GCT227" s="15"/>
      <c r="GCU227" s="15"/>
      <c r="GCV227" s="15"/>
      <c r="GCW227" s="15"/>
      <c r="GCX227" s="15"/>
      <c r="GCY227" s="15"/>
      <c r="GCZ227" s="15"/>
      <c r="GDA227" s="15"/>
      <c r="GDB227" s="15"/>
      <c r="GDC227" s="15"/>
      <c r="GDD227" s="15"/>
      <c r="GDE227" s="15"/>
      <c r="GDF227" s="15"/>
      <c r="GDG227" s="15"/>
      <c r="GDH227" s="15"/>
      <c r="GDI227" s="15"/>
      <c r="GDJ227" s="15"/>
      <c r="GDK227" s="15"/>
      <c r="GDL227" s="15"/>
      <c r="GDM227" s="15"/>
      <c r="GDN227" s="15"/>
      <c r="GDO227" s="15"/>
      <c r="GDP227" s="15"/>
      <c r="GDQ227" s="15"/>
      <c r="GDR227" s="15"/>
      <c r="GDS227" s="15"/>
      <c r="GDT227" s="15"/>
      <c r="GDU227" s="15"/>
      <c r="GDV227" s="15"/>
      <c r="GDW227" s="15"/>
      <c r="GDX227" s="15"/>
      <c r="GDY227" s="15"/>
      <c r="GDZ227" s="15"/>
      <c r="GEA227" s="15"/>
      <c r="GEB227" s="15"/>
      <c r="GEC227" s="15"/>
      <c r="GED227" s="15"/>
      <c r="GEE227" s="15"/>
      <c r="GEF227" s="15"/>
      <c r="GEG227" s="15"/>
      <c r="GEH227" s="15"/>
      <c r="GEI227" s="15"/>
      <c r="GEJ227" s="15"/>
      <c r="GEK227" s="15"/>
      <c r="GEL227" s="15"/>
      <c r="GEM227" s="15"/>
      <c r="GEN227" s="15"/>
      <c r="GEO227" s="15"/>
      <c r="GEP227" s="15"/>
      <c r="GEQ227" s="15"/>
      <c r="GER227" s="15"/>
      <c r="GES227" s="15"/>
      <c r="GET227" s="15"/>
      <c r="GEU227" s="15"/>
      <c r="GEV227" s="15"/>
      <c r="GEW227" s="15"/>
      <c r="GEX227" s="15"/>
      <c r="GEY227" s="15"/>
      <c r="GEZ227" s="15"/>
      <c r="GFA227" s="15"/>
      <c r="GFB227" s="15"/>
      <c r="GFC227" s="15"/>
      <c r="GFD227" s="15"/>
      <c r="GFE227" s="15"/>
      <c r="GFF227" s="15"/>
      <c r="GFG227" s="15"/>
      <c r="GFH227" s="15"/>
      <c r="GFI227" s="15"/>
      <c r="GFJ227" s="15"/>
      <c r="GFK227" s="15"/>
      <c r="GFL227" s="15"/>
      <c r="GFM227" s="15"/>
      <c r="GFN227" s="15"/>
      <c r="GFO227" s="15"/>
      <c r="GFP227" s="15"/>
      <c r="GFQ227" s="15"/>
      <c r="GFR227" s="15"/>
      <c r="GFS227" s="15"/>
      <c r="GFT227" s="15"/>
      <c r="GFU227" s="15"/>
      <c r="GFV227" s="15"/>
      <c r="GFW227" s="15"/>
      <c r="GFX227" s="15"/>
      <c r="GFY227" s="15"/>
      <c r="GFZ227" s="15"/>
      <c r="GGA227" s="15"/>
      <c r="GGB227" s="15"/>
      <c r="GGC227" s="15"/>
      <c r="GGD227" s="15"/>
      <c r="GGE227" s="15"/>
      <c r="GGF227" s="15"/>
      <c r="GGG227" s="15"/>
      <c r="GGH227" s="15"/>
      <c r="GGI227" s="15"/>
      <c r="GGJ227" s="15"/>
      <c r="GGK227" s="15"/>
      <c r="GGL227" s="15"/>
      <c r="GGM227" s="15"/>
      <c r="GGN227" s="15"/>
      <c r="GGO227" s="15"/>
      <c r="GGP227" s="15"/>
      <c r="GGQ227" s="15"/>
      <c r="GGR227" s="15"/>
      <c r="GGS227" s="15"/>
      <c r="GGT227" s="15"/>
      <c r="GGU227" s="15"/>
      <c r="GGV227" s="15"/>
      <c r="GGW227" s="15"/>
      <c r="GGX227" s="15"/>
      <c r="GGY227" s="15"/>
      <c r="GGZ227" s="15"/>
      <c r="GHA227" s="15"/>
      <c r="GHB227" s="15"/>
      <c r="GHC227" s="15"/>
      <c r="GHD227" s="15"/>
      <c r="GHE227" s="15"/>
      <c r="GHF227" s="15"/>
      <c r="GHG227" s="15"/>
      <c r="GHH227" s="15"/>
      <c r="GHI227" s="15"/>
      <c r="GHJ227" s="15"/>
      <c r="GHK227" s="15"/>
      <c r="GHL227" s="15"/>
      <c r="GHM227" s="15"/>
      <c r="GHN227" s="15"/>
      <c r="GHO227" s="15"/>
      <c r="GHP227" s="15"/>
      <c r="GHQ227" s="15"/>
      <c r="GHR227" s="15"/>
      <c r="GHS227" s="15"/>
      <c r="GHT227" s="15"/>
      <c r="GHU227" s="15"/>
      <c r="GHV227" s="15"/>
      <c r="GHW227" s="15"/>
      <c r="GHX227" s="15"/>
      <c r="GHY227" s="15"/>
      <c r="GHZ227" s="15"/>
      <c r="GIA227" s="15"/>
      <c r="GIB227" s="15"/>
      <c r="GIC227" s="15"/>
      <c r="GID227" s="15"/>
      <c r="GIE227" s="15"/>
      <c r="GIF227" s="15"/>
      <c r="GIG227" s="15"/>
      <c r="GIH227" s="15"/>
      <c r="GII227" s="15"/>
      <c r="GIJ227" s="15"/>
      <c r="GIK227" s="15"/>
      <c r="GIL227" s="15"/>
      <c r="GIM227" s="15"/>
      <c r="GIN227" s="15"/>
      <c r="GIO227" s="15"/>
      <c r="GIP227" s="15"/>
      <c r="GIQ227" s="15"/>
      <c r="GIR227" s="15"/>
      <c r="GIS227" s="15"/>
      <c r="GIT227" s="15"/>
      <c r="GIU227" s="15"/>
      <c r="GIV227" s="15"/>
      <c r="GIW227" s="15"/>
      <c r="GIX227" s="15"/>
      <c r="GIY227" s="15"/>
      <c r="GIZ227" s="15"/>
      <c r="GJA227" s="15"/>
      <c r="GJB227" s="15"/>
      <c r="GJC227" s="15"/>
      <c r="GJD227" s="15"/>
      <c r="GJE227" s="15"/>
      <c r="GJF227" s="15"/>
      <c r="GJG227" s="15"/>
      <c r="GJH227" s="15"/>
      <c r="GJI227" s="15"/>
      <c r="GJJ227" s="15"/>
      <c r="GJK227" s="15"/>
      <c r="GJL227" s="15"/>
      <c r="GJM227" s="15"/>
      <c r="GJN227" s="15"/>
      <c r="GJO227" s="15"/>
      <c r="GJP227" s="15"/>
      <c r="GJQ227" s="15"/>
      <c r="GJR227" s="15"/>
      <c r="GJS227" s="15"/>
      <c r="GJT227" s="15"/>
      <c r="GJU227" s="15"/>
      <c r="GJV227" s="15"/>
      <c r="GJW227" s="15"/>
      <c r="GJX227" s="15"/>
      <c r="GJY227" s="15"/>
      <c r="GJZ227" s="15"/>
      <c r="GKA227" s="15"/>
      <c r="GKB227" s="15"/>
      <c r="GKC227" s="15"/>
      <c r="GKD227" s="15"/>
      <c r="GKE227" s="15"/>
      <c r="GKF227" s="15"/>
      <c r="GKG227" s="15"/>
      <c r="GKH227" s="15"/>
      <c r="GKI227" s="15"/>
      <c r="GKJ227" s="15"/>
      <c r="GKK227" s="15"/>
      <c r="GKL227" s="15"/>
      <c r="GKM227" s="15"/>
      <c r="GKN227" s="15"/>
      <c r="GKO227" s="15"/>
      <c r="GKP227" s="15"/>
      <c r="GKQ227" s="15"/>
      <c r="GKR227" s="15"/>
      <c r="GKS227" s="15"/>
      <c r="GKT227" s="15"/>
      <c r="GKU227" s="15"/>
      <c r="GKV227" s="15"/>
      <c r="GKW227" s="15"/>
      <c r="GKX227" s="15"/>
      <c r="GKY227" s="15"/>
      <c r="GKZ227" s="15"/>
      <c r="GLA227" s="15"/>
      <c r="GLB227" s="15"/>
      <c r="GLC227" s="15"/>
      <c r="GLD227" s="15"/>
      <c r="GLE227" s="15"/>
      <c r="GLF227" s="15"/>
      <c r="GLG227" s="15"/>
      <c r="GLH227" s="15"/>
      <c r="GLI227" s="15"/>
      <c r="GLJ227" s="15"/>
      <c r="GLK227" s="15"/>
      <c r="GLL227" s="15"/>
      <c r="GLM227" s="15"/>
      <c r="GLN227" s="15"/>
      <c r="GLO227" s="15"/>
      <c r="GLP227" s="15"/>
      <c r="GLQ227" s="15"/>
      <c r="GLR227" s="15"/>
      <c r="GLS227" s="15"/>
      <c r="GLT227" s="15"/>
      <c r="GLU227" s="15"/>
      <c r="GLV227" s="15"/>
      <c r="GLW227" s="15"/>
      <c r="GLX227" s="15"/>
      <c r="GLY227" s="15"/>
      <c r="GLZ227" s="15"/>
      <c r="GMA227" s="15"/>
      <c r="GMB227" s="15"/>
      <c r="GMC227" s="15"/>
      <c r="GMD227" s="15"/>
      <c r="GME227" s="15"/>
      <c r="GMF227" s="15"/>
      <c r="GMG227" s="15"/>
      <c r="GMH227" s="15"/>
      <c r="GMI227" s="15"/>
      <c r="GMJ227" s="15"/>
      <c r="GMK227" s="15"/>
      <c r="GML227" s="15"/>
      <c r="GMM227" s="15"/>
      <c r="GMN227" s="15"/>
      <c r="GMO227" s="15"/>
      <c r="GMP227" s="15"/>
      <c r="GMQ227" s="15"/>
      <c r="GMR227" s="15"/>
      <c r="GMS227" s="15"/>
      <c r="GMT227" s="15"/>
      <c r="GMU227" s="15"/>
      <c r="GMV227" s="15"/>
      <c r="GMW227" s="15"/>
      <c r="GMX227" s="15"/>
      <c r="GMY227" s="15"/>
      <c r="GMZ227" s="15"/>
      <c r="GNA227" s="15"/>
      <c r="GNB227" s="15"/>
      <c r="GNC227" s="15"/>
      <c r="GND227" s="15"/>
      <c r="GNE227" s="15"/>
      <c r="GNF227" s="15"/>
      <c r="GNG227" s="15"/>
      <c r="GNH227" s="15"/>
      <c r="GNI227" s="15"/>
      <c r="GNJ227" s="15"/>
      <c r="GNK227" s="15"/>
      <c r="GNL227" s="15"/>
      <c r="GNM227" s="15"/>
      <c r="GNN227" s="15"/>
      <c r="GNO227" s="15"/>
      <c r="GNP227" s="15"/>
      <c r="GNQ227" s="15"/>
      <c r="GNR227" s="15"/>
      <c r="GNS227" s="15"/>
      <c r="GNT227" s="15"/>
      <c r="GNU227" s="15"/>
      <c r="GNV227" s="15"/>
      <c r="GNW227" s="15"/>
      <c r="GNX227" s="15"/>
      <c r="GNY227" s="15"/>
      <c r="GNZ227" s="15"/>
      <c r="GOA227" s="15"/>
      <c r="GOB227" s="15"/>
      <c r="GOC227" s="15"/>
      <c r="GOD227" s="15"/>
      <c r="GOE227" s="15"/>
      <c r="GOF227" s="15"/>
      <c r="GOG227" s="15"/>
      <c r="GOH227" s="15"/>
      <c r="GOI227" s="15"/>
      <c r="GOJ227" s="15"/>
      <c r="GOK227" s="15"/>
      <c r="GOL227" s="15"/>
      <c r="GOM227" s="15"/>
      <c r="GON227" s="15"/>
      <c r="GOO227" s="15"/>
      <c r="GOP227" s="15"/>
      <c r="GOQ227" s="15"/>
      <c r="GOR227" s="15"/>
      <c r="GOS227" s="15"/>
      <c r="GOT227" s="15"/>
      <c r="GOU227" s="15"/>
      <c r="GOV227" s="15"/>
      <c r="GOW227" s="15"/>
      <c r="GOX227" s="15"/>
      <c r="GOY227" s="15"/>
      <c r="GOZ227" s="15"/>
      <c r="GPA227" s="15"/>
      <c r="GPB227" s="15"/>
      <c r="GPC227" s="15"/>
      <c r="GPD227" s="15"/>
      <c r="GPE227" s="15"/>
      <c r="GPF227" s="15"/>
      <c r="GPG227" s="15"/>
      <c r="GPH227" s="15"/>
      <c r="GPI227" s="15"/>
      <c r="GPJ227" s="15"/>
      <c r="GPK227" s="15"/>
      <c r="GPL227" s="15"/>
      <c r="GPM227" s="15"/>
      <c r="GPN227" s="15"/>
      <c r="GPO227" s="15"/>
      <c r="GPP227" s="15"/>
      <c r="GPQ227" s="15"/>
      <c r="GPR227" s="15"/>
      <c r="GPS227" s="15"/>
      <c r="GPT227" s="15"/>
      <c r="GPU227" s="15"/>
      <c r="GPV227" s="15"/>
      <c r="GPW227" s="15"/>
      <c r="GPX227" s="15"/>
      <c r="GPY227" s="15"/>
      <c r="GPZ227" s="15"/>
      <c r="GQA227" s="15"/>
      <c r="GQB227" s="15"/>
      <c r="GQC227" s="15"/>
      <c r="GQD227" s="15"/>
      <c r="GQE227" s="15"/>
      <c r="GQF227" s="15"/>
      <c r="GQG227" s="15"/>
      <c r="GQH227" s="15"/>
      <c r="GQI227" s="15"/>
      <c r="GQJ227" s="15"/>
      <c r="GQK227" s="15"/>
      <c r="GQL227" s="15"/>
      <c r="GQM227" s="15"/>
      <c r="GQN227" s="15"/>
      <c r="GQO227" s="15"/>
      <c r="GQP227" s="15"/>
      <c r="GQQ227" s="15"/>
      <c r="GQR227" s="15"/>
      <c r="GQS227" s="15"/>
      <c r="GQT227" s="15"/>
      <c r="GQU227" s="15"/>
      <c r="GQV227" s="15"/>
      <c r="GQW227" s="15"/>
      <c r="GQX227" s="15"/>
      <c r="GQY227" s="15"/>
      <c r="GQZ227" s="15"/>
      <c r="GRA227" s="15"/>
      <c r="GRB227" s="15"/>
      <c r="GRC227" s="15"/>
      <c r="GRD227" s="15"/>
      <c r="GRE227" s="15"/>
      <c r="GRF227" s="15"/>
      <c r="GRG227" s="15"/>
      <c r="GRH227" s="15"/>
      <c r="GRI227" s="15"/>
      <c r="GRJ227" s="15"/>
      <c r="GRK227" s="15"/>
      <c r="GRL227" s="15"/>
      <c r="GRM227" s="15"/>
      <c r="GRN227" s="15"/>
      <c r="GRO227" s="15"/>
      <c r="GRP227" s="15"/>
      <c r="GRQ227" s="15"/>
      <c r="GRR227" s="15"/>
      <c r="GRS227" s="15"/>
      <c r="GRT227" s="15"/>
      <c r="GRU227" s="15"/>
      <c r="GRV227" s="15"/>
      <c r="GRW227" s="15"/>
      <c r="GRX227" s="15"/>
      <c r="GRY227" s="15"/>
      <c r="GRZ227" s="15"/>
      <c r="GSA227" s="15"/>
      <c r="GSB227" s="15"/>
      <c r="GSC227" s="15"/>
      <c r="GSD227" s="15"/>
      <c r="GSE227" s="15"/>
      <c r="GSF227" s="15"/>
      <c r="GSG227" s="15"/>
      <c r="GSH227" s="15"/>
      <c r="GSI227" s="15"/>
      <c r="GSJ227" s="15"/>
      <c r="GSK227" s="15"/>
      <c r="GSL227" s="15"/>
      <c r="GSM227" s="15"/>
      <c r="GSN227" s="15"/>
      <c r="GSO227" s="15"/>
      <c r="GSP227" s="15"/>
      <c r="GSQ227" s="15"/>
      <c r="GSR227" s="15"/>
      <c r="GSS227" s="15"/>
      <c r="GST227" s="15"/>
      <c r="GSU227" s="15"/>
      <c r="GSV227" s="15"/>
      <c r="GSW227" s="15"/>
      <c r="GSX227" s="15"/>
      <c r="GSY227" s="15"/>
      <c r="GSZ227" s="15"/>
      <c r="GTA227" s="15"/>
      <c r="GTB227" s="15"/>
      <c r="GTC227" s="15"/>
      <c r="GTD227" s="15"/>
      <c r="GTE227" s="15"/>
      <c r="GTF227" s="15"/>
      <c r="GTG227" s="15"/>
      <c r="GTH227" s="15"/>
      <c r="GTI227" s="15"/>
      <c r="GTJ227" s="15"/>
      <c r="GTK227" s="15"/>
      <c r="GTL227" s="15"/>
      <c r="GTM227" s="15"/>
      <c r="GTN227" s="15"/>
      <c r="GTO227" s="15"/>
      <c r="GTP227" s="15"/>
      <c r="GTQ227" s="15"/>
      <c r="GTR227" s="15"/>
      <c r="GTS227" s="15"/>
      <c r="GTT227" s="15"/>
      <c r="GTU227" s="15"/>
      <c r="GTV227" s="15"/>
      <c r="GTW227" s="15"/>
      <c r="GTX227" s="15"/>
      <c r="GTY227" s="15"/>
      <c r="GTZ227" s="15"/>
      <c r="GUA227" s="15"/>
      <c r="GUB227" s="15"/>
      <c r="GUC227" s="15"/>
      <c r="GUD227" s="15"/>
      <c r="GUE227" s="15"/>
      <c r="GUF227" s="15"/>
      <c r="GUG227" s="15"/>
      <c r="GUH227" s="15"/>
      <c r="GUI227" s="15"/>
      <c r="GUJ227" s="15"/>
      <c r="GUK227" s="15"/>
      <c r="GUL227" s="15"/>
      <c r="GUM227" s="15"/>
      <c r="GUN227" s="15"/>
      <c r="GUO227" s="15"/>
      <c r="GUP227" s="15"/>
      <c r="GUQ227" s="15"/>
      <c r="GUR227" s="15"/>
      <c r="GUS227" s="15"/>
      <c r="GUT227" s="15"/>
      <c r="GUU227" s="15"/>
      <c r="GUV227" s="15"/>
      <c r="GUW227" s="15"/>
      <c r="GUX227" s="15"/>
      <c r="GUY227" s="15"/>
      <c r="GUZ227" s="15"/>
      <c r="GVA227" s="15"/>
      <c r="GVB227" s="15"/>
      <c r="GVC227" s="15"/>
      <c r="GVD227" s="15"/>
      <c r="GVE227" s="15"/>
      <c r="GVF227" s="15"/>
      <c r="GVG227" s="15"/>
      <c r="GVH227" s="15"/>
      <c r="GVI227" s="15"/>
      <c r="GVJ227" s="15"/>
      <c r="GVK227" s="15"/>
      <c r="GVL227" s="15"/>
      <c r="GVM227" s="15"/>
      <c r="GVN227" s="15"/>
      <c r="GVO227" s="15"/>
      <c r="GVP227" s="15"/>
      <c r="GVQ227" s="15"/>
      <c r="GVR227" s="15"/>
      <c r="GVS227" s="15"/>
      <c r="GVT227" s="15"/>
      <c r="GVU227" s="15"/>
      <c r="GVV227" s="15"/>
      <c r="GVW227" s="15"/>
      <c r="GVX227" s="15"/>
      <c r="GVY227" s="15"/>
      <c r="GVZ227" s="15"/>
      <c r="GWA227" s="15"/>
      <c r="GWB227" s="15"/>
      <c r="GWC227" s="15"/>
      <c r="GWD227" s="15"/>
      <c r="GWE227" s="15"/>
      <c r="GWF227" s="15"/>
      <c r="GWG227" s="15"/>
      <c r="GWH227" s="15"/>
      <c r="GWI227" s="15"/>
      <c r="GWJ227" s="15"/>
      <c r="GWK227" s="15"/>
      <c r="GWL227" s="15"/>
      <c r="GWM227" s="15"/>
      <c r="GWN227" s="15"/>
      <c r="GWO227" s="15"/>
      <c r="GWP227" s="15"/>
      <c r="GWQ227" s="15"/>
      <c r="GWR227" s="15"/>
      <c r="GWS227" s="15"/>
      <c r="GWT227" s="15"/>
      <c r="GWU227" s="15"/>
      <c r="GWV227" s="15"/>
      <c r="GWW227" s="15"/>
      <c r="GWX227" s="15"/>
      <c r="GWY227" s="15"/>
      <c r="GWZ227" s="15"/>
      <c r="GXA227" s="15"/>
      <c r="GXB227" s="15"/>
      <c r="GXC227" s="15"/>
      <c r="GXD227" s="15"/>
      <c r="GXE227" s="15"/>
      <c r="GXF227" s="15"/>
      <c r="GXG227" s="15"/>
      <c r="GXH227" s="15"/>
      <c r="GXI227" s="15"/>
      <c r="GXJ227" s="15"/>
      <c r="GXK227" s="15"/>
      <c r="GXL227" s="15"/>
      <c r="GXM227" s="15"/>
      <c r="GXN227" s="15"/>
      <c r="GXO227" s="15"/>
      <c r="GXP227" s="15"/>
      <c r="GXQ227" s="15"/>
      <c r="GXR227" s="15"/>
      <c r="GXS227" s="15"/>
      <c r="GXT227" s="15"/>
      <c r="GXU227" s="15"/>
      <c r="GXV227" s="15"/>
      <c r="GXW227" s="15"/>
      <c r="GXX227" s="15"/>
      <c r="GXY227" s="15"/>
      <c r="GXZ227" s="15"/>
      <c r="GYA227" s="15"/>
      <c r="GYB227" s="15"/>
      <c r="GYC227" s="15"/>
      <c r="GYD227" s="15"/>
      <c r="GYE227" s="15"/>
      <c r="GYF227" s="15"/>
      <c r="GYG227" s="15"/>
      <c r="GYH227" s="15"/>
      <c r="GYI227" s="15"/>
      <c r="GYJ227" s="15"/>
      <c r="GYK227" s="15"/>
      <c r="GYL227" s="15"/>
      <c r="GYM227" s="15"/>
      <c r="GYN227" s="15"/>
      <c r="GYO227" s="15"/>
      <c r="GYP227" s="15"/>
      <c r="GYQ227" s="15"/>
      <c r="GYR227" s="15"/>
      <c r="GYS227" s="15"/>
      <c r="GYT227" s="15"/>
      <c r="GYU227" s="15"/>
      <c r="GYV227" s="15"/>
      <c r="GYW227" s="15"/>
      <c r="GYX227" s="15"/>
      <c r="GYY227" s="15"/>
      <c r="GYZ227" s="15"/>
      <c r="GZA227" s="15"/>
      <c r="GZB227" s="15"/>
      <c r="GZC227" s="15"/>
      <c r="GZD227" s="15"/>
      <c r="GZE227" s="15"/>
      <c r="GZF227" s="15"/>
      <c r="GZG227" s="15"/>
      <c r="GZH227" s="15"/>
      <c r="GZI227" s="15"/>
      <c r="GZJ227" s="15"/>
      <c r="GZK227" s="15"/>
      <c r="GZL227" s="15"/>
      <c r="GZM227" s="15"/>
      <c r="GZN227" s="15"/>
      <c r="GZO227" s="15"/>
      <c r="GZP227" s="15"/>
      <c r="GZQ227" s="15"/>
      <c r="GZR227" s="15"/>
      <c r="GZS227" s="15"/>
      <c r="GZT227" s="15"/>
      <c r="GZU227" s="15"/>
      <c r="GZV227" s="15"/>
      <c r="GZW227" s="15"/>
      <c r="GZX227" s="15"/>
      <c r="GZY227" s="15"/>
      <c r="GZZ227" s="15"/>
      <c r="HAA227" s="15"/>
      <c r="HAB227" s="15"/>
      <c r="HAC227" s="15"/>
      <c r="HAD227" s="15"/>
      <c r="HAE227" s="15"/>
      <c r="HAF227" s="15"/>
      <c r="HAG227" s="15"/>
      <c r="HAH227" s="15"/>
      <c r="HAI227" s="15"/>
      <c r="HAJ227" s="15"/>
      <c r="HAK227" s="15"/>
      <c r="HAL227" s="15"/>
      <c r="HAM227" s="15"/>
      <c r="HAN227" s="15"/>
      <c r="HAO227" s="15"/>
      <c r="HAP227" s="15"/>
      <c r="HAQ227" s="15"/>
      <c r="HAR227" s="15"/>
      <c r="HAS227" s="15"/>
      <c r="HAT227" s="15"/>
      <c r="HAU227" s="15"/>
      <c r="HAV227" s="15"/>
      <c r="HAW227" s="15"/>
      <c r="HAX227" s="15"/>
      <c r="HAY227" s="15"/>
      <c r="HAZ227" s="15"/>
      <c r="HBA227" s="15"/>
      <c r="HBB227" s="15"/>
      <c r="HBC227" s="15"/>
      <c r="HBD227" s="15"/>
      <c r="HBE227" s="15"/>
      <c r="HBF227" s="15"/>
      <c r="HBG227" s="15"/>
      <c r="HBH227" s="15"/>
      <c r="HBI227" s="15"/>
      <c r="HBJ227" s="15"/>
      <c r="HBK227" s="15"/>
      <c r="HBL227" s="15"/>
      <c r="HBM227" s="15"/>
      <c r="HBN227" s="15"/>
      <c r="HBO227" s="15"/>
      <c r="HBP227" s="15"/>
      <c r="HBQ227" s="15"/>
      <c r="HBR227" s="15"/>
      <c r="HBS227" s="15"/>
      <c r="HBT227" s="15"/>
      <c r="HBU227" s="15"/>
      <c r="HBV227" s="15"/>
      <c r="HBW227" s="15"/>
      <c r="HBX227" s="15"/>
      <c r="HBY227" s="15"/>
      <c r="HBZ227" s="15"/>
      <c r="HCA227" s="15"/>
      <c r="HCB227" s="15"/>
      <c r="HCC227" s="15"/>
      <c r="HCD227" s="15"/>
      <c r="HCE227" s="15"/>
      <c r="HCF227" s="15"/>
      <c r="HCG227" s="15"/>
      <c r="HCH227" s="15"/>
      <c r="HCI227" s="15"/>
      <c r="HCJ227" s="15"/>
      <c r="HCK227" s="15"/>
      <c r="HCL227" s="15"/>
      <c r="HCM227" s="15"/>
      <c r="HCN227" s="15"/>
      <c r="HCO227" s="15"/>
      <c r="HCP227" s="15"/>
      <c r="HCQ227" s="15"/>
      <c r="HCR227" s="15"/>
      <c r="HCS227" s="15"/>
      <c r="HCT227" s="15"/>
      <c r="HCU227" s="15"/>
      <c r="HCV227" s="15"/>
      <c r="HCW227" s="15"/>
      <c r="HCX227" s="15"/>
      <c r="HCY227" s="15"/>
      <c r="HCZ227" s="15"/>
      <c r="HDA227" s="15"/>
      <c r="HDB227" s="15"/>
      <c r="HDC227" s="15"/>
      <c r="HDD227" s="15"/>
      <c r="HDE227" s="15"/>
      <c r="HDF227" s="15"/>
      <c r="HDG227" s="15"/>
      <c r="HDH227" s="15"/>
      <c r="HDI227" s="15"/>
      <c r="HDJ227" s="15"/>
      <c r="HDK227" s="15"/>
      <c r="HDL227" s="15"/>
      <c r="HDM227" s="15"/>
      <c r="HDN227" s="15"/>
      <c r="HDO227" s="15"/>
      <c r="HDP227" s="15"/>
      <c r="HDQ227" s="15"/>
      <c r="HDR227" s="15"/>
      <c r="HDS227" s="15"/>
      <c r="HDT227" s="15"/>
      <c r="HDU227" s="15"/>
      <c r="HDV227" s="15"/>
      <c r="HDW227" s="15"/>
      <c r="HDX227" s="15"/>
      <c r="HDY227" s="15"/>
      <c r="HDZ227" s="15"/>
      <c r="HEA227" s="15"/>
      <c r="HEB227" s="15"/>
      <c r="HEC227" s="15"/>
      <c r="HED227" s="15"/>
      <c r="HEE227" s="15"/>
      <c r="HEF227" s="15"/>
      <c r="HEG227" s="15"/>
      <c r="HEH227" s="15"/>
      <c r="HEI227" s="15"/>
      <c r="HEJ227" s="15"/>
      <c r="HEK227" s="15"/>
      <c r="HEL227" s="15"/>
      <c r="HEM227" s="15"/>
      <c r="HEN227" s="15"/>
      <c r="HEO227" s="15"/>
      <c r="HEP227" s="15"/>
      <c r="HEQ227" s="15"/>
      <c r="HER227" s="15"/>
      <c r="HES227" s="15"/>
      <c r="HET227" s="15"/>
      <c r="HEU227" s="15"/>
      <c r="HEV227" s="15"/>
      <c r="HEW227" s="15"/>
      <c r="HEX227" s="15"/>
      <c r="HEY227" s="15"/>
      <c r="HEZ227" s="15"/>
      <c r="HFA227" s="15"/>
      <c r="HFB227" s="15"/>
      <c r="HFC227" s="15"/>
      <c r="HFD227" s="15"/>
      <c r="HFE227" s="15"/>
      <c r="HFF227" s="15"/>
      <c r="HFG227" s="15"/>
      <c r="HFH227" s="15"/>
      <c r="HFI227" s="15"/>
      <c r="HFJ227" s="15"/>
      <c r="HFK227" s="15"/>
      <c r="HFL227" s="15"/>
      <c r="HFM227" s="15"/>
      <c r="HFN227" s="15"/>
      <c r="HFO227" s="15"/>
      <c r="HFP227" s="15"/>
      <c r="HFQ227" s="15"/>
      <c r="HFR227" s="15"/>
      <c r="HFS227" s="15"/>
      <c r="HFT227" s="15"/>
      <c r="HFU227" s="15"/>
      <c r="HFV227" s="15"/>
      <c r="HFW227" s="15"/>
      <c r="HFX227" s="15"/>
      <c r="HFY227" s="15"/>
      <c r="HFZ227" s="15"/>
      <c r="HGA227" s="15"/>
      <c r="HGB227" s="15"/>
      <c r="HGC227" s="15"/>
      <c r="HGD227" s="15"/>
      <c r="HGE227" s="15"/>
      <c r="HGF227" s="15"/>
      <c r="HGG227" s="15"/>
      <c r="HGH227" s="15"/>
      <c r="HGI227" s="15"/>
      <c r="HGJ227" s="15"/>
      <c r="HGK227" s="15"/>
      <c r="HGL227" s="15"/>
      <c r="HGM227" s="15"/>
      <c r="HGN227" s="15"/>
      <c r="HGO227" s="15"/>
      <c r="HGP227" s="15"/>
      <c r="HGQ227" s="15"/>
      <c r="HGR227" s="15"/>
      <c r="HGS227" s="15"/>
      <c r="HGT227" s="15"/>
      <c r="HGU227" s="15"/>
      <c r="HGV227" s="15"/>
      <c r="HGW227" s="15"/>
      <c r="HGX227" s="15"/>
      <c r="HGY227" s="15"/>
      <c r="HGZ227" s="15"/>
      <c r="HHA227" s="15"/>
      <c r="HHB227" s="15"/>
      <c r="HHC227" s="15"/>
      <c r="HHD227" s="15"/>
      <c r="HHE227" s="15"/>
      <c r="HHF227" s="15"/>
      <c r="HHG227" s="15"/>
      <c r="HHH227" s="15"/>
      <c r="HHI227" s="15"/>
      <c r="HHJ227" s="15"/>
      <c r="HHK227" s="15"/>
      <c r="HHL227" s="15"/>
      <c r="HHM227" s="15"/>
      <c r="HHN227" s="15"/>
      <c r="HHO227" s="15"/>
      <c r="HHP227" s="15"/>
      <c r="HHQ227" s="15"/>
      <c r="HHR227" s="15"/>
      <c r="HHS227" s="15"/>
      <c r="HHT227" s="15"/>
      <c r="HHU227" s="15"/>
      <c r="HHV227" s="15"/>
      <c r="HHW227" s="15"/>
      <c r="HHX227" s="15"/>
      <c r="HHY227" s="15"/>
      <c r="HHZ227" s="15"/>
      <c r="HIA227" s="15"/>
      <c r="HIB227" s="15"/>
      <c r="HIC227" s="15"/>
      <c r="HID227" s="15"/>
      <c r="HIE227" s="15"/>
      <c r="HIF227" s="15"/>
      <c r="HIG227" s="15"/>
      <c r="HIH227" s="15"/>
      <c r="HII227" s="15"/>
      <c r="HIJ227" s="15"/>
      <c r="HIK227" s="15"/>
      <c r="HIL227" s="15"/>
      <c r="HIM227" s="15"/>
      <c r="HIN227" s="15"/>
      <c r="HIO227" s="15"/>
      <c r="HIP227" s="15"/>
      <c r="HIQ227" s="15"/>
      <c r="HIR227" s="15"/>
      <c r="HIS227" s="15"/>
      <c r="HIT227" s="15"/>
      <c r="HIU227" s="15"/>
      <c r="HIV227" s="15"/>
      <c r="HIW227" s="15"/>
      <c r="HIX227" s="15"/>
      <c r="HIY227" s="15"/>
      <c r="HIZ227" s="15"/>
      <c r="HJA227" s="15"/>
      <c r="HJB227" s="15"/>
      <c r="HJC227" s="15"/>
      <c r="HJD227" s="15"/>
      <c r="HJE227" s="15"/>
      <c r="HJF227" s="15"/>
      <c r="HJG227" s="15"/>
      <c r="HJH227" s="15"/>
      <c r="HJI227" s="15"/>
      <c r="HJJ227" s="15"/>
      <c r="HJK227" s="15"/>
      <c r="HJL227" s="15"/>
      <c r="HJM227" s="15"/>
      <c r="HJN227" s="15"/>
      <c r="HJO227" s="15"/>
      <c r="HJP227" s="15"/>
      <c r="HJQ227" s="15"/>
      <c r="HJR227" s="15"/>
      <c r="HJS227" s="15"/>
      <c r="HJT227" s="15"/>
      <c r="HJU227" s="15"/>
      <c r="HJV227" s="15"/>
      <c r="HJW227" s="15"/>
      <c r="HJX227" s="15"/>
      <c r="HJY227" s="15"/>
      <c r="HJZ227" s="15"/>
      <c r="HKA227" s="15"/>
      <c r="HKB227" s="15"/>
      <c r="HKC227" s="15"/>
      <c r="HKD227" s="15"/>
      <c r="HKE227" s="15"/>
      <c r="HKF227" s="15"/>
      <c r="HKG227" s="15"/>
      <c r="HKH227" s="15"/>
      <c r="HKI227" s="15"/>
      <c r="HKJ227" s="15"/>
      <c r="HKK227" s="15"/>
      <c r="HKL227" s="15"/>
      <c r="HKM227" s="15"/>
      <c r="HKN227" s="15"/>
      <c r="HKO227" s="15"/>
      <c r="HKP227" s="15"/>
      <c r="HKQ227" s="15"/>
      <c r="HKR227" s="15"/>
      <c r="HKS227" s="15"/>
      <c r="HKT227" s="15"/>
      <c r="HKU227" s="15"/>
      <c r="HKV227" s="15"/>
      <c r="HKW227" s="15"/>
      <c r="HKX227" s="15"/>
      <c r="HKY227" s="15"/>
      <c r="HKZ227" s="15"/>
      <c r="HLA227" s="15"/>
      <c r="HLB227" s="15"/>
      <c r="HLC227" s="15"/>
      <c r="HLD227" s="15"/>
      <c r="HLE227" s="15"/>
      <c r="HLF227" s="15"/>
      <c r="HLG227" s="15"/>
      <c r="HLH227" s="15"/>
      <c r="HLI227" s="15"/>
      <c r="HLJ227" s="15"/>
      <c r="HLK227" s="15"/>
      <c r="HLL227" s="15"/>
      <c r="HLM227" s="15"/>
      <c r="HLN227" s="15"/>
      <c r="HLO227" s="15"/>
      <c r="HLP227" s="15"/>
      <c r="HLQ227" s="15"/>
      <c r="HLR227" s="15"/>
      <c r="HLS227" s="15"/>
      <c r="HLT227" s="15"/>
      <c r="HLU227" s="15"/>
      <c r="HLV227" s="15"/>
      <c r="HLW227" s="15"/>
      <c r="HLX227" s="15"/>
      <c r="HLY227" s="15"/>
      <c r="HLZ227" s="15"/>
      <c r="HMA227" s="15"/>
      <c r="HMB227" s="15"/>
      <c r="HMC227" s="15"/>
      <c r="HMD227" s="15"/>
      <c r="HME227" s="15"/>
      <c r="HMF227" s="15"/>
      <c r="HMG227" s="15"/>
      <c r="HMH227" s="15"/>
      <c r="HMI227" s="15"/>
      <c r="HMJ227" s="15"/>
      <c r="HMK227" s="15"/>
      <c r="HML227" s="15"/>
      <c r="HMM227" s="15"/>
      <c r="HMN227" s="15"/>
      <c r="HMO227" s="15"/>
      <c r="HMP227" s="15"/>
      <c r="HMQ227" s="15"/>
      <c r="HMR227" s="15"/>
      <c r="HMS227" s="15"/>
      <c r="HMT227" s="15"/>
      <c r="HMU227" s="15"/>
      <c r="HMV227" s="15"/>
      <c r="HMW227" s="15"/>
      <c r="HMX227" s="15"/>
      <c r="HMY227" s="15"/>
      <c r="HMZ227" s="15"/>
      <c r="HNA227" s="15"/>
      <c r="HNB227" s="15"/>
      <c r="HNC227" s="15"/>
      <c r="HND227" s="15"/>
      <c r="HNE227" s="15"/>
      <c r="HNF227" s="15"/>
      <c r="HNG227" s="15"/>
      <c r="HNH227" s="15"/>
      <c r="HNI227" s="15"/>
      <c r="HNJ227" s="15"/>
      <c r="HNK227" s="15"/>
      <c r="HNL227" s="15"/>
      <c r="HNM227" s="15"/>
      <c r="HNN227" s="15"/>
      <c r="HNO227" s="15"/>
      <c r="HNP227" s="15"/>
      <c r="HNQ227" s="15"/>
      <c r="HNR227" s="15"/>
      <c r="HNS227" s="15"/>
      <c r="HNT227" s="15"/>
      <c r="HNU227" s="15"/>
      <c r="HNV227" s="15"/>
      <c r="HNW227" s="15"/>
      <c r="HNX227" s="15"/>
      <c r="HNY227" s="15"/>
      <c r="HNZ227" s="15"/>
      <c r="HOA227" s="15"/>
      <c r="HOB227" s="15"/>
      <c r="HOC227" s="15"/>
      <c r="HOD227" s="15"/>
      <c r="HOE227" s="15"/>
      <c r="HOF227" s="15"/>
      <c r="HOG227" s="15"/>
      <c r="HOH227" s="15"/>
      <c r="HOI227" s="15"/>
      <c r="HOJ227" s="15"/>
      <c r="HOK227" s="15"/>
      <c r="HOL227" s="15"/>
      <c r="HOM227" s="15"/>
      <c r="HON227" s="15"/>
      <c r="HOO227" s="15"/>
      <c r="HOP227" s="15"/>
      <c r="HOQ227" s="15"/>
      <c r="HOR227" s="15"/>
      <c r="HOS227" s="15"/>
      <c r="HOT227" s="15"/>
      <c r="HOU227" s="15"/>
      <c r="HOV227" s="15"/>
      <c r="HOW227" s="15"/>
      <c r="HOX227" s="15"/>
      <c r="HOY227" s="15"/>
      <c r="HOZ227" s="15"/>
      <c r="HPA227" s="15"/>
      <c r="HPB227" s="15"/>
      <c r="HPC227" s="15"/>
      <c r="HPD227" s="15"/>
      <c r="HPE227" s="15"/>
      <c r="HPF227" s="15"/>
      <c r="HPG227" s="15"/>
      <c r="HPH227" s="15"/>
      <c r="HPI227" s="15"/>
      <c r="HPJ227" s="15"/>
      <c r="HPK227" s="15"/>
      <c r="HPL227" s="15"/>
      <c r="HPM227" s="15"/>
      <c r="HPN227" s="15"/>
      <c r="HPO227" s="15"/>
      <c r="HPP227" s="15"/>
      <c r="HPQ227" s="15"/>
      <c r="HPR227" s="15"/>
      <c r="HPS227" s="15"/>
      <c r="HPT227" s="15"/>
      <c r="HPU227" s="15"/>
      <c r="HPV227" s="15"/>
      <c r="HPW227" s="15"/>
      <c r="HPX227" s="15"/>
      <c r="HPY227" s="15"/>
      <c r="HPZ227" s="15"/>
      <c r="HQA227" s="15"/>
      <c r="HQB227" s="15"/>
      <c r="HQC227" s="15"/>
      <c r="HQD227" s="15"/>
      <c r="HQE227" s="15"/>
      <c r="HQF227" s="15"/>
      <c r="HQG227" s="15"/>
      <c r="HQH227" s="15"/>
      <c r="HQI227" s="15"/>
      <c r="HQJ227" s="15"/>
      <c r="HQK227" s="15"/>
      <c r="HQL227" s="15"/>
      <c r="HQM227" s="15"/>
      <c r="HQN227" s="15"/>
      <c r="HQO227" s="15"/>
      <c r="HQP227" s="15"/>
      <c r="HQQ227" s="15"/>
      <c r="HQR227" s="15"/>
      <c r="HQS227" s="15"/>
      <c r="HQT227" s="15"/>
      <c r="HQU227" s="15"/>
      <c r="HQV227" s="15"/>
      <c r="HQW227" s="15"/>
      <c r="HQX227" s="15"/>
      <c r="HQY227" s="15"/>
      <c r="HQZ227" s="15"/>
      <c r="HRA227" s="15"/>
      <c r="HRB227" s="15"/>
      <c r="HRC227" s="15"/>
      <c r="HRD227" s="15"/>
      <c r="HRE227" s="15"/>
      <c r="HRF227" s="15"/>
      <c r="HRG227" s="15"/>
      <c r="HRH227" s="15"/>
      <c r="HRI227" s="15"/>
      <c r="HRJ227" s="15"/>
      <c r="HRK227" s="15"/>
      <c r="HRL227" s="15"/>
      <c r="HRM227" s="15"/>
      <c r="HRN227" s="15"/>
      <c r="HRO227" s="15"/>
      <c r="HRP227" s="15"/>
      <c r="HRQ227" s="15"/>
      <c r="HRR227" s="15"/>
      <c r="HRS227" s="15"/>
      <c r="HRT227" s="15"/>
      <c r="HRU227" s="15"/>
      <c r="HRV227" s="15"/>
      <c r="HRW227" s="15"/>
      <c r="HRX227" s="15"/>
      <c r="HRY227" s="15"/>
      <c r="HRZ227" s="15"/>
      <c r="HSA227" s="15"/>
      <c r="HSB227" s="15"/>
      <c r="HSC227" s="15"/>
      <c r="HSD227" s="15"/>
      <c r="HSE227" s="15"/>
      <c r="HSF227" s="15"/>
      <c r="HSG227" s="15"/>
      <c r="HSH227" s="15"/>
      <c r="HSI227" s="15"/>
      <c r="HSJ227" s="15"/>
      <c r="HSK227" s="15"/>
      <c r="HSL227" s="15"/>
      <c r="HSM227" s="15"/>
      <c r="HSN227" s="15"/>
      <c r="HSO227" s="15"/>
      <c r="HSP227" s="15"/>
      <c r="HSQ227" s="15"/>
      <c r="HSR227" s="15"/>
      <c r="HSS227" s="15"/>
      <c r="HST227" s="15"/>
      <c r="HSU227" s="15"/>
      <c r="HSV227" s="15"/>
      <c r="HSW227" s="15"/>
      <c r="HSX227" s="15"/>
      <c r="HSY227" s="15"/>
      <c r="HSZ227" s="15"/>
      <c r="HTA227" s="15"/>
      <c r="HTB227" s="15"/>
      <c r="HTC227" s="15"/>
      <c r="HTD227" s="15"/>
      <c r="HTE227" s="15"/>
      <c r="HTF227" s="15"/>
      <c r="HTG227" s="15"/>
      <c r="HTH227" s="15"/>
      <c r="HTI227" s="15"/>
      <c r="HTJ227" s="15"/>
      <c r="HTK227" s="15"/>
      <c r="HTL227" s="15"/>
      <c r="HTM227" s="15"/>
      <c r="HTN227" s="15"/>
      <c r="HTO227" s="15"/>
      <c r="HTP227" s="15"/>
      <c r="HTQ227" s="15"/>
      <c r="HTR227" s="15"/>
      <c r="HTS227" s="15"/>
      <c r="HTT227" s="15"/>
      <c r="HTU227" s="15"/>
      <c r="HTV227" s="15"/>
      <c r="HTW227" s="15"/>
      <c r="HTX227" s="15"/>
      <c r="HTY227" s="15"/>
      <c r="HTZ227" s="15"/>
      <c r="HUA227" s="15"/>
      <c r="HUB227" s="15"/>
      <c r="HUC227" s="15"/>
      <c r="HUD227" s="15"/>
      <c r="HUE227" s="15"/>
      <c r="HUF227" s="15"/>
      <c r="HUG227" s="15"/>
      <c r="HUH227" s="15"/>
      <c r="HUI227" s="15"/>
      <c r="HUJ227" s="15"/>
      <c r="HUK227" s="15"/>
      <c r="HUL227" s="15"/>
      <c r="HUM227" s="15"/>
      <c r="HUN227" s="15"/>
      <c r="HUO227" s="15"/>
      <c r="HUP227" s="15"/>
      <c r="HUQ227" s="15"/>
      <c r="HUR227" s="15"/>
      <c r="HUS227" s="15"/>
      <c r="HUT227" s="15"/>
      <c r="HUU227" s="15"/>
      <c r="HUV227" s="15"/>
      <c r="HUW227" s="15"/>
      <c r="HUX227" s="15"/>
      <c r="HUY227" s="15"/>
      <c r="HUZ227" s="15"/>
      <c r="HVA227" s="15"/>
      <c r="HVB227" s="15"/>
      <c r="HVC227" s="15"/>
      <c r="HVD227" s="15"/>
      <c r="HVE227" s="15"/>
      <c r="HVF227" s="15"/>
      <c r="HVG227" s="15"/>
      <c r="HVH227" s="15"/>
      <c r="HVI227" s="15"/>
      <c r="HVJ227" s="15"/>
      <c r="HVK227" s="15"/>
      <c r="HVL227" s="15"/>
      <c r="HVM227" s="15"/>
      <c r="HVN227" s="15"/>
      <c r="HVO227" s="15"/>
      <c r="HVP227" s="15"/>
      <c r="HVQ227" s="15"/>
      <c r="HVR227" s="15"/>
      <c r="HVS227" s="15"/>
      <c r="HVT227" s="15"/>
      <c r="HVU227" s="15"/>
      <c r="HVV227" s="15"/>
      <c r="HVW227" s="15"/>
      <c r="HVX227" s="15"/>
      <c r="HVY227" s="15"/>
      <c r="HVZ227" s="15"/>
      <c r="HWA227" s="15"/>
      <c r="HWB227" s="15"/>
      <c r="HWC227" s="15"/>
      <c r="HWD227" s="15"/>
      <c r="HWE227" s="15"/>
      <c r="HWF227" s="15"/>
      <c r="HWG227" s="15"/>
      <c r="HWH227" s="15"/>
      <c r="HWI227" s="15"/>
      <c r="HWJ227" s="15"/>
      <c r="HWK227" s="15"/>
      <c r="HWL227" s="15"/>
      <c r="HWM227" s="15"/>
      <c r="HWN227" s="15"/>
      <c r="HWO227" s="15"/>
      <c r="HWP227" s="15"/>
      <c r="HWQ227" s="15"/>
      <c r="HWR227" s="15"/>
      <c r="HWS227" s="15"/>
      <c r="HWT227" s="15"/>
      <c r="HWU227" s="15"/>
      <c r="HWV227" s="15"/>
      <c r="HWW227" s="15"/>
      <c r="HWX227" s="15"/>
      <c r="HWY227" s="15"/>
      <c r="HWZ227" s="15"/>
      <c r="HXA227" s="15"/>
      <c r="HXB227" s="15"/>
      <c r="HXC227" s="15"/>
      <c r="HXD227" s="15"/>
      <c r="HXE227" s="15"/>
      <c r="HXF227" s="15"/>
      <c r="HXG227" s="15"/>
      <c r="HXH227" s="15"/>
      <c r="HXI227" s="15"/>
      <c r="HXJ227" s="15"/>
      <c r="HXK227" s="15"/>
      <c r="HXL227" s="15"/>
      <c r="HXM227" s="15"/>
      <c r="HXN227" s="15"/>
      <c r="HXO227" s="15"/>
      <c r="HXP227" s="15"/>
      <c r="HXQ227" s="15"/>
      <c r="HXR227" s="15"/>
      <c r="HXS227" s="15"/>
      <c r="HXT227" s="15"/>
      <c r="HXU227" s="15"/>
      <c r="HXV227" s="15"/>
      <c r="HXW227" s="15"/>
      <c r="HXX227" s="15"/>
      <c r="HXY227" s="15"/>
      <c r="HXZ227" s="15"/>
      <c r="HYA227" s="15"/>
      <c r="HYB227" s="15"/>
      <c r="HYC227" s="15"/>
      <c r="HYD227" s="15"/>
      <c r="HYE227" s="15"/>
      <c r="HYF227" s="15"/>
      <c r="HYG227" s="15"/>
      <c r="HYH227" s="15"/>
      <c r="HYI227" s="15"/>
      <c r="HYJ227" s="15"/>
      <c r="HYK227" s="15"/>
      <c r="HYL227" s="15"/>
      <c r="HYM227" s="15"/>
      <c r="HYN227" s="15"/>
      <c r="HYO227" s="15"/>
      <c r="HYP227" s="15"/>
      <c r="HYQ227" s="15"/>
      <c r="HYR227" s="15"/>
      <c r="HYS227" s="15"/>
      <c r="HYT227" s="15"/>
      <c r="HYU227" s="15"/>
      <c r="HYV227" s="15"/>
      <c r="HYW227" s="15"/>
      <c r="HYX227" s="15"/>
      <c r="HYY227" s="15"/>
      <c r="HYZ227" s="15"/>
      <c r="HZA227" s="15"/>
      <c r="HZB227" s="15"/>
      <c r="HZC227" s="15"/>
      <c r="HZD227" s="15"/>
      <c r="HZE227" s="15"/>
      <c r="HZF227" s="15"/>
      <c r="HZG227" s="15"/>
      <c r="HZH227" s="15"/>
      <c r="HZI227" s="15"/>
      <c r="HZJ227" s="15"/>
      <c r="HZK227" s="15"/>
      <c r="HZL227" s="15"/>
      <c r="HZM227" s="15"/>
      <c r="HZN227" s="15"/>
      <c r="HZO227" s="15"/>
      <c r="HZP227" s="15"/>
      <c r="HZQ227" s="15"/>
      <c r="HZR227" s="15"/>
      <c r="HZS227" s="15"/>
      <c r="HZT227" s="15"/>
      <c r="HZU227" s="15"/>
      <c r="HZV227" s="15"/>
      <c r="HZW227" s="15"/>
      <c r="HZX227" s="15"/>
      <c r="HZY227" s="15"/>
      <c r="HZZ227" s="15"/>
      <c r="IAA227" s="15"/>
      <c r="IAB227" s="15"/>
      <c r="IAC227" s="15"/>
      <c r="IAD227" s="15"/>
      <c r="IAE227" s="15"/>
      <c r="IAF227" s="15"/>
      <c r="IAG227" s="15"/>
      <c r="IAH227" s="15"/>
      <c r="IAI227" s="15"/>
      <c r="IAJ227" s="15"/>
      <c r="IAK227" s="15"/>
      <c r="IAL227" s="15"/>
      <c r="IAM227" s="15"/>
      <c r="IAN227" s="15"/>
      <c r="IAO227" s="15"/>
      <c r="IAP227" s="15"/>
      <c r="IAQ227" s="15"/>
      <c r="IAR227" s="15"/>
      <c r="IAS227" s="15"/>
      <c r="IAT227" s="15"/>
      <c r="IAU227" s="15"/>
      <c r="IAV227" s="15"/>
      <c r="IAW227" s="15"/>
      <c r="IAX227" s="15"/>
      <c r="IAY227" s="15"/>
      <c r="IAZ227" s="15"/>
      <c r="IBA227" s="15"/>
      <c r="IBB227" s="15"/>
      <c r="IBC227" s="15"/>
      <c r="IBD227" s="15"/>
      <c r="IBE227" s="15"/>
      <c r="IBF227" s="15"/>
      <c r="IBG227" s="15"/>
      <c r="IBH227" s="15"/>
      <c r="IBI227" s="15"/>
      <c r="IBJ227" s="15"/>
      <c r="IBK227" s="15"/>
      <c r="IBL227" s="15"/>
      <c r="IBM227" s="15"/>
      <c r="IBN227" s="15"/>
      <c r="IBO227" s="15"/>
      <c r="IBP227" s="15"/>
      <c r="IBQ227" s="15"/>
      <c r="IBR227" s="15"/>
      <c r="IBS227" s="15"/>
      <c r="IBT227" s="15"/>
      <c r="IBU227" s="15"/>
      <c r="IBV227" s="15"/>
      <c r="IBW227" s="15"/>
      <c r="IBX227" s="15"/>
      <c r="IBY227" s="15"/>
      <c r="IBZ227" s="15"/>
      <c r="ICA227" s="15"/>
      <c r="ICB227" s="15"/>
      <c r="ICC227" s="15"/>
      <c r="ICD227" s="15"/>
      <c r="ICE227" s="15"/>
      <c r="ICF227" s="15"/>
      <c r="ICG227" s="15"/>
      <c r="ICH227" s="15"/>
      <c r="ICI227" s="15"/>
      <c r="ICJ227" s="15"/>
      <c r="ICK227" s="15"/>
      <c r="ICL227" s="15"/>
      <c r="ICM227" s="15"/>
      <c r="ICN227" s="15"/>
      <c r="ICO227" s="15"/>
      <c r="ICP227" s="15"/>
      <c r="ICQ227" s="15"/>
      <c r="ICR227" s="15"/>
      <c r="ICS227" s="15"/>
      <c r="ICT227" s="15"/>
      <c r="ICU227" s="15"/>
      <c r="ICV227" s="15"/>
      <c r="ICW227" s="15"/>
      <c r="ICX227" s="15"/>
      <c r="ICY227" s="15"/>
      <c r="ICZ227" s="15"/>
      <c r="IDA227" s="15"/>
      <c r="IDB227" s="15"/>
      <c r="IDC227" s="15"/>
      <c r="IDD227" s="15"/>
      <c r="IDE227" s="15"/>
      <c r="IDF227" s="15"/>
      <c r="IDG227" s="15"/>
      <c r="IDH227" s="15"/>
      <c r="IDI227" s="15"/>
      <c r="IDJ227" s="15"/>
      <c r="IDK227" s="15"/>
      <c r="IDL227" s="15"/>
      <c r="IDM227" s="15"/>
      <c r="IDN227" s="15"/>
      <c r="IDO227" s="15"/>
      <c r="IDP227" s="15"/>
      <c r="IDQ227" s="15"/>
      <c r="IDR227" s="15"/>
      <c r="IDS227" s="15"/>
      <c r="IDT227" s="15"/>
      <c r="IDU227" s="15"/>
      <c r="IDV227" s="15"/>
      <c r="IDW227" s="15"/>
      <c r="IDX227" s="15"/>
      <c r="IDY227" s="15"/>
      <c r="IDZ227" s="15"/>
      <c r="IEA227" s="15"/>
      <c r="IEB227" s="15"/>
      <c r="IEC227" s="15"/>
      <c r="IED227" s="15"/>
      <c r="IEE227" s="15"/>
      <c r="IEF227" s="15"/>
      <c r="IEG227" s="15"/>
      <c r="IEH227" s="15"/>
      <c r="IEI227" s="15"/>
      <c r="IEJ227" s="15"/>
      <c r="IEK227" s="15"/>
      <c r="IEL227" s="15"/>
      <c r="IEM227" s="15"/>
      <c r="IEN227" s="15"/>
      <c r="IEO227" s="15"/>
      <c r="IEP227" s="15"/>
      <c r="IEQ227" s="15"/>
      <c r="IER227" s="15"/>
      <c r="IES227" s="15"/>
      <c r="IET227" s="15"/>
      <c r="IEU227" s="15"/>
      <c r="IEV227" s="15"/>
      <c r="IEW227" s="15"/>
      <c r="IEX227" s="15"/>
      <c r="IEY227" s="15"/>
      <c r="IEZ227" s="15"/>
      <c r="IFA227" s="15"/>
      <c r="IFB227" s="15"/>
      <c r="IFC227" s="15"/>
      <c r="IFD227" s="15"/>
      <c r="IFE227" s="15"/>
      <c r="IFF227" s="15"/>
      <c r="IFG227" s="15"/>
      <c r="IFH227" s="15"/>
      <c r="IFI227" s="15"/>
      <c r="IFJ227" s="15"/>
      <c r="IFK227" s="15"/>
      <c r="IFL227" s="15"/>
      <c r="IFM227" s="15"/>
      <c r="IFN227" s="15"/>
      <c r="IFO227" s="15"/>
      <c r="IFP227" s="15"/>
      <c r="IFQ227" s="15"/>
      <c r="IFR227" s="15"/>
      <c r="IFS227" s="15"/>
      <c r="IFT227" s="15"/>
      <c r="IFU227" s="15"/>
      <c r="IFV227" s="15"/>
      <c r="IFW227" s="15"/>
      <c r="IFX227" s="15"/>
      <c r="IFY227" s="15"/>
      <c r="IFZ227" s="15"/>
      <c r="IGA227" s="15"/>
      <c r="IGB227" s="15"/>
      <c r="IGC227" s="15"/>
      <c r="IGD227" s="15"/>
      <c r="IGE227" s="15"/>
      <c r="IGF227" s="15"/>
      <c r="IGG227" s="15"/>
      <c r="IGH227" s="15"/>
      <c r="IGI227" s="15"/>
      <c r="IGJ227" s="15"/>
      <c r="IGK227" s="15"/>
      <c r="IGL227" s="15"/>
      <c r="IGM227" s="15"/>
      <c r="IGN227" s="15"/>
      <c r="IGO227" s="15"/>
      <c r="IGP227" s="15"/>
      <c r="IGQ227" s="15"/>
      <c r="IGR227" s="15"/>
      <c r="IGS227" s="15"/>
      <c r="IGT227" s="15"/>
      <c r="IGU227" s="15"/>
      <c r="IGV227" s="15"/>
      <c r="IGW227" s="15"/>
      <c r="IGX227" s="15"/>
      <c r="IGY227" s="15"/>
      <c r="IGZ227" s="15"/>
      <c r="IHA227" s="15"/>
      <c r="IHB227" s="15"/>
      <c r="IHC227" s="15"/>
      <c r="IHD227" s="15"/>
      <c r="IHE227" s="15"/>
      <c r="IHF227" s="15"/>
      <c r="IHG227" s="15"/>
      <c r="IHH227" s="15"/>
      <c r="IHI227" s="15"/>
      <c r="IHJ227" s="15"/>
      <c r="IHK227" s="15"/>
      <c r="IHL227" s="15"/>
      <c r="IHM227" s="15"/>
      <c r="IHN227" s="15"/>
      <c r="IHO227" s="15"/>
      <c r="IHP227" s="15"/>
      <c r="IHQ227" s="15"/>
      <c r="IHR227" s="15"/>
      <c r="IHS227" s="15"/>
      <c r="IHT227" s="15"/>
      <c r="IHU227" s="15"/>
      <c r="IHV227" s="15"/>
      <c r="IHW227" s="15"/>
      <c r="IHX227" s="15"/>
      <c r="IHY227" s="15"/>
      <c r="IHZ227" s="15"/>
      <c r="IIA227" s="15"/>
      <c r="IIB227" s="15"/>
      <c r="IIC227" s="15"/>
      <c r="IID227" s="15"/>
      <c r="IIE227" s="15"/>
      <c r="IIF227" s="15"/>
      <c r="IIG227" s="15"/>
      <c r="IIH227" s="15"/>
      <c r="III227" s="15"/>
      <c r="IIJ227" s="15"/>
      <c r="IIK227" s="15"/>
      <c r="IIL227" s="15"/>
      <c r="IIM227" s="15"/>
      <c r="IIN227" s="15"/>
      <c r="IIO227" s="15"/>
      <c r="IIP227" s="15"/>
      <c r="IIQ227" s="15"/>
      <c r="IIR227" s="15"/>
      <c r="IIS227" s="15"/>
      <c r="IIT227" s="15"/>
      <c r="IIU227" s="15"/>
      <c r="IIV227" s="15"/>
      <c r="IIW227" s="15"/>
      <c r="IIX227" s="15"/>
      <c r="IIY227" s="15"/>
      <c r="IIZ227" s="15"/>
      <c r="IJA227" s="15"/>
      <c r="IJB227" s="15"/>
      <c r="IJC227" s="15"/>
      <c r="IJD227" s="15"/>
      <c r="IJE227" s="15"/>
      <c r="IJF227" s="15"/>
      <c r="IJG227" s="15"/>
      <c r="IJH227" s="15"/>
      <c r="IJI227" s="15"/>
      <c r="IJJ227" s="15"/>
      <c r="IJK227" s="15"/>
      <c r="IJL227" s="15"/>
      <c r="IJM227" s="15"/>
      <c r="IJN227" s="15"/>
      <c r="IJO227" s="15"/>
      <c r="IJP227" s="15"/>
      <c r="IJQ227" s="15"/>
      <c r="IJR227" s="15"/>
      <c r="IJS227" s="15"/>
      <c r="IJT227" s="15"/>
      <c r="IJU227" s="15"/>
      <c r="IJV227" s="15"/>
      <c r="IJW227" s="15"/>
      <c r="IJX227" s="15"/>
      <c r="IJY227" s="15"/>
      <c r="IJZ227" s="15"/>
      <c r="IKA227" s="15"/>
      <c r="IKB227" s="15"/>
      <c r="IKC227" s="15"/>
      <c r="IKD227" s="15"/>
      <c r="IKE227" s="15"/>
      <c r="IKF227" s="15"/>
      <c r="IKG227" s="15"/>
      <c r="IKH227" s="15"/>
      <c r="IKI227" s="15"/>
      <c r="IKJ227" s="15"/>
      <c r="IKK227" s="15"/>
      <c r="IKL227" s="15"/>
      <c r="IKM227" s="15"/>
      <c r="IKN227" s="15"/>
      <c r="IKO227" s="15"/>
      <c r="IKP227" s="15"/>
      <c r="IKQ227" s="15"/>
      <c r="IKR227" s="15"/>
      <c r="IKS227" s="15"/>
      <c r="IKT227" s="15"/>
      <c r="IKU227" s="15"/>
      <c r="IKV227" s="15"/>
      <c r="IKW227" s="15"/>
      <c r="IKX227" s="15"/>
      <c r="IKY227" s="15"/>
      <c r="IKZ227" s="15"/>
      <c r="ILA227" s="15"/>
      <c r="ILB227" s="15"/>
      <c r="ILC227" s="15"/>
      <c r="ILD227" s="15"/>
      <c r="ILE227" s="15"/>
      <c r="ILF227" s="15"/>
      <c r="ILG227" s="15"/>
      <c r="ILH227" s="15"/>
      <c r="ILI227" s="15"/>
      <c r="ILJ227" s="15"/>
      <c r="ILK227" s="15"/>
      <c r="ILL227" s="15"/>
      <c r="ILM227" s="15"/>
      <c r="ILN227" s="15"/>
      <c r="ILO227" s="15"/>
      <c r="ILP227" s="15"/>
      <c r="ILQ227" s="15"/>
      <c r="ILR227" s="15"/>
      <c r="ILS227" s="15"/>
      <c r="ILT227" s="15"/>
      <c r="ILU227" s="15"/>
      <c r="ILV227" s="15"/>
      <c r="ILW227" s="15"/>
      <c r="ILX227" s="15"/>
      <c r="ILY227" s="15"/>
      <c r="ILZ227" s="15"/>
      <c r="IMA227" s="15"/>
      <c r="IMB227" s="15"/>
      <c r="IMC227" s="15"/>
      <c r="IMD227" s="15"/>
      <c r="IME227" s="15"/>
      <c r="IMF227" s="15"/>
      <c r="IMG227" s="15"/>
      <c r="IMH227" s="15"/>
      <c r="IMI227" s="15"/>
      <c r="IMJ227" s="15"/>
      <c r="IMK227" s="15"/>
      <c r="IML227" s="15"/>
      <c r="IMM227" s="15"/>
      <c r="IMN227" s="15"/>
      <c r="IMO227" s="15"/>
      <c r="IMP227" s="15"/>
      <c r="IMQ227" s="15"/>
      <c r="IMR227" s="15"/>
      <c r="IMS227" s="15"/>
      <c r="IMT227" s="15"/>
      <c r="IMU227" s="15"/>
      <c r="IMV227" s="15"/>
      <c r="IMW227" s="15"/>
      <c r="IMX227" s="15"/>
      <c r="IMY227" s="15"/>
      <c r="IMZ227" s="15"/>
      <c r="INA227" s="15"/>
      <c r="INB227" s="15"/>
      <c r="INC227" s="15"/>
      <c r="IND227" s="15"/>
      <c r="INE227" s="15"/>
      <c r="INF227" s="15"/>
      <c r="ING227" s="15"/>
      <c r="INH227" s="15"/>
      <c r="INI227" s="15"/>
      <c r="INJ227" s="15"/>
      <c r="INK227" s="15"/>
      <c r="INL227" s="15"/>
      <c r="INM227" s="15"/>
      <c r="INN227" s="15"/>
      <c r="INO227" s="15"/>
      <c r="INP227" s="15"/>
      <c r="INQ227" s="15"/>
      <c r="INR227" s="15"/>
      <c r="INS227" s="15"/>
      <c r="INT227" s="15"/>
      <c r="INU227" s="15"/>
      <c r="INV227" s="15"/>
      <c r="INW227" s="15"/>
      <c r="INX227" s="15"/>
      <c r="INY227" s="15"/>
      <c r="INZ227" s="15"/>
      <c r="IOA227" s="15"/>
      <c r="IOB227" s="15"/>
      <c r="IOC227" s="15"/>
      <c r="IOD227" s="15"/>
      <c r="IOE227" s="15"/>
      <c r="IOF227" s="15"/>
      <c r="IOG227" s="15"/>
      <c r="IOH227" s="15"/>
      <c r="IOI227" s="15"/>
      <c r="IOJ227" s="15"/>
      <c r="IOK227" s="15"/>
      <c r="IOL227" s="15"/>
      <c r="IOM227" s="15"/>
      <c r="ION227" s="15"/>
      <c r="IOO227" s="15"/>
      <c r="IOP227" s="15"/>
      <c r="IOQ227" s="15"/>
      <c r="IOR227" s="15"/>
      <c r="IOS227" s="15"/>
      <c r="IOT227" s="15"/>
      <c r="IOU227" s="15"/>
      <c r="IOV227" s="15"/>
      <c r="IOW227" s="15"/>
      <c r="IOX227" s="15"/>
      <c r="IOY227" s="15"/>
      <c r="IOZ227" s="15"/>
      <c r="IPA227" s="15"/>
      <c r="IPB227" s="15"/>
      <c r="IPC227" s="15"/>
      <c r="IPD227" s="15"/>
      <c r="IPE227" s="15"/>
      <c r="IPF227" s="15"/>
      <c r="IPG227" s="15"/>
      <c r="IPH227" s="15"/>
      <c r="IPI227" s="15"/>
      <c r="IPJ227" s="15"/>
      <c r="IPK227" s="15"/>
      <c r="IPL227" s="15"/>
      <c r="IPM227" s="15"/>
      <c r="IPN227" s="15"/>
      <c r="IPO227" s="15"/>
      <c r="IPP227" s="15"/>
      <c r="IPQ227" s="15"/>
      <c r="IPR227" s="15"/>
      <c r="IPS227" s="15"/>
      <c r="IPT227" s="15"/>
      <c r="IPU227" s="15"/>
      <c r="IPV227" s="15"/>
      <c r="IPW227" s="15"/>
      <c r="IPX227" s="15"/>
      <c r="IPY227" s="15"/>
      <c r="IPZ227" s="15"/>
      <c r="IQA227" s="15"/>
      <c r="IQB227" s="15"/>
      <c r="IQC227" s="15"/>
      <c r="IQD227" s="15"/>
      <c r="IQE227" s="15"/>
      <c r="IQF227" s="15"/>
      <c r="IQG227" s="15"/>
      <c r="IQH227" s="15"/>
      <c r="IQI227" s="15"/>
      <c r="IQJ227" s="15"/>
      <c r="IQK227" s="15"/>
      <c r="IQL227" s="15"/>
      <c r="IQM227" s="15"/>
      <c r="IQN227" s="15"/>
      <c r="IQO227" s="15"/>
      <c r="IQP227" s="15"/>
      <c r="IQQ227" s="15"/>
      <c r="IQR227" s="15"/>
      <c r="IQS227" s="15"/>
      <c r="IQT227" s="15"/>
      <c r="IQU227" s="15"/>
      <c r="IQV227" s="15"/>
      <c r="IQW227" s="15"/>
      <c r="IQX227" s="15"/>
      <c r="IQY227" s="15"/>
      <c r="IQZ227" s="15"/>
      <c r="IRA227" s="15"/>
      <c r="IRB227" s="15"/>
      <c r="IRC227" s="15"/>
      <c r="IRD227" s="15"/>
      <c r="IRE227" s="15"/>
      <c r="IRF227" s="15"/>
      <c r="IRG227" s="15"/>
      <c r="IRH227" s="15"/>
      <c r="IRI227" s="15"/>
      <c r="IRJ227" s="15"/>
      <c r="IRK227" s="15"/>
      <c r="IRL227" s="15"/>
      <c r="IRM227" s="15"/>
      <c r="IRN227" s="15"/>
      <c r="IRO227" s="15"/>
      <c r="IRP227" s="15"/>
      <c r="IRQ227" s="15"/>
      <c r="IRR227" s="15"/>
      <c r="IRS227" s="15"/>
      <c r="IRT227" s="15"/>
      <c r="IRU227" s="15"/>
      <c r="IRV227" s="15"/>
      <c r="IRW227" s="15"/>
      <c r="IRX227" s="15"/>
      <c r="IRY227" s="15"/>
      <c r="IRZ227" s="15"/>
      <c r="ISA227" s="15"/>
      <c r="ISB227" s="15"/>
      <c r="ISC227" s="15"/>
      <c r="ISD227" s="15"/>
      <c r="ISE227" s="15"/>
      <c r="ISF227" s="15"/>
      <c r="ISG227" s="15"/>
      <c r="ISH227" s="15"/>
      <c r="ISI227" s="15"/>
      <c r="ISJ227" s="15"/>
      <c r="ISK227" s="15"/>
      <c r="ISL227" s="15"/>
      <c r="ISM227" s="15"/>
      <c r="ISN227" s="15"/>
      <c r="ISO227" s="15"/>
      <c r="ISP227" s="15"/>
      <c r="ISQ227" s="15"/>
      <c r="ISR227" s="15"/>
      <c r="ISS227" s="15"/>
      <c r="IST227" s="15"/>
      <c r="ISU227" s="15"/>
      <c r="ISV227" s="15"/>
      <c r="ISW227" s="15"/>
      <c r="ISX227" s="15"/>
      <c r="ISY227" s="15"/>
      <c r="ISZ227" s="15"/>
      <c r="ITA227" s="15"/>
      <c r="ITB227" s="15"/>
      <c r="ITC227" s="15"/>
      <c r="ITD227" s="15"/>
      <c r="ITE227" s="15"/>
      <c r="ITF227" s="15"/>
      <c r="ITG227" s="15"/>
      <c r="ITH227" s="15"/>
      <c r="ITI227" s="15"/>
      <c r="ITJ227" s="15"/>
      <c r="ITK227" s="15"/>
      <c r="ITL227" s="15"/>
      <c r="ITM227" s="15"/>
      <c r="ITN227" s="15"/>
      <c r="ITO227" s="15"/>
      <c r="ITP227" s="15"/>
      <c r="ITQ227" s="15"/>
      <c r="ITR227" s="15"/>
      <c r="ITS227" s="15"/>
      <c r="ITT227" s="15"/>
      <c r="ITU227" s="15"/>
      <c r="ITV227" s="15"/>
      <c r="ITW227" s="15"/>
      <c r="ITX227" s="15"/>
      <c r="ITY227" s="15"/>
      <c r="ITZ227" s="15"/>
      <c r="IUA227" s="15"/>
      <c r="IUB227" s="15"/>
      <c r="IUC227" s="15"/>
      <c r="IUD227" s="15"/>
      <c r="IUE227" s="15"/>
      <c r="IUF227" s="15"/>
      <c r="IUG227" s="15"/>
      <c r="IUH227" s="15"/>
      <c r="IUI227" s="15"/>
      <c r="IUJ227" s="15"/>
      <c r="IUK227" s="15"/>
      <c r="IUL227" s="15"/>
      <c r="IUM227" s="15"/>
      <c r="IUN227" s="15"/>
      <c r="IUO227" s="15"/>
      <c r="IUP227" s="15"/>
      <c r="IUQ227" s="15"/>
      <c r="IUR227" s="15"/>
      <c r="IUS227" s="15"/>
      <c r="IUT227" s="15"/>
      <c r="IUU227" s="15"/>
      <c r="IUV227" s="15"/>
      <c r="IUW227" s="15"/>
      <c r="IUX227" s="15"/>
      <c r="IUY227" s="15"/>
      <c r="IUZ227" s="15"/>
      <c r="IVA227" s="15"/>
      <c r="IVB227" s="15"/>
      <c r="IVC227" s="15"/>
      <c r="IVD227" s="15"/>
      <c r="IVE227" s="15"/>
      <c r="IVF227" s="15"/>
      <c r="IVG227" s="15"/>
      <c r="IVH227" s="15"/>
      <c r="IVI227" s="15"/>
      <c r="IVJ227" s="15"/>
      <c r="IVK227" s="15"/>
      <c r="IVL227" s="15"/>
      <c r="IVM227" s="15"/>
      <c r="IVN227" s="15"/>
      <c r="IVO227" s="15"/>
      <c r="IVP227" s="15"/>
      <c r="IVQ227" s="15"/>
      <c r="IVR227" s="15"/>
      <c r="IVS227" s="15"/>
      <c r="IVT227" s="15"/>
      <c r="IVU227" s="15"/>
      <c r="IVV227" s="15"/>
      <c r="IVW227" s="15"/>
      <c r="IVX227" s="15"/>
      <c r="IVY227" s="15"/>
      <c r="IVZ227" s="15"/>
      <c r="IWA227" s="15"/>
      <c r="IWB227" s="15"/>
      <c r="IWC227" s="15"/>
      <c r="IWD227" s="15"/>
      <c r="IWE227" s="15"/>
      <c r="IWF227" s="15"/>
      <c r="IWG227" s="15"/>
      <c r="IWH227" s="15"/>
      <c r="IWI227" s="15"/>
      <c r="IWJ227" s="15"/>
      <c r="IWK227" s="15"/>
      <c r="IWL227" s="15"/>
      <c r="IWM227" s="15"/>
      <c r="IWN227" s="15"/>
      <c r="IWO227" s="15"/>
      <c r="IWP227" s="15"/>
      <c r="IWQ227" s="15"/>
      <c r="IWR227" s="15"/>
      <c r="IWS227" s="15"/>
      <c r="IWT227" s="15"/>
      <c r="IWU227" s="15"/>
      <c r="IWV227" s="15"/>
      <c r="IWW227" s="15"/>
      <c r="IWX227" s="15"/>
      <c r="IWY227" s="15"/>
      <c r="IWZ227" s="15"/>
      <c r="IXA227" s="15"/>
      <c r="IXB227" s="15"/>
      <c r="IXC227" s="15"/>
      <c r="IXD227" s="15"/>
      <c r="IXE227" s="15"/>
      <c r="IXF227" s="15"/>
      <c r="IXG227" s="15"/>
      <c r="IXH227" s="15"/>
      <c r="IXI227" s="15"/>
      <c r="IXJ227" s="15"/>
      <c r="IXK227" s="15"/>
      <c r="IXL227" s="15"/>
      <c r="IXM227" s="15"/>
      <c r="IXN227" s="15"/>
      <c r="IXO227" s="15"/>
      <c r="IXP227" s="15"/>
      <c r="IXQ227" s="15"/>
      <c r="IXR227" s="15"/>
      <c r="IXS227" s="15"/>
      <c r="IXT227" s="15"/>
      <c r="IXU227" s="15"/>
      <c r="IXV227" s="15"/>
      <c r="IXW227" s="15"/>
      <c r="IXX227" s="15"/>
      <c r="IXY227" s="15"/>
      <c r="IXZ227" s="15"/>
      <c r="IYA227" s="15"/>
      <c r="IYB227" s="15"/>
      <c r="IYC227" s="15"/>
      <c r="IYD227" s="15"/>
      <c r="IYE227" s="15"/>
      <c r="IYF227" s="15"/>
      <c r="IYG227" s="15"/>
      <c r="IYH227" s="15"/>
      <c r="IYI227" s="15"/>
      <c r="IYJ227" s="15"/>
      <c r="IYK227" s="15"/>
      <c r="IYL227" s="15"/>
      <c r="IYM227" s="15"/>
      <c r="IYN227" s="15"/>
      <c r="IYO227" s="15"/>
      <c r="IYP227" s="15"/>
      <c r="IYQ227" s="15"/>
      <c r="IYR227" s="15"/>
      <c r="IYS227" s="15"/>
      <c r="IYT227" s="15"/>
      <c r="IYU227" s="15"/>
      <c r="IYV227" s="15"/>
      <c r="IYW227" s="15"/>
      <c r="IYX227" s="15"/>
      <c r="IYY227" s="15"/>
      <c r="IYZ227" s="15"/>
      <c r="IZA227" s="15"/>
      <c r="IZB227" s="15"/>
      <c r="IZC227" s="15"/>
      <c r="IZD227" s="15"/>
      <c r="IZE227" s="15"/>
      <c r="IZF227" s="15"/>
      <c r="IZG227" s="15"/>
      <c r="IZH227" s="15"/>
      <c r="IZI227" s="15"/>
      <c r="IZJ227" s="15"/>
      <c r="IZK227" s="15"/>
      <c r="IZL227" s="15"/>
      <c r="IZM227" s="15"/>
      <c r="IZN227" s="15"/>
      <c r="IZO227" s="15"/>
      <c r="IZP227" s="15"/>
      <c r="IZQ227" s="15"/>
      <c r="IZR227" s="15"/>
      <c r="IZS227" s="15"/>
      <c r="IZT227" s="15"/>
      <c r="IZU227" s="15"/>
      <c r="IZV227" s="15"/>
      <c r="IZW227" s="15"/>
      <c r="IZX227" s="15"/>
      <c r="IZY227" s="15"/>
      <c r="IZZ227" s="15"/>
      <c r="JAA227" s="15"/>
      <c r="JAB227" s="15"/>
      <c r="JAC227" s="15"/>
      <c r="JAD227" s="15"/>
      <c r="JAE227" s="15"/>
      <c r="JAF227" s="15"/>
      <c r="JAG227" s="15"/>
      <c r="JAH227" s="15"/>
      <c r="JAI227" s="15"/>
      <c r="JAJ227" s="15"/>
      <c r="JAK227" s="15"/>
      <c r="JAL227" s="15"/>
      <c r="JAM227" s="15"/>
      <c r="JAN227" s="15"/>
      <c r="JAO227" s="15"/>
      <c r="JAP227" s="15"/>
      <c r="JAQ227" s="15"/>
      <c r="JAR227" s="15"/>
      <c r="JAS227" s="15"/>
      <c r="JAT227" s="15"/>
      <c r="JAU227" s="15"/>
      <c r="JAV227" s="15"/>
      <c r="JAW227" s="15"/>
      <c r="JAX227" s="15"/>
      <c r="JAY227" s="15"/>
      <c r="JAZ227" s="15"/>
      <c r="JBA227" s="15"/>
      <c r="JBB227" s="15"/>
      <c r="JBC227" s="15"/>
      <c r="JBD227" s="15"/>
      <c r="JBE227" s="15"/>
      <c r="JBF227" s="15"/>
      <c r="JBG227" s="15"/>
      <c r="JBH227" s="15"/>
      <c r="JBI227" s="15"/>
      <c r="JBJ227" s="15"/>
      <c r="JBK227" s="15"/>
      <c r="JBL227" s="15"/>
      <c r="JBM227" s="15"/>
      <c r="JBN227" s="15"/>
      <c r="JBO227" s="15"/>
      <c r="JBP227" s="15"/>
      <c r="JBQ227" s="15"/>
      <c r="JBR227" s="15"/>
      <c r="JBS227" s="15"/>
      <c r="JBT227" s="15"/>
      <c r="JBU227" s="15"/>
      <c r="JBV227" s="15"/>
      <c r="JBW227" s="15"/>
      <c r="JBX227" s="15"/>
      <c r="JBY227" s="15"/>
      <c r="JBZ227" s="15"/>
      <c r="JCA227" s="15"/>
      <c r="JCB227" s="15"/>
      <c r="JCC227" s="15"/>
      <c r="JCD227" s="15"/>
      <c r="JCE227" s="15"/>
      <c r="JCF227" s="15"/>
      <c r="JCG227" s="15"/>
      <c r="JCH227" s="15"/>
      <c r="JCI227" s="15"/>
      <c r="JCJ227" s="15"/>
      <c r="JCK227" s="15"/>
      <c r="JCL227" s="15"/>
      <c r="JCM227" s="15"/>
      <c r="JCN227" s="15"/>
      <c r="JCO227" s="15"/>
      <c r="JCP227" s="15"/>
      <c r="JCQ227" s="15"/>
      <c r="JCR227" s="15"/>
      <c r="JCS227" s="15"/>
      <c r="JCT227" s="15"/>
      <c r="JCU227" s="15"/>
      <c r="JCV227" s="15"/>
      <c r="JCW227" s="15"/>
      <c r="JCX227" s="15"/>
      <c r="JCY227" s="15"/>
      <c r="JCZ227" s="15"/>
      <c r="JDA227" s="15"/>
      <c r="JDB227" s="15"/>
      <c r="JDC227" s="15"/>
      <c r="JDD227" s="15"/>
      <c r="JDE227" s="15"/>
      <c r="JDF227" s="15"/>
      <c r="JDG227" s="15"/>
      <c r="JDH227" s="15"/>
      <c r="JDI227" s="15"/>
      <c r="JDJ227" s="15"/>
      <c r="JDK227" s="15"/>
      <c r="JDL227" s="15"/>
      <c r="JDM227" s="15"/>
      <c r="JDN227" s="15"/>
      <c r="JDO227" s="15"/>
      <c r="JDP227" s="15"/>
      <c r="JDQ227" s="15"/>
      <c r="JDR227" s="15"/>
      <c r="JDS227" s="15"/>
      <c r="JDT227" s="15"/>
      <c r="JDU227" s="15"/>
      <c r="JDV227" s="15"/>
      <c r="JDW227" s="15"/>
      <c r="JDX227" s="15"/>
      <c r="JDY227" s="15"/>
      <c r="JDZ227" s="15"/>
      <c r="JEA227" s="15"/>
      <c r="JEB227" s="15"/>
      <c r="JEC227" s="15"/>
      <c r="JED227" s="15"/>
      <c r="JEE227" s="15"/>
      <c r="JEF227" s="15"/>
      <c r="JEG227" s="15"/>
      <c r="JEH227" s="15"/>
      <c r="JEI227" s="15"/>
      <c r="JEJ227" s="15"/>
      <c r="JEK227" s="15"/>
      <c r="JEL227" s="15"/>
      <c r="JEM227" s="15"/>
      <c r="JEN227" s="15"/>
      <c r="JEO227" s="15"/>
      <c r="JEP227" s="15"/>
      <c r="JEQ227" s="15"/>
      <c r="JER227" s="15"/>
      <c r="JES227" s="15"/>
      <c r="JET227" s="15"/>
      <c r="JEU227" s="15"/>
      <c r="JEV227" s="15"/>
      <c r="JEW227" s="15"/>
      <c r="JEX227" s="15"/>
      <c r="JEY227" s="15"/>
      <c r="JEZ227" s="15"/>
      <c r="JFA227" s="15"/>
      <c r="JFB227" s="15"/>
      <c r="JFC227" s="15"/>
      <c r="JFD227" s="15"/>
      <c r="JFE227" s="15"/>
      <c r="JFF227" s="15"/>
      <c r="JFG227" s="15"/>
      <c r="JFH227" s="15"/>
      <c r="JFI227" s="15"/>
      <c r="JFJ227" s="15"/>
      <c r="JFK227" s="15"/>
      <c r="JFL227" s="15"/>
      <c r="JFM227" s="15"/>
      <c r="JFN227" s="15"/>
      <c r="JFO227" s="15"/>
      <c r="JFP227" s="15"/>
      <c r="JFQ227" s="15"/>
      <c r="JFR227" s="15"/>
      <c r="JFS227" s="15"/>
      <c r="JFT227" s="15"/>
      <c r="JFU227" s="15"/>
      <c r="JFV227" s="15"/>
      <c r="JFW227" s="15"/>
      <c r="JFX227" s="15"/>
      <c r="JFY227" s="15"/>
      <c r="JFZ227" s="15"/>
      <c r="JGA227" s="15"/>
      <c r="JGB227" s="15"/>
      <c r="JGC227" s="15"/>
      <c r="JGD227" s="15"/>
      <c r="JGE227" s="15"/>
      <c r="JGF227" s="15"/>
      <c r="JGG227" s="15"/>
      <c r="JGH227" s="15"/>
      <c r="JGI227" s="15"/>
      <c r="JGJ227" s="15"/>
      <c r="JGK227" s="15"/>
      <c r="JGL227" s="15"/>
      <c r="JGM227" s="15"/>
      <c r="JGN227" s="15"/>
      <c r="JGO227" s="15"/>
      <c r="JGP227" s="15"/>
      <c r="JGQ227" s="15"/>
      <c r="JGR227" s="15"/>
      <c r="JGS227" s="15"/>
      <c r="JGT227" s="15"/>
      <c r="JGU227" s="15"/>
      <c r="JGV227" s="15"/>
      <c r="JGW227" s="15"/>
      <c r="JGX227" s="15"/>
      <c r="JGY227" s="15"/>
      <c r="JGZ227" s="15"/>
      <c r="JHA227" s="15"/>
      <c r="JHB227" s="15"/>
      <c r="JHC227" s="15"/>
      <c r="JHD227" s="15"/>
      <c r="JHE227" s="15"/>
      <c r="JHF227" s="15"/>
      <c r="JHG227" s="15"/>
      <c r="JHH227" s="15"/>
      <c r="JHI227" s="15"/>
      <c r="JHJ227" s="15"/>
      <c r="JHK227" s="15"/>
      <c r="JHL227" s="15"/>
      <c r="JHM227" s="15"/>
      <c r="JHN227" s="15"/>
      <c r="JHO227" s="15"/>
      <c r="JHP227" s="15"/>
      <c r="JHQ227" s="15"/>
      <c r="JHR227" s="15"/>
      <c r="JHS227" s="15"/>
      <c r="JHT227" s="15"/>
      <c r="JHU227" s="15"/>
      <c r="JHV227" s="15"/>
      <c r="JHW227" s="15"/>
      <c r="JHX227" s="15"/>
      <c r="JHY227" s="15"/>
      <c r="JHZ227" s="15"/>
      <c r="JIA227" s="15"/>
      <c r="JIB227" s="15"/>
      <c r="JIC227" s="15"/>
      <c r="JID227" s="15"/>
      <c r="JIE227" s="15"/>
      <c r="JIF227" s="15"/>
      <c r="JIG227" s="15"/>
      <c r="JIH227" s="15"/>
      <c r="JII227" s="15"/>
      <c r="JIJ227" s="15"/>
      <c r="JIK227" s="15"/>
      <c r="JIL227" s="15"/>
      <c r="JIM227" s="15"/>
      <c r="JIN227" s="15"/>
      <c r="JIO227" s="15"/>
      <c r="JIP227" s="15"/>
      <c r="JIQ227" s="15"/>
      <c r="JIR227" s="15"/>
      <c r="JIS227" s="15"/>
      <c r="JIT227" s="15"/>
      <c r="JIU227" s="15"/>
      <c r="JIV227" s="15"/>
      <c r="JIW227" s="15"/>
      <c r="JIX227" s="15"/>
      <c r="JIY227" s="15"/>
      <c r="JIZ227" s="15"/>
      <c r="JJA227" s="15"/>
      <c r="JJB227" s="15"/>
      <c r="JJC227" s="15"/>
      <c r="JJD227" s="15"/>
      <c r="JJE227" s="15"/>
      <c r="JJF227" s="15"/>
      <c r="JJG227" s="15"/>
      <c r="JJH227" s="15"/>
      <c r="JJI227" s="15"/>
      <c r="JJJ227" s="15"/>
      <c r="JJK227" s="15"/>
      <c r="JJL227" s="15"/>
      <c r="JJM227" s="15"/>
      <c r="JJN227" s="15"/>
      <c r="JJO227" s="15"/>
      <c r="JJP227" s="15"/>
      <c r="JJQ227" s="15"/>
      <c r="JJR227" s="15"/>
      <c r="JJS227" s="15"/>
      <c r="JJT227" s="15"/>
      <c r="JJU227" s="15"/>
      <c r="JJV227" s="15"/>
      <c r="JJW227" s="15"/>
      <c r="JJX227" s="15"/>
      <c r="JJY227" s="15"/>
      <c r="JJZ227" s="15"/>
      <c r="JKA227" s="15"/>
      <c r="JKB227" s="15"/>
      <c r="JKC227" s="15"/>
      <c r="JKD227" s="15"/>
      <c r="JKE227" s="15"/>
      <c r="JKF227" s="15"/>
      <c r="JKG227" s="15"/>
      <c r="JKH227" s="15"/>
      <c r="JKI227" s="15"/>
      <c r="JKJ227" s="15"/>
      <c r="JKK227" s="15"/>
      <c r="JKL227" s="15"/>
      <c r="JKM227" s="15"/>
      <c r="JKN227" s="15"/>
      <c r="JKO227" s="15"/>
      <c r="JKP227" s="15"/>
      <c r="JKQ227" s="15"/>
      <c r="JKR227" s="15"/>
      <c r="JKS227" s="15"/>
      <c r="JKT227" s="15"/>
      <c r="JKU227" s="15"/>
      <c r="JKV227" s="15"/>
      <c r="JKW227" s="15"/>
      <c r="JKX227" s="15"/>
      <c r="JKY227" s="15"/>
      <c r="JKZ227" s="15"/>
      <c r="JLA227" s="15"/>
      <c r="JLB227" s="15"/>
      <c r="JLC227" s="15"/>
      <c r="JLD227" s="15"/>
      <c r="JLE227" s="15"/>
      <c r="JLF227" s="15"/>
      <c r="JLG227" s="15"/>
      <c r="JLH227" s="15"/>
      <c r="JLI227" s="15"/>
      <c r="JLJ227" s="15"/>
      <c r="JLK227" s="15"/>
      <c r="JLL227" s="15"/>
      <c r="JLM227" s="15"/>
      <c r="JLN227" s="15"/>
      <c r="JLO227" s="15"/>
      <c r="JLP227" s="15"/>
      <c r="JLQ227" s="15"/>
      <c r="JLR227" s="15"/>
      <c r="JLS227" s="15"/>
      <c r="JLT227" s="15"/>
      <c r="JLU227" s="15"/>
      <c r="JLV227" s="15"/>
      <c r="JLW227" s="15"/>
      <c r="JLX227" s="15"/>
      <c r="JLY227" s="15"/>
      <c r="JLZ227" s="15"/>
      <c r="JMA227" s="15"/>
      <c r="JMB227" s="15"/>
      <c r="JMC227" s="15"/>
      <c r="JMD227" s="15"/>
      <c r="JME227" s="15"/>
      <c r="JMF227" s="15"/>
      <c r="JMG227" s="15"/>
      <c r="JMH227" s="15"/>
      <c r="JMI227" s="15"/>
      <c r="JMJ227" s="15"/>
      <c r="JMK227" s="15"/>
      <c r="JML227" s="15"/>
      <c r="JMM227" s="15"/>
      <c r="JMN227" s="15"/>
      <c r="JMO227" s="15"/>
      <c r="JMP227" s="15"/>
      <c r="JMQ227" s="15"/>
      <c r="JMR227" s="15"/>
      <c r="JMS227" s="15"/>
      <c r="JMT227" s="15"/>
      <c r="JMU227" s="15"/>
      <c r="JMV227" s="15"/>
      <c r="JMW227" s="15"/>
      <c r="JMX227" s="15"/>
      <c r="JMY227" s="15"/>
      <c r="JMZ227" s="15"/>
      <c r="JNA227" s="15"/>
      <c r="JNB227" s="15"/>
      <c r="JNC227" s="15"/>
      <c r="JND227" s="15"/>
      <c r="JNE227" s="15"/>
      <c r="JNF227" s="15"/>
      <c r="JNG227" s="15"/>
      <c r="JNH227" s="15"/>
      <c r="JNI227" s="15"/>
      <c r="JNJ227" s="15"/>
      <c r="JNK227" s="15"/>
      <c r="JNL227" s="15"/>
      <c r="JNM227" s="15"/>
      <c r="JNN227" s="15"/>
      <c r="JNO227" s="15"/>
      <c r="JNP227" s="15"/>
      <c r="JNQ227" s="15"/>
      <c r="JNR227" s="15"/>
      <c r="JNS227" s="15"/>
      <c r="JNT227" s="15"/>
      <c r="JNU227" s="15"/>
      <c r="JNV227" s="15"/>
      <c r="JNW227" s="15"/>
      <c r="JNX227" s="15"/>
      <c r="JNY227" s="15"/>
      <c r="JNZ227" s="15"/>
      <c r="JOA227" s="15"/>
      <c r="JOB227" s="15"/>
      <c r="JOC227" s="15"/>
      <c r="JOD227" s="15"/>
      <c r="JOE227" s="15"/>
      <c r="JOF227" s="15"/>
      <c r="JOG227" s="15"/>
      <c r="JOH227" s="15"/>
      <c r="JOI227" s="15"/>
      <c r="JOJ227" s="15"/>
      <c r="JOK227" s="15"/>
      <c r="JOL227" s="15"/>
      <c r="JOM227" s="15"/>
      <c r="JON227" s="15"/>
      <c r="JOO227" s="15"/>
      <c r="JOP227" s="15"/>
      <c r="JOQ227" s="15"/>
      <c r="JOR227" s="15"/>
      <c r="JOS227" s="15"/>
      <c r="JOT227" s="15"/>
      <c r="JOU227" s="15"/>
      <c r="JOV227" s="15"/>
      <c r="JOW227" s="15"/>
      <c r="JOX227" s="15"/>
      <c r="JOY227" s="15"/>
      <c r="JOZ227" s="15"/>
      <c r="JPA227" s="15"/>
      <c r="JPB227" s="15"/>
      <c r="JPC227" s="15"/>
      <c r="JPD227" s="15"/>
      <c r="JPE227" s="15"/>
      <c r="JPF227" s="15"/>
      <c r="JPG227" s="15"/>
      <c r="JPH227" s="15"/>
      <c r="JPI227" s="15"/>
      <c r="JPJ227" s="15"/>
      <c r="JPK227" s="15"/>
      <c r="JPL227" s="15"/>
      <c r="JPM227" s="15"/>
      <c r="JPN227" s="15"/>
      <c r="JPO227" s="15"/>
      <c r="JPP227" s="15"/>
      <c r="JPQ227" s="15"/>
      <c r="JPR227" s="15"/>
      <c r="JPS227" s="15"/>
      <c r="JPT227" s="15"/>
      <c r="JPU227" s="15"/>
      <c r="JPV227" s="15"/>
      <c r="JPW227" s="15"/>
      <c r="JPX227" s="15"/>
      <c r="JPY227" s="15"/>
      <c r="JPZ227" s="15"/>
      <c r="JQA227" s="15"/>
      <c r="JQB227" s="15"/>
      <c r="JQC227" s="15"/>
      <c r="JQD227" s="15"/>
      <c r="JQE227" s="15"/>
      <c r="JQF227" s="15"/>
      <c r="JQG227" s="15"/>
      <c r="JQH227" s="15"/>
      <c r="JQI227" s="15"/>
      <c r="JQJ227" s="15"/>
      <c r="JQK227" s="15"/>
      <c r="JQL227" s="15"/>
      <c r="JQM227" s="15"/>
      <c r="JQN227" s="15"/>
      <c r="JQO227" s="15"/>
      <c r="JQP227" s="15"/>
      <c r="JQQ227" s="15"/>
      <c r="JQR227" s="15"/>
      <c r="JQS227" s="15"/>
      <c r="JQT227" s="15"/>
      <c r="JQU227" s="15"/>
      <c r="JQV227" s="15"/>
      <c r="JQW227" s="15"/>
      <c r="JQX227" s="15"/>
      <c r="JQY227" s="15"/>
      <c r="JQZ227" s="15"/>
      <c r="JRA227" s="15"/>
      <c r="JRB227" s="15"/>
      <c r="JRC227" s="15"/>
      <c r="JRD227" s="15"/>
      <c r="JRE227" s="15"/>
      <c r="JRF227" s="15"/>
      <c r="JRG227" s="15"/>
      <c r="JRH227" s="15"/>
      <c r="JRI227" s="15"/>
      <c r="JRJ227" s="15"/>
      <c r="JRK227" s="15"/>
      <c r="JRL227" s="15"/>
      <c r="JRM227" s="15"/>
      <c r="JRN227" s="15"/>
      <c r="JRO227" s="15"/>
      <c r="JRP227" s="15"/>
      <c r="JRQ227" s="15"/>
      <c r="JRR227" s="15"/>
      <c r="JRS227" s="15"/>
      <c r="JRT227" s="15"/>
      <c r="JRU227" s="15"/>
      <c r="JRV227" s="15"/>
      <c r="JRW227" s="15"/>
      <c r="JRX227" s="15"/>
      <c r="JRY227" s="15"/>
      <c r="JRZ227" s="15"/>
      <c r="JSA227" s="15"/>
      <c r="JSB227" s="15"/>
      <c r="JSC227" s="15"/>
      <c r="JSD227" s="15"/>
      <c r="JSE227" s="15"/>
      <c r="JSF227" s="15"/>
      <c r="JSG227" s="15"/>
      <c r="JSH227" s="15"/>
      <c r="JSI227" s="15"/>
      <c r="JSJ227" s="15"/>
      <c r="JSK227" s="15"/>
      <c r="JSL227" s="15"/>
      <c r="JSM227" s="15"/>
      <c r="JSN227" s="15"/>
      <c r="JSO227" s="15"/>
      <c r="JSP227" s="15"/>
      <c r="JSQ227" s="15"/>
      <c r="JSR227" s="15"/>
      <c r="JSS227" s="15"/>
      <c r="JST227" s="15"/>
      <c r="JSU227" s="15"/>
      <c r="JSV227" s="15"/>
      <c r="JSW227" s="15"/>
      <c r="JSX227" s="15"/>
      <c r="JSY227" s="15"/>
      <c r="JSZ227" s="15"/>
      <c r="JTA227" s="15"/>
      <c r="JTB227" s="15"/>
      <c r="JTC227" s="15"/>
      <c r="JTD227" s="15"/>
      <c r="JTE227" s="15"/>
      <c r="JTF227" s="15"/>
      <c r="JTG227" s="15"/>
      <c r="JTH227" s="15"/>
      <c r="JTI227" s="15"/>
      <c r="JTJ227" s="15"/>
      <c r="JTK227" s="15"/>
      <c r="JTL227" s="15"/>
      <c r="JTM227" s="15"/>
      <c r="JTN227" s="15"/>
      <c r="JTO227" s="15"/>
      <c r="JTP227" s="15"/>
      <c r="JTQ227" s="15"/>
      <c r="JTR227" s="15"/>
      <c r="JTS227" s="15"/>
      <c r="JTT227" s="15"/>
      <c r="JTU227" s="15"/>
      <c r="JTV227" s="15"/>
      <c r="JTW227" s="15"/>
      <c r="JTX227" s="15"/>
      <c r="JTY227" s="15"/>
      <c r="JTZ227" s="15"/>
      <c r="JUA227" s="15"/>
      <c r="JUB227" s="15"/>
      <c r="JUC227" s="15"/>
      <c r="JUD227" s="15"/>
      <c r="JUE227" s="15"/>
      <c r="JUF227" s="15"/>
      <c r="JUG227" s="15"/>
      <c r="JUH227" s="15"/>
      <c r="JUI227" s="15"/>
      <c r="JUJ227" s="15"/>
      <c r="JUK227" s="15"/>
      <c r="JUL227" s="15"/>
      <c r="JUM227" s="15"/>
      <c r="JUN227" s="15"/>
      <c r="JUO227" s="15"/>
      <c r="JUP227" s="15"/>
      <c r="JUQ227" s="15"/>
      <c r="JUR227" s="15"/>
      <c r="JUS227" s="15"/>
      <c r="JUT227" s="15"/>
      <c r="JUU227" s="15"/>
      <c r="JUV227" s="15"/>
      <c r="JUW227" s="15"/>
      <c r="JUX227" s="15"/>
      <c r="JUY227" s="15"/>
      <c r="JUZ227" s="15"/>
      <c r="JVA227" s="15"/>
      <c r="JVB227" s="15"/>
      <c r="JVC227" s="15"/>
      <c r="JVD227" s="15"/>
      <c r="JVE227" s="15"/>
      <c r="JVF227" s="15"/>
      <c r="JVG227" s="15"/>
      <c r="JVH227" s="15"/>
      <c r="JVI227" s="15"/>
      <c r="JVJ227" s="15"/>
      <c r="JVK227" s="15"/>
      <c r="JVL227" s="15"/>
      <c r="JVM227" s="15"/>
      <c r="JVN227" s="15"/>
      <c r="JVO227" s="15"/>
      <c r="JVP227" s="15"/>
      <c r="JVQ227" s="15"/>
      <c r="JVR227" s="15"/>
      <c r="JVS227" s="15"/>
      <c r="JVT227" s="15"/>
      <c r="JVU227" s="15"/>
      <c r="JVV227" s="15"/>
      <c r="JVW227" s="15"/>
      <c r="JVX227" s="15"/>
      <c r="JVY227" s="15"/>
      <c r="JVZ227" s="15"/>
      <c r="JWA227" s="15"/>
      <c r="JWB227" s="15"/>
      <c r="JWC227" s="15"/>
      <c r="JWD227" s="15"/>
      <c r="JWE227" s="15"/>
      <c r="JWF227" s="15"/>
      <c r="JWG227" s="15"/>
      <c r="JWH227" s="15"/>
      <c r="JWI227" s="15"/>
      <c r="JWJ227" s="15"/>
      <c r="JWK227" s="15"/>
      <c r="JWL227" s="15"/>
      <c r="JWM227" s="15"/>
      <c r="JWN227" s="15"/>
      <c r="JWO227" s="15"/>
      <c r="JWP227" s="15"/>
      <c r="JWQ227" s="15"/>
      <c r="JWR227" s="15"/>
      <c r="JWS227" s="15"/>
      <c r="JWT227" s="15"/>
      <c r="JWU227" s="15"/>
      <c r="JWV227" s="15"/>
      <c r="JWW227" s="15"/>
      <c r="JWX227" s="15"/>
      <c r="JWY227" s="15"/>
      <c r="JWZ227" s="15"/>
      <c r="JXA227" s="15"/>
      <c r="JXB227" s="15"/>
      <c r="JXC227" s="15"/>
      <c r="JXD227" s="15"/>
      <c r="JXE227" s="15"/>
      <c r="JXF227" s="15"/>
      <c r="JXG227" s="15"/>
      <c r="JXH227" s="15"/>
      <c r="JXI227" s="15"/>
      <c r="JXJ227" s="15"/>
      <c r="JXK227" s="15"/>
      <c r="JXL227" s="15"/>
      <c r="JXM227" s="15"/>
      <c r="JXN227" s="15"/>
      <c r="JXO227" s="15"/>
      <c r="JXP227" s="15"/>
      <c r="JXQ227" s="15"/>
      <c r="JXR227" s="15"/>
      <c r="JXS227" s="15"/>
      <c r="JXT227" s="15"/>
      <c r="JXU227" s="15"/>
      <c r="JXV227" s="15"/>
      <c r="JXW227" s="15"/>
      <c r="JXX227" s="15"/>
      <c r="JXY227" s="15"/>
      <c r="JXZ227" s="15"/>
      <c r="JYA227" s="15"/>
      <c r="JYB227" s="15"/>
      <c r="JYC227" s="15"/>
      <c r="JYD227" s="15"/>
      <c r="JYE227" s="15"/>
      <c r="JYF227" s="15"/>
      <c r="JYG227" s="15"/>
      <c r="JYH227" s="15"/>
      <c r="JYI227" s="15"/>
      <c r="JYJ227" s="15"/>
      <c r="JYK227" s="15"/>
      <c r="JYL227" s="15"/>
      <c r="JYM227" s="15"/>
      <c r="JYN227" s="15"/>
      <c r="JYO227" s="15"/>
      <c r="JYP227" s="15"/>
      <c r="JYQ227" s="15"/>
      <c r="JYR227" s="15"/>
      <c r="JYS227" s="15"/>
      <c r="JYT227" s="15"/>
      <c r="JYU227" s="15"/>
      <c r="JYV227" s="15"/>
      <c r="JYW227" s="15"/>
      <c r="JYX227" s="15"/>
      <c r="JYY227" s="15"/>
      <c r="JYZ227" s="15"/>
      <c r="JZA227" s="15"/>
      <c r="JZB227" s="15"/>
      <c r="JZC227" s="15"/>
      <c r="JZD227" s="15"/>
      <c r="JZE227" s="15"/>
      <c r="JZF227" s="15"/>
      <c r="JZG227" s="15"/>
      <c r="JZH227" s="15"/>
      <c r="JZI227" s="15"/>
      <c r="JZJ227" s="15"/>
      <c r="JZK227" s="15"/>
      <c r="JZL227" s="15"/>
      <c r="JZM227" s="15"/>
      <c r="JZN227" s="15"/>
      <c r="JZO227" s="15"/>
      <c r="JZP227" s="15"/>
      <c r="JZQ227" s="15"/>
      <c r="JZR227" s="15"/>
      <c r="JZS227" s="15"/>
      <c r="JZT227" s="15"/>
      <c r="JZU227" s="15"/>
      <c r="JZV227" s="15"/>
      <c r="JZW227" s="15"/>
      <c r="JZX227" s="15"/>
      <c r="JZY227" s="15"/>
      <c r="JZZ227" s="15"/>
      <c r="KAA227" s="15"/>
      <c r="KAB227" s="15"/>
      <c r="KAC227" s="15"/>
      <c r="KAD227" s="15"/>
      <c r="KAE227" s="15"/>
      <c r="KAF227" s="15"/>
      <c r="KAG227" s="15"/>
      <c r="KAH227" s="15"/>
      <c r="KAI227" s="15"/>
      <c r="KAJ227" s="15"/>
      <c r="KAK227" s="15"/>
      <c r="KAL227" s="15"/>
      <c r="KAM227" s="15"/>
      <c r="KAN227" s="15"/>
      <c r="KAO227" s="15"/>
      <c r="KAP227" s="15"/>
      <c r="KAQ227" s="15"/>
      <c r="KAR227" s="15"/>
      <c r="KAS227" s="15"/>
      <c r="KAT227" s="15"/>
      <c r="KAU227" s="15"/>
      <c r="KAV227" s="15"/>
      <c r="KAW227" s="15"/>
      <c r="KAX227" s="15"/>
      <c r="KAY227" s="15"/>
      <c r="KAZ227" s="15"/>
      <c r="KBA227" s="15"/>
      <c r="KBB227" s="15"/>
      <c r="KBC227" s="15"/>
      <c r="KBD227" s="15"/>
      <c r="KBE227" s="15"/>
      <c r="KBF227" s="15"/>
      <c r="KBG227" s="15"/>
      <c r="KBH227" s="15"/>
      <c r="KBI227" s="15"/>
      <c r="KBJ227" s="15"/>
      <c r="KBK227" s="15"/>
      <c r="KBL227" s="15"/>
      <c r="KBM227" s="15"/>
      <c r="KBN227" s="15"/>
      <c r="KBO227" s="15"/>
      <c r="KBP227" s="15"/>
      <c r="KBQ227" s="15"/>
      <c r="KBR227" s="15"/>
      <c r="KBS227" s="15"/>
      <c r="KBT227" s="15"/>
      <c r="KBU227" s="15"/>
      <c r="KBV227" s="15"/>
      <c r="KBW227" s="15"/>
      <c r="KBX227" s="15"/>
      <c r="KBY227" s="15"/>
      <c r="KBZ227" s="15"/>
      <c r="KCA227" s="15"/>
      <c r="KCB227" s="15"/>
      <c r="KCC227" s="15"/>
      <c r="KCD227" s="15"/>
      <c r="KCE227" s="15"/>
      <c r="KCF227" s="15"/>
      <c r="KCG227" s="15"/>
      <c r="KCH227" s="15"/>
      <c r="KCI227" s="15"/>
      <c r="KCJ227" s="15"/>
      <c r="KCK227" s="15"/>
      <c r="KCL227" s="15"/>
      <c r="KCM227" s="15"/>
      <c r="KCN227" s="15"/>
      <c r="KCO227" s="15"/>
      <c r="KCP227" s="15"/>
      <c r="KCQ227" s="15"/>
      <c r="KCR227" s="15"/>
      <c r="KCS227" s="15"/>
      <c r="KCT227" s="15"/>
      <c r="KCU227" s="15"/>
      <c r="KCV227" s="15"/>
      <c r="KCW227" s="15"/>
      <c r="KCX227" s="15"/>
      <c r="KCY227" s="15"/>
      <c r="KCZ227" s="15"/>
      <c r="KDA227" s="15"/>
      <c r="KDB227" s="15"/>
      <c r="KDC227" s="15"/>
      <c r="KDD227" s="15"/>
      <c r="KDE227" s="15"/>
      <c r="KDF227" s="15"/>
      <c r="KDG227" s="15"/>
      <c r="KDH227" s="15"/>
      <c r="KDI227" s="15"/>
      <c r="KDJ227" s="15"/>
      <c r="KDK227" s="15"/>
      <c r="KDL227" s="15"/>
      <c r="KDM227" s="15"/>
      <c r="KDN227" s="15"/>
      <c r="KDO227" s="15"/>
      <c r="KDP227" s="15"/>
      <c r="KDQ227" s="15"/>
      <c r="KDR227" s="15"/>
      <c r="KDS227" s="15"/>
      <c r="KDT227" s="15"/>
      <c r="KDU227" s="15"/>
      <c r="KDV227" s="15"/>
      <c r="KDW227" s="15"/>
      <c r="KDX227" s="15"/>
      <c r="KDY227" s="15"/>
      <c r="KDZ227" s="15"/>
      <c r="KEA227" s="15"/>
      <c r="KEB227" s="15"/>
      <c r="KEC227" s="15"/>
      <c r="KED227" s="15"/>
      <c r="KEE227" s="15"/>
      <c r="KEF227" s="15"/>
      <c r="KEG227" s="15"/>
      <c r="KEH227" s="15"/>
      <c r="KEI227" s="15"/>
      <c r="KEJ227" s="15"/>
      <c r="KEK227" s="15"/>
      <c r="KEL227" s="15"/>
      <c r="KEM227" s="15"/>
      <c r="KEN227" s="15"/>
      <c r="KEO227" s="15"/>
      <c r="KEP227" s="15"/>
      <c r="KEQ227" s="15"/>
      <c r="KER227" s="15"/>
      <c r="KES227" s="15"/>
      <c r="KET227" s="15"/>
      <c r="KEU227" s="15"/>
      <c r="KEV227" s="15"/>
      <c r="KEW227" s="15"/>
      <c r="KEX227" s="15"/>
      <c r="KEY227" s="15"/>
      <c r="KEZ227" s="15"/>
      <c r="KFA227" s="15"/>
      <c r="KFB227" s="15"/>
      <c r="KFC227" s="15"/>
      <c r="KFD227" s="15"/>
      <c r="KFE227" s="15"/>
      <c r="KFF227" s="15"/>
      <c r="KFG227" s="15"/>
      <c r="KFH227" s="15"/>
      <c r="KFI227" s="15"/>
      <c r="KFJ227" s="15"/>
      <c r="KFK227" s="15"/>
      <c r="KFL227" s="15"/>
      <c r="KFM227" s="15"/>
      <c r="KFN227" s="15"/>
      <c r="KFO227" s="15"/>
      <c r="KFP227" s="15"/>
      <c r="KFQ227" s="15"/>
      <c r="KFR227" s="15"/>
      <c r="KFS227" s="15"/>
      <c r="KFT227" s="15"/>
      <c r="KFU227" s="15"/>
      <c r="KFV227" s="15"/>
      <c r="KFW227" s="15"/>
      <c r="KFX227" s="15"/>
      <c r="KFY227" s="15"/>
      <c r="KFZ227" s="15"/>
      <c r="KGA227" s="15"/>
      <c r="KGB227" s="15"/>
      <c r="KGC227" s="15"/>
      <c r="KGD227" s="15"/>
      <c r="KGE227" s="15"/>
      <c r="KGF227" s="15"/>
      <c r="KGG227" s="15"/>
      <c r="KGH227" s="15"/>
      <c r="KGI227" s="15"/>
      <c r="KGJ227" s="15"/>
      <c r="KGK227" s="15"/>
      <c r="KGL227" s="15"/>
      <c r="KGM227" s="15"/>
      <c r="KGN227" s="15"/>
      <c r="KGO227" s="15"/>
      <c r="KGP227" s="15"/>
      <c r="KGQ227" s="15"/>
      <c r="KGR227" s="15"/>
      <c r="KGS227" s="15"/>
      <c r="KGT227" s="15"/>
      <c r="KGU227" s="15"/>
      <c r="KGV227" s="15"/>
      <c r="KGW227" s="15"/>
      <c r="KGX227" s="15"/>
      <c r="KGY227" s="15"/>
      <c r="KGZ227" s="15"/>
      <c r="KHA227" s="15"/>
      <c r="KHB227" s="15"/>
      <c r="KHC227" s="15"/>
      <c r="KHD227" s="15"/>
      <c r="KHE227" s="15"/>
      <c r="KHF227" s="15"/>
      <c r="KHG227" s="15"/>
      <c r="KHH227" s="15"/>
      <c r="KHI227" s="15"/>
      <c r="KHJ227" s="15"/>
      <c r="KHK227" s="15"/>
      <c r="KHL227" s="15"/>
      <c r="KHM227" s="15"/>
      <c r="KHN227" s="15"/>
      <c r="KHO227" s="15"/>
      <c r="KHP227" s="15"/>
      <c r="KHQ227" s="15"/>
      <c r="KHR227" s="15"/>
      <c r="KHS227" s="15"/>
      <c r="KHT227" s="15"/>
      <c r="KHU227" s="15"/>
      <c r="KHV227" s="15"/>
      <c r="KHW227" s="15"/>
      <c r="KHX227" s="15"/>
      <c r="KHY227" s="15"/>
      <c r="KHZ227" s="15"/>
      <c r="KIA227" s="15"/>
      <c r="KIB227" s="15"/>
      <c r="KIC227" s="15"/>
      <c r="KID227" s="15"/>
      <c r="KIE227" s="15"/>
      <c r="KIF227" s="15"/>
      <c r="KIG227" s="15"/>
      <c r="KIH227" s="15"/>
      <c r="KII227" s="15"/>
      <c r="KIJ227" s="15"/>
      <c r="KIK227" s="15"/>
      <c r="KIL227" s="15"/>
      <c r="KIM227" s="15"/>
      <c r="KIN227" s="15"/>
      <c r="KIO227" s="15"/>
      <c r="KIP227" s="15"/>
      <c r="KIQ227" s="15"/>
      <c r="KIR227" s="15"/>
      <c r="KIS227" s="15"/>
      <c r="KIT227" s="15"/>
      <c r="KIU227" s="15"/>
      <c r="KIV227" s="15"/>
      <c r="KIW227" s="15"/>
      <c r="KIX227" s="15"/>
      <c r="KIY227" s="15"/>
      <c r="KIZ227" s="15"/>
      <c r="KJA227" s="15"/>
      <c r="KJB227" s="15"/>
      <c r="KJC227" s="15"/>
      <c r="KJD227" s="15"/>
      <c r="KJE227" s="15"/>
      <c r="KJF227" s="15"/>
      <c r="KJG227" s="15"/>
      <c r="KJH227" s="15"/>
      <c r="KJI227" s="15"/>
      <c r="KJJ227" s="15"/>
      <c r="KJK227" s="15"/>
      <c r="KJL227" s="15"/>
      <c r="KJM227" s="15"/>
      <c r="KJN227" s="15"/>
      <c r="KJO227" s="15"/>
      <c r="KJP227" s="15"/>
      <c r="KJQ227" s="15"/>
      <c r="KJR227" s="15"/>
      <c r="KJS227" s="15"/>
      <c r="KJT227" s="15"/>
      <c r="KJU227" s="15"/>
      <c r="KJV227" s="15"/>
      <c r="KJW227" s="15"/>
      <c r="KJX227" s="15"/>
      <c r="KJY227" s="15"/>
      <c r="KJZ227" s="15"/>
      <c r="KKA227" s="15"/>
      <c r="KKB227" s="15"/>
      <c r="KKC227" s="15"/>
      <c r="KKD227" s="15"/>
      <c r="KKE227" s="15"/>
      <c r="KKF227" s="15"/>
      <c r="KKG227" s="15"/>
      <c r="KKH227" s="15"/>
      <c r="KKI227" s="15"/>
      <c r="KKJ227" s="15"/>
      <c r="KKK227" s="15"/>
      <c r="KKL227" s="15"/>
      <c r="KKM227" s="15"/>
      <c r="KKN227" s="15"/>
      <c r="KKO227" s="15"/>
      <c r="KKP227" s="15"/>
      <c r="KKQ227" s="15"/>
      <c r="KKR227" s="15"/>
      <c r="KKS227" s="15"/>
      <c r="KKT227" s="15"/>
      <c r="KKU227" s="15"/>
      <c r="KKV227" s="15"/>
      <c r="KKW227" s="15"/>
      <c r="KKX227" s="15"/>
      <c r="KKY227" s="15"/>
      <c r="KKZ227" s="15"/>
      <c r="KLA227" s="15"/>
      <c r="KLB227" s="15"/>
      <c r="KLC227" s="15"/>
      <c r="KLD227" s="15"/>
      <c r="KLE227" s="15"/>
      <c r="KLF227" s="15"/>
      <c r="KLG227" s="15"/>
      <c r="KLH227" s="15"/>
      <c r="KLI227" s="15"/>
      <c r="KLJ227" s="15"/>
      <c r="KLK227" s="15"/>
      <c r="KLL227" s="15"/>
      <c r="KLM227" s="15"/>
      <c r="KLN227" s="15"/>
      <c r="KLO227" s="15"/>
      <c r="KLP227" s="15"/>
      <c r="KLQ227" s="15"/>
      <c r="KLR227" s="15"/>
      <c r="KLS227" s="15"/>
      <c r="KLT227" s="15"/>
      <c r="KLU227" s="15"/>
      <c r="KLV227" s="15"/>
      <c r="KLW227" s="15"/>
      <c r="KLX227" s="15"/>
      <c r="KLY227" s="15"/>
      <c r="KLZ227" s="15"/>
      <c r="KMA227" s="15"/>
      <c r="KMB227" s="15"/>
      <c r="KMC227" s="15"/>
      <c r="KMD227" s="15"/>
      <c r="KME227" s="15"/>
      <c r="KMF227" s="15"/>
      <c r="KMG227" s="15"/>
      <c r="KMH227" s="15"/>
      <c r="KMI227" s="15"/>
      <c r="KMJ227" s="15"/>
      <c r="KMK227" s="15"/>
      <c r="KML227" s="15"/>
      <c r="KMM227" s="15"/>
      <c r="KMN227" s="15"/>
      <c r="KMO227" s="15"/>
      <c r="KMP227" s="15"/>
      <c r="KMQ227" s="15"/>
      <c r="KMR227" s="15"/>
      <c r="KMS227" s="15"/>
      <c r="KMT227" s="15"/>
      <c r="KMU227" s="15"/>
      <c r="KMV227" s="15"/>
      <c r="KMW227" s="15"/>
      <c r="KMX227" s="15"/>
      <c r="KMY227" s="15"/>
      <c r="KMZ227" s="15"/>
      <c r="KNA227" s="15"/>
      <c r="KNB227" s="15"/>
      <c r="KNC227" s="15"/>
      <c r="KND227" s="15"/>
      <c r="KNE227" s="15"/>
      <c r="KNF227" s="15"/>
      <c r="KNG227" s="15"/>
      <c r="KNH227" s="15"/>
      <c r="KNI227" s="15"/>
      <c r="KNJ227" s="15"/>
      <c r="KNK227" s="15"/>
      <c r="KNL227" s="15"/>
      <c r="KNM227" s="15"/>
      <c r="KNN227" s="15"/>
      <c r="KNO227" s="15"/>
      <c r="KNP227" s="15"/>
      <c r="KNQ227" s="15"/>
      <c r="KNR227" s="15"/>
      <c r="KNS227" s="15"/>
      <c r="KNT227" s="15"/>
      <c r="KNU227" s="15"/>
      <c r="KNV227" s="15"/>
      <c r="KNW227" s="15"/>
      <c r="KNX227" s="15"/>
      <c r="KNY227" s="15"/>
      <c r="KNZ227" s="15"/>
      <c r="KOA227" s="15"/>
      <c r="KOB227" s="15"/>
      <c r="KOC227" s="15"/>
      <c r="KOD227" s="15"/>
      <c r="KOE227" s="15"/>
      <c r="KOF227" s="15"/>
      <c r="KOG227" s="15"/>
      <c r="KOH227" s="15"/>
      <c r="KOI227" s="15"/>
      <c r="KOJ227" s="15"/>
      <c r="KOK227" s="15"/>
      <c r="KOL227" s="15"/>
      <c r="KOM227" s="15"/>
      <c r="KON227" s="15"/>
      <c r="KOO227" s="15"/>
      <c r="KOP227" s="15"/>
      <c r="KOQ227" s="15"/>
      <c r="KOR227" s="15"/>
      <c r="KOS227" s="15"/>
      <c r="KOT227" s="15"/>
      <c r="KOU227" s="15"/>
      <c r="KOV227" s="15"/>
      <c r="KOW227" s="15"/>
      <c r="KOX227" s="15"/>
      <c r="KOY227" s="15"/>
      <c r="KOZ227" s="15"/>
      <c r="KPA227" s="15"/>
      <c r="KPB227" s="15"/>
      <c r="KPC227" s="15"/>
      <c r="KPD227" s="15"/>
      <c r="KPE227" s="15"/>
      <c r="KPF227" s="15"/>
      <c r="KPG227" s="15"/>
      <c r="KPH227" s="15"/>
      <c r="KPI227" s="15"/>
      <c r="KPJ227" s="15"/>
      <c r="KPK227" s="15"/>
      <c r="KPL227" s="15"/>
      <c r="KPM227" s="15"/>
      <c r="KPN227" s="15"/>
      <c r="KPO227" s="15"/>
      <c r="KPP227" s="15"/>
      <c r="KPQ227" s="15"/>
      <c r="KPR227" s="15"/>
      <c r="KPS227" s="15"/>
      <c r="KPT227" s="15"/>
      <c r="KPU227" s="15"/>
      <c r="KPV227" s="15"/>
      <c r="KPW227" s="15"/>
      <c r="KPX227" s="15"/>
      <c r="KPY227" s="15"/>
      <c r="KPZ227" s="15"/>
      <c r="KQA227" s="15"/>
      <c r="KQB227" s="15"/>
      <c r="KQC227" s="15"/>
      <c r="KQD227" s="15"/>
      <c r="KQE227" s="15"/>
      <c r="KQF227" s="15"/>
      <c r="KQG227" s="15"/>
      <c r="KQH227" s="15"/>
      <c r="KQI227" s="15"/>
      <c r="KQJ227" s="15"/>
      <c r="KQK227" s="15"/>
      <c r="KQL227" s="15"/>
      <c r="KQM227" s="15"/>
      <c r="KQN227" s="15"/>
      <c r="KQO227" s="15"/>
      <c r="KQP227" s="15"/>
      <c r="KQQ227" s="15"/>
      <c r="KQR227" s="15"/>
      <c r="KQS227" s="15"/>
      <c r="KQT227" s="15"/>
      <c r="KQU227" s="15"/>
      <c r="KQV227" s="15"/>
      <c r="KQW227" s="15"/>
      <c r="KQX227" s="15"/>
      <c r="KQY227" s="15"/>
      <c r="KQZ227" s="15"/>
      <c r="KRA227" s="15"/>
      <c r="KRB227" s="15"/>
      <c r="KRC227" s="15"/>
      <c r="KRD227" s="15"/>
      <c r="KRE227" s="15"/>
      <c r="KRF227" s="15"/>
      <c r="KRG227" s="15"/>
      <c r="KRH227" s="15"/>
      <c r="KRI227" s="15"/>
      <c r="KRJ227" s="15"/>
      <c r="KRK227" s="15"/>
      <c r="KRL227" s="15"/>
      <c r="KRM227" s="15"/>
      <c r="KRN227" s="15"/>
      <c r="KRO227" s="15"/>
      <c r="KRP227" s="15"/>
      <c r="KRQ227" s="15"/>
      <c r="KRR227" s="15"/>
      <c r="KRS227" s="15"/>
      <c r="KRT227" s="15"/>
      <c r="KRU227" s="15"/>
      <c r="KRV227" s="15"/>
      <c r="KRW227" s="15"/>
      <c r="KRX227" s="15"/>
      <c r="KRY227" s="15"/>
      <c r="KRZ227" s="15"/>
      <c r="KSA227" s="15"/>
      <c r="KSB227" s="15"/>
      <c r="KSC227" s="15"/>
      <c r="KSD227" s="15"/>
      <c r="KSE227" s="15"/>
      <c r="KSF227" s="15"/>
      <c r="KSG227" s="15"/>
      <c r="KSH227" s="15"/>
      <c r="KSI227" s="15"/>
      <c r="KSJ227" s="15"/>
      <c r="KSK227" s="15"/>
      <c r="KSL227" s="15"/>
      <c r="KSM227" s="15"/>
      <c r="KSN227" s="15"/>
      <c r="KSO227" s="15"/>
      <c r="KSP227" s="15"/>
      <c r="KSQ227" s="15"/>
      <c r="KSR227" s="15"/>
      <c r="KSS227" s="15"/>
      <c r="KST227" s="15"/>
      <c r="KSU227" s="15"/>
      <c r="KSV227" s="15"/>
      <c r="KSW227" s="15"/>
      <c r="KSX227" s="15"/>
      <c r="KSY227" s="15"/>
      <c r="KSZ227" s="15"/>
      <c r="KTA227" s="15"/>
      <c r="KTB227" s="15"/>
      <c r="KTC227" s="15"/>
      <c r="KTD227" s="15"/>
      <c r="KTE227" s="15"/>
      <c r="KTF227" s="15"/>
      <c r="KTG227" s="15"/>
      <c r="KTH227" s="15"/>
      <c r="KTI227" s="15"/>
      <c r="KTJ227" s="15"/>
      <c r="KTK227" s="15"/>
      <c r="KTL227" s="15"/>
      <c r="KTM227" s="15"/>
      <c r="KTN227" s="15"/>
      <c r="KTO227" s="15"/>
      <c r="KTP227" s="15"/>
      <c r="KTQ227" s="15"/>
      <c r="KTR227" s="15"/>
      <c r="KTS227" s="15"/>
      <c r="KTT227" s="15"/>
      <c r="KTU227" s="15"/>
      <c r="KTV227" s="15"/>
      <c r="KTW227" s="15"/>
      <c r="KTX227" s="15"/>
      <c r="KTY227" s="15"/>
      <c r="KTZ227" s="15"/>
      <c r="KUA227" s="15"/>
      <c r="KUB227" s="15"/>
      <c r="KUC227" s="15"/>
      <c r="KUD227" s="15"/>
      <c r="KUE227" s="15"/>
      <c r="KUF227" s="15"/>
      <c r="KUG227" s="15"/>
      <c r="KUH227" s="15"/>
      <c r="KUI227" s="15"/>
      <c r="KUJ227" s="15"/>
      <c r="KUK227" s="15"/>
      <c r="KUL227" s="15"/>
      <c r="KUM227" s="15"/>
      <c r="KUN227" s="15"/>
      <c r="KUO227" s="15"/>
      <c r="KUP227" s="15"/>
      <c r="KUQ227" s="15"/>
      <c r="KUR227" s="15"/>
      <c r="KUS227" s="15"/>
      <c r="KUT227" s="15"/>
      <c r="KUU227" s="15"/>
      <c r="KUV227" s="15"/>
      <c r="KUW227" s="15"/>
      <c r="KUX227" s="15"/>
      <c r="KUY227" s="15"/>
      <c r="KUZ227" s="15"/>
      <c r="KVA227" s="15"/>
      <c r="KVB227" s="15"/>
      <c r="KVC227" s="15"/>
      <c r="KVD227" s="15"/>
      <c r="KVE227" s="15"/>
      <c r="KVF227" s="15"/>
      <c r="KVG227" s="15"/>
      <c r="KVH227" s="15"/>
      <c r="KVI227" s="15"/>
      <c r="KVJ227" s="15"/>
      <c r="KVK227" s="15"/>
      <c r="KVL227" s="15"/>
      <c r="KVM227" s="15"/>
      <c r="KVN227" s="15"/>
      <c r="KVO227" s="15"/>
      <c r="KVP227" s="15"/>
      <c r="KVQ227" s="15"/>
      <c r="KVR227" s="15"/>
      <c r="KVS227" s="15"/>
      <c r="KVT227" s="15"/>
      <c r="KVU227" s="15"/>
      <c r="KVV227" s="15"/>
      <c r="KVW227" s="15"/>
      <c r="KVX227" s="15"/>
      <c r="KVY227" s="15"/>
      <c r="KVZ227" s="15"/>
      <c r="KWA227" s="15"/>
      <c r="KWB227" s="15"/>
      <c r="KWC227" s="15"/>
      <c r="KWD227" s="15"/>
      <c r="KWE227" s="15"/>
      <c r="KWF227" s="15"/>
      <c r="KWG227" s="15"/>
      <c r="KWH227" s="15"/>
      <c r="KWI227" s="15"/>
      <c r="KWJ227" s="15"/>
      <c r="KWK227" s="15"/>
      <c r="KWL227" s="15"/>
      <c r="KWM227" s="15"/>
      <c r="KWN227" s="15"/>
      <c r="KWO227" s="15"/>
      <c r="KWP227" s="15"/>
      <c r="KWQ227" s="15"/>
      <c r="KWR227" s="15"/>
      <c r="KWS227" s="15"/>
      <c r="KWT227" s="15"/>
      <c r="KWU227" s="15"/>
      <c r="KWV227" s="15"/>
      <c r="KWW227" s="15"/>
      <c r="KWX227" s="15"/>
      <c r="KWY227" s="15"/>
      <c r="KWZ227" s="15"/>
      <c r="KXA227" s="15"/>
      <c r="KXB227" s="15"/>
      <c r="KXC227" s="15"/>
      <c r="KXD227" s="15"/>
      <c r="KXE227" s="15"/>
      <c r="KXF227" s="15"/>
      <c r="KXG227" s="15"/>
      <c r="KXH227" s="15"/>
      <c r="KXI227" s="15"/>
      <c r="KXJ227" s="15"/>
      <c r="KXK227" s="15"/>
      <c r="KXL227" s="15"/>
      <c r="KXM227" s="15"/>
      <c r="KXN227" s="15"/>
      <c r="KXO227" s="15"/>
      <c r="KXP227" s="15"/>
      <c r="KXQ227" s="15"/>
      <c r="KXR227" s="15"/>
      <c r="KXS227" s="15"/>
      <c r="KXT227" s="15"/>
      <c r="KXU227" s="15"/>
      <c r="KXV227" s="15"/>
      <c r="KXW227" s="15"/>
      <c r="KXX227" s="15"/>
      <c r="KXY227" s="15"/>
      <c r="KXZ227" s="15"/>
      <c r="KYA227" s="15"/>
      <c r="KYB227" s="15"/>
      <c r="KYC227" s="15"/>
      <c r="KYD227" s="15"/>
      <c r="KYE227" s="15"/>
      <c r="KYF227" s="15"/>
      <c r="KYG227" s="15"/>
      <c r="KYH227" s="15"/>
      <c r="KYI227" s="15"/>
      <c r="KYJ227" s="15"/>
      <c r="KYK227" s="15"/>
      <c r="KYL227" s="15"/>
      <c r="KYM227" s="15"/>
      <c r="KYN227" s="15"/>
      <c r="KYO227" s="15"/>
      <c r="KYP227" s="15"/>
      <c r="KYQ227" s="15"/>
      <c r="KYR227" s="15"/>
      <c r="KYS227" s="15"/>
      <c r="KYT227" s="15"/>
      <c r="KYU227" s="15"/>
      <c r="KYV227" s="15"/>
      <c r="KYW227" s="15"/>
      <c r="KYX227" s="15"/>
      <c r="KYY227" s="15"/>
      <c r="KYZ227" s="15"/>
      <c r="KZA227" s="15"/>
      <c r="KZB227" s="15"/>
      <c r="KZC227" s="15"/>
      <c r="KZD227" s="15"/>
      <c r="KZE227" s="15"/>
      <c r="KZF227" s="15"/>
      <c r="KZG227" s="15"/>
      <c r="KZH227" s="15"/>
      <c r="KZI227" s="15"/>
      <c r="KZJ227" s="15"/>
      <c r="KZK227" s="15"/>
      <c r="KZL227" s="15"/>
      <c r="KZM227" s="15"/>
      <c r="KZN227" s="15"/>
      <c r="KZO227" s="15"/>
      <c r="KZP227" s="15"/>
      <c r="KZQ227" s="15"/>
      <c r="KZR227" s="15"/>
      <c r="KZS227" s="15"/>
      <c r="KZT227" s="15"/>
      <c r="KZU227" s="15"/>
      <c r="KZV227" s="15"/>
      <c r="KZW227" s="15"/>
      <c r="KZX227" s="15"/>
      <c r="KZY227" s="15"/>
      <c r="KZZ227" s="15"/>
      <c r="LAA227" s="15"/>
      <c r="LAB227" s="15"/>
      <c r="LAC227" s="15"/>
      <c r="LAD227" s="15"/>
      <c r="LAE227" s="15"/>
      <c r="LAF227" s="15"/>
      <c r="LAG227" s="15"/>
      <c r="LAH227" s="15"/>
      <c r="LAI227" s="15"/>
      <c r="LAJ227" s="15"/>
      <c r="LAK227" s="15"/>
      <c r="LAL227" s="15"/>
      <c r="LAM227" s="15"/>
      <c r="LAN227" s="15"/>
      <c r="LAO227" s="15"/>
      <c r="LAP227" s="15"/>
      <c r="LAQ227" s="15"/>
      <c r="LAR227" s="15"/>
      <c r="LAS227" s="15"/>
      <c r="LAT227" s="15"/>
      <c r="LAU227" s="15"/>
      <c r="LAV227" s="15"/>
      <c r="LAW227" s="15"/>
      <c r="LAX227" s="15"/>
      <c r="LAY227" s="15"/>
      <c r="LAZ227" s="15"/>
      <c r="LBA227" s="15"/>
      <c r="LBB227" s="15"/>
      <c r="LBC227" s="15"/>
      <c r="LBD227" s="15"/>
      <c r="LBE227" s="15"/>
      <c r="LBF227" s="15"/>
      <c r="LBG227" s="15"/>
      <c r="LBH227" s="15"/>
      <c r="LBI227" s="15"/>
      <c r="LBJ227" s="15"/>
      <c r="LBK227" s="15"/>
      <c r="LBL227" s="15"/>
      <c r="LBM227" s="15"/>
      <c r="LBN227" s="15"/>
      <c r="LBO227" s="15"/>
      <c r="LBP227" s="15"/>
      <c r="LBQ227" s="15"/>
      <c r="LBR227" s="15"/>
      <c r="LBS227" s="15"/>
      <c r="LBT227" s="15"/>
      <c r="LBU227" s="15"/>
      <c r="LBV227" s="15"/>
      <c r="LBW227" s="15"/>
      <c r="LBX227" s="15"/>
      <c r="LBY227" s="15"/>
      <c r="LBZ227" s="15"/>
      <c r="LCA227" s="15"/>
      <c r="LCB227" s="15"/>
      <c r="LCC227" s="15"/>
      <c r="LCD227" s="15"/>
      <c r="LCE227" s="15"/>
      <c r="LCF227" s="15"/>
      <c r="LCG227" s="15"/>
      <c r="LCH227" s="15"/>
      <c r="LCI227" s="15"/>
      <c r="LCJ227" s="15"/>
      <c r="LCK227" s="15"/>
      <c r="LCL227" s="15"/>
      <c r="LCM227" s="15"/>
      <c r="LCN227" s="15"/>
      <c r="LCO227" s="15"/>
      <c r="LCP227" s="15"/>
      <c r="LCQ227" s="15"/>
      <c r="LCR227" s="15"/>
      <c r="LCS227" s="15"/>
      <c r="LCT227" s="15"/>
      <c r="LCU227" s="15"/>
      <c r="LCV227" s="15"/>
      <c r="LCW227" s="15"/>
      <c r="LCX227" s="15"/>
      <c r="LCY227" s="15"/>
      <c r="LCZ227" s="15"/>
      <c r="LDA227" s="15"/>
      <c r="LDB227" s="15"/>
      <c r="LDC227" s="15"/>
      <c r="LDD227" s="15"/>
      <c r="LDE227" s="15"/>
      <c r="LDF227" s="15"/>
      <c r="LDG227" s="15"/>
      <c r="LDH227" s="15"/>
      <c r="LDI227" s="15"/>
      <c r="LDJ227" s="15"/>
      <c r="LDK227" s="15"/>
      <c r="LDL227" s="15"/>
      <c r="LDM227" s="15"/>
      <c r="LDN227" s="15"/>
      <c r="LDO227" s="15"/>
      <c r="LDP227" s="15"/>
      <c r="LDQ227" s="15"/>
      <c r="LDR227" s="15"/>
      <c r="LDS227" s="15"/>
      <c r="LDT227" s="15"/>
      <c r="LDU227" s="15"/>
      <c r="LDV227" s="15"/>
      <c r="LDW227" s="15"/>
      <c r="LDX227" s="15"/>
      <c r="LDY227" s="15"/>
      <c r="LDZ227" s="15"/>
      <c r="LEA227" s="15"/>
      <c r="LEB227" s="15"/>
      <c r="LEC227" s="15"/>
      <c r="LED227" s="15"/>
      <c r="LEE227" s="15"/>
      <c r="LEF227" s="15"/>
      <c r="LEG227" s="15"/>
      <c r="LEH227" s="15"/>
      <c r="LEI227" s="15"/>
      <c r="LEJ227" s="15"/>
      <c r="LEK227" s="15"/>
      <c r="LEL227" s="15"/>
      <c r="LEM227" s="15"/>
      <c r="LEN227" s="15"/>
      <c r="LEO227" s="15"/>
      <c r="LEP227" s="15"/>
      <c r="LEQ227" s="15"/>
      <c r="LER227" s="15"/>
      <c r="LES227" s="15"/>
      <c r="LET227" s="15"/>
      <c r="LEU227" s="15"/>
      <c r="LEV227" s="15"/>
      <c r="LEW227" s="15"/>
      <c r="LEX227" s="15"/>
      <c r="LEY227" s="15"/>
      <c r="LEZ227" s="15"/>
      <c r="LFA227" s="15"/>
      <c r="LFB227" s="15"/>
      <c r="LFC227" s="15"/>
      <c r="LFD227" s="15"/>
      <c r="LFE227" s="15"/>
      <c r="LFF227" s="15"/>
      <c r="LFG227" s="15"/>
      <c r="LFH227" s="15"/>
      <c r="LFI227" s="15"/>
      <c r="LFJ227" s="15"/>
      <c r="LFK227" s="15"/>
      <c r="LFL227" s="15"/>
      <c r="LFM227" s="15"/>
      <c r="LFN227" s="15"/>
      <c r="LFO227" s="15"/>
      <c r="LFP227" s="15"/>
      <c r="LFQ227" s="15"/>
      <c r="LFR227" s="15"/>
      <c r="LFS227" s="15"/>
      <c r="LFT227" s="15"/>
      <c r="LFU227" s="15"/>
      <c r="LFV227" s="15"/>
      <c r="LFW227" s="15"/>
      <c r="LFX227" s="15"/>
      <c r="LFY227" s="15"/>
      <c r="LFZ227" s="15"/>
      <c r="LGA227" s="15"/>
      <c r="LGB227" s="15"/>
      <c r="LGC227" s="15"/>
      <c r="LGD227" s="15"/>
      <c r="LGE227" s="15"/>
      <c r="LGF227" s="15"/>
      <c r="LGG227" s="15"/>
      <c r="LGH227" s="15"/>
      <c r="LGI227" s="15"/>
      <c r="LGJ227" s="15"/>
      <c r="LGK227" s="15"/>
      <c r="LGL227" s="15"/>
      <c r="LGM227" s="15"/>
      <c r="LGN227" s="15"/>
      <c r="LGO227" s="15"/>
      <c r="LGP227" s="15"/>
      <c r="LGQ227" s="15"/>
      <c r="LGR227" s="15"/>
      <c r="LGS227" s="15"/>
      <c r="LGT227" s="15"/>
      <c r="LGU227" s="15"/>
      <c r="LGV227" s="15"/>
      <c r="LGW227" s="15"/>
      <c r="LGX227" s="15"/>
      <c r="LGY227" s="15"/>
      <c r="LGZ227" s="15"/>
      <c r="LHA227" s="15"/>
      <c r="LHB227" s="15"/>
      <c r="LHC227" s="15"/>
      <c r="LHD227" s="15"/>
      <c r="LHE227" s="15"/>
      <c r="LHF227" s="15"/>
      <c r="LHG227" s="15"/>
      <c r="LHH227" s="15"/>
      <c r="LHI227" s="15"/>
      <c r="LHJ227" s="15"/>
      <c r="LHK227" s="15"/>
      <c r="LHL227" s="15"/>
      <c r="LHM227" s="15"/>
      <c r="LHN227" s="15"/>
      <c r="LHO227" s="15"/>
      <c r="LHP227" s="15"/>
      <c r="LHQ227" s="15"/>
      <c r="LHR227" s="15"/>
      <c r="LHS227" s="15"/>
      <c r="LHT227" s="15"/>
      <c r="LHU227" s="15"/>
      <c r="LHV227" s="15"/>
      <c r="LHW227" s="15"/>
      <c r="LHX227" s="15"/>
      <c r="LHY227" s="15"/>
      <c r="LHZ227" s="15"/>
      <c r="LIA227" s="15"/>
      <c r="LIB227" s="15"/>
      <c r="LIC227" s="15"/>
      <c r="LID227" s="15"/>
      <c r="LIE227" s="15"/>
      <c r="LIF227" s="15"/>
      <c r="LIG227" s="15"/>
      <c r="LIH227" s="15"/>
      <c r="LII227" s="15"/>
      <c r="LIJ227" s="15"/>
      <c r="LIK227" s="15"/>
      <c r="LIL227" s="15"/>
      <c r="LIM227" s="15"/>
      <c r="LIN227" s="15"/>
      <c r="LIO227" s="15"/>
      <c r="LIP227" s="15"/>
      <c r="LIQ227" s="15"/>
      <c r="LIR227" s="15"/>
      <c r="LIS227" s="15"/>
      <c r="LIT227" s="15"/>
      <c r="LIU227" s="15"/>
      <c r="LIV227" s="15"/>
      <c r="LIW227" s="15"/>
      <c r="LIX227" s="15"/>
      <c r="LIY227" s="15"/>
      <c r="LIZ227" s="15"/>
      <c r="LJA227" s="15"/>
      <c r="LJB227" s="15"/>
      <c r="LJC227" s="15"/>
      <c r="LJD227" s="15"/>
      <c r="LJE227" s="15"/>
      <c r="LJF227" s="15"/>
      <c r="LJG227" s="15"/>
      <c r="LJH227" s="15"/>
      <c r="LJI227" s="15"/>
      <c r="LJJ227" s="15"/>
      <c r="LJK227" s="15"/>
      <c r="LJL227" s="15"/>
      <c r="LJM227" s="15"/>
      <c r="LJN227" s="15"/>
      <c r="LJO227" s="15"/>
      <c r="LJP227" s="15"/>
      <c r="LJQ227" s="15"/>
      <c r="LJR227" s="15"/>
      <c r="LJS227" s="15"/>
      <c r="LJT227" s="15"/>
      <c r="LJU227" s="15"/>
      <c r="LJV227" s="15"/>
      <c r="LJW227" s="15"/>
      <c r="LJX227" s="15"/>
      <c r="LJY227" s="15"/>
      <c r="LJZ227" s="15"/>
      <c r="LKA227" s="15"/>
      <c r="LKB227" s="15"/>
      <c r="LKC227" s="15"/>
      <c r="LKD227" s="15"/>
      <c r="LKE227" s="15"/>
      <c r="LKF227" s="15"/>
      <c r="LKG227" s="15"/>
      <c r="LKH227" s="15"/>
      <c r="LKI227" s="15"/>
      <c r="LKJ227" s="15"/>
      <c r="LKK227" s="15"/>
      <c r="LKL227" s="15"/>
      <c r="LKM227" s="15"/>
      <c r="LKN227" s="15"/>
      <c r="LKO227" s="15"/>
      <c r="LKP227" s="15"/>
      <c r="LKQ227" s="15"/>
      <c r="LKR227" s="15"/>
      <c r="LKS227" s="15"/>
      <c r="LKT227" s="15"/>
      <c r="LKU227" s="15"/>
      <c r="LKV227" s="15"/>
      <c r="LKW227" s="15"/>
      <c r="LKX227" s="15"/>
      <c r="LKY227" s="15"/>
      <c r="LKZ227" s="15"/>
      <c r="LLA227" s="15"/>
      <c r="LLB227" s="15"/>
      <c r="LLC227" s="15"/>
      <c r="LLD227" s="15"/>
      <c r="LLE227" s="15"/>
      <c r="LLF227" s="15"/>
      <c r="LLG227" s="15"/>
      <c r="LLH227" s="15"/>
      <c r="LLI227" s="15"/>
      <c r="LLJ227" s="15"/>
      <c r="LLK227" s="15"/>
      <c r="LLL227" s="15"/>
      <c r="LLM227" s="15"/>
      <c r="LLN227" s="15"/>
      <c r="LLO227" s="15"/>
      <c r="LLP227" s="15"/>
      <c r="LLQ227" s="15"/>
      <c r="LLR227" s="15"/>
      <c r="LLS227" s="15"/>
      <c r="LLT227" s="15"/>
      <c r="LLU227" s="15"/>
      <c r="LLV227" s="15"/>
      <c r="LLW227" s="15"/>
      <c r="LLX227" s="15"/>
      <c r="LLY227" s="15"/>
      <c r="LLZ227" s="15"/>
      <c r="LMA227" s="15"/>
      <c r="LMB227" s="15"/>
      <c r="LMC227" s="15"/>
      <c r="LMD227" s="15"/>
      <c r="LME227" s="15"/>
      <c r="LMF227" s="15"/>
      <c r="LMG227" s="15"/>
      <c r="LMH227" s="15"/>
      <c r="LMI227" s="15"/>
      <c r="LMJ227" s="15"/>
      <c r="LMK227" s="15"/>
      <c r="LML227" s="15"/>
      <c r="LMM227" s="15"/>
      <c r="LMN227" s="15"/>
      <c r="LMO227" s="15"/>
      <c r="LMP227" s="15"/>
      <c r="LMQ227" s="15"/>
      <c r="LMR227" s="15"/>
      <c r="LMS227" s="15"/>
      <c r="LMT227" s="15"/>
      <c r="LMU227" s="15"/>
      <c r="LMV227" s="15"/>
      <c r="LMW227" s="15"/>
      <c r="LMX227" s="15"/>
      <c r="LMY227" s="15"/>
      <c r="LMZ227" s="15"/>
      <c r="LNA227" s="15"/>
      <c r="LNB227" s="15"/>
      <c r="LNC227" s="15"/>
      <c r="LND227" s="15"/>
      <c r="LNE227" s="15"/>
      <c r="LNF227" s="15"/>
      <c r="LNG227" s="15"/>
      <c r="LNH227" s="15"/>
      <c r="LNI227" s="15"/>
      <c r="LNJ227" s="15"/>
      <c r="LNK227" s="15"/>
      <c r="LNL227" s="15"/>
      <c r="LNM227" s="15"/>
      <c r="LNN227" s="15"/>
      <c r="LNO227" s="15"/>
      <c r="LNP227" s="15"/>
      <c r="LNQ227" s="15"/>
      <c r="LNR227" s="15"/>
      <c r="LNS227" s="15"/>
      <c r="LNT227" s="15"/>
      <c r="LNU227" s="15"/>
      <c r="LNV227" s="15"/>
      <c r="LNW227" s="15"/>
      <c r="LNX227" s="15"/>
      <c r="LNY227" s="15"/>
      <c r="LNZ227" s="15"/>
      <c r="LOA227" s="15"/>
      <c r="LOB227" s="15"/>
      <c r="LOC227" s="15"/>
      <c r="LOD227" s="15"/>
      <c r="LOE227" s="15"/>
      <c r="LOF227" s="15"/>
      <c r="LOG227" s="15"/>
      <c r="LOH227" s="15"/>
      <c r="LOI227" s="15"/>
      <c r="LOJ227" s="15"/>
      <c r="LOK227" s="15"/>
      <c r="LOL227" s="15"/>
      <c r="LOM227" s="15"/>
      <c r="LON227" s="15"/>
      <c r="LOO227" s="15"/>
      <c r="LOP227" s="15"/>
      <c r="LOQ227" s="15"/>
      <c r="LOR227" s="15"/>
      <c r="LOS227" s="15"/>
      <c r="LOT227" s="15"/>
      <c r="LOU227" s="15"/>
      <c r="LOV227" s="15"/>
      <c r="LOW227" s="15"/>
      <c r="LOX227" s="15"/>
      <c r="LOY227" s="15"/>
      <c r="LOZ227" s="15"/>
      <c r="LPA227" s="15"/>
      <c r="LPB227" s="15"/>
      <c r="LPC227" s="15"/>
      <c r="LPD227" s="15"/>
      <c r="LPE227" s="15"/>
      <c r="LPF227" s="15"/>
      <c r="LPG227" s="15"/>
      <c r="LPH227" s="15"/>
      <c r="LPI227" s="15"/>
      <c r="LPJ227" s="15"/>
      <c r="LPK227" s="15"/>
      <c r="LPL227" s="15"/>
      <c r="LPM227" s="15"/>
      <c r="LPN227" s="15"/>
      <c r="LPO227" s="15"/>
      <c r="LPP227" s="15"/>
      <c r="LPQ227" s="15"/>
      <c r="LPR227" s="15"/>
      <c r="LPS227" s="15"/>
      <c r="LPT227" s="15"/>
      <c r="LPU227" s="15"/>
      <c r="LPV227" s="15"/>
      <c r="LPW227" s="15"/>
      <c r="LPX227" s="15"/>
      <c r="LPY227" s="15"/>
      <c r="LPZ227" s="15"/>
      <c r="LQA227" s="15"/>
      <c r="LQB227" s="15"/>
      <c r="LQC227" s="15"/>
      <c r="LQD227" s="15"/>
      <c r="LQE227" s="15"/>
      <c r="LQF227" s="15"/>
      <c r="LQG227" s="15"/>
      <c r="LQH227" s="15"/>
      <c r="LQI227" s="15"/>
      <c r="LQJ227" s="15"/>
      <c r="LQK227" s="15"/>
      <c r="LQL227" s="15"/>
      <c r="LQM227" s="15"/>
      <c r="LQN227" s="15"/>
      <c r="LQO227" s="15"/>
      <c r="LQP227" s="15"/>
      <c r="LQQ227" s="15"/>
      <c r="LQR227" s="15"/>
      <c r="LQS227" s="15"/>
      <c r="LQT227" s="15"/>
      <c r="LQU227" s="15"/>
      <c r="LQV227" s="15"/>
      <c r="LQW227" s="15"/>
      <c r="LQX227" s="15"/>
      <c r="LQY227" s="15"/>
      <c r="LQZ227" s="15"/>
      <c r="LRA227" s="15"/>
      <c r="LRB227" s="15"/>
      <c r="LRC227" s="15"/>
      <c r="LRD227" s="15"/>
      <c r="LRE227" s="15"/>
      <c r="LRF227" s="15"/>
      <c r="LRG227" s="15"/>
      <c r="LRH227" s="15"/>
      <c r="LRI227" s="15"/>
      <c r="LRJ227" s="15"/>
      <c r="LRK227" s="15"/>
      <c r="LRL227" s="15"/>
      <c r="LRM227" s="15"/>
      <c r="LRN227" s="15"/>
      <c r="LRO227" s="15"/>
      <c r="LRP227" s="15"/>
      <c r="LRQ227" s="15"/>
      <c r="LRR227" s="15"/>
      <c r="LRS227" s="15"/>
      <c r="LRT227" s="15"/>
      <c r="LRU227" s="15"/>
      <c r="LRV227" s="15"/>
      <c r="LRW227" s="15"/>
      <c r="LRX227" s="15"/>
      <c r="LRY227" s="15"/>
      <c r="LRZ227" s="15"/>
      <c r="LSA227" s="15"/>
      <c r="LSB227" s="15"/>
      <c r="LSC227" s="15"/>
      <c r="LSD227" s="15"/>
      <c r="LSE227" s="15"/>
      <c r="LSF227" s="15"/>
      <c r="LSG227" s="15"/>
      <c r="LSH227" s="15"/>
      <c r="LSI227" s="15"/>
      <c r="LSJ227" s="15"/>
      <c r="LSK227" s="15"/>
      <c r="LSL227" s="15"/>
      <c r="LSM227" s="15"/>
      <c r="LSN227" s="15"/>
      <c r="LSO227" s="15"/>
      <c r="LSP227" s="15"/>
      <c r="LSQ227" s="15"/>
      <c r="LSR227" s="15"/>
      <c r="LSS227" s="15"/>
      <c r="LST227" s="15"/>
      <c r="LSU227" s="15"/>
      <c r="LSV227" s="15"/>
      <c r="LSW227" s="15"/>
      <c r="LSX227" s="15"/>
      <c r="LSY227" s="15"/>
      <c r="LSZ227" s="15"/>
      <c r="LTA227" s="15"/>
      <c r="LTB227" s="15"/>
      <c r="LTC227" s="15"/>
      <c r="LTD227" s="15"/>
      <c r="LTE227" s="15"/>
      <c r="LTF227" s="15"/>
      <c r="LTG227" s="15"/>
      <c r="LTH227" s="15"/>
      <c r="LTI227" s="15"/>
      <c r="LTJ227" s="15"/>
      <c r="LTK227" s="15"/>
      <c r="LTL227" s="15"/>
      <c r="LTM227" s="15"/>
      <c r="LTN227" s="15"/>
      <c r="LTO227" s="15"/>
      <c r="LTP227" s="15"/>
      <c r="LTQ227" s="15"/>
      <c r="LTR227" s="15"/>
      <c r="LTS227" s="15"/>
      <c r="LTT227" s="15"/>
      <c r="LTU227" s="15"/>
      <c r="LTV227" s="15"/>
      <c r="LTW227" s="15"/>
      <c r="LTX227" s="15"/>
      <c r="LTY227" s="15"/>
      <c r="LTZ227" s="15"/>
      <c r="LUA227" s="15"/>
      <c r="LUB227" s="15"/>
      <c r="LUC227" s="15"/>
      <c r="LUD227" s="15"/>
      <c r="LUE227" s="15"/>
      <c r="LUF227" s="15"/>
      <c r="LUG227" s="15"/>
      <c r="LUH227" s="15"/>
      <c r="LUI227" s="15"/>
      <c r="LUJ227" s="15"/>
      <c r="LUK227" s="15"/>
      <c r="LUL227" s="15"/>
      <c r="LUM227" s="15"/>
      <c r="LUN227" s="15"/>
      <c r="LUO227" s="15"/>
      <c r="LUP227" s="15"/>
      <c r="LUQ227" s="15"/>
      <c r="LUR227" s="15"/>
      <c r="LUS227" s="15"/>
      <c r="LUT227" s="15"/>
      <c r="LUU227" s="15"/>
      <c r="LUV227" s="15"/>
      <c r="LUW227" s="15"/>
      <c r="LUX227" s="15"/>
      <c r="LUY227" s="15"/>
      <c r="LUZ227" s="15"/>
      <c r="LVA227" s="15"/>
      <c r="LVB227" s="15"/>
      <c r="LVC227" s="15"/>
      <c r="LVD227" s="15"/>
      <c r="LVE227" s="15"/>
      <c r="LVF227" s="15"/>
      <c r="LVG227" s="15"/>
      <c r="LVH227" s="15"/>
      <c r="LVI227" s="15"/>
      <c r="LVJ227" s="15"/>
      <c r="LVK227" s="15"/>
      <c r="LVL227" s="15"/>
      <c r="LVM227" s="15"/>
      <c r="LVN227" s="15"/>
      <c r="LVO227" s="15"/>
      <c r="LVP227" s="15"/>
      <c r="LVQ227" s="15"/>
      <c r="LVR227" s="15"/>
      <c r="LVS227" s="15"/>
      <c r="LVT227" s="15"/>
      <c r="LVU227" s="15"/>
      <c r="LVV227" s="15"/>
      <c r="LVW227" s="15"/>
      <c r="LVX227" s="15"/>
      <c r="LVY227" s="15"/>
      <c r="LVZ227" s="15"/>
      <c r="LWA227" s="15"/>
      <c r="LWB227" s="15"/>
      <c r="LWC227" s="15"/>
      <c r="LWD227" s="15"/>
      <c r="LWE227" s="15"/>
      <c r="LWF227" s="15"/>
      <c r="LWG227" s="15"/>
      <c r="LWH227" s="15"/>
      <c r="LWI227" s="15"/>
      <c r="LWJ227" s="15"/>
      <c r="LWK227" s="15"/>
      <c r="LWL227" s="15"/>
      <c r="LWM227" s="15"/>
      <c r="LWN227" s="15"/>
      <c r="LWO227" s="15"/>
      <c r="LWP227" s="15"/>
      <c r="LWQ227" s="15"/>
      <c r="LWR227" s="15"/>
      <c r="LWS227" s="15"/>
      <c r="LWT227" s="15"/>
      <c r="LWU227" s="15"/>
      <c r="LWV227" s="15"/>
      <c r="LWW227" s="15"/>
      <c r="LWX227" s="15"/>
      <c r="LWY227" s="15"/>
      <c r="LWZ227" s="15"/>
      <c r="LXA227" s="15"/>
      <c r="LXB227" s="15"/>
      <c r="LXC227" s="15"/>
      <c r="LXD227" s="15"/>
      <c r="LXE227" s="15"/>
      <c r="LXF227" s="15"/>
      <c r="LXG227" s="15"/>
      <c r="LXH227" s="15"/>
      <c r="LXI227" s="15"/>
      <c r="LXJ227" s="15"/>
      <c r="LXK227" s="15"/>
      <c r="LXL227" s="15"/>
      <c r="LXM227" s="15"/>
      <c r="LXN227" s="15"/>
      <c r="LXO227" s="15"/>
      <c r="LXP227" s="15"/>
      <c r="LXQ227" s="15"/>
      <c r="LXR227" s="15"/>
      <c r="LXS227" s="15"/>
      <c r="LXT227" s="15"/>
      <c r="LXU227" s="15"/>
      <c r="LXV227" s="15"/>
      <c r="LXW227" s="15"/>
      <c r="LXX227" s="15"/>
      <c r="LXY227" s="15"/>
      <c r="LXZ227" s="15"/>
      <c r="LYA227" s="15"/>
      <c r="LYB227" s="15"/>
      <c r="LYC227" s="15"/>
      <c r="LYD227" s="15"/>
      <c r="LYE227" s="15"/>
      <c r="LYF227" s="15"/>
      <c r="LYG227" s="15"/>
      <c r="LYH227" s="15"/>
      <c r="LYI227" s="15"/>
      <c r="LYJ227" s="15"/>
      <c r="LYK227" s="15"/>
      <c r="LYL227" s="15"/>
      <c r="LYM227" s="15"/>
      <c r="LYN227" s="15"/>
      <c r="LYO227" s="15"/>
      <c r="LYP227" s="15"/>
      <c r="LYQ227" s="15"/>
      <c r="LYR227" s="15"/>
      <c r="LYS227" s="15"/>
      <c r="LYT227" s="15"/>
      <c r="LYU227" s="15"/>
      <c r="LYV227" s="15"/>
      <c r="LYW227" s="15"/>
      <c r="LYX227" s="15"/>
      <c r="LYY227" s="15"/>
      <c r="LYZ227" s="15"/>
      <c r="LZA227" s="15"/>
      <c r="LZB227" s="15"/>
      <c r="LZC227" s="15"/>
      <c r="LZD227" s="15"/>
      <c r="LZE227" s="15"/>
      <c r="LZF227" s="15"/>
      <c r="LZG227" s="15"/>
      <c r="LZH227" s="15"/>
      <c r="LZI227" s="15"/>
      <c r="LZJ227" s="15"/>
      <c r="LZK227" s="15"/>
      <c r="LZL227" s="15"/>
      <c r="LZM227" s="15"/>
      <c r="LZN227" s="15"/>
      <c r="LZO227" s="15"/>
      <c r="LZP227" s="15"/>
      <c r="LZQ227" s="15"/>
      <c r="LZR227" s="15"/>
      <c r="LZS227" s="15"/>
      <c r="LZT227" s="15"/>
      <c r="LZU227" s="15"/>
      <c r="LZV227" s="15"/>
      <c r="LZW227" s="15"/>
      <c r="LZX227" s="15"/>
      <c r="LZY227" s="15"/>
      <c r="LZZ227" s="15"/>
      <c r="MAA227" s="15"/>
      <c r="MAB227" s="15"/>
      <c r="MAC227" s="15"/>
      <c r="MAD227" s="15"/>
      <c r="MAE227" s="15"/>
      <c r="MAF227" s="15"/>
      <c r="MAG227" s="15"/>
      <c r="MAH227" s="15"/>
      <c r="MAI227" s="15"/>
      <c r="MAJ227" s="15"/>
      <c r="MAK227" s="15"/>
      <c r="MAL227" s="15"/>
      <c r="MAM227" s="15"/>
      <c r="MAN227" s="15"/>
      <c r="MAO227" s="15"/>
      <c r="MAP227" s="15"/>
      <c r="MAQ227" s="15"/>
      <c r="MAR227" s="15"/>
      <c r="MAS227" s="15"/>
      <c r="MAT227" s="15"/>
      <c r="MAU227" s="15"/>
      <c r="MAV227" s="15"/>
      <c r="MAW227" s="15"/>
      <c r="MAX227" s="15"/>
      <c r="MAY227" s="15"/>
      <c r="MAZ227" s="15"/>
      <c r="MBA227" s="15"/>
      <c r="MBB227" s="15"/>
      <c r="MBC227" s="15"/>
      <c r="MBD227" s="15"/>
      <c r="MBE227" s="15"/>
      <c r="MBF227" s="15"/>
      <c r="MBG227" s="15"/>
      <c r="MBH227" s="15"/>
      <c r="MBI227" s="15"/>
      <c r="MBJ227" s="15"/>
      <c r="MBK227" s="15"/>
      <c r="MBL227" s="15"/>
      <c r="MBM227" s="15"/>
      <c r="MBN227" s="15"/>
      <c r="MBO227" s="15"/>
      <c r="MBP227" s="15"/>
      <c r="MBQ227" s="15"/>
      <c r="MBR227" s="15"/>
      <c r="MBS227" s="15"/>
      <c r="MBT227" s="15"/>
      <c r="MBU227" s="15"/>
      <c r="MBV227" s="15"/>
      <c r="MBW227" s="15"/>
      <c r="MBX227" s="15"/>
      <c r="MBY227" s="15"/>
      <c r="MBZ227" s="15"/>
      <c r="MCA227" s="15"/>
      <c r="MCB227" s="15"/>
      <c r="MCC227" s="15"/>
      <c r="MCD227" s="15"/>
      <c r="MCE227" s="15"/>
      <c r="MCF227" s="15"/>
      <c r="MCG227" s="15"/>
      <c r="MCH227" s="15"/>
      <c r="MCI227" s="15"/>
      <c r="MCJ227" s="15"/>
      <c r="MCK227" s="15"/>
      <c r="MCL227" s="15"/>
      <c r="MCM227" s="15"/>
      <c r="MCN227" s="15"/>
      <c r="MCO227" s="15"/>
      <c r="MCP227" s="15"/>
      <c r="MCQ227" s="15"/>
      <c r="MCR227" s="15"/>
      <c r="MCS227" s="15"/>
      <c r="MCT227" s="15"/>
      <c r="MCU227" s="15"/>
      <c r="MCV227" s="15"/>
      <c r="MCW227" s="15"/>
      <c r="MCX227" s="15"/>
      <c r="MCY227" s="15"/>
      <c r="MCZ227" s="15"/>
      <c r="MDA227" s="15"/>
      <c r="MDB227" s="15"/>
      <c r="MDC227" s="15"/>
      <c r="MDD227" s="15"/>
      <c r="MDE227" s="15"/>
      <c r="MDF227" s="15"/>
      <c r="MDG227" s="15"/>
      <c r="MDH227" s="15"/>
      <c r="MDI227" s="15"/>
      <c r="MDJ227" s="15"/>
      <c r="MDK227" s="15"/>
      <c r="MDL227" s="15"/>
      <c r="MDM227" s="15"/>
      <c r="MDN227" s="15"/>
      <c r="MDO227" s="15"/>
      <c r="MDP227" s="15"/>
      <c r="MDQ227" s="15"/>
      <c r="MDR227" s="15"/>
      <c r="MDS227" s="15"/>
      <c r="MDT227" s="15"/>
      <c r="MDU227" s="15"/>
      <c r="MDV227" s="15"/>
      <c r="MDW227" s="15"/>
      <c r="MDX227" s="15"/>
      <c r="MDY227" s="15"/>
      <c r="MDZ227" s="15"/>
      <c r="MEA227" s="15"/>
      <c r="MEB227" s="15"/>
      <c r="MEC227" s="15"/>
      <c r="MED227" s="15"/>
      <c r="MEE227" s="15"/>
      <c r="MEF227" s="15"/>
      <c r="MEG227" s="15"/>
      <c r="MEH227" s="15"/>
      <c r="MEI227" s="15"/>
      <c r="MEJ227" s="15"/>
      <c r="MEK227" s="15"/>
      <c r="MEL227" s="15"/>
      <c r="MEM227" s="15"/>
      <c r="MEN227" s="15"/>
      <c r="MEO227" s="15"/>
      <c r="MEP227" s="15"/>
      <c r="MEQ227" s="15"/>
      <c r="MER227" s="15"/>
      <c r="MES227" s="15"/>
      <c r="MET227" s="15"/>
      <c r="MEU227" s="15"/>
      <c r="MEV227" s="15"/>
      <c r="MEW227" s="15"/>
      <c r="MEX227" s="15"/>
      <c r="MEY227" s="15"/>
      <c r="MEZ227" s="15"/>
      <c r="MFA227" s="15"/>
      <c r="MFB227" s="15"/>
      <c r="MFC227" s="15"/>
      <c r="MFD227" s="15"/>
      <c r="MFE227" s="15"/>
      <c r="MFF227" s="15"/>
      <c r="MFG227" s="15"/>
      <c r="MFH227" s="15"/>
      <c r="MFI227" s="15"/>
      <c r="MFJ227" s="15"/>
      <c r="MFK227" s="15"/>
      <c r="MFL227" s="15"/>
      <c r="MFM227" s="15"/>
      <c r="MFN227" s="15"/>
      <c r="MFO227" s="15"/>
      <c r="MFP227" s="15"/>
      <c r="MFQ227" s="15"/>
      <c r="MFR227" s="15"/>
      <c r="MFS227" s="15"/>
      <c r="MFT227" s="15"/>
      <c r="MFU227" s="15"/>
      <c r="MFV227" s="15"/>
      <c r="MFW227" s="15"/>
      <c r="MFX227" s="15"/>
      <c r="MFY227" s="15"/>
      <c r="MFZ227" s="15"/>
      <c r="MGA227" s="15"/>
      <c r="MGB227" s="15"/>
      <c r="MGC227" s="15"/>
      <c r="MGD227" s="15"/>
      <c r="MGE227" s="15"/>
      <c r="MGF227" s="15"/>
      <c r="MGG227" s="15"/>
      <c r="MGH227" s="15"/>
      <c r="MGI227" s="15"/>
      <c r="MGJ227" s="15"/>
      <c r="MGK227" s="15"/>
      <c r="MGL227" s="15"/>
      <c r="MGM227" s="15"/>
      <c r="MGN227" s="15"/>
      <c r="MGO227" s="15"/>
      <c r="MGP227" s="15"/>
      <c r="MGQ227" s="15"/>
      <c r="MGR227" s="15"/>
      <c r="MGS227" s="15"/>
      <c r="MGT227" s="15"/>
      <c r="MGU227" s="15"/>
      <c r="MGV227" s="15"/>
      <c r="MGW227" s="15"/>
      <c r="MGX227" s="15"/>
      <c r="MGY227" s="15"/>
      <c r="MGZ227" s="15"/>
      <c r="MHA227" s="15"/>
      <c r="MHB227" s="15"/>
      <c r="MHC227" s="15"/>
      <c r="MHD227" s="15"/>
      <c r="MHE227" s="15"/>
      <c r="MHF227" s="15"/>
      <c r="MHG227" s="15"/>
      <c r="MHH227" s="15"/>
      <c r="MHI227" s="15"/>
      <c r="MHJ227" s="15"/>
      <c r="MHK227" s="15"/>
      <c r="MHL227" s="15"/>
      <c r="MHM227" s="15"/>
      <c r="MHN227" s="15"/>
      <c r="MHO227" s="15"/>
      <c r="MHP227" s="15"/>
      <c r="MHQ227" s="15"/>
      <c r="MHR227" s="15"/>
      <c r="MHS227" s="15"/>
      <c r="MHT227" s="15"/>
      <c r="MHU227" s="15"/>
      <c r="MHV227" s="15"/>
      <c r="MHW227" s="15"/>
      <c r="MHX227" s="15"/>
      <c r="MHY227" s="15"/>
      <c r="MHZ227" s="15"/>
      <c r="MIA227" s="15"/>
      <c r="MIB227" s="15"/>
      <c r="MIC227" s="15"/>
      <c r="MID227" s="15"/>
      <c r="MIE227" s="15"/>
      <c r="MIF227" s="15"/>
      <c r="MIG227" s="15"/>
      <c r="MIH227" s="15"/>
      <c r="MII227" s="15"/>
      <c r="MIJ227" s="15"/>
      <c r="MIK227" s="15"/>
      <c r="MIL227" s="15"/>
      <c r="MIM227" s="15"/>
      <c r="MIN227" s="15"/>
      <c r="MIO227" s="15"/>
      <c r="MIP227" s="15"/>
      <c r="MIQ227" s="15"/>
      <c r="MIR227" s="15"/>
      <c r="MIS227" s="15"/>
      <c r="MIT227" s="15"/>
      <c r="MIU227" s="15"/>
      <c r="MIV227" s="15"/>
      <c r="MIW227" s="15"/>
      <c r="MIX227" s="15"/>
      <c r="MIY227" s="15"/>
      <c r="MIZ227" s="15"/>
      <c r="MJA227" s="15"/>
      <c r="MJB227" s="15"/>
      <c r="MJC227" s="15"/>
      <c r="MJD227" s="15"/>
      <c r="MJE227" s="15"/>
      <c r="MJF227" s="15"/>
      <c r="MJG227" s="15"/>
      <c r="MJH227" s="15"/>
      <c r="MJI227" s="15"/>
      <c r="MJJ227" s="15"/>
      <c r="MJK227" s="15"/>
      <c r="MJL227" s="15"/>
      <c r="MJM227" s="15"/>
      <c r="MJN227" s="15"/>
      <c r="MJO227" s="15"/>
      <c r="MJP227" s="15"/>
      <c r="MJQ227" s="15"/>
      <c r="MJR227" s="15"/>
      <c r="MJS227" s="15"/>
      <c r="MJT227" s="15"/>
      <c r="MJU227" s="15"/>
      <c r="MJV227" s="15"/>
      <c r="MJW227" s="15"/>
      <c r="MJX227" s="15"/>
      <c r="MJY227" s="15"/>
      <c r="MJZ227" s="15"/>
      <c r="MKA227" s="15"/>
      <c r="MKB227" s="15"/>
      <c r="MKC227" s="15"/>
      <c r="MKD227" s="15"/>
      <c r="MKE227" s="15"/>
      <c r="MKF227" s="15"/>
      <c r="MKG227" s="15"/>
      <c r="MKH227" s="15"/>
      <c r="MKI227" s="15"/>
      <c r="MKJ227" s="15"/>
      <c r="MKK227" s="15"/>
      <c r="MKL227" s="15"/>
      <c r="MKM227" s="15"/>
      <c r="MKN227" s="15"/>
      <c r="MKO227" s="15"/>
      <c r="MKP227" s="15"/>
      <c r="MKQ227" s="15"/>
      <c r="MKR227" s="15"/>
      <c r="MKS227" s="15"/>
      <c r="MKT227" s="15"/>
      <c r="MKU227" s="15"/>
      <c r="MKV227" s="15"/>
      <c r="MKW227" s="15"/>
      <c r="MKX227" s="15"/>
      <c r="MKY227" s="15"/>
      <c r="MKZ227" s="15"/>
      <c r="MLA227" s="15"/>
      <c r="MLB227" s="15"/>
      <c r="MLC227" s="15"/>
      <c r="MLD227" s="15"/>
      <c r="MLE227" s="15"/>
      <c r="MLF227" s="15"/>
      <c r="MLG227" s="15"/>
      <c r="MLH227" s="15"/>
      <c r="MLI227" s="15"/>
      <c r="MLJ227" s="15"/>
      <c r="MLK227" s="15"/>
      <c r="MLL227" s="15"/>
      <c r="MLM227" s="15"/>
      <c r="MLN227" s="15"/>
      <c r="MLO227" s="15"/>
      <c r="MLP227" s="15"/>
      <c r="MLQ227" s="15"/>
      <c r="MLR227" s="15"/>
      <c r="MLS227" s="15"/>
      <c r="MLT227" s="15"/>
      <c r="MLU227" s="15"/>
      <c r="MLV227" s="15"/>
      <c r="MLW227" s="15"/>
      <c r="MLX227" s="15"/>
      <c r="MLY227" s="15"/>
      <c r="MLZ227" s="15"/>
      <c r="MMA227" s="15"/>
      <c r="MMB227" s="15"/>
      <c r="MMC227" s="15"/>
      <c r="MMD227" s="15"/>
      <c r="MME227" s="15"/>
      <c r="MMF227" s="15"/>
      <c r="MMG227" s="15"/>
      <c r="MMH227" s="15"/>
      <c r="MMI227" s="15"/>
      <c r="MMJ227" s="15"/>
      <c r="MMK227" s="15"/>
      <c r="MML227" s="15"/>
      <c r="MMM227" s="15"/>
      <c r="MMN227" s="15"/>
      <c r="MMO227" s="15"/>
      <c r="MMP227" s="15"/>
      <c r="MMQ227" s="15"/>
      <c r="MMR227" s="15"/>
      <c r="MMS227" s="15"/>
      <c r="MMT227" s="15"/>
      <c r="MMU227" s="15"/>
      <c r="MMV227" s="15"/>
      <c r="MMW227" s="15"/>
      <c r="MMX227" s="15"/>
      <c r="MMY227" s="15"/>
      <c r="MMZ227" s="15"/>
      <c r="MNA227" s="15"/>
      <c r="MNB227" s="15"/>
      <c r="MNC227" s="15"/>
      <c r="MND227" s="15"/>
      <c r="MNE227" s="15"/>
      <c r="MNF227" s="15"/>
      <c r="MNG227" s="15"/>
      <c r="MNH227" s="15"/>
      <c r="MNI227" s="15"/>
      <c r="MNJ227" s="15"/>
      <c r="MNK227" s="15"/>
      <c r="MNL227" s="15"/>
      <c r="MNM227" s="15"/>
      <c r="MNN227" s="15"/>
      <c r="MNO227" s="15"/>
      <c r="MNP227" s="15"/>
      <c r="MNQ227" s="15"/>
      <c r="MNR227" s="15"/>
      <c r="MNS227" s="15"/>
      <c r="MNT227" s="15"/>
      <c r="MNU227" s="15"/>
      <c r="MNV227" s="15"/>
      <c r="MNW227" s="15"/>
      <c r="MNX227" s="15"/>
      <c r="MNY227" s="15"/>
      <c r="MNZ227" s="15"/>
      <c r="MOA227" s="15"/>
      <c r="MOB227" s="15"/>
      <c r="MOC227" s="15"/>
      <c r="MOD227" s="15"/>
      <c r="MOE227" s="15"/>
      <c r="MOF227" s="15"/>
      <c r="MOG227" s="15"/>
      <c r="MOH227" s="15"/>
      <c r="MOI227" s="15"/>
      <c r="MOJ227" s="15"/>
      <c r="MOK227" s="15"/>
      <c r="MOL227" s="15"/>
      <c r="MOM227" s="15"/>
      <c r="MON227" s="15"/>
      <c r="MOO227" s="15"/>
      <c r="MOP227" s="15"/>
      <c r="MOQ227" s="15"/>
      <c r="MOR227" s="15"/>
      <c r="MOS227" s="15"/>
      <c r="MOT227" s="15"/>
      <c r="MOU227" s="15"/>
      <c r="MOV227" s="15"/>
      <c r="MOW227" s="15"/>
      <c r="MOX227" s="15"/>
      <c r="MOY227" s="15"/>
      <c r="MOZ227" s="15"/>
      <c r="MPA227" s="15"/>
      <c r="MPB227" s="15"/>
      <c r="MPC227" s="15"/>
      <c r="MPD227" s="15"/>
      <c r="MPE227" s="15"/>
      <c r="MPF227" s="15"/>
      <c r="MPG227" s="15"/>
      <c r="MPH227" s="15"/>
      <c r="MPI227" s="15"/>
      <c r="MPJ227" s="15"/>
      <c r="MPK227" s="15"/>
      <c r="MPL227" s="15"/>
      <c r="MPM227" s="15"/>
      <c r="MPN227" s="15"/>
      <c r="MPO227" s="15"/>
      <c r="MPP227" s="15"/>
      <c r="MPQ227" s="15"/>
      <c r="MPR227" s="15"/>
      <c r="MPS227" s="15"/>
      <c r="MPT227" s="15"/>
      <c r="MPU227" s="15"/>
      <c r="MPV227" s="15"/>
      <c r="MPW227" s="15"/>
      <c r="MPX227" s="15"/>
      <c r="MPY227" s="15"/>
      <c r="MPZ227" s="15"/>
      <c r="MQA227" s="15"/>
      <c r="MQB227" s="15"/>
      <c r="MQC227" s="15"/>
      <c r="MQD227" s="15"/>
      <c r="MQE227" s="15"/>
      <c r="MQF227" s="15"/>
      <c r="MQG227" s="15"/>
      <c r="MQH227" s="15"/>
      <c r="MQI227" s="15"/>
      <c r="MQJ227" s="15"/>
      <c r="MQK227" s="15"/>
      <c r="MQL227" s="15"/>
      <c r="MQM227" s="15"/>
      <c r="MQN227" s="15"/>
      <c r="MQO227" s="15"/>
      <c r="MQP227" s="15"/>
      <c r="MQQ227" s="15"/>
      <c r="MQR227" s="15"/>
      <c r="MQS227" s="15"/>
      <c r="MQT227" s="15"/>
      <c r="MQU227" s="15"/>
      <c r="MQV227" s="15"/>
      <c r="MQW227" s="15"/>
      <c r="MQX227" s="15"/>
      <c r="MQY227" s="15"/>
      <c r="MQZ227" s="15"/>
      <c r="MRA227" s="15"/>
      <c r="MRB227" s="15"/>
      <c r="MRC227" s="15"/>
      <c r="MRD227" s="15"/>
      <c r="MRE227" s="15"/>
      <c r="MRF227" s="15"/>
      <c r="MRG227" s="15"/>
      <c r="MRH227" s="15"/>
      <c r="MRI227" s="15"/>
      <c r="MRJ227" s="15"/>
      <c r="MRK227" s="15"/>
      <c r="MRL227" s="15"/>
      <c r="MRM227" s="15"/>
      <c r="MRN227" s="15"/>
      <c r="MRO227" s="15"/>
      <c r="MRP227" s="15"/>
      <c r="MRQ227" s="15"/>
      <c r="MRR227" s="15"/>
      <c r="MRS227" s="15"/>
      <c r="MRT227" s="15"/>
      <c r="MRU227" s="15"/>
      <c r="MRV227" s="15"/>
      <c r="MRW227" s="15"/>
      <c r="MRX227" s="15"/>
      <c r="MRY227" s="15"/>
      <c r="MRZ227" s="15"/>
      <c r="MSA227" s="15"/>
      <c r="MSB227" s="15"/>
      <c r="MSC227" s="15"/>
      <c r="MSD227" s="15"/>
      <c r="MSE227" s="15"/>
      <c r="MSF227" s="15"/>
      <c r="MSG227" s="15"/>
      <c r="MSH227" s="15"/>
      <c r="MSI227" s="15"/>
      <c r="MSJ227" s="15"/>
      <c r="MSK227" s="15"/>
      <c r="MSL227" s="15"/>
      <c r="MSM227" s="15"/>
      <c r="MSN227" s="15"/>
      <c r="MSO227" s="15"/>
      <c r="MSP227" s="15"/>
      <c r="MSQ227" s="15"/>
      <c r="MSR227" s="15"/>
      <c r="MSS227" s="15"/>
      <c r="MST227" s="15"/>
      <c r="MSU227" s="15"/>
      <c r="MSV227" s="15"/>
      <c r="MSW227" s="15"/>
      <c r="MSX227" s="15"/>
      <c r="MSY227" s="15"/>
      <c r="MSZ227" s="15"/>
      <c r="MTA227" s="15"/>
      <c r="MTB227" s="15"/>
      <c r="MTC227" s="15"/>
      <c r="MTD227" s="15"/>
      <c r="MTE227" s="15"/>
      <c r="MTF227" s="15"/>
      <c r="MTG227" s="15"/>
      <c r="MTH227" s="15"/>
      <c r="MTI227" s="15"/>
      <c r="MTJ227" s="15"/>
      <c r="MTK227" s="15"/>
      <c r="MTL227" s="15"/>
      <c r="MTM227" s="15"/>
      <c r="MTN227" s="15"/>
      <c r="MTO227" s="15"/>
      <c r="MTP227" s="15"/>
      <c r="MTQ227" s="15"/>
      <c r="MTR227" s="15"/>
      <c r="MTS227" s="15"/>
      <c r="MTT227" s="15"/>
      <c r="MTU227" s="15"/>
      <c r="MTV227" s="15"/>
      <c r="MTW227" s="15"/>
      <c r="MTX227" s="15"/>
      <c r="MTY227" s="15"/>
      <c r="MTZ227" s="15"/>
      <c r="MUA227" s="15"/>
      <c r="MUB227" s="15"/>
      <c r="MUC227" s="15"/>
      <c r="MUD227" s="15"/>
      <c r="MUE227" s="15"/>
      <c r="MUF227" s="15"/>
      <c r="MUG227" s="15"/>
      <c r="MUH227" s="15"/>
      <c r="MUI227" s="15"/>
      <c r="MUJ227" s="15"/>
      <c r="MUK227" s="15"/>
      <c r="MUL227" s="15"/>
      <c r="MUM227" s="15"/>
      <c r="MUN227" s="15"/>
      <c r="MUO227" s="15"/>
      <c r="MUP227" s="15"/>
      <c r="MUQ227" s="15"/>
      <c r="MUR227" s="15"/>
      <c r="MUS227" s="15"/>
      <c r="MUT227" s="15"/>
      <c r="MUU227" s="15"/>
      <c r="MUV227" s="15"/>
      <c r="MUW227" s="15"/>
      <c r="MUX227" s="15"/>
      <c r="MUY227" s="15"/>
      <c r="MUZ227" s="15"/>
      <c r="MVA227" s="15"/>
      <c r="MVB227" s="15"/>
      <c r="MVC227" s="15"/>
      <c r="MVD227" s="15"/>
      <c r="MVE227" s="15"/>
      <c r="MVF227" s="15"/>
      <c r="MVG227" s="15"/>
      <c r="MVH227" s="15"/>
      <c r="MVI227" s="15"/>
      <c r="MVJ227" s="15"/>
      <c r="MVK227" s="15"/>
      <c r="MVL227" s="15"/>
      <c r="MVM227" s="15"/>
      <c r="MVN227" s="15"/>
      <c r="MVO227" s="15"/>
      <c r="MVP227" s="15"/>
      <c r="MVQ227" s="15"/>
      <c r="MVR227" s="15"/>
      <c r="MVS227" s="15"/>
      <c r="MVT227" s="15"/>
      <c r="MVU227" s="15"/>
      <c r="MVV227" s="15"/>
      <c r="MVW227" s="15"/>
      <c r="MVX227" s="15"/>
      <c r="MVY227" s="15"/>
      <c r="MVZ227" s="15"/>
      <c r="MWA227" s="15"/>
      <c r="MWB227" s="15"/>
      <c r="MWC227" s="15"/>
      <c r="MWD227" s="15"/>
      <c r="MWE227" s="15"/>
      <c r="MWF227" s="15"/>
      <c r="MWG227" s="15"/>
      <c r="MWH227" s="15"/>
      <c r="MWI227" s="15"/>
      <c r="MWJ227" s="15"/>
      <c r="MWK227" s="15"/>
      <c r="MWL227" s="15"/>
      <c r="MWM227" s="15"/>
      <c r="MWN227" s="15"/>
      <c r="MWO227" s="15"/>
      <c r="MWP227" s="15"/>
      <c r="MWQ227" s="15"/>
      <c r="MWR227" s="15"/>
      <c r="MWS227" s="15"/>
      <c r="MWT227" s="15"/>
      <c r="MWU227" s="15"/>
      <c r="MWV227" s="15"/>
      <c r="MWW227" s="15"/>
      <c r="MWX227" s="15"/>
      <c r="MWY227" s="15"/>
      <c r="MWZ227" s="15"/>
      <c r="MXA227" s="15"/>
      <c r="MXB227" s="15"/>
      <c r="MXC227" s="15"/>
      <c r="MXD227" s="15"/>
      <c r="MXE227" s="15"/>
      <c r="MXF227" s="15"/>
      <c r="MXG227" s="15"/>
      <c r="MXH227" s="15"/>
      <c r="MXI227" s="15"/>
      <c r="MXJ227" s="15"/>
      <c r="MXK227" s="15"/>
      <c r="MXL227" s="15"/>
      <c r="MXM227" s="15"/>
      <c r="MXN227" s="15"/>
      <c r="MXO227" s="15"/>
      <c r="MXP227" s="15"/>
      <c r="MXQ227" s="15"/>
      <c r="MXR227" s="15"/>
      <c r="MXS227" s="15"/>
      <c r="MXT227" s="15"/>
      <c r="MXU227" s="15"/>
      <c r="MXV227" s="15"/>
      <c r="MXW227" s="15"/>
      <c r="MXX227" s="15"/>
      <c r="MXY227" s="15"/>
      <c r="MXZ227" s="15"/>
      <c r="MYA227" s="15"/>
      <c r="MYB227" s="15"/>
      <c r="MYC227" s="15"/>
      <c r="MYD227" s="15"/>
      <c r="MYE227" s="15"/>
      <c r="MYF227" s="15"/>
      <c r="MYG227" s="15"/>
      <c r="MYH227" s="15"/>
      <c r="MYI227" s="15"/>
      <c r="MYJ227" s="15"/>
      <c r="MYK227" s="15"/>
      <c r="MYL227" s="15"/>
      <c r="MYM227" s="15"/>
      <c r="MYN227" s="15"/>
      <c r="MYO227" s="15"/>
      <c r="MYP227" s="15"/>
      <c r="MYQ227" s="15"/>
      <c r="MYR227" s="15"/>
      <c r="MYS227" s="15"/>
      <c r="MYT227" s="15"/>
      <c r="MYU227" s="15"/>
      <c r="MYV227" s="15"/>
      <c r="MYW227" s="15"/>
      <c r="MYX227" s="15"/>
      <c r="MYY227" s="15"/>
      <c r="MYZ227" s="15"/>
      <c r="MZA227" s="15"/>
      <c r="MZB227" s="15"/>
      <c r="MZC227" s="15"/>
      <c r="MZD227" s="15"/>
      <c r="MZE227" s="15"/>
      <c r="MZF227" s="15"/>
      <c r="MZG227" s="15"/>
      <c r="MZH227" s="15"/>
      <c r="MZI227" s="15"/>
      <c r="MZJ227" s="15"/>
      <c r="MZK227" s="15"/>
      <c r="MZL227" s="15"/>
      <c r="MZM227" s="15"/>
      <c r="MZN227" s="15"/>
      <c r="MZO227" s="15"/>
      <c r="MZP227" s="15"/>
      <c r="MZQ227" s="15"/>
      <c r="MZR227" s="15"/>
      <c r="MZS227" s="15"/>
      <c r="MZT227" s="15"/>
      <c r="MZU227" s="15"/>
      <c r="MZV227" s="15"/>
      <c r="MZW227" s="15"/>
      <c r="MZX227" s="15"/>
      <c r="MZY227" s="15"/>
      <c r="MZZ227" s="15"/>
      <c r="NAA227" s="15"/>
      <c r="NAB227" s="15"/>
      <c r="NAC227" s="15"/>
      <c r="NAD227" s="15"/>
      <c r="NAE227" s="15"/>
      <c r="NAF227" s="15"/>
      <c r="NAG227" s="15"/>
      <c r="NAH227" s="15"/>
      <c r="NAI227" s="15"/>
      <c r="NAJ227" s="15"/>
      <c r="NAK227" s="15"/>
      <c r="NAL227" s="15"/>
      <c r="NAM227" s="15"/>
      <c r="NAN227" s="15"/>
      <c r="NAO227" s="15"/>
      <c r="NAP227" s="15"/>
      <c r="NAQ227" s="15"/>
      <c r="NAR227" s="15"/>
      <c r="NAS227" s="15"/>
      <c r="NAT227" s="15"/>
      <c r="NAU227" s="15"/>
      <c r="NAV227" s="15"/>
      <c r="NAW227" s="15"/>
      <c r="NAX227" s="15"/>
      <c r="NAY227" s="15"/>
      <c r="NAZ227" s="15"/>
      <c r="NBA227" s="15"/>
      <c r="NBB227" s="15"/>
      <c r="NBC227" s="15"/>
      <c r="NBD227" s="15"/>
      <c r="NBE227" s="15"/>
      <c r="NBF227" s="15"/>
      <c r="NBG227" s="15"/>
      <c r="NBH227" s="15"/>
      <c r="NBI227" s="15"/>
      <c r="NBJ227" s="15"/>
      <c r="NBK227" s="15"/>
      <c r="NBL227" s="15"/>
      <c r="NBM227" s="15"/>
      <c r="NBN227" s="15"/>
      <c r="NBO227" s="15"/>
      <c r="NBP227" s="15"/>
      <c r="NBQ227" s="15"/>
      <c r="NBR227" s="15"/>
      <c r="NBS227" s="15"/>
      <c r="NBT227" s="15"/>
      <c r="NBU227" s="15"/>
      <c r="NBV227" s="15"/>
      <c r="NBW227" s="15"/>
      <c r="NBX227" s="15"/>
      <c r="NBY227" s="15"/>
      <c r="NBZ227" s="15"/>
      <c r="NCA227" s="15"/>
      <c r="NCB227" s="15"/>
      <c r="NCC227" s="15"/>
      <c r="NCD227" s="15"/>
      <c r="NCE227" s="15"/>
      <c r="NCF227" s="15"/>
      <c r="NCG227" s="15"/>
      <c r="NCH227" s="15"/>
      <c r="NCI227" s="15"/>
      <c r="NCJ227" s="15"/>
      <c r="NCK227" s="15"/>
      <c r="NCL227" s="15"/>
      <c r="NCM227" s="15"/>
      <c r="NCN227" s="15"/>
      <c r="NCO227" s="15"/>
      <c r="NCP227" s="15"/>
      <c r="NCQ227" s="15"/>
      <c r="NCR227" s="15"/>
      <c r="NCS227" s="15"/>
      <c r="NCT227" s="15"/>
      <c r="NCU227" s="15"/>
      <c r="NCV227" s="15"/>
      <c r="NCW227" s="15"/>
      <c r="NCX227" s="15"/>
      <c r="NCY227" s="15"/>
      <c r="NCZ227" s="15"/>
      <c r="NDA227" s="15"/>
      <c r="NDB227" s="15"/>
      <c r="NDC227" s="15"/>
      <c r="NDD227" s="15"/>
      <c r="NDE227" s="15"/>
      <c r="NDF227" s="15"/>
      <c r="NDG227" s="15"/>
      <c r="NDH227" s="15"/>
      <c r="NDI227" s="15"/>
      <c r="NDJ227" s="15"/>
      <c r="NDK227" s="15"/>
      <c r="NDL227" s="15"/>
      <c r="NDM227" s="15"/>
      <c r="NDN227" s="15"/>
      <c r="NDO227" s="15"/>
      <c r="NDP227" s="15"/>
      <c r="NDQ227" s="15"/>
      <c r="NDR227" s="15"/>
      <c r="NDS227" s="15"/>
      <c r="NDT227" s="15"/>
      <c r="NDU227" s="15"/>
      <c r="NDV227" s="15"/>
      <c r="NDW227" s="15"/>
      <c r="NDX227" s="15"/>
      <c r="NDY227" s="15"/>
      <c r="NDZ227" s="15"/>
      <c r="NEA227" s="15"/>
      <c r="NEB227" s="15"/>
      <c r="NEC227" s="15"/>
      <c r="NED227" s="15"/>
      <c r="NEE227" s="15"/>
      <c r="NEF227" s="15"/>
      <c r="NEG227" s="15"/>
      <c r="NEH227" s="15"/>
      <c r="NEI227" s="15"/>
      <c r="NEJ227" s="15"/>
      <c r="NEK227" s="15"/>
      <c r="NEL227" s="15"/>
      <c r="NEM227" s="15"/>
      <c r="NEN227" s="15"/>
      <c r="NEO227" s="15"/>
      <c r="NEP227" s="15"/>
      <c r="NEQ227" s="15"/>
      <c r="NER227" s="15"/>
      <c r="NES227" s="15"/>
      <c r="NET227" s="15"/>
      <c r="NEU227" s="15"/>
      <c r="NEV227" s="15"/>
      <c r="NEW227" s="15"/>
      <c r="NEX227" s="15"/>
      <c r="NEY227" s="15"/>
      <c r="NEZ227" s="15"/>
      <c r="NFA227" s="15"/>
      <c r="NFB227" s="15"/>
      <c r="NFC227" s="15"/>
      <c r="NFD227" s="15"/>
      <c r="NFE227" s="15"/>
      <c r="NFF227" s="15"/>
      <c r="NFG227" s="15"/>
      <c r="NFH227" s="15"/>
      <c r="NFI227" s="15"/>
      <c r="NFJ227" s="15"/>
      <c r="NFK227" s="15"/>
      <c r="NFL227" s="15"/>
      <c r="NFM227" s="15"/>
      <c r="NFN227" s="15"/>
      <c r="NFO227" s="15"/>
      <c r="NFP227" s="15"/>
      <c r="NFQ227" s="15"/>
      <c r="NFR227" s="15"/>
      <c r="NFS227" s="15"/>
      <c r="NFT227" s="15"/>
      <c r="NFU227" s="15"/>
      <c r="NFV227" s="15"/>
      <c r="NFW227" s="15"/>
      <c r="NFX227" s="15"/>
      <c r="NFY227" s="15"/>
      <c r="NFZ227" s="15"/>
      <c r="NGA227" s="15"/>
      <c r="NGB227" s="15"/>
      <c r="NGC227" s="15"/>
      <c r="NGD227" s="15"/>
      <c r="NGE227" s="15"/>
      <c r="NGF227" s="15"/>
      <c r="NGG227" s="15"/>
      <c r="NGH227" s="15"/>
      <c r="NGI227" s="15"/>
      <c r="NGJ227" s="15"/>
      <c r="NGK227" s="15"/>
      <c r="NGL227" s="15"/>
      <c r="NGM227" s="15"/>
      <c r="NGN227" s="15"/>
      <c r="NGO227" s="15"/>
      <c r="NGP227" s="15"/>
      <c r="NGQ227" s="15"/>
      <c r="NGR227" s="15"/>
      <c r="NGS227" s="15"/>
      <c r="NGT227" s="15"/>
      <c r="NGU227" s="15"/>
      <c r="NGV227" s="15"/>
      <c r="NGW227" s="15"/>
      <c r="NGX227" s="15"/>
      <c r="NGY227" s="15"/>
      <c r="NGZ227" s="15"/>
      <c r="NHA227" s="15"/>
      <c r="NHB227" s="15"/>
      <c r="NHC227" s="15"/>
      <c r="NHD227" s="15"/>
      <c r="NHE227" s="15"/>
      <c r="NHF227" s="15"/>
      <c r="NHG227" s="15"/>
      <c r="NHH227" s="15"/>
      <c r="NHI227" s="15"/>
      <c r="NHJ227" s="15"/>
      <c r="NHK227" s="15"/>
      <c r="NHL227" s="15"/>
      <c r="NHM227" s="15"/>
      <c r="NHN227" s="15"/>
      <c r="NHO227" s="15"/>
      <c r="NHP227" s="15"/>
      <c r="NHQ227" s="15"/>
      <c r="NHR227" s="15"/>
      <c r="NHS227" s="15"/>
      <c r="NHT227" s="15"/>
      <c r="NHU227" s="15"/>
      <c r="NHV227" s="15"/>
      <c r="NHW227" s="15"/>
      <c r="NHX227" s="15"/>
      <c r="NHY227" s="15"/>
      <c r="NHZ227" s="15"/>
      <c r="NIA227" s="15"/>
      <c r="NIB227" s="15"/>
      <c r="NIC227" s="15"/>
      <c r="NID227" s="15"/>
      <c r="NIE227" s="15"/>
      <c r="NIF227" s="15"/>
      <c r="NIG227" s="15"/>
      <c r="NIH227" s="15"/>
      <c r="NII227" s="15"/>
      <c r="NIJ227" s="15"/>
      <c r="NIK227" s="15"/>
      <c r="NIL227" s="15"/>
      <c r="NIM227" s="15"/>
      <c r="NIN227" s="15"/>
      <c r="NIO227" s="15"/>
      <c r="NIP227" s="15"/>
      <c r="NIQ227" s="15"/>
      <c r="NIR227" s="15"/>
      <c r="NIS227" s="15"/>
      <c r="NIT227" s="15"/>
      <c r="NIU227" s="15"/>
      <c r="NIV227" s="15"/>
      <c r="NIW227" s="15"/>
      <c r="NIX227" s="15"/>
      <c r="NIY227" s="15"/>
      <c r="NIZ227" s="15"/>
      <c r="NJA227" s="15"/>
      <c r="NJB227" s="15"/>
      <c r="NJC227" s="15"/>
      <c r="NJD227" s="15"/>
      <c r="NJE227" s="15"/>
      <c r="NJF227" s="15"/>
      <c r="NJG227" s="15"/>
      <c r="NJH227" s="15"/>
      <c r="NJI227" s="15"/>
      <c r="NJJ227" s="15"/>
      <c r="NJK227" s="15"/>
      <c r="NJL227" s="15"/>
      <c r="NJM227" s="15"/>
      <c r="NJN227" s="15"/>
      <c r="NJO227" s="15"/>
      <c r="NJP227" s="15"/>
      <c r="NJQ227" s="15"/>
      <c r="NJR227" s="15"/>
      <c r="NJS227" s="15"/>
      <c r="NJT227" s="15"/>
      <c r="NJU227" s="15"/>
      <c r="NJV227" s="15"/>
      <c r="NJW227" s="15"/>
      <c r="NJX227" s="15"/>
      <c r="NJY227" s="15"/>
      <c r="NJZ227" s="15"/>
      <c r="NKA227" s="15"/>
      <c r="NKB227" s="15"/>
      <c r="NKC227" s="15"/>
      <c r="NKD227" s="15"/>
      <c r="NKE227" s="15"/>
      <c r="NKF227" s="15"/>
      <c r="NKG227" s="15"/>
      <c r="NKH227" s="15"/>
      <c r="NKI227" s="15"/>
      <c r="NKJ227" s="15"/>
      <c r="NKK227" s="15"/>
      <c r="NKL227" s="15"/>
      <c r="NKM227" s="15"/>
      <c r="NKN227" s="15"/>
      <c r="NKO227" s="15"/>
      <c r="NKP227" s="15"/>
      <c r="NKQ227" s="15"/>
      <c r="NKR227" s="15"/>
      <c r="NKS227" s="15"/>
      <c r="NKT227" s="15"/>
      <c r="NKU227" s="15"/>
      <c r="NKV227" s="15"/>
      <c r="NKW227" s="15"/>
      <c r="NKX227" s="15"/>
      <c r="NKY227" s="15"/>
      <c r="NKZ227" s="15"/>
      <c r="NLA227" s="15"/>
      <c r="NLB227" s="15"/>
      <c r="NLC227" s="15"/>
      <c r="NLD227" s="15"/>
      <c r="NLE227" s="15"/>
      <c r="NLF227" s="15"/>
      <c r="NLG227" s="15"/>
      <c r="NLH227" s="15"/>
      <c r="NLI227" s="15"/>
      <c r="NLJ227" s="15"/>
      <c r="NLK227" s="15"/>
      <c r="NLL227" s="15"/>
      <c r="NLM227" s="15"/>
      <c r="NLN227" s="15"/>
      <c r="NLO227" s="15"/>
      <c r="NLP227" s="15"/>
      <c r="NLQ227" s="15"/>
      <c r="NLR227" s="15"/>
      <c r="NLS227" s="15"/>
      <c r="NLT227" s="15"/>
      <c r="NLU227" s="15"/>
      <c r="NLV227" s="15"/>
      <c r="NLW227" s="15"/>
      <c r="NLX227" s="15"/>
      <c r="NLY227" s="15"/>
      <c r="NLZ227" s="15"/>
      <c r="NMA227" s="15"/>
      <c r="NMB227" s="15"/>
      <c r="NMC227" s="15"/>
      <c r="NMD227" s="15"/>
      <c r="NME227" s="15"/>
      <c r="NMF227" s="15"/>
      <c r="NMG227" s="15"/>
      <c r="NMH227" s="15"/>
      <c r="NMI227" s="15"/>
      <c r="NMJ227" s="15"/>
      <c r="NMK227" s="15"/>
      <c r="NML227" s="15"/>
      <c r="NMM227" s="15"/>
      <c r="NMN227" s="15"/>
      <c r="NMO227" s="15"/>
      <c r="NMP227" s="15"/>
      <c r="NMQ227" s="15"/>
      <c r="NMR227" s="15"/>
      <c r="NMS227" s="15"/>
      <c r="NMT227" s="15"/>
      <c r="NMU227" s="15"/>
      <c r="NMV227" s="15"/>
      <c r="NMW227" s="15"/>
      <c r="NMX227" s="15"/>
      <c r="NMY227" s="15"/>
      <c r="NMZ227" s="15"/>
      <c r="NNA227" s="15"/>
      <c r="NNB227" s="15"/>
      <c r="NNC227" s="15"/>
      <c r="NND227" s="15"/>
      <c r="NNE227" s="15"/>
      <c r="NNF227" s="15"/>
      <c r="NNG227" s="15"/>
      <c r="NNH227" s="15"/>
      <c r="NNI227" s="15"/>
      <c r="NNJ227" s="15"/>
      <c r="NNK227" s="15"/>
      <c r="NNL227" s="15"/>
      <c r="NNM227" s="15"/>
      <c r="NNN227" s="15"/>
      <c r="NNO227" s="15"/>
      <c r="NNP227" s="15"/>
      <c r="NNQ227" s="15"/>
      <c r="NNR227" s="15"/>
      <c r="NNS227" s="15"/>
      <c r="NNT227" s="15"/>
      <c r="NNU227" s="15"/>
      <c r="NNV227" s="15"/>
      <c r="NNW227" s="15"/>
      <c r="NNX227" s="15"/>
      <c r="NNY227" s="15"/>
      <c r="NNZ227" s="15"/>
      <c r="NOA227" s="15"/>
      <c r="NOB227" s="15"/>
      <c r="NOC227" s="15"/>
      <c r="NOD227" s="15"/>
      <c r="NOE227" s="15"/>
      <c r="NOF227" s="15"/>
      <c r="NOG227" s="15"/>
      <c r="NOH227" s="15"/>
      <c r="NOI227" s="15"/>
      <c r="NOJ227" s="15"/>
      <c r="NOK227" s="15"/>
      <c r="NOL227" s="15"/>
      <c r="NOM227" s="15"/>
      <c r="NON227" s="15"/>
      <c r="NOO227" s="15"/>
      <c r="NOP227" s="15"/>
      <c r="NOQ227" s="15"/>
      <c r="NOR227" s="15"/>
      <c r="NOS227" s="15"/>
      <c r="NOT227" s="15"/>
      <c r="NOU227" s="15"/>
      <c r="NOV227" s="15"/>
      <c r="NOW227" s="15"/>
      <c r="NOX227" s="15"/>
      <c r="NOY227" s="15"/>
      <c r="NOZ227" s="15"/>
      <c r="NPA227" s="15"/>
      <c r="NPB227" s="15"/>
      <c r="NPC227" s="15"/>
      <c r="NPD227" s="15"/>
      <c r="NPE227" s="15"/>
      <c r="NPF227" s="15"/>
      <c r="NPG227" s="15"/>
      <c r="NPH227" s="15"/>
      <c r="NPI227" s="15"/>
      <c r="NPJ227" s="15"/>
      <c r="NPK227" s="15"/>
      <c r="NPL227" s="15"/>
      <c r="NPM227" s="15"/>
      <c r="NPN227" s="15"/>
      <c r="NPO227" s="15"/>
      <c r="NPP227" s="15"/>
      <c r="NPQ227" s="15"/>
      <c r="NPR227" s="15"/>
      <c r="NPS227" s="15"/>
      <c r="NPT227" s="15"/>
      <c r="NPU227" s="15"/>
      <c r="NPV227" s="15"/>
      <c r="NPW227" s="15"/>
      <c r="NPX227" s="15"/>
      <c r="NPY227" s="15"/>
      <c r="NPZ227" s="15"/>
      <c r="NQA227" s="15"/>
      <c r="NQB227" s="15"/>
      <c r="NQC227" s="15"/>
      <c r="NQD227" s="15"/>
      <c r="NQE227" s="15"/>
      <c r="NQF227" s="15"/>
      <c r="NQG227" s="15"/>
      <c r="NQH227" s="15"/>
      <c r="NQI227" s="15"/>
      <c r="NQJ227" s="15"/>
      <c r="NQK227" s="15"/>
      <c r="NQL227" s="15"/>
      <c r="NQM227" s="15"/>
      <c r="NQN227" s="15"/>
      <c r="NQO227" s="15"/>
      <c r="NQP227" s="15"/>
      <c r="NQQ227" s="15"/>
      <c r="NQR227" s="15"/>
      <c r="NQS227" s="15"/>
      <c r="NQT227" s="15"/>
      <c r="NQU227" s="15"/>
      <c r="NQV227" s="15"/>
      <c r="NQW227" s="15"/>
      <c r="NQX227" s="15"/>
      <c r="NQY227" s="15"/>
      <c r="NQZ227" s="15"/>
      <c r="NRA227" s="15"/>
      <c r="NRB227" s="15"/>
      <c r="NRC227" s="15"/>
      <c r="NRD227" s="15"/>
      <c r="NRE227" s="15"/>
      <c r="NRF227" s="15"/>
      <c r="NRG227" s="15"/>
      <c r="NRH227" s="15"/>
      <c r="NRI227" s="15"/>
      <c r="NRJ227" s="15"/>
      <c r="NRK227" s="15"/>
      <c r="NRL227" s="15"/>
      <c r="NRM227" s="15"/>
      <c r="NRN227" s="15"/>
      <c r="NRO227" s="15"/>
      <c r="NRP227" s="15"/>
      <c r="NRQ227" s="15"/>
      <c r="NRR227" s="15"/>
      <c r="NRS227" s="15"/>
      <c r="NRT227" s="15"/>
      <c r="NRU227" s="15"/>
      <c r="NRV227" s="15"/>
      <c r="NRW227" s="15"/>
      <c r="NRX227" s="15"/>
      <c r="NRY227" s="15"/>
      <c r="NRZ227" s="15"/>
      <c r="NSA227" s="15"/>
      <c r="NSB227" s="15"/>
      <c r="NSC227" s="15"/>
      <c r="NSD227" s="15"/>
      <c r="NSE227" s="15"/>
      <c r="NSF227" s="15"/>
      <c r="NSG227" s="15"/>
      <c r="NSH227" s="15"/>
      <c r="NSI227" s="15"/>
      <c r="NSJ227" s="15"/>
      <c r="NSK227" s="15"/>
      <c r="NSL227" s="15"/>
      <c r="NSM227" s="15"/>
      <c r="NSN227" s="15"/>
      <c r="NSO227" s="15"/>
      <c r="NSP227" s="15"/>
      <c r="NSQ227" s="15"/>
      <c r="NSR227" s="15"/>
      <c r="NSS227" s="15"/>
      <c r="NST227" s="15"/>
      <c r="NSU227" s="15"/>
      <c r="NSV227" s="15"/>
      <c r="NSW227" s="15"/>
      <c r="NSX227" s="15"/>
      <c r="NSY227" s="15"/>
      <c r="NSZ227" s="15"/>
      <c r="NTA227" s="15"/>
      <c r="NTB227" s="15"/>
      <c r="NTC227" s="15"/>
      <c r="NTD227" s="15"/>
      <c r="NTE227" s="15"/>
      <c r="NTF227" s="15"/>
      <c r="NTG227" s="15"/>
      <c r="NTH227" s="15"/>
      <c r="NTI227" s="15"/>
      <c r="NTJ227" s="15"/>
      <c r="NTK227" s="15"/>
      <c r="NTL227" s="15"/>
      <c r="NTM227" s="15"/>
      <c r="NTN227" s="15"/>
      <c r="NTO227" s="15"/>
      <c r="NTP227" s="15"/>
      <c r="NTQ227" s="15"/>
      <c r="NTR227" s="15"/>
      <c r="NTS227" s="15"/>
      <c r="NTT227" s="15"/>
      <c r="NTU227" s="15"/>
      <c r="NTV227" s="15"/>
      <c r="NTW227" s="15"/>
      <c r="NTX227" s="15"/>
      <c r="NTY227" s="15"/>
      <c r="NTZ227" s="15"/>
      <c r="NUA227" s="15"/>
      <c r="NUB227" s="15"/>
      <c r="NUC227" s="15"/>
      <c r="NUD227" s="15"/>
      <c r="NUE227" s="15"/>
      <c r="NUF227" s="15"/>
      <c r="NUG227" s="15"/>
      <c r="NUH227" s="15"/>
      <c r="NUI227" s="15"/>
      <c r="NUJ227" s="15"/>
      <c r="NUK227" s="15"/>
      <c r="NUL227" s="15"/>
      <c r="NUM227" s="15"/>
      <c r="NUN227" s="15"/>
      <c r="NUO227" s="15"/>
      <c r="NUP227" s="15"/>
      <c r="NUQ227" s="15"/>
      <c r="NUR227" s="15"/>
      <c r="NUS227" s="15"/>
      <c r="NUT227" s="15"/>
      <c r="NUU227" s="15"/>
      <c r="NUV227" s="15"/>
      <c r="NUW227" s="15"/>
      <c r="NUX227" s="15"/>
      <c r="NUY227" s="15"/>
      <c r="NUZ227" s="15"/>
      <c r="NVA227" s="15"/>
      <c r="NVB227" s="15"/>
      <c r="NVC227" s="15"/>
      <c r="NVD227" s="15"/>
      <c r="NVE227" s="15"/>
      <c r="NVF227" s="15"/>
      <c r="NVG227" s="15"/>
      <c r="NVH227" s="15"/>
      <c r="NVI227" s="15"/>
      <c r="NVJ227" s="15"/>
      <c r="NVK227" s="15"/>
      <c r="NVL227" s="15"/>
      <c r="NVM227" s="15"/>
      <c r="NVN227" s="15"/>
      <c r="NVO227" s="15"/>
      <c r="NVP227" s="15"/>
      <c r="NVQ227" s="15"/>
      <c r="NVR227" s="15"/>
      <c r="NVS227" s="15"/>
      <c r="NVT227" s="15"/>
      <c r="NVU227" s="15"/>
      <c r="NVV227" s="15"/>
      <c r="NVW227" s="15"/>
      <c r="NVX227" s="15"/>
      <c r="NVY227" s="15"/>
      <c r="NVZ227" s="15"/>
      <c r="NWA227" s="15"/>
      <c r="NWB227" s="15"/>
      <c r="NWC227" s="15"/>
      <c r="NWD227" s="15"/>
      <c r="NWE227" s="15"/>
      <c r="NWF227" s="15"/>
      <c r="NWG227" s="15"/>
      <c r="NWH227" s="15"/>
      <c r="NWI227" s="15"/>
      <c r="NWJ227" s="15"/>
      <c r="NWK227" s="15"/>
      <c r="NWL227" s="15"/>
      <c r="NWM227" s="15"/>
      <c r="NWN227" s="15"/>
      <c r="NWO227" s="15"/>
      <c r="NWP227" s="15"/>
      <c r="NWQ227" s="15"/>
      <c r="NWR227" s="15"/>
      <c r="NWS227" s="15"/>
      <c r="NWT227" s="15"/>
      <c r="NWU227" s="15"/>
      <c r="NWV227" s="15"/>
      <c r="NWW227" s="15"/>
      <c r="NWX227" s="15"/>
      <c r="NWY227" s="15"/>
      <c r="NWZ227" s="15"/>
      <c r="NXA227" s="15"/>
      <c r="NXB227" s="15"/>
      <c r="NXC227" s="15"/>
      <c r="NXD227" s="15"/>
      <c r="NXE227" s="15"/>
      <c r="NXF227" s="15"/>
      <c r="NXG227" s="15"/>
      <c r="NXH227" s="15"/>
      <c r="NXI227" s="15"/>
      <c r="NXJ227" s="15"/>
      <c r="NXK227" s="15"/>
      <c r="NXL227" s="15"/>
      <c r="NXM227" s="15"/>
      <c r="NXN227" s="15"/>
      <c r="NXO227" s="15"/>
      <c r="NXP227" s="15"/>
      <c r="NXQ227" s="15"/>
      <c r="NXR227" s="15"/>
      <c r="NXS227" s="15"/>
      <c r="NXT227" s="15"/>
      <c r="NXU227" s="15"/>
      <c r="NXV227" s="15"/>
      <c r="NXW227" s="15"/>
      <c r="NXX227" s="15"/>
      <c r="NXY227" s="15"/>
      <c r="NXZ227" s="15"/>
      <c r="NYA227" s="15"/>
      <c r="NYB227" s="15"/>
      <c r="NYC227" s="15"/>
      <c r="NYD227" s="15"/>
      <c r="NYE227" s="15"/>
      <c r="NYF227" s="15"/>
      <c r="NYG227" s="15"/>
      <c r="NYH227" s="15"/>
      <c r="NYI227" s="15"/>
      <c r="NYJ227" s="15"/>
      <c r="NYK227" s="15"/>
      <c r="NYL227" s="15"/>
      <c r="NYM227" s="15"/>
      <c r="NYN227" s="15"/>
      <c r="NYO227" s="15"/>
      <c r="NYP227" s="15"/>
      <c r="NYQ227" s="15"/>
      <c r="NYR227" s="15"/>
      <c r="NYS227" s="15"/>
      <c r="NYT227" s="15"/>
      <c r="NYU227" s="15"/>
      <c r="NYV227" s="15"/>
      <c r="NYW227" s="15"/>
      <c r="NYX227" s="15"/>
      <c r="NYY227" s="15"/>
      <c r="NYZ227" s="15"/>
      <c r="NZA227" s="15"/>
      <c r="NZB227" s="15"/>
      <c r="NZC227" s="15"/>
      <c r="NZD227" s="15"/>
      <c r="NZE227" s="15"/>
      <c r="NZF227" s="15"/>
      <c r="NZG227" s="15"/>
      <c r="NZH227" s="15"/>
      <c r="NZI227" s="15"/>
      <c r="NZJ227" s="15"/>
      <c r="NZK227" s="15"/>
      <c r="NZL227" s="15"/>
      <c r="NZM227" s="15"/>
      <c r="NZN227" s="15"/>
      <c r="NZO227" s="15"/>
      <c r="NZP227" s="15"/>
      <c r="NZQ227" s="15"/>
      <c r="NZR227" s="15"/>
      <c r="NZS227" s="15"/>
      <c r="NZT227" s="15"/>
      <c r="NZU227" s="15"/>
      <c r="NZV227" s="15"/>
      <c r="NZW227" s="15"/>
      <c r="NZX227" s="15"/>
      <c r="NZY227" s="15"/>
      <c r="NZZ227" s="15"/>
      <c r="OAA227" s="15"/>
      <c r="OAB227" s="15"/>
      <c r="OAC227" s="15"/>
      <c r="OAD227" s="15"/>
      <c r="OAE227" s="15"/>
      <c r="OAF227" s="15"/>
      <c r="OAG227" s="15"/>
      <c r="OAH227" s="15"/>
      <c r="OAI227" s="15"/>
      <c r="OAJ227" s="15"/>
      <c r="OAK227" s="15"/>
      <c r="OAL227" s="15"/>
      <c r="OAM227" s="15"/>
      <c r="OAN227" s="15"/>
      <c r="OAO227" s="15"/>
      <c r="OAP227" s="15"/>
      <c r="OAQ227" s="15"/>
      <c r="OAR227" s="15"/>
      <c r="OAS227" s="15"/>
      <c r="OAT227" s="15"/>
      <c r="OAU227" s="15"/>
      <c r="OAV227" s="15"/>
      <c r="OAW227" s="15"/>
      <c r="OAX227" s="15"/>
      <c r="OAY227" s="15"/>
      <c r="OAZ227" s="15"/>
      <c r="OBA227" s="15"/>
      <c r="OBB227" s="15"/>
      <c r="OBC227" s="15"/>
      <c r="OBD227" s="15"/>
      <c r="OBE227" s="15"/>
      <c r="OBF227" s="15"/>
      <c r="OBG227" s="15"/>
      <c r="OBH227" s="15"/>
      <c r="OBI227" s="15"/>
      <c r="OBJ227" s="15"/>
      <c r="OBK227" s="15"/>
      <c r="OBL227" s="15"/>
      <c r="OBM227" s="15"/>
      <c r="OBN227" s="15"/>
      <c r="OBO227" s="15"/>
      <c r="OBP227" s="15"/>
      <c r="OBQ227" s="15"/>
      <c r="OBR227" s="15"/>
      <c r="OBS227" s="15"/>
      <c r="OBT227" s="15"/>
      <c r="OBU227" s="15"/>
      <c r="OBV227" s="15"/>
      <c r="OBW227" s="15"/>
      <c r="OBX227" s="15"/>
      <c r="OBY227" s="15"/>
      <c r="OBZ227" s="15"/>
      <c r="OCA227" s="15"/>
      <c r="OCB227" s="15"/>
      <c r="OCC227" s="15"/>
      <c r="OCD227" s="15"/>
      <c r="OCE227" s="15"/>
      <c r="OCF227" s="15"/>
      <c r="OCG227" s="15"/>
      <c r="OCH227" s="15"/>
      <c r="OCI227" s="15"/>
      <c r="OCJ227" s="15"/>
      <c r="OCK227" s="15"/>
      <c r="OCL227" s="15"/>
      <c r="OCM227" s="15"/>
      <c r="OCN227" s="15"/>
      <c r="OCO227" s="15"/>
      <c r="OCP227" s="15"/>
      <c r="OCQ227" s="15"/>
      <c r="OCR227" s="15"/>
      <c r="OCS227" s="15"/>
      <c r="OCT227" s="15"/>
      <c r="OCU227" s="15"/>
      <c r="OCV227" s="15"/>
      <c r="OCW227" s="15"/>
      <c r="OCX227" s="15"/>
      <c r="OCY227" s="15"/>
      <c r="OCZ227" s="15"/>
      <c r="ODA227" s="15"/>
      <c r="ODB227" s="15"/>
      <c r="ODC227" s="15"/>
      <c r="ODD227" s="15"/>
      <c r="ODE227" s="15"/>
      <c r="ODF227" s="15"/>
      <c r="ODG227" s="15"/>
      <c r="ODH227" s="15"/>
      <c r="ODI227" s="15"/>
      <c r="ODJ227" s="15"/>
      <c r="ODK227" s="15"/>
      <c r="ODL227" s="15"/>
      <c r="ODM227" s="15"/>
      <c r="ODN227" s="15"/>
      <c r="ODO227" s="15"/>
      <c r="ODP227" s="15"/>
      <c r="ODQ227" s="15"/>
      <c r="ODR227" s="15"/>
      <c r="ODS227" s="15"/>
      <c r="ODT227" s="15"/>
      <c r="ODU227" s="15"/>
      <c r="ODV227" s="15"/>
      <c r="ODW227" s="15"/>
      <c r="ODX227" s="15"/>
      <c r="ODY227" s="15"/>
      <c r="ODZ227" s="15"/>
      <c r="OEA227" s="15"/>
      <c r="OEB227" s="15"/>
      <c r="OEC227" s="15"/>
      <c r="OED227" s="15"/>
      <c r="OEE227" s="15"/>
      <c r="OEF227" s="15"/>
      <c r="OEG227" s="15"/>
      <c r="OEH227" s="15"/>
      <c r="OEI227" s="15"/>
      <c r="OEJ227" s="15"/>
      <c r="OEK227" s="15"/>
      <c r="OEL227" s="15"/>
      <c r="OEM227" s="15"/>
      <c r="OEN227" s="15"/>
      <c r="OEO227" s="15"/>
      <c r="OEP227" s="15"/>
      <c r="OEQ227" s="15"/>
      <c r="OER227" s="15"/>
      <c r="OES227" s="15"/>
      <c r="OET227" s="15"/>
      <c r="OEU227" s="15"/>
      <c r="OEV227" s="15"/>
      <c r="OEW227" s="15"/>
      <c r="OEX227" s="15"/>
      <c r="OEY227" s="15"/>
      <c r="OEZ227" s="15"/>
      <c r="OFA227" s="15"/>
      <c r="OFB227" s="15"/>
      <c r="OFC227" s="15"/>
      <c r="OFD227" s="15"/>
      <c r="OFE227" s="15"/>
      <c r="OFF227" s="15"/>
      <c r="OFG227" s="15"/>
      <c r="OFH227" s="15"/>
      <c r="OFI227" s="15"/>
      <c r="OFJ227" s="15"/>
      <c r="OFK227" s="15"/>
      <c r="OFL227" s="15"/>
      <c r="OFM227" s="15"/>
      <c r="OFN227" s="15"/>
      <c r="OFO227" s="15"/>
      <c r="OFP227" s="15"/>
      <c r="OFQ227" s="15"/>
      <c r="OFR227" s="15"/>
      <c r="OFS227" s="15"/>
      <c r="OFT227" s="15"/>
      <c r="OFU227" s="15"/>
      <c r="OFV227" s="15"/>
      <c r="OFW227" s="15"/>
      <c r="OFX227" s="15"/>
      <c r="OFY227" s="15"/>
      <c r="OFZ227" s="15"/>
      <c r="OGA227" s="15"/>
      <c r="OGB227" s="15"/>
      <c r="OGC227" s="15"/>
      <c r="OGD227" s="15"/>
      <c r="OGE227" s="15"/>
      <c r="OGF227" s="15"/>
      <c r="OGG227" s="15"/>
      <c r="OGH227" s="15"/>
      <c r="OGI227" s="15"/>
      <c r="OGJ227" s="15"/>
      <c r="OGK227" s="15"/>
      <c r="OGL227" s="15"/>
      <c r="OGM227" s="15"/>
      <c r="OGN227" s="15"/>
      <c r="OGO227" s="15"/>
      <c r="OGP227" s="15"/>
      <c r="OGQ227" s="15"/>
      <c r="OGR227" s="15"/>
      <c r="OGS227" s="15"/>
      <c r="OGT227" s="15"/>
      <c r="OGU227" s="15"/>
      <c r="OGV227" s="15"/>
      <c r="OGW227" s="15"/>
      <c r="OGX227" s="15"/>
      <c r="OGY227" s="15"/>
      <c r="OGZ227" s="15"/>
      <c r="OHA227" s="15"/>
      <c r="OHB227" s="15"/>
      <c r="OHC227" s="15"/>
      <c r="OHD227" s="15"/>
      <c r="OHE227" s="15"/>
      <c r="OHF227" s="15"/>
      <c r="OHG227" s="15"/>
      <c r="OHH227" s="15"/>
      <c r="OHI227" s="15"/>
      <c r="OHJ227" s="15"/>
      <c r="OHK227" s="15"/>
      <c r="OHL227" s="15"/>
      <c r="OHM227" s="15"/>
      <c r="OHN227" s="15"/>
      <c r="OHO227" s="15"/>
      <c r="OHP227" s="15"/>
      <c r="OHQ227" s="15"/>
      <c r="OHR227" s="15"/>
      <c r="OHS227" s="15"/>
      <c r="OHT227" s="15"/>
      <c r="OHU227" s="15"/>
      <c r="OHV227" s="15"/>
      <c r="OHW227" s="15"/>
      <c r="OHX227" s="15"/>
      <c r="OHY227" s="15"/>
      <c r="OHZ227" s="15"/>
      <c r="OIA227" s="15"/>
      <c r="OIB227" s="15"/>
      <c r="OIC227" s="15"/>
      <c r="OID227" s="15"/>
      <c r="OIE227" s="15"/>
      <c r="OIF227" s="15"/>
      <c r="OIG227" s="15"/>
      <c r="OIH227" s="15"/>
      <c r="OII227" s="15"/>
      <c r="OIJ227" s="15"/>
      <c r="OIK227" s="15"/>
      <c r="OIL227" s="15"/>
      <c r="OIM227" s="15"/>
      <c r="OIN227" s="15"/>
      <c r="OIO227" s="15"/>
      <c r="OIP227" s="15"/>
      <c r="OIQ227" s="15"/>
      <c r="OIR227" s="15"/>
      <c r="OIS227" s="15"/>
      <c r="OIT227" s="15"/>
      <c r="OIU227" s="15"/>
      <c r="OIV227" s="15"/>
      <c r="OIW227" s="15"/>
      <c r="OIX227" s="15"/>
      <c r="OIY227" s="15"/>
      <c r="OIZ227" s="15"/>
      <c r="OJA227" s="15"/>
      <c r="OJB227" s="15"/>
      <c r="OJC227" s="15"/>
      <c r="OJD227" s="15"/>
      <c r="OJE227" s="15"/>
      <c r="OJF227" s="15"/>
      <c r="OJG227" s="15"/>
      <c r="OJH227" s="15"/>
      <c r="OJI227" s="15"/>
      <c r="OJJ227" s="15"/>
      <c r="OJK227" s="15"/>
      <c r="OJL227" s="15"/>
      <c r="OJM227" s="15"/>
      <c r="OJN227" s="15"/>
      <c r="OJO227" s="15"/>
      <c r="OJP227" s="15"/>
      <c r="OJQ227" s="15"/>
      <c r="OJR227" s="15"/>
      <c r="OJS227" s="15"/>
      <c r="OJT227" s="15"/>
      <c r="OJU227" s="15"/>
      <c r="OJV227" s="15"/>
      <c r="OJW227" s="15"/>
      <c r="OJX227" s="15"/>
      <c r="OJY227" s="15"/>
      <c r="OJZ227" s="15"/>
      <c r="OKA227" s="15"/>
      <c r="OKB227" s="15"/>
      <c r="OKC227" s="15"/>
      <c r="OKD227" s="15"/>
      <c r="OKE227" s="15"/>
      <c r="OKF227" s="15"/>
      <c r="OKG227" s="15"/>
      <c r="OKH227" s="15"/>
      <c r="OKI227" s="15"/>
      <c r="OKJ227" s="15"/>
      <c r="OKK227" s="15"/>
      <c r="OKL227" s="15"/>
      <c r="OKM227" s="15"/>
      <c r="OKN227" s="15"/>
      <c r="OKO227" s="15"/>
      <c r="OKP227" s="15"/>
      <c r="OKQ227" s="15"/>
      <c r="OKR227" s="15"/>
      <c r="OKS227" s="15"/>
      <c r="OKT227" s="15"/>
      <c r="OKU227" s="15"/>
      <c r="OKV227" s="15"/>
      <c r="OKW227" s="15"/>
      <c r="OKX227" s="15"/>
      <c r="OKY227" s="15"/>
      <c r="OKZ227" s="15"/>
      <c r="OLA227" s="15"/>
      <c r="OLB227" s="15"/>
      <c r="OLC227" s="15"/>
      <c r="OLD227" s="15"/>
      <c r="OLE227" s="15"/>
      <c r="OLF227" s="15"/>
      <c r="OLG227" s="15"/>
      <c r="OLH227" s="15"/>
      <c r="OLI227" s="15"/>
      <c r="OLJ227" s="15"/>
      <c r="OLK227" s="15"/>
      <c r="OLL227" s="15"/>
      <c r="OLM227" s="15"/>
      <c r="OLN227" s="15"/>
      <c r="OLO227" s="15"/>
      <c r="OLP227" s="15"/>
      <c r="OLQ227" s="15"/>
      <c r="OLR227" s="15"/>
      <c r="OLS227" s="15"/>
      <c r="OLT227" s="15"/>
      <c r="OLU227" s="15"/>
      <c r="OLV227" s="15"/>
      <c r="OLW227" s="15"/>
      <c r="OLX227" s="15"/>
      <c r="OLY227" s="15"/>
      <c r="OLZ227" s="15"/>
      <c r="OMA227" s="15"/>
      <c r="OMB227" s="15"/>
      <c r="OMC227" s="15"/>
      <c r="OMD227" s="15"/>
      <c r="OME227" s="15"/>
      <c r="OMF227" s="15"/>
      <c r="OMG227" s="15"/>
      <c r="OMH227" s="15"/>
      <c r="OMI227" s="15"/>
      <c r="OMJ227" s="15"/>
      <c r="OMK227" s="15"/>
      <c r="OML227" s="15"/>
      <c r="OMM227" s="15"/>
      <c r="OMN227" s="15"/>
      <c r="OMO227" s="15"/>
      <c r="OMP227" s="15"/>
      <c r="OMQ227" s="15"/>
      <c r="OMR227" s="15"/>
      <c r="OMS227" s="15"/>
      <c r="OMT227" s="15"/>
      <c r="OMU227" s="15"/>
      <c r="OMV227" s="15"/>
      <c r="OMW227" s="15"/>
      <c r="OMX227" s="15"/>
      <c r="OMY227" s="15"/>
      <c r="OMZ227" s="15"/>
      <c r="ONA227" s="15"/>
      <c r="ONB227" s="15"/>
      <c r="ONC227" s="15"/>
      <c r="OND227" s="15"/>
      <c r="ONE227" s="15"/>
      <c r="ONF227" s="15"/>
      <c r="ONG227" s="15"/>
      <c r="ONH227" s="15"/>
      <c r="ONI227" s="15"/>
      <c r="ONJ227" s="15"/>
      <c r="ONK227" s="15"/>
      <c r="ONL227" s="15"/>
      <c r="ONM227" s="15"/>
      <c r="ONN227" s="15"/>
      <c r="ONO227" s="15"/>
      <c r="ONP227" s="15"/>
      <c r="ONQ227" s="15"/>
      <c r="ONR227" s="15"/>
      <c r="ONS227" s="15"/>
      <c r="ONT227" s="15"/>
      <c r="ONU227" s="15"/>
      <c r="ONV227" s="15"/>
      <c r="ONW227" s="15"/>
      <c r="ONX227" s="15"/>
      <c r="ONY227" s="15"/>
      <c r="ONZ227" s="15"/>
      <c r="OOA227" s="15"/>
      <c r="OOB227" s="15"/>
      <c r="OOC227" s="15"/>
      <c r="OOD227" s="15"/>
      <c r="OOE227" s="15"/>
      <c r="OOF227" s="15"/>
      <c r="OOG227" s="15"/>
      <c r="OOH227" s="15"/>
      <c r="OOI227" s="15"/>
      <c r="OOJ227" s="15"/>
      <c r="OOK227" s="15"/>
      <c r="OOL227" s="15"/>
      <c r="OOM227" s="15"/>
      <c r="OON227" s="15"/>
      <c r="OOO227" s="15"/>
      <c r="OOP227" s="15"/>
      <c r="OOQ227" s="15"/>
      <c r="OOR227" s="15"/>
      <c r="OOS227" s="15"/>
      <c r="OOT227" s="15"/>
      <c r="OOU227" s="15"/>
      <c r="OOV227" s="15"/>
      <c r="OOW227" s="15"/>
      <c r="OOX227" s="15"/>
      <c r="OOY227" s="15"/>
      <c r="OOZ227" s="15"/>
      <c r="OPA227" s="15"/>
      <c r="OPB227" s="15"/>
      <c r="OPC227" s="15"/>
      <c r="OPD227" s="15"/>
      <c r="OPE227" s="15"/>
      <c r="OPF227" s="15"/>
      <c r="OPG227" s="15"/>
      <c r="OPH227" s="15"/>
      <c r="OPI227" s="15"/>
      <c r="OPJ227" s="15"/>
      <c r="OPK227" s="15"/>
      <c r="OPL227" s="15"/>
      <c r="OPM227" s="15"/>
      <c r="OPN227" s="15"/>
      <c r="OPO227" s="15"/>
      <c r="OPP227" s="15"/>
      <c r="OPQ227" s="15"/>
      <c r="OPR227" s="15"/>
      <c r="OPS227" s="15"/>
      <c r="OPT227" s="15"/>
      <c r="OPU227" s="15"/>
      <c r="OPV227" s="15"/>
      <c r="OPW227" s="15"/>
      <c r="OPX227" s="15"/>
      <c r="OPY227" s="15"/>
      <c r="OPZ227" s="15"/>
      <c r="OQA227" s="15"/>
      <c r="OQB227" s="15"/>
      <c r="OQC227" s="15"/>
      <c r="OQD227" s="15"/>
      <c r="OQE227" s="15"/>
      <c r="OQF227" s="15"/>
      <c r="OQG227" s="15"/>
      <c r="OQH227" s="15"/>
      <c r="OQI227" s="15"/>
      <c r="OQJ227" s="15"/>
      <c r="OQK227" s="15"/>
      <c r="OQL227" s="15"/>
      <c r="OQM227" s="15"/>
      <c r="OQN227" s="15"/>
      <c r="OQO227" s="15"/>
      <c r="OQP227" s="15"/>
      <c r="OQQ227" s="15"/>
      <c r="OQR227" s="15"/>
      <c r="OQS227" s="15"/>
      <c r="OQT227" s="15"/>
      <c r="OQU227" s="15"/>
      <c r="OQV227" s="15"/>
      <c r="OQW227" s="15"/>
      <c r="OQX227" s="15"/>
      <c r="OQY227" s="15"/>
      <c r="OQZ227" s="15"/>
      <c r="ORA227" s="15"/>
      <c r="ORB227" s="15"/>
      <c r="ORC227" s="15"/>
      <c r="ORD227" s="15"/>
      <c r="ORE227" s="15"/>
      <c r="ORF227" s="15"/>
      <c r="ORG227" s="15"/>
      <c r="ORH227" s="15"/>
      <c r="ORI227" s="15"/>
      <c r="ORJ227" s="15"/>
      <c r="ORK227" s="15"/>
      <c r="ORL227" s="15"/>
      <c r="ORM227" s="15"/>
      <c r="ORN227" s="15"/>
      <c r="ORO227" s="15"/>
      <c r="ORP227" s="15"/>
      <c r="ORQ227" s="15"/>
      <c r="ORR227" s="15"/>
      <c r="ORS227" s="15"/>
      <c r="ORT227" s="15"/>
      <c r="ORU227" s="15"/>
      <c r="ORV227" s="15"/>
      <c r="ORW227" s="15"/>
      <c r="ORX227" s="15"/>
      <c r="ORY227" s="15"/>
      <c r="ORZ227" s="15"/>
      <c r="OSA227" s="15"/>
      <c r="OSB227" s="15"/>
      <c r="OSC227" s="15"/>
      <c r="OSD227" s="15"/>
      <c r="OSE227" s="15"/>
      <c r="OSF227" s="15"/>
      <c r="OSG227" s="15"/>
      <c r="OSH227" s="15"/>
      <c r="OSI227" s="15"/>
      <c r="OSJ227" s="15"/>
      <c r="OSK227" s="15"/>
      <c r="OSL227" s="15"/>
      <c r="OSM227" s="15"/>
      <c r="OSN227" s="15"/>
      <c r="OSO227" s="15"/>
      <c r="OSP227" s="15"/>
      <c r="OSQ227" s="15"/>
      <c r="OSR227" s="15"/>
      <c r="OSS227" s="15"/>
      <c r="OST227" s="15"/>
      <c r="OSU227" s="15"/>
      <c r="OSV227" s="15"/>
      <c r="OSW227" s="15"/>
      <c r="OSX227" s="15"/>
      <c r="OSY227" s="15"/>
      <c r="OSZ227" s="15"/>
      <c r="OTA227" s="15"/>
      <c r="OTB227" s="15"/>
      <c r="OTC227" s="15"/>
      <c r="OTD227" s="15"/>
      <c r="OTE227" s="15"/>
      <c r="OTF227" s="15"/>
      <c r="OTG227" s="15"/>
      <c r="OTH227" s="15"/>
      <c r="OTI227" s="15"/>
      <c r="OTJ227" s="15"/>
      <c r="OTK227" s="15"/>
      <c r="OTL227" s="15"/>
      <c r="OTM227" s="15"/>
      <c r="OTN227" s="15"/>
      <c r="OTO227" s="15"/>
      <c r="OTP227" s="15"/>
      <c r="OTQ227" s="15"/>
      <c r="OTR227" s="15"/>
      <c r="OTS227" s="15"/>
      <c r="OTT227" s="15"/>
      <c r="OTU227" s="15"/>
      <c r="OTV227" s="15"/>
      <c r="OTW227" s="15"/>
      <c r="OTX227" s="15"/>
      <c r="OTY227" s="15"/>
      <c r="OTZ227" s="15"/>
      <c r="OUA227" s="15"/>
      <c r="OUB227" s="15"/>
      <c r="OUC227" s="15"/>
      <c r="OUD227" s="15"/>
      <c r="OUE227" s="15"/>
      <c r="OUF227" s="15"/>
      <c r="OUG227" s="15"/>
      <c r="OUH227" s="15"/>
      <c r="OUI227" s="15"/>
      <c r="OUJ227" s="15"/>
      <c r="OUK227" s="15"/>
      <c r="OUL227" s="15"/>
      <c r="OUM227" s="15"/>
      <c r="OUN227" s="15"/>
      <c r="OUO227" s="15"/>
      <c r="OUP227" s="15"/>
      <c r="OUQ227" s="15"/>
      <c r="OUR227" s="15"/>
      <c r="OUS227" s="15"/>
      <c r="OUT227" s="15"/>
      <c r="OUU227" s="15"/>
      <c r="OUV227" s="15"/>
      <c r="OUW227" s="15"/>
      <c r="OUX227" s="15"/>
      <c r="OUY227" s="15"/>
      <c r="OUZ227" s="15"/>
      <c r="OVA227" s="15"/>
      <c r="OVB227" s="15"/>
      <c r="OVC227" s="15"/>
      <c r="OVD227" s="15"/>
      <c r="OVE227" s="15"/>
      <c r="OVF227" s="15"/>
      <c r="OVG227" s="15"/>
      <c r="OVH227" s="15"/>
      <c r="OVI227" s="15"/>
      <c r="OVJ227" s="15"/>
      <c r="OVK227" s="15"/>
      <c r="OVL227" s="15"/>
      <c r="OVM227" s="15"/>
      <c r="OVN227" s="15"/>
      <c r="OVO227" s="15"/>
      <c r="OVP227" s="15"/>
      <c r="OVQ227" s="15"/>
      <c r="OVR227" s="15"/>
      <c r="OVS227" s="15"/>
      <c r="OVT227" s="15"/>
      <c r="OVU227" s="15"/>
      <c r="OVV227" s="15"/>
      <c r="OVW227" s="15"/>
      <c r="OVX227" s="15"/>
      <c r="OVY227" s="15"/>
      <c r="OVZ227" s="15"/>
      <c r="OWA227" s="15"/>
      <c r="OWB227" s="15"/>
      <c r="OWC227" s="15"/>
      <c r="OWD227" s="15"/>
      <c r="OWE227" s="15"/>
      <c r="OWF227" s="15"/>
      <c r="OWG227" s="15"/>
      <c r="OWH227" s="15"/>
      <c r="OWI227" s="15"/>
      <c r="OWJ227" s="15"/>
      <c r="OWK227" s="15"/>
      <c r="OWL227" s="15"/>
      <c r="OWM227" s="15"/>
      <c r="OWN227" s="15"/>
      <c r="OWO227" s="15"/>
      <c r="OWP227" s="15"/>
      <c r="OWQ227" s="15"/>
      <c r="OWR227" s="15"/>
      <c r="OWS227" s="15"/>
      <c r="OWT227" s="15"/>
      <c r="OWU227" s="15"/>
      <c r="OWV227" s="15"/>
      <c r="OWW227" s="15"/>
      <c r="OWX227" s="15"/>
      <c r="OWY227" s="15"/>
      <c r="OWZ227" s="15"/>
      <c r="OXA227" s="15"/>
      <c r="OXB227" s="15"/>
      <c r="OXC227" s="15"/>
      <c r="OXD227" s="15"/>
      <c r="OXE227" s="15"/>
      <c r="OXF227" s="15"/>
      <c r="OXG227" s="15"/>
      <c r="OXH227" s="15"/>
      <c r="OXI227" s="15"/>
      <c r="OXJ227" s="15"/>
      <c r="OXK227" s="15"/>
      <c r="OXL227" s="15"/>
      <c r="OXM227" s="15"/>
      <c r="OXN227" s="15"/>
      <c r="OXO227" s="15"/>
      <c r="OXP227" s="15"/>
      <c r="OXQ227" s="15"/>
      <c r="OXR227" s="15"/>
      <c r="OXS227" s="15"/>
      <c r="OXT227" s="15"/>
      <c r="OXU227" s="15"/>
      <c r="OXV227" s="15"/>
      <c r="OXW227" s="15"/>
      <c r="OXX227" s="15"/>
      <c r="OXY227" s="15"/>
      <c r="OXZ227" s="15"/>
      <c r="OYA227" s="15"/>
      <c r="OYB227" s="15"/>
      <c r="OYC227" s="15"/>
      <c r="OYD227" s="15"/>
      <c r="OYE227" s="15"/>
      <c r="OYF227" s="15"/>
      <c r="OYG227" s="15"/>
      <c r="OYH227" s="15"/>
      <c r="OYI227" s="15"/>
      <c r="OYJ227" s="15"/>
      <c r="OYK227" s="15"/>
      <c r="OYL227" s="15"/>
      <c r="OYM227" s="15"/>
      <c r="OYN227" s="15"/>
      <c r="OYO227" s="15"/>
      <c r="OYP227" s="15"/>
      <c r="OYQ227" s="15"/>
      <c r="OYR227" s="15"/>
      <c r="OYS227" s="15"/>
      <c r="OYT227" s="15"/>
      <c r="OYU227" s="15"/>
      <c r="OYV227" s="15"/>
      <c r="OYW227" s="15"/>
      <c r="OYX227" s="15"/>
      <c r="OYY227" s="15"/>
      <c r="OYZ227" s="15"/>
      <c r="OZA227" s="15"/>
      <c r="OZB227" s="15"/>
      <c r="OZC227" s="15"/>
      <c r="OZD227" s="15"/>
      <c r="OZE227" s="15"/>
      <c r="OZF227" s="15"/>
      <c r="OZG227" s="15"/>
      <c r="OZH227" s="15"/>
      <c r="OZI227" s="15"/>
      <c r="OZJ227" s="15"/>
      <c r="OZK227" s="15"/>
      <c r="OZL227" s="15"/>
      <c r="OZM227" s="15"/>
      <c r="OZN227" s="15"/>
      <c r="OZO227" s="15"/>
      <c r="OZP227" s="15"/>
      <c r="OZQ227" s="15"/>
      <c r="OZR227" s="15"/>
      <c r="OZS227" s="15"/>
      <c r="OZT227" s="15"/>
      <c r="OZU227" s="15"/>
      <c r="OZV227" s="15"/>
      <c r="OZW227" s="15"/>
      <c r="OZX227" s="15"/>
      <c r="OZY227" s="15"/>
      <c r="OZZ227" s="15"/>
      <c r="PAA227" s="15"/>
      <c r="PAB227" s="15"/>
      <c r="PAC227" s="15"/>
      <c r="PAD227" s="15"/>
      <c r="PAE227" s="15"/>
      <c r="PAF227" s="15"/>
      <c r="PAG227" s="15"/>
      <c r="PAH227" s="15"/>
      <c r="PAI227" s="15"/>
      <c r="PAJ227" s="15"/>
      <c r="PAK227" s="15"/>
      <c r="PAL227" s="15"/>
      <c r="PAM227" s="15"/>
      <c r="PAN227" s="15"/>
      <c r="PAO227" s="15"/>
      <c r="PAP227" s="15"/>
      <c r="PAQ227" s="15"/>
      <c r="PAR227" s="15"/>
      <c r="PAS227" s="15"/>
      <c r="PAT227" s="15"/>
      <c r="PAU227" s="15"/>
      <c r="PAV227" s="15"/>
      <c r="PAW227" s="15"/>
      <c r="PAX227" s="15"/>
      <c r="PAY227" s="15"/>
      <c r="PAZ227" s="15"/>
      <c r="PBA227" s="15"/>
      <c r="PBB227" s="15"/>
      <c r="PBC227" s="15"/>
      <c r="PBD227" s="15"/>
      <c r="PBE227" s="15"/>
      <c r="PBF227" s="15"/>
      <c r="PBG227" s="15"/>
      <c r="PBH227" s="15"/>
      <c r="PBI227" s="15"/>
      <c r="PBJ227" s="15"/>
      <c r="PBK227" s="15"/>
      <c r="PBL227" s="15"/>
      <c r="PBM227" s="15"/>
      <c r="PBN227" s="15"/>
      <c r="PBO227" s="15"/>
      <c r="PBP227" s="15"/>
      <c r="PBQ227" s="15"/>
      <c r="PBR227" s="15"/>
      <c r="PBS227" s="15"/>
      <c r="PBT227" s="15"/>
      <c r="PBU227" s="15"/>
      <c r="PBV227" s="15"/>
      <c r="PBW227" s="15"/>
      <c r="PBX227" s="15"/>
      <c r="PBY227" s="15"/>
      <c r="PBZ227" s="15"/>
      <c r="PCA227" s="15"/>
      <c r="PCB227" s="15"/>
      <c r="PCC227" s="15"/>
      <c r="PCD227" s="15"/>
      <c r="PCE227" s="15"/>
      <c r="PCF227" s="15"/>
      <c r="PCG227" s="15"/>
      <c r="PCH227" s="15"/>
      <c r="PCI227" s="15"/>
      <c r="PCJ227" s="15"/>
      <c r="PCK227" s="15"/>
      <c r="PCL227" s="15"/>
      <c r="PCM227" s="15"/>
      <c r="PCN227" s="15"/>
      <c r="PCO227" s="15"/>
      <c r="PCP227" s="15"/>
      <c r="PCQ227" s="15"/>
      <c r="PCR227" s="15"/>
      <c r="PCS227" s="15"/>
      <c r="PCT227" s="15"/>
      <c r="PCU227" s="15"/>
      <c r="PCV227" s="15"/>
      <c r="PCW227" s="15"/>
      <c r="PCX227" s="15"/>
      <c r="PCY227" s="15"/>
      <c r="PCZ227" s="15"/>
      <c r="PDA227" s="15"/>
      <c r="PDB227" s="15"/>
      <c r="PDC227" s="15"/>
      <c r="PDD227" s="15"/>
      <c r="PDE227" s="15"/>
      <c r="PDF227" s="15"/>
      <c r="PDG227" s="15"/>
      <c r="PDH227" s="15"/>
      <c r="PDI227" s="15"/>
      <c r="PDJ227" s="15"/>
      <c r="PDK227" s="15"/>
      <c r="PDL227" s="15"/>
      <c r="PDM227" s="15"/>
      <c r="PDN227" s="15"/>
      <c r="PDO227" s="15"/>
      <c r="PDP227" s="15"/>
      <c r="PDQ227" s="15"/>
      <c r="PDR227" s="15"/>
      <c r="PDS227" s="15"/>
      <c r="PDT227" s="15"/>
      <c r="PDU227" s="15"/>
      <c r="PDV227" s="15"/>
      <c r="PDW227" s="15"/>
      <c r="PDX227" s="15"/>
      <c r="PDY227" s="15"/>
      <c r="PDZ227" s="15"/>
      <c r="PEA227" s="15"/>
      <c r="PEB227" s="15"/>
      <c r="PEC227" s="15"/>
      <c r="PED227" s="15"/>
      <c r="PEE227" s="15"/>
      <c r="PEF227" s="15"/>
      <c r="PEG227" s="15"/>
      <c r="PEH227" s="15"/>
      <c r="PEI227" s="15"/>
      <c r="PEJ227" s="15"/>
      <c r="PEK227" s="15"/>
      <c r="PEL227" s="15"/>
      <c r="PEM227" s="15"/>
      <c r="PEN227" s="15"/>
      <c r="PEO227" s="15"/>
      <c r="PEP227" s="15"/>
      <c r="PEQ227" s="15"/>
      <c r="PER227" s="15"/>
      <c r="PES227" s="15"/>
      <c r="PET227" s="15"/>
      <c r="PEU227" s="15"/>
      <c r="PEV227" s="15"/>
      <c r="PEW227" s="15"/>
      <c r="PEX227" s="15"/>
      <c r="PEY227" s="15"/>
      <c r="PEZ227" s="15"/>
      <c r="PFA227" s="15"/>
      <c r="PFB227" s="15"/>
      <c r="PFC227" s="15"/>
      <c r="PFD227" s="15"/>
      <c r="PFE227" s="15"/>
      <c r="PFF227" s="15"/>
      <c r="PFG227" s="15"/>
      <c r="PFH227" s="15"/>
      <c r="PFI227" s="15"/>
      <c r="PFJ227" s="15"/>
      <c r="PFK227" s="15"/>
      <c r="PFL227" s="15"/>
      <c r="PFM227" s="15"/>
      <c r="PFN227" s="15"/>
      <c r="PFO227" s="15"/>
      <c r="PFP227" s="15"/>
      <c r="PFQ227" s="15"/>
      <c r="PFR227" s="15"/>
      <c r="PFS227" s="15"/>
      <c r="PFT227" s="15"/>
      <c r="PFU227" s="15"/>
      <c r="PFV227" s="15"/>
      <c r="PFW227" s="15"/>
      <c r="PFX227" s="15"/>
      <c r="PFY227" s="15"/>
      <c r="PFZ227" s="15"/>
      <c r="PGA227" s="15"/>
      <c r="PGB227" s="15"/>
      <c r="PGC227" s="15"/>
      <c r="PGD227" s="15"/>
      <c r="PGE227" s="15"/>
      <c r="PGF227" s="15"/>
      <c r="PGG227" s="15"/>
      <c r="PGH227" s="15"/>
      <c r="PGI227" s="15"/>
      <c r="PGJ227" s="15"/>
      <c r="PGK227" s="15"/>
      <c r="PGL227" s="15"/>
      <c r="PGM227" s="15"/>
      <c r="PGN227" s="15"/>
      <c r="PGO227" s="15"/>
      <c r="PGP227" s="15"/>
      <c r="PGQ227" s="15"/>
      <c r="PGR227" s="15"/>
      <c r="PGS227" s="15"/>
      <c r="PGT227" s="15"/>
      <c r="PGU227" s="15"/>
      <c r="PGV227" s="15"/>
      <c r="PGW227" s="15"/>
      <c r="PGX227" s="15"/>
      <c r="PGY227" s="15"/>
      <c r="PGZ227" s="15"/>
      <c r="PHA227" s="15"/>
      <c r="PHB227" s="15"/>
      <c r="PHC227" s="15"/>
      <c r="PHD227" s="15"/>
      <c r="PHE227" s="15"/>
      <c r="PHF227" s="15"/>
      <c r="PHG227" s="15"/>
      <c r="PHH227" s="15"/>
      <c r="PHI227" s="15"/>
      <c r="PHJ227" s="15"/>
      <c r="PHK227" s="15"/>
      <c r="PHL227" s="15"/>
      <c r="PHM227" s="15"/>
      <c r="PHN227" s="15"/>
      <c r="PHO227" s="15"/>
      <c r="PHP227" s="15"/>
      <c r="PHQ227" s="15"/>
      <c r="PHR227" s="15"/>
      <c r="PHS227" s="15"/>
      <c r="PHT227" s="15"/>
      <c r="PHU227" s="15"/>
      <c r="PHV227" s="15"/>
      <c r="PHW227" s="15"/>
      <c r="PHX227" s="15"/>
      <c r="PHY227" s="15"/>
      <c r="PHZ227" s="15"/>
      <c r="PIA227" s="15"/>
      <c r="PIB227" s="15"/>
      <c r="PIC227" s="15"/>
      <c r="PID227" s="15"/>
      <c r="PIE227" s="15"/>
      <c r="PIF227" s="15"/>
      <c r="PIG227" s="15"/>
      <c r="PIH227" s="15"/>
      <c r="PII227" s="15"/>
      <c r="PIJ227" s="15"/>
      <c r="PIK227" s="15"/>
      <c r="PIL227" s="15"/>
      <c r="PIM227" s="15"/>
      <c r="PIN227" s="15"/>
      <c r="PIO227" s="15"/>
      <c r="PIP227" s="15"/>
      <c r="PIQ227" s="15"/>
      <c r="PIR227" s="15"/>
      <c r="PIS227" s="15"/>
      <c r="PIT227" s="15"/>
      <c r="PIU227" s="15"/>
      <c r="PIV227" s="15"/>
      <c r="PIW227" s="15"/>
      <c r="PIX227" s="15"/>
      <c r="PIY227" s="15"/>
      <c r="PIZ227" s="15"/>
      <c r="PJA227" s="15"/>
      <c r="PJB227" s="15"/>
      <c r="PJC227" s="15"/>
      <c r="PJD227" s="15"/>
      <c r="PJE227" s="15"/>
      <c r="PJF227" s="15"/>
      <c r="PJG227" s="15"/>
      <c r="PJH227" s="15"/>
      <c r="PJI227" s="15"/>
      <c r="PJJ227" s="15"/>
      <c r="PJK227" s="15"/>
      <c r="PJL227" s="15"/>
      <c r="PJM227" s="15"/>
      <c r="PJN227" s="15"/>
      <c r="PJO227" s="15"/>
      <c r="PJP227" s="15"/>
      <c r="PJQ227" s="15"/>
      <c r="PJR227" s="15"/>
      <c r="PJS227" s="15"/>
      <c r="PJT227" s="15"/>
      <c r="PJU227" s="15"/>
      <c r="PJV227" s="15"/>
      <c r="PJW227" s="15"/>
      <c r="PJX227" s="15"/>
      <c r="PJY227" s="15"/>
      <c r="PJZ227" s="15"/>
      <c r="PKA227" s="15"/>
      <c r="PKB227" s="15"/>
      <c r="PKC227" s="15"/>
      <c r="PKD227" s="15"/>
      <c r="PKE227" s="15"/>
      <c r="PKF227" s="15"/>
      <c r="PKG227" s="15"/>
      <c r="PKH227" s="15"/>
      <c r="PKI227" s="15"/>
      <c r="PKJ227" s="15"/>
      <c r="PKK227" s="15"/>
      <c r="PKL227" s="15"/>
      <c r="PKM227" s="15"/>
      <c r="PKN227" s="15"/>
      <c r="PKO227" s="15"/>
      <c r="PKP227" s="15"/>
      <c r="PKQ227" s="15"/>
      <c r="PKR227" s="15"/>
      <c r="PKS227" s="15"/>
      <c r="PKT227" s="15"/>
      <c r="PKU227" s="15"/>
      <c r="PKV227" s="15"/>
      <c r="PKW227" s="15"/>
      <c r="PKX227" s="15"/>
      <c r="PKY227" s="15"/>
      <c r="PKZ227" s="15"/>
      <c r="PLA227" s="15"/>
      <c r="PLB227" s="15"/>
      <c r="PLC227" s="15"/>
      <c r="PLD227" s="15"/>
      <c r="PLE227" s="15"/>
      <c r="PLF227" s="15"/>
      <c r="PLG227" s="15"/>
      <c r="PLH227" s="15"/>
      <c r="PLI227" s="15"/>
      <c r="PLJ227" s="15"/>
      <c r="PLK227" s="15"/>
      <c r="PLL227" s="15"/>
      <c r="PLM227" s="15"/>
      <c r="PLN227" s="15"/>
      <c r="PLO227" s="15"/>
      <c r="PLP227" s="15"/>
      <c r="PLQ227" s="15"/>
      <c r="PLR227" s="15"/>
      <c r="PLS227" s="15"/>
      <c r="PLT227" s="15"/>
      <c r="PLU227" s="15"/>
      <c r="PLV227" s="15"/>
      <c r="PLW227" s="15"/>
      <c r="PLX227" s="15"/>
      <c r="PLY227" s="15"/>
      <c r="PLZ227" s="15"/>
      <c r="PMA227" s="15"/>
      <c r="PMB227" s="15"/>
      <c r="PMC227" s="15"/>
      <c r="PMD227" s="15"/>
      <c r="PME227" s="15"/>
      <c r="PMF227" s="15"/>
      <c r="PMG227" s="15"/>
      <c r="PMH227" s="15"/>
      <c r="PMI227" s="15"/>
      <c r="PMJ227" s="15"/>
      <c r="PMK227" s="15"/>
      <c r="PML227" s="15"/>
      <c r="PMM227" s="15"/>
      <c r="PMN227" s="15"/>
      <c r="PMO227" s="15"/>
      <c r="PMP227" s="15"/>
      <c r="PMQ227" s="15"/>
      <c r="PMR227" s="15"/>
      <c r="PMS227" s="15"/>
      <c r="PMT227" s="15"/>
      <c r="PMU227" s="15"/>
      <c r="PMV227" s="15"/>
      <c r="PMW227" s="15"/>
      <c r="PMX227" s="15"/>
      <c r="PMY227" s="15"/>
      <c r="PMZ227" s="15"/>
      <c r="PNA227" s="15"/>
      <c r="PNB227" s="15"/>
      <c r="PNC227" s="15"/>
      <c r="PND227" s="15"/>
      <c r="PNE227" s="15"/>
      <c r="PNF227" s="15"/>
      <c r="PNG227" s="15"/>
      <c r="PNH227" s="15"/>
      <c r="PNI227" s="15"/>
      <c r="PNJ227" s="15"/>
      <c r="PNK227" s="15"/>
      <c r="PNL227" s="15"/>
      <c r="PNM227" s="15"/>
      <c r="PNN227" s="15"/>
      <c r="PNO227" s="15"/>
      <c r="PNP227" s="15"/>
      <c r="PNQ227" s="15"/>
      <c r="PNR227" s="15"/>
      <c r="PNS227" s="15"/>
      <c r="PNT227" s="15"/>
      <c r="PNU227" s="15"/>
      <c r="PNV227" s="15"/>
      <c r="PNW227" s="15"/>
      <c r="PNX227" s="15"/>
      <c r="PNY227" s="15"/>
      <c r="PNZ227" s="15"/>
      <c r="POA227" s="15"/>
      <c r="POB227" s="15"/>
      <c r="POC227" s="15"/>
      <c r="POD227" s="15"/>
      <c r="POE227" s="15"/>
      <c r="POF227" s="15"/>
      <c r="POG227" s="15"/>
      <c r="POH227" s="15"/>
      <c r="POI227" s="15"/>
      <c r="POJ227" s="15"/>
      <c r="POK227" s="15"/>
      <c r="POL227" s="15"/>
      <c r="POM227" s="15"/>
      <c r="PON227" s="15"/>
      <c r="POO227" s="15"/>
      <c r="POP227" s="15"/>
      <c r="POQ227" s="15"/>
      <c r="POR227" s="15"/>
      <c r="POS227" s="15"/>
      <c r="POT227" s="15"/>
      <c r="POU227" s="15"/>
      <c r="POV227" s="15"/>
      <c r="POW227" s="15"/>
      <c r="POX227" s="15"/>
      <c r="POY227" s="15"/>
      <c r="POZ227" s="15"/>
      <c r="PPA227" s="15"/>
      <c r="PPB227" s="15"/>
      <c r="PPC227" s="15"/>
      <c r="PPD227" s="15"/>
      <c r="PPE227" s="15"/>
      <c r="PPF227" s="15"/>
      <c r="PPG227" s="15"/>
      <c r="PPH227" s="15"/>
      <c r="PPI227" s="15"/>
      <c r="PPJ227" s="15"/>
      <c r="PPK227" s="15"/>
      <c r="PPL227" s="15"/>
      <c r="PPM227" s="15"/>
      <c r="PPN227" s="15"/>
      <c r="PPO227" s="15"/>
      <c r="PPP227" s="15"/>
      <c r="PPQ227" s="15"/>
      <c r="PPR227" s="15"/>
      <c r="PPS227" s="15"/>
      <c r="PPT227" s="15"/>
      <c r="PPU227" s="15"/>
      <c r="PPV227" s="15"/>
      <c r="PPW227" s="15"/>
      <c r="PPX227" s="15"/>
      <c r="PPY227" s="15"/>
      <c r="PPZ227" s="15"/>
      <c r="PQA227" s="15"/>
      <c r="PQB227" s="15"/>
      <c r="PQC227" s="15"/>
      <c r="PQD227" s="15"/>
      <c r="PQE227" s="15"/>
      <c r="PQF227" s="15"/>
      <c r="PQG227" s="15"/>
      <c r="PQH227" s="15"/>
      <c r="PQI227" s="15"/>
      <c r="PQJ227" s="15"/>
      <c r="PQK227" s="15"/>
      <c r="PQL227" s="15"/>
      <c r="PQM227" s="15"/>
      <c r="PQN227" s="15"/>
      <c r="PQO227" s="15"/>
      <c r="PQP227" s="15"/>
      <c r="PQQ227" s="15"/>
      <c r="PQR227" s="15"/>
      <c r="PQS227" s="15"/>
      <c r="PQT227" s="15"/>
      <c r="PQU227" s="15"/>
      <c r="PQV227" s="15"/>
      <c r="PQW227" s="15"/>
      <c r="PQX227" s="15"/>
      <c r="PQY227" s="15"/>
      <c r="PQZ227" s="15"/>
      <c r="PRA227" s="15"/>
      <c r="PRB227" s="15"/>
      <c r="PRC227" s="15"/>
      <c r="PRD227" s="15"/>
      <c r="PRE227" s="15"/>
      <c r="PRF227" s="15"/>
      <c r="PRG227" s="15"/>
      <c r="PRH227" s="15"/>
      <c r="PRI227" s="15"/>
      <c r="PRJ227" s="15"/>
      <c r="PRK227" s="15"/>
      <c r="PRL227" s="15"/>
      <c r="PRM227" s="15"/>
      <c r="PRN227" s="15"/>
      <c r="PRO227" s="15"/>
      <c r="PRP227" s="15"/>
      <c r="PRQ227" s="15"/>
      <c r="PRR227" s="15"/>
      <c r="PRS227" s="15"/>
      <c r="PRT227" s="15"/>
      <c r="PRU227" s="15"/>
      <c r="PRV227" s="15"/>
      <c r="PRW227" s="15"/>
      <c r="PRX227" s="15"/>
      <c r="PRY227" s="15"/>
      <c r="PRZ227" s="15"/>
      <c r="PSA227" s="15"/>
      <c r="PSB227" s="15"/>
      <c r="PSC227" s="15"/>
      <c r="PSD227" s="15"/>
      <c r="PSE227" s="15"/>
      <c r="PSF227" s="15"/>
      <c r="PSG227" s="15"/>
      <c r="PSH227" s="15"/>
      <c r="PSI227" s="15"/>
      <c r="PSJ227" s="15"/>
      <c r="PSK227" s="15"/>
      <c r="PSL227" s="15"/>
      <c r="PSM227" s="15"/>
      <c r="PSN227" s="15"/>
      <c r="PSO227" s="15"/>
      <c r="PSP227" s="15"/>
      <c r="PSQ227" s="15"/>
      <c r="PSR227" s="15"/>
      <c r="PSS227" s="15"/>
      <c r="PST227" s="15"/>
      <c r="PSU227" s="15"/>
      <c r="PSV227" s="15"/>
      <c r="PSW227" s="15"/>
      <c r="PSX227" s="15"/>
      <c r="PSY227" s="15"/>
      <c r="PSZ227" s="15"/>
      <c r="PTA227" s="15"/>
      <c r="PTB227" s="15"/>
      <c r="PTC227" s="15"/>
      <c r="PTD227" s="15"/>
      <c r="PTE227" s="15"/>
      <c r="PTF227" s="15"/>
      <c r="PTG227" s="15"/>
      <c r="PTH227" s="15"/>
      <c r="PTI227" s="15"/>
      <c r="PTJ227" s="15"/>
      <c r="PTK227" s="15"/>
      <c r="PTL227" s="15"/>
      <c r="PTM227" s="15"/>
      <c r="PTN227" s="15"/>
      <c r="PTO227" s="15"/>
      <c r="PTP227" s="15"/>
      <c r="PTQ227" s="15"/>
      <c r="PTR227" s="15"/>
      <c r="PTS227" s="15"/>
      <c r="PTT227" s="15"/>
      <c r="PTU227" s="15"/>
      <c r="PTV227" s="15"/>
      <c r="PTW227" s="15"/>
      <c r="PTX227" s="15"/>
      <c r="PTY227" s="15"/>
      <c r="PTZ227" s="15"/>
      <c r="PUA227" s="15"/>
      <c r="PUB227" s="15"/>
      <c r="PUC227" s="15"/>
      <c r="PUD227" s="15"/>
      <c r="PUE227" s="15"/>
      <c r="PUF227" s="15"/>
      <c r="PUG227" s="15"/>
      <c r="PUH227" s="15"/>
      <c r="PUI227" s="15"/>
      <c r="PUJ227" s="15"/>
      <c r="PUK227" s="15"/>
      <c r="PUL227" s="15"/>
      <c r="PUM227" s="15"/>
      <c r="PUN227" s="15"/>
      <c r="PUO227" s="15"/>
      <c r="PUP227" s="15"/>
      <c r="PUQ227" s="15"/>
      <c r="PUR227" s="15"/>
      <c r="PUS227" s="15"/>
      <c r="PUT227" s="15"/>
      <c r="PUU227" s="15"/>
      <c r="PUV227" s="15"/>
      <c r="PUW227" s="15"/>
      <c r="PUX227" s="15"/>
      <c r="PUY227" s="15"/>
      <c r="PUZ227" s="15"/>
      <c r="PVA227" s="15"/>
      <c r="PVB227" s="15"/>
      <c r="PVC227" s="15"/>
      <c r="PVD227" s="15"/>
      <c r="PVE227" s="15"/>
      <c r="PVF227" s="15"/>
      <c r="PVG227" s="15"/>
      <c r="PVH227" s="15"/>
      <c r="PVI227" s="15"/>
      <c r="PVJ227" s="15"/>
      <c r="PVK227" s="15"/>
      <c r="PVL227" s="15"/>
      <c r="PVM227" s="15"/>
      <c r="PVN227" s="15"/>
      <c r="PVO227" s="15"/>
      <c r="PVP227" s="15"/>
      <c r="PVQ227" s="15"/>
      <c r="PVR227" s="15"/>
      <c r="PVS227" s="15"/>
      <c r="PVT227" s="15"/>
      <c r="PVU227" s="15"/>
      <c r="PVV227" s="15"/>
      <c r="PVW227" s="15"/>
      <c r="PVX227" s="15"/>
      <c r="PVY227" s="15"/>
      <c r="PVZ227" s="15"/>
      <c r="PWA227" s="15"/>
      <c r="PWB227" s="15"/>
      <c r="PWC227" s="15"/>
      <c r="PWD227" s="15"/>
      <c r="PWE227" s="15"/>
      <c r="PWF227" s="15"/>
      <c r="PWG227" s="15"/>
      <c r="PWH227" s="15"/>
      <c r="PWI227" s="15"/>
      <c r="PWJ227" s="15"/>
      <c r="PWK227" s="15"/>
      <c r="PWL227" s="15"/>
      <c r="PWM227" s="15"/>
      <c r="PWN227" s="15"/>
      <c r="PWO227" s="15"/>
      <c r="PWP227" s="15"/>
      <c r="PWQ227" s="15"/>
      <c r="PWR227" s="15"/>
      <c r="PWS227" s="15"/>
      <c r="PWT227" s="15"/>
      <c r="PWU227" s="15"/>
      <c r="PWV227" s="15"/>
      <c r="PWW227" s="15"/>
      <c r="PWX227" s="15"/>
      <c r="PWY227" s="15"/>
      <c r="PWZ227" s="15"/>
      <c r="PXA227" s="15"/>
      <c r="PXB227" s="15"/>
      <c r="PXC227" s="15"/>
      <c r="PXD227" s="15"/>
      <c r="PXE227" s="15"/>
      <c r="PXF227" s="15"/>
      <c r="PXG227" s="15"/>
      <c r="PXH227" s="15"/>
      <c r="PXI227" s="15"/>
      <c r="PXJ227" s="15"/>
      <c r="PXK227" s="15"/>
      <c r="PXL227" s="15"/>
      <c r="PXM227" s="15"/>
      <c r="PXN227" s="15"/>
      <c r="PXO227" s="15"/>
      <c r="PXP227" s="15"/>
      <c r="PXQ227" s="15"/>
      <c r="PXR227" s="15"/>
      <c r="PXS227" s="15"/>
      <c r="PXT227" s="15"/>
      <c r="PXU227" s="15"/>
      <c r="PXV227" s="15"/>
      <c r="PXW227" s="15"/>
      <c r="PXX227" s="15"/>
      <c r="PXY227" s="15"/>
      <c r="PXZ227" s="15"/>
      <c r="PYA227" s="15"/>
      <c r="PYB227" s="15"/>
      <c r="PYC227" s="15"/>
      <c r="PYD227" s="15"/>
      <c r="PYE227" s="15"/>
      <c r="PYF227" s="15"/>
      <c r="PYG227" s="15"/>
      <c r="PYH227" s="15"/>
      <c r="PYI227" s="15"/>
      <c r="PYJ227" s="15"/>
      <c r="PYK227" s="15"/>
      <c r="PYL227" s="15"/>
      <c r="PYM227" s="15"/>
      <c r="PYN227" s="15"/>
      <c r="PYO227" s="15"/>
      <c r="PYP227" s="15"/>
      <c r="PYQ227" s="15"/>
      <c r="PYR227" s="15"/>
      <c r="PYS227" s="15"/>
      <c r="PYT227" s="15"/>
      <c r="PYU227" s="15"/>
      <c r="PYV227" s="15"/>
      <c r="PYW227" s="15"/>
      <c r="PYX227" s="15"/>
      <c r="PYY227" s="15"/>
      <c r="PYZ227" s="15"/>
      <c r="PZA227" s="15"/>
      <c r="PZB227" s="15"/>
      <c r="PZC227" s="15"/>
      <c r="PZD227" s="15"/>
      <c r="PZE227" s="15"/>
      <c r="PZF227" s="15"/>
      <c r="PZG227" s="15"/>
      <c r="PZH227" s="15"/>
      <c r="PZI227" s="15"/>
      <c r="PZJ227" s="15"/>
      <c r="PZK227" s="15"/>
      <c r="PZL227" s="15"/>
      <c r="PZM227" s="15"/>
      <c r="PZN227" s="15"/>
      <c r="PZO227" s="15"/>
      <c r="PZP227" s="15"/>
      <c r="PZQ227" s="15"/>
      <c r="PZR227" s="15"/>
      <c r="PZS227" s="15"/>
      <c r="PZT227" s="15"/>
      <c r="PZU227" s="15"/>
      <c r="PZV227" s="15"/>
      <c r="PZW227" s="15"/>
      <c r="PZX227" s="15"/>
      <c r="PZY227" s="15"/>
      <c r="PZZ227" s="15"/>
      <c r="QAA227" s="15"/>
      <c r="QAB227" s="15"/>
      <c r="QAC227" s="15"/>
      <c r="QAD227" s="15"/>
      <c r="QAE227" s="15"/>
      <c r="QAF227" s="15"/>
      <c r="QAG227" s="15"/>
      <c r="QAH227" s="15"/>
      <c r="QAI227" s="15"/>
      <c r="QAJ227" s="15"/>
      <c r="QAK227" s="15"/>
      <c r="QAL227" s="15"/>
      <c r="QAM227" s="15"/>
      <c r="QAN227" s="15"/>
      <c r="QAO227" s="15"/>
      <c r="QAP227" s="15"/>
      <c r="QAQ227" s="15"/>
      <c r="QAR227" s="15"/>
      <c r="QAS227" s="15"/>
      <c r="QAT227" s="15"/>
      <c r="QAU227" s="15"/>
      <c r="QAV227" s="15"/>
      <c r="QAW227" s="15"/>
      <c r="QAX227" s="15"/>
      <c r="QAY227" s="15"/>
      <c r="QAZ227" s="15"/>
      <c r="QBA227" s="15"/>
      <c r="QBB227" s="15"/>
      <c r="QBC227" s="15"/>
      <c r="QBD227" s="15"/>
      <c r="QBE227" s="15"/>
      <c r="QBF227" s="15"/>
      <c r="QBG227" s="15"/>
      <c r="QBH227" s="15"/>
      <c r="QBI227" s="15"/>
      <c r="QBJ227" s="15"/>
      <c r="QBK227" s="15"/>
      <c r="QBL227" s="15"/>
      <c r="QBM227" s="15"/>
      <c r="QBN227" s="15"/>
      <c r="QBO227" s="15"/>
      <c r="QBP227" s="15"/>
      <c r="QBQ227" s="15"/>
      <c r="QBR227" s="15"/>
      <c r="QBS227" s="15"/>
      <c r="QBT227" s="15"/>
      <c r="QBU227" s="15"/>
      <c r="QBV227" s="15"/>
      <c r="QBW227" s="15"/>
      <c r="QBX227" s="15"/>
      <c r="QBY227" s="15"/>
      <c r="QBZ227" s="15"/>
      <c r="QCA227" s="15"/>
      <c r="QCB227" s="15"/>
      <c r="QCC227" s="15"/>
      <c r="QCD227" s="15"/>
      <c r="QCE227" s="15"/>
      <c r="QCF227" s="15"/>
      <c r="QCG227" s="15"/>
      <c r="QCH227" s="15"/>
      <c r="QCI227" s="15"/>
      <c r="QCJ227" s="15"/>
      <c r="QCK227" s="15"/>
      <c r="QCL227" s="15"/>
      <c r="QCM227" s="15"/>
      <c r="QCN227" s="15"/>
      <c r="QCO227" s="15"/>
      <c r="QCP227" s="15"/>
      <c r="QCQ227" s="15"/>
      <c r="QCR227" s="15"/>
      <c r="QCS227" s="15"/>
      <c r="QCT227" s="15"/>
      <c r="QCU227" s="15"/>
      <c r="QCV227" s="15"/>
      <c r="QCW227" s="15"/>
      <c r="QCX227" s="15"/>
      <c r="QCY227" s="15"/>
      <c r="QCZ227" s="15"/>
      <c r="QDA227" s="15"/>
      <c r="QDB227" s="15"/>
      <c r="QDC227" s="15"/>
      <c r="QDD227" s="15"/>
      <c r="QDE227" s="15"/>
      <c r="QDF227" s="15"/>
      <c r="QDG227" s="15"/>
      <c r="QDH227" s="15"/>
      <c r="QDI227" s="15"/>
      <c r="QDJ227" s="15"/>
      <c r="QDK227" s="15"/>
      <c r="QDL227" s="15"/>
      <c r="QDM227" s="15"/>
      <c r="QDN227" s="15"/>
      <c r="QDO227" s="15"/>
      <c r="QDP227" s="15"/>
      <c r="QDQ227" s="15"/>
      <c r="QDR227" s="15"/>
      <c r="QDS227" s="15"/>
      <c r="QDT227" s="15"/>
      <c r="QDU227" s="15"/>
      <c r="QDV227" s="15"/>
      <c r="QDW227" s="15"/>
      <c r="QDX227" s="15"/>
      <c r="QDY227" s="15"/>
      <c r="QDZ227" s="15"/>
      <c r="QEA227" s="15"/>
      <c r="QEB227" s="15"/>
      <c r="QEC227" s="15"/>
      <c r="QED227" s="15"/>
      <c r="QEE227" s="15"/>
      <c r="QEF227" s="15"/>
      <c r="QEG227" s="15"/>
      <c r="QEH227" s="15"/>
      <c r="QEI227" s="15"/>
      <c r="QEJ227" s="15"/>
      <c r="QEK227" s="15"/>
      <c r="QEL227" s="15"/>
      <c r="QEM227" s="15"/>
      <c r="QEN227" s="15"/>
      <c r="QEO227" s="15"/>
      <c r="QEP227" s="15"/>
      <c r="QEQ227" s="15"/>
      <c r="QER227" s="15"/>
      <c r="QES227" s="15"/>
      <c r="QET227" s="15"/>
      <c r="QEU227" s="15"/>
      <c r="QEV227" s="15"/>
      <c r="QEW227" s="15"/>
      <c r="QEX227" s="15"/>
      <c r="QEY227" s="15"/>
      <c r="QEZ227" s="15"/>
      <c r="QFA227" s="15"/>
      <c r="QFB227" s="15"/>
      <c r="QFC227" s="15"/>
      <c r="QFD227" s="15"/>
      <c r="QFE227" s="15"/>
      <c r="QFF227" s="15"/>
      <c r="QFG227" s="15"/>
      <c r="QFH227" s="15"/>
      <c r="QFI227" s="15"/>
      <c r="QFJ227" s="15"/>
      <c r="QFK227" s="15"/>
      <c r="QFL227" s="15"/>
      <c r="QFM227" s="15"/>
      <c r="QFN227" s="15"/>
      <c r="QFO227" s="15"/>
      <c r="QFP227" s="15"/>
      <c r="QFQ227" s="15"/>
      <c r="QFR227" s="15"/>
      <c r="QFS227" s="15"/>
      <c r="QFT227" s="15"/>
      <c r="QFU227" s="15"/>
      <c r="QFV227" s="15"/>
      <c r="QFW227" s="15"/>
      <c r="QFX227" s="15"/>
      <c r="QFY227" s="15"/>
      <c r="QFZ227" s="15"/>
      <c r="QGA227" s="15"/>
      <c r="QGB227" s="15"/>
      <c r="QGC227" s="15"/>
      <c r="QGD227" s="15"/>
      <c r="QGE227" s="15"/>
      <c r="QGF227" s="15"/>
      <c r="QGG227" s="15"/>
      <c r="QGH227" s="15"/>
      <c r="QGI227" s="15"/>
      <c r="QGJ227" s="15"/>
      <c r="QGK227" s="15"/>
      <c r="QGL227" s="15"/>
      <c r="QGM227" s="15"/>
      <c r="QGN227" s="15"/>
      <c r="QGO227" s="15"/>
      <c r="QGP227" s="15"/>
      <c r="QGQ227" s="15"/>
      <c r="QGR227" s="15"/>
      <c r="QGS227" s="15"/>
      <c r="QGT227" s="15"/>
      <c r="QGU227" s="15"/>
      <c r="QGV227" s="15"/>
      <c r="QGW227" s="15"/>
      <c r="QGX227" s="15"/>
      <c r="QGY227" s="15"/>
      <c r="QGZ227" s="15"/>
      <c r="QHA227" s="15"/>
      <c r="QHB227" s="15"/>
      <c r="QHC227" s="15"/>
      <c r="QHD227" s="15"/>
      <c r="QHE227" s="15"/>
      <c r="QHF227" s="15"/>
      <c r="QHG227" s="15"/>
      <c r="QHH227" s="15"/>
      <c r="QHI227" s="15"/>
      <c r="QHJ227" s="15"/>
      <c r="QHK227" s="15"/>
      <c r="QHL227" s="15"/>
      <c r="QHM227" s="15"/>
      <c r="QHN227" s="15"/>
      <c r="QHO227" s="15"/>
      <c r="QHP227" s="15"/>
      <c r="QHQ227" s="15"/>
      <c r="QHR227" s="15"/>
      <c r="QHS227" s="15"/>
      <c r="QHT227" s="15"/>
      <c r="QHU227" s="15"/>
      <c r="QHV227" s="15"/>
      <c r="QHW227" s="15"/>
      <c r="QHX227" s="15"/>
      <c r="QHY227" s="15"/>
      <c r="QHZ227" s="15"/>
      <c r="QIA227" s="15"/>
      <c r="QIB227" s="15"/>
      <c r="QIC227" s="15"/>
      <c r="QID227" s="15"/>
      <c r="QIE227" s="15"/>
      <c r="QIF227" s="15"/>
      <c r="QIG227" s="15"/>
      <c r="QIH227" s="15"/>
      <c r="QII227" s="15"/>
      <c r="QIJ227" s="15"/>
      <c r="QIK227" s="15"/>
      <c r="QIL227" s="15"/>
      <c r="QIM227" s="15"/>
      <c r="QIN227" s="15"/>
      <c r="QIO227" s="15"/>
      <c r="QIP227" s="15"/>
      <c r="QIQ227" s="15"/>
      <c r="QIR227" s="15"/>
      <c r="QIS227" s="15"/>
      <c r="QIT227" s="15"/>
      <c r="QIU227" s="15"/>
      <c r="QIV227" s="15"/>
      <c r="QIW227" s="15"/>
      <c r="QIX227" s="15"/>
      <c r="QIY227" s="15"/>
      <c r="QIZ227" s="15"/>
      <c r="QJA227" s="15"/>
      <c r="QJB227" s="15"/>
      <c r="QJC227" s="15"/>
      <c r="QJD227" s="15"/>
      <c r="QJE227" s="15"/>
      <c r="QJF227" s="15"/>
      <c r="QJG227" s="15"/>
      <c r="QJH227" s="15"/>
      <c r="QJI227" s="15"/>
      <c r="QJJ227" s="15"/>
      <c r="QJK227" s="15"/>
      <c r="QJL227" s="15"/>
      <c r="QJM227" s="15"/>
      <c r="QJN227" s="15"/>
      <c r="QJO227" s="15"/>
      <c r="QJP227" s="15"/>
      <c r="QJQ227" s="15"/>
      <c r="QJR227" s="15"/>
      <c r="QJS227" s="15"/>
      <c r="QJT227" s="15"/>
      <c r="QJU227" s="15"/>
      <c r="QJV227" s="15"/>
      <c r="QJW227" s="15"/>
      <c r="QJX227" s="15"/>
      <c r="QJY227" s="15"/>
      <c r="QJZ227" s="15"/>
      <c r="QKA227" s="15"/>
      <c r="QKB227" s="15"/>
      <c r="QKC227" s="15"/>
      <c r="QKD227" s="15"/>
      <c r="QKE227" s="15"/>
      <c r="QKF227" s="15"/>
      <c r="QKG227" s="15"/>
      <c r="QKH227" s="15"/>
      <c r="QKI227" s="15"/>
      <c r="QKJ227" s="15"/>
      <c r="QKK227" s="15"/>
      <c r="QKL227" s="15"/>
      <c r="QKM227" s="15"/>
      <c r="QKN227" s="15"/>
      <c r="QKO227" s="15"/>
      <c r="QKP227" s="15"/>
      <c r="QKQ227" s="15"/>
      <c r="QKR227" s="15"/>
      <c r="QKS227" s="15"/>
      <c r="QKT227" s="15"/>
      <c r="QKU227" s="15"/>
      <c r="QKV227" s="15"/>
      <c r="QKW227" s="15"/>
      <c r="QKX227" s="15"/>
      <c r="QKY227" s="15"/>
      <c r="QKZ227" s="15"/>
      <c r="QLA227" s="15"/>
      <c r="QLB227" s="15"/>
      <c r="QLC227" s="15"/>
      <c r="QLD227" s="15"/>
      <c r="QLE227" s="15"/>
      <c r="QLF227" s="15"/>
      <c r="QLG227" s="15"/>
      <c r="QLH227" s="15"/>
      <c r="QLI227" s="15"/>
      <c r="QLJ227" s="15"/>
      <c r="QLK227" s="15"/>
      <c r="QLL227" s="15"/>
      <c r="QLM227" s="15"/>
      <c r="QLN227" s="15"/>
      <c r="QLO227" s="15"/>
      <c r="QLP227" s="15"/>
      <c r="QLQ227" s="15"/>
      <c r="QLR227" s="15"/>
      <c r="QLS227" s="15"/>
      <c r="QLT227" s="15"/>
      <c r="QLU227" s="15"/>
      <c r="QLV227" s="15"/>
      <c r="QLW227" s="15"/>
      <c r="QLX227" s="15"/>
      <c r="QLY227" s="15"/>
      <c r="QLZ227" s="15"/>
      <c r="QMA227" s="15"/>
      <c r="QMB227" s="15"/>
      <c r="QMC227" s="15"/>
      <c r="QMD227" s="15"/>
      <c r="QME227" s="15"/>
      <c r="QMF227" s="15"/>
      <c r="QMG227" s="15"/>
      <c r="QMH227" s="15"/>
      <c r="QMI227" s="15"/>
      <c r="QMJ227" s="15"/>
      <c r="QMK227" s="15"/>
      <c r="QML227" s="15"/>
      <c r="QMM227" s="15"/>
      <c r="QMN227" s="15"/>
      <c r="QMO227" s="15"/>
      <c r="QMP227" s="15"/>
      <c r="QMQ227" s="15"/>
      <c r="QMR227" s="15"/>
      <c r="QMS227" s="15"/>
      <c r="QMT227" s="15"/>
      <c r="QMU227" s="15"/>
      <c r="QMV227" s="15"/>
      <c r="QMW227" s="15"/>
      <c r="QMX227" s="15"/>
      <c r="QMY227" s="15"/>
      <c r="QMZ227" s="15"/>
      <c r="QNA227" s="15"/>
      <c r="QNB227" s="15"/>
      <c r="QNC227" s="15"/>
      <c r="QND227" s="15"/>
      <c r="QNE227" s="15"/>
      <c r="QNF227" s="15"/>
      <c r="QNG227" s="15"/>
      <c r="QNH227" s="15"/>
      <c r="QNI227" s="15"/>
      <c r="QNJ227" s="15"/>
      <c r="QNK227" s="15"/>
      <c r="QNL227" s="15"/>
      <c r="QNM227" s="15"/>
      <c r="QNN227" s="15"/>
      <c r="QNO227" s="15"/>
      <c r="QNP227" s="15"/>
      <c r="QNQ227" s="15"/>
      <c r="QNR227" s="15"/>
      <c r="QNS227" s="15"/>
      <c r="QNT227" s="15"/>
      <c r="QNU227" s="15"/>
      <c r="QNV227" s="15"/>
      <c r="QNW227" s="15"/>
      <c r="QNX227" s="15"/>
      <c r="QNY227" s="15"/>
      <c r="QNZ227" s="15"/>
      <c r="QOA227" s="15"/>
      <c r="QOB227" s="15"/>
      <c r="QOC227" s="15"/>
      <c r="QOD227" s="15"/>
      <c r="QOE227" s="15"/>
      <c r="QOF227" s="15"/>
      <c r="QOG227" s="15"/>
      <c r="QOH227" s="15"/>
      <c r="QOI227" s="15"/>
      <c r="QOJ227" s="15"/>
      <c r="QOK227" s="15"/>
      <c r="QOL227" s="15"/>
      <c r="QOM227" s="15"/>
      <c r="QON227" s="15"/>
      <c r="QOO227" s="15"/>
      <c r="QOP227" s="15"/>
      <c r="QOQ227" s="15"/>
      <c r="QOR227" s="15"/>
      <c r="QOS227" s="15"/>
      <c r="QOT227" s="15"/>
      <c r="QOU227" s="15"/>
      <c r="QOV227" s="15"/>
      <c r="QOW227" s="15"/>
      <c r="QOX227" s="15"/>
      <c r="QOY227" s="15"/>
      <c r="QOZ227" s="15"/>
      <c r="QPA227" s="15"/>
      <c r="QPB227" s="15"/>
      <c r="QPC227" s="15"/>
      <c r="QPD227" s="15"/>
      <c r="QPE227" s="15"/>
      <c r="QPF227" s="15"/>
      <c r="QPG227" s="15"/>
      <c r="QPH227" s="15"/>
      <c r="QPI227" s="15"/>
      <c r="QPJ227" s="15"/>
      <c r="QPK227" s="15"/>
      <c r="QPL227" s="15"/>
      <c r="QPM227" s="15"/>
      <c r="QPN227" s="15"/>
      <c r="QPO227" s="15"/>
      <c r="QPP227" s="15"/>
      <c r="QPQ227" s="15"/>
      <c r="QPR227" s="15"/>
      <c r="QPS227" s="15"/>
      <c r="QPT227" s="15"/>
      <c r="QPU227" s="15"/>
      <c r="QPV227" s="15"/>
      <c r="QPW227" s="15"/>
      <c r="QPX227" s="15"/>
      <c r="QPY227" s="15"/>
      <c r="QPZ227" s="15"/>
      <c r="QQA227" s="15"/>
      <c r="QQB227" s="15"/>
      <c r="QQC227" s="15"/>
      <c r="QQD227" s="15"/>
      <c r="QQE227" s="15"/>
      <c r="QQF227" s="15"/>
      <c r="QQG227" s="15"/>
      <c r="QQH227" s="15"/>
      <c r="QQI227" s="15"/>
      <c r="QQJ227" s="15"/>
      <c r="QQK227" s="15"/>
      <c r="QQL227" s="15"/>
      <c r="QQM227" s="15"/>
      <c r="QQN227" s="15"/>
      <c r="QQO227" s="15"/>
      <c r="QQP227" s="15"/>
      <c r="QQQ227" s="15"/>
      <c r="QQR227" s="15"/>
      <c r="QQS227" s="15"/>
      <c r="QQT227" s="15"/>
      <c r="QQU227" s="15"/>
      <c r="QQV227" s="15"/>
      <c r="QQW227" s="15"/>
      <c r="QQX227" s="15"/>
      <c r="QQY227" s="15"/>
      <c r="QQZ227" s="15"/>
      <c r="QRA227" s="15"/>
      <c r="QRB227" s="15"/>
      <c r="QRC227" s="15"/>
      <c r="QRD227" s="15"/>
      <c r="QRE227" s="15"/>
      <c r="QRF227" s="15"/>
      <c r="QRG227" s="15"/>
      <c r="QRH227" s="15"/>
      <c r="QRI227" s="15"/>
      <c r="QRJ227" s="15"/>
      <c r="QRK227" s="15"/>
      <c r="QRL227" s="15"/>
      <c r="QRM227" s="15"/>
      <c r="QRN227" s="15"/>
      <c r="QRO227" s="15"/>
      <c r="QRP227" s="15"/>
      <c r="QRQ227" s="15"/>
      <c r="QRR227" s="15"/>
      <c r="QRS227" s="15"/>
      <c r="QRT227" s="15"/>
      <c r="QRU227" s="15"/>
      <c r="QRV227" s="15"/>
      <c r="QRW227" s="15"/>
      <c r="QRX227" s="15"/>
      <c r="QRY227" s="15"/>
      <c r="QRZ227" s="15"/>
      <c r="QSA227" s="15"/>
      <c r="QSB227" s="15"/>
      <c r="QSC227" s="15"/>
      <c r="QSD227" s="15"/>
      <c r="QSE227" s="15"/>
      <c r="QSF227" s="15"/>
      <c r="QSG227" s="15"/>
      <c r="QSH227" s="15"/>
      <c r="QSI227" s="15"/>
      <c r="QSJ227" s="15"/>
      <c r="QSK227" s="15"/>
      <c r="QSL227" s="15"/>
      <c r="QSM227" s="15"/>
      <c r="QSN227" s="15"/>
      <c r="QSO227" s="15"/>
      <c r="QSP227" s="15"/>
      <c r="QSQ227" s="15"/>
      <c r="QSR227" s="15"/>
      <c r="QSS227" s="15"/>
      <c r="QST227" s="15"/>
      <c r="QSU227" s="15"/>
      <c r="QSV227" s="15"/>
      <c r="QSW227" s="15"/>
      <c r="QSX227" s="15"/>
      <c r="QSY227" s="15"/>
      <c r="QSZ227" s="15"/>
      <c r="QTA227" s="15"/>
      <c r="QTB227" s="15"/>
      <c r="QTC227" s="15"/>
      <c r="QTD227" s="15"/>
      <c r="QTE227" s="15"/>
      <c r="QTF227" s="15"/>
      <c r="QTG227" s="15"/>
      <c r="QTH227" s="15"/>
      <c r="QTI227" s="15"/>
      <c r="QTJ227" s="15"/>
      <c r="QTK227" s="15"/>
      <c r="QTL227" s="15"/>
      <c r="QTM227" s="15"/>
      <c r="QTN227" s="15"/>
      <c r="QTO227" s="15"/>
      <c r="QTP227" s="15"/>
      <c r="QTQ227" s="15"/>
      <c r="QTR227" s="15"/>
      <c r="QTS227" s="15"/>
      <c r="QTT227" s="15"/>
      <c r="QTU227" s="15"/>
      <c r="QTV227" s="15"/>
      <c r="QTW227" s="15"/>
      <c r="QTX227" s="15"/>
      <c r="QTY227" s="15"/>
      <c r="QTZ227" s="15"/>
      <c r="QUA227" s="15"/>
      <c r="QUB227" s="15"/>
      <c r="QUC227" s="15"/>
      <c r="QUD227" s="15"/>
      <c r="QUE227" s="15"/>
      <c r="QUF227" s="15"/>
      <c r="QUG227" s="15"/>
      <c r="QUH227" s="15"/>
      <c r="QUI227" s="15"/>
      <c r="QUJ227" s="15"/>
      <c r="QUK227" s="15"/>
      <c r="QUL227" s="15"/>
      <c r="QUM227" s="15"/>
      <c r="QUN227" s="15"/>
      <c r="QUO227" s="15"/>
      <c r="QUP227" s="15"/>
      <c r="QUQ227" s="15"/>
      <c r="QUR227" s="15"/>
      <c r="QUS227" s="15"/>
      <c r="QUT227" s="15"/>
      <c r="QUU227" s="15"/>
      <c r="QUV227" s="15"/>
      <c r="QUW227" s="15"/>
      <c r="QUX227" s="15"/>
      <c r="QUY227" s="15"/>
      <c r="QUZ227" s="15"/>
      <c r="QVA227" s="15"/>
      <c r="QVB227" s="15"/>
      <c r="QVC227" s="15"/>
      <c r="QVD227" s="15"/>
      <c r="QVE227" s="15"/>
      <c r="QVF227" s="15"/>
      <c r="QVG227" s="15"/>
      <c r="QVH227" s="15"/>
      <c r="QVI227" s="15"/>
      <c r="QVJ227" s="15"/>
      <c r="QVK227" s="15"/>
      <c r="QVL227" s="15"/>
      <c r="QVM227" s="15"/>
      <c r="QVN227" s="15"/>
      <c r="QVO227" s="15"/>
      <c r="QVP227" s="15"/>
      <c r="QVQ227" s="15"/>
      <c r="QVR227" s="15"/>
      <c r="QVS227" s="15"/>
      <c r="QVT227" s="15"/>
      <c r="QVU227" s="15"/>
      <c r="QVV227" s="15"/>
      <c r="QVW227" s="15"/>
      <c r="QVX227" s="15"/>
      <c r="QVY227" s="15"/>
      <c r="QVZ227" s="15"/>
      <c r="QWA227" s="15"/>
      <c r="QWB227" s="15"/>
      <c r="QWC227" s="15"/>
      <c r="QWD227" s="15"/>
      <c r="QWE227" s="15"/>
      <c r="QWF227" s="15"/>
      <c r="QWG227" s="15"/>
      <c r="QWH227" s="15"/>
      <c r="QWI227" s="15"/>
      <c r="QWJ227" s="15"/>
      <c r="QWK227" s="15"/>
      <c r="QWL227" s="15"/>
      <c r="QWM227" s="15"/>
      <c r="QWN227" s="15"/>
      <c r="QWO227" s="15"/>
      <c r="QWP227" s="15"/>
      <c r="QWQ227" s="15"/>
      <c r="QWR227" s="15"/>
      <c r="QWS227" s="15"/>
      <c r="QWT227" s="15"/>
      <c r="QWU227" s="15"/>
      <c r="QWV227" s="15"/>
      <c r="QWW227" s="15"/>
      <c r="QWX227" s="15"/>
      <c r="QWY227" s="15"/>
      <c r="QWZ227" s="15"/>
      <c r="QXA227" s="15"/>
      <c r="QXB227" s="15"/>
      <c r="QXC227" s="15"/>
      <c r="QXD227" s="15"/>
      <c r="QXE227" s="15"/>
      <c r="QXF227" s="15"/>
      <c r="QXG227" s="15"/>
      <c r="QXH227" s="15"/>
      <c r="QXI227" s="15"/>
      <c r="QXJ227" s="15"/>
      <c r="QXK227" s="15"/>
      <c r="QXL227" s="15"/>
      <c r="QXM227" s="15"/>
      <c r="QXN227" s="15"/>
      <c r="QXO227" s="15"/>
      <c r="QXP227" s="15"/>
      <c r="QXQ227" s="15"/>
      <c r="QXR227" s="15"/>
      <c r="QXS227" s="15"/>
      <c r="QXT227" s="15"/>
      <c r="QXU227" s="15"/>
      <c r="QXV227" s="15"/>
      <c r="QXW227" s="15"/>
      <c r="QXX227" s="15"/>
      <c r="QXY227" s="15"/>
      <c r="QXZ227" s="15"/>
      <c r="QYA227" s="15"/>
      <c r="QYB227" s="15"/>
      <c r="QYC227" s="15"/>
      <c r="QYD227" s="15"/>
      <c r="QYE227" s="15"/>
      <c r="QYF227" s="15"/>
      <c r="QYG227" s="15"/>
      <c r="QYH227" s="15"/>
      <c r="QYI227" s="15"/>
      <c r="QYJ227" s="15"/>
      <c r="QYK227" s="15"/>
      <c r="QYL227" s="15"/>
      <c r="QYM227" s="15"/>
      <c r="QYN227" s="15"/>
      <c r="QYO227" s="15"/>
      <c r="QYP227" s="15"/>
      <c r="QYQ227" s="15"/>
      <c r="QYR227" s="15"/>
      <c r="QYS227" s="15"/>
      <c r="QYT227" s="15"/>
      <c r="QYU227" s="15"/>
      <c r="QYV227" s="15"/>
      <c r="QYW227" s="15"/>
      <c r="QYX227" s="15"/>
      <c r="QYY227" s="15"/>
      <c r="QYZ227" s="15"/>
      <c r="QZA227" s="15"/>
      <c r="QZB227" s="15"/>
      <c r="QZC227" s="15"/>
      <c r="QZD227" s="15"/>
      <c r="QZE227" s="15"/>
      <c r="QZF227" s="15"/>
      <c r="QZG227" s="15"/>
      <c r="QZH227" s="15"/>
      <c r="QZI227" s="15"/>
      <c r="QZJ227" s="15"/>
      <c r="QZK227" s="15"/>
      <c r="QZL227" s="15"/>
      <c r="QZM227" s="15"/>
      <c r="QZN227" s="15"/>
      <c r="QZO227" s="15"/>
      <c r="QZP227" s="15"/>
      <c r="QZQ227" s="15"/>
      <c r="QZR227" s="15"/>
      <c r="QZS227" s="15"/>
      <c r="QZT227" s="15"/>
      <c r="QZU227" s="15"/>
      <c r="QZV227" s="15"/>
      <c r="QZW227" s="15"/>
      <c r="QZX227" s="15"/>
      <c r="QZY227" s="15"/>
      <c r="QZZ227" s="15"/>
      <c r="RAA227" s="15"/>
      <c r="RAB227" s="15"/>
      <c r="RAC227" s="15"/>
      <c r="RAD227" s="15"/>
      <c r="RAE227" s="15"/>
      <c r="RAF227" s="15"/>
      <c r="RAG227" s="15"/>
      <c r="RAH227" s="15"/>
      <c r="RAI227" s="15"/>
      <c r="RAJ227" s="15"/>
      <c r="RAK227" s="15"/>
      <c r="RAL227" s="15"/>
      <c r="RAM227" s="15"/>
      <c r="RAN227" s="15"/>
      <c r="RAO227" s="15"/>
      <c r="RAP227" s="15"/>
      <c r="RAQ227" s="15"/>
      <c r="RAR227" s="15"/>
      <c r="RAS227" s="15"/>
      <c r="RAT227" s="15"/>
      <c r="RAU227" s="15"/>
      <c r="RAV227" s="15"/>
      <c r="RAW227" s="15"/>
      <c r="RAX227" s="15"/>
      <c r="RAY227" s="15"/>
      <c r="RAZ227" s="15"/>
      <c r="RBA227" s="15"/>
      <c r="RBB227" s="15"/>
      <c r="RBC227" s="15"/>
      <c r="RBD227" s="15"/>
      <c r="RBE227" s="15"/>
      <c r="RBF227" s="15"/>
      <c r="RBG227" s="15"/>
      <c r="RBH227" s="15"/>
      <c r="RBI227" s="15"/>
      <c r="RBJ227" s="15"/>
      <c r="RBK227" s="15"/>
      <c r="RBL227" s="15"/>
      <c r="RBM227" s="15"/>
      <c r="RBN227" s="15"/>
      <c r="RBO227" s="15"/>
      <c r="RBP227" s="15"/>
      <c r="RBQ227" s="15"/>
      <c r="RBR227" s="15"/>
      <c r="RBS227" s="15"/>
      <c r="RBT227" s="15"/>
      <c r="RBU227" s="15"/>
      <c r="RBV227" s="15"/>
      <c r="RBW227" s="15"/>
      <c r="RBX227" s="15"/>
      <c r="RBY227" s="15"/>
      <c r="RBZ227" s="15"/>
      <c r="RCA227" s="15"/>
      <c r="RCB227" s="15"/>
      <c r="RCC227" s="15"/>
      <c r="RCD227" s="15"/>
      <c r="RCE227" s="15"/>
      <c r="RCF227" s="15"/>
      <c r="RCG227" s="15"/>
      <c r="RCH227" s="15"/>
      <c r="RCI227" s="15"/>
      <c r="RCJ227" s="15"/>
      <c r="RCK227" s="15"/>
      <c r="RCL227" s="15"/>
      <c r="RCM227" s="15"/>
      <c r="RCN227" s="15"/>
      <c r="RCO227" s="15"/>
      <c r="RCP227" s="15"/>
      <c r="RCQ227" s="15"/>
      <c r="RCR227" s="15"/>
      <c r="RCS227" s="15"/>
      <c r="RCT227" s="15"/>
      <c r="RCU227" s="15"/>
      <c r="RCV227" s="15"/>
      <c r="RCW227" s="15"/>
      <c r="RCX227" s="15"/>
      <c r="RCY227" s="15"/>
      <c r="RCZ227" s="15"/>
      <c r="RDA227" s="15"/>
      <c r="RDB227" s="15"/>
      <c r="RDC227" s="15"/>
      <c r="RDD227" s="15"/>
      <c r="RDE227" s="15"/>
      <c r="RDF227" s="15"/>
      <c r="RDG227" s="15"/>
      <c r="RDH227" s="15"/>
      <c r="RDI227" s="15"/>
      <c r="RDJ227" s="15"/>
      <c r="RDK227" s="15"/>
      <c r="RDL227" s="15"/>
      <c r="RDM227" s="15"/>
      <c r="RDN227" s="15"/>
      <c r="RDO227" s="15"/>
      <c r="RDP227" s="15"/>
      <c r="RDQ227" s="15"/>
      <c r="RDR227" s="15"/>
      <c r="RDS227" s="15"/>
      <c r="RDT227" s="15"/>
      <c r="RDU227" s="15"/>
      <c r="RDV227" s="15"/>
      <c r="RDW227" s="15"/>
      <c r="RDX227" s="15"/>
      <c r="RDY227" s="15"/>
      <c r="RDZ227" s="15"/>
      <c r="REA227" s="15"/>
      <c r="REB227" s="15"/>
      <c r="REC227" s="15"/>
      <c r="RED227" s="15"/>
      <c r="REE227" s="15"/>
      <c r="REF227" s="15"/>
      <c r="REG227" s="15"/>
      <c r="REH227" s="15"/>
      <c r="REI227" s="15"/>
      <c r="REJ227" s="15"/>
      <c r="REK227" s="15"/>
      <c r="REL227" s="15"/>
      <c r="REM227" s="15"/>
      <c r="REN227" s="15"/>
      <c r="REO227" s="15"/>
      <c r="REP227" s="15"/>
      <c r="REQ227" s="15"/>
      <c r="RER227" s="15"/>
      <c r="RES227" s="15"/>
      <c r="RET227" s="15"/>
      <c r="REU227" s="15"/>
      <c r="REV227" s="15"/>
      <c r="REW227" s="15"/>
      <c r="REX227" s="15"/>
      <c r="REY227" s="15"/>
      <c r="REZ227" s="15"/>
      <c r="RFA227" s="15"/>
      <c r="RFB227" s="15"/>
      <c r="RFC227" s="15"/>
      <c r="RFD227" s="15"/>
      <c r="RFE227" s="15"/>
      <c r="RFF227" s="15"/>
      <c r="RFG227" s="15"/>
      <c r="RFH227" s="15"/>
      <c r="RFI227" s="15"/>
      <c r="RFJ227" s="15"/>
      <c r="RFK227" s="15"/>
      <c r="RFL227" s="15"/>
      <c r="RFM227" s="15"/>
      <c r="RFN227" s="15"/>
      <c r="RFO227" s="15"/>
      <c r="RFP227" s="15"/>
      <c r="RFQ227" s="15"/>
      <c r="RFR227" s="15"/>
      <c r="RFS227" s="15"/>
      <c r="RFT227" s="15"/>
      <c r="RFU227" s="15"/>
      <c r="RFV227" s="15"/>
      <c r="RFW227" s="15"/>
      <c r="RFX227" s="15"/>
      <c r="RFY227" s="15"/>
      <c r="RFZ227" s="15"/>
      <c r="RGA227" s="15"/>
      <c r="RGB227" s="15"/>
      <c r="RGC227" s="15"/>
      <c r="RGD227" s="15"/>
      <c r="RGE227" s="15"/>
      <c r="RGF227" s="15"/>
      <c r="RGG227" s="15"/>
      <c r="RGH227" s="15"/>
      <c r="RGI227" s="15"/>
      <c r="RGJ227" s="15"/>
      <c r="RGK227" s="15"/>
      <c r="RGL227" s="15"/>
      <c r="RGM227" s="15"/>
      <c r="RGN227" s="15"/>
      <c r="RGO227" s="15"/>
      <c r="RGP227" s="15"/>
      <c r="RGQ227" s="15"/>
      <c r="RGR227" s="15"/>
      <c r="RGS227" s="15"/>
      <c r="RGT227" s="15"/>
      <c r="RGU227" s="15"/>
      <c r="RGV227" s="15"/>
      <c r="RGW227" s="15"/>
      <c r="RGX227" s="15"/>
      <c r="RGY227" s="15"/>
      <c r="RGZ227" s="15"/>
      <c r="RHA227" s="15"/>
      <c r="RHB227" s="15"/>
      <c r="RHC227" s="15"/>
      <c r="RHD227" s="15"/>
      <c r="RHE227" s="15"/>
      <c r="RHF227" s="15"/>
      <c r="RHG227" s="15"/>
      <c r="RHH227" s="15"/>
      <c r="RHI227" s="15"/>
      <c r="RHJ227" s="15"/>
      <c r="RHK227" s="15"/>
      <c r="RHL227" s="15"/>
      <c r="RHM227" s="15"/>
      <c r="RHN227" s="15"/>
      <c r="RHO227" s="15"/>
      <c r="RHP227" s="15"/>
      <c r="RHQ227" s="15"/>
      <c r="RHR227" s="15"/>
      <c r="RHS227" s="15"/>
      <c r="RHT227" s="15"/>
      <c r="RHU227" s="15"/>
      <c r="RHV227" s="15"/>
      <c r="RHW227" s="15"/>
      <c r="RHX227" s="15"/>
      <c r="RHY227" s="15"/>
      <c r="RHZ227" s="15"/>
      <c r="RIA227" s="15"/>
      <c r="RIB227" s="15"/>
      <c r="RIC227" s="15"/>
      <c r="RID227" s="15"/>
      <c r="RIE227" s="15"/>
      <c r="RIF227" s="15"/>
      <c r="RIG227" s="15"/>
      <c r="RIH227" s="15"/>
      <c r="RII227" s="15"/>
      <c r="RIJ227" s="15"/>
      <c r="RIK227" s="15"/>
      <c r="RIL227" s="15"/>
      <c r="RIM227" s="15"/>
      <c r="RIN227" s="15"/>
      <c r="RIO227" s="15"/>
      <c r="RIP227" s="15"/>
      <c r="RIQ227" s="15"/>
      <c r="RIR227" s="15"/>
      <c r="RIS227" s="15"/>
      <c r="RIT227" s="15"/>
      <c r="RIU227" s="15"/>
      <c r="RIV227" s="15"/>
      <c r="RIW227" s="15"/>
      <c r="RIX227" s="15"/>
      <c r="RIY227" s="15"/>
      <c r="RIZ227" s="15"/>
      <c r="RJA227" s="15"/>
      <c r="RJB227" s="15"/>
      <c r="RJC227" s="15"/>
      <c r="RJD227" s="15"/>
      <c r="RJE227" s="15"/>
      <c r="RJF227" s="15"/>
      <c r="RJG227" s="15"/>
      <c r="RJH227" s="15"/>
      <c r="RJI227" s="15"/>
      <c r="RJJ227" s="15"/>
      <c r="RJK227" s="15"/>
      <c r="RJL227" s="15"/>
      <c r="RJM227" s="15"/>
      <c r="RJN227" s="15"/>
      <c r="RJO227" s="15"/>
      <c r="RJP227" s="15"/>
      <c r="RJQ227" s="15"/>
      <c r="RJR227" s="15"/>
      <c r="RJS227" s="15"/>
      <c r="RJT227" s="15"/>
      <c r="RJU227" s="15"/>
      <c r="RJV227" s="15"/>
      <c r="RJW227" s="15"/>
      <c r="RJX227" s="15"/>
      <c r="RJY227" s="15"/>
      <c r="RJZ227" s="15"/>
      <c r="RKA227" s="15"/>
      <c r="RKB227" s="15"/>
      <c r="RKC227" s="15"/>
      <c r="RKD227" s="15"/>
      <c r="RKE227" s="15"/>
      <c r="RKF227" s="15"/>
      <c r="RKG227" s="15"/>
      <c r="RKH227" s="15"/>
      <c r="RKI227" s="15"/>
      <c r="RKJ227" s="15"/>
      <c r="RKK227" s="15"/>
      <c r="RKL227" s="15"/>
      <c r="RKM227" s="15"/>
      <c r="RKN227" s="15"/>
      <c r="RKO227" s="15"/>
      <c r="RKP227" s="15"/>
      <c r="RKQ227" s="15"/>
      <c r="RKR227" s="15"/>
      <c r="RKS227" s="15"/>
      <c r="RKT227" s="15"/>
      <c r="RKU227" s="15"/>
      <c r="RKV227" s="15"/>
      <c r="RKW227" s="15"/>
      <c r="RKX227" s="15"/>
      <c r="RKY227" s="15"/>
      <c r="RKZ227" s="15"/>
      <c r="RLA227" s="15"/>
      <c r="RLB227" s="15"/>
      <c r="RLC227" s="15"/>
      <c r="RLD227" s="15"/>
      <c r="RLE227" s="15"/>
      <c r="RLF227" s="15"/>
      <c r="RLG227" s="15"/>
      <c r="RLH227" s="15"/>
      <c r="RLI227" s="15"/>
      <c r="RLJ227" s="15"/>
      <c r="RLK227" s="15"/>
      <c r="RLL227" s="15"/>
      <c r="RLM227" s="15"/>
      <c r="RLN227" s="15"/>
      <c r="RLO227" s="15"/>
      <c r="RLP227" s="15"/>
      <c r="RLQ227" s="15"/>
      <c r="RLR227" s="15"/>
      <c r="RLS227" s="15"/>
      <c r="RLT227" s="15"/>
      <c r="RLU227" s="15"/>
      <c r="RLV227" s="15"/>
      <c r="RLW227" s="15"/>
      <c r="RLX227" s="15"/>
      <c r="RLY227" s="15"/>
      <c r="RLZ227" s="15"/>
      <c r="RMA227" s="15"/>
      <c r="RMB227" s="15"/>
      <c r="RMC227" s="15"/>
      <c r="RMD227" s="15"/>
      <c r="RME227" s="15"/>
      <c r="RMF227" s="15"/>
      <c r="RMG227" s="15"/>
      <c r="RMH227" s="15"/>
      <c r="RMI227" s="15"/>
      <c r="RMJ227" s="15"/>
      <c r="RMK227" s="15"/>
      <c r="RML227" s="15"/>
      <c r="RMM227" s="15"/>
      <c r="RMN227" s="15"/>
      <c r="RMO227" s="15"/>
      <c r="RMP227" s="15"/>
      <c r="RMQ227" s="15"/>
      <c r="RMR227" s="15"/>
      <c r="RMS227" s="15"/>
      <c r="RMT227" s="15"/>
      <c r="RMU227" s="15"/>
      <c r="RMV227" s="15"/>
      <c r="RMW227" s="15"/>
      <c r="RMX227" s="15"/>
      <c r="RMY227" s="15"/>
      <c r="RMZ227" s="15"/>
      <c r="RNA227" s="15"/>
      <c r="RNB227" s="15"/>
      <c r="RNC227" s="15"/>
      <c r="RND227" s="15"/>
      <c r="RNE227" s="15"/>
      <c r="RNF227" s="15"/>
      <c r="RNG227" s="15"/>
      <c r="RNH227" s="15"/>
      <c r="RNI227" s="15"/>
      <c r="RNJ227" s="15"/>
      <c r="RNK227" s="15"/>
      <c r="RNL227" s="15"/>
      <c r="RNM227" s="15"/>
      <c r="RNN227" s="15"/>
      <c r="RNO227" s="15"/>
      <c r="RNP227" s="15"/>
      <c r="RNQ227" s="15"/>
      <c r="RNR227" s="15"/>
      <c r="RNS227" s="15"/>
      <c r="RNT227" s="15"/>
      <c r="RNU227" s="15"/>
      <c r="RNV227" s="15"/>
      <c r="RNW227" s="15"/>
      <c r="RNX227" s="15"/>
      <c r="RNY227" s="15"/>
      <c r="RNZ227" s="15"/>
      <c r="ROA227" s="15"/>
      <c r="ROB227" s="15"/>
      <c r="ROC227" s="15"/>
      <c r="ROD227" s="15"/>
      <c r="ROE227" s="15"/>
      <c r="ROF227" s="15"/>
      <c r="ROG227" s="15"/>
      <c r="ROH227" s="15"/>
      <c r="ROI227" s="15"/>
      <c r="ROJ227" s="15"/>
      <c r="ROK227" s="15"/>
      <c r="ROL227" s="15"/>
      <c r="ROM227" s="15"/>
      <c r="RON227" s="15"/>
      <c r="ROO227" s="15"/>
      <c r="ROP227" s="15"/>
      <c r="ROQ227" s="15"/>
      <c r="ROR227" s="15"/>
      <c r="ROS227" s="15"/>
      <c r="ROT227" s="15"/>
      <c r="ROU227" s="15"/>
      <c r="ROV227" s="15"/>
      <c r="ROW227" s="15"/>
      <c r="ROX227" s="15"/>
      <c r="ROY227" s="15"/>
      <c r="ROZ227" s="15"/>
      <c r="RPA227" s="15"/>
      <c r="RPB227" s="15"/>
      <c r="RPC227" s="15"/>
      <c r="RPD227" s="15"/>
      <c r="RPE227" s="15"/>
      <c r="RPF227" s="15"/>
      <c r="RPG227" s="15"/>
      <c r="RPH227" s="15"/>
      <c r="RPI227" s="15"/>
      <c r="RPJ227" s="15"/>
      <c r="RPK227" s="15"/>
      <c r="RPL227" s="15"/>
      <c r="RPM227" s="15"/>
      <c r="RPN227" s="15"/>
      <c r="RPO227" s="15"/>
      <c r="RPP227" s="15"/>
      <c r="RPQ227" s="15"/>
      <c r="RPR227" s="15"/>
      <c r="RPS227" s="15"/>
      <c r="RPT227" s="15"/>
      <c r="RPU227" s="15"/>
      <c r="RPV227" s="15"/>
      <c r="RPW227" s="15"/>
      <c r="RPX227" s="15"/>
      <c r="RPY227" s="15"/>
      <c r="RPZ227" s="15"/>
      <c r="RQA227" s="15"/>
      <c r="RQB227" s="15"/>
      <c r="RQC227" s="15"/>
      <c r="RQD227" s="15"/>
      <c r="RQE227" s="15"/>
      <c r="RQF227" s="15"/>
      <c r="RQG227" s="15"/>
      <c r="RQH227" s="15"/>
      <c r="RQI227" s="15"/>
      <c r="RQJ227" s="15"/>
      <c r="RQK227" s="15"/>
      <c r="RQL227" s="15"/>
      <c r="RQM227" s="15"/>
      <c r="RQN227" s="15"/>
      <c r="RQO227" s="15"/>
      <c r="RQP227" s="15"/>
      <c r="RQQ227" s="15"/>
      <c r="RQR227" s="15"/>
      <c r="RQS227" s="15"/>
      <c r="RQT227" s="15"/>
      <c r="RQU227" s="15"/>
      <c r="RQV227" s="15"/>
      <c r="RQW227" s="15"/>
      <c r="RQX227" s="15"/>
      <c r="RQY227" s="15"/>
      <c r="RQZ227" s="15"/>
      <c r="RRA227" s="15"/>
      <c r="RRB227" s="15"/>
      <c r="RRC227" s="15"/>
      <c r="RRD227" s="15"/>
      <c r="RRE227" s="15"/>
      <c r="RRF227" s="15"/>
      <c r="RRG227" s="15"/>
      <c r="RRH227" s="15"/>
      <c r="RRI227" s="15"/>
      <c r="RRJ227" s="15"/>
      <c r="RRK227" s="15"/>
      <c r="RRL227" s="15"/>
      <c r="RRM227" s="15"/>
      <c r="RRN227" s="15"/>
      <c r="RRO227" s="15"/>
      <c r="RRP227" s="15"/>
      <c r="RRQ227" s="15"/>
      <c r="RRR227" s="15"/>
      <c r="RRS227" s="15"/>
      <c r="RRT227" s="15"/>
      <c r="RRU227" s="15"/>
      <c r="RRV227" s="15"/>
      <c r="RRW227" s="15"/>
      <c r="RRX227" s="15"/>
      <c r="RRY227" s="15"/>
      <c r="RRZ227" s="15"/>
      <c r="RSA227" s="15"/>
      <c r="RSB227" s="15"/>
      <c r="RSC227" s="15"/>
      <c r="RSD227" s="15"/>
      <c r="RSE227" s="15"/>
      <c r="RSF227" s="15"/>
      <c r="RSG227" s="15"/>
      <c r="RSH227" s="15"/>
      <c r="RSI227" s="15"/>
      <c r="RSJ227" s="15"/>
      <c r="RSK227" s="15"/>
      <c r="RSL227" s="15"/>
      <c r="RSM227" s="15"/>
      <c r="RSN227" s="15"/>
      <c r="RSO227" s="15"/>
      <c r="RSP227" s="15"/>
      <c r="RSQ227" s="15"/>
      <c r="RSR227" s="15"/>
      <c r="RSS227" s="15"/>
      <c r="RST227" s="15"/>
      <c r="RSU227" s="15"/>
      <c r="RSV227" s="15"/>
      <c r="RSW227" s="15"/>
      <c r="RSX227" s="15"/>
      <c r="RSY227" s="15"/>
      <c r="RSZ227" s="15"/>
      <c r="RTA227" s="15"/>
      <c r="RTB227" s="15"/>
      <c r="RTC227" s="15"/>
      <c r="RTD227" s="15"/>
      <c r="RTE227" s="15"/>
      <c r="RTF227" s="15"/>
      <c r="RTG227" s="15"/>
      <c r="RTH227" s="15"/>
      <c r="RTI227" s="15"/>
      <c r="RTJ227" s="15"/>
      <c r="RTK227" s="15"/>
      <c r="RTL227" s="15"/>
      <c r="RTM227" s="15"/>
      <c r="RTN227" s="15"/>
      <c r="RTO227" s="15"/>
      <c r="RTP227" s="15"/>
      <c r="RTQ227" s="15"/>
      <c r="RTR227" s="15"/>
      <c r="RTS227" s="15"/>
      <c r="RTT227" s="15"/>
      <c r="RTU227" s="15"/>
      <c r="RTV227" s="15"/>
      <c r="RTW227" s="15"/>
      <c r="RTX227" s="15"/>
      <c r="RTY227" s="15"/>
      <c r="RTZ227" s="15"/>
      <c r="RUA227" s="15"/>
      <c r="RUB227" s="15"/>
      <c r="RUC227" s="15"/>
      <c r="RUD227" s="15"/>
      <c r="RUE227" s="15"/>
      <c r="RUF227" s="15"/>
      <c r="RUG227" s="15"/>
      <c r="RUH227" s="15"/>
      <c r="RUI227" s="15"/>
      <c r="RUJ227" s="15"/>
      <c r="RUK227" s="15"/>
      <c r="RUL227" s="15"/>
      <c r="RUM227" s="15"/>
      <c r="RUN227" s="15"/>
      <c r="RUO227" s="15"/>
      <c r="RUP227" s="15"/>
      <c r="RUQ227" s="15"/>
      <c r="RUR227" s="15"/>
      <c r="RUS227" s="15"/>
      <c r="RUT227" s="15"/>
      <c r="RUU227" s="15"/>
      <c r="RUV227" s="15"/>
      <c r="RUW227" s="15"/>
      <c r="RUX227" s="15"/>
      <c r="RUY227" s="15"/>
      <c r="RUZ227" s="15"/>
      <c r="RVA227" s="15"/>
      <c r="RVB227" s="15"/>
      <c r="RVC227" s="15"/>
      <c r="RVD227" s="15"/>
      <c r="RVE227" s="15"/>
      <c r="RVF227" s="15"/>
      <c r="RVG227" s="15"/>
      <c r="RVH227" s="15"/>
      <c r="RVI227" s="15"/>
      <c r="RVJ227" s="15"/>
      <c r="RVK227" s="15"/>
      <c r="RVL227" s="15"/>
      <c r="RVM227" s="15"/>
      <c r="RVN227" s="15"/>
      <c r="RVO227" s="15"/>
      <c r="RVP227" s="15"/>
      <c r="RVQ227" s="15"/>
      <c r="RVR227" s="15"/>
      <c r="RVS227" s="15"/>
      <c r="RVT227" s="15"/>
      <c r="RVU227" s="15"/>
      <c r="RVV227" s="15"/>
      <c r="RVW227" s="15"/>
      <c r="RVX227" s="15"/>
      <c r="RVY227" s="15"/>
      <c r="RVZ227" s="15"/>
      <c r="RWA227" s="15"/>
      <c r="RWB227" s="15"/>
      <c r="RWC227" s="15"/>
      <c r="RWD227" s="15"/>
      <c r="RWE227" s="15"/>
      <c r="RWF227" s="15"/>
      <c r="RWG227" s="15"/>
      <c r="RWH227" s="15"/>
      <c r="RWI227" s="15"/>
      <c r="RWJ227" s="15"/>
      <c r="RWK227" s="15"/>
      <c r="RWL227" s="15"/>
      <c r="RWM227" s="15"/>
      <c r="RWN227" s="15"/>
      <c r="RWO227" s="15"/>
      <c r="RWP227" s="15"/>
      <c r="RWQ227" s="15"/>
      <c r="RWR227" s="15"/>
      <c r="RWS227" s="15"/>
      <c r="RWT227" s="15"/>
      <c r="RWU227" s="15"/>
      <c r="RWV227" s="15"/>
      <c r="RWW227" s="15"/>
      <c r="RWX227" s="15"/>
      <c r="RWY227" s="15"/>
      <c r="RWZ227" s="15"/>
      <c r="RXA227" s="15"/>
      <c r="RXB227" s="15"/>
      <c r="RXC227" s="15"/>
      <c r="RXD227" s="15"/>
      <c r="RXE227" s="15"/>
      <c r="RXF227" s="15"/>
      <c r="RXG227" s="15"/>
      <c r="RXH227" s="15"/>
      <c r="RXI227" s="15"/>
      <c r="RXJ227" s="15"/>
      <c r="RXK227" s="15"/>
      <c r="RXL227" s="15"/>
      <c r="RXM227" s="15"/>
      <c r="RXN227" s="15"/>
      <c r="RXO227" s="15"/>
      <c r="RXP227" s="15"/>
      <c r="RXQ227" s="15"/>
      <c r="RXR227" s="15"/>
      <c r="RXS227" s="15"/>
      <c r="RXT227" s="15"/>
      <c r="RXU227" s="15"/>
      <c r="RXV227" s="15"/>
      <c r="RXW227" s="15"/>
      <c r="RXX227" s="15"/>
      <c r="RXY227" s="15"/>
      <c r="RXZ227" s="15"/>
      <c r="RYA227" s="15"/>
      <c r="RYB227" s="15"/>
      <c r="RYC227" s="15"/>
      <c r="RYD227" s="15"/>
      <c r="RYE227" s="15"/>
      <c r="RYF227" s="15"/>
      <c r="RYG227" s="15"/>
      <c r="RYH227" s="15"/>
      <c r="RYI227" s="15"/>
      <c r="RYJ227" s="15"/>
      <c r="RYK227" s="15"/>
      <c r="RYL227" s="15"/>
      <c r="RYM227" s="15"/>
      <c r="RYN227" s="15"/>
      <c r="RYO227" s="15"/>
      <c r="RYP227" s="15"/>
      <c r="RYQ227" s="15"/>
      <c r="RYR227" s="15"/>
      <c r="RYS227" s="15"/>
      <c r="RYT227" s="15"/>
      <c r="RYU227" s="15"/>
      <c r="RYV227" s="15"/>
      <c r="RYW227" s="15"/>
      <c r="RYX227" s="15"/>
      <c r="RYY227" s="15"/>
      <c r="RYZ227" s="15"/>
      <c r="RZA227" s="15"/>
      <c r="RZB227" s="15"/>
      <c r="RZC227" s="15"/>
      <c r="RZD227" s="15"/>
      <c r="RZE227" s="15"/>
      <c r="RZF227" s="15"/>
      <c r="RZG227" s="15"/>
      <c r="RZH227" s="15"/>
      <c r="RZI227" s="15"/>
      <c r="RZJ227" s="15"/>
      <c r="RZK227" s="15"/>
      <c r="RZL227" s="15"/>
      <c r="RZM227" s="15"/>
      <c r="RZN227" s="15"/>
      <c r="RZO227" s="15"/>
      <c r="RZP227" s="15"/>
      <c r="RZQ227" s="15"/>
      <c r="RZR227" s="15"/>
      <c r="RZS227" s="15"/>
      <c r="RZT227" s="15"/>
      <c r="RZU227" s="15"/>
      <c r="RZV227" s="15"/>
      <c r="RZW227" s="15"/>
      <c r="RZX227" s="15"/>
      <c r="RZY227" s="15"/>
      <c r="RZZ227" s="15"/>
      <c r="SAA227" s="15"/>
      <c r="SAB227" s="15"/>
      <c r="SAC227" s="15"/>
      <c r="SAD227" s="15"/>
      <c r="SAE227" s="15"/>
      <c r="SAF227" s="15"/>
      <c r="SAG227" s="15"/>
      <c r="SAH227" s="15"/>
      <c r="SAI227" s="15"/>
      <c r="SAJ227" s="15"/>
      <c r="SAK227" s="15"/>
      <c r="SAL227" s="15"/>
      <c r="SAM227" s="15"/>
      <c r="SAN227" s="15"/>
      <c r="SAO227" s="15"/>
      <c r="SAP227" s="15"/>
      <c r="SAQ227" s="15"/>
      <c r="SAR227" s="15"/>
      <c r="SAS227" s="15"/>
      <c r="SAT227" s="15"/>
      <c r="SAU227" s="15"/>
      <c r="SAV227" s="15"/>
      <c r="SAW227" s="15"/>
      <c r="SAX227" s="15"/>
      <c r="SAY227" s="15"/>
      <c r="SAZ227" s="15"/>
      <c r="SBA227" s="15"/>
      <c r="SBB227" s="15"/>
      <c r="SBC227" s="15"/>
      <c r="SBD227" s="15"/>
      <c r="SBE227" s="15"/>
      <c r="SBF227" s="15"/>
      <c r="SBG227" s="15"/>
      <c r="SBH227" s="15"/>
      <c r="SBI227" s="15"/>
      <c r="SBJ227" s="15"/>
      <c r="SBK227" s="15"/>
      <c r="SBL227" s="15"/>
      <c r="SBM227" s="15"/>
      <c r="SBN227" s="15"/>
      <c r="SBO227" s="15"/>
      <c r="SBP227" s="15"/>
      <c r="SBQ227" s="15"/>
      <c r="SBR227" s="15"/>
      <c r="SBS227" s="15"/>
      <c r="SBT227" s="15"/>
      <c r="SBU227" s="15"/>
      <c r="SBV227" s="15"/>
      <c r="SBW227" s="15"/>
      <c r="SBX227" s="15"/>
      <c r="SBY227" s="15"/>
      <c r="SBZ227" s="15"/>
      <c r="SCA227" s="15"/>
      <c r="SCB227" s="15"/>
      <c r="SCC227" s="15"/>
      <c r="SCD227" s="15"/>
      <c r="SCE227" s="15"/>
      <c r="SCF227" s="15"/>
      <c r="SCG227" s="15"/>
      <c r="SCH227" s="15"/>
      <c r="SCI227" s="15"/>
      <c r="SCJ227" s="15"/>
      <c r="SCK227" s="15"/>
      <c r="SCL227" s="15"/>
      <c r="SCM227" s="15"/>
      <c r="SCN227" s="15"/>
      <c r="SCO227" s="15"/>
      <c r="SCP227" s="15"/>
      <c r="SCQ227" s="15"/>
      <c r="SCR227" s="15"/>
      <c r="SCS227" s="15"/>
      <c r="SCT227" s="15"/>
      <c r="SCU227" s="15"/>
      <c r="SCV227" s="15"/>
      <c r="SCW227" s="15"/>
      <c r="SCX227" s="15"/>
      <c r="SCY227" s="15"/>
      <c r="SCZ227" s="15"/>
      <c r="SDA227" s="15"/>
      <c r="SDB227" s="15"/>
      <c r="SDC227" s="15"/>
      <c r="SDD227" s="15"/>
      <c r="SDE227" s="15"/>
      <c r="SDF227" s="15"/>
      <c r="SDG227" s="15"/>
      <c r="SDH227" s="15"/>
      <c r="SDI227" s="15"/>
      <c r="SDJ227" s="15"/>
      <c r="SDK227" s="15"/>
      <c r="SDL227" s="15"/>
      <c r="SDM227" s="15"/>
      <c r="SDN227" s="15"/>
      <c r="SDO227" s="15"/>
      <c r="SDP227" s="15"/>
      <c r="SDQ227" s="15"/>
      <c r="SDR227" s="15"/>
      <c r="SDS227" s="15"/>
      <c r="SDT227" s="15"/>
      <c r="SDU227" s="15"/>
      <c r="SDV227" s="15"/>
      <c r="SDW227" s="15"/>
      <c r="SDX227" s="15"/>
      <c r="SDY227" s="15"/>
      <c r="SDZ227" s="15"/>
      <c r="SEA227" s="15"/>
      <c r="SEB227" s="15"/>
      <c r="SEC227" s="15"/>
      <c r="SED227" s="15"/>
      <c r="SEE227" s="15"/>
      <c r="SEF227" s="15"/>
      <c r="SEG227" s="15"/>
      <c r="SEH227" s="15"/>
      <c r="SEI227" s="15"/>
      <c r="SEJ227" s="15"/>
      <c r="SEK227" s="15"/>
      <c r="SEL227" s="15"/>
      <c r="SEM227" s="15"/>
      <c r="SEN227" s="15"/>
      <c r="SEO227" s="15"/>
      <c r="SEP227" s="15"/>
      <c r="SEQ227" s="15"/>
      <c r="SER227" s="15"/>
      <c r="SES227" s="15"/>
      <c r="SET227" s="15"/>
      <c r="SEU227" s="15"/>
      <c r="SEV227" s="15"/>
      <c r="SEW227" s="15"/>
      <c r="SEX227" s="15"/>
      <c r="SEY227" s="15"/>
      <c r="SEZ227" s="15"/>
      <c r="SFA227" s="15"/>
      <c r="SFB227" s="15"/>
      <c r="SFC227" s="15"/>
      <c r="SFD227" s="15"/>
      <c r="SFE227" s="15"/>
      <c r="SFF227" s="15"/>
      <c r="SFG227" s="15"/>
      <c r="SFH227" s="15"/>
      <c r="SFI227" s="15"/>
      <c r="SFJ227" s="15"/>
      <c r="SFK227" s="15"/>
      <c r="SFL227" s="15"/>
      <c r="SFM227" s="15"/>
      <c r="SFN227" s="15"/>
      <c r="SFO227" s="15"/>
      <c r="SFP227" s="15"/>
      <c r="SFQ227" s="15"/>
      <c r="SFR227" s="15"/>
      <c r="SFS227" s="15"/>
      <c r="SFT227" s="15"/>
      <c r="SFU227" s="15"/>
      <c r="SFV227" s="15"/>
      <c r="SFW227" s="15"/>
      <c r="SFX227" s="15"/>
      <c r="SFY227" s="15"/>
      <c r="SFZ227" s="15"/>
      <c r="SGA227" s="15"/>
      <c r="SGB227" s="15"/>
      <c r="SGC227" s="15"/>
      <c r="SGD227" s="15"/>
      <c r="SGE227" s="15"/>
      <c r="SGF227" s="15"/>
      <c r="SGG227" s="15"/>
      <c r="SGH227" s="15"/>
      <c r="SGI227" s="15"/>
      <c r="SGJ227" s="15"/>
      <c r="SGK227" s="15"/>
      <c r="SGL227" s="15"/>
      <c r="SGM227" s="15"/>
      <c r="SGN227" s="15"/>
      <c r="SGO227" s="15"/>
      <c r="SGP227" s="15"/>
      <c r="SGQ227" s="15"/>
      <c r="SGR227" s="15"/>
      <c r="SGS227" s="15"/>
      <c r="SGT227" s="15"/>
      <c r="SGU227" s="15"/>
      <c r="SGV227" s="15"/>
      <c r="SGW227" s="15"/>
      <c r="SGX227" s="15"/>
      <c r="SGY227" s="15"/>
      <c r="SGZ227" s="15"/>
      <c r="SHA227" s="15"/>
      <c r="SHB227" s="15"/>
      <c r="SHC227" s="15"/>
      <c r="SHD227" s="15"/>
      <c r="SHE227" s="15"/>
      <c r="SHF227" s="15"/>
      <c r="SHG227" s="15"/>
      <c r="SHH227" s="15"/>
      <c r="SHI227" s="15"/>
      <c r="SHJ227" s="15"/>
      <c r="SHK227" s="15"/>
      <c r="SHL227" s="15"/>
      <c r="SHM227" s="15"/>
      <c r="SHN227" s="15"/>
      <c r="SHO227" s="15"/>
      <c r="SHP227" s="15"/>
      <c r="SHQ227" s="15"/>
      <c r="SHR227" s="15"/>
      <c r="SHS227" s="15"/>
      <c r="SHT227" s="15"/>
      <c r="SHU227" s="15"/>
      <c r="SHV227" s="15"/>
      <c r="SHW227" s="15"/>
      <c r="SHX227" s="15"/>
      <c r="SHY227" s="15"/>
      <c r="SHZ227" s="15"/>
      <c r="SIA227" s="15"/>
      <c r="SIB227" s="15"/>
      <c r="SIC227" s="15"/>
      <c r="SID227" s="15"/>
      <c r="SIE227" s="15"/>
      <c r="SIF227" s="15"/>
      <c r="SIG227" s="15"/>
      <c r="SIH227" s="15"/>
      <c r="SII227" s="15"/>
      <c r="SIJ227" s="15"/>
      <c r="SIK227" s="15"/>
      <c r="SIL227" s="15"/>
      <c r="SIM227" s="15"/>
      <c r="SIN227" s="15"/>
      <c r="SIO227" s="15"/>
      <c r="SIP227" s="15"/>
      <c r="SIQ227" s="15"/>
      <c r="SIR227" s="15"/>
      <c r="SIS227" s="15"/>
      <c r="SIT227" s="15"/>
      <c r="SIU227" s="15"/>
      <c r="SIV227" s="15"/>
      <c r="SIW227" s="15"/>
      <c r="SIX227" s="15"/>
      <c r="SIY227" s="15"/>
      <c r="SIZ227" s="15"/>
      <c r="SJA227" s="15"/>
      <c r="SJB227" s="15"/>
      <c r="SJC227" s="15"/>
      <c r="SJD227" s="15"/>
      <c r="SJE227" s="15"/>
      <c r="SJF227" s="15"/>
      <c r="SJG227" s="15"/>
      <c r="SJH227" s="15"/>
      <c r="SJI227" s="15"/>
      <c r="SJJ227" s="15"/>
      <c r="SJK227" s="15"/>
      <c r="SJL227" s="15"/>
      <c r="SJM227" s="15"/>
      <c r="SJN227" s="15"/>
      <c r="SJO227" s="15"/>
      <c r="SJP227" s="15"/>
      <c r="SJQ227" s="15"/>
      <c r="SJR227" s="15"/>
      <c r="SJS227" s="15"/>
      <c r="SJT227" s="15"/>
      <c r="SJU227" s="15"/>
      <c r="SJV227" s="15"/>
      <c r="SJW227" s="15"/>
      <c r="SJX227" s="15"/>
      <c r="SJY227" s="15"/>
      <c r="SJZ227" s="15"/>
      <c r="SKA227" s="15"/>
      <c r="SKB227" s="15"/>
      <c r="SKC227" s="15"/>
      <c r="SKD227" s="15"/>
      <c r="SKE227" s="15"/>
      <c r="SKF227" s="15"/>
      <c r="SKG227" s="15"/>
      <c r="SKH227" s="15"/>
      <c r="SKI227" s="15"/>
      <c r="SKJ227" s="15"/>
      <c r="SKK227" s="15"/>
      <c r="SKL227" s="15"/>
      <c r="SKM227" s="15"/>
      <c r="SKN227" s="15"/>
      <c r="SKO227" s="15"/>
      <c r="SKP227" s="15"/>
      <c r="SKQ227" s="15"/>
      <c r="SKR227" s="15"/>
      <c r="SKS227" s="15"/>
      <c r="SKT227" s="15"/>
      <c r="SKU227" s="15"/>
      <c r="SKV227" s="15"/>
      <c r="SKW227" s="15"/>
      <c r="SKX227" s="15"/>
      <c r="SKY227" s="15"/>
      <c r="SKZ227" s="15"/>
      <c r="SLA227" s="15"/>
      <c r="SLB227" s="15"/>
      <c r="SLC227" s="15"/>
      <c r="SLD227" s="15"/>
      <c r="SLE227" s="15"/>
      <c r="SLF227" s="15"/>
      <c r="SLG227" s="15"/>
      <c r="SLH227" s="15"/>
      <c r="SLI227" s="15"/>
      <c r="SLJ227" s="15"/>
      <c r="SLK227" s="15"/>
      <c r="SLL227" s="15"/>
      <c r="SLM227" s="15"/>
      <c r="SLN227" s="15"/>
      <c r="SLO227" s="15"/>
      <c r="SLP227" s="15"/>
      <c r="SLQ227" s="15"/>
      <c r="SLR227" s="15"/>
      <c r="SLS227" s="15"/>
      <c r="SLT227" s="15"/>
      <c r="SLU227" s="15"/>
      <c r="SLV227" s="15"/>
      <c r="SLW227" s="15"/>
      <c r="SLX227" s="15"/>
      <c r="SLY227" s="15"/>
      <c r="SLZ227" s="15"/>
      <c r="SMA227" s="15"/>
      <c r="SMB227" s="15"/>
      <c r="SMC227" s="15"/>
      <c r="SMD227" s="15"/>
      <c r="SME227" s="15"/>
      <c r="SMF227" s="15"/>
      <c r="SMG227" s="15"/>
      <c r="SMH227" s="15"/>
      <c r="SMI227" s="15"/>
      <c r="SMJ227" s="15"/>
      <c r="SMK227" s="15"/>
      <c r="SML227" s="15"/>
      <c r="SMM227" s="15"/>
      <c r="SMN227" s="15"/>
      <c r="SMO227" s="15"/>
      <c r="SMP227" s="15"/>
      <c r="SMQ227" s="15"/>
      <c r="SMR227" s="15"/>
      <c r="SMS227" s="15"/>
      <c r="SMT227" s="15"/>
      <c r="SMU227" s="15"/>
      <c r="SMV227" s="15"/>
      <c r="SMW227" s="15"/>
      <c r="SMX227" s="15"/>
      <c r="SMY227" s="15"/>
      <c r="SMZ227" s="15"/>
      <c r="SNA227" s="15"/>
      <c r="SNB227" s="15"/>
      <c r="SNC227" s="15"/>
      <c r="SND227" s="15"/>
      <c r="SNE227" s="15"/>
      <c r="SNF227" s="15"/>
      <c r="SNG227" s="15"/>
      <c r="SNH227" s="15"/>
      <c r="SNI227" s="15"/>
      <c r="SNJ227" s="15"/>
      <c r="SNK227" s="15"/>
      <c r="SNL227" s="15"/>
      <c r="SNM227" s="15"/>
      <c r="SNN227" s="15"/>
      <c r="SNO227" s="15"/>
      <c r="SNP227" s="15"/>
      <c r="SNQ227" s="15"/>
      <c r="SNR227" s="15"/>
      <c r="SNS227" s="15"/>
      <c r="SNT227" s="15"/>
      <c r="SNU227" s="15"/>
      <c r="SNV227" s="15"/>
      <c r="SNW227" s="15"/>
      <c r="SNX227" s="15"/>
      <c r="SNY227" s="15"/>
      <c r="SNZ227" s="15"/>
      <c r="SOA227" s="15"/>
      <c r="SOB227" s="15"/>
      <c r="SOC227" s="15"/>
      <c r="SOD227" s="15"/>
      <c r="SOE227" s="15"/>
      <c r="SOF227" s="15"/>
      <c r="SOG227" s="15"/>
      <c r="SOH227" s="15"/>
      <c r="SOI227" s="15"/>
      <c r="SOJ227" s="15"/>
      <c r="SOK227" s="15"/>
      <c r="SOL227" s="15"/>
      <c r="SOM227" s="15"/>
      <c r="SON227" s="15"/>
      <c r="SOO227" s="15"/>
      <c r="SOP227" s="15"/>
      <c r="SOQ227" s="15"/>
      <c r="SOR227" s="15"/>
      <c r="SOS227" s="15"/>
      <c r="SOT227" s="15"/>
      <c r="SOU227" s="15"/>
      <c r="SOV227" s="15"/>
      <c r="SOW227" s="15"/>
      <c r="SOX227" s="15"/>
      <c r="SOY227" s="15"/>
      <c r="SOZ227" s="15"/>
      <c r="SPA227" s="15"/>
      <c r="SPB227" s="15"/>
      <c r="SPC227" s="15"/>
      <c r="SPD227" s="15"/>
      <c r="SPE227" s="15"/>
      <c r="SPF227" s="15"/>
      <c r="SPG227" s="15"/>
      <c r="SPH227" s="15"/>
      <c r="SPI227" s="15"/>
      <c r="SPJ227" s="15"/>
      <c r="SPK227" s="15"/>
      <c r="SPL227" s="15"/>
      <c r="SPM227" s="15"/>
      <c r="SPN227" s="15"/>
      <c r="SPO227" s="15"/>
      <c r="SPP227" s="15"/>
      <c r="SPQ227" s="15"/>
      <c r="SPR227" s="15"/>
      <c r="SPS227" s="15"/>
      <c r="SPT227" s="15"/>
      <c r="SPU227" s="15"/>
      <c r="SPV227" s="15"/>
      <c r="SPW227" s="15"/>
      <c r="SPX227" s="15"/>
      <c r="SPY227" s="15"/>
      <c r="SPZ227" s="15"/>
      <c r="SQA227" s="15"/>
      <c r="SQB227" s="15"/>
      <c r="SQC227" s="15"/>
      <c r="SQD227" s="15"/>
      <c r="SQE227" s="15"/>
      <c r="SQF227" s="15"/>
      <c r="SQG227" s="15"/>
      <c r="SQH227" s="15"/>
      <c r="SQI227" s="15"/>
      <c r="SQJ227" s="15"/>
      <c r="SQK227" s="15"/>
      <c r="SQL227" s="15"/>
      <c r="SQM227" s="15"/>
      <c r="SQN227" s="15"/>
      <c r="SQO227" s="15"/>
      <c r="SQP227" s="15"/>
      <c r="SQQ227" s="15"/>
      <c r="SQR227" s="15"/>
      <c r="SQS227" s="15"/>
      <c r="SQT227" s="15"/>
      <c r="SQU227" s="15"/>
      <c r="SQV227" s="15"/>
      <c r="SQW227" s="15"/>
      <c r="SQX227" s="15"/>
      <c r="SQY227" s="15"/>
      <c r="SQZ227" s="15"/>
      <c r="SRA227" s="15"/>
      <c r="SRB227" s="15"/>
      <c r="SRC227" s="15"/>
      <c r="SRD227" s="15"/>
      <c r="SRE227" s="15"/>
      <c r="SRF227" s="15"/>
      <c r="SRG227" s="15"/>
      <c r="SRH227" s="15"/>
      <c r="SRI227" s="15"/>
      <c r="SRJ227" s="15"/>
      <c r="SRK227" s="15"/>
      <c r="SRL227" s="15"/>
      <c r="SRM227" s="15"/>
      <c r="SRN227" s="15"/>
      <c r="SRO227" s="15"/>
      <c r="SRP227" s="15"/>
      <c r="SRQ227" s="15"/>
      <c r="SRR227" s="15"/>
      <c r="SRS227" s="15"/>
      <c r="SRT227" s="15"/>
      <c r="SRU227" s="15"/>
      <c r="SRV227" s="15"/>
      <c r="SRW227" s="15"/>
      <c r="SRX227" s="15"/>
      <c r="SRY227" s="15"/>
      <c r="SRZ227" s="15"/>
      <c r="SSA227" s="15"/>
      <c r="SSB227" s="15"/>
      <c r="SSC227" s="15"/>
      <c r="SSD227" s="15"/>
      <c r="SSE227" s="15"/>
      <c r="SSF227" s="15"/>
      <c r="SSG227" s="15"/>
      <c r="SSH227" s="15"/>
      <c r="SSI227" s="15"/>
      <c r="SSJ227" s="15"/>
      <c r="SSK227" s="15"/>
      <c r="SSL227" s="15"/>
      <c r="SSM227" s="15"/>
      <c r="SSN227" s="15"/>
      <c r="SSO227" s="15"/>
      <c r="SSP227" s="15"/>
      <c r="SSQ227" s="15"/>
      <c r="SSR227" s="15"/>
      <c r="SSS227" s="15"/>
      <c r="SST227" s="15"/>
      <c r="SSU227" s="15"/>
      <c r="SSV227" s="15"/>
      <c r="SSW227" s="15"/>
      <c r="SSX227" s="15"/>
      <c r="SSY227" s="15"/>
      <c r="SSZ227" s="15"/>
      <c r="STA227" s="15"/>
      <c r="STB227" s="15"/>
      <c r="STC227" s="15"/>
      <c r="STD227" s="15"/>
      <c r="STE227" s="15"/>
      <c r="STF227" s="15"/>
      <c r="STG227" s="15"/>
      <c r="STH227" s="15"/>
      <c r="STI227" s="15"/>
      <c r="STJ227" s="15"/>
      <c r="STK227" s="15"/>
      <c r="STL227" s="15"/>
      <c r="STM227" s="15"/>
      <c r="STN227" s="15"/>
      <c r="STO227" s="15"/>
      <c r="STP227" s="15"/>
      <c r="STQ227" s="15"/>
      <c r="STR227" s="15"/>
      <c r="STS227" s="15"/>
      <c r="STT227" s="15"/>
      <c r="STU227" s="15"/>
      <c r="STV227" s="15"/>
      <c r="STW227" s="15"/>
      <c r="STX227" s="15"/>
      <c r="STY227" s="15"/>
      <c r="STZ227" s="15"/>
      <c r="SUA227" s="15"/>
      <c r="SUB227" s="15"/>
      <c r="SUC227" s="15"/>
      <c r="SUD227" s="15"/>
      <c r="SUE227" s="15"/>
      <c r="SUF227" s="15"/>
      <c r="SUG227" s="15"/>
      <c r="SUH227" s="15"/>
      <c r="SUI227" s="15"/>
      <c r="SUJ227" s="15"/>
      <c r="SUK227" s="15"/>
      <c r="SUL227" s="15"/>
      <c r="SUM227" s="15"/>
      <c r="SUN227" s="15"/>
      <c r="SUO227" s="15"/>
      <c r="SUP227" s="15"/>
      <c r="SUQ227" s="15"/>
      <c r="SUR227" s="15"/>
      <c r="SUS227" s="15"/>
      <c r="SUT227" s="15"/>
      <c r="SUU227" s="15"/>
      <c r="SUV227" s="15"/>
      <c r="SUW227" s="15"/>
      <c r="SUX227" s="15"/>
      <c r="SUY227" s="15"/>
      <c r="SUZ227" s="15"/>
      <c r="SVA227" s="15"/>
      <c r="SVB227" s="15"/>
      <c r="SVC227" s="15"/>
      <c r="SVD227" s="15"/>
      <c r="SVE227" s="15"/>
      <c r="SVF227" s="15"/>
      <c r="SVG227" s="15"/>
      <c r="SVH227" s="15"/>
      <c r="SVI227" s="15"/>
      <c r="SVJ227" s="15"/>
      <c r="SVK227" s="15"/>
      <c r="SVL227" s="15"/>
      <c r="SVM227" s="15"/>
      <c r="SVN227" s="15"/>
      <c r="SVO227" s="15"/>
      <c r="SVP227" s="15"/>
      <c r="SVQ227" s="15"/>
      <c r="SVR227" s="15"/>
      <c r="SVS227" s="15"/>
      <c r="SVT227" s="15"/>
      <c r="SVU227" s="15"/>
      <c r="SVV227" s="15"/>
      <c r="SVW227" s="15"/>
      <c r="SVX227" s="15"/>
      <c r="SVY227" s="15"/>
      <c r="SVZ227" s="15"/>
      <c r="SWA227" s="15"/>
      <c r="SWB227" s="15"/>
      <c r="SWC227" s="15"/>
      <c r="SWD227" s="15"/>
      <c r="SWE227" s="15"/>
      <c r="SWF227" s="15"/>
      <c r="SWG227" s="15"/>
      <c r="SWH227" s="15"/>
      <c r="SWI227" s="15"/>
      <c r="SWJ227" s="15"/>
      <c r="SWK227" s="15"/>
      <c r="SWL227" s="15"/>
      <c r="SWM227" s="15"/>
      <c r="SWN227" s="15"/>
      <c r="SWO227" s="15"/>
      <c r="SWP227" s="15"/>
      <c r="SWQ227" s="15"/>
      <c r="SWR227" s="15"/>
      <c r="SWS227" s="15"/>
      <c r="SWT227" s="15"/>
      <c r="SWU227" s="15"/>
      <c r="SWV227" s="15"/>
      <c r="SWW227" s="15"/>
      <c r="SWX227" s="15"/>
      <c r="SWY227" s="15"/>
      <c r="SWZ227" s="15"/>
      <c r="SXA227" s="15"/>
      <c r="SXB227" s="15"/>
      <c r="SXC227" s="15"/>
      <c r="SXD227" s="15"/>
      <c r="SXE227" s="15"/>
      <c r="SXF227" s="15"/>
      <c r="SXG227" s="15"/>
      <c r="SXH227" s="15"/>
      <c r="SXI227" s="15"/>
      <c r="SXJ227" s="15"/>
      <c r="SXK227" s="15"/>
      <c r="SXL227" s="15"/>
      <c r="SXM227" s="15"/>
      <c r="SXN227" s="15"/>
      <c r="SXO227" s="15"/>
      <c r="SXP227" s="15"/>
      <c r="SXQ227" s="15"/>
      <c r="SXR227" s="15"/>
      <c r="SXS227" s="15"/>
      <c r="SXT227" s="15"/>
      <c r="SXU227" s="15"/>
      <c r="SXV227" s="15"/>
      <c r="SXW227" s="15"/>
      <c r="SXX227" s="15"/>
      <c r="SXY227" s="15"/>
      <c r="SXZ227" s="15"/>
      <c r="SYA227" s="15"/>
      <c r="SYB227" s="15"/>
      <c r="SYC227" s="15"/>
      <c r="SYD227" s="15"/>
      <c r="SYE227" s="15"/>
      <c r="SYF227" s="15"/>
      <c r="SYG227" s="15"/>
      <c r="SYH227" s="15"/>
      <c r="SYI227" s="15"/>
      <c r="SYJ227" s="15"/>
      <c r="SYK227" s="15"/>
      <c r="SYL227" s="15"/>
      <c r="SYM227" s="15"/>
      <c r="SYN227" s="15"/>
      <c r="SYO227" s="15"/>
      <c r="SYP227" s="15"/>
      <c r="SYQ227" s="15"/>
      <c r="SYR227" s="15"/>
      <c r="SYS227" s="15"/>
      <c r="SYT227" s="15"/>
      <c r="SYU227" s="15"/>
      <c r="SYV227" s="15"/>
      <c r="SYW227" s="15"/>
      <c r="SYX227" s="15"/>
      <c r="SYY227" s="15"/>
      <c r="SYZ227" s="15"/>
      <c r="SZA227" s="15"/>
      <c r="SZB227" s="15"/>
      <c r="SZC227" s="15"/>
      <c r="SZD227" s="15"/>
      <c r="SZE227" s="15"/>
      <c r="SZF227" s="15"/>
      <c r="SZG227" s="15"/>
      <c r="SZH227" s="15"/>
      <c r="SZI227" s="15"/>
      <c r="SZJ227" s="15"/>
      <c r="SZK227" s="15"/>
      <c r="SZL227" s="15"/>
      <c r="SZM227" s="15"/>
      <c r="SZN227" s="15"/>
      <c r="SZO227" s="15"/>
      <c r="SZP227" s="15"/>
      <c r="SZQ227" s="15"/>
      <c r="SZR227" s="15"/>
      <c r="SZS227" s="15"/>
      <c r="SZT227" s="15"/>
      <c r="SZU227" s="15"/>
      <c r="SZV227" s="15"/>
      <c r="SZW227" s="15"/>
      <c r="SZX227" s="15"/>
      <c r="SZY227" s="15"/>
      <c r="SZZ227" s="15"/>
      <c r="TAA227" s="15"/>
      <c r="TAB227" s="15"/>
      <c r="TAC227" s="15"/>
      <c r="TAD227" s="15"/>
      <c r="TAE227" s="15"/>
      <c r="TAF227" s="15"/>
      <c r="TAG227" s="15"/>
      <c r="TAH227" s="15"/>
      <c r="TAI227" s="15"/>
      <c r="TAJ227" s="15"/>
      <c r="TAK227" s="15"/>
      <c r="TAL227" s="15"/>
      <c r="TAM227" s="15"/>
      <c r="TAN227" s="15"/>
      <c r="TAO227" s="15"/>
      <c r="TAP227" s="15"/>
      <c r="TAQ227" s="15"/>
      <c r="TAR227" s="15"/>
      <c r="TAS227" s="15"/>
      <c r="TAT227" s="15"/>
      <c r="TAU227" s="15"/>
      <c r="TAV227" s="15"/>
      <c r="TAW227" s="15"/>
      <c r="TAX227" s="15"/>
      <c r="TAY227" s="15"/>
      <c r="TAZ227" s="15"/>
      <c r="TBA227" s="15"/>
      <c r="TBB227" s="15"/>
      <c r="TBC227" s="15"/>
      <c r="TBD227" s="15"/>
      <c r="TBE227" s="15"/>
      <c r="TBF227" s="15"/>
      <c r="TBG227" s="15"/>
      <c r="TBH227" s="15"/>
      <c r="TBI227" s="15"/>
      <c r="TBJ227" s="15"/>
      <c r="TBK227" s="15"/>
      <c r="TBL227" s="15"/>
      <c r="TBM227" s="15"/>
      <c r="TBN227" s="15"/>
      <c r="TBO227" s="15"/>
      <c r="TBP227" s="15"/>
      <c r="TBQ227" s="15"/>
      <c r="TBR227" s="15"/>
      <c r="TBS227" s="15"/>
      <c r="TBT227" s="15"/>
      <c r="TBU227" s="15"/>
      <c r="TBV227" s="15"/>
      <c r="TBW227" s="15"/>
      <c r="TBX227" s="15"/>
      <c r="TBY227" s="15"/>
      <c r="TBZ227" s="15"/>
      <c r="TCA227" s="15"/>
      <c r="TCB227" s="15"/>
      <c r="TCC227" s="15"/>
      <c r="TCD227" s="15"/>
      <c r="TCE227" s="15"/>
      <c r="TCF227" s="15"/>
      <c r="TCG227" s="15"/>
      <c r="TCH227" s="15"/>
      <c r="TCI227" s="15"/>
      <c r="TCJ227" s="15"/>
      <c r="TCK227" s="15"/>
      <c r="TCL227" s="15"/>
      <c r="TCM227" s="15"/>
      <c r="TCN227" s="15"/>
      <c r="TCO227" s="15"/>
      <c r="TCP227" s="15"/>
      <c r="TCQ227" s="15"/>
      <c r="TCR227" s="15"/>
      <c r="TCS227" s="15"/>
      <c r="TCT227" s="15"/>
      <c r="TCU227" s="15"/>
      <c r="TCV227" s="15"/>
      <c r="TCW227" s="15"/>
      <c r="TCX227" s="15"/>
      <c r="TCY227" s="15"/>
      <c r="TCZ227" s="15"/>
      <c r="TDA227" s="15"/>
      <c r="TDB227" s="15"/>
      <c r="TDC227" s="15"/>
      <c r="TDD227" s="15"/>
      <c r="TDE227" s="15"/>
      <c r="TDF227" s="15"/>
      <c r="TDG227" s="15"/>
      <c r="TDH227" s="15"/>
      <c r="TDI227" s="15"/>
      <c r="TDJ227" s="15"/>
      <c r="TDK227" s="15"/>
      <c r="TDL227" s="15"/>
      <c r="TDM227" s="15"/>
      <c r="TDN227" s="15"/>
      <c r="TDO227" s="15"/>
      <c r="TDP227" s="15"/>
      <c r="TDQ227" s="15"/>
      <c r="TDR227" s="15"/>
      <c r="TDS227" s="15"/>
      <c r="TDT227" s="15"/>
      <c r="TDU227" s="15"/>
      <c r="TDV227" s="15"/>
      <c r="TDW227" s="15"/>
      <c r="TDX227" s="15"/>
      <c r="TDY227" s="15"/>
      <c r="TDZ227" s="15"/>
      <c r="TEA227" s="15"/>
      <c r="TEB227" s="15"/>
      <c r="TEC227" s="15"/>
      <c r="TED227" s="15"/>
      <c r="TEE227" s="15"/>
      <c r="TEF227" s="15"/>
      <c r="TEG227" s="15"/>
      <c r="TEH227" s="15"/>
      <c r="TEI227" s="15"/>
      <c r="TEJ227" s="15"/>
      <c r="TEK227" s="15"/>
      <c r="TEL227" s="15"/>
      <c r="TEM227" s="15"/>
      <c r="TEN227" s="15"/>
      <c r="TEO227" s="15"/>
      <c r="TEP227" s="15"/>
      <c r="TEQ227" s="15"/>
      <c r="TER227" s="15"/>
      <c r="TES227" s="15"/>
      <c r="TET227" s="15"/>
      <c r="TEU227" s="15"/>
      <c r="TEV227" s="15"/>
      <c r="TEW227" s="15"/>
      <c r="TEX227" s="15"/>
      <c r="TEY227" s="15"/>
      <c r="TEZ227" s="15"/>
      <c r="TFA227" s="15"/>
      <c r="TFB227" s="15"/>
      <c r="TFC227" s="15"/>
      <c r="TFD227" s="15"/>
      <c r="TFE227" s="15"/>
      <c r="TFF227" s="15"/>
      <c r="TFG227" s="15"/>
      <c r="TFH227" s="15"/>
      <c r="TFI227" s="15"/>
      <c r="TFJ227" s="15"/>
      <c r="TFK227" s="15"/>
      <c r="TFL227" s="15"/>
      <c r="TFM227" s="15"/>
      <c r="TFN227" s="15"/>
      <c r="TFO227" s="15"/>
      <c r="TFP227" s="15"/>
      <c r="TFQ227" s="15"/>
      <c r="TFR227" s="15"/>
      <c r="TFS227" s="15"/>
      <c r="TFT227" s="15"/>
      <c r="TFU227" s="15"/>
      <c r="TFV227" s="15"/>
      <c r="TFW227" s="15"/>
      <c r="TFX227" s="15"/>
      <c r="TFY227" s="15"/>
      <c r="TFZ227" s="15"/>
      <c r="TGA227" s="15"/>
      <c r="TGB227" s="15"/>
      <c r="TGC227" s="15"/>
      <c r="TGD227" s="15"/>
      <c r="TGE227" s="15"/>
      <c r="TGF227" s="15"/>
      <c r="TGG227" s="15"/>
      <c r="TGH227" s="15"/>
      <c r="TGI227" s="15"/>
      <c r="TGJ227" s="15"/>
      <c r="TGK227" s="15"/>
      <c r="TGL227" s="15"/>
      <c r="TGM227" s="15"/>
      <c r="TGN227" s="15"/>
      <c r="TGO227" s="15"/>
      <c r="TGP227" s="15"/>
      <c r="TGQ227" s="15"/>
      <c r="TGR227" s="15"/>
      <c r="TGS227" s="15"/>
      <c r="TGT227" s="15"/>
      <c r="TGU227" s="15"/>
      <c r="TGV227" s="15"/>
      <c r="TGW227" s="15"/>
      <c r="TGX227" s="15"/>
      <c r="TGY227" s="15"/>
      <c r="TGZ227" s="15"/>
      <c r="THA227" s="15"/>
      <c r="THB227" s="15"/>
      <c r="THC227" s="15"/>
      <c r="THD227" s="15"/>
      <c r="THE227" s="15"/>
      <c r="THF227" s="15"/>
      <c r="THG227" s="15"/>
      <c r="THH227" s="15"/>
      <c r="THI227" s="15"/>
      <c r="THJ227" s="15"/>
      <c r="THK227" s="15"/>
      <c r="THL227" s="15"/>
      <c r="THM227" s="15"/>
      <c r="THN227" s="15"/>
      <c r="THO227" s="15"/>
      <c r="THP227" s="15"/>
      <c r="THQ227" s="15"/>
      <c r="THR227" s="15"/>
      <c r="THS227" s="15"/>
      <c r="THT227" s="15"/>
      <c r="THU227" s="15"/>
      <c r="THV227" s="15"/>
      <c r="THW227" s="15"/>
      <c r="THX227" s="15"/>
      <c r="THY227" s="15"/>
      <c r="THZ227" s="15"/>
      <c r="TIA227" s="15"/>
      <c r="TIB227" s="15"/>
      <c r="TIC227" s="15"/>
      <c r="TID227" s="15"/>
      <c r="TIE227" s="15"/>
      <c r="TIF227" s="15"/>
      <c r="TIG227" s="15"/>
      <c r="TIH227" s="15"/>
      <c r="TII227" s="15"/>
      <c r="TIJ227" s="15"/>
      <c r="TIK227" s="15"/>
      <c r="TIL227" s="15"/>
      <c r="TIM227" s="15"/>
      <c r="TIN227" s="15"/>
      <c r="TIO227" s="15"/>
      <c r="TIP227" s="15"/>
      <c r="TIQ227" s="15"/>
      <c r="TIR227" s="15"/>
      <c r="TIS227" s="15"/>
      <c r="TIT227" s="15"/>
      <c r="TIU227" s="15"/>
      <c r="TIV227" s="15"/>
      <c r="TIW227" s="15"/>
      <c r="TIX227" s="15"/>
      <c r="TIY227" s="15"/>
      <c r="TIZ227" s="15"/>
      <c r="TJA227" s="15"/>
      <c r="TJB227" s="15"/>
      <c r="TJC227" s="15"/>
      <c r="TJD227" s="15"/>
      <c r="TJE227" s="15"/>
      <c r="TJF227" s="15"/>
      <c r="TJG227" s="15"/>
      <c r="TJH227" s="15"/>
      <c r="TJI227" s="15"/>
      <c r="TJJ227" s="15"/>
      <c r="TJK227" s="15"/>
      <c r="TJL227" s="15"/>
      <c r="TJM227" s="15"/>
      <c r="TJN227" s="15"/>
      <c r="TJO227" s="15"/>
      <c r="TJP227" s="15"/>
      <c r="TJQ227" s="15"/>
      <c r="TJR227" s="15"/>
      <c r="TJS227" s="15"/>
      <c r="TJT227" s="15"/>
      <c r="TJU227" s="15"/>
      <c r="TJV227" s="15"/>
      <c r="TJW227" s="15"/>
      <c r="TJX227" s="15"/>
      <c r="TJY227" s="15"/>
      <c r="TJZ227" s="15"/>
      <c r="TKA227" s="15"/>
      <c r="TKB227" s="15"/>
      <c r="TKC227" s="15"/>
      <c r="TKD227" s="15"/>
      <c r="TKE227" s="15"/>
      <c r="TKF227" s="15"/>
      <c r="TKG227" s="15"/>
      <c r="TKH227" s="15"/>
      <c r="TKI227" s="15"/>
      <c r="TKJ227" s="15"/>
      <c r="TKK227" s="15"/>
      <c r="TKL227" s="15"/>
      <c r="TKM227" s="15"/>
      <c r="TKN227" s="15"/>
      <c r="TKO227" s="15"/>
      <c r="TKP227" s="15"/>
      <c r="TKQ227" s="15"/>
      <c r="TKR227" s="15"/>
      <c r="TKS227" s="15"/>
      <c r="TKT227" s="15"/>
      <c r="TKU227" s="15"/>
      <c r="TKV227" s="15"/>
      <c r="TKW227" s="15"/>
      <c r="TKX227" s="15"/>
      <c r="TKY227" s="15"/>
      <c r="TKZ227" s="15"/>
      <c r="TLA227" s="15"/>
      <c r="TLB227" s="15"/>
      <c r="TLC227" s="15"/>
      <c r="TLD227" s="15"/>
      <c r="TLE227" s="15"/>
      <c r="TLF227" s="15"/>
      <c r="TLG227" s="15"/>
      <c r="TLH227" s="15"/>
      <c r="TLI227" s="15"/>
      <c r="TLJ227" s="15"/>
      <c r="TLK227" s="15"/>
      <c r="TLL227" s="15"/>
      <c r="TLM227" s="15"/>
      <c r="TLN227" s="15"/>
      <c r="TLO227" s="15"/>
      <c r="TLP227" s="15"/>
      <c r="TLQ227" s="15"/>
      <c r="TLR227" s="15"/>
      <c r="TLS227" s="15"/>
      <c r="TLT227" s="15"/>
      <c r="TLU227" s="15"/>
      <c r="TLV227" s="15"/>
      <c r="TLW227" s="15"/>
      <c r="TLX227" s="15"/>
      <c r="TLY227" s="15"/>
      <c r="TLZ227" s="15"/>
      <c r="TMA227" s="15"/>
      <c r="TMB227" s="15"/>
      <c r="TMC227" s="15"/>
      <c r="TMD227" s="15"/>
      <c r="TME227" s="15"/>
      <c r="TMF227" s="15"/>
      <c r="TMG227" s="15"/>
      <c r="TMH227" s="15"/>
      <c r="TMI227" s="15"/>
      <c r="TMJ227" s="15"/>
      <c r="TMK227" s="15"/>
      <c r="TML227" s="15"/>
      <c r="TMM227" s="15"/>
      <c r="TMN227" s="15"/>
      <c r="TMO227" s="15"/>
      <c r="TMP227" s="15"/>
      <c r="TMQ227" s="15"/>
      <c r="TMR227" s="15"/>
      <c r="TMS227" s="15"/>
      <c r="TMT227" s="15"/>
      <c r="TMU227" s="15"/>
      <c r="TMV227" s="15"/>
      <c r="TMW227" s="15"/>
      <c r="TMX227" s="15"/>
      <c r="TMY227" s="15"/>
      <c r="TMZ227" s="15"/>
      <c r="TNA227" s="15"/>
      <c r="TNB227" s="15"/>
      <c r="TNC227" s="15"/>
      <c r="TND227" s="15"/>
      <c r="TNE227" s="15"/>
      <c r="TNF227" s="15"/>
      <c r="TNG227" s="15"/>
      <c r="TNH227" s="15"/>
      <c r="TNI227" s="15"/>
      <c r="TNJ227" s="15"/>
      <c r="TNK227" s="15"/>
      <c r="TNL227" s="15"/>
      <c r="TNM227" s="15"/>
      <c r="TNN227" s="15"/>
      <c r="TNO227" s="15"/>
      <c r="TNP227" s="15"/>
      <c r="TNQ227" s="15"/>
      <c r="TNR227" s="15"/>
      <c r="TNS227" s="15"/>
      <c r="TNT227" s="15"/>
      <c r="TNU227" s="15"/>
      <c r="TNV227" s="15"/>
      <c r="TNW227" s="15"/>
      <c r="TNX227" s="15"/>
      <c r="TNY227" s="15"/>
      <c r="TNZ227" s="15"/>
      <c r="TOA227" s="15"/>
      <c r="TOB227" s="15"/>
      <c r="TOC227" s="15"/>
      <c r="TOD227" s="15"/>
      <c r="TOE227" s="15"/>
      <c r="TOF227" s="15"/>
      <c r="TOG227" s="15"/>
      <c r="TOH227" s="15"/>
      <c r="TOI227" s="15"/>
      <c r="TOJ227" s="15"/>
      <c r="TOK227" s="15"/>
      <c r="TOL227" s="15"/>
      <c r="TOM227" s="15"/>
      <c r="TON227" s="15"/>
      <c r="TOO227" s="15"/>
      <c r="TOP227" s="15"/>
      <c r="TOQ227" s="15"/>
      <c r="TOR227" s="15"/>
      <c r="TOS227" s="15"/>
      <c r="TOT227" s="15"/>
      <c r="TOU227" s="15"/>
      <c r="TOV227" s="15"/>
      <c r="TOW227" s="15"/>
      <c r="TOX227" s="15"/>
      <c r="TOY227" s="15"/>
      <c r="TOZ227" s="15"/>
      <c r="TPA227" s="15"/>
      <c r="TPB227" s="15"/>
      <c r="TPC227" s="15"/>
      <c r="TPD227" s="15"/>
      <c r="TPE227" s="15"/>
      <c r="TPF227" s="15"/>
      <c r="TPG227" s="15"/>
      <c r="TPH227" s="15"/>
      <c r="TPI227" s="15"/>
      <c r="TPJ227" s="15"/>
      <c r="TPK227" s="15"/>
      <c r="TPL227" s="15"/>
      <c r="TPM227" s="15"/>
      <c r="TPN227" s="15"/>
      <c r="TPO227" s="15"/>
      <c r="TPP227" s="15"/>
      <c r="TPQ227" s="15"/>
      <c r="TPR227" s="15"/>
      <c r="TPS227" s="15"/>
      <c r="TPT227" s="15"/>
      <c r="TPU227" s="15"/>
      <c r="TPV227" s="15"/>
      <c r="TPW227" s="15"/>
      <c r="TPX227" s="15"/>
      <c r="TPY227" s="15"/>
      <c r="TPZ227" s="15"/>
      <c r="TQA227" s="15"/>
      <c r="TQB227" s="15"/>
      <c r="TQC227" s="15"/>
      <c r="TQD227" s="15"/>
      <c r="TQE227" s="15"/>
      <c r="TQF227" s="15"/>
      <c r="TQG227" s="15"/>
      <c r="TQH227" s="15"/>
      <c r="TQI227" s="15"/>
      <c r="TQJ227" s="15"/>
      <c r="TQK227" s="15"/>
      <c r="TQL227" s="15"/>
      <c r="TQM227" s="15"/>
      <c r="TQN227" s="15"/>
      <c r="TQO227" s="15"/>
      <c r="TQP227" s="15"/>
      <c r="TQQ227" s="15"/>
      <c r="TQR227" s="15"/>
      <c r="TQS227" s="15"/>
      <c r="TQT227" s="15"/>
      <c r="TQU227" s="15"/>
      <c r="TQV227" s="15"/>
      <c r="TQW227" s="15"/>
      <c r="TQX227" s="15"/>
      <c r="TQY227" s="15"/>
      <c r="TQZ227" s="15"/>
      <c r="TRA227" s="15"/>
      <c r="TRB227" s="15"/>
      <c r="TRC227" s="15"/>
      <c r="TRD227" s="15"/>
      <c r="TRE227" s="15"/>
      <c r="TRF227" s="15"/>
      <c r="TRG227" s="15"/>
      <c r="TRH227" s="15"/>
      <c r="TRI227" s="15"/>
      <c r="TRJ227" s="15"/>
      <c r="TRK227" s="15"/>
      <c r="TRL227" s="15"/>
      <c r="TRM227" s="15"/>
      <c r="TRN227" s="15"/>
      <c r="TRO227" s="15"/>
      <c r="TRP227" s="15"/>
      <c r="TRQ227" s="15"/>
      <c r="TRR227" s="15"/>
      <c r="TRS227" s="15"/>
      <c r="TRT227" s="15"/>
      <c r="TRU227" s="15"/>
      <c r="TRV227" s="15"/>
      <c r="TRW227" s="15"/>
      <c r="TRX227" s="15"/>
      <c r="TRY227" s="15"/>
      <c r="TRZ227" s="15"/>
      <c r="TSA227" s="15"/>
      <c r="TSB227" s="15"/>
      <c r="TSC227" s="15"/>
      <c r="TSD227" s="15"/>
      <c r="TSE227" s="15"/>
      <c r="TSF227" s="15"/>
      <c r="TSG227" s="15"/>
      <c r="TSH227" s="15"/>
      <c r="TSI227" s="15"/>
      <c r="TSJ227" s="15"/>
      <c r="TSK227" s="15"/>
      <c r="TSL227" s="15"/>
      <c r="TSM227" s="15"/>
      <c r="TSN227" s="15"/>
      <c r="TSO227" s="15"/>
      <c r="TSP227" s="15"/>
      <c r="TSQ227" s="15"/>
      <c r="TSR227" s="15"/>
      <c r="TSS227" s="15"/>
      <c r="TST227" s="15"/>
      <c r="TSU227" s="15"/>
      <c r="TSV227" s="15"/>
      <c r="TSW227" s="15"/>
      <c r="TSX227" s="15"/>
      <c r="TSY227" s="15"/>
      <c r="TSZ227" s="15"/>
      <c r="TTA227" s="15"/>
      <c r="TTB227" s="15"/>
      <c r="TTC227" s="15"/>
      <c r="TTD227" s="15"/>
      <c r="TTE227" s="15"/>
      <c r="TTF227" s="15"/>
      <c r="TTG227" s="15"/>
      <c r="TTH227" s="15"/>
      <c r="TTI227" s="15"/>
      <c r="TTJ227" s="15"/>
      <c r="TTK227" s="15"/>
      <c r="TTL227" s="15"/>
      <c r="TTM227" s="15"/>
      <c r="TTN227" s="15"/>
      <c r="TTO227" s="15"/>
      <c r="TTP227" s="15"/>
      <c r="TTQ227" s="15"/>
      <c r="TTR227" s="15"/>
      <c r="TTS227" s="15"/>
      <c r="TTT227" s="15"/>
      <c r="TTU227" s="15"/>
      <c r="TTV227" s="15"/>
      <c r="TTW227" s="15"/>
      <c r="TTX227" s="15"/>
      <c r="TTY227" s="15"/>
      <c r="TTZ227" s="15"/>
      <c r="TUA227" s="15"/>
      <c r="TUB227" s="15"/>
      <c r="TUC227" s="15"/>
      <c r="TUD227" s="15"/>
      <c r="TUE227" s="15"/>
      <c r="TUF227" s="15"/>
      <c r="TUG227" s="15"/>
      <c r="TUH227" s="15"/>
      <c r="TUI227" s="15"/>
      <c r="TUJ227" s="15"/>
      <c r="TUK227" s="15"/>
      <c r="TUL227" s="15"/>
      <c r="TUM227" s="15"/>
      <c r="TUN227" s="15"/>
      <c r="TUO227" s="15"/>
      <c r="TUP227" s="15"/>
      <c r="TUQ227" s="15"/>
      <c r="TUR227" s="15"/>
      <c r="TUS227" s="15"/>
      <c r="TUT227" s="15"/>
      <c r="TUU227" s="15"/>
      <c r="TUV227" s="15"/>
      <c r="TUW227" s="15"/>
      <c r="TUX227" s="15"/>
      <c r="TUY227" s="15"/>
      <c r="TUZ227" s="15"/>
      <c r="TVA227" s="15"/>
      <c r="TVB227" s="15"/>
      <c r="TVC227" s="15"/>
      <c r="TVD227" s="15"/>
      <c r="TVE227" s="15"/>
      <c r="TVF227" s="15"/>
      <c r="TVG227" s="15"/>
      <c r="TVH227" s="15"/>
      <c r="TVI227" s="15"/>
      <c r="TVJ227" s="15"/>
      <c r="TVK227" s="15"/>
      <c r="TVL227" s="15"/>
      <c r="TVM227" s="15"/>
      <c r="TVN227" s="15"/>
      <c r="TVO227" s="15"/>
      <c r="TVP227" s="15"/>
      <c r="TVQ227" s="15"/>
      <c r="TVR227" s="15"/>
      <c r="TVS227" s="15"/>
      <c r="TVT227" s="15"/>
      <c r="TVU227" s="15"/>
      <c r="TVV227" s="15"/>
      <c r="TVW227" s="15"/>
      <c r="TVX227" s="15"/>
      <c r="TVY227" s="15"/>
      <c r="TVZ227" s="15"/>
      <c r="TWA227" s="15"/>
      <c r="TWB227" s="15"/>
      <c r="TWC227" s="15"/>
      <c r="TWD227" s="15"/>
      <c r="TWE227" s="15"/>
      <c r="TWF227" s="15"/>
      <c r="TWG227" s="15"/>
      <c r="TWH227" s="15"/>
      <c r="TWI227" s="15"/>
      <c r="TWJ227" s="15"/>
      <c r="TWK227" s="15"/>
      <c r="TWL227" s="15"/>
      <c r="TWM227" s="15"/>
      <c r="TWN227" s="15"/>
      <c r="TWO227" s="15"/>
      <c r="TWP227" s="15"/>
      <c r="TWQ227" s="15"/>
      <c r="TWR227" s="15"/>
      <c r="TWS227" s="15"/>
      <c r="TWT227" s="15"/>
      <c r="TWU227" s="15"/>
      <c r="TWV227" s="15"/>
      <c r="TWW227" s="15"/>
      <c r="TWX227" s="15"/>
      <c r="TWY227" s="15"/>
      <c r="TWZ227" s="15"/>
      <c r="TXA227" s="15"/>
      <c r="TXB227" s="15"/>
      <c r="TXC227" s="15"/>
      <c r="TXD227" s="15"/>
      <c r="TXE227" s="15"/>
      <c r="TXF227" s="15"/>
      <c r="TXG227" s="15"/>
      <c r="TXH227" s="15"/>
      <c r="TXI227" s="15"/>
      <c r="TXJ227" s="15"/>
      <c r="TXK227" s="15"/>
      <c r="TXL227" s="15"/>
      <c r="TXM227" s="15"/>
      <c r="TXN227" s="15"/>
      <c r="TXO227" s="15"/>
      <c r="TXP227" s="15"/>
      <c r="TXQ227" s="15"/>
      <c r="TXR227" s="15"/>
      <c r="TXS227" s="15"/>
      <c r="TXT227" s="15"/>
      <c r="TXU227" s="15"/>
      <c r="TXV227" s="15"/>
      <c r="TXW227" s="15"/>
      <c r="TXX227" s="15"/>
      <c r="TXY227" s="15"/>
      <c r="TXZ227" s="15"/>
      <c r="TYA227" s="15"/>
      <c r="TYB227" s="15"/>
      <c r="TYC227" s="15"/>
      <c r="TYD227" s="15"/>
      <c r="TYE227" s="15"/>
      <c r="TYF227" s="15"/>
      <c r="TYG227" s="15"/>
      <c r="TYH227" s="15"/>
      <c r="TYI227" s="15"/>
      <c r="TYJ227" s="15"/>
      <c r="TYK227" s="15"/>
      <c r="TYL227" s="15"/>
      <c r="TYM227" s="15"/>
      <c r="TYN227" s="15"/>
      <c r="TYO227" s="15"/>
      <c r="TYP227" s="15"/>
      <c r="TYQ227" s="15"/>
      <c r="TYR227" s="15"/>
      <c r="TYS227" s="15"/>
      <c r="TYT227" s="15"/>
      <c r="TYU227" s="15"/>
      <c r="TYV227" s="15"/>
      <c r="TYW227" s="15"/>
      <c r="TYX227" s="15"/>
      <c r="TYY227" s="15"/>
      <c r="TYZ227" s="15"/>
      <c r="TZA227" s="15"/>
      <c r="TZB227" s="15"/>
      <c r="TZC227" s="15"/>
      <c r="TZD227" s="15"/>
      <c r="TZE227" s="15"/>
      <c r="TZF227" s="15"/>
      <c r="TZG227" s="15"/>
      <c r="TZH227" s="15"/>
      <c r="TZI227" s="15"/>
      <c r="TZJ227" s="15"/>
      <c r="TZK227" s="15"/>
      <c r="TZL227" s="15"/>
      <c r="TZM227" s="15"/>
      <c r="TZN227" s="15"/>
      <c r="TZO227" s="15"/>
      <c r="TZP227" s="15"/>
      <c r="TZQ227" s="15"/>
      <c r="TZR227" s="15"/>
      <c r="TZS227" s="15"/>
      <c r="TZT227" s="15"/>
      <c r="TZU227" s="15"/>
      <c r="TZV227" s="15"/>
      <c r="TZW227" s="15"/>
      <c r="TZX227" s="15"/>
      <c r="TZY227" s="15"/>
      <c r="TZZ227" s="15"/>
      <c r="UAA227" s="15"/>
      <c r="UAB227" s="15"/>
      <c r="UAC227" s="15"/>
      <c r="UAD227" s="15"/>
      <c r="UAE227" s="15"/>
      <c r="UAF227" s="15"/>
      <c r="UAG227" s="15"/>
      <c r="UAH227" s="15"/>
      <c r="UAI227" s="15"/>
      <c r="UAJ227" s="15"/>
      <c r="UAK227" s="15"/>
      <c r="UAL227" s="15"/>
      <c r="UAM227" s="15"/>
      <c r="UAN227" s="15"/>
      <c r="UAO227" s="15"/>
      <c r="UAP227" s="15"/>
      <c r="UAQ227" s="15"/>
      <c r="UAR227" s="15"/>
      <c r="UAS227" s="15"/>
      <c r="UAT227" s="15"/>
      <c r="UAU227" s="15"/>
      <c r="UAV227" s="15"/>
      <c r="UAW227" s="15"/>
      <c r="UAX227" s="15"/>
      <c r="UAY227" s="15"/>
      <c r="UAZ227" s="15"/>
      <c r="UBA227" s="15"/>
      <c r="UBB227" s="15"/>
      <c r="UBC227" s="15"/>
      <c r="UBD227" s="15"/>
      <c r="UBE227" s="15"/>
      <c r="UBF227" s="15"/>
      <c r="UBG227" s="15"/>
      <c r="UBH227" s="15"/>
      <c r="UBI227" s="15"/>
      <c r="UBJ227" s="15"/>
      <c r="UBK227" s="15"/>
      <c r="UBL227" s="15"/>
      <c r="UBM227" s="15"/>
      <c r="UBN227" s="15"/>
      <c r="UBO227" s="15"/>
      <c r="UBP227" s="15"/>
      <c r="UBQ227" s="15"/>
      <c r="UBR227" s="15"/>
      <c r="UBS227" s="15"/>
      <c r="UBT227" s="15"/>
      <c r="UBU227" s="15"/>
      <c r="UBV227" s="15"/>
      <c r="UBW227" s="15"/>
      <c r="UBX227" s="15"/>
      <c r="UBY227" s="15"/>
      <c r="UBZ227" s="15"/>
      <c r="UCA227" s="15"/>
      <c r="UCB227" s="15"/>
      <c r="UCC227" s="15"/>
      <c r="UCD227" s="15"/>
      <c r="UCE227" s="15"/>
      <c r="UCF227" s="15"/>
      <c r="UCG227" s="15"/>
      <c r="UCH227" s="15"/>
      <c r="UCI227" s="15"/>
      <c r="UCJ227" s="15"/>
      <c r="UCK227" s="15"/>
      <c r="UCL227" s="15"/>
      <c r="UCM227" s="15"/>
      <c r="UCN227" s="15"/>
      <c r="UCO227" s="15"/>
      <c r="UCP227" s="15"/>
      <c r="UCQ227" s="15"/>
      <c r="UCR227" s="15"/>
      <c r="UCS227" s="15"/>
      <c r="UCT227" s="15"/>
      <c r="UCU227" s="15"/>
      <c r="UCV227" s="15"/>
      <c r="UCW227" s="15"/>
      <c r="UCX227" s="15"/>
      <c r="UCY227" s="15"/>
      <c r="UCZ227" s="15"/>
      <c r="UDA227" s="15"/>
      <c r="UDB227" s="15"/>
      <c r="UDC227" s="15"/>
      <c r="UDD227" s="15"/>
      <c r="UDE227" s="15"/>
      <c r="UDF227" s="15"/>
      <c r="UDG227" s="15"/>
      <c r="UDH227" s="15"/>
      <c r="UDI227" s="15"/>
      <c r="UDJ227" s="15"/>
      <c r="UDK227" s="15"/>
      <c r="UDL227" s="15"/>
      <c r="UDM227" s="15"/>
      <c r="UDN227" s="15"/>
      <c r="UDO227" s="15"/>
      <c r="UDP227" s="15"/>
      <c r="UDQ227" s="15"/>
      <c r="UDR227" s="15"/>
      <c r="UDS227" s="15"/>
      <c r="UDT227" s="15"/>
      <c r="UDU227" s="15"/>
      <c r="UDV227" s="15"/>
      <c r="UDW227" s="15"/>
      <c r="UDX227" s="15"/>
      <c r="UDY227" s="15"/>
      <c r="UDZ227" s="15"/>
      <c r="UEA227" s="15"/>
      <c r="UEB227" s="15"/>
      <c r="UEC227" s="15"/>
      <c r="UED227" s="15"/>
      <c r="UEE227" s="15"/>
      <c r="UEF227" s="15"/>
      <c r="UEG227" s="15"/>
      <c r="UEH227" s="15"/>
      <c r="UEI227" s="15"/>
      <c r="UEJ227" s="15"/>
      <c r="UEK227" s="15"/>
      <c r="UEL227" s="15"/>
      <c r="UEM227" s="15"/>
      <c r="UEN227" s="15"/>
      <c r="UEO227" s="15"/>
      <c r="UEP227" s="15"/>
      <c r="UEQ227" s="15"/>
      <c r="UER227" s="15"/>
      <c r="UES227" s="15"/>
      <c r="UET227" s="15"/>
      <c r="UEU227" s="15"/>
      <c r="UEV227" s="15"/>
      <c r="UEW227" s="15"/>
      <c r="UEX227" s="15"/>
      <c r="UEY227" s="15"/>
      <c r="UEZ227" s="15"/>
      <c r="UFA227" s="15"/>
      <c r="UFB227" s="15"/>
      <c r="UFC227" s="15"/>
      <c r="UFD227" s="15"/>
      <c r="UFE227" s="15"/>
      <c r="UFF227" s="15"/>
      <c r="UFG227" s="15"/>
      <c r="UFH227" s="15"/>
      <c r="UFI227" s="15"/>
      <c r="UFJ227" s="15"/>
      <c r="UFK227" s="15"/>
      <c r="UFL227" s="15"/>
      <c r="UFM227" s="15"/>
      <c r="UFN227" s="15"/>
      <c r="UFO227" s="15"/>
      <c r="UFP227" s="15"/>
      <c r="UFQ227" s="15"/>
      <c r="UFR227" s="15"/>
      <c r="UFS227" s="15"/>
      <c r="UFT227" s="15"/>
      <c r="UFU227" s="15"/>
      <c r="UFV227" s="15"/>
      <c r="UFW227" s="15"/>
      <c r="UFX227" s="15"/>
      <c r="UFY227" s="15"/>
      <c r="UFZ227" s="15"/>
      <c r="UGA227" s="15"/>
      <c r="UGB227" s="15"/>
      <c r="UGC227" s="15"/>
      <c r="UGD227" s="15"/>
      <c r="UGE227" s="15"/>
      <c r="UGF227" s="15"/>
      <c r="UGG227" s="15"/>
      <c r="UGH227" s="15"/>
      <c r="UGI227" s="15"/>
      <c r="UGJ227" s="15"/>
      <c r="UGK227" s="15"/>
      <c r="UGL227" s="15"/>
      <c r="UGM227" s="15"/>
      <c r="UGN227" s="15"/>
      <c r="UGO227" s="15"/>
      <c r="UGP227" s="15"/>
      <c r="UGQ227" s="15"/>
      <c r="UGR227" s="15"/>
      <c r="UGS227" s="15"/>
      <c r="UGT227" s="15"/>
      <c r="UGU227" s="15"/>
      <c r="UGV227" s="15"/>
      <c r="UGW227" s="15"/>
      <c r="UGX227" s="15"/>
      <c r="UGY227" s="15"/>
      <c r="UGZ227" s="15"/>
      <c r="UHA227" s="15"/>
      <c r="UHB227" s="15"/>
      <c r="UHC227" s="15"/>
      <c r="UHD227" s="15"/>
      <c r="UHE227" s="15"/>
      <c r="UHF227" s="15"/>
      <c r="UHG227" s="15"/>
      <c r="UHH227" s="15"/>
      <c r="UHI227" s="15"/>
      <c r="UHJ227" s="15"/>
      <c r="UHK227" s="15"/>
      <c r="UHL227" s="15"/>
      <c r="UHM227" s="15"/>
      <c r="UHN227" s="15"/>
      <c r="UHO227" s="15"/>
      <c r="UHP227" s="15"/>
      <c r="UHQ227" s="15"/>
      <c r="UHR227" s="15"/>
      <c r="UHS227" s="15"/>
      <c r="UHT227" s="15"/>
      <c r="UHU227" s="15"/>
      <c r="UHV227" s="15"/>
      <c r="UHW227" s="15"/>
      <c r="UHX227" s="15"/>
      <c r="UHY227" s="15"/>
      <c r="UHZ227" s="15"/>
      <c r="UIA227" s="15"/>
      <c r="UIB227" s="15"/>
      <c r="UIC227" s="15"/>
      <c r="UID227" s="15"/>
      <c r="UIE227" s="15"/>
      <c r="UIF227" s="15"/>
      <c r="UIG227" s="15"/>
      <c r="UIH227" s="15"/>
      <c r="UII227" s="15"/>
      <c r="UIJ227" s="15"/>
      <c r="UIK227" s="15"/>
      <c r="UIL227" s="15"/>
      <c r="UIM227" s="15"/>
      <c r="UIN227" s="15"/>
      <c r="UIO227" s="15"/>
      <c r="UIP227" s="15"/>
      <c r="UIQ227" s="15"/>
      <c r="UIR227" s="15"/>
      <c r="UIS227" s="15"/>
      <c r="UIT227" s="15"/>
      <c r="UIU227" s="15"/>
      <c r="UIV227" s="15"/>
      <c r="UIW227" s="15"/>
      <c r="UIX227" s="15"/>
      <c r="UIY227" s="15"/>
      <c r="UIZ227" s="15"/>
      <c r="UJA227" s="15"/>
      <c r="UJB227" s="15"/>
      <c r="UJC227" s="15"/>
      <c r="UJD227" s="15"/>
      <c r="UJE227" s="15"/>
      <c r="UJF227" s="15"/>
      <c r="UJG227" s="15"/>
      <c r="UJH227" s="15"/>
      <c r="UJI227" s="15"/>
      <c r="UJJ227" s="15"/>
      <c r="UJK227" s="15"/>
      <c r="UJL227" s="15"/>
      <c r="UJM227" s="15"/>
      <c r="UJN227" s="15"/>
      <c r="UJO227" s="15"/>
      <c r="UJP227" s="15"/>
      <c r="UJQ227" s="15"/>
      <c r="UJR227" s="15"/>
      <c r="UJS227" s="15"/>
      <c r="UJT227" s="15"/>
      <c r="UJU227" s="15"/>
      <c r="UJV227" s="15"/>
      <c r="UJW227" s="15"/>
      <c r="UJX227" s="15"/>
      <c r="UJY227" s="15"/>
      <c r="UJZ227" s="15"/>
      <c r="UKA227" s="15"/>
      <c r="UKB227" s="15"/>
      <c r="UKC227" s="15"/>
      <c r="UKD227" s="15"/>
      <c r="UKE227" s="15"/>
      <c r="UKF227" s="15"/>
      <c r="UKG227" s="15"/>
      <c r="UKH227" s="15"/>
      <c r="UKI227" s="15"/>
      <c r="UKJ227" s="15"/>
      <c r="UKK227" s="15"/>
      <c r="UKL227" s="15"/>
      <c r="UKM227" s="15"/>
      <c r="UKN227" s="15"/>
      <c r="UKO227" s="15"/>
      <c r="UKP227" s="15"/>
      <c r="UKQ227" s="15"/>
      <c r="UKR227" s="15"/>
      <c r="UKS227" s="15"/>
      <c r="UKT227" s="15"/>
      <c r="UKU227" s="15"/>
      <c r="UKV227" s="15"/>
      <c r="UKW227" s="15"/>
      <c r="UKX227" s="15"/>
      <c r="UKY227" s="15"/>
      <c r="UKZ227" s="15"/>
      <c r="ULA227" s="15"/>
      <c r="ULB227" s="15"/>
      <c r="ULC227" s="15"/>
      <c r="ULD227" s="15"/>
      <c r="ULE227" s="15"/>
      <c r="ULF227" s="15"/>
      <c r="ULG227" s="15"/>
      <c r="ULH227" s="15"/>
      <c r="ULI227" s="15"/>
      <c r="ULJ227" s="15"/>
      <c r="ULK227" s="15"/>
      <c r="ULL227" s="15"/>
      <c r="ULM227" s="15"/>
      <c r="ULN227" s="15"/>
      <c r="ULO227" s="15"/>
      <c r="ULP227" s="15"/>
      <c r="ULQ227" s="15"/>
      <c r="ULR227" s="15"/>
      <c r="ULS227" s="15"/>
      <c r="ULT227" s="15"/>
      <c r="ULU227" s="15"/>
      <c r="ULV227" s="15"/>
      <c r="ULW227" s="15"/>
      <c r="ULX227" s="15"/>
      <c r="ULY227" s="15"/>
      <c r="ULZ227" s="15"/>
      <c r="UMA227" s="15"/>
      <c r="UMB227" s="15"/>
      <c r="UMC227" s="15"/>
      <c r="UMD227" s="15"/>
      <c r="UME227" s="15"/>
      <c r="UMF227" s="15"/>
      <c r="UMG227" s="15"/>
      <c r="UMH227" s="15"/>
      <c r="UMI227" s="15"/>
      <c r="UMJ227" s="15"/>
      <c r="UMK227" s="15"/>
      <c r="UML227" s="15"/>
      <c r="UMM227" s="15"/>
      <c r="UMN227" s="15"/>
      <c r="UMO227" s="15"/>
      <c r="UMP227" s="15"/>
      <c r="UMQ227" s="15"/>
      <c r="UMR227" s="15"/>
      <c r="UMS227" s="15"/>
      <c r="UMT227" s="15"/>
      <c r="UMU227" s="15"/>
      <c r="UMV227" s="15"/>
      <c r="UMW227" s="15"/>
      <c r="UMX227" s="15"/>
      <c r="UMY227" s="15"/>
      <c r="UMZ227" s="15"/>
      <c r="UNA227" s="15"/>
      <c r="UNB227" s="15"/>
      <c r="UNC227" s="15"/>
      <c r="UND227" s="15"/>
      <c r="UNE227" s="15"/>
      <c r="UNF227" s="15"/>
      <c r="UNG227" s="15"/>
      <c r="UNH227" s="15"/>
      <c r="UNI227" s="15"/>
      <c r="UNJ227" s="15"/>
      <c r="UNK227" s="15"/>
      <c r="UNL227" s="15"/>
      <c r="UNM227" s="15"/>
      <c r="UNN227" s="15"/>
      <c r="UNO227" s="15"/>
      <c r="UNP227" s="15"/>
      <c r="UNQ227" s="15"/>
      <c r="UNR227" s="15"/>
      <c r="UNS227" s="15"/>
      <c r="UNT227" s="15"/>
      <c r="UNU227" s="15"/>
      <c r="UNV227" s="15"/>
      <c r="UNW227" s="15"/>
      <c r="UNX227" s="15"/>
      <c r="UNY227" s="15"/>
      <c r="UNZ227" s="15"/>
      <c r="UOA227" s="15"/>
      <c r="UOB227" s="15"/>
      <c r="UOC227" s="15"/>
      <c r="UOD227" s="15"/>
      <c r="UOE227" s="15"/>
      <c r="UOF227" s="15"/>
      <c r="UOG227" s="15"/>
      <c r="UOH227" s="15"/>
      <c r="UOI227" s="15"/>
      <c r="UOJ227" s="15"/>
      <c r="UOK227" s="15"/>
      <c r="UOL227" s="15"/>
      <c r="UOM227" s="15"/>
      <c r="UON227" s="15"/>
      <c r="UOO227" s="15"/>
      <c r="UOP227" s="15"/>
      <c r="UOQ227" s="15"/>
      <c r="UOR227" s="15"/>
      <c r="UOS227" s="15"/>
      <c r="UOT227" s="15"/>
      <c r="UOU227" s="15"/>
      <c r="UOV227" s="15"/>
      <c r="UOW227" s="15"/>
      <c r="UOX227" s="15"/>
      <c r="UOY227" s="15"/>
      <c r="UOZ227" s="15"/>
      <c r="UPA227" s="15"/>
      <c r="UPB227" s="15"/>
      <c r="UPC227" s="15"/>
      <c r="UPD227" s="15"/>
      <c r="UPE227" s="15"/>
      <c r="UPF227" s="15"/>
      <c r="UPG227" s="15"/>
      <c r="UPH227" s="15"/>
      <c r="UPI227" s="15"/>
      <c r="UPJ227" s="15"/>
      <c r="UPK227" s="15"/>
      <c r="UPL227" s="15"/>
      <c r="UPM227" s="15"/>
      <c r="UPN227" s="15"/>
      <c r="UPO227" s="15"/>
      <c r="UPP227" s="15"/>
      <c r="UPQ227" s="15"/>
      <c r="UPR227" s="15"/>
      <c r="UPS227" s="15"/>
      <c r="UPT227" s="15"/>
      <c r="UPU227" s="15"/>
      <c r="UPV227" s="15"/>
      <c r="UPW227" s="15"/>
      <c r="UPX227" s="15"/>
      <c r="UPY227" s="15"/>
      <c r="UPZ227" s="15"/>
      <c r="UQA227" s="15"/>
      <c r="UQB227" s="15"/>
      <c r="UQC227" s="15"/>
      <c r="UQD227" s="15"/>
      <c r="UQE227" s="15"/>
      <c r="UQF227" s="15"/>
      <c r="UQG227" s="15"/>
      <c r="UQH227" s="15"/>
      <c r="UQI227" s="15"/>
      <c r="UQJ227" s="15"/>
      <c r="UQK227" s="15"/>
      <c r="UQL227" s="15"/>
      <c r="UQM227" s="15"/>
      <c r="UQN227" s="15"/>
      <c r="UQO227" s="15"/>
      <c r="UQP227" s="15"/>
      <c r="UQQ227" s="15"/>
      <c r="UQR227" s="15"/>
      <c r="UQS227" s="15"/>
      <c r="UQT227" s="15"/>
      <c r="UQU227" s="15"/>
      <c r="UQV227" s="15"/>
      <c r="UQW227" s="15"/>
      <c r="UQX227" s="15"/>
      <c r="UQY227" s="15"/>
      <c r="UQZ227" s="15"/>
      <c r="URA227" s="15"/>
      <c r="URB227" s="15"/>
      <c r="URC227" s="15"/>
      <c r="URD227" s="15"/>
      <c r="URE227" s="15"/>
      <c r="URF227" s="15"/>
      <c r="URG227" s="15"/>
      <c r="URH227" s="15"/>
      <c r="URI227" s="15"/>
      <c r="URJ227" s="15"/>
      <c r="URK227" s="15"/>
      <c r="URL227" s="15"/>
      <c r="URM227" s="15"/>
      <c r="URN227" s="15"/>
      <c r="URO227" s="15"/>
      <c r="URP227" s="15"/>
      <c r="URQ227" s="15"/>
      <c r="URR227" s="15"/>
      <c r="URS227" s="15"/>
      <c r="URT227" s="15"/>
      <c r="URU227" s="15"/>
      <c r="URV227" s="15"/>
      <c r="URW227" s="15"/>
      <c r="URX227" s="15"/>
      <c r="URY227" s="15"/>
      <c r="URZ227" s="15"/>
      <c r="USA227" s="15"/>
      <c r="USB227" s="15"/>
      <c r="USC227" s="15"/>
      <c r="USD227" s="15"/>
      <c r="USE227" s="15"/>
      <c r="USF227" s="15"/>
      <c r="USG227" s="15"/>
      <c r="USH227" s="15"/>
      <c r="USI227" s="15"/>
      <c r="USJ227" s="15"/>
      <c r="USK227" s="15"/>
      <c r="USL227" s="15"/>
      <c r="USM227" s="15"/>
      <c r="USN227" s="15"/>
      <c r="USO227" s="15"/>
      <c r="USP227" s="15"/>
      <c r="USQ227" s="15"/>
      <c r="USR227" s="15"/>
      <c r="USS227" s="15"/>
      <c r="UST227" s="15"/>
      <c r="USU227" s="15"/>
      <c r="USV227" s="15"/>
      <c r="USW227" s="15"/>
      <c r="USX227" s="15"/>
      <c r="USY227" s="15"/>
      <c r="USZ227" s="15"/>
      <c r="UTA227" s="15"/>
      <c r="UTB227" s="15"/>
      <c r="UTC227" s="15"/>
      <c r="UTD227" s="15"/>
      <c r="UTE227" s="15"/>
      <c r="UTF227" s="15"/>
      <c r="UTG227" s="15"/>
      <c r="UTH227" s="15"/>
      <c r="UTI227" s="15"/>
      <c r="UTJ227" s="15"/>
      <c r="UTK227" s="15"/>
      <c r="UTL227" s="15"/>
      <c r="UTM227" s="15"/>
      <c r="UTN227" s="15"/>
      <c r="UTO227" s="15"/>
      <c r="UTP227" s="15"/>
      <c r="UTQ227" s="15"/>
      <c r="UTR227" s="15"/>
      <c r="UTS227" s="15"/>
      <c r="UTT227" s="15"/>
      <c r="UTU227" s="15"/>
      <c r="UTV227" s="15"/>
      <c r="UTW227" s="15"/>
      <c r="UTX227" s="15"/>
      <c r="UTY227" s="15"/>
      <c r="UTZ227" s="15"/>
      <c r="UUA227" s="15"/>
      <c r="UUB227" s="15"/>
      <c r="UUC227" s="15"/>
      <c r="UUD227" s="15"/>
      <c r="UUE227" s="15"/>
      <c r="UUF227" s="15"/>
      <c r="UUG227" s="15"/>
      <c r="UUH227" s="15"/>
      <c r="UUI227" s="15"/>
      <c r="UUJ227" s="15"/>
      <c r="UUK227" s="15"/>
      <c r="UUL227" s="15"/>
      <c r="UUM227" s="15"/>
      <c r="UUN227" s="15"/>
      <c r="UUO227" s="15"/>
      <c r="UUP227" s="15"/>
      <c r="UUQ227" s="15"/>
      <c r="UUR227" s="15"/>
      <c r="UUS227" s="15"/>
      <c r="UUT227" s="15"/>
      <c r="UUU227" s="15"/>
      <c r="UUV227" s="15"/>
      <c r="UUW227" s="15"/>
      <c r="UUX227" s="15"/>
      <c r="UUY227" s="15"/>
      <c r="UUZ227" s="15"/>
      <c r="UVA227" s="15"/>
      <c r="UVB227" s="15"/>
      <c r="UVC227" s="15"/>
      <c r="UVD227" s="15"/>
      <c r="UVE227" s="15"/>
      <c r="UVF227" s="15"/>
      <c r="UVG227" s="15"/>
      <c r="UVH227" s="15"/>
      <c r="UVI227" s="15"/>
      <c r="UVJ227" s="15"/>
      <c r="UVK227" s="15"/>
      <c r="UVL227" s="15"/>
      <c r="UVM227" s="15"/>
      <c r="UVN227" s="15"/>
      <c r="UVO227" s="15"/>
      <c r="UVP227" s="15"/>
      <c r="UVQ227" s="15"/>
      <c r="UVR227" s="15"/>
      <c r="UVS227" s="15"/>
      <c r="UVT227" s="15"/>
      <c r="UVU227" s="15"/>
      <c r="UVV227" s="15"/>
      <c r="UVW227" s="15"/>
      <c r="UVX227" s="15"/>
      <c r="UVY227" s="15"/>
      <c r="UVZ227" s="15"/>
      <c r="UWA227" s="15"/>
      <c r="UWB227" s="15"/>
      <c r="UWC227" s="15"/>
      <c r="UWD227" s="15"/>
      <c r="UWE227" s="15"/>
      <c r="UWF227" s="15"/>
      <c r="UWG227" s="15"/>
      <c r="UWH227" s="15"/>
      <c r="UWI227" s="15"/>
      <c r="UWJ227" s="15"/>
      <c r="UWK227" s="15"/>
      <c r="UWL227" s="15"/>
      <c r="UWM227" s="15"/>
      <c r="UWN227" s="15"/>
      <c r="UWO227" s="15"/>
      <c r="UWP227" s="15"/>
      <c r="UWQ227" s="15"/>
      <c r="UWR227" s="15"/>
      <c r="UWS227" s="15"/>
      <c r="UWT227" s="15"/>
      <c r="UWU227" s="15"/>
      <c r="UWV227" s="15"/>
      <c r="UWW227" s="15"/>
      <c r="UWX227" s="15"/>
      <c r="UWY227" s="15"/>
      <c r="UWZ227" s="15"/>
      <c r="UXA227" s="15"/>
      <c r="UXB227" s="15"/>
      <c r="UXC227" s="15"/>
      <c r="UXD227" s="15"/>
      <c r="UXE227" s="15"/>
      <c r="UXF227" s="15"/>
      <c r="UXG227" s="15"/>
      <c r="UXH227" s="15"/>
      <c r="UXI227" s="15"/>
      <c r="UXJ227" s="15"/>
      <c r="UXK227" s="15"/>
      <c r="UXL227" s="15"/>
      <c r="UXM227" s="15"/>
      <c r="UXN227" s="15"/>
      <c r="UXO227" s="15"/>
      <c r="UXP227" s="15"/>
      <c r="UXQ227" s="15"/>
      <c r="UXR227" s="15"/>
      <c r="UXS227" s="15"/>
      <c r="UXT227" s="15"/>
      <c r="UXU227" s="15"/>
      <c r="UXV227" s="15"/>
      <c r="UXW227" s="15"/>
      <c r="UXX227" s="15"/>
      <c r="UXY227" s="15"/>
      <c r="UXZ227" s="15"/>
      <c r="UYA227" s="15"/>
      <c r="UYB227" s="15"/>
      <c r="UYC227" s="15"/>
      <c r="UYD227" s="15"/>
      <c r="UYE227" s="15"/>
      <c r="UYF227" s="15"/>
      <c r="UYG227" s="15"/>
      <c r="UYH227" s="15"/>
      <c r="UYI227" s="15"/>
      <c r="UYJ227" s="15"/>
      <c r="UYK227" s="15"/>
      <c r="UYL227" s="15"/>
      <c r="UYM227" s="15"/>
      <c r="UYN227" s="15"/>
      <c r="UYO227" s="15"/>
      <c r="UYP227" s="15"/>
      <c r="UYQ227" s="15"/>
      <c r="UYR227" s="15"/>
      <c r="UYS227" s="15"/>
      <c r="UYT227" s="15"/>
      <c r="UYU227" s="15"/>
      <c r="UYV227" s="15"/>
      <c r="UYW227" s="15"/>
      <c r="UYX227" s="15"/>
      <c r="UYY227" s="15"/>
      <c r="UYZ227" s="15"/>
      <c r="UZA227" s="15"/>
      <c r="UZB227" s="15"/>
      <c r="UZC227" s="15"/>
      <c r="UZD227" s="15"/>
      <c r="UZE227" s="15"/>
      <c r="UZF227" s="15"/>
      <c r="UZG227" s="15"/>
      <c r="UZH227" s="15"/>
      <c r="UZI227" s="15"/>
      <c r="UZJ227" s="15"/>
      <c r="UZK227" s="15"/>
      <c r="UZL227" s="15"/>
      <c r="UZM227" s="15"/>
      <c r="UZN227" s="15"/>
      <c r="UZO227" s="15"/>
      <c r="UZP227" s="15"/>
      <c r="UZQ227" s="15"/>
      <c r="UZR227" s="15"/>
      <c r="UZS227" s="15"/>
      <c r="UZT227" s="15"/>
      <c r="UZU227" s="15"/>
      <c r="UZV227" s="15"/>
      <c r="UZW227" s="15"/>
      <c r="UZX227" s="15"/>
      <c r="UZY227" s="15"/>
      <c r="UZZ227" s="15"/>
      <c r="VAA227" s="15"/>
      <c r="VAB227" s="15"/>
      <c r="VAC227" s="15"/>
      <c r="VAD227" s="15"/>
      <c r="VAE227" s="15"/>
      <c r="VAF227" s="15"/>
      <c r="VAG227" s="15"/>
      <c r="VAH227" s="15"/>
      <c r="VAI227" s="15"/>
      <c r="VAJ227" s="15"/>
      <c r="VAK227" s="15"/>
      <c r="VAL227" s="15"/>
      <c r="VAM227" s="15"/>
      <c r="VAN227" s="15"/>
      <c r="VAO227" s="15"/>
      <c r="VAP227" s="15"/>
      <c r="VAQ227" s="15"/>
      <c r="VAR227" s="15"/>
      <c r="VAS227" s="15"/>
      <c r="VAT227" s="15"/>
      <c r="VAU227" s="15"/>
      <c r="VAV227" s="15"/>
      <c r="VAW227" s="15"/>
      <c r="VAX227" s="15"/>
      <c r="VAY227" s="15"/>
      <c r="VAZ227" s="15"/>
      <c r="VBA227" s="15"/>
      <c r="VBB227" s="15"/>
      <c r="VBC227" s="15"/>
      <c r="VBD227" s="15"/>
      <c r="VBE227" s="15"/>
      <c r="VBF227" s="15"/>
      <c r="VBG227" s="15"/>
      <c r="VBH227" s="15"/>
      <c r="VBI227" s="15"/>
      <c r="VBJ227" s="15"/>
      <c r="VBK227" s="15"/>
      <c r="VBL227" s="15"/>
      <c r="VBM227" s="15"/>
      <c r="VBN227" s="15"/>
      <c r="VBO227" s="15"/>
      <c r="VBP227" s="15"/>
      <c r="VBQ227" s="15"/>
      <c r="VBR227" s="15"/>
      <c r="VBS227" s="15"/>
      <c r="VBT227" s="15"/>
      <c r="VBU227" s="15"/>
      <c r="VBV227" s="15"/>
      <c r="VBW227" s="15"/>
      <c r="VBX227" s="15"/>
      <c r="VBY227" s="15"/>
      <c r="VBZ227" s="15"/>
      <c r="VCA227" s="15"/>
      <c r="VCB227" s="15"/>
      <c r="VCC227" s="15"/>
      <c r="VCD227" s="15"/>
      <c r="VCE227" s="15"/>
      <c r="VCF227" s="15"/>
      <c r="VCG227" s="15"/>
      <c r="VCH227" s="15"/>
      <c r="VCI227" s="15"/>
      <c r="VCJ227" s="15"/>
      <c r="VCK227" s="15"/>
      <c r="VCL227" s="15"/>
      <c r="VCM227" s="15"/>
      <c r="VCN227" s="15"/>
      <c r="VCO227" s="15"/>
      <c r="VCP227" s="15"/>
      <c r="VCQ227" s="15"/>
      <c r="VCR227" s="15"/>
      <c r="VCS227" s="15"/>
      <c r="VCT227" s="15"/>
      <c r="VCU227" s="15"/>
      <c r="VCV227" s="15"/>
      <c r="VCW227" s="15"/>
      <c r="VCX227" s="15"/>
      <c r="VCY227" s="15"/>
      <c r="VCZ227" s="15"/>
      <c r="VDA227" s="15"/>
      <c r="VDB227" s="15"/>
      <c r="VDC227" s="15"/>
      <c r="VDD227" s="15"/>
      <c r="VDE227" s="15"/>
      <c r="VDF227" s="15"/>
      <c r="VDG227" s="15"/>
      <c r="VDH227" s="15"/>
      <c r="VDI227" s="15"/>
      <c r="VDJ227" s="15"/>
      <c r="VDK227" s="15"/>
      <c r="VDL227" s="15"/>
      <c r="VDM227" s="15"/>
      <c r="VDN227" s="15"/>
      <c r="VDO227" s="15"/>
      <c r="VDP227" s="15"/>
      <c r="VDQ227" s="15"/>
      <c r="VDR227" s="15"/>
      <c r="VDS227" s="15"/>
      <c r="VDT227" s="15"/>
      <c r="VDU227" s="15"/>
      <c r="VDV227" s="15"/>
      <c r="VDW227" s="15"/>
      <c r="VDX227" s="15"/>
      <c r="VDY227" s="15"/>
      <c r="VDZ227" s="15"/>
      <c r="VEA227" s="15"/>
      <c r="VEB227" s="15"/>
      <c r="VEC227" s="15"/>
      <c r="VED227" s="15"/>
      <c r="VEE227" s="15"/>
      <c r="VEF227" s="15"/>
      <c r="VEG227" s="15"/>
      <c r="VEH227" s="15"/>
      <c r="VEI227" s="15"/>
      <c r="VEJ227" s="15"/>
      <c r="VEK227" s="15"/>
      <c r="VEL227" s="15"/>
      <c r="VEM227" s="15"/>
      <c r="VEN227" s="15"/>
      <c r="VEO227" s="15"/>
      <c r="VEP227" s="15"/>
      <c r="VEQ227" s="15"/>
      <c r="VER227" s="15"/>
      <c r="VES227" s="15"/>
      <c r="VET227" s="15"/>
      <c r="VEU227" s="15"/>
      <c r="VEV227" s="15"/>
      <c r="VEW227" s="15"/>
      <c r="VEX227" s="15"/>
      <c r="VEY227" s="15"/>
      <c r="VEZ227" s="15"/>
      <c r="VFA227" s="15"/>
      <c r="VFB227" s="15"/>
      <c r="VFC227" s="15"/>
      <c r="VFD227" s="15"/>
      <c r="VFE227" s="15"/>
      <c r="VFF227" s="15"/>
      <c r="VFG227" s="15"/>
      <c r="VFH227" s="15"/>
      <c r="VFI227" s="15"/>
      <c r="VFJ227" s="15"/>
      <c r="VFK227" s="15"/>
      <c r="VFL227" s="15"/>
      <c r="VFM227" s="15"/>
      <c r="VFN227" s="15"/>
      <c r="VFO227" s="15"/>
      <c r="VFP227" s="15"/>
      <c r="VFQ227" s="15"/>
      <c r="VFR227" s="15"/>
      <c r="VFS227" s="15"/>
      <c r="VFT227" s="15"/>
      <c r="VFU227" s="15"/>
      <c r="VFV227" s="15"/>
      <c r="VFW227" s="15"/>
      <c r="VFX227" s="15"/>
      <c r="VFY227" s="15"/>
      <c r="VFZ227" s="15"/>
      <c r="VGA227" s="15"/>
      <c r="VGB227" s="15"/>
      <c r="VGC227" s="15"/>
      <c r="VGD227" s="15"/>
      <c r="VGE227" s="15"/>
      <c r="VGF227" s="15"/>
      <c r="VGG227" s="15"/>
      <c r="VGH227" s="15"/>
      <c r="VGI227" s="15"/>
      <c r="VGJ227" s="15"/>
      <c r="VGK227" s="15"/>
      <c r="VGL227" s="15"/>
      <c r="VGM227" s="15"/>
      <c r="VGN227" s="15"/>
      <c r="VGO227" s="15"/>
      <c r="VGP227" s="15"/>
      <c r="VGQ227" s="15"/>
      <c r="VGR227" s="15"/>
      <c r="VGS227" s="15"/>
      <c r="VGT227" s="15"/>
      <c r="VGU227" s="15"/>
      <c r="VGV227" s="15"/>
      <c r="VGW227" s="15"/>
      <c r="VGX227" s="15"/>
      <c r="VGY227" s="15"/>
      <c r="VGZ227" s="15"/>
      <c r="VHA227" s="15"/>
      <c r="VHB227" s="15"/>
      <c r="VHC227" s="15"/>
      <c r="VHD227" s="15"/>
      <c r="VHE227" s="15"/>
      <c r="VHF227" s="15"/>
      <c r="VHG227" s="15"/>
      <c r="VHH227" s="15"/>
      <c r="VHI227" s="15"/>
      <c r="VHJ227" s="15"/>
      <c r="VHK227" s="15"/>
      <c r="VHL227" s="15"/>
      <c r="VHM227" s="15"/>
      <c r="VHN227" s="15"/>
      <c r="VHO227" s="15"/>
      <c r="VHP227" s="15"/>
      <c r="VHQ227" s="15"/>
      <c r="VHR227" s="15"/>
      <c r="VHS227" s="15"/>
      <c r="VHT227" s="15"/>
      <c r="VHU227" s="15"/>
      <c r="VHV227" s="15"/>
      <c r="VHW227" s="15"/>
      <c r="VHX227" s="15"/>
      <c r="VHY227" s="15"/>
      <c r="VHZ227" s="15"/>
      <c r="VIA227" s="15"/>
      <c r="VIB227" s="15"/>
      <c r="VIC227" s="15"/>
      <c r="VID227" s="15"/>
      <c r="VIE227" s="15"/>
      <c r="VIF227" s="15"/>
      <c r="VIG227" s="15"/>
      <c r="VIH227" s="15"/>
      <c r="VII227" s="15"/>
      <c r="VIJ227" s="15"/>
      <c r="VIK227" s="15"/>
      <c r="VIL227" s="15"/>
      <c r="VIM227" s="15"/>
      <c r="VIN227" s="15"/>
      <c r="VIO227" s="15"/>
      <c r="VIP227" s="15"/>
      <c r="VIQ227" s="15"/>
      <c r="VIR227" s="15"/>
      <c r="VIS227" s="15"/>
      <c r="VIT227" s="15"/>
      <c r="VIU227" s="15"/>
      <c r="VIV227" s="15"/>
      <c r="VIW227" s="15"/>
      <c r="VIX227" s="15"/>
      <c r="VIY227" s="15"/>
      <c r="VIZ227" s="15"/>
      <c r="VJA227" s="15"/>
      <c r="VJB227" s="15"/>
      <c r="VJC227" s="15"/>
      <c r="VJD227" s="15"/>
      <c r="VJE227" s="15"/>
      <c r="VJF227" s="15"/>
      <c r="VJG227" s="15"/>
      <c r="VJH227" s="15"/>
      <c r="VJI227" s="15"/>
      <c r="VJJ227" s="15"/>
      <c r="VJK227" s="15"/>
      <c r="VJL227" s="15"/>
      <c r="VJM227" s="15"/>
      <c r="VJN227" s="15"/>
      <c r="VJO227" s="15"/>
      <c r="VJP227" s="15"/>
      <c r="VJQ227" s="15"/>
      <c r="VJR227" s="15"/>
      <c r="VJS227" s="15"/>
      <c r="VJT227" s="15"/>
      <c r="VJU227" s="15"/>
      <c r="VJV227" s="15"/>
      <c r="VJW227" s="15"/>
      <c r="VJX227" s="15"/>
      <c r="VJY227" s="15"/>
      <c r="VJZ227" s="15"/>
      <c r="VKA227" s="15"/>
      <c r="VKB227" s="15"/>
      <c r="VKC227" s="15"/>
      <c r="VKD227" s="15"/>
      <c r="VKE227" s="15"/>
      <c r="VKF227" s="15"/>
      <c r="VKG227" s="15"/>
      <c r="VKH227" s="15"/>
      <c r="VKI227" s="15"/>
      <c r="VKJ227" s="15"/>
      <c r="VKK227" s="15"/>
      <c r="VKL227" s="15"/>
      <c r="VKM227" s="15"/>
      <c r="VKN227" s="15"/>
      <c r="VKO227" s="15"/>
      <c r="VKP227" s="15"/>
      <c r="VKQ227" s="15"/>
      <c r="VKR227" s="15"/>
      <c r="VKS227" s="15"/>
      <c r="VKT227" s="15"/>
      <c r="VKU227" s="15"/>
      <c r="VKV227" s="15"/>
      <c r="VKW227" s="15"/>
      <c r="VKX227" s="15"/>
      <c r="VKY227" s="15"/>
      <c r="VKZ227" s="15"/>
      <c r="VLA227" s="15"/>
      <c r="VLB227" s="15"/>
      <c r="VLC227" s="15"/>
      <c r="VLD227" s="15"/>
      <c r="VLE227" s="15"/>
      <c r="VLF227" s="15"/>
      <c r="VLG227" s="15"/>
      <c r="VLH227" s="15"/>
      <c r="VLI227" s="15"/>
      <c r="VLJ227" s="15"/>
      <c r="VLK227" s="15"/>
      <c r="VLL227" s="15"/>
      <c r="VLM227" s="15"/>
      <c r="VLN227" s="15"/>
      <c r="VLO227" s="15"/>
      <c r="VLP227" s="15"/>
      <c r="VLQ227" s="15"/>
      <c r="VLR227" s="15"/>
      <c r="VLS227" s="15"/>
      <c r="VLT227" s="15"/>
      <c r="VLU227" s="15"/>
      <c r="VLV227" s="15"/>
      <c r="VLW227" s="15"/>
      <c r="VLX227" s="15"/>
      <c r="VLY227" s="15"/>
      <c r="VLZ227" s="15"/>
      <c r="VMA227" s="15"/>
      <c r="VMB227" s="15"/>
      <c r="VMC227" s="15"/>
      <c r="VMD227" s="15"/>
      <c r="VME227" s="15"/>
      <c r="VMF227" s="15"/>
      <c r="VMG227" s="15"/>
      <c r="VMH227" s="15"/>
      <c r="VMI227" s="15"/>
      <c r="VMJ227" s="15"/>
      <c r="VMK227" s="15"/>
      <c r="VML227" s="15"/>
      <c r="VMM227" s="15"/>
      <c r="VMN227" s="15"/>
      <c r="VMO227" s="15"/>
      <c r="VMP227" s="15"/>
      <c r="VMQ227" s="15"/>
      <c r="VMR227" s="15"/>
      <c r="VMS227" s="15"/>
      <c r="VMT227" s="15"/>
      <c r="VMU227" s="15"/>
      <c r="VMV227" s="15"/>
      <c r="VMW227" s="15"/>
      <c r="VMX227" s="15"/>
      <c r="VMY227" s="15"/>
      <c r="VMZ227" s="15"/>
      <c r="VNA227" s="15"/>
      <c r="VNB227" s="15"/>
      <c r="VNC227" s="15"/>
      <c r="VND227" s="15"/>
      <c r="VNE227" s="15"/>
      <c r="VNF227" s="15"/>
      <c r="VNG227" s="15"/>
      <c r="VNH227" s="15"/>
      <c r="VNI227" s="15"/>
      <c r="VNJ227" s="15"/>
      <c r="VNK227" s="15"/>
      <c r="VNL227" s="15"/>
      <c r="VNM227" s="15"/>
      <c r="VNN227" s="15"/>
      <c r="VNO227" s="15"/>
      <c r="VNP227" s="15"/>
      <c r="VNQ227" s="15"/>
      <c r="VNR227" s="15"/>
      <c r="VNS227" s="15"/>
      <c r="VNT227" s="15"/>
      <c r="VNU227" s="15"/>
      <c r="VNV227" s="15"/>
      <c r="VNW227" s="15"/>
      <c r="VNX227" s="15"/>
      <c r="VNY227" s="15"/>
      <c r="VNZ227" s="15"/>
      <c r="VOA227" s="15"/>
      <c r="VOB227" s="15"/>
      <c r="VOC227" s="15"/>
      <c r="VOD227" s="15"/>
      <c r="VOE227" s="15"/>
      <c r="VOF227" s="15"/>
      <c r="VOG227" s="15"/>
      <c r="VOH227" s="15"/>
      <c r="VOI227" s="15"/>
      <c r="VOJ227" s="15"/>
      <c r="VOK227" s="15"/>
      <c r="VOL227" s="15"/>
      <c r="VOM227" s="15"/>
      <c r="VON227" s="15"/>
      <c r="VOO227" s="15"/>
      <c r="VOP227" s="15"/>
      <c r="VOQ227" s="15"/>
      <c r="VOR227" s="15"/>
      <c r="VOS227" s="15"/>
      <c r="VOT227" s="15"/>
      <c r="VOU227" s="15"/>
      <c r="VOV227" s="15"/>
      <c r="VOW227" s="15"/>
      <c r="VOX227" s="15"/>
      <c r="VOY227" s="15"/>
      <c r="VOZ227" s="15"/>
      <c r="VPA227" s="15"/>
      <c r="VPB227" s="15"/>
      <c r="VPC227" s="15"/>
      <c r="VPD227" s="15"/>
      <c r="VPE227" s="15"/>
      <c r="VPF227" s="15"/>
      <c r="VPG227" s="15"/>
      <c r="VPH227" s="15"/>
      <c r="VPI227" s="15"/>
      <c r="VPJ227" s="15"/>
      <c r="VPK227" s="15"/>
      <c r="VPL227" s="15"/>
      <c r="VPM227" s="15"/>
      <c r="VPN227" s="15"/>
      <c r="VPO227" s="15"/>
      <c r="VPP227" s="15"/>
      <c r="VPQ227" s="15"/>
      <c r="VPR227" s="15"/>
      <c r="VPS227" s="15"/>
      <c r="VPT227" s="15"/>
      <c r="VPU227" s="15"/>
      <c r="VPV227" s="15"/>
      <c r="VPW227" s="15"/>
      <c r="VPX227" s="15"/>
      <c r="VPY227" s="15"/>
      <c r="VPZ227" s="15"/>
      <c r="VQA227" s="15"/>
      <c r="VQB227" s="15"/>
      <c r="VQC227" s="15"/>
      <c r="VQD227" s="15"/>
      <c r="VQE227" s="15"/>
      <c r="VQF227" s="15"/>
      <c r="VQG227" s="15"/>
      <c r="VQH227" s="15"/>
      <c r="VQI227" s="15"/>
      <c r="VQJ227" s="15"/>
      <c r="VQK227" s="15"/>
      <c r="VQL227" s="15"/>
      <c r="VQM227" s="15"/>
      <c r="VQN227" s="15"/>
      <c r="VQO227" s="15"/>
      <c r="VQP227" s="15"/>
      <c r="VQQ227" s="15"/>
      <c r="VQR227" s="15"/>
      <c r="VQS227" s="15"/>
      <c r="VQT227" s="15"/>
      <c r="VQU227" s="15"/>
      <c r="VQV227" s="15"/>
      <c r="VQW227" s="15"/>
      <c r="VQX227" s="15"/>
      <c r="VQY227" s="15"/>
      <c r="VQZ227" s="15"/>
      <c r="VRA227" s="15"/>
      <c r="VRB227" s="15"/>
      <c r="VRC227" s="15"/>
      <c r="VRD227" s="15"/>
      <c r="VRE227" s="15"/>
      <c r="VRF227" s="15"/>
      <c r="VRG227" s="15"/>
      <c r="VRH227" s="15"/>
      <c r="VRI227" s="15"/>
      <c r="VRJ227" s="15"/>
      <c r="VRK227" s="15"/>
      <c r="VRL227" s="15"/>
      <c r="VRM227" s="15"/>
      <c r="VRN227" s="15"/>
      <c r="VRO227" s="15"/>
      <c r="VRP227" s="15"/>
      <c r="VRQ227" s="15"/>
      <c r="VRR227" s="15"/>
      <c r="VRS227" s="15"/>
      <c r="VRT227" s="15"/>
      <c r="VRU227" s="15"/>
      <c r="VRV227" s="15"/>
      <c r="VRW227" s="15"/>
      <c r="VRX227" s="15"/>
      <c r="VRY227" s="15"/>
      <c r="VRZ227" s="15"/>
      <c r="VSA227" s="15"/>
      <c r="VSB227" s="15"/>
      <c r="VSC227" s="15"/>
      <c r="VSD227" s="15"/>
      <c r="VSE227" s="15"/>
      <c r="VSF227" s="15"/>
      <c r="VSG227" s="15"/>
      <c r="VSH227" s="15"/>
      <c r="VSI227" s="15"/>
      <c r="VSJ227" s="15"/>
      <c r="VSK227" s="15"/>
      <c r="VSL227" s="15"/>
      <c r="VSM227" s="15"/>
      <c r="VSN227" s="15"/>
      <c r="VSO227" s="15"/>
      <c r="VSP227" s="15"/>
      <c r="VSQ227" s="15"/>
      <c r="VSR227" s="15"/>
      <c r="VSS227" s="15"/>
      <c r="VST227" s="15"/>
      <c r="VSU227" s="15"/>
      <c r="VSV227" s="15"/>
      <c r="VSW227" s="15"/>
      <c r="VSX227" s="15"/>
      <c r="VSY227" s="15"/>
      <c r="VSZ227" s="15"/>
      <c r="VTA227" s="15"/>
      <c r="VTB227" s="15"/>
      <c r="VTC227" s="15"/>
      <c r="VTD227" s="15"/>
      <c r="VTE227" s="15"/>
      <c r="VTF227" s="15"/>
      <c r="VTG227" s="15"/>
      <c r="VTH227" s="15"/>
      <c r="VTI227" s="15"/>
      <c r="VTJ227" s="15"/>
      <c r="VTK227" s="15"/>
      <c r="VTL227" s="15"/>
      <c r="VTM227" s="15"/>
      <c r="VTN227" s="15"/>
      <c r="VTO227" s="15"/>
      <c r="VTP227" s="15"/>
      <c r="VTQ227" s="15"/>
      <c r="VTR227" s="15"/>
      <c r="VTS227" s="15"/>
      <c r="VTT227" s="15"/>
      <c r="VTU227" s="15"/>
      <c r="VTV227" s="15"/>
      <c r="VTW227" s="15"/>
      <c r="VTX227" s="15"/>
      <c r="VTY227" s="15"/>
      <c r="VTZ227" s="15"/>
      <c r="VUA227" s="15"/>
      <c r="VUB227" s="15"/>
      <c r="VUC227" s="15"/>
      <c r="VUD227" s="15"/>
      <c r="VUE227" s="15"/>
      <c r="VUF227" s="15"/>
      <c r="VUG227" s="15"/>
      <c r="VUH227" s="15"/>
      <c r="VUI227" s="15"/>
      <c r="VUJ227" s="15"/>
      <c r="VUK227" s="15"/>
      <c r="VUL227" s="15"/>
      <c r="VUM227" s="15"/>
      <c r="VUN227" s="15"/>
      <c r="VUO227" s="15"/>
      <c r="VUP227" s="15"/>
      <c r="VUQ227" s="15"/>
      <c r="VUR227" s="15"/>
      <c r="VUS227" s="15"/>
      <c r="VUT227" s="15"/>
      <c r="VUU227" s="15"/>
      <c r="VUV227" s="15"/>
      <c r="VUW227" s="15"/>
      <c r="VUX227" s="15"/>
      <c r="VUY227" s="15"/>
      <c r="VUZ227" s="15"/>
      <c r="VVA227" s="15"/>
      <c r="VVB227" s="15"/>
      <c r="VVC227" s="15"/>
      <c r="VVD227" s="15"/>
      <c r="VVE227" s="15"/>
      <c r="VVF227" s="15"/>
      <c r="VVG227" s="15"/>
      <c r="VVH227" s="15"/>
      <c r="VVI227" s="15"/>
      <c r="VVJ227" s="15"/>
      <c r="VVK227" s="15"/>
      <c r="VVL227" s="15"/>
      <c r="VVM227" s="15"/>
      <c r="VVN227" s="15"/>
      <c r="VVO227" s="15"/>
      <c r="VVP227" s="15"/>
      <c r="VVQ227" s="15"/>
      <c r="VVR227" s="15"/>
      <c r="VVS227" s="15"/>
      <c r="VVT227" s="15"/>
      <c r="VVU227" s="15"/>
      <c r="VVV227" s="15"/>
      <c r="VVW227" s="15"/>
      <c r="VVX227" s="15"/>
      <c r="VVY227" s="15"/>
      <c r="VVZ227" s="15"/>
      <c r="VWA227" s="15"/>
      <c r="VWB227" s="15"/>
      <c r="VWC227" s="15"/>
      <c r="VWD227" s="15"/>
      <c r="VWE227" s="15"/>
      <c r="VWF227" s="15"/>
      <c r="VWG227" s="15"/>
      <c r="VWH227" s="15"/>
      <c r="VWI227" s="15"/>
      <c r="VWJ227" s="15"/>
      <c r="VWK227" s="15"/>
      <c r="VWL227" s="15"/>
      <c r="VWM227" s="15"/>
      <c r="VWN227" s="15"/>
      <c r="VWO227" s="15"/>
      <c r="VWP227" s="15"/>
      <c r="VWQ227" s="15"/>
      <c r="VWR227" s="15"/>
      <c r="VWS227" s="15"/>
      <c r="VWT227" s="15"/>
      <c r="VWU227" s="15"/>
      <c r="VWV227" s="15"/>
      <c r="VWW227" s="15"/>
      <c r="VWX227" s="15"/>
      <c r="VWY227" s="15"/>
      <c r="VWZ227" s="15"/>
      <c r="VXA227" s="15"/>
      <c r="VXB227" s="15"/>
      <c r="VXC227" s="15"/>
      <c r="VXD227" s="15"/>
      <c r="VXE227" s="15"/>
      <c r="VXF227" s="15"/>
      <c r="VXG227" s="15"/>
      <c r="VXH227" s="15"/>
      <c r="VXI227" s="15"/>
      <c r="VXJ227" s="15"/>
      <c r="VXK227" s="15"/>
      <c r="VXL227" s="15"/>
      <c r="VXM227" s="15"/>
      <c r="VXN227" s="15"/>
      <c r="VXO227" s="15"/>
      <c r="VXP227" s="15"/>
      <c r="VXQ227" s="15"/>
      <c r="VXR227" s="15"/>
      <c r="VXS227" s="15"/>
      <c r="VXT227" s="15"/>
      <c r="VXU227" s="15"/>
      <c r="VXV227" s="15"/>
      <c r="VXW227" s="15"/>
      <c r="VXX227" s="15"/>
      <c r="VXY227" s="15"/>
      <c r="VXZ227" s="15"/>
      <c r="VYA227" s="15"/>
      <c r="VYB227" s="15"/>
      <c r="VYC227" s="15"/>
      <c r="VYD227" s="15"/>
      <c r="VYE227" s="15"/>
      <c r="VYF227" s="15"/>
      <c r="VYG227" s="15"/>
      <c r="VYH227" s="15"/>
      <c r="VYI227" s="15"/>
      <c r="VYJ227" s="15"/>
      <c r="VYK227" s="15"/>
      <c r="VYL227" s="15"/>
      <c r="VYM227" s="15"/>
      <c r="VYN227" s="15"/>
      <c r="VYO227" s="15"/>
      <c r="VYP227" s="15"/>
      <c r="VYQ227" s="15"/>
      <c r="VYR227" s="15"/>
      <c r="VYS227" s="15"/>
      <c r="VYT227" s="15"/>
      <c r="VYU227" s="15"/>
      <c r="VYV227" s="15"/>
      <c r="VYW227" s="15"/>
      <c r="VYX227" s="15"/>
      <c r="VYY227" s="15"/>
      <c r="VYZ227" s="15"/>
      <c r="VZA227" s="15"/>
      <c r="VZB227" s="15"/>
      <c r="VZC227" s="15"/>
      <c r="VZD227" s="15"/>
      <c r="VZE227" s="15"/>
      <c r="VZF227" s="15"/>
      <c r="VZG227" s="15"/>
      <c r="VZH227" s="15"/>
      <c r="VZI227" s="15"/>
      <c r="VZJ227" s="15"/>
      <c r="VZK227" s="15"/>
      <c r="VZL227" s="15"/>
      <c r="VZM227" s="15"/>
      <c r="VZN227" s="15"/>
      <c r="VZO227" s="15"/>
      <c r="VZP227" s="15"/>
      <c r="VZQ227" s="15"/>
      <c r="VZR227" s="15"/>
      <c r="VZS227" s="15"/>
      <c r="VZT227" s="15"/>
      <c r="VZU227" s="15"/>
      <c r="VZV227" s="15"/>
      <c r="VZW227" s="15"/>
      <c r="VZX227" s="15"/>
      <c r="VZY227" s="15"/>
      <c r="VZZ227" s="15"/>
      <c r="WAA227" s="15"/>
      <c r="WAB227" s="15"/>
      <c r="WAC227" s="15"/>
      <c r="WAD227" s="15"/>
      <c r="WAE227" s="15"/>
      <c r="WAF227" s="15"/>
      <c r="WAG227" s="15"/>
      <c r="WAH227" s="15"/>
      <c r="WAI227" s="15"/>
      <c r="WAJ227" s="15"/>
      <c r="WAK227" s="15"/>
      <c r="WAL227" s="15"/>
      <c r="WAM227" s="15"/>
      <c r="WAN227" s="15"/>
      <c r="WAO227" s="15"/>
      <c r="WAP227" s="15"/>
      <c r="WAQ227" s="15"/>
      <c r="WAR227" s="15"/>
      <c r="WAS227" s="15"/>
      <c r="WAT227" s="15"/>
      <c r="WAU227" s="15"/>
      <c r="WAV227" s="15"/>
      <c r="WAW227" s="15"/>
      <c r="WAX227" s="15"/>
      <c r="WAY227" s="15"/>
      <c r="WAZ227" s="15"/>
      <c r="WBA227" s="15"/>
      <c r="WBB227" s="15"/>
      <c r="WBC227" s="15"/>
      <c r="WBD227" s="15"/>
      <c r="WBE227" s="15"/>
      <c r="WBF227" s="15"/>
      <c r="WBG227" s="15"/>
      <c r="WBH227" s="15"/>
      <c r="WBI227" s="15"/>
      <c r="WBJ227" s="15"/>
      <c r="WBK227" s="15"/>
      <c r="WBL227" s="15"/>
      <c r="WBM227" s="15"/>
      <c r="WBN227" s="15"/>
      <c r="WBO227" s="15"/>
      <c r="WBP227" s="15"/>
      <c r="WBQ227" s="15"/>
      <c r="WBR227" s="15"/>
      <c r="WBS227" s="15"/>
      <c r="WBT227" s="15"/>
      <c r="WBU227" s="15"/>
      <c r="WBV227" s="15"/>
      <c r="WBW227" s="15"/>
      <c r="WBX227" s="15"/>
      <c r="WBY227" s="15"/>
      <c r="WBZ227" s="15"/>
      <c r="WCA227" s="15"/>
      <c r="WCB227" s="15"/>
      <c r="WCC227" s="15"/>
      <c r="WCD227" s="15"/>
      <c r="WCE227" s="15"/>
      <c r="WCF227" s="15"/>
      <c r="WCG227" s="15"/>
      <c r="WCH227" s="15"/>
      <c r="WCI227" s="15"/>
      <c r="WCJ227" s="15"/>
      <c r="WCK227" s="15"/>
      <c r="WCL227" s="15"/>
      <c r="WCM227" s="15"/>
      <c r="WCN227" s="15"/>
      <c r="WCO227" s="15"/>
      <c r="WCP227" s="15"/>
      <c r="WCQ227" s="15"/>
      <c r="WCR227" s="15"/>
      <c r="WCS227" s="15"/>
      <c r="WCT227" s="15"/>
      <c r="WCU227" s="15"/>
      <c r="WCV227" s="15"/>
      <c r="WCW227" s="15"/>
      <c r="WCX227" s="15"/>
      <c r="WCY227" s="15"/>
      <c r="WCZ227" s="15"/>
      <c r="WDA227" s="15"/>
      <c r="WDB227" s="15"/>
      <c r="WDC227" s="15"/>
      <c r="WDD227" s="15"/>
      <c r="WDE227" s="15"/>
      <c r="WDF227" s="15"/>
      <c r="WDG227" s="15"/>
      <c r="WDH227" s="15"/>
      <c r="WDI227" s="15"/>
      <c r="WDJ227" s="15"/>
      <c r="WDK227" s="15"/>
      <c r="WDL227" s="15"/>
      <c r="WDM227" s="15"/>
      <c r="WDN227" s="15"/>
      <c r="WDO227" s="15"/>
      <c r="WDP227" s="15"/>
      <c r="WDQ227" s="15"/>
      <c r="WDR227" s="15"/>
      <c r="WDS227" s="15"/>
      <c r="WDT227" s="15"/>
      <c r="WDU227" s="15"/>
      <c r="WDV227" s="15"/>
      <c r="WDW227" s="15"/>
      <c r="WDX227" s="15"/>
      <c r="WDY227" s="15"/>
      <c r="WDZ227" s="15"/>
      <c r="WEA227" s="15"/>
      <c r="WEB227" s="15"/>
      <c r="WEC227" s="15"/>
      <c r="WED227" s="15"/>
      <c r="WEE227" s="15"/>
      <c r="WEF227" s="15"/>
      <c r="WEG227" s="15"/>
      <c r="WEH227" s="15"/>
      <c r="WEI227" s="15"/>
      <c r="WEJ227" s="15"/>
      <c r="WEK227" s="15"/>
      <c r="WEL227" s="15"/>
      <c r="WEM227" s="15"/>
      <c r="WEN227" s="15"/>
      <c r="WEO227" s="15"/>
      <c r="WEP227" s="15"/>
      <c r="WEQ227" s="15"/>
      <c r="WER227" s="15"/>
      <c r="WES227" s="15"/>
      <c r="WET227" s="15"/>
      <c r="WEU227" s="15"/>
      <c r="WEV227" s="15"/>
      <c r="WEW227" s="15"/>
      <c r="WEX227" s="15"/>
      <c r="WEY227" s="15"/>
      <c r="WEZ227" s="15"/>
      <c r="WFA227" s="15"/>
      <c r="WFB227" s="15"/>
      <c r="WFC227" s="15"/>
      <c r="WFD227" s="15"/>
      <c r="WFE227" s="15"/>
      <c r="WFF227" s="15"/>
      <c r="WFG227" s="15"/>
      <c r="WFH227" s="15"/>
      <c r="WFI227" s="15"/>
      <c r="WFJ227" s="15"/>
      <c r="WFK227" s="15"/>
      <c r="WFL227" s="15"/>
      <c r="WFM227" s="15"/>
      <c r="WFN227" s="15"/>
      <c r="WFO227" s="15"/>
      <c r="WFP227" s="15"/>
      <c r="WFQ227" s="15"/>
      <c r="WFR227" s="15"/>
      <c r="WFS227" s="15"/>
      <c r="WFT227" s="15"/>
      <c r="WFU227" s="15"/>
      <c r="WFV227" s="15"/>
      <c r="WFW227" s="15"/>
      <c r="WFX227" s="15"/>
      <c r="WFY227" s="15"/>
      <c r="WFZ227" s="15"/>
      <c r="WGA227" s="15"/>
      <c r="WGB227" s="15"/>
      <c r="WGC227" s="15"/>
      <c r="WGD227" s="15"/>
      <c r="WGE227" s="15"/>
      <c r="WGF227" s="15"/>
      <c r="WGG227" s="15"/>
      <c r="WGH227" s="15"/>
      <c r="WGI227" s="15"/>
      <c r="WGJ227" s="15"/>
      <c r="WGK227" s="15"/>
      <c r="WGL227" s="15"/>
      <c r="WGM227" s="15"/>
      <c r="WGN227" s="15"/>
      <c r="WGO227" s="15"/>
      <c r="WGP227" s="15"/>
      <c r="WGQ227" s="15"/>
      <c r="WGR227" s="15"/>
      <c r="WGS227" s="15"/>
      <c r="WGT227" s="15"/>
      <c r="WGU227" s="15"/>
      <c r="WGV227" s="15"/>
      <c r="WGW227" s="15"/>
      <c r="WGX227" s="15"/>
      <c r="WGY227" s="15"/>
      <c r="WGZ227" s="15"/>
      <c r="WHA227" s="15"/>
      <c r="WHB227" s="15"/>
      <c r="WHC227" s="15"/>
      <c r="WHD227" s="15"/>
      <c r="WHE227" s="15"/>
      <c r="WHF227" s="15"/>
      <c r="WHG227" s="15"/>
      <c r="WHH227" s="15"/>
      <c r="WHI227" s="15"/>
      <c r="WHJ227" s="15"/>
      <c r="WHK227" s="15"/>
      <c r="WHL227" s="15"/>
      <c r="WHM227" s="15"/>
      <c r="WHN227" s="15"/>
      <c r="WHO227" s="15"/>
      <c r="WHP227" s="15"/>
      <c r="WHQ227" s="15"/>
      <c r="WHR227" s="15"/>
      <c r="WHS227" s="15"/>
      <c r="WHT227" s="15"/>
      <c r="WHU227" s="15"/>
      <c r="WHV227" s="15"/>
      <c r="WHW227" s="15"/>
      <c r="WHX227" s="15"/>
      <c r="WHY227" s="15"/>
      <c r="WHZ227" s="15"/>
      <c r="WIA227" s="15"/>
      <c r="WIB227" s="15"/>
      <c r="WIC227" s="15"/>
      <c r="WID227" s="15"/>
      <c r="WIE227" s="15"/>
      <c r="WIF227" s="15"/>
      <c r="WIG227" s="15"/>
      <c r="WIH227" s="15"/>
      <c r="WII227" s="15"/>
      <c r="WIJ227" s="15"/>
      <c r="WIK227" s="15"/>
      <c r="WIL227" s="15"/>
      <c r="WIM227" s="15"/>
      <c r="WIN227" s="15"/>
      <c r="WIO227" s="15"/>
      <c r="WIP227" s="15"/>
      <c r="WIQ227" s="15"/>
      <c r="WIR227" s="15"/>
      <c r="WIS227" s="15"/>
      <c r="WIT227" s="15"/>
      <c r="WIU227" s="15"/>
      <c r="WIV227" s="15"/>
      <c r="WIW227" s="15"/>
      <c r="WIX227" s="15"/>
      <c r="WIY227" s="15"/>
      <c r="WIZ227" s="15"/>
      <c r="WJA227" s="15"/>
      <c r="WJB227" s="15"/>
      <c r="WJC227" s="15"/>
      <c r="WJD227" s="15"/>
      <c r="WJE227" s="15"/>
      <c r="WJF227" s="15"/>
      <c r="WJG227" s="15"/>
      <c r="WJH227" s="15"/>
      <c r="WJI227" s="15"/>
      <c r="WJJ227" s="15"/>
      <c r="WJK227" s="15"/>
      <c r="WJL227" s="15"/>
      <c r="WJM227" s="15"/>
      <c r="WJN227" s="15"/>
      <c r="WJO227" s="15"/>
      <c r="WJP227" s="15"/>
      <c r="WJQ227" s="15"/>
      <c r="WJR227" s="15"/>
      <c r="WJS227" s="15"/>
      <c r="WJT227" s="15"/>
      <c r="WJU227" s="15"/>
      <c r="WJV227" s="15"/>
      <c r="WJW227" s="15"/>
      <c r="WJX227" s="15"/>
      <c r="WJY227" s="15"/>
      <c r="WJZ227" s="15"/>
      <c r="WKA227" s="15"/>
      <c r="WKB227" s="15"/>
      <c r="WKC227" s="15"/>
      <c r="WKD227" s="15"/>
      <c r="WKE227" s="15"/>
      <c r="WKF227" s="15"/>
      <c r="WKG227" s="15"/>
      <c r="WKH227" s="15"/>
      <c r="WKI227" s="15"/>
      <c r="WKJ227" s="15"/>
      <c r="WKK227" s="15"/>
      <c r="WKL227" s="15"/>
      <c r="WKM227" s="15"/>
      <c r="WKN227" s="15"/>
      <c r="WKO227" s="15"/>
      <c r="WKP227" s="15"/>
      <c r="WKQ227" s="15"/>
      <c r="WKR227" s="15"/>
      <c r="WKS227" s="15"/>
      <c r="WKT227" s="15"/>
      <c r="WKU227" s="15"/>
      <c r="WKV227" s="15"/>
      <c r="WKW227" s="15"/>
      <c r="WKX227" s="15"/>
      <c r="WKY227" s="15"/>
      <c r="WKZ227" s="15"/>
      <c r="WLA227" s="15"/>
      <c r="WLB227" s="15"/>
      <c r="WLC227" s="15"/>
      <c r="WLD227" s="15"/>
      <c r="WLE227" s="15"/>
      <c r="WLF227" s="15"/>
      <c r="WLG227" s="15"/>
      <c r="WLH227" s="15"/>
      <c r="WLI227" s="15"/>
      <c r="WLJ227" s="15"/>
      <c r="WLK227" s="15"/>
      <c r="WLL227" s="15"/>
      <c r="WLM227" s="15"/>
      <c r="WLN227" s="15"/>
      <c r="WLO227" s="15"/>
      <c r="WLP227" s="15"/>
      <c r="WLQ227" s="15"/>
      <c r="WLR227" s="15"/>
      <c r="WLS227" s="15"/>
      <c r="WLT227" s="15"/>
      <c r="WLU227" s="15"/>
      <c r="WLV227" s="15"/>
      <c r="WLW227" s="15"/>
      <c r="WLX227" s="15"/>
      <c r="WLY227" s="15"/>
      <c r="WLZ227" s="15"/>
      <c r="WMA227" s="15"/>
      <c r="WMB227" s="15"/>
      <c r="WMC227" s="15"/>
      <c r="WMD227" s="15"/>
      <c r="WME227" s="15"/>
      <c r="WMF227" s="15"/>
      <c r="WMG227" s="15"/>
      <c r="WMH227" s="15"/>
      <c r="WMI227" s="15"/>
      <c r="WMJ227" s="15"/>
      <c r="WMK227" s="15"/>
      <c r="WML227" s="15"/>
      <c r="WMM227" s="15"/>
      <c r="WMN227" s="15"/>
      <c r="WMO227" s="15"/>
      <c r="WMP227" s="15"/>
      <c r="WMQ227" s="15"/>
      <c r="WMR227" s="15"/>
      <c r="WMS227" s="15"/>
      <c r="WMT227" s="15"/>
      <c r="WMU227" s="15"/>
      <c r="WMV227" s="15"/>
      <c r="WMW227" s="15"/>
      <c r="WMX227" s="15"/>
      <c r="WMY227" s="15"/>
      <c r="WMZ227" s="15"/>
      <c r="WNA227" s="15"/>
      <c r="WNB227" s="15"/>
      <c r="WNC227" s="15"/>
      <c r="WND227" s="15"/>
      <c r="WNE227" s="15"/>
      <c r="WNF227" s="15"/>
      <c r="WNG227" s="15"/>
      <c r="WNH227" s="15"/>
      <c r="WNI227" s="15"/>
      <c r="WNJ227" s="15"/>
      <c r="WNK227" s="15"/>
      <c r="WNL227" s="15"/>
      <c r="WNM227" s="15"/>
      <c r="WNN227" s="15"/>
      <c r="WNO227" s="15"/>
      <c r="WNP227" s="15"/>
      <c r="WNQ227" s="15"/>
      <c r="WNR227" s="15"/>
      <c r="WNS227" s="15"/>
      <c r="WNT227" s="15"/>
      <c r="WNU227" s="15"/>
      <c r="WNV227" s="15"/>
      <c r="WNW227" s="15"/>
      <c r="WNX227" s="15"/>
      <c r="WNY227" s="15"/>
      <c r="WNZ227" s="15"/>
      <c r="WOA227" s="15"/>
      <c r="WOB227" s="15"/>
      <c r="WOC227" s="15"/>
      <c r="WOD227" s="15"/>
      <c r="WOE227" s="15"/>
      <c r="WOF227" s="15"/>
      <c r="WOG227" s="15"/>
      <c r="WOH227" s="15"/>
      <c r="WOI227" s="15"/>
      <c r="WOJ227" s="15"/>
      <c r="WOK227" s="15"/>
      <c r="WOL227" s="15"/>
      <c r="WOM227" s="15"/>
      <c r="WON227" s="15"/>
      <c r="WOO227" s="15"/>
      <c r="WOP227" s="15"/>
      <c r="WOQ227" s="15"/>
      <c r="WOR227" s="15"/>
      <c r="WOS227" s="15"/>
      <c r="WOT227" s="15"/>
      <c r="WOU227" s="15"/>
      <c r="WOV227" s="15"/>
      <c r="WOW227" s="15"/>
      <c r="WOX227" s="15"/>
      <c r="WOY227" s="15"/>
      <c r="WOZ227" s="15"/>
      <c r="WPA227" s="15"/>
      <c r="WPB227" s="15"/>
      <c r="WPC227" s="15"/>
      <c r="WPD227" s="15"/>
      <c r="WPE227" s="15"/>
      <c r="WPF227" s="15"/>
      <c r="WPG227" s="15"/>
      <c r="WPH227" s="15"/>
      <c r="WPI227" s="15"/>
      <c r="WPJ227" s="15"/>
      <c r="WPK227" s="15"/>
      <c r="WPL227" s="15"/>
      <c r="WPM227" s="15"/>
      <c r="WPN227" s="15"/>
      <c r="WPO227" s="15"/>
      <c r="WPP227" s="15"/>
      <c r="WPQ227" s="15"/>
      <c r="WPR227" s="15"/>
      <c r="WPS227" s="15"/>
      <c r="WPT227" s="15"/>
      <c r="WPU227" s="15"/>
      <c r="WPV227" s="15"/>
      <c r="WPW227" s="15"/>
      <c r="WPX227" s="15"/>
      <c r="WPY227" s="15"/>
      <c r="WPZ227" s="15"/>
      <c r="WQA227" s="15"/>
      <c r="WQB227" s="15"/>
      <c r="WQC227" s="15"/>
      <c r="WQD227" s="15"/>
      <c r="WQE227" s="15"/>
      <c r="WQF227" s="15"/>
      <c r="WQG227" s="15"/>
      <c r="WQH227" s="15"/>
      <c r="WQI227" s="15"/>
      <c r="WQJ227" s="15"/>
      <c r="WQK227" s="15"/>
      <c r="WQL227" s="15"/>
      <c r="WQM227" s="15"/>
      <c r="WQN227" s="15"/>
      <c r="WQO227" s="15"/>
      <c r="WQP227" s="15"/>
      <c r="WQQ227" s="15"/>
      <c r="WQR227" s="15"/>
      <c r="WQS227" s="15"/>
      <c r="WQT227" s="15"/>
      <c r="WQU227" s="15"/>
      <c r="WQV227" s="15"/>
      <c r="WQW227" s="15"/>
      <c r="WQX227" s="15"/>
      <c r="WQY227" s="15"/>
      <c r="WQZ227" s="15"/>
      <c r="WRA227" s="15"/>
      <c r="WRB227" s="15"/>
      <c r="WRC227" s="15"/>
      <c r="WRD227" s="15"/>
      <c r="WRE227" s="15"/>
      <c r="WRF227" s="15"/>
      <c r="WRG227" s="15"/>
      <c r="WRH227" s="15"/>
      <c r="WRI227" s="15"/>
      <c r="WRJ227" s="15"/>
      <c r="WRK227" s="15"/>
      <c r="WRL227" s="15"/>
      <c r="WRM227" s="15"/>
      <c r="WRN227" s="15"/>
      <c r="WRO227" s="15"/>
      <c r="WRP227" s="15"/>
      <c r="WRQ227" s="15"/>
      <c r="WRR227" s="15"/>
      <c r="WRS227" s="15"/>
      <c r="WRT227" s="15"/>
      <c r="WRU227" s="15"/>
      <c r="WRV227" s="15"/>
      <c r="WRW227" s="15"/>
      <c r="WRX227" s="15"/>
      <c r="WRY227" s="15"/>
      <c r="WRZ227" s="15"/>
      <c r="WSA227" s="15"/>
      <c r="WSB227" s="15"/>
      <c r="WSC227" s="15"/>
      <c r="WSD227" s="15"/>
      <c r="WSE227" s="15"/>
      <c r="WSF227" s="15"/>
      <c r="WSG227" s="15"/>
      <c r="WSH227" s="15"/>
      <c r="WSI227" s="15"/>
      <c r="WSJ227" s="15"/>
      <c r="WSK227" s="15"/>
      <c r="WSL227" s="15"/>
      <c r="WSM227" s="15"/>
      <c r="WSN227" s="15"/>
      <c r="WSO227" s="15"/>
      <c r="WSP227" s="15"/>
      <c r="WSQ227" s="15"/>
      <c r="WSR227" s="15"/>
      <c r="WSS227" s="15"/>
      <c r="WST227" s="15"/>
      <c r="WSU227" s="15"/>
      <c r="WSV227" s="15"/>
      <c r="WSW227" s="15"/>
      <c r="WSX227" s="15"/>
      <c r="WSY227" s="15"/>
      <c r="WSZ227" s="15"/>
      <c r="WTA227" s="15"/>
      <c r="WTB227" s="15"/>
      <c r="WTC227" s="15"/>
      <c r="WTD227" s="15"/>
      <c r="WTE227" s="15"/>
      <c r="WTF227" s="15"/>
      <c r="WTG227" s="15"/>
      <c r="WTH227" s="15"/>
      <c r="WTI227" s="15"/>
      <c r="WTJ227" s="15"/>
      <c r="WTK227" s="15"/>
      <c r="WTL227" s="15"/>
      <c r="WTM227" s="15"/>
      <c r="WTN227" s="15"/>
      <c r="WTO227" s="15"/>
      <c r="WTP227" s="15"/>
      <c r="WTQ227" s="15"/>
      <c r="WTR227" s="15"/>
      <c r="WTS227" s="15"/>
      <c r="WTT227" s="15"/>
      <c r="WTU227" s="15"/>
      <c r="WTV227" s="15"/>
      <c r="WTW227" s="15"/>
      <c r="WTX227" s="15"/>
      <c r="WTY227" s="15"/>
      <c r="WTZ227" s="15"/>
      <c r="WUA227" s="15"/>
      <c r="WUB227" s="15"/>
      <c r="WUC227" s="15"/>
      <c r="WUD227" s="15"/>
      <c r="WUE227" s="15"/>
      <c r="WUF227" s="15"/>
      <c r="WUG227" s="15"/>
      <c r="WUH227" s="15"/>
      <c r="WUI227" s="15"/>
      <c r="WUJ227" s="15"/>
      <c r="WUK227" s="15"/>
      <c r="WUL227" s="15"/>
      <c r="WUM227" s="15"/>
      <c r="WUN227" s="15"/>
      <c r="WUO227" s="15"/>
      <c r="WUP227" s="15"/>
      <c r="WUQ227" s="15"/>
      <c r="WUR227" s="15"/>
      <c r="WUS227" s="15"/>
      <c r="WUT227" s="15"/>
      <c r="WUU227" s="15"/>
      <c r="WUV227" s="15"/>
      <c r="WUW227" s="15"/>
      <c r="WUX227" s="15"/>
      <c r="WUY227" s="15"/>
      <c r="WUZ227" s="15"/>
      <c r="WVA227" s="15"/>
      <c r="WVB227" s="15"/>
      <c r="WVC227" s="15"/>
      <c r="WVD227" s="15"/>
      <c r="WVE227" s="15"/>
      <c r="WVF227" s="15"/>
      <c r="WVG227" s="15"/>
      <c r="WVH227" s="15"/>
      <c r="WVI227" s="15"/>
      <c r="WVJ227" s="15"/>
      <c r="WVK227" s="15"/>
      <c r="WVL227" s="15"/>
      <c r="WVM227" s="15"/>
      <c r="WVN227" s="15"/>
      <c r="WVO227" s="15"/>
      <c r="WVP227" s="15"/>
      <c r="WVQ227" s="15"/>
      <c r="WVR227" s="15"/>
      <c r="WVS227" s="15"/>
      <c r="WVT227" s="15"/>
      <c r="WVU227" s="15"/>
      <c r="WVV227" s="15"/>
      <c r="WVW227" s="15"/>
      <c r="WVX227" s="15"/>
      <c r="WVY227" s="15"/>
      <c r="WVZ227" s="15"/>
      <c r="WWA227" s="15"/>
      <c r="WWB227" s="15"/>
      <c r="WWC227" s="15"/>
      <c r="WWD227" s="15"/>
      <c r="WWE227" s="15"/>
      <c r="WWF227" s="15"/>
      <c r="WWG227" s="15"/>
      <c r="WWH227" s="15"/>
      <c r="WWI227" s="15"/>
      <c r="WWJ227" s="15"/>
      <c r="WWK227" s="15"/>
      <c r="WWL227" s="15"/>
      <c r="WWM227" s="15"/>
      <c r="WWN227" s="15"/>
      <c r="WWO227" s="15"/>
      <c r="WWP227" s="15"/>
      <c r="WWQ227" s="15"/>
      <c r="WWR227" s="15"/>
      <c r="WWS227" s="15"/>
      <c r="WWT227" s="15"/>
      <c r="WWU227" s="15"/>
      <c r="WWV227" s="15"/>
      <c r="WWW227" s="15"/>
      <c r="WWX227" s="15"/>
      <c r="WWY227" s="15"/>
      <c r="WWZ227" s="15"/>
      <c r="WXA227" s="15"/>
      <c r="WXB227" s="15"/>
      <c r="WXC227" s="15"/>
      <c r="WXD227" s="15"/>
      <c r="WXE227" s="15"/>
      <c r="WXF227" s="15"/>
      <c r="WXG227" s="15"/>
      <c r="WXH227" s="15"/>
      <c r="WXI227" s="15"/>
      <c r="WXJ227" s="15"/>
      <c r="WXK227" s="15"/>
      <c r="WXL227" s="15"/>
      <c r="WXM227" s="15"/>
      <c r="WXN227" s="15"/>
      <c r="WXO227" s="15"/>
      <c r="WXP227" s="15"/>
      <c r="WXQ227" s="15"/>
      <c r="WXR227" s="15"/>
      <c r="WXS227" s="15"/>
      <c r="WXT227" s="15"/>
      <c r="WXU227" s="15"/>
      <c r="WXV227" s="15"/>
      <c r="WXW227" s="15"/>
      <c r="WXX227" s="15"/>
      <c r="WXY227" s="15"/>
      <c r="WXZ227" s="15"/>
      <c r="WYA227" s="15"/>
      <c r="WYB227" s="15"/>
      <c r="WYC227" s="15"/>
      <c r="WYD227" s="15"/>
      <c r="WYE227" s="15"/>
      <c r="WYF227" s="15"/>
      <c r="WYG227" s="15"/>
      <c r="WYH227" s="15"/>
      <c r="WYI227" s="15"/>
      <c r="WYJ227" s="15"/>
      <c r="WYK227" s="15"/>
      <c r="WYL227" s="15"/>
      <c r="WYM227" s="15"/>
      <c r="WYN227" s="15"/>
      <c r="WYO227" s="15"/>
      <c r="WYP227" s="15"/>
      <c r="WYQ227" s="15"/>
      <c r="WYR227" s="15"/>
      <c r="WYS227" s="15"/>
      <c r="WYT227" s="15"/>
      <c r="WYU227" s="15"/>
      <c r="WYV227" s="15"/>
      <c r="WYW227" s="15"/>
      <c r="WYX227" s="15"/>
      <c r="WYY227" s="15"/>
      <c r="WYZ227" s="15"/>
      <c r="WZA227" s="15"/>
      <c r="WZB227" s="15"/>
      <c r="WZC227" s="15"/>
      <c r="WZD227" s="15"/>
      <c r="WZE227" s="15"/>
      <c r="WZF227" s="15"/>
      <c r="WZG227" s="15"/>
      <c r="WZH227" s="15"/>
      <c r="WZI227" s="15"/>
      <c r="WZJ227" s="15"/>
      <c r="WZK227" s="15"/>
      <c r="WZL227" s="15"/>
      <c r="WZM227" s="15"/>
      <c r="WZN227" s="15"/>
      <c r="WZO227" s="15"/>
      <c r="WZP227" s="15"/>
      <c r="WZQ227" s="15"/>
      <c r="WZR227" s="15"/>
      <c r="WZS227" s="15"/>
      <c r="WZT227" s="15"/>
      <c r="WZU227" s="15"/>
      <c r="WZV227" s="15"/>
      <c r="WZW227" s="15"/>
      <c r="WZX227" s="15"/>
      <c r="WZY227" s="15"/>
      <c r="WZZ227" s="15"/>
      <c r="XAA227" s="15"/>
      <c r="XAB227" s="15"/>
      <c r="XAC227" s="15"/>
      <c r="XAD227" s="15"/>
      <c r="XAE227" s="15"/>
      <c r="XAF227" s="15"/>
      <c r="XAG227" s="15"/>
      <c r="XAH227" s="15"/>
      <c r="XAI227" s="15"/>
      <c r="XAJ227" s="15"/>
      <c r="XAK227" s="15"/>
      <c r="XAL227" s="15"/>
      <c r="XAM227" s="15"/>
      <c r="XAN227" s="15"/>
      <c r="XAO227" s="15"/>
      <c r="XAP227" s="15"/>
      <c r="XAQ227" s="15"/>
      <c r="XAR227" s="15"/>
      <c r="XAS227" s="15"/>
      <c r="XAT227" s="15"/>
      <c r="XAU227" s="15"/>
      <c r="XAV227" s="15"/>
      <c r="XAW227" s="15"/>
      <c r="XAX227" s="15"/>
      <c r="XAY227" s="15"/>
      <c r="XAZ227" s="15"/>
      <c r="XBA227" s="15"/>
      <c r="XBB227" s="15"/>
      <c r="XBC227" s="15"/>
      <c r="XBD227" s="15"/>
      <c r="XBE227" s="15"/>
      <c r="XBF227" s="15"/>
      <c r="XBG227" s="15"/>
      <c r="XBH227" s="15"/>
      <c r="XBI227" s="15"/>
      <c r="XBJ227" s="15"/>
      <c r="XBK227" s="15"/>
      <c r="XBL227" s="15"/>
      <c r="XBM227" s="15"/>
      <c r="XBN227" s="15"/>
      <c r="XBO227" s="15"/>
      <c r="XBP227" s="15"/>
      <c r="XBQ227" s="15"/>
      <c r="XBR227" s="15"/>
      <c r="XBS227" s="15"/>
      <c r="XBT227" s="15"/>
      <c r="XBU227" s="15"/>
      <c r="XBV227" s="15"/>
      <c r="XBW227" s="15"/>
      <c r="XBX227" s="15"/>
      <c r="XBY227" s="15"/>
      <c r="XBZ227" s="15"/>
      <c r="XCA227" s="15"/>
      <c r="XCB227" s="15"/>
      <c r="XCC227" s="15"/>
      <c r="XCD227" s="15"/>
      <c r="XCE227" s="15"/>
      <c r="XCF227" s="15"/>
      <c r="XCG227" s="15"/>
      <c r="XCH227" s="15"/>
      <c r="XCI227" s="15"/>
      <c r="XCJ227" s="15"/>
      <c r="XCK227" s="15"/>
      <c r="XCL227" s="15"/>
      <c r="XCM227" s="15"/>
      <c r="XCN227" s="15"/>
      <c r="XCO227" s="15"/>
      <c r="XCP227" s="15"/>
      <c r="XCQ227" s="15"/>
      <c r="XCR227" s="15"/>
      <c r="XCS227" s="15"/>
      <c r="XCT227" s="15"/>
      <c r="XCU227" s="15"/>
      <c r="XCV227" s="15"/>
      <c r="XCW227" s="15"/>
      <c r="XCX227" s="15"/>
      <c r="XCY227" s="15"/>
      <c r="XCZ227" s="15"/>
      <c r="XDA227" s="15"/>
      <c r="XDB227" s="15"/>
      <c r="XDC227" s="15"/>
      <c r="XDD227" s="15"/>
      <c r="XDE227" s="15"/>
      <c r="XDF227" s="15"/>
      <c r="XDG227" s="15"/>
      <c r="XDH227" s="15"/>
      <c r="XDI227" s="15"/>
      <c r="XDJ227" s="15"/>
      <c r="XDK227" s="15"/>
      <c r="XDL227" s="15"/>
      <c r="XDM227" s="15"/>
      <c r="XDN227" s="15"/>
      <c r="XDO227" s="15"/>
      <c r="XDP227" s="15"/>
      <c r="XDQ227" s="15"/>
      <c r="XDR227" s="15"/>
      <c r="XDS227" s="15"/>
      <c r="XDT227" s="15"/>
      <c r="XDU227" s="15"/>
      <c r="XDV227" s="15"/>
      <c r="XDW227" s="15"/>
      <c r="XDX227" s="15"/>
      <c r="XDY227" s="15"/>
      <c r="XDZ227" s="15"/>
      <c r="XEA227" s="15"/>
      <c r="XEB227" s="15"/>
      <c r="XEC227" s="15"/>
      <c r="XED227" s="15"/>
      <c r="XEE227" s="15"/>
      <c r="XEF227" s="15"/>
      <c r="XEG227" s="15"/>
      <c r="XEH227" s="15"/>
      <c r="XEI227" s="15"/>
      <c r="XEJ227" s="15"/>
      <c r="XEK227" s="15"/>
      <c r="XEL227" s="15"/>
      <c r="XEM227" s="15"/>
      <c r="XEN227" s="15"/>
      <c r="XEO227" s="15"/>
      <c r="XEP227" s="15"/>
      <c r="XEQ227" s="15"/>
      <c r="XER227" s="15"/>
      <c r="XES227" s="15"/>
      <c r="XET227" s="15"/>
      <c r="XEU227" s="15"/>
      <c r="XEV227" s="15"/>
      <c r="XEW227" s="15"/>
      <c r="XEX227" s="15"/>
      <c r="XEY227" s="15"/>
      <c r="XEZ227" s="15"/>
      <c r="XFA227" s="15"/>
      <c r="XFB227" s="15"/>
      <c r="XFC227" s="15"/>
    </row>
    <row r="228" spans="1:16383" ht="12.75" customHeight="1" x14ac:dyDescent="0.2">
      <c r="A228" s="76"/>
      <c r="B228" s="81" t="s">
        <v>375</v>
      </c>
      <c r="C228" s="82" t="s">
        <v>653</v>
      </c>
      <c r="D228" s="88">
        <v>27</v>
      </c>
      <c r="E228" s="85">
        <v>2.2000000000000002</v>
      </c>
      <c r="F228" s="73"/>
      <c r="G228" s="15">
        <f t="shared" si="3"/>
        <v>23</v>
      </c>
      <c r="H228" s="15">
        <v>1</v>
      </c>
      <c r="I228" s="15">
        <v>6</v>
      </c>
      <c r="J228" s="15">
        <v>0</v>
      </c>
      <c r="K228" s="15"/>
      <c r="L228" s="15">
        <v>0</v>
      </c>
      <c r="M228" s="15">
        <v>1</v>
      </c>
      <c r="N228" s="15">
        <v>2</v>
      </c>
      <c r="O228" s="15">
        <v>1</v>
      </c>
      <c r="P228" s="15"/>
      <c r="Q228" s="15">
        <v>4</v>
      </c>
      <c r="R228" s="15">
        <v>2</v>
      </c>
      <c r="S228" s="15">
        <v>6</v>
      </c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  <c r="BZ228" s="15"/>
      <c r="CA228" s="15"/>
      <c r="CB228" s="15"/>
      <c r="CC228" s="15"/>
      <c r="CD228" s="15"/>
      <c r="CE228" s="15"/>
      <c r="CF228" s="15"/>
      <c r="CG228" s="15"/>
      <c r="CH228" s="15"/>
      <c r="CI228" s="15"/>
      <c r="CJ228" s="15"/>
      <c r="CK228" s="15"/>
      <c r="CL228" s="15"/>
      <c r="CM228" s="15"/>
      <c r="CN228" s="15"/>
      <c r="CO228" s="15"/>
      <c r="CP228" s="15"/>
      <c r="CQ228" s="15"/>
      <c r="CR228" s="15"/>
      <c r="CS228" s="15"/>
      <c r="CT228" s="15"/>
      <c r="CU228" s="15"/>
      <c r="CV228" s="15"/>
      <c r="CW228" s="15"/>
      <c r="CX228" s="15"/>
      <c r="CY228" s="15"/>
      <c r="CZ228" s="15"/>
      <c r="DA228" s="15"/>
      <c r="DB228" s="15"/>
      <c r="DC228" s="15"/>
      <c r="DD228" s="15"/>
      <c r="DE228" s="15"/>
      <c r="DF228" s="15"/>
      <c r="DG228" s="15"/>
      <c r="DH228" s="15"/>
      <c r="DI228" s="15"/>
      <c r="DJ228" s="15"/>
      <c r="DK228" s="15"/>
      <c r="DL228" s="15"/>
      <c r="DM228" s="15"/>
      <c r="DN228" s="15"/>
      <c r="DO228" s="15"/>
      <c r="DP228" s="15"/>
      <c r="DQ228" s="15"/>
      <c r="DR228" s="15"/>
      <c r="DS228" s="15"/>
      <c r="DT228" s="15"/>
      <c r="DU228" s="15"/>
      <c r="DV228" s="15"/>
      <c r="DW228" s="15"/>
      <c r="DX228" s="15"/>
      <c r="DY228" s="15"/>
      <c r="DZ228" s="15"/>
      <c r="EA228" s="15"/>
      <c r="EB228" s="15"/>
      <c r="EC228" s="15"/>
      <c r="ED228" s="15"/>
      <c r="EE228" s="15"/>
      <c r="EF228" s="15"/>
      <c r="EG228" s="15"/>
      <c r="EH228" s="15"/>
      <c r="EI228" s="15"/>
      <c r="EJ228" s="15"/>
      <c r="EK228" s="15"/>
      <c r="EL228" s="15"/>
      <c r="EM228" s="15"/>
      <c r="EN228" s="15"/>
      <c r="EO228" s="15"/>
      <c r="EP228" s="15"/>
      <c r="EQ228" s="15"/>
      <c r="ER228" s="15"/>
      <c r="ES228" s="15"/>
      <c r="ET228" s="15"/>
      <c r="EU228" s="15"/>
      <c r="EV228" s="15"/>
      <c r="EW228" s="15"/>
      <c r="EX228" s="15"/>
      <c r="EY228" s="15"/>
      <c r="EZ228" s="15"/>
      <c r="FA228" s="15"/>
      <c r="FB228" s="15"/>
      <c r="FC228" s="15"/>
      <c r="FD228" s="15"/>
      <c r="FE228" s="15"/>
      <c r="FF228" s="15"/>
      <c r="FG228" s="15"/>
      <c r="FH228" s="15"/>
      <c r="FI228" s="15"/>
      <c r="FJ228" s="15"/>
      <c r="FK228" s="15"/>
      <c r="FL228" s="15"/>
      <c r="FM228" s="15"/>
      <c r="FN228" s="15"/>
      <c r="FO228" s="15"/>
      <c r="FP228" s="15"/>
      <c r="FQ228" s="15"/>
      <c r="FR228" s="15"/>
      <c r="FS228" s="15"/>
      <c r="FT228" s="15"/>
      <c r="FU228" s="15"/>
      <c r="FV228" s="15"/>
      <c r="FW228" s="15"/>
      <c r="FX228" s="15"/>
      <c r="FY228" s="15"/>
      <c r="FZ228" s="15"/>
      <c r="GA228" s="15"/>
      <c r="GB228" s="15"/>
      <c r="GC228" s="15"/>
      <c r="GD228" s="15"/>
      <c r="GE228" s="15"/>
      <c r="GF228" s="15"/>
      <c r="GG228" s="15"/>
      <c r="GH228" s="15"/>
      <c r="GI228" s="15"/>
      <c r="GJ228" s="15"/>
      <c r="GK228" s="15"/>
      <c r="GL228" s="15"/>
      <c r="GM228" s="15"/>
      <c r="GN228" s="15"/>
      <c r="GO228" s="15"/>
      <c r="GP228" s="15"/>
      <c r="GQ228" s="15"/>
      <c r="GR228" s="15"/>
      <c r="GS228" s="15"/>
      <c r="GT228" s="15"/>
      <c r="GU228" s="15"/>
      <c r="GV228" s="15"/>
      <c r="GW228" s="15"/>
      <c r="GX228" s="15"/>
      <c r="GY228" s="15"/>
      <c r="GZ228" s="15"/>
      <c r="HA228" s="15"/>
      <c r="HB228" s="15"/>
      <c r="HC228" s="15"/>
      <c r="HD228" s="15"/>
      <c r="HE228" s="15"/>
      <c r="HF228" s="15"/>
      <c r="HG228" s="15"/>
      <c r="HH228" s="15"/>
      <c r="HI228" s="15"/>
      <c r="HJ228" s="15"/>
      <c r="HK228" s="15"/>
      <c r="HL228" s="15"/>
      <c r="HM228" s="15"/>
      <c r="HN228" s="15"/>
      <c r="HO228" s="15"/>
      <c r="HP228" s="15"/>
      <c r="HQ228" s="15"/>
      <c r="HR228" s="15"/>
      <c r="HS228" s="15"/>
      <c r="HT228" s="15"/>
      <c r="HU228" s="15"/>
      <c r="HV228" s="15"/>
      <c r="HW228" s="15"/>
      <c r="HX228" s="15"/>
      <c r="HY228" s="15"/>
      <c r="HZ228" s="15"/>
      <c r="IA228" s="15"/>
      <c r="IB228" s="15"/>
      <c r="IC228" s="15"/>
      <c r="ID228" s="15"/>
      <c r="IE228" s="15"/>
      <c r="IF228" s="15"/>
      <c r="IG228" s="15"/>
      <c r="IH228" s="15"/>
      <c r="II228" s="15"/>
      <c r="IJ228" s="15"/>
      <c r="IK228" s="15"/>
      <c r="IL228" s="15"/>
      <c r="IM228" s="15"/>
      <c r="IN228" s="15"/>
      <c r="IO228" s="15"/>
      <c r="IP228" s="15"/>
      <c r="IQ228" s="15"/>
      <c r="IR228" s="15"/>
      <c r="IS228" s="15"/>
      <c r="IT228" s="15"/>
      <c r="IU228" s="15"/>
      <c r="IV228" s="15"/>
      <c r="IW228" s="15"/>
      <c r="IX228" s="15"/>
      <c r="IY228" s="15"/>
      <c r="IZ228" s="15"/>
      <c r="JA228" s="15"/>
      <c r="JB228" s="15"/>
      <c r="JC228" s="15"/>
      <c r="JD228" s="15"/>
      <c r="JE228" s="15"/>
      <c r="JF228" s="15"/>
      <c r="JG228" s="15"/>
      <c r="JH228" s="15"/>
      <c r="JI228" s="15"/>
      <c r="JJ228" s="15"/>
      <c r="JK228" s="15"/>
      <c r="JL228" s="15"/>
      <c r="JM228" s="15"/>
      <c r="JN228" s="15"/>
      <c r="JO228" s="15"/>
      <c r="JP228" s="15"/>
      <c r="JQ228" s="15"/>
      <c r="JR228" s="15"/>
      <c r="JS228" s="15"/>
      <c r="JT228" s="15"/>
      <c r="JU228" s="15"/>
      <c r="JV228" s="15"/>
      <c r="JW228" s="15"/>
      <c r="JX228" s="15"/>
      <c r="JY228" s="15"/>
      <c r="JZ228" s="15"/>
      <c r="KA228" s="15"/>
      <c r="KB228" s="15"/>
      <c r="KC228" s="15"/>
      <c r="KD228" s="15"/>
      <c r="KE228" s="15"/>
      <c r="KF228" s="15"/>
      <c r="KG228" s="15"/>
      <c r="KH228" s="15"/>
      <c r="KI228" s="15"/>
      <c r="KJ228" s="15"/>
      <c r="KK228" s="15"/>
      <c r="KL228" s="15"/>
      <c r="KM228" s="15"/>
      <c r="KN228" s="15"/>
      <c r="KO228" s="15"/>
      <c r="KP228" s="15"/>
      <c r="KQ228" s="15"/>
      <c r="KR228" s="15"/>
      <c r="KS228" s="15"/>
      <c r="KT228" s="15"/>
      <c r="KU228" s="15"/>
      <c r="KV228" s="15"/>
      <c r="KW228" s="15"/>
      <c r="KX228" s="15"/>
      <c r="KY228" s="15"/>
      <c r="KZ228" s="15"/>
      <c r="LA228" s="15"/>
      <c r="LB228" s="15"/>
      <c r="LC228" s="15"/>
      <c r="LD228" s="15"/>
      <c r="LE228" s="15"/>
      <c r="LF228" s="15"/>
      <c r="LG228" s="15"/>
      <c r="LH228" s="15"/>
      <c r="LI228" s="15"/>
      <c r="LJ228" s="15"/>
      <c r="LK228" s="15"/>
      <c r="LL228" s="15"/>
      <c r="LM228" s="15"/>
      <c r="LN228" s="15"/>
      <c r="LO228" s="15"/>
      <c r="LP228" s="15"/>
      <c r="LQ228" s="15"/>
      <c r="LR228" s="15"/>
      <c r="LS228" s="15"/>
      <c r="LT228" s="15"/>
      <c r="LU228" s="15"/>
      <c r="LV228" s="15"/>
      <c r="LW228" s="15"/>
      <c r="LX228" s="15"/>
      <c r="LY228" s="15"/>
      <c r="LZ228" s="15"/>
      <c r="MA228" s="15"/>
      <c r="MB228" s="15"/>
      <c r="MC228" s="15"/>
      <c r="MD228" s="15"/>
      <c r="ME228" s="15"/>
      <c r="MF228" s="15"/>
      <c r="MG228" s="15"/>
      <c r="MH228" s="15"/>
      <c r="MI228" s="15"/>
      <c r="MJ228" s="15"/>
      <c r="MK228" s="15"/>
      <c r="ML228" s="15"/>
      <c r="MM228" s="15"/>
      <c r="MN228" s="15"/>
      <c r="MO228" s="15"/>
      <c r="MP228" s="15"/>
      <c r="MQ228" s="15"/>
      <c r="MR228" s="15"/>
      <c r="MS228" s="15"/>
      <c r="MT228" s="15"/>
      <c r="MU228" s="15"/>
      <c r="MV228" s="15"/>
      <c r="MW228" s="15"/>
      <c r="MX228" s="15"/>
      <c r="MY228" s="15"/>
      <c r="MZ228" s="15"/>
      <c r="NA228" s="15"/>
      <c r="NB228" s="15"/>
      <c r="NC228" s="15"/>
      <c r="ND228" s="15"/>
      <c r="NE228" s="15"/>
      <c r="NF228" s="15"/>
      <c r="NG228" s="15"/>
      <c r="NH228" s="15"/>
      <c r="NI228" s="15"/>
      <c r="NJ228" s="15"/>
      <c r="NK228" s="15"/>
      <c r="NL228" s="15"/>
      <c r="NM228" s="15"/>
      <c r="NN228" s="15"/>
      <c r="NO228" s="15"/>
      <c r="NP228" s="15"/>
      <c r="NQ228" s="15"/>
      <c r="NR228" s="15"/>
      <c r="NS228" s="15"/>
      <c r="NT228" s="15"/>
      <c r="NU228" s="15"/>
      <c r="NV228" s="15"/>
      <c r="NW228" s="15"/>
      <c r="NX228" s="15"/>
      <c r="NY228" s="15"/>
      <c r="NZ228" s="15"/>
      <c r="OA228" s="15"/>
      <c r="OB228" s="15"/>
      <c r="OC228" s="15"/>
      <c r="OD228" s="15"/>
      <c r="OE228" s="15"/>
      <c r="OF228" s="15"/>
      <c r="OG228" s="15"/>
      <c r="OH228" s="15"/>
      <c r="OI228" s="15"/>
      <c r="OJ228" s="15"/>
      <c r="OK228" s="15"/>
      <c r="OL228" s="15"/>
      <c r="OM228" s="15"/>
      <c r="ON228" s="15"/>
      <c r="OO228" s="15"/>
      <c r="OP228" s="15"/>
      <c r="OQ228" s="15"/>
      <c r="OR228" s="15"/>
      <c r="OS228" s="15"/>
      <c r="OT228" s="15"/>
      <c r="OU228" s="15"/>
      <c r="OV228" s="15"/>
      <c r="OW228" s="15"/>
      <c r="OX228" s="15"/>
      <c r="OY228" s="15"/>
      <c r="OZ228" s="15"/>
      <c r="PA228" s="15"/>
      <c r="PB228" s="15"/>
      <c r="PC228" s="15"/>
      <c r="PD228" s="15"/>
      <c r="PE228" s="15"/>
      <c r="PF228" s="15"/>
      <c r="PG228" s="15"/>
      <c r="PH228" s="15"/>
      <c r="PI228" s="15"/>
      <c r="PJ228" s="15"/>
      <c r="PK228" s="15"/>
      <c r="PL228" s="15"/>
      <c r="PM228" s="15"/>
      <c r="PN228" s="15"/>
      <c r="PO228" s="15"/>
      <c r="PP228" s="15"/>
      <c r="PQ228" s="15"/>
      <c r="PR228" s="15"/>
      <c r="PS228" s="15"/>
      <c r="PT228" s="15"/>
      <c r="PU228" s="15"/>
      <c r="PV228" s="15"/>
      <c r="PW228" s="15"/>
      <c r="PX228" s="15"/>
      <c r="PY228" s="15"/>
      <c r="PZ228" s="15"/>
      <c r="QA228" s="15"/>
      <c r="QB228" s="15"/>
      <c r="QC228" s="15"/>
      <c r="QD228" s="15"/>
      <c r="QE228" s="15"/>
      <c r="QF228" s="15"/>
      <c r="QG228" s="15"/>
      <c r="QH228" s="15"/>
      <c r="QI228" s="15"/>
      <c r="QJ228" s="15"/>
      <c r="QK228" s="15"/>
      <c r="QL228" s="15"/>
      <c r="QM228" s="15"/>
      <c r="QN228" s="15"/>
      <c r="QO228" s="15"/>
      <c r="QP228" s="15"/>
      <c r="QQ228" s="15"/>
      <c r="QR228" s="15"/>
      <c r="QS228" s="15"/>
      <c r="QT228" s="15"/>
      <c r="QU228" s="15"/>
      <c r="QV228" s="15"/>
      <c r="QW228" s="15"/>
      <c r="QX228" s="15"/>
      <c r="QY228" s="15"/>
      <c r="QZ228" s="15"/>
      <c r="RA228" s="15"/>
      <c r="RB228" s="15"/>
      <c r="RC228" s="15"/>
      <c r="RD228" s="15"/>
      <c r="RE228" s="15"/>
      <c r="RF228" s="15"/>
      <c r="RG228" s="15"/>
      <c r="RH228" s="15"/>
      <c r="RI228" s="15"/>
      <c r="RJ228" s="15"/>
      <c r="RK228" s="15"/>
      <c r="RL228" s="15"/>
      <c r="RM228" s="15"/>
      <c r="RN228" s="15"/>
      <c r="RO228" s="15"/>
      <c r="RP228" s="15"/>
      <c r="RQ228" s="15"/>
      <c r="RR228" s="15"/>
      <c r="RS228" s="15"/>
      <c r="RT228" s="15"/>
      <c r="RU228" s="15"/>
      <c r="RV228" s="15"/>
      <c r="RW228" s="15"/>
      <c r="RX228" s="15"/>
      <c r="RY228" s="15"/>
      <c r="RZ228" s="15"/>
      <c r="SA228" s="15"/>
      <c r="SB228" s="15"/>
      <c r="SC228" s="15"/>
      <c r="SD228" s="15"/>
      <c r="SE228" s="15"/>
      <c r="SF228" s="15"/>
      <c r="SG228" s="15"/>
      <c r="SH228" s="15"/>
      <c r="SI228" s="15"/>
      <c r="SJ228" s="15"/>
      <c r="SK228" s="15"/>
      <c r="SL228" s="15"/>
      <c r="SM228" s="15"/>
      <c r="SN228" s="15"/>
      <c r="SO228" s="15"/>
      <c r="SP228" s="15"/>
      <c r="SQ228" s="15"/>
      <c r="SR228" s="15"/>
      <c r="SS228" s="15"/>
      <c r="ST228" s="15"/>
      <c r="SU228" s="15"/>
      <c r="SV228" s="15"/>
      <c r="SW228" s="15"/>
      <c r="SX228" s="15"/>
      <c r="SY228" s="15"/>
      <c r="SZ228" s="15"/>
      <c r="TA228" s="15"/>
      <c r="TB228" s="15"/>
      <c r="TC228" s="15"/>
      <c r="TD228" s="15"/>
      <c r="TE228" s="15"/>
      <c r="TF228" s="15"/>
      <c r="TG228" s="15"/>
      <c r="TH228" s="15"/>
      <c r="TI228" s="15"/>
      <c r="TJ228" s="15"/>
      <c r="TK228" s="15"/>
      <c r="TL228" s="15"/>
      <c r="TM228" s="15"/>
      <c r="TN228" s="15"/>
      <c r="TO228" s="15"/>
      <c r="TP228" s="15"/>
      <c r="TQ228" s="15"/>
      <c r="TR228" s="15"/>
      <c r="TS228" s="15"/>
      <c r="TT228" s="15"/>
      <c r="TU228" s="15"/>
      <c r="TV228" s="15"/>
      <c r="TW228" s="15"/>
      <c r="TX228" s="15"/>
      <c r="TY228" s="15"/>
      <c r="TZ228" s="15"/>
      <c r="UA228" s="15"/>
      <c r="UB228" s="15"/>
      <c r="UC228" s="15"/>
      <c r="UD228" s="15"/>
      <c r="UE228" s="15"/>
      <c r="UF228" s="15"/>
      <c r="UG228" s="15"/>
      <c r="UH228" s="15"/>
      <c r="UI228" s="15"/>
      <c r="UJ228" s="15"/>
      <c r="UK228" s="15"/>
      <c r="UL228" s="15"/>
      <c r="UM228" s="15"/>
      <c r="UN228" s="15"/>
      <c r="UO228" s="15"/>
      <c r="UP228" s="15"/>
      <c r="UQ228" s="15"/>
      <c r="UR228" s="15"/>
      <c r="US228" s="15"/>
      <c r="UT228" s="15"/>
      <c r="UU228" s="15"/>
      <c r="UV228" s="15"/>
      <c r="UW228" s="15"/>
      <c r="UX228" s="15"/>
      <c r="UY228" s="15"/>
      <c r="UZ228" s="15"/>
      <c r="VA228" s="15"/>
      <c r="VB228" s="15"/>
      <c r="VC228" s="15"/>
      <c r="VD228" s="15"/>
      <c r="VE228" s="15"/>
      <c r="VF228" s="15"/>
      <c r="VG228" s="15"/>
      <c r="VH228" s="15"/>
      <c r="VI228" s="15"/>
      <c r="VJ228" s="15"/>
      <c r="VK228" s="15"/>
      <c r="VL228" s="15"/>
      <c r="VM228" s="15"/>
      <c r="VN228" s="15"/>
      <c r="VO228" s="15"/>
      <c r="VP228" s="15"/>
      <c r="VQ228" s="15"/>
      <c r="VR228" s="15"/>
      <c r="VS228" s="15"/>
      <c r="VT228" s="15"/>
      <c r="VU228" s="15"/>
      <c r="VV228" s="15"/>
      <c r="VW228" s="15"/>
      <c r="VX228" s="15"/>
      <c r="VY228" s="15"/>
      <c r="VZ228" s="15"/>
      <c r="WA228" s="15"/>
      <c r="WB228" s="15"/>
      <c r="WC228" s="15"/>
      <c r="WD228" s="15"/>
      <c r="WE228" s="15"/>
      <c r="WF228" s="15"/>
      <c r="WG228" s="15"/>
      <c r="WH228" s="15"/>
      <c r="WI228" s="15"/>
      <c r="WJ228" s="15"/>
      <c r="WK228" s="15"/>
      <c r="WL228" s="15"/>
      <c r="WM228" s="15"/>
      <c r="WN228" s="15"/>
      <c r="WO228" s="15"/>
      <c r="WP228" s="15"/>
      <c r="WQ228" s="15"/>
      <c r="WR228" s="15"/>
      <c r="WS228" s="15"/>
      <c r="WT228" s="15"/>
      <c r="WU228" s="15"/>
      <c r="WV228" s="15"/>
      <c r="WW228" s="15"/>
      <c r="WX228" s="15"/>
      <c r="WY228" s="15"/>
      <c r="WZ228" s="15"/>
      <c r="XA228" s="15"/>
      <c r="XB228" s="15"/>
      <c r="XC228" s="15"/>
      <c r="XD228" s="15"/>
      <c r="XE228" s="15"/>
      <c r="XF228" s="15"/>
      <c r="XG228" s="15"/>
      <c r="XH228" s="15"/>
      <c r="XI228" s="15"/>
      <c r="XJ228" s="15"/>
      <c r="XK228" s="15"/>
      <c r="XL228" s="15"/>
      <c r="XM228" s="15"/>
      <c r="XN228" s="15"/>
      <c r="XO228" s="15"/>
      <c r="XP228" s="15"/>
      <c r="XQ228" s="15"/>
      <c r="XR228" s="15"/>
      <c r="XS228" s="15"/>
      <c r="XT228" s="15"/>
      <c r="XU228" s="15"/>
      <c r="XV228" s="15"/>
      <c r="XW228" s="15"/>
      <c r="XX228" s="15"/>
      <c r="XY228" s="15"/>
      <c r="XZ228" s="15"/>
      <c r="YA228" s="15"/>
      <c r="YB228" s="15"/>
      <c r="YC228" s="15"/>
      <c r="YD228" s="15"/>
      <c r="YE228" s="15"/>
      <c r="YF228" s="15"/>
      <c r="YG228" s="15"/>
      <c r="YH228" s="15"/>
      <c r="YI228" s="15"/>
      <c r="YJ228" s="15"/>
      <c r="YK228" s="15"/>
      <c r="YL228" s="15"/>
      <c r="YM228" s="15"/>
      <c r="YN228" s="15"/>
      <c r="YO228" s="15"/>
      <c r="YP228" s="15"/>
      <c r="YQ228" s="15"/>
      <c r="YR228" s="15"/>
      <c r="YS228" s="15"/>
      <c r="YT228" s="15"/>
      <c r="YU228" s="15"/>
      <c r="YV228" s="15"/>
      <c r="YW228" s="15"/>
      <c r="YX228" s="15"/>
      <c r="YY228" s="15"/>
      <c r="YZ228" s="15"/>
      <c r="ZA228" s="15"/>
      <c r="ZB228" s="15"/>
      <c r="ZC228" s="15"/>
      <c r="ZD228" s="15"/>
      <c r="ZE228" s="15"/>
      <c r="ZF228" s="15"/>
      <c r="ZG228" s="15"/>
      <c r="ZH228" s="15"/>
      <c r="ZI228" s="15"/>
      <c r="ZJ228" s="15"/>
      <c r="ZK228" s="15"/>
      <c r="ZL228" s="15"/>
      <c r="ZM228" s="15"/>
      <c r="ZN228" s="15"/>
      <c r="ZO228" s="15"/>
      <c r="ZP228" s="15"/>
      <c r="ZQ228" s="15"/>
      <c r="ZR228" s="15"/>
      <c r="ZS228" s="15"/>
      <c r="ZT228" s="15"/>
      <c r="ZU228" s="15"/>
      <c r="ZV228" s="15"/>
      <c r="ZW228" s="15"/>
      <c r="ZX228" s="15"/>
      <c r="ZY228" s="15"/>
      <c r="ZZ228" s="15"/>
      <c r="AAA228" s="15"/>
      <c r="AAB228" s="15"/>
      <c r="AAC228" s="15"/>
      <c r="AAD228" s="15"/>
      <c r="AAE228" s="15"/>
      <c r="AAF228" s="15"/>
      <c r="AAG228" s="15"/>
      <c r="AAH228" s="15"/>
      <c r="AAI228" s="15"/>
      <c r="AAJ228" s="15"/>
      <c r="AAK228" s="15"/>
      <c r="AAL228" s="15"/>
      <c r="AAM228" s="15"/>
      <c r="AAN228" s="15"/>
      <c r="AAO228" s="15"/>
      <c r="AAP228" s="15"/>
      <c r="AAQ228" s="15"/>
      <c r="AAR228" s="15"/>
      <c r="AAS228" s="15"/>
      <c r="AAT228" s="15"/>
      <c r="AAU228" s="15"/>
      <c r="AAV228" s="15"/>
      <c r="AAW228" s="15"/>
      <c r="AAX228" s="15"/>
      <c r="AAY228" s="15"/>
      <c r="AAZ228" s="15"/>
      <c r="ABA228" s="15"/>
      <c r="ABB228" s="15"/>
      <c r="ABC228" s="15"/>
      <c r="ABD228" s="15"/>
      <c r="ABE228" s="15"/>
      <c r="ABF228" s="15"/>
      <c r="ABG228" s="15"/>
      <c r="ABH228" s="15"/>
      <c r="ABI228" s="15"/>
      <c r="ABJ228" s="15"/>
      <c r="ABK228" s="15"/>
      <c r="ABL228" s="15"/>
      <c r="ABM228" s="15"/>
      <c r="ABN228" s="15"/>
      <c r="ABO228" s="15"/>
      <c r="ABP228" s="15"/>
      <c r="ABQ228" s="15"/>
      <c r="ABR228" s="15"/>
      <c r="ABS228" s="15"/>
      <c r="ABT228" s="15"/>
      <c r="ABU228" s="15"/>
      <c r="ABV228" s="15"/>
      <c r="ABW228" s="15"/>
      <c r="ABX228" s="15"/>
      <c r="ABY228" s="15"/>
      <c r="ABZ228" s="15"/>
      <c r="ACA228" s="15"/>
      <c r="ACB228" s="15"/>
      <c r="ACC228" s="15"/>
      <c r="ACD228" s="15"/>
      <c r="ACE228" s="15"/>
      <c r="ACF228" s="15"/>
      <c r="ACG228" s="15"/>
      <c r="ACH228" s="15"/>
      <c r="ACI228" s="15"/>
      <c r="ACJ228" s="15"/>
      <c r="ACK228" s="15"/>
      <c r="ACL228" s="15"/>
      <c r="ACM228" s="15"/>
      <c r="ACN228" s="15"/>
      <c r="ACO228" s="15"/>
      <c r="ACP228" s="15"/>
      <c r="ACQ228" s="15"/>
      <c r="ACR228" s="15"/>
      <c r="ACS228" s="15"/>
      <c r="ACT228" s="15"/>
      <c r="ACU228" s="15"/>
      <c r="ACV228" s="15"/>
      <c r="ACW228" s="15"/>
      <c r="ACX228" s="15"/>
      <c r="ACY228" s="15"/>
      <c r="ACZ228" s="15"/>
      <c r="ADA228" s="15"/>
      <c r="ADB228" s="15"/>
      <c r="ADC228" s="15"/>
      <c r="ADD228" s="15"/>
      <c r="ADE228" s="15"/>
      <c r="ADF228" s="15"/>
      <c r="ADG228" s="15"/>
      <c r="ADH228" s="15"/>
      <c r="ADI228" s="15"/>
      <c r="ADJ228" s="15"/>
      <c r="ADK228" s="15"/>
      <c r="ADL228" s="15"/>
      <c r="ADM228" s="15"/>
      <c r="ADN228" s="15"/>
      <c r="ADO228" s="15"/>
      <c r="ADP228" s="15"/>
      <c r="ADQ228" s="15"/>
      <c r="ADR228" s="15"/>
      <c r="ADS228" s="15"/>
      <c r="ADT228" s="15"/>
      <c r="ADU228" s="15"/>
      <c r="ADV228" s="15"/>
      <c r="ADW228" s="15"/>
      <c r="ADX228" s="15"/>
      <c r="ADY228" s="15"/>
      <c r="ADZ228" s="15"/>
      <c r="AEA228" s="15"/>
      <c r="AEB228" s="15"/>
      <c r="AEC228" s="15"/>
      <c r="AED228" s="15"/>
      <c r="AEE228" s="15"/>
      <c r="AEF228" s="15"/>
      <c r="AEG228" s="15"/>
      <c r="AEH228" s="15"/>
      <c r="AEI228" s="15"/>
      <c r="AEJ228" s="15"/>
      <c r="AEK228" s="15"/>
      <c r="AEL228" s="15"/>
      <c r="AEM228" s="15"/>
      <c r="AEN228" s="15"/>
      <c r="AEO228" s="15"/>
      <c r="AEP228" s="15"/>
      <c r="AEQ228" s="15"/>
      <c r="AER228" s="15"/>
      <c r="AES228" s="15"/>
      <c r="AET228" s="15"/>
      <c r="AEU228" s="15"/>
      <c r="AEV228" s="15"/>
      <c r="AEW228" s="15"/>
      <c r="AEX228" s="15"/>
      <c r="AEY228" s="15"/>
      <c r="AEZ228" s="15"/>
      <c r="AFA228" s="15"/>
      <c r="AFB228" s="15"/>
      <c r="AFC228" s="15"/>
      <c r="AFD228" s="15"/>
      <c r="AFE228" s="15"/>
      <c r="AFF228" s="15"/>
      <c r="AFG228" s="15"/>
      <c r="AFH228" s="15"/>
      <c r="AFI228" s="15"/>
      <c r="AFJ228" s="15"/>
      <c r="AFK228" s="15"/>
      <c r="AFL228" s="15"/>
      <c r="AFM228" s="15"/>
      <c r="AFN228" s="15"/>
      <c r="AFO228" s="15"/>
      <c r="AFP228" s="15"/>
      <c r="AFQ228" s="15"/>
      <c r="AFR228" s="15"/>
      <c r="AFS228" s="15"/>
      <c r="AFT228" s="15"/>
      <c r="AFU228" s="15"/>
      <c r="AFV228" s="15"/>
      <c r="AFW228" s="15"/>
      <c r="AFX228" s="15"/>
      <c r="AFY228" s="15"/>
      <c r="AFZ228" s="15"/>
      <c r="AGA228" s="15"/>
      <c r="AGB228" s="15"/>
      <c r="AGC228" s="15"/>
      <c r="AGD228" s="15"/>
      <c r="AGE228" s="15"/>
      <c r="AGF228" s="15"/>
      <c r="AGG228" s="15"/>
      <c r="AGH228" s="15"/>
      <c r="AGI228" s="15"/>
      <c r="AGJ228" s="15"/>
      <c r="AGK228" s="15"/>
      <c r="AGL228" s="15"/>
      <c r="AGM228" s="15"/>
      <c r="AGN228" s="15"/>
      <c r="AGO228" s="15"/>
      <c r="AGP228" s="15"/>
      <c r="AGQ228" s="15"/>
      <c r="AGR228" s="15"/>
      <c r="AGS228" s="15"/>
      <c r="AGT228" s="15"/>
      <c r="AGU228" s="15"/>
      <c r="AGV228" s="15"/>
      <c r="AGW228" s="15"/>
      <c r="AGX228" s="15"/>
      <c r="AGY228" s="15"/>
      <c r="AGZ228" s="15"/>
      <c r="AHA228" s="15"/>
      <c r="AHB228" s="15"/>
      <c r="AHC228" s="15"/>
      <c r="AHD228" s="15"/>
      <c r="AHE228" s="15"/>
      <c r="AHF228" s="15"/>
      <c r="AHG228" s="15"/>
      <c r="AHH228" s="15"/>
      <c r="AHI228" s="15"/>
      <c r="AHJ228" s="15"/>
      <c r="AHK228" s="15"/>
      <c r="AHL228" s="15"/>
      <c r="AHM228" s="15"/>
      <c r="AHN228" s="15"/>
      <c r="AHO228" s="15"/>
      <c r="AHP228" s="15"/>
      <c r="AHQ228" s="15"/>
      <c r="AHR228" s="15"/>
      <c r="AHS228" s="15"/>
      <c r="AHT228" s="15"/>
      <c r="AHU228" s="15"/>
      <c r="AHV228" s="15"/>
      <c r="AHW228" s="15"/>
      <c r="AHX228" s="15"/>
      <c r="AHY228" s="15"/>
      <c r="AHZ228" s="15"/>
      <c r="AIA228" s="15"/>
      <c r="AIB228" s="15"/>
      <c r="AIC228" s="15"/>
      <c r="AID228" s="15"/>
      <c r="AIE228" s="15"/>
      <c r="AIF228" s="15"/>
      <c r="AIG228" s="15"/>
      <c r="AIH228" s="15"/>
      <c r="AII228" s="15"/>
      <c r="AIJ228" s="15"/>
      <c r="AIK228" s="15"/>
      <c r="AIL228" s="15"/>
      <c r="AIM228" s="15"/>
      <c r="AIN228" s="15"/>
      <c r="AIO228" s="15"/>
      <c r="AIP228" s="15"/>
      <c r="AIQ228" s="15"/>
      <c r="AIR228" s="15"/>
      <c r="AIS228" s="15"/>
      <c r="AIT228" s="15"/>
      <c r="AIU228" s="15"/>
      <c r="AIV228" s="15"/>
      <c r="AIW228" s="15"/>
      <c r="AIX228" s="15"/>
      <c r="AIY228" s="15"/>
      <c r="AIZ228" s="15"/>
      <c r="AJA228" s="15"/>
      <c r="AJB228" s="15"/>
      <c r="AJC228" s="15"/>
      <c r="AJD228" s="15"/>
      <c r="AJE228" s="15"/>
      <c r="AJF228" s="15"/>
      <c r="AJG228" s="15"/>
      <c r="AJH228" s="15"/>
      <c r="AJI228" s="15"/>
      <c r="AJJ228" s="15"/>
      <c r="AJK228" s="15"/>
      <c r="AJL228" s="15"/>
      <c r="AJM228" s="15"/>
      <c r="AJN228" s="15"/>
      <c r="AJO228" s="15"/>
      <c r="AJP228" s="15"/>
      <c r="AJQ228" s="15"/>
      <c r="AJR228" s="15"/>
      <c r="AJS228" s="15"/>
      <c r="AJT228" s="15"/>
      <c r="AJU228" s="15"/>
      <c r="AJV228" s="15"/>
      <c r="AJW228" s="15"/>
      <c r="AJX228" s="15"/>
      <c r="AJY228" s="15"/>
      <c r="AJZ228" s="15"/>
      <c r="AKA228" s="15"/>
      <c r="AKB228" s="15"/>
      <c r="AKC228" s="15"/>
      <c r="AKD228" s="15"/>
      <c r="AKE228" s="15"/>
      <c r="AKF228" s="15"/>
      <c r="AKG228" s="15"/>
      <c r="AKH228" s="15"/>
      <c r="AKI228" s="15"/>
      <c r="AKJ228" s="15"/>
      <c r="AKK228" s="15"/>
      <c r="AKL228" s="15"/>
      <c r="AKM228" s="15"/>
      <c r="AKN228" s="15"/>
      <c r="AKO228" s="15"/>
      <c r="AKP228" s="15"/>
      <c r="AKQ228" s="15"/>
      <c r="AKR228" s="15"/>
      <c r="AKS228" s="15"/>
      <c r="AKT228" s="15"/>
      <c r="AKU228" s="15"/>
      <c r="AKV228" s="15"/>
      <c r="AKW228" s="15"/>
      <c r="AKX228" s="15"/>
      <c r="AKY228" s="15"/>
      <c r="AKZ228" s="15"/>
      <c r="ALA228" s="15"/>
      <c r="ALB228" s="15"/>
      <c r="ALC228" s="15"/>
      <c r="ALD228" s="15"/>
      <c r="ALE228" s="15"/>
      <c r="ALF228" s="15"/>
      <c r="ALG228" s="15"/>
      <c r="ALH228" s="15"/>
      <c r="ALI228" s="15"/>
      <c r="ALJ228" s="15"/>
      <c r="ALK228" s="15"/>
      <c r="ALL228" s="15"/>
      <c r="ALM228" s="15"/>
      <c r="ALN228" s="15"/>
      <c r="ALO228" s="15"/>
      <c r="ALP228" s="15"/>
      <c r="ALQ228" s="15"/>
      <c r="ALR228" s="15"/>
      <c r="ALS228" s="15"/>
      <c r="ALT228" s="15"/>
      <c r="ALU228" s="15"/>
      <c r="ALV228" s="15"/>
      <c r="ALW228" s="15"/>
      <c r="ALX228" s="15"/>
      <c r="ALY228" s="15"/>
      <c r="ALZ228" s="15"/>
      <c r="AMA228" s="15"/>
      <c r="AMB228" s="15"/>
      <c r="AMC228" s="15"/>
      <c r="AMD228" s="15"/>
      <c r="AME228" s="15"/>
      <c r="AMF228" s="15"/>
      <c r="AMG228" s="15"/>
      <c r="AMH228" s="15"/>
      <c r="AMI228" s="15"/>
      <c r="AMJ228" s="15"/>
      <c r="AMK228" s="15"/>
      <c r="AML228" s="15"/>
      <c r="AMM228" s="15"/>
      <c r="AMN228" s="15"/>
      <c r="AMO228" s="15"/>
      <c r="AMP228" s="15"/>
      <c r="AMQ228" s="15"/>
      <c r="AMR228" s="15"/>
      <c r="AMS228" s="15"/>
      <c r="AMT228" s="15"/>
      <c r="AMU228" s="15"/>
      <c r="AMV228" s="15"/>
      <c r="AMW228" s="15"/>
      <c r="AMX228" s="15"/>
      <c r="AMY228" s="15"/>
      <c r="AMZ228" s="15"/>
      <c r="ANA228" s="15"/>
      <c r="ANB228" s="15"/>
      <c r="ANC228" s="15"/>
      <c r="AND228" s="15"/>
      <c r="ANE228" s="15"/>
      <c r="ANF228" s="15"/>
      <c r="ANG228" s="15"/>
      <c r="ANH228" s="15"/>
      <c r="ANI228" s="15"/>
      <c r="ANJ228" s="15"/>
      <c r="ANK228" s="15"/>
      <c r="ANL228" s="15"/>
      <c r="ANM228" s="15"/>
      <c r="ANN228" s="15"/>
      <c r="ANO228" s="15"/>
      <c r="ANP228" s="15"/>
      <c r="ANQ228" s="15"/>
      <c r="ANR228" s="15"/>
      <c r="ANS228" s="15"/>
      <c r="ANT228" s="15"/>
      <c r="ANU228" s="15"/>
      <c r="ANV228" s="15"/>
      <c r="ANW228" s="15"/>
      <c r="ANX228" s="15"/>
      <c r="ANY228" s="15"/>
      <c r="ANZ228" s="15"/>
      <c r="AOA228" s="15"/>
      <c r="AOB228" s="15"/>
      <c r="AOC228" s="15"/>
      <c r="AOD228" s="15"/>
      <c r="AOE228" s="15"/>
      <c r="AOF228" s="15"/>
      <c r="AOG228" s="15"/>
      <c r="AOH228" s="15"/>
      <c r="AOI228" s="15"/>
      <c r="AOJ228" s="15"/>
      <c r="AOK228" s="15"/>
      <c r="AOL228" s="15"/>
      <c r="AOM228" s="15"/>
      <c r="AON228" s="15"/>
      <c r="AOO228" s="15"/>
      <c r="AOP228" s="15"/>
      <c r="AOQ228" s="15"/>
      <c r="AOR228" s="15"/>
      <c r="AOS228" s="15"/>
      <c r="AOT228" s="15"/>
      <c r="AOU228" s="15"/>
      <c r="AOV228" s="15"/>
      <c r="AOW228" s="15"/>
      <c r="AOX228" s="15"/>
      <c r="AOY228" s="15"/>
      <c r="AOZ228" s="15"/>
      <c r="APA228" s="15"/>
      <c r="APB228" s="15"/>
      <c r="APC228" s="15"/>
      <c r="APD228" s="15"/>
      <c r="APE228" s="15"/>
      <c r="APF228" s="15"/>
      <c r="APG228" s="15"/>
      <c r="APH228" s="15"/>
      <c r="API228" s="15"/>
      <c r="APJ228" s="15"/>
      <c r="APK228" s="15"/>
      <c r="APL228" s="15"/>
      <c r="APM228" s="15"/>
      <c r="APN228" s="15"/>
      <c r="APO228" s="15"/>
      <c r="APP228" s="15"/>
      <c r="APQ228" s="15"/>
      <c r="APR228" s="15"/>
      <c r="APS228" s="15"/>
      <c r="APT228" s="15"/>
      <c r="APU228" s="15"/>
      <c r="APV228" s="15"/>
      <c r="APW228" s="15"/>
      <c r="APX228" s="15"/>
      <c r="APY228" s="15"/>
      <c r="APZ228" s="15"/>
      <c r="AQA228" s="15"/>
      <c r="AQB228" s="15"/>
      <c r="AQC228" s="15"/>
      <c r="AQD228" s="15"/>
      <c r="AQE228" s="15"/>
      <c r="AQF228" s="15"/>
      <c r="AQG228" s="15"/>
      <c r="AQH228" s="15"/>
      <c r="AQI228" s="15"/>
      <c r="AQJ228" s="15"/>
      <c r="AQK228" s="15"/>
      <c r="AQL228" s="15"/>
      <c r="AQM228" s="15"/>
      <c r="AQN228" s="15"/>
      <c r="AQO228" s="15"/>
      <c r="AQP228" s="15"/>
      <c r="AQQ228" s="15"/>
      <c r="AQR228" s="15"/>
      <c r="AQS228" s="15"/>
      <c r="AQT228" s="15"/>
      <c r="AQU228" s="15"/>
      <c r="AQV228" s="15"/>
      <c r="AQW228" s="15"/>
      <c r="AQX228" s="15"/>
      <c r="AQY228" s="15"/>
      <c r="AQZ228" s="15"/>
      <c r="ARA228" s="15"/>
      <c r="ARB228" s="15"/>
      <c r="ARC228" s="15"/>
      <c r="ARD228" s="15"/>
      <c r="ARE228" s="15"/>
      <c r="ARF228" s="15"/>
      <c r="ARG228" s="15"/>
      <c r="ARH228" s="15"/>
      <c r="ARI228" s="15"/>
      <c r="ARJ228" s="15"/>
      <c r="ARK228" s="15"/>
      <c r="ARL228" s="15"/>
      <c r="ARM228" s="15"/>
      <c r="ARN228" s="15"/>
      <c r="ARO228" s="15"/>
      <c r="ARP228" s="15"/>
      <c r="ARQ228" s="15"/>
      <c r="ARR228" s="15"/>
      <c r="ARS228" s="15"/>
      <c r="ART228" s="15"/>
      <c r="ARU228" s="15"/>
      <c r="ARV228" s="15"/>
      <c r="ARW228" s="15"/>
      <c r="ARX228" s="15"/>
      <c r="ARY228" s="15"/>
      <c r="ARZ228" s="15"/>
      <c r="ASA228" s="15"/>
      <c r="ASB228" s="15"/>
      <c r="ASC228" s="15"/>
      <c r="ASD228" s="15"/>
      <c r="ASE228" s="15"/>
      <c r="ASF228" s="15"/>
      <c r="ASG228" s="15"/>
      <c r="ASH228" s="15"/>
      <c r="ASI228" s="15"/>
      <c r="ASJ228" s="15"/>
      <c r="ASK228" s="15"/>
      <c r="ASL228" s="15"/>
      <c r="ASM228" s="15"/>
      <c r="ASN228" s="15"/>
      <c r="ASO228" s="15"/>
      <c r="ASP228" s="15"/>
      <c r="ASQ228" s="15"/>
      <c r="ASR228" s="15"/>
      <c r="ASS228" s="15"/>
      <c r="AST228" s="15"/>
      <c r="ASU228" s="15"/>
      <c r="ASV228" s="15"/>
      <c r="ASW228" s="15"/>
      <c r="ASX228" s="15"/>
      <c r="ASY228" s="15"/>
      <c r="ASZ228" s="15"/>
      <c r="ATA228" s="15"/>
      <c r="ATB228" s="15"/>
      <c r="ATC228" s="15"/>
      <c r="ATD228" s="15"/>
      <c r="ATE228" s="15"/>
      <c r="ATF228" s="15"/>
      <c r="ATG228" s="15"/>
      <c r="ATH228" s="15"/>
      <c r="ATI228" s="15"/>
      <c r="ATJ228" s="15"/>
      <c r="ATK228" s="15"/>
      <c r="ATL228" s="15"/>
      <c r="ATM228" s="15"/>
      <c r="ATN228" s="15"/>
      <c r="ATO228" s="15"/>
      <c r="ATP228" s="15"/>
      <c r="ATQ228" s="15"/>
      <c r="ATR228" s="15"/>
      <c r="ATS228" s="15"/>
      <c r="ATT228" s="15"/>
      <c r="ATU228" s="15"/>
      <c r="ATV228" s="15"/>
      <c r="ATW228" s="15"/>
      <c r="ATX228" s="15"/>
      <c r="ATY228" s="15"/>
      <c r="ATZ228" s="15"/>
      <c r="AUA228" s="15"/>
      <c r="AUB228" s="15"/>
      <c r="AUC228" s="15"/>
      <c r="AUD228" s="15"/>
      <c r="AUE228" s="15"/>
      <c r="AUF228" s="15"/>
      <c r="AUG228" s="15"/>
      <c r="AUH228" s="15"/>
      <c r="AUI228" s="15"/>
      <c r="AUJ228" s="15"/>
      <c r="AUK228" s="15"/>
      <c r="AUL228" s="15"/>
      <c r="AUM228" s="15"/>
      <c r="AUN228" s="15"/>
      <c r="AUO228" s="15"/>
      <c r="AUP228" s="15"/>
      <c r="AUQ228" s="15"/>
      <c r="AUR228" s="15"/>
      <c r="AUS228" s="15"/>
      <c r="AUT228" s="15"/>
      <c r="AUU228" s="15"/>
      <c r="AUV228" s="15"/>
      <c r="AUW228" s="15"/>
      <c r="AUX228" s="15"/>
      <c r="AUY228" s="15"/>
      <c r="AUZ228" s="15"/>
      <c r="AVA228" s="15"/>
      <c r="AVB228" s="15"/>
      <c r="AVC228" s="15"/>
      <c r="AVD228" s="15"/>
      <c r="AVE228" s="15"/>
      <c r="AVF228" s="15"/>
      <c r="AVG228" s="15"/>
      <c r="AVH228" s="15"/>
      <c r="AVI228" s="15"/>
      <c r="AVJ228" s="15"/>
      <c r="AVK228" s="15"/>
      <c r="AVL228" s="15"/>
      <c r="AVM228" s="15"/>
      <c r="AVN228" s="15"/>
      <c r="AVO228" s="15"/>
      <c r="AVP228" s="15"/>
      <c r="AVQ228" s="15"/>
      <c r="AVR228" s="15"/>
      <c r="AVS228" s="15"/>
      <c r="AVT228" s="15"/>
      <c r="AVU228" s="15"/>
      <c r="AVV228" s="15"/>
      <c r="AVW228" s="15"/>
      <c r="AVX228" s="15"/>
      <c r="AVY228" s="15"/>
      <c r="AVZ228" s="15"/>
      <c r="AWA228" s="15"/>
      <c r="AWB228" s="15"/>
      <c r="AWC228" s="15"/>
      <c r="AWD228" s="15"/>
      <c r="AWE228" s="15"/>
      <c r="AWF228" s="15"/>
      <c r="AWG228" s="15"/>
      <c r="AWH228" s="15"/>
      <c r="AWI228" s="15"/>
      <c r="AWJ228" s="15"/>
      <c r="AWK228" s="15"/>
      <c r="AWL228" s="15"/>
      <c r="AWM228" s="15"/>
      <c r="AWN228" s="15"/>
      <c r="AWO228" s="15"/>
      <c r="AWP228" s="15"/>
      <c r="AWQ228" s="15"/>
      <c r="AWR228" s="15"/>
      <c r="AWS228" s="15"/>
      <c r="AWT228" s="15"/>
      <c r="AWU228" s="15"/>
      <c r="AWV228" s="15"/>
      <c r="AWW228" s="15"/>
      <c r="AWX228" s="15"/>
      <c r="AWY228" s="15"/>
      <c r="AWZ228" s="15"/>
      <c r="AXA228" s="15"/>
      <c r="AXB228" s="15"/>
      <c r="AXC228" s="15"/>
      <c r="AXD228" s="15"/>
      <c r="AXE228" s="15"/>
      <c r="AXF228" s="15"/>
      <c r="AXG228" s="15"/>
      <c r="AXH228" s="15"/>
      <c r="AXI228" s="15"/>
      <c r="AXJ228" s="15"/>
      <c r="AXK228" s="15"/>
      <c r="AXL228" s="15"/>
      <c r="AXM228" s="15"/>
      <c r="AXN228" s="15"/>
      <c r="AXO228" s="15"/>
      <c r="AXP228" s="15"/>
      <c r="AXQ228" s="15"/>
      <c r="AXR228" s="15"/>
      <c r="AXS228" s="15"/>
      <c r="AXT228" s="15"/>
      <c r="AXU228" s="15"/>
      <c r="AXV228" s="15"/>
      <c r="AXW228" s="15"/>
      <c r="AXX228" s="15"/>
      <c r="AXY228" s="15"/>
      <c r="AXZ228" s="15"/>
      <c r="AYA228" s="15"/>
      <c r="AYB228" s="15"/>
      <c r="AYC228" s="15"/>
      <c r="AYD228" s="15"/>
      <c r="AYE228" s="15"/>
      <c r="AYF228" s="15"/>
      <c r="AYG228" s="15"/>
      <c r="AYH228" s="15"/>
      <c r="AYI228" s="15"/>
      <c r="AYJ228" s="15"/>
      <c r="AYK228" s="15"/>
      <c r="AYL228" s="15"/>
      <c r="AYM228" s="15"/>
      <c r="AYN228" s="15"/>
      <c r="AYO228" s="15"/>
      <c r="AYP228" s="15"/>
      <c r="AYQ228" s="15"/>
      <c r="AYR228" s="15"/>
      <c r="AYS228" s="15"/>
      <c r="AYT228" s="15"/>
      <c r="AYU228" s="15"/>
      <c r="AYV228" s="15"/>
      <c r="AYW228" s="15"/>
      <c r="AYX228" s="15"/>
      <c r="AYY228" s="15"/>
      <c r="AYZ228" s="15"/>
      <c r="AZA228" s="15"/>
      <c r="AZB228" s="15"/>
      <c r="AZC228" s="15"/>
      <c r="AZD228" s="15"/>
      <c r="AZE228" s="15"/>
      <c r="AZF228" s="15"/>
      <c r="AZG228" s="15"/>
      <c r="AZH228" s="15"/>
      <c r="AZI228" s="15"/>
      <c r="AZJ228" s="15"/>
      <c r="AZK228" s="15"/>
      <c r="AZL228" s="15"/>
      <c r="AZM228" s="15"/>
      <c r="AZN228" s="15"/>
      <c r="AZO228" s="15"/>
      <c r="AZP228" s="15"/>
      <c r="AZQ228" s="15"/>
      <c r="AZR228" s="15"/>
      <c r="AZS228" s="15"/>
      <c r="AZT228" s="15"/>
      <c r="AZU228" s="15"/>
      <c r="AZV228" s="15"/>
      <c r="AZW228" s="15"/>
      <c r="AZX228" s="15"/>
      <c r="AZY228" s="15"/>
      <c r="AZZ228" s="15"/>
      <c r="BAA228" s="15"/>
      <c r="BAB228" s="15"/>
      <c r="BAC228" s="15"/>
      <c r="BAD228" s="15"/>
      <c r="BAE228" s="15"/>
      <c r="BAF228" s="15"/>
      <c r="BAG228" s="15"/>
      <c r="BAH228" s="15"/>
      <c r="BAI228" s="15"/>
      <c r="BAJ228" s="15"/>
      <c r="BAK228" s="15"/>
      <c r="BAL228" s="15"/>
      <c r="BAM228" s="15"/>
      <c r="BAN228" s="15"/>
      <c r="BAO228" s="15"/>
      <c r="BAP228" s="15"/>
      <c r="BAQ228" s="15"/>
      <c r="BAR228" s="15"/>
      <c r="BAS228" s="15"/>
      <c r="BAT228" s="15"/>
      <c r="BAU228" s="15"/>
      <c r="BAV228" s="15"/>
      <c r="BAW228" s="15"/>
      <c r="BAX228" s="15"/>
      <c r="BAY228" s="15"/>
      <c r="BAZ228" s="15"/>
      <c r="BBA228" s="15"/>
      <c r="BBB228" s="15"/>
      <c r="BBC228" s="15"/>
      <c r="BBD228" s="15"/>
      <c r="BBE228" s="15"/>
      <c r="BBF228" s="15"/>
      <c r="BBG228" s="15"/>
      <c r="BBH228" s="15"/>
      <c r="BBI228" s="15"/>
      <c r="BBJ228" s="15"/>
      <c r="BBK228" s="15"/>
      <c r="BBL228" s="15"/>
      <c r="BBM228" s="15"/>
      <c r="BBN228" s="15"/>
      <c r="BBO228" s="15"/>
      <c r="BBP228" s="15"/>
      <c r="BBQ228" s="15"/>
      <c r="BBR228" s="15"/>
      <c r="BBS228" s="15"/>
      <c r="BBT228" s="15"/>
      <c r="BBU228" s="15"/>
      <c r="BBV228" s="15"/>
      <c r="BBW228" s="15"/>
      <c r="BBX228" s="15"/>
      <c r="BBY228" s="15"/>
      <c r="BBZ228" s="15"/>
      <c r="BCA228" s="15"/>
      <c r="BCB228" s="15"/>
      <c r="BCC228" s="15"/>
      <c r="BCD228" s="15"/>
      <c r="BCE228" s="15"/>
      <c r="BCF228" s="15"/>
      <c r="BCG228" s="15"/>
      <c r="BCH228" s="15"/>
      <c r="BCI228" s="15"/>
      <c r="BCJ228" s="15"/>
      <c r="BCK228" s="15"/>
      <c r="BCL228" s="15"/>
      <c r="BCM228" s="15"/>
      <c r="BCN228" s="15"/>
      <c r="BCO228" s="15"/>
      <c r="BCP228" s="15"/>
      <c r="BCQ228" s="15"/>
      <c r="BCR228" s="15"/>
      <c r="BCS228" s="15"/>
      <c r="BCT228" s="15"/>
      <c r="BCU228" s="15"/>
      <c r="BCV228" s="15"/>
      <c r="BCW228" s="15"/>
      <c r="BCX228" s="15"/>
      <c r="BCY228" s="15"/>
      <c r="BCZ228" s="15"/>
      <c r="BDA228" s="15"/>
      <c r="BDB228" s="15"/>
      <c r="BDC228" s="15"/>
      <c r="BDD228" s="15"/>
      <c r="BDE228" s="15"/>
      <c r="BDF228" s="15"/>
      <c r="BDG228" s="15"/>
      <c r="BDH228" s="15"/>
      <c r="BDI228" s="15"/>
      <c r="BDJ228" s="15"/>
      <c r="BDK228" s="15"/>
      <c r="BDL228" s="15"/>
      <c r="BDM228" s="15"/>
      <c r="BDN228" s="15"/>
      <c r="BDO228" s="15"/>
      <c r="BDP228" s="15"/>
      <c r="BDQ228" s="15"/>
      <c r="BDR228" s="15"/>
      <c r="BDS228" s="15"/>
      <c r="BDT228" s="15"/>
      <c r="BDU228" s="15"/>
      <c r="BDV228" s="15"/>
      <c r="BDW228" s="15"/>
      <c r="BDX228" s="15"/>
      <c r="BDY228" s="15"/>
      <c r="BDZ228" s="15"/>
      <c r="BEA228" s="15"/>
      <c r="BEB228" s="15"/>
      <c r="BEC228" s="15"/>
      <c r="BED228" s="15"/>
      <c r="BEE228" s="15"/>
      <c r="BEF228" s="15"/>
      <c r="BEG228" s="15"/>
      <c r="BEH228" s="15"/>
      <c r="BEI228" s="15"/>
      <c r="BEJ228" s="15"/>
      <c r="BEK228" s="15"/>
      <c r="BEL228" s="15"/>
      <c r="BEM228" s="15"/>
      <c r="BEN228" s="15"/>
      <c r="BEO228" s="15"/>
      <c r="BEP228" s="15"/>
      <c r="BEQ228" s="15"/>
      <c r="BER228" s="15"/>
      <c r="BES228" s="15"/>
      <c r="BET228" s="15"/>
      <c r="BEU228" s="15"/>
      <c r="BEV228" s="15"/>
      <c r="BEW228" s="15"/>
      <c r="BEX228" s="15"/>
      <c r="BEY228" s="15"/>
      <c r="BEZ228" s="15"/>
      <c r="BFA228" s="15"/>
      <c r="BFB228" s="15"/>
      <c r="BFC228" s="15"/>
      <c r="BFD228" s="15"/>
      <c r="BFE228" s="15"/>
      <c r="BFF228" s="15"/>
      <c r="BFG228" s="15"/>
      <c r="BFH228" s="15"/>
      <c r="BFI228" s="15"/>
      <c r="BFJ228" s="15"/>
      <c r="BFK228" s="15"/>
      <c r="BFL228" s="15"/>
      <c r="BFM228" s="15"/>
      <c r="BFN228" s="15"/>
      <c r="BFO228" s="15"/>
      <c r="BFP228" s="15"/>
      <c r="BFQ228" s="15"/>
      <c r="BFR228" s="15"/>
      <c r="BFS228" s="15"/>
      <c r="BFT228" s="15"/>
      <c r="BFU228" s="15"/>
      <c r="BFV228" s="15"/>
      <c r="BFW228" s="15"/>
      <c r="BFX228" s="15"/>
      <c r="BFY228" s="15"/>
      <c r="BFZ228" s="15"/>
      <c r="BGA228" s="15"/>
      <c r="BGB228" s="15"/>
      <c r="BGC228" s="15"/>
      <c r="BGD228" s="15"/>
      <c r="BGE228" s="15"/>
      <c r="BGF228" s="15"/>
      <c r="BGG228" s="15"/>
      <c r="BGH228" s="15"/>
      <c r="BGI228" s="15"/>
      <c r="BGJ228" s="15"/>
      <c r="BGK228" s="15"/>
      <c r="BGL228" s="15"/>
      <c r="BGM228" s="15"/>
      <c r="BGN228" s="15"/>
      <c r="BGO228" s="15"/>
      <c r="BGP228" s="15"/>
      <c r="BGQ228" s="15"/>
      <c r="BGR228" s="15"/>
      <c r="BGS228" s="15"/>
      <c r="BGT228" s="15"/>
      <c r="BGU228" s="15"/>
      <c r="BGV228" s="15"/>
      <c r="BGW228" s="15"/>
      <c r="BGX228" s="15"/>
      <c r="BGY228" s="15"/>
      <c r="BGZ228" s="15"/>
      <c r="BHA228" s="15"/>
      <c r="BHB228" s="15"/>
      <c r="BHC228" s="15"/>
      <c r="BHD228" s="15"/>
      <c r="BHE228" s="15"/>
      <c r="BHF228" s="15"/>
      <c r="BHG228" s="15"/>
      <c r="BHH228" s="15"/>
      <c r="BHI228" s="15"/>
      <c r="BHJ228" s="15"/>
      <c r="BHK228" s="15"/>
      <c r="BHL228" s="15"/>
      <c r="BHM228" s="15"/>
      <c r="BHN228" s="15"/>
      <c r="BHO228" s="15"/>
      <c r="BHP228" s="15"/>
      <c r="BHQ228" s="15"/>
      <c r="BHR228" s="15"/>
      <c r="BHS228" s="15"/>
      <c r="BHT228" s="15"/>
      <c r="BHU228" s="15"/>
      <c r="BHV228" s="15"/>
      <c r="BHW228" s="15"/>
      <c r="BHX228" s="15"/>
      <c r="BHY228" s="15"/>
      <c r="BHZ228" s="15"/>
      <c r="BIA228" s="15"/>
      <c r="BIB228" s="15"/>
      <c r="BIC228" s="15"/>
      <c r="BID228" s="15"/>
      <c r="BIE228" s="15"/>
      <c r="BIF228" s="15"/>
      <c r="BIG228" s="15"/>
      <c r="BIH228" s="15"/>
      <c r="BII228" s="15"/>
      <c r="BIJ228" s="15"/>
      <c r="BIK228" s="15"/>
      <c r="BIL228" s="15"/>
      <c r="BIM228" s="15"/>
      <c r="BIN228" s="15"/>
      <c r="BIO228" s="15"/>
      <c r="BIP228" s="15"/>
      <c r="BIQ228" s="15"/>
      <c r="BIR228" s="15"/>
      <c r="BIS228" s="15"/>
      <c r="BIT228" s="15"/>
      <c r="BIU228" s="15"/>
      <c r="BIV228" s="15"/>
      <c r="BIW228" s="15"/>
      <c r="BIX228" s="15"/>
      <c r="BIY228" s="15"/>
      <c r="BIZ228" s="15"/>
      <c r="BJA228" s="15"/>
      <c r="BJB228" s="15"/>
      <c r="BJC228" s="15"/>
      <c r="BJD228" s="15"/>
      <c r="BJE228" s="15"/>
      <c r="BJF228" s="15"/>
      <c r="BJG228" s="15"/>
      <c r="BJH228" s="15"/>
      <c r="BJI228" s="15"/>
      <c r="BJJ228" s="15"/>
      <c r="BJK228" s="15"/>
      <c r="BJL228" s="15"/>
      <c r="BJM228" s="15"/>
      <c r="BJN228" s="15"/>
      <c r="BJO228" s="15"/>
      <c r="BJP228" s="15"/>
      <c r="BJQ228" s="15"/>
      <c r="BJR228" s="15"/>
      <c r="BJS228" s="15"/>
      <c r="BJT228" s="15"/>
      <c r="BJU228" s="15"/>
      <c r="BJV228" s="15"/>
      <c r="BJW228" s="15"/>
      <c r="BJX228" s="15"/>
      <c r="BJY228" s="15"/>
      <c r="BJZ228" s="15"/>
      <c r="BKA228" s="15"/>
      <c r="BKB228" s="15"/>
      <c r="BKC228" s="15"/>
      <c r="BKD228" s="15"/>
      <c r="BKE228" s="15"/>
      <c r="BKF228" s="15"/>
      <c r="BKG228" s="15"/>
      <c r="BKH228" s="15"/>
      <c r="BKI228" s="15"/>
      <c r="BKJ228" s="15"/>
      <c r="BKK228" s="15"/>
      <c r="BKL228" s="15"/>
      <c r="BKM228" s="15"/>
      <c r="BKN228" s="15"/>
      <c r="BKO228" s="15"/>
      <c r="BKP228" s="15"/>
      <c r="BKQ228" s="15"/>
      <c r="BKR228" s="15"/>
      <c r="BKS228" s="15"/>
      <c r="BKT228" s="15"/>
      <c r="BKU228" s="15"/>
      <c r="BKV228" s="15"/>
      <c r="BKW228" s="15"/>
      <c r="BKX228" s="15"/>
      <c r="BKY228" s="15"/>
      <c r="BKZ228" s="15"/>
      <c r="BLA228" s="15"/>
      <c r="BLB228" s="15"/>
      <c r="BLC228" s="15"/>
      <c r="BLD228" s="15"/>
      <c r="BLE228" s="15"/>
      <c r="BLF228" s="15"/>
      <c r="BLG228" s="15"/>
      <c r="BLH228" s="15"/>
      <c r="BLI228" s="15"/>
      <c r="BLJ228" s="15"/>
      <c r="BLK228" s="15"/>
      <c r="BLL228" s="15"/>
      <c r="BLM228" s="15"/>
      <c r="BLN228" s="15"/>
      <c r="BLO228" s="15"/>
      <c r="BLP228" s="15"/>
      <c r="BLQ228" s="15"/>
      <c r="BLR228" s="15"/>
      <c r="BLS228" s="15"/>
      <c r="BLT228" s="15"/>
      <c r="BLU228" s="15"/>
      <c r="BLV228" s="15"/>
      <c r="BLW228" s="15"/>
      <c r="BLX228" s="15"/>
      <c r="BLY228" s="15"/>
      <c r="BLZ228" s="15"/>
      <c r="BMA228" s="15"/>
      <c r="BMB228" s="15"/>
      <c r="BMC228" s="15"/>
      <c r="BMD228" s="15"/>
      <c r="BME228" s="15"/>
      <c r="BMF228" s="15"/>
      <c r="BMG228" s="15"/>
      <c r="BMH228" s="15"/>
      <c r="BMI228" s="15"/>
      <c r="BMJ228" s="15"/>
      <c r="BMK228" s="15"/>
      <c r="BML228" s="15"/>
      <c r="BMM228" s="15"/>
      <c r="BMN228" s="15"/>
      <c r="BMO228" s="15"/>
      <c r="BMP228" s="15"/>
      <c r="BMQ228" s="15"/>
      <c r="BMR228" s="15"/>
      <c r="BMS228" s="15"/>
      <c r="BMT228" s="15"/>
      <c r="BMU228" s="15"/>
      <c r="BMV228" s="15"/>
      <c r="BMW228" s="15"/>
      <c r="BMX228" s="15"/>
      <c r="BMY228" s="15"/>
      <c r="BMZ228" s="15"/>
      <c r="BNA228" s="15"/>
      <c r="BNB228" s="15"/>
      <c r="BNC228" s="15"/>
      <c r="BND228" s="15"/>
      <c r="BNE228" s="15"/>
      <c r="BNF228" s="15"/>
      <c r="BNG228" s="15"/>
      <c r="BNH228" s="15"/>
      <c r="BNI228" s="15"/>
      <c r="BNJ228" s="15"/>
      <c r="BNK228" s="15"/>
      <c r="BNL228" s="15"/>
      <c r="BNM228" s="15"/>
      <c r="BNN228" s="15"/>
      <c r="BNO228" s="15"/>
      <c r="BNP228" s="15"/>
      <c r="BNQ228" s="15"/>
      <c r="BNR228" s="15"/>
      <c r="BNS228" s="15"/>
      <c r="BNT228" s="15"/>
      <c r="BNU228" s="15"/>
      <c r="BNV228" s="15"/>
      <c r="BNW228" s="15"/>
      <c r="BNX228" s="15"/>
      <c r="BNY228" s="15"/>
      <c r="BNZ228" s="15"/>
      <c r="BOA228" s="15"/>
      <c r="BOB228" s="15"/>
      <c r="BOC228" s="15"/>
      <c r="BOD228" s="15"/>
      <c r="BOE228" s="15"/>
      <c r="BOF228" s="15"/>
      <c r="BOG228" s="15"/>
      <c r="BOH228" s="15"/>
      <c r="BOI228" s="15"/>
      <c r="BOJ228" s="15"/>
      <c r="BOK228" s="15"/>
      <c r="BOL228" s="15"/>
      <c r="BOM228" s="15"/>
      <c r="BON228" s="15"/>
      <c r="BOO228" s="15"/>
      <c r="BOP228" s="15"/>
      <c r="BOQ228" s="15"/>
      <c r="BOR228" s="15"/>
      <c r="BOS228" s="15"/>
      <c r="BOT228" s="15"/>
      <c r="BOU228" s="15"/>
      <c r="BOV228" s="15"/>
      <c r="BOW228" s="15"/>
      <c r="BOX228" s="15"/>
      <c r="BOY228" s="15"/>
      <c r="BOZ228" s="15"/>
      <c r="BPA228" s="15"/>
      <c r="BPB228" s="15"/>
      <c r="BPC228" s="15"/>
      <c r="BPD228" s="15"/>
      <c r="BPE228" s="15"/>
      <c r="BPF228" s="15"/>
      <c r="BPG228" s="15"/>
      <c r="BPH228" s="15"/>
      <c r="BPI228" s="15"/>
      <c r="BPJ228" s="15"/>
      <c r="BPK228" s="15"/>
      <c r="BPL228" s="15"/>
      <c r="BPM228" s="15"/>
      <c r="BPN228" s="15"/>
      <c r="BPO228" s="15"/>
      <c r="BPP228" s="15"/>
      <c r="BPQ228" s="15"/>
      <c r="BPR228" s="15"/>
      <c r="BPS228" s="15"/>
      <c r="BPT228" s="15"/>
      <c r="BPU228" s="15"/>
      <c r="BPV228" s="15"/>
      <c r="BPW228" s="15"/>
      <c r="BPX228" s="15"/>
      <c r="BPY228" s="15"/>
      <c r="BPZ228" s="15"/>
      <c r="BQA228" s="15"/>
      <c r="BQB228" s="15"/>
      <c r="BQC228" s="15"/>
      <c r="BQD228" s="15"/>
      <c r="BQE228" s="15"/>
      <c r="BQF228" s="15"/>
      <c r="BQG228" s="15"/>
      <c r="BQH228" s="15"/>
      <c r="BQI228" s="15"/>
      <c r="BQJ228" s="15"/>
      <c r="BQK228" s="15"/>
      <c r="BQL228" s="15"/>
      <c r="BQM228" s="15"/>
      <c r="BQN228" s="15"/>
      <c r="BQO228" s="15"/>
      <c r="BQP228" s="15"/>
      <c r="BQQ228" s="15"/>
      <c r="BQR228" s="15"/>
      <c r="BQS228" s="15"/>
      <c r="BQT228" s="15"/>
      <c r="BQU228" s="15"/>
      <c r="BQV228" s="15"/>
      <c r="BQW228" s="15"/>
      <c r="BQX228" s="15"/>
      <c r="BQY228" s="15"/>
      <c r="BQZ228" s="15"/>
      <c r="BRA228" s="15"/>
      <c r="BRB228" s="15"/>
      <c r="BRC228" s="15"/>
      <c r="BRD228" s="15"/>
      <c r="BRE228" s="15"/>
      <c r="BRF228" s="15"/>
      <c r="BRG228" s="15"/>
      <c r="BRH228" s="15"/>
      <c r="BRI228" s="15"/>
      <c r="BRJ228" s="15"/>
      <c r="BRK228" s="15"/>
      <c r="BRL228" s="15"/>
      <c r="BRM228" s="15"/>
      <c r="BRN228" s="15"/>
      <c r="BRO228" s="15"/>
      <c r="BRP228" s="15"/>
      <c r="BRQ228" s="15"/>
      <c r="BRR228" s="15"/>
      <c r="BRS228" s="15"/>
      <c r="BRT228" s="15"/>
      <c r="BRU228" s="15"/>
      <c r="BRV228" s="15"/>
      <c r="BRW228" s="15"/>
      <c r="BRX228" s="15"/>
      <c r="BRY228" s="15"/>
      <c r="BRZ228" s="15"/>
      <c r="BSA228" s="15"/>
      <c r="BSB228" s="15"/>
      <c r="BSC228" s="15"/>
      <c r="BSD228" s="15"/>
      <c r="BSE228" s="15"/>
      <c r="BSF228" s="15"/>
      <c r="BSG228" s="15"/>
      <c r="BSH228" s="15"/>
      <c r="BSI228" s="15"/>
      <c r="BSJ228" s="15"/>
      <c r="BSK228" s="15"/>
      <c r="BSL228" s="15"/>
      <c r="BSM228" s="15"/>
      <c r="BSN228" s="15"/>
      <c r="BSO228" s="15"/>
      <c r="BSP228" s="15"/>
      <c r="BSQ228" s="15"/>
      <c r="BSR228" s="15"/>
      <c r="BSS228" s="15"/>
      <c r="BST228" s="15"/>
      <c r="BSU228" s="15"/>
      <c r="BSV228" s="15"/>
      <c r="BSW228" s="15"/>
      <c r="BSX228" s="15"/>
      <c r="BSY228" s="15"/>
      <c r="BSZ228" s="15"/>
      <c r="BTA228" s="15"/>
      <c r="BTB228" s="15"/>
      <c r="BTC228" s="15"/>
      <c r="BTD228" s="15"/>
      <c r="BTE228" s="15"/>
      <c r="BTF228" s="15"/>
      <c r="BTG228" s="15"/>
      <c r="BTH228" s="15"/>
      <c r="BTI228" s="15"/>
      <c r="BTJ228" s="15"/>
      <c r="BTK228" s="15"/>
      <c r="BTL228" s="15"/>
      <c r="BTM228" s="15"/>
      <c r="BTN228" s="15"/>
      <c r="BTO228" s="15"/>
      <c r="BTP228" s="15"/>
      <c r="BTQ228" s="15"/>
      <c r="BTR228" s="15"/>
      <c r="BTS228" s="15"/>
      <c r="BTT228" s="15"/>
      <c r="BTU228" s="15"/>
      <c r="BTV228" s="15"/>
      <c r="BTW228" s="15"/>
      <c r="BTX228" s="15"/>
      <c r="BTY228" s="15"/>
      <c r="BTZ228" s="15"/>
      <c r="BUA228" s="15"/>
      <c r="BUB228" s="15"/>
      <c r="BUC228" s="15"/>
      <c r="BUD228" s="15"/>
      <c r="BUE228" s="15"/>
      <c r="BUF228" s="15"/>
      <c r="BUG228" s="15"/>
      <c r="BUH228" s="15"/>
      <c r="BUI228" s="15"/>
      <c r="BUJ228" s="15"/>
      <c r="BUK228" s="15"/>
      <c r="BUL228" s="15"/>
      <c r="BUM228" s="15"/>
      <c r="BUN228" s="15"/>
      <c r="BUO228" s="15"/>
      <c r="BUP228" s="15"/>
      <c r="BUQ228" s="15"/>
      <c r="BUR228" s="15"/>
      <c r="BUS228" s="15"/>
      <c r="BUT228" s="15"/>
      <c r="BUU228" s="15"/>
      <c r="BUV228" s="15"/>
      <c r="BUW228" s="15"/>
      <c r="BUX228" s="15"/>
      <c r="BUY228" s="15"/>
      <c r="BUZ228" s="15"/>
      <c r="BVA228" s="15"/>
      <c r="BVB228" s="15"/>
      <c r="BVC228" s="15"/>
      <c r="BVD228" s="15"/>
      <c r="BVE228" s="15"/>
      <c r="BVF228" s="15"/>
      <c r="BVG228" s="15"/>
      <c r="BVH228" s="15"/>
      <c r="BVI228" s="15"/>
      <c r="BVJ228" s="15"/>
      <c r="BVK228" s="15"/>
      <c r="BVL228" s="15"/>
      <c r="BVM228" s="15"/>
      <c r="BVN228" s="15"/>
      <c r="BVO228" s="15"/>
      <c r="BVP228" s="15"/>
      <c r="BVQ228" s="15"/>
      <c r="BVR228" s="15"/>
      <c r="BVS228" s="15"/>
      <c r="BVT228" s="15"/>
      <c r="BVU228" s="15"/>
      <c r="BVV228" s="15"/>
      <c r="BVW228" s="15"/>
      <c r="BVX228" s="15"/>
      <c r="BVY228" s="15"/>
      <c r="BVZ228" s="15"/>
      <c r="BWA228" s="15"/>
      <c r="BWB228" s="15"/>
      <c r="BWC228" s="15"/>
      <c r="BWD228" s="15"/>
      <c r="BWE228" s="15"/>
      <c r="BWF228" s="15"/>
      <c r="BWG228" s="15"/>
      <c r="BWH228" s="15"/>
      <c r="BWI228" s="15"/>
      <c r="BWJ228" s="15"/>
      <c r="BWK228" s="15"/>
      <c r="BWL228" s="15"/>
      <c r="BWM228" s="15"/>
      <c r="BWN228" s="15"/>
      <c r="BWO228" s="15"/>
      <c r="BWP228" s="15"/>
      <c r="BWQ228" s="15"/>
      <c r="BWR228" s="15"/>
      <c r="BWS228" s="15"/>
      <c r="BWT228" s="15"/>
      <c r="BWU228" s="15"/>
      <c r="BWV228" s="15"/>
      <c r="BWW228" s="15"/>
      <c r="BWX228" s="15"/>
      <c r="BWY228" s="15"/>
      <c r="BWZ228" s="15"/>
      <c r="BXA228" s="15"/>
      <c r="BXB228" s="15"/>
      <c r="BXC228" s="15"/>
      <c r="BXD228" s="15"/>
      <c r="BXE228" s="15"/>
      <c r="BXF228" s="15"/>
      <c r="BXG228" s="15"/>
      <c r="BXH228" s="15"/>
      <c r="BXI228" s="15"/>
      <c r="BXJ228" s="15"/>
      <c r="BXK228" s="15"/>
      <c r="BXL228" s="15"/>
      <c r="BXM228" s="15"/>
      <c r="BXN228" s="15"/>
      <c r="BXO228" s="15"/>
      <c r="BXP228" s="15"/>
      <c r="BXQ228" s="15"/>
      <c r="BXR228" s="15"/>
      <c r="BXS228" s="15"/>
      <c r="BXT228" s="15"/>
      <c r="BXU228" s="15"/>
      <c r="BXV228" s="15"/>
      <c r="BXW228" s="15"/>
      <c r="BXX228" s="15"/>
      <c r="BXY228" s="15"/>
      <c r="BXZ228" s="15"/>
      <c r="BYA228" s="15"/>
      <c r="BYB228" s="15"/>
      <c r="BYC228" s="15"/>
      <c r="BYD228" s="15"/>
      <c r="BYE228" s="15"/>
      <c r="BYF228" s="15"/>
      <c r="BYG228" s="15"/>
      <c r="BYH228" s="15"/>
      <c r="BYI228" s="15"/>
      <c r="BYJ228" s="15"/>
      <c r="BYK228" s="15"/>
      <c r="BYL228" s="15"/>
      <c r="BYM228" s="15"/>
      <c r="BYN228" s="15"/>
      <c r="BYO228" s="15"/>
      <c r="BYP228" s="15"/>
      <c r="BYQ228" s="15"/>
      <c r="BYR228" s="15"/>
      <c r="BYS228" s="15"/>
      <c r="BYT228" s="15"/>
      <c r="BYU228" s="15"/>
      <c r="BYV228" s="15"/>
      <c r="BYW228" s="15"/>
      <c r="BYX228" s="15"/>
      <c r="BYY228" s="15"/>
      <c r="BYZ228" s="15"/>
      <c r="BZA228" s="15"/>
      <c r="BZB228" s="15"/>
      <c r="BZC228" s="15"/>
      <c r="BZD228" s="15"/>
      <c r="BZE228" s="15"/>
      <c r="BZF228" s="15"/>
      <c r="BZG228" s="15"/>
      <c r="BZH228" s="15"/>
      <c r="BZI228" s="15"/>
      <c r="BZJ228" s="15"/>
      <c r="BZK228" s="15"/>
      <c r="BZL228" s="15"/>
      <c r="BZM228" s="15"/>
      <c r="BZN228" s="15"/>
      <c r="BZO228" s="15"/>
      <c r="BZP228" s="15"/>
      <c r="BZQ228" s="15"/>
      <c r="BZR228" s="15"/>
      <c r="BZS228" s="15"/>
      <c r="BZT228" s="15"/>
      <c r="BZU228" s="15"/>
      <c r="BZV228" s="15"/>
      <c r="BZW228" s="15"/>
      <c r="BZX228" s="15"/>
      <c r="BZY228" s="15"/>
      <c r="BZZ228" s="15"/>
      <c r="CAA228" s="15"/>
      <c r="CAB228" s="15"/>
      <c r="CAC228" s="15"/>
      <c r="CAD228" s="15"/>
      <c r="CAE228" s="15"/>
      <c r="CAF228" s="15"/>
      <c r="CAG228" s="15"/>
      <c r="CAH228" s="15"/>
      <c r="CAI228" s="15"/>
      <c r="CAJ228" s="15"/>
      <c r="CAK228" s="15"/>
      <c r="CAL228" s="15"/>
      <c r="CAM228" s="15"/>
      <c r="CAN228" s="15"/>
      <c r="CAO228" s="15"/>
      <c r="CAP228" s="15"/>
      <c r="CAQ228" s="15"/>
      <c r="CAR228" s="15"/>
      <c r="CAS228" s="15"/>
      <c r="CAT228" s="15"/>
      <c r="CAU228" s="15"/>
      <c r="CAV228" s="15"/>
      <c r="CAW228" s="15"/>
      <c r="CAX228" s="15"/>
      <c r="CAY228" s="15"/>
      <c r="CAZ228" s="15"/>
      <c r="CBA228" s="15"/>
      <c r="CBB228" s="15"/>
      <c r="CBC228" s="15"/>
      <c r="CBD228" s="15"/>
      <c r="CBE228" s="15"/>
      <c r="CBF228" s="15"/>
      <c r="CBG228" s="15"/>
      <c r="CBH228" s="15"/>
      <c r="CBI228" s="15"/>
      <c r="CBJ228" s="15"/>
      <c r="CBK228" s="15"/>
      <c r="CBL228" s="15"/>
      <c r="CBM228" s="15"/>
      <c r="CBN228" s="15"/>
      <c r="CBO228" s="15"/>
      <c r="CBP228" s="15"/>
      <c r="CBQ228" s="15"/>
      <c r="CBR228" s="15"/>
      <c r="CBS228" s="15"/>
      <c r="CBT228" s="15"/>
      <c r="CBU228" s="15"/>
      <c r="CBV228" s="15"/>
      <c r="CBW228" s="15"/>
      <c r="CBX228" s="15"/>
      <c r="CBY228" s="15"/>
      <c r="CBZ228" s="15"/>
      <c r="CCA228" s="15"/>
      <c r="CCB228" s="15"/>
      <c r="CCC228" s="15"/>
      <c r="CCD228" s="15"/>
      <c r="CCE228" s="15"/>
      <c r="CCF228" s="15"/>
      <c r="CCG228" s="15"/>
      <c r="CCH228" s="15"/>
      <c r="CCI228" s="15"/>
      <c r="CCJ228" s="15"/>
      <c r="CCK228" s="15"/>
      <c r="CCL228" s="15"/>
      <c r="CCM228" s="15"/>
      <c r="CCN228" s="15"/>
      <c r="CCO228" s="15"/>
      <c r="CCP228" s="15"/>
      <c r="CCQ228" s="15"/>
      <c r="CCR228" s="15"/>
      <c r="CCS228" s="15"/>
      <c r="CCT228" s="15"/>
      <c r="CCU228" s="15"/>
      <c r="CCV228" s="15"/>
      <c r="CCW228" s="15"/>
      <c r="CCX228" s="15"/>
      <c r="CCY228" s="15"/>
      <c r="CCZ228" s="15"/>
      <c r="CDA228" s="15"/>
      <c r="CDB228" s="15"/>
      <c r="CDC228" s="15"/>
      <c r="CDD228" s="15"/>
      <c r="CDE228" s="15"/>
      <c r="CDF228" s="15"/>
      <c r="CDG228" s="15"/>
      <c r="CDH228" s="15"/>
      <c r="CDI228" s="15"/>
      <c r="CDJ228" s="15"/>
      <c r="CDK228" s="15"/>
      <c r="CDL228" s="15"/>
      <c r="CDM228" s="15"/>
      <c r="CDN228" s="15"/>
      <c r="CDO228" s="15"/>
      <c r="CDP228" s="15"/>
      <c r="CDQ228" s="15"/>
      <c r="CDR228" s="15"/>
      <c r="CDS228" s="15"/>
      <c r="CDT228" s="15"/>
      <c r="CDU228" s="15"/>
      <c r="CDV228" s="15"/>
      <c r="CDW228" s="15"/>
      <c r="CDX228" s="15"/>
      <c r="CDY228" s="15"/>
      <c r="CDZ228" s="15"/>
      <c r="CEA228" s="15"/>
      <c r="CEB228" s="15"/>
      <c r="CEC228" s="15"/>
      <c r="CED228" s="15"/>
      <c r="CEE228" s="15"/>
      <c r="CEF228" s="15"/>
      <c r="CEG228" s="15"/>
      <c r="CEH228" s="15"/>
      <c r="CEI228" s="15"/>
      <c r="CEJ228" s="15"/>
      <c r="CEK228" s="15"/>
      <c r="CEL228" s="15"/>
      <c r="CEM228" s="15"/>
      <c r="CEN228" s="15"/>
      <c r="CEO228" s="15"/>
      <c r="CEP228" s="15"/>
      <c r="CEQ228" s="15"/>
      <c r="CER228" s="15"/>
      <c r="CES228" s="15"/>
      <c r="CET228" s="15"/>
      <c r="CEU228" s="15"/>
      <c r="CEV228" s="15"/>
      <c r="CEW228" s="15"/>
      <c r="CEX228" s="15"/>
      <c r="CEY228" s="15"/>
      <c r="CEZ228" s="15"/>
      <c r="CFA228" s="15"/>
      <c r="CFB228" s="15"/>
      <c r="CFC228" s="15"/>
      <c r="CFD228" s="15"/>
      <c r="CFE228" s="15"/>
      <c r="CFF228" s="15"/>
      <c r="CFG228" s="15"/>
      <c r="CFH228" s="15"/>
      <c r="CFI228" s="15"/>
      <c r="CFJ228" s="15"/>
      <c r="CFK228" s="15"/>
      <c r="CFL228" s="15"/>
      <c r="CFM228" s="15"/>
      <c r="CFN228" s="15"/>
      <c r="CFO228" s="15"/>
      <c r="CFP228" s="15"/>
      <c r="CFQ228" s="15"/>
      <c r="CFR228" s="15"/>
      <c r="CFS228" s="15"/>
      <c r="CFT228" s="15"/>
      <c r="CFU228" s="15"/>
      <c r="CFV228" s="15"/>
      <c r="CFW228" s="15"/>
      <c r="CFX228" s="15"/>
      <c r="CFY228" s="15"/>
      <c r="CFZ228" s="15"/>
      <c r="CGA228" s="15"/>
      <c r="CGB228" s="15"/>
      <c r="CGC228" s="15"/>
      <c r="CGD228" s="15"/>
      <c r="CGE228" s="15"/>
      <c r="CGF228" s="15"/>
      <c r="CGG228" s="15"/>
      <c r="CGH228" s="15"/>
      <c r="CGI228" s="15"/>
      <c r="CGJ228" s="15"/>
      <c r="CGK228" s="15"/>
      <c r="CGL228" s="15"/>
      <c r="CGM228" s="15"/>
      <c r="CGN228" s="15"/>
      <c r="CGO228" s="15"/>
      <c r="CGP228" s="15"/>
      <c r="CGQ228" s="15"/>
      <c r="CGR228" s="15"/>
      <c r="CGS228" s="15"/>
      <c r="CGT228" s="15"/>
      <c r="CGU228" s="15"/>
      <c r="CGV228" s="15"/>
      <c r="CGW228" s="15"/>
      <c r="CGX228" s="15"/>
      <c r="CGY228" s="15"/>
      <c r="CGZ228" s="15"/>
      <c r="CHA228" s="15"/>
      <c r="CHB228" s="15"/>
      <c r="CHC228" s="15"/>
      <c r="CHD228" s="15"/>
      <c r="CHE228" s="15"/>
      <c r="CHF228" s="15"/>
      <c r="CHG228" s="15"/>
      <c r="CHH228" s="15"/>
      <c r="CHI228" s="15"/>
      <c r="CHJ228" s="15"/>
      <c r="CHK228" s="15"/>
      <c r="CHL228" s="15"/>
      <c r="CHM228" s="15"/>
      <c r="CHN228" s="15"/>
      <c r="CHO228" s="15"/>
      <c r="CHP228" s="15"/>
      <c r="CHQ228" s="15"/>
      <c r="CHR228" s="15"/>
      <c r="CHS228" s="15"/>
      <c r="CHT228" s="15"/>
      <c r="CHU228" s="15"/>
      <c r="CHV228" s="15"/>
      <c r="CHW228" s="15"/>
      <c r="CHX228" s="15"/>
      <c r="CHY228" s="15"/>
      <c r="CHZ228" s="15"/>
      <c r="CIA228" s="15"/>
      <c r="CIB228" s="15"/>
      <c r="CIC228" s="15"/>
      <c r="CID228" s="15"/>
      <c r="CIE228" s="15"/>
      <c r="CIF228" s="15"/>
      <c r="CIG228" s="15"/>
      <c r="CIH228" s="15"/>
      <c r="CII228" s="15"/>
      <c r="CIJ228" s="15"/>
      <c r="CIK228" s="15"/>
      <c r="CIL228" s="15"/>
      <c r="CIM228" s="15"/>
      <c r="CIN228" s="15"/>
      <c r="CIO228" s="15"/>
      <c r="CIP228" s="15"/>
      <c r="CIQ228" s="15"/>
      <c r="CIR228" s="15"/>
      <c r="CIS228" s="15"/>
      <c r="CIT228" s="15"/>
      <c r="CIU228" s="15"/>
      <c r="CIV228" s="15"/>
      <c r="CIW228" s="15"/>
      <c r="CIX228" s="15"/>
      <c r="CIY228" s="15"/>
      <c r="CIZ228" s="15"/>
      <c r="CJA228" s="15"/>
      <c r="CJB228" s="15"/>
      <c r="CJC228" s="15"/>
      <c r="CJD228" s="15"/>
      <c r="CJE228" s="15"/>
      <c r="CJF228" s="15"/>
      <c r="CJG228" s="15"/>
      <c r="CJH228" s="15"/>
      <c r="CJI228" s="15"/>
      <c r="CJJ228" s="15"/>
      <c r="CJK228" s="15"/>
      <c r="CJL228" s="15"/>
      <c r="CJM228" s="15"/>
      <c r="CJN228" s="15"/>
      <c r="CJO228" s="15"/>
      <c r="CJP228" s="15"/>
      <c r="CJQ228" s="15"/>
      <c r="CJR228" s="15"/>
      <c r="CJS228" s="15"/>
      <c r="CJT228" s="15"/>
      <c r="CJU228" s="15"/>
      <c r="CJV228" s="15"/>
      <c r="CJW228" s="15"/>
      <c r="CJX228" s="15"/>
      <c r="CJY228" s="15"/>
      <c r="CJZ228" s="15"/>
      <c r="CKA228" s="15"/>
      <c r="CKB228" s="15"/>
      <c r="CKC228" s="15"/>
      <c r="CKD228" s="15"/>
      <c r="CKE228" s="15"/>
      <c r="CKF228" s="15"/>
      <c r="CKG228" s="15"/>
      <c r="CKH228" s="15"/>
      <c r="CKI228" s="15"/>
      <c r="CKJ228" s="15"/>
      <c r="CKK228" s="15"/>
      <c r="CKL228" s="15"/>
      <c r="CKM228" s="15"/>
      <c r="CKN228" s="15"/>
      <c r="CKO228" s="15"/>
      <c r="CKP228" s="15"/>
      <c r="CKQ228" s="15"/>
      <c r="CKR228" s="15"/>
      <c r="CKS228" s="15"/>
      <c r="CKT228" s="15"/>
      <c r="CKU228" s="15"/>
      <c r="CKV228" s="15"/>
      <c r="CKW228" s="15"/>
      <c r="CKX228" s="15"/>
      <c r="CKY228" s="15"/>
      <c r="CKZ228" s="15"/>
      <c r="CLA228" s="15"/>
      <c r="CLB228" s="15"/>
      <c r="CLC228" s="15"/>
      <c r="CLD228" s="15"/>
      <c r="CLE228" s="15"/>
      <c r="CLF228" s="15"/>
      <c r="CLG228" s="15"/>
      <c r="CLH228" s="15"/>
      <c r="CLI228" s="15"/>
      <c r="CLJ228" s="15"/>
      <c r="CLK228" s="15"/>
      <c r="CLL228" s="15"/>
      <c r="CLM228" s="15"/>
      <c r="CLN228" s="15"/>
      <c r="CLO228" s="15"/>
      <c r="CLP228" s="15"/>
      <c r="CLQ228" s="15"/>
      <c r="CLR228" s="15"/>
      <c r="CLS228" s="15"/>
      <c r="CLT228" s="15"/>
      <c r="CLU228" s="15"/>
      <c r="CLV228" s="15"/>
      <c r="CLW228" s="15"/>
      <c r="CLX228" s="15"/>
      <c r="CLY228" s="15"/>
      <c r="CLZ228" s="15"/>
      <c r="CMA228" s="15"/>
      <c r="CMB228" s="15"/>
      <c r="CMC228" s="15"/>
      <c r="CMD228" s="15"/>
      <c r="CME228" s="15"/>
      <c r="CMF228" s="15"/>
      <c r="CMG228" s="15"/>
      <c r="CMH228" s="15"/>
      <c r="CMI228" s="15"/>
      <c r="CMJ228" s="15"/>
      <c r="CMK228" s="15"/>
      <c r="CML228" s="15"/>
      <c r="CMM228" s="15"/>
      <c r="CMN228" s="15"/>
      <c r="CMO228" s="15"/>
      <c r="CMP228" s="15"/>
      <c r="CMQ228" s="15"/>
      <c r="CMR228" s="15"/>
      <c r="CMS228" s="15"/>
      <c r="CMT228" s="15"/>
      <c r="CMU228" s="15"/>
      <c r="CMV228" s="15"/>
      <c r="CMW228" s="15"/>
      <c r="CMX228" s="15"/>
      <c r="CMY228" s="15"/>
      <c r="CMZ228" s="15"/>
      <c r="CNA228" s="15"/>
      <c r="CNB228" s="15"/>
      <c r="CNC228" s="15"/>
      <c r="CND228" s="15"/>
      <c r="CNE228" s="15"/>
      <c r="CNF228" s="15"/>
      <c r="CNG228" s="15"/>
      <c r="CNH228" s="15"/>
      <c r="CNI228" s="15"/>
      <c r="CNJ228" s="15"/>
      <c r="CNK228" s="15"/>
      <c r="CNL228" s="15"/>
      <c r="CNM228" s="15"/>
      <c r="CNN228" s="15"/>
      <c r="CNO228" s="15"/>
      <c r="CNP228" s="15"/>
      <c r="CNQ228" s="15"/>
      <c r="CNR228" s="15"/>
      <c r="CNS228" s="15"/>
      <c r="CNT228" s="15"/>
      <c r="CNU228" s="15"/>
      <c r="CNV228" s="15"/>
      <c r="CNW228" s="15"/>
      <c r="CNX228" s="15"/>
      <c r="CNY228" s="15"/>
      <c r="CNZ228" s="15"/>
      <c r="COA228" s="15"/>
      <c r="COB228" s="15"/>
      <c r="COC228" s="15"/>
      <c r="COD228" s="15"/>
      <c r="COE228" s="15"/>
      <c r="COF228" s="15"/>
      <c r="COG228" s="15"/>
      <c r="COH228" s="15"/>
      <c r="COI228" s="15"/>
      <c r="COJ228" s="15"/>
      <c r="COK228" s="15"/>
      <c r="COL228" s="15"/>
      <c r="COM228" s="15"/>
      <c r="CON228" s="15"/>
      <c r="COO228" s="15"/>
      <c r="COP228" s="15"/>
      <c r="COQ228" s="15"/>
      <c r="COR228" s="15"/>
      <c r="COS228" s="15"/>
      <c r="COT228" s="15"/>
      <c r="COU228" s="15"/>
      <c r="COV228" s="15"/>
      <c r="COW228" s="15"/>
      <c r="COX228" s="15"/>
      <c r="COY228" s="15"/>
      <c r="COZ228" s="15"/>
      <c r="CPA228" s="15"/>
      <c r="CPB228" s="15"/>
      <c r="CPC228" s="15"/>
      <c r="CPD228" s="15"/>
      <c r="CPE228" s="15"/>
      <c r="CPF228" s="15"/>
      <c r="CPG228" s="15"/>
      <c r="CPH228" s="15"/>
      <c r="CPI228" s="15"/>
      <c r="CPJ228" s="15"/>
      <c r="CPK228" s="15"/>
      <c r="CPL228" s="15"/>
      <c r="CPM228" s="15"/>
      <c r="CPN228" s="15"/>
      <c r="CPO228" s="15"/>
      <c r="CPP228" s="15"/>
      <c r="CPQ228" s="15"/>
      <c r="CPR228" s="15"/>
      <c r="CPS228" s="15"/>
      <c r="CPT228" s="15"/>
      <c r="CPU228" s="15"/>
      <c r="CPV228" s="15"/>
      <c r="CPW228" s="15"/>
      <c r="CPX228" s="15"/>
      <c r="CPY228" s="15"/>
      <c r="CPZ228" s="15"/>
      <c r="CQA228" s="15"/>
      <c r="CQB228" s="15"/>
      <c r="CQC228" s="15"/>
      <c r="CQD228" s="15"/>
      <c r="CQE228" s="15"/>
      <c r="CQF228" s="15"/>
      <c r="CQG228" s="15"/>
      <c r="CQH228" s="15"/>
      <c r="CQI228" s="15"/>
      <c r="CQJ228" s="15"/>
      <c r="CQK228" s="15"/>
      <c r="CQL228" s="15"/>
      <c r="CQM228" s="15"/>
      <c r="CQN228" s="15"/>
      <c r="CQO228" s="15"/>
      <c r="CQP228" s="15"/>
      <c r="CQQ228" s="15"/>
      <c r="CQR228" s="15"/>
      <c r="CQS228" s="15"/>
      <c r="CQT228" s="15"/>
      <c r="CQU228" s="15"/>
      <c r="CQV228" s="15"/>
      <c r="CQW228" s="15"/>
      <c r="CQX228" s="15"/>
      <c r="CQY228" s="15"/>
      <c r="CQZ228" s="15"/>
      <c r="CRA228" s="15"/>
      <c r="CRB228" s="15"/>
      <c r="CRC228" s="15"/>
      <c r="CRD228" s="15"/>
      <c r="CRE228" s="15"/>
      <c r="CRF228" s="15"/>
      <c r="CRG228" s="15"/>
      <c r="CRH228" s="15"/>
      <c r="CRI228" s="15"/>
      <c r="CRJ228" s="15"/>
      <c r="CRK228" s="15"/>
      <c r="CRL228" s="15"/>
      <c r="CRM228" s="15"/>
      <c r="CRN228" s="15"/>
      <c r="CRO228" s="15"/>
      <c r="CRP228" s="15"/>
      <c r="CRQ228" s="15"/>
      <c r="CRR228" s="15"/>
      <c r="CRS228" s="15"/>
      <c r="CRT228" s="15"/>
      <c r="CRU228" s="15"/>
      <c r="CRV228" s="15"/>
      <c r="CRW228" s="15"/>
      <c r="CRX228" s="15"/>
      <c r="CRY228" s="15"/>
      <c r="CRZ228" s="15"/>
      <c r="CSA228" s="15"/>
      <c r="CSB228" s="15"/>
      <c r="CSC228" s="15"/>
      <c r="CSD228" s="15"/>
      <c r="CSE228" s="15"/>
      <c r="CSF228" s="15"/>
      <c r="CSG228" s="15"/>
      <c r="CSH228" s="15"/>
      <c r="CSI228" s="15"/>
      <c r="CSJ228" s="15"/>
      <c r="CSK228" s="15"/>
      <c r="CSL228" s="15"/>
      <c r="CSM228" s="15"/>
      <c r="CSN228" s="15"/>
      <c r="CSO228" s="15"/>
      <c r="CSP228" s="15"/>
      <c r="CSQ228" s="15"/>
      <c r="CSR228" s="15"/>
      <c r="CSS228" s="15"/>
      <c r="CST228" s="15"/>
      <c r="CSU228" s="15"/>
      <c r="CSV228" s="15"/>
      <c r="CSW228" s="15"/>
      <c r="CSX228" s="15"/>
      <c r="CSY228" s="15"/>
      <c r="CSZ228" s="15"/>
      <c r="CTA228" s="15"/>
      <c r="CTB228" s="15"/>
      <c r="CTC228" s="15"/>
      <c r="CTD228" s="15"/>
      <c r="CTE228" s="15"/>
      <c r="CTF228" s="15"/>
      <c r="CTG228" s="15"/>
      <c r="CTH228" s="15"/>
      <c r="CTI228" s="15"/>
      <c r="CTJ228" s="15"/>
      <c r="CTK228" s="15"/>
      <c r="CTL228" s="15"/>
      <c r="CTM228" s="15"/>
      <c r="CTN228" s="15"/>
      <c r="CTO228" s="15"/>
      <c r="CTP228" s="15"/>
      <c r="CTQ228" s="15"/>
      <c r="CTR228" s="15"/>
      <c r="CTS228" s="15"/>
      <c r="CTT228" s="15"/>
      <c r="CTU228" s="15"/>
      <c r="CTV228" s="15"/>
      <c r="CTW228" s="15"/>
      <c r="CTX228" s="15"/>
      <c r="CTY228" s="15"/>
      <c r="CTZ228" s="15"/>
      <c r="CUA228" s="15"/>
      <c r="CUB228" s="15"/>
      <c r="CUC228" s="15"/>
      <c r="CUD228" s="15"/>
      <c r="CUE228" s="15"/>
      <c r="CUF228" s="15"/>
      <c r="CUG228" s="15"/>
      <c r="CUH228" s="15"/>
      <c r="CUI228" s="15"/>
      <c r="CUJ228" s="15"/>
      <c r="CUK228" s="15"/>
      <c r="CUL228" s="15"/>
      <c r="CUM228" s="15"/>
      <c r="CUN228" s="15"/>
      <c r="CUO228" s="15"/>
      <c r="CUP228" s="15"/>
      <c r="CUQ228" s="15"/>
      <c r="CUR228" s="15"/>
      <c r="CUS228" s="15"/>
      <c r="CUT228" s="15"/>
      <c r="CUU228" s="15"/>
      <c r="CUV228" s="15"/>
      <c r="CUW228" s="15"/>
      <c r="CUX228" s="15"/>
      <c r="CUY228" s="15"/>
      <c r="CUZ228" s="15"/>
      <c r="CVA228" s="15"/>
      <c r="CVB228" s="15"/>
      <c r="CVC228" s="15"/>
      <c r="CVD228" s="15"/>
      <c r="CVE228" s="15"/>
      <c r="CVF228" s="15"/>
      <c r="CVG228" s="15"/>
      <c r="CVH228" s="15"/>
      <c r="CVI228" s="15"/>
      <c r="CVJ228" s="15"/>
      <c r="CVK228" s="15"/>
      <c r="CVL228" s="15"/>
      <c r="CVM228" s="15"/>
      <c r="CVN228" s="15"/>
      <c r="CVO228" s="15"/>
      <c r="CVP228" s="15"/>
      <c r="CVQ228" s="15"/>
      <c r="CVR228" s="15"/>
      <c r="CVS228" s="15"/>
      <c r="CVT228" s="15"/>
      <c r="CVU228" s="15"/>
      <c r="CVV228" s="15"/>
      <c r="CVW228" s="15"/>
      <c r="CVX228" s="15"/>
      <c r="CVY228" s="15"/>
      <c r="CVZ228" s="15"/>
      <c r="CWA228" s="15"/>
      <c r="CWB228" s="15"/>
      <c r="CWC228" s="15"/>
      <c r="CWD228" s="15"/>
      <c r="CWE228" s="15"/>
      <c r="CWF228" s="15"/>
      <c r="CWG228" s="15"/>
      <c r="CWH228" s="15"/>
      <c r="CWI228" s="15"/>
      <c r="CWJ228" s="15"/>
      <c r="CWK228" s="15"/>
      <c r="CWL228" s="15"/>
      <c r="CWM228" s="15"/>
      <c r="CWN228" s="15"/>
      <c r="CWO228" s="15"/>
      <c r="CWP228" s="15"/>
      <c r="CWQ228" s="15"/>
      <c r="CWR228" s="15"/>
      <c r="CWS228" s="15"/>
      <c r="CWT228" s="15"/>
      <c r="CWU228" s="15"/>
      <c r="CWV228" s="15"/>
      <c r="CWW228" s="15"/>
      <c r="CWX228" s="15"/>
      <c r="CWY228" s="15"/>
      <c r="CWZ228" s="15"/>
      <c r="CXA228" s="15"/>
      <c r="CXB228" s="15"/>
      <c r="CXC228" s="15"/>
      <c r="CXD228" s="15"/>
      <c r="CXE228" s="15"/>
      <c r="CXF228" s="15"/>
      <c r="CXG228" s="15"/>
      <c r="CXH228" s="15"/>
      <c r="CXI228" s="15"/>
      <c r="CXJ228" s="15"/>
      <c r="CXK228" s="15"/>
      <c r="CXL228" s="15"/>
      <c r="CXM228" s="15"/>
      <c r="CXN228" s="15"/>
      <c r="CXO228" s="15"/>
      <c r="CXP228" s="15"/>
      <c r="CXQ228" s="15"/>
      <c r="CXR228" s="15"/>
      <c r="CXS228" s="15"/>
      <c r="CXT228" s="15"/>
      <c r="CXU228" s="15"/>
      <c r="CXV228" s="15"/>
      <c r="CXW228" s="15"/>
      <c r="CXX228" s="15"/>
      <c r="CXY228" s="15"/>
      <c r="CXZ228" s="15"/>
      <c r="CYA228" s="15"/>
      <c r="CYB228" s="15"/>
      <c r="CYC228" s="15"/>
      <c r="CYD228" s="15"/>
      <c r="CYE228" s="15"/>
      <c r="CYF228" s="15"/>
      <c r="CYG228" s="15"/>
      <c r="CYH228" s="15"/>
      <c r="CYI228" s="15"/>
      <c r="CYJ228" s="15"/>
      <c r="CYK228" s="15"/>
      <c r="CYL228" s="15"/>
      <c r="CYM228" s="15"/>
      <c r="CYN228" s="15"/>
      <c r="CYO228" s="15"/>
      <c r="CYP228" s="15"/>
      <c r="CYQ228" s="15"/>
      <c r="CYR228" s="15"/>
      <c r="CYS228" s="15"/>
      <c r="CYT228" s="15"/>
      <c r="CYU228" s="15"/>
      <c r="CYV228" s="15"/>
      <c r="CYW228" s="15"/>
      <c r="CYX228" s="15"/>
      <c r="CYY228" s="15"/>
      <c r="CYZ228" s="15"/>
      <c r="CZA228" s="15"/>
      <c r="CZB228" s="15"/>
      <c r="CZC228" s="15"/>
      <c r="CZD228" s="15"/>
      <c r="CZE228" s="15"/>
      <c r="CZF228" s="15"/>
      <c r="CZG228" s="15"/>
      <c r="CZH228" s="15"/>
      <c r="CZI228" s="15"/>
      <c r="CZJ228" s="15"/>
      <c r="CZK228" s="15"/>
      <c r="CZL228" s="15"/>
      <c r="CZM228" s="15"/>
      <c r="CZN228" s="15"/>
      <c r="CZO228" s="15"/>
      <c r="CZP228" s="15"/>
      <c r="CZQ228" s="15"/>
      <c r="CZR228" s="15"/>
      <c r="CZS228" s="15"/>
      <c r="CZT228" s="15"/>
      <c r="CZU228" s="15"/>
      <c r="CZV228" s="15"/>
      <c r="CZW228" s="15"/>
      <c r="CZX228" s="15"/>
      <c r="CZY228" s="15"/>
      <c r="CZZ228" s="15"/>
      <c r="DAA228" s="15"/>
      <c r="DAB228" s="15"/>
      <c r="DAC228" s="15"/>
      <c r="DAD228" s="15"/>
      <c r="DAE228" s="15"/>
      <c r="DAF228" s="15"/>
      <c r="DAG228" s="15"/>
      <c r="DAH228" s="15"/>
      <c r="DAI228" s="15"/>
      <c r="DAJ228" s="15"/>
      <c r="DAK228" s="15"/>
      <c r="DAL228" s="15"/>
      <c r="DAM228" s="15"/>
      <c r="DAN228" s="15"/>
      <c r="DAO228" s="15"/>
      <c r="DAP228" s="15"/>
      <c r="DAQ228" s="15"/>
      <c r="DAR228" s="15"/>
      <c r="DAS228" s="15"/>
      <c r="DAT228" s="15"/>
      <c r="DAU228" s="15"/>
      <c r="DAV228" s="15"/>
      <c r="DAW228" s="15"/>
      <c r="DAX228" s="15"/>
      <c r="DAY228" s="15"/>
      <c r="DAZ228" s="15"/>
      <c r="DBA228" s="15"/>
      <c r="DBB228" s="15"/>
      <c r="DBC228" s="15"/>
      <c r="DBD228" s="15"/>
      <c r="DBE228" s="15"/>
      <c r="DBF228" s="15"/>
      <c r="DBG228" s="15"/>
      <c r="DBH228" s="15"/>
      <c r="DBI228" s="15"/>
      <c r="DBJ228" s="15"/>
      <c r="DBK228" s="15"/>
      <c r="DBL228" s="15"/>
      <c r="DBM228" s="15"/>
      <c r="DBN228" s="15"/>
      <c r="DBO228" s="15"/>
      <c r="DBP228" s="15"/>
      <c r="DBQ228" s="15"/>
      <c r="DBR228" s="15"/>
      <c r="DBS228" s="15"/>
      <c r="DBT228" s="15"/>
      <c r="DBU228" s="15"/>
      <c r="DBV228" s="15"/>
      <c r="DBW228" s="15"/>
      <c r="DBX228" s="15"/>
      <c r="DBY228" s="15"/>
      <c r="DBZ228" s="15"/>
      <c r="DCA228" s="15"/>
      <c r="DCB228" s="15"/>
      <c r="DCC228" s="15"/>
      <c r="DCD228" s="15"/>
      <c r="DCE228" s="15"/>
      <c r="DCF228" s="15"/>
      <c r="DCG228" s="15"/>
      <c r="DCH228" s="15"/>
      <c r="DCI228" s="15"/>
      <c r="DCJ228" s="15"/>
      <c r="DCK228" s="15"/>
      <c r="DCL228" s="15"/>
      <c r="DCM228" s="15"/>
      <c r="DCN228" s="15"/>
      <c r="DCO228" s="15"/>
      <c r="DCP228" s="15"/>
      <c r="DCQ228" s="15"/>
      <c r="DCR228" s="15"/>
      <c r="DCS228" s="15"/>
      <c r="DCT228" s="15"/>
      <c r="DCU228" s="15"/>
      <c r="DCV228" s="15"/>
      <c r="DCW228" s="15"/>
      <c r="DCX228" s="15"/>
      <c r="DCY228" s="15"/>
      <c r="DCZ228" s="15"/>
      <c r="DDA228" s="15"/>
      <c r="DDB228" s="15"/>
      <c r="DDC228" s="15"/>
      <c r="DDD228" s="15"/>
      <c r="DDE228" s="15"/>
      <c r="DDF228" s="15"/>
      <c r="DDG228" s="15"/>
      <c r="DDH228" s="15"/>
      <c r="DDI228" s="15"/>
      <c r="DDJ228" s="15"/>
      <c r="DDK228" s="15"/>
      <c r="DDL228" s="15"/>
      <c r="DDM228" s="15"/>
      <c r="DDN228" s="15"/>
      <c r="DDO228" s="15"/>
      <c r="DDP228" s="15"/>
      <c r="DDQ228" s="15"/>
      <c r="DDR228" s="15"/>
      <c r="DDS228" s="15"/>
      <c r="DDT228" s="15"/>
      <c r="DDU228" s="15"/>
      <c r="DDV228" s="15"/>
      <c r="DDW228" s="15"/>
      <c r="DDX228" s="15"/>
      <c r="DDY228" s="15"/>
      <c r="DDZ228" s="15"/>
      <c r="DEA228" s="15"/>
      <c r="DEB228" s="15"/>
      <c r="DEC228" s="15"/>
      <c r="DED228" s="15"/>
      <c r="DEE228" s="15"/>
      <c r="DEF228" s="15"/>
      <c r="DEG228" s="15"/>
      <c r="DEH228" s="15"/>
      <c r="DEI228" s="15"/>
      <c r="DEJ228" s="15"/>
      <c r="DEK228" s="15"/>
      <c r="DEL228" s="15"/>
      <c r="DEM228" s="15"/>
      <c r="DEN228" s="15"/>
      <c r="DEO228" s="15"/>
      <c r="DEP228" s="15"/>
      <c r="DEQ228" s="15"/>
      <c r="DER228" s="15"/>
      <c r="DES228" s="15"/>
      <c r="DET228" s="15"/>
      <c r="DEU228" s="15"/>
      <c r="DEV228" s="15"/>
      <c r="DEW228" s="15"/>
      <c r="DEX228" s="15"/>
      <c r="DEY228" s="15"/>
      <c r="DEZ228" s="15"/>
      <c r="DFA228" s="15"/>
      <c r="DFB228" s="15"/>
      <c r="DFC228" s="15"/>
      <c r="DFD228" s="15"/>
      <c r="DFE228" s="15"/>
      <c r="DFF228" s="15"/>
      <c r="DFG228" s="15"/>
      <c r="DFH228" s="15"/>
      <c r="DFI228" s="15"/>
      <c r="DFJ228" s="15"/>
      <c r="DFK228" s="15"/>
      <c r="DFL228" s="15"/>
      <c r="DFM228" s="15"/>
      <c r="DFN228" s="15"/>
      <c r="DFO228" s="15"/>
      <c r="DFP228" s="15"/>
      <c r="DFQ228" s="15"/>
      <c r="DFR228" s="15"/>
      <c r="DFS228" s="15"/>
      <c r="DFT228" s="15"/>
      <c r="DFU228" s="15"/>
      <c r="DFV228" s="15"/>
      <c r="DFW228" s="15"/>
      <c r="DFX228" s="15"/>
      <c r="DFY228" s="15"/>
      <c r="DFZ228" s="15"/>
      <c r="DGA228" s="15"/>
      <c r="DGB228" s="15"/>
      <c r="DGC228" s="15"/>
      <c r="DGD228" s="15"/>
      <c r="DGE228" s="15"/>
      <c r="DGF228" s="15"/>
      <c r="DGG228" s="15"/>
      <c r="DGH228" s="15"/>
      <c r="DGI228" s="15"/>
      <c r="DGJ228" s="15"/>
      <c r="DGK228" s="15"/>
      <c r="DGL228" s="15"/>
      <c r="DGM228" s="15"/>
      <c r="DGN228" s="15"/>
      <c r="DGO228" s="15"/>
      <c r="DGP228" s="15"/>
      <c r="DGQ228" s="15"/>
      <c r="DGR228" s="15"/>
      <c r="DGS228" s="15"/>
      <c r="DGT228" s="15"/>
      <c r="DGU228" s="15"/>
      <c r="DGV228" s="15"/>
      <c r="DGW228" s="15"/>
      <c r="DGX228" s="15"/>
      <c r="DGY228" s="15"/>
      <c r="DGZ228" s="15"/>
      <c r="DHA228" s="15"/>
      <c r="DHB228" s="15"/>
      <c r="DHC228" s="15"/>
      <c r="DHD228" s="15"/>
      <c r="DHE228" s="15"/>
      <c r="DHF228" s="15"/>
      <c r="DHG228" s="15"/>
      <c r="DHH228" s="15"/>
      <c r="DHI228" s="15"/>
      <c r="DHJ228" s="15"/>
      <c r="DHK228" s="15"/>
      <c r="DHL228" s="15"/>
      <c r="DHM228" s="15"/>
      <c r="DHN228" s="15"/>
      <c r="DHO228" s="15"/>
      <c r="DHP228" s="15"/>
      <c r="DHQ228" s="15"/>
      <c r="DHR228" s="15"/>
      <c r="DHS228" s="15"/>
      <c r="DHT228" s="15"/>
      <c r="DHU228" s="15"/>
      <c r="DHV228" s="15"/>
      <c r="DHW228" s="15"/>
      <c r="DHX228" s="15"/>
      <c r="DHY228" s="15"/>
      <c r="DHZ228" s="15"/>
      <c r="DIA228" s="15"/>
      <c r="DIB228" s="15"/>
      <c r="DIC228" s="15"/>
      <c r="DID228" s="15"/>
      <c r="DIE228" s="15"/>
      <c r="DIF228" s="15"/>
      <c r="DIG228" s="15"/>
      <c r="DIH228" s="15"/>
      <c r="DII228" s="15"/>
      <c r="DIJ228" s="15"/>
      <c r="DIK228" s="15"/>
      <c r="DIL228" s="15"/>
      <c r="DIM228" s="15"/>
      <c r="DIN228" s="15"/>
      <c r="DIO228" s="15"/>
      <c r="DIP228" s="15"/>
      <c r="DIQ228" s="15"/>
      <c r="DIR228" s="15"/>
      <c r="DIS228" s="15"/>
      <c r="DIT228" s="15"/>
      <c r="DIU228" s="15"/>
      <c r="DIV228" s="15"/>
      <c r="DIW228" s="15"/>
      <c r="DIX228" s="15"/>
      <c r="DIY228" s="15"/>
      <c r="DIZ228" s="15"/>
      <c r="DJA228" s="15"/>
      <c r="DJB228" s="15"/>
      <c r="DJC228" s="15"/>
      <c r="DJD228" s="15"/>
      <c r="DJE228" s="15"/>
      <c r="DJF228" s="15"/>
      <c r="DJG228" s="15"/>
      <c r="DJH228" s="15"/>
      <c r="DJI228" s="15"/>
      <c r="DJJ228" s="15"/>
      <c r="DJK228" s="15"/>
      <c r="DJL228" s="15"/>
      <c r="DJM228" s="15"/>
      <c r="DJN228" s="15"/>
      <c r="DJO228" s="15"/>
      <c r="DJP228" s="15"/>
      <c r="DJQ228" s="15"/>
      <c r="DJR228" s="15"/>
      <c r="DJS228" s="15"/>
      <c r="DJT228" s="15"/>
      <c r="DJU228" s="15"/>
      <c r="DJV228" s="15"/>
      <c r="DJW228" s="15"/>
      <c r="DJX228" s="15"/>
      <c r="DJY228" s="15"/>
      <c r="DJZ228" s="15"/>
      <c r="DKA228" s="15"/>
      <c r="DKB228" s="15"/>
      <c r="DKC228" s="15"/>
      <c r="DKD228" s="15"/>
      <c r="DKE228" s="15"/>
      <c r="DKF228" s="15"/>
      <c r="DKG228" s="15"/>
      <c r="DKH228" s="15"/>
      <c r="DKI228" s="15"/>
      <c r="DKJ228" s="15"/>
      <c r="DKK228" s="15"/>
      <c r="DKL228" s="15"/>
      <c r="DKM228" s="15"/>
      <c r="DKN228" s="15"/>
      <c r="DKO228" s="15"/>
      <c r="DKP228" s="15"/>
      <c r="DKQ228" s="15"/>
      <c r="DKR228" s="15"/>
      <c r="DKS228" s="15"/>
      <c r="DKT228" s="15"/>
      <c r="DKU228" s="15"/>
      <c r="DKV228" s="15"/>
      <c r="DKW228" s="15"/>
      <c r="DKX228" s="15"/>
      <c r="DKY228" s="15"/>
      <c r="DKZ228" s="15"/>
      <c r="DLA228" s="15"/>
      <c r="DLB228" s="15"/>
      <c r="DLC228" s="15"/>
      <c r="DLD228" s="15"/>
      <c r="DLE228" s="15"/>
      <c r="DLF228" s="15"/>
      <c r="DLG228" s="15"/>
      <c r="DLH228" s="15"/>
      <c r="DLI228" s="15"/>
      <c r="DLJ228" s="15"/>
      <c r="DLK228" s="15"/>
      <c r="DLL228" s="15"/>
      <c r="DLM228" s="15"/>
      <c r="DLN228" s="15"/>
      <c r="DLO228" s="15"/>
      <c r="DLP228" s="15"/>
      <c r="DLQ228" s="15"/>
      <c r="DLR228" s="15"/>
      <c r="DLS228" s="15"/>
      <c r="DLT228" s="15"/>
      <c r="DLU228" s="15"/>
      <c r="DLV228" s="15"/>
      <c r="DLW228" s="15"/>
      <c r="DLX228" s="15"/>
      <c r="DLY228" s="15"/>
      <c r="DLZ228" s="15"/>
      <c r="DMA228" s="15"/>
      <c r="DMB228" s="15"/>
      <c r="DMC228" s="15"/>
      <c r="DMD228" s="15"/>
      <c r="DME228" s="15"/>
      <c r="DMF228" s="15"/>
      <c r="DMG228" s="15"/>
      <c r="DMH228" s="15"/>
      <c r="DMI228" s="15"/>
      <c r="DMJ228" s="15"/>
      <c r="DMK228" s="15"/>
      <c r="DML228" s="15"/>
      <c r="DMM228" s="15"/>
      <c r="DMN228" s="15"/>
      <c r="DMO228" s="15"/>
      <c r="DMP228" s="15"/>
      <c r="DMQ228" s="15"/>
      <c r="DMR228" s="15"/>
      <c r="DMS228" s="15"/>
      <c r="DMT228" s="15"/>
      <c r="DMU228" s="15"/>
      <c r="DMV228" s="15"/>
      <c r="DMW228" s="15"/>
      <c r="DMX228" s="15"/>
      <c r="DMY228" s="15"/>
      <c r="DMZ228" s="15"/>
      <c r="DNA228" s="15"/>
      <c r="DNB228" s="15"/>
      <c r="DNC228" s="15"/>
      <c r="DND228" s="15"/>
      <c r="DNE228" s="15"/>
      <c r="DNF228" s="15"/>
      <c r="DNG228" s="15"/>
      <c r="DNH228" s="15"/>
      <c r="DNI228" s="15"/>
      <c r="DNJ228" s="15"/>
      <c r="DNK228" s="15"/>
      <c r="DNL228" s="15"/>
      <c r="DNM228" s="15"/>
      <c r="DNN228" s="15"/>
      <c r="DNO228" s="15"/>
      <c r="DNP228" s="15"/>
      <c r="DNQ228" s="15"/>
      <c r="DNR228" s="15"/>
      <c r="DNS228" s="15"/>
      <c r="DNT228" s="15"/>
      <c r="DNU228" s="15"/>
      <c r="DNV228" s="15"/>
      <c r="DNW228" s="15"/>
      <c r="DNX228" s="15"/>
      <c r="DNY228" s="15"/>
      <c r="DNZ228" s="15"/>
      <c r="DOA228" s="15"/>
      <c r="DOB228" s="15"/>
      <c r="DOC228" s="15"/>
      <c r="DOD228" s="15"/>
      <c r="DOE228" s="15"/>
      <c r="DOF228" s="15"/>
      <c r="DOG228" s="15"/>
      <c r="DOH228" s="15"/>
      <c r="DOI228" s="15"/>
      <c r="DOJ228" s="15"/>
      <c r="DOK228" s="15"/>
      <c r="DOL228" s="15"/>
      <c r="DOM228" s="15"/>
      <c r="DON228" s="15"/>
      <c r="DOO228" s="15"/>
      <c r="DOP228" s="15"/>
      <c r="DOQ228" s="15"/>
      <c r="DOR228" s="15"/>
      <c r="DOS228" s="15"/>
      <c r="DOT228" s="15"/>
      <c r="DOU228" s="15"/>
      <c r="DOV228" s="15"/>
      <c r="DOW228" s="15"/>
      <c r="DOX228" s="15"/>
      <c r="DOY228" s="15"/>
      <c r="DOZ228" s="15"/>
      <c r="DPA228" s="15"/>
      <c r="DPB228" s="15"/>
      <c r="DPC228" s="15"/>
      <c r="DPD228" s="15"/>
      <c r="DPE228" s="15"/>
      <c r="DPF228" s="15"/>
      <c r="DPG228" s="15"/>
      <c r="DPH228" s="15"/>
      <c r="DPI228" s="15"/>
      <c r="DPJ228" s="15"/>
      <c r="DPK228" s="15"/>
      <c r="DPL228" s="15"/>
      <c r="DPM228" s="15"/>
      <c r="DPN228" s="15"/>
      <c r="DPO228" s="15"/>
      <c r="DPP228" s="15"/>
      <c r="DPQ228" s="15"/>
      <c r="DPR228" s="15"/>
      <c r="DPS228" s="15"/>
      <c r="DPT228" s="15"/>
      <c r="DPU228" s="15"/>
      <c r="DPV228" s="15"/>
      <c r="DPW228" s="15"/>
      <c r="DPX228" s="15"/>
      <c r="DPY228" s="15"/>
      <c r="DPZ228" s="15"/>
      <c r="DQA228" s="15"/>
      <c r="DQB228" s="15"/>
      <c r="DQC228" s="15"/>
      <c r="DQD228" s="15"/>
      <c r="DQE228" s="15"/>
      <c r="DQF228" s="15"/>
      <c r="DQG228" s="15"/>
      <c r="DQH228" s="15"/>
      <c r="DQI228" s="15"/>
      <c r="DQJ228" s="15"/>
      <c r="DQK228" s="15"/>
      <c r="DQL228" s="15"/>
      <c r="DQM228" s="15"/>
      <c r="DQN228" s="15"/>
      <c r="DQO228" s="15"/>
      <c r="DQP228" s="15"/>
      <c r="DQQ228" s="15"/>
      <c r="DQR228" s="15"/>
      <c r="DQS228" s="15"/>
      <c r="DQT228" s="15"/>
      <c r="DQU228" s="15"/>
      <c r="DQV228" s="15"/>
      <c r="DQW228" s="15"/>
      <c r="DQX228" s="15"/>
      <c r="DQY228" s="15"/>
      <c r="DQZ228" s="15"/>
      <c r="DRA228" s="15"/>
      <c r="DRB228" s="15"/>
      <c r="DRC228" s="15"/>
      <c r="DRD228" s="15"/>
      <c r="DRE228" s="15"/>
      <c r="DRF228" s="15"/>
      <c r="DRG228" s="15"/>
      <c r="DRH228" s="15"/>
      <c r="DRI228" s="15"/>
      <c r="DRJ228" s="15"/>
      <c r="DRK228" s="15"/>
      <c r="DRL228" s="15"/>
      <c r="DRM228" s="15"/>
      <c r="DRN228" s="15"/>
      <c r="DRO228" s="15"/>
      <c r="DRP228" s="15"/>
      <c r="DRQ228" s="15"/>
      <c r="DRR228" s="15"/>
      <c r="DRS228" s="15"/>
      <c r="DRT228" s="15"/>
      <c r="DRU228" s="15"/>
      <c r="DRV228" s="15"/>
      <c r="DRW228" s="15"/>
      <c r="DRX228" s="15"/>
      <c r="DRY228" s="15"/>
      <c r="DRZ228" s="15"/>
      <c r="DSA228" s="15"/>
      <c r="DSB228" s="15"/>
      <c r="DSC228" s="15"/>
      <c r="DSD228" s="15"/>
      <c r="DSE228" s="15"/>
      <c r="DSF228" s="15"/>
      <c r="DSG228" s="15"/>
      <c r="DSH228" s="15"/>
      <c r="DSI228" s="15"/>
      <c r="DSJ228" s="15"/>
      <c r="DSK228" s="15"/>
      <c r="DSL228" s="15"/>
      <c r="DSM228" s="15"/>
      <c r="DSN228" s="15"/>
      <c r="DSO228" s="15"/>
      <c r="DSP228" s="15"/>
      <c r="DSQ228" s="15"/>
      <c r="DSR228" s="15"/>
      <c r="DSS228" s="15"/>
      <c r="DST228" s="15"/>
      <c r="DSU228" s="15"/>
      <c r="DSV228" s="15"/>
      <c r="DSW228" s="15"/>
      <c r="DSX228" s="15"/>
      <c r="DSY228" s="15"/>
      <c r="DSZ228" s="15"/>
      <c r="DTA228" s="15"/>
      <c r="DTB228" s="15"/>
      <c r="DTC228" s="15"/>
      <c r="DTD228" s="15"/>
      <c r="DTE228" s="15"/>
      <c r="DTF228" s="15"/>
      <c r="DTG228" s="15"/>
      <c r="DTH228" s="15"/>
      <c r="DTI228" s="15"/>
      <c r="DTJ228" s="15"/>
      <c r="DTK228" s="15"/>
      <c r="DTL228" s="15"/>
      <c r="DTM228" s="15"/>
      <c r="DTN228" s="15"/>
      <c r="DTO228" s="15"/>
      <c r="DTP228" s="15"/>
      <c r="DTQ228" s="15"/>
      <c r="DTR228" s="15"/>
      <c r="DTS228" s="15"/>
      <c r="DTT228" s="15"/>
      <c r="DTU228" s="15"/>
      <c r="DTV228" s="15"/>
      <c r="DTW228" s="15"/>
      <c r="DTX228" s="15"/>
      <c r="DTY228" s="15"/>
      <c r="DTZ228" s="15"/>
      <c r="DUA228" s="15"/>
      <c r="DUB228" s="15"/>
      <c r="DUC228" s="15"/>
      <c r="DUD228" s="15"/>
      <c r="DUE228" s="15"/>
      <c r="DUF228" s="15"/>
      <c r="DUG228" s="15"/>
      <c r="DUH228" s="15"/>
      <c r="DUI228" s="15"/>
      <c r="DUJ228" s="15"/>
      <c r="DUK228" s="15"/>
      <c r="DUL228" s="15"/>
      <c r="DUM228" s="15"/>
      <c r="DUN228" s="15"/>
      <c r="DUO228" s="15"/>
      <c r="DUP228" s="15"/>
      <c r="DUQ228" s="15"/>
      <c r="DUR228" s="15"/>
      <c r="DUS228" s="15"/>
      <c r="DUT228" s="15"/>
      <c r="DUU228" s="15"/>
      <c r="DUV228" s="15"/>
      <c r="DUW228" s="15"/>
      <c r="DUX228" s="15"/>
      <c r="DUY228" s="15"/>
      <c r="DUZ228" s="15"/>
      <c r="DVA228" s="15"/>
      <c r="DVB228" s="15"/>
      <c r="DVC228" s="15"/>
      <c r="DVD228" s="15"/>
      <c r="DVE228" s="15"/>
      <c r="DVF228" s="15"/>
      <c r="DVG228" s="15"/>
      <c r="DVH228" s="15"/>
      <c r="DVI228" s="15"/>
      <c r="DVJ228" s="15"/>
      <c r="DVK228" s="15"/>
      <c r="DVL228" s="15"/>
      <c r="DVM228" s="15"/>
      <c r="DVN228" s="15"/>
      <c r="DVO228" s="15"/>
      <c r="DVP228" s="15"/>
      <c r="DVQ228" s="15"/>
      <c r="DVR228" s="15"/>
      <c r="DVS228" s="15"/>
      <c r="DVT228" s="15"/>
      <c r="DVU228" s="15"/>
      <c r="DVV228" s="15"/>
      <c r="DVW228" s="15"/>
      <c r="DVX228" s="15"/>
      <c r="DVY228" s="15"/>
      <c r="DVZ228" s="15"/>
      <c r="DWA228" s="15"/>
      <c r="DWB228" s="15"/>
      <c r="DWC228" s="15"/>
      <c r="DWD228" s="15"/>
      <c r="DWE228" s="15"/>
      <c r="DWF228" s="15"/>
      <c r="DWG228" s="15"/>
      <c r="DWH228" s="15"/>
      <c r="DWI228" s="15"/>
      <c r="DWJ228" s="15"/>
      <c r="DWK228" s="15"/>
      <c r="DWL228" s="15"/>
      <c r="DWM228" s="15"/>
      <c r="DWN228" s="15"/>
      <c r="DWO228" s="15"/>
      <c r="DWP228" s="15"/>
      <c r="DWQ228" s="15"/>
      <c r="DWR228" s="15"/>
      <c r="DWS228" s="15"/>
      <c r="DWT228" s="15"/>
      <c r="DWU228" s="15"/>
      <c r="DWV228" s="15"/>
      <c r="DWW228" s="15"/>
      <c r="DWX228" s="15"/>
      <c r="DWY228" s="15"/>
      <c r="DWZ228" s="15"/>
      <c r="DXA228" s="15"/>
      <c r="DXB228" s="15"/>
      <c r="DXC228" s="15"/>
      <c r="DXD228" s="15"/>
      <c r="DXE228" s="15"/>
      <c r="DXF228" s="15"/>
      <c r="DXG228" s="15"/>
      <c r="DXH228" s="15"/>
      <c r="DXI228" s="15"/>
      <c r="DXJ228" s="15"/>
      <c r="DXK228" s="15"/>
      <c r="DXL228" s="15"/>
      <c r="DXM228" s="15"/>
      <c r="DXN228" s="15"/>
      <c r="DXO228" s="15"/>
      <c r="DXP228" s="15"/>
      <c r="DXQ228" s="15"/>
      <c r="DXR228" s="15"/>
      <c r="DXS228" s="15"/>
      <c r="DXT228" s="15"/>
      <c r="DXU228" s="15"/>
      <c r="DXV228" s="15"/>
      <c r="DXW228" s="15"/>
      <c r="DXX228" s="15"/>
      <c r="DXY228" s="15"/>
      <c r="DXZ228" s="15"/>
      <c r="DYA228" s="15"/>
      <c r="DYB228" s="15"/>
      <c r="DYC228" s="15"/>
      <c r="DYD228" s="15"/>
      <c r="DYE228" s="15"/>
      <c r="DYF228" s="15"/>
      <c r="DYG228" s="15"/>
      <c r="DYH228" s="15"/>
      <c r="DYI228" s="15"/>
      <c r="DYJ228" s="15"/>
      <c r="DYK228" s="15"/>
      <c r="DYL228" s="15"/>
      <c r="DYM228" s="15"/>
      <c r="DYN228" s="15"/>
      <c r="DYO228" s="15"/>
      <c r="DYP228" s="15"/>
      <c r="DYQ228" s="15"/>
      <c r="DYR228" s="15"/>
      <c r="DYS228" s="15"/>
      <c r="DYT228" s="15"/>
      <c r="DYU228" s="15"/>
      <c r="DYV228" s="15"/>
      <c r="DYW228" s="15"/>
      <c r="DYX228" s="15"/>
      <c r="DYY228" s="15"/>
      <c r="DYZ228" s="15"/>
      <c r="DZA228" s="15"/>
      <c r="DZB228" s="15"/>
      <c r="DZC228" s="15"/>
      <c r="DZD228" s="15"/>
      <c r="DZE228" s="15"/>
      <c r="DZF228" s="15"/>
      <c r="DZG228" s="15"/>
      <c r="DZH228" s="15"/>
      <c r="DZI228" s="15"/>
      <c r="DZJ228" s="15"/>
      <c r="DZK228" s="15"/>
      <c r="DZL228" s="15"/>
      <c r="DZM228" s="15"/>
      <c r="DZN228" s="15"/>
      <c r="DZO228" s="15"/>
      <c r="DZP228" s="15"/>
      <c r="DZQ228" s="15"/>
      <c r="DZR228" s="15"/>
      <c r="DZS228" s="15"/>
      <c r="DZT228" s="15"/>
      <c r="DZU228" s="15"/>
      <c r="DZV228" s="15"/>
      <c r="DZW228" s="15"/>
      <c r="DZX228" s="15"/>
      <c r="DZY228" s="15"/>
      <c r="DZZ228" s="15"/>
      <c r="EAA228" s="15"/>
      <c r="EAB228" s="15"/>
      <c r="EAC228" s="15"/>
      <c r="EAD228" s="15"/>
      <c r="EAE228" s="15"/>
      <c r="EAF228" s="15"/>
      <c r="EAG228" s="15"/>
      <c r="EAH228" s="15"/>
      <c r="EAI228" s="15"/>
      <c r="EAJ228" s="15"/>
      <c r="EAK228" s="15"/>
      <c r="EAL228" s="15"/>
      <c r="EAM228" s="15"/>
      <c r="EAN228" s="15"/>
      <c r="EAO228" s="15"/>
      <c r="EAP228" s="15"/>
      <c r="EAQ228" s="15"/>
      <c r="EAR228" s="15"/>
      <c r="EAS228" s="15"/>
      <c r="EAT228" s="15"/>
      <c r="EAU228" s="15"/>
      <c r="EAV228" s="15"/>
      <c r="EAW228" s="15"/>
      <c r="EAX228" s="15"/>
      <c r="EAY228" s="15"/>
      <c r="EAZ228" s="15"/>
      <c r="EBA228" s="15"/>
      <c r="EBB228" s="15"/>
      <c r="EBC228" s="15"/>
      <c r="EBD228" s="15"/>
      <c r="EBE228" s="15"/>
      <c r="EBF228" s="15"/>
      <c r="EBG228" s="15"/>
      <c r="EBH228" s="15"/>
      <c r="EBI228" s="15"/>
      <c r="EBJ228" s="15"/>
      <c r="EBK228" s="15"/>
      <c r="EBL228" s="15"/>
      <c r="EBM228" s="15"/>
      <c r="EBN228" s="15"/>
      <c r="EBO228" s="15"/>
      <c r="EBP228" s="15"/>
      <c r="EBQ228" s="15"/>
      <c r="EBR228" s="15"/>
      <c r="EBS228" s="15"/>
      <c r="EBT228" s="15"/>
      <c r="EBU228" s="15"/>
      <c r="EBV228" s="15"/>
      <c r="EBW228" s="15"/>
      <c r="EBX228" s="15"/>
      <c r="EBY228" s="15"/>
      <c r="EBZ228" s="15"/>
      <c r="ECA228" s="15"/>
      <c r="ECB228" s="15"/>
      <c r="ECC228" s="15"/>
      <c r="ECD228" s="15"/>
      <c r="ECE228" s="15"/>
      <c r="ECF228" s="15"/>
      <c r="ECG228" s="15"/>
      <c r="ECH228" s="15"/>
      <c r="ECI228" s="15"/>
      <c r="ECJ228" s="15"/>
      <c r="ECK228" s="15"/>
      <c r="ECL228" s="15"/>
      <c r="ECM228" s="15"/>
      <c r="ECN228" s="15"/>
      <c r="ECO228" s="15"/>
      <c r="ECP228" s="15"/>
      <c r="ECQ228" s="15"/>
      <c r="ECR228" s="15"/>
      <c r="ECS228" s="15"/>
      <c r="ECT228" s="15"/>
      <c r="ECU228" s="15"/>
      <c r="ECV228" s="15"/>
      <c r="ECW228" s="15"/>
      <c r="ECX228" s="15"/>
      <c r="ECY228" s="15"/>
      <c r="ECZ228" s="15"/>
      <c r="EDA228" s="15"/>
      <c r="EDB228" s="15"/>
      <c r="EDC228" s="15"/>
      <c r="EDD228" s="15"/>
      <c r="EDE228" s="15"/>
      <c r="EDF228" s="15"/>
      <c r="EDG228" s="15"/>
      <c r="EDH228" s="15"/>
      <c r="EDI228" s="15"/>
      <c r="EDJ228" s="15"/>
      <c r="EDK228" s="15"/>
      <c r="EDL228" s="15"/>
      <c r="EDM228" s="15"/>
      <c r="EDN228" s="15"/>
      <c r="EDO228" s="15"/>
      <c r="EDP228" s="15"/>
      <c r="EDQ228" s="15"/>
      <c r="EDR228" s="15"/>
      <c r="EDS228" s="15"/>
      <c r="EDT228" s="15"/>
      <c r="EDU228" s="15"/>
      <c r="EDV228" s="15"/>
      <c r="EDW228" s="15"/>
      <c r="EDX228" s="15"/>
      <c r="EDY228" s="15"/>
      <c r="EDZ228" s="15"/>
      <c r="EEA228" s="15"/>
      <c r="EEB228" s="15"/>
      <c r="EEC228" s="15"/>
      <c r="EED228" s="15"/>
      <c r="EEE228" s="15"/>
      <c r="EEF228" s="15"/>
      <c r="EEG228" s="15"/>
      <c r="EEH228" s="15"/>
      <c r="EEI228" s="15"/>
      <c r="EEJ228" s="15"/>
      <c r="EEK228" s="15"/>
      <c r="EEL228" s="15"/>
      <c r="EEM228" s="15"/>
      <c r="EEN228" s="15"/>
      <c r="EEO228" s="15"/>
      <c r="EEP228" s="15"/>
      <c r="EEQ228" s="15"/>
      <c r="EER228" s="15"/>
      <c r="EES228" s="15"/>
      <c r="EET228" s="15"/>
      <c r="EEU228" s="15"/>
      <c r="EEV228" s="15"/>
      <c r="EEW228" s="15"/>
      <c r="EEX228" s="15"/>
      <c r="EEY228" s="15"/>
      <c r="EEZ228" s="15"/>
      <c r="EFA228" s="15"/>
      <c r="EFB228" s="15"/>
      <c r="EFC228" s="15"/>
      <c r="EFD228" s="15"/>
      <c r="EFE228" s="15"/>
      <c r="EFF228" s="15"/>
      <c r="EFG228" s="15"/>
      <c r="EFH228" s="15"/>
      <c r="EFI228" s="15"/>
      <c r="EFJ228" s="15"/>
      <c r="EFK228" s="15"/>
      <c r="EFL228" s="15"/>
      <c r="EFM228" s="15"/>
      <c r="EFN228" s="15"/>
      <c r="EFO228" s="15"/>
      <c r="EFP228" s="15"/>
      <c r="EFQ228" s="15"/>
      <c r="EFR228" s="15"/>
      <c r="EFS228" s="15"/>
      <c r="EFT228" s="15"/>
      <c r="EFU228" s="15"/>
      <c r="EFV228" s="15"/>
      <c r="EFW228" s="15"/>
      <c r="EFX228" s="15"/>
      <c r="EFY228" s="15"/>
      <c r="EFZ228" s="15"/>
      <c r="EGA228" s="15"/>
      <c r="EGB228" s="15"/>
      <c r="EGC228" s="15"/>
      <c r="EGD228" s="15"/>
      <c r="EGE228" s="15"/>
      <c r="EGF228" s="15"/>
      <c r="EGG228" s="15"/>
      <c r="EGH228" s="15"/>
      <c r="EGI228" s="15"/>
      <c r="EGJ228" s="15"/>
      <c r="EGK228" s="15"/>
      <c r="EGL228" s="15"/>
      <c r="EGM228" s="15"/>
      <c r="EGN228" s="15"/>
      <c r="EGO228" s="15"/>
      <c r="EGP228" s="15"/>
      <c r="EGQ228" s="15"/>
      <c r="EGR228" s="15"/>
      <c r="EGS228" s="15"/>
      <c r="EGT228" s="15"/>
      <c r="EGU228" s="15"/>
      <c r="EGV228" s="15"/>
      <c r="EGW228" s="15"/>
      <c r="EGX228" s="15"/>
      <c r="EGY228" s="15"/>
      <c r="EGZ228" s="15"/>
      <c r="EHA228" s="15"/>
      <c r="EHB228" s="15"/>
      <c r="EHC228" s="15"/>
      <c r="EHD228" s="15"/>
      <c r="EHE228" s="15"/>
      <c r="EHF228" s="15"/>
      <c r="EHG228" s="15"/>
      <c r="EHH228" s="15"/>
      <c r="EHI228" s="15"/>
      <c r="EHJ228" s="15"/>
      <c r="EHK228" s="15"/>
      <c r="EHL228" s="15"/>
      <c r="EHM228" s="15"/>
      <c r="EHN228" s="15"/>
      <c r="EHO228" s="15"/>
      <c r="EHP228" s="15"/>
      <c r="EHQ228" s="15"/>
      <c r="EHR228" s="15"/>
      <c r="EHS228" s="15"/>
      <c r="EHT228" s="15"/>
      <c r="EHU228" s="15"/>
      <c r="EHV228" s="15"/>
      <c r="EHW228" s="15"/>
      <c r="EHX228" s="15"/>
      <c r="EHY228" s="15"/>
      <c r="EHZ228" s="15"/>
      <c r="EIA228" s="15"/>
      <c r="EIB228" s="15"/>
      <c r="EIC228" s="15"/>
      <c r="EID228" s="15"/>
      <c r="EIE228" s="15"/>
      <c r="EIF228" s="15"/>
      <c r="EIG228" s="15"/>
      <c r="EIH228" s="15"/>
      <c r="EII228" s="15"/>
      <c r="EIJ228" s="15"/>
      <c r="EIK228" s="15"/>
      <c r="EIL228" s="15"/>
      <c r="EIM228" s="15"/>
      <c r="EIN228" s="15"/>
      <c r="EIO228" s="15"/>
      <c r="EIP228" s="15"/>
      <c r="EIQ228" s="15"/>
      <c r="EIR228" s="15"/>
      <c r="EIS228" s="15"/>
      <c r="EIT228" s="15"/>
      <c r="EIU228" s="15"/>
      <c r="EIV228" s="15"/>
      <c r="EIW228" s="15"/>
      <c r="EIX228" s="15"/>
      <c r="EIY228" s="15"/>
      <c r="EIZ228" s="15"/>
      <c r="EJA228" s="15"/>
      <c r="EJB228" s="15"/>
      <c r="EJC228" s="15"/>
      <c r="EJD228" s="15"/>
      <c r="EJE228" s="15"/>
      <c r="EJF228" s="15"/>
      <c r="EJG228" s="15"/>
      <c r="EJH228" s="15"/>
      <c r="EJI228" s="15"/>
      <c r="EJJ228" s="15"/>
      <c r="EJK228" s="15"/>
      <c r="EJL228" s="15"/>
      <c r="EJM228" s="15"/>
      <c r="EJN228" s="15"/>
      <c r="EJO228" s="15"/>
      <c r="EJP228" s="15"/>
      <c r="EJQ228" s="15"/>
      <c r="EJR228" s="15"/>
      <c r="EJS228" s="15"/>
      <c r="EJT228" s="15"/>
      <c r="EJU228" s="15"/>
      <c r="EJV228" s="15"/>
      <c r="EJW228" s="15"/>
      <c r="EJX228" s="15"/>
      <c r="EJY228" s="15"/>
      <c r="EJZ228" s="15"/>
      <c r="EKA228" s="15"/>
      <c r="EKB228" s="15"/>
      <c r="EKC228" s="15"/>
      <c r="EKD228" s="15"/>
      <c r="EKE228" s="15"/>
      <c r="EKF228" s="15"/>
      <c r="EKG228" s="15"/>
      <c r="EKH228" s="15"/>
      <c r="EKI228" s="15"/>
      <c r="EKJ228" s="15"/>
      <c r="EKK228" s="15"/>
      <c r="EKL228" s="15"/>
      <c r="EKM228" s="15"/>
      <c r="EKN228" s="15"/>
      <c r="EKO228" s="15"/>
      <c r="EKP228" s="15"/>
      <c r="EKQ228" s="15"/>
      <c r="EKR228" s="15"/>
      <c r="EKS228" s="15"/>
      <c r="EKT228" s="15"/>
      <c r="EKU228" s="15"/>
      <c r="EKV228" s="15"/>
      <c r="EKW228" s="15"/>
      <c r="EKX228" s="15"/>
      <c r="EKY228" s="15"/>
      <c r="EKZ228" s="15"/>
      <c r="ELA228" s="15"/>
      <c r="ELB228" s="15"/>
      <c r="ELC228" s="15"/>
      <c r="ELD228" s="15"/>
      <c r="ELE228" s="15"/>
      <c r="ELF228" s="15"/>
      <c r="ELG228" s="15"/>
      <c r="ELH228" s="15"/>
      <c r="ELI228" s="15"/>
      <c r="ELJ228" s="15"/>
      <c r="ELK228" s="15"/>
      <c r="ELL228" s="15"/>
      <c r="ELM228" s="15"/>
      <c r="ELN228" s="15"/>
      <c r="ELO228" s="15"/>
      <c r="ELP228" s="15"/>
      <c r="ELQ228" s="15"/>
      <c r="ELR228" s="15"/>
      <c r="ELS228" s="15"/>
      <c r="ELT228" s="15"/>
      <c r="ELU228" s="15"/>
      <c r="ELV228" s="15"/>
      <c r="ELW228" s="15"/>
      <c r="ELX228" s="15"/>
      <c r="ELY228" s="15"/>
      <c r="ELZ228" s="15"/>
      <c r="EMA228" s="15"/>
      <c r="EMB228" s="15"/>
      <c r="EMC228" s="15"/>
      <c r="EMD228" s="15"/>
      <c r="EME228" s="15"/>
      <c r="EMF228" s="15"/>
      <c r="EMG228" s="15"/>
      <c r="EMH228" s="15"/>
      <c r="EMI228" s="15"/>
      <c r="EMJ228" s="15"/>
      <c r="EMK228" s="15"/>
      <c r="EML228" s="15"/>
      <c r="EMM228" s="15"/>
      <c r="EMN228" s="15"/>
      <c r="EMO228" s="15"/>
      <c r="EMP228" s="15"/>
      <c r="EMQ228" s="15"/>
      <c r="EMR228" s="15"/>
      <c r="EMS228" s="15"/>
      <c r="EMT228" s="15"/>
      <c r="EMU228" s="15"/>
      <c r="EMV228" s="15"/>
      <c r="EMW228" s="15"/>
      <c r="EMX228" s="15"/>
      <c r="EMY228" s="15"/>
      <c r="EMZ228" s="15"/>
      <c r="ENA228" s="15"/>
      <c r="ENB228" s="15"/>
      <c r="ENC228" s="15"/>
      <c r="END228" s="15"/>
      <c r="ENE228" s="15"/>
      <c r="ENF228" s="15"/>
      <c r="ENG228" s="15"/>
      <c r="ENH228" s="15"/>
      <c r="ENI228" s="15"/>
      <c r="ENJ228" s="15"/>
      <c r="ENK228" s="15"/>
      <c r="ENL228" s="15"/>
      <c r="ENM228" s="15"/>
      <c r="ENN228" s="15"/>
      <c r="ENO228" s="15"/>
      <c r="ENP228" s="15"/>
      <c r="ENQ228" s="15"/>
      <c r="ENR228" s="15"/>
      <c r="ENS228" s="15"/>
      <c r="ENT228" s="15"/>
      <c r="ENU228" s="15"/>
      <c r="ENV228" s="15"/>
      <c r="ENW228" s="15"/>
      <c r="ENX228" s="15"/>
      <c r="ENY228" s="15"/>
      <c r="ENZ228" s="15"/>
      <c r="EOA228" s="15"/>
      <c r="EOB228" s="15"/>
      <c r="EOC228" s="15"/>
      <c r="EOD228" s="15"/>
      <c r="EOE228" s="15"/>
      <c r="EOF228" s="15"/>
      <c r="EOG228" s="15"/>
      <c r="EOH228" s="15"/>
      <c r="EOI228" s="15"/>
      <c r="EOJ228" s="15"/>
      <c r="EOK228" s="15"/>
      <c r="EOL228" s="15"/>
      <c r="EOM228" s="15"/>
      <c r="EON228" s="15"/>
      <c r="EOO228" s="15"/>
      <c r="EOP228" s="15"/>
      <c r="EOQ228" s="15"/>
      <c r="EOR228" s="15"/>
      <c r="EOS228" s="15"/>
      <c r="EOT228" s="15"/>
      <c r="EOU228" s="15"/>
      <c r="EOV228" s="15"/>
      <c r="EOW228" s="15"/>
      <c r="EOX228" s="15"/>
      <c r="EOY228" s="15"/>
      <c r="EOZ228" s="15"/>
      <c r="EPA228" s="15"/>
      <c r="EPB228" s="15"/>
      <c r="EPC228" s="15"/>
      <c r="EPD228" s="15"/>
      <c r="EPE228" s="15"/>
      <c r="EPF228" s="15"/>
      <c r="EPG228" s="15"/>
      <c r="EPH228" s="15"/>
      <c r="EPI228" s="15"/>
      <c r="EPJ228" s="15"/>
      <c r="EPK228" s="15"/>
      <c r="EPL228" s="15"/>
      <c r="EPM228" s="15"/>
      <c r="EPN228" s="15"/>
      <c r="EPO228" s="15"/>
      <c r="EPP228" s="15"/>
      <c r="EPQ228" s="15"/>
      <c r="EPR228" s="15"/>
      <c r="EPS228" s="15"/>
      <c r="EPT228" s="15"/>
      <c r="EPU228" s="15"/>
      <c r="EPV228" s="15"/>
      <c r="EPW228" s="15"/>
      <c r="EPX228" s="15"/>
      <c r="EPY228" s="15"/>
      <c r="EPZ228" s="15"/>
      <c r="EQA228" s="15"/>
      <c r="EQB228" s="15"/>
      <c r="EQC228" s="15"/>
      <c r="EQD228" s="15"/>
      <c r="EQE228" s="15"/>
      <c r="EQF228" s="15"/>
      <c r="EQG228" s="15"/>
      <c r="EQH228" s="15"/>
      <c r="EQI228" s="15"/>
      <c r="EQJ228" s="15"/>
      <c r="EQK228" s="15"/>
      <c r="EQL228" s="15"/>
      <c r="EQM228" s="15"/>
      <c r="EQN228" s="15"/>
      <c r="EQO228" s="15"/>
      <c r="EQP228" s="15"/>
      <c r="EQQ228" s="15"/>
      <c r="EQR228" s="15"/>
      <c r="EQS228" s="15"/>
      <c r="EQT228" s="15"/>
      <c r="EQU228" s="15"/>
      <c r="EQV228" s="15"/>
      <c r="EQW228" s="15"/>
      <c r="EQX228" s="15"/>
      <c r="EQY228" s="15"/>
      <c r="EQZ228" s="15"/>
      <c r="ERA228" s="15"/>
      <c r="ERB228" s="15"/>
      <c r="ERC228" s="15"/>
      <c r="ERD228" s="15"/>
      <c r="ERE228" s="15"/>
      <c r="ERF228" s="15"/>
      <c r="ERG228" s="15"/>
      <c r="ERH228" s="15"/>
      <c r="ERI228" s="15"/>
      <c r="ERJ228" s="15"/>
      <c r="ERK228" s="15"/>
      <c r="ERL228" s="15"/>
      <c r="ERM228" s="15"/>
      <c r="ERN228" s="15"/>
      <c r="ERO228" s="15"/>
      <c r="ERP228" s="15"/>
      <c r="ERQ228" s="15"/>
      <c r="ERR228" s="15"/>
      <c r="ERS228" s="15"/>
      <c r="ERT228" s="15"/>
      <c r="ERU228" s="15"/>
      <c r="ERV228" s="15"/>
      <c r="ERW228" s="15"/>
      <c r="ERX228" s="15"/>
      <c r="ERY228" s="15"/>
      <c r="ERZ228" s="15"/>
      <c r="ESA228" s="15"/>
      <c r="ESB228" s="15"/>
      <c r="ESC228" s="15"/>
      <c r="ESD228" s="15"/>
      <c r="ESE228" s="15"/>
      <c r="ESF228" s="15"/>
      <c r="ESG228" s="15"/>
      <c r="ESH228" s="15"/>
      <c r="ESI228" s="15"/>
      <c r="ESJ228" s="15"/>
      <c r="ESK228" s="15"/>
      <c r="ESL228" s="15"/>
      <c r="ESM228" s="15"/>
      <c r="ESN228" s="15"/>
      <c r="ESO228" s="15"/>
      <c r="ESP228" s="15"/>
      <c r="ESQ228" s="15"/>
      <c r="ESR228" s="15"/>
      <c r="ESS228" s="15"/>
      <c r="EST228" s="15"/>
      <c r="ESU228" s="15"/>
      <c r="ESV228" s="15"/>
      <c r="ESW228" s="15"/>
      <c r="ESX228" s="15"/>
      <c r="ESY228" s="15"/>
      <c r="ESZ228" s="15"/>
      <c r="ETA228" s="15"/>
      <c r="ETB228" s="15"/>
      <c r="ETC228" s="15"/>
      <c r="ETD228" s="15"/>
      <c r="ETE228" s="15"/>
      <c r="ETF228" s="15"/>
      <c r="ETG228" s="15"/>
      <c r="ETH228" s="15"/>
      <c r="ETI228" s="15"/>
      <c r="ETJ228" s="15"/>
      <c r="ETK228" s="15"/>
      <c r="ETL228" s="15"/>
      <c r="ETM228" s="15"/>
      <c r="ETN228" s="15"/>
      <c r="ETO228" s="15"/>
      <c r="ETP228" s="15"/>
      <c r="ETQ228" s="15"/>
      <c r="ETR228" s="15"/>
      <c r="ETS228" s="15"/>
      <c r="ETT228" s="15"/>
      <c r="ETU228" s="15"/>
      <c r="ETV228" s="15"/>
      <c r="ETW228" s="15"/>
      <c r="ETX228" s="15"/>
      <c r="ETY228" s="15"/>
      <c r="ETZ228" s="15"/>
      <c r="EUA228" s="15"/>
      <c r="EUB228" s="15"/>
      <c r="EUC228" s="15"/>
      <c r="EUD228" s="15"/>
      <c r="EUE228" s="15"/>
      <c r="EUF228" s="15"/>
      <c r="EUG228" s="15"/>
      <c r="EUH228" s="15"/>
      <c r="EUI228" s="15"/>
      <c r="EUJ228" s="15"/>
      <c r="EUK228" s="15"/>
      <c r="EUL228" s="15"/>
      <c r="EUM228" s="15"/>
      <c r="EUN228" s="15"/>
      <c r="EUO228" s="15"/>
      <c r="EUP228" s="15"/>
      <c r="EUQ228" s="15"/>
      <c r="EUR228" s="15"/>
      <c r="EUS228" s="15"/>
      <c r="EUT228" s="15"/>
      <c r="EUU228" s="15"/>
      <c r="EUV228" s="15"/>
      <c r="EUW228" s="15"/>
      <c r="EUX228" s="15"/>
      <c r="EUY228" s="15"/>
      <c r="EUZ228" s="15"/>
      <c r="EVA228" s="15"/>
      <c r="EVB228" s="15"/>
      <c r="EVC228" s="15"/>
      <c r="EVD228" s="15"/>
      <c r="EVE228" s="15"/>
      <c r="EVF228" s="15"/>
      <c r="EVG228" s="15"/>
      <c r="EVH228" s="15"/>
      <c r="EVI228" s="15"/>
      <c r="EVJ228" s="15"/>
      <c r="EVK228" s="15"/>
      <c r="EVL228" s="15"/>
      <c r="EVM228" s="15"/>
      <c r="EVN228" s="15"/>
      <c r="EVO228" s="15"/>
      <c r="EVP228" s="15"/>
      <c r="EVQ228" s="15"/>
      <c r="EVR228" s="15"/>
      <c r="EVS228" s="15"/>
      <c r="EVT228" s="15"/>
      <c r="EVU228" s="15"/>
      <c r="EVV228" s="15"/>
      <c r="EVW228" s="15"/>
      <c r="EVX228" s="15"/>
      <c r="EVY228" s="15"/>
      <c r="EVZ228" s="15"/>
      <c r="EWA228" s="15"/>
      <c r="EWB228" s="15"/>
      <c r="EWC228" s="15"/>
      <c r="EWD228" s="15"/>
      <c r="EWE228" s="15"/>
      <c r="EWF228" s="15"/>
      <c r="EWG228" s="15"/>
      <c r="EWH228" s="15"/>
      <c r="EWI228" s="15"/>
      <c r="EWJ228" s="15"/>
      <c r="EWK228" s="15"/>
      <c r="EWL228" s="15"/>
      <c r="EWM228" s="15"/>
      <c r="EWN228" s="15"/>
      <c r="EWO228" s="15"/>
      <c r="EWP228" s="15"/>
      <c r="EWQ228" s="15"/>
      <c r="EWR228" s="15"/>
      <c r="EWS228" s="15"/>
      <c r="EWT228" s="15"/>
      <c r="EWU228" s="15"/>
      <c r="EWV228" s="15"/>
      <c r="EWW228" s="15"/>
      <c r="EWX228" s="15"/>
      <c r="EWY228" s="15"/>
      <c r="EWZ228" s="15"/>
      <c r="EXA228" s="15"/>
      <c r="EXB228" s="15"/>
      <c r="EXC228" s="15"/>
      <c r="EXD228" s="15"/>
      <c r="EXE228" s="15"/>
      <c r="EXF228" s="15"/>
      <c r="EXG228" s="15"/>
      <c r="EXH228" s="15"/>
      <c r="EXI228" s="15"/>
      <c r="EXJ228" s="15"/>
      <c r="EXK228" s="15"/>
      <c r="EXL228" s="15"/>
      <c r="EXM228" s="15"/>
      <c r="EXN228" s="15"/>
      <c r="EXO228" s="15"/>
      <c r="EXP228" s="15"/>
      <c r="EXQ228" s="15"/>
      <c r="EXR228" s="15"/>
      <c r="EXS228" s="15"/>
      <c r="EXT228" s="15"/>
      <c r="EXU228" s="15"/>
      <c r="EXV228" s="15"/>
      <c r="EXW228" s="15"/>
      <c r="EXX228" s="15"/>
      <c r="EXY228" s="15"/>
      <c r="EXZ228" s="15"/>
      <c r="EYA228" s="15"/>
      <c r="EYB228" s="15"/>
      <c r="EYC228" s="15"/>
      <c r="EYD228" s="15"/>
      <c r="EYE228" s="15"/>
      <c r="EYF228" s="15"/>
      <c r="EYG228" s="15"/>
      <c r="EYH228" s="15"/>
      <c r="EYI228" s="15"/>
      <c r="EYJ228" s="15"/>
      <c r="EYK228" s="15"/>
      <c r="EYL228" s="15"/>
      <c r="EYM228" s="15"/>
      <c r="EYN228" s="15"/>
      <c r="EYO228" s="15"/>
      <c r="EYP228" s="15"/>
      <c r="EYQ228" s="15"/>
      <c r="EYR228" s="15"/>
      <c r="EYS228" s="15"/>
      <c r="EYT228" s="15"/>
      <c r="EYU228" s="15"/>
      <c r="EYV228" s="15"/>
      <c r="EYW228" s="15"/>
      <c r="EYX228" s="15"/>
      <c r="EYY228" s="15"/>
      <c r="EYZ228" s="15"/>
      <c r="EZA228" s="15"/>
      <c r="EZB228" s="15"/>
      <c r="EZC228" s="15"/>
      <c r="EZD228" s="15"/>
      <c r="EZE228" s="15"/>
      <c r="EZF228" s="15"/>
      <c r="EZG228" s="15"/>
      <c r="EZH228" s="15"/>
      <c r="EZI228" s="15"/>
      <c r="EZJ228" s="15"/>
      <c r="EZK228" s="15"/>
      <c r="EZL228" s="15"/>
      <c r="EZM228" s="15"/>
      <c r="EZN228" s="15"/>
      <c r="EZO228" s="15"/>
      <c r="EZP228" s="15"/>
      <c r="EZQ228" s="15"/>
      <c r="EZR228" s="15"/>
      <c r="EZS228" s="15"/>
      <c r="EZT228" s="15"/>
      <c r="EZU228" s="15"/>
      <c r="EZV228" s="15"/>
      <c r="EZW228" s="15"/>
      <c r="EZX228" s="15"/>
      <c r="EZY228" s="15"/>
      <c r="EZZ228" s="15"/>
      <c r="FAA228" s="15"/>
      <c r="FAB228" s="15"/>
      <c r="FAC228" s="15"/>
      <c r="FAD228" s="15"/>
      <c r="FAE228" s="15"/>
      <c r="FAF228" s="15"/>
      <c r="FAG228" s="15"/>
      <c r="FAH228" s="15"/>
      <c r="FAI228" s="15"/>
      <c r="FAJ228" s="15"/>
      <c r="FAK228" s="15"/>
      <c r="FAL228" s="15"/>
      <c r="FAM228" s="15"/>
      <c r="FAN228" s="15"/>
      <c r="FAO228" s="15"/>
      <c r="FAP228" s="15"/>
      <c r="FAQ228" s="15"/>
      <c r="FAR228" s="15"/>
      <c r="FAS228" s="15"/>
      <c r="FAT228" s="15"/>
      <c r="FAU228" s="15"/>
      <c r="FAV228" s="15"/>
      <c r="FAW228" s="15"/>
      <c r="FAX228" s="15"/>
      <c r="FAY228" s="15"/>
      <c r="FAZ228" s="15"/>
      <c r="FBA228" s="15"/>
      <c r="FBB228" s="15"/>
      <c r="FBC228" s="15"/>
      <c r="FBD228" s="15"/>
      <c r="FBE228" s="15"/>
      <c r="FBF228" s="15"/>
      <c r="FBG228" s="15"/>
      <c r="FBH228" s="15"/>
      <c r="FBI228" s="15"/>
      <c r="FBJ228" s="15"/>
      <c r="FBK228" s="15"/>
      <c r="FBL228" s="15"/>
      <c r="FBM228" s="15"/>
      <c r="FBN228" s="15"/>
      <c r="FBO228" s="15"/>
      <c r="FBP228" s="15"/>
      <c r="FBQ228" s="15"/>
      <c r="FBR228" s="15"/>
      <c r="FBS228" s="15"/>
      <c r="FBT228" s="15"/>
      <c r="FBU228" s="15"/>
      <c r="FBV228" s="15"/>
      <c r="FBW228" s="15"/>
      <c r="FBX228" s="15"/>
      <c r="FBY228" s="15"/>
      <c r="FBZ228" s="15"/>
      <c r="FCA228" s="15"/>
      <c r="FCB228" s="15"/>
      <c r="FCC228" s="15"/>
      <c r="FCD228" s="15"/>
      <c r="FCE228" s="15"/>
      <c r="FCF228" s="15"/>
      <c r="FCG228" s="15"/>
      <c r="FCH228" s="15"/>
      <c r="FCI228" s="15"/>
      <c r="FCJ228" s="15"/>
      <c r="FCK228" s="15"/>
      <c r="FCL228" s="15"/>
      <c r="FCM228" s="15"/>
      <c r="FCN228" s="15"/>
      <c r="FCO228" s="15"/>
      <c r="FCP228" s="15"/>
      <c r="FCQ228" s="15"/>
      <c r="FCR228" s="15"/>
      <c r="FCS228" s="15"/>
      <c r="FCT228" s="15"/>
      <c r="FCU228" s="15"/>
      <c r="FCV228" s="15"/>
      <c r="FCW228" s="15"/>
      <c r="FCX228" s="15"/>
      <c r="FCY228" s="15"/>
      <c r="FCZ228" s="15"/>
      <c r="FDA228" s="15"/>
      <c r="FDB228" s="15"/>
      <c r="FDC228" s="15"/>
      <c r="FDD228" s="15"/>
      <c r="FDE228" s="15"/>
      <c r="FDF228" s="15"/>
      <c r="FDG228" s="15"/>
      <c r="FDH228" s="15"/>
      <c r="FDI228" s="15"/>
      <c r="FDJ228" s="15"/>
      <c r="FDK228" s="15"/>
      <c r="FDL228" s="15"/>
      <c r="FDM228" s="15"/>
      <c r="FDN228" s="15"/>
      <c r="FDO228" s="15"/>
      <c r="FDP228" s="15"/>
      <c r="FDQ228" s="15"/>
      <c r="FDR228" s="15"/>
      <c r="FDS228" s="15"/>
      <c r="FDT228" s="15"/>
      <c r="FDU228" s="15"/>
      <c r="FDV228" s="15"/>
      <c r="FDW228" s="15"/>
      <c r="FDX228" s="15"/>
      <c r="FDY228" s="15"/>
      <c r="FDZ228" s="15"/>
      <c r="FEA228" s="15"/>
      <c r="FEB228" s="15"/>
      <c r="FEC228" s="15"/>
      <c r="FED228" s="15"/>
      <c r="FEE228" s="15"/>
      <c r="FEF228" s="15"/>
      <c r="FEG228" s="15"/>
      <c r="FEH228" s="15"/>
      <c r="FEI228" s="15"/>
      <c r="FEJ228" s="15"/>
      <c r="FEK228" s="15"/>
      <c r="FEL228" s="15"/>
      <c r="FEM228" s="15"/>
      <c r="FEN228" s="15"/>
      <c r="FEO228" s="15"/>
      <c r="FEP228" s="15"/>
      <c r="FEQ228" s="15"/>
      <c r="FER228" s="15"/>
      <c r="FES228" s="15"/>
      <c r="FET228" s="15"/>
      <c r="FEU228" s="15"/>
      <c r="FEV228" s="15"/>
      <c r="FEW228" s="15"/>
      <c r="FEX228" s="15"/>
      <c r="FEY228" s="15"/>
      <c r="FEZ228" s="15"/>
      <c r="FFA228" s="15"/>
      <c r="FFB228" s="15"/>
      <c r="FFC228" s="15"/>
      <c r="FFD228" s="15"/>
      <c r="FFE228" s="15"/>
      <c r="FFF228" s="15"/>
      <c r="FFG228" s="15"/>
      <c r="FFH228" s="15"/>
      <c r="FFI228" s="15"/>
      <c r="FFJ228" s="15"/>
      <c r="FFK228" s="15"/>
      <c r="FFL228" s="15"/>
      <c r="FFM228" s="15"/>
      <c r="FFN228" s="15"/>
      <c r="FFO228" s="15"/>
      <c r="FFP228" s="15"/>
      <c r="FFQ228" s="15"/>
      <c r="FFR228" s="15"/>
      <c r="FFS228" s="15"/>
      <c r="FFT228" s="15"/>
      <c r="FFU228" s="15"/>
      <c r="FFV228" s="15"/>
      <c r="FFW228" s="15"/>
      <c r="FFX228" s="15"/>
      <c r="FFY228" s="15"/>
      <c r="FFZ228" s="15"/>
      <c r="FGA228" s="15"/>
      <c r="FGB228" s="15"/>
      <c r="FGC228" s="15"/>
      <c r="FGD228" s="15"/>
      <c r="FGE228" s="15"/>
      <c r="FGF228" s="15"/>
      <c r="FGG228" s="15"/>
      <c r="FGH228" s="15"/>
      <c r="FGI228" s="15"/>
      <c r="FGJ228" s="15"/>
      <c r="FGK228" s="15"/>
      <c r="FGL228" s="15"/>
      <c r="FGM228" s="15"/>
      <c r="FGN228" s="15"/>
      <c r="FGO228" s="15"/>
      <c r="FGP228" s="15"/>
      <c r="FGQ228" s="15"/>
      <c r="FGR228" s="15"/>
      <c r="FGS228" s="15"/>
      <c r="FGT228" s="15"/>
      <c r="FGU228" s="15"/>
      <c r="FGV228" s="15"/>
      <c r="FGW228" s="15"/>
      <c r="FGX228" s="15"/>
      <c r="FGY228" s="15"/>
      <c r="FGZ228" s="15"/>
      <c r="FHA228" s="15"/>
      <c r="FHB228" s="15"/>
      <c r="FHC228" s="15"/>
      <c r="FHD228" s="15"/>
      <c r="FHE228" s="15"/>
      <c r="FHF228" s="15"/>
      <c r="FHG228" s="15"/>
      <c r="FHH228" s="15"/>
      <c r="FHI228" s="15"/>
      <c r="FHJ228" s="15"/>
      <c r="FHK228" s="15"/>
      <c r="FHL228" s="15"/>
      <c r="FHM228" s="15"/>
      <c r="FHN228" s="15"/>
      <c r="FHO228" s="15"/>
      <c r="FHP228" s="15"/>
      <c r="FHQ228" s="15"/>
      <c r="FHR228" s="15"/>
      <c r="FHS228" s="15"/>
      <c r="FHT228" s="15"/>
      <c r="FHU228" s="15"/>
      <c r="FHV228" s="15"/>
      <c r="FHW228" s="15"/>
      <c r="FHX228" s="15"/>
      <c r="FHY228" s="15"/>
      <c r="FHZ228" s="15"/>
      <c r="FIA228" s="15"/>
      <c r="FIB228" s="15"/>
      <c r="FIC228" s="15"/>
      <c r="FID228" s="15"/>
      <c r="FIE228" s="15"/>
      <c r="FIF228" s="15"/>
      <c r="FIG228" s="15"/>
      <c r="FIH228" s="15"/>
      <c r="FII228" s="15"/>
      <c r="FIJ228" s="15"/>
      <c r="FIK228" s="15"/>
      <c r="FIL228" s="15"/>
      <c r="FIM228" s="15"/>
      <c r="FIN228" s="15"/>
      <c r="FIO228" s="15"/>
      <c r="FIP228" s="15"/>
      <c r="FIQ228" s="15"/>
      <c r="FIR228" s="15"/>
      <c r="FIS228" s="15"/>
      <c r="FIT228" s="15"/>
      <c r="FIU228" s="15"/>
      <c r="FIV228" s="15"/>
      <c r="FIW228" s="15"/>
      <c r="FIX228" s="15"/>
      <c r="FIY228" s="15"/>
      <c r="FIZ228" s="15"/>
      <c r="FJA228" s="15"/>
      <c r="FJB228" s="15"/>
      <c r="FJC228" s="15"/>
      <c r="FJD228" s="15"/>
      <c r="FJE228" s="15"/>
      <c r="FJF228" s="15"/>
      <c r="FJG228" s="15"/>
      <c r="FJH228" s="15"/>
      <c r="FJI228" s="15"/>
      <c r="FJJ228" s="15"/>
      <c r="FJK228" s="15"/>
      <c r="FJL228" s="15"/>
      <c r="FJM228" s="15"/>
      <c r="FJN228" s="15"/>
      <c r="FJO228" s="15"/>
      <c r="FJP228" s="15"/>
      <c r="FJQ228" s="15"/>
      <c r="FJR228" s="15"/>
      <c r="FJS228" s="15"/>
      <c r="FJT228" s="15"/>
      <c r="FJU228" s="15"/>
      <c r="FJV228" s="15"/>
      <c r="FJW228" s="15"/>
      <c r="FJX228" s="15"/>
      <c r="FJY228" s="15"/>
      <c r="FJZ228" s="15"/>
      <c r="FKA228" s="15"/>
      <c r="FKB228" s="15"/>
      <c r="FKC228" s="15"/>
      <c r="FKD228" s="15"/>
      <c r="FKE228" s="15"/>
      <c r="FKF228" s="15"/>
      <c r="FKG228" s="15"/>
      <c r="FKH228" s="15"/>
      <c r="FKI228" s="15"/>
      <c r="FKJ228" s="15"/>
      <c r="FKK228" s="15"/>
      <c r="FKL228" s="15"/>
      <c r="FKM228" s="15"/>
      <c r="FKN228" s="15"/>
      <c r="FKO228" s="15"/>
      <c r="FKP228" s="15"/>
      <c r="FKQ228" s="15"/>
      <c r="FKR228" s="15"/>
      <c r="FKS228" s="15"/>
      <c r="FKT228" s="15"/>
      <c r="FKU228" s="15"/>
      <c r="FKV228" s="15"/>
      <c r="FKW228" s="15"/>
      <c r="FKX228" s="15"/>
      <c r="FKY228" s="15"/>
      <c r="FKZ228" s="15"/>
      <c r="FLA228" s="15"/>
      <c r="FLB228" s="15"/>
      <c r="FLC228" s="15"/>
      <c r="FLD228" s="15"/>
      <c r="FLE228" s="15"/>
      <c r="FLF228" s="15"/>
      <c r="FLG228" s="15"/>
      <c r="FLH228" s="15"/>
      <c r="FLI228" s="15"/>
      <c r="FLJ228" s="15"/>
      <c r="FLK228" s="15"/>
      <c r="FLL228" s="15"/>
      <c r="FLM228" s="15"/>
      <c r="FLN228" s="15"/>
      <c r="FLO228" s="15"/>
      <c r="FLP228" s="15"/>
      <c r="FLQ228" s="15"/>
      <c r="FLR228" s="15"/>
      <c r="FLS228" s="15"/>
      <c r="FLT228" s="15"/>
      <c r="FLU228" s="15"/>
      <c r="FLV228" s="15"/>
      <c r="FLW228" s="15"/>
      <c r="FLX228" s="15"/>
      <c r="FLY228" s="15"/>
      <c r="FLZ228" s="15"/>
      <c r="FMA228" s="15"/>
      <c r="FMB228" s="15"/>
      <c r="FMC228" s="15"/>
      <c r="FMD228" s="15"/>
      <c r="FME228" s="15"/>
      <c r="FMF228" s="15"/>
      <c r="FMG228" s="15"/>
      <c r="FMH228" s="15"/>
      <c r="FMI228" s="15"/>
      <c r="FMJ228" s="15"/>
      <c r="FMK228" s="15"/>
      <c r="FML228" s="15"/>
      <c r="FMM228" s="15"/>
      <c r="FMN228" s="15"/>
      <c r="FMO228" s="15"/>
      <c r="FMP228" s="15"/>
      <c r="FMQ228" s="15"/>
      <c r="FMR228" s="15"/>
      <c r="FMS228" s="15"/>
      <c r="FMT228" s="15"/>
      <c r="FMU228" s="15"/>
      <c r="FMV228" s="15"/>
      <c r="FMW228" s="15"/>
      <c r="FMX228" s="15"/>
      <c r="FMY228" s="15"/>
      <c r="FMZ228" s="15"/>
      <c r="FNA228" s="15"/>
      <c r="FNB228" s="15"/>
      <c r="FNC228" s="15"/>
      <c r="FND228" s="15"/>
      <c r="FNE228" s="15"/>
      <c r="FNF228" s="15"/>
      <c r="FNG228" s="15"/>
      <c r="FNH228" s="15"/>
      <c r="FNI228" s="15"/>
      <c r="FNJ228" s="15"/>
      <c r="FNK228" s="15"/>
      <c r="FNL228" s="15"/>
      <c r="FNM228" s="15"/>
      <c r="FNN228" s="15"/>
      <c r="FNO228" s="15"/>
      <c r="FNP228" s="15"/>
      <c r="FNQ228" s="15"/>
      <c r="FNR228" s="15"/>
      <c r="FNS228" s="15"/>
      <c r="FNT228" s="15"/>
      <c r="FNU228" s="15"/>
      <c r="FNV228" s="15"/>
      <c r="FNW228" s="15"/>
      <c r="FNX228" s="15"/>
      <c r="FNY228" s="15"/>
      <c r="FNZ228" s="15"/>
      <c r="FOA228" s="15"/>
      <c r="FOB228" s="15"/>
      <c r="FOC228" s="15"/>
      <c r="FOD228" s="15"/>
      <c r="FOE228" s="15"/>
      <c r="FOF228" s="15"/>
      <c r="FOG228" s="15"/>
      <c r="FOH228" s="15"/>
      <c r="FOI228" s="15"/>
      <c r="FOJ228" s="15"/>
      <c r="FOK228" s="15"/>
      <c r="FOL228" s="15"/>
      <c r="FOM228" s="15"/>
      <c r="FON228" s="15"/>
      <c r="FOO228" s="15"/>
      <c r="FOP228" s="15"/>
      <c r="FOQ228" s="15"/>
      <c r="FOR228" s="15"/>
      <c r="FOS228" s="15"/>
      <c r="FOT228" s="15"/>
      <c r="FOU228" s="15"/>
      <c r="FOV228" s="15"/>
      <c r="FOW228" s="15"/>
      <c r="FOX228" s="15"/>
      <c r="FOY228" s="15"/>
      <c r="FOZ228" s="15"/>
      <c r="FPA228" s="15"/>
      <c r="FPB228" s="15"/>
      <c r="FPC228" s="15"/>
      <c r="FPD228" s="15"/>
      <c r="FPE228" s="15"/>
      <c r="FPF228" s="15"/>
      <c r="FPG228" s="15"/>
      <c r="FPH228" s="15"/>
      <c r="FPI228" s="15"/>
      <c r="FPJ228" s="15"/>
      <c r="FPK228" s="15"/>
      <c r="FPL228" s="15"/>
      <c r="FPM228" s="15"/>
      <c r="FPN228" s="15"/>
      <c r="FPO228" s="15"/>
      <c r="FPP228" s="15"/>
      <c r="FPQ228" s="15"/>
      <c r="FPR228" s="15"/>
      <c r="FPS228" s="15"/>
      <c r="FPT228" s="15"/>
      <c r="FPU228" s="15"/>
      <c r="FPV228" s="15"/>
      <c r="FPW228" s="15"/>
      <c r="FPX228" s="15"/>
      <c r="FPY228" s="15"/>
      <c r="FPZ228" s="15"/>
      <c r="FQA228" s="15"/>
      <c r="FQB228" s="15"/>
      <c r="FQC228" s="15"/>
      <c r="FQD228" s="15"/>
      <c r="FQE228" s="15"/>
      <c r="FQF228" s="15"/>
      <c r="FQG228" s="15"/>
      <c r="FQH228" s="15"/>
      <c r="FQI228" s="15"/>
      <c r="FQJ228" s="15"/>
      <c r="FQK228" s="15"/>
      <c r="FQL228" s="15"/>
      <c r="FQM228" s="15"/>
      <c r="FQN228" s="15"/>
      <c r="FQO228" s="15"/>
      <c r="FQP228" s="15"/>
      <c r="FQQ228" s="15"/>
      <c r="FQR228" s="15"/>
      <c r="FQS228" s="15"/>
      <c r="FQT228" s="15"/>
      <c r="FQU228" s="15"/>
      <c r="FQV228" s="15"/>
      <c r="FQW228" s="15"/>
      <c r="FQX228" s="15"/>
      <c r="FQY228" s="15"/>
      <c r="FQZ228" s="15"/>
      <c r="FRA228" s="15"/>
      <c r="FRB228" s="15"/>
      <c r="FRC228" s="15"/>
      <c r="FRD228" s="15"/>
      <c r="FRE228" s="15"/>
      <c r="FRF228" s="15"/>
      <c r="FRG228" s="15"/>
      <c r="FRH228" s="15"/>
      <c r="FRI228" s="15"/>
      <c r="FRJ228" s="15"/>
      <c r="FRK228" s="15"/>
      <c r="FRL228" s="15"/>
      <c r="FRM228" s="15"/>
      <c r="FRN228" s="15"/>
      <c r="FRO228" s="15"/>
      <c r="FRP228" s="15"/>
      <c r="FRQ228" s="15"/>
      <c r="FRR228" s="15"/>
      <c r="FRS228" s="15"/>
      <c r="FRT228" s="15"/>
      <c r="FRU228" s="15"/>
      <c r="FRV228" s="15"/>
      <c r="FRW228" s="15"/>
      <c r="FRX228" s="15"/>
      <c r="FRY228" s="15"/>
      <c r="FRZ228" s="15"/>
      <c r="FSA228" s="15"/>
      <c r="FSB228" s="15"/>
      <c r="FSC228" s="15"/>
      <c r="FSD228" s="15"/>
      <c r="FSE228" s="15"/>
      <c r="FSF228" s="15"/>
      <c r="FSG228" s="15"/>
      <c r="FSH228" s="15"/>
      <c r="FSI228" s="15"/>
      <c r="FSJ228" s="15"/>
      <c r="FSK228" s="15"/>
      <c r="FSL228" s="15"/>
      <c r="FSM228" s="15"/>
      <c r="FSN228" s="15"/>
      <c r="FSO228" s="15"/>
      <c r="FSP228" s="15"/>
      <c r="FSQ228" s="15"/>
      <c r="FSR228" s="15"/>
      <c r="FSS228" s="15"/>
      <c r="FST228" s="15"/>
      <c r="FSU228" s="15"/>
      <c r="FSV228" s="15"/>
      <c r="FSW228" s="15"/>
      <c r="FSX228" s="15"/>
      <c r="FSY228" s="15"/>
      <c r="FSZ228" s="15"/>
      <c r="FTA228" s="15"/>
      <c r="FTB228" s="15"/>
      <c r="FTC228" s="15"/>
      <c r="FTD228" s="15"/>
      <c r="FTE228" s="15"/>
      <c r="FTF228" s="15"/>
      <c r="FTG228" s="15"/>
      <c r="FTH228" s="15"/>
      <c r="FTI228" s="15"/>
      <c r="FTJ228" s="15"/>
      <c r="FTK228" s="15"/>
      <c r="FTL228" s="15"/>
      <c r="FTM228" s="15"/>
      <c r="FTN228" s="15"/>
      <c r="FTO228" s="15"/>
      <c r="FTP228" s="15"/>
      <c r="FTQ228" s="15"/>
      <c r="FTR228" s="15"/>
      <c r="FTS228" s="15"/>
      <c r="FTT228" s="15"/>
      <c r="FTU228" s="15"/>
      <c r="FTV228" s="15"/>
      <c r="FTW228" s="15"/>
      <c r="FTX228" s="15"/>
      <c r="FTY228" s="15"/>
      <c r="FTZ228" s="15"/>
      <c r="FUA228" s="15"/>
      <c r="FUB228" s="15"/>
      <c r="FUC228" s="15"/>
      <c r="FUD228" s="15"/>
      <c r="FUE228" s="15"/>
      <c r="FUF228" s="15"/>
      <c r="FUG228" s="15"/>
      <c r="FUH228" s="15"/>
      <c r="FUI228" s="15"/>
      <c r="FUJ228" s="15"/>
      <c r="FUK228" s="15"/>
      <c r="FUL228" s="15"/>
      <c r="FUM228" s="15"/>
      <c r="FUN228" s="15"/>
      <c r="FUO228" s="15"/>
      <c r="FUP228" s="15"/>
      <c r="FUQ228" s="15"/>
      <c r="FUR228" s="15"/>
      <c r="FUS228" s="15"/>
      <c r="FUT228" s="15"/>
      <c r="FUU228" s="15"/>
      <c r="FUV228" s="15"/>
      <c r="FUW228" s="15"/>
      <c r="FUX228" s="15"/>
      <c r="FUY228" s="15"/>
      <c r="FUZ228" s="15"/>
      <c r="FVA228" s="15"/>
      <c r="FVB228" s="15"/>
      <c r="FVC228" s="15"/>
      <c r="FVD228" s="15"/>
      <c r="FVE228" s="15"/>
      <c r="FVF228" s="15"/>
      <c r="FVG228" s="15"/>
      <c r="FVH228" s="15"/>
      <c r="FVI228" s="15"/>
      <c r="FVJ228" s="15"/>
      <c r="FVK228" s="15"/>
      <c r="FVL228" s="15"/>
      <c r="FVM228" s="15"/>
      <c r="FVN228" s="15"/>
      <c r="FVO228" s="15"/>
      <c r="FVP228" s="15"/>
      <c r="FVQ228" s="15"/>
      <c r="FVR228" s="15"/>
      <c r="FVS228" s="15"/>
      <c r="FVT228" s="15"/>
      <c r="FVU228" s="15"/>
      <c r="FVV228" s="15"/>
      <c r="FVW228" s="15"/>
      <c r="FVX228" s="15"/>
      <c r="FVY228" s="15"/>
      <c r="FVZ228" s="15"/>
      <c r="FWA228" s="15"/>
      <c r="FWB228" s="15"/>
      <c r="FWC228" s="15"/>
      <c r="FWD228" s="15"/>
      <c r="FWE228" s="15"/>
      <c r="FWF228" s="15"/>
      <c r="FWG228" s="15"/>
      <c r="FWH228" s="15"/>
      <c r="FWI228" s="15"/>
      <c r="FWJ228" s="15"/>
      <c r="FWK228" s="15"/>
      <c r="FWL228" s="15"/>
      <c r="FWM228" s="15"/>
      <c r="FWN228" s="15"/>
      <c r="FWO228" s="15"/>
      <c r="FWP228" s="15"/>
      <c r="FWQ228" s="15"/>
      <c r="FWR228" s="15"/>
      <c r="FWS228" s="15"/>
      <c r="FWT228" s="15"/>
      <c r="FWU228" s="15"/>
      <c r="FWV228" s="15"/>
      <c r="FWW228" s="15"/>
      <c r="FWX228" s="15"/>
      <c r="FWY228" s="15"/>
      <c r="FWZ228" s="15"/>
      <c r="FXA228" s="15"/>
      <c r="FXB228" s="15"/>
      <c r="FXC228" s="15"/>
      <c r="FXD228" s="15"/>
      <c r="FXE228" s="15"/>
      <c r="FXF228" s="15"/>
      <c r="FXG228" s="15"/>
      <c r="FXH228" s="15"/>
      <c r="FXI228" s="15"/>
      <c r="FXJ228" s="15"/>
      <c r="FXK228" s="15"/>
      <c r="FXL228" s="15"/>
      <c r="FXM228" s="15"/>
      <c r="FXN228" s="15"/>
      <c r="FXO228" s="15"/>
      <c r="FXP228" s="15"/>
      <c r="FXQ228" s="15"/>
      <c r="FXR228" s="15"/>
      <c r="FXS228" s="15"/>
      <c r="FXT228" s="15"/>
      <c r="FXU228" s="15"/>
      <c r="FXV228" s="15"/>
      <c r="FXW228" s="15"/>
      <c r="FXX228" s="15"/>
      <c r="FXY228" s="15"/>
      <c r="FXZ228" s="15"/>
      <c r="FYA228" s="15"/>
      <c r="FYB228" s="15"/>
      <c r="FYC228" s="15"/>
      <c r="FYD228" s="15"/>
      <c r="FYE228" s="15"/>
      <c r="FYF228" s="15"/>
      <c r="FYG228" s="15"/>
      <c r="FYH228" s="15"/>
      <c r="FYI228" s="15"/>
      <c r="FYJ228" s="15"/>
      <c r="FYK228" s="15"/>
      <c r="FYL228" s="15"/>
      <c r="FYM228" s="15"/>
      <c r="FYN228" s="15"/>
      <c r="FYO228" s="15"/>
      <c r="FYP228" s="15"/>
      <c r="FYQ228" s="15"/>
      <c r="FYR228" s="15"/>
      <c r="FYS228" s="15"/>
      <c r="FYT228" s="15"/>
      <c r="FYU228" s="15"/>
      <c r="FYV228" s="15"/>
      <c r="FYW228" s="15"/>
      <c r="FYX228" s="15"/>
      <c r="FYY228" s="15"/>
      <c r="FYZ228" s="15"/>
      <c r="FZA228" s="15"/>
      <c r="FZB228" s="15"/>
      <c r="FZC228" s="15"/>
      <c r="FZD228" s="15"/>
      <c r="FZE228" s="15"/>
      <c r="FZF228" s="15"/>
      <c r="FZG228" s="15"/>
      <c r="FZH228" s="15"/>
      <c r="FZI228" s="15"/>
      <c r="FZJ228" s="15"/>
      <c r="FZK228" s="15"/>
      <c r="FZL228" s="15"/>
      <c r="FZM228" s="15"/>
      <c r="FZN228" s="15"/>
      <c r="FZO228" s="15"/>
      <c r="FZP228" s="15"/>
      <c r="FZQ228" s="15"/>
      <c r="FZR228" s="15"/>
      <c r="FZS228" s="15"/>
      <c r="FZT228" s="15"/>
      <c r="FZU228" s="15"/>
      <c r="FZV228" s="15"/>
      <c r="FZW228" s="15"/>
      <c r="FZX228" s="15"/>
      <c r="FZY228" s="15"/>
      <c r="FZZ228" s="15"/>
      <c r="GAA228" s="15"/>
      <c r="GAB228" s="15"/>
      <c r="GAC228" s="15"/>
      <c r="GAD228" s="15"/>
      <c r="GAE228" s="15"/>
      <c r="GAF228" s="15"/>
      <c r="GAG228" s="15"/>
      <c r="GAH228" s="15"/>
      <c r="GAI228" s="15"/>
      <c r="GAJ228" s="15"/>
      <c r="GAK228" s="15"/>
      <c r="GAL228" s="15"/>
      <c r="GAM228" s="15"/>
      <c r="GAN228" s="15"/>
      <c r="GAO228" s="15"/>
      <c r="GAP228" s="15"/>
      <c r="GAQ228" s="15"/>
      <c r="GAR228" s="15"/>
      <c r="GAS228" s="15"/>
      <c r="GAT228" s="15"/>
      <c r="GAU228" s="15"/>
      <c r="GAV228" s="15"/>
      <c r="GAW228" s="15"/>
      <c r="GAX228" s="15"/>
      <c r="GAY228" s="15"/>
      <c r="GAZ228" s="15"/>
      <c r="GBA228" s="15"/>
      <c r="GBB228" s="15"/>
      <c r="GBC228" s="15"/>
      <c r="GBD228" s="15"/>
      <c r="GBE228" s="15"/>
      <c r="GBF228" s="15"/>
      <c r="GBG228" s="15"/>
      <c r="GBH228" s="15"/>
      <c r="GBI228" s="15"/>
      <c r="GBJ228" s="15"/>
      <c r="GBK228" s="15"/>
      <c r="GBL228" s="15"/>
      <c r="GBM228" s="15"/>
      <c r="GBN228" s="15"/>
      <c r="GBO228" s="15"/>
      <c r="GBP228" s="15"/>
      <c r="GBQ228" s="15"/>
      <c r="GBR228" s="15"/>
      <c r="GBS228" s="15"/>
      <c r="GBT228" s="15"/>
      <c r="GBU228" s="15"/>
      <c r="GBV228" s="15"/>
      <c r="GBW228" s="15"/>
      <c r="GBX228" s="15"/>
      <c r="GBY228" s="15"/>
      <c r="GBZ228" s="15"/>
      <c r="GCA228" s="15"/>
      <c r="GCB228" s="15"/>
      <c r="GCC228" s="15"/>
      <c r="GCD228" s="15"/>
      <c r="GCE228" s="15"/>
      <c r="GCF228" s="15"/>
      <c r="GCG228" s="15"/>
      <c r="GCH228" s="15"/>
      <c r="GCI228" s="15"/>
      <c r="GCJ228" s="15"/>
      <c r="GCK228" s="15"/>
      <c r="GCL228" s="15"/>
      <c r="GCM228" s="15"/>
      <c r="GCN228" s="15"/>
      <c r="GCO228" s="15"/>
      <c r="GCP228" s="15"/>
      <c r="GCQ228" s="15"/>
      <c r="GCR228" s="15"/>
      <c r="GCS228" s="15"/>
      <c r="GCT228" s="15"/>
      <c r="GCU228" s="15"/>
      <c r="GCV228" s="15"/>
      <c r="GCW228" s="15"/>
      <c r="GCX228" s="15"/>
      <c r="GCY228" s="15"/>
      <c r="GCZ228" s="15"/>
      <c r="GDA228" s="15"/>
      <c r="GDB228" s="15"/>
      <c r="GDC228" s="15"/>
      <c r="GDD228" s="15"/>
      <c r="GDE228" s="15"/>
      <c r="GDF228" s="15"/>
      <c r="GDG228" s="15"/>
      <c r="GDH228" s="15"/>
      <c r="GDI228" s="15"/>
      <c r="GDJ228" s="15"/>
      <c r="GDK228" s="15"/>
      <c r="GDL228" s="15"/>
      <c r="GDM228" s="15"/>
      <c r="GDN228" s="15"/>
      <c r="GDO228" s="15"/>
      <c r="GDP228" s="15"/>
      <c r="GDQ228" s="15"/>
      <c r="GDR228" s="15"/>
      <c r="GDS228" s="15"/>
      <c r="GDT228" s="15"/>
      <c r="GDU228" s="15"/>
      <c r="GDV228" s="15"/>
      <c r="GDW228" s="15"/>
      <c r="GDX228" s="15"/>
      <c r="GDY228" s="15"/>
      <c r="GDZ228" s="15"/>
      <c r="GEA228" s="15"/>
      <c r="GEB228" s="15"/>
      <c r="GEC228" s="15"/>
      <c r="GED228" s="15"/>
      <c r="GEE228" s="15"/>
      <c r="GEF228" s="15"/>
      <c r="GEG228" s="15"/>
      <c r="GEH228" s="15"/>
      <c r="GEI228" s="15"/>
      <c r="GEJ228" s="15"/>
      <c r="GEK228" s="15"/>
      <c r="GEL228" s="15"/>
      <c r="GEM228" s="15"/>
      <c r="GEN228" s="15"/>
      <c r="GEO228" s="15"/>
      <c r="GEP228" s="15"/>
      <c r="GEQ228" s="15"/>
      <c r="GER228" s="15"/>
      <c r="GES228" s="15"/>
      <c r="GET228" s="15"/>
      <c r="GEU228" s="15"/>
      <c r="GEV228" s="15"/>
      <c r="GEW228" s="15"/>
      <c r="GEX228" s="15"/>
      <c r="GEY228" s="15"/>
      <c r="GEZ228" s="15"/>
      <c r="GFA228" s="15"/>
      <c r="GFB228" s="15"/>
      <c r="GFC228" s="15"/>
      <c r="GFD228" s="15"/>
      <c r="GFE228" s="15"/>
      <c r="GFF228" s="15"/>
      <c r="GFG228" s="15"/>
      <c r="GFH228" s="15"/>
      <c r="GFI228" s="15"/>
      <c r="GFJ228" s="15"/>
      <c r="GFK228" s="15"/>
      <c r="GFL228" s="15"/>
      <c r="GFM228" s="15"/>
      <c r="GFN228" s="15"/>
      <c r="GFO228" s="15"/>
      <c r="GFP228" s="15"/>
      <c r="GFQ228" s="15"/>
      <c r="GFR228" s="15"/>
      <c r="GFS228" s="15"/>
      <c r="GFT228" s="15"/>
      <c r="GFU228" s="15"/>
      <c r="GFV228" s="15"/>
      <c r="GFW228" s="15"/>
      <c r="GFX228" s="15"/>
      <c r="GFY228" s="15"/>
      <c r="GFZ228" s="15"/>
      <c r="GGA228" s="15"/>
      <c r="GGB228" s="15"/>
      <c r="GGC228" s="15"/>
      <c r="GGD228" s="15"/>
      <c r="GGE228" s="15"/>
      <c r="GGF228" s="15"/>
      <c r="GGG228" s="15"/>
      <c r="GGH228" s="15"/>
      <c r="GGI228" s="15"/>
      <c r="GGJ228" s="15"/>
      <c r="GGK228" s="15"/>
      <c r="GGL228" s="15"/>
      <c r="GGM228" s="15"/>
      <c r="GGN228" s="15"/>
      <c r="GGO228" s="15"/>
      <c r="GGP228" s="15"/>
      <c r="GGQ228" s="15"/>
      <c r="GGR228" s="15"/>
      <c r="GGS228" s="15"/>
      <c r="GGT228" s="15"/>
      <c r="GGU228" s="15"/>
      <c r="GGV228" s="15"/>
      <c r="GGW228" s="15"/>
      <c r="GGX228" s="15"/>
      <c r="GGY228" s="15"/>
      <c r="GGZ228" s="15"/>
      <c r="GHA228" s="15"/>
      <c r="GHB228" s="15"/>
      <c r="GHC228" s="15"/>
      <c r="GHD228" s="15"/>
      <c r="GHE228" s="15"/>
      <c r="GHF228" s="15"/>
      <c r="GHG228" s="15"/>
      <c r="GHH228" s="15"/>
      <c r="GHI228" s="15"/>
      <c r="GHJ228" s="15"/>
      <c r="GHK228" s="15"/>
      <c r="GHL228" s="15"/>
      <c r="GHM228" s="15"/>
      <c r="GHN228" s="15"/>
      <c r="GHO228" s="15"/>
      <c r="GHP228" s="15"/>
      <c r="GHQ228" s="15"/>
      <c r="GHR228" s="15"/>
      <c r="GHS228" s="15"/>
      <c r="GHT228" s="15"/>
      <c r="GHU228" s="15"/>
      <c r="GHV228" s="15"/>
      <c r="GHW228" s="15"/>
      <c r="GHX228" s="15"/>
      <c r="GHY228" s="15"/>
      <c r="GHZ228" s="15"/>
      <c r="GIA228" s="15"/>
      <c r="GIB228" s="15"/>
      <c r="GIC228" s="15"/>
      <c r="GID228" s="15"/>
      <c r="GIE228" s="15"/>
      <c r="GIF228" s="15"/>
      <c r="GIG228" s="15"/>
      <c r="GIH228" s="15"/>
      <c r="GII228" s="15"/>
      <c r="GIJ228" s="15"/>
      <c r="GIK228" s="15"/>
      <c r="GIL228" s="15"/>
      <c r="GIM228" s="15"/>
      <c r="GIN228" s="15"/>
      <c r="GIO228" s="15"/>
      <c r="GIP228" s="15"/>
      <c r="GIQ228" s="15"/>
      <c r="GIR228" s="15"/>
      <c r="GIS228" s="15"/>
      <c r="GIT228" s="15"/>
      <c r="GIU228" s="15"/>
      <c r="GIV228" s="15"/>
      <c r="GIW228" s="15"/>
      <c r="GIX228" s="15"/>
      <c r="GIY228" s="15"/>
      <c r="GIZ228" s="15"/>
      <c r="GJA228" s="15"/>
      <c r="GJB228" s="15"/>
      <c r="GJC228" s="15"/>
      <c r="GJD228" s="15"/>
      <c r="GJE228" s="15"/>
      <c r="GJF228" s="15"/>
      <c r="GJG228" s="15"/>
      <c r="GJH228" s="15"/>
      <c r="GJI228" s="15"/>
      <c r="GJJ228" s="15"/>
      <c r="GJK228" s="15"/>
      <c r="GJL228" s="15"/>
      <c r="GJM228" s="15"/>
      <c r="GJN228" s="15"/>
      <c r="GJO228" s="15"/>
      <c r="GJP228" s="15"/>
      <c r="GJQ228" s="15"/>
      <c r="GJR228" s="15"/>
      <c r="GJS228" s="15"/>
      <c r="GJT228" s="15"/>
      <c r="GJU228" s="15"/>
      <c r="GJV228" s="15"/>
      <c r="GJW228" s="15"/>
      <c r="GJX228" s="15"/>
      <c r="GJY228" s="15"/>
      <c r="GJZ228" s="15"/>
      <c r="GKA228" s="15"/>
      <c r="GKB228" s="15"/>
      <c r="GKC228" s="15"/>
      <c r="GKD228" s="15"/>
      <c r="GKE228" s="15"/>
      <c r="GKF228" s="15"/>
      <c r="GKG228" s="15"/>
      <c r="GKH228" s="15"/>
      <c r="GKI228" s="15"/>
      <c r="GKJ228" s="15"/>
      <c r="GKK228" s="15"/>
      <c r="GKL228" s="15"/>
      <c r="GKM228" s="15"/>
      <c r="GKN228" s="15"/>
      <c r="GKO228" s="15"/>
      <c r="GKP228" s="15"/>
      <c r="GKQ228" s="15"/>
      <c r="GKR228" s="15"/>
      <c r="GKS228" s="15"/>
      <c r="GKT228" s="15"/>
      <c r="GKU228" s="15"/>
      <c r="GKV228" s="15"/>
      <c r="GKW228" s="15"/>
      <c r="GKX228" s="15"/>
      <c r="GKY228" s="15"/>
      <c r="GKZ228" s="15"/>
      <c r="GLA228" s="15"/>
      <c r="GLB228" s="15"/>
      <c r="GLC228" s="15"/>
      <c r="GLD228" s="15"/>
      <c r="GLE228" s="15"/>
      <c r="GLF228" s="15"/>
      <c r="GLG228" s="15"/>
      <c r="GLH228" s="15"/>
      <c r="GLI228" s="15"/>
      <c r="GLJ228" s="15"/>
      <c r="GLK228" s="15"/>
      <c r="GLL228" s="15"/>
      <c r="GLM228" s="15"/>
      <c r="GLN228" s="15"/>
      <c r="GLO228" s="15"/>
      <c r="GLP228" s="15"/>
      <c r="GLQ228" s="15"/>
      <c r="GLR228" s="15"/>
      <c r="GLS228" s="15"/>
      <c r="GLT228" s="15"/>
      <c r="GLU228" s="15"/>
      <c r="GLV228" s="15"/>
      <c r="GLW228" s="15"/>
      <c r="GLX228" s="15"/>
      <c r="GLY228" s="15"/>
      <c r="GLZ228" s="15"/>
      <c r="GMA228" s="15"/>
      <c r="GMB228" s="15"/>
      <c r="GMC228" s="15"/>
      <c r="GMD228" s="15"/>
      <c r="GME228" s="15"/>
      <c r="GMF228" s="15"/>
      <c r="GMG228" s="15"/>
      <c r="GMH228" s="15"/>
      <c r="GMI228" s="15"/>
      <c r="GMJ228" s="15"/>
      <c r="GMK228" s="15"/>
      <c r="GML228" s="15"/>
      <c r="GMM228" s="15"/>
      <c r="GMN228" s="15"/>
      <c r="GMO228" s="15"/>
      <c r="GMP228" s="15"/>
      <c r="GMQ228" s="15"/>
      <c r="GMR228" s="15"/>
      <c r="GMS228" s="15"/>
      <c r="GMT228" s="15"/>
      <c r="GMU228" s="15"/>
      <c r="GMV228" s="15"/>
      <c r="GMW228" s="15"/>
      <c r="GMX228" s="15"/>
      <c r="GMY228" s="15"/>
      <c r="GMZ228" s="15"/>
      <c r="GNA228" s="15"/>
      <c r="GNB228" s="15"/>
      <c r="GNC228" s="15"/>
      <c r="GND228" s="15"/>
      <c r="GNE228" s="15"/>
      <c r="GNF228" s="15"/>
      <c r="GNG228" s="15"/>
      <c r="GNH228" s="15"/>
      <c r="GNI228" s="15"/>
      <c r="GNJ228" s="15"/>
      <c r="GNK228" s="15"/>
      <c r="GNL228" s="15"/>
      <c r="GNM228" s="15"/>
      <c r="GNN228" s="15"/>
      <c r="GNO228" s="15"/>
      <c r="GNP228" s="15"/>
      <c r="GNQ228" s="15"/>
      <c r="GNR228" s="15"/>
      <c r="GNS228" s="15"/>
      <c r="GNT228" s="15"/>
      <c r="GNU228" s="15"/>
      <c r="GNV228" s="15"/>
      <c r="GNW228" s="15"/>
      <c r="GNX228" s="15"/>
      <c r="GNY228" s="15"/>
      <c r="GNZ228" s="15"/>
      <c r="GOA228" s="15"/>
      <c r="GOB228" s="15"/>
      <c r="GOC228" s="15"/>
      <c r="GOD228" s="15"/>
      <c r="GOE228" s="15"/>
      <c r="GOF228" s="15"/>
      <c r="GOG228" s="15"/>
      <c r="GOH228" s="15"/>
      <c r="GOI228" s="15"/>
      <c r="GOJ228" s="15"/>
      <c r="GOK228" s="15"/>
      <c r="GOL228" s="15"/>
      <c r="GOM228" s="15"/>
      <c r="GON228" s="15"/>
      <c r="GOO228" s="15"/>
      <c r="GOP228" s="15"/>
      <c r="GOQ228" s="15"/>
      <c r="GOR228" s="15"/>
      <c r="GOS228" s="15"/>
      <c r="GOT228" s="15"/>
      <c r="GOU228" s="15"/>
      <c r="GOV228" s="15"/>
      <c r="GOW228" s="15"/>
      <c r="GOX228" s="15"/>
      <c r="GOY228" s="15"/>
      <c r="GOZ228" s="15"/>
      <c r="GPA228" s="15"/>
      <c r="GPB228" s="15"/>
      <c r="GPC228" s="15"/>
      <c r="GPD228" s="15"/>
      <c r="GPE228" s="15"/>
      <c r="GPF228" s="15"/>
      <c r="GPG228" s="15"/>
      <c r="GPH228" s="15"/>
      <c r="GPI228" s="15"/>
      <c r="GPJ228" s="15"/>
      <c r="GPK228" s="15"/>
      <c r="GPL228" s="15"/>
      <c r="GPM228" s="15"/>
      <c r="GPN228" s="15"/>
      <c r="GPO228" s="15"/>
      <c r="GPP228" s="15"/>
      <c r="GPQ228" s="15"/>
      <c r="GPR228" s="15"/>
      <c r="GPS228" s="15"/>
      <c r="GPT228" s="15"/>
      <c r="GPU228" s="15"/>
      <c r="GPV228" s="15"/>
      <c r="GPW228" s="15"/>
      <c r="GPX228" s="15"/>
      <c r="GPY228" s="15"/>
      <c r="GPZ228" s="15"/>
      <c r="GQA228" s="15"/>
      <c r="GQB228" s="15"/>
      <c r="GQC228" s="15"/>
      <c r="GQD228" s="15"/>
      <c r="GQE228" s="15"/>
      <c r="GQF228" s="15"/>
      <c r="GQG228" s="15"/>
      <c r="GQH228" s="15"/>
      <c r="GQI228" s="15"/>
      <c r="GQJ228" s="15"/>
      <c r="GQK228" s="15"/>
      <c r="GQL228" s="15"/>
      <c r="GQM228" s="15"/>
      <c r="GQN228" s="15"/>
      <c r="GQO228" s="15"/>
      <c r="GQP228" s="15"/>
      <c r="GQQ228" s="15"/>
      <c r="GQR228" s="15"/>
      <c r="GQS228" s="15"/>
      <c r="GQT228" s="15"/>
      <c r="GQU228" s="15"/>
      <c r="GQV228" s="15"/>
      <c r="GQW228" s="15"/>
      <c r="GQX228" s="15"/>
      <c r="GQY228" s="15"/>
      <c r="GQZ228" s="15"/>
      <c r="GRA228" s="15"/>
      <c r="GRB228" s="15"/>
      <c r="GRC228" s="15"/>
      <c r="GRD228" s="15"/>
      <c r="GRE228" s="15"/>
      <c r="GRF228" s="15"/>
      <c r="GRG228" s="15"/>
      <c r="GRH228" s="15"/>
      <c r="GRI228" s="15"/>
      <c r="GRJ228" s="15"/>
      <c r="GRK228" s="15"/>
      <c r="GRL228" s="15"/>
      <c r="GRM228" s="15"/>
      <c r="GRN228" s="15"/>
      <c r="GRO228" s="15"/>
      <c r="GRP228" s="15"/>
      <c r="GRQ228" s="15"/>
      <c r="GRR228" s="15"/>
      <c r="GRS228" s="15"/>
      <c r="GRT228" s="15"/>
      <c r="GRU228" s="15"/>
      <c r="GRV228" s="15"/>
      <c r="GRW228" s="15"/>
      <c r="GRX228" s="15"/>
      <c r="GRY228" s="15"/>
      <c r="GRZ228" s="15"/>
      <c r="GSA228" s="15"/>
      <c r="GSB228" s="15"/>
      <c r="GSC228" s="15"/>
      <c r="GSD228" s="15"/>
      <c r="GSE228" s="15"/>
      <c r="GSF228" s="15"/>
      <c r="GSG228" s="15"/>
      <c r="GSH228" s="15"/>
      <c r="GSI228" s="15"/>
      <c r="GSJ228" s="15"/>
      <c r="GSK228" s="15"/>
      <c r="GSL228" s="15"/>
      <c r="GSM228" s="15"/>
      <c r="GSN228" s="15"/>
      <c r="GSO228" s="15"/>
      <c r="GSP228" s="15"/>
      <c r="GSQ228" s="15"/>
      <c r="GSR228" s="15"/>
      <c r="GSS228" s="15"/>
      <c r="GST228" s="15"/>
      <c r="GSU228" s="15"/>
      <c r="GSV228" s="15"/>
      <c r="GSW228" s="15"/>
      <c r="GSX228" s="15"/>
      <c r="GSY228" s="15"/>
      <c r="GSZ228" s="15"/>
      <c r="GTA228" s="15"/>
      <c r="GTB228" s="15"/>
      <c r="GTC228" s="15"/>
      <c r="GTD228" s="15"/>
      <c r="GTE228" s="15"/>
      <c r="GTF228" s="15"/>
      <c r="GTG228" s="15"/>
      <c r="GTH228" s="15"/>
      <c r="GTI228" s="15"/>
      <c r="GTJ228" s="15"/>
      <c r="GTK228" s="15"/>
      <c r="GTL228" s="15"/>
      <c r="GTM228" s="15"/>
      <c r="GTN228" s="15"/>
      <c r="GTO228" s="15"/>
      <c r="GTP228" s="15"/>
      <c r="GTQ228" s="15"/>
      <c r="GTR228" s="15"/>
      <c r="GTS228" s="15"/>
      <c r="GTT228" s="15"/>
      <c r="GTU228" s="15"/>
      <c r="GTV228" s="15"/>
      <c r="GTW228" s="15"/>
      <c r="GTX228" s="15"/>
      <c r="GTY228" s="15"/>
      <c r="GTZ228" s="15"/>
      <c r="GUA228" s="15"/>
      <c r="GUB228" s="15"/>
      <c r="GUC228" s="15"/>
      <c r="GUD228" s="15"/>
      <c r="GUE228" s="15"/>
      <c r="GUF228" s="15"/>
      <c r="GUG228" s="15"/>
      <c r="GUH228" s="15"/>
      <c r="GUI228" s="15"/>
      <c r="GUJ228" s="15"/>
      <c r="GUK228" s="15"/>
      <c r="GUL228" s="15"/>
      <c r="GUM228" s="15"/>
      <c r="GUN228" s="15"/>
      <c r="GUO228" s="15"/>
      <c r="GUP228" s="15"/>
      <c r="GUQ228" s="15"/>
      <c r="GUR228" s="15"/>
      <c r="GUS228" s="15"/>
      <c r="GUT228" s="15"/>
      <c r="GUU228" s="15"/>
      <c r="GUV228" s="15"/>
      <c r="GUW228" s="15"/>
      <c r="GUX228" s="15"/>
      <c r="GUY228" s="15"/>
      <c r="GUZ228" s="15"/>
      <c r="GVA228" s="15"/>
      <c r="GVB228" s="15"/>
      <c r="GVC228" s="15"/>
      <c r="GVD228" s="15"/>
      <c r="GVE228" s="15"/>
      <c r="GVF228" s="15"/>
      <c r="GVG228" s="15"/>
      <c r="GVH228" s="15"/>
      <c r="GVI228" s="15"/>
      <c r="GVJ228" s="15"/>
      <c r="GVK228" s="15"/>
      <c r="GVL228" s="15"/>
      <c r="GVM228" s="15"/>
      <c r="GVN228" s="15"/>
      <c r="GVO228" s="15"/>
      <c r="GVP228" s="15"/>
      <c r="GVQ228" s="15"/>
      <c r="GVR228" s="15"/>
      <c r="GVS228" s="15"/>
      <c r="GVT228" s="15"/>
      <c r="GVU228" s="15"/>
      <c r="GVV228" s="15"/>
      <c r="GVW228" s="15"/>
      <c r="GVX228" s="15"/>
      <c r="GVY228" s="15"/>
      <c r="GVZ228" s="15"/>
      <c r="GWA228" s="15"/>
      <c r="GWB228" s="15"/>
      <c r="GWC228" s="15"/>
      <c r="GWD228" s="15"/>
      <c r="GWE228" s="15"/>
      <c r="GWF228" s="15"/>
      <c r="GWG228" s="15"/>
      <c r="GWH228" s="15"/>
      <c r="GWI228" s="15"/>
      <c r="GWJ228" s="15"/>
      <c r="GWK228" s="15"/>
      <c r="GWL228" s="15"/>
      <c r="GWM228" s="15"/>
      <c r="GWN228" s="15"/>
      <c r="GWO228" s="15"/>
      <c r="GWP228" s="15"/>
      <c r="GWQ228" s="15"/>
      <c r="GWR228" s="15"/>
      <c r="GWS228" s="15"/>
      <c r="GWT228" s="15"/>
      <c r="GWU228" s="15"/>
      <c r="GWV228" s="15"/>
      <c r="GWW228" s="15"/>
      <c r="GWX228" s="15"/>
      <c r="GWY228" s="15"/>
      <c r="GWZ228" s="15"/>
      <c r="GXA228" s="15"/>
      <c r="GXB228" s="15"/>
      <c r="GXC228" s="15"/>
      <c r="GXD228" s="15"/>
      <c r="GXE228" s="15"/>
      <c r="GXF228" s="15"/>
      <c r="GXG228" s="15"/>
      <c r="GXH228" s="15"/>
      <c r="GXI228" s="15"/>
      <c r="GXJ228" s="15"/>
      <c r="GXK228" s="15"/>
      <c r="GXL228" s="15"/>
      <c r="GXM228" s="15"/>
      <c r="GXN228" s="15"/>
      <c r="GXO228" s="15"/>
      <c r="GXP228" s="15"/>
      <c r="GXQ228" s="15"/>
      <c r="GXR228" s="15"/>
      <c r="GXS228" s="15"/>
      <c r="GXT228" s="15"/>
      <c r="GXU228" s="15"/>
      <c r="GXV228" s="15"/>
      <c r="GXW228" s="15"/>
      <c r="GXX228" s="15"/>
      <c r="GXY228" s="15"/>
      <c r="GXZ228" s="15"/>
      <c r="GYA228" s="15"/>
      <c r="GYB228" s="15"/>
      <c r="GYC228" s="15"/>
      <c r="GYD228" s="15"/>
      <c r="GYE228" s="15"/>
      <c r="GYF228" s="15"/>
      <c r="GYG228" s="15"/>
      <c r="GYH228" s="15"/>
      <c r="GYI228" s="15"/>
      <c r="GYJ228" s="15"/>
      <c r="GYK228" s="15"/>
      <c r="GYL228" s="15"/>
      <c r="GYM228" s="15"/>
      <c r="GYN228" s="15"/>
      <c r="GYO228" s="15"/>
      <c r="GYP228" s="15"/>
      <c r="GYQ228" s="15"/>
      <c r="GYR228" s="15"/>
      <c r="GYS228" s="15"/>
      <c r="GYT228" s="15"/>
      <c r="GYU228" s="15"/>
      <c r="GYV228" s="15"/>
      <c r="GYW228" s="15"/>
      <c r="GYX228" s="15"/>
      <c r="GYY228" s="15"/>
      <c r="GYZ228" s="15"/>
      <c r="GZA228" s="15"/>
      <c r="GZB228" s="15"/>
      <c r="GZC228" s="15"/>
      <c r="GZD228" s="15"/>
      <c r="GZE228" s="15"/>
      <c r="GZF228" s="15"/>
      <c r="GZG228" s="15"/>
      <c r="GZH228" s="15"/>
      <c r="GZI228" s="15"/>
      <c r="GZJ228" s="15"/>
      <c r="GZK228" s="15"/>
      <c r="GZL228" s="15"/>
      <c r="GZM228" s="15"/>
      <c r="GZN228" s="15"/>
      <c r="GZO228" s="15"/>
      <c r="GZP228" s="15"/>
      <c r="GZQ228" s="15"/>
      <c r="GZR228" s="15"/>
      <c r="GZS228" s="15"/>
      <c r="GZT228" s="15"/>
      <c r="GZU228" s="15"/>
      <c r="GZV228" s="15"/>
      <c r="GZW228" s="15"/>
      <c r="GZX228" s="15"/>
      <c r="GZY228" s="15"/>
      <c r="GZZ228" s="15"/>
      <c r="HAA228" s="15"/>
      <c r="HAB228" s="15"/>
      <c r="HAC228" s="15"/>
      <c r="HAD228" s="15"/>
      <c r="HAE228" s="15"/>
      <c r="HAF228" s="15"/>
      <c r="HAG228" s="15"/>
      <c r="HAH228" s="15"/>
      <c r="HAI228" s="15"/>
      <c r="HAJ228" s="15"/>
      <c r="HAK228" s="15"/>
      <c r="HAL228" s="15"/>
      <c r="HAM228" s="15"/>
      <c r="HAN228" s="15"/>
      <c r="HAO228" s="15"/>
      <c r="HAP228" s="15"/>
      <c r="HAQ228" s="15"/>
      <c r="HAR228" s="15"/>
      <c r="HAS228" s="15"/>
      <c r="HAT228" s="15"/>
      <c r="HAU228" s="15"/>
      <c r="HAV228" s="15"/>
      <c r="HAW228" s="15"/>
      <c r="HAX228" s="15"/>
      <c r="HAY228" s="15"/>
      <c r="HAZ228" s="15"/>
      <c r="HBA228" s="15"/>
      <c r="HBB228" s="15"/>
      <c r="HBC228" s="15"/>
      <c r="HBD228" s="15"/>
      <c r="HBE228" s="15"/>
      <c r="HBF228" s="15"/>
      <c r="HBG228" s="15"/>
      <c r="HBH228" s="15"/>
      <c r="HBI228" s="15"/>
      <c r="HBJ228" s="15"/>
      <c r="HBK228" s="15"/>
      <c r="HBL228" s="15"/>
      <c r="HBM228" s="15"/>
      <c r="HBN228" s="15"/>
      <c r="HBO228" s="15"/>
      <c r="HBP228" s="15"/>
      <c r="HBQ228" s="15"/>
      <c r="HBR228" s="15"/>
      <c r="HBS228" s="15"/>
      <c r="HBT228" s="15"/>
      <c r="HBU228" s="15"/>
      <c r="HBV228" s="15"/>
      <c r="HBW228" s="15"/>
      <c r="HBX228" s="15"/>
      <c r="HBY228" s="15"/>
      <c r="HBZ228" s="15"/>
      <c r="HCA228" s="15"/>
      <c r="HCB228" s="15"/>
      <c r="HCC228" s="15"/>
      <c r="HCD228" s="15"/>
      <c r="HCE228" s="15"/>
      <c r="HCF228" s="15"/>
      <c r="HCG228" s="15"/>
      <c r="HCH228" s="15"/>
      <c r="HCI228" s="15"/>
      <c r="HCJ228" s="15"/>
      <c r="HCK228" s="15"/>
      <c r="HCL228" s="15"/>
      <c r="HCM228" s="15"/>
      <c r="HCN228" s="15"/>
      <c r="HCO228" s="15"/>
      <c r="HCP228" s="15"/>
      <c r="HCQ228" s="15"/>
      <c r="HCR228" s="15"/>
      <c r="HCS228" s="15"/>
      <c r="HCT228" s="15"/>
      <c r="HCU228" s="15"/>
      <c r="HCV228" s="15"/>
      <c r="HCW228" s="15"/>
      <c r="HCX228" s="15"/>
      <c r="HCY228" s="15"/>
      <c r="HCZ228" s="15"/>
      <c r="HDA228" s="15"/>
      <c r="HDB228" s="15"/>
      <c r="HDC228" s="15"/>
      <c r="HDD228" s="15"/>
      <c r="HDE228" s="15"/>
      <c r="HDF228" s="15"/>
      <c r="HDG228" s="15"/>
      <c r="HDH228" s="15"/>
      <c r="HDI228" s="15"/>
      <c r="HDJ228" s="15"/>
      <c r="HDK228" s="15"/>
      <c r="HDL228" s="15"/>
      <c r="HDM228" s="15"/>
      <c r="HDN228" s="15"/>
      <c r="HDO228" s="15"/>
      <c r="HDP228" s="15"/>
      <c r="HDQ228" s="15"/>
      <c r="HDR228" s="15"/>
      <c r="HDS228" s="15"/>
      <c r="HDT228" s="15"/>
      <c r="HDU228" s="15"/>
      <c r="HDV228" s="15"/>
      <c r="HDW228" s="15"/>
      <c r="HDX228" s="15"/>
      <c r="HDY228" s="15"/>
      <c r="HDZ228" s="15"/>
      <c r="HEA228" s="15"/>
      <c r="HEB228" s="15"/>
      <c r="HEC228" s="15"/>
      <c r="HED228" s="15"/>
      <c r="HEE228" s="15"/>
      <c r="HEF228" s="15"/>
      <c r="HEG228" s="15"/>
      <c r="HEH228" s="15"/>
      <c r="HEI228" s="15"/>
      <c r="HEJ228" s="15"/>
      <c r="HEK228" s="15"/>
      <c r="HEL228" s="15"/>
      <c r="HEM228" s="15"/>
      <c r="HEN228" s="15"/>
      <c r="HEO228" s="15"/>
      <c r="HEP228" s="15"/>
      <c r="HEQ228" s="15"/>
      <c r="HER228" s="15"/>
      <c r="HES228" s="15"/>
      <c r="HET228" s="15"/>
      <c r="HEU228" s="15"/>
      <c r="HEV228" s="15"/>
      <c r="HEW228" s="15"/>
      <c r="HEX228" s="15"/>
      <c r="HEY228" s="15"/>
      <c r="HEZ228" s="15"/>
      <c r="HFA228" s="15"/>
      <c r="HFB228" s="15"/>
      <c r="HFC228" s="15"/>
      <c r="HFD228" s="15"/>
      <c r="HFE228" s="15"/>
      <c r="HFF228" s="15"/>
      <c r="HFG228" s="15"/>
      <c r="HFH228" s="15"/>
      <c r="HFI228" s="15"/>
      <c r="HFJ228" s="15"/>
      <c r="HFK228" s="15"/>
      <c r="HFL228" s="15"/>
      <c r="HFM228" s="15"/>
      <c r="HFN228" s="15"/>
      <c r="HFO228" s="15"/>
      <c r="HFP228" s="15"/>
      <c r="HFQ228" s="15"/>
      <c r="HFR228" s="15"/>
      <c r="HFS228" s="15"/>
      <c r="HFT228" s="15"/>
      <c r="HFU228" s="15"/>
      <c r="HFV228" s="15"/>
      <c r="HFW228" s="15"/>
      <c r="HFX228" s="15"/>
      <c r="HFY228" s="15"/>
      <c r="HFZ228" s="15"/>
      <c r="HGA228" s="15"/>
      <c r="HGB228" s="15"/>
      <c r="HGC228" s="15"/>
      <c r="HGD228" s="15"/>
      <c r="HGE228" s="15"/>
      <c r="HGF228" s="15"/>
      <c r="HGG228" s="15"/>
      <c r="HGH228" s="15"/>
      <c r="HGI228" s="15"/>
      <c r="HGJ228" s="15"/>
      <c r="HGK228" s="15"/>
      <c r="HGL228" s="15"/>
      <c r="HGM228" s="15"/>
      <c r="HGN228" s="15"/>
      <c r="HGO228" s="15"/>
      <c r="HGP228" s="15"/>
      <c r="HGQ228" s="15"/>
      <c r="HGR228" s="15"/>
      <c r="HGS228" s="15"/>
      <c r="HGT228" s="15"/>
      <c r="HGU228" s="15"/>
      <c r="HGV228" s="15"/>
      <c r="HGW228" s="15"/>
      <c r="HGX228" s="15"/>
      <c r="HGY228" s="15"/>
      <c r="HGZ228" s="15"/>
      <c r="HHA228" s="15"/>
      <c r="HHB228" s="15"/>
      <c r="HHC228" s="15"/>
      <c r="HHD228" s="15"/>
      <c r="HHE228" s="15"/>
      <c r="HHF228" s="15"/>
      <c r="HHG228" s="15"/>
      <c r="HHH228" s="15"/>
      <c r="HHI228" s="15"/>
      <c r="HHJ228" s="15"/>
      <c r="HHK228" s="15"/>
      <c r="HHL228" s="15"/>
      <c r="HHM228" s="15"/>
      <c r="HHN228" s="15"/>
      <c r="HHO228" s="15"/>
      <c r="HHP228" s="15"/>
      <c r="HHQ228" s="15"/>
      <c r="HHR228" s="15"/>
      <c r="HHS228" s="15"/>
      <c r="HHT228" s="15"/>
      <c r="HHU228" s="15"/>
      <c r="HHV228" s="15"/>
      <c r="HHW228" s="15"/>
      <c r="HHX228" s="15"/>
      <c r="HHY228" s="15"/>
      <c r="HHZ228" s="15"/>
      <c r="HIA228" s="15"/>
      <c r="HIB228" s="15"/>
      <c r="HIC228" s="15"/>
      <c r="HID228" s="15"/>
      <c r="HIE228" s="15"/>
      <c r="HIF228" s="15"/>
      <c r="HIG228" s="15"/>
      <c r="HIH228" s="15"/>
      <c r="HII228" s="15"/>
      <c r="HIJ228" s="15"/>
      <c r="HIK228" s="15"/>
      <c r="HIL228" s="15"/>
      <c r="HIM228" s="15"/>
      <c r="HIN228" s="15"/>
      <c r="HIO228" s="15"/>
      <c r="HIP228" s="15"/>
      <c r="HIQ228" s="15"/>
      <c r="HIR228" s="15"/>
      <c r="HIS228" s="15"/>
      <c r="HIT228" s="15"/>
      <c r="HIU228" s="15"/>
      <c r="HIV228" s="15"/>
      <c r="HIW228" s="15"/>
      <c r="HIX228" s="15"/>
      <c r="HIY228" s="15"/>
      <c r="HIZ228" s="15"/>
      <c r="HJA228" s="15"/>
      <c r="HJB228" s="15"/>
      <c r="HJC228" s="15"/>
      <c r="HJD228" s="15"/>
      <c r="HJE228" s="15"/>
      <c r="HJF228" s="15"/>
      <c r="HJG228" s="15"/>
      <c r="HJH228" s="15"/>
      <c r="HJI228" s="15"/>
      <c r="HJJ228" s="15"/>
      <c r="HJK228" s="15"/>
      <c r="HJL228" s="15"/>
      <c r="HJM228" s="15"/>
      <c r="HJN228" s="15"/>
      <c r="HJO228" s="15"/>
      <c r="HJP228" s="15"/>
      <c r="HJQ228" s="15"/>
      <c r="HJR228" s="15"/>
      <c r="HJS228" s="15"/>
      <c r="HJT228" s="15"/>
      <c r="HJU228" s="15"/>
      <c r="HJV228" s="15"/>
      <c r="HJW228" s="15"/>
      <c r="HJX228" s="15"/>
      <c r="HJY228" s="15"/>
      <c r="HJZ228" s="15"/>
      <c r="HKA228" s="15"/>
      <c r="HKB228" s="15"/>
      <c r="HKC228" s="15"/>
      <c r="HKD228" s="15"/>
      <c r="HKE228" s="15"/>
      <c r="HKF228" s="15"/>
      <c r="HKG228" s="15"/>
      <c r="HKH228" s="15"/>
      <c r="HKI228" s="15"/>
      <c r="HKJ228" s="15"/>
      <c r="HKK228" s="15"/>
      <c r="HKL228" s="15"/>
      <c r="HKM228" s="15"/>
      <c r="HKN228" s="15"/>
      <c r="HKO228" s="15"/>
      <c r="HKP228" s="15"/>
      <c r="HKQ228" s="15"/>
      <c r="HKR228" s="15"/>
      <c r="HKS228" s="15"/>
      <c r="HKT228" s="15"/>
      <c r="HKU228" s="15"/>
      <c r="HKV228" s="15"/>
      <c r="HKW228" s="15"/>
      <c r="HKX228" s="15"/>
      <c r="HKY228" s="15"/>
      <c r="HKZ228" s="15"/>
      <c r="HLA228" s="15"/>
      <c r="HLB228" s="15"/>
      <c r="HLC228" s="15"/>
      <c r="HLD228" s="15"/>
      <c r="HLE228" s="15"/>
      <c r="HLF228" s="15"/>
      <c r="HLG228" s="15"/>
      <c r="HLH228" s="15"/>
      <c r="HLI228" s="15"/>
      <c r="HLJ228" s="15"/>
      <c r="HLK228" s="15"/>
      <c r="HLL228" s="15"/>
      <c r="HLM228" s="15"/>
      <c r="HLN228" s="15"/>
      <c r="HLO228" s="15"/>
      <c r="HLP228" s="15"/>
      <c r="HLQ228" s="15"/>
      <c r="HLR228" s="15"/>
      <c r="HLS228" s="15"/>
      <c r="HLT228" s="15"/>
      <c r="HLU228" s="15"/>
      <c r="HLV228" s="15"/>
      <c r="HLW228" s="15"/>
      <c r="HLX228" s="15"/>
      <c r="HLY228" s="15"/>
      <c r="HLZ228" s="15"/>
      <c r="HMA228" s="15"/>
      <c r="HMB228" s="15"/>
      <c r="HMC228" s="15"/>
      <c r="HMD228" s="15"/>
      <c r="HME228" s="15"/>
      <c r="HMF228" s="15"/>
      <c r="HMG228" s="15"/>
      <c r="HMH228" s="15"/>
      <c r="HMI228" s="15"/>
      <c r="HMJ228" s="15"/>
      <c r="HMK228" s="15"/>
      <c r="HML228" s="15"/>
      <c r="HMM228" s="15"/>
      <c r="HMN228" s="15"/>
      <c r="HMO228" s="15"/>
      <c r="HMP228" s="15"/>
      <c r="HMQ228" s="15"/>
      <c r="HMR228" s="15"/>
      <c r="HMS228" s="15"/>
      <c r="HMT228" s="15"/>
      <c r="HMU228" s="15"/>
      <c r="HMV228" s="15"/>
      <c r="HMW228" s="15"/>
      <c r="HMX228" s="15"/>
      <c r="HMY228" s="15"/>
      <c r="HMZ228" s="15"/>
      <c r="HNA228" s="15"/>
      <c r="HNB228" s="15"/>
      <c r="HNC228" s="15"/>
      <c r="HND228" s="15"/>
      <c r="HNE228" s="15"/>
      <c r="HNF228" s="15"/>
      <c r="HNG228" s="15"/>
      <c r="HNH228" s="15"/>
      <c r="HNI228" s="15"/>
      <c r="HNJ228" s="15"/>
      <c r="HNK228" s="15"/>
      <c r="HNL228" s="15"/>
      <c r="HNM228" s="15"/>
      <c r="HNN228" s="15"/>
      <c r="HNO228" s="15"/>
      <c r="HNP228" s="15"/>
      <c r="HNQ228" s="15"/>
      <c r="HNR228" s="15"/>
      <c r="HNS228" s="15"/>
      <c r="HNT228" s="15"/>
      <c r="HNU228" s="15"/>
      <c r="HNV228" s="15"/>
      <c r="HNW228" s="15"/>
      <c r="HNX228" s="15"/>
      <c r="HNY228" s="15"/>
      <c r="HNZ228" s="15"/>
      <c r="HOA228" s="15"/>
      <c r="HOB228" s="15"/>
      <c r="HOC228" s="15"/>
      <c r="HOD228" s="15"/>
      <c r="HOE228" s="15"/>
      <c r="HOF228" s="15"/>
      <c r="HOG228" s="15"/>
      <c r="HOH228" s="15"/>
      <c r="HOI228" s="15"/>
      <c r="HOJ228" s="15"/>
      <c r="HOK228" s="15"/>
      <c r="HOL228" s="15"/>
      <c r="HOM228" s="15"/>
      <c r="HON228" s="15"/>
      <c r="HOO228" s="15"/>
      <c r="HOP228" s="15"/>
      <c r="HOQ228" s="15"/>
      <c r="HOR228" s="15"/>
      <c r="HOS228" s="15"/>
      <c r="HOT228" s="15"/>
      <c r="HOU228" s="15"/>
      <c r="HOV228" s="15"/>
      <c r="HOW228" s="15"/>
      <c r="HOX228" s="15"/>
      <c r="HOY228" s="15"/>
      <c r="HOZ228" s="15"/>
      <c r="HPA228" s="15"/>
      <c r="HPB228" s="15"/>
      <c r="HPC228" s="15"/>
      <c r="HPD228" s="15"/>
      <c r="HPE228" s="15"/>
      <c r="HPF228" s="15"/>
      <c r="HPG228" s="15"/>
      <c r="HPH228" s="15"/>
      <c r="HPI228" s="15"/>
      <c r="HPJ228" s="15"/>
      <c r="HPK228" s="15"/>
      <c r="HPL228" s="15"/>
      <c r="HPM228" s="15"/>
      <c r="HPN228" s="15"/>
      <c r="HPO228" s="15"/>
      <c r="HPP228" s="15"/>
      <c r="HPQ228" s="15"/>
      <c r="HPR228" s="15"/>
      <c r="HPS228" s="15"/>
      <c r="HPT228" s="15"/>
      <c r="HPU228" s="15"/>
      <c r="HPV228" s="15"/>
      <c r="HPW228" s="15"/>
      <c r="HPX228" s="15"/>
      <c r="HPY228" s="15"/>
      <c r="HPZ228" s="15"/>
      <c r="HQA228" s="15"/>
      <c r="HQB228" s="15"/>
      <c r="HQC228" s="15"/>
      <c r="HQD228" s="15"/>
      <c r="HQE228" s="15"/>
      <c r="HQF228" s="15"/>
      <c r="HQG228" s="15"/>
      <c r="HQH228" s="15"/>
      <c r="HQI228" s="15"/>
      <c r="HQJ228" s="15"/>
      <c r="HQK228" s="15"/>
      <c r="HQL228" s="15"/>
      <c r="HQM228" s="15"/>
      <c r="HQN228" s="15"/>
      <c r="HQO228" s="15"/>
      <c r="HQP228" s="15"/>
      <c r="HQQ228" s="15"/>
      <c r="HQR228" s="15"/>
      <c r="HQS228" s="15"/>
      <c r="HQT228" s="15"/>
      <c r="HQU228" s="15"/>
      <c r="HQV228" s="15"/>
      <c r="HQW228" s="15"/>
      <c r="HQX228" s="15"/>
      <c r="HQY228" s="15"/>
      <c r="HQZ228" s="15"/>
      <c r="HRA228" s="15"/>
      <c r="HRB228" s="15"/>
      <c r="HRC228" s="15"/>
      <c r="HRD228" s="15"/>
      <c r="HRE228" s="15"/>
      <c r="HRF228" s="15"/>
      <c r="HRG228" s="15"/>
      <c r="HRH228" s="15"/>
      <c r="HRI228" s="15"/>
      <c r="HRJ228" s="15"/>
      <c r="HRK228" s="15"/>
      <c r="HRL228" s="15"/>
      <c r="HRM228" s="15"/>
      <c r="HRN228" s="15"/>
      <c r="HRO228" s="15"/>
      <c r="HRP228" s="15"/>
      <c r="HRQ228" s="15"/>
      <c r="HRR228" s="15"/>
      <c r="HRS228" s="15"/>
      <c r="HRT228" s="15"/>
      <c r="HRU228" s="15"/>
      <c r="HRV228" s="15"/>
      <c r="HRW228" s="15"/>
      <c r="HRX228" s="15"/>
      <c r="HRY228" s="15"/>
      <c r="HRZ228" s="15"/>
      <c r="HSA228" s="15"/>
      <c r="HSB228" s="15"/>
      <c r="HSC228" s="15"/>
      <c r="HSD228" s="15"/>
      <c r="HSE228" s="15"/>
      <c r="HSF228" s="15"/>
      <c r="HSG228" s="15"/>
      <c r="HSH228" s="15"/>
      <c r="HSI228" s="15"/>
      <c r="HSJ228" s="15"/>
      <c r="HSK228" s="15"/>
      <c r="HSL228" s="15"/>
      <c r="HSM228" s="15"/>
      <c r="HSN228" s="15"/>
      <c r="HSO228" s="15"/>
      <c r="HSP228" s="15"/>
      <c r="HSQ228" s="15"/>
      <c r="HSR228" s="15"/>
      <c r="HSS228" s="15"/>
      <c r="HST228" s="15"/>
      <c r="HSU228" s="15"/>
      <c r="HSV228" s="15"/>
      <c r="HSW228" s="15"/>
      <c r="HSX228" s="15"/>
      <c r="HSY228" s="15"/>
      <c r="HSZ228" s="15"/>
      <c r="HTA228" s="15"/>
      <c r="HTB228" s="15"/>
      <c r="HTC228" s="15"/>
      <c r="HTD228" s="15"/>
      <c r="HTE228" s="15"/>
      <c r="HTF228" s="15"/>
      <c r="HTG228" s="15"/>
      <c r="HTH228" s="15"/>
      <c r="HTI228" s="15"/>
      <c r="HTJ228" s="15"/>
      <c r="HTK228" s="15"/>
      <c r="HTL228" s="15"/>
      <c r="HTM228" s="15"/>
      <c r="HTN228" s="15"/>
      <c r="HTO228" s="15"/>
      <c r="HTP228" s="15"/>
      <c r="HTQ228" s="15"/>
      <c r="HTR228" s="15"/>
      <c r="HTS228" s="15"/>
      <c r="HTT228" s="15"/>
      <c r="HTU228" s="15"/>
      <c r="HTV228" s="15"/>
      <c r="HTW228" s="15"/>
      <c r="HTX228" s="15"/>
      <c r="HTY228" s="15"/>
      <c r="HTZ228" s="15"/>
      <c r="HUA228" s="15"/>
      <c r="HUB228" s="15"/>
      <c r="HUC228" s="15"/>
      <c r="HUD228" s="15"/>
      <c r="HUE228" s="15"/>
      <c r="HUF228" s="15"/>
      <c r="HUG228" s="15"/>
      <c r="HUH228" s="15"/>
      <c r="HUI228" s="15"/>
      <c r="HUJ228" s="15"/>
      <c r="HUK228" s="15"/>
      <c r="HUL228" s="15"/>
      <c r="HUM228" s="15"/>
      <c r="HUN228" s="15"/>
      <c r="HUO228" s="15"/>
      <c r="HUP228" s="15"/>
      <c r="HUQ228" s="15"/>
      <c r="HUR228" s="15"/>
      <c r="HUS228" s="15"/>
      <c r="HUT228" s="15"/>
      <c r="HUU228" s="15"/>
      <c r="HUV228" s="15"/>
      <c r="HUW228" s="15"/>
      <c r="HUX228" s="15"/>
      <c r="HUY228" s="15"/>
      <c r="HUZ228" s="15"/>
      <c r="HVA228" s="15"/>
      <c r="HVB228" s="15"/>
      <c r="HVC228" s="15"/>
      <c r="HVD228" s="15"/>
      <c r="HVE228" s="15"/>
      <c r="HVF228" s="15"/>
      <c r="HVG228" s="15"/>
      <c r="HVH228" s="15"/>
      <c r="HVI228" s="15"/>
      <c r="HVJ228" s="15"/>
      <c r="HVK228" s="15"/>
      <c r="HVL228" s="15"/>
      <c r="HVM228" s="15"/>
      <c r="HVN228" s="15"/>
      <c r="HVO228" s="15"/>
      <c r="HVP228" s="15"/>
      <c r="HVQ228" s="15"/>
      <c r="HVR228" s="15"/>
      <c r="HVS228" s="15"/>
      <c r="HVT228" s="15"/>
      <c r="HVU228" s="15"/>
      <c r="HVV228" s="15"/>
      <c r="HVW228" s="15"/>
      <c r="HVX228" s="15"/>
      <c r="HVY228" s="15"/>
      <c r="HVZ228" s="15"/>
      <c r="HWA228" s="15"/>
      <c r="HWB228" s="15"/>
      <c r="HWC228" s="15"/>
      <c r="HWD228" s="15"/>
      <c r="HWE228" s="15"/>
      <c r="HWF228" s="15"/>
      <c r="HWG228" s="15"/>
      <c r="HWH228" s="15"/>
      <c r="HWI228" s="15"/>
      <c r="HWJ228" s="15"/>
      <c r="HWK228" s="15"/>
      <c r="HWL228" s="15"/>
      <c r="HWM228" s="15"/>
      <c r="HWN228" s="15"/>
      <c r="HWO228" s="15"/>
      <c r="HWP228" s="15"/>
      <c r="HWQ228" s="15"/>
      <c r="HWR228" s="15"/>
      <c r="HWS228" s="15"/>
      <c r="HWT228" s="15"/>
      <c r="HWU228" s="15"/>
      <c r="HWV228" s="15"/>
      <c r="HWW228" s="15"/>
      <c r="HWX228" s="15"/>
      <c r="HWY228" s="15"/>
      <c r="HWZ228" s="15"/>
      <c r="HXA228" s="15"/>
      <c r="HXB228" s="15"/>
      <c r="HXC228" s="15"/>
      <c r="HXD228" s="15"/>
      <c r="HXE228" s="15"/>
      <c r="HXF228" s="15"/>
      <c r="HXG228" s="15"/>
      <c r="HXH228" s="15"/>
      <c r="HXI228" s="15"/>
      <c r="HXJ228" s="15"/>
      <c r="HXK228" s="15"/>
      <c r="HXL228" s="15"/>
      <c r="HXM228" s="15"/>
      <c r="HXN228" s="15"/>
      <c r="HXO228" s="15"/>
      <c r="HXP228" s="15"/>
      <c r="HXQ228" s="15"/>
      <c r="HXR228" s="15"/>
      <c r="HXS228" s="15"/>
      <c r="HXT228" s="15"/>
      <c r="HXU228" s="15"/>
      <c r="HXV228" s="15"/>
      <c r="HXW228" s="15"/>
      <c r="HXX228" s="15"/>
      <c r="HXY228" s="15"/>
      <c r="HXZ228" s="15"/>
      <c r="HYA228" s="15"/>
      <c r="HYB228" s="15"/>
      <c r="HYC228" s="15"/>
      <c r="HYD228" s="15"/>
      <c r="HYE228" s="15"/>
      <c r="HYF228" s="15"/>
      <c r="HYG228" s="15"/>
      <c r="HYH228" s="15"/>
      <c r="HYI228" s="15"/>
      <c r="HYJ228" s="15"/>
      <c r="HYK228" s="15"/>
      <c r="HYL228" s="15"/>
      <c r="HYM228" s="15"/>
      <c r="HYN228" s="15"/>
      <c r="HYO228" s="15"/>
      <c r="HYP228" s="15"/>
      <c r="HYQ228" s="15"/>
      <c r="HYR228" s="15"/>
      <c r="HYS228" s="15"/>
      <c r="HYT228" s="15"/>
      <c r="HYU228" s="15"/>
      <c r="HYV228" s="15"/>
      <c r="HYW228" s="15"/>
      <c r="HYX228" s="15"/>
      <c r="HYY228" s="15"/>
      <c r="HYZ228" s="15"/>
      <c r="HZA228" s="15"/>
      <c r="HZB228" s="15"/>
      <c r="HZC228" s="15"/>
      <c r="HZD228" s="15"/>
      <c r="HZE228" s="15"/>
      <c r="HZF228" s="15"/>
      <c r="HZG228" s="15"/>
      <c r="HZH228" s="15"/>
      <c r="HZI228" s="15"/>
      <c r="HZJ228" s="15"/>
      <c r="HZK228" s="15"/>
      <c r="HZL228" s="15"/>
      <c r="HZM228" s="15"/>
      <c r="HZN228" s="15"/>
      <c r="HZO228" s="15"/>
      <c r="HZP228" s="15"/>
      <c r="HZQ228" s="15"/>
      <c r="HZR228" s="15"/>
      <c r="HZS228" s="15"/>
      <c r="HZT228" s="15"/>
      <c r="HZU228" s="15"/>
      <c r="HZV228" s="15"/>
      <c r="HZW228" s="15"/>
      <c r="HZX228" s="15"/>
      <c r="HZY228" s="15"/>
      <c r="HZZ228" s="15"/>
      <c r="IAA228" s="15"/>
      <c r="IAB228" s="15"/>
      <c r="IAC228" s="15"/>
      <c r="IAD228" s="15"/>
      <c r="IAE228" s="15"/>
      <c r="IAF228" s="15"/>
      <c r="IAG228" s="15"/>
      <c r="IAH228" s="15"/>
      <c r="IAI228" s="15"/>
      <c r="IAJ228" s="15"/>
      <c r="IAK228" s="15"/>
      <c r="IAL228" s="15"/>
      <c r="IAM228" s="15"/>
      <c r="IAN228" s="15"/>
      <c r="IAO228" s="15"/>
      <c r="IAP228" s="15"/>
      <c r="IAQ228" s="15"/>
      <c r="IAR228" s="15"/>
      <c r="IAS228" s="15"/>
      <c r="IAT228" s="15"/>
      <c r="IAU228" s="15"/>
      <c r="IAV228" s="15"/>
      <c r="IAW228" s="15"/>
      <c r="IAX228" s="15"/>
      <c r="IAY228" s="15"/>
      <c r="IAZ228" s="15"/>
      <c r="IBA228" s="15"/>
      <c r="IBB228" s="15"/>
      <c r="IBC228" s="15"/>
      <c r="IBD228" s="15"/>
      <c r="IBE228" s="15"/>
      <c r="IBF228" s="15"/>
      <c r="IBG228" s="15"/>
      <c r="IBH228" s="15"/>
      <c r="IBI228" s="15"/>
      <c r="IBJ228" s="15"/>
      <c r="IBK228" s="15"/>
      <c r="IBL228" s="15"/>
      <c r="IBM228" s="15"/>
      <c r="IBN228" s="15"/>
      <c r="IBO228" s="15"/>
      <c r="IBP228" s="15"/>
      <c r="IBQ228" s="15"/>
      <c r="IBR228" s="15"/>
      <c r="IBS228" s="15"/>
      <c r="IBT228" s="15"/>
      <c r="IBU228" s="15"/>
      <c r="IBV228" s="15"/>
      <c r="IBW228" s="15"/>
      <c r="IBX228" s="15"/>
      <c r="IBY228" s="15"/>
      <c r="IBZ228" s="15"/>
      <c r="ICA228" s="15"/>
      <c r="ICB228" s="15"/>
      <c r="ICC228" s="15"/>
      <c r="ICD228" s="15"/>
      <c r="ICE228" s="15"/>
      <c r="ICF228" s="15"/>
      <c r="ICG228" s="15"/>
      <c r="ICH228" s="15"/>
      <c r="ICI228" s="15"/>
      <c r="ICJ228" s="15"/>
      <c r="ICK228" s="15"/>
      <c r="ICL228" s="15"/>
      <c r="ICM228" s="15"/>
      <c r="ICN228" s="15"/>
      <c r="ICO228" s="15"/>
      <c r="ICP228" s="15"/>
      <c r="ICQ228" s="15"/>
      <c r="ICR228" s="15"/>
      <c r="ICS228" s="15"/>
      <c r="ICT228" s="15"/>
      <c r="ICU228" s="15"/>
      <c r="ICV228" s="15"/>
      <c r="ICW228" s="15"/>
      <c r="ICX228" s="15"/>
      <c r="ICY228" s="15"/>
      <c r="ICZ228" s="15"/>
      <c r="IDA228" s="15"/>
      <c r="IDB228" s="15"/>
      <c r="IDC228" s="15"/>
      <c r="IDD228" s="15"/>
      <c r="IDE228" s="15"/>
      <c r="IDF228" s="15"/>
      <c r="IDG228" s="15"/>
      <c r="IDH228" s="15"/>
      <c r="IDI228" s="15"/>
      <c r="IDJ228" s="15"/>
      <c r="IDK228" s="15"/>
      <c r="IDL228" s="15"/>
      <c r="IDM228" s="15"/>
      <c r="IDN228" s="15"/>
      <c r="IDO228" s="15"/>
      <c r="IDP228" s="15"/>
      <c r="IDQ228" s="15"/>
      <c r="IDR228" s="15"/>
      <c r="IDS228" s="15"/>
      <c r="IDT228" s="15"/>
      <c r="IDU228" s="15"/>
      <c r="IDV228" s="15"/>
      <c r="IDW228" s="15"/>
      <c r="IDX228" s="15"/>
      <c r="IDY228" s="15"/>
      <c r="IDZ228" s="15"/>
      <c r="IEA228" s="15"/>
      <c r="IEB228" s="15"/>
      <c r="IEC228" s="15"/>
      <c r="IED228" s="15"/>
      <c r="IEE228" s="15"/>
      <c r="IEF228" s="15"/>
      <c r="IEG228" s="15"/>
      <c r="IEH228" s="15"/>
      <c r="IEI228" s="15"/>
      <c r="IEJ228" s="15"/>
      <c r="IEK228" s="15"/>
      <c r="IEL228" s="15"/>
      <c r="IEM228" s="15"/>
      <c r="IEN228" s="15"/>
      <c r="IEO228" s="15"/>
      <c r="IEP228" s="15"/>
      <c r="IEQ228" s="15"/>
      <c r="IER228" s="15"/>
      <c r="IES228" s="15"/>
      <c r="IET228" s="15"/>
      <c r="IEU228" s="15"/>
      <c r="IEV228" s="15"/>
      <c r="IEW228" s="15"/>
      <c r="IEX228" s="15"/>
      <c r="IEY228" s="15"/>
      <c r="IEZ228" s="15"/>
      <c r="IFA228" s="15"/>
      <c r="IFB228" s="15"/>
      <c r="IFC228" s="15"/>
      <c r="IFD228" s="15"/>
      <c r="IFE228" s="15"/>
      <c r="IFF228" s="15"/>
      <c r="IFG228" s="15"/>
      <c r="IFH228" s="15"/>
      <c r="IFI228" s="15"/>
      <c r="IFJ228" s="15"/>
      <c r="IFK228" s="15"/>
      <c r="IFL228" s="15"/>
      <c r="IFM228" s="15"/>
      <c r="IFN228" s="15"/>
      <c r="IFO228" s="15"/>
      <c r="IFP228" s="15"/>
      <c r="IFQ228" s="15"/>
      <c r="IFR228" s="15"/>
      <c r="IFS228" s="15"/>
      <c r="IFT228" s="15"/>
      <c r="IFU228" s="15"/>
      <c r="IFV228" s="15"/>
      <c r="IFW228" s="15"/>
      <c r="IFX228" s="15"/>
      <c r="IFY228" s="15"/>
      <c r="IFZ228" s="15"/>
      <c r="IGA228" s="15"/>
      <c r="IGB228" s="15"/>
      <c r="IGC228" s="15"/>
      <c r="IGD228" s="15"/>
      <c r="IGE228" s="15"/>
      <c r="IGF228" s="15"/>
      <c r="IGG228" s="15"/>
      <c r="IGH228" s="15"/>
      <c r="IGI228" s="15"/>
      <c r="IGJ228" s="15"/>
      <c r="IGK228" s="15"/>
      <c r="IGL228" s="15"/>
      <c r="IGM228" s="15"/>
      <c r="IGN228" s="15"/>
      <c r="IGO228" s="15"/>
      <c r="IGP228" s="15"/>
      <c r="IGQ228" s="15"/>
      <c r="IGR228" s="15"/>
      <c r="IGS228" s="15"/>
      <c r="IGT228" s="15"/>
      <c r="IGU228" s="15"/>
      <c r="IGV228" s="15"/>
      <c r="IGW228" s="15"/>
      <c r="IGX228" s="15"/>
      <c r="IGY228" s="15"/>
      <c r="IGZ228" s="15"/>
      <c r="IHA228" s="15"/>
      <c r="IHB228" s="15"/>
      <c r="IHC228" s="15"/>
      <c r="IHD228" s="15"/>
      <c r="IHE228" s="15"/>
      <c r="IHF228" s="15"/>
      <c r="IHG228" s="15"/>
      <c r="IHH228" s="15"/>
      <c r="IHI228" s="15"/>
      <c r="IHJ228" s="15"/>
      <c r="IHK228" s="15"/>
      <c r="IHL228" s="15"/>
      <c r="IHM228" s="15"/>
      <c r="IHN228" s="15"/>
      <c r="IHO228" s="15"/>
      <c r="IHP228" s="15"/>
      <c r="IHQ228" s="15"/>
      <c r="IHR228" s="15"/>
      <c r="IHS228" s="15"/>
      <c r="IHT228" s="15"/>
      <c r="IHU228" s="15"/>
      <c r="IHV228" s="15"/>
      <c r="IHW228" s="15"/>
      <c r="IHX228" s="15"/>
      <c r="IHY228" s="15"/>
      <c r="IHZ228" s="15"/>
      <c r="IIA228" s="15"/>
      <c r="IIB228" s="15"/>
      <c r="IIC228" s="15"/>
      <c r="IID228" s="15"/>
      <c r="IIE228" s="15"/>
      <c r="IIF228" s="15"/>
      <c r="IIG228" s="15"/>
      <c r="IIH228" s="15"/>
      <c r="III228" s="15"/>
      <c r="IIJ228" s="15"/>
      <c r="IIK228" s="15"/>
      <c r="IIL228" s="15"/>
      <c r="IIM228" s="15"/>
      <c r="IIN228" s="15"/>
      <c r="IIO228" s="15"/>
      <c r="IIP228" s="15"/>
      <c r="IIQ228" s="15"/>
      <c r="IIR228" s="15"/>
      <c r="IIS228" s="15"/>
      <c r="IIT228" s="15"/>
      <c r="IIU228" s="15"/>
      <c r="IIV228" s="15"/>
      <c r="IIW228" s="15"/>
      <c r="IIX228" s="15"/>
      <c r="IIY228" s="15"/>
      <c r="IIZ228" s="15"/>
      <c r="IJA228" s="15"/>
      <c r="IJB228" s="15"/>
      <c r="IJC228" s="15"/>
      <c r="IJD228" s="15"/>
      <c r="IJE228" s="15"/>
      <c r="IJF228" s="15"/>
      <c r="IJG228" s="15"/>
      <c r="IJH228" s="15"/>
      <c r="IJI228" s="15"/>
      <c r="IJJ228" s="15"/>
      <c r="IJK228" s="15"/>
      <c r="IJL228" s="15"/>
      <c r="IJM228" s="15"/>
      <c r="IJN228" s="15"/>
      <c r="IJO228" s="15"/>
      <c r="IJP228" s="15"/>
      <c r="IJQ228" s="15"/>
      <c r="IJR228" s="15"/>
      <c r="IJS228" s="15"/>
      <c r="IJT228" s="15"/>
      <c r="IJU228" s="15"/>
      <c r="IJV228" s="15"/>
      <c r="IJW228" s="15"/>
      <c r="IJX228" s="15"/>
      <c r="IJY228" s="15"/>
      <c r="IJZ228" s="15"/>
      <c r="IKA228" s="15"/>
      <c r="IKB228" s="15"/>
      <c r="IKC228" s="15"/>
      <c r="IKD228" s="15"/>
      <c r="IKE228" s="15"/>
      <c r="IKF228" s="15"/>
      <c r="IKG228" s="15"/>
      <c r="IKH228" s="15"/>
      <c r="IKI228" s="15"/>
      <c r="IKJ228" s="15"/>
      <c r="IKK228" s="15"/>
      <c r="IKL228" s="15"/>
      <c r="IKM228" s="15"/>
      <c r="IKN228" s="15"/>
      <c r="IKO228" s="15"/>
      <c r="IKP228" s="15"/>
      <c r="IKQ228" s="15"/>
      <c r="IKR228" s="15"/>
      <c r="IKS228" s="15"/>
      <c r="IKT228" s="15"/>
      <c r="IKU228" s="15"/>
      <c r="IKV228" s="15"/>
      <c r="IKW228" s="15"/>
      <c r="IKX228" s="15"/>
      <c r="IKY228" s="15"/>
      <c r="IKZ228" s="15"/>
      <c r="ILA228" s="15"/>
      <c r="ILB228" s="15"/>
      <c r="ILC228" s="15"/>
      <c r="ILD228" s="15"/>
      <c r="ILE228" s="15"/>
      <c r="ILF228" s="15"/>
      <c r="ILG228" s="15"/>
      <c r="ILH228" s="15"/>
      <c r="ILI228" s="15"/>
      <c r="ILJ228" s="15"/>
      <c r="ILK228" s="15"/>
      <c r="ILL228" s="15"/>
      <c r="ILM228" s="15"/>
      <c r="ILN228" s="15"/>
      <c r="ILO228" s="15"/>
      <c r="ILP228" s="15"/>
      <c r="ILQ228" s="15"/>
      <c r="ILR228" s="15"/>
      <c r="ILS228" s="15"/>
      <c r="ILT228" s="15"/>
      <c r="ILU228" s="15"/>
      <c r="ILV228" s="15"/>
      <c r="ILW228" s="15"/>
      <c r="ILX228" s="15"/>
      <c r="ILY228" s="15"/>
      <c r="ILZ228" s="15"/>
      <c r="IMA228" s="15"/>
      <c r="IMB228" s="15"/>
      <c r="IMC228" s="15"/>
      <c r="IMD228" s="15"/>
      <c r="IME228" s="15"/>
      <c r="IMF228" s="15"/>
      <c r="IMG228" s="15"/>
      <c r="IMH228" s="15"/>
      <c r="IMI228" s="15"/>
      <c r="IMJ228" s="15"/>
      <c r="IMK228" s="15"/>
      <c r="IML228" s="15"/>
      <c r="IMM228" s="15"/>
      <c r="IMN228" s="15"/>
      <c r="IMO228" s="15"/>
      <c r="IMP228" s="15"/>
      <c r="IMQ228" s="15"/>
      <c r="IMR228" s="15"/>
      <c r="IMS228" s="15"/>
      <c r="IMT228" s="15"/>
      <c r="IMU228" s="15"/>
      <c r="IMV228" s="15"/>
      <c r="IMW228" s="15"/>
      <c r="IMX228" s="15"/>
      <c r="IMY228" s="15"/>
      <c r="IMZ228" s="15"/>
      <c r="INA228" s="15"/>
      <c r="INB228" s="15"/>
      <c r="INC228" s="15"/>
      <c r="IND228" s="15"/>
      <c r="INE228" s="15"/>
      <c r="INF228" s="15"/>
      <c r="ING228" s="15"/>
      <c r="INH228" s="15"/>
      <c r="INI228" s="15"/>
      <c r="INJ228" s="15"/>
      <c r="INK228" s="15"/>
      <c r="INL228" s="15"/>
      <c r="INM228" s="15"/>
      <c r="INN228" s="15"/>
      <c r="INO228" s="15"/>
      <c r="INP228" s="15"/>
      <c r="INQ228" s="15"/>
      <c r="INR228" s="15"/>
      <c r="INS228" s="15"/>
      <c r="INT228" s="15"/>
      <c r="INU228" s="15"/>
      <c r="INV228" s="15"/>
      <c r="INW228" s="15"/>
      <c r="INX228" s="15"/>
      <c r="INY228" s="15"/>
      <c r="INZ228" s="15"/>
      <c r="IOA228" s="15"/>
      <c r="IOB228" s="15"/>
      <c r="IOC228" s="15"/>
      <c r="IOD228" s="15"/>
      <c r="IOE228" s="15"/>
      <c r="IOF228" s="15"/>
      <c r="IOG228" s="15"/>
      <c r="IOH228" s="15"/>
      <c r="IOI228" s="15"/>
      <c r="IOJ228" s="15"/>
      <c r="IOK228" s="15"/>
      <c r="IOL228" s="15"/>
      <c r="IOM228" s="15"/>
      <c r="ION228" s="15"/>
      <c r="IOO228" s="15"/>
      <c r="IOP228" s="15"/>
      <c r="IOQ228" s="15"/>
      <c r="IOR228" s="15"/>
      <c r="IOS228" s="15"/>
      <c r="IOT228" s="15"/>
      <c r="IOU228" s="15"/>
      <c r="IOV228" s="15"/>
      <c r="IOW228" s="15"/>
      <c r="IOX228" s="15"/>
      <c r="IOY228" s="15"/>
      <c r="IOZ228" s="15"/>
      <c r="IPA228" s="15"/>
      <c r="IPB228" s="15"/>
      <c r="IPC228" s="15"/>
      <c r="IPD228" s="15"/>
      <c r="IPE228" s="15"/>
      <c r="IPF228" s="15"/>
      <c r="IPG228" s="15"/>
      <c r="IPH228" s="15"/>
      <c r="IPI228" s="15"/>
      <c r="IPJ228" s="15"/>
      <c r="IPK228" s="15"/>
      <c r="IPL228" s="15"/>
      <c r="IPM228" s="15"/>
      <c r="IPN228" s="15"/>
      <c r="IPO228" s="15"/>
      <c r="IPP228" s="15"/>
      <c r="IPQ228" s="15"/>
      <c r="IPR228" s="15"/>
      <c r="IPS228" s="15"/>
      <c r="IPT228" s="15"/>
      <c r="IPU228" s="15"/>
      <c r="IPV228" s="15"/>
      <c r="IPW228" s="15"/>
      <c r="IPX228" s="15"/>
      <c r="IPY228" s="15"/>
      <c r="IPZ228" s="15"/>
      <c r="IQA228" s="15"/>
      <c r="IQB228" s="15"/>
      <c r="IQC228" s="15"/>
      <c r="IQD228" s="15"/>
      <c r="IQE228" s="15"/>
      <c r="IQF228" s="15"/>
      <c r="IQG228" s="15"/>
      <c r="IQH228" s="15"/>
      <c r="IQI228" s="15"/>
      <c r="IQJ228" s="15"/>
      <c r="IQK228" s="15"/>
      <c r="IQL228" s="15"/>
      <c r="IQM228" s="15"/>
      <c r="IQN228" s="15"/>
      <c r="IQO228" s="15"/>
      <c r="IQP228" s="15"/>
      <c r="IQQ228" s="15"/>
      <c r="IQR228" s="15"/>
      <c r="IQS228" s="15"/>
      <c r="IQT228" s="15"/>
      <c r="IQU228" s="15"/>
      <c r="IQV228" s="15"/>
      <c r="IQW228" s="15"/>
      <c r="IQX228" s="15"/>
      <c r="IQY228" s="15"/>
      <c r="IQZ228" s="15"/>
      <c r="IRA228" s="15"/>
      <c r="IRB228" s="15"/>
      <c r="IRC228" s="15"/>
      <c r="IRD228" s="15"/>
      <c r="IRE228" s="15"/>
      <c r="IRF228" s="15"/>
      <c r="IRG228" s="15"/>
      <c r="IRH228" s="15"/>
      <c r="IRI228" s="15"/>
      <c r="IRJ228" s="15"/>
      <c r="IRK228" s="15"/>
      <c r="IRL228" s="15"/>
      <c r="IRM228" s="15"/>
      <c r="IRN228" s="15"/>
      <c r="IRO228" s="15"/>
      <c r="IRP228" s="15"/>
      <c r="IRQ228" s="15"/>
      <c r="IRR228" s="15"/>
      <c r="IRS228" s="15"/>
      <c r="IRT228" s="15"/>
      <c r="IRU228" s="15"/>
      <c r="IRV228" s="15"/>
      <c r="IRW228" s="15"/>
      <c r="IRX228" s="15"/>
      <c r="IRY228" s="15"/>
      <c r="IRZ228" s="15"/>
      <c r="ISA228" s="15"/>
      <c r="ISB228" s="15"/>
      <c r="ISC228" s="15"/>
      <c r="ISD228" s="15"/>
      <c r="ISE228" s="15"/>
      <c r="ISF228" s="15"/>
      <c r="ISG228" s="15"/>
      <c r="ISH228" s="15"/>
      <c r="ISI228" s="15"/>
      <c r="ISJ228" s="15"/>
      <c r="ISK228" s="15"/>
      <c r="ISL228" s="15"/>
      <c r="ISM228" s="15"/>
      <c r="ISN228" s="15"/>
      <c r="ISO228" s="15"/>
      <c r="ISP228" s="15"/>
      <c r="ISQ228" s="15"/>
      <c r="ISR228" s="15"/>
      <c r="ISS228" s="15"/>
      <c r="IST228" s="15"/>
      <c r="ISU228" s="15"/>
      <c r="ISV228" s="15"/>
      <c r="ISW228" s="15"/>
      <c r="ISX228" s="15"/>
      <c r="ISY228" s="15"/>
      <c r="ISZ228" s="15"/>
      <c r="ITA228" s="15"/>
      <c r="ITB228" s="15"/>
      <c r="ITC228" s="15"/>
      <c r="ITD228" s="15"/>
      <c r="ITE228" s="15"/>
      <c r="ITF228" s="15"/>
      <c r="ITG228" s="15"/>
      <c r="ITH228" s="15"/>
      <c r="ITI228" s="15"/>
      <c r="ITJ228" s="15"/>
      <c r="ITK228" s="15"/>
      <c r="ITL228" s="15"/>
      <c r="ITM228" s="15"/>
      <c r="ITN228" s="15"/>
      <c r="ITO228" s="15"/>
      <c r="ITP228" s="15"/>
      <c r="ITQ228" s="15"/>
      <c r="ITR228" s="15"/>
      <c r="ITS228" s="15"/>
      <c r="ITT228" s="15"/>
      <c r="ITU228" s="15"/>
      <c r="ITV228" s="15"/>
      <c r="ITW228" s="15"/>
      <c r="ITX228" s="15"/>
      <c r="ITY228" s="15"/>
      <c r="ITZ228" s="15"/>
      <c r="IUA228" s="15"/>
      <c r="IUB228" s="15"/>
      <c r="IUC228" s="15"/>
      <c r="IUD228" s="15"/>
      <c r="IUE228" s="15"/>
      <c r="IUF228" s="15"/>
      <c r="IUG228" s="15"/>
      <c r="IUH228" s="15"/>
      <c r="IUI228" s="15"/>
      <c r="IUJ228" s="15"/>
      <c r="IUK228" s="15"/>
      <c r="IUL228" s="15"/>
      <c r="IUM228" s="15"/>
      <c r="IUN228" s="15"/>
      <c r="IUO228" s="15"/>
      <c r="IUP228" s="15"/>
      <c r="IUQ228" s="15"/>
      <c r="IUR228" s="15"/>
      <c r="IUS228" s="15"/>
      <c r="IUT228" s="15"/>
      <c r="IUU228" s="15"/>
      <c r="IUV228" s="15"/>
      <c r="IUW228" s="15"/>
      <c r="IUX228" s="15"/>
      <c r="IUY228" s="15"/>
      <c r="IUZ228" s="15"/>
      <c r="IVA228" s="15"/>
      <c r="IVB228" s="15"/>
      <c r="IVC228" s="15"/>
      <c r="IVD228" s="15"/>
      <c r="IVE228" s="15"/>
      <c r="IVF228" s="15"/>
      <c r="IVG228" s="15"/>
      <c r="IVH228" s="15"/>
      <c r="IVI228" s="15"/>
      <c r="IVJ228" s="15"/>
      <c r="IVK228" s="15"/>
      <c r="IVL228" s="15"/>
      <c r="IVM228" s="15"/>
      <c r="IVN228" s="15"/>
      <c r="IVO228" s="15"/>
      <c r="IVP228" s="15"/>
      <c r="IVQ228" s="15"/>
      <c r="IVR228" s="15"/>
      <c r="IVS228" s="15"/>
      <c r="IVT228" s="15"/>
      <c r="IVU228" s="15"/>
      <c r="IVV228" s="15"/>
      <c r="IVW228" s="15"/>
      <c r="IVX228" s="15"/>
      <c r="IVY228" s="15"/>
      <c r="IVZ228" s="15"/>
      <c r="IWA228" s="15"/>
      <c r="IWB228" s="15"/>
      <c r="IWC228" s="15"/>
      <c r="IWD228" s="15"/>
      <c r="IWE228" s="15"/>
      <c r="IWF228" s="15"/>
      <c r="IWG228" s="15"/>
      <c r="IWH228" s="15"/>
      <c r="IWI228" s="15"/>
      <c r="IWJ228" s="15"/>
      <c r="IWK228" s="15"/>
      <c r="IWL228" s="15"/>
      <c r="IWM228" s="15"/>
      <c r="IWN228" s="15"/>
      <c r="IWO228" s="15"/>
      <c r="IWP228" s="15"/>
      <c r="IWQ228" s="15"/>
      <c r="IWR228" s="15"/>
      <c r="IWS228" s="15"/>
      <c r="IWT228" s="15"/>
      <c r="IWU228" s="15"/>
      <c r="IWV228" s="15"/>
      <c r="IWW228" s="15"/>
      <c r="IWX228" s="15"/>
      <c r="IWY228" s="15"/>
      <c r="IWZ228" s="15"/>
      <c r="IXA228" s="15"/>
      <c r="IXB228" s="15"/>
      <c r="IXC228" s="15"/>
      <c r="IXD228" s="15"/>
      <c r="IXE228" s="15"/>
      <c r="IXF228" s="15"/>
      <c r="IXG228" s="15"/>
      <c r="IXH228" s="15"/>
      <c r="IXI228" s="15"/>
      <c r="IXJ228" s="15"/>
      <c r="IXK228" s="15"/>
      <c r="IXL228" s="15"/>
      <c r="IXM228" s="15"/>
      <c r="IXN228" s="15"/>
      <c r="IXO228" s="15"/>
      <c r="IXP228" s="15"/>
      <c r="IXQ228" s="15"/>
      <c r="IXR228" s="15"/>
      <c r="IXS228" s="15"/>
      <c r="IXT228" s="15"/>
      <c r="IXU228" s="15"/>
      <c r="IXV228" s="15"/>
      <c r="IXW228" s="15"/>
      <c r="IXX228" s="15"/>
      <c r="IXY228" s="15"/>
      <c r="IXZ228" s="15"/>
      <c r="IYA228" s="15"/>
      <c r="IYB228" s="15"/>
      <c r="IYC228" s="15"/>
      <c r="IYD228" s="15"/>
      <c r="IYE228" s="15"/>
      <c r="IYF228" s="15"/>
      <c r="IYG228" s="15"/>
      <c r="IYH228" s="15"/>
      <c r="IYI228" s="15"/>
      <c r="IYJ228" s="15"/>
      <c r="IYK228" s="15"/>
      <c r="IYL228" s="15"/>
      <c r="IYM228" s="15"/>
      <c r="IYN228" s="15"/>
      <c r="IYO228" s="15"/>
      <c r="IYP228" s="15"/>
      <c r="IYQ228" s="15"/>
      <c r="IYR228" s="15"/>
      <c r="IYS228" s="15"/>
      <c r="IYT228" s="15"/>
      <c r="IYU228" s="15"/>
      <c r="IYV228" s="15"/>
      <c r="IYW228" s="15"/>
      <c r="IYX228" s="15"/>
      <c r="IYY228" s="15"/>
      <c r="IYZ228" s="15"/>
      <c r="IZA228" s="15"/>
      <c r="IZB228" s="15"/>
      <c r="IZC228" s="15"/>
      <c r="IZD228" s="15"/>
      <c r="IZE228" s="15"/>
      <c r="IZF228" s="15"/>
      <c r="IZG228" s="15"/>
      <c r="IZH228" s="15"/>
      <c r="IZI228" s="15"/>
      <c r="IZJ228" s="15"/>
      <c r="IZK228" s="15"/>
      <c r="IZL228" s="15"/>
      <c r="IZM228" s="15"/>
      <c r="IZN228" s="15"/>
      <c r="IZO228" s="15"/>
      <c r="IZP228" s="15"/>
      <c r="IZQ228" s="15"/>
      <c r="IZR228" s="15"/>
      <c r="IZS228" s="15"/>
      <c r="IZT228" s="15"/>
      <c r="IZU228" s="15"/>
      <c r="IZV228" s="15"/>
      <c r="IZW228" s="15"/>
      <c r="IZX228" s="15"/>
      <c r="IZY228" s="15"/>
      <c r="IZZ228" s="15"/>
      <c r="JAA228" s="15"/>
      <c r="JAB228" s="15"/>
      <c r="JAC228" s="15"/>
      <c r="JAD228" s="15"/>
      <c r="JAE228" s="15"/>
      <c r="JAF228" s="15"/>
      <c r="JAG228" s="15"/>
      <c r="JAH228" s="15"/>
      <c r="JAI228" s="15"/>
      <c r="JAJ228" s="15"/>
      <c r="JAK228" s="15"/>
      <c r="JAL228" s="15"/>
      <c r="JAM228" s="15"/>
      <c r="JAN228" s="15"/>
      <c r="JAO228" s="15"/>
      <c r="JAP228" s="15"/>
      <c r="JAQ228" s="15"/>
      <c r="JAR228" s="15"/>
      <c r="JAS228" s="15"/>
      <c r="JAT228" s="15"/>
      <c r="JAU228" s="15"/>
      <c r="JAV228" s="15"/>
      <c r="JAW228" s="15"/>
      <c r="JAX228" s="15"/>
      <c r="JAY228" s="15"/>
      <c r="JAZ228" s="15"/>
      <c r="JBA228" s="15"/>
      <c r="JBB228" s="15"/>
      <c r="JBC228" s="15"/>
      <c r="JBD228" s="15"/>
      <c r="JBE228" s="15"/>
      <c r="JBF228" s="15"/>
      <c r="JBG228" s="15"/>
      <c r="JBH228" s="15"/>
      <c r="JBI228" s="15"/>
      <c r="JBJ228" s="15"/>
      <c r="JBK228" s="15"/>
      <c r="JBL228" s="15"/>
      <c r="JBM228" s="15"/>
      <c r="JBN228" s="15"/>
      <c r="JBO228" s="15"/>
      <c r="JBP228" s="15"/>
      <c r="JBQ228" s="15"/>
      <c r="JBR228" s="15"/>
      <c r="JBS228" s="15"/>
      <c r="JBT228" s="15"/>
      <c r="JBU228" s="15"/>
      <c r="JBV228" s="15"/>
      <c r="JBW228" s="15"/>
      <c r="JBX228" s="15"/>
      <c r="JBY228" s="15"/>
      <c r="JBZ228" s="15"/>
      <c r="JCA228" s="15"/>
      <c r="JCB228" s="15"/>
      <c r="JCC228" s="15"/>
      <c r="JCD228" s="15"/>
      <c r="JCE228" s="15"/>
      <c r="JCF228" s="15"/>
      <c r="JCG228" s="15"/>
      <c r="JCH228" s="15"/>
      <c r="JCI228" s="15"/>
      <c r="JCJ228" s="15"/>
      <c r="JCK228" s="15"/>
      <c r="JCL228" s="15"/>
      <c r="JCM228" s="15"/>
      <c r="JCN228" s="15"/>
      <c r="JCO228" s="15"/>
      <c r="JCP228" s="15"/>
      <c r="JCQ228" s="15"/>
      <c r="JCR228" s="15"/>
      <c r="JCS228" s="15"/>
      <c r="JCT228" s="15"/>
      <c r="JCU228" s="15"/>
      <c r="JCV228" s="15"/>
      <c r="JCW228" s="15"/>
      <c r="JCX228" s="15"/>
      <c r="JCY228" s="15"/>
      <c r="JCZ228" s="15"/>
      <c r="JDA228" s="15"/>
      <c r="JDB228" s="15"/>
      <c r="JDC228" s="15"/>
      <c r="JDD228" s="15"/>
      <c r="JDE228" s="15"/>
      <c r="JDF228" s="15"/>
      <c r="JDG228" s="15"/>
      <c r="JDH228" s="15"/>
      <c r="JDI228" s="15"/>
      <c r="JDJ228" s="15"/>
      <c r="JDK228" s="15"/>
      <c r="JDL228" s="15"/>
      <c r="JDM228" s="15"/>
      <c r="JDN228" s="15"/>
      <c r="JDO228" s="15"/>
      <c r="JDP228" s="15"/>
      <c r="JDQ228" s="15"/>
      <c r="JDR228" s="15"/>
      <c r="JDS228" s="15"/>
      <c r="JDT228" s="15"/>
      <c r="JDU228" s="15"/>
      <c r="JDV228" s="15"/>
      <c r="JDW228" s="15"/>
      <c r="JDX228" s="15"/>
      <c r="JDY228" s="15"/>
      <c r="JDZ228" s="15"/>
      <c r="JEA228" s="15"/>
      <c r="JEB228" s="15"/>
      <c r="JEC228" s="15"/>
      <c r="JED228" s="15"/>
      <c r="JEE228" s="15"/>
      <c r="JEF228" s="15"/>
      <c r="JEG228" s="15"/>
      <c r="JEH228" s="15"/>
      <c r="JEI228" s="15"/>
      <c r="JEJ228" s="15"/>
      <c r="JEK228" s="15"/>
      <c r="JEL228" s="15"/>
      <c r="JEM228" s="15"/>
      <c r="JEN228" s="15"/>
      <c r="JEO228" s="15"/>
      <c r="JEP228" s="15"/>
      <c r="JEQ228" s="15"/>
      <c r="JER228" s="15"/>
      <c r="JES228" s="15"/>
      <c r="JET228" s="15"/>
      <c r="JEU228" s="15"/>
      <c r="JEV228" s="15"/>
      <c r="JEW228" s="15"/>
      <c r="JEX228" s="15"/>
      <c r="JEY228" s="15"/>
      <c r="JEZ228" s="15"/>
      <c r="JFA228" s="15"/>
      <c r="JFB228" s="15"/>
      <c r="JFC228" s="15"/>
      <c r="JFD228" s="15"/>
      <c r="JFE228" s="15"/>
      <c r="JFF228" s="15"/>
      <c r="JFG228" s="15"/>
      <c r="JFH228" s="15"/>
      <c r="JFI228" s="15"/>
      <c r="JFJ228" s="15"/>
      <c r="JFK228" s="15"/>
      <c r="JFL228" s="15"/>
      <c r="JFM228" s="15"/>
      <c r="JFN228" s="15"/>
      <c r="JFO228" s="15"/>
      <c r="JFP228" s="15"/>
      <c r="JFQ228" s="15"/>
      <c r="JFR228" s="15"/>
      <c r="JFS228" s="15"/>
      <c r="JFT228" s="15"/>
      <c r="JFU228" s="15"/>
      <c r="JFV228" s="15"/>
      <c r="JFW228" s="15"/>
      <c r="JFX228" s="15"/>
      <c r="JFY228" s="15"/>
      <c r="JFZ228" s="15"/>
      <c r="JGA228" s="15"/>
      <c r="JGB228" s="15"/>
      <c r="JGC228" s="15"/>
      <c r="JGD228" s="15"/>
      <c r="JGE228" s="15"/>
      <c r="JGF228" s="15"/>
      <c r="JGG228" s="15"/>
      <c r="JGH228" s="15"/>
      <c r="JGI228" s="15"/>
      <c r="JGJ228" s="15"/>
      <c r="JGK228" s="15"/>
      <c r="JGL228" s="15"/>
      <c r="JGM228" s="15"/>
      <c r="JGN228" s="15"/>
      <c r="JGO228" s="15"/>
      <c r="JGP228" s="15"/>
      <c r="JGQ228" s="15"/>
      <c r="JGR228" s="15"/>
      <c r="JGS228" s="15"/>
      <c r="JGT228" s="15"/>
      <c r="JGU228" s="15"/>
      <c r="JGV228" s="15"/>
      <c r="JGW228" s="15"/>
      <c r="JGX228" s="15"/>
      <c r="JGY228" s="15"/>
      <c r="JGZ228" s="15"/>
      <c r="JHA228" s="15"/>
      <c r="JHB228" s="15"/>
      <c r="JHC228" s="15"/>
      <c r="JHD228" s="15"/>
      <c r="JHE228" s="15"/>
      <c r="JHF228" s="15"/>
      <c r="JHG228" s="15"/>
      <c r="JHH228" s="15"/>
      <c r="JHI228" s="15"/>
      <c r="JHJ228" s="15"/>
      <c r="JHK228" s="15"/>
      <c r="JHL228" s="15"/>
      <c r="JHM228" s="15"/>
      <c r="JHN228" s="15"/>
      <c r="JHO228" s="15"/>
      <c r="JHP228" s="15"/>
      <c r="JHQ228" s="15"/>
      <c r="JHR228" s="15"/>
      <c r="JHS228" s="15"/>
      <c r="JHT228" s="15"/>
      <c r="JHU228" s="15"/>
      <c r="JHV228" s="15"/>
      <c r="JHW228" s="15"/>
      <c r="JHX228" s="15"/>
      <c r="JHY228" s="15"/>
      <c r="JHZ228" s="15"/>
      <c r="JIA228" s="15"/>
      <c r="JIB228" s="15"/>
      <c r="JIC228" s="15"/>
      <c r="JID228" s="15"/>
      <c r="JIE228" s="15"/>
      <c r="JIF228" s="15"/>
      <c r="JIG228" s="15"/>
      <c r="JIH228" s="15"/>
      <c r="JII228" s="15"/>
      <c r="JIJ228" s="15"/>
      <c r="JIK228" s="15"/>
      <c r="JIL228" s="15"/>
      <c r="JIM228" s="15"/>
      <c r="JIN228" s="15"/>
      <c r="JIO228" s="15"/>
      <c r="JIP228" s="15"/>
      <c r="JIQ228" s="15"/>
      <c r="JIR228" s="15"/>
      <c r="JIS228" s="15"/>
      <c r="JIT228" s="15"/>
      <c r="JIU228" s="15"/>
      <c r="JIV228" s="15"/>
      <c r="JIW228" s="15"/>
      <c r="JIX228" s="15"/>
      <c r="JIY228" s="15"/>
      <c r="JIZ228" s="15"/>
      <c r="JJA228" s="15"/>
      <c r="JJB228" s="15"/>
      <c r="JJC228" s="15"/>
      <c r="JJD228" s="15"/>
      <c r="JJE228" s="15"/>
      <c r="JJF228" s="15"/>
      <c r="JJG228" s="15"/>
      <c r="JJH228" s="15"/>
      <c r="JJI228" s="15"/>
      <c r="JJJ228" s="15"/>
      <c r="JJK228" s="15"/>
      <c r="JJL228" s="15"/>
      <c r="JJM228" s="15"/>
      <c r="JJN228" s="15"/>
      <c r="JJO228" s="15"/>
      <c r="JJP228" s="15"/>
      <c r="JJQ228" s="15"/>
      <c r="JJR228" s="15"/>
      <c r="JJS228" s="15"/>
      <c r="JJT228" s="15"/>
      <c r="JJU228" s="15"/>
      <c r="JJV228" s="15"/>
      <c r="JJW228" s="15"/>
      <c r="JJX228" s="15"/>
      <c r="JJY228" s="15"/>
      <c r="JJZ228" s="15"/>
      <c r="JKA228" s="15"/>
      <c r="JKB228" s="15"/>
      <c r="JKC228" s="15"/>
      <c r="JKD228" s="15"/>
      <c r="JKE228" s="15"/>
      <c r="JKF228" s="15"/>
      <c r="JKG228" s="15"/>
      <c r="JKH228" s="15"/>
      <c r="JKI228" s="15"/>
      <c r="JKJ228" s="15"/>
      <c r="JKK228" s="15"/>
      <c r="JKL228" s="15"/>
      <c r="JKM228" s="15"/>
      <c r="JKN228" s="15"/>
      <c r="JKO228" s="15"/>
      <c r="JKP228" s="15"/>
      <c r="JKQ228" s="15"/>
      <c r="JKR228" s="15"/>
      <c r="JKS228" s="15"/>
      <c r="JKT228" s="15"/>
      <c r="JKU228" s="15"/>
      <c r="JKV228" s="15"/>
      <c r="JKW228" s="15"/>
      <c r="JKX228" s="15"/>
      <c r="JKY228" s="15"/>
      <c r="JKZ228" s="15"/>
      <c r="JLA228" s="15"/>
      <c r="JLB228" s="15"/>
      <c r="JLC228" s="15"/>
      <c r="JLD228" s="15"/>
      <c r="JLE228" s="15"/>
      <c r="JLF228" s="15"/>
      <c r="JLG228" s="15"/>
      <c r="JLH228" s="15"/>
      <c r="JLI228" s="15"/>
      <c r="JLJ228" s="15"/>
      <c r="JLK228" s="15"/>
      <c r="JLL228" s="15"/>
      <c r="JLM228" s="15"/>
      <c r="JLN228" s="15"/>
      <c r="JLO228" s="15"/>
      <c r="JLP228" s="15"/>
      <c r="JLQ228" s="15"/>
      <c r="JLR228" s="15"/>
      <c r="JLS228" s="15"/>
      <c r="JLT228" s="15"/>
      <c r="JLU228" s="15"/>
      <c r="JLV228" s="15"/>
      <c r="JLW228" s="15"/>
      <c r="JLX228" s="15"/>
      <c r="JLY228" s="15"/>
      <c r="JLZ228" s="15"/>
      <c r="JMA228" s="15"/>
      <c r="JMB228" s="15"/>
      <c r="JMC228" s="15"/>
      <c r="JMD228" s="15"/>
      <c r="JME228" s="15"/>
      <c r="JMF228" s="15"/>
      <c r="JMG228" s="15"/>
      <c r="JMH228" s="15"/>
      <c r="JMI228" s="15"/>
      <c r="JMJ228" s="15"/>
      <c r="JMK228" s="15"/>
      <c r="JML228" s="15"/>
      <c r="JMM228" s="15"/>
      <c r="JMN228" s="15"/>
      <c r="JMO228" s="15"/>
      <c r="JMP228" s="15"/>
      <c r="JMQ228" s="15"/>
      <c r="JMR228" s="15"/>
      <c r="JMS228" s="15"/>
      <c r="JMT228" s="15"/>
      <c r="JMU228" s="15"/>
      <c r="JMV228" s="15"/>
      <c r="JMW228" s="15"/>
      <c r="JMX228" s="15"/>
      <c r="JMY228" s="15"/>
      <c r="JMZ228" s="15"/>
      <c r="JNA228" s="15"/>
      <c r="JNB228" s="15"/>
      <c r="JNC228" s="15"/>
      <c r="JND228" s="15"/>
      <c r="JNE228" s="15"/>
      <c r="JNF228" s="15"/>
      <c r="JNG228" s="15"/>
      <c r="JNH228" s="15"/>
      <c r="JNI228" s="15"/>
      <c r="JNJ228" s="15"/>
      <c r="JNK228" s="15"/>
      <c r="JNL228" s="15"/>
      <c r="JNM228" s="15"/>
      <c r="JNN228" s="15"/>
      <c r="JNO228" s="15"/>
      <c r="JNP228" s="15"/>
      <c r="JNQ228" s="15"/>
      <c r="JNR228" s="15"/>
      <c r="JNS228" s="15"/>
      <c r="JNT228" s="15"/>
      <c r="JNU228" s="15"/>
      <c r="JNV228" s="15"/>
      <c r="JNW228" s="15"/>
      <c r="JNX228" s="15"/>
      <c r="JNY228" s="15"/>
      <c r="JNZ228" s="15"/>
      <c r="JOA228" s="15"/>
      <c r="JOB228" s="15"/>
      <c r="JOC228" s="15"/>
      <c r="JOD228" s="15"/>
      <c r="JOE228" s="15"/>
      <c r="JOF228" s="15"/>
      <c r="JOG228" s="15"/>
      <c r="JOH228" s="15"/>
      <c r="JOI228" s="15"/>
      <c r="JOJ228" s="15"/>
      <c r="JOK228" s="15"/>
      <c r="JOL228" s="15"/>
      <c r="JOM228" s="15"/>
      <c r="JON228" s="15"/>
      <c r="JOO228" s="15"/>
      <c r="JOP228" s="15"/>
      <c r="JOQ228" s="15"/>
      <c r="JOR228" s="15"/>
      <c r="JOS228" s="15"/>
      <c r="JOT228" s="15"/>
      <c r="JOU228" s="15"/>
      <c r="JOV228" s="15"/>
      <c r="JOW228" s="15"/>
      <c r="JOX228" s="15"/>
      <c r="JOY228" s="15"/>
      <c r="JOZ228" s="15"/>
      <c r="JPA228" s="15"/>
      <c r="JPB228" s="15"/>
      <c r="JPC228" s="15"/>
      <c r="JPD228" s="15"/>
      <c r="JPE228" s="15"/>
      <c r="JPF228" s="15"/>
      <c r="JPG228" s="15"/>
      <c r="JPH228" s="15"/>
      <c r="JPI228" s="15"/>
      <c r="JPJ228" s="15"/>
      <c r="JPK228" s="15"/>
      <c r="JPL228" s="15"/>
      <c r="JPM228" s="15"/>
      <c r="JPN228" s="15"/>
      <c r="JPO228" s="15"/>
      <c r="JPP228" s="15"/>
      <c r="JPQ228" s="15"/>
      <c r="JPR228" s="15"/>
      <c r="JPS228" s="15"/>
      <c r="JPT228" s="15"/>
      <c r="JPU228" s="15"/>
      <c r="JPV228" s="15"/>
      <c r="JPW228" s="15"/>
      <c r="JPX228" s="15"/>
      <c r="JPY228" s="15"/>
      <c r="JPZ228" s="15"/>
      <c r="JQA228" s="15"/>
      <c r="JQB228" s="15"/>
      <c r="JQC228" s="15"/>
      <c r="JQD228" s="15"/>
      <c r="JQE228" s="15"/>
      <c r="JQF228" s="15"/>
      <c r="JQG228" s="15"/>
      <c r="JQH228" s="15"/>
      <c r="JQI228" s="15"/>
      <c r="JQJ228" s="15"/>
      <c r="JQK228" s="15"/>
      <c r="JQL228" s="15"/>
      <c r="JQM228" s="15"/>
      <c r="JQN228" s="15"/>
      <c r="JQO228" s="15"/>
      <c r="JQP228" s="15"/>
      <c r="JQQ228" s="15"/>
      <c r="JQR228" s="15"/>
      <c r="JQS228" s="15"/>
      <c r="JQT228" s="15"/>
      <c r="JQU228" s="15"/>
      <c r="JQV228" s="15"/>
      <c r="JQW228" s="15"/>
      <c r="JQX228" s="15"/>
      <c r="JQY228" s="15"/>
      <c r="JQZ228" s="15"/>
      <c r="JRA228" s="15"/>
      <c r="JRB228" s="15"/>
      <c r="JRC228" s="15"/>
      <c r="JRD228" s="15"/>
      <c r="JRE228" s="15"/>
      <c r="JRF228" s="15"/>
      <c r="JRG228" s="15"/>
      <c r="JRH228" s="15"/>
      <c r="JRI228" s="15"/>
      <c r="JRJ228" s="15"/>
      <c r="JRK228" s="15"/>
      <c r="JRL228" s="15"/>
      <c r="JRM228" s="15"/>
      <c r="JRN228" s="15"/>
      <c r="JRO228" s="15"/>
      <c r="JRP228" s="15"/>
      <c r="JRQ228" s="15"/>
      <c r="JRR228" s="15"/>
      <c r="JRS228" s="15"/>
      <c r="JRT228" s="15"/>
      <c r="JRU228" s="15"/>
      <c r="JRV228" s="15"/>
      <c r="JRW228" s="15"/>
      <c r="JRX228" s="15"/>
      <c r="JRY228" s="15"/>
      <c r="JRZ228" s="15"/>
      <c r="JSA228" s="15"/>
      <c r="JSB228" s="15"/>
      <c r="JSC228" s="15"/>
      <c r="JSD228" s="15"/>
      <c r="JSE228" s="15"/>
      <c r="JSF228" s="15"/>
      <c r="JSG228" s="15"/>
      <c r="JSH228" s="15"/>
      <c r="JSI228" s="15"/>
      <c r="JSJ228" s="15"/>
      <c r="JSK228" s="15"/>
      <c r="JSL228" s="15"/>
      <c r="JSM228" s="15"/>
      <c r="JSN228" s="15"/>
      <c r="JSO228" s="15"/>
      <c r="JSP228" s="15"/>
      <c r="JSQ228" s="15"/>
      <c r="JSR228" s="15"/>
      <c r="JSS228" s="15"/>
      <c r="JST228" s="15"/>
      <c r="JSU228" s="15"/>
      <c r="JSV228" s="15"/>
      <c r="JSW228" s="15"/>
      <c r="JSX228" s="15"/>
      <c r="JSY228" s="15"/>
      <c r="JSZ228" s="15"/>
      <c r="JTA228" s="15"/>
      <c r="JTB228" s="15"/>
      <c r="JTC228" s="15"/>
      <c r="JTD228" s="15"/>
      <c r="JTE228" s="15"/>
      <c r="JTF228" s="15"/>
      <c r="JTG228" s="15"/>
      <c r="JTH228" s="15"/>
      <c r="JTI228" s="15"/>
      <c r="JTJ228" s="15"/>
      <c r="JTK228" s="15"/>
      <c r="JTL228" s="15"/>
      <c r="JTM228" s="15"/>
      <c r="JTN228" s="15"/>
      <c r="JTO228" s="15"/>
      <c r="JTP228" s="15"/>
      <c r="JTQ228" s="15"/>
      <c r="JTR228" s="15"/>
      <c r="JTS228" s="15"/>
      <c r="JTT228" s="15"/>
      <c r="JTU228" s="15"/>
      <c r="JTV228" s="15"/>
      <c r="JTW228" s="15"/>
      <c r="JTX228" s="15"/>
      <c r="JTY228" s="15"/>
      <c r="JTZ228" s="15"/>
      <c r="JUA228" s="15"/>
      <c r="JUB228" s="15"/>
      <c r="JUC228" s="15"/>
      <c r="JUD228" s="15"/>
      <c r="JUE228" s="15"/>
      <c r="JUF228" s="15"/>
      <c r="JUG228" s="15"/>
      <c r="JUH228" s="15"/>
      <c r="JUI228" s="15"/>
      <c r="JUJ228" s="15"/>
      <c r="JUK228" s="15"/>
      <c r="JUL228" s="15"/>
      <c r="JUM228" s="15"/>
      <c r="JUN228" s="15"/>
      <c r="JUO228" s="15"/>
      <c r="JUP228" s="15"/>
      <c r="JUQ228" s="15"/>
      <c r="JUR228" s="15"/>
      <c r="JUS228" s="15"/>
      <c r="JUT228" s="15"/>
      <c r="JUU228" s="15"/>
      <c r="JUV228" s="15"/>
      <c r="JUW228" s="15"/>
      <c r="JUX228" s="15"/>
      <c r="JUY228" s="15"/>
      <c r="JUZ228" s="15"/>
      <c r="JVA228" s="15"/>
      <c r="JVB228" s="15"/>
      <c r="JVC228" s="15"/>
      <c r="JVD228" s="15"/>
      <c r="JVE228" s="15"/>
      <c r="JVF228" s="15"/>
      <c r="JVG228" s="15"/>
      <c r="JVH228" s="15"/>
      <c r="JVI228" s="15"/>
      <c r="JVJ228" s="15"/>
      <c r="JVK228" s="15"/>
      <c r="JVL228" s="15"/>
      <c r="JVM228" s="15"/>
      <c r="JVN228" s="15"/>
      <c r="JVO228" s="15"/>
      <c r="JVP228" s="15"/>
      <c r="JVQ228" s="15"/>
      <c r="JVR228" s="15"/>
      <c r="JVS228" s="15"/>
      <c r="JVT228" s="15"/>
      <c r="JVU228" s="15"/>
      <c r="JVV228" s="15"/>
      <c r="JVW228" s="15"/>
      <c r="JVX228" s="15"/>
      <c r="JVY228" s="15"/>
      <c r="JVZ228" s="15"/>
      <c r="JWA228" s="15"/>
      <c r="JWB228" s="15"/>
      <c r="JWC228" s="15"/>
      <c r="JWD228" s="15"/>
      <c r="JWE228" s="15"/>
      <c r="JWF228" s="15"/>
      <c r="JWG228" s="15"/>
      <c r="JWH228" s="15"/>
      <c r="JWI228" s="15"/>
      <c r="JWJ228" s="15"/>
      <c r="JWK228" s="15"/>
      <c r="JWL228" s="15"/>
      <c r="JWM228" s="15"/>
      <c r="JWN228" s="15"/>
      <c r="JWO228" s="15"/>
      <c r="JWP228" s="15"/>
      <c r="JWQ228" s="15"/>
      <c r="JWR228" s="15"/>
      <c r="JWS228" s="15"/>
      <c r="JWT228" s="15"/>
      <c r="JWU228" s="15"/>
      <c r="JWV228" s="15"/>
      <c r="JWW228" s="15"/>
      <c r="JWX228" s="15"/>
      <c r="JWY228" s="15"/>
      <c r="JWZ228" s="15"/>
      <c r="JXA228" s="15"/>
      <c r="JXB228" s="15"/>
      <c r="JXC228" s="15"/>
      <c r="JXD228" s="15"/>
      <c r="JXE228" s="15"/>
      <c r="JXF228" s="15"/>
      <c r="JXG228" s="15"/>
      <c r="JXH228" s="15"/>
      <c r="JXI228" s="15"/>
      <c r="JXJ228" s="15"/>
      <c r="JXK228" s="15"/>
      <c r="JXL228" s="15"/>
      <c r="JXM228" s="15"/>
      <c r="JXN228" s="15"/>
      <c r="JXO228" s="15"/>
      <c r="JXP228" s="15"/>
      <c r="JXQ228" s="15"/>
      <c r="JXR228" s="15"/>
      <c r="JXS228" s="15"/>
      <c r="JXT228" s="15"/>
      <c r="JXU228" s="15"/>
      <c r="JXV228" s="15"/>
      <c r="JXW228" s="15"/>
      <c r="JXX228" s="15"/>
      <c r="JXY228" s="15"/>
      <c r="JXZ228" s="15"/>
      <c r="JYA228" s="15"/>
      <c r="JYB228" s="15"/>
      <c r="JYC228" s="15"/>
      <c r="JYD228" s="15"/>
      <c r="JYE228" s="15"/>
      <c r="JYF228" s="15"/>
      <c r="JYG228" s="15"/>
      <c r="JYH228" s="15"/>
      <c r="JYI228" s="15"/>
      <c r="JYJ228" s="15"/>
      <c r="JYK228" s="15"/>
      <c r="JYL228" s="15"/>
      <c r="JYM228" s="15"/>
      <c r="JYN228" s="15"/>
      <c r="JYO228" s="15"/>
      <c r="JYP228" s="15"/>
      <c r="JYQ228" s="15"/>
      <c r="JYR228" s="15"/>
      <c r="JYS228" s="15"/>
      <c r="JYT228" s="15"/>
      <c r="JYU228" s="15"/>
      <c r="JYV228" s="15"/>
      <c r="JYW228" s="15"/>
      <c r="JYX228" s="15"/>
      <c r="JYY228" s="15"/>
      <c r="JYZ228" s="15"/>
      <c r="JZA228" s="15"/>
      <c r="JZB228" s="15"/>
      <c r="JZC228" s="15"/>
      <c r="JZD228" s="15"/>
      <c r="JZE228" s="15"/>
      <c r="JZF228" s="15"/>
      <c r="JZG228" s="15"/>
      <c r="JZH228" s="15"/>
      <c r="JZI228" s="15"/>
      <c r="JZJ228" s="15"/>
      <c r="JZK228" s="15"/>
      <c r="JZL228" s="15"/>
      <c r="JZM228" s="15"/>
      <c r="JZN228" s="15"/>
      <c r="JZO228" s="15"/>
      <c r="JZP228" s="15"/>
      <c r="JZQ228" s="15"/>
      <c r="JZR228" s="15"/>
      <c r="JZS228" s="15"/>
      <c r="JZT228" s="15"/>
      <c r="JZU228" s="15"/>
      <c r="JZV228" s="15"/>
      <c r="JZW228" s="15"/>
      <c r="JZX228" s="15"/>
      <c r="JZY228" s="15"/>
      <c r="JZZ228" s="15"/>
      <c r="KAA228" s="15"/>
      <c r="KAB228" s="15"/>
      <c r="KAC228" s="15"/>
      <c r="KAD228" s="15"/>
      <c r="KAE228" s="15"/>
      <c r="KAF228" s="15"/>
      <c r="KAG228" s="15"/>
      <c r="KAH228" s="15"/>
      <c r="KAI228" s="15"/>
      <c r="KAJ228" s="15"/>
      <c r="KAK228" s="15"/>
      <c r="KAL228" s="15"/>
      <c r="KAM228" s="15"/>
      <c r="KAN228" s="15"/>
      <c r="KAO228" s="15"/>
      <c r="KAP228" s="15"/>
      <c r="KAQ228" s="15"/>
      <c r="KAR228" s="15"/>
      <c r="KAS228" s="15"/>
      <c r="KAT228" s="15"/>
      <c r="KAU228" s="15"/>
      <c r="KAV228" s="15"/>
      <c r="KAW228" s="15"/>
      <c r="KAX228" s="15"/>
      <c r="KAY228" s="15"/>
      <c r="KAZ228" s="15"/>
      <c r="KBA228" s="15"/>
      <c r="KBB228" s="15"/>
      <c r="KBC228" s="15"/>
      <c r="KBD228" s="15"/>
      <c r="KBE228" s="15"/>
      <c r="KBF228" s="15"/>
      <c r="KBG228" s="15"/>
      <c r="KBH228" s="15"/>
      <c r="KBI228" s="15"/>
      <c r="KBJ228" s="15"/>
      <c r="KBK228" s="15"/>
      <c r="KBL228" s="15"/>
      <c r="KBM228" s="15"/>
      <c r="KBN228" s="15"/>
      <c r="KBO228" s="15"/>
      <c r="KBP228" s="15"/>
      <c r="KBQ228" s="15"/>
      <c r="KBR228" s="15"/>
      <c r="KBS228" s="15"/>
      <c r="KBT228" s="15"/>
      <c r="KBU228" s="15"/>
      <c r="KBV228" s="15"/>
      <c r="KBW228" s="15"/>
      <c r="KBX228" s="15"/>
      <c r="KBY228" s="15"/>
      <c r="KBZ228" s="15"/>
      <c r="KCA228" s="15"/>
      <c r="KCB228" s="15"/>
      <c r="KCC228" s="15"/>
      <c r="KCD228" s="15"/>
      <c r="KCE228" s="15"/>
      <c r="KCF228" s="15"/>
      <c r="KCG228" s="15"/>
      <c r="KCH228" s="15"/>
      <c r="KCI228" s="15"/>
      <c r="KCJ228" s="15"/>
      <c r="KCK228" s="15"/>
      <c r="KCL228" s="15"/>
      <c r="KCM228" s="15"/>
      <c r="KCN228" s="15"/>
      <c r="KCO228" s="15"/>
      <c r="KCP228" s="15"/>
      <c r="KCQ228" s="15"/>
      <c r="KCR228" s="15"/>
      <c r="KCS228" s="15"/>
      <c r="KCT228" s="15"/>
      <c r="KCU228" s="15"/>
      <c r="KCV228" s="15"/>
      <c r="KCW228" s="15"/>
      <c r="KCX228" s="15"/>
      <c r="KCY228" s="15"/>
      <c r="KCZ228" s="15"/>
      <c r="KDA228" s="15"/>
      <c r="KDB228" s="15"/>
      <c r="KDC228" s="15"/>
      <c r="KDD228" s="15"/>
      <c r="KDE228" s="15"/>
      <c r="KDF228" s="15"/>
      <c r="KDG228" s="15"/>
      <c r="KDH228" s="15"/>
      <c r="KDI228" s="15"/>
      <c r="KDJ228" s="15"/>
      <c r="KDK228" s="15"/>
      <c r="KDL228" s="15"/>
      <c r="KDM228" s="15"/>
      <c r="KDN228" s="15"/>
      <c r="KDO228" s="15"/>
      <c r="KDP228" s="15"/>
      <c r="KDQ228" s="15"/>
      <c r="KDR228" s="15"/>
      <c r="KDS228" s="15"/>
      <c r="KDT228" s="15"/>
      <c r="KDU228" s="15"/>
      <c r="KDV228" s="15"/>
      <c r="KDW228" s="15"/>
      <c r="KDX228" s="15"/>
      <c r="KDY228" s="15"/>
      <c r="KDZ228" s="15"/>
      <c r="KEA228" s="15"/>
      <c r="KEB228" s="15"/>
      <c r="KEC228" s="15"/>
      <c r="KED228" s="15"/>
      <c r="KEE228" s="15"/>
      <c r="KEF228" s="15"/>
      <c r="KEG228" s="15"/>
      <c r="KEH228" s="15"/>
      <c r="KEI228" s="15"/>
      <c r="KEJ228" s="15"/>
      <c r="KEK228" s="15"/>
      <c r="KEL228" s="15"/>
      <c r="KEM228" s="15"/>
      <c r="KEN228" s="15"/>
      <c r="KEO228" s="15"/>
      <c r="KEP228" s="15"/>
      <c r="KEQ228" s="15"/>
      <c r="KER228" s="15"/>
      <c r="KES228" s="15"/>
      <c r="KET228" s="15"/>
      <c r="KEU228" s="15"/>
      <c r="KEV228" s="15"/>
      <c r="KEW228" s="15"/>
      <c r="KEX228" s="15"/>
      <c r="KEY228" s="15"/>
      <c r="KEZ228" s="15"/>
      <c r="KFA228" s="15"/>
      <c r="KFB228" s="15"/>
      <c r="KFC228" s="15"/>
      <c r="KFD228" s="15"/>
      <c r="KFE228" s="15"/>
      <c r="KFF228" s="15"/>
      <c r="KFG228" s="15"/>
      <c r="KFH228" s="15"/>
      <c r="KFI228" s="15"/>
      <c r="KFJ228" s="15"/>
      <c r="KFK228" s="15"/>
      <c r="KFL228" s="15"/>
      <c r="KFM228" s="15"/>
      <c r="KFN228" s="15"/>
      <c r="KFO228" s="15"/>
      <c r="KFP228" s="15"/>
      <c r="KFQ228" s="15"/>
      <c r="KFR228" s="15"/>
      <c r="KFS228" s="15"/>
      <c r="KFT228" s="15"/>
      <c r="KFU228" s="15"/>
      <c r="KFV228" s="15"/>
      <c r="KFW228" s="15"/>
      <c r="KFX228" s="15"/>
      <c r="KFY228" s="15"/>
      <c r="KFZ228" s="15"/>
      <c r="KGA228" s="15"/>
      <c r="KGB228" s="15"/>
      <c r="KGC228" s="15"/>
      <c r="KGD228" s="15"/>
      <c r="KGE228" s="15"/>
      <c r="KGF228" s="15"/>
      <c r="KGG228" s="15"/>
      <c r="KGH228" s="15"/>
      <c r="KGI228" s="15"/>
      <c r="KGJ228" s="15"/>
      <c r="KGK228" s="15"/>
      <c r="KGL228" s="15"/>
      <c r="KGM228" s="15"/>
      <c r="KGN228" s="15"/>
      <c r="KGO228" s="15"/>
      <c r="KGP228" s="15"/>
      <c r="KGQ228" s="15"/>
      <c r="KGR228" s="15"/>
      <c r="KGS228" s="15"/>
      <c r="KGT228" s="15"/>
      <c r="KGU228" s="15"/>
      <c r="KGV228" s="15"/>
      <c r="KGW228" s="15"/>
      <c r="KGX228" s="15"/>
      <c r="KGY228" s="15"/>
      <c r="KGZ228" s="15"/>
      <c r="KHA228" s="15"/>
      <c r="KHB228" s="15"/>
      <c r="KHC228" s="15"/>
      <c r="KHD228" s="15"/>
      <c r="KHE228" s="15"/>
      <c r="KHF228" s="15"/>
      <c r="KHG228" s="15"/>
      <c r="KHH228" s="15"/>
      <c r="KHI228" s="15"/>
      <c r="KHJ228" s="15"/>
      <c r="KHK228" s="15"/>
      <c r="KHL228" s="15"/>
      <c r="KHM228" s="15"/>
      <c r="KHN228" s="15"/>
      <c r="KHO228" s="15"/>
      <c r="KHP228" s="15"/>
      <c r="KHQ228" s="15"/>
      <c r="KHR228" s="15"/>
      <c r="KHS228" s="15"/>
      <c r="KHT228" s="15"/>
      <c r="KHU228" s="15"/>
      <c r="KHV228" s="15"/>
      <c r="KHW228" s="15"/>
      <c r="KHX228" s="15"/>
      <c r="KHY228" s="15"/>
      <c r="KHZ228" s="15"/>
      <c r="KIA228" s="15"/>
      <c r="KIB228" s="15"/>
      <c r="KIC228" s="15"/>
      <c r="KID228" s="15"/>
      <c r="KIE228" s="15"/>
      <c r="KIF228" s="15"/>
      <c r="KIG228" s="15"/>
      <c r="KIH228" s="15"/>
      <c r="KII228" s="15"/>
      <c r="KIJ228" s="15"/>
      <c r="KIK228" s="15"/>
      <c r="KIL228" s="15"/>
      <c r="KIM228" s="15"/>
      <c r="KIN228" s="15"/>
      <c r="KIO228" s="15"/>
      <c r="KIP228" s="15"/>
      <c r="KIQ228" s="15"/>
      <c r="KIR228" s="15"/>
      <c r="KIS228" s="15"/>
      <c r="KIT228" s="15"/>
      <c r="KIU228" s="15"/>
      <c r="KIV228" s="15"/>
      <c r="KIW228" s="15"/>
      <c r="KIX228" s="15"/>
      <c r="KIY228" s="15"/>
      <c r="KIZ228" s="15"/>
      <c r="KJA228" s="15"/>
      <c r="KJB228" s="15"/>
      <c r="KJC228" s="15"/>
      <c r="KJD228" s="15"/>
      <c r="KJE228" s="15"/>
      <c r="KJF228" s="15"/>
      <c r="KJG228" s="15"/>
      <c r="KJH228" s="15"/>
      <c r="KJI228" s="15"/>
      <c r="KJJ228" s="15"/>
      <c r="KJK228" s="15"/>
      <c r="KJL228" s="15"/>
      <c r="KJM228" s="15"/>
      <c r="KJN228" s="15"/>
      <c r="KJO228" s="15"/>
      <c r="KJP228" s="15"/>
      <c r="KJQ228" s="15"/>
      <c r="KJR228" s="15"/>
      <c r="KJS228" s="15"/>
      <c r="KJT228" s="15"/>
      <c r="KJU228" s="15"/>
      <c r="KJV228" s="15"/>
      <c r="KJW228" s="15"/>
      <c r="KJX228" s="15"/>
      <c r="KJY228" s="15"/>
      <c r="KJZ228" s="15"/>
      <c r="KKA228" s="15"/>
      <c r="KKB228" s="15"/>
      <c r="KKC228" s="15"/>
      <c r="KKD228" s="15"/>
      <c r="KKE228" s="15"/>
      <c r="KKF228" s="15"/>
      <c r="KKG228" s="15"/>
      <c r="KKH228" s="15"/>
      <c r="KKI228" s="15"/>
      <c r="KKJ228" s="15"/>
      <c r="KKK228" s="15"/>
      <c r="KKL228" s="15"/>
      <c r="KKM228" s="15"/>
      <c r="KKN228" s="15"/>
      <c r="KKO228" s="15"/>
      <c r="KKP228" s="15"/>
      <c r="KKQ228" s="15"/>
      <c r="KKR228" s="15"/>
      <c r="KKS228" s="15"/>
      <c r="KKT228" s="15"/>
      <c r="KKU228" s="15"/>
      <c r="KKV228" s="15"/>
      <c r="KKW228" s="15"/>
      <c r="KKX228" s="15"/>
      <c r="KKY228" s="15"/>
      <c r="KKZ228" s="15"/>
      <c r="KLA228" s="15"/>
      <c r="KLB228" s="15"/>
      <c r="KLC228" s="15"/>
      <c r="KLD228" s="15"/>
      <c r="KLE228" s="15"/>
      <c r="KLF228" s="15"/>
      <c r="KLG228" s="15"/>
      <c r="KLH228" s="15"/>
      <c r="KLI228" s="15"/>
      <c r="KLJ228" s="15"/>
      <c r="KLK228" s="15"/>
      <c r="KLL228" s="15"/>
      <c r="KLM228" s="15"/>
      <c r="KLN228" s="15"/>
      <c r="KLO228" s="15"/>
      <c r="KLP228" s="15"/>
      <c r="KLQ228" s="15"/>
      <c r="KLR228" s="15"/>
      <c r="KLS228" s="15"/>
      <c r="KLT228" s="15"/>
      <c r="KLU228" s="15"/>
      <c r="KLV228" s="15"/>
      <c r="KLW228" s="15"/>
      <c r="KLX228" s="15"/>
      <c r="KLY228" s="15"/>
      <c r="KLZ228" s="15"/>
      <c r="KMA228" s="15"/>
      <c r="KMB228" s="15"/>
      <c r="KMC228" s="15"/>
      <c r="KMD228" s="15"/>
      <c r="KME228" s="15"/>
      <c r="KMF228" s="15"/>
      <c r="KMG228" s="15"/>
      <c r="KMH228" s="15"/>
      <c r="KMI228" s="15"/>
      <c r="KMJ228" s="15"/>
      <c r="KMK228" s="15"/>
      <c r="KML228" s="15"/>
      <c r="KMM228" s="15"/>
      <c r="KMN228" s="15"/>
      <c r="KMO228" s="15"/>
      <c r="KMP228" s="15"/>
      <c r="KMQ228" s="15"/>
      <c r="KMR228" s="15"/>
      <c r="KMS228" s="15"/>
      <c r="KMT228" s="15"/>
      <c r="KMU228" s="15"/>
      <c r="KMV228" s="15"/>
      <c r="KMW228" s="15"/>
      <c r="KMX228" s="15"/>
      <c r="KMY228" s="15"/>
      <c r="KMZ228" s="15"/>
      <c r="KNA228" s="15"/>
      <c r="KNB228" s="15"/>
      <c r="KNC228" s="15"/>
      <c r="KND228" s="15"/>
      <c r="KNE228" s="15"/>
      <c r="KNF228" s="15"/>
      <c r="KNG228" s="15"/>
      <c r="KNH228" s="15"/>
      <c r="KNI228" s="15"/>
      <c r="KNJ228" s="15"/>
      <c r="KNK228" s="15"/>
      <c r="KNL228" s="15"/>
      <c r="KNM228" s="15"/>
      <c r="KNN228" s="15"/>
      <c r="KNO228" s="15"/>
      <c r="KNP228" s="15"/>
      <c r="KNQ228" s="15"/>
      <c r="KNR228" s="15"/>
      <c r="KNS228" s="15"/>
      <c r="KNT228" s="15"/>
      <c r="KNU228" s="15"/>
      <c r="KNV228" s="15"/>
      <c r="KNW228" s="15"/>
      <c r="KNX228" s="15"/>
      <c r="KNY228" s="15"/>
      <c r="KNZ228" s="15"/>
      <c r="KOA228" s="15"/>
      <c r="KOB228" s="15"/>
      <c r="KOC228" s="15"/>
      <c r="KOD228" s="15"/>
      <c r="KOE228" s="15"/>
      <c r="KOF228" s="15"/>
      <c r="KOG228" s="15"/>
      <c r="KOH228" s="15"/>
      <c r="KOI228" s="15"/>
      <c r="KOJ228" s="15"/>
      <c r="KOK228" s="15"/>
      <c r="KOL228" s="15"/>
      <c r="KOM228" s="15"/>
      <c r="KON228" s="15"/>
      <c r="KOO228" s="15"/>
      <c r="KOP228" s="15"/>
      <c r="KOQ228" s="15"/>
      <c r="KOR228" s="15"/>
      <c r="KOS228" s="15"/>
      <c r="KOT228" s="15"/>
      <c r="KOU228" s="15"/>
      <c r="KOV228" s="15"/>
      <c r="KOW228" s="15"/>
      <c r="KOX228" s="15"/>
      <c r="KOY228" s="15"/>
      <c r="KOZ228" s="15"/>
      <c r="KPA228" s="15"/>
      <c r="KPB228" s="15"/>
      <c r="KPC228" s="15"/>
      <c r="KPD228" s="15"/>
      <c r="KPE228" s="15"/>
      <c r="KPF228" s="15"/>
      <c r="KPG228" s="15"/>
      <c r="KPH228" s="15"/>
      <c r="KPI228" s="15"/>
      <c r="KPJ228" s="15"/>
      <c r="KPK228" s="15"/>
      <c r="KPL228" s="15"/>
      <c r="KPM228" s="15"/>
      <c r="KPN228" s="15"/>
      <c r="KPO228" s="15"/>
      <c r="KPP228" s="15"/>
      <c r="KPQ228" s="15"/>
      <c r="KPR228" s="15"/>
      <c r="KPS228" s="15"/>
      <c r="KPT228" s="15"/>
      <c r="KPU228" s="15"/>
      <c r="KPV228" s="15"/>
      <c r="KPW228" s="15"/>
      <c r="KPX228" s="15"/>
      <c r="KPY228" s="15"/>
      <c r="KPZ228" s="15"/>
      <c r="KQA228" s="15"/>
      <c r="KQB228" s="15"/>
      <c r="KQC228" s="15"/>
      <c r="KQD228" s="15"/>
      <c r="KQE228" s="15"/>
      <c r="KQF228" s="15"/>
      <c r="KQG228" s="15"/>
      <c r="KQH228" s="15"/>
      <c r="KQI228" s="15"/>
      <c r="KQJ228" s="15"/>
      <c r="KQK228" s="15"/>
      <c r="KQL228" s="15"/>
      <c r="KQM228" s="15"/>
      <c r="KQN228" s="15"/>
      <c r="KQO228" s="15"/>
      <c r="KQP228" s="15"/>
      <c r="KQQ228" s="15"/>
      <c r="KQR228" s="15"/>
      <c r="KQS228" s="15"/>
      <c r="KQT228" s="15"/>
      <c r="KQU228" s="15"/>
      <c r="KQV228" s="15"/>
      <c r="KQW228" s="15"/>
      <c r="KQX228" s="15"/>
      <c r="KQY228" s="15"/>
      <c r="KQZ228" s="15"/>
      <c r="KRA228" s="15"/>
      <c r="KRB228" s="15"/>
      <c r="KRC228" s="15"/>
      <c r="KRD228" s="15"/>
      <c r="KRE228" s="15"/>
      <c r="KRF228" s="15"/>
      <c r="KRG228" s="15"/>
      <c r="KRH228" s="15"/>
      <c r="KRI228" s="15"/>
      <c r="KRJ228" s="15"/>
      <c r="KRK228" s="15"/>
      <c r="KRL228" s="15"/>
      <c r="KRM228" s="15"/>
      <c r="KRN228" s="15"/>
      <c r="KRO228" s="15"/>
      <c r="KRP228" s="15"/>
      <c r="KRQ228" s="15"/>
      <c r="KRR228" s="15"/>
      <c r="KRS228" s="15"/>
      <c r="KRT228" s="15"/>
      <c r="KRU228" s="15"/>
      <c r="KRV228" s="15"/>
      <c r="KRW228" s="15"/>
      <c r="KRX228" s="15"/>
      <c r="KRY228" s="15"/>
      <c r="KRZ228" s="15"/>
      <c r="KSA228" s="15"/>
      <c r="KSB228" s="15"/>
      <c r="KSC228" s="15"/>
      <c r="KSD228" s="15"/>
      <c r="KSE228" s="15"/>
      <c r="KSF228" s="15"/>
      <c r="KSG228" s="15"/>
      <c r="KSH228" s="15"/>
      <c r="KSI228" s="15"/>
      <c r="KSJ228" s="15"/>
      <c r="KSK228" s="15"/>
      <c r="KSL228" s="15"/>
      <c r="KSM228" s="15"/>
      <c r="KSN228" s="15"/>
      <c r="KSO228" s="15"/>
      <c r="KSP228" s="15"/>
      <c r="KSQ228" s="15"/>
      <c r="KSR228" s="15"/>
      <c r="KSS228" s="15"/>
      <c r="KST228" s="15"/>
      <c r="KSU228" s="15"/>
      <c r="KSV228" s="15"/>
      <c r="KSW228" s="15"/>
      <c r="KSX228" s="15"/>
      <c r="KSY228" s="15"/>
      <c r="KSZ228" s="15"/>
      <c r="KTA228" s="15"/>
      <c r="KTB228" s="15"/>
      <c r="KTC228" s="15"/>
      <c r="KTD228" s="15"/>
      <c r="KTE228" s="15"/>
      <c r="KTF228" s="15"/>
      <c r="KTG228" s="15"/>
      <c r="KTH228" s="15"/>
      <c r="KTI228" s="15"/>
      <c r="KTJ228" s="15"/>
      <c r="KTK228" s="15"/>
      <c r="KTL228" s="15"/>
      <c r="KTM228" s="15"/>
      <c r="KTN228" s="15"/>
      <c r="KTO228" s="15"/>
      <c r="KTP228" s="15"/>
      <c r="KTQ228" s="15"/>
      <c r="KTR228" s="15"/>
      <c r="KTS228" s="15"/>
      <c r="KTT228" s="15"/>
      <c r="KTU228" s="15"/>
      <c r="KTV228" s="15"/>
      <c r="KTW228" s="15"/>
      <c r="KTX228" s="15"/>
      <c r="KTY228" s="15"/>
      <c r="KTZ228" s="15"/>
      <c r="KUA228" s="15"/>
      <c r="KUB228" s="15"/>
      <c r="KUC228" s="15"/>
      <c r="KUD228" s="15"/>
      <c r="KUE228" s="15"/>
      <c r="KUF228" s="15"/>
      <c r="KUG228" s="15"/>
      <c r="KUH228" s="15"/>
      <c r="KUI228" s="15"/>
      <c r="KUJ228" s="15"/>
      <c r="KUK228" s="15"/>
      <c r="KUL228" s="15"/>
      <c r="KUM228" s="15"/>
      <c r="KUN228" s="15"/>
      <c r="KUO228" s="15"/>
      <c r="KUP228" s="15"/>
      <c r="KUQ228" s="15"/>
      <c r="KUR228" s="15"/>
      <c r="KUS228" s="15"/>
      <c r="KUT228" s="15"/>
      <c r="KUU228" s="15"/>
      <c r="KUV228" s="15"/>
      <c r="KUW228" s="15"/>
      <c r="KUX228" s="15"/>
      <c r="KUY228" s="15"/>
      <c r="KUZ228" s="15"/>
      <c r="KVA228" s="15"/>
      <c r="KVB228" s="15"/>
      <c r="KVC228" s="15"/>
      <c r="KVD228" s="15"/>
      <c r="KVE228" s="15"/>
      <c r="KVF228" s="15"/>
      <c r="KVG228" s="15"/>
      <c r="KVH228" s="15"/>
      <c r="KVI228" s="15"/>
      <c r="KVJ228" s="15"/>
      <c r="KVK228" s="15"/>
      <c r="KVL228" s="15"/>
      <c r="KVM228" s="15"/>
      <c r="KVN228" s="15"/>
      <c r="KVO228" s="15"/>
      <c r="KVP228" s="15"/>
      <c r="KVQ228" s="15"/>
      <c r="KVR228" s="15"/>
      <c r="KVS228" s="15"/>
      <c r="KVT228" s="15"/>
      <c r="KVU228" s="15"/>
      <c r="KVV228" s="15"/>
      <c r="KVW228" s="15"/>
      <c r="KVX228" s="15"/>
      <c r="KVY228" s="15"/>
      <c r="KVZ228" s="15"/>
      <c r="KWA228" s="15"/>
      <c r="KWB228" s="15"/>
      <c r="KWC228" s="15"/>
      <c r="KWD228" s="15"/>
      <c r="KWE228" s="15"/>
      <c r="KWF228" s="15"/>
      <c r="KWG228" s="15"/>
      <c r="KWH228" s="15"/>
      <c r="KWI228" s="15"/>
      <c r="KWJ228" s="15"/>
      <c r="KWK228" s="15"/>
      <c r="KWL228" s="15"/>
      <c r="KWM228" s="15"/>
      <c r="KWN228" s="15"/>
      <c r="KWO228" s="15"/>
      <c r="KWP228" s="15"/>
      <c r="KWQ228" s="15"/>
      <c r="KWR228" s="15"/>
      <c r="KWS228" s="15"/>
      <c r="KWT228" s="15"/>
      <c r="KWU228" s="15"/>
      <c r="KWV228" s="15"/>
      <c r="KWW228" s="15"/>
      <c r="KWX228" s="15"/>
      <c r="KWY228" s="15"/>
      <c r="KWZ228" s="15"/>
      <c r="KXA228" s="15"/>
      <c r="KXB228" s="15"/>
      <c r="KXC228" s="15"/>
      <c r="KXD228" s="15"/>
      <c r="KXE228" s="15"/>
      <c r="KXF228" s="15"/>
      <c r="KXG228" s="15"/>
      <c r="KXH228" s="15"/>
      <c r="KXI228" s="15"/>
      <c r="KXJ228" s="15"/>
      <c r="KXK228" s="15"/>
      <c r="KXL228" s="15"/>
      <c r="KXM228" s="15"/>
      <c r="KXN228" s="15"/>
      <c r="KXO228" s="15"/>
      <c r="KXP228" s="15"/>
      <c r="KXQ228" s="15"/>
      <c r="KXR228" s="15"/>
      <c r="KXS228" s="15"/>
      <c r="KXT228" s="15"/>
      <c r="KXU228" s="15"/>
      <c r="KXV228" s="15"/>
      <c r="KXW228" s="15"/>
      <c r="KXX228" s="15"/>
      <c r="KXY228" s="15"/>
      <c r="KXZ228" s="15"/>
      <c r="KYA228" s="15"/>
      <c r="KYB228" s="15"/>
      <c r="KYC228" s="15"/>
      <c r="KYD228" s="15"/>
      <c r="KYE228" s="15"/>
      <c r="KYF228" s="15"/>
      <c r="KYG228" s="15"/>
      <c r="KYH228" s="15"/>
      <c r="KYI228" s="15"/>
      <c r="KYJ228" s="15"/>
      <c r="KYK228" s="15"/>
      <c r="KYL228" s="15"/>
      <c r="KYM228" s="15"/>
      <c r="KYN228" s="15"/>
      <c r="KYO228" s="15"/>
      <c r="KYP228" s="15"/>
      <c r="KYQ228" s="15"/>
      <c r="KYR228" s="15"/>
      <c r="KYS228" s="15"/>
      <c r="KYT228" s="15"/>
      <c r="KYU228" s="15"/>
      <c r="KYV228" s="15"/>
      <c r="KYW228" s="15"/>
      <c r="KYX228" s="15"/>
      <c r="KYY228" s="15"/>
      <c r="KYZ228" s="15"/>
      <c r="KZA228" s="15"/>
      <c r="KZB228" s="15"/>
      <c r="KZC228" s="15"/>
      <c r="KZD228" s="15"/>
      <c r="KZE228" s="15"/>
      <c r="KZF228" s="15"/>
      <c r="KZG228" s="15"/>
      <c r="KZH228" s="15"/>
      <c r="KZI228" s="15"/>
      <c r="KZJ228" s="15"/>
      <c r="KZK228" s="15"/>
      <c r="KZL228" s="15"/>
      <c r="KZM228" s="15"/>
      <c r="KZN228" s="15"/>
      <c r="KZO228" s="15"/>
      <c r="KZP228" s="15"/>
      <c r="KZQ228" s="15"/>
      <c r="KZR228" s="15"/>
      <c r="KZS228" s="15"/>
      <c r="KZT228" s="15"/>
      <c r="KZU228" s="15"/>
      <c r="KZV228" s="15"/>
      <c r="KZW228" s="15"/>
      <c r="KZX228" s="15"/>
      <c r="KZY228" s="15"/>
      <c r="KZZ228" s="15"/>
      <c r="LAA228" s="15"/>
      <c r="LAB228" s="15"/>
      <c r="LAC228" s="15"/>
      <c r="LAD228" s="15"/>
      <c r="LAE228" s="15"/>
      <c r="LAF228" s="15"/>
      <c r="LAG228" s="15"/>
      <c r="LAH228" s="15"/>
      <c r="LAI228" s="15"/>
      <c r="LAJ228" s="15"/>
      <c r="LAK228" s="15"/>
      <c r="LAL228" s="15"/>
      <c r="LAM228" s="15"/>
      <c r="LAN228" s="15"/>
      <c r="LAO228" s="15"/>
      <c r="LAP228" s="15"/>
      <c r="LAQ228" s="15"/>
      <c r="LAR228" s="15"/>
      <c r="LAS228" s="15"/>
      <c r="LAT228" s="15"/>
      <c r="LAU228" s="15"/>
      <c r="LAV228" s="15"/>
      <c r="LAW228" s="15"/>
      <c r="LAX228" s="15"/>
      <c r="LAY228" s="15"/>
      <c r="LAZ228" s="15"/>
      <c r="LBA228" s="15"/>
      <c r="LBB228" s="15"/>
      <c r="LBC228" s="15"/>
      <c r="LBD228" s="15"/>
      <c r="LBE228" s="15"/>
      <c r="LBF228" s="15"/>
      <c r="LBG228" s="15"/>
      <c r="LBH228" s="15"/>
      <c r="LBI228" s="15"/>
      <c r="LBJ228" s="15"/>
      <c r="LBK228" s="15"/>
      <c r="LBL228" s="15"/>
      <c r="LBM228" s="15"/>
      <c r="LBN228" s="15"/>
      <c r="LBO228" s="15"/>
      <c r="LBP228" s="15"/>
      <c r="LBQ228" s="15"/>
      <c r="LBR228" s="15"/>
      <c r="LBS228" s="15"/>
      <c r="LBT228" s="15"/>
      <c r="LBU228" s="15"/>
      <c r="LBV228" s="15"/>
      <c r="LBW228" s="15"/>
      <c r="LBX228" s="15"/>
      <c r="LBY228" s="15"/>
      <c r="LBZ228" s="15"/>
      <c r="LCA228" s="15"/>
      <c r="LCB228" s="15"/>
      <c r="LCC228" s="15"/>
      <c r="LCD228" s="15"/>
      <c r="LCE228" s="15"/>
      <c r="LCF228" s="15"/>
      <c r="LCG228" s="15"/>
      <c r="LCH228" s="15"/>
      <c r="LCI228" s="15"/>
      <c r="LCJ228" s="15"/>
      <c r="LCK228" s="15"/>
      <c r="LCL228" s="15"/>
      <c r="LCM228" s="15"/>
      <c r="LCN228" s="15"/>
      <c r="LCO228" s="15"/>
      <c r="LCP228" s="15"/>
      <c r="LCQ228" s="15"/>
      <c r="LCR228" s="15"/>
      <c r="LCS228" s="15"/>
      <c r="LCT228" s="15"/>
      <c r="LCU228" s="15"/>
      <c r="LCV228" s="15"/>
      <c r="LCW228" s="15"/>
      <c r="LCX228" s="15"/>
      <c r="LCY228" s="15"/>
      <c r="LCZ228" s="15"/>
      <c r="LDA228" s="15"/>
      <c r="LDB228" s="15"/>
      <c r="LDC228" s="15"/>
      <c r="LDD228" s="15"/>
      <c r="LDE228" s="15"/>
      <c r="LDF228" s="15"/>
      <c r="LDG228" s="15"/>
      <c r="LDH228" s="15"/>
      <c r="LDI228" s="15"/>
      <c r="LDJ228" s="15"/>
      <c r="LDK228" s="15"/>
      <c r="LDL228" s="15"/>
      <c r="LDM228" s="15"/>
      <c r="LDN228" s="15"/>
      <c r="LDO228" s="15"/>
      <c r="LDP228" s="15"/>
      <c r="LDQ228" s="15"/>
      <c r="LDR228" s="15"/>
      <c r="LDS228" s="15"/>
      <c r="LDT228" s="15"/>
      <c r="LDU228" s="15"/>
      <c r="LDV228" s="15"/>
      <c r="LDW228" s="15"/>
      <c r="LDX228" s="15"/>
      <c r="LDY228" s="15"/>
      <c r="LDZ228" s="15"/>
      <c r="LEA228" s="15"/>
      <c r="LEB228" s="15"/>
      <c r="LEC228" s="15"/>
      <c r="LED228" s="15"/>
      <c r="LEE228" s="15"/>
      <c r="LEF228" s="15"/>
      <c r="LEG228" s="15"/>
      <c r="LEH228" s="15"/>
      <c r="LEI228" s="15"/>
      <c r="LEJ228" s="15"/>
      <c r="LEK228" s="15"/>
      <c r="LEL228" s="15"/>
      <c r="LEM228" s="15"/>
      <c r="LEN228" s="15"/>
      <c r="LEO228" s="15"/>
      <c r="LEP228" s="15"/>
      <c r="LEQ228" s="15"/>
      <c r="LER228" s="15"/>
      <c r="LES228" s="15"/>
      <c r="LET228" s="15"/>
      <c r="LEU228" s="15"/>
      <c r="LEV228" s="15"/>
      <c r="LEW228" s="15"/>
      <c r="LEX228" s="15"/>
      <c r="LEY228" s="15"/>
      <c r="LEZ228" s="15"/>
      <c r="LFA228" s="15"/>
      <c r="LFB228" s="15"/>
      <c r="LFC228" s="15"/>
      <c r="LFD228" s="15"/>
      <c r="LFE228" s="15"/>
      <c r="LFF228" s="15"/>
      <c r="LFG228" s="15"/>
      <c r="LFH228" s="15"/>
      <c r="LFI228" s="15"/>
      <c r="LFJ228" s="15"/>
      <c r="LFK228" s="15"/>
      <c r="LFL228" s="15"/>
      <c r="LFM228" s="15"/>
      <c r="LFN228" s="15"/>
      <c r="LFO228" s="15"/>
      <c r="LFP228" s="15"/>
      <c r="LFQ228" s="15"/>
      <c r="LFR228" s="15"/>
      <c r="LFS228" s="15"/>
      <c r="LFT228" s="15"/>
      <c r="LFU228" s="15"/>
      <c r="LFV228" s="15"/>
      <c r="LFW228" s="15"/>
      <c r="LFX228" s="15"/>
      <c r="LFY228" s="15"/>
      <c r="LFZ228" s="15"/>
      <c r="LGA228" s="15"/>
      <c r="LGB228" s="15"/>
      <c r="LGC228" s="15"/>
      <c r="LGD228" s="15"/>
      <c r="LGE228" s="15"/>
      <c r="LGF228" s="15"/>
      <c r="LGG228" s="15"/>
      <c r="LGH228" s="15"/>
      <c r="LGI228" s="15"/>
      <c r="LGJ228" s="15"/>
      <c r="LGK228" s="15"/>
      <c r="LGL228" s="15"/>
      <c r="LGM228" s="15"/>
      <c r="LGN228" s="15"/>
      <c r="LGO228" s="15"/>
      <c r="LGP228" s="15"/>
      <c r="LGQ228" s="15"/>
      <c r="LGR228" s="15"/>
      <c r="LGS228" s="15"/>
      <c r="LGT228" s="15"/>
      <c r="LGU228" s="15"/>
      <c r="LGV228" s="15"/>
      <c r="LGW228" s="15"/>
      <c r="LGX228" s="15"/>
      <c r="LGY228" s="15"/>
      <c r="LGZ228" s="15"/>
      <c r="LHA228" s="15"/>
      <c r="LHB228" s="15"/>
      <c r="LHC228" s="15"/>
      <c r="LHD228" s="15"/>
      <c r="LHE228" s="15"/>
      <c r="LHF228" s="15"/>
      <c r="LHG228" s="15"/>
      <c r="LHH228" s="15"/>
      <c r="LHI228" s="15"/>
      <c r="LHJ228" s="15"/>
      <c r="LHK228" s="15"/>
      <c r="LHL228" s="15"/>
      <c r="LHM228" s="15"/>
      <c r="LHN228" s="15"/>
      <c r="LHO228" s="15"/>
      <c r="LHP228" s="15"/>
      <c r="LHQ228" s="15"/>
      <c r="LHR228" s="15"/>
      <c r="LHS228" s="15"/>
      <c r="LHT228" s="15"/>
      <c r="LHU228" s="15"/>
      <c r="LHV228" s="15"/>
      <c r="LHW228" s="15"/>
      <c r="LHX228" s="15"/>
      <c r="LHY228" s="15"/>
      <c r="LHZ228" s="15"/>
      <c r="LIA228" s="15"/>
      <c r="LIB228" s="15"/>
      <c r="LIC228" s="15"/>
      <c r="LID228" s="15"/>
      <c r="LIE228" s="15"/>
      <c r="LIF228" s="15"/>
      <c r="LIG228" s="15"/>
      <c r="LIH228" s="15"/>
      <c r="LII228" s="15"/>
      <c r="LIJ228" s="15"/>
      <c r="LIK228" s="15"/>
      <c r="LIL228" s="15"/>
      <c r="LIM228" s="15"/>
      <c r="LIN228" s="15"/>
      <c r="LIO228" s="15"/>
      <c r="LIP228" s="15"/>
      <c r="LIQ228" s="15"/>
      <c r="LIR228" s="15"/>
      <c r="LIS228" s="15"/>
      <c r="LIT228" s="15"/>
      <c r="LIU228" s="15"/>
      <c r="LIV228" s="15"/>
      <c r="LIW228" s="15"/>
      <c r="LIX228" s="15"/>
      <c r="LIY228" s="15"/>
      <c r="LIZ228" s="15"/>
      <c r="LJA228" s="15"/>
      <c r="LJB228" s="15"/>
      <c r="LJC228" s="15"/>
      <c r="LJD228" s="15"/>
      <c r="LJE228" s="15"/>
      <c r="LJF228" s="15"/>
      <c r="LJG228" s="15"/>
      <c r="LJH228" s="15"/>
      <c r="LJI228" s="15"/>
      <c r="LJJ228" s="15"/>
      <c r="LJK228" s="15"/>
      <c r="LJL228" s="15"/>
      <c r="LJM228" s="15"/>
      <c r="LJN228" s="15"/>
      <c r="LJO228" s="15"/>
      <c r="LJP228" s="15"/>
      <c r="LJQ228" s="15"/>
      <c r="LJR228" s="15"/>
      <c r="LJS228" s="15"/>
      <c r="LJT228" s="15"/>
      <c r="LJU228" s="15"/>
      <c r="LJV228" s="15"/>
      <c r="LJW228" s="15"/>
      <c r="LJX228" s="15"/>
      <c r="LJY228" s="15"/>
      <c r="LJZ228" s="15"/>
      <c r="LKA228" s="15"/>
      <c r="LKB228" s="15"/>
      <c r="LKC228" s="15"/>
      <c r="LKD228" s="15"/>
      <c r="LKE228" s="15"/>
      <c r="LKF228" s="15"/>
      <c r="LKG228" s="15"/>
      <c r="LKH228" s="15"/>
      <c r="LKI228" s="15"/>
      <c r="LKJ228" s="15"/>
      <c r="LKK228" s="15"/>
      <c r="LKL228" s="15"/>
      <c r="LKM228" s="15"/>
      <c r="LKN228" s="15"/>
      <c r="LKO228" s="15"/>
      <c r="LKP228" s="15"/>
      <c r="LKQ228" s="15"/>
      <c r="LKR228" s="15"/>
      <c r="LKS228" s="15"/>
      <c r="LKT228" s="15"/>
      <c r="LKU228" s="15"/>
      <c r="LKV228" s="15"/>
      <c r="LKW228" s="15"/>
      <c r="LKX228" s="15"/>
      <c r="LKY228" s="15"/>
      <c r="LKZ228" s="15"/>
      <c r="LLA228" s="15"/>
      <c r="LLB228" s="15"/>
      <c r="LLC228" s="15"/>
      <c r="LLD228" s="15"/>
      <c r="LLE228" s="15"/>
      <c r="LLF228" s="15"/>
      <c r="LLG228" s="15"/>
      <c r="LLH228" s="15"/>
      <c r="LLI228" s="15"/>
      <c r="LLJ228" s="15"/>
      <c r="LLK228" s="15"/>
      <c r="LLL228" s="15"/>
      <c r="LLM228" s="15"/>
      <c r="LLN228" s="15"/>
      <c r="LLO228" s="15"/>
      <c r="LLP228" s="15"/>
      <c r="LLQ228" s="15"/>
      <c r="LLR228" s="15"/>
      <c r="LLS228" s="15"/>
      <c r="LLT228" s="15"/>
      <c r="LLU228" s="15"/>
      <c r="LLV228" s="15"/>
      <c r="LLW228" s="15"/>
      <c r="LLX228" s="15"/>
      <c r="LLY228" s="15"/>
      <c r="LLZ228" s="15"/>
      <c r="LMA228" s="15"/>
      <c r="LMB228" s="15"/>
      <c r="LMC228" s="15"/>
      <c r="LMD228" s="15"/>
      <c r="LME228" s="15"/>
      <c r="LMF228" s="15"/>
      <c r="LMG228" s="15"/>
      <c r="LMH228" s="15"/>
      <c r="LMI228" s="15"/>
      <c r="LMJ228" s="15"/>
      <c r="LMK228" s="15"/>
      <c r="LML228" s="15"/>
      <c r="LMM228" s="15"/>
      <c r="LMN228" s="15"/>
      <c r="LMO228" s="15"/>
      <c r="LMP228" s="15"/>
      <c r="LMQ228" s="15"/>
      <c r="LMR228" s="15"/>
      <c r="LMS228" s="15"/>
      <c r="LMT228" s="15"/>
      <c r="LMU228" s="15"/>
      <c r="LMV228" s="15"/>
      <c r="LMW228" s="15"/>
      <c r="LMX228" s="15"/>
      <c r="LMY228" s="15"/>
      <c r="LMZ228" s="15"/>
      <c r="LNA228" s="15"/>
      <c r="LNB228" s="15"/>
      <c r="LNC228" s="15"/>
      <c r="LND228" s="15"/>
      <c r="LNE228" s="15"/>
      <c r="LNF228" s="15"/>
      <c r="LNG228" s="15"/>
      <c r="LNH228" s="15"/>
      <c r="LNI228" s="15"/>
      <c r="LNJ228" s="15"/>
      <c r="LNK228" s="15"/>
      <c r="LNL228" s="15"/>
      <c r="LNM228" s="15"/>
      <c r="LNN228" s="15"/>
      <c r="LNO228" s="15"/>
      <c r="LNP228" s="15"/>
      <c r="LNQ228" s="15"/>
      <c r="LNR228" s="15"/>
      <c r="LNS228" s="15"/>
      <c r="LNT228" s="15"/>
      <c r="LNU228" s="15"/>
      <c r="LNV228" s="15"/>
      <c r="LNW228" s="15"/>
      <c r="LNX228" s="15"/>
      <c r="LNY228" s="15"/>
      <c r="LNZ228" s="15"/>
      <c r="LOA228" s="15"/>
      <c r="LOB228" s="15"/>
      <c r="LOC228" s="15"/>
      <c r="LOD228" s="15"/>
      <c r="LOE228" s="15"/>
      <c r="LOF228" s="15"/>
      <c r="LOG228" s="15"/>
      <c r="LOH228" s="15"/>
      <c r="LOI228" s="15"/>
      <c r="LOJ228" s="15"/>
      <c r="LOK228" s="15"/>
      <c r="LOL228" s="15"/>
      <c r="LOM228" s="15"/>
      <c r="LON228" s="15"/>
      <c r="LOO228" s="15"/>
      <c r="LOP228" s="15"/>
      <c r="LOQ228" s="15"/>
      <c r="LOR228" s="15"/>
      <c r="LOS228" s="15"/>
      <c r="LOT228" s="15"/>
      <c r="LOU228" s="15"/>
      <c r="LOV228" s="15"/>
      <c r="LOW228" s="15"/>
      <c r="LOX228" s="15"/>
      <c r="LOY228" s="15"/>
      <c r="LOZ228" s="15"/>
      <c r="LPA228" s="15"/>
      <c r="LPB228" s="15"/>
      <c r="LPC228" s="15"/>
      <c r="LPD228" s="15"/>
      <c r="LPE228" s="15"/>
      <c r="LPF228" s="15"/>
      <c r="LPG228" s="15"/>
      <c r="LPH228" s="15"/>
      <c r="LPI228" s="15"/>
      <c r="LPJ228" s="15"/>
      <c r="LPK228" s="15"/>
      <c r="LPL228" s="15"/>
      <c r="LPM228" s="15"/>
      <c r="LPN228" s="15"/>
      <c r="LPO228" s="15"/>
      <c r="LPP228" s="15"/>
      <c r="LPQ228" s="15"/>
      <c r="LPR228" s="15"/>
      <c r="LPS228" s="15"/>
      <c r="LPT228" s="15"/>
      <c r="LPU228" s="15"/>
      <c r="LPV228" s="15"/>
      <c r="LPW228" s="15"/>
      <c r="LPX228" s="15"/>
      <c r="LPY228" s="15"/>
      <c r="LPZ228" s="15"/>
      <c r="LQA228" s="15"/>
      <c r="LQB228" s="15"/>
      <c r="LQC228" s="15"/>
      <c r="LQD228" s="15"/>
      <c r="LQE228" s="15"/>
      <c r="LQF228" s="15"/>
      <c r="LQG228" s="15"/>
      <c r="LQH228" s="15"/>
      <c r="LQI228" s="15"/>
      <c r="LQJ228" s="15"/>
      <c r="LQK228" s="15"/>
      <c r="LQL228" s="15"/>
      <c r="LQM228" s="15"/>
      <c r="LQN228" s="15"/>
      <c r="LQO228" s="15"/>
      <c r="LQP228" s="15"/>
      <c r="LQQ228" s="15"/>
      <c r="LQR228" s="15"/>
      <c r="LQS228" s="15"/>
      <c r="LQT228" s="15"/>
      <c r="LQU228" s="15"/>
      <c r="LQV228" s="15"/>
      <c r="LQW228" s="15"/>
      <c r="LQX228" s="15"/>
      <c r="LQY228" s="15"/>
      <c r="LQZ228" s="15"/>
      <c r="LRA228" s="15"/>
      <c r="LRB228" s="15"/>
      <c r="LRC228" s="15"/>
      <c r="LRD228" s="15"/>
      <c r="LRE228" s="15"/>
      <c r="LRF228" s="15"/>
      <c r="LRG228" s="15"/>
      <c r="LRH228" s="15"/>
      <c r="LRI228" s="15"/>
      <c r="LRJ228" s="15"/>
      <c r="LRK228" s="15"/>
      <c r="LRL228" s="15"/>
      <c r="LRM228" s="15"/>
      <c r="LRN228" s="15"/>
      <c r="LRO228" s="15"/>
      <c r="LRP228" s="15"/>
      <c r="LRQ228" s="15"/>
      <c r="LRR228" s="15"/>
      <c r="LRS228" s="15"/>
      <c r="LRT228" s="15"/>
      <c r="LRU228" s="15"/>
      <c r="LRV228" s="15"/>
      <c r="LRW228" s="15"/>
      <c r="LRX228" s="15"/>
      <c r="LRY228" s="15"/>
      <c r="LRZ228" s="15"/>
      <c r="LSA228" s="15"/>
      <c r="LSB228" s="15"/>
      <c r="LSC228" s="15"/>
      <c r="LSD228" s="15"/>
      <c r="LSE228" s="15"/>
      <c r="LSF228" s="15"/>
      <c r="LSG228" s="15"/>
      <c r="LSH228" s="15"/>
      <c r="LSI228" s="15"/>
      <c r="LSJ228" s="15"/>
      <c r="LSK228" s="15"/>
      <c r="LSL228" s="15"/>
      <c r="LSM228" s="15"/>
      <c r="LSN228" s="15"/>
      <c r="LSO228" s="15"/>
      <c r="LSP228" s="15"/>
      <c r="LSQ228" s="15"/>
      <c r="LSR228" s="15"/>
      <c r="LSS228" s="15"/>
      <c r="LST228" s="15"/>
      <c r="LSU228" s="15"/>
      <c r="LSV228" s="15"/>
      <c r="LSW228" s="15"/>
      <c r="LSX228" s="15"/>
      <c r="LSY228" s="15"/>
      <c r="LSZ228" s="15"/>
      <c r="LTA228" s="15"/>
      <c r="LTB228" s="15"/>
      <c r="LTC228" s="15"/>
      <c r="LTD228" s="15"/>
      <c r="LTE228" s="15"/>
      <c r="LTF228" s="15"/>
      <c r="LTG228" s="15"/>
      <c r="LTH228" s="15"/>
      <c r="LTI228" s="15"/>
      <c r="LTJ228" s="15"/>
      <c r="LTK228" s="15"/>
      <c r="LTL228" s="15"/>
      <c r="LTM228" s="15"/>
      <c r="LTN228" s="15"/>
      <c r="LTO228" s="15"/>
      <c r="LTP228" s="15"/>
      <c r="LTQ228" s="15"/>
      <c r="LTR228" s="15"/>
      <c r="LTS228" s="15"/>
      <c r="LTT228" s="15"/>
      <c r="LTU228" s="15"/>
      <c r="LTV228" s="15"/>
      <c r="LTW228" s="15"/>
      <c r="LTX228" s="15"/>
      <c r="LTY228" s="15"/>
      <c r="LTZ228" s="15"/>
      <c r="LUA228" s="15"/>
      <c r="LUB228" s="15"/>
      <c r="LUC228" s="15"/>
      <c r="LUD228" s="15"/>
      <c r="LUE228" s="15"/>
      <c r="LUF228" s="15"/>
      <c r="LUG228" s="15"/>
      <c r="LUH228" s="15"/>
      <c r="LUI228" s="15"/>
      <c r="LUJ228" s="15"/>
      <c r="LUK228" s="15"/>
      <c r="LUL228" s="15"/>
      <c r="LUM228" s="15"/>
      <c r="LUN228" s="15"/>
      <c r="LUO228" s="15"/>
      <c r="LUP228" s="15"/>
      <c r="LUQ228" s="15"/>
      <c r="LUR228" s="15"/>
      <c r="LUS228" s="15"/>
      <c r="LUT228" s="15"/>
      <c r="LUU228" s="15"/>
      <c r="LUV228" s="15"/>
      <c r="LUW228" s="15"/>
      <c r="LUX228" s="15"/>
      <c r="LUY228" s="15"/>
      <c r="LUZ228" s="15"/>
      <c r="LVA228" s="15"/>
      <c r="LVB228" s="15"/>
      <c r="LVC228" s="15"/>
      <c r="LVD228" s="15"/>
      <c r="LVE228" s="15"/>
      <c r="LVF228" s="15"/>
      <c r="LVG228" s="15"/>
      <c r="LVH228" s="15"/>
      <c r="LVI228" s="15"/>
      <c r="LVJ228" s="15"/>
      <c r="LVK228" s="15"/>
      <c r="LVL228" s="15"/>
      <c r="LVM228" s="15"/>
      <c r="LVN228" s="15"/>
      <c r="LVO228" s="15"/>
      <c r="LVP228" s="15"/>
      <c r="LVQ228" s="15"/>
      <c r="LVR228" s="15"/>
      <c r="LVS228" s="15"/>
      <c r="LVT228" s="15"/>
      <c r="LVU228" s="15"/>
      <c r="LVV228" s="15"/>
      <c r="LVW228" s="15"/>
      <c r="LVX228" s="15"/>
      <c r="LVY228" s="15"/>
      <c r="LVZ228" s="15"/>
      <c r="LWA228" s="15"/>
      <c r="LWB228" s="15"/>
      <c r="LWC228" s="15"/>
      <c r="LWD228" s="15"/>
      <c r="LWE228" s="15"/>
      <c r="LWF228" s="15"/>
      <c r="LWG228" s="15"/>
      <c r="LWH228" s="15"/>
      <c r="LWI228" s="15"/>
      <c r="LWJ228" s="15"/>
      <c r="LWK228" s="15"/>
      <c r="LWL228" s="15"/>
      <c r="LWM228" s="15"/>
      <c r="LWN228" s="15"/>
      <c r="LWO228" s="15"/>
      <c r="LWP228" s="15"/>
      <c r="LWQ228" s="15"/>
      <c r="LWR228" s="15"/>
      <c r="LWS228" s="15"/>
      <c r="LWT228" s="15"/>
      <c r="LWU228" s="15"/>
      <c r="LWV228" s="15"/>
      <c r="LWW228" s="15"/>
      <c r="LWX228" s="15"/>
      <c r="LWY228" s="15"/>
      <c r="LWZ228" s="15"/>
      <c r="LXA228" s="15"/>
      <c r="LXB228" s="15"/>
      <c r="LXC228" s="15"/>
      <c r="LXD228" s="15"/>
      <c r="LXE228" s="15"/>
      <c r="LXF228" s="15"/>
      <c r="LXG228" s="15"/>
      <c r="LXH228" s="15"/>
      <c r="LXI228" s="15"/>
      <c r="LXJ228" s="15"/>
      <c r="LXK228" s="15"/>
      <c r="LXL228" s="15"/>
      <c r="LXM228" s="15"/>
      <c r="LXN228" s="15"/>
      <c r="LXO228" s="15"/>
      <c r="LXP228" s="15"/>
      <c r="LXQ228" s="15"/>
      <c r="LXR228" s="15"/>
      <c r="LXS228" s="15"/>
      <c r="LXT228" s="15"/>
      <c r="LXU228" s="15"/>
      <c r="LXV228" s="15"/>
      <c r="LXW228" s="15"/>
      <c r="LXX228" s="15"/>
      <c r="LXY228" s="15"/>
      <c r="LXZ228" s="15"/>
      <c r="LYA228" s="15"/>
      <c r="LYB228" s="15"/>
      <c r="LYC228" s="15"/>
      <c r="LYD228" s="15"/>
      <c r="LYE228" s="15"/>
      <c r="LYF228" s="15"/>
      <c r="LYG228" s="15"/>
      <c r="LYH228" s="15"/>
      <c r="LYI228" s="15"/>
      <c r="LYJ228" s="15"/>
      <c r="LYK228" s="15"/>
      <c r="LYL228" s="15"/>
      <c r="LYM228" s="15"/>
      <c r="LYN228" s="15"/>
      <c r="LYO228" s="15"/>
      <c r="LYP228" s="15"/>
      <c r="LYQ228" s="15"/>
      <c r="LYR228" s="15"/>
      <c r="LYS228" s="15"/>
      <c r="LYT228" s="15"/>
      <c r="LYU228" s="15"/>
      <c r="LYV228" s="15"/>
      <c r="LYW228" s="15"/>
      <c r="LYX228" s="15"/>
      <c r="LYY228" s="15"/>
      <c r="LYZ228" s="15"/>
      <c r="LZA228" s="15"/>
      <c r="LZB228" s="15"/>
      <c r="LZC228" s="15"/>
      <c r="LZD228" s="15"/>
      <c r="LZE228" s="15"/>
      <c r="LZF228" s="15"/>
      <c r="LZG228" s="15"/>
      <c r="LZH228" s="15"/>
      <c r="LZI228" s="15"/>
      <c r="LZJ228" s="15"/>
      <c r="LZK228" s="15"/>
      <c r="LZL228" s="15"/>
      <c r="LZM228" s="15"/>
      <c r="LZN228" s="15"/>
      <c r="LZO228" s="15"/>
      <c r="LZP228" s="15"/>
      <c r="LZQ228" s="15"/>
      <c r="LZR228" s="15"/>
      <c r="LZS228" s="15"/>
      <c r="LZT228" s="15"/>
      <c r="LZU228" s="15"/>
      <c r="LZV228" s="15"/>
      <c r="LZW228" s="15"/>
      <c r="LZX228" s="15"/>
      <c r="LZY228" s="15"/>
      <c r="LZZ228" s="15"/>
      <c r="MAA228" s="15"/>
      <c r="MAB228" s="15"/>
      <c r="MAC228" s="15"/>
      <c r="MAD228" s="15"/>
      <c r="MAE228" s="15"/>
      <c r="MAF228" s="15"/>
      <c r="MAG228" s="15"/>
      <c r="MAH228" s="15"/>
      <c r="MAI228" s="15"/>
      <c r="MAJ228" s="15"/>
      <c r="MAK228" s="15"/>
      <c r="MAL228" s="15"/>
      <c r="MAM228" s="15"/>
      <c r="MAN228" s="15"/>
      <c r="MAO228" s="15"/>
      <c r="MAP228" s="15"/>
      <c r="MAQ228" s="15"/>
      <c r="MAR228" s="15"/>
      <c r="MAS228" s="15"/>
      <c r="MAT228" s="15"/>
      <c r="MAU228" s="15"/>
      <c r="MAV228" s="15"/>
      <c r="MAW228" s="15"/>
      <c r="MAX228" s="15"/>
      <c r="MAY228" s="15"/>
      <c r="MAZ228" s="15"/>
      <c r="MBA228" s="15"/>
      <c r="MBB228" s="15"/>
      <c r="MBC228" s="15"/>
      <c r="MBD228" s="15"/>
      <c r="MBE228" s="15"/>
      <c r="MBF228" s="15"/>
      <c r="MBG228" s="15"/>
      <c r="MBH228" s="15"/>
      <c r="MBI228" s="15"/>
      <c r="MBJ228" s="15"/>
      <c r="MBK228" s="15"/>
      <c r="MBL228" s="15"/>
      <c r="MBM228" s="15"/>
      <c r="MBN228" s="15"/>
      <c r="MBO228" s="15"/>
      <c r="MBP228" s="15"/>
      <c r="MBQ228" s="15"/>
      <c r="MBR228" s="15"/>
      <c r="MBS228" s="15"/>
      <c r="MBT228" s="15"/>
      <c r="MBU228" s="15"/>
      <c r="MBV228" s="15"/>
      <c r="MBW228" s="15"/>
      <c r="MBX228" s="15"/>
      <c r="MBY228" s="15"/>
      <c r="MBZ228" s="15"/>
      <c r="MCA228" s="15"/>
      <c r="MCB228" s="15"/>
      <c r="MCC228" s="15"/>
      <c r="MCD228" s="15"/>
      <c r="MCE228" s="15"/>
      <c r="MCF228" s="15"/>
      <c r="MCG228" s="15"/>
      <c r="MCH228" s="15"/>
      <c r="MCI228" s="15"/>
      <c r="MCJ228" s="15"/>
      <c r="MCK228" s="15"/>
      <c r="MCL228" s="15"/>
      <c r="MCM228" s="15"/>
      <c r="MCN228" s="15"/>
      <c r="MCO228" s="15"/>
      <c r="MCP228" s="15"/>
      <c r="MCQ228" s="15"/>
      <c r="MCR228" s="15"/>
      <c r="MCS228" s="15"/>
      <c r="MCT228" s="15"/>
      <c r="MCU228" s="15"/>
      <c r="MCV228" s="15"/>
      <c r="MCW228" s="15"/>
      <c r="MCX228" s="15"/>
      <c r="MCY228" s="15"/>
      <c r="MCZ228" s="15"/>
      <c r="MDA228" s="15"/>
      <c r="MDB228" s="15"/>
      <c r="MDC228" s="15"/>
      <c r="MDD228" s="15"/>
      <c r="MDE228" s="15"/>
      <c r="MDF228" s="15"/>
      <c r="MDG228" s="15"/>
      <c r="MDH228" s="15"/>
      <c r="MDI228" s="15"/>
      <c r="MDJ228" s="15"/>
      <c r="MDK228" s="15"/>
      <c r="MDL228" s="15"/>
      <c r="MDM228" s="15"/>
      <c r="MDN228" s="15"/>
      <c r="MDO228" s="15"/>
      <c r="MDP228" s="15"/>
      <c r="MDQ228" s="15"/>
      <c r="MDR228" s="15"/>
      <c r="MDS228" s="15"/>
      <c r="MDT228" s="15"/>
      <c r="MDU228" s="15"/>
      <c r="MDV228" s="15"/>
      <c r="MDW228" s="15"/>
      <c r="MDX228" s="15"/>
      <c r="MDY228" s="15"/>
      <c r="MDZ228" s="15"/>
      <c r="MEA228" s="15"/>
      <c r="MEB228" s="15"/>
      <c r="MEC228" s="15"/>
      <c r="MED228" s="15"/>
      <c r="MEE228" s="15"/>
      <c r="MEF228" s="15"/>
      <c r="MEG228" s="15"/>
      <c r="MEH228" s="15"/>
      <c r="MEI228" s="15"/>
      <c r="MEJ228" s="15"/>
      <c r="MEK228" s="15"/>
      <c r="MEL228" s="15"/>
      <c r="MEM228" s="15"/>
      <c r="MEN228" s="15"/>
      <c r="MEO228" s="15"/>
      <c r="MEP228" s="15"/>
      <c r="MEQ228" s="15"/>
      <c r="MER228" s="15"/>
      <c r="MES228" s="15"/>
      <c r="MET228" s="15"/>
      <c r="MEU228" s="15"/>
      <c r="MEV228" s="15"/>
      <c r="MEW228" s="15"/>
      <c r="MEX228" s="15"/>
      <c r="MEY228" s="15"/>
      <c r="MEZ228" s="15"/>
      <c r="MFA228" s="15"/>
      <c r="MFB228" s="15"/>
      <c r="MFC228" s="15"/>
      <c r="MFD228" s="15"/>
      <c r="MFE228" s="15"/>
      <c r="MFF228" s="15"/>
      <c r="MFG228" s="15"/>
      <c r="MFH228" s="15"/>
      <c r="MFI228" s="15"/>
      <c r="MFJ228" s="15"/>
      <c r="MFK228" s="15"/>
      <c r="MFL228" s="15"/>
      <c r="MFM228" s="15"/>
      <c r="MFN228" s="15"/>
      <c r="MFO228" s="15"/>
      <c r="MFP228" s="15"/>
      <c r="MFQ228" s="15"/>
      <c r="MFR228" s="15"/>
      <c r="MFS228" s="15"/>
      <c r="MFT228" s="15"/>
      <c r="MFU228" s="15"/>
      <c r="MFV228" s="15"/>
      <c r="MFW228" s="15"/>
      <c r="MFX228" s="15"/>
      <c r="MFY228" s="15"/>
      <c r="MFZ228" s="15"/>
      <c r="MGA228" s="15"/>
      <c r="MGB228" s="15"/>
      <c r="MGC228" s="15"/>
      <c r="MGD228" s="15"/>
      <c r="MGE228" s="15"/>
      <c r="MGF228" s="15"/>
      <c r="MGG228" s="15"/>
      <c r="MGH228" s="15"/>
      <c r="MGI228" s="15"/>
      <c r="MGJ228" s="15"/>
      <c r="MGK228" s="15"/>
      <c r="MGL228" s="15"/>
      <c r="MGM228" s="15"/>
      <c r="MGN228" s="15"/>
      <c r="MGO228" s="15"/>
      <c r="MGP228" s="15"/>
      <c r="MGQ228" s="15"/>
      <c r="MGR228" s="15"/>
      <c r="MGS228" s="15"/>
      <c r="MGT228" s="15"/>
      <c r="MGU228" s="15"/>
      <c r="MGV228" s="15"/>
      <c r="MGW228" s="15"/>
      <c r="MGX228" s="15"/>
      <c r="MGY228" s="15"/>
      <c r="MGZ228" s="15"/>
      <c r="MHA228" s="15"/>
      <c r="MHB228" s="15"/>
      <c r="MHC228" s="15"/>
      <c r="MHD228" s="15"/>
      <c r="MHE228" s="15"/>
      <c r="MHF228" s="15"/>
      <c r="MHG228" s="15"/>
      <c r="MHH228" s="15"/>
      <c r="MHI228" s="15"/>
      <c r="MHJ228" s="15"/>
      <c r="MHK228" s="15"/>
      <c r="MHL228" s="15"/>
      <c r="MHM228" s="15"/>
      <c r="MHN228" s="15"/>
      <c r="MHO228" s="15"/>
      <c r="MHP228" s="15"/>
      <c r="MHQ228" s="15"/>
      <c r="MHR228" s="15"/>
      <c r="MHS228" s="15"/>
      <c r="MHT228" s="15"/>
      <c r="MHU228" s="15"/>
      <c r="MHV228" s="15"/>
      <c r="MHW228" s="15"/>
      <c r="MHX228" s="15"/>
      <c r="MHY228" s="15"/>
      <c r="MHZ228" s="15"/>
      <c r="MIA228" s="15"/>
      <c r="MIB228" s="15"/>
      <c r="MIC228" s="15"/>
      <c r="MID228" s="15"/>
      <c r="MIE228" s="15"/>
      <c r="MIF228" s="15"/>
      <c r="MIG228" s="15"/>
      <c r="MIH228" s="15"/>
      <c r="MII228" s="15"/>
      <c r="MIJ228" s="15"/>
      <c r="MIK228" s="15"/>
      <c r="MIL228" s="15"/>
      <c r="MIM228" s="15"/>
      <c r="MIN228" s="15"/>
      <c r="MIO228" s="15"/>
      <c r="MIP228" s="15"/>
      <c r="MIQ228" s="15"/>
      <c r="MIR228" s="15"/>
      <c r="MIS228" s="15"/>
      <c r="MIT228" s="15"/>
      <c r="MIU228" s="15"/>
      <c r="MIV228" s="15"/>
      <c r="MIW228" s="15"/>
      <c r="MIX228" s="15"/>
      <c r="MIY228" s="15"/>
      <c r="MIZ228" s="15"/>
      <c r="MJA228" s="15"/>
      <c r="MJB228" s="15"/>
      <c r="MJC228" s="15"/>
      <c r="MJD228" s="15"/>
      <c r="MJE228" s="15"/>
      <c r="MJF228" s="15"/>
      <c r="MJG228" s="15"/>
      <c r="MJH228" s="15"/>
      <c r="MJI228" s="15"/>
      <c r="MJJ228" s="15"/>
      <c r="MJK228" s="15"/>
      <c r="MJL228" s="15"/>
      <c r="MJM228" s="15"/>
      <c r="MJN228" s="15"/>
      <c r="MJO228" s="15"/>
      <c r="MJP228" s="15"/>
      <c r="MJQ228" s="15"/>
      <c r="MJR228" s="15"/>
      <c r="MJS228" s="15"/>
      <c r="MJT228" s="15"/>
      <c r="MJU228" s="15"/>
      <c r="MJV228" s="15"/>
      <c r="MJW228" s="15"/>
      <c r="MJX228" s="15"/>
      <c r="MJY228" s="15"/>
      <c r="MJZ228" s="15"/>
      <c r="MKA228" s="15"/>
      <c r="MKB228" s="15"/>
      <c r="MKC228" s="15"/>
      <c r="MKD228" s="15"/>
      <c r="MKE228" s="15"/>
      <c r="MKF228" s="15"/>
      <c r="MKG228" s="15"/>
      <c r="MKH228" s="15"/>
      <c r="MKI228" s="15"/>
      <c r="MKJ228" s="15"/>
      <c r="MKK228" s="15"/>
      <c r="MKL228" s="15"/>
      <c r="MKM228" s="15"/>
      <c r="MKN228" s="15"/>
      <c r="MKO228" s="15"/>
      <c r="MKP228" s="15"/>
      <c r="MKQ228" s="15"/>
      <c r="MKR228" s="15"/>
      <c r="MKS228" s="15"/>
      <c r="MKT228" s="15"/>
      <c r="MKU228" s="15"/>
      <c r="MKV228" s="15"/>
      <c r="MKW228" s="15"/>
      <c r="MKX228" s="15"/>
      <c r="MKY228" s="15"/>
      <c r="MKZ228" s="15"/>
      <c r="MLA228" s="15"/>
      <c r="MLB228" s="15"/>
      <c r="MLC228" s="15"/>
      <c r="MLD228" s="15"/>
      <c r="MLE228" s="15"/>
      <c r="MLF228" s="15"/>
      <c r="MLG228" s="15"/>
      <c r="MLH228" s="15"/>
      <c r="MLI228" s="15"/>
      <c r="MLJ228" s="15"/>
      <c r="MLK228" s="15"/>
      <c r="MLL228" s="15"/>
      <c r="MLM228" s="15"/>
      <c r="MLN228" s="15"/>
      <c r="MLO228" s="15"/>
      <c r="MLP228" s="15"/>
      <c r="MLQ228" s="15"/>
      <c r="MLR228" s="15"/>
      <c r="MLS228" s="15"/>
      <c r="MLT228" s="15"/>
      <c r="MLU228" s="15"/>
      <c r="MLV228" s="15"/>
      <c r="MLW228" s="15"/>
      <c r="MLX228" s="15"/>
      <c r="MLY228" s="15"/>
      <c r="MLZ228" s="15"/>
      <c r="MMA228" s="15"/>
      <c r="MMB228" s="15"/>
      <c r="MMC228" s="15"/>
      <c r="MMD228" s="15"/>
      <c r="MME228" s="15"/>
      <c r="MMF228" s="15"/>
      <c r="MMG228" s="15"/>
      <c r="MMH228" s="15"/>
      <c r="MMI228" s="15"/>
      <c r="MMJ228" s="15"/>
      <c r="MMK228" s="15"/>
      <c r="MML228" s="15"/>
      <c r="MMM228" s="15"/>
      <c r="MMN228" s="15"/>
      <c r="MMO228" s="15"/>
      <c r="MMP228" s="15"/>
      <c r="MMQ228" s="15"/>
      <c r="MMR228" s="15"/>
      <c r="MMS228" s="15"/>
      <c r="MMT228" s="15"/>
      <c r="MMU228" s="15"/>
      <c r="MMV228" s="15"/>
      <c r="MMW228" s="15"/>
      <c r="MMX228" s="15"/>
      <c r="MMY228" s="15"/>
      <c r="MMZ228" s="15"/>
      <c r="MNA228" s="15"/>
      <c r="MNB228" s="15"/>
      <c r="MNC228" s="15"/>
      <c r="MND228" s="15"/>
      <c r="MNE228" s="15"/>
      <c r="MNF228" s="15"/>
      <c r="MNG228" s="15"/>
      <c r="MNH228" s="15"/>
      <c r="MNI228" s="15"/>
      <c r="MNJ228" s="15"/>
      <c r="MNK228" s="15"/>
      <c r="MNL228" s="15"/>
      <c r="MNM228" s="15"/>
      <c r="MNN228" s="15"/>
      <c r="MNO228" s="15"/>
      <c r="MNP228" s="15"/>
      <c r="MNQ228" s="15"/>
      <c r="MNR228" s="15"/>
      <c r="MNS228" s="15"/>
      <c r="MNT228" s="15"/>
      <c r="MNU228" s="15"/>
      <c r="MNV228" s="15"/>
      <c r="MNW228" s="15"/>
      <c r="MNX228" s="15"/>
      <c r="MNY228" s="15"/>
      <c r="MNZ228" s="15"/>
      <c r="MOA228" s="15"/>
      <c r="MOB228" s="15"/>
      <c r="MOC228" s="15"/>
      <c r="MOD228" s="15"/>
      <c r="MOE228" s="15"/>
      <c r="MOF228" s="15"/>
      <c r="MOG228" s="15"/>
      <c r="MOH228" s="15"/>
      <c r="MOI228" s="15"/>
      <c r="MOJ228" s="15"/>
      <c r="MOK228" s="15"/>
      <c r="MOL228" s="15"/>
      <c r="MOM228" s="15"/>
      <c r="MON228" s="15"/>
      <c r="MOO228" s="15"/>
      <c r="MOP228" s="15"/>
      <c r="MOQ228" s="15"/>
      <c r="MOR228" s="15"/>
      <c r="MOS228" s="15"/>
      <c r="MOT228" s="15"/>
      <c r="MOU228" s="15"/>
      <c r="MOV228" s="15"/>
      <c r="MOW228" s="15"/>
      <c r="MOX228" s="15"/>
      <c r="MOY228" s="15"/>
      <c r="MOZ228" s="15"/>
      <c r="MPA228" s="15"/>
      <c r="MPB228" s="15"/>
      <c r="MPC228" s="15"/>
      <c r="MPD228" s="15"/>
      <c r="MPE228" s="15"/>
      <c r="MPF228" s="15"/>
      <c r="MPG228" s="15"/>
      <c r="MPH228" s="15"/>
      <c r="MPI228" s="15"/>
      <c r="MPJ228" s="15"/>
      <c r="MPK228" s="15"/>
      <c r="MPL228" s="15"/>
      <c r="MPM228" s="15"/>
      <c r="MPN228" s="15"/>
      <c r="MPO228" s="15"/>
      <c r="MPP228" s="15"/>
      <c r="MPQ228" s="15"/>
      <c r="MPR228" s="15"/>
      <c r="MPS228" s="15"/>
      <c r="MPT228" s="15"/>
      <c r="MPU228" s="15"/>
      <c r="MPV228" s="15"/>
      <c r="MPW228" s="15"/>
      <c r="MPX228" s="15"/>
      <c r="MPY228" s="15"/>
      <c r="MPZ228" s="15"/>
      <c r="MQA228" s="15"/>
      <c r="MQB228" s="15"/>
      <c r="MQC228" s="15"/>
      <c r="MQD228" s="15"/>
      <c r="MQE228" s="15"/>
      <c r="MQF228" s="15"/>
      <c r="MQG228" s="15"/>
      <c r="MQH228" s="15"/>
      <c r="MQI228" s="15"/>
      <c r="MQJ228" s="15"/>
      <c r="MQK228" s="15"/>
      <c r="MQL228" s="15"/>
      <c r="MQM228" s="15"/>
      <c r="MQN228" s="15"/>
      <c r="MQO228" s="15"/>
      <c r="MQP228" s="15"/>
      <c r="MQQ228" s="15"/>
      <c r="MQR228" s="15"/>
      <c r="MQS228" s="15"/>
      <c r="MQT228" s="15"/>
      <c r="MQU228" s="15"/>
      <c r="MQV228" s="15"/>
      <c r="MQW228" s="15"/>
      <c r="MQX228" s="15"/>
      <c r="MQY228" s="15"/>
      <c r="MQZ228" s="15"/>
      <c r="MRA228" s="15"/>
      <c r="MRB228" s="15"/>
      <c r="MRC228" s="15"/>
      <c r="MRD228" s="15"/>
      <c r="MRE228" s="15"/>
      <c r="MRF228" s="15"/>
      <c r="MRG228" s="15"/>
      <c r="MRH228" s="15"/>
      <c r="MRI228" s="15"/>
      <c r="MRJ228" s="15"/>
      <c r="MRK228" s="15"/>
      <c r="MRL228" s="15"/>
      <c r="MRM228" s="15"/>
      <c r="MRN228" s="15"/>
      <c r="MRO228" s="15"/>
      <c r="MRP228" s="15"/>
      <c r="MRQ228" s="15"/>
      <c r="MRR228" s="15"/>
      <c r="MRS228" s="15"/>
      <c r="MRT228" s="15"/>
      <c r="MRU228" s="15"/>
      <c r="MRV228" s="15"/>
      <c r="MRW228" s="15"/>
      <c r="MRX228" s="15"/>
      <c r="MRY228" s="15"/>
      <c r="MRZ228" s="15"/>
      <c r="MSA228" s="15"/>
      <c r="MSB228" s="15"/>
      <c r="MSC228" s="15"/>
      <c r="MSD228" s="15"/>
      <c r="MSE228" s="15"/>
      <c r="MSF228" s="15"/>
      <c r="MSG228" s="15"/>
      <c r="MSH228" s="15"/>
      <c r="MSI228" s="15"/>
      <c r="MSJ228" s="15"/>
      <c r="MSK228" s="15"/>
      <c r="MSL228" s="15"/>
      <c r="MSM228" s="15"/>
      <c r="MSN228" s="15"/>
      <c r="MSO228" s="15"/>
      <c r="MSP228" s="15"/>
      <c r="MSQ228" s="15"/>
      <c r="MSR228" s="15"/>
      <c r="MSS228" s="15"/>
      <c r="MST228" s="15"/>
      <c r="MSU228" s="15"/>
      <c r="MSV228" s="15"/>
      <c r="MSW228" s="15"/>
      <c r="MSX228" s="15"/>
      <c r="MSY228" s="15"/>
      <c r="MSZ228" s="15"/>
      <c r="MTA228" s="15"/>
      <c r="MTB228" s="15"/>
      <c r="MTC228" s="15"/>
      <c r="MTD228" s="15"/>
      <c r="MTE228" s="15"/>
      <c r="MTF228" s="15"/>
      <c r="MTG228" s="15"/>
      <c r="MTH228" s="15"/>
      <c r="MTI228" s="15"/>
      <c r="MTJ228" s="15"/>
      <c r="MTK228" s="15"/>
      <c r="MTL228" s="15"/>
      <c r="MTM228" s="15"/>
      <c r="MTN228" s="15"/>
      <c r="MTO228" s="15"/>
      <c r="MTP228" s="15"/>
      <c r="MTQ228" s="15"/>
      <c r="MTR228" s="15"/>
      <c r="MTS228" s="15"/>
      <c r="MTT228" s="15"/>
      <c r="MTU228" s="15"/>
      <c r="MTV228" s="15"/>
      <c r="MTW228" s="15"/>
      <c r="MTX228" s="15"/>
      <c r="MTY228" s="15"/>
      <c r="MTZ228" s="15"/>
      <c r="MUA228" s="15"/>
      <c r="MUB228" s="15"/>
      <c r="MUC228" s="15"/>
      <c r="MUD228" s="15"/>
      <c r="MUE228" s="15"/>
      <c r="MUF228" s="15"/>
      <c r="MUG228" s="15"/>
      <c r="MUH228" s="15"/>
      <c r="MUI228" s="15"/>
      <c r="MUJ228" s="15"/>
      <c r="MUK228" s="15"/>
      <c r="MUL228" s="15"/>
      <c r="MUM228" s="15"/>
      <c r="MUN228" s="15"/>
      <c r="MUO228" s="15"/>
      <c r="MUP228" s="15"/>
      <c r="MUQ228" s="15"/>
      <c r="MUR228" s="15"/>
      <c r="MUS228" s="15"/>
      <c r="MUT228" s="15"/>
      <c r="MUU228" s="15"/>
      <c r="MUV228" s="15"/>
      <c r="MUW228" s="15"/>
      <c r="MUX228" s="15"/>
      <c r="MUY228" s="15"/>
      <c r="MUZ228" s="15"/>
      <c r="MVA228" s="15"/>
      <c r="MVB228" s="15"/>
      <c r="MVC228" s="15"/>
      <c r="MVD228" s="15"/>
      <c r="MVE228" s="15"/>
      <c r="MVF228" s="15"/>
      <c r="MVG228" s="15"/>
      <c r="MVH228" s="15"/>
      <c r="MVI228" s="15"/>
      <c r="MVJ228" s="15"/>
      <c r="MVK228" s="15"/>
      <c r="MVL228" s="15"/>
      <c r="MVM228" s="15"/>
      <c r="MVN228" s="15"/>
      <c r="MVO228" s="15"/>
      <c r="MVP228" s="15"/>
      <c r="MVQ228" s="15"/>
      <c r="MVR228" s="15"/>
      <c r="MVS228" s="15"/>
      <c r="MVT228" s="15"/>
      <c r="MVU228" s="15"/>
      <c r="MVV228" s="15"/>
      <c r="MVW228" s="15"/>
      <c r="MVX228" s="15"/>
      <c r="MVY228" s="15"/>
      <c r="MVZ228" s="15"/>
      <c r="MWA228" s="15"/>
      <c r="MWB228" s="15"/>
      <c r="MWC228" s="15"/>
      <c r="MWD228" s="15"/>
      <c r="MWE228" s="15"/>
      <c r="MWF228" s="15"/>
      <c r="MWG228" s="15"/>
      <c r="MWH228" s="15"/>
      <c r="MWI228" s="15"/>
      <c r="MWJ228" s="15"/>
      <c r="MWK228" s="15"/>
      <c r="MWL228" s="15"/>
      <c r="MWM228" s="15"/>
      <c r="MWN228" s="15"/>
      <c r="MWO228" s="15"/>
      <c r="MWP228" s="15"/>
      <c r="MWQ228" s="15"/>
      <c r="MWR228" s="15"/>
      <c r="MWS228" s="15"/>
      <c r="MWT228" s="15"/>
      <c r="MWU228" s="15"/>
      <c r="MWV228" s="15"/>
      <c r="MWW228" s="15"/>
      <c r="MWX228" s="15"/>
      <c r="MWY228" s="15"/>
      <c r="MWZ228" s="15"/>
      <c r="MXA228" s="15"/>
      <c r="MXB228" s="15"/>
      <c r="MXC228" s="15"/>
      <c r="MXD228" s="15"/>
      <c r="MXE228" s="15"/>
      <c r="MXF228" s="15"/>
      <c r="MXG228" s="15"/>
      <c r="MXH228" s="15"/>
      <c r="MXI228" s="15"/>
      <c r="MXJ228" s="15"/>
      <c r="MXK228" s="15"/>
      <c r="MXL228" s="15"/>
      <c r="MXM228" s="15"/>
      <c r="MXN228" s="15"/>
      <c r="MXO228" s="15"/>
      <c r="MXP228" s="15"/>
      <c r="MXQ228" s="15"/>
      <c r="MXR228" s="15"/>
      <c r="MXS228" s="15"/>
      <c r="MXT228" s="15"/>
      <c r="MXU228" s="15"/>
      <c r="MXV228" s="15"/>
      <c r="MXW228" s="15"/>
      <c r="MXX228" s="15"/>
      <c r="MXY228" s="15"/>
      <c r="MXZ228" s="15"/>
      <c r="MYA228" s="15"/>
      <c r="MYB228" s="15"/>
      <c r="MYC228" s="15"/>
      <c r="MYD228" s="15"/>
      <c r="MYE228" s="15"/>
      <c r="MYF228" s="15"/>
      <c r="MYG228" s="15"/>
      <c r="MYH228" s="15"/>
      <c r="MYI228" s="15"/>
      <c r="MYJ228" s="15"/>
      <c r="MYK228" s="15"/>
      <c r="MYL228" s="15"/>
      <c r="MYM228" s="15"/>
      <c r="MYN228" s="15"/>
      <c r="MYO228" s="15"/>
      <c r="MYP228" s="15"/>
      <c r="MYQ228" s="15"/>
      <c r="MYR228" s="15"/>
      <c r="MYS228" s="15"/>
      <c r="MYT228" s="15"/>
      <c r="MYU228" s="15"/>
      <c r="MYV228" s="15"/>
      <c r="MYW228" s="15"/>
      <c r="MYX228" s="15"/>
      <c r="MYY228" s="15"/>
      <c r="MYZ228" s="15"/>
      <c r="MZA228" s="15"/>
      <c r="MZB228" s="15"/>
      <c r="MZC228" s="15"/>
      <c r="MZD228" s="15"/>
      <c r="MZE228" s="15"/>
      <c r="MZF228" s="15"/>
      <c r="MZG228" s="15"/>
      <c r="MZH228" s="15"/>
      <c r="MZI228" s="15"/>
      <c r="MZJ228" s="15"/>
      <c r="MZK228" s="15"/>
      <c r="MZL228" s="15"/>
      <c r="MZM228" s="15"/>
      <c r="MZN228" s="15"/>
      <c r="MZO228" s="15"/>
      <c r="MZP228" s="15"/>
      <c r="MZQ228" s="15"/>
      <c r="MZR228" s="15"/>
      <c r="MZS228" s="15"/>
      <c r="MZT228" s="15"/>
      <c r="MZU228" s="15"/>
      <c r="MZV228" s="15"/>
      <c r="MZW228" s="15"/>
      <c r="MZX228" s="15"/>
      <c r="MZY228" s="15"/>
      <c r="MZZ228" s="15"/>
      <c r="NAA228" s="15"/>
      <c r="NAB228" s="15"/>
      <c r="NAC228" s="15"/>
      <c r="NAD228" s="15"/>
      <c r="NAE228" s="15"/>
      <c r="NAF228" s="15"/>
      <c r="NAG228" s="15"/>
      <c r="NAH228" s="15"/>
      <c r="NAI228" s="15"/>
      <c r="NAJ228" s="15"/>
      <c r="NAK228" s="15"/>
      <c r="NAL228" s="15"/>
      <c r="NAM228" s="15"/>
      <c r="NAN228" s="15"/>
      <c r="NAO228" s="15"/>
      <c r="NAP228" s="15"/>
      <c r="NAQ228" s="15"/>
      <c r="NAR228" s="15"/>
      <c r="NAS228" s="15"/>
      <c r="NAT228" s="15"/>
      <c r="NAU228" s="15"/>
      <c r="NAV228" s="15"/>
      <c r="NAW228" s="15"/>
      <c r="NAX228" s="15"/>
      <c r="NAY228" s="15"/>
      <c r="NAZ228" s="15"/>
      <c r="NBA228" s="15"/>
      <c r="NBB228" s="15"/>
      <c r="NBC228" s="15"/>
      <c r="NBD228" s="15"/>
      <c r="NBE228" s="15"/>
      <c r="NBF228" s="15"/>
      <c r="NBG228" s="15"/>
      <c r="NBH228" s="15"/>
      <c r="NBI228" s="15"/>
      <c r="NBJ228" s="15"/>
      <c r="NBK228" s="15"/>
      <c r="NBL228" s="15"/>
      <c r="NBM228" s="15"/>
      <c r="NBN228" s="15"/>
      <c r="NBO228" s="15"/>
      <c r="NBP228" s="15"/>
      <c r="NBQ228" s="15"/>
      <c r="NBR228" s="15"/>
      <c r="NBS228" s="15"/>
      <c r="NBT228" s="15"/>
      <c r="NBU228" s="15"/>
      <c r="NBV228" s="15"/>
      <c r="NBW228" s="15"/>
      <c r="NBX228" s="15"/>
      <c r="NBY228" s="15"/>
      <c r="NBZ228" s="15"/>
      <c r="NCA228" s="15"/>
      <c r="NCB228" s="15"/>
      <c r="NCC228" s="15"/>
      <c r="NCD228" s="15"/>
      <c r="NCE228" s="15"/>
      <c r="NCF228" s="15"/>
      <c r="NCG228" s="15"/>
      <c r="NCH228" s="15"/>
      <c r="NCI228" s="15"/>
      <c r="NCJ228" s="15"/>
      <c r="NCK228" s="15"/>
      <c r="NCL228" s="15"/>
      <c r="NCM228" s="15"/>
      <c r="NCN228" s="15"/>
      <c r="NCO228" s="15"/>
      <c r="NCP228" s="15"/>
      <c r="NCQ228" s="15"/>
      <c r="NCR228" s="15"/>
      <c r="NCS228" s="15"/>
      <c r="NCT228" s="15"/>
      <c r="NCU228" s="15"/>
      <c r="NCV228" s="15"/>
      <c r="NCW228" s="15"/>
      <c r="NCX228" s="15"/>
      <c r="NCY228" s="15"/>
      <c r="NCZ228" s="15"/>
      <c r="NDA228" s="15"/>
      <c r="NDB228" s="15"/>
      <c r="NDC228" s="15"/>
      <c r="NDD228" s="15"/>
      <c r="NDE228" s="15"/>
      <c r="NDF228" s="15"/>
      <c r="NDG228" s="15"/>
      <c r="NDH228" s="15"/>
      <c r="NDI228" s="15"/>
      <c r="NDJ228" s="15"/>
      <c r="NDK228" s="15"/>
      <c r="NDL228" s="15"/>
      <c r="NDM228" s="15"/>
      <c r="NDN228" s="15"/>
      <c r="NDO228" s="15"/>
      <c r="NDP228" s="15"/>
      <c r="NDQ228" s="15"/>
      <c r="NDR228" s="15"/>
      <c r="NDS228" s="15"/>
      <c r="NDT228" s="15"/>
      <c r="NDU228" s="15"/>
      <c r="NDV228" s="15"/>
      <c r="NDW228" s="15"/>
      <c r="NDX228" s="15"/>
      <c r="NDY228" s="15"/>
      <c r="NDZ228" s="15"/>
      <c r="NEA228" s="15"/>
      <c r="NEB228" s="15"/>
      <c r="NEC228" s="15"/>
      <c r="NED228" s="15"/>
      <c r="NEE228" s="15"/>
      <c r="NEF228" s="15"/>
      <c r="NEG228" s="15"/>
      <c r="NEH228" s="15"/>
      <c r="NEI228" s="15"/>
      <c r="NEJ228" s="15"/>
      <c r="NEK228" s="15"/>
      <c r="NEL228" s="15"/>
      <c r="NEM228" s="15"/>
      <c r="NEN228" s="15"/>
      <c r="NEO228" s="15"/>
      <c r="NEP228" s="15"/>
      <c r="NEQ228" s="15"/>
      <c r="NER228" s="15"/>
      <c r="NES228" s="15"/>
      <c r="NET228" s="15"/>
      <c r="NEU228" s="15"/>
      <c r="NEV228" s="15"/>
      <c r="NEW228" s="15"/>
      <c r="NEX228" s="15"/>
      <c r="NEY228" s="15"/>
      <c r="NEZ228" s="15"/>
      <c r="NFA228" s="15"/>
      <c r="NFB228" s="15"/>
      <c r="NFC228" s="15"/>
      <c r="NFD228" s="15"/>
      <c r="NFE228" s="15"/>
      <c r="NFF228" s="15"/>
      <c r="NFG228" s="15"/>
      <c r="NFH228" s="15"/>
      <c r="NFI228" s="15"/>
      <c r="NFJ228" s="15"/>
      <c r="NFK228" s="15"/>
      <c r="NFL228" s="15"/>
      <c r="NFM228" s="15"/>
      <c r="NFN228" s="15"/>
      <c r="NFO228" s="15"/>
      <c r="NFP228" s="15"/>
      <c r="NFQ228" s="15"/>
      <c r="NFR228" s="15"/>
      <c r="NFS228" s="15"/>
      <c r="NFT228" s="15"/>
      <c r="NFU228" s="15"/>
      <c r="NFV228" s="15"/>
      <c r="NFW228" s="15"/>
      <c r="NFX228" s="15"/>
      <c r="NFY228" s="15"/>
      <c r="NFZ228" s="15"/>
      <c r="NGA228" s="15"/>
      <c r="NGB228" s="15"/>
      <c r="NGC228" s="15"/>
      <c r="NGD228" s="15"/>
      <c r="NGE228" s="15"/>
      <c r="NGF228" s="15"/>
      <c r="NGG228" s="15"/>
      <c r="NGH228" s="15"/>
      <c r="NGI228" s="15"/>
      <c r="NGJ228" s="15"/>
      <c r="NGK228" s="15"/>
      <c r="NGL228" s="15"/>
      <c r="NGM228" s="15"/>
      <c r="NGN228" s="15"/>
      <c r="NGO228" s="15"/>
      <c r="NGP228" s="15"/>
      <c r="NGQ228" s="15"/>
      <c r="NGR228" s="15"/>
      <c r="NGS228" s="15"/>
      <c r="NGT228" s="15"/>
      <c r="NGU228" s="15"/>
      <c r="NGV228" s="15"/>
      <c r="NGW228" s="15"/>
      <c r="NGX228" s="15"/>
      <c r="NGY228" s="15"/>
      <c r="NGZ228" s="15"/>
      <c r="NHA228" s="15"/>
      <c r="NHB228" s="15"/>
      <c r="NHC228" s="15"/>
      <c r="NHD228" s="15"/>
      <c r="NHE228" s="15"/>
      <c r="NHF228" s="15"/>
      <c r="NHG228" s="15"/>
      <c r="NHH228" s="15"/>
      <c r="NHI228" s="15"/>
      <c r="NHJ228" s="15"/>
      <c r="NHK228" s="15"/>
      <c r="NHL228" s="15"/>
      <c r="NHM228" s="15"/>
      <c r="NHN228" s="15"/>
      <c r="NHO228" s="15"/>
      <c r="NHP228" s="15"/>
      <c r="NHQ228" s="15"/>
      <c r="NHR228" s="15"/>
      <c r="NHS228" s="15"/>
      <c r="NHT228" s="15"/>
      <c r="NHU228" s="15"/>
      <c r="NHV228" s="15"/>
      <c r="NHW228" s="15"/>
      <c r="NHX228" s="15"/>
      <c r="NHY228" s="15"/>
      <c r="NHZ228" s="15"/>
      <c r="NIA228" s="15"/>
      <c r="NIB228" s="15"/>
      <c r="NIC228" s="15"/>
      <c r="NID228" s="15"/>
      <c r="NIE228" s="15"/>
      <c r="NIF228" s="15"/>
      <c r="NIG228" s="15"/>
      <c r="NIH228" s="15"/>
      <c r="NII228" s="15"/>
      <c r="NIJ228" s="15"/>
      <c r="NIK228" s="15"/>
      <c r="NIL228" s="15"/>
      <c r="NIM228" s="15"/>
      <c r="NIN228" s="15"/>
      <c r="NIO228" s="15"/>
      <c r="NIP228" s="15"/>
      <c r="NIQ228" s="15"/>
      <c r="NIR228" s="15"/>
      <c r="NIS228" s="15"/>
      <c r="NIT228" s="15"/>
      <c r="NIU228" s="15"/>
      <c r="NIV228" s="15"/>
      <c r="NIW228" s="15"/>
      <c r="NIX228" s="15"/>
      <c r="NIY228" s="15"/>
      <c r="NIZ228" s="15"/>
      <c r="NJA228" s="15"/>
      <c r="NJB228" s="15"/>
      <c r="NJC228" s="15"/>
      <c r="NJD228" s="15"/>
      <c r="NJE228" s="15"/>
      <c r="NJF228" s="15"/>
      <c r="NJG228" s="15"/>
      <c r="NJH228" s="15"/>
      <c r="NJI228" s="15"/>
      <c r="NJJ228" s="15"/>
      <c r="NJK228" s="15"/>
      <c r="NJL228" s="15"/>
      <c r="NJM228" s="15"/>
      <c r="NJN228" s="15"/>
      <c r="NJO228" s="15"/>
      <c r="NJP228" s="15"/>
      <c r="NJQ228" s="15"/>
      <c r="NJR228" s="15"/>
      <c r="NJS228" s="15"/>
      <c r="NJT228" s="15"/>
      <c r="NJU228" s="15"/>
      <c r="NJV228" s="15"/>
      <c r="NJW228" s="15"/>
      <c r="NJX228" s="15"/>
      <c r="NJY228" s="15"/>
      <c r="NJZ228" s="15"/>
      <c r="NKA228" s="15"/>
      <c r="NKB228" s="15"/>
      <c r="NKC228" s="15"/>
      <c r="NKD228" s="15"/>
      <c r="NKE228" s="15"/>
      <c r="NKF228" s="15"/>
      <c r="NKG228" s="15"/>
      <c r="NKH228" s="15"/>
      <c r="NKI228" s="15"/>
      <c r="NKJ228" s="15"/>
      <c r="NKK228" s="15"/>
      <c r="NKL228" s="15"/>
      <c r="NKM228" s="15"/>
      <c r="NKN228" s="15"/>
      <c r="NKO228" s="15"/>
      <c r="NKP228" s="15"/>
      <c r="NKQ228" s="15"/>
      <c r="NKR228" s="15"/>
      <c r="NKS228" s="15"/>
      <c r="NKT228" s="15"/>
      <c r="NKU228" s="15"/>
      <c r="NKV228" s="15"/>
      <c r="NKW228" s="15"/>
      <c r="NKX228" s="15"/>
      <c r="NKY228" s="15"/>
      <c r="NKZ228" s="15"/>
      <c r="NLA228" s="15"/>
      <c r="NLB228" s="15"/>
      <c r="NLC228" s="15"/>
      <c r="NLD228" s="15"/>
      <c r="NLE228" s="15"/>
      <c r="NLF228" s="15"/>
      <c r="NLG228" s="15"/>
      <c r="NLH228" s="15"/>
      <c r="NLI228" s="15"/>
      <c r="NLJ228" s="15"/>
      <c r="NLK228" s="15"/>
      <c r="NLL228" s="15"/>
      <c r="NLM228" s="15"/>
      <c r="NLN228" s="15"/>
      <c r="NLO228" s="15"/>
      <c r="NLP228" s="15"/>
      <c r="NLQ228" s="15"/>
      <c r="NLR228" s="15"/>
      <c r="NLS228" s="15"/>
      <c r="NLT228" s="15"/>
      <c r="NLU228" s="15"/>
      <c r="NLV228" s="15"/>
      <c r="NLW228" s="15"/>
      <c r="NLX228" s="15"/>
      <c r="NLY228" s="15"/>
      <c r="NLZ228" s="15"/>
      <c r="NMA228" s="15"/>
      <c r="NMB228" s="15"/>
      <c r="NMC228" s="15"/>
      <c r="NMD228" s="15"/>
      <c r="NME228" s="15"/>
      <c r="NMF228" s="15"/>
      <c r="NMG228" s="15"/>
      <c r="NMH228" s="15"/>
      <c r="NMI228" s="15"/>
      <c r="NMJ228" s="15"/>
      <c r="NMK228" s="15"/>
      <c r="NML228" s="15"/>
      <c r="NMM228" s="15"/>
      <c r="NMN228" s="15"/>
      <c r="NMO228" s="15"/>
      <c r="NMP228" s="15"/>
      <c r="NMQ228" s="15"/>
      <c r="NMR228" s="15"/>
      <c r="NMS228" s="15"/>
      <c r="NMT228" s="15"/>
      <c r="NMU228" s="15"/>
      <c r="NMV228" s="15"/>
      <c r="NMW228" s="15"/>
      <c r="NMX228" s="15"/>
      <c r="NMY228" s="15"/>
      <c r="NMZ228" s="15"/>
      <c r="NNA228" s="15"/>
      <c r="NNB228" s="15"/>
      <c r="NNC228" s="15"/>
      <c r="NND228" s="15"/>
      <c r="NNE228" s="15"/>
      <c r="NNF228" s="15"/>
      <c r="NNG228" s="15"/>
      <c r="NNH228" s="15"/>
      <c r="NNI228" s="15"/>
      <c r="NNJ228" s="15"/>
      <c r="NNK228" s="15"/>
      <c r="NNL228" s="15"/>
      <c r="NNM228" s="15"/>
      <c r="NNN228" s="15"/>
      <c r="NNO228" s="15"/>
      <c r="NNP228" s="15"/>
      <c r="NNQ228" s="15"/>
      <c r="NNR228" s="15"/>
      <c r="NNS228" s="15"/>
      <c r="NNT228" s="15"/>
      <c r="NNU228" s="15"/>
      <c r="NNV228" s="15"/>
      <c r="NNW228" s="15"/>
      <c r="NNX228" s="15"/>
      <c r="NNY228" s="15"/>
      <c r="NNZ228" s="15"/>
      <c r="NOA228" s="15"/>
      <c r="NOB228" s="15"/>
      <c r="NOC228" s="15"/>
      <c r="NOD228" s="15"/>
      <c r="NOE228" s="15"/>
      <c r="NOF228" s="15"/>
      <c r="NOG228" s="15"/>
      <c r="NOH228" s="15"/>
      <c r="NOI228" s="15"/>
      <c r="NOJ228" s="15"/>
      <c r="NOK228" s="15"/>
      <c r="NOL228" s="15"/>
      <c r="NOM228" s="15"/>
      <c r="NON228" s="15"/>
      <c r="NOO228" s="15"/>
      <c r="NOP228" s="15"/>
      <c r="NOQ228" s="15"/>
      <c r="NOR228" s="15"/>
      <c r="NOS228" s="15"/>
      <c r="NOT228" s="15"/>
      <c r="NOU228" s="15"/>
      <c r="NOV228" s="15"/>
      <c r="NOW228" s="15"/>
      <c r="NOX228" s="15"/>
      <c r="NOY228" s="15"/>
      <c r="NOZ228" s="15"/>
      <c r="NPA228" s="15"/>
      <c r="NPB228" s="15"/>
      <c r="NPC228" s="15"/>
      <c r="NPD228" s="15"/>
      <c r="NPE228" s="15"/>
      <c r="NPF228" s="15"/>
      <c r="NPG228" s="15"/>
      <c r="NPH228" s="15"/>
      <c r="NPI228" s="15"/>
      <c r="NPJ228" s="15"/>
      <c r="NPK228" s="15"/>
      <c r="NPL228" s="15"/>
      <c r="NPM228" s="15"/>
      <c r="NPN228" s="15"/>
      <c r="NPO228" s="15"/>
      <c r="NPP228" s="15"/>
      <c r="NPQ228" s="15"/>
      <c r="NPR228" s="15"/>
      <c r="NPS228" s="15"/>
      <c r="NPT228" s="15"/>
      <c r="NPU228" s="15"/>
      <c r="NPV228" s="15"/>
      <c r="NPW228" s="15"/>
      <c r="NPX228" s="15"/>
      <c r="NPY228" s="15"/>
      <c r="NPZ228" s="15"/>
      <c r="NQA228" s="15"/>
      <c r="NQB228" s="15"/>
      <c r="NQC228" s="15"/>
      <c r="NQD228" s="15"/>
      <c r="NQE228" s="15"/>
      <c r="NQF228" s="15"/>
      <c r="NQG228" s="15"/>
      <c r="NQH228" s="15"/>
      <c r="NQI228" s="15"/>
      <c r="NQJ228" s="15"/>
      <c r="NQK228" s="15"/>
      <c r="NQL228" s="15"/>
      <c r="NQM228" s="15"/>
      <c r="NQN228" s="15"/>
      <c r="NQO228" s="15"/>
      <c r="NQP228" s="15"/>
      <c r="NQQ228" s="15"/>
      <c r="NQR228" s="15"/>
      <c r="NQS228" s="15"/>
      <c r="NQT228" s="15"/>
      <c r="NQU228" s="15"/>
      <c r="NQV228" s="15"/>
      <c r="NQW228" s="15"/>
      <c r="NQX228" s="15"/>
      <c r="NQY228" s="15"/>
      <c r="NQZ228" s="15"/>
      <c r="NRA228" s="15"/>
      <c r="NRB228" s="15"/>
      <c r="NRC228" s="15"/>
      <c r="NRD228" s="15"/>
      <c r="NRE228" s="15"/>
      <c r="NRF228" s="15"/>
      <c r="NRG228" s="15"/>
      <c r="NRH228" s="15"/>
      <c r="NRI228" s="15"/>
      <c r="NRJ228" s="15"/>
      <c r="NRK228" s="15"/>
      <c r="NRL228" s="15"/>
      <c r="NRM228" s="15"/>
      <c r="NRN228" s="15"/>
      <c r="NRO228" s="15"/>
      <c r="NRP228" s="15"/>
      <c r="NRQ228" s="15"/>
      <c r="NRR228" s="15"/>
      <c r="NRS228" s="15"/>
      <c r="NRT228" s="15"/>
      <c r="NRU228" s="15"/>
      <c r="NRV228" s="15"/>
      <c r="NRW228" s="15"/>
      <c r="NRX228" s="15"/>
      <c r="NRY228" s="15"/>
      <c r="NRZ228" s="15"/>
      <c r="NSA228" s="15"/>
      <c r="NSB228" s="15"/>
      <c r="NSC228" s="15"/>
      <c r="NSD228" s="15"/>
      <c r="NSE228" s="15"/>
      <c r="NSF228" s="15"/>
      <c r="NSG228" s="15"/>
      <c r="NSH228" s="15"/>
      <c r="NSI228" s="15"/>
      <c r="NSJ228" s="15"/>
      <c r="NSK228" s="15"/>
      <c r="NSL228" s="15"/>
      <c r="NSM228" s="15"/>
      <c r="NSN228" s="15"/>
      <c r="NSO228" s="15"/>
      <c r="NSP228" s="15"/>
      <c r="NSQ228" s="15"/>
      <c r="NSR228" s="15"/>
      <c r="NSS228" s="15"/>
      <c r="NST228" s="15"/>
      <c r="NSU228" s="15"/>
      <c r="NSV228" s="15"/>
      <c r="NSW228" s="15"/>
      <c r="NSX228" s="15"/>
      <c r="NSY228" s="15"/>
      <c r="NSZ228" s="15"/>
      <c r="NTA228" s="15"/>
      <c r="NTB228" s="15"/>
      <c r="NTC228" s="15"/>
      <c r="NTD228" s="15"/>
      <c r="NTE228" s="15"/>
      <c r="NTF228" s="15"/>
      <c r="NTG228" s="15"/>
      <c r="NTH228" s="15"/>
      <c r="NTI228" s="15"/>
      <c r="NTJ228" s="15"/>
      <c r="NTK228" s="15"/>
      <c r="NTL228" s="15"/>
      <c r="NTM228" s="15"/>
      <c r="NTN228" s="15"/>
      <c r="NTO228" s="15"/>
      <c r="NTP228" s="15"/>
      <c r="NTQ228" s="15"/>
      <c r="NTR228" s="15"/>
      <c r="NTS228" s="15"/>
      <c r="NTT228" s="15"/>
      <c r="NTU228" s="15"/>
      <c r="NTV228" s="15"/>
      <c r="NTW228" s="15"/>
      <c r="NTX228" s="15"/>
      <c r="NTY228" s="15"/>
      <c r="NTZ228" s="15"/>
      <c r="NUA228" s="15"/>
      <c r="NUB228" s="15"/>
      <c r="NUC228" s="15"/>
      <c r="NUD228" s="15"/>
      <c r="NUE228" s="15"/>
      <c r="NUF228" s="15"/>
      <c r="NUG228" s="15"/>
      <c r="NUH228" s="15"/>
      <c r="NUI228" s="15"/>
      <c r="NUJ228" s="15"/>
      <c r="NUK228" s="15"/>
      <c r="NUL228" s="15"/>
      <c r="NUM228" s="15"/>
      <c r="NUN228" s="15"/>
      <c r="NUO228" s="15"/>
      <c r="NUP228" s="15"/>
      <c r="NUQ228" s="15"/>
      <c r="NUR228" s="15"/>
      <c r="NUS228" s="15"/>
      <c r="NUT228" s="15"/>
      <c r="NUU228" s="15"/>
      <c r="NUV228" s="15"/>
      <c r="NUW228" s="15"/>
      <c r="NUX228" s="15"/>
      <c r="NUY228" s="15"/>
      <c r="NUZ228" s="15"/>
      <c r="NVA228" s="15"/>
      <c r="NVB228" s="15"/>
      <c r="NVC228" s="15"/>
      <c r="NVD228" s="15"/>
      <c r="NVE228" s="15"/>
      <c r="NVF228" s="15"/>
      <c r="NVG228" s="15"/>
      <c r="NVH228" s="15"/>
      <c r="NVI228" s="15"/>
      <c r="NVJ228" s="15"/>
      <c r="NVK228" s="15"/>
      <c r="NVL228" s="15"/>
      <c r="NVM228" s="15"/>
      <c r="NVN228" s="15"/>
      <c r="NVO228" s="15"/>
      <c r="NVP228" s="15"/>
      <c r="NVQ228" s="15"/>
      <c r="NVR228" s="15"/>
      <c r="NVS228" s="15"/>
      <c r="NVT228" s="15"/>
      <c r="NVU228" s="15"/>
      <c r="NVV228" s="15"/>
      <c r="NVW228" s="15"/>
      <c r="NVX228" s="15"/>
      <c r="NVY228" s="15"/>
      <c r="NVZ228" s="15"/>
      <c r="NWA228" s="15"/>
      <c r="NWB228" s="15"/>
      <c r="NWC228" s="15"/>
      <c r="NWD228" s="15"/>
      <c r="NWE228" s="15"/>
      <c r="NWF228" s="15"/>
      <c r="NWG228" s="15"/>
      <c r="NWH228" s="15"/>
      <c r="NWI228" s="15"/>
      <c r="NWJ228" s="15"/>
      <c r="NWK228" s="15"/>
      <c r="NWL228" s="15"/>
      <c r="NWM228" s="15"/>
      <c r="NWN228" s="15"/>
      <c r="NWO228" s="15"/>
      <c r="NWP228" s="15"/>
      <c r="NWQ228" s="15"/>
      <c r="NWR228" s="15"/>
      <c r="NWS228" s="15"/>
      <c r="NWT228" s="15"/>
      <c r="NWU228" s="15"/>
      <c r="NWV228" s="15"/>
      <c r="NWW228" s="15"/>
      <c r="NWX228" s="15"/>
      <c r="NWY228" s="15"/>
      <c r="NWZ228" s="15"/>
      <c r="NXA228" s="15"/>
      <c r="NXB228" s="15"/>
      <c r="NXC228" s="15"/>
      <c r="NXD228" s="15"/>
      <c r="NXE228" s="15"/>
      <c r="NXF228" s="15"/>
      <c r="NXG228" s="15"/>
      <c r="NXH228" s="15"/>
      <c r="NXI228" s="15"/>
      <c r="NXJ228" s="15"/>
      <c r="NXK228" s="15"/>
      <c r="NXL228" s="15"/>
      <c r="NXM228" s="15"/>
      <c r="NXN228" s="15"/>
      <c r="NXO228" s="15"/>
      <c r="NXP228" s="15"/>
      <c r="NXQ228" s="15"/>
      <c r="NXR228" s="15"/>
      <c r="NXS228" s="15"/>
      <c r="NXT228" s="15"/>
      <c r="NXU228" s="15"/>
      <c r="NXV228" s="15"/>
      <c r="NXW228" s="15"/>
      <c r="NXX228" s="15"/>
      <c r="NXY228" s="15"/>
      <c r="NXZ228" s="15"/>
      <c r="NYA228" s="15"/>
      <c r="NYB228" s="15"/>
      <c r="NYC228" s="15"/>
      <c r="NYD228" s="15"/>
      <c r="NYE228" s="15"/>
      <c r="NYF228" s="15"/>
      <c r="NYG228" s="15"/>
      <c r="NYH228" s="15"/>
      <c r="NYI228" s="15"/>
      <c r="NYJ228" s="15"/>
      <c r="NYK228" s="15"/>
      <c r="NYL228" s="15"/>
      <c r="NYM228" s="15"/>
      <c r="NYN228" s="15"/>
      <c r="NYO228" s="15"/>
      <c r="NYP228" s="15"/>
      <c r="NYQ228" s="15"/>
      <c r="NYR228" s="15"/>
      <c r="NYS228" s="15"/>
      <c r="NYT228" s="15"/>
      <c r="NYU228" s="15"/>
      <c r="NYV228" s="15"/>
      <c r="NYW228" s="15"/>
      <c r="NYX228" s="15"/>
      <c r="NYY228" s="15"/>
      <c r="NYZ228" s="15"/>
      <c r="NZA228" s="15"/>
      <c r="NZB228" s="15"/>
      <c r="NZC228" s="15"/>
      <c r="NZD228" s="15"/>
      <c r="NZE228" s="15"/>
      <c r="NZF228" s="15"/>
      <c r="NZG228" s="15"/>
      <c r="NZH228" s="15"/>
      <c r="NZI228" s="15"/>
      <c r="NZJ228" s="15"/>
      <c r="NZK228" s="15"/>
      <c r="NZL228" s="15"/>
      <c r="NZM228" s="15"/>
      <c r="NZN228" s="15"/>
      <c r="NZO228" s="15"/>
      <c r="NZP228" s="15"/>
      <c r="NZQ228" s="15"/>
      <c r="NZR228" s="15"/>
      <c r="NZS228" s="15"/>
      <c r="NZT228" s="15"/>
      <c r="NZU228" s="15"/>
      <c r="NZV228" s="15"/>
      <c r="NZW228" s="15"/>
      <c r="NZX228" s="15"/>
      <c r="NZY228" s="15"/>
      <c r="NZZ228" s="15"/>
      <c r="OAA228" s="15"/>
      <c r="OAB228" s="15"/>
      <c r="OAC228" s="15"/>
      <c r="OAD228" s="15"/>
      <c r="OAE228" s="15"/>
      <c r="OAF228" s="15"/>
      <c r="OAG228" s="15"/>
      <c r="OAH228" s="15"/>
      <c r="OAI228" s="15"/>
      <c r="OAJ228" s="15"/>
      <c r="OAK228" s="15"/>
      <c r="OAL228" s="15"/>
      <c r="OAM228" s="15"/>
      <c r="OAN228" s="15"/>
      <c r="OAO228" s="15"/>
      <c r="OAP228" s="15"/>
      <c r="OAQ228" s="15"/>
      <c r="OAR228" s="15"/>
      <c r="OAS228" s="15"/>
      <c r="OAT228" s="15"/>
      <c r="OAU228" s="15"/>
      <c r="OAV228" s="15"/>
      <c r="OAW228" s="15"/>
      <c r="OAX228" s="15"/>
      <c r="OAY228" s="15"/>
      <c r="OAZ228" s="15"/>
      <c r="OBA228" s="15"/>
      <c r="OBB228" s="15"/>
      <c r="OBC228" s="15"/>
      <c r="OBD228" s="15"/>
      <c r="OBE228" s="15"/>
      <c r="OBF228" s="15"/>
      <c r="OBG228" s="15"/>
      <c r="OBH228" s="15"/>
      <c r="OBI228" s="15"/>
      <c r="OBJ228" s="15"/>
      <c r="OBK228" s="15"/>
      <c r="OBL228" s="15"/>
      <c r="OBM228" s="15"/>
      <c r="OBN228" s="15"/>
      <c r="OBO228" s="15"/>
      <c r="OBP228" s="15"/>
      <c r="OBQ228" s="15"/>
      <c r="OBR228" s="15"/>
      <c r="OBS228" s="15"/>
      <c r="OBT228" s="15"/>
      <c r="OBU228" s="15"/>
      <c r="OBV228" s="15"/>
      <c r="OBW228" s="15"/>
      <c r="OBX228" s="15"/>
      <c r="OBY228" s="15"/>
      <c r="OBZ228" s="15"/>
      <c r="OCA228" s="15"/>
      <c r="OCB228" s="15"/>
      <c r="OCC228" s="15"/>
      <c r="OCD228" s="15"/>
      <c r="OCE228" s="15"/>
      <c r="OCF228" s="15"/>
      <c r="OCG228" s="15"/>
      <c r="OCH228" s="15"/>
      <c r="OCI228" s="15"/>
      <c r="OCJ228" s="15"/>
      <c r="OCK228" s="15"/>
      <c r="OCL228" s="15"/>
      <c r="OCM228" s="15"/>
      <c r="OCN228" s="15"/>
      <c r="OCO228" s="15"/>
      <c r="OCP228" s="15"/>
      <c r="OCQ228" s="15"/>
      <c r="OCR228" s="15"/>
      <c r="OCS228" s="15"/>
      <c r="OCT228" s="15"/>
      <c r="OCU228" s="15"/>
      <c r="OCV228" s="15"/>
      <c r="OCW228" s="15"/>
      <c r="OCX228" s="15"/>
      <c r="OCY228" s="15"/>
      <c r="OCZ228" s="15"/>
      <c r="ODA228" s="15"/>
      <c r="ODB228" s="15"/>
      <c r="ODC228" s="15"/>
      <c r="ODD228" s="15"/>
      <c r="ODE228" s="15"/>
      <c r="ODF228" s="15"/>
      <c r="ODG228" s="15"/>
      <c r="ODH228" s="15"/>
      <c r="ODI228" s="15"/>
      <c r="ODJ228" s="15"/>
      <c r="ODK228" s="15"/>
      <c r="ODL228" s="15"/>
      <c r="ODM228" s="15"/>
      <c r="ODN228" s="15"/>
      <c r="ODO228" s="15"/>
      <c r="ODP228" s="15"/>
      <c r="ODQ228" s="15"/>
      <c r="ODR228" s="15"/>
      <c r="ODS228" s="15"/>
      <c r="ODT228" s="15"/>
      <c r="ODU228" s="15"/>
      <c r="ODV228" s="15"/>
      <c r="ODW228" s="15"/>
      <c r="ODX228" s="15"/>
      <c r="ODY228" s="15"/>
      <c r="ODZ228" s="15"/>
      <c r="OEA228" s="15"/>
      <c r="OEB228" s="15"/>
      <c r="OEC228" s="15"/>
      <c r="OED228" s="15"/>
      <c r="OEE228" s="15"/>
      <c r="OEF228" s="15"/>
      <c r="OEG228" s="15"/>
      <c r="OEH228" s="15"/>
      <c r="OEI228" s="15"/>
      <c r="OEJ228" s="15"/>
      <c r="OEK228" s="15"/>
      <c r="OEL228" s="15"/>
      <c r="OEM228" s="15"/>
      <c r="OEN228" s="15"/>
      <c r="OEO228" s="15"/>
      <c r="OEP228" s="15"/>
      <c r="OEQ228" s="15"/>
      <c r="OER228" s="15"/>
      <c r="OES228" s="15"/>
      <c r="OET228" s="15"/>
      <c r="OEU228" s="15"/>
      <c r="OEV228" s="15"/>
      <c r="OEW228" s="15"/>
      <c r="OEX228" s="15"/>
      <c r="OEY228" s="15"/>
      <c r="OEZ228" s="15"/>
      <c r="OFA228" s="15"/>
      <c r="OFB228" s="15"/>
      <c r="OFC228" s="15"/>
      <c r="OFD228" s="15"/>
      <c r="OFE228" s="15"/>
      <c r="OFF228" s="15"/>
      <c r="OFG228" s="15"/>
      <c r="OFH228" s="15"/>
      <c r="OFI228" s="15"/>
      <c r="OFJ228" s="15"/>
      <c r="OFK228" s="15"/>
      <c r="OFL228" s="15"/>
      <c r="OFM228" s="15"/>
      <c r="OFN228" s="15"/>
      <c r="OFO228" s="15"/>
      <c r="OFP228" s="15"/>
      <c r="OFQ228" s="15"/>
      <c r="OFR228" s="15"/>
      <c r="OFS228" s="15"/>
      <c r="OFT228" s="15"/>
      <c r="OFU228" s="15"/>
      <c r="OFV228" s="15"/>
      <c r="OFW228" s="15"/>
      <c r="OFX228" s="15"/>
      <c r="OFY228" s="15"/>
      <c r="OFZ228" s="15"/>
      <c r="OGA228" s="15"/>
      <c r="OGB228" s="15"/>
      <c r="OGC228" s="15"/>
      <c r="OGD228" s="15"/>
      <c r="OGE228" s="15"/>
      <c r="OGF228" s="15"/>
      <c r="OGG228" s="15"/>
      <c r="OGH228" s="15"/>
      <c r="OGI228" s="15"/>
      <c r="OGJ228" s="15"/>
      <c r="OGK228" s="15"/>
      <c r="OGL228" s="15"/>
      <c r="OGM228" s="15"/>
      <c r="OGN228" s="15"/>
      <c r="OGO228" s="15"/>
      <c r="OGP228" s="15"/>
      <c r="OGQ228" s="15"/>
      <c r="OGR228" s="15"/>
      <c r="OGS228" s="15"/>
      <c r="OGT228" s="15"/>
      <c r="OGU228" s="15"/>
      <c r="OGV228" s="15"/>
      <c r="OGW228" s="15"/>
      <c r="OGX228" s="15"/>
      <c r="OGY228" s="15"/>
      <c r="OGZ228" s="15"/>
      <c r="OHA228" s="15"/>
      <c r="OHB228" s="15"/>
      <c r="OHC228" s="15"/>
      <c r="OHD228" s="15"/>
      <c r="OHE228" s="15"/>
      <c r="OHF228" s="15"/>
      <c r="OHG228" s="15"/>
      <c r="OHH228" s="15"/>
      <c r="OHI228" s="15"/>
      <c r="OHJ228" s="15"/>
      <c r="OHK228" s="15"/>
      <c r="OHL228" s="15"/>
      <c r="OHM228" s="15"/>
      <c r="OHN228" s="15"/>
      <c r="OHO228" s="15"/>
      <c r="OHP228" s="15"/>
      <c r="OHQ228" s="15"/>
      <c r="OHR228" s="15"/>
      <c r="OHS228" s="15"/>
      <c r="OHT228" s="15"/>
      <c r="OHU228" s="15"/>
      <c r="OHV228" s="15"/>
      <c r="OHW228" s="15"/>
      <c r="OHX228" s="15"/>
      <c r="OHY228" s="15"/>
      <c r="OHZ228" s="15"/>
      <c r="OIA228" s="15"/>
      <c r="OIB228" s="15"/>
      <c r="OIC228" s="15"/>
      <c r="OID228" s="15"/>
      <c r="OIE228" s="15"/>
      <c r="OIF228" s="15"/>
      <c r="OIG228" s="15"/>
      <c r="OIH228" s="15"/>
      <c r="OII228" s="15"/>
      <c r="OIJ228" s="15"/>
      <c r="OIK228" s="15"/>
      <c r="OIL228" s="15"/>
      <c r="OIM228" s="15"/>
      <c r="OIN228" s="15"/>
      <c r="OIO228" s="15"/>
      <c r="OIP228" s="15"/>
      <c r="OIQ228" s="15"/>
      <c r="OIR228" s="15"/>
      <c r="OIS228" s="15"/>
      <c r="OIT228" s="15"/>
      <c r="OIU228" s="15"/>
      <c r="OIV228" s="15"/>
      <c r="OIW228" s="15"/>
      <c r="OIX228" s="15"/>
      <c r="OIY228" s="15"/>
      <c r="OIZ228" s="15"/>
      <c r="OJA228" s="15"/>
      <c r="OJB228" s="15"/>
      <c r="OJC228" s="15"/>
      <c r="OJD228" s="15"/>
      <c r="OJE228" s="15"/>
      <c r="OJF228" s="15"/>
      <c r="OJG228" s="15"/>
      <c r="OJH228" s="15"/>
      <c r="OJI228" s="15"/>
      <c r="OJJ228" s="15"/>
      <c r="OJK228" s="15"/>
      <c r="OJL228" s="15"/>
      <c r="OJM228" s="15"/>
      <c r="OJN228" s="15"/>
      <c r="OJO228" s="15"/>
      <c r="OJP228" s="15"/>
      <c r="OJQ228" s="15"/>
      <c r="OJR228" s="15"/>
      <c r="OJS228" s="15"/>
      <c r="OJT228" s="15"/>
      <c r="OJU228" s="15"/>
      <c r="OJV228" s="15"/>
      <c r="OJW228" s="15"/>
      <c r="OJX228" s="15"/>
      <c r="OJY228" s="15"/>
      <c r="OJZ228" s="15"/>
      <c r="OKA228" s="15"/>
      <c r="OKB228" s="15"/>
      <c r="OKC228" s="15"/>
      <c r="OKD228" s="15"/>
      <c r="OKE228" s="15"/>
      <c r="OKF228" s="15"/>
      <c r="OKG228" s="15"/>
      <c r="OKH228" s="15"/>
      <c r="OKI228" s="15"/>
      <c r="OKJ228" s="15"/>
      <c r="OKK228" s="15"/>
      <c r="OKL228" s="15"/>
      <c r="OKM228" s="15"/>
      <c r="OKN228" s="15"/>
      <c r="OKO228" s="15"/>
      <c r="OKP228" s="15"/>
      <c r="OKQ228" s="15"/>
      <c r="OKR228" s="15"/>
      <c r="OKS228" s="15"/>
      <c r="OKT228" s="15"/>
      <c r="OKU228" s="15"/>
      <c r="OKV228" s="15"/>
      <c r="OKW228" s="15"/>
      <c r="OKX228" s="15"/>
      <c r="OKY228" s="15"/>
      <c r="OKZ228" s="15"/>
      <c r="OLA228" s="15"/>
      <c r="OLB228" s="15"/>
      <c r="OLC228" s="15"/>
      <c r="OLD228" s="15"/>
      <c r="OLE228" s="15"/>
      <c r="OLF228" s="15"/>
      <c r="OLG228" s="15"/>
      <c r="OLH228" s="15"/>
      <c r="OLI228" s="15"/>
      <c r="OLJ228" s="15"/>
      <c r="OLK228" s="15"/>
      <c r="OLL228" s="15"/>
      <c r="OLM228" s="15"/>
      <c r="OLN228" s="15"/>
      <c r="OLO228" s="15"/>
      <c r="OLP228" s="15"/>
      <c r="OLQ228" s="15"/>
      <c r="OLR228" s="15"/>
      <c r="OLS228" s="15"/>
      <c r="OLT228" s="15"/>
      <c r="OLU228" s="15"/>
      <c r="OLV228" s="15"/>
      <c r="OLW228" s="15"/>
      <c r="OLX228" s="15"/>
      <c r="OLY228" s="15"/>
      <c r="OLZ228" s="15"/>
      <c r="OMA228" s="15"/>
      <c r="OMB228" s="15"/>
      <c r="OMC228" s="15"/>
      <c r="OMD228" s="15"/>
      <c r="OME228" s="15"/>
      <c r="OMF228" s="15"/>
      <c r="OMG228" s="15"/>
      <c r="OMH228" s="15"/>
      <c r="OMI228" s="15"/>
      <c r="OMJ228" s="15"/>
      <c r="OMK228" s="15"/>
      <c r="OML228" s="15"/>
      <c r="OMM228" s="15"/>
      <c r="OMN228" s="15"/>
      <c r="OMO228" s="15"/>
      <c r="OMP228" s="15"/>
      <c r="OMQ228" s="15"/>
      <c r="OMR228" s="15"/>
      <c r="OMS228" s="15"/>
      <c r="OMT228" s="15"/>
      <c r="OMU228" s="15"/>
      <c r="OMV228" s="15"/>
      <c r="OMW228" s="15"/>
      <c r="OMX228" s="15"/>
      <c r="OMY228" s="15"/>
      <c r="OMZ228" s="15"/>
      <c r="ONA228" s="15"/>
      <c r="ONB228" s="15"/>
      <c r="ONC228" s="15"/>
      <c r="OND228" s="15"/>
      <c r="ONE228" s="15"/>
      <c r="ONF228" s="15"/>
      <c r="ONG228" s="15"/>
      <c r="ONH228" s="15"/>
      <c r="ONI228" s="15"/>
      <c r="ONJ228" s="15"/>
      <c r="ONK228" s="15"/>
      <c r="ONL228" s="15"/>
      <c r="ONM228" s="15"/>
      <c r="ONN228" s="15"/>
      <c r="ONO228" s="15"/>
      <c r="ONP228" s="15"/>
      <c r="ONQ228" s="15"/>
      <c r="ONR228" s="15"/>
      <c r="ONS228" s="15"/>
      <c r="ONT228" s="15"/>
      <c r="ONU228" s="15"/>
      <c r="ONV228" s="15"/>
      <c r="ONW228" s="15"/>
      <c r="ONX228" s="15"/>
      <c r="ONY228" s="15"/>
      <c r="ONZ228" s="15"/>
      <c r="OOA228" s="15"/>
      <c r="OOB228" s="15"/>
      <c r="OOC228" s="15"/>
      <c r="OOD228" s="15"/>
      <c r="OOE228" s="15"/>
      <c r="OOF228" s="15"/>
      <c r="OOG228" s="15"/>
      <c r="OOH228" s="15"/>
      <c r="OOI228" s="15"/>
      <c r="OOJ228" s="15"/>
      <c r="OOK228" s="15"/>
      <c r="OOL228" s="15"/>
      <c r="OOM228" s="15"/>
      <c r="OON228" s="15"/>
      <c r="OOO228" s="15"/>
      <c r="OOP228" s="15"/>
      <c r="OOQ228" s="15"/>
      <c r="OOR228" s="15"/>
      <c r="OOS228" s="15"/>
      <c r="OOT228" s="15"/>
      <c r="OOU228" s="15"/>
      <c r="OOV228" s="15"/>
      <c r="OOW228" s="15"/>
      <c r="OOX228" s="15"/>
      <c r="OOY228" s="15"/>
      <c r="OOZ228" s="15"/>
      <c r="OPA228" s="15"/>
      <c r="OPB228" s="15"/>
      <c r="OPC228" s="15"/>
      <c r="OPD228" s="15"/>
      <c r="OPE228" s="15"/>
      <c r="OPF228" s="15"/>
      <c r="OPG228" s="15"/>
      <c r="OPH228" s="15"/>
      <c r="OPI228" s="15"/>
      <c r="OPJ228" s="15"/>
      <c r="OPK228" s="15"/>
      <c r="OPL228" s="15"/>
      <c r="OPM228" s="15"/>
      <c r="OPN228" s="15"/>
      <c r="OPO228" s="15"/>
      <c r="OPP228" s="15"/>
      <c r="OPQ228" s="15"/>
      <c r="OPR228" s="15"/>
      <c r="OPS228" s="15"/>
      <c r="OPT228" s="15"/>
      <c r="OPU228" s="15"/>
      <c r="OPV228" s="15"/>
      <c r="OPW228" s="15"/>
      <c r="OPX228" s="15"/>
      <c r="OPY228" s="15"/>
      <c r="OPZ228" s="15"/>
      <c r="OQA228" s="15"/>
      <c r="OQB228" s="15"/>
      <c r="OQC228" s="15"/>
      <c r="OQD228" s="15"/>
      <c r="OQE228" s="15"/>
      <c r="OQF228" s="15"/>
      <c r="OQG228" s="15"/>
      <c r="OQH228" s="15"/>
      <c r="OQI228" s="15"/>
      <c r="OQJ228" s="15"/>
      <c r="OQK228" s="15"/>
      <c r="OQL228" s="15"/>
      <c r="OQM228" s="15"/>
      <c r="OQN228" s="15"/>
      <c r="OQO228" s="15"/>
      <c r="OQP228" s="15"/>
      <c r="OQQ228" s="15"/>
      <c r="OQR228" s="15"/>
      <c r="OQS228" s="15"/>
      <c r="OQT228" s="15"/>
      <c r="OQU228" s="15"/>
      <c r="OQV228" s="15"/>
      <c r="OQW228" s="15"/>
      <c r="OQX228" s="15"/>
      <c r="OQY228" s="15"/>
      <c r="OQZ228" s="15"/>
      <c r="ORA228" s="15"/>
      <c r="ORB228" s="15"/>
      <c r="ORC228" s="15"/>
      <c r="ORD228" s="15"/>
      <c r="ORE228" s="15"/>
      <c r="ORF228" s="15"/>
      <c r="ORG228" s="15"/>
      <c r="ORH228" s="15"/>
      <c r="ORI228" s="15"/>
      <c r="ORJ228" s="15"/>
      <c r="ORK228" s="15"/>
      <c r="ORL228" s="15"/>
      <c r="ORM228" s="15"/>
      <c r="ORN228" s="15"/>
      <c r="ORO228" s="15"/>
      <c r="ORP228" s="15"/>
      <c r="ORQ228" s="15"/>
      <c r="ORR228" s="15"/>
      <c r="ORS228" s="15"/>
      <c r="ORT228" s="15"/>
      <c r="ORU228" s="15"/>
      <c r="ORV228" s="15"/>
      <c r="ORW228" s="15"/>
      <c r="ORX228" s="15"/>
      <c r="ORY228" s="15"/>
      <c r="ORZ228" s="15"/>
      <c r="OSA228" s="15"/>
      <c r="OSB228" s="15"/>
      <c r="OSC228" s="15"/>
      <c r="OSD228" s="15"/>
      <c r="OSE228" s="15"/>
      <c r="OSF228" s="15"/>
      <c r="OSG228" s="15"/>
      <c r="OSH228" s="15"/>
      <c r="OSI228" s="15"/>
      <c r="OSJ228" s="15"/>
      <c r="OSK228" s="15"/>
      <c r="OSL228" s="15"/>
      <c r="OSM228" s="15"/>
      <c r="OSN228" s="15"/>
      <c r="OSO228" s="15"/>
      <c r="OSP228" s="15"/>
      <c r="OSQ228" s="15"/>
      <c r="OSR228" s="15"/>
      <c r="OSS228" s="15"/>
      <c r="OST228" s="15"/>
      <c r="OSU228" s="15"/>
      <c r="OSV228" s="15"/>
      <c r="OSW228" s="15"/>
      <c r="OSX228" s="15"/>
      <c r="OSY228" s="15"/>
      <c r="OSZ228" s="15"/>
      <c r="OTA228" s="15"/>
      <c r="OTB228" s="15"/>
      <c r="OTC228" s="15"/>
      <c r="OTD228" s="15"/>
      <c r="OTE228" s="15"/>
      <c r="OTF228" s="15"/>
      <c r="OTG228" s="15"/>
      <c r="OTH228" s="15"/>
      <c r="OTI228" s="15"/>
      <c r="OTJ228" s="15"/>
      <c r="OTK228" s="15"/>
      <c r="OTL228" s="15"/>
      <c r="OTM228" s="15"/>
      <c r="OTN228" s="15"/>
      <c r="OTO228" s="15"/>
      <c r="OTP228" s="15"/>
      <c r="OTQ228" s="15"/>
      <c r="OTR228" s="15"/>
      <c r="OTS228" s="15"/>
      <c r="OTT228" s="15"/>
      <c r="OTU228" s="15"/>
      <c r="OTV228" s="15"/>
      <c r="OTW228" s="15"/>
      <c r="OTX228" s="15"/>
      <c r="OTY228" s="15"/>
      <c r="OTZ228" s="15"/>
      <c r="OUA228" s="15"/>
      <c r="OUB228" s="15"/>
      <c r="OUC228" s="15"/>
      <c r="OUD228" s="15"/>
      <c r="OUE228" s="15"/>
      <c r="OUF228" s="15"/>
      <c r="OUG228" s="15"/>
      <c r="OUH228" s="15"/>
      <c r="OUI228" s="15"/>
      <c r="OUJ228" s="15"/>
      <c r="OUK228" s="15"/>
      <c r="OUL228" s="15"/>
      <c r="OUM228" s="15"/>
      <c r="OUN228" s="15"/>
      <c r="OUO228" s="15"/>
      <c r="OUP228" s="15"/>
      <c r="OUQ228" s="15"/>
      <c r="OUR228" s="15"/>
      <c r="OUS228" s="15"/>
      <c r="OUT228" s="15"/>
      <c r="OUU228" s="15"/>
      <c r="OUV228" s="15"/>
      <c r="OUW228" s="15"/>
      <c r="OUX228" s="15"/>
      <c r="OUY228" s="15"/>
      <c r="OUZ228" s="15"/>
      <c r="OVA228" s="15"/>
      <c r="OVB228" s="15"/>
      <c r="OVC228" s="15"/>
      <c r="OVD228" s="15"/>
      <c r="OVE228" s="15"/>
      <c r="OVF228" s="15"/>
      <c r="OVG228" s="15"/>
      <c r="OVH228" s="15"/>
      <c r="OVI228" s="15"/>
      <c r="OVJ228" s="15"/>
      <c r="OVK228" s="15"/>
      <c r="OVL228" s="15"/>
      <c r="OVM228" s="15"/>
      <c r="OVN228" s="15"/>
      <c r="OVO228" s="15"/>
      <c r="OVP228" s="15"/>
      <c r="OVQ228" s="15"/>
      <c r="OVR228" s="15"/>
      <c r="OVS228" s="15"/>
      <c r="OVT228" s="15"/>
      <c r="OVU228" s="15"/>
      <c r="OVV228" s="15"/>
      <c r="OVW228" s="15"/>
      <c r="OVX228" s="15"/>
      <c r="OVY228" s="15"/>
      <c r="OVZ228" s="15"/>
      <c r="OWA228" s="15"/>
      <c r="OWB228" s="15"/>
      <c r="OWC228" s="15"/>
      <c r="OWD228" s="15"/>
      <c r="OWE228" s="15"/>
      <c r="OWF228" s="15"/>
      <c r="OWG228" s="15"/>
      <c r="OWH228" s="15"/>
      <c r="OWI228" s="15"/>
      <c r="OWJ228" s="15"/>
      <c r="OWK228" s="15"/>
      <c r="OWL228" s="15"/>
      <c r="OWM228" s="15"/>
      <c r="OWN228" s="15"/>
      <c r="OWO228" s="15"/>
      <c r="OWP228" s="15"/>
      <c r="OWQ228" s="15"/>
      <c r="OWR228" s="15"/>
      <c r="OWS228" s="15"/>
      <c r="OWT228" s="15"/>
      <c r="OWU228" s="15"/>
      <c r="OWV228" s="15"/>
      <c r="OWW228" s="15"/>
      <c r="OWX228" s="15"/>
      <c r="OWY228" s="15"/>
      <c r="OWZ228" s="15"/>
      <c r="OXA228" s="15"/>
      <c r="OXB228" s="15"/>
      <c r="OXC228" s="15"/>
      <c r="OXD228" s="15"/>
      <c r="OXE228" s="15"/>
      <c r="OXF228" s="15"/>
      <c r="OXG228" s="15"/>
      <c r="OXH228" s="15"/>
      <c r="OXI228" s="15"/>
      <c r="OXJ228" s="15"/>
      <c r="OXK228" s="15"/>
      <c r="OXL228" s="15"/>
      <c r="OXM228" s="15"/>
      <c r="OXN228" s="15"/>
      <c r="OXO228" s="15"/>
      <c r="OXP228" s="15"/>
      <c r="OXQ228" s="15"/>
      <c r="OXR228" s="15"/>
      <c r="OXS228" s="15"/>
      <c r="OXT228" s="15"/>
      <c r="OXU228" s="15"/>
      <c r="OXV228" s="15"/>
      <c r="OXW228" s="15"/>
      <c r="OXX228" s="15"/>
      <c r="OXY228" s="15"/>
      <c r="OXZ228" s="15"/>
      <c r="OYA228" s="15"/>
      <c r="OYB228" s="15"/>
      <c r="OYC228" s="15"/>
      <c r="OYD228" s="15"/>
      <c r="OYE228" s="15"/>
      <c r="OYF228" s="15"/>
      <c r="OYG228" s="15"/>
      <c r="OYH228" s="15"/>
      <c r="OYI228" s="15"/>
      <c r="OYJ228" s="15"/>
      <c r="OYK228" s="15"/>
      <c r="OYL228" s="15"/>
      <c r="OYM228" s="15"/>
      <c r="OYN228" s="15"/>
      <c r="OYO228" s="15"/>
      <c r="OYP228" s="15"/>
      <c r="OYQ228" s="15"/>
      <c r="OYR228" s="15"/>
      <c r="OYS228" s="15"/>
      <c r="OYT228" s="15"/>
      <c r="OYU228" s="15"/>
      <c r="OYV228" s="15"/>
      <c r="OYW228" s="15"/>
      <c r="OYX228" s="15"/>
      <c r="OYY228" s="15"/>
      <c r="OYZ228" s="15"/>
      <c r="OZA228" s="15"/>
      <c r="OZB228" s="15"/>
      <c r="OZC228" s="15"/>
      <c r="OZD228" s="15"/>
      <c r="OZE228" s="15"/>
      <c r="OZF228" s="15"/>
      <c r="OZG228" s="15"/>
      <c r="OZH228" s="15"/>
      <c r="OZI228" s="15"/>
      <c r="OZJ228" s="15"/>
      <c r="OZK228" s="15"/>
      <c r="OZL228" s="15"/>
      <c r="OZM228" s="15"/>
      <c r="OZN228" s="15"/>
      <c r="OZO228" s="15"/>
      <c r="OZP228" s="15"/>
      <c r="OZQ228" s="15"/>
      <c r="OZR228" s="15"/>
      <c r="OZS228" s="15"/>
      <c r="OZT228" s="15"/>
      <c r="OZU228" s="15"/>
      <c r="OZV228" s="15"/>
      <c r="OZW228" s="15"/>
      <c r="OZX228" s="15"/>
      <c r="OZY228" s="15"/>
      <c r="OZZ228" s="15"/>
      <c r="PAA228" s="15"/>
      <c r="PAB228" s="15"/>
      <c r="PAC228" s="15"/>
      <c r="PAD228" s="15"/>
      <c r="PAE228" s="15"/>
      <c r="PAF228" s="15"/>
      <c r="PAG228" s="15"/>
      <c r="PAH228" s="15"/>
      <c r="PAI228" s="15"/>
      <c r="PAJ228" s="15"/>
      <c r="PAK228" s="15"/>
      <c r="PAL228" s="15"/>
      <c r="PAM228" s="15"/>
      <c r="PAN228" s="15"/>
      <c r="PAO228" s="15"/>
      <c r="PAP228" s="15"/>
      <c r="PAQ228" s="15"/>
      <c r="PAR228" s="15"/>
      <c r="PAS228" s="15"/>
      <c r="PAT228" s="15"/>
      <c r="PAU228" s="15"/>
      <c r="PAV228" s="15"/>
      <c r="PAW228" s="15"/>
      <c r="PAX228" s="15"/>
      <c r="PAY228" s="15"/>
      <c r="PAZ228" s="15"/>
      <c r="PBA228" s="15"/>
      <c r="PBB228" s="15"/>
      <c r="PBC228" s="15"/>
      <c r="PBD228" s="15"/>
      <c r="PBE228" s="15"/>
      <c r="PBF228" s="15"/>
      <c r="PBG228" s="15"/>
      <c r="PBH228" s="15"/>
      <c r="PBI228" s="15"/>
      <c r="PBJ228" s="15"/>
      <c r="PBK228" s="15"/>
      <c r="PBL228" s="15"/>
      <c r="PBM228" s="15"/>
      <c r="PBN228" s="15"/>
      <c r="PBO228" s="15"/>
      <c r="PBP228" s="15"/>
      <c r="PBQ228" s="15"/>
      <c r="PBR228" s="15"/>
      <c r="PBS228" s="15"/>
      <c r="PBT228" s="15"/>
      <c r="PBU228" s="15"/>
      <c r="PBV228" s="15"/>
      <c r="PBW228" s="15"/>
      <c r="PBX228" s="15"/>
      <c r="PBY228" s="15"/>
      <c r="PBZ228" s="15"/>
      <c r="PCA228" s="15"/>
      <c r="PCB228" s="15"/>
      <c r="PCC228" s="15"/>
      <c r="PCD228" s="15"/>
      <c r="PCE228" s="15"/>
      <c r="PCF228" s="15"/>
      <c r="PCG228" s="15"/>
      <c r="PCH228" s="15"/>
      <c r="PCI228" s="15"/>
      <c r="PCJ228" s="15"/>
      <c r="PCK228" s="15"/>
      <c r="PCL228" s="15"/>
      <c r="PCM228" s="15"/>
      <c r="PCN228" s="15"/>
      <c r="PCO228" s="15"/>
      <c r="PCP228" s="15"/>
      <c r="PCQ228" s="15"/>
      <c r="PCR228" s="15"/>
      <c r="PCS228" s="15"/>
      <c r="PCT228" s="15"/>
      <c r="PCU228" s="15"/>
      <c r="PCV228" s="15"/>
      <c r="PCW228" s="15"/>
      <c r="PCX228" s="15"/>
      <c r="PCY228" s="15"/>
      <c r="PCZ228" s="15"/>
      <c r="PDA228" s="15"/>
      <c r="PDB228" s="15"/>
      <c r="PDC228" s="15"/>
      <c r="PDD228" s="15"/>
      <c r="PDE228" s="15"/>
      <c r="PDF228" s="15"/>
      <c r="PDG228" s="15"/>
      <c r="PDH228" s="15"/>
      <c r="PDI228" s="15"/>
      <c r="PDJ228" s="15"/>
      <c r="PDK228" s="15"/>
      <c r="PDL228" s="15"/>
      <c r="PDM228" s="15"/>
      <c r="PDN228" s="15"/>
      <c r="PDO228" s="15"/>
      <c r="PDP228" s="15"/>
      <c r="PDQ228" s="15"/>
      <c r="PDR228" s="15"/>
      <c r="PDS228" s="15"/>
      <c r="PDT228" s="15"/>
      <c r="PDU228" s="15"/>
      <c r="PDV228" s="15"/>
      <c r="PDW228" s="15"/>
      <c r="PDX228" s="15"/>
      <c r="PDY228" s="15"/>
      <c r="PDZ228" s="15"/>
      <c r="PEA228" s="15"/>
      <c r="PEB228" s="15"/>
      <c r="PEC228" s="15"/>
      <c r="PED228" s="15"/>
      <c r="PEE228" s="15"/>
      <c r="PEF228" s="15"/>
      <c r="PEG228" s="15"/>
      <c r="PEH228" s="15"/>
      <c r="PEI228" s="15"/>
      <c r="PEJ228" s="15"/>
      <c r="PEK228" s="15"/>
      <c r="PEL228" s="15"/>
      <c r="PEM228" s="15"/>
      <c r="PEN228" s="15"/>
      <c r="PEO228" s="15"/>
      <c r="PEP228" s="15"/>
      <c r="PEQ228" s="15"/>
      <c r="PER228" s="15"/>
      <c r="PES228" s="15"/>
      <c r="PET228" s="15"/>
      <c r="PEU228" s="15"/>
      <c r="PEV228" s="15"/>
      <c r="PEW228" s="15"/>
      <c r="PEX228" s="15"/>
      <c r="PEY228" s="15"/>
      <c r="PEZ228" s="15"/>
      <c r="PFA228" s="15"/>
      <c r="PFB228" s="15"/>
      <c r="PFC228" s="15"/>
      <c r="PFD228" s="15"/>
      <c r="PFE228" s="15"/>
      <c r="PFF228" s="15"/>
      <c r="PFG228" s="15"/>
      <c r="PFH228" s="15"/>
      <c r="PFI228" s="15"/>
      <c r="PFJ228" s="15"/>
      <c r="PFK228" s="15"/>
      <c r="PFL228" s="15"/>
      <c r="PFM228" s="15"/>
      <c r="PFN228" s="15"/>
      <c r="PFO228" s="15"/>
      <c r="PFP228" s="15"/>
      <c r="PFQ228" s="15"/>
      <c r="PFR228" s="15"/>
      <c r="PFS228" s="15"/>
      <c r="PFT228" s="15"/>
      <c r="PFU228" s="15"/>
      <c r="PFV228" s="15"/>
      <c r="PFW228" s="15"/>
      <c r="PFX228" s="15"/>
      <c r="PFY228" s="15"/>
      <c r="PFZ228" s="15"/>
      <c r="PGA228" s="15"/>
      <c r="PGB228" s="15"/>
      <c r="PGC228" s="15"/>
      <c r="PGD228" s="15"/>
      <c r="PGE228" s="15"/>
      <c r="PGF228" s="15"/>
      <c r="PGG228" s="15"/>
      <c r="PGH228" s="15"/>
      <c r="PGI228" s="15"/>
      <c r="PGJ228" s="15"/>
      <c r="PGK228" s="15"/>
      <c r="PGL228" s="15"/>
      <c r="PGM228" s="15"/>
      <c r="PGN228" s="15"/>
      <c r="PGO228" s="15"/>
      <c r="PGP228" s="15"/>
      <c r="PGQ228" s="15"/>
      <c r="PGR228" s="15"/>
      <c r="PGS228" s="15"/>
      <c r="PGT228" s="15"/>
      <c r="PGU228" s="15"/>
      <c r="PGV228" s="15"/>
      <c r="PGW228" s="15"/>
      <c r="PGX228" s="15"/>
      <c r="PGY228" s="15"/>
      <c r="PGZ228" s="15"/>
      <c r="PHA228" s="15"/>
      <c r="PHB228" s="15"/>
      <c r="PHC228" s="15"/>
      <c r="PHD228" s="15"/>
      <c r="PHE228" s="15"/>
      <c r="PHF228" s="15"/>
      <c r="PHG228" s="15"/>
      <c r="PHH228" s="15"/>
      <c r="PHI228" s="15"/>
      <c r="PHJ228" s="15"/>
      <c r="PHK228" s="15"/>
      <c r="PHL228" s="15"/>
      <c r="PHM228" s="15"/>
      <c r="PHN228" s="15"/>
      <c r="PHO228" s="15"/>
      <c r="PHP228" s="15"/>
      <c r="PHQ228" s="15"/>
      <c r="PHR228" s="15"/>
      <c r="PHS228" s="15"/>
      <c r="PHT228" s="15"/>
      <c r="PHU228" s="15"/>
      <c r="PHV228" s="15"/>
      <c r="PHW228" s="15"/>
      <c r="PHX228" s="15"/>
      <c r="PHY228" s="15"/>
      <c r="PHZ228" s="15"/>
      <c r="PIA228" s="15"/>
      <c r="PIB228" s="15"/>
      <c r="PIC228" s="15"/>
      <c r="PID228" s="15"/>
      <c r="PIE228" s="15"/>
      <c r="PIF228" s="15"/>
      <c r="PIG228" s="15"/>
      <c r="PIH228" s="15"/>
      <c r="PII228" s="15"/>
      <c r="PIJ228" s="15"/>
      <c r="PIK228" s="15"/>
      <c r="PIL228" s="15"/>
      <c r="PIM228" s="15"/>
      <c r="PIN228" s="15"/>
      <c r="PIO228" s="15"/>
      <c r="PIP228" s="15"/>
      <c r="PIQ228" s="15"/>
      <c r="PIR228" s="15"/>
      <c r="PIS228" s="15"/>
      <c r="PIT228" s="15"/>
      <c r="PIU228" s="15"/>
      <c r="PIV228" s="15"/>
      <c r="PIW228" s="15"/>
      <c r="PIX228" s="15"/>
      <c r="PIY228" s="15"/>
      <c r="PIZ228" s="15"/>
      <c r="PJA228" s="15"/>
      <c r="PJB228" s="15"/>
      <c r="PJC228" s="15"/>
      <c r="PJD228" s="15"/>
      <c r="PJE228" s="15"/>
      <c r="PJF228" s="15"/>
      <c r="PJG228" s="15"/>
      <c r="PJH228" s="15"/>
      <c r="PJI228" s="15"/>
      <c r="PJJ228" s="15"/>
      <c r="PJK228" s="15"/>
      <c r="PJL228" s="15"/>
      <c r="PJM228" s="15"/>
      <c r="PJN228" s="15"/>
      <c r="PJO228" s="15"/>
      <c r="PJP228" s="15"/>
      <c r="PJQ228" s="15"/>
      <c r="PJR228" s="15"/>
      <c r="PJS228" s="15"/>
      <c r="PJT228" s="15"/>
      <c r="PJU228" s="15"/>
      <c r="PJV228" s="15"/>
      <c r="PJW228" s="15"/>
      <c r="PJX228" s="15"/>
      <c r="PJY228" s="15"/>
      <c r="PJZ228" s="15"/>
      <c r="PKA228" s="15"/>
      <c r="PKB228" s="15"/>
      <c r="PKC228" s="15"/>
      <c r="PKD228" s="15"/>
      <c r="PKE228" s="15"/>
      <c r="PKF228" s="15"/>
      <c r="PKG228" s="15"/>
      <c r="PKH228" s="15"/>
      <c r="PKI228" s="15"/>
      <c r="PKJ228" s="15"/>
      <c r="PKK228" s="15"/>
      <c r="PKL228" s="15"/>
      <c r="PKM228" s="15"/>
      <c r="PKN228" s="15"/>
      <c r="PKO228" s="15"/>
      <c r="PKP228" s="15"/>
      <c r="PKQ228" s="15"/>
      <c r="PKR228" s="15"/>
      <c r="PKS228" s="15"/>
      <c r="PKT228" s="15"/>
      <c r="PKU228" s="15"/>
      <c r="PKV228" s="15"/>
      <c r="PKW228" s="15"/>
      <c r="PKX228" s="15"/>
      <c r="PKY228" s="15"/>
      <c r="PKZ228" s="15"/>
      <c r="PLA228" s="15"/>
      <c r="PLB228" s="15"/>
      <c r="PLC228" s="15"/>
      <c r="PLD228" s="15"/>
      <c r="PLE228" s="15"/>
      <c r="PLF228" s="15"/>
      <c r="PLG228" s="15"/>
      <c r="PLH228" s="15"/>
      <c r="PLI228" s="15"/>
      <c r="PLJ228" s="15"/>
      <c r="PLK228" s="15"/>
      <c r="PLL228" s="15"/>
      <c r="PLM228" s="15"/>
      <c r="PLN228" s="15"/>
      <c r="PLO228" s="15"/>
      <c r="PLP228" s="15"/>
      <c r="PLQ228" s="15"/>
      <c r="PLR228" s="15"/>
      <c r="PLS228" s="15"/>
      <c r="PLT228" s="15"/>
      <c r="PLU228" s="15"/>
      <c r="PLV228" s="15"/>
      <c r="PLW228" s="15"/>
      <c r="PLX228" s="15"/>
      <c r="PLY228" s="15"/>
      <c r="PLZ228" s="15"/>
      <c r="PMA228" s="15"/>
      <c r="PMB228" s="15"/>
      <c r="PMC228" s="15"/>
      <c r="PMD228" s="15"/>
      <c r="PME228" s="15"/>
      <c r="PMF228" s="15"/>
      <c r="PMG228" s="15"/>
      <c r="PMH228" s="15"/>
      <c r="PMI228" s="15"/>
      <c r="PMJ228" s="15"/>
      <c r="PMK228" s="15"/>
      <c r="PML228" s="15"/>
      <c r="PMM228" s="15"/>
      <c r="PMN228" s="15"/>
      <c r="PMO228" s="15"/>
      <c r="PMP228" s="15"/>
      <c r="PMQ228" s="15"/>
      <c r="PMR228" s="15"/>
      <c r="PMS228" s="15"/>
      <c r="PMT228" s="15"/>
      <c r="PMU228" s="15"/>
      <c r="PMV228" s="15"/>
      <c r="PMW228" s="15"/>
      <c r="PMX228" s="15"/>
      <c r="PMY228" s="15"/>
      <c r="PMZ228" s="15"/>
      <c r="PNA228" s="15"/>
      <c r="PNB228" s="15"/>
      <c r="PNC228" s="15"/>
      <c r="PND228" s="15"/>
      <c r="PNE228" s="15"/>
      <c r="PNF228" s="15"/>
      <c r="PNG228" s="15"/>
      <c r="PNH228" s="15"/>
      <c r="PNI228" s="15"/>
      <c r="PNJ228" s="15"/>
      <c r="PNK228" s="15"/>
      <c r="PNL228" s="15"/>
      <c r="PNM228" s="15"/>
      <c r="PNN228" s="15"/>
      <c r="PNO228" s="15"/>
      <c r="PNP228" s="15"/>
      <c r="PNQ228" s="15"/>
      <c r="PNR228" s="15"/>
      <c r="PNS228" s="15"/>
      <c r="PNT228" s="15"/>
      <c r="PNU228" s="15"/>
      <c r="PNV228" s="15"/>
      <c r="PNW228" s="15"/>
      <c r="PNX228" s="15"/>
      <c r="PNY228" s="15"/>
      <c r="PNZ228" s="15"/>
      <c r="POA228" s="15"/>
      <c r="POB228" s="15"/>
      <c r="POC228" s="15"/>
      <c r="POD228" s="15"/>
      <c r="POE228" s="15"/>
      <c r="POF228" s="15"/>
      <c r="POG228" s="15"/>
      <c r="POH228" s="15"/>
      <c r="POI228" s="15"/>
      <c r="POJ228" s="15"/>
      <c r="POK228" s="15"/>
      <c r="POL228" s="15"/>
      <c r="POM228" s="15"/>
      <c r="PON228" s="15"/>
      <c r="POO228" s="15"/>
      <c r="POP228" s="15"/>
      <c r="POQ228" s="15"/>
      <c r="POR228" s="15"/>
      <c r="POS228" s="15"/>
      <c r="POT228" s="15"/>
      <c r="POU228" s="15"/>
      <c r="POV228" s="15"/>
      <c r="POW228" s="15"/>
      <c r="POX228" s="15"/>
      <c r="POY228" s="15"/>
      <c r="POZ228" s="15"/>
      <c r="PPA228" s="15"/>
      <c r="PPB228" s="15"/>
      <c r="PPC228" s="15"/>
      <c r="PPD228" s="15"/>
      <c r="PPE228" s="15"/>
      <c r="PPF228" s="15"/>
      <c r="PPG228" s="15"/>
      <c r="PPH228" s="15"/>
      <c r="PPI228" s="15"/>
      <c r="PPJ228" s="15"/>
      <c r="PPK228" s="15"/>
      <c r="PPL228" s="15"/>
      <c r="PPM228" s="15"/>
      <c r="PPN228" s="15"/>
      <c r="PPO228" s="15"/>
      <c r="PPP228" s="15"/>
      <c r="PPQ228" s="15"/>
      <c r="PPR228" s="15"/>
      <c r="PPS228" s="15"/>
      <c r="PPT228" s="15"/>
      <c r="PPU228" s="15"/>
      <c r="PPV228" s="15"/>
      <c r="PPW228" s="15"/>
      <c r="PPX228" s="15"/>
      <c r="PPY228" s="15"/>
      <c r="PPZ228" s="15"/>
      <c r="PQA228" s="15"/>
      <c r="PQB228" s="15"/>
      <c r="PQC228" s="15"/>
      <c r="PQD228" s="15"/>
      <c r="PQE228" s="15"/>
      <c r="PQF228" s="15"/>
      <c r="PQG228" s="15"/>
      <c r="PQH228" s="15"/>
      <c r="PQI228" s="15"/>
      <c r="PQJ228" s="15"/>
      <c r="PQK228" s="15"/>
      <c r="PQL228" s="15"/>
      <c r="PQM228" s="15"/>
      <c r="PQN228" s="15"/>
      <c r="PQO228" s="15"/>
      <c r="PQP228" s="15"/>
      <c r="PQQ228" s="15"/>
      <c r="PQR228" s="15"/>
      <c r="PQS228" s="15"/>
      <c r="PQT228" s="15"/>
      <c r="PQU228" s="15"/>
      <c r="PQV228" s="15"/>
      <c r="PQW228" s="15"/>
      <c r="PQX228" s="15"/>
      <c r="PQY228" s="15"/>
      <c r="PQZ228" s="15"/>
      <c r="PRA228" s="15"/>
      <c r="PRB228" s="15"/>
      <c r="PRC228" s="15"/>
      <c r="PRD228" s="15"/>
      <c r="PRE228" s="15"/>
      <c r="PRF228" s="15"/>
      <c r="PRG228" s="15"/>
      <c r="PRH228" s="15"/>
      <c r="PRI228" s="15"/>
      <c r="PRJ228" s="15"/>
      <c r="PRK228" s="15"/>
      <c r="PRL228" s="15"/>
      <c r="PRM228" s="15"/>
      <c r="PRN228" s="15"/>
      <c r="PRO228" s="15"/>
      <c r="PRP228" s="15"/>
      <c r="PRQ228" s="15"/>
      <c r="PRR228" s="15"/>
      <c r="PRS228" s="15"/>
      <c r="PRT228" s="15"/>
      <c r="PRU228" s="15"/>
      <c r="PRV228" s="15"/>
      <c r="PRW228" s="15"/>
      <c r="PRX228" s="15"/>
      <c r="PRY228" s="15"/>
      <c r="PRZ228" s="15"/>
      <c r="PSA228" s="15"/>
      <c r="PSB228" s="15"/>
      <c r="PSC228" s="15"/>
      <c r="PSD228" s="15"/>
      <c r="PSE228" s="15"/>
      <c r="PSF228" s="15"/>
      <c r="PSG228" s="15"/>
      <c r="PSH228" s="15"/>
      <c r="PSI228" s="15"/>
      <c r="PSJ228" s="15"/>
      <c r="PSK228" s="15"/>
      <c r="PSL228" s="15"/>
      <c r="PSM228" s="15"/>
      <c r="PSN228" s="15"/>
      <c r="PSO228" s="15"/>
      <c r="PSP228" s="15"/>
      <c r="PSQ228" s="15"/>
      <c r="PSR228" s="15"/>
      <c r="PSS228" s="15"/>
      <c r="PST228" s="15"/>
      <c r="PSU228" s="15"/>
      <c r="PSV228" s="15"/>
      <c r="PSW228" s="15"/>
      <c r="PSX228" s="15"/>
      <c r="PSY228" s="15"/>
      <c r="PSZ228" s="15"/>
      <c r="PTA228" s="15"/>
      <c r="PTB228" s="15"/>
      <c r="PTC228" s="15"/>
      <c r="PTD228" s="15"/>
      <c r="PTE228" s="15"/>
      <c r="PTF228" s="15"/>
      <c r="PTG228" s="15"/>
      <c r="PTH228" s="15"/>
      <c r="PTI228" s="15"/>
      <c r="PTJ228" s="15"/>
      <c r="PTK228" s="15"/>
      <c r="PTL228" s="15"/>
      <c r="PTM228" s="15"/>
      <c r="PTN228" s="15"/>
      <c r="PTO228" s="15"/>
      <c r="PTP228" s="15"/>
      <c r="PTQ228" s="15"/>
      <c r="PTR228" s="15"/>
      <c r="PTS228" s="15"/>
      <c r="PTT228" s="15"/>
      <c r="PTU228" s="15"/>
      <c r="PTV228" s="15"/>
      <c r="PTW228" s="15"/>
      <c r="PTX228" s="15"/>
      <c r="PTY228" s="15"/>
      <c r="PTZ228" s="15"/>
      <c r="PUA228" s="15"/>
      <c r="PUB228" s="15"/>
      <c r="PUC228" s="15"/>
      <c r="PUD228" s="15"/>
      <c r="PUE228" s="15"/>
      <c r="PUF228" s="15"/>
      <c r="PUG228" s="15"/>
      <c r="PUH228" s="15"/>
      <c r="PUI228" s="15"/>
      <c r="PUJ228" s="15"/>
      <c r="PUK228" s="15"/>
      <c r="PUL228" s="15"/>
      <c r="PUM228" s="15"/>
      <c r="PUN228" s="15"/>
      <c r="PUO228" s="15"/>
      <c r="PUP228" s="15"/>
      <c r="PUQ228" s="15"/>
      <c r="PUR228" s="15"/>
      <c r="PUS228" s="15"/>
      <c r="PUT228" s="15"/>
      <c r="PUU228" s="15"/>
      <c r="PUV228" s="15"/>
      <c r="PUW228" s="15"/>
      <c r="PUX228" s="15"/>
      <c r="PUY228" s="15"/>
      <c r="PUZ228" s="15"/>
      <c r="PVA228" s="15"/>
      <c r="PVB228" s="15"/>
      <c r="PVC228" s="15"/>
      <c r="PVD228" s="15"/>
      <c r="PVE228" s="15"/>
      <c r="PVF228" s="15"/>
      <c r="PVG228" s="15"/>
      <c r="PVH228" s="15"/>
      <c r="PVI228" s="15"/>
      <c r="PVJ228" s="15"/>
      <c r="PVK228" s="15"/>
      <c r="PVL228" s="15"/>
      <c r="PVM228" s="15"/>
      <c r="PVN228" s="15"/>
      <c r="PVO228" s="15"/>
      <c r="PVP228" s="15"/>
      <c r="PVQ228" s="15"/>
      <c r="PVR228" s="15"/>
      <c r="PVS228" s="15"/>
      <c r="PVT228" s="15"/>
      <c r="PVU228" s="15"/>
      <c r="PVV228" s="15"/>
      <c r="PVW228" s="15"/>
      <c r="PVX228" s="15"/>
      <c r="PVY228" s="15"/>
      <c r="PVZ228" s="15"/>
      <c r="PWA228" s="15"/>
      <c r="PWB228" s="15"/>
      <c r="PWC228" s="15"/>
      <c r="PWD228" s="15"/>
      <c r="PWE228" s="15"/>
      <c r="PWF228" s="15"/>
      <c r="PWG228" s="15"/>
      <c r="PWH228" s="15"/>
      <c r="PWI228" s="15"/>
      <c r="PWJ228" s="15"/>
      <c r="PWK228" s="15"/>
      <c r="PWL228" s="15"/>
      <c r="PWM228" s="15"/>
      <c r="PWN228" s="15"/>
      <c r="PWO228" s="15"/>
      <c r="PWP228" s="15"/>
      <c r="PWQ228" s="15"/>
      <c r="PWR228" s="15"/>
      <c r="PWS228" s="15"/>
      <c r="PWT228" s="15"/>
      <c r="PWU228" s="15"/>
      <c r="PWV228" s="15"/>
      <c r="PWW228" s="15"/>
      <c r="PWX228" s="15"/>
      <c r="PWY228" s="15"/>
      <c r="PWZ228" s="15"/>
      <c r="PXA228" s="15"/>
      <c r="PXB228" s="15"/>
      <c r="PXC228" s="15"/>
      <c r="PXD228" s="15"/>
      <c r="PXE228" s="15"/>
      <c r="PXF228" s="15"/>
      <c r="PXG228" s="15"/>
      <c r="PXH228" s="15"/>
      <c r="PXI228" s="15"/>
      <c r="PXJ228" s="15"/>
      <c r="PXK228" s="15"/>
      <c r="PXL228" s="15"/>
      <c r="PXM228" s="15"/>
      <c r="PXN228" s="15"/>
      <c r="PXO228" s="15"/>
      <c r="PXP228" s="15"/>
      <c r="PXQ228" s="15"/>
      <c r="PXR228" s="15"/>
      <c r="PXS228" s="15"/>
      <c r="PXT228" s="15"/>
      <c r="PXU228" s="15"/>
      <c r="PXV228" s="15"/>
      <c r="PXW228" s="15"/>
      <c r="PXX228" s="15"/>
      <c r="PXY228" s="15"/>
      <c r="PXZ228" s="15"/>
      <c r="PYA228" s="15"/>
      <c r="PYB228" s="15"/>
      <c r="PYC228" s="15"/>
      <c r="PYD228" s="15"/>
      <c r="PYE228" s="15"/>
      <c r="PYF228" s="15"/>
      <c r="PYG228" s="15"/>
      <c r="PYH228" s="15"/>
      <c r="PYI228" s="15"/>
      <c r="PYJ228" s="15"/>
      <c r="PYK228" s="15"/>
      <c r="PYL228" s="15"/>
      <c r="PYM228" s="15"/>
      <c r="PYN228" s="15"/>
      <c r="PYO228" s="15"/>
      <c r="PYP228" s="15"/>
      <c r="PYQ228" s="15"/>
      <c r="PYR228" s="15"/>
      <c r="PYS228" s="15"/>
      <c r="PYT228" s="15"/>
      <c r="PYU228" s="15"/>
      <c r="PYV228" s="15"/>
      <c r="PYW228" s="15"/>
      <c r="PYX228" s="15"/>
      <c r="PYY228" s="15"/>
      <c r="PYZ228" s="15"/>
      <c r="PZA228" s="15"/>
      <c r="PZB228" s="15"/>
      <c r="PZC228" s="15"/>
      <c r="PZD228" s="15"/>
      <c r="PZE228" s="15"/>
      <c r="PZF228" s="15"/>
      <c r="PZG228" s="15"/>
      <c r="PZH228" s="15"/>
      <c r="PZI228" s="15"/>
      <c r="PZJ228" s="15"/>
      <c r="PZK228" s="15"/>
      <c r="PZL228" s="15"/>
      <c r="PZM228" s="15"/>
      <c r="PZN228" s="15"/>
      <c r="PZO228" s="15"/>
      <c r="PZP228" s="15"/>
      <c r="PZQ228" s="15"/>
      <c r="PZR228" s="15"/>
      <c r="PZS228" s="15"/>
      <c r="PZT228" s="15"/>
      <c r="PZU228" s="15"/>
      <c r="PZV228" s="15"/>
      <c r="PZW228" s="15"/>
      <c r="PZX228" s="15"/>
      <c r="PZY228" s="15"/>
      <c r="PZZ228" s="15"/>
      <c r="QAA228" s="15"/>
      <c r="QAB228" s="15"/>
      <c r="QAC228" s="15"/>
      <c r="QAD228" s="15"/>
      <c r="QAE228" s="15"/>
      <c r="QAF228" s="15"/>
      <c r="QAG228" s="15"/>
      <c r="QAH228" s="15"/>
      <c r="QAI228" s="15"/>
      <c r="QAJ228" s="15"/>
      <c r="QAK228" s="15"/>
      <c r="QAL228" s="15"/>
      <c r="QAM228" s="15"/>
      <c r="QAN228" s="15"/>
      <c r="QAO228" s="15"/>
      <c r="QAP228" s="15"/>
      <c r="QAQ228" s="15"/>
      <c r="QAR228" s="15"/>
      <c r="QAS228" s="15"/>
      <c r="QAT228" s="15"/>
      <c r="QAU228" s="15"/>
      <c r="QAV228" s="15"/>
      <c r="QAW228" s="15"/>
      <c r="QAX228" s="15"/>
      <c r="QAY228" s="15"/>
      <c r="QAZ228" s="15"/>
      <c r="QBA228" s="15"/>
      <c r="QBB228" s="15"/>
      <c r="QBC228" s="15"/>
      <c r="QBD228" s="15"/>
      <c r="QBE228" s="15"/>
      <c r="QBF228" s="15"/>
      <c r="QBG228" s="15"/>
      <c r="QBH228" s="15"/>
      <c r="QBI228" s="15"/>
      <c r="QBJ228" s="15"/>
      <c r="QBK228" s="15"/>
      <c r="QBL228" s="15"/>
      <c r="QBM228" s="15"/>
      <c r="QBN228" s="15"/>
      <c r="QBO228" s="15"/>
      <c r="QBP228" s="15"/>
      <c r="QBQ228" s="15"/>
      <c r="QBR228" s="15"/>
      <c r="QBS228" s="15"/>
      <c r="QBT228" s="15"/>
      <c r="QBU228" s="15"/>
      <c r="QBV228" s="15"/>
      <c r="QBW228" s="15"/>
      <c r="QBX228" s="15"/>
      <c r="QBY228" s="15"/>
      <c r="QBZ228" s="15"/>
      <c r="QCA228" s="15"/>
      <c r="QCB228" s="15"/>
      <c r="QCC228" s="15"/>
      <c r="QCD228" s="15"/>
      <c r="QCE228" s="15"/>
      <c r="QCF228" s="15"/>
      <c r="QCG228" s="15"/>
      <c r="QCH228" s="15"/>
      <c r="QCI228" s="15"/>
      <c r="QCJ228" s="15"/>
      <c r="QCK228" s="15"/>
      <c r="QCL228" s="15"/>
      <c r="QCM228" s="15"/>
      <c r="QCN228" s="15"/>
      <c r="QCO228" s="15"/>
      <c r="QCP228" s="15"/>
      <c r="QCQ228" s="15"/>
      <c r="QCR228" s="15"/>
      <c r="QCS228" s="15"/>
      <c r="QCT228" s="15"/>
      <c r="QCU228" s="15"/>
      <c r="QCV228" s="15"/>
      <c r="QCW228" s="15"/>
      <c r="QCX228" s="15"/>
      <c r="QCY228" s="15"/>
      <c r="QCZ228" s="15"/>
      <c r="QDA228" s="15"/>
      <c r="QDB228" s="15"/>
      <c r="QDC228" s="15"/>
      <c r="QDD228" s="15"/>
      <c r="QDE228" s="15"/>
      <c r="QDF228" s="15"/>
      <c r="QDG228" s="15"/>
      <c r="QDH228" s="15"/>
      <c r="QDI228" s="15"/>
      <c r="QDJ228" s="15"/>
      <c r="QDK228" s="15"/>
      <c r="QDL228" s="15"/>
      <c r="QDM228" s="15"/>
      <c r="QDN228" s="15"/>
      <c r="QDO228" s="15"/>
      <c r="QDP228" s="15"/>
      <c r="QDQ228" s="15"/>
      <c r="QDR228" s="15"/>
      <c r="QDS228" s="15"/>
      <c r="QDT228" s="15"/>
      <c r="QDU228" s="15"/>
      <c r="QDV228" s="15"/>
      <c r="QDW228" s="15"/>
      <c r="QDX228" s="15"/>
      <c r="QDY228" s="15"/>
      <c r="QDZ228" s="15"/>
      <c r="QEA228" s="15"/>
      <c r="QEB228" s="15"/>
      <c r="QEC228" s="15"/>
      <c r="QED228" s="15"/>
      <c r="QEE228" s="15"/>
      <c r="QEF228" s="15"/>
      <c r="QEG228" s="15"/>
      <c r="QEH228" s="15"/>
      <c r="QEI228" s="15"/>
      <c r="QEJ228" s="15"/>
      <c r="QEK228" s="15"/>
      <c r="QEL228" s="15"/>
      <c r="QEM228" s="15"/>
      <c r="QEN228" s="15"/>
      <c r="QEO228" s="15"/>
      <c r="QEP228" s="15"/>
      <c r="QEQ228" s="15"/>
      <c r="QER228" s="15"/>
      <c r="QES228" s="15"/>
      <c r="QET228" s="15"/>
      <c r="QEU228" s="15"/>
      <c r="QEV228" s="15"/>
      <c r="QEW228" s="15"/>
      <c r="QEX228" s="15"/>
      <c r="QEY228" s="15"/>
      <c r="QEZ228" s="15"/>
      <c r="QFA228" s="15"/>
      <c r="QFB228" s="15"/>
      <c r="QFC228" s="15"/>
      <c r="QFD228" s="15"/>
      <c r="QFE228" s="15"/>
      <c r="QFF228" s="15"/>
      <c r="QFG228" s="15"/>
      <c r="QFH228" s="15"/>
      <c r="QFI228" s="15"/>
      <c r="QFJ228" s="15"/>
      <c r="QFK228" s="15"/>
      <c r="QFL228" s="15"/>
      <c r="QFM228" s="15"/>
      <c r="QFN228" s="15"/>
      <c r="QFO228" s="15"/>
      <c r="QFP228" s="15"/>
      <c r="QFQ228" s="15"/>
      <c r="QFR228" s="15"/>
      <c r="QFS228" s="15"/>
      <c r="QFT228" s="15"/>
      <c r="QFU228" s="15"/>
      <c r="QFV228" s="15"/>
      <c r="QFW228" s="15"/>
      <c r="QFX228" s="15"/>
      <c r="QFY228" s="15"/>
      <c r="QFZ228" s="15"/>
      <c r="QGA228" s="15"/>
      <c r="QGB228" s="15"/>
      <c r="QGC228" s="15"/>
      <c r="QGD228" s="15"/>
      <c r="QGE228" s="15"/>
      <c r="QGF228" s="15"/>
      <c r="QGG228" s="15"/>
      <c r="QGH228" s="15"/>
      <c r="QGI228" s="15"/>
      <c r="QGJ228" s="15"/>
      <c r="QGK228" s="15"/>
      <c r="QGL228" s="15"/>
      <c r="QGM228" s="15"/>
      <c r="QGN228" s="15"/>
      <c r="QGO228" s="15"/>
      <c r="QGP228" s="15"/>
      <c r="QGQ228" s="15"/>
      <c r="QGR228" s="15"/>
      <c r="QGS228" s="15"/>
      <c r="QGT228" s="15"/>
      <c r="QGU228" s="15"/>
      <c r="QGV228" s="15"/>
      <c r="QGW228" s="15"/>
      <c r="QGX228" s="15"/>
      <c r="QGY228" s="15"/>
      <c r="QGZ228" s="15"/>
      <c r="QHA228" s="15"/>
      <c r="QHB228" s="15"/>
      <c r="QHC228" s="15"/>
      <c r="QHD228" s="15"/>
      <c r="QHE228" s="15"/>
      <c r="QHF228" s="15"/>
      <c r="QHG228" s="15"/>
      <c r="QHH228" s="15"/>
      <c r="QHI228" s="15"/>
      <c r="QHJ228" s="15"/>
      <c r="QHK228" s="15"/>
      <c r="QHL228" s="15"/>
      <c r="QHM228" s="15"/>
      <c r="QHN228" s="15"/>
      <c r="QHO228" s="15"/>
      <c r="QHP228" s="15"/>
      <c r="QHQ228" s="15"/>
      <c r="QHR228" s="15"/>
      <c r="QHS228" s="15"/>
      <c r="QHT228" s="15"/>
      <c r="QHU228" s="15"/>
      <c r="QHV228" s="15"/>
      <c r="QHW228" s="15"/>
      <c r="QHX228" s="15"/>
      <c r="QHY228" s="15"/>
      <c r="QHZ228" s="15"/>
      <c r="QIA228" s="15"/>
      <c r="QIB228" s="15"/>
      <c r="QIC228" s="15"/>
      <c r="QID228" s="15"/>
      <c r="QIE228" s="15"/>
      <c r="QIF228" s="15"/>
      <c r="QIG228" s="15"/>
      <c r="QIH228" s="15"/>
      <c r="QII228" s="15"/>
      <c r="QIJ228" s="15"/>
      <c r="QIK228" s="15"/>
      <c r="QIL228" s="15"/>
      <c r="QIM228" s="15"/>
      <c r="QIN228" s="15"/>
      <c r="QIO228" s="15"/>
      <c r="QIP228" s="15"/>
      <c r="QIQ228" s="15"/>
      <c r="QIR228" s="15"/>
      <c r="QIS228" s="15"/>
      <c r="QIT228" s="15"/>
      <c r="QIU228" s="15"/>
      <c r="QIV228" s="15"/>
      <c r="QIW228" s="15"/>
      <c r="QIX228" s="15"/>
      <c r="QIY228" s="15"/>
      <c r="QIZ228" s="15"/>
      <c r="QJA228" s="15"/>
      <c r="QJB228" s="15"/>
      <c r="QJC228" s="15"/>
      <c r="QJD228" s="15"/>
      <c r="QJE228" s="15"/>
      <c r="QJF228" s="15"/>
      <c r="QJG228" s="15"/>
      <c r="QJH228" s="15"/>
      <c r="QJI228" s="15"/>
      <c r="QJJ228" s="15"/>
      <c r="QJK228" s="15"/>
      <c r="QJL228" s="15"/>
      <c r="QJM228" s="15"/>
      <c r="QJN228" s="15"/>
      <c r="QJO228" s="15"/>
      <c r="QJP228" s="15"/>
      <c r="QJQ228" s="15"/>
      <c r="QJR228" s="15"/>
      <c r="QJS228" s="15"/>
      <c r="QJT228" s="15"/>
      <c r="QJU228" s="15"/>
      <c r="QJV228" s="15"/>
      <c r="QJW228" s="15"/>
      <c r="QJX228" s="15"/>
      <c r="QJY228" s="15"/>
      <c r="QJZ228" s="15"/>
      <c r="QKA228" s="15"/>
      <c r="QKB228" s="15"/>
      <c r="QKC228" s="15"/>
      <c r="QKD228" s="15"/>
      <c r="QKE228" s="15"/>
      <c r="QKF228" s="15"/>
      <c r="QKG228" s="15"/>
      <c r="QKH228" s="15"/>
      <c r="QKI228" s="15"/>
      <c r="QKJ228" s="15"/>
      <c r="QKK228" s="15"/>
      <c r="QKL228" s="15"/>
      <c r="QKM228" s="15"/>
      <c r="QKN228" s="15"/>
      <c r="QKO228" s="15"/>
      <c r="QKP228" s="15"/>
      <c r="QKQ228" s="15"/>
      <c r="QKR228" s="15"/>
      <c r="QKS228" s="15"/>
      <c r="QKT228" s="15"/>
      <c r="QKU228" s="15"/>
      <c r="QKV228" s="15"/>
      <c r="QKW228" s="15"/>
      <c r="QKX228" s="15"/>
      <c r="QKY228" s="15"/>
      <c r="QKZ228" s="15"/>
      <c r="QLA228" s="15"/>
      <c r="QLB228" s="15"/>
      <c r="QLC228" s="15"/>
      <c r="QLD228" s="15"/>
      <c r="QLE228" s="15"/>
      <c r="QLF228" s="15"/>
      <c r="QLG228" s="15"/>
      <c r="QLH228" s="15"/>
      <c r="QLI228" s="15"/>
      <c r="QLJ228" s="15"/>
      <c r="QLK228" s="15"/>
      <c r="QLL228" s="15"/>
      <c r="QLM228" s="15"/>
      <c r="QLN228" s="15"/>
      <c r="QLO228" s="15"/>
      <c r="QLP228" s="15"/>
      <c r="QLQ228" s="15"/>
      <c r="QLR228" s="15"/>
      <c r="QLS228" s="15"/>
      <c r="QLT228" s="15"/>
      <c r="QLU228" s="15"/>
      <c r="QLV228" s="15"/>
      <c r="QLW228" s="15"/>
      <c r="QLX228" s="15"/>
      <c r="QLY228" s="15"/>
      <c r="QLZ228" s="15"/>
      <c r="QMA228" s="15"/>
      <c r="QMB228" s="15"/>
      <c r="QMC228" s="15"/>
      <c r="QMD228" s="15"/>
      <c r="QME228" s="15"/>
      <c r="QMF228" s="15"/>
      <c r="QMG228" s="15"/>
      <c r="QMH228" s="15"/>
      <c r="QMI228" s="15"/>
      <c r="QMJ228" s="15"/>
      <c r="QMK228" s="15"/>
      <c r="QML228" s="15"/>
      <c r="QMM228" s="15"/>
      <c r="QMN228" s="15"/>
      <c r="QMO228" s="15"/>
      <c r="QMP228" s="15"/>
      <c r="QMQ228" s="15"/>
      <c r="QMR228" s="15"/>
      <c r="QMS228" s="15"/>
      <c r="QMT228" s="15"/>
      <c r="QMU228" s="15"/>
      <c r="QMV228" s="15"/>
      <c r="QMW228" s="15"/>
      <c r="QMX228" s="15"/>
      <c r="QMY228" s="15"/>
      <c r="QMZ228" s="15"/>
      <c r="QNA228" s="15"/>
      <c r="QNB228" s="15"/>
      <c r="QNC228" s="15"/>
      <c r="QND228" s="15"/>
      <c r="QNE228" s="15"/>
      <c r="QNF228" s="15"/>
      <c r="QNG228" s="15"/>
      <c r="QNH228" s="15"/>
      <c r="QNI228" s="15"/>
      <c r="QNJ228" s="15"/>
      <c r="QNK228" s="15"/>
      <c r="QNL228" s="15"/>
      <c r="QNM228" s="15"/>
      <c r="QNN228" s="15"/>
      <c r="QNO228" s="15"/>
      <c r="QNP228" s="15"/>
      <c r="QNQ228" s="15"/>
      <c r="QNR228" s="15"/>
      <c r="QNS228" s="15"/>
      <c r="QNT228" s="15"/>
      <c r="QNU228" s="15"/>
      <c r="QNV228" s="15"/>
      <c r="QNW228" s="15"/>
      <c r="QNX228" s="15"/>
      <c r="QNY228" s="15"/>
      <c r="QNZ228" s="15"/>
      <c r="QOA228" s="15"/>
      <c r="QOB228" s="15"/>
      <c r="QOC228" s="15"/>
      <c r="QOD228" s="15"/>
      <c r="QOE228" s="15"/>
      <c r="QOF228" s="15"/>
      <c r="QOG228" s="15"/>
      <c r="QOH228" s="15"/>
      <c r="QOI228" s="15"/>
      <c r="QOJ228" s="15"/>
      <c r="QOK228" s="15"/>
      <c r="QOL228" s="15"/>
      <c r="QOM228" s="15"/>
      <c r="QON228" s="15"/>
      <c r="QOO228" s="15"/>
      <c r="QOP228" s="15"/>
      <c r="QOQ228" s="15"/>
      <c r="QOR228" s="15"/>
      <c r="QOS228" s="15"/>
      <c r="QOT228" s="15"/>
      <c r="QOU228" s="15"/>
      <c r="QOV228" s="15"/>
      <c r="QOW228" s="15"/>
      <c r="QOX228" s="15"/>
      <c r="QOY228" s="15"/>
      <c r="QOZ228" s="15"/>
      <c r="QPA228" s="15"/>
      <c r="QPB228" s="15"/>
      <c r="QPC228" s="15"/>
      <c r="QPD228" s="15"/>
      <c r="QPE228" s="15"/>
      <c r="QPF228" s="15"/>
      <c r="QPG228" s="15"/>
      <c r="QPH228" s="15"/>
      <c r="QPI228" s="15"/>
      <c r="QPJ228" s="15"/>
      <c r="QPK228" s="15"/>
      <c r="QPL228" s="15"/>
      <c r="QPM228" s="15"/>
      <c r="QPN228" s="15"/>
      <c r="QPO228" s="15"/>
      <c r="QPP228" s="15"/>
      <c r="QPQ228" s="15"/>
      <c r="QPR228" s="15"/>
      <c r="QPS228" s="15"/>
      <c r="QPT228" s="15"/>
      <c r="QPU228" s="15"/>
      <c r="QPV228" s="15"/>
      <c r="QPW228" s="15"/>
      <c r="QPX228" s="15"/>
      <c r="QPY228" s="15"/>
      <c r="QPZ228" s="15"/>
      <c r="QQA228" s="15"/>
      <c r="QQB228" s="15"/>
      <c r="QQC228" s="15"/>
      <c r="QQD228" s="15"/>
      <c r="QQE228" s="15"/>
      <c r="QQF228" s="15"/>
      <c r="QQG228" s="15"/>
      <c r="QQH228" s="15"/>
      <c r="QQI228" s="15"/>
      <c r="QQJ228" s="15"/>
      <c r="QQK228" s="15"/>
      <c r="QQL228" s="15"/>
      <c r="QQM228" s="15"/>
      <c r="QQN228" s="15"/>
      <c r="QQO228" s="15"/>
      <c r="QQP228" s="15"/>
      <c r="QQQ228" s="15"/>
      <c r="QQR228" s="15"/>
      <c r="QQS228" s="15"/>
      <c r="QQT228" s="15"/>
      <c r="QQU228" s="15"/>
      <c r="QQV228" s="15"/>
      <c r="QQW228" s="15"/>
      <c r="QQX228" s="15"/>
      <c r="QQY228" s="15"/>
      <c r="QQZ228" s="15"/>
      <c r="QRA228" s="15"/>
      <c r="QRB228" s="15"/>
      <c r="QRC228" s="15"/>
      <c r="QRD228" s="15"/>
      <c r="QRE228" s="15"/>
      <c r="QRF228" s="15"/>
      <c r="QRG228" s="15"/>
      <c r="QRH228" s="15"/>
      <c r="QRI228" s="15"/>
      <c r="QRJ228" s="15"/>
      <c r="QRK228" s="15"/>
      <c r="QRL228" s="15"/>
      <c r="QRM228" s="15"/>
      <c r="QRN228" s="15"/>
      <c r="QRO228" s="15"/>
      <c r="QRP228" s="15"/>
      <c r="QRQ228" s="15"/>
      <c r="QRR228" s="15"/>
      <c r="QRS228" s="15"/>
      <c r="QRT228" s="15"/>
      <c r="QRU228" s="15"/>
      <c r="QRV228" s="15"/>
      <c r="QRW228" s="15"/>
      <c r="QRX228" s="15"/>
      <c r="QRY228" s="15"/>
      <c r="QRZ228" s="15"/>
      <c r="QSA228" s="15"/>
      <c r="QSB228" s="15"/>
      <c r="QSC228" s="15"/>
      <c r="QSD228" s="15"/>
      <c r="QSE228" s="15"/>
      <c r="QSF228" s="15"/>
      <c r="QSG228" s="15"/>
      <c r="QSH228" s="15"/>
      <c r="QSI228" s="15"/>
      <c r="QSJ228" s="15"/>
      <c r="QSK228" s="15"/>
      <c r="QSL228" s="15"/>
      <c r="QSM228" s="15"/>
      <c r="QSN228" s="15"/>
      <c r="QSO228" s="15"/>
      <c r="QSP228" s="15"/>
      <c r="QSQ228" s="15"/>
      <c r="QSR228" s="15"/>
      <c r="QSS228" s="15"/>
      <c r="QST228" s="15"/>
      <c r="QSU228" s="15"/>
      <c r="QSV228" s="15"/>
      <c r="QSW228" s="15"/>
      <c r="QSX228" s="15"/>
      <c r="QSY228" s="15"/>
      <c r="QSZ228" s="15"/>
      <c r="QTA228" s="15"/>
      <c r="QTB228" s="15"/>
      <c r="QTC228" s="15"/>
      <c r="QTD228" s="15"/>
      <c r="QTE228" s="15"/>
      <c r="QTF228" s="15"/>
      <c r="QTG228" s="15"/>
      <c r="QTH228" s="15"/>
      <c r="QTI228" s="15"/>
      <c r="QTJ228" s="15"/>
      <c r="QTK228" s="15"/>
      <c r="QTL228" s="15"/>
      <c r="QTM228" s="15"/>
      <c r="QTN228" s="15"/>
      <c r="QTO228" s="15"/>
      <c r="QTP228" s="15"/>
      <c r="QTQ228" s="15"/>
      <c r="QTR228" s="15"/>
      <c r="QTS228" s="15"/>
      <c r="QTT228" s="15"/>
      <c r="QTU228" s="15"/>
      <c r="QTV228" s="15"/>
      <c r="QTW228" s="15"/>
      <c r="QTX228" s="15"/>
      <c r="QTY228" s="15"/>
      <c r="QTZ228" s="15"/>
      <c r="QUA228" s="15"/>
      <c r="QUB228" s="15"/>
      <c r="QUC228" s="15"/>
      <c r="QUD228" s="15"/>
      <c r="QUE228" s="15"/>
      <c r="QUF228" s="15"/>
      <c r="QUG228" s="15"/>
      <c r="QUH228" s="15"/>
      <c r="QUI228" s="15"/>
      <c r="QUJ228" s="15"/>
      <c r="QUK228" s="15"/>
      <c r="QUL228" s="15"/>
      <c r="QUM228" s="15"/>
      <c r="QUN228" s="15"/>
      <c r="QUO228" s="15"/>
      <c r="QUP228" s="15"/>
      <c r="QUQ228" s="15"/>
      <c r="QUR228" s="15"/>
      <c r="QUS228" s="15"/>
      <c r="QUT228" s="15"/>
      <c r="QUU228" s="15"/>
      <c r="QUV228" s="15"/>
      <c r="QUW228" s="15"/>
      <c r="QUX228" s="15"/>
      <c r="QUY228" s="15"/>
      <c r="QUZ228" s="15"/>
      <c r="QVA228" s="15"/>
      <c r="QVB228" s="15"/>
      <c r="QVC228" s="15"/>
      <c r="QVD228" s="15"/>
      <c r="QVE228" s="15"/>
      <c r="QVF228" s="15"/>
      <c r="QVG228" s="15"/>
      <c r="QVH228" s="15"/>
      <c r="QVI228" s="15"/>
      <c r="QVJ228" s="15"/>
      <c r="QVK228" s="15"/>
      <c r="QVL228" s="15"/>
      <c r="QVM228" s="15"/>
      <c r="QVN228" s="15"/>
      <c r="QVO228" s="15"/>
      <c r="QVP228" s="15"/>
      <c r="QVQ228" s="15"/>
      <c r="QVR228" s="15"/>
      <c r="QVS228" s="15"/>
      <c r="QVT228" s="15"/>
      <c r="QVU228" s="15"/>
      <c r="QVV228" s="15"/>
      <c r="QVW228" s="15"/>
      <c r="QVX228" s="15"/>
      <c r="QVY228" s="15"/>
      <c r="QVZ228" s="15"/>
      <c r="QWA228" s="15"/>
      <c r="QWB228" s="15"/>
      <c r="QWC228" s="15"/>
      <c r="QWD228" s="15"/>
      <c r="QWE228" s="15"/>
      <c r="QWF228" s="15"/>
      <c r="QWG228" s="15"/>
      <c r="QWH228" s="15"/>
      <c r="QWI228" s="15"/>
      <c r="QWJ228" s="15"/>
      <c r="QWK228" s="15"/>
      <c r="QWL228" s="15"/>
      <c r="QWM228" s="15"/>
      <c r="QWN228" s="15"/>
      <c r="QWO228" s="15"/>
      <c r="QWP228" s="15"/>
      <c r="QWQ228" s="15"/>
      <c r="QWR228" s="15"/>
      <c r="QWS228" s="15"/>
      <c r="QWT228" s="15"/>
      <c r="QWU228" s="15"/>
      <c r="QWV228" s="15"/>
      <c r="QWW228" s="15"/>
      <c r="QWX228" s="15"/>
      <c r="QWY228" s="15"/>
      <c r="QWZ228" s="15"/>
      <c r="QXA228" s="15"/>
      <c r="QXB228" s="15"/>
      <c r="QXC228" s="15"/>
      <c r="QXD228" s="15"/>
      <c r="QXE228" s="15"/>
      <c r="QXF228" s="15"/>
      <c r="QXG228" s="15"/>
      <c r="QXH228" s="15"/>
      <c r="QXI228" s="15"/>
      <c r="QXJ228" s="15"/>
      <c r="QXK228" s="15"/>
      <c r="QXL228" s="15"/>
      <c r="QXM228" s="15"/>
      <c r="QXN228" s="15"/>
      <c r="QXO228" s="15"/>
      <c r="QXP228" s="15"/>
      <c r="QXQ228" s="15"/>
      <c r="QXR228" s="15"/>
      <c r="QXS228" s="15"/>
      <c r="QXT228" s="15"/>
      <c r="QXU228" s="15"/>
      <c r="QXV228" s="15"/>
      <c r="QXW228" s="15"/>
      <c r="QXX228" s="15"/>
      <c r="QXY228" s="15"/>
      <c r="QXZ228" s="15"/>
      <c r="QYA228" s="15"/>
      <c r="QYB228" s="15"/>
      <c r="QYC228" s="15"/>
      <c r="QYD228" s="15"/>
      <c r="QYE228" s="15"/>
      <c r="QYF228" s="15"/>
      <c r="QYG228" s="15"/>
      <c r="QYH228" s="15"/>
      <c r="QYI228" s="15"/>
      <c r="QYJ228" s="15"/>
      <c r="QYK228" s="15"/>
      <c r="QYL228" s="15"/>
      <c r="QYM228" s="15"/>
      <c r="QYN228" s="15"/>
      <c r="QYO228" s="15"/>
      <c r="QYP228" s="15"/>
      <c r="QYQ228" s="15"/>
      <c r="QYR228" s="15"/>
      <c r="QYS228" s="15"/>
      <c r="QYT228" s="15"/>
      <c r="QYU228" s="15"/>
      <c r="QYV228" s="15"/>
      <c r="QYW228" s="15"/>
      <c r="QYX228" s="15"/>
      <c r="QYY228" s="15"/>
      <c r="QYZ228" s="15"/>
      <c r="QZA228" s="15"/>
      <c r="QZB228" s="15"/>
      <c r="QZC228" s="15"/>
      <c r="QZD228" s="15"/>
      <c r="QZE228" s="15"/>
      <c r="QZF228" s="15"/>
      <c r="QZG228" s="15"/>
      <c r="QZH228" s="15"/>
      <c r="QZI228" s="15"/>
      <c r="QZJ228" s="15"/>
      <c r="QZK228" s="15"/>
      <c r="QZL228" s="15"/>
      <c r="QZM228" s="15"/>
      <c r="QZN228" s="15"/>
      <c r="QZO228" s="15"/>
      <c r="QZP228" s="15"/>
      <c r="QZQ228" s="15"/>
      <c r="QZR228" s="15"/>
      <c r="QZS228" s="15"/>
      <c r="QZT228" s="15"/>
      <c r="QZU228" s="15"/>
      <c r="QZV228" s="15"/>
      <c r="QZW228" s="15"/>
      <c r="QZX228" s="15"/>
      <c r="QZY228" s="15"/>
      <c r="QZZ228" s="15"/>
      <c r="RAA228" s="15"/>
      <c r="RAB228" s="15"/>
      <c r="RAC228" s="15"/>
      <c r="RAD228" s="15"/>
      <c r="RAE228" s="15"/>
      <c r="RAF228" s="15"/>
      <c r="RAG228" s="15"/>
      <c r="RAH228" s="15"/>
      <c r="RAI228" s="15"/>
      <c r="RAJ228" s="15"/>
      <c r="RAK228" s="15"/>
      <c r="RAL228" s="15"/>
      <c r="RAM228" s="15"/>
      <c r="RAN228" s="15"/>
      <c r="RAO228" s="15"/>
      <c r="RAP228" s="15"/>
      <c r="RAQ228" s="15"/>
      <c r="RAR228" s="15"/>
      <c r="RAS228" s="15"/>
      <c r="RAT228" s="15"/>
      <c r="RAU228" s="15"/>
      <c r="RAV228" s="15"/>
      <c r="RAW228" s="15"/>
      <c r="RAX228" s="15"/>
      <c r="RAY228" s="15"/>
      <c r="RAZ228" s="15"/>
      <c r="RBA228" s="15"/>
      <c r="RBB228" s="15"/>
      <c r="RBC228" s="15"/>
      <c r="RBD228" s="15"/>
      <c r="RBE228" s="15"/>
      <c r="RBF228" s="15"/>
      <c r="RBG228" s="15"/>
      <c r="RBH228" s="15"/>
      <c r="RBI228" s="15"/>
      <c r="RBJ228" s="15"/>
      <c r="RBK228" s="15"/>
      <c r="RBL228" s="15"/>
      <c r="RBM228" s="15"/>
      <c r="RBN228" s="15"/>
      <c r="RBO228" s="15"/>
      <c r="RBP228" s="15"/>
      <c r="RBQ228" s="15"/>
      <c r="RBR228" s="15"/>
      <c r="RBS228" s="15"/>
      <c r="RBT228" s="15"/>
      <c r="RBU228" s="15"/>
      <c r="RBV228" s="15"/>
      <c r="RBW228" s="15"/>
      <c r="RBX228" s="15"/>
      <c r="RBY228" s="15"/>
      <c r="RBZ228" s="15"/>
      <c r="RCA228" s="15"/>
      <c r="RCB228" s="15"/>
      <c r="RCC228" s="15"/>
      <c r="RCD228" s="15"/>
      <c r="RCE228" s="15"/>
      <c r="RCF228" s="15"/>
      <c r="RCG228" s="15"/>
      <c r="RCH228" s="15"/>
      <c r="RCI228" s="15"/>
      <c r="RCJ228" s="15"/>
      <c r="RCK228" s="15"/>
      <c r="RCL228" s="15"/>
      <c r="RCM228" s="15"/>
      <c r="RCN228" s="15"/>
      <c r="RCO228" s="15"/>
      <c r="RCP228" s="15"/>
      <c r="RCQ228" s="15"/>
      <c r="RCR228" s="15"/>
      <c r="RCS228" s="15"/>
      <c r="RCT228" s="15"/>
      <c r="RCU228" s="15"/>
      <c r="RCV228" s="15"/>
      <c r="RCW228" s="15"/>
      <c r="RCX228" s="15"/>
      <c r="RCY228" s="15"/>
      <c r="RCZ228" s="15"/>
      <c r="RDA228" s="15"/>
      <c r="RDB228" s="15"/>
      <c r="RDC228" s="15"/>
      <c r="RDD228" s="15"/>
      <c r="RDE228" s="15"/>
      <c r="RDF228" s="15"/>
      <c r="RDG228" s="15"/>
      <c r="RDH228" s="15"/>
      <c r="RDI228" s="15"/>
      <c r="RDJ228" s="15"/>
      <c r="RDK228" s="15"/>
      <c r="RDL228" s="15"/>
      <c r="RDM228" s="15"/>
      <c r="RDN228" s="15"/>
      <c r="RDO228" s="15"/>
      <c r="RDP228" s="15"/>
      <c r="RDQ228" s="15"/>
      <c r="RDR228" s="15"/>
      <c r="RDS228" s="15"/>
      <c r="RDT228" s="15"/>
      <c r="RDU228" s="15"/>
      <c r="RDV228" s="15"/>
      <c r="RDW228" s="15"/>
      <c r="RDX228" s="15"/>
      <c r="RDY228" s="15"/>
      <c r="RDZ228" s="15"/>
      <c r="REA228" s="15"/>
      <c r="REB228" s="15"/>
      <c r="REC228" s="15"/>
      <c r="RED228" s="15"/>
      <c r="REE228" s="15"/>
      <c r="REF228" s="15"/>
      <c r="REG228" s="15"/>
      <c r="REH228" s="15"/>
      <c r="REI228" s="15"/>
      <c r="REJ228" s="15"/>
      <c r="REK228" s="15"/>
      <c r="REL228" s="15"/>
      <c r="REM228" s="15"/>
      <c r="REN228" s="15"/>
      <c r="REO228" s="15"/>
      <c r="REP228" s="15"/>
      <c r="REQ228" s="15"/>
      <c r="RER228" s="15"/>
      <c r="RES228" s="15"/>
      <c r="RET228" s="15"/>
      <c r="REU228" s="15"/>
      <c r="REV228" s="15"/>
      <c r="REW228" s="15"/>
      <c r="REX228" s="15"/>
      <c r="REY228" s="15"/>
      <c r="REZ228" s="15"/>
      <c r="RFA228" s="15"/>
      <c r="RFB228" s="15"/>
      <c r="RFC228" s="15"/>
      <c r="RFD228" s="15"/>
      <c r="RFE228" s="15"/>
      <c r="RFF228" s="15"/>
      <c r="RFG228" s="15"/>
      <c r="RFH228" s="15"/>
      <c r="RFI228" s="15"/>
      <c r="RFJ228" s="15"/>
      <c r="RFK228" s="15"/>
      <c r="RFL228" s="15"/>
      <c r="RFM228" s="15"/>
      <c r="RFN228" s="15"/>
      <c r="RFO228" s="15"/>
      <c r="RFP228" s="15"/>
      <c r="RFQ228" s="15"/>
      <c r="RFR228" s="15"/>
      <c r="RFS228" s="15"/>
      <c r="RFT228" s="15"/>
      <c r="RFU228" s="15"/>
      <c r="RFV228" s="15"/>
      <c r="RFW228" s="15"/>
      <c r="RFX228" s="15"/>
      <c r="RFY228" s="15"/>
      <c r="RFZ228" s="15"/>
      <c r="RGA228" s="15"/>
      <c r="RGB228" s="15"/>
      <c r="RGC228" s="15"/>
      <c r="RGD228" s="15"/>
      <c r="RGE228" s="15"/>
      <c r="RGF228" s="15"/>
      <c r="RGG228" s="15"/>
      <c r="RGH228" s="15"/>
      <c r="RGI228" s="15"/>
      <c r="RGJ228" s="15"/>
      <c r="RGK228" s="15"/>
      <c r="RGL228" s="15"/>
      <c r="RGM228" s="15"/>
      <c r="RGN228" s="15"/>
      <c r="RGO228" s="15"/>
      <c r="RGP228" s="15"/>
      <c r="RGQ228" s="15"/>
      <c r="RGR228" s="15"/>
      <c r="RGS228" s="15"/>
      <c r="RGT228" s="15"/>
      <c r="RGU228" s="15"/>
      <c r="RGV228" s="15"/>
      <c r="RGW228" s="15"/>
      <c r="RGX228" s="15"/>
      <c r="RGY228" s="15"/>
      <c r="RGZ228" s="15"/>
      <c r="RHA228" s="15"/>
      <c r="RHB228" s="15"/>
      <c r="RHC228" s="15"/>
      <c r="RHD228" s="15"/>
      <c r="RHE228" s="15"/>
      <c r="RHF228" s="15"/>
      <c r="RHG228" s="15"/>
      <c r="RHH228" s="15"/>
      <c r="RHI228" s="15"/>
      <c r="RHJ228" s="15"/>
      <c r="RHK228" s="15"/>
      <c r="RHL228" s="15"/>
      <c r="RHM228" s="15"/>
      <c r="RHN228" s="15"/>
      <c r="RHO228" s="15"/>
      <c r="RHP228" s="15"/>
      <c r="RHQ228" s="15"/>
      <c r="RHR228" s="15"/>
      <c r="RHS228" s="15"/>
      <c r="RHT228" s="15"/>
      <c r="RHU228" s="15"/>
      <c r="RHV228" s="15"/>
      <c r="RHW228" s="15"/>
      <c r="RHX228" s="15"/>
      <c r="RHY228" s="15"/>
      <c r="RHZ228" s="15"/>
      <c r="RIA228" s="15"/>
      <c r="RIB228" s="15"/>
      <c r="RIC228" s="15"/>
      <c r="RID228" s="15"/>
      <c r="RIE228" s="15"/>
      <c r="RIF228" s="15"/>
      <c r="RIG228" s="15"/>
      <c r="RIH228" s="15"/>
      <c r="RII228" s="15"/>
      <c r="RIJ228" s="15"/>
      <c r="RIK228" s="15"/>
      <c r="RIL228" s="15"/>
      <c r="RIM228" s="15"/>
      <c r="RIN228" s="15"/>
      <c r="RIO228" s="15"/>
      <c r="RIP228" s="15"/>
      <c r="RIQ228" s="15"/>
      <c r="RIR228" s="15"/>
      <c r="RIS228" s="15"/>
      <c r="RIT228" s="15"/>
      <c r="RIU228" s="15"/>
      <c r="RIV228" s="15"/>
      <c r="RIW228" s="15"/>
      <c r="RIX228" s="15"/>
      <c r="RIY228" s="15"/>
      <c r="RIZ228" s="15"/>
      <c r="RJA228" s="15"/>
      <c r="RJB228" s="15"/>
      <c r="RJC228" s="15"/>
      <c r="RJD228" s="15"/>
      <c r="RJE228" s="15"/>
      <c r="RJF228" s="15"/>
      <c r="RJG228" s="15"/>
      <c r="RJH228" s="15"/>
      <c r="RJI228" s="15"/>
      <c r="RJJ228" s="15"/>
      <c r="RJK228" s="15"/>
      <c r="RJL228" s="15"/>
      <c r="RJM228" s="15"/>
      <c r="RJN228" s="15"/>
      <c r="RJO228" s="15"/>
      <c r="RJP228" s="15"/>
      <c r="RJQ228" s="15"/>
      <c r="RJR228" s="15"/>
      <c r="RJS228" s="15"/>
      <c r="RJT228" s="15"/>
      <c r="RJU228" s="15"/>
      <c r="RJV228" s="15"/>
      <c r="RJW228" s="15"/>
      <c r="RJX228" s="15"/>
      <c r="RJY228" s="15"/>
      <c r="RJZ228" s="15"/>
      <c r="RKA228" s="15"/>
      <c r="RKB228" s="15"/>
      <c r="RKC228" s="15"/>
      <c r="RKD228" s="15"/>
      <c r="RKE228" s="15"/>
      <c r="RKF228" s="15"/>
      <c r="RKG228" s="15"/>
      <c r="RKH228" s="15"/>
      <c r="RKI228" s="15"/>
      <c r="RKJ228" s="15"/>
      <c r="RKK228" s="15"/>
      <c r="RKL228" s="15"/>
      <c r="RKM228" s="15"/>
      <c r="RKN228" s="15"/>
      <c r="RKO228" s="15"/>
      <c r="RKP228" s="15"/>
      <c r="RKQ228" s="15"/>
      <c r="RKR228" s="15"/>
      <c r="RKS228" s="15"/>
      <c r="RKT228" s="15"/>
      <c r="RKU228" s="15"/>
      <c r="RKV228" s="15"/>
      <c r="RKW228" s="15"/>
      <c r="RKX228" s="15"/>
      <c r="RKY228" s="15"/>
      <c r="RKZ228" s="15"/>
      <c r="RLA228" s="15"/>
      <c r="RLB228" s="15"/>
      <c r="RLC228" s="15"/>
      <c r="RLD228" s="15"/>
      <c r="RLE228" s="15"/>
      <c r="RLF228" s="15"/>
      <c r="RLG228" s="15"/>
      <c r="RLH228" s="15"/>
      <c r="RLI228" s="15"/>
      <c r="RLJ228" s="15"/>
      <c r="RLK228" s="15"/>
      <c r="RLL228" s="15"/>
      <c r="RLM228" s="15"/>
      <c r="RLN228" s="15"/>
      <c r="RLO228" s="15"/>
      <c r="RLP228" s="15"/>
      <c r="RLQ228" s="15"/>
      <c r="RLR228" s="15"/>
      <c r="RLS228" s="15"/>
      <c r="RLT228" s="15"/>
      <c r="RLU228" s="15"/>
      <c r="RLV228" s="15"/>
      <c r="RLW228" s="15"/>
      <c r="RLX228" s="15"/>
      <c r="RLY228" s="15"/>
      <c r="RLZ228" s="15"/>
      <c r="RMA228" s="15"/>
      <c r="RMB228" s="15"/>
      <c r="RMC228" s="15"/>
      <c r="RMD228" s="15"/>
      <c r="RME228" s="15"/>
      <c r="RMF228" s="15"/>
      <c r="RMG228" s="15"/>
      <c r="RMH228" s="15"/>
      <c r="RMI228" s="15"/>
      <c r="RMJ228" s="15"/>
      <c r="RMK228" s="15"/>
      <c r="RML228" s="15"/>
      <c r="RMM228" s="15"/>
      <c r="RMN228" s="15"/>
      <c r="RMO228" s="15"/>
      <c r="RMP228" s="15"/>
      <c r="RMQ228" s="15"/>
      <c r="RMR228" s="15"/>
      <c r="RMS228" s="15"/>
      <c r="RMT228" s="15"/>
      <c r="RMU228" s="15"/>
      <c r="RMV228" s="15"/>
      <c r="RMW228" s="15"/>
      <c r="RMX228" s="15"/>
      <c r="RMY228" s="15"/>
      <c r="RMZ228" s="15"/>
      <c r="RNA228" s="15"/>
      <c r="RNB228" s="15"/>
      <c r="RNC228" s="15"/>
      <c r="RND228" s="15"/>
      <c r="RNE228" s="15"/>
      <c r="RNF228" s="15"/>
      <c r="RNG228" s="15"/>
      <c r="RNH228" s="15"/>
      <c r="RNI228" s="15"/>
      <c r="RNJ228" s="15"/>
      <c r="RNK228" s="15"/>
      <c r="RNL228" s="15"/>
      <c r="RNM228" s="15"/>
      <c r="RNN228" s="15"/>
      <c r="RNO228" s="15"/>
      <c r="RNP228" s="15"/>
      <c r="RNQ228" s="15"/>
      <c r="RNR228" s="15"/>
      <c r="RNS228" s="15"/>
      <c r="RNT228" s="15"/>
      <c r="RNU228" s="15"/>
      <c r="RNV228" s="15"/>
      <c r="RNW228" s="15"/>
      <c r="RNX228" s="15"/>
      <c r="RNY228" s="15"/>
      <c r="RNZ228" s="15"/>
      <c r="ROA228" s="15"/>
      <c r="ROB228" s="15"/>
      <c r="ROC228" s="15"/>
      <c r="ROD228" s="15"/>
      <c r="ROE228" s="15"/>
      <c r="ROF228" s="15"/>
      <c r="ROG228" s="15"/>
      <c r="ROH228" s="15"/>
      <c r="ROI228" s="15"/>
      <c r="ROJ228" s="15"/>
      <c r="ROK228" s="15"/>
      <c r="ROL228" s="15"/>
      <c r="ROM228" s="15"/>
      <c r="RON228" s="15"/>
      <c r="ROO228" s="15"/>
      <c r="ROP228" s="15"/>
      <c r="ROQ228" s="15"/>
      <c r="ROR228" s="15"/>
      <c r="ROS228" s="15"/>
      <c r="ROT228" s="15"/>
      <c r="ROU228" s="15"/>
      <c r="ROV228" s="15"/>
      <c r="ROW228" s="15"/>
      <c r="ROX228" s="15"/>
      <c r="ROY228" s="15"/>
      <c r="ROZ228" s="15"/>
      <c r="RPA228" s="15"/>
      <c r="RPB228" s="15"/>
      <c r="RPC228" s="15"/>
      <c r="RPD228" s="15"/>
      <c r="RPE228" s="15"/>
      <c r="RPF228" s="15"/>
      <c r="RPG228" s="15"/>
      <c r="RPH228" s="15"/>
      <c r="RPI228" s="15"/>
      <c r="RPJ228" s="15"/>
      <c r="RPK228" s="15"/>
      <c r="RPL228" s="15"/>
      <c r="RPM228" s="15"/>
      <c r="RPN228" s="15"/>
      <c r="RPO228" s="15"/>
      <c r="RPP228" s="15"/>
      <c r="RPQ228" s="15"/>
      <c r="RPR228" s="15"/>
      <c r="RPS228" s="15"/>
      <c r="RPT228" s="15"/>
      <c r="RPU228" s="15"/>
      <c r="RPV228" s="15"/>
      <c r="RPW228" s="15"/>
      <c r="RPX228" s="15"/>
      <c r="RPY228" s="15"/>
      <c r="RPZ228" s="15"/>
      <c r="RQA228" s="15"/>
      <c r="RQB228" s="15"/>
      <c r="RQC228" s="15"/>
      <c r="RQD228" s="15"/>
      <c r="RQE228" s="15"/>
      <c r="RQF228" s="15"/>
      <c r="RQG228" s="15"/>
      <c r="RQH228" s="15"/>
      <c r="RQI228" s="15"/>
      <c r="RQJ228" s="15"/>
      <c r="RQK228" s="15"/>
      <c r="RQL228" s="15"/>
      <c r="RQM228" s="15"/>
      <c r="RQN228" s="15"/>
      <c r="RQO228" s="15"/>
      <c r="RQP228" s="15"/>
      <c r="RQQ228" s="15"/>
      <c r="RQR228" s="15"/>
      <c r="RQS228" s="15"/>
      <c r="RQT228" s="15"/>
      <c r="RQU228" s="15"/>
      <c r="RQV228" s="15"/>
      <c r="RQW228" s="15"/>
      <c r="RQX228" s="15"/>
      <c r="RQY228" s="15"/>
      <c r="RQZ228" s="15"/>
      <c r="RRA228" s="15"/>
      <c r="RRB228" s="15"/>
      <c r="RRC228" s="15"/>
      <c r="RRD228" s="15"/>
      <c r="RRE228" s="15"/>
      <c r="RRF228" s="15"/>
      <c r="RRG228" s="15"/>
      <c r="RRH228" s="15"/>
      <c r="RRI228" s="15"/>
      <c r="RRJ228" s="15"/>
      <c r="RRK228" s="15"/>
      <c r="RRL228" s="15"/>
      <c r="RRM228" s="15"/>
      <c r="RRN228" s="15"/>
      <c r="RRO228" s="15"/>
      <c r="RRP228" s="15"/>
      <c r="RRQ228" s="15"/>
      <c r="RRR228" s="15"/>
      <c r="RRS228" s="15"/>
      <c r="RRT228" s="15"/>
      <c r="RRU228" s="15"/>
      <c r="RRV228" s="15"/>
      <c r="RRW228" s="15"/>
      <c r="RRX228" s="15"/>
      <c r="RRY228" s="15"/>
      <c r="RRZ228" s="15"/>
      <c r="RSA228" s="15"/>
      <c r="RSB228" s="15"/>
      <c r="RSC228" s="15"/>
      <c r="RSD228" s="15"/>
      <c r="RSE228" s="15"/>
      <c r="RSF228" s="15"/>
      <c r="RSG228" s="15"/>
      <c r="RSH228" s="15"/>
      <c r="RSI228" s="15"/>
      <c r="RSJ228" s="15"/>
      <c r="RSK228" s="15"/>
      <c r="RSL228" s="15"/>
      <c r="RSM228" s="15"/>
      <c r="RSN228" s="15"/>
      <c r="RSO228" s="15"/>
      <c r="RSP228" s="15"/>
      <c r="RSQ228" s="15"/>
      <c r="RSR228" s="15"/>
      <c r="RSS228" s="15"/>
      <c r="RST228" s="15"/>
      <c r="RSU228" s="15"/>
      <c r="RSV228" s="15"/>
      <c r="RSW228" s="15"/>
      <c r="RSX228" s="15"/>
      <c r="RSY228" s="15"/>
      <c r="RSZ228" s="15"/>
      <c r="RTA228" s="15"/>
      <c r="RTB228" s="15"/>
      <c r="RTC228" s="15"/>
      <c r="RTD228" s="15"/>
      <c r="RTE228" s="15"/>
      <c r="RTF228" s="15"/>
      <c r="RTG228" s="15"/>
      <c r="RTH228" s="15"/>
      <c r="RTI228" s="15"/>
      <c r="RTJ228" s="15"/>
      <c r="RTK228" s="15"/>
      <c r="RTL228" s="15"/>
      <c r="RTM228" s="15"/>
      <c r="RTN228" s="15"/>
      <c r="RTO228" s="15"/>
      <c r="RTP228" s="15"/>
      <c r="RTQ228" s="15"/>
      <c r="RTR228" s="15"/>
      <c r="RTS228" s="15"/>
      <c r="RTT228" s="15"/>
      <c r="RTU228" s="15"/>
      <c r="RTV228" s="15"/>
      <c r="RTW228" s="15"/>
      <c r="RTX228" s="15"/>
      <c r="RTY228" s="15"/>
      <c r="RTZ228" s="15"/>
      <c r="RUA228" s="15"/>
      <c r="RUB228" s="15"/>
      <c r="RUC228" s="15"/>
      <c r="RUD228" s="15"/>
      <c r="RUE228" s="15"/>
      <c r="RUF228" s="15"/>
      <c r="RUG228" s="15"/>
      <c r="RUH228" s="15"/>
      <c r="RUI228" s="15"/>
      <c r="RUJ228" s="15"/>
      <c r="RUK228" s="15"/>
      <c r="RUL228" s="15"/>
      <c r="RUM228" s="15"/>
      <c r="RUN228" s="15"/>
      <c r="RUO228" s="15"/>
      <c r="RUP228" s="15"/>
      <c r="RUQ228" s="15"/>
      <c r="RUR228" s="15"/>
      <c r="RUS228" s="15"/>
      <c r="RUT228" s="15"/>
      <c r="RUU228" s="15"/>
      <c r="RUV228" s="15"/>
      <c r="RUW228" s="15"/>
      <c r="RUX228" s="15"/>
      <c r="RUY228" s="15"/>
      <c r="RUZ228" s="15"/>
      <c r="RVA228" s="15"/>
      <c r="RVB228" s="15"/>
      <c r="RVC228" s="15"/>
      <c r="RVD228" s="15"/>
      <c r="RVE228" s="15"/>
      <c r="RVF228" s="15"/>
      <c r="RVG228" s="15"/>
      <c r="RVH228" s="15"/>
      <c r="RVI228" s="15"/>
      <c r="RVJ228" s="15"/>
      <c r="RVK228" s="15"/>
      <c r="RVL228" s="15"/>
      <c r="RVM228" s="15"/>
      <c r="RVN228" s="15"/>
      <c r="RVO228" s="15"/>
      <c r="RVP228" s="15"/>
      <c r="RVQ228" s="15"/>
      <c r="RVR228" s="15"/>
      <c r="RVS228" s="15"/>
      <c r="RVT228" s="15"/>
      <c r="RVU228" s="15"/>
      <c r="RVV228" s="15"/>
      <c r="RVW228" s="15"/>
      <c r="RVX228" s="15"/>
      <c r="RVY228" s="15"/>
      <c r="RVZ228" s="15"/>
      <c r="RWA228" s="15"/>
      <c r="RWB228" s="15"/>
      <c r="RWC228" s="15"/>
      <c r="RWD228" s="15"/>
      <c r="RWE228" s="15"/>
      <c r="RWF228" s="15"/>
      <c r="RWG228" s="15"/>
      <c r="RWH228" s="15"/>
      <c r="RWI228" s="15"/>
      <c r="RWJ228" s="15"/>
      <c r="RWK228" s="15"/>
      <c r="RWL228" s="15"/>
      <c r="RWM228" s="15"/>
      <c r="RWN228" s="15"/>
      <c r="RWO228" s="15"/>
      <c r="RWP228" s="15"/>
      <c r="RWQ228" s="15"/>
      <c r="RWR228" s="15"/>
      <c r="RWS228" s="15"/>
      <c r="RWT228" s="15"/>
      <c r="RWU228" s="15"/>
      <c r="RWV228" s="15"/>
      <c r="RWW228" s="15"/>
      <c r="RWX228" s="15"/>
      <c r="RWY228" s="15"/>
      <c r="RWZ228" s="15"/>
      <c r="RXA228" s="15"/>
      <c r="RXB228" s="15"/>
      <c r="RXC228" s="15"/>
      <c r="RXD228" s="15"/>
      <c r="RXE228" s="15"/>
      <c r="RXF228" s="15"/>
      <c r="RXG228" s="15"/>
      <c r="RXH228" s="15"/>
      <c r="RXI228" s="15"/>
      <c r="RXJ228" s="15"/>
      <c r="RXK228" s="15"/>
      <c r="RXL228" s="15"/>
      <c r="RXM228" s="15"/>
      <c r="RXN228" s="15"/>
      <c r="RXO228" s="15"/>
      <c r="RXP228" s="15"/>
      <c r="RXQ228" s="15"/>
      <c r="RXR228" s="15"/>
      <c r="RXS228" s="15"/>
      <c r="RXT228" s="15"/>
      <c r="RXU228" s="15"/>
      <c r="RXV228" s="15"/>
      <c r="RXW228" s="15"/>
      <c r="RXX228" s="15"/>
      <c r="RXY228" s="15"/>
      <c r="RXZ228" s="15"/>
      <c r="RYA228" s="15"/>
      <c r="RYB228" s="15"/>
      <c r="RYC228" s="15"/>
      <c r="RYD228" s="15"/>
      <c r="RYE228" s="15"/>
      <c r="RYF228" s="15"/>
      <c r="RYG228" s="15"/>
      <c r="RYH228" s="15"/>
      <c r="RYI228" s="15"/>
      <c r="RYJ228" s="15"/>
      <c r="RYK228" s="15"/>
      <c r="RYL228" s="15"/>
      <c r="RYM228" s="15"/>
      <c r="RYN228" s="15"/>
      <c r="RYO228" s="15"/>
      <c r="RYP228" s="15"/>
      <c r="RYQ228" s="15"/>
      <c r="RYR228" s="15"/>
      <c r="RYS228" s="15"/>
      <c r="RYT228" s="15"/>
      <c r="RYU228" s="15"/>
      <c r="RYV228" s="15"/>
      <c r="RYW228" s="15"/>
      <c r="RYX228" s="15"/>
      <c r="RYY228" s="15"/>
      <c r="RYZ228" s="15"/>
      <c r="RZA228" s="15"/>
      <c r="RZB228" s="15"/>
      <c r="RZC228" s="15"/>
      <c r="RZD228" s="15"/>
      <c r="RZE228" s="15"/>
      <c r="RZF228" s="15"/>
      <c r="RZG228" s="15"/>
      <c r="RZH228" s="15"/>
      <c r="RZI228" s="15"/>
      <c r="RZJ228" s="15"/>
      <c r="RZK228" s="15"/>
      <c r="RZL228" s="15"/>
      <c r="RZM228" s="15"/>
      <c r="RZN228" s="15"/>
      <c r="RZO228" s="15"/>
      <c r="RZP228" s="15"/>
      <c r="RZQ228" s="15"/>
      <c r="RZR228" s="15"/>
      <c r="RZS228" s="15"/>
      <c r="RZT228" s="15"/>
      <c r="RZU228" s="15"/>
      <c r="RZV228" s="15"/>
      <c r="RZW228" s="15"/>
      <c r="RZX228" s="15"/>
      <c r="RZY228" s="15"/>
      <c r="RZZ228" s="15"/>
      <c r="SAA228" s="15"/>
      <c r="SAB228" s="15"/>
      <c r="SAC228" s="15"/>
      <c r="SAD228" s="15"/>
      <c r="SAE228" s="15"/>
      <c r="SAF228" s="15"/>
      <c r="SAG228" s="15"/>
      <c r="SAH228" s="15"/>
      <c r="SAI228" s="15"/>
      <c r="SAJ228" s="15"/>
      <c r="SAK228" s="15"/>
      <c r="SAL228" s="15"/>
      <c r="SAM228" s="15"/>
      <c r="SAN228" s="15"/>
      <c r="SAO228" s="15"/>
      <c r="SAP228" s="15"/>
      <c r="SAQ228" s="15"/>
      <c r="SAR228" s="15"/>
      <c r="SAS228" s="15"/>
      <c r="SAT228" s="15"/>
      <c r="SAU228" s="15"/>
      <c r="SAV228" s="15"/>
      <c r="SAW228" s="15"/>
      <c r="SAX228" s="15"/>
      <c r="SAY228" s="15"/>
      <c r="SAZ228" s="15"/>
      <c r="SBA228" s="15"/>
      <c r="SBB228" s="15"/>
      <c r="SBC228" s="15"/>
      <c r="SBD228" s="15"/>
      <c r="SBE228" s="15"/>
      <c r="SBF228" s="15"/>
      <c r="SBG228" s="15"/>
      <c r="SBH228" s="15"/>
      <c r="SBI228" s="15"/>
      <c r="SBJ228" s="15"/>
      <c r="SBK228" s="15"/>
      <c r="SBL228" s="15"/>
      <c r="SBM228" s="15"/>
      <c r="SBN228" s="15"/>
      <c r="SBO228" s="15"/>
      <c r="SBP228" s="15"/>
      <c r="SBQ228" s="15"/>
      <c r="SBR228" s="15"/>
      <c r="SBS228" s="15"/>
      <c r="SBT228" s="15"/>
      <c r="SBU228" s="15"/>
      <c r="SBV228" s="15"/>
      <c r="SBW228" s="15"/>
      <c r="SBX228" s="15"/>
      <c r="SBY228" s="15"/>
      <c r="SBZ228" s="15"/>
      <c r="SCA228" s="15"/>
      <c r="SCB228" s="15"/>
      <c r="SCC228" s="15"/>
      <c r="SCD228" s="15"/>
      <c r="SCE228" s="15"/>
      <c r="SCF228" s="15"/>
      <c r="SCG228" s="15"/>
      <c r="SCH228" s="15"/>
      <c r="SCI228" s="15"/>
      <c r="SCJ228" s="15"/>
      <c r="SCK228" s="15"/>
      <c r="SCL228" s="15"/>
      <c r="SCM228" s="15"/>
      <c r="SCN228" s="15"/>
      <c r="SCO228" s="15"/>
      <c r="SCP228" s="15"/>
      <c r="SCQ228" s="15"/>
      <c r="SCR228" s="15"/>
      <c r="SCS228" s="15"/>
      <c r="SCT228" s="15"/>
      <c r="SCU228" s="15"/>
      <c r="SCV228" s="15"/>
      <c r="SCW228" s="15"/>
      <c r="SCX228" s="15"/>
      <c r="SCY228" s="15"/>
      <c r="SCZ228" s="15"/>
      <c r="SDA228" s="15"/>
      <c r="SDB228" s="15"/>
      <c r="SDC228" s="15"/>
      <c r="SDD228" s="15"/>
      <c r="SDE228" s="15"/>
      <c r="SDF228" s="15"/>
      <c r="SDG228" s="15"/>
      <c r="SDH228" s="15"/>
      <c r="SDI228" s="15"/>
      <c r="SDJ228" s="15"/>
      <c r="SDK228" s="15"/>
      <c r="SDL228" s="15"/>
      <c r="SDM228" s="15"/>
      <c r="SDN228" s="15"/>
      <c r="SDO228" s="15"/>
      <c r="SDP228" s="15"/>
      <c r="SDQ228" s="15"/>
      <c r="SDR228" s="15"/>
      <c r="SDS228" s="15"/>
      <c r="SDT228" s="15"/>
      <c r="SDU228" s="15"/>
      <c r="SDV228" s="15"/>
      <c r="SDW228" s="15"/>
      <c r="SDX228" s="15"/>
      <c r="SDY228" s="15"/>
      <c r="SDZ228" s="15"/>
      <c r="SEA228" s="15"/>
      <c r="SEB228" s="15"/>
      <c r="SEC228" s="15"/>
      <c r="SED228" s="15"/>
      <c r="SEE228" s="15"/>
      <c r="SEF228" s="15"/>
      <c r="SEG228" s="15"/>
      <c r="SEH228" s="15"/>
      <c r="SEI228" s="15"/>
      <c r="SEJ228" s="15"/>
      <c r="SEK228" s="15"/>
      <c r="SEL228" s="15"/>
      <c r="SEM228" s="15"/>
      <c r="SEN228" s="15"/>
      <c r="SEO228" s="15"/>
      <c r="SEP228" s="15"/>
      <c r="SEQ228" s="15"/>
      <c r="SER228" s="15"/>
      <c r="SES228" s="15"/>
      <c r="SET228" s="15"/>
      <c r="SEU228" s="15"/>
      <c r="SEV228" s="15"/>
      <c r="SEW228" s="15"/>
      <c r="SEX228" s="15"/>
      <c r="SEY228" s="15"/>
      <c r="SEZ228" s="15"/>
      <c r="SFA228" s="15"/>
      <c r="SFB228" s="15"/>
      <c r="SFC228" s="15"/>
      <c r="SFD228" s="15"/>
      <c r="SFE228" s="15"/>
      <c r="SFF228" s="15"/>
      <c r="SFG228" s="15"/>
      <c r="SFH228" s="15"/>
      <c r="SFI228" s="15"/>
      <c r="SFJ228" s="15"/>
      <c r="SFK228" s="15"/>
      <c r="SFL228" s="15"/>
      <c r="SFM228" s="15"/>
      <c r="SFN228" s="15"/>
      <c r="SFO228" s="15"/>
      <c r="SFP228" s="15"/>
      <c r="SFQ228" s="15"/>
      <c r="SFR228" s="15"/>
      <c r="SFS228" s="15"/>
      <c r="SFT228" s="15"/>
      <c r="SFU228" s="15"/>
      <c r="SFV228" s="15"/>
      <c r="SFW228" s="15"/>
      <c r="SFX228" s="15"/>
      <c r="SFY228" s="15"/>
      <c r="SFZ228" s="15"/>
      <c r="SGA228" s="15"/>
      <c r="SGB228" s="15"/>
      <c r="SGC228" s="15"/>
      <c r="SGD228" s="15"/>
      <c r="SGE228" s="15"/>
      <c r="SGF228" s="15"/>
      <c r="SGG228" s="15"/>
      <c r="SGH228" s="15"/>
      <c r="SGI228" s="15"/>
      <c r="SGJ228" s="15"/>
      <c r="SGK228" s="15"/>
      <c r="SGL228" s="15"/>
      <c r="SGM228" s="15"/>
      <c r="SGN228" s="15"/>
      <c r="SGO228" s="15"/>
      <c r="SGP228" s="15"/>
      <c r="SGQ228" s="15"/>
      <c r="SGR228" s="15"/>
      <c r="SGS228" s="15"/>
      <c r="SGT228" s="15"/>
      <c r="SGU228" s="15"/>
      <c r="SGV228" s="15"/>
      <c r="SGW228" s="15"/>
      <c r="SGX228" s="15"/>
      <c r="SGY228" s="15"/>
      <c r="SGZ228" s="15"/>
      <c r="SHA228" s="15"/>
      <c r="SHB228" s="15"/>
      <c r="SHC228" s="15"/>
      <c r="SHD228" s="15"/>
      <c r="SHE228" s="15"/>
      <c r="SHF228" s="15"/>
      <c r="SHG228" s="15"/>
      <c r="SHH228" s="15"/>
      <c r="SHI228" s="15"/>
      <c r="SHJ228" s="15"/>
      <c r="SHK228" s="15"/>
      <c r="SHL228" s="15"/>
      <c r="SHM228" s="15"/>
      <c r="SHN228" s="15"/>
      <c r="SHO228" s="15"/>
      <c r="SHP228" s="15"/>
      <c r="SHQ228" s="15"/>
      <c r="SHR228" s="15"/>
      <c r="SHS228" s="15"/>
      <c r="SHT228" s="15"/>
      <c r="SHU228" s="15"/>
      <c r="SHV228" s="15"/>
      <c r="SHW228" s="15"/>
      <c r="SHX228" s="15"/>
      <c r="SHY228" s="15"/>
      <c r="SHZ228" s="15"/>
      <c r="SIA228" s="15"/>
      <c r="SIB228" s="15"/>
      <c r="SIC228" s="15"/>
      <c r="SID228" s="15"/>
      <c r="SIE228" s="15"/>
      <c r="SIF228" s="15"/>
      <c r="SIG228" s="15"/>
      <c r="SIH228" s="15"/>
      <c r="SII228" s="15"/>
      <c r="SIJ228" s="15"/>
      <c r="SIK228" s="15"/>
      <c r="SIL228" s="15"/>
      <c r="SIM228" s="15"/>
      <c r="SIN228" s="15"/>
      <c r="SIO228" s="15"/>
      <c r="SIP228" s="15"/>
      <c r="SIQ228" s="15"/>
      <c r="SIR228" s="15"/>
      <c r="SIS228" s="15"/>
      <c r="SIT228" s="15"/>
      <c r="SIU228" s="15"/>
      <c r="SIV228" s="15"/>
      <c r="SIW228" s="15"/>
      <c r="SIX228" s="15"/>
      <c r="SIY228" s="15"/>
      <c r="SIZ228" s="15"/>
      <c r="SJA228" s="15"/>
      <c r="SJB228" s="15"/>
      <c r="SJC228" s="15"/>
      <c r="SJD228" s="15"/>
      <c r="SJE228" s="15"/>
      <c r="SJF228" s="15"/>
      <c r="SJG228" s="15"/>
      <c r="SJH228" s="15"/>
      <c r="SJI228" s="15"/>
      <c r="SJJ228" s="15"/>
      <c r="SJK228" s="15"/>
      <c r="SJL228" s="15"/>
      <c r="SJM228" s="15"/>
      <c r="SJN228" s="15"/>
      <c r="SJO228" s="15"/>
      <c r="SJP228" s="15"/>
      <c r="SJQ228" s="15"/>
      <c r="SJR228" s="15"/>
      <c r="SJS228" s="15"/>
      <c r="SJT228" s="15"/>
      <c r="SJU228" s="15"/>
      <c r="SJV228" s="15"/>
      <c r="SJW228" s="15"/>
      <c r="SJX228" s="15"/>
      <c r="SJY228" s="15"/>
      <c r="SJZ228" s="15"/>
      <c r="SKA228" s="15"/>
      <c r="SKB228" s="15"/>
      <c r="SKC228" s="15"/>
      <c r="SKD228" s="15"/>
      <c r="SKE228" s="15"/>
      <c r="SKF228" s="15"/>
      <c r="SKG228" s="15"/>
      <c r="SKH228" s="15"/>
      <c r="SKI228" s="15"/>
      <c r="SKJ228" s="15"/>
      <c r="SKK228" s="15"/>
      <c r="SKL228" s="15"/>
      <c r="SKM228" s="15"/>
      <c r="SKN228" s="15"/>
      <c r="SKO228" s="15"/>
      <c r="SKP228" s="15"/>
      <c r="SKQ228" s="15"/>
      <c r="SKR228" s="15"/>
      <c r="SKS228" s="15"/>
      <c r="SKT228" s="15"/>
      <c r="SKU228" s="15"/>
      <c r="SKV228" s="15"/>
      <c r="SKW228" s="15"/>
      <c r="SKX228" s="15"/>
      <c r="SKY228" s="15"/>
      <c r="SKZ228" s="15"/>
      <c r="SLA228" s="15"/>
      <c r="SLB228" s="15"/>
      <c r="SLC228" s="15"/>
      <c r="SLD228" s="15"/>
      <c r="SLE228" s="15"/>
      <c r="SLF228" s="15"/>
      <c r="SLG228" s="15"/>
      <c r="SLH228" s="15"/>
      <c r="SLI228" s="15"/>
      <c r="SLJ228" s="15"/>
      <c r="SLK228" s="15"/>
      <c r="SLL228" s="15"/>
      <c r="SLM228" s="15"/>
      <c r="SLN228" s="15"/>
      <c r="SLO228" s="15"/>
      <c r="SLP228" s="15"/>
      <c r="SLQ228" s="15"/>
      <c r="SLR228" s="15"/>
      <c r="SLS228" s="15"/>
      <c r="SLT228" s="15"/>
      <c r="SLU228" s="15"/>
      <c r="SLV228" s="15"/>
      <c r="SLW228" s="15"/>
      <c r="SLX228" s="15"/>
      <c r="SLY228" s="15"/>
      <c r="SLZ228" s="15"/>
      <c r="SMA228" s="15"/>
      <c r="SMB228" s="15"/>
      <c r="SMC228" s="15"/>
      <c r="SMD228" s="15"/>
      <c r="SME228" s="15"/>
      <c r="SMF228" s="15"/>
      <c r="SMG228" s="15"/>
      <c r="SMH228" s="15"/>
      <c r="SMI228" s="15"/>
      <c r="SMJ228" s="15"/>
      <c r="SMK228" s="15"/>
      <c r="SML228" s="15"/>
      <c r="SMM228" s="15"/>
      <c r="SMN228" s="15"/>
      <c r="SMO228" s="15"/>
      <c r="SMP228" s="15"/>
      <c r="SMQ228" s="15"/>
      <c r="SMR228" s="15"/>
      <c r="SMS228" s="15"/>
      <c r="SMT228" s="15"/>
      <c r="SMU228" s="15"/>
      <c r="SMV228" s="15"/>
      <c r="SMW228" s="15"/>
      <c r="SMX228" s="15"/>
      <c r="SMY228" s="15"/>
      <c r="SMZ228" s="15"/>
      <c r="SNA228" s="15"/>
      <c r="SNB228" s="15"/>
      <c r="SNC228" s="15"/>
      <c r="SND228" s="15"/>
      <c r="SNE228" s="15"/>
      <c r="SNF228" s="15"/>
      <c r="SNG228" s="15"/>
      <c r="SNH228" s="15"/>
      <c r="SNI228" s="15"/>
      <c r="SNJ228" s="15"/>
      <c r="SNK228" s="15"/>
      <c r="SNL228" s="15"/>
      <c r="SNM228" s="15"/>
      <c r="SNN228" s="15"/>
      <c r="SNO228" s="15"/>
      <c r="SNP228" s="15"/>
      <c r="SNQ228" s="15"/>
      <c r="SNR228" s="15"/>
      <c r="SNS228" s="15"/>
      <c r="SNT228" s="15"/>
      <c r="SNU228" s="15"/>
      <c r="SNV228" s="15"/>
      <c r="SNW228" s="15"/>
      <c r="SNX228" s="15"/>
      <c r="SNY228" s="15"/>
      <c r="SNZ228" s="15"/>
      <c r="SOA228" s="15"/>
      <c r="SOB228" s="15"/>
      <c r="SOC228" s="15"/>
      <c r="SOD228" s="15"/>
      <c r="SOE228" s="15"/>
      <c r="SOF228" s="15"/>
      <c r="SOG228" s="15"/>
      <c r="SOH228" s="15"/>
      <c r="SOI228" s="15"/>
      <c r="SOJ228" s="15"/>
      <c r="SOK228" s="15"/>
      <c r="SOL228" s="15"/>
      <c r="SOM228" s="15"/>
      <c r="SON228" s="15"/>
      <c r="SOO228" s="15"/>
      <c r="SOP228" s="15"/>
      <c r="SOQ228" s="15"/>
      <c r="SOR228" s="15"/>
      <c r="SOS228" s="15"/>
      <c r="SOT228" s="15"/>
      <c r="SOU228" s="15"/>
      <c r="SOV228" s="15"/>
      <c r="SOW228" s="15"/>
      <c r="SOX228" s="15"/>
      <c r="SOY228" s="15"/>
      <c r="SOZ228" s="15"/>
      <c r="SPA228" s="15"/>
      <c r="SPB228" s="15"/>
      <c r="SPC228" s="15"/>
      <c r="SPD228" s="15"/>
      <c r="SPE228" s="15"/>
      <c r="SPF228" s="15"/>
      <c r="SPG228" s="15"/>
      <c r="SPH228" s="15"/>
      <c r="SPI228" s="15"/>
      <c r="SPJ228" s="15"/>
      <c r="SPK228" s="15"/>
      <c r="SPL228" s="15"/>
      <c r="SPM228" s="15"/>
      <c r="SPN228" s="15"/>
      <c r="SPO228" s="15"/>
      <c r="SPP228" s="15"/>
      <c r="SPQ228" s="15"/>
      <c r="SPR228" s="15"/>
      <c r="SPS228" s="15"/>
      <c r="SPT228" s="15"/>
      <c r="SPU228" s="15"/>
      <c r="SPV228" s="15"/>
      <c r="SPW228" s="15"/>
      <c r="SPX228" s="15"/>
      <c r="SPY228" s="15"/>
      <c r="SPZ228" s="15"/>
      <c r="SQA228" s="15"/>
      <c r="SQB228" s="15"/>
      <c r="SQC228" s="15"/>
      <c r="SQD228" s="15"/>
      <c r="SQE228" s="15"/>
      <c r="SQF228" s="15"/>
      <c r="SQG228" s="15"/>
      <c r="SQH228" s="15"/>
      <c r="SQI228" s="15"/>
      <c r="SQJ228" s="15"/>
      <c r="SQK228" s="15"/>
      <c r="SQL228" s="15"/>
      <c r="SQM228" s="15"/>
      <c r="SQN228" s="15"/>
      <c r="SQO228" s="15"/>
      <c r="SQP228" s="15"/>
      <c r="SQQ228" s="15"/>
      <c r="SQR228" s="15"/>
      <c r="SQS228" s="15"/>
      <c r="SQT228" s="15"/>
      <c r="SQU228" s="15"/>
      <c r="SQV228" s="15"/>
      <c r="SQW228" s="15"/>
      <c r="SQX228" s="15"/>
      <c r="SQY228" s="15"/>
      <c r="SQZ228" s="15"/>
      <c r="SRA228" s="15"/>
      <c r="SRB228" s="15"/>
      <c r="SRC228" s="15"/>
      <c r="SRD228" s="15"/>
      <c r="SRE228" s="15"/>
      <c r="SRF228" s="15"/>
      <c r="SRG228" s="15"/>
      <c r="SRH228" s="15"/>
      <c r="SRI228" s="15"/>
      <c r="SRJ228" s="15"/>
      <c r="SRK228" s="15"/>
      <c r="SRL228" s="15"/>
      <c r="SRM228" s="15"/>
      <c r="SRN228" s="15"/>
      <c r="SRO228" s="15"/>
      <c r="SRP228" s="15"/>
      <c r="SRQ228" s="15"/>
      <c r="SRR228" s="15"/>
      <c r="SRS228" s="15"/>
      <c r="SRT228" s="15"/>
      <c r="SRU228" s="15"/>
      <c r="SRV228" s="15"/>
      <c r="SRW228" s="15"/>
      <c r="SRX228" s="15"/>
      <c r="SRY228" s="15"/>
      <c r="SRZ228" s="15"/>
      <c r="SSA228" s="15"/>
      <c r="SSB228" s="15"/>
      <c r="SSC228" s="15"/>
      <c r="SSD228" s="15"/>
      <c r="SSE228" s="15"/>
      <c r="SSF228" s="15"/>
      <c r="SSG228" s="15"/>
      <c r="SSH228" s="15"/>
      <c r="SSI228" s="15"/>
      <c r="SSJ228" s="15"/>
      <c r="SSK228" s="15"/>
      <c r="SSL228" s="15"/>
      <c r="SSM228" s="15"/>
      <c r="SSN228" s="15"/>
      <c r="SSO228" s="15"/>
      <c r="SSP228" s="15"/>
      <c r="SSQ228" s="15"/>
      <c r="SSR228" s="15"/>
      <c r="SSS228" s="15"/>
      <c r="SST228" s="15"/>
      <c r="SSU228" s="15"/>
      <c r="SSV228" s="15"/>
      <c r="SSW228" s="15"/>
      <c r="SSX228" s="15"/>
      <c r="SSY228" s="15"/>
      <c r="SSZ228" s="15"/>
      <c r="STA228" s="15"/>
      <c r="STB228" s="15"/>
      <c r="STC228" s="15"/>
      <c r="STD228" s="15"/>
      <c r="STE228" s="15"/>
      <c r="STF228" s="15"/>
      <c r="STG228" s="15"/>
      <c r="STH228" s="15"/>
      <c r="STI228" s="15"/>
      <c r="STJ228" s="15"/>
      <c r="STK228" s="15"/>
      <c r="STL228" s="15"/>
      <c r="STM228" s="15"/>
      <c r="STN228" s="15"/>
      <c r="STO228" s="15"/>
      <c r="STP228" s="15"/>
      <c r="STQ228" s="15"/>
      <c r="STR228" s="15"/>
      <c r="STS228" s="15"/>
      <c r="STT228" s="15"/>
      <c r="STU228" s="15"/>
      <c r="STV228" s="15"/>
      <c r="STW228" s="15"/>
      <c r="STX228" s="15"/>
      <c r="STY228" s="15"/>
      <c r="STZ228" s="15"/>
      <c r="SUA228" s="15"/>
      <c r="SUB228" s="15"/>
      <c r="SUC228" s="15"/>
      <c r="SUD228" s="15"/>
      <c r="SUE228" s="15"/>
      <c r="SUF228" s="15"/>
      <c r="SUG228" s="15"/>
      <c r="SUH228" s="15"/>
      <c r="SUI228" s="15"/>
      <c r="SUJ228" s="15"/>
      <c r="SUK228" s="15"/>
      <c r="SUL228" s="15"/>
      <c r="SUM228" s="15"/>
      <c r="SUN228" s="15"/>
      <c r="SUO228" s="15"/>
      <c r="SUP228" s="15"/>
      <c r="SUQ228" s="15"/>
      <c r="SUR228" s="15"/>
      <c r="SUS228" s="15"/>
      <c r="SUT228" s="15"/>
      <c r="SUU228" s="15"/>
      <c r="SUV228" s="15"/>
      <c r="SUW228" s="15"/>
      <c r="SUX228" s="15"/>
      <c r="SUY228" s="15"/>
      <c r="SUZ228" s="15"/>
      <c r="SVA228" s="15"/>
      <c r="SVB228" s="15"/>
      <c r="SVC228" s="15"/>
      <c r="SVD228" s="15"/>
      <c r="SVE228" s="15"/>
      <c r="SVF228" s="15"/>
      <c r="SVG228" s="15"/>
      <c r="SVH228" s="15"/>
      <c r="SVI228" s="15"/>
      <c r="SVJ228" s="15"/>
      <c r="SVK228" s="15"/>
      <c r="SVL228" s="15"/>
      <c r="SVM228" s="15"/>
      <c r="SVN228" s="15"/>
      <c r="SVO228" s="15"/>
      <c r="SVP228" s="15"/>
      <c r="SVQ228" s="15"/>
      <c r="SVR228" s="15"/>
      <c r="SVS228" s="15"/>
      <c r="SVT228" s="15"/>
      <c r="SVU228" s="15"/>
      <c r="SVV228" s="15"/>
      <c r="SVW228" s="15"/>
      <c r="SVX228" s="15"/>
      <c r="SVY228" s="15"/>
      <c r="SVZ228" s="15"/>
      <c r="SWA228" s="15"/>
      <c r="SWB228" s="15"/>
      <c r="SWC228" s="15"/>
      <c r="SWD228" s="15"/>
      <c r="SWE228" s="15"/>
      <c r="SWF228" s="15"/>
      <c r="SWG228" s="15"/>
      <c r="SWH228" s="15"/>
      <c r="SWI228" s="15"/>
      <c r="SWJ228" s="15"/>
      <c r="SWK228" s="15"/>
      <c r="SWL228" s="15"/>
      <c r="SWM228" s="15"/>
      <c r="SWN228" s="15"/>
      <c r="SWO228" s="15"/>
      <c r="SWP228" s="15"/>
      <c r="SWQ228" s="15"/>
      <c r="SWR228" s="15"/>
      <c r="SWS228" s="15"/>
      <c r="SWT228" s="15"/>
      <c r="SWU228" s="15"/>
      <c r="SWV228" s="15"/>
      <c r="SWW228" s="15"/>
      <c r="SWX228" s="15"/>
      <c r="SWY228" s="15"/>
      <c r="SWZ228" s="15"/>
      <c r="SXA228" s="15"/>
      <c r="SXB228" s="15"/>
      <c r="SXC228" s="15"/>
      <c r="SXD228" s="15"/>
      <c r="SXE228" s="15"/>
      <c r="SXF228" s="15"/>
      <c r="SXG228" s="15"/>
      <c r="SXH228" s="15"/>
      <c r="SXI228" s="15"/>
      <c r="SXJ228" s="15"/>
      <c r="SXK228" s="15"/>
      <c r="SXL228" s="15"/>
      <c r="SXM228" s="15"/>
      <c r="SXN228" s="15"/>
      <c r="SXO228" s="15"/>
      <c r="SXP228" s="15"/>
      <c r="SXQ228" s="15"/>
      <c r="SXR228" s="15"/>
      <c r="SXS228" s="15"/>
      <c r="SXT228" s="15"/>
      <c r="SXU228" s="15"/>
      <c r="SXV228" s="15"/>
      <c r="SXW228" s="15"/>
      <c r="SXX228" s="15"/>
      <c r="SXY228" s="15"/>
      <c r="SXZ228" s="15"/>
      <c r="SYA228" s="15"/>
      <c r="SYB228" s="15"/>
      <c r="SYC228" s="15"/>
      <c r="SYD228" s="15"/>
      <c r="SYE228" s="15"/>
      <c r="SYF228" s="15"/>
      <c r="SYG228" s="15"/>
      <c r="SYH228" s="15"/>
      <c r="SYI228" s="15"/>
      <c r="SYJ228" s="15"/>
      <c r="SYK228" s="15"/>
      <c r="SYL228" s="15"/>
      <c r="SYM228" s="15"/>
      <c r="SYN228" s="15"/>
      <c r="SYO228" s="15"/>
      <c r="SYP228" s="15"/>
      <c r="SYQ228" s="15"/>
      <c r="SYR228" s="15"/>
      <c r="SYS228" s="15"/>
      <c r="SYT228" s="15"/>
      <c r="SYU228" s="15"/>
      <c r="SYV228" s="15"/>
      <c r="SYW228" s="15"/>
      <c r="SYX228" s="15"/>
      <c r="SYY228" s="15"/>
      <c r="SYZ228" s="15"/>
      <c r="SZA228" s="15"/>
      <c r="SZB228" s="15"/>
      <c r="SZC228" s="15"/>
      <c r="SZD228" s="15"/>
      <c r="SZE228" s="15"/>
      <c r="SZF228" s="15"/>
      <c r="SZG228" s="15"/>
      <c r="SZH228" s="15"/>
      <c r="SZI228" s="15"/>
      <c r="SZJ228" s="15"/>
      <c r="SZK228" s="15"/>
      <c r="SZL228" s="15"/>
      <c r="SZM228" s="15"/>
      <c r="SZN228" s="15"/>
      <c r="SZO228" s="15"/>
      <c r="SZP228" s="15"/>
      <c r="SZQ228" s="15"/>
      <c r="SZR228" s="15"/>
      <c r="SZS228" s="15"/>
      <c r="SZT228" s="15"/>
      <c r="SZU228" s="15"/>
      <c r="SZV228" s="15"/>
      <c r="SZW228" s="15"/>
      <c r="SZX228" s="15"/>
      <c r="SZY228" s="15"/>
      <c r="SZZ228" s="15"/>
      <c r="TAA228" s="15"/>
      <c r="TAB228" s="15"/>
      <c r="TAC228" s="15"/>
      <c r="TAD228" s="15"/>
      <c r="TAE228" s="15"/>
      <c r="TAF228" s="15"/>
      <c r="TAG228" s="15"/>
      <c r="TAH228" s="15"/>
      <c r="TAI228" s="15"/>
      <c r="TAJ228" s="15"/>
      <c r="TAK228" s="15"/>
      <c r="TAL228" s="15"/>
      <c r="TAM228" s="15"/>
      <c r="TAN228" s="15"/>
      <c r="TAO228" s="15"/>
      <c r="TAP228" s="15"/>
      <c r="TAQ228" s="15"/>
      <c r="TAR228" s="15"/>
      <c r="TAS228" s="15"/>
      <c r="TAT228" s="15"/>
      <c r="TAU228" s="15"/>
      <c r="TAV228" s="15"/>
      <c r="TAW228" s="15"/>
      <c r="TAX228" s="15"/>
      <c r="TAY228" s="15"/>
      <c r="TAZ228" s="15"/>
      <c r="TBA228" s="15"/>
      <c r="TBB228" s="15"/>
      <c r="TBC228" s="15"/>
      <c r="TBD228" s="15"/>
      <c r="TBE228" s="15"/>
      <c r="TBF228" s="15"/>
      <c r="TBG228" s="15"/>
      <c r="TBH228" s="15"/>
      <c r="TBI228" s="15"/>
      <c r="TBJ228" s="15"/>
      <c r="TBK228" s="15"/>
      <c r="TBL228" s="15"/>
      <c r="TBM228" s="15"/>
      <c r="TBN228" s="15"/>
      <c r="TBO228" s="15"/>
      <c r="TBP228" s="15"/>
      <c r="TBQ228" s="15"/>
      <c r="TBR228" s="15"/>
      <c r="TBS228" s="15"/>
      <c r="TBT228" s="15"/>
      <c r="TBU228" s="15"/>
      <c r="TBV228" s="15"/>
      <c r="TBW228" s="15"/>
      <c r="TBX228" s="15"/>
      <c r="TBY228" s="15"/>
      <c r="TBZ228" s="15"/>
      <c r="TCA228" s="15"/>
      <c r="TCB228" s="15"/>
      <c r="TCC228" s="15"/>
      <c r="TCD228" s="15"/>
      <c r="TCE228" s="15"/>
      <c r="TCF228" s="15"/>
      <c r="TCG228" s="15"/>
      <c r="TCH228" s="15"/>
      <c r="TCI228" s="15"/>
      <c r="TCJ228" s="15"/>
      <c r="TCK228" s="15"/>
      <c r="TCL228" s="15"/>
      <c r="TCM228" s="15"/>
      <c r="TCN228" s="15"/>
      <c r="TCO228" s="15"/>
      <c r="TCP228" s="15"/>
      <c r="TCQ228" s="15"/>
      <c r="TCR228" s="15"/>
      <c r="TCS228" s="15"/>
      <c r="TCT228" s="15"/>
      <c r="TCU228" s="15"/>
      <c r="TCV228" s="15"/>
      <c r="TCW228" s="15"/>
      <c r="TCX228" s="15"/>
      <c r="TCY228" s="15"/>
      <c r="TCZ228" s="15"/>
      <c r="TDA228" s="15"/>
      <c r="TDB228" s="15"/>
      <c r="TDC228" s="15"/>
      <c r="TDD228" s="15"/>
      <c r="TDE228" s="15"/>
      <c r="TDF228" s="15"/>
      <c r="TDG228" s="15"/>
      <c r="TDH228" s="15"/>
      <c r="TDI228" s="15"/>
      <c r="TDJ228" s="15"/>
      <c r="TDK228" s="15"/>
      <c r="TDL228" s="15"/>
      <c r="TDM228" s="15"/>
      <c r="TDN228" s="15"/>
      <c r="TDO228" s="15"/>
      <c r="TDP228" s="15"/>
      <c r="TDQ228" s="15"/>
      <c r="TDR228" s="15"/>
      <c r="TDS228" s="15"/>
      <c r="TDT228" s="15"/>
      <c r="TDU228" s="15"/>
      <c r="TDV228" s="15"/>
      <c r="TDW228" s="15"/>
      <c r="TDX228" s="15"/>
      <c r="TDY228" s="15"/>
      <c r="TDZ228" s="15"/>
      <c r="TEA228" s="15"/>
      <c r="TEB228" s="15"/>
      <c r="TEC228" s="15"/>
      <c r="TED228" s="15"/>
      <c r="TEE228" s="15"/>
      <c r="TEF228" s="15"/>
      <c r="TEG228" s="15"/>
      <c r="TEH228" s="15"/>
      <c r="TEI228" s="15"/>
      <c r="TEJ228" s="15"/>
      <c r="TEK228" s="15"/>
      <c r="TEL228" s="15"/>
      <c r="TEM228" s="15"/>
      <c r="TEN228" s="15"/>
      <c r="TEO228" s="15"/>
      <c r="TEP228" s="15"/>
      <c r="TEQ228" s="15"/>
      <c r="TER228" s="15"/>
      <c r="TES228" s="15"/>
      <c r="TET228" s="15"/>
      <c r="TEU228" s="15"/>
      <c r="TEV228" s="15"/>
      <c r="TEW228" s="15"/>
      <c r="TEX228" s="15"/>
      <c r="TEY228" s="15"/>
      <c r="TEZ228" s="15"/>
      <c r="TFA228" s="15"/>
      <c r="TFB228" s="15"/>
      <c r="TFC228" s="15"/>
      <c r="TFD228" s="15"/>
      <c r="TFE228" s="15"/>
      <c r="TFF228" s="15"/>
      <c r="TFG228" s="15"/>
      <c r="TFH228" s="15"/>
      <c r="TFI228" s="15"/>
      <c r="TFJ228" s="15"/>
      <c r="TFK228" s="15"/>
      <c r="TFL228" s="15"/>
      <c r="TFM228" s="15"/>
      <c r="TFN228" s="15"/>
      <c r="TFO228" s="15"/>
      <c r="TFP228" s="15"/>
      <c r="TFQ228" s="15"/>
      <c r="TFR228" s="15"/>
      <c r="TFS228" s="15"/>
      <c r="TFT228" s="15"/>
      <c r="TFU228" s="15"/>
      <c r="TFV228" s="15"/>
      <c r="TFW228" s="15"/>
      <c r="TFX228" s="15"/>
      <c r="TFY228" s="15"/>
      <c r="TFZ228" s="15"/>
      <c r="TGA228" s="15"/>
      <c r="TGB228" s="15"/>
      <c r="TGC228" s="15"/>
      <c r="TGD228" s="15"/>
      <c r="TGE228" s="15"/>
      <c r="TGF228" s="15"/>
      <c r="TGG228" s="15"/>
      <c r="TGH228" s="15"/>
      <c r="TGI228" s="15"/>
      <c r="TGJ228" s="15"/>
      <c r="TGK228" s="15"/>
      <c r="TGL228" s="15"/>
      <c r="TGM228" s="15"/>
      <c r="TGN228" s="15"/>
      <c r="TGO228" s="15"/>
      <c r="TGP228" s="15"/>
      <c r="TGQ228" s="15"/>
      <c r="TGR228" s="15"/>
      <c r="TGS228" s="15"/>
      <c r="TGT228" s="15"/>
      <c r="TGU228" s="15"/>
      <c r="TGV228" s="15"/>
      <c r="TGW228" s="15"/>
      <c r="TGX228" s="15"/>
      <c r="TGY228" s="15"/>
      <c r="TGZ228" s="15"/>
      <c r="THA228" s="15"/>
      <c r="THB228" s="15"/>
      <c r="THC228" s="15"/>
      <c r="THD228" s="15"/>
      <c r="THE228" s="15"/>
      <c r="THF228" s="15"/>
      <c r="THG228" s="15"/>
      <c r="THH228" s="15"/>
      <c r="THI228" s="15"/>
      <c r="THJ228" s="15"/>
      <c r="THK228" s="15"/>
      <c r="THL228" s="15"/>
      <c r="THM228" s="15"/>
      <c r="THN228" s="15"/>
      <c r="THO228" s="15"/>
      <c r="THP228" s="15"/>
      <c r="THQ228" s="15"/>
      <c r="THR228" s="15"/>
      <c r="THS228" s="15"/>
      <c r="THT228" s="15"/>
      <c r="THU228" s="15"/>
      <c r="THV228" s="15"/>
      <c r="THW228" s="15"/>
      <c r="THX228" s="15"/>
      <c r="THY228" s="15"/>
      <c r="THZ228" s="15"/>
      <c r="TIA228" s="15"/>
      <c r="TIB228" s="15"/>
      <c r="TIC228" s="15"/>
      <c r="TID228" s="15"/>
      <c r="TIE228" s="15"/>
      <c r="TIF228" s="15"/>
      <c r="TIG228" s="15"/>
      <c r="TIH228" s="15"/>
      <c r="TII228" s="15"/>
      <c r="TIJ228" s="15"/>
      <c r="TIK228" s="15"/>
      <c r="TIL228" s="15"/>
      <c r="TIM228" s="15"/>
      <c r="TIN228" s="15"/>
      <c r="TIO228" s="15"/>
      <c r="TIP228" s="15"/>
      <c r="TIQ228" s="15"/>
      <c r="TIR228" s="15"/>
      <c r="TIS228" s="15"/>
      <c r="TIT228" s="15"/>
      <c r="TIU228" s="15"/>
      <c r="TIV228" s="15"/>
      <c r="TIW228" s="15"/>
      <c r="TIX228" s="15"/>
      <c r="TIY228" s="15"/>
      <c r="TIZ228" s="15"/>
      <c r="TJA228" s="15"/>
      <c r="TJB228" s="15"/>
      <c r="TJC228" s="15"/>
      <c r="TJD228" s="15"/>
      <c r="TJE228" s="15"/>
      <c r="TJF228" s="15"/>
      <c r="TJG228" s="15"/>
      <c r="TJH228" s="15"/>
      <c r="TJI228" s="15"/>
      <c r="TJJ228" s="15"/>
      <c r="TJK228" s="15"/>
      <c r="TJL228" s="15"/>
      <c r="TJM228" s="15"/>
      <c r="TJN228" s="15"/>
      <c r="TJO228" s="15"/>
      <c r="TJP228" s="15"/>
      <c r="TJQ228" s="15"/>
      <c r="TJR228" s="15"/>
      <c r="TJS228" s="15"/>
      <c r="TJT228" s="15"/>
      <c r="TJU228" s="15"/>
      <c r="TJV228" s="15"/>
      <c r="TJW228" s="15"/>
      <c r="TJX228" s="15"/>
      <c r="TJY228" s="15"/>
      <c r="TJZ228" s="15"/>
      <c r="TKA228" s="15"/>
      <c r="TKB228" s="15"/>
      <c r="TKC228" s="15"/>
      <c r="TKD228" s="15"/>
      <c r="TKE228" s="15"/>
      <c r="TKF228" s="15"/>
      <c r="TKG228" s="15"/>
      <c r="TKH228" s="15"/>
      <c r="TKI228" s="15"/>
      <c r="TKJ228" s="15"/>
      <c r="TKK228" s="15"/>
      <c r="TKL228" s="15"/>
      <c r="TKM228" s="15"/>
      <c r="TKN228" s="15"/>
      <c r="TKO228" s="15"/>
      <c r="TKP228" s="15"/>
      <c r="TKQ228" s="15"/>
      <c r="TKR228" s="15"/>
      <c r="TKS228" s="15"/>
      <c r="TKT228" s="15"/>
      <c r="TKU228" s="15"/>
      <c r="TKV228" s="15"/>
      <c r="TKW228" s="15"/>
      <c r="TKX228" s="15"/>
      <c r="TKY228" s="15"/>
      <c r="TKZ228" s="15"/>
      <c r="TLA228" s="15"/>
      <c r="TLB228" s="15"/>
      <c r="TLC228" s="15"/>
      <c r="TLD228" s="15"/>
      <c r="TLE228" s="15"/>
      <c r="TLF228" s="15"/>
      <c r="TLG228" s="15"/>
      <c r="TLH228" s="15"/>
      <c r="TLI228" s="15"/>
      <c r="TLJ228" s="15"/>
      <c r="TLK228" s="15"/>
      <c r="TLL228" s="15"/>
      <c r="TLM228" s="15"/>
      <c r="TLN228" s="15"/>
      <c r="TLO228" s="15"/>
      <c r="TLP228" s="15"/>
      <c r="TLQ228" s="15"/>
      <c r="TLR228" s="15"/>
      <c r="TLS228" s="15"/>
      <c r="TLT228" s="15"/>
      <c r="TLU228" s="15"/>
      <c r="TLV228" s="15"/>
      <c r="TLW228" s="15"/>
      <c r="TLX228" s="15"/>
      <c r="TLY228" s="15"/>
      <c r="TLZ228" s="15"/>
      <c r="TMA228" s="15"/>
      <c r="TMB228" s="15"/>
      <c r="TMC228" s="15"/>
      <c r="TMD228" s="15"/>
      <c r="TME228" s="15"/>
      <c r="TMF228" s="15"/>
      <c r="TMG228" s="15"/>
      <c r="TMH228" s="15"/>
      <c r="TMI228" s="15"/>
      <c r="TMJ228" s="15"/>
      <c r="TMK228" s="15"/>
      <c r="TML228" s="15"/>
      <c r="TMM228" s="15"/>
      <c r="TMN228" s="15"/>
      <c r="TMO228" s="15"/>
      <c r="TMP228" s="15"/>
      <c r="TMQ228" s="15"/>
      <c r="TMR228" s="15"/>
      <c r="TMS228" s="15"/>
      <c r="TMT228" s="15"/>
      <c r="TMU228" s="15"/>
      <c r="TMV228" s="15"/>
      <c r="TMW228" s="15"/>
      <c r="TMX228" s="15"/>
      <c r="TMY228" s="15"/>
      <c r="TMZ228" s="15"/>
      <c r="TNA228" s="15"/>
      <c r="TNB228" s="15"/>
      <c r="TNC228" s="15"/>
      <c r="TND228" s="15"/>
      <c r="TNE228" s="15"/>
      <c r="TNF228" s="15"/>
      <c r="TNG228" s="15"/>
      <c r="TNH228" s="15"/>
      <c r="TNI228" s="15"/>
      <c r="TNJ228" s="15"/>
      <c r="TNK228" s="15"/>
      <c r="TNL228" s="15"/>
      <c r="TNM228" s="15"/>
      <c r="TNN228" s="15"/>
      <c r="TNO228" s="15"/>
      <c r="TNP228" s="15"/>
      <c r="TNQ228" s="15"/>
      <c r="TNR228" s="15"/>
      <c r="TNS228" s="15"/>
      <c r="TNT228" s="15"/>
      <c r="TNU228" s="15"/>
      <c r="TNV228" s="15"/>
      <c r="TNW228" s="15"/>
      <c r="TNX228" s="15"/>
      <c r="TNY228" s="15"/>
      <c r="TNZ228" s="15"/>
      <c r="TOA228" s="15"/>
      <c r="TOB228" s="15"/>
      <c r="TOC228" s="15"/>
      <c r="TOD228" s="15"/>
      <c r="TOE228" s="15"/>
      <c r="TOF228" s="15"/>
      <c r="TOG228" s="15"/>
      <c r="TOH228" s="15"/>
      <c r="TOI228" s="15"/>
      <c r="TOJ228" s="15"/>
      <c r="TOK228" s="15"/>
      <c r="TOL228" s="15"/>
      <c r="TOM228" s="15"/>
      <c r="TON228" s="15"/>
      <c r="TOO228" s="15"/>
      <c r="TOP228" s="15"/>
      <c r="TOQ228" s="15"/>
      <c r="TOR228" s="15"/>
      <c r="TOS228" s="15"/>
      <c r="TOT228" s="15"/>
      <c r="TOU228" s="15"/>
      <c r="TOV228" s="15"/>
      <c r="TOW228" s="15"/>
      <c r="TOX228" s="15"/>
      <c r="TOY228" s="15"/>
      <c r="TOZ228" s="15"/>
      <c r="TPA228" s="15"/>
      <c r="TPB228" s="15"/>
      <c r="TPC228" s="15"/>
      <c r="TPD228" s="15"/>
      <c r="TPE228" s="15"/>
      <c r="TPF228" s="15"/>
      <c r="TPG228" s="15"/>
      <c r="TPH228" s="15"/>
      <c r="TPI228" s="15"/>
      <c r="TPJ228" s="15"/>
      <c r="TPK228" s="15"/>
      <c r="TPL228" s="15"/>
      <c r="TPM228" s="15"/>
      <c r="TPN228" s="15"/>
      <c r="TPO228" s="15"/>
      <c r="TPP228" s="15"/>
      <c r="TPQ228" s="15"/>
      <c r="TPR228" s="15"/>
      <c r="TPS228" s="15"/>
      <c r="TPT228" s="15"/>
      <c r="TPU228" s="15"/>
      <c r="TPV228" s="15"/>
      <c r="TPW228" s="15"/>
      <c r="TPX228" s="15"/>
      <c r="TPY228" s="15"/>
      <c r="TPZ228" s="15"/>
      <c r="TQA228" s="15"/>
      <c r="TQB228" s="15"/>
      <c r="TQC228" s="15"/>
      <c r="TQD228" s="15"/>
      <c r="TQE228" s="15"/>
      <c r="TQF228" s="15"/>
      <c r="TQG228" s="15"/>
      <c r="TQH228" s="15"/>
      <c r="TQI228" s="15"/>
      <c r="TQJ228" s="15"/>
      <c r="TQK228" s="15"/>
      <c r="TQL228" s="15"/>
      <c r="TQM228" s="15"/>
      <c r="TQN228" s="15"/>
      <c r="TQO228" s="15"/>
      <c r="TQP228" s="15"/>
      <c r="TQQ228" s="15"/>
      <c r="TQR228" s="15"/>
      <c r="TQS228" s="15"/>
      <c r="TQT228" s="15"/>
      <c r="TQU228" s="15"/>
      <c r="TQV228" s="15"/>
      <c r="TQW228" s="15"/>
      <c r="TQX228" s="15"/>
      <c r="TQY228" s="15"/>
      <c r="TQZ228" s="15"/>
      <c r="TRA228" s="15"/>
      <c r="TRB228" s="15"/>
      <c r="TRC228" s="15"/>
      <c r="TRD228" s="15"/>
      <c r="TRE228" s="15"/>
      <c r="TRF228" s="15"/>
      <c r="TRG228" s="15"/>
      <c r="TRH228" s="15"/>
      <c r="TRI228" s="15"/>
      <c r="TRJ228" s="15"/>
      <c r="TRK228" s="15"/>
      <c r="TRL228" s="15"/>
      <c r="TRM228" s="15"/>
      <c r="TRN228" s="15"/>
      <c r="TRO228" s="15"/>
      <c r="TRP228" s="15"/>
      <c r="TRQ228" s="15"/>
      <c r="TRR228" s="15"/>
      <c r="TRS228" s="15"/>
      <c r="TRT228" s="15"/>
      <c r="TRU228" s="15"/>
      <c r="TRV228" s="15"/>
      <c r="TRW228" s="15"/>
      <c r="TRX228" s="15"/>
      <c r="TRY228" s="15"/>
      <c r="TRZ228" s="15"/>
      <c r="TSA228" s="15"/>
      <c r="TSB228" s="15"/>
      <c r="TSC228" s="15"/>
      <c r="TSD228" s="15"/>
      <c r="TSE228" s="15"/>
      <c r="TSF228" s="15"/>
      <c r="TSG228" s="15"/>
      <c r="TSH228" s="15"/>
      <c r="TSI228" s="15"/>
      <c r="TSJ228" s="15"/>
      <c r="TSK228" s="15"/>
      <c r="TSL228" s="15"/>
      <c r="TSM228" s="15"/>
      <c r="TSN228" s="15"/>
      <c r="TSO228" s="15"/>
      <c r="TSP228" s="15"/>
      <c r="TSQ228" s="15"/>
      <c r="TSR228" s="15"/>
      <c r="TSS228" s="15"/>
      <c r="TST228" s="15"/>
      <c r="TSU228" s="15"/>
      <c r="TSV228" s="15"/>
      <c r="TSW228" s="15"/>
      <c r="TSX228" s="15"/>
      <c r="TSY228" s="15"/>
      <c r="TSZ228" s="15"/>
      <c r="TTA228" s="15"/>
      <c r="TTB228" s="15"/>
      <c r="TTC228" s="15"/>
      <c r="TTD228" s="15"/>
      <c r="TTE228" s="15"/>
      <c r="TTF228" s="15"/>
      <c r="TTG228" s="15"/>
      <c r="TTH228" s="15"/>
      <c r="TTI228" s="15"/>
      <c r="TTJ228" s="15"/>
      <c r="TTK228" s="15"/>
      <c r="TTL228" s="15"/>
      <c r="TTM228" s="15"/>
      <c r="TTN228" s="15"/>
      <c r="TTO228" s="15"/>
      <c r="TTP228" s="15"/>
      <c r="TTQ228" s="15"/>
      <c r="TTR228" s="15"/>
      <c r="TTS228" s="15"/>
      <c r="TTT228" s="15"/>
      <c r="TTU228" s="15"/>
      <c r="TTV228" s="15"/>
      <c r="TTW228" s="15"/>
      <c r="TTX228" s="15"/>
      <c r="TTY228" s="15"/>
      <c r="TTZ228" s="15"/>
      <c r="TUA228" s="15"/>
      <c r="TUB228" s="15"/>
      <c r="TUC228" s="15"/>
      <c r="TUD228" s="15"/>
      <c r="TUE228" s="15"/>
      <c r="TUF228" s="15"/>
      <c r="TUG228" s="15"/>
      <c r="TUH228" s="15"/>
      <c r="TUI228" s="15"/>
      <c r="TUJ228" s="15"/>
      <c r="TUK228" s="15"/>
      <c r="TUL228" s="15"/>
      <c r="TUM228" s="15"/>
      <c r="TUN228" s="15"/>
      <c r="TUO228" s="15"/>
      <c r="TUP228" s="15"/>
      <c r="TUQ228" s="15"/>
      <c r="TUR228" s="15"/>
      <c r="TUS228" s="15"/>
      <c r="TUT228" s="15"/>
      <c r="TUU228" s="15"/>
      <c r="TUV228" s="15"/>
      <c r="TUW228" s="15"/>
      <c r="TUX228" s="15"/>
      <c r="TUY228" s="15"/>
      <c r="TUZ228" s="15"/>
      <c r="TVA228" s="15"/>
      <c r="TVB228" s="15"/>
      <c r="TVC228" s="15"/>
      <c r="TVD228" s="15"/>
      <c r="TVE228" s="15"/>
      <c r="TVF228" s="15"/>
      <c r="TVG228" s="15"/>
      <c r="TVH228" s="15"/>
      <c r="TVI228" s="15"/>
      <c r="TVJ228" s="15"/>
      <c r="TVK228" s="15"/>
      <c r="TVL228" s="15"/>
      <c r="TVM228" s="15"/>
      <c r="TVN228" s="15"/>
      <c r="TVO228" s="15"/>
      <c r="TVP228" s="15"/>
      <c r="TVQ228" s="15"/>
      <c r="TVR228" s="15"/>
      <c r="TVS228" s="15"/>
      <c r="TVT228" s="15"/>
      <c r="TVU228" s="15"/>
      <c r="TVV228" s="15"/>
      <c r="TVW228" s="15"/>
      <c r="TVX228" s="15"/>
      <c r="TVY228" s="15"/>
      <c r="TVZ228" s="15"/>
      <c r="TWA228" s="15"/>
      <c r="TWB228" s="15"/>
      <c r="TWC228" s="15"/>
      <c r="TWD228" s="15"/>
      <c r="TWE228" s="15"/>
      <c r="TWF228" s="15"/>
      <c r="TWG228" s="15"/>
      <c r="TWH228" s="15"/>
      <c r="TWI228" s="15"/>
      <c r="TWJ228" s="15"/>
      <c r="TWK228" s="15"/>
      <c r="TWL228" s="15"/>
      <c r="TWM228" s="15"/>
      <c r="TWN228" s="15"/>
      <c r="TWO228" s="15"/>
      <c r="TWP228" s="15"/>
      <c r="TWQ228" s="15"/>
      <c r="TWR228" s="15"/>
      <c r="TWS228" s="15"/>
      <c r="TWT228" s="15"/>
      <c r="TWU228" s="15"/>
      <c r="TWV228" s="15"/>
      <c r="TWW228" s="15"/>
      <c r="TWX228" s="15"/>
      <c r="TWY228" s="15"/>
      <c r="TWZ228" s="15"/>
      <c r="TXA228" s="15"/>
      <c r="TXB228" s="15"/>
      <c r="TXC228" s="15"/>
      <c r="TXD228" s="15"/>
      <c r="TXE228" s="15"/>
      <c r="TXF228" s="15"/>
      <c r="TXG228" s="15"/>
      <c r="TXH228" s="15"/>
      <c r="TXI228" s="15"/>
      <c r="TXJ228" s="15"/>
      <c r="TXK228" s="15"/>
      <c r="TXL228" s="15"/>
      <c r="TXM228" s="15"/>
      <c r="TXN228" s="15"/>
      <c r="TXO228" s="15"/>
      <c r="TXP228" s="15"/>
      <c r="TXQ228" s="15"/>
      <c r="TXR228" s="15"/>
      <c r="TXS228" s="15"/>
      <c r="TXT228" s="15"/>
      <c r="TXU228" s="15"/>
      <c r="TXV228" s="15"/>
      <c r="TXW228" s="15"/>
      <c r="TXX228" s="15"/>
      <c r="TXY228" s="15"/>
      <c r="TXZ228" s="15"/>
      <c r="TYA228" s="15"/>
      <c r="TYB228" s="15"/>
      <c r="TYC228" s="15"/>
      <c r="TYD228" s="15"/>
      <c r="TYE228" s="15"/>
      <c r="TYF228" s="15"/>
      <c r="TYG228" s="15"/>
      <c r="TYH228" s="15"/>
      <c r="TYI228" s="15"/>
      <c r="TYJ228" s="15"/>
      <c r="TYK228" s="15"/>
      <c r="TYL228" s="15"/>
      <c r="TYM228" s="15"/>
      <c r="TYN228" s="15"/>
      <c r="TYO228" s="15"/>
      <c r="TYP228" s="15"/>
      <c r="TYQ228" s="15"/>
      <c r="TYR228" s="15"/>
      <c r="TYS228" s="15"/>
      <c r="TYT228" s="15"/>
      <c r="TYU228" s="15"/>
      <c r="TYV228" s="15"/>
      <c r="TYW228" s="15"/>
      <c r="TYX228" s="15"/>
      <c r="TYY228" s="15"/>
      <c r="TYZ228" s="15"/>
      <c r="TZA228" s="15"/>
      <c r="TZB228" s="15"/>
      <c r="TZC228" s="15"/>
      <c r="TZD228" s="15"/>
      <c r="TZE228" s="15"/>
      <c r="TZF228" s="15"/>
      <c r="TZG228" s="15"/>
      <c r="TZH228" s="15"/>
      <c r="TZI228" s="15"/>
      <c r="TZJ228" s="15"/>
      <c r="TZK228" s="15"/>
      <c r="TZL228" s="15"/>
      <c r="TZM228" s="15"/>
      <c r="TZN228" s="15"/>
      <c r="TZO228" s="15"/>
      <c r="TZP228" s="15"/>
      <c r="TZQ228" s="15"/>
      <c r="TZR228" s="15"/>
      <c r="TZS228" s="15"/>
      <c r="TZT228" s="15"/>
      <c r="TZU228" s="15"/>
      <c r="TZV228" s="15"/>
      <c r="TZW228" s="15"/>
      <c r="TZX228" s="15"/>
      <c r="TZY228" s="15"/>
      <c r="TZZ228" s="15"/>
      <c r="UAA228" s="15"/>
      <c r="UAB228" s="15"/>
      <c r="UAC228" s="15"/>
      <c r="UAD228" s="15"/>
      <c r="UAE228" s="15"/>
      <c r="UAF228" s="15"/>
      <c r="UAG228" s="15"/>
      <c r="UAH228" s="15"/>
      <c r="UAI228" s="15"/>
      <c r="UAJ228" s="15"/>
      <c r="UAK228" s="15"/>
      <c r="UAL228" s="15"/>
      <c r="UAM228" s="15"/>
      <c r="UAN228" s="15"/>
      <c r="UAO228" s="15"/>
      <c r="UAP228" s="15"/>
      <c r="UAQ228" s="15"/>
      <c r="UAR228" s="15"/>
      <c r="UAS228" s="15"/>
      <c r="UAT228" s="15"/>
      <c r="UAU228" s="15"/>
      <c r="UAV228" s="15"/>
      <c r="UAW228" s="15"/>
      <c r="UAX228" s="15"/>
      <c r="UAY228" s="15"/>
      <c r="UAZ228" s="15"/>
      <c r="UBA228" s="15"/>
      <c r="UBB228" s="15"/>
      <c r="UBC228" s="15"/>
      <c r="UBD228" s="15"/>
      <c r="UBE228" s="15"/>
      <c r="UBF228" s="15"/>
      <c r="UBG228" s="15"/>
      <c r="UBH228" s="15"/>
      <c r="UBI228" s="15"/>
      <c r="UBJ228" s="15"/>
      <c r="UBK228" s="15"/>
      <c r="UBL228" s="15"/>
      <c r="UBM228" s="15"/>
      <c r="UBN228" s="15"/>
      <c r="UBO228" s="15"/>
      <c r="UBP228" s="15"/>
      <c r="UBQ228" s="15"/>
      <c r="UBR228" s="15"/>
      <c r="UBS228" s="15"/>
      <c r="UBT228" s="15"/>
      <c r="UBU228" s="15"/>
      <c r="UBV228" s="15"/>
      <c r="UBW228" s="15"/>
      <c r="UBX228" s="15"/>
      <c r="UBY228" s="15"/>
      <c r="UBZ228" s="15"/>
      <c r="UCA228" s="15"/>
      <c r="UCB228" s="15"/>
      <c r="UCC228" s="15"/>
      <c r="UCD228" s="15"/>
      <c r="UCE228" s="15"/>
      <c r="UCF228" s="15"/>
      <c r="UCG228" s="15"/>
      <c r="UCH228" s="15"/>
      <c r="UCI228" s="15"/>
      <c r="UCJ228" s="15"/>
      <c r="UCK228" s="15"/>
      <c r="UCL228" s="15"/>
      <c r="UCM228" s="15"/>
      <c r="UCN228" s="15"/>
      <c r="UCO228" s="15"/>
      <c r="UCP228" s="15"/>
      <c r="UCQ228" s="15"/>
      <c r="UCR228" s="15"/>
      <c r="UCS228" s="15"/>
      <c r="UCT228" s="15"/>
      <c r="UCU228" s="15"/>
      <c r="UCV228" s="15"/>
      <c r="UCW228" s="15"/>
      <c r="UCX228" s="15"/>
      <c r="UCY228" s="15"/>
      <c r="UCZ228" s="15"/>
      <c r="UDA228" s="15"/>
      <c r="UDB228" s="15"/>
      <c r="UDC228" s="15"/>
      <c r="UDD228" s="15"/>
      <c r="UDE228" s="15"/>
      <c r="UDF228" s="15"/>
      <c r="UDG228" s="15"/>
      <c r="UDH228" s="15"/>
      <c r="UDI228" s="15"/>
      <c r="UDJ228" s="15"/>
      <c r="UDK228" s="15"/>
      <c r="UDL228" s="15"/>
      <c r="UDM228" s="15"/>
      <c r="UDN228" s="15"/>
      <c r="UDO228" s="15"/>
      <c r="UDP228" s="15"/>
      <c r="UDQ228" s="15"/>
      <c r="UDR228" s="15"/>
      <c r="UDS228" s="15"/>
      <c r="UDT228" s="15"/>
      <c r="UDU228" s="15"/>
      <c r="UDV228" s="15"/>
      <c r="UDW228" s="15"/>
      <c r="UDX228" s="15"/>
      <c r="UDY228" s="15"/>
      <c r="UDZ228" s="15"/>
      <c r="UEA228" s="15"/>
      <c r="UEB228" s="15"/>
      <c r="UEC228" s="15"/>
      <c r="UED228" s="15"/>
      <c r="UEE228" s="15"/>
      <c r="UEF228" s="15"/>
      <c r="UEG228" s="15"/>
      <c r="UEH228" s="15"/>
      <c r="UEI228" s="15"/>
      <c r="UEJ228" s="15"/>
      <c r="UEK228" s="15"/>
      <c r="UEL228" s="15"/>
      <c r="UEM228" s="15"/>
      <c r="UEN228" s="15"/>
      <c r="UEO228" s="15"/>
      <c r="UEP228" s="15"/>
      <c r="UEQ228" s="15"/>
      <c r="UER228" s="15"/>
      <c r="UES228" s="15"/>
      <c r="UET228" s="15"/>
      <c r="UEU228" s="15"/>
      <c r="UEV228" s="15"/>
      <c r="UEW228" s="15"/>
      <c r="UEX228" s="15"/>
      <c r="UEY228" s="15"/>
      <c r="UEZ228" s="15"/>
      <c r="UFA228" s="15"/>
      <c r="UFB228" s="15"/>
      <c r="UFC228" s="15"/>
      <c r="UFD228" s="15"/>
      <c r="UFE228" s="15"/>
      <c r="UFF228" s="15"/>
      <c r="UFG228" s="15"/>
      <c r="UFH228" s="15"/>
      <c r="UFI228" s="15"/>
      <c r="UFJ228" s="15"/>
      <c r="UFK228" s="15"/>
      <c r="UFL228" s="15"/>
      <c r="UFM228" s="15"/>
      <c r="UFN228" s="15"/>
      <c r="UFO228" s="15"/>
      <c r="UFP228" s="15"/>
      <c r="UFQ228" s="15"/>
      <c r="UFR228" s="15"/>
      <c r="UFS228" s="15"/>
      <c r="UFT228" s="15"/>
      <c r="UFU228" s="15"/>
      <c r="UFV228" s="15"/>
      <c r="UFW228" s="15"/>
      <c r="UFX228" s="15"/>
      <c r="UFY228" s="15"/>
      <c r="UFZ228" s="15"/>
      <c r="UGA228" s="15"/>
      <c r="UGB228" s="15"/>
      <c r="UGC228" s="15"/>
      <c r="UGD228" s="15"/>
      <c r="UGE228" s="15"/>
      <c r="UGF228" s="15"/>
      <c r="UGG228" s="15"/>
      <c r="UGH228" s="15"/>
      <c r="UGI228" s="15"/>
      <c r="UGJ228" s="15"/>
      <c r="UGK228" s="15"/>
      <c r="UGL228" s="15"/>
      <c r="UGM228" s="15"/>
      <c r="UGN228" s="15"/>
      <c r="UGO228" s="15"/>
      <c r="UGP228" s="15"/>
      <c r="UGQ228" s="15"/>
      <c r="UGR228" s="15"/>
      <c r="UGS228" s="15"/>
      <c r="UGT228" s="15"/>
      <c r="UGU228" s="15"/>
      <c r="UGV228" s="15"/>
      <c r="UGW228" s="15"/>
      <c r="UGX228" s="15"/>
      <c r="UGY228" s="15"/>
      <c r="UGZ228" s="15"/>
      <c r="UHA228" s="15"/>
      <c r="UHB228" s="15"/>
      <c r="UHC228" s="15"/>
      <c r="UHD228" s="15"/>
      <c r="UHE228" s="15"/>
      <c r="UHF228" s="15"/>
      <c r="UHG228" s="15"/>
      <c r="UHH228" s="15"/>
      <c r="UHI228" s="15"/>
      <c r="UHJ228" s="15"/>
      <c r="UHK228" s="15"/>
      <c r="UHL228" s="15"/>
      <c r="UHM228" s="15"/>
      <c r="UHN228" s="15"/>
      <c r="UHO228" s="15"/>
      <c r="UHP228" s="15"/>
      <c r="UHQ228" s="15"/>
      <c r="UHR228" s="15"/>
      <c r="UHS228" s="15"/>
      <c r="UHT228" s="15"/>
      <c r="UHU228" s="15"/>
      <c r="UHV228" s="15"/>
      <c r="UHW228" s="15"/>
      <c r="UHX228" s="15"/>
      <c r="UHY228" s="15"/>
      <c r="UHZ228" s="15"/>
      <c r="UIA228" s="15"/>
      <c r="UIB228" s="15"/>
      <c r="UIC228" s="15"/>
      <c r="UID228" s="15"/>
      <c r="UIE228" s="15"/>
      <c r="UIF228" s="15"/>
      <c r="UIG228" s="15"/>
      <c r="UIH228" s="15"/>
      <c r="UII228" s="15"/>
      <c r="UIJ228" s="15"/>
      <c r="UIK228" s="15"/>
      <c r="UIL228" s="15"/>
      <c r="UIM228" s="15"/>
      <c r="UIN228" s="15"/>
      <c r="UIO228" s="15"/>
      <c r="UIP228" s="15"/>
      <c r="UIQ228" s="15"/>
      <c r="UIR228" s="15"/>
      <c r="UIS228" s="15"/>
      <c r="UIT228" s="15"/>
      <c r="UIU228" s="15"/>
      <c r="UIV228" s="15"/>
      <c r="UIW228" s="15"/>
      <c r="UIX228" s="15"/>
      <c r="UIY228" s="15"/>
      <c r="UIZ228" s="15"/>
      <c r="UJA228" s="15"/>
      <c r="UJB228" s="15"/>
      <c r="UJC228" s="15"/>
      <c r="UJD228" s="15"/>
      <c r="UJE228" s="15"/>
      <c r="UJF228" s="15"/>
      <c r="UJG228" s="15"/>
      <c r="UJH228" s="15"/>
      <c r="UJI228" s="15"/>
      <c r="UJJ228" s="15"/>
      <c r="UJK228" s="15"/>
      <c r="UJL228" s="15"/>
      <c r="UJM228" s="15"/>
      <c r="UJN228" s="15"/>
      <c r="UJO228" s="15"/>
      <c r="UJP228" s="15"/>
      <c r="UJQ228" s="15"/>
      <c r="UJR228" s="15"/>
      <c r="UJS228" s="15"/>
      <c r="UJT228" s="15"/>
      <c r="UJU228" s="15"/>
      <c r="UJV228" s="15"/>
      <c r="UJW228" s="15"/>
      <c r="UJX228" s="15"/>
      <c r="UJY228" s="15"/>
      <c r="UJZ228" s="15"/>
      <c r="UKA228" s="15"/>
      <c r="UKB228" s="15"/>
      <c r="UKC228" s="15"/>
      <c r="UKD228" s="15"/>
      <c r="UKE228" s="15"/>
      <c r="UKF228" s="15"/>
      <c r="UKG228" s="15"/>
      <c r="UKH228" s="15"/>
      <c r="UKI228" s="15"/>
      <c r="UKJ228" s="15"/>
      <c r="UKK228" s="15"/>
      <c r="UKL228" s="15"/>
      <c r="UKM228" s="15"/>
      <c r="UKN228" s="15"/>
      <c r="UKO228" s="15"/>
      <c r="UKP228" s="15"/>
      <c r="UKQ228" s="15"/>
      <c r="UKR228" s="15"/>
      <c r="UKS228" s="15"/>
      <c r="UKT228" s="15"/>
      <c r="UKU228" s="15"/>
      <c r="UKV228" s="15"/>
      <c r="UKW228" s="15"/>
      <c r="UKX228" s="15"/>
      <c r="UKY228" s="15"/>
      <c r="UKZ228" s="15"/>
      <c r="ULA228" s="15"/>
      <c r="ULB228" s="15"/>
      <c r="ULC228" s="15"/>
      <c r="ULD228" s="15"/>
      <c r="ULE228" s="15"/>
      <c r="ULF228" s="15"/>
      <c r="ULG228" s="15"/>
      <c r="ULH228" s="15"/>
      <c r="ULI228" s="15"/>
      <c r="ULJ228" s="15"/>
      <c r="ULK228" s="15"/>
      <c r="ULL228" s="15"/>
      <c r="ULM228" s="15"/>
      <c r="ULN228" s="15"/>
      <c r="ULO228" s="15"/>
      <c r="ULP228" s="15"/>
      <c r="ULQ228" s="15"/>
      <c r="ULR228" s="15"/>
      <c r="ULS228" s="15"/>
      <c r="ULT228" s="15"/>
      <c r="ULU228" s="15"/>
      <c r="ULV228" s="15"/>
      <c r="ULW228" s="15"/>
      <c r="ULX228" s="15"/>
      <c r="ULY228" s="15"/>
      <c r="ULZ228" s="15"/>
      <c r="UMA228" s="15"/>
      <c r="UMB228" s="15"/>
      <c r="UMC228" s="15"/>
      <c r="UMD228" s="15"/>
      <c r="UME228" s="15"/>
      <c r="UMF228" s="15"/>
      <c r="UMG228" s="15"/>
      <c r="UMH228" s="15"/>
      <c r="UMI228" s="15"/>
      <c r="UMJ228" s="15"/>
      <c r="UMK228" s="15"/>
      <c r="UML228" s="15"/>
      <c r="UMM228" s="15"/>
      <c r="UMN228" s="15"/>
      <c r="UMO228" s="15"/>
      <c r="UMP228" s="15"/>
      <c r="UMQ228" s="15"/>
      <c r="UMR228" s="15"/>
      <c r="UMS228" s="15"/>
      <c r="UMT228" s="15"/>
      <c r="UMU228" s="15"/>
      <c r="UMV228" s="15"/>
      <c r="UMW228" s="15"/>
      <c r="UMX228" s="15"/>
      <c r="UMY228" s="15"/>
      <c r="UMZ228" s="15"/>
      <c r="UNA228" s="15"/>
      <c r="UNB228" s="15"/>
      <c r="UNC228" s="15"/>
      <c r="UND228" s="15"/>
      <c r="UNE228" s="15"/>
      <c r="UNF228" s="15"/>
      <c r="UNG228" s="15"/>
      <c r="UNH228" s="15"/>
      <c r="UNI228" s="15"/>
      <c r="UNJ228" s="15"/>
      <c r="UNK228" s="15"/>
      <c r="UNL228" s="15"/>
      <c r="UNM228" s="15"/>
      <c r="UNN228" s="15"/>
      <c r="UNO228" s="15"/>
      <c r="UNP228" s="15"/>
      <c r="UNQ228" s="15"/>
      <c r="UNR228" s="15"/>
      <c r="UNS228" s="15"/>
      <c r="UNT228" s="15"/>
      <c r="UNU228" s="15"/>
      <c r="UNV228" s="15"/>
      <c r="UNW228" s="15"/>
      <c r="UNX228" s="15"/>
      <c r="UNY228" s="15"/>
      <c r="UNZ228" s="15"/>
      <c r="UOA228" s="15"/>
      <c r="UOB228" s="15"/>
      <c r="UOC228" s="15"/>
      <c r="UOD228" s="15"/>
      <c r="UOE228" s="15"/>
      <c r="UOF228" s="15"/>
      <c r="UOG228" s="15"/>
      <c r="UOH228" s="15"/>
      <c r="UOI228" s="15"/>
      <c r="UOJ228" s="15"/>
      <c r="UOK228" s="15"/>
      <c r="UOL228" s="15"/>
      <c r="UOM228" s="15"/>
      <c r="UON228" s="15"/>
      <c r="UOO228" s="15"/>
      <c r="UOP228" s="15"/>
      <c r="UOQ228" s="15"/>
      <c r="UOR228" s="15"/>
      <c r="UOS228" s="15"/>
      <c r="UOT228" s="15"/>
      <c r="UOU228" s="15"/>
      <c r="UOV228" s="15"/>
      <c r="UOW228" s="15"/>
      <c r="UOX228" s="15"/>
      <c r="UOY228" s="15"/>
      <c r="UOZ228" s="15"/>
      <c r="UPA228" s="15"/>
      <c r="UPB228" s="15"/>
      <c r="UPC228" s="15"/>
      <c r="UPD228" s="15"/>
      <c r="UPE228" s="15"/>
      <c r="UPF228" s="15"/>
      <c r="UPG228" s="15"/>
      <c r="UPH228" s="15"/>
      <c r="UPI228" s="15"/>
      <c r="UPJ228" s="15"/>
      <c r="UPK228" s="15"/>
      <c r="UPL228" s="15"/>
      <c r="UPM228" s="15"/>
      <c r="UPN228" s="15"/>
      <c r="UPO228" s="15"/>
      <c r="UPP228" s="15"/>
      <c r="UPQ228" s="15"/>
      <c r="UPR228" s="15"/>
      <c r="UPS228" s="15"/>
      <c r="UPT228" s="15"/>
      <c r="UPU228" s="15"/>
      <c r="UPV228" s="15"/>
      <c r="UPW228" s="15"/>
      <c r="UPX228" s="15"/>
      <c r="UPY228" s="15"/>
      <c r="UPZ228" s="15"/>
      <c r="UQA228" s="15"/>
      <c r="UQB228" s="15"/>
      <c r="UQC228" s="15"/>
      <c r="UQD228" s="15"/>
      <c r="UQE228" s="15"/>
      <c r="UQF228" s="15"/>
      <c r="UQG228" s="15"/>
      <c r="UQH228" s="15"/>
      <c r="UQI228" s="15"/>
      <c r="UQJ228" s="15"/>
      <c r="UQK228" s="15"/>
      <c r="UQL228" s="15"/>
      <c r="UQM228" s="15"/>
      <c r="UQN228" s="15"/>
      <c r="UQO228" s="15"/>
      <c r="UQP228" s="15"/>
      <c r="UQQ228" s="15"/>
      <c r="UQR228" s="15"/>
      <c r="UQS228" s="15"/>
      <c r="UQT228" s="15"/>
      <c r="UQU228" s="15"/>
      <c r="UQV228" s="15"/>
      <c r="UQW228" s="15"/>
      <c r="UQX228" s="15"/>
      <c r="UQY228" s="15"/>
      <c r="UQZ228" s="15"/>
      <c r="URA228" s="15"/>
      <c r="URB228" s="15"/>
      <c r="URC228" s="15"/>
      <c r="URD228" s="15"/>
      <c r="URE228" s="15"/>
      <c r="URF228" s="15"/>
      <c r="URG228" s="15"/>
      <c r="URH228" s="15"/>
      <c r="URI228" s="15"/>
      <c r="URJ228" s="15"/>
      <c r="URK228" s="15"/>
      <c r="URL228" s="15"/>
      <c r="URM228" s="15"/>
      <c r="URN228" s="15"/>
      <c r="URO228" s="15"/>
      <c r="URP228" s="15"/>
      <c r="URQ228" s="15"/>
      <c r="URR228" s="15"/>
      <c r="URS228" s="15"/>
      <c r="URT228" s="15"/>
      <c r="URU228" s="15"/>
      <c r="URV228" s="15"/>
      <c r="URW228" s="15"/>
      <c r="URX228" s="15"/>
      <c r="URY228" s="15"/>
      <c r="URZ228" s="15"/>
      <c r="USA228" s="15"/>
      <c r="USB228" s="15"/>
      <c r="USC228" s="15"/>
      <c r="USD228" s="15"/>
      <c r="USE228" s="15"/>
      <c r="USF228" s="15"/>
      <c r="USG228" s="15"/>
      <c r="USH228" s="15"/>
      <c r="USI228" s="15"/>
      <c r="USJ228" s="15"/>
      <c r="USK228" s="15"/>
      <c r="USL228" s="15"/>
      <c r="USM228" s="15"/>
      <c r="USN228" s="15"/>
      <c r="USO228" s="15"/>
      <c r="USP228" s="15"/>
      <c r="USQ228" s="15"/>
      <c r="USR228" s="15"/>
      <c r="USS228" s="15"/>
      <c r="UST228" s="15"/>
      <c r="USU228" s="15"/>
      <c r="USV228" s="15"/>
      <c r="USW228" s="15"/>
      <c r="USX228" s="15"/>
      <c r="USY228" s="15"/>
      <c r="USZ228" s="15"/>
      <c r="UTA228" s="15"/>
      <c r="UTB228" s="15"/>
      <c r="UTC228" s="15"/>
      <c r="UTD228" s="15"/>
      <c r="UTE228" s="15"/>
      <c r="UTF228" s="15"/>
      <c r="UTG228" s="15"/>
      <c r="UTH228" s="15"/>
      <c r="UTI228" s="15"/>
      <c r="UTJ228" s="15"/>
      <c r="UTK228" s="15"/>
      <c r="UTL228" s="15"/>
      <c r="UTM228" s="15"/>
      <c r="UTN228" s="15"/>
      <c r="UTO228" s="15"/>
      <c r="UTP228" s="15"/>
      <c r="UTQ228" s="15"/>
      <c r="UTR228" s="15"/>
      <c r="UTS228" s="15"/>
      <c r="UTT228" s="15"/>
      <c r="UTU228" s="15"/>
      <c r="UTV228" s="15"/>
      <c r="UTW228" s="15"/>
      <c r="UTX228" s="15"/>
      <c r="UTY228" s="15"/>
      <c r="UTZ228" s="15"/>
      <c r="UUA228" s="15"/>
      <c r="UUB228" s="15"/>
      <c r="UUC228" s="15"/>
      <c r="UUD228" s="15"/>
      <c r="UUE228" s="15"/>
      <c r="UUF228" s="15"/>
      <c r="UUG228" s="15"/>
      <c r="UUH228" s="15"/>
      <c r="UUI228" s="15"/>
      <c r="UUJ228" s="15"/>
      <c r="UUK228" s="15"/>
      <c r="UUL228" s="15"/>
      <c r="UUM228" s="15"/>
      <c r="UUN228" s="15"/>
      <c r="UUO228" s="15"/>
      <c r="UUP228" s="15"/>
      <c r="UUQ228" s="15"/>
      <c r="UUR228" s="15"/>
      <c r="UUS228" s="15"/>
      <c r="UUT228" s="15"/>
      <c r="UUU228" s="15"/>
      <c r="UUV228" s="15"/>
      <c r="UUW228" s="15"/>
      <c r="UUX228" s="15"/>
      <c r="UUY228" s="15"/>
      <c r="UUZ228" s="15"/>
      <c r="UVA228" s="15"/>
      <c r="UVB228" s="15"/>
      <c r="UVC228" s="15"/>
      <c r="UVD228" s="15"/>
      <c r="UVE228" s="15"/>
      <c r="UVF228" s="15"/>
      <c r="UVG228" s="15"/>
      <c r="UVH228" s="15"/>
      <c r="UVI228" s="15"/>
      <c r="UVJ228" s="15"/>
      <c r="UVK228" s="15"/>
      <c r="UVL228" s="15"/>
      <c r="UVM228" s="15"/>
      <c r="UVN228" s="15"/>
      <c r="UVO228" s="15"/>
      <c r="UVP228" s="15"/>
      <c r="UVQ228" s="15"/>
      <c r="UVR228" s="15"/>
      <c r="UVS228" s="15"/>
      <c r="UVT228" s="15"/>
      <c r="UVU228" s="15"/>
      <c r="UVV228" s="15"/>
      <c r="UVW228" s="15"/>
      <c r="UVX228" s="15"/>
      <c r="UVY228" s="15"/>
      <c r="UVZ228" s="15"/>
      <c r="UWA228" s="15"/>
      <c r="UWB228" s="15"/>
      <c r="UWC228" s="15"/>
      <c r="UWD228" s="15"/>
      <c r="UWE228" s="15"/>
      <c r="UWF228" s="15"/>
      <c r="UWG228" s="15"/>
      <c r="UWH228" s="15"/>
      <c r="UWI228" s="15"/>
      <c r="UWJ228" s="15"/>
      <c r="UWK228" s="15"/>
      <c r="UWL228" s="15"/>
      <c r="UWM228" s="15"/>
      <c r="UWN228" s="15"/>
      <c r="UWO228" s="15"/>
      <c r="UWP228" s="15"/>
      <c r="UWQ228" s="15"/>
      <c r="UWR228" s="15"/>
      <c r="UWS228" s="15"/>
      <c r="UWT228" s="15"/>
      <c r="UWU228" s="15"/>
      <c r="UWV228" s="15"/>
      <c r="UWW228" s="15"/>
      <c r="UWX228" s="15"/>
      <c r="UWY228" s="15"/>
      <c r="UWZ228" s="15"/>
      <c r="UXA228" s="15"/>
      <c r="UXB228" s="15"/>
      <c r="UXC228" s="15"/>
      <c r="UXD228" s="15"/>
      <c r="UXE228" s="15"/>
      <c r="UXF228" s="15"/>
      <c r="UXG228" s="15"/>
      <c r="UXH228" s="15"/>
      <c r="UXI228" s="15"/>
      <c r="UXJ228" s="15"/>
      <c r="UXK228" s="15"/>
      <c r="UXL228" s="15"/>
      <c r="UXM228" s="15"/>
      <c r="UXN228" s="15"/>
      <c r="UXO228" s="15"/>
      <c r="UXP228" s="15"/>
      <c r="UXQ228" s="15"/>
      <c r="UXR228" s="15"/>
      <c r="UXS228" s="15"/>
      <c r="UXT228" s="15"/>
      <c r="UXU228" s="15"/>
      <c r="UXV228" s="15"/>
      <c r="UXW228" s="15"/>
      <c r="UXX228" s="15"/>
      <c r="UXY228" s="15"/>
      <c r="UXZ228" s="15"/>
      <c r="UYA228" s="15"/>
      <c r="UYB228" s="15"/>
      <c r="UYC228" s="15"/>
      <c r="UYD228" s="15"/>
      <c r="UYE228" s="15"/>
      <c r="UYF228" s="15"/>
      <c r="UYG228" s="15"/>
      <c r="UYH228" s="15"/>
      <c r="UYI228" s="15"/>
      <c r="UYJ228" s="15"/>
      <c r="UYK228" s="15"/>
      <c r="UYL228" s="15"/>
      <c r="UYM228" s="15"/>
      <c r="UYN228" s="15"/>
      <c r="UYO228" s="15"/>
      <c r="UYP228" s="15"/>
      <c r="UYQ228" s="15"/>
      <c r="UYR228" s="15"/>
      <c r="UYS228" s="15"/>
      <c r="UYT228" s="15"/>
      <c r="UYU228" s="15"/>
      <c r="UYV228" s="15"/>
      <c r="UYW228" s="15"/>
      <c r="UYX228" s="15"/>
      <c r="UYY228" s="15"/>
      <c r="UYZ228" s="15"/>
      <c r="UZA228" s="15"/>
      <c r="UZB228" s="15"/>
      <c r="UZC228" s="15"/>
      <c r="UZD228" s="15"/>
      <c r="UZE228" s="15"/>
      <c r="UZF228" s="15"/>
      <c r="UZG228" s="15"/>
      <c r="UZH228" s="15"/>
      <c r="UZI228" s="15"/>
      <c r="UZJ228" s="15"/>
      <c r="UZK228" s="15"/>
      <c r="UZL228" s="15"/>
      <c r="UZM228" s="15"/>
      <c r="UZN228" s="15"/>
      <c r="UZO228" s="15"/>
      <c r="UZP228" s="15"/>
      <c r="UZQ228" s="15"/>
      <c r="UZR228" s="15"/>
      <c r="UZS228" s="15"/>
      <c r="UZT228" s="15"/>
      <c r="UZU228" s="15"/>
      <c r="UZV228" s="15"/>
      <c r="UZW228" s="15"/>
      <c r="UZX228" s="15"/>
      <c r="UZY228" s="15"/>
      <c r="UZZ228" s="15"/>
      <c r="VAA228" s="15"/>
      <c r="VAB228" s="15"/>
      <c r="VAC228" s="15"/>
      <c r="VAD228" s="15"/>
      <c r="VAE228" s="15"/>
      <c r="VAF228" s="15"/>
      <c r="VAG228" s="15"/>
      <c r="VAH228" s="15"/>
      <c r="VAI228" s="15"/>
      <c r="VAJ228" s="15"/>
      <c r="VAK228" s="15"/>
      <c r="VAL228" s="15"/>
      <c r="VAM228" s="15"/>
      <c r="VAN228" s="15"/>
      <c r="VAO228" s="15"/>
      <c r="VAP228" s="15"/>
      <c r="VAQ228" s="15"/>
      <c r="VAR228" s="15"/>
      <c r="VAS228" s="15"/>
      <c r="VAT228" s="15"/>
      <c r="VAU228" s="15"/>
      <c r="VAV228" s="15"/>
      <c r="VAW228" s="15"/>
      <c r="VAX228" s="15"/>
      <c r="VAY228" s="15"/>
      <c r="VAZ228" s="15"/>
      <c r="VBA228" s="15"/>
      <c r="VBB228" s="15"/>
      <c r="VBC228" s="15"/>
      <c r="VBD228" s="15"/>
      <c r="VBE228" s="15"/>
      <c r="VBF228" s="15"/>
      <c r="VBG228" s="15"/>
      <c r="VBH228" s="15"/>
      <c r="VBI228" s="15"/>
      <c r="VBJ228" s="15"/>
      <c r="VBK228" s="15"/>
      <c r="VBL228" s="15"/>
      <c r="VBM228" s="15"/>
      <c r="VBN228" s="15"/>
      <c r="VBO228" s="15"/>
      <c r="VBP228" s="15"/>
      <c r="VBQ228" s="15"/>
      <c r="VBR228" s="15"/>
      <c r="VBS228" s="15"/>
      <c r="VBT228" s="15"/>
      <c r="VBU228" s="15"/>
      <c r="VBV228" s="15"/>
      <c r="VBW228" s="15"/>
      <c r="VBX228" s="15"/>
      <c r="VBY228" s="15"/>
      <c r="VBZ228" s="15"/>
      <c r="VCA228" s="15"/>
      <c r="VCB228" s="15"/>
      <c r="VCC228" s="15"/>
      <c r="VCD228" s="15"/>
      <c r="VCE228" s="15"/>
      <c r="VCF228" s="15"/>
      <c r="VCG228" s="15"/>
      <c r="VCH228" s="15"/>
      <c r="VCI228" s="15"/>
      <c r="VCJ228" s="15"/>
      <c r="VCK228" s="15"/>
      <c r="VCL228" s="15"/>
      <c r="VCM228" s="15"/>
      <c r="VCN228" s="15"/>
      <c r="VCO228" s="15"/>
      <c r="VCP228" s="15"/>
      <c r="VCQ228" s="15"/>
      <c r="VCR228" s="15"/>
      <c r="VCS228" s="15"/>
      <c r="VCT228" s="15"/>
      <c r="VCU228" s="15"/>
      <c r="VCV228" s="15"/>
      <c r="VCW228" s="15"/>
      <c r="VCX228" s="15"/>
      <c r="VCY228" s="15"/>
      <c r="VCZ228" s="15"/>
      <c r="VDA228" s="15"/>
      <c r="VDB228" s="15"/>
      <c r="VDC228" s="15"/>
      <c r="VDD228" s="15"/>
      <c r="VDE228" s="15"/>
      <c r="VDF228" s="15"/>
      <c r="VDG228" s="15"/>
      <c r="VDH228" s="15"/>
      <c r="VDI228" s="15"/>
      <c r="VDJ228" s="15"/>
      <c r="VDK228" s="15"/>
      <c r="VDL228" s="15"/>
      <c r="VDM228" s="15"/>
      <c r="VDN228" s="15"/>
      <c r="VDO228" s="15"/>
      <c r="VDP228" s="15"/>
      <c r="VDQ228" s="15"/>
      <c r="VDR228" s="15"/>
      <c r="VDS228" s="15"/>
      <c r="VDT228" s="15"/>
      <c r="VDU228" s="15"/>
      <c r="VDV228" s="15"/>
      <c r="VDW228" s="15"/>
      <c r="VDX228" s="15"/>
      <c r="VDY228" s="15"/>
      <c r="VDZ228" s="15"/>
      <c r="VEA228" s="15"/>
      <c r="VEB228" s="15"/>
      <c r="VEC228" s="15"/>
      <c r="VED228" s="15"/>
      <c r="VEE228" s="15"/>
      <c r="VEF228" s="15"/>
      <c r="VEG228" s="15"/>
      <c r="VEH228" s="15"/>
      <c r="VEI228" s="15"/>
      <c r="VEJ228" s="15"/>
      <c r="VEK228" s="15"/>
      <c r="VEL228" s="15"/>
      <c r="VEM228" s="15"/>
      <c r="VEN228" s="15"/>
      <c r="VEO228" s="15"/>
      <c r="VEP228" s="15"/>
      <c r="VEQ228" s="15"/>
      <c r="VER228" s="15"/>
      <c r="VES228" s="15"/>
      <c r="VET228" s="15"/>
      <c r="VEU228" s="15"/>
      <c r="VEV228" s="15"/>
      <c r="VEW228" s="15"/>
      <c r="VEX228" s="15"/>
      <c r="VEY228" s="15"/>
      <c r="VEZ228" s="15"/>
      <c r="VFA228" s="15"/>
      <c r="VFB228" s="15"/>
      <c r="VFC228" s="15"/>
      <c r="VFD228" s="15"/>
      <c r="VFE228" s="15"/>
      <c r="VFF228" s="15"/>
      <c r="VFG228" s="15"/>
      <c r="VFH228" s="15"/>
      <c r="VFI228" s="15"/>
      <c r="VFJ228" s="15"/>
      <c r="VFK228" s="15"/>
      <c r="VFL228" s="15"/>
      <c r="VFM228" s="15"/>
      <c r="VFN228" s="15"/>
      <c r="VFO228" s="15"/>
      <c r="VFP228" s="15"/>
      <c r="VFQ228" s="15"/>
      <c r="VFR228" s="15"/>
      <c r="VFS228" s="15"/>
      <c r="VFT228" s="15"/>
      <c r="VFU228" s="15"/>
      <c r="VFV228" s="15"/>
      <c r="VFW228" s="15"/>
      <c r="VFX228" s="15"/>
      <c r="VFY228" s="15"/>
      <c r="VFZ228" s="15"/>
      <c r="VGA228" s="15"/>
      <c r="VGB228" s="15"/>
      <c r="VGC228" s="15"/>
      <c r="VGD228" s="15"/>
      <c r="VGE228" s="15"/>
      <c r="VGF228" s="15"/>
      <c r="VGG228" s="15"/>
      <c r="VGH228" s="15"/>
      <c r="VGI228" s="15"/>
      <c r="VGJ228" s="15"/>
      <c r="VGK228" s="15"/>
      <c r="VGL228" s="15"/>
      <c r="VGM228" s="15"/>
      <c r="VGN228" s="15"/>
      <c r="VGO228" s="15"/>
      <c r="VGP228" s="15"/>
      <c r="VGQ228" s="15"/>
      <c r="VGR228" s="15"/>
      <c r="VGS228" s="15"/>
      <c r="VGT228" s="15"/>
      <c r="VGU228" s="15"/>
      <c r="VGV228" s="15"/>
      <c r="VGW228" s="15"/>
      <c r="VGX228" s="15"/>
      <c r="VGY228" s="15"/>
      <c r="VGZ228" s="15"/>
      <c r="VHA228" s="15"/>
      <c r="VHB228" s="15"/>
      <c r="VHC228" s="15"/>
      <c r="VHD228" s="15"/>
      <c r="VHE228" s="15"/>
      <c r="VHF228" s="15"/>
      <c r="VHG228" s="15"/>
      <c r="VHH228" s="15"/>
      <c r="VHI228" s="15"/>
      <c r="VHJ228" s="15"/>
      <c r="VHK228" s="15"/>
      <c r="VHL228" s="15"/>
      <c r="VHM228" s="15"/>
      <c r="VHN228" s="15"/>
      <c r="VHO228" s="15"/>
      <c r="VHP228" s="15"/>
      <c r="VHQ228" s="15"/>
      <c r="VHR228" s="15"/>
      <c r="VHS228" s="15"/>
      <c r="VHT228" s="15"/>
      <c r="VHU228" s="15"/>
      <c r="VHV228" s="15"/>
      <c r="VHW228" s="15"/>
      <c r="VHX228" s="15"/>
      <c r="VHY228" s="15"/>
      <c r="VHZ228" s="15"/>
      <c r="VIA228" s="15"/>
      <c r="VIB228" s="15"/>
      <c r="VIC228" s="15"/>
      <c r="VID228" s="15"/>
      <c r="VIE228" s="15"/>
      <c r="VIF228" s="15"/>
      <c r="VIG228" s="15"/>
      <c r="VIH228" s="15"/>
      <c r="VII228" s="15"/>
      <c r="VIJ228" s="15"/>
      <c r="VIK228" s="15"/>
      <c r="VIL228" s="15"/>
      <c r="VIM228" s="15"/>
      <c r="VIN228" s="15"/>
      <c r="VIO228" s="15"/>
      <c r="VIP228" s="15"/>
      <c r="VIQ228" s="15"/>
      <c r="VIR228" s="15"/>
      <c r="VIS228" s="15"/>
      <c r="VIT228" s="15"/>
      <c r="VIU228" s="15"/>
      <c r="VIV228" s="15"/>
      <c r="VIW228" s="15"/>
      <c r="VIX228" s="15"/>
      <c r="VIY228" s="15"/>
      <c r="VIZ228" s="15"/>
      <c r="VJA228" s="15"/>
      <c r="VJB228" s="15"/>
      <c r="VJC228" s="15"/>
      <c r="VJD228" s="15"/>
      <c r="VJE228" s="15"/>
      <c r="VJF228" s="15"/>
      <c r="VJG228" s="15"/>
      <c r="VJH228" s="15"/>
      <c r="VJI228" s="15"/>
      <c r="VJJ228" s="15"/>
      <c r="VJK228" s="15"/>
      <c r="VJL228" s="15"/>
      <c r="VJM228" s="15"/>
      <c r="VJN228" s="15"/>
      <c r="VJO228" s="15"/>
      <c r="VJP228" s="15"/>
      <c r="VJQ228" s="15"/>
      <c r="VJR228" s="15"/>
      <c r="VJS228" s="15"/>
      <c r="VJT228" s="15"/>
      <c r="VJU228" s="15"/>
      <c r="VJV228" s="15"/>
      <c r="VJW228" s="15"/>
      <c r="VJX228" s="15"/>
      <c r="VJY228" s="15"/>
      <c r="VJZ228" s="15"/>
      <c r="VKA228" s="15"/>
      <c r="VKB228" s="15"/>
      <c r="VKC228" s="15"/>
      <c r="VKD228" s="15"/>
      <c r="VKE228" s="15"/>
      <c r="VKF228" s="15"/>
      <c r="VKG228" s="15"/>
      <c r="VKH228" s="15"/>
      <c r="VKI228" s="15"/>
      <c r="VKJ228" s="15"/>
      <c r="VKK228" s="15"/>
      <c r="VKL228" s="15"/>
      <c r="VKM228" s="15"/>
      <c r="VKN228" s="15"/>
      <c r="VKO228" s="15"/>
      <c r="VKP228" s="15"/>
      <c r="VKQ228" s="15"/>
      <c r="VKR228" s="15"/>
      <c r="VKS228" s="15"/>
      <c r="VKT228" s="15"/>
      <c r="VKU228" s="15"/>
      <c r="VKV228" s="15"/>
      <c r="VKW228" s="15"/>
      <c r="VKX228" s="15"/>
      <c r="VKY228" s="15"/>
      <c r="VKZ228" s="15"/>
      <c r="VLA228" s="15"/>
      <c r="VLB228" s="15"/>
      <c r="VLC228" s="15"/>
      <c r="VLD228" s="15"/>
      <c r="VLE228" s="15"/>
      <c r="VLF228" s="15"/>
      <c r="VLG228" s="15"/>
      <c r="VLH228" s="15"/>
      <c r="VLI228" s="15"/>
      <c r="VLJ228" s="15"/>
      <c r="VLK228" s="15"/>
      <c r="VLL228" s="15"/>
      <c r="VLM228" s="15"/>
      <c r="VLN228" s="15"/>
      <c r="VLO228" s="15"/>
      <c r="VLP228" s="15"/>
      <c r="VLQ228" s="15"/>
      <c r="VLR228" s="15"/>
      <c r="VLS228" s="15"/>
      <c r="VLT228" s="15"/>
      <c r="VLU228" s="15"/>
      <c r="VLV228" s="15"/>
      <c r="VLW228" s="15"/>
      <c r="VLX228" s="15"/>
      <c r="VLY228" s="15"/>
      <c r="VLZ228" s="15"/>
      <c r="VMA228" s="15"/>
      <c r="VMB228" s="15"/>
      <c r="VMC228" s="15"/>
      <c r="VMD228" s="15"/>
      <c r="VME228" s="15"/>
      <c r="VMF228" s="15"/>
      <c r="VMG228" s="15"/>
      <c r="VMH228" s="15"/>
      <c r="VMI228" s="15"/>
      <c r="VMJ228" s="15"/>
      <c r="VMK228" s="15"/>
      <c r="VML228" s="15"/>
      <c r="VMM228" s="15"/>
      <c r="VMN228" s="15"/>
      <c r="VMO228" s="15"/>
      <c r="VMP228" s="15"/>
      <c r="VMQ228" s="15"/>
      <c r="VMR228" s="15"/>
      <c r="VMS228" s="15"/>
      <c r="VMT228" s="15"/>
      <c r="VMU228" s="15"/>
      <c r="VMV228" s="15"/>
      <c r="VMW228" s="15"/>
      <c r="VMX228" s="15"/>
      <c r="VMY228" s="15"/>
      <c r="VMZ228" s="15"/>
      <c r="VNA228" s="15"/>
      <c r="VNB228" s="15"/>
      <c r="VNC228" s="15"/>
      <c r="VND228" s="15"/>
      <c r="VNE228" s="15"/>
      <c r="VNF228" s="15"/>
      <c r="VNG228" s="15"/>
      <c r="VNH228" s="15"/>
      <c r="VNI228" s="15"/>
      <c r="VNJ228" s="15"/>
      <c r="VNK228" s="15"/>
      <c r="VNL228" s="15"/>
      <c r="VNM228" s="15"/>
      <c r="VNN228" s="15"/>
      <c r="VNO228" s="15"/>
      <c r="VNP228" s="15"/>
      <c r="VNQ228" s="15"/>
      <c r="VNR228" s="15"/>
      <c r="VNS228" s="15"/>
      <c r="VNT228" s="15"/>
      <c r="VNU228" s="15"/>
      <c r="VNV228" s="15"/>
      <c r="VNW228" s="15"/>
      <c r="VNX228" s="15"/>
      <c r="VNY228" s="15"/>
      <c r="VNZ228" s="15"/>
      <c r="VOA228" s="15"/>
      <c r="VOB228" s="15"/>
      <c r="VOC228" s="15"/>
      <c r="VOD228" s="15"/>
      <c r="VOE228" s="15"/>
      <c r="VOF228" s="15"/>
      <c r="VOG228" s="15"/>
      <c r="VOH228" s="15"/>
      <c r="VOI228" s="15"/>
      <c r="VOJ228" s="15"/>
      <c r="VOK228" s="15"/>
      <c r="VOL228" s="15"/>
      <c r="VOM228" s="15"/>
      <c r="VON228" s="15"/>
      <c r="VOO228" s="15"/>
      <c r="VOP228" s="15"/>
      <c r="VOQ228" s="15"/>
      <c r="VOR228" s="15"/>
      <c r="VOS228" s="15"/>
      <c r="VOT228" s="15"/>
      <c r="VOU228" s="15"/>
      <c r="VOV228" s="15"/>
      <c r="VOW228" s="15"/>
      <c r="VOX228" s="15"/>
      <c r="VOY228" s="15"/>
      <c r="VOZ228" s="15"/>
      <c r="VPA228" s="15"/>
      <c r="VPB228" s="15"/>
      <c r="VPC228" s="15"/>
      <c r="VPD228" s="15"/>
      <c r="VPE228" s="15"/>
      <c r="VPF228" s="15"/>
      <c r="VPG228" s="15"/>
      <c r="VPH228" s="15"/>
      <c r="VPI228" s="15"/>
      <c r="VPJ228" s="15"/>
      <c r="VPK228" s="15"/>
      <c r="VPL228" s="15"/>
      <c r="VPM228" s="15"/>
      <c r="VPN228" s="15"/>
      <c r="VPO228" s="15"/>
      <c r="VPP228" s="15"/>
      <c r="VPQ228" s="15"/>
      <c r="VPR228" s="15"/>
      <c r="VPS228" s="15"/>
      <c r="VPT228" s="15"/>
      <c r="VPU228" s="15"/>
      <c r="VPV228" s="15"/>
      <c r="VPW228" s="15"/>
      <c r="VPX228" s="15"/>
      <c r="VPY228" s="15"/>
      <c r="VPZ228" s="15"/>
      <c r="VQA228" s="15"/>
      <c r="VQB228" s="15"/>
      <c r="VQC228" s="15"/>
      <c r="VQD228" s="15"/>
      <c r="VQE228" s="15"/>
      <c r="VQF228" s="15"/>
      <c r="VQG228" s="15"/>
      <c r="VQH228" s="15"/>
      <c r="VQI228" s="15"/>
      <c r="VQJ228" s="15"/>
      <c r="VQK228" s="15"/>
      <c r="VQL228" s="15"/>
      <c r="VQM228" s="15"/>
      <c r="VQN228" s="15"/>
      <c r="VQO228" s="15"/>
      <c r="VQP228" s="15"/>
      <c r="VQQ228" s="15"/>
      <c r="VQR228" s="15"/>
      <c r="VQS228" s="15"/>
      <c r="VQT228" s="15"/>
      <c r="VQU228" s="15"/>
      <c r="VQV228" s="15"/>
      <c r="VQW228" s="15"/>
      <c r="VQX228" s="15"/>
      <c r="VQY228" s="15"/>
      <c r="VQZ228" s="15"/>
      <c r="VRA228" s="15"/>
      <c r="VRB228" s="15"/>
      <c r="VRC228" s="15"/>
      <c r="VRD228" s="15"/>
      <c r="VRE228" s="15"/>
      <c r="VRF228" s="15"/>
      <c r="VRG228" s="15"/>
      <c r="VRH228" s="15"/>
      <c r="VRI228" s="15"/>
      <c r="VRJ228" s="15"/>
      <c r="VRK228" s="15"/>
      <c r="VRL228" s="15"/>
      <c r="VRM228" s="15"/>
      <c r="VRN228" s="15"/>
      <c r="VRO228" s="15"/>
      <c r="VRP228" s="15"/>
      <c r="VRQ228" s="15"/>
      <c r="VRR228" s="15"/>
      <c r="VRS228" s="15"/>
      <c r="VRT228" s="15"/>
      <c r="VRU228" s="15"/>
      <c r="VRV228" s="15"/>
      <c r="VRW228" s="15"/>
      <c r="VRX228" s="15"/>
      <c r="VRY228" s="15"/>
      <c r="VRZ228" s="15"/>
      <c r="VSA228" s="15"/>
      <c r="VSB228" s="15"/>
      <c r="VSC228" s="15"/>
      <c r="VSD228" s="15"/>
      <c r="VSE228" s="15"/>
      <c r="VSF228" s="15"/>
      <c r="VSG228" s="15"/>
      <c r="VSH228" s="15"/>
      <c r="VSI228" s="15"/>
      <c r="VSJ228" s="15"/>
      <c r="VSK228" s="15"/>
      <c r="VSL228" s="15"/>
      <c r="VSM228" s="15"/>
      <c r="VSN228" s="15"/>
      <c r="VSO228" s="15"/>
      <c r="VSP228" s="15"/>
      <c r="VSQ228" s="15"/>
      <c r="VSR228" s="15"/>
      <c r="VSS228" s="15"/>
      <c r="VST228" s="15"/>
      <c r="VSU228" s="15"/>
      <c r="VSV228" s="15"/>
      <c r="VSW228" s="15"/>
      <c r="VSX228" s="15"/>
      <c r="VSY228" s="15"/>
      <c r="VSZ228" s="15"/>
      <c r="VTA228" s="15"/>
      <c r="VTB228" s="15"/>
      <c r="VTC228" s="15"/>
      <c r="VTD228" s="15"/>
      <c r="VTE228" s="15"/>
      <c r="VTF228" s="15"/>
      <c r="VTG228" s="15"/>
      <c r="VTH228" s="15"/>
      <c r="VTI228" s="15"/>
      <c r="VTJ228" s="15"/>
      <c r="VTK228" s="15"/>
      <c r="VTL228" s="15"/>
      <c r="VTM228" s="15"/>
      <c r="VTN228" s="15"/>
      <c r="VTO228" s="15"/>
      <c r="VTP228" s="15"/>
      <c r="VTQ228" s="15"/>
      <c r="VTR228" s="15"/>
      <c r="VTS228" s="15"/>
      <c r="VTT228" s="15"/>
      <c r="VTU228" s="15"/>
      <c r="VTV228" s="15"/>
      <c r="VTW228" s="15"/>
      <c r="VTX228" s="15"/>
      <c r="VTY228" s="15"/>
      <c r="VTZ228" s="15"/>
      <c r="VUA228" s="15"/>
      <c r="VUB228" s="15"/>
      <c r="VUC228" s="15"/>
      <c r="VUD228" s="15"/>
      <c r="VUE228" s="15"/>
      <c r="VUF228" s="15"/>
      <c r="VUG228" s="15"/>
      <c r="VUH228" s="15"/>
      <c r="VUI228" s="15"/>
      <c r="VUJ228" s="15"/>
      <c r="VUK228" s="15"/>
      <c r="VUL228" s="15"/>
      <c r="VUM228" s="15"/>
      <c r="VUN228" s="15"/>
      <c r="VUO228" s="15"/>
      <c r="VUP228" s="15"/>
      <c r="VUQ228" s="15"/>
      <c r="VUR228" s="15"/>
      <c r="VUS228" s="15"/>
      <c r="VUT228" s="15"/>
      <c r="VUU228" s="15"/>
      <c r="VUV228" s="15"/>
      <c r="VUW228" s="15"/>
      <c r="VUX228" s="15"/>
      <c r="VUY228" s="15"/>
      <c r="VUZ228" s="15"/>
      <c r="VVA228" s="15"/>
      <c r="VVB228" s="15"/>
      <c r="VVC228" s="15"/>
      <c r="VVD228" s="15"/>
      <c r="VVE228" s="15"/>
      <c r="VVF228" s="15"/>
      <c r="VVG228" s="15"/>
      <c r="VVH228" s="15"/>
      <c r="VVI228" s="15"/>
      <c r="VVJ228" s="15"/>
      <c r="VVK228" s="15"/>
      <c r="VVL228" s="15"/>
      <c r="VVM228" s="15"/>
      <c r="VVN228" s="15"/>
      <c r="VVO228" s="15"/>
      <c r="VVP228" s="15"/>
      <c r="VVQ228" s="15"/>
      <c r="VVR228" s="15"/>
      <c r="VVS228" s="15"/>
      <c r="VVT228" s="15"/>
      <c r="VVU228" s="15"/>
      <c r="VVV228" s="15"/>
      <c r="VVW228" s="15"/>
      <c r="VVX228" s="15"/>
      <c r="VVY228" s="15"/>
      <c r="VVZ228" s="15"/>
      <c r="VWA228" s="15"/>
      <c r="VWB228" s="15"/>
      <c r="VWC228" s="15"/>
      <c r="VWD228" s="15"/>
      <c r="VWE228" s="15"/>
      <c r="VWF228" s="15"/>
      <c r="VWG228" s="15"/>
      <c r="VWH228" s="15"/>
      <c r="VWI228" s="15"/>
      <c r="VWJ228" s="15"/>
      <c r="VWK228" s="15"/>
      <c r="VWL228" s="15"/>
      <c r="VWM228" s="15"/>
      <c r="VWN228" s="15"/>
      <c r="VWO228" s="15"/>
      <c r="VWP228" s="15"/>
      <c r="VWQ228" s="15"/>
      <c r="VWR228" s="15"/>
      <c r="VWS228" s="15"/>
      <c r="VWT228" s="15"/>
      <c r="VWU228" s="15"/>
      <c r="VWV228" s="15"/>
      <c r="VWW228" s="15"/>
      <c r="VWX228" s="15"/>
      <c r="VWY228" s="15"/>
      <c r="VWZ228" s="15"/>
      <c r="VXA228" s="15"/>
      <c r="VXB228" s="15"/>
      <c r="VXC228" s="15"/>
      <c r="VXD228" s="15"/>
      <c r="VXE228" s="15"/>
      <c r="VXF228" s="15"/>
      <c r="VXG228" s="15"/>
      <c r="VXH228" s="15"/>
      <c r="VXI228" s="15"/>
      <c r="VXJ228" s="15"/>
      <c r="VXK228" s="15"/>
      <c r="VXL228" s="15"/>
      <c r="VXM228" s="15"/>
      <c r="VXN228" s="15"/>
      <c r="VXO228" s="15"/>
      <c r="VXP228" s="15"/>
      <c r="VXQ228" s="15"/>
      <c r="VXR228" s="15"/>
      <c r="VXS228" s="15"/>
      <c r="VXT228" s="15"/>
      <c r="VXU228" s="15"/>
      <c r="VXV228" s="15"/>
      <c r="VXW228" s="15"/>
      <c r="VXX228" s="15"/>
      <c r="VXY228" s="15"/>
      <c r="VXZ228" s="15"/>
      <c r="VYA228" s="15"/>
      <c r="VYB228" s="15"/>
      <c r="VYC228" s="15"/>
      <c r="VYD228" s="15"/>
      <c r="VYE228" s="15"/>
      <c r="VYF228" s="15"/>
      <c r="VYG228" s="15"/>
      <c r="VYH228" s="15"/>
      <c r="VYI228" s="15"/>
      <c r="VYJ228" s="15"/>
      <c r="VYK228" s="15"/>
      <c r="VYL228" s="15"/>
      <c r="VYM228" s="15"/>
      <c r="VYN228" s="15"/>
      <c r="VYO228" s="15"/>
      <c r="VYP228" s="15"/>
      <c r="VYQ228" s="15"/>
      <c r="VYR228" s="15"/>
      <c r="VYS228" s="15"/>
      <c r="VYT228" s="15"/>
      <c r="VYU228" s="15"/>
      <c r="VYV228" s="15"/>
      <c r="VYW228" s="15"/>
      <c r="VYX228" s="15"/>
      <c r="VYY228" s="15"/>
      <c r="VYZ228" s="15"/>
      <c r="VZA228" s="15"/>
      <c r="VZB228" s="15"/>
      <c r="VZC228" s="15"/>
      <c r="VZD228" s="15"/>
      <c r="VZE228" s="15"/>
      <c r="VZF228" s="15"/>
      <c r="VZG228" s="15"/>
      <c r="VZH228" s="15"/>
      <c r="VZI228" s="15"/>
      <c r="VZJ228" s="15"/>
      <c r="VZK228" s="15"/>
      <c r="VZL228" s="15"/>
      <c r="VZM228" s="15"/>
      <c r="VZN228" s="15"/>
      <c r="VZO228" s="15"/>
      <c r="VZP228" s="15"/>
      <c r="VZQ228" s="15"/>
      <c r="VZR228" s="15"/>
      <c r="VZS228" s="15"/>
      <c r="VZT228" s="15"/>
      <c r="VZU228" s="15"/>
      <c r="VZV228" s="15"/>
      <c r="VZW228" s="15"/>
      <c r="VZX228" s="15"/>
      <c r="VZY228" s="15"/>
      <c r="VZZ228" s="15"/>
      <c r="WAA228" s="15"/>
      <c r="WAB228" s="15"/>
      <c r="WAC228" s="15"/>
      <c r="WAD228" s="15"/>
      <c r="WAE228" s="15"/>
      <c r="WAF228" s="15"/>
      <c r="WAG228" s="15"/>
      <c r="WAH228" s="15"/>
      <c r="WAI228" s="15"/>
      <c r="WAJ228" s="15"/>
      <c r="WAK228" s="15"/>
      <c r="WAL228" s="15"/>
      <c r="WAM228" s="15"/>
      <c r="WAN228" s="15"/>
      <c r="WAO228" s="15"/>
      <c r="WAP228" s="15"/>
      <c r="WAQ228" s="15"/>
      <c r="WAR228" s="15"/>
      <c r="WAS228" s="15"/>
      <c r="WAT228" s="15"/>
      <c r="WAU228" s="15"/>
      <c r="WAV228" s="15"/>
      <c r="WAW228" s="15"/>
      <c r="WAX228" s="15"/>
      <c r="WAY228" s="15"/>
      <c r="WAZ228" s="15"/>
      <c r="WBA228" s="15"/>
      <c r="WBB228" s="15"/>
      <c r="WBC228" s="15"/>
      <c r="WBD228" s="15"/>
      <c r="WBE228" s="15"/>
      <c r="WBF228" s="15"/>
      <c r="WBG228" s="15"/>
      <c r="WBH228" s="15"/>
      <c r="WBI228" s="15"/>
      <c r="WBJ228" s="15"/>
      <c r="WBK228" s="15"/>
      <c r="WBL228" s="15"/>
      <c r="WBM228" s="15"/>
      <c r="WBN228" s="15"/>
      <c r="WBO228" s="15"/>
      <c r="WBP228" s="15"/>
      <c r="WBQ228" s="15"/>
      <c r="WBR228" s="15"/>
      <c r="WBS228" s="15"/>
      <c r="WBT228" s="15"/>
      <c r="WBU228" s="15"/>
      <c r="WBV228" s="15"/>
      <c r="WBW228" s="15"/>
      <c r="WBX228" s="15"/>
      <c r="WBY228" s="15"/>
      <c r="WBZ228" s="15"/>
      <c r="WCA228" s="15"/>
      <c r="WCB228" s="15"/>
      <c r="WCC228" s="15"/>
      <c r="WCD228" s="15"/>
      <c r="WCE228" s="15"/>
      <c r="WCF228" s="15"/>
      <c r="WCG228" s="15"/>
      <c r="WCH228" s="15"/>
      <c r="WCI228" s="15"/>
      <c r="WCJ228" s="15"/>
      <c r="WCK228" s="15"/>
      <c r="WCL228" s="15"/>
      <c r="WCM228" s="15"/>
      <c r="WCN228" s="15"/>
      <c r="WCO228" s="15"/>
      <c r="WCP228" s="15"/>
      <c r="WCQ228" s="15"/>
      <c r="WCR228" s="15"/>
      <c r="WCS228" s="15"/>
      <c r="WCT228" s="15"/>
      <c r="WCU228" s="15"/>
      <c r="WCV228" s="15"/>
      <c r="WCW228" s="15"/>
      <c r="WCX228" s="15"/>
      <c r="WCY228" s="15"/>
      <c r="WCZ228" s="15"/>
      <c r="WDA228" s="15"/>
      <c r="WDB228" s="15"/>
      <c r="WDC228" s="15"/>
      <c r="WDD228" s="15"/>
      <c r="WDE228" s="15"/>
      <c r="WDF228" s="15"/>
      <c r="WDG228" s="15"/>
      <c r="WDH228" s="15"/>
      <c r="WDI228" s="15"/>
      <c r="WDJ228" s="15"/>
      <c r="WDK228" s="15"/>
      <c r="WDL228" s="15"/>
      <c r="WDM228" s="15"/>
      <c r="WDN228" s="15"/>
      <c r="WDO228" s="15"/>
      <c r="WDP228" s="15"/>
      <c r="WDQ228" s="15"/>
      <c r="WDR228" s="15"/>
      <c r="WDS228" s="15"/>
      <c r="WDT228" s="15"/>
      <c r="WDU228" s="15"/>
      <c r="WDV228" s="15"/>
      <c r="WDW228" s="15"/>
      <c r="WDX228" s="15"/>
      <c r="WDY228" s="15"/>
      <c r="WDZ228" s="15"/>
      <c r="WEA228" s="15"/>
      <c r="WEB228" s="15"/>
      <c r="WEC228" s="15"/>
      <c r="WED228" s="15"/>
      <c r="WEE228" s="15"/>
      <c r="WEF228" s="15"/>
      <c r="WEG228" s="15"/>
      <c r="WEH228" s="15"/>
      <c r="WEI228" s="15"/>
      <c r="WEJ228" s="15"/>
      <c r="WEK228" s="15"/>
      <c r="WEL228" s="15"/>
      <c r="WEM228" s="15"/>
      <c r="WEN228" s="15"/>
      <c r="WEO228" s="15"/>
      <c r="WEP228" s="15"/>
      <c r="WEQ228" s="15"/>
      <c r="WER228" s="15"/>
      <c r="WES228" s="15"/>
      <c r="WET228" s="15"/>
      <c r="WEU228" s="15"/>
      <c r="WEV228" s="15"/>
      <c r="WEW228" s="15"/>
      <c r="WEX228" s="15"/>
      <c r="WEY228" s="15"/>
      <c r="WEZ228" s="15"/>
      <c r="WFA228" s="15"/>
      <c r="WFB228" s="15"/>
      <c r="WFC228" s="15"/>
      <c r="WFD228" s="15"/>
      <c r="WFE228" s="15"/>
      <c r="WFF228" s="15"/>
      <c r="WFG228" s="15"/>
      <c r="WFH228" s="15"/>
      <c r="WFI228" s="15"/>
      <c r="WFJ228" s="15"/>
      <c r="WFK228" s="15"/>
      <c r="WFL228" s="15"/>
      <c r="WFM228" s="15"/>
      <c r="WFN228" s="15"/>
      <c r="WFO228" s="15"/>
      <c r="WFP228" s="15"/>
      <c r="WFQ228" s="15"/>
      <c r="WFR228" s="15"/>
      <c r="WFS228" s="15"/>
      <c r="WFT228" s="15"/>
      <c r="WFU228" s="15"/>
      <c r="WFV228" s="15"/>
      <c r="WFW228" s="15"/>
      <c r="WFX228" s="15"/>
      <c r="WFY228" s="15"/>
      <c r="WFZ228" s="15"/>
      <c r="WGA228" s="15"/>
      <c r="WGB228" s="15"/>
      <c r="WGC228" s="15"/>
      <c r="WGD228" s="15"/>
      <c r="WGE228" s="15"/>
      <c r="WGF228" s="15"/>
      <c r="WGG228" s="15"/>
      <c r="WGH228" s="15"/>
      <c r="WGI228" s="15"/>
      <c r="WGJ228" s="15"/>
      <c r="WGK228" s="15"/>
      <c r="WGL228" s="15"/>
      <c r="WGM228" s="15"/>
      <c r="WGN228" s="15"/>
      <c r="WGO228" s="15"/>
      <c r="WGP228" s="15"/>
      <c r="WGQ228" s="15"/>
      <c r="WGR228" s="15"/>
      <c r="WGS228" s="15"/>
      <c r="WGT228" s="15"/>
      <c r="WGU228" s="15"/>
      <c r="WGV228" s="15"/>
      <c r="WGW228" s="15"/>
      <c r="WGX228" s="15"/>
      <c r="WGY228" s="15"/>
      <c r="WGZ228" s="15"/>
      <c r="WHA228" s="15"/>
      <c r="WHB228" s="15"/>
      <c r="WHC228" s="15"/>
      <c r="WHD228" s="15"/>
      <c r="WHE228" s="15"/>
      <c r="WHF228" s="15"/>
      <c r="WHG228" s="15"/>
      <c r="WHH228" s="15"/>
      <c r="WHI228" s="15"/>
      <c r="WHJ228" s="15"/>
      <c r="WHK228" s="15"/>
      <c r="WHL228" s="15"/>
      <c r="WHM228" s="15"/>
      <c r="WHN228" s="15"/>
      <c r="WHO228" s="15"/>
      <c r="WHP228" s="15"/>
      <c r="WHQ228" s="15"/>
      <c r="WHR228" s="15"/>
      <c r="WHS228" s="15"/>
      <c r="WHT228" s="15"/>
      <c r="WHU228" s="15"/>
      <c r="WHV228" s="15"/>
      <c r="WHW228" s="15"/>
      <c r="WHX228" s="15"/>
      <c r="WHY228" s="15"/>
      <c r="WHZ228" s="15"/>
      <c r="WIA228" s="15"/>
      <c r="WIB228" s="15"/>
      <c r="WIC228" s="15"/>
      <c r="WID228" s="15"/>
      <c r="WIE228" s="15"/>
      <c r="WIF228" s="15"/>
      <c r="WIG228" s="15"/>
      <c r="WIH228" s="15"/>
      <c r="WII228" s="15"/>
      <c r="WIJ228" s="15"/>
      <c r="WIK228" s="15"/>
      <c r="WIL228" s="15"/>
      <c r="WIM228" s="15"/>
      <c r="WIN228" s="15"/>
      <c r="WIO228" s="15"/>
      <c r="WIP228" s="15"/>
      <c r="WIQ228" s="15"/>
      <c r="WIR228" s="15"/>
      <c r="WIS228" s="15"/>
      <c r="WIT228" s="15"/>
      <c r="WIU228" s="15"/>
      <c r="WIV228" s="15"/>
      <c r="WIW228" s="15"/>
      <c r="WIX228" s="15"/>
      <c r="WIY228" s="15"/>
      <c r="WIZ228" s="15"/>
      <c r="WJA228" s="15"/>
      <c r="WJB228" s="15"/>
      <c r="WJC228" s="15"/>
      <c r="WJD228" s="15"/>
      <c r="WJE228" s="15"/>
      <c r="WJF228" s="15"/>
      <c r="WJG228" s="15"/>
      <c r="WJH228" s="15"/>
      <c r="WJI228" s="15"/>
      <c r="WJJ228" s="15"/>
      <c r="WJK228" s="15"/>
      <c r="WJL228" s="15"/>
      <c r="WJM228" s="15"/>
      <c r="WJN228" s="15"/>
      <c r="WJO228" s="15"/>
      <c r="WJP228" s="15"/>
      <c r="WJQ228" s="15"/>
      <c r="WJR228" s="15"/>
      <c r="WJS228" s="15"/>
      <c r="WJT228" s="15"/>
      <c r="WJU228" s="15"/>
      <c r="WJV228" s="15"/>
      <c r="WJW228" s="15"/>
      <c r="WJX228" s="15"/>
      <c r="WJY228" s="15"/>
      <c r="WJZ228" s="15"/>
      <c r="WKA228" s="15"/>
      <c r="WKB228" s="15"/>
      <c r="WKC228" s="15"/>
      <c r="WKD228" s="15"/>
      <c r="WKE228" s="15"/>
      <c r="WKF228" s="15"/>
      <c r="WKG228" s="15"/>
      <c r="WKH228" s="15"/>
      <c r="WKI228" s="15"/>
      <c r="WKJ228" s="15"/>
      <c r="WKK228" s="15"/>
      <c r="WKL228" s="15"/>
      <c r="WKM228" s="15"/>
      <c r="WKN228" s="15"/>
      <c r="WKO228" s="15"/>
      <c r="WKP228" s="15"/>
      <c r="WKQ228" s="15"/>
      <c r="WKR228" s="15"/>
      <c r="WKS228" s="15"/>
      <c r="WKT228" s="15"/>
      <c r="WKU228" s="15"/>
      <c r="WKV228" s="15"/>
      <c r="WKW228" s="15"/>
      <c r="WKX228" s="15"/>
      <c r="WKY228" s="15"/>
      <c r="WKZ228" s="15"/>
      <c r="WLA228" s="15"/>
      <c r="WLB228" s="15"/>
      <c r="WLC228" s="15"/>
      <c r="WLD228" s="15"/>
      <c r="WLE228" s="15"/>
      <c r="WLF228" s="15"/>
      <c r="WLG228" s="15"/>
      <c r="WLH228" s="15"/>
      <c r="WLI228" s="15"/>
      <c r="WLJ228" s="15"/>
      <c r="WLK228" s="15"/>
      <c r="WLL228" s="15"/>
      <c r="WLM228" s="15"/>
      <c r="WLN228" s="15"/>
      <c r="WLO228" s="15"/>
      <c r="WLP228" s="15"/>
      <c r="WLQ228" s="15"/>
      <c r="WLR228" s="15"/>
      <c r="WLS228" s="15"/>
      <c r="WLT228" s="15"/>
      <c r="WLU228" s="15"/>
      <c r="WLV228" s="15"/>
      <c r="WLW228" s="15"/>
      <c r="WLX228" s="15"/>
      <c r="WLY228" s="15"/>
      <c r="WLZ228" s="15"/>
      <c r="WMA228" s="15"/>
      <c r="WMB228" s="15"/>
      <c r="WMC228" s="15"/>
      <c r="WMD228" s="15"/>
      <c r="WME228" s="15"/>
      <c r="WMF228" s="15"/>
      <c r="WMG228" s="15"/>
      <c r="WMH228" s="15"/>
      <c r="WMI228" s="15"/>
      <c r="WMJ228" s="15"/>
      <c r="WMK228" s="15"/>
      <c r="WML228" s="15"/>
      <c r="WMM228" s="15"/>
      <c r="WMN228" s="15"/>
      <c r="WMO228" s="15"/>
      <c r="WMP228" s="15"/>
      <c r="WMQ228" s="15"/>
      <c r="WMR228" s="15"/>
      <c r="WMS228" s="15"/>
      <c r="WMT228" s="15"/>
      <c r="WMU228" s="15"/>
      <c r="WMV228" s="15"/>
      <c r="WMW228" s="15"/>
      <c r="WMX228" s="15"/>
      <c r="WMY228" s="15"/>
      <c r="WMZ228" s="15"/>
      <c r="WNA228" s="15"/>
      <c r="WNB228" s="15"/>
      <c r="WNC228" s="15"/>
      <c r="WND228" s="15"/>
      <c r="WNE228" s="15"/>
      <c r="WNF228" s="15"/>
      <c r="WNG228" s="15"/>
      <c r="WNH228" s="15"/>
      <c r="WNI228" s="15"/>
      <c r="WNJ228" s="15"/>
      <c r="WNK228" s="15"/>
      <c r="WNL228" s="15"/>
      <c r="WNM228" s="15"/>
      <c r="WNN228" s="15"/>
      <c r="WNO228" s="15"/>
      <c r="WNP228" s="15"/>
      <c r="WNQ228" s="15"/>
      <c r="WNR228" s="15"/>
      <c r="WNS228" s="15"/>
      <c r="WNT228" s="15"/>
      <c r="WNU228" s="15"/>
      <c r="WNV228" s="15"/>
      <c r="WNW228" s="15"/>
      <c r="WNX228" s="15"/>
      <c r="WNY228" s="15"/>
      <c r="WNZ228" s="15"/>
      <c r="WOA228" s="15"/>
      <c r="WOB228" s="15"/>
      <c r="WOC228" s="15"/>
      <c r="WOD228" s="15"/>
      <c r="WOE228" s="15"/>
      <c r="WOF228" s="15"/>
      <c r="WOG228" s="15"/>
      <c r="WOH228" s="15"/>
      <c r="WOI228" s="15"/>
      <c r="WOJ228" s="15"/>
      <c r="WOK228" s="15"/>
      <c r="WOL228" s="15"/>
      <c r="WOM228" s="15"/>
      <c r="WON228" s="15"/>
      <c r="WOO228" s="15"/>
      <c r="WOP228" s="15"/>
      <c r="WOQ228" s="15"/>
      <c r="WOR228" s="15"/>
      <c r="WOS228" s="15"/>
      <c r="WOT228" s="15"/>
      <c r="WOU228" s="15"/>
      <c r="WOV228" s="15"/>
      <c r="WOW228" s="15"/>
      <c r="WOX228" s="15"/>
      <c r="WOY228" s="15"/>
      <c r="WOZ228" s="15"/>
      <c r="WPA228" s="15"/>
      <c r="WPB228" s="15"/>
      <c r="WPC228" s="15"/>
      <c r="WPD228" s="15"/>
      <c r="WPE228" s="15"/>
      <c r="WPF228" s="15"/>
      <c r="WPG228" s="15"/>
      <c r="WPH228" s="15"/>
      <c r="WPI228" s="15"/>
      <c r="WPJ228" s="15"/>
      <c r="WPK228" s="15"/>
      <c r="WPL228" s="15"/>
      <c r="WPM228" s="15"/>
      <c r="WPN228" s="15"/>
      <c r="WPO228" s="15"/>
      <c r="WPP228" s="15"/>
      <c r="WPQ228" s="15"/>
      <c r="WPR228" s="15"/>
      <c r="WPS228" s="15"/>
      <c r="WPT228" s="15"/>
      <c r="WPU228" s="15"/>
      <c r="WPV228" s="15"/>
      <c r="WPW228" s="15"/>
      <c r="WPX228" s="15"/>
      <c r="WPY228" s="15"/>
      <c r="WPZ228" s="15"/>
      <c r="WQA228" s="15"/>
      <c r="WQB228" s="15"/>
      <c r="WQC228" s="15"/>
      <c r="WQD228" s="15"/>
      <c r="WQE228" s="15"/>
      <c r="WQF228" s="15"/>
      <c r="WQG228" s="15"/>
      <c r="WQH228" s="15"/>
      <c r="WQI228" s="15"/>
      <c r="WQJ228" s="15"/>
      <c r="WQK228" s="15"/>
      <c r="WQL228" s="15"/>
      <c r="WQM228" s="15"/>
      <c r="WQN228" s="15"/>
      <c r="WQO228" s="15"/>
      <c r="WQP228" s="15"/>
      <c r="WQQ228" s="15"/>
      <c r="WQR228" s="15"/>
      <c r="WQS228" s="15"/>
      <c r="WQT228" s="15"/>
      <c r="WQU228" s="15"/>
      <c r="WQV228" s="15"/>
      <c r="WQW228" s="15"/>
      <c r="WQX228" s="15"/>
      <c r="WQY228" s="15"/>
      <c r="WQZ228" s="15"/>
      <c r="WRA228" s="15"/>
      <c r="WRB228" s="15"/>
      <c r="WRC228" s="15"/>
      <c r="WRD228" s="15"/>
      <c r="WRE228" s="15"/>
      <c r="WRF228" s="15"/>
      <c r="WRG228" s="15"/>
      <c r="WRH228" s="15"/>
      <c r="WRI228" s="15"/>
      <c r="WRJ228" s="15"/>
      <c r="WRK228" s="15"/>
      <c r="WRL228" s="15"/>
      <c r="WRM228" s="15"/>
      <c r="WRN228" s="15"/>
      <c r="WRO228" s="15"/>
      <c r="WRP228" s="15"/>
      <c r="WRQ228" s="15"/>
      <c r="WRR228" s="15"/>
      <c r="WRS228" s="15"/>
      <c r="WRT228" s="15"/>
      <c r="WRU228" s="15"/>
      <c r="WRV228" s="15"/>
      <c r="WRW228" s="15"/>
      <c r="WRX228" s="15"/>
      <c r="WRY228" s="15"/>
      <c r="WRZ228" s="15"/>
      <c r="WSA228" s="15"/>
      <c r="WSB228" s="15"/>
      <c r="WSC228" s="15"/>
      <c r="WSD228" s="15"/>
      <c r="WSE228" s="15"/>
      <c r="WSF228" s="15"/>
      <c r="WSG228" s="15"/>
      <c r="WSH228" s="15"/>
      <c r="WSI228" s="15"/>
      <c r="WSJ228" s="15"/>
      <c r="WSK228" s="15"/>
      <c r="WSL228" s="15"/>
      <c r="WSM228" s="15"/>
      <c r="WSN228" s="15"/>
      <c r="WSO228" s="15"/>
      <c r="WSP228" s="15"/>
      <c r="WSQ228" s="15"/>
      <c r="WSR228" s="15"/>
      <c r="WSS228" s="15"/>
      <c r="WST228" s="15"/>
      <c r="WSU228" s="15"/>
      <c r="WSV228" s="15"/>
      <c r="WSW228" s="15"/>
      <c r="WSX228" s="15"/>
      <c r="WSY228" s="15"/>
      <c r="WSZ228" s="15"/>
      <c r="WTA228" s="15"/>
      <c r="WTB228" s="15"/>
      <c r="WTC228" s="15"/>
      <c r="WTD228" s="15"/>
      <c r="WTE228" s="15"/>
      <c r="WTF228" s="15"/>
      <c r="WTG228" s="15"/>
      <c r="WTH228" s="15"/>
      <c r="WTI228" s="15"/>
      <c r="WTJ228" s="15"/>
      <c r="WTK228" s="15"/>
      <c r="WTL228" s="15"/>
      <c r="WTM228" s="15"/>
      <c r="WTN228" s="15"/>
      <c r="WTO228" s="15"/>
      <c r="WTP228" s="15"/>
      <c r="WTQ228" s="15"/>
      <c r="WTR228" s="15"/>
      <c r="WTS228" s="15"/>
      <c r="WTT228" s="15"/>
      <c r="WTU228" s="15"/>
      <c r="WTV228" s="15"/>
      <c r="WTW228" s="15"/>
      <c r="WTX228" s="15"/>
      <c r="WTY228" s="15"/>
      <c r="WTZ228" s="15"/>
      <c r="WUA228" s="15"/>
      <c r="WUB228" s="15"/>
      <c r="WUC228" s="15"/>
      <c r="WUD228" s="15"/>
      <c r="WUE228" s="15"/>
      <c r="WUF228" s="15"/>
      <c r="WUG228" s="15"/>
      <c r="WUH228" s="15"/>
      <c r="WUI228" s="15"/>
      <c r="WUJ228" s="15"/>
      <c r="WUK228" s="15"/>
      <c r="WUL228" s="15"/>
      <c r="WUM228" s="15"/>
      <c r="WUN228" s="15"/>
      <c r="WUO228" s="15"/>
      <c r="WUP228" s="15"/>
      <c r="WUQ228" s="15"/>
      <c r="WUR228" s="15"/>
      <c r="WUS228" s="15"/>
      <c r="WUT228" s="15"/>
      <c r="WUU228" s="15"/>
      <c r="WUV228" s="15"/>
      <c r="WUW228" s="15"/>
      <c r="WUX228" s="15"/>
      <c r="WUY228" s="15"/>
      <c r="WUZ228" s="15"/>
      <c r="WVA228" s="15"/>
      <c r="WVB228" s="15"/>
      <c r="WVC228" s="15"/>
      <c r="WVD228" s="15"/>
      <c r="WVE228" s="15"/>
      <c r="WVF228" s="15"/>
      <c r="WVG228" s="15"/>
      <c r="WVH228" s="15"/>
      <c r="WVI228" s="15"/>
      <c r="WVJ228" s="15"/>
      <c r="WVK228" s="15"/>
      <c r="WVL228" s="15"/>
      <c r="WVM228" s="15"/>
      <c r="WVN228" s="15"/>
      <c r="WVO228" s="15"/>
      <c r="WVP228" s="15"/>
      <c r="WVQ228" s="15"/>
      <c r="WVR228" s="15"/>
      <c r="WVS228" s="15"/>
      <c r="WVT228" s="15"/>
      <c r="WVU228" s="15"/>
      <c r="WVV228" s="15"/>
      <c r="WVW228" s="15"/>
      <c r="WVX228" s="15"/>
      <c r="WVY228" s="15"/>
      <c r="WVZ228" s="15"/>
      <c r="WWA228" s="15"/>
      <c r="WWB228" s="15"/>
      <c r="WWC228" s="15"/>
      <c r="WWD228" s="15"/>
      <c r="WWE228" s="15"/>
      <c r="WWF228" s="15"/>
      <c r="WWG228" s="15"/>
      <c r="WWH228" s="15"/>
      <c r="WWI228" s="15"/>
      <c r="WWJ228" s="15"/>
      <c r="WWK228" s="15"/>
      <c r="WWL228" s="15"/>
      <c r="WWM228" s="15"/>
      <c r="WWN228" s="15"/>
      <c r="WWO228" s="15"/>
      <c r="WWP228" s="15"/>
      <c r="WWQ228" s="15"/>
      <c r="WWR228" s="15"/>
      <c r="WWS228" s="15"/>
      <c r="WWT228" s="15"/>
      <c r="WWU228" s="15"/>
      <c r="WWV228" s="15"/>
      <c r="WWW228" s="15"/>
      <c r="WWX228" s="15"/>
      <c r="WWY228" s="15"/>
      <c r="WWZ228" s="15"/>
      <c r="WXA228" s="15"/>
      <c r="WXB228" s="15"/>
      <c r="WXC228" s="15"/>
      <c r="WXD228" s="15"/>
      <c r="WXE228" s="15"/>
      <c r="WXF228" s="15"/>
      <c r="WXG228" s="15"/>
      <c r="WXH228" s="15"/>
      <c r="WXI228" s="15"/>
      <c r="WXJ228" s="15"/>
      <c r="WXK228" s="15"/>
      <c r="WXL228" s="15"/>
      <c r="WXM228" s="15"/>
      <c r="WXN228" s="15"/>
      <c r="WXO228" s="15"/>
      <c r="WXP228" s="15"/>
      <c r="WXQ228" s="15"/>
      <c r="WXR228" s="15"/>
      <c r="WXS228" s="15"/>
      <c r="WXT228" s="15"/>
      <c r="WXU228" s="15"/>
      <c r="WXV228" s="15"/>
      <c r="WXW228" s="15"/>
      <c r="WXX228" s="15"/>
      <c r="WXY228" s="15"/>
      <c r="WXZ228" s="15"/>
      <c r="WYA228" s="15"/>
      <c r="WYB228" s="15"/>
      <c r="WYC228" s="15"/>
      <c r="WYD228" s="15"/>
      <c r="WYE228" s="15"/>
      <c r="WYF228" s="15"/>
      <c r="WYG228" s="15"/>
      <c r="WYH228" s="15"/>
      <c r="WYI228" s="15"/>
      <c r="WYJ228" s="15"/>
      <c r="WYK228" s="15"/>
      <c r="WYL228" s="15"/>
      <c r="WYM228" s="15"/>
      <c r="WYN228" s="15"/>
      <c r="WYO228" s="15"/>
      <c r="WYP228" s="15"/>
      <c r="WYQ228" s="15"/>
      <c r="WYR228" s="15"/>
      <c r="WYS228" s="15"/>
      <c r="WYT228" s="15"/>
      <c r="WYU228" s="15"/>
      <c r="WYV228" s="15"/>
      <c r="WYW228" s="15"/>
      <c r="WYX228" s="15"/>
      <c r="WYY228" s="15"/>
      <c r="WYZ228" s="15"/>
      <c r="WZA228" s="15"/>
      <c r="WZB228" s="15"/>
      <c r="WZC228" s="15"/>
      <c r="WZD228" s="15"/>
      <c r="WZE228" s="15"/>
      <c r="WZF228" s="15"/>
      <c r="WZG228" s="15"/>
      <c r="WZH228" s="15"/>
      <c r="WZI228" s="15"/>
      <c r="WZJ228" s="15"/>
      <c r="WZK228" s="15"/>
      <c r="WZL228" s="15"/>
      <c r="WZM228" s="15"/>
      <c r="WZN228" s="15"/>
      <c r="WZO228" s="15"/>
      <c r="WZP228" s="15"/>
      <c r="WZQ228" s="15"/>
      <c r="WZR228" s="15"/>
      <c r="WZS228" s="15"/>
      <c r="WZT228" s="15"/>
      <c r="WZU228" s="15"/>
      <c r="WZV228" s="15"/>
      <c r="WZW228" s="15"/>
      <c r="WZX228" s="15"/>
      <c r="WZY228" s="15"/>
      <c r="WZZ228" s="15"/>
      <c r="XAA228" s="15"/>
      <c r="XAB228" s="15"/>
      <c r="XAC228" s="15"/>
      <c r="XAD228" s="15"/>
      <c r="XAE228" s="15"/>
      <c r="XAF228" s="15"/>
      <c r="XAG228" s="15"/>
      <c r="XAH228" s="15"/>
      <c r="XAI228" s="15"/>
      <c r="XAJ228" s="15"/>
      <c r="XAK228" s="15"/>
      <c r="XAL228" s="15"/>
      <c r="XAM228" s="15"/>
      <c r="XAN228" s="15"/>
      <c r="XAO228" s="15"/>
      <c r="XAP228" s="15"/>
      <c r="XAQ228" s="15"/>
      <c r="XAR228" s="15"/>
      <c r="XAS228" s="15"/>
      <c r="XAT228" s="15"/>
      <c r="XAU228" s="15"/>
      <c r="XAV228" s="15"/>
      <c r="XAW228" s="15"/>
      <c r="XAX228" s="15"/>
      <c r="XAY228" s="15"/>
      <c r="XAZ228" s="15"/>
      <c r="XBA228" s="15"/>
      <c r="XBB228" s="15"/>
      <c r="XBC228" s="15"/>
      <c r="XBD228" s="15"/>
      <c r="XBE228" s="15"/>
      <c r="XBF228" s="15"/>
      <c r="XBG228" s="15"/>
      <c r="XBH228" s="15"/>
      <c r="XBI228" s="15"/>
      <c r="XBJ228" s="15"/>
      <c r="XBK228" s="15"/>
      <c r="XBL228" s="15"/>
      <c r="XBM228" s="15"/>
      <c r="XBN228" s="15"/>
      <c r="XBO228" s="15"/>
      <c r="XBP228" s="15"/>
      <c r="XBQ228" s="15"/>
      <c r="XBR228" s="15"/>
      <c r="XBS228" s="15"/>
      <c r="XBT228" s="15"/>
      <c r="XBU228" s="15"/>
      <c r="XBV228" s="15"/>
      <c r="XBW228" s="15"/>
      <c r="XBX228" s="15"/>
      <c r="XBY228" s="15"/>
      <c r="XBZ228" s="15"/>
      <c r="XCA228" s="15"/>
      <c r="XCB228" s="15"/>
      <c r="XCC228" s="15"/>
      <c r="XCD228" s="15"/>
      <c r="XCE228" s="15"/>
      <c r="XCF228" s="15"/>
      <c r="XCG228" s="15"/>
      <c r="XCH228" s="15"/>
      <c r="XCI228" s="15"/>
      <c r="XCJ228" s="15"/>
      <c r="XCK228" s="15"/>
      <c r="XCL228" s="15"/>
      <c r="XCM228" s="15"/>
      <c r="XCN228" s="15"/>
      <c r="XCO228" s="15"/>
      <c r="XCP228" s="15"/>
      <c r="XCQ228" s="15"/>
      <c r="XCR228" s="15"/>
      <c r="XCS228" s="15"/>
      <c r="XCT228" s="15"/>
      <c r="XCU228" s="15"/>
      <c r="XCV228" s="15"/>
      <c r="XCW228" s="15"/>
      <c r="XCX228" s="15"/>
      <c r="XCY228" s="15"/>
      <c r="XCZ228" s="15"/>
      <c r="XDA228" s="15"/>
      <c r="XDB228" s="15"/>
      <c r="XDC228" s="15"/>
      <c r="XDD228" s="15"/>
      <c r="XDE228" s="15"/>
      <c r="XDF228" s="15"/>
      <c r="XDG228" s="15"/>
      <c r="XDH228" s="15"/>
      <c r="XDI228" s="15"/>
      <c r="XDJ228" s="15"/>
      <c r="XDK228" s="15"/>
      <c r="XDL228" s="15"/>
      <c r="XDM228" s="15"/>
      <c r="XDN228" s="15"/>
      <c r="XDO228" s="15"/>
      <c r="XDP228" s="15"/>
      <c r="XDQ228" s="15"/>
      <c r="XDR228" s="15"/>
      <c r="XDS228" s="15"/>
      <c r="XDT228" s="15"/>
      <c r="XDU228" s="15"/>
      <c r="XDV228" s="15"/>
      <c r="XDW228" s="15"/>
      <c r="XDX228" s="15"/>
      <c r="XDY228" s="15"/>
      <c r="XDZ228" s="15"/>
      <c r="XEA228" s="15"/>
      <c r="XEB228" s="15"/>
      <c r="XEC228" s="15"/>
      <c r="XED228" s="15"/>
      <c r="XEE228" s="15"/>
      <c r="XEF228" s="15"/>
      <c r="XEG228" s="15"/>
      <c r="XEH228" s="15"/>
      <c r="XEI228" s="15"/>
      <c r="XEJ228" s="15"/>
      <c r="XEK228" s="15"/>
      <c r="XEL228" s="15"/>
      <c r="XEM228" s="15"/>
      <c r="XEN228" s="15"/>
      <c r="XEO228" s="15"/>
      <c r="XEP228" s="15"/>
      <c r="XEQ228" s="15"/>
      <c r="XER228" s="15"/>
      <c r="XES228" s="15"/>
      <c r="XET228" s="15"/>
      <c r="XEU228" s="15"/>
      <c r="XEV228" s="15"/>
      <c r="XEW228" s="15"/>
      <c r="XEX228" s="15"/>
      <c r="XEY228" s="15"/>
      <c r="XEZ228" s="15"/>
      <c r="XFA228" s="15"/>
      <c r="XFB228" s="15"/>
      <c r="XFC228" s="15"/>
    </row>
    <row r="229" spans="1:16383" ht="12.75" customHeight="1" x14ac:dyDescent="0.2">
      <c r="A229" s="76"/>
      <c r="B229" s="81" t="s">
        <v>376</v>
      </c>
      <c r="C229" s="82" t="s">
        <v>651</v>
      </c>
      <c r="D229" s="88">
        <v>14</v>
      </c>
      <c r="E229" s="85">
        <v>2.2000000000000002</v>
      </c>
      <c r="F229" s="73"/>
      <c r="G229" s="15">
        <f t="shared" si="3"/>
        <v>3</v>
      </c>
      <c r="H229" s="15">
        <v>0</v>
      </c>
      <c r="I229" s="15">
        <v>0</v>
      </c>
      <c r="J229" s="15">
        <v>0</v>
      </c>
      <c r="K229" s="15"/>
      <c r="L229" s="15">
        <v>0</v>
      </c>
      <c r="M229" s="15">
        <v>3</v>
      </c>
      <c r="N229" s="15">
        <v>0</v>
      </c>
      <c r="O229" s="15">
        <v>0</v>
      </c>
      <c r="P229" s="15"/>
      <c r="Q229" s="15">
        <v>0</v>
      </c>
      <c r="R229" s="15">
        <v>0</v>
      </c>
      <c r="S229" s="15">
        <v>0</v>
      </c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  <c r="BZ229" s="15"/>
      <c r="CA229" s="15"/>
      <c r="CB229" s="15"/>
      <c r="CC229" s="15"/>
      <c r="CD229" s="15"/>
      <c r="CE229" s="15"/>
      <c r="CF229" s="15"/>
      <c r="CG229" s="15"/>
      <c r="CH229" s="15"/>
      <c r="CI229" s="15"/>
      <c r="CJ229" s="15"/>
      <c r="CK229" s="15"/>
      <c r="CL229" s="15"/>
      <c r="CM229" s="15"/>
      <c r="CN229" s="15"/>
      <c r="CO229" s="15"/>
      <c r="CP229" s="15"/>
      <c r="CQ229" s="15"/>
      <c r="CR229" s="15"/>
      <c r="CS229" s="15"/>
      <c r="CT229" s="15"/>
      <c r="CU229" s="15"/>
      <c r="CV229" s="15"/>
      <c r="CW229" s="15"/>
      <c r="CX229" s="15"/>
      <c r="CY229" s="15"/>
      <c r="CZ229" s="15"/>
      <c r="DA229" s="15"/>
      <c r="DB229" s="15"/>
      <c r="DC229" s="15"/>
      <c r="DD229" s="15"/>
      <c r="DE229" s="15"/>
      <c r="DF229" s="15"/>
      <c r="DG229" s="15"/>
      <c r="DH229" s="15"/>
      <c r="DI229" s="15"/>
      <c r="DJ229" s="15"/>
      <c r="DK229" s="15"/>
      <c r="DL229" s="15"/>
      <c r="DM229" s="15"/>
      <c r="DN229" s="15"/>
      <c r="DO229" s="15"/>
      <c r="DP229" s="15"/>
      <c r="DQ229" s="15"/>
      <c r="DR229" s="15"/>
      <c r="DS229" s="15"/>
      <c r="DT229" s="15"/>
      <c r="DU229" s="15"/>
      <c r="DV229" s="15"/>
      <c r="DW229" s="15"/>
      <c r="DX229" s="15"/>
      <c r="DY229" s="15"/>
      <c r="DZ229" s="15"/>
      <c r="EA229" s="15"/>
      <c r="EB229" s="15"/>
      <c r="EC229" s="15"/>
      <c r="ED229" s="15"/>
      <c r="EE229" s="15"/>
      <c r="EF229" s="15"/>
      <c r="EG229" s="15"/>
      <c r="EH229" s="15"/>
      <c r="EI229" s="15"/>
      <c r="EJ229" s="15"/>
      <c r="EK229" s="15"/>
      <c r="EL229" s="15"/>
      <c r="EM229" s="15"/>
      <c r="EN229" s="15"/>
      <c r="EO229" s="15"/>
      <c r="EP229" s="15"/>
      <c r="EQ229" s="15"/>
      <c r="ER229" s="15"/>
      <c r="ES229" s="15"/>
      <c r="ET229" s="15"/>
      <c r="EU229" s="15"/>
      <c r="EV229" s="15"/>
      <c r="EW229" s="15"/>
      <c r="EX229" s="15"/>
      <c r="EY229" s="15"/>
      <c r="EZ229" s="15"/>
      <c r="FA229" s="15"/>
      <c r="FB229" s="15"/>
      <c r="FC229" s="15"/>
      <c r="FD229" s="15"/>
      <c r="FE229" s="15"/>
      <c r="FF229" s="15"/>
      <c r="FG229" s="15"/>
      <c r="FH229" s="15"/>
      <c r="FI229" s="15"/>
      <c r="FJ229" s="15"/>
      <c r="FK229" s="15"/>
      <c r="FL229" s="15"/>
      <c r="FM229" s="15"/>
      <c r="FN229" s="15"/>
      <c r="FO229" s="15"/>
      <c r="FP229" s="15"/>
      <c r="FQ229" s="15"/>
      <c r="FR229" s="15"/>
      <c r="FS229" s="15"/>
      <c r="FT229" s="15"/>
      <c r="FU229" s="15"/>
      <c r="FV229" s="15"/>
      <c r="FW229" s="15"/>
      <c r="FX229" s="15"/>
      <c r="FY229" s="15"/>
      <c r="FZ229" s="15"/>
      <c r="GA229" s="15"/>
      <c r="GB229" s="15"/>
      <c r="GC229" s="15"/>
      <c r="GD229" s="15"/>
      <c r="GE229" s="15"/>
      <c r="GF229" s="15"/>
      <c r="GG229" s="15"/>
      <c r="GH229" s="15"/>
      <c r="GI229" s="15"/>
      <c r="GJ229" s="15"/>
      <c r="GK229" s="15"/>
      <c r="GL229" s="15"/>
      <c r="GM229" s="15"/>
      <c r="GN229" s="15"/>
      <c r="GO229" s="15"/>
      <c r="GP229" s="15"/>
      <c r="GQ229" s="15"/>
      <c r="GR229" s="15"/>
      <c r="GS229" s="15"/>
      <c r="GT229" s="15"/>
      <c r="GU229" s="15"/>
      <c r="GV229" s="15"/>
      <c r="GW229" s="15"/>
      <c r="GX229" s="15"/>
      <c r="GY229" s="15"/>
      <c r="GZ229" s="15"/>
      <c r="HA229" s="15"/>
      <c r="HB229" s="15"/>
      <c r="HC229" s="15"/>
      <c r="HD229" s="15"/>
      <c r="HE229" s="15"/>
      <c r="HF229" s="15"/>
      <c r="HG229" s="15"/>
      <c r="HH229" s="15"/>
      <c r="HI229" s="15"/>
      <c r="HJ229" s="15"/>
      <c r="HK229" s="15"/>
      <c r="HL229" s="15"/>
      <c r="HM229" s="15"/>
      <c r="HN229" s="15"/>
      <c r="HO229" s="15"/>
      <c r="HP229" s="15"/>
      <c r="HQ229" s="15"/>
      <c r="HR229" s="15"/>
      <c r="HS229" s="15"/>
      <c r="HT229" s="15"/>
      <c r="HU229" s="15"/>
      <c r="HV229" s="15"/>
      <c r="HW229" s="15"/>
      <c r="HX229" s="15"/>
      <c r="HY229" s="15"/>
      <c r="HZ229" s="15"/>
      <c r="IA229" s="15"/>
      <c r="IB229" s="15"/>
      <c r="IC229" s="15"/>
      <c r="ID229" s="15"/>
      <c r="IE229" s="15"/>
      <c r="IF229" s="15"/>
      <c r="IG229" s="15"/>
      <c r="IH229" s="15"/>
      <c r="II229" s="15"/>
      <c r="IJ229" s="15"/>
      <c r="IK229" s="15"/>
      <c r="IL229" s="15"/>
      <c r="IM229" s="15"/>
      <c r="IN229" s="15"/>
      <c r="IO229" s="15"/>
      <c r="IP229" s="15"/>
      <c r="IQ229" s="15"/>
      <c r="IR229" s="15"/>
      <c r="IS229" s="15"/>
      <c r="IT229" s="15"/>
      <c r="IU229" s="15"/>
      <c r="IV229" s="15"/>
      <c r="IW229" s="15"/>
      <c r="IX229" s="15"/>
      <c r="IY229" s="15"/>
      <c r="IZ229" s="15"/>
      <c r="JA229" s="15"/>
      <c r="JB229" s="15"/>
      <c r="JC229" s="15"/>
      <c r="JD229" s="15"/>
      <c r="JE229" s="15"/>
      <c r="JF229" s="15"/>
      <c r="JG229" s="15"/>
      <c r="JH229" s="15"/>
      <c r="JI229" s="15"/>
      <c r="JJ229" s="15"/>
      <c r="JK229" s="15"/>
      <c r="JL229" s="15"/>
      <c r="JM229" s="15"/>
      <c r="JN229" s="15"/>
      <c r="JO229" s="15"/>
      <c r="JP229" s="15"/>
      <c r="JQ229" s="15"/>
      <c r="JR229" s="15"/>
      <c r="JS229" s="15"/>
      <c r="JT229" s="15"/>
      <c r="JU229" s="15"/>
      <c r="JV229" s="15"/>
      <c r="JW229" s="15"/>
      <c r="JX229" s="15"/>
      <c r="JY229" s="15"/>
      <c r="JZ229" s="15"/>
      <c r="KA229" s="15"/>
      <c r="KB229" s="15"/>
      <c r="KC229" s="15"/>
      <c r="KD229" s="15"/>
      <c r="KE229" s="15"/>
      <c r="KF229" s="15"/>
      <c r="KG229" s="15"/>
      <c r="KH229" s="15"/>
      <c r="KI229" s="15"/>
      <c r="KJ229" s="15"/>
      <c r="KK229" s="15"/>
      <c r="KL229" s="15"/>
      <c r="KM229" s="15"/>
      <c r="KN229" s="15"/>
      <c r="KO229" s="15"/>
      <c r="KP229" s="15"/>
      <c r="KQ229" s="15"/>
      <c r="KR229" s="15"/>
      <c r="KS229" s="15"/>
      <c r="KT229" s="15"/>
      <c r="KU229" s="15"/>
      <c r="KV229" s="15"/>
      <c r="KW229" s="15"/>
      <c r="KX229" s="15"/>
      <c r="KY229" s="15"/>
      <c r="KZ229" s="15"/>
      <c r="LA229" s="15"/>
      <c r="LB229" s="15"/>
      <c r="LC229" s="15"/>
      <c r="LD229" s="15"/>
      <c r="LE229" s="15"/>
      <c r="LF229" s="15"/>
      <c r="LG229" s="15"/>
      <c r="LH229" s="15"/>
      <c r="LI229" s="15"/>
      <c r="LJ229" s="15"/>
      <c r="LK229" s="15"/>
      <c r="LL229" s="15"/>
      <c r="LM229" s="15"/>
      <c r="LN229" s="15"/>
      <c r="LO229" s="15"/>
      <c r="LP229" s="15"/>
      <c r="LQ229" s="15"/>
      <c r="LR229" s="15"/>
      <c r="LS229" s="15"/>
      <c r="LT229" s="15"/>
      <c r="LU229" s="15"/>
      <c r="LV229" s="15"/>
      <c r="LW229" s="15"/>
      <c r="LX229" s="15"/>
      <c r="LY229" s="15"/>
      <c r="LZ229" s="15"/>
      <c r="MA229" s="15"/>
      <c r="MB229" s="15"/>
      <c r="MC229" s="15"/>
      <c r="MD229" s="15"/>
      <c r="ME229" s="15"/>
      <c r="MF229" s="15"/>
      <c r="MG229" s="15"/>
      <c r="MH229" s="15"/>
      <c r="MI229" s="15"/>
      <c r="MJ229" s="15"/>
      <c r="MK229" s="15"/>
      <c r="ML229" s="15"/>
      <c r="MM229" s="15"/>
      <c r="MN229" s="15"/>
      <c r="MO229" s="15"/>
      <c r="MP229" s="15"/>
      <c r="MQ229" s="15"/>
      <c r="MR229" s="15"/>
      <c r="MS229" s="15"/>
      <c r="MT229" s="15"/>
      <c r="MU229" s="15"/>
      <c r="MV229" s="15"/>
      <c r="MW229" s="15"/>
      <c r="MX229" s="15"/>
      <c r="MY229" s="15"/>
      <c r="MZ229" s="15"/>
      <c r="NA229" s="15"/>
      <c r="NB229" s="15"/>
      <c r="NC229" s="15"/>
      <c r="ND229" s="15"/>
      <c r="NE229" s="15"/>
      <c r="NF229" s="15"/>
      <c r="NG229" s="15"/>
      <c r="NH229" s="15"/>
      <c r="NI229" s="15"/>
      <c r="NJ229" s="15"/>
      <c r="NK229" s="15"/>
      <c r="NL229" s="15"/>
      <c r="NM229" s="15"/>
      <c r="NN229" s="15"/>
      <c r="NO229" s="15"/>
      <c r="NP229" s="15"/>
      <c r="NQ229" s="15"/>
      <c r="NR229" s="15"/>
      <c r="NS229" s="15"/>
      <c r="NT229" s="15"/>
      <c r="NU229" s="15"/>
      <c r="NV229" s="15"/>
      <c r="NW229" s="15"/>
      <c r="NX229" s="15"/>
      <c r="NY229" s="15"/>
      <c r="NZ229" s="15"/>
      <c r="OA229" s="15"/>
      <c r="OB229" s="15"/>
      <c r="OC229" s="15"/>
      <c r="OD229" s="15"/>
      <c r="OE229" s="15"/>
      <c r="OF229" s="15"/>
      <c r="OG229" s="15"/>
      <c r="OH229" s="15"/>
      <c r="OI229" s="15"/>
      <c r="OJ229" s="15"/>
      <c r="OK229" s="15"/>
      <c r="OL229" s="15"/>
      <c r="OM229" s="15"/>
      <c r="ON229" s="15"/>
      <c r="OO229" s="15"/>
      <c r="OP229" s="15"/>
      <c r="OQ229" s="15"/>
      <c r="OR229" s="15"/>
      <c r="OS229" s="15"/>
      <c r="OT229" s="15"/>
      <c r="OU229" s="15"/>
      <c r="OV229" s="15"/>
      <c r="OW229" s="15"/>
      <c r="OX229" s="15"/>
      <c r="OY229" s="15"/>
      <c r="OZ229" s="15"/>
      <c r="PA229" s="15"/>
      <c r="PB229" s="15"/>
      <c r="PC229" s="15"/>
      <c r="PD229" s="15"/>
      <c r="PE229" s="15"/>
      <c r="PF229" s="15"/>
      <c r="PG229" s="15"/>
      <c r="PH229" s="15"/>
      <c r="PI229" s="15"/>
      <c r="PJ229" s="15"/>
      <c r="PK229" s="15"/>
      <c r="PL229" s="15"/>
      <c r="PM229" s="15"/>
      <c r="PN229" s="15"/>
      <c r="PO229" s="15"/>
      <c r="PP229" s="15"/>
      <c r="PQ229" s="15"/>
      <c r="PR229" s="15"/>
      <c r="PS229" s="15"/>
      <c r="PT229" s="15"/>
      <c r="PU229" s="15"/>
      <c r="PV229" s="15"/>
      <c r="PW229" s="15"/>
      <c r="PX229" s="15"/>
      <c r="PY229" s="15"/>
      <c r="PZ229" s="15"/>
      <c r="QA229" s="15"/>
      <c r="QB229" s="15"/>
      <c r="QC229" s="15"/>
      <c r="QD229" s="15"/>
      <c r="QE229" s="15"/>
      <c r="QF229" s="15"/>
      <c r="QG229" s="15"/>
      <c r="QH229" s="15"/>
      <c r="QI229" s="15"/>
      <c r="QJ229" s="15"/>
      <c r="QK229" s="15"/>
      <c r="QL229" s="15"/>
      <c r="QM229" s="15"/>
      <c r="QN229" s="15"/>
      <c r="QO229" s="15"/>
      <c r="QP229" s="15"/>
      <c r="QQ229" s="15"/>
      <c r="QR229" s="15"/>
      <c r="QS229" s="15"/>
      <c r="QT229" s="15"/>
      <c r="QU229" s="15"/>
      <c r="QV229" s="15"/>
      <c r="QW229" s="15"/>
      <c r="QX229" s="15"/>
      <c r="QY229" s="15"/>
      <c r="QZ229" s="15"/>
      <c r="RA229" s="15"/>
      <c r="RB229" s="15"/>
      <c r="RC229" s="15"/>
      <c r="RD229" s="15"/>
      <c r="RE229" s="15"/>
      <c r="RF229" s="15"/>
      <c r="RG229" s="15"/>
      <c r="RH229" s="15"/>
      <c r="RI229" s="15"/>
      <c r="RJ229" s="15"/>
      <c r="RK229" s="15"/>
      <c r="RL229" s="15"/>
      <c r="RM229" s="15"/>
      <c r="RN229" s="15"/>
      <c r="RO229" s="15"/>
      <c r="RP229" s="15"/>
      <c r="RQ229" s="15"/>
      <c r="RR229" s="15"/>
      <c r="RS229" s="15"/>
      <c r="RT229" s="15"/>
      <c r="RU229" s="15"/>
      <c r="RV229" s="15"/>
      <c r="RW229" s="15"/>
      <c r="RX229" s="15"/>
      <c r="RY229" s="15"/>
      <c r="RZ229" s="15"/>
      <c r="SA229" s="15"/>
      <c r="SB229" s="15"/>
      <c r="SC229" s="15"/>
      <c r="SD229" s="15"/>
      <c r="SE229" s="15"/>
      <c r="SF229" s="15"/>
      <c r="SG229" s="15"/>
      <c r="SH229" s="15"/>
      <c r="SI229" s="15"/>
      <c r="SJ229" s="15"/>
      <c r="SK229" s="15"/>
      <c r="SL229" s="15"/>
      <c r="SM229" s="15"/>
      <c r="SN229" s="15"/>
      <c r="SO229" s="15"/>
      <c r="SP229" s="15"/>
      <c r="SQ229" s="15"/>
      <c r="SR229" s="15"/>
      <c r="SS229" s="15"/>
      <c r="ST229" s="15"/>
      <c r="SU229" s="15"/>
      <c r="SV229" s="15"/>
      <c r="SW229" s="15"/>
      <c r="SX229" s="15"/>
      <c r="SY229" s="15"/>
      <c r="SZ229" s="15"/>
      <c r="TA229" s="15"/>
      <c r="TB229" s="15"/>
      <c r="TC229" s="15"/>
      <c r="TD229" s="15"/>
      <c r="TE229" s="15"/>
      <c r="TF229" s="15"/>
      <c r="TG229" s="15"/>
      <c r="TH229" s="15"/>
      <c r="TI229" s="15"/>
      <c r="TJ229" s="15"/>
      <c r="TK229" s="15"/>
      <c r="TL229" s="15"/>
      <c r="TM229" s="15"/>
      <c r="TN229" s="15"/>
      <c r="TO229" s="15"/>
      <c r="TP229" s="15"/>
      <c r="TQ229" s="15"/>
      <c r="TR229" s="15"/>
      <c r="TS229" s="15"/>
      <c r="TT229" s="15"/>
      <c r="TU229" s="15"/>
      <c r="TV229" s="15"/>
      <c r="TW229" s="15"/>
      <c r="TX229" s="15"/>
      <c r="TY229" s="15"/>
      <c r="TZ229" s="15"/>
      <c r="UA229" s="15"/>
      <c r="UB229" s="15"/>
      <c r="UC229" s="15"/>
      <c r="UD229" s="15"/>
      <c r="UE229" s="15"/>
      <c r="UF229" s="15"/>
      <c r="UG229" s="15"/>
      <c r="UH229" s="15"/>
      <c r="UI229" s="15"/>
      <c r="UJ229" s="15"/>
      <c r="UK229" s="15"/>
      <c r="UL229" s="15"/>
      <c r="UM229" s="15"/>
      <c r="UN229" s="15"/>
      <c r="UO229" s="15"/>
      <c r="UP229" s="15"/>
      <c r="UQ229" s="15"/>
      <c r="UR229" s="15"/>
      <c r="US229" s="15"/>
      <c r="UT229" s="15"/>
      <c r="UU229" s="15"/>
      <c r="UV229" s="15"/>
      <c r="UW229" s="15"/>
      <c r="UX229" s="15"/>
      <c r="UY229" s="15"/>
      <c r="UZ229" s="15"/>
      <c r="VA229" s="15"/>
      <c r="VB229" s="15"/>
      <c r="VC229" s="15"/>
      <c r="VD229" s="15"/>
      <c r="VE229" s="15"/>
      <c r="VF229" s="15"/>
      <c r="VG229" s="15"/>
      <c r="VH229" s="15"/>
      <c r="VI229" s="15"/>
      <c r="VJ229" s="15"/>
      <c r="VK229" s="15"/>
      <c r="VL229" s="15"/>
      <c r="VM229" s="15"/>
      <c r="VN229" s="15"/>
      <c r="VO229" s="15"/>
      <c r="VP229" s="15"/>
      <c r="VQ229" s="15"/>
      <c r="VR229" s="15"/>
      <c r="VS229" s="15"/>
      <c r="VT229" s="15"/>
      <c r="VU229" s="15"/>
      <c r="VV229" s="15"/>
      <c r="VW229" s="15"/>
      <c r="VX229" s="15"/>
      <c r="VY229" s="15"/>
      <c r="VZ229" s="15"/>
      <c r="WA229" s="15"/>
      <c r="WB229" s="15"/>
      <c r="WC229" s="15"/>
      <c r="WD229" s="15"/>
      <c r="WE229" s="15"/>
      <c r="WF229" s="15"/>
      <c r="WG229" s="15"/>
      <c r="WH229" s="15"/>
      <c r="WI229" s="15"/>
      <c r="WJ229" s="15"/>
      <c r="WK229" s="15"/>
      <c r="WL229" s="15"/>
      <c r="WM229" s="15"/>
      <c r="WN229" s="15"/>
      <c r="WO229" s="15"/>
      <c r="WP229" s="15"/>
      <c r="WQ229" s="15"/>
      <c r="WR229" s="15"/>
      <c r="WS229" s="15"/>
      <c r="WT229" s="15"/>
      <c r="WU229" s="15"/>
      <c r="WV229" s="15"/>
      <c r="WW229" s="15"/>
      <c r="WX229" s="15"/>
      <c r="WY229" s="15"/>
      <c r="WZ229" s="15"/>
      <c r="XA229" s="15"/>
      <c r="XB229" s="15"/>
      <c r="XC229" s="15"/>
      <c r="XD229" s="15"/>
      <c r="XE229" s="15"/>
      <c r="XF229" s="15"/>
      <c r="XG229" s="15"/>
      <c r="XH229" s="15"/>
      <c r="XI229" s="15"/>
      <c r="XJ229" s="15"/>
      <c r="XK229" s="15"/>
      <c r="XL229" s="15"/>
      <c r="XM229" s="15"/>
      <c r="XN229" s="15"/>
      <c r="XO229" s="15"/>
      <c r="XP229" s="15"/>
      <c r="XQ229" s="15"/>
      <c r="XR229" s="15"/>
      <c r="XS229" s="15"/>
      <c r="XT229" s="15"/>
      <c r="XU229" s="15"/>
      <c r="XV229" s="15"/>
      <c r="XW229" s="15"/>
      <c r="XX229" s="15"/>
      <c r="XY229" s="15"/>
      <c r="XZ229" s="15"/>
      <c r="YA229" s="15"/>
      <c r="YB229" s="15"/>
      <c r="YC229" s="15"/>
      <c r="YD229" s="15"/>
      <c r="YE229" s="15"/>
      <c r="YF229" s="15"/>
      <c r="YG229" s="15"/>
      <c r="YH229" s="15"/>
      <c r="YI229" s="15"/>
      <c r="YJ229" s="15"/>
      <c r="YK229" s="15"/>
      <c r="YL229" s="15"/>
      <c r="YM229" s="15"/>
      <c r="YN229" s="15"/>
      <c r="YO229" s="15"/>
      <c r="YP229" s="15"/>
      <c r="YQ229" s="15"/>
      <c r="YR229" s="15"/>
      <c r="YS229" s="15"/>
      <c r="YT229" s="15"/>
      <c r="YU229" s="15"/>
      <c r="YV229" s="15"/>
      <c r="YW229" s="15"/>
      <c r="YX229" s="15"/>
      <c r="YY229" s="15"/>
      <c r="YZ229" s="15"/>
      <c r="ZA229" s="15"/>
      <c r="ZB229" s="15"/>
      <c r="ZC229" s="15"/>
      <c r="ZD229" s="15"/>
      <c r="ZE229" s="15"/>
      <c r="ZF229" s="15"/>
      <c r="ZG229" s="15"/>
      <c r="ZH229" s="15"/>
      <c r="ZI229" s="15"/>
      <c r="ZJ229" s="15"/>
      <c r="ZK229" s="15"/>
      <c r="ZL229" s="15"/>
      <c r="ZM229" s="15"/>
      <c r="ZN229" s="15"/>
      <c r="ZO229" s="15"/>
      <c r="ZP229" s="15"/>
      <c r="ZQ229" s="15"/>
      <c r="ZR229" s="15"/>
      <c r="ZS229" s="15"/>
      <c r="ZT229" s="15"/>
      <c r="ZU229" s="15"/>
      <c r="ZV229" s="15"/>
      <c r="ZW229" s="15"/>
      <c r="ZX229" s="15"/>
      <c r="ZY229" s="15"/>
      <c r="ZZ229" s="15"/>
      <c r="AAA229" s="15"/>
      <c r="AAB229" s="15"/>
      <c r="AAC229" s="15"/>
      <c r="AAD229" s="15"/>
      <c r="AAE229" s="15"/>
      <c r="AAF229" s="15"/>
      <c r="AAG229" s="15"/>
      <c r="AAH229" s="15"/>
      <c r="AAI229" s="15"/>
      <c r="AAJ229" s="15"/>
      <c r="AAK229" s="15"/>
      <c r="AAL229" s="15"/>
      <c r="AAM229" s="15"/>
      <c r="AAN229" s="15"/>
      <c r="AAO229" s="15"/>
      <c r="AAP229" s="15"/>
      <c r="AAQ229" s="15"/>
      <c r="AAR229" s="15"/>
      <c r="AAS229" s="15"/>
      <c r="AAT229" s="15"/>
      <c r="AAU229" s="15"/>
      <c r="AAV229" s="15"/>
      <c r="AAW229" s="15"/>
      <c r="AAX229" s="15"/>
      <c r="AAY229" s="15"/>
      <c r="AAZ229" s="15"/>
      <c r="ABA229" s="15"/>
      <c r="ABB229" s="15"/>
      <c r="ABC229" s="15"/>
      <c r="ABD229" s="15"/>
      <c r="ABE229" s="15"/>
      <c r="ABF229" s="15"/>
      <c r="ABG229" s="15"/>
      <c r="ABH229" s="15"/>
      <c r="ABI229" s="15"/>
      <c r="ABJ229" s="15"/>
      <c r="ABK229" s="15"/>
      <c r="ABL229" s="15"/>
      <c r="ABM229" s="15"/>
      <c r="ABN229" s="15"/>
      <c r="ABO229" s="15"/>
      <c r="ABP229" s="15"/>
      <c r="ABQ229" s="15"/>
      <c r="ABR229" s="15"/>
      <c r="ABS229" s="15"/>
      <c r="ABT229" s="15"/>
      <c r="ABU229" s="15"/>
      <c r="ABV229" s="15"/>
      <c r="ABW229" s="15"/>
      <c r="ABX229" s="15"/>
      <c r="ABY229" s="15"/>
      <c r="ABZ229" s="15"/>
      <c r="ACA229" s="15"/>
      <c r="ACB229" s="15"/>
      <c r="ACC229" s="15"/>
      <c r="ACD229" s="15"/>
      <c r="ACE229" s="15"/>
      <c r="ACF229" s="15"/>
      <c r="ACG229" s="15"/>
      <c r="ACH229" s="15"/>
      <c r="ACI229" s="15"/>
      <c r="ACJ229" s="15"/>
      <c r="ACK229" s="15"/>
      <c r="ACL229" s="15"/>
      <c r="ACM229" s="15"/>
      <c r="ACN229" s="15"/>
      <c r="ACO229" s="15"/>
      <c r="ACP229" s="15"/>
      <c r="ACQ229" s="15"/>
      <c r="ACR229" s="15"/>
      <c r="ACS229" s="15"/>
      <c r="ACT229" s="15"/>
      <c r="ACU229" s="15"/>
      <c r="ACV229" s="15"/>
      <c r="ACW229" s="15"/>
      <c r="ACX229" s="15"/>
      <c r="ACY229" s="15"/>
      <c r="ACZ229" s="15"/>
      <c r="ADA229" s="15"/>
      <c r="ADB229" s="15"/>
      <c r="ADC229" s="15"/>
      <c r="ADD229" s="15"/>
      <c r="ADE229" s="15"/>
      <c r="ADF229" s="15"/>
      <c r="ADG229" s="15"/>
      <c r="ADH229" s="15"/>
      <c r="ADI229" s="15"/>
      <c r="ADJ229" s="15"/>
      <c r="ADK229" s="15"/>
      <c r="ADL229" s="15"/>
      <c r="ADM229" s="15"/>
      <c r="ADN229" s="15"/>
      <c r="ADO229" s="15"/>
      <c r="ADP229" s="15"/>
      <c r="ADQ229" s="15"/>
      <c r="ADR229" s="15"/>
      <c r="ADS229" s="15"/>
      <c r="ADT229" s="15"/>
      <c r="ADU229" s="15"/>
      <c r="ADV229" s="15"/>
      <c r="ADW229" s="15"/>
      <c r="ADX229" s="15"/>
      <c r="ADY229" s="15"/>
      <c r="ADZ229" s="15"/>
      <c r="AEA229" s="15"/>
      <c r="AEB229" s="15"/>
      <c r="AEC229" s="15"/>
      <c r="AED229" s="15"/>
      <c r="AEE229" s="15"/>
      <c r="AEF229" s="15"/>
      <c r="AEG229" s="15"/>
      <c r="AEH229" s="15"/>
      <c r="AEI229" s="15"/>
      <c r="AEJ229" s="15"/>
      <c r="AEK229" s="15"/>
      <c r="AEL229" s="15"/>
      <c r="AEM229" s="15"/>
      <c r="AEN229" s="15"/>
      <c r="AEO229" s="15"/>
      <c r="AEP229" s="15"/>
      <c r="AEQ229" s="15"/>
      <c r="AER229" s="15"/>
      <c r="AES229" s="15"/>
      <c r="AET229" s="15"/>
      <c r="AEU229" s="15"/>
      <c r="AEV229" s="15"/>
      <c r="AEW229" s="15"/>
      <c r="AEX229" s="15"/>
      <c r="AEY229" s="15"/>
      <c r="AEZ229" s="15"/>
      <c r="AFA229" s="15"/>
      <c r="AFB229" s="15"/>
      <c r="AFC229" s="15"/>
      <c r="AFD229" s="15"/>
      <c r="AFE229" s="15"/>
      <c r="AFF229" s="15"/>
      <c r="AFG229" s="15"/>
      <c r="AFH229" s="15"/>
      <c r="AFI229" s="15"/>
      <c r="AFJ229" s="15"/>
      <c r="AFK229" s="15"/>
      <c r="AFL229" s="15"/>
      <c r="AFM229" s="15"/>
      <c r="AFN229" s="15"/>
      <c r="AFO229" s="15"/>
      <c r="AFP229" s="15"/>
      <c r="AFQ229" s="15"/>
      <c r="AFR229" s="15"/>
      <c r="AFS229" s="15"/>
      <c r="AFT229" s="15"/>
      <c r="AFU229" s="15"/>
      <c r="AFV229" s="15"/>
      <c r="AFW229" s="15"/>
      <c r="AFX229" s="15"/>
      <c r="AFY229" s="15"/>
      <c r="AFZ229" s="15"/>
      <c r="AGA229" s="15"/>
      <c r="AGB229" s="15"/>
      <c r="AGC229" s="15"/>
      <c r="AGD229" s="15"/>
      <c r="AGE229" s="15"/>
      <c r="AGF229" s="15"/>
      <c r="AGG229" s="15"/>
      <c r="AGH229" s="15"/>
      <c r="AGI229" s="15"/>
      <c r="AGJ229" s="15"/>
      <c r="AGK229" s="15"/>
      <c r="AGL229" s="15"/>
      <c r="AGM229" s="15"/>
      <c r="AGN229" s="15"/>
      <c r="AGO229" s="15"/>
      <c r="AGP229" s="15"/>
      <c r="AGQ229" s="15"/>
      <c r="AGR229" s="15"/>
      <c r="AGS229" s="15"/>
      <c r="AGT229" s="15"/>
      <c r="AGU229" s="15"/>
      <c r="AGV229" s="15"/>
      <c r="AGW229" s="15"/>
      <c r="AGX229" s="15"/>
      <c r="AGY229" s="15"/>
      <c r="AGZ229" s="15"/>
      <c r="AHA229" s="15"/>
      <c r="AHB229" s="15"/>
      <c r="AHC229" s="15"/>
      <c r="AHD229" s="15"/>
      <c r="AHE229" s="15"/>
      <c r="AHF229" s="15"/>
      <c r="AHG229" s="15"/>
      <c r="AHH229" s="15"/>
      <c r="AHI229" s="15"/>
      <c r="AHJ229" s="15"/>
      <c r="AHK229" s="15"/>
      <c r="AHL229" s="15"/>
      <c r="AHM229" s="15"/>
      <c r="AHN229" s="15"/>
      <c r="AHO229" s="15"/>
      <c r="AHP229" s="15"/>
      <c r="AHQ229" s="15"/>
      <c r="AHR229" s="15"/>
      <c r="AHS229" s="15"/>
      <c r="AHT229" s="15"/>
      <c r="AHU229" s="15"/>
      <c r="AHV229" s="15"/>
      <c r="AHW229" s="15"/>
      <c r="AHX229" s="15"/>
      <c r="AHY229" s="15"/>
      <c r="AHZ229" s="15"/>
      <c r="AIA229" s="15"/>
      <c r="AIB229" s="15"/>
      <c r="AIC229" s="15"/>
      <c r="AID229" s="15"/>
      <c r="AIE229" s="15"/>
      <c r="AIF229" s="15"/>
      <c r="AIG229" s="15"/>
      <c r="AIH229" s="15"/>
      <c r="AII229" s="15"/>
      <c r="AIJ229" s="15"/>
      <c r="AIK229" s="15"/>
      <c r="AIL229" s="15"/>
      <c r="AIM229" s="15"/>
      <c r="AIN229" s="15"/>
      <c r="AIO229" s="15"/>
      <c r="AIP229" s="15"/>
      <c r="AIQ229" s="15"/>
      <c r="AIR229" s="15"/>
      <c r="AIS229" s="15"/>
      <c r="AIT229" s="15"/>
      <c r="AIU229" s="15"/>
      <c r="AIV229" s="15"/>
      <c r="AIW229" s="15"/>
      <c r="AIX229" s="15"/>
      <c r="AIY229" s="15"/>
      <c r="AIZ229" s="15"/>
      <c r="AJA229" s="15"/>
      <c r="AJB229" s="15"/>
      <c r="AJC229" s="15"/>
      <c r="AJD229" s="15"/>
      <c r="AJE229" s="15"/>
      <c r="AJF229" s="15"/>
      <c r="AJG229" s="15"/>
      <c r="AJH229" s="15"/>
      <c r="AJI229" s="15"/>
      <c r="AJJ229" s="15"/>
      <c r="AJK229" s="15"/>
      <c r="AJL229" s="15"/>
      <c r="AJM229" s="15"/>
      <c r="AJN229" s="15"/>
      <c r="AJO229" s="15"/>
      <c r="AJP229" s="15"/>
      <c r="AJQ229" s="15"/>
      <c r="AJR229" s="15"/>
      <c r="AJS229" s="15"/>
      <c r="AJT229" s="15"/>
      <c r="AJU229" s="15"/>
      <c r="AJV229" s="15"/>
      <c r="AJW229" s="15"/>
      <c r="AJX229" s="15"/>
      <c r="AJY229" s="15"/>
      <c r="AJZ229" s="15"/>
      <c r="AKA229" s="15"/>
      <c r="AKB229" s="15"/>
      <c r="AKC229" s="15"/>
      <c r="AKD229" s="15"/>
      <c r="AKE229" s="15"/>
      <c r="AKF229" s="15"/>
      <c r="AKG229" s="15"/>
      <c r="AKH229" s="15"/>
      <c r="AKI229" s="15"/>
      <c r="AKJ229" s="15"/>
      <c r="AKK229" s="15"/>
      <c r="AKL229" s="15"/>
      <c r="AKM229" s="15"/>
      <c r="AKN229" s="15"/>
      <c r="AKO229" s="15"/>
      <c r="AKP229" s="15"/>
      <c r="AKQ229" s="15"/>
      <c r="AKR229" s="15"/>
      <c r="AKS229" s="15"/>
      <c r="AKT229" s="15"/>
      <c r="AKU229" s="15"/>
      <c r="AKV229" s="15"/>
      <c r="AKW229" s="15"/>
      <c r="AKX229" s="15"/>
      <c r="AKY229" s="15"/>
      <c r="AKZ229" s="15"/>
      <c r="ALA229" s="15"/>
      <c r="ALB229" s="15"/>
      <c r="ALC229" s="15"/>
      <c r="ALD229" s="15"/>
      <c r="ALE229" s="15"/>
      <c r="ALF229" s="15"/>
      <c r="ALG229" s="15"/>
      <c r="ALH229" s="15"/>
      <c r="ALI229" s="15"/>
      <c r="ALJ229" s="15"/>
      <c r="ALK229" s="15"/>
      <c r="ALL229" s="15"/>
      <c r="ALM229" s="15"/>
      <c r="ALN229" s="15"/>
      <c r="ALO229" s="15"/>
      <c r="ALP229" s="15"/>
      <c r="ALQ229" s="15"/>
      <c r="ALR229" s="15"/>
      <c r="ALS229" s="15"/>
      <c r="ALT229" s="15"/>
      <c r="ALU229" s="15"/>
      <c r="ALV229" s="15"/>
      <c r="ALW229" s="15"/>
      <c r="ALX229" s="15"/>
      <c r="ALY229" s="15"/>
      <c r="ALZ229" s="15"/>
      <c r="AMA229" s="15"/>
      <c r="AMB229" s="15"/>
      <c r="AMC229" s="15"/>
      <c r="AMD229" s="15"/>
      <c r="AME229" s="15"/>
      <c r="AMF229" s="15"/>
      <c r="AMG229" s="15"/>
      <c r="AMH229" s="15"/>
      <c r="AMI229" s="15"/>
      <c r="AMJ229" s="15"/>
      <c r="AMK229" s="15"/>
      <c r="AML229" s="15"/>
      <c r="AMM229" s="15"/>
      <c r="AMN229" s="15"/>
      <c r="AMO229" s="15"/>
      <c r="AMP229" s="15"/>
      <c r="AMQ229" s="15"/>
      <c r="AMR229" s="15"/>
      <c r="AMS229" s="15"/>
      <c r="AMT229" s="15"/>
      <c r="AMU229" s="15"/>
      <c r="AMV229" s="15"/>
      <c r="AMW229" s="15"/>
      <c r="AMX229" s="15"/>
      <c r="AMY229" s="15"/>
      <c r="AMZ229" s="15"/>
      <c r="ANA229" s="15"/>
      <c r="ANB229" s="15"/>
      <c r="ANC229" s="15"/>
      <c r="AND229" s="15"/>
      <c r="ANE229" s="15"/>
      <c r="ANF229" s="15"/>
      <c r="ANG229" s="15"/>
      <c r="ANH229" s="15"/>
      <c r="ANI229" s="15"/>
      <c r="ANJ229" s="15"/>
      <c r="ANK229" s="15"/>
      <c r="ANL229" s="15"/>
      <c r="ANM229" s="15"/>
      <c r="ANN229" s="15"/>
      <c r="ANO229" s="15"/>
      <c r="ANP229" s="15"/>
      <c r="ANQ229" s="15"/>
      <c r="ANR229" s="15"/>
      <c r="ANS229" s="15"/>
      <c r="ANT229" s="15"/>
      <c r="ANU229" s="15"/>
      <c r="ANV229" s="15"/>
      <c r="ANW229" s="15"/>
      <c r="ANX229" s="15"/>
      <c r="ANY229" s="15"/>
      <c r="ANZ229" s="15"/>
      <c r="AOA229" s="15"/>
      <c r="AOB229" s="15"/>
      <c r="AOC229" s="15"/>
      <c r="AOD229" s="15"/>
      <c r="AOE229" s="15"/>
      <c r="AOF229" s="15"/>
      <c r="AOG229" s="15"/>
      <c r="AOH229" s="15"/>
      <c r="AOI229" s="15"/>
      <c r="AOJ229" s="15"/>
      <c r="AOK229" s="15"/>
      <c r="AOL229" s="15"/>
      <c r="AOM229" s="15"/>
      <c r="AON229" s="15"/>
      <c r="AOO229" s="15"/>
      <c r="AOP229" s="15"/>
      <c r="AOQ229" s="15"/>
      <c r="AOR229" s="15"/>
      <c r="AOS229" s="15"/>
      <c r="AOT229" s="15"/>
      <c r="AOU229" s="15"/>
      <c r="AOV229" s="15"/>
      <c r="AOW229" s="15"/>
      <c r="AOX229" s="15"/>
      <c r="AOY229" s="15"/>
      <c r="AOZ229" s="15"/>
      <c r="APA229" s="15"/>
      <c r="APB229" s="15"/>
      <c r="APC229" s="15"/>
      <c r="APD229" s="15"/>
      <c r="APE229" s="15"/>
      <c r="APF229" s="15"/>
      <c r="APG229" s="15"/>
      <c r="APH229" s="15"/>
      <c r="API229" s="15"/>
      <c r="APJ229" s="15"/>
      <c r="APK229" s="15"/>
      <c r="APL229" s="15"/>
      <c r="APM229" s="15"/>
      <c r="APN229" s="15"/>
      <c r="APO229" s="15"/>
      <c r="APP229" s="15"/>
      <c r="APQ229" s="15"/>
      <c r="APR229" s="15"/>
      <c r="APS229" s="15"/>
      <c r="APT229" s="15"/>
      <c r="APU229" s="15"/>
      <c r="APV229" s="15"/>
      <c r="APW229" s="15"/>
      <c r="APX229" s="15"/>
      <c r="APY229" s="15"/>
      <c r="APZ229" s="15"/>
      <c r="AQA229" s="15"/>
      <c r="AQB229" s="15"/>
      <c r="AQC229" s="15"/>
      <c r="AQD229" s="15"/>
      <c r="AQE229" s="15"/>
      <c r="AQF229" s="15"/>
      <c r="AQG229" s="15"/>
      <c r="AQH229" s="15"/>
      <c r="AQI229" s="15"/>
      <c r="AQJ229" s="15"/>
      <c r="AQK229" s="15"/>
      <c r="AQL229" s="15"/>
      <c r="AQM229" s="15"/>
      <c r="AQN229" s="15"/>
      <c r="AQO229" s="15"/>
      <c r="AQP229" s="15"/>
      <c r="AQQ229" s="15"/>
      <c r="AQR229" s="15"/>
      <c r="AQS229" s="15"/>
      <c r="AQT229" s="15"/>
      <c r="AQU229" s="15"/>
      <c r="AQV229" s="15"/>
      <c r="AQW229" s="15"/>
      <c r="AQX229" s="15"/>
      <c r="AQY229" s="15"/>
      <c r="AQZ229" s="15"/>
      <c r="ARA229" s="15"/>
      <c r="ARB229" s="15"/>
      <c r="ARC229" s="15"/>
      <c r="ARD229" s="15"/>
      <c r="ARE229" s="15"/>
      <c r="ARF229" s="15"/>
      <c r="ARG229" s="15"/>
      <c r="ARH229" s="15"/>
      <c r="ARI229" s="15"/>
      <c r="ARJ229" s="15"/>
      <c r="ARK229" s="15"/>
      <c r="ARL229" s="15"/>
      <c r="ARM229" s="15"/>
      <c r="ARN229" s="15"/>
      <c r="ARO229" s="15"/>
      <c r="ARP229" s="15"/>
      <c r="ARQ229" s="15"/>
      <c r="ARR229" s="15"/>
      <c r="ARS229" s="15"/>
      <c r="ART229" s="15"/>
      <c r="ARU229" s="15"/>
      <c r="ARV229" s="15"/>
      <c r="ARW229" s="15"/>
      <c r="ARX229" s="15"/>
      <c r="ARY229" s="15"/>
      <c r="ARZ229" s="15"/>
      <c r="ASA229" s="15"/>
      <c r="ASB229" s="15"/>
      <c r="ASC229" s="15"/>
      <c r="ASD229" s="15"/>
      <c r="ASE229" s="15"/>
      <c r="ASF229" s="15"/>
      <c r="ASG229" s="15"/>
      <c r="ASH229" s="15"/>
      <c r="ASI229" s="15"/>
      <c r="ASJ229" s="15"/>
      <c r="ASK229" s="15"/>
      <c r="ASL229" s="15"/>
      <c r="ASM229" s="15"/>
      <c r="ASN229" s="15"/>
      <c r="ASO229" s="15"/>
      <c r="ASP229" s="15"/>
      <c r="ASQ229" s="15"/>
      <c r="ASR229" s="15"/>
      <c r="ASS229" s="15"/>
      <c r="AST229" s="15"/>
      <c r="ASU229" s="15"/>
      <c r="ASV229" s="15"/>
      <c r="ASW229" s="15"/>
      <c r="ASX229" s="15"/>
      <c r="ASY229" s="15"/>
      <c r="ASZ229" s="15"/>
      <c r="ATA229" s="15"/>
      <c r="ATB229" s="15"/>
      <c r="ATC229" s="15"/>
      <c r="ATD229" s="15"/>
      <c r="ATE229" s="15"/>
      <c r="ATF229" s="15"/>
      <c r="ATG229" s="15"/>
      <c r="ATH229" s="15"/>
      <c r="ATI229" s="15"/>
      <c r="ATJ229" s="15"/>
      <c r="ATK229" s="15"/>
      <c r="ATL229" s="15"/>
      <c r="ATM229" s="15"/>
      <c r="ATN229" s="15"/>
      <c r="ATO229" s="15"/>
      <c r="ATP229" s="15"/>
      <c r="ATQ229" s="15"/>
      <c r="ATR229" s="15"/>
      <c r="ATS229" s="15"/>
      <c r="ATT229" s="15"/>
      <c r="ATU229" s="15"/>
      <c r="ATV229" s="15"/>
      <c r="ATW229" s="15"/>
      <c r="ATX229" s="15"/>
      <c r="ATY229" s="15"/>
      <c r="ATZ229" s="15"/>
      <c r="AUA229" s="15"/>
      <c r="AUB229" s="15"/>
      <c r="AUC229" s="15"/>
      <c r="AUD229" s="15"/>
      <c r="AUE229" s="15"/>
      <c r="AUF229" s="15"/>
      <c r="AUG229" s="15"/>
      <c r="AUH229" s="15"/>
      <c r="AUI229" s="15"/>
      <c r="AUJ229" s="15"/>
      <c r="AUK229" s="15"/>
      <c r="AUL229" s="15"/>
      <c r="AUM229" s="15"/>
      <c r="AUN229" s="15"/>
      <c r="AUO229" s="15"/>
      <c r="AUP229" s="15"/>
      <c r="AUQ229" s="15"/>
      <c r="AUR229" s="15"/>
      <c r="AUS229" s="15"/>
      <c r="AUT229" s="15"/>
      <c r="AUU229" s="15"/>
      <c r="AUV229" s="15"/>
      <c r="AUW229" s="15"/>
      <c r="AUX229" s="15"/>
      <c r="AUY229" s="15"/>
      <c r="AUZ229" s="15"/>
      <c r="AVA229" s="15"/>
      <c r="AVB229" s="15"/>
      <c r="AVC229" s="15"/>
      <c r="AVD229" s="15"/>
      <c r="AVE229" s="15"/>
      <c r="AVF229" s="15"/>
      <c r="AVG229" s="15"/>
      <c r="AVH229" s="15"/>
      <c r="AVI229" s="15"/>
      <c r="AVJ229" s="15"/>
      <c r="AVK229" s="15"/>
      <c r="AVL229" s="15"/>
      <c r="AVM229" s="15"/>
      <c r="AVN229" s="15"/>
      <c r="AVO229" s="15"/>
      <c r="AVP229" s="15"/>
      <c r="AVQ229" s="15"/>
      <c r="AVR229" s="15"/>
      <c r="AVS229" s="15"/>
      <c r="AVT229" s="15"/>
      <c r="AVU229" s="15"/>
      <c r="AVV229" s="15"/>
      <c r="AVW229" s="15"/>
      <c r="AVX229" s="15"/>
      <c r="AVY229" s="15"/>
      <c r="AVZ229" s="15"/>
      <c r="AWA229" s="15"/>
      <c r="AWB229" s="15"/>
      <c r="AWC229" s="15"/>
      <c r="AWD229" s="15"/>
      <c r="AWE229" s="15"/>
      <c r="AWF229" s="15"/>
      <c r="AWG229" s="15"/>
      <c r="AWH229" s="15"/>
      <c r="AWI229" s="15"/>
      <c r="AWJ229" s="15"/>
      <c r="AWK229" s="15"/>
      <c r="AWL229" s="15"/>
      <c r="AWM229" s="15"/>
      <c r="AWN229" s="15"/>
      <c r="AWO229" s="15"/>
      <c r="AWP229" s="15"/>
      <c r="AWQ229" s="15"/>
      <c r="AWR229" s="15"/>
      <c r="AWS229" s="15"/>
      <c r="AWT229" s="15"/>
      <c r="AWU229" s="15"/>
      <c r="AWV229" s="15"/>
      <c r="AWW229" s="15"/>
      <c r="AWX229" s="15"/>
      <c r="AWY229" s="15"/>
      <c r="AWZ229" s="15"/>
      <c r="AXA229" s="15"/>
      <c r="AXB229" s="15"/>
      <c r="AXC229" s="15"/>
      <c r="AXD229" s="15"/>
      <c r="AXE229" s="15"/>
      <c r="AXF229" s="15"/>
      <c r="AXG229" s="15"/>
      <c r="AXH229" s="15"/>
      <c r="AXI229" s="15"/>
      <c r="AXJ229" s="15"/>
      <c r="AXK229" s="15"/>
      <c r="AXL229" s="15"/>
      <c r="AXM229" s="15"/>
      <c r="AXN229" s="15"/>
      <c r="AXO229" s="15"/>
      <c r="AXP229" s="15"/>
      <c r="AXQ229" s="15"/>
      <c r="AXR229" s="15"/>
      <c r="AXS229" s="15"/>
      <c r="AXT229" s="15"/>
      <c r="AXU229" s="15"/>
      <c r="AXV229" s="15"/>
      <c r="AXW229" s="15"/>
      <c r="AXX229" s="15"/>
      <c r="AXY229" s="15"/>
      <c r="AXZ229" s="15"/>
      <c r="AYA229" s="15"/>
      <c r="AYB229" s="15"/>
      <c r="AYC229" s="15"/>
      <c r="AYD229" s="15"/>
      <c r="AYE229" s="15"/>
      <c r="AYF229" s="15"/>
      <c r="AYG229" s="15"/>
      <c r="AYH229" s="15"/>
      <c r="AYI229" s="15"/>
      <c r="AYJ229" s="15"/>
      <c r="AYK229" s="15"/>
      <c r="AYL229" s="15"/>
      <c r="AYM229" s="15"/>
      <c r="AYN229" s="15"/>
      <c r="AYO229" s="15"/>
      <c r="AYP229" s="15"/>
      <c r="AYQ229" s="15"/>
      <c r="AYR229" s="15"/>
      <c r="AYS229" s="15"/>
      <c r="AYT229" s="15"/>
      <c r="AYU229" s="15"/>
      <c r="AYV229" s="15"/>
      <c r="AYW229" s="15"/>
      <c r="AYX229" s="15"/>
      <c r="AYY229" s="15"/>
      <c r="AYZ229" s="15"/>
      <c r="AZA229" s="15"/>
      <c r="AZB229" s="15"/>
      <c r="AZC229" s="15"/>
      <c r="AZD229" s="15"/>
      <c r="AZE229" s="15"/>
      <c r="AZF229" s="15"/>
      <c r="AZG229" s="15"/>
      <c r="AZH229" s="15"/>
      <c r="AZI229" s="15"/>
      <c r="AZJ229" s="15"/>
      <c r="AZK229" s="15"/>
      <c r="AZL229" s="15"/>
      <c r="AZM229" s="15"/>
      <c r="AZN229" s="15"/>
      <c r="AZO229" s="15"/>
      <c r="AZP229" s="15"/>
      <c r="AZQ229" s="15"/>
      <c r="AZR229" s="15"/>
      <c r="AZS229" s="15"/>
      <c r="AZT229" s="15"/>
      <c r="AZU229" s="15"/>
      <c r="AZV229" s="15"/>
      <c r="AZW229" s="15"/>
      <c r="AZX229" s="15"/>
      <c r="AZY229" s="15"/>
      <c r="AZZ229" s="15"/>
      <c r="BAA229" s="15"/>
      <c r="BAB229" s="15"/>
      <c r="BAC229" s="15"/>
      <c r="BAD229" s="15"/>
      <c r="BAE229" s="15"/>
      <c r="BAF229" s="15"/>
      <c r="BAG229" s="15"/>
      <c r="BAH229" s="15"/>
      <c r="BAI229" s="15"/>
      <c r="BAJ229" s="15"/>
      <c r="BAK229" s="15"/>
      <c r="BAL229" s="15"/>
      <c r="BAM229" s="15"/>
      <c r="BAN229" s="15"/>
      <c r="BAO229" s="15"/>
      <c r="BAP229" s="15"/>
      <c r="BAQ229" s="15"/>
      <c r="BAR229" s="15"/>
      <c r="BAS229" s="15"/>
      <c r="BAT229" s="15"/>
      <c r="BAU229" s="15"/>
      <c r="BAV229" s="15"/>
      <c r="BAW229" s="15"/>
      <c r="BAX229" s="15"/>
      <c r="BAY229" s="15"/>
      <c r="BAZ229" s="15"/>
      <c r="BBA229" s="15"/>
      <c r="BBB229" s="15"/>
      <c r="BBC229" s="15"/>
      <c r="BBD229" s="15"/>
      <c r="BBE229" s="15"/>
      <c r="BBF229" s="15"/>
      <c r="BBG229" s="15"/>
      <c r="BBH229" s="15"/>
      <c r="BBI229" s="15"/>
      <c r="BBJ229" s="15"/>
      <c r="BBK229" s="15"/>
      <c r="BBL229" s="15"/>
      <c r="BBM229" s="15"/>
      <c r="BBN229" s="15"/>
      <c r="BBO229" s="15"/>
      <c r="BBP229" s="15"/>
      <c r="BBQ229" s="15"/>
      <c r="BBR229" s="15"/>
      <c r="BBS229" s="15"/>
      <c r="BBT229" s="15"/>
      <c r="BBU229" s="15"/>
      <c r="BBV229" s="15"/>
      <c r="BBW229" s="15"/>
      <c r="BBX229" s="15"/>
      <c r="BBY229" s="15"/>
      <c r="BBZ229" s="15"/>
      <c r="BCA229" s="15"/>
      <c r="BCB229" s="15"/>
      <c r="BCC229" s="15"/>
      <c r="BCD229" s="15"/>
      <c r="BCE229" s="15"/>
      <c r="BCF229" s="15"/>
      <c r="BCG229" s="15"/>
      <c r="BCH229" s="15"/>
      <c r="BCI229" s="15"/>
      <c r="BCJ229" s="15"/>
      <c r="BCK229" s="15"/>
      <c r="BCL229" s="15"/>
      <c r="BCM229" s="15"/>
      <c r="BCN229" s="15"/>
      <c r="BCO229" s="15"/>
      <c r="BCP229" s="15"/>
      <c r="BCQ229" s="15"/>
      <c r="BCR229" s="15"/>
      <c r="BCS229" s="15"/>
      <c r="BCT229" s="15"/>
      <c r="BCU229" s="15"/>
      <c r="BCV229" s="15"/>
      <c r="BCW229" s="15"/>
      <c r="BCX229" s="15"/>
      <c r="BCY229" s="15"/>
      <c r="BCZ229" s="15"/>
      <c r="BDA229" s="15"/>
      <c r="BDB229" s="15"/>
      <c r="BDC229" s="15"/>
      <c r="BDD229" s="15"/>
      <c r="BDE229" s="15"/>
      <c r="BDF229" s="15"/>
      <c r="BDG229" s="15"/>
      <c r="BDH229" s="15"/>
      <c r="BDI229" s="15"/>
      <c r="BDJ229" s="15"/>
      <c r="BDK229" s="15"/>
      <c r="BDL229" s="15"/>
      <c r="BDM229" s="15"/>
      <c r="BDN229" s="15"/>
      <c r="BDO229" s="15"/>
      <c r="BDP229" s="15"/>
      <c r="BDQ229" s="15"/>
      <c r="BDR229" s="15"/>
      <c r="BDS229" s="15"/>
      <c r="BDT229" s="15"/>
      <c r="BDU229" s="15"/>
      <c r="BDV229" s="15"/>
      <c r="BDW229" s="15"/>
      <c r="BDX229" s="15"/>
      <c r="BDY229" s="15"/>
      <c r="BDZ229" s="15"/>
      <c r="BEA229" s="15"/>
      <c r="BEB229" s="15"/>
      <c r="BEC229" s="15"/>
      <c r="BED229" s="15"/>
      <c r="BEE229" s="15"/>
      <c r="BEF229" s="15"/>
      <c r="BEG229" s="15"/>
      <c r="BEH229" s="15"/>
      <c r="BEI229" s="15"/>
      <c r="BEJ229" s="15"/>
      <c r="BEK229" s="15"/>
      <c r="BEL229" s="15"/>
      <c r="BEM229" s="15"/>
      <c r="BEN229" s="15"/>
      <c r="BEO229" s="15"/>
      <c r="BEP229" s="15"/>
      <c r="BEQ229" s="15"/>
      <c r="BER229" s="15"/>
      <c r="BES229" s="15"/>
      <c r="BET229" s="15"/>
      <c r="BEU229" s="15"/>
      <c r="BEV229" s="15"/>
      <c r="BEW229" s="15"/>
      <c r="BEX229" s="15"/>
      <c r="BEY229" s="15"/>
      <c r="BEZ229" s="15"/>
      <c r="BFA229" s="15"/>
      <c r="BFB229" s="15"/>
      <c r="BFC229" s="15"/>
      <c r="BFD229" s="15"/>
      <c r="BFE229" s="15"/>
      <c r="BFF229" s="15"/>
      <c r="BFG229" s="15"/>
      <c r="BFH229" s="15"/>
      <c r="BFI229" s="15"/>
      <c r="BFJ229" s="15"/>
      <c r="BFK229" s="15"/>
      <c r="BFL229" s="15"/>
      <c r="BFM229" s="15"/>
      <c r="BFN229" s="15"/>
      <c r="BFO229" s="15"/>
      <c r="BFP229" s="15"/>
      <c r="BFQ229" s="15"/>
      <c r="BFR229" s="15"/>
      <c r="BFS229" s="15"/>
      <c r="BFT229" s="15"/>
      <c r="BFU229" s="15"/>
      <c r="BFV229" s="15"/>
      <c r="BFW229" s="15"/>
      <c r="BFX229" s="15"/>
      <c r="BFY229" s="15"/>
      <c r="BFZ229" s="15"/>
      <c r="BGA229" s="15"/>
      <c r="BGB229" s="15"/>
      <c r="BGC229" s="15"/>
      <c r="BGD229" s="15"/>
      <c r="BGE229" s="15"/>
      <c r="BGF229" s="15"/>
      <c r="BGG229" s="15"/>
      <c r="BGH229" s="15"/>
      <c r="BGI229" s="15"/>
      <c r="BGJ229" s="15"/>
      <c r="BGK229" s="15"/>
      <c r="BGL229" s="15"/>
      <c r="BGM229" s="15"/>
      <c r="BGN229" s="15"/>
      <c r="BGO229" s="15"/>
      <c r="BGP229" s="15"/>
      <c r="BGQ229" s="15"/>
      <c r="BGR229" s="15"/>
      <c r="BGS229" s="15"/>
      <c r="BGT229" s="15"/>
      <c r="BGU229" s="15"/>
      <c r="BGV229" s="15"/>
      <c r="BGW229" s="15"/>
      <c r="BGX229" s="15"/>
      <c r="BGY229" s="15"/>
      <c r="BGZ229" s="15"/>
      <c r="BHA229" s="15"/>
      <c r="BHB229" s="15"/>
      <c r="BHC229" s="15"/>
      <c r="BHD229" s="15"/>
      <c r="BHE229" s="15"/>
      <c r="BHF229" s="15"/>
      <c r="BHG229" s="15"/>
      <c r="BHH229" s="15"/>
      <c r="BHI229" s="15"/>
      <c r="BHJ229" s="15"/>
      <c r="BHK229" s="15"/>
      <c r="BHL229" s="15"/>
      <c r="BHM229" s="15"/>
      <c r="BHN229" s="15"/>
      <c r="BHO229" s="15"/>
      <c r="BHP229" s="15"/>
      <c r="BHQ229" s="15"/>
      <c r="BHR229" s="15"/>
      <c r="BHS229" s="15"/>
      <c r="BHT229" s="15"/>
      <c r="BHU229" s="15"/>
      <c r="BHV229" s="15"/>
      <c r="BHW229" s="15"/>
      <c r="BHX229" s="15"/>
      <c r="BHY229" s="15"/>
      <c r="BHZ229" s="15"/>
      <c r="BIA229" s="15"/>
      <c r="BIB229" s="15"/>
      <c r="BIC229" s="15"/>
      <c r="BID229" s="15"/>
      <c r="BIE229" s="15"/>
      <c r="BIF229" s="15"/>
      <c r="BIG229" s="15"/>
      <c r="BIH229" s="15"/>
      <c r="BII229" s="15"/>
      <c r="BIJ229" s="15"/>
      <c r="BIK229" s="15"/>
      <c r="BIL229" s="15"/>
      <c r="BIM229" s="15"/>
      <c r="BIN229" s="15"/>
      <c r="BIO229" s="15"/>
      <c r="BIP229" s="15"/>
      <c r="BIQ229" s="15"/>
      <c r="BIR229" s="15"/>
      <c r="BIS229" s="15"/>
      <c r="BIT229" s="15"/>
      <c r="BIU229" s="15"/>
      <c r="BIV229" s="15"/>
      <c r="BIW229" s="15"/>
      <c r="BIX229" s="15"/>
      <c r="BIY229" s="15"/>
      <c r="BIZ229" s="15"/>
      <c r="BJA229" s="15"/>
      <c r="BJB229" s="15"/>
      <c r="BJC229" s="15"/>
      <c r="BJD229" s="15"/>
      <c r="BJE229" s="15"/>
      <c r="BJF229" s="15"/>
      <c r="BJG229" s="15"/>
      <c r="BJH229" s="15"/>
      <c r="BJI229" s="15"/>
      <c r="BJJ229" s="15"/>
      <c r="BJK229" s="15"/>
      <c r="BJL229" s="15"/>
      <c r="BJM229" s="15"/>
      <c r="BJN229" s="15"/>
      <c r="BJO229" s="15"/>
      <c r="BJP229" s="15"/>
      <c r="BJQ229" s="15"/>
      <c r="BJR229" s="15"/>
      <c r="BJS229" s="15"/>
      <c r="BJT229" s="15"/>
      <c r="BJU229" s="15"/>
      <c r="BJV229" s="15"/>
      <c r="BJW229" s="15"/>
      <c r="BJX229" s="15"/>
      <c r="BJY229" s="15"/>
      <c r="BJZ229" s="15"/>
      <c r="BKA229" s="15"/>
      <c r="BKB229" s="15"/>
      <c r="BKC229" s="15"/>
      <c r="BKD229" s="15"/>
      <c r="BKE229" s="15"/>
      <c r="BKF229" s="15"/>
      <c r="BKG229" s="15"/>
      <c r="BKH229" s="15"/>
      <c r="BKI229" s="15"/>
      <c r="BKJ229" s="15"/>
      <c r="BKK229" s="15"/>
      <c r="BKL229" s="15"/>
      <c r="BKM229" s="15"/>
      <c r="BKN229" s="15"/>
      <c r="BKO229" s="15"/>
      <c r="BKP229" s="15"/>
      <c r="BKQ229" s="15"/>
      <c r="BKR229" s="15"/>
      <c r="BKS229" s="15"/>
      <c r="BKT229" s="15"/>
      <c r="BKU229" s="15"/>
      <c r="BKV229" s="15"/>
      <c r="BKW229" s="15"/>
      <c r="BKX229" s="15"/>
      <c r="BKY229" s="15"/>
      <c r="BKZ229" s="15"/>
      <c r="BLA229" s="15"/>
      <c r="BLB229" s="15"/>
      <c r="BLC229" s="15"/>
      <c r="BLD229" s="15"/>
      <c r="BLE229" s="15"/>
      <c r="BLF229" s="15"/>
      <c r="BLG229" s="15"/>
      <c r="BLH229" s="15"/>
      <c r="BLI229" s="15"/>
      <c r="BLJ229" s="15"/>
      <c r="BLK229" s="15"/>
      <c r="BLL229" s="15"/>
      <c r="BLM229" s="15"/>
      <c r="BLN229" s="15"/>
      <c r="BLO229" s="15"/>
      <c r="BLP229" s="15"/>
      <c r="BLQ229" s="15"/>
      <c r="BLR229" s="15"/>
      <c r="BLS229" s="15"/>
      <c r="BLT229" s="15"/>
      <c r="BLU229" s="15"/>
      <c r="BLV229" s="15"/>
      <c r="BLW229" s="15"/>
      <c r="BLX229" s="15"/>
      <c r="BLY229" s="15"/>
      <c r="BLZ229" s="15"/>
      <c r="BMA229" s="15"/>
      <c r="BMB229" s="15"/>
      <c r="BMC229" s="15"/>
      <c r="BMD229" s="15"/>
      <c r="BME229" s="15"/>
      <c r="BMF229" s="15"/>
      <c r="BMG229" s="15"/>
      <c r="BMH229" s="15"/>
      <c r="BMI229" s="15"/>
      <c r="BMJ229" s="15"/>
      <c r="BMK229" s="15"/>
      <c r="BML229" s="15"/>
      <c r="BMM229" s="15"/>
      <c r="BMN229" s="15"/>
      <c r="BMO229" s="15"/>
      <c r="BMP229" s="15"/>
      <c r="BMQ229" s="15"/>
      <c r="BMR229" s="15"/>
      <c r="BMS229" s="15"/>
      <c r="BMT229" s="15"/>
      <c r="BMU229" s="15"/>
      <c r="BMV229" s="15"/>
      <c r="BMW229" s="15"/>
      <c r="BMX229" s="15"/>
      <c r="BMY229" s="15"/>
      <c r="BMZ229" s="15"/>
      <c r="BNA229" s="15"/>
      <c r="BNB229" s="15"/>
      <c r="BNC229" s="15"/>
      <c r="BND229" s="15"/>
      <c r="BNE229" s="15"/>
      <c r="BNF229" s="15"/>
      <c r="BNG229" s="15"/>
      <c r="BNH229" s="15"/>
      <c r="BNI229" s="15"/>
      <c r="BNJ229" s="15"/>
      <c r="BNK229" s="15"/>
      <c r="BNL229" s="15"/>
      <c r="BNM229" s="15"/>
      <c r="BNN229" s="15"/>
      <c r="BNO229" s="15"/>
      <c r="BNP229" s="15"/>
      <c r="BNQ229" s="15"/>
      <c r="BNR229" s="15"/>
      <c r="BNS229" s="15"/>
      <c r="BNT229" s="15"/>
      <c r="BNU229" s="15"/>
      <c r="BNV229" s="15"/>
      <c r="BNW229" s="15"/>
      <c r="BNX229" s="15"/>
      <c r="BNY229" s="15"/>
      <c r="BNZ229" s="15"/>
      <c r="BOA229" s="15"/>
      <c r="BOB229" s="15"/>
      <c r="BOC229" s="15"/>
      <c r="BOD229" s="15"/>
      <c r="BOE229" s="15"/>
      <c r="BOF229" s="15"/>
      <c r="BOG229" s="15"/>
      <c r="BOH229" s="15"/>
      <c r="BOI229" s="15"/>
      <c r="BOJ229" s="15"/>
      <c r="BOK229" s="15"/>
      <c r="BOL229" s="15"/>
      <c r="BOM229" s="15"/>
      <c r="BON229" s="15"/>
      <c r="BOO229" s="15"/>
      <c r="BOP229" s="15"/>
      <c r="BOQ229" s="15"/>
      <c r="BOR229" s="15"/>
      <c r="BOS229" s="15"/>
      <c r="BOT229" s="15"/>
      <c r="BOU229" s="15"/>
      <c r="BOV229" s="15"/>
      <c r="BOW229" s="15"/>
      <c r="BOX229" s="15"/>
      <c r="BOY229" s="15"/>
      <c r="BOZ229" s="15"/>
      <c r="BPA229" s="15"/>
      <c r="BPB229" s="15"/>
      <c r="BPC229" s="15"/>
      <c r="BPD229" s="15"/>
      <c r="BPE229" s="15"/>
      <c r="BPF229" s="15"/>
      <c r="BPG229" s="15"/>
      <c r="BPH229" s="15"/>
      <c r="BPI229" s="15"/>
      <c r="BPJ229" s="15"/>
      <c r="BPK229" s="15"/>
      <c r="BPL229" s="15"/>
      <c r="BPM229" s="15"/>
      <c r="BPN229" s="15"/>
      <c r="BPO229" s="15"/>
      <c r="BPP229" s="15"/>
      <c r="BPQ229" s="15"/>
      <c r="BPR229" s="15"/>
      <c r="BPS229" s="15"/>
      <c r="BPT229" s="15"/>
      <c r="BPU229" s="15"/>
      <c r="BPV229" s="15"/>
      <c r="BPW229" s="15"/>
      <c r="BPX229" s="15"/>
      <c r="BPY229" s="15"/>
      <c r="BPZ229" s="15"/>
      <c r="BQA229" s="15"/>
      <c r="BQB229" s="15"/>
      <c r="BQC229" s="15"/>
      <c r="BQD229" s="15"/>
      <c r="BQE229" s="15"/>
      <c r="BQF229" s="15"/>
      <c r="BQG229" s="15"/>
      <c r="BQH229" s="15"/>
      <c r="BQI229" s="15"/>
      <c r="BQJ229" s="15"/>
      <c r="BQK229" s="15"/>
      <c r="BQL229" s="15"/>
      <c r="BQM229" s="15"/>
      <c r="BQN229" s="15"/>
      <c r="BQO229" s="15"/>
      <c r="BQP229" s="15"/>
      <c r="BQQ229" s="15"/>
      <c r="BQR229" s="15"/>
      <c r="BQS229" s="15"/>
      <c r="BQT229" s="15"/>
      <c r="BQU229" s="15"/>
      <c r="BQV229" s="15"/>
      <c r="BQW229" s="15"/>
      <c r="BQX229" s="15"/>
      <c r="BQY229" s="15"/>
      <c r="BQZ229" s="15"/>
      <c r="BRA229" s="15"/>
      <c r="BRB229" s="15"/>
      <c r="BRC229" s="15"/>
      <c r="BRD229" s="15"/>
      <c r="BRE229" s="15"/>
      <c r="BRF229" s="15"/>
      <c r="BRG229" s="15"/>
      <c r="BRH229" s="15"/>
      <c r="BRI229" s="15"/>
      <c r="BRJ229" s="15"/>
      <c r="BRK229" s="15"/>
      <c r="BRL229" s="15"/>
      <c r="BRM229" s="15"/>
      <c r="BRN229" s="15"/>
      <c r="BRO229" s="15"/>
      <c r="BRP229" s="15"/>
      <c r="BRQ229" s="15"/>
      <c r="BRR229" s="15"/>
      <c r="BRS229" s="15"/>
      <c r="BRT229" s="15"/>
      <c r="BRU229" s="15"/>
      <c r="BRV229" s="15"/>
      <c r="BRW229" s="15"/>
      <c r="BRX229" s="15"/>
      <c r="BRY229" s="15"/>
      <c r="BRZ229" s="15"/>
      <c r="BSA229" s="15"/>
      <c r="BSB229" s="15"/>
      <c r="BSC229" s="15"/>
      <c r="BSD229" s="15"/>
      <c r="BSE229" s="15"/>
      <c r="BSF229" s="15"/>
      <c r="BSG229" s="15"/>
      <c r="BSH229" s="15"/>
      <c r="BSI229" s="15"/>
      <c r="BSJ229" s="15"/>
      <c r="BSK229" s="15"/>
      <c r="BSL229" s="15"/>
      <c r="BSM229" s="15"/>
      <c r="BSN229" s="15"/>
      <c r="BSO229" s="15"/>
      <c r="BSP229" s="15"/>
      <c r="BSQ229" s="15"/>
      <c r="BSR229" s="15"/>
      <c r="BSS229" s="15"/>
      <c r="BST229" s="15"/>
      <c r="BSU229" s="15"/>
      <c r="BSV229" s="15"/>
      <c r="BSW229" s="15"/>
      <c r="BSX229" s="15"/>
      <c r="BSY229" s="15"/>
      <c r="BSZ229" s="15"/>
      <c r="BTA229" s="15"/>
      <c r="BTB229" s="15"/>
      <c r="BTC229" s="15"/>
      <c r="BTD229" s="15"/>
      <c r="BTE229" s="15"/>
      <c r="BTF229" s="15"/>
      <c r="BTG229" s="15"/>
      <c r="BTH229" s="15"/>
      <c r="BTI229" s="15"/>
      <c r="BTJ229" s="15"/>
      <c r="BTK229" s="15"/>
      <c r="BTL229" s="15"/>
      <c r="BTM229" s="15"/>
      <c r="BTN229" s="15"/>
      <c r="BTO229" s="15"/>
      <c r="BTP229" s="15"/>
      <c r="BTQ229" s="15"/>
      <c r="BTR229" s="15"/>
      <c r="BTS229" s="15"/>
      <c r="BTT229" s="15"/>
      <c r="BTU229" s="15"/>
      <c r="BTV229" s="15"/>
      <c r="BTW229" s="15"/>
      <c r="BTX229" s="15"/>
      <c r="BTY229" s="15"/>
      <c r="BTZ229" s="15"/>
      <c r="BUA229" s="15"/>
      <c r="BUB229" s="15"/>
      <c r="BUC229" s="15"/>
      <c r="BUD229" s="15"/>
      <c r="BUE229" s="15"/>
      <c r="BUF229" s="15"/>
      <c r="BUG229" s="15"/>
      <c r="BUH229" s="15"/>
      <c r="BUI229" s="15"/>
      <c r="BUJ229" s="15"/>
      <c r="BUK229" s="15"/>
      <c r="BUL229" s="15"/>
      <c r="BUM229" s="15"/>
      <c r="BUN229" s="15"/>
      <c r="BUO229" s="15"/>
      <c r="BUP229" s="15"/>
      <c r="BUQ229" s="15"/>
      <c r="BUR229" s="15"/>
      <c r="BUS229" s="15"/>
      <c r="BUT229" s="15"/>
      <c r="BUU229" s="15"/>
      <c r="BUV229" s="15"/>
      <c r="BUW229" s="15"/>
      <c r="BUX229" s="15"/>
      <c r="BUY229" s="15"/>
      <c r="BUZ229" s="15"/>
      <c r="BVA229" s="15"/>
      <c r="BVB229" s="15"/>
      <c r="BVC229" s="15"/>
      <c r="BVD229" s="15"/>
      <c r="BVE229" s="15"/>
      <c r="BVF229" s="15"/>
      <c r="BVG229" s="15"/>
      <c r="BVH229" s="15"/>
      <c r="BVI229" s="15"/>
      <c r="BVJ229" s="15"/>
      <c r="BVK229" s="15"/>
      <c r="BVL229" s="15"/>
      <c r="BVM229" s="15"/>
      <c r="BVN229" s="15"/>
      <c r="BVO229" s="15"/>
      <c r="BVP229" s="15"/>
      <c r="BVQ229" s="15"/>
      <c r="BVR229" s="15"/>
      <c r="BVS229" s="15"/>
      <c r="BVT229" s="15"/>
      <c r="BVU229" s="15"/>
      <c r="BVV229" s="15"/>
      <c r="BVW229" s="15"/>
      <c r="BVX229" s="15"/>
      <c r="BVY229" s="15"/>
      <c r="BVZ229" s="15"/>
      <c r="BWA229" s="15"/>
      <c r="BWB229" s="15"/>
      <c r="BWC229" s="15"/>
      <c r="BWD229" s="15"/>
      <c r="BWE229" s="15"/>
      <c r="BWF229" s="15"/>
      <c r="BWG229" s="15"/>
      <c r="BWH229" s="15"/>
      <c r="BWI229" s="15"/>
      <c r="BWJ229" s="15"/>
      <c r="BWK229" s="15"/>
      <c r="BWL229" s="15"/>
      <c r="BWM229" s="15"/>
      <c r="BWN229" s="15"/>
      <c r="BWO229" s="15"/>
      <c r="BWP229" s="15"/>
      <c r="BWQ229" s="15"/>
      <c r="BWR229" s="15"/>
      <c r="BWS229" s="15"/>
      <c r="BWT229" s="15"/>
      <c r="BWU229" s="15"/>
      <c r="BWV229" s="15"/>
      <c r="BWW229" s="15"/>
      <c r="BWX229" s="15"/>
      <c r="BWY229" s="15"/>
      <c r="BWZ229" s="15"/>
      <c r="BXA229" s="15"/>
      <c r="BXB229" s="15"/>
      <c r="BXC229" s="15"/>
      <c r="BXD229" s="15"/>
      <c r="BXE229" s="15"/>
      <c r="BXF229" s="15"/>
      <c r="BXG229" s="15"/>
      <c r="BXH229" s="15"/>
      <c r="BXI229" s="15"/>
      <c r="BXJ229" s="15"/>
      <c r="BXK229" s="15"/>
      <c r="BXL229" s="15"/>
      <c r="BXM229" s="15"/>
      <c r="BXN229" s="15"/>
      <c r="BXO229" s="15"/>
      <c r="BXP229" s="15"/>
      <c r="BXQ229" s="15"/>
      <c r="BXR229" s="15"/>
      <c r="BXS229" s="15"/>
      <c r="BXT229" s="15"/>
      <c r="BXU229" s="15"/>
      <c r="BXV229" s="15"/>
      <c r="BXW229" s="15"/>
      <c r="BXX229" s="15"/>
      <c r="BXY229" s="15"/>
      <c r="BXZ229" s="15"/>
      <c r="BYA229" s="15"/>
      <c r="BYB229" s="15"/>
      <c r="BYC229" s="15"/>
      <c r="BYD229" s="15"/>
      <c r="BYE229" s="15"/>
      <c r="BYF229" s="15"/>
      <c r="BYG229" s="15"/>
      <c r="BYH229" s="15"/>
      <c r="BYI229" s="15"/>
      <c r="BYJ229" s="15"/>
      <c r="BYK229" s="15"/>
      <c r="BYL229" s="15"/>
      <c r="BYM229" s="15"/>
      <c r="BYN229" s="15"/>
      <c r="BYO229" s="15"/>
      <c r="BYP229" s="15"/>
      <c r="BYQ229" s="15"/>
      <c r="BYR229" s="15"/>
      <c r="BYS229" s="15"/>
      <c r="BYT229" s="15"/>
      <c r="BYU229" s="15"/>
      <c r="BYV229" s="15"/>
      <c r="BYW229" s="15"/>
      <c r="BYX229" s="15"/>
      <c r="BYY229" s="15"/>
      <c r="BYZ229" s="15"/>
      <c r="BZA229" s="15"/>
      <c r="BZB229" s="15"/>
      <c r="BZC229" s="15"/>
      <c r="BZD229" s="15"/>
      <c r="BZE229" s="15"/>
      <c r="BZF229" s="15"/>
      <c r="BZG229" s="15"/>
      <c r="BZH229" s="15"/>
      <c r="BZI229" s="15"/>
      <c r="BZJ229" s="15"/>
      <c r="BZK229" s="15"/>
      <c r="BZL229" s="15"/>
      <c r="BZM229" s="15"/>
      <c r="BZN229" s="15"/>
      <c r="BZO229" s="15"/>
      <c r="BZP229" s="15"/>
      <c r="BZQ229" s="15"/>
      <c r="BZR229" s="15"/>
      <c r="BZS229" s="15"/>
      <c r="BZT229" s="15"/>
      <c r="BZU229" s="15"/>
      <c r="BZV229" s="15"/>
      <c r="BZW229" s="15"/>
      <c r="BZX229" s="15"/>
      <c r="BZY229" s="15"/>
      <c r="BZZ229" s="15"/>
      <c r="CAA229" s="15"/>
      <c r="CAB229" s="15"/>
      <c r="CAC229" s="15"/>
      <c r="CAD229" s="15"/>
      <c r="CAE229" s="15"/>
      <c r="CAF229" s="15"/>
      <c r="CAG229" s="15"/>
      <c r="CAH229" s="15"/>
      <c r="CAI229" s="15"/>
      <c r="CAJ229" s="15"/>
      <c r="CAK229" s="15"/>
      <c r="CAL229" s="15"/>
      <c r="CAM229" s="15"/>
      <c r="CAN229" s="15"/>
      <c r="CAO229" s="15"/>
      <c r="CAP229" s="15"/>
      <c r="CAQ229" s="15"/>
      <c r="CAR229" s="15"/>
      <c r="CAS229" s="15"/>
      <c r="CAT229" s="15"/>
      <c r="CAU229" s="15"/>
      <c r="CAV229" s="15"/>
      <c r="CAW229" s="15"/>
      <c r="CAX229" s="15"/>
      <c r="CAY229" s="15"/>
      <c r="CAZ229" s="15"/>
      <c r="CBA229" s="15"/>
      <c r="CBB229" s="15"/>
      <c r="CBC229" s="15"/>
      <c r="CBD229" s="15"/>
      <c r="CBE229" s="15"/>
      <c r="CBF229" s="15"/>
      <c r="CBG229" s="15"/>
      <c r="CBH229" s="15"/>
      <c r="CBI229" s="15"/>
      <c r="CBJ229" s="15"/>
      <c r="CBK229" s="15"/>
      <c r="CBL229" s="15"/>
      <c r="CBM229" s="15"/>
      <c r="CBN229" s="15"/>
      <c r="CBO229" s="15"/>
      <c r="CBP229" s="15"/>
      <c r="CBQ229" s="15"/>
      <c r="CBR229" s="15"/>
      <c r="CBS229" s="15"/>
      <c r="CBT229" s="15"/>
      <c r="CBU229" s="15"/>
      <c r="CBV229" s="15"/>
      <c r="CBW229" s="15"/>
      <c r="CBX229" s="15"/>
      <c r="CBY229" s="15"/>
      <c r="CBZ229" s="15"/>
      <c r="CCA229" s="15"/>
      <c r="CCB229" s="15"/>
      <c r="CCC229" s="15"/>
      <c r="CCD229" s="15"/>
      <c r="CCE229" s="15"/>
      <c r="CCF229" s="15"/>
      <c r="CCG229" s="15"/>
      <c r="CCH229" s="15"/>
      <c r="CCI229" s="15"/>
      <c r="CCJ229" s="15"/>
      <c r="CCK229" s="15"/>
      <c r="CCL229" s="15"/>
      <c r="CCM229" s="15"/>
      <c r="CCN229" s="15"/>
      <c r="CCO229" s="15"/>
      <c r="CCP229" s="15"/>
      <c r="CCQ229" s="15"/>
      <c r="CCR229" s="15"/>
      <c r="CCS229" s="15"/>
      <c r="CCT229" s="15"/>
      <c r="CCU229" s="15"/>
      <c r="CCV229" s="15"/>
      <c r="CCW229" s="15"/>
      <c r="CCX229" s="15"/>
      <c r="CCY229" s="15"/>
      <c r="CCZ229" s="15"/>
      <c r="CDA229" s="15"/>
      <c r="CDB229" s="15"/>
      <c r="CDC229" s="15"/>
      <c r="CDD229" s="15"/>
      <c r="CDE229" s="15"/>
      <c r="CDF229" s="15"/>
      <c r="CDG229" s="15"/>
      <c r="CDH229" s="15"/>
      <c r="CDI229" s="15"/>
      <c r="CDJ229" s="15"/>
      <c r="CDK229" s="15"/>
      <c r="CDL229" s="15"/>
      <c r="CDM229" s="15"/>
      <c r="CDN229" s="15"/>
      <c r="CDO229" s="15"/>
      <c r="CDP229" s="15"/>
      <c r="CDQ229" s="15"/>
      <c r="CDR229" s="15"/>
      <c r="CDS229" s="15"/>
      <c r="CDT229" s="15"/>
      <c r="CDU229" s="15"/>
      <c r="CDV229" s="15"/>
      <c r="CDW229" s="15"/>
      <c r="CDX229" s="15"/>
      <c r="CDY229" s="15"/>
      <c r="CDZ229" s="15"/>
      <c r="CEA229" s="15"/>
      <c r="CEB229" s="15"/>
      <c r="CEC229" s="15"/>
      <c r="CED229" s="15"/>
      <c r="CEE229" s="15"/>
      <c r="CEF229" s="15"/>
      <c r="CEG229" s="15"/>
      <c r="CEH229" s="15"/>
      <c r="CEI229" s="15"/>
      <c r="CEJ229" s="15"/>
      <c r="CEK229" s="15"/>
      <c r="CEL229" s="15"/>
      <c r="CEM229" s="15"/>
      <c r="CEN229" s="15"/>
      <c r="CEO229" s="15"/>
      <c r="CEP229" s="15"/>
      <c r="CEQ229" s="15"/>
      <c r="CER229" s="15"/>
      <c r="CES229" s="15"/>
      <c r="CET229" s="15"/>
      <c r="CEU229" s="15"/>
      <c r="CEV229" s="15"/>
      <c r="CEW229" s="15"/>
      <c r="CEX229" s="15"/>
      <c r="CEY229" s="15"/>
      <c r="CEZ229" s="15"/>
      <c r="CFA229" s="15"/>
      <c r="CFB229" s="15"/>
      <c r="CFC229" s="15"/>
      <c r="CFD229" s="15"/>
      <c r="CFE229" s="15"/>
      <c r="CFF229" s="15"/>
      <c r="CFG229" s="15"/>
      <c r="CFH229" s="15"/>
      <c r="CFI229" s="15"/>
      <c r="CFJ229" s="15"/>
      <c r="CFK229" s="15"/>
      <c r="CFL229" s="15"/>
      <c r="CFM229" s="15"/>
      <c r="CFN229" s="15"/>
      <c r="CFO229" s="15"/>
      <c r="CFP229" s="15"/>
      <c r="CFQ229" s="15"/>
      <c r="CFR229" s="15"/>
      <c r="CFS229" s="15"/>
      <c r="CFT229" s="15"/>
      <c r="CFU229" s="15"/>
      <c r="CFV229" s="15"/>
      <c r="CFW229" s="15"/>
      <c r="CFX229" s="15"/>
      <c r="CFY229" s="15"/>
      <c r="CFZ229" s="15"/>
      <c r="CGA229" s="15"/>
      <c r="CGB229" s="15"/>
      <c r="CGC229" s="15"/>
      <c r="CGD229" s="15"/>
      <c r="CGE229" s="15"/>
      <c r="CGF229" s="15"/>
      <c r="CGG229" s="15"/>
      <c r="CGH229" s="15"/>
      <c r="CGI229" s="15"/>
      <c r="CGJ229" s="15"/>
      <c r="CGK229" s="15"/>
      <c r="CGL229" s="15"/>
      <c r="CGM229" s="15"/>
      <c r="CGN229" s="15"/>
      <c r="CGO229" s="15"/>
      <c r="CGP229" s="15"/>
      <c r="CGQ229" s="15"/>
      <c r="CGR229" s="15"/>
      <c r="CGS229" s="15"/>
      <c r="CGT229" s="15"/>
      <c r="CGU229" s="15"/>
      <c r="CGV229" s="15"/>
      <c r="CGW229" s="15"/>
      <c r="CGX229" s="15"/>
      <c r="CGY229" s="15"/>
      <c r="CGZ229" s="15"/>
      <c r="CHA229" s="15"/>
      <c r="CHB229" s="15"/>
      <c r="CHC229" s="15"/>
      <c r="CHD229" s="15"/>
      <c r="CHE229" s="15"/>
      <c r="CHF229" s="15"/>
      <c r="CHG229" s="15"/>
      <c r="CHH229" s="15"/>
      <c r="CHI229" s="15"/>
      <c r="CHJ229" s="15"/>
      <c r="CHK229" s="15"/>
      <c r="CHL229" s="15"/>
      <c r="CHM229" s="15"/>
      <c r="CHN229" s="15"/>
      <c r="CHO229" s="15"/>
      <c r="CHP229" s="15"/>
      <c r="CHQ229" s="15"/>
      <c r="CHR229" s="15"/>
      <c r="CHS229" s="15"/>
      <c r="CHT229" s="15"/>
      <c r="CHU229" s="15"/>
      <c r="CHV229" s="15"/>
      <c r="CHW229" s="15"/>
      <c r="CHX229" s="15"/>
      <c r="CHY229" s="15"/>
      <c r="CHZ229" s="15"/>
      <c r="CIA229" s="15"/>
      <c r="CIB229" s="15"/>
      <c r="CIC229" s="15"/>
      <c r="CID229" s="15"/>
      <c r="CIE229" s="15"/>
      <c r="CIF229" s="15"/>
      <c r="CIG229" s="15"/>
      <c r="CIH229" s="15"/>
      <c r="CII229" s="15"/>
      <c r="CIJ229" s="15"/>
      <c r="CIK229" s="15"/>
      <c r="CIL229" s="15"/>
      <c r="CIM229" s="15"/>
      <c r="CIN229" s="15"/>
      <c r="CIO229" s="15"/>
      <c r="CIP229" s="15"/>
      <c r="CIQ229" s="15"/>
      <c r="CIR229" s="15"/>
      <c r="CIS229" s="15"/>
      <c r="CIT229" s="15"/>
      <c r="CIU229" s="15"/>
      <c r="CIV229" s="15"/>
      <c r="CIW229" s="15"/>
      <c r="CIX229" s="15"/>
      <c r="CIY229" s="15"/>
      <c r="CIZ229" s="15"/>
      <c r="CJA229" s="15"/>
      <c r="CJB229" s="15"/>
      <c r="CJC229" s="15"/>
      <c r="CJD229" s="15"/>
      <c r="CJE229" s="15"/>
      <c r="CJF229" s="15"/>
      <c r="CJG229" s="15"/>
      <c r="CJH229" s="15"/>
      <c r="CJI229" s="15"/>
      <c r="CJJ229" s="15"/>
      <c r="CJK229" s="15"/>
      <c r="CJL229" s="15"/>
      <c r="CJM229" s="15"/>
      <c r="CJN229" s="15"/>
      <c r="CJO229" s="15"/>
      <c r="CJP229" s="15"/>
      <c r="CJQ229" s="15"/>
      <c r="CJR229" s="15"/>
      <c r="CJS229" s="15"/>
      <c r="CJT229" s="15"/>
      <c r="CJU229" s="15"/>
      <c r="CJV229" s="15"/>
      <c r="CJW229" s="15"/>
      <c r="CJX229" s="15"/>
      <c r="CJY229" s="15"/>
      <c r="CJZ229" s="15"/>
      <c r="CKA229" s="15"/>
      <c r="CKB229" s="15"/>
      <c r="CKC229" s="15"/>
      <c r="CKD229" s="15"/>
      <c r="CKE229" s="15"/>
      <c r="CKF229" s="15"/>
      <c r="CKG229" s="15"/>
      <c r="CKH229" s="15"/>
      <c r="CKI229" s="15"/>
      <c r="CKJ229" s="15"/>
      <c r="CKK229" s="15"/>
      <c r="CKL229" s="15"/>
      <c r="CKM229" s="15"/>
      <c r="CKN229" s="15"/>
      <c r="CKO229" s="15"/>
      <c r="CKP229" s="15"/>
      <c r="CKQ229" s="15"/>
      <c r="CKR229" s="15"/>
      <c r="CKS229" s="15"/>
      <c r="CKT229" s="15"/>
      <c r="CKU229" s="15"/>
      <c r="CKV229" s="15"/>
      <c r="CKW229" s="15"/>
      <c r="CKX229" s="15"/>
      <c r="CKY229" s="15"/>
      <c r="CKZ229" s="15"/>
      <c r="CLA229" s="15"/>
      <c r="CLB229" s="15"/>
      <c r="CLC229" s="15"/>
      <c r="CLD229" s="15"/>
      <c r="CLE229" s="15"/>
      <c r="CLF229" s="15"/>
      <c r="CLG229" s="15"/>
      <c r="CLH229" s="15"/>
      <c r="CLI229" s="15"/>
      <c r="CLJ229" s="15"/>
      <c r="CLK229" s="15"/>
      <c r="CLL229" s="15"/>
      <c r="CLM229" s="15"/>
      <c r="CLN229" s="15"/>
      <c r="CLO229" s="15"/>
      <c r="CLP229" s="15"/>
      <c r="CLQ229" s="15"/>
      <c r="CLR229" s="15"/>
      <c r="CLS229" s="15"/>
      <c r="CLT229" s="15"/>
      <c r="CLU229" s="15"/>
      <c r="CLV229" s="15"/>
      <c r="CLW229" s="15"/>
      <c r="CLX229" s="15"/>
      <c r="CLY229" s="15"/>
      <c r="CLZ229" s="15"/>
      <c r="CMA229" s="15"/>
      <c r="CMB229" s="15"/>
      <c r="CMC229" s="15"/>
      <c r="CMD229" s="15"/>
      <c r="CME229" s="15"/>
      <c r="CMF229" s="15"/>
      <c r="CMG229" s="15"/>
      <c r="CMH229" s="15"/>
      <c r="CMI229" s="15"/>
      <c r="CMJ229" s="15"/>
      <c r="CMK229" s="15"/>
      <c r="CML229" s="15"/>
      <c r="CMM229" s="15"/>
      <c r="CMN229" s="15"/>
      <c r="CMO229" s="15"/>
      <c r="CMP229" s="15"/>
      <c r="CMQ229" s="15"/>
      <c r="CMR229" s="15"/>
      <c r="CMS229" s="15"/>
      <c r="CMT229" s="15"/>
      <c r="CMU229" s="15"/>
      <c r="CMV229" s="15"/>
      <c r="CMW229" s="15"/>
      <c r="CMX229" s="15"/>
      <c r="CMY229" s="15"/>
      <c r="CMZ229" s="15"/>
      <c r="CNA229" s="15"/>
      <c r="CNB229" s="15"/>
      <c r="CNC229" s="15"/>
      <c r="CND229" s="15"/>
      <c r="CNE229" s="15"/>
      <c r="CNF229" s="15"/>
      <c r="CNG229" s="15"/>
      <c r="CNH229" s="15"/>
      <c r="CNI229" s="15"/>
      <c r="CNJ229" s="15"/>
      <c r="CNK229" s="15"/>
      <c r="CNL229" s="15"/>
      <c r="CNM229" s="15"/>
      <c r="CNN229" s="15"/>
      <c r="CNO229" s="15"/>
      <c r="CNP229" s="15"/>
      <c r="CNQ229" s="15"/>
      <c r="CNR229" s="15"/>
      <c r="CNS229" s="15"/>
      <c r="CNT229" s="15"/>
      <c r="CNU229" s="15"/>
      <c r="CNV229" s="15"/>
      <c r="CNW229" s="15"/>
      <c r="CNX229" s="15"/>
      <c r="CNY229" s="15"/>
      <c r="CNZ229" s="15"/>
      <c r="COA229" s="15"/>
      <c r="COB229" s="15"/>
      <c r="COC229" s="15"/>
      <c r="COD229" s="15"/>
      <c r="COE229" s="15"/>
      <c r="COF229" s="15"/>
      <c r="COG229" s="15"/>
      <c r="COH229" s="15"/>
      <c r="COI229" s="15"/>
      <c r="COJ229" s="15"/>
      <c r="COK229" s="15"/>
      <c r="COL229" s="15"/>
      <c r="COM229" s="15"/>
      <c r="CON229" s="15"/>
      <c r="COO229" s="15"/>
      <c r="COP229" s="15"/>
      <c r="COQ229" s="15"/>
      <c r="COR229" s="15"/>
      <c r="COS229" s="15"/>
      <c r="COT229" s="15"/>
      <c r="COU229" s="15"/>
      <c r="COV229" s="15"/>
      <c r="COW229" s="15"/>
      <c r="COX229" s="15"/>
      <c r="COY229" s="15"/>
      <c r="COZ229" s="15"/>
      <c r="CPA229" s="15"/>
      <c r="CPB229" s="15"/>
      <c r="CPC229" s="15"/>
      <c r="CPD229" s="15"/>
      <c r="CPE229" s="15"/>
      <c r="CPF229" s="15"/>
      <c r="CPG229" s="15"/>
      <c r="CPH229" s="15"/>
      <c r="CPI229" s="15"/>
      <c r="CPJ229" s="15"/>
      <c r="CPK229" s="15"/>
      <c r="CPL229" s="15"/>
      <c r="CPM229" s="15"/>
      <c r="CPN229" s="15"/>
      <c r="CPO229" s="15"/>
      <c r="CPP229" s="15"/>
      <c r="CPQ229" s="15"/>
      <c r="CPR229" s="15"/>
      <c r="CPS229" s="15"/>
      <c r="CPT229" s="15"/>
      <c r="CPU229" s="15"/>
      <c r="CPV229" s="15"/>
      <c r="CPW229" s="15"/>
      <c r="CPX229" s="15"/>
      <c r="CPY229" s="15"/>
      <c r="CPZ229" s="15"/>
      <c r="CQA229" s="15"/>
      <c r="CQB229" s="15"/>
      <c r="CQC229" s="15"/>
      <c r="CQD229" s="15"/>
      <c r="CQE229" s="15"/>
      <c r="CQF229" s="15"/>
      <c r="CQG229" s="15"/>
      <c r="CQH229" s="15"/>
      <c r="CQI229" s="15"/>
      <c r="CQJ229" s="15"/>
      <c r="CQK229" s="15"/>
      <c r="CQL229" s="15"/>
      <c r="CQM229" s="15"/>
      <c r="CQN229" s="15"/>
      <c r="CQO229" s="15"/>
      <c r="CQP229" s="15"/>
      <c r="CQQ229" s="15"/>
      <c r="CQR229" s="15"/>
      <c r="CQS229" s="15"/>
      <c r="CQT229" s="15"/>
      <c r="CQU229" s="15"/>
      <c r="CQV229" s="15"/>
      <c r="CQW229" s="15"/>
      <c r="CQX229" s="15"/>
      <c r="CQY229" s="15"/>
      <c r="CQZ229" s="15"/>
      <c r="CRA229" s="15"/>
      <c r="CRB229" s="15"/>
      <c r="CRC229" s="15"/>
      <c r="CRD229" s="15"/>
      <c r="CRE229" s="15"/>
      <c r="CRF229" s="15"/>
      <c r="CRG229" s="15"/>
      <c r="CRH229" s="15"/>
      <c r="CRI229" s="15"/>
      <c r="CRJ229" s="15"/>
      <c r="CRK229" s="15"/>
      <c r="CRL229" s="15"/>
      <c r="CRM229" s="15"/>
      <c r="CRN229" s="15"/>
      <c r="CRO229" s="15"/>
      <c r="CRP229" s="15"/>
      <c r="CRQ229" s="15"/>
      <c r="CRR229" s="15"/>
      <c r="CRS229" s="15"/>
      <c r="CRT229" s="15"/>
      <c r="CRU229" s="15"/>
      <c r="CRV229" s="15"/>
      <c r="CRW229" s="15"/>
      <c r="CRX229" s="15"/>
      <c r="CRY229" s="15"/>
      <c r="CRZ229" s="15"/>
      <c r="CSA229" s="15"/>
      <c r="CSB229" s="15"/>
      <c r="CSC229" s="15"/>
      <c r="CSD229" s="15"/>
      <c r="CSE229" s="15"/>
      <c r="CSF229" s="15"/>
      <c r="CSG229" s="15"/>
      <c r="CSH229" s="15"/>
      <c r="CSI229" s="15"/>
      <c r="CSJ229" s="15"/>
      <c r="CSK229" s="15"/>
      <c r="CSL229" s="15"/>
      <c r="CSM229" s="15"/>
      <c r="CSN229" s="15"/>
      <c r="CSO229" s="15"/>
      <c r="CSP229" s="15"/>
      <c r="CSQ229" s="15"/>
      <c r="CSR229" s="15"/>
      <c r="CSS229" s="15"/>
      <c r="CST229" s="15"/>
      <c r="CSU229" s="15"/>
      <c r="CSV229" s="15"/>
      <c r="CSW229" s="15"/>
      <c r="CSX229" s="15"/>
      <c r="CSY229" s="15"/>
      <c r="CSZ229" s="15"/>
      <c r="CTA229" s="15"/>
      <c r="CTB229" s="15"/>
      <c r="CTC229" s="15"/>
      <c r="CTD229" s="15"/>
      <c r="CTE229" s="15"/>
      <c r="CTF229" s="15"/>
      <c r="CTG229" s="15"/>
      <c r="CTH229" s="15"/>
      <c r="CTI229" s="15"/>
      <c r="CTJ229" s="15"/>
      <c r="CTK229" s="15"/>
      <c r="CTL229" s="15"/>
      <c r="CTM229" s="15"/>
      <c r="CTN229" s="15"/>
      <c r="CTO229" s="15"/>
      <c r="CTP229" s="15"/>
      <c r="CTQ229" s="15"/>
      <c r="CTR229" s="15"/>
      <c r="CTS229" s="15"/>
      <c r="CTT229" s="15"/>
      <c r="CTU229" s="15"/>
      <c r="CTV229" s="15"/>
      <c r="CTW229" s="15"/>
      <c r="CTX229" s="15"/>
      <c r="CTY229" s="15"/>
      <c r="CTZ229" s="15"/>
      <c r="CUA229" s="15"/>
      <c r="CUB229" s="15"/>
      <c r="CUC229" s="15"/>
      <c r="CUD229" s="15"/>
      <c r="CUE229" s="15"/>
      <c r="CUF229" s="15"/>
      <c r="CUG229" s="15"/>
      <c r="CUH229" s="15"/>
      <c r="CUI229" s="15"/>
      <c r="CUJ229" s="15"/>
      <c r="CUK229" s="15"/>
      <c r="CUL229" s="15"/>
      <c r="CUM229" s="15"/>
      <c r="CUN229" s="15"/>
      <c r="CUO229" s="15"/>
      <c r="CUP229" s="15"/>
      <c r="CUQ229" s="15"/>
      <c r="CUR229" s="15"/>
      <c r="CUS229" s="15"/>
      <c r="CUT229" s="15"/>
      <c r="CUU229" s="15"/>
      <c r="CUV229" s="15"/>
      <c r="CUW229" s="15"/>
      <c r="CUX229" s="15"/>
      <c r="CUY229" s="15"/>
      <c r="CUZ229" s="15"/>
      <c r="CVA229" s="15"/>
      <c r="CVB229" s="15"/>
      <c r="CVC229" s="15"/>
      <c r="CVD229" s="15"/>
      <c r="CVE229" s="15"/>
      <c r="CVF229" s="15"/>
      <c r="CVG229" s="15"/>
      <c r="CVH229" s="15"/>
      <c r="CVI229" s="15"/>
      <c r="CVJ229" s="15"/>
      <c r="CVK229" s="15"/>
      <c r="CVL229" s="15"/>
      <c r="CVM229" s="15"/>
      <c r="CVN229" s="15"/>
      <c r="CVO229" s="15"/>
      <c r="CVP229" s="15"/>
      <c r="CVQ229" s="15"/>
      <c r="CVR229" s="15"/>
      <c r="CVS229" s="15"/>
      <c r="CVT229" s="15"/>
      <c r="CVU229" s="15"/>
      <c r="CVV229" s="15"/>
      <c r="CVW229" s="15"/>
      <c r="CVX229" s="15"/>
      <c r="CVY229" s="15"/>
      <c r="CVZ229" s="15"/>
      <c r="CWA229" s="15"/>
      <c r="CWB229" s="15"/>
      <c r="CWC229" s="15"/>
      <c r="CWD229" s="15"/>
      <c r="CWE229" s="15"/>
      <c r="CWF229" s="15"/>
      <c r="CWG229" s="15"/>
      <c r="CWH229" s="15"/>
      <c r="CWI229" s="15"/>
      <c r="CWJ229" s="15"/>
      <c r="CWK229" s="15"/>
      <c r="CWL229" s="15"/>
      <c r="CWM229" s="15"/>
      <c r="CWN229" s="15"/>
      <c r="CWO229" s="15"/>
      <c r="CWP229" s="15"/>
      <c r="CWQ229" s="15"/>
      <c r="CWR229" s="15"/>
      <c r="CWS229" s="15"/>
      <c r="CWT229" s="15"/>
      <c r="CWU229" s="15"/>
      <c r="CWV229" s="15"/>
      <c r="CWW229" s="15"/>
      <c r="CWX229" s="15"/>
      <c r="CWY229" s="15"/>
      <c r="CWZ229" s="15"/>
      <c r="CXA229" s="15"/>
      <c r="CXB229" s="15"/>
      <c r="CXC229" s="15"/>
      <c r="CXD229" s="15"/>
      <c r="CXE229" s="15"/>
      <c r="CXF229" s="15"/>
      <c r="CXG229" s="15"/>
      <c r="CXH229" s="15"/>
      <c r="CXI229" s="15"/>
      <c r="CXJ229" s="15"/>
      <c r="CXK229" s="15"/>
      <c r="CXL229" s="15"/>
      <c r="CXM229" s="15"/>
      <c r="CXN229" s="15"/>
      <c r="CXO229" s="15"/>
      <c r="CXP229" s="15"/>
      <c r="CXQ229" s="15"/>
      <c r="CXR229" s="15"/>
      <c r="CXS229" s="15"/>
      <c r="CXT229" s="15"/>
      <c r="CXU229" s="15"/>
      <c r="CXV229" s="15"/>
      <c r="CXW229" s="15"/>
      <c r="CXX229" s="15"/>
      <c r="CXY229" s="15"/>
      <c r="CXZ229" s="15"/>
      <c r="CYA229" s="15"/>
      <c r="CYB229" s="15"/>
      <c r="CYC229" s="15"/>
      <c r="CYD229" s="15"/>
      <c r="CYE229" s="15"/>
      <c r="CYF229" s="15"/>
      <c r="CYG229" s="15"/>
      <c r="CYH229" s="15"/>
      <c r="CYI229" s="15"/>
      <c r="CYJ229" s="15"/>
      <c r="CYK229" s="15"/>
      <c r="CYL229" s="15"/>
      <c r="CYM229" s="15"/>
      <c r="CYN229" s="15"/>
      <c r="CYO229" s="15"/>
      <c r="CYP229" s="15"/>
      <c r="CYQ229" s="15"/>
      <c r="CYR229" s="15"/>
      <c r="CYS229" s="15"/>
      <c r="CYT229" s="15"/>
      <c r="CYU229" s="15"/>
      <c r="CYV229" s="15"/>
      <c r="CYW229" s="15"/>
      <c r="CYX229" s="15"/>
      <c r="CYY229" s="15"/>
      <c r="CYZ229" s="15"/>
      <c r="CZA229" s="15"/>
      <c r="CZB229" s="15"/>
      <c r="CZC229" s="15"/>
      <c r="CZD229" s="15"/>
      <c r="CZE229" s="15"/>
      <c r="CZF229" s="15"/>
      <c r="CZG229" s="15"/>
      <c r="CZH229" s="15"/>
      <c r="CZI229" s="15"/>
      <c r="CZJ229" s="15"/>
      <c r="CZK229" s="15"/>
      <c r="CZL229" s="15"/>
      <c r="CZM229" s="15"/>
      <c r="CZN229" s="15"/>
      <c r="CZO229" s="15"/>
      <c r="CZP229" s="15"/>
      <c r="CZQ229" s="15"/>
      <c r="CZR229" s="15"/>
      <c r="CZS229" s="15"/>
      <c r="CZT229" s="15"/>
      <c r="CZU229" s="15"/>
      <c r="CZV229" s="15"/>
      <c r="CZW229" s="15"/>
      <c r="CZX229" s="15"/>
      <c r="CZY229" s="15"/>
      <c r="CZZ229" s="15"/>
      <c r="DAA229" s="15"/>
      <c r="DAB229" s="15"/>
      <c r="DAC229" s="15"/>
      <c r="DAD229" s="15"/>
      <c r="DAE229" s="15"/>
      <c r="DAF229" s="15"/>
      <c r="DAG229" s="15"/>
      <c r="DAH229" s="15"/>
      <c r="DAI229" s="15"/>
      <c r="DAJ229" s="15"/>
      <c r="DAK229" s="15"/>
      <c r="DAL229" s="15"/>
      <c r="DAM229" s="15"/>
      <c r="DAN229" s="15"/>
      <c r="DAO229" s="15"/>
      <c r="DAP229" s="15"/>
      <c r="DAQ229" s="15"/>
      <c r="DAR229" s="15"/>
      <c r="DAS229" s="15"/>
      <c r="DAT229" s="15"/>
      <c r="DAU229" s="15"/>
      <c r="DAV229" s="15"/>
      <c r="DAW229" s="15"/>
      <c r="DAX229" s="15"/>
      <c r="DAY229" s="15"/>
      <c r="DAZ229" s="15"/>
      <c r="DBA229" s="15"/>
      <c r="DBB229" s="15"/>
      <c r="DBC229" s="15"/>
      <c r="DBD229" s="15"/>
      <c r="DBE229" s="15"/>
      <c r="DBF229" s="15"/>
      <c r="DBG229" s="15"/>
      <c r="DBH229" s="15"/>
      <c r="DBI229" s="15"/>
      <c r="DBJ229" s="15"/>
      <c r="DBK229" s="15"/>
      <c r="DBL229" s="15"/>
      <c r="DBM229" s="15"/>
      <c r="DBN229" s="15"/>
      <c r="DBO229" s="15"/>
      <c r="DBP229" s="15"/>
      <c r="DBQ229" s="15"/>
      <c r="DBR229" s="15"/>
      <c r="DBS229" s="15"/>
      <c r="DBT229" s="15"/>
      <c r="DBU229" s="15"/>
      <c r="DBV229" s="15"/>
      <c r="DBW229" s="15"/>
      <c r="DBX229" s="15"/>
      <c r="DBY229" s="15"/>
      <c r="DBZ229" s="15"/>
      <c r="DCA229" s="15"/>
      <c r="DCB229" s="15"/>
      <c r="DCC229" s="15"/>
      <c r="DCD229" s="15"/>
      <c r="DCE229" s="15"/>
      <c r="DCF229" s="15"/>
      <c r="DCG229" s="15"/>
      <c r="DCH229" s="15"/>
      <c r="DCI229" s="15"/>
      <c r="DCJ229" s="15"/>
      <c r="DCK229" s="15"/>
      <c r="DCL229" s="15"/>
      <c r="DCM229" s="15"/>
      <c r="DCN229" s="15"/>
      <c r="DCO229" s="15"/>
      <c r="DCP229" s="15"/>
      <c r="DCQ229" s="15"/>
      <c r="DCR229" s="15"/>
      <c r="DCS229" s="15"/>
      <c r="DCT229" s="15"/>
      <c r="DCU229" s="15"/>
      <c r="DCV229" s="15"/>
      <c r="DCW229" s="15"/>
      <c r="DCX229" s="15"/>
      <c r="DCY229" s="15"/>
      <c r="DCZ229" s="15"/>
      <c r="DDA229" s="15"/>
      <c r="DDB229" s="15"/>
      <c r="DDC229" s="15"/>
      <c r="DDD229" s="15"/>
      <c r="DDE229" s="15"/>
      <c r="DDF229" s="15"/>
      <c r="DDG229" s="15"/>
      <c r="DDH229" s="15"/>
      <c r="DDI229" s="15"/>
      <c r="DDJ229" s="15"/>
      <c r="DDK229" s="15"/>
      <c r="DDL229" s="15"/>
      <c r="DDM229" s="15"/>
      <c r="DDN229" s="15"/>
      <c r="DDO229" s="15"/>
      <c r="DDP229" s="15"/>
      <c r="DDQ229" s="15"/>
      <c r="DDR229" s="15"/>
      <c r="DDS229" s="15"/>
      <c r="DDT229" s="15"/>
      <c r="DDU229" s="15"/>
      <c r="DDV229" s="15"/>
      <c r="DDW229" s="15"/>
      <c r="DDX229" s="15"/>
      <c r="DDY229" s="15"/>
      <c r="DDZ229" s="15"/>
      <c r="DEA229" s="15"/>
      <c r="DEB229" s="15"/>
      <c r="DEC229" s="15"/>
      <c r="DED229" s="15"/>
      <c r="DEE229" s="15"/>
      <c r="DEF229" s="15"/>
      <c r="DEG229" s="15"/>
      <c r="DEH229" s="15"/>
      <c r="DEI229" s="15"/>
      <c r="DEJ229" s="15"/>
      <c r="DEK229" s="15"/>
      <c r="DEL229" s="15"/>
      <c r="DEM229" s="15"/>
      <c r="DEN229" s="15"/>
      <c r="DEO229" s="15"/>
      <c r="DEP229" s="15"/>
      <c r="DEQ229" s="15"/>
      <c r="DER229" s="15"/>
      <c r="DES229" s="15"/>
      <c r="DET229" s="15"/>
      <c r="DEU229" s="15"/>
      <c r="DEV229" s="15"/>
      <c r="DEW229" s="15"/>
      <c r="DEX229" s="15"/>
      <c r="DEY229" s="15"/>
      <c r="DEZ229" s="15"/>
      <c r="DFA229" s="15"/>
      <c r="DFB229" s="15"/>
      <c r="DFC229" s="15"/>
      <c r="DFD229" s="15"/>
      <c r="DFE229" s="15"/>
      <c r="DFF229" s="15"/>
      <c r="DFG229" s="15"/>
      <c r="DFH229" s="15"/>
      <c r="DFI229" s="15"/>
      <c r="DFJ229" s="15"/>
      <c r="DFK229" s="15"/>
      <c r="DFL229" s="15"/>
      <c r="DFM229" s="15"/>
      <c r="DFN229" s="15"/>
      <c r="DFO229" s="15"/>
      <c r="DFP229" s="15"/>
      <c r="DFQ229" s="15"/>
      <c r="DFR229" s="15"/>
      <c r="DFS229" s="15"/>
      <c r="DFT229" s="15"/>
      <c r="DFU229" s="15"/>
      <c r="DFV229" s="15"/>
      <c r="DFW229" s="15"/>
      <c r="DFX229" s="15"/>
      <c r="DFY229" s="15"/>
      <c r="DFZ229" s="15"/>
      <c r="DGA229" s="15"/>
      <c r="DGB229" s="15"/>
      <c r="DGC229" s="15"/>
      <c r="DGD229" s="15"/>
      <c r="DGE229" s="15"/>
      <c r="DGF229" s="15"/>
      <c r="DGG229" s="15"/>
      <c r="DGH229" s="15"/>
      <c r="DGI229" s="15"/>
      <c r="DGJ229" s="15"/>
      <c r="DGK229" s="15"/>
      <c r="DGL229" s="15"/>
      <c r="DGM229" s="15"/>
      <c r="DGN229" s="15"/>
      <c r="DGO229" s="15"/>
      <c r="DGP229" s="15"/>
      <c r="DGQ229" s="15"/>
      <c r="DGR229" s="15"/>
      <c r="DGS229" s="15"/>
      <c r="DGT229" s="15"/>
      <c r="DGU229" s="15"/>
      <c r="DGV229" s="15"/>
      <c r="DGW229" s="15"/>
      <c r="DGX229" s="15"/>
      <c r="DGY229" s="15"/>
      <c r="DGZ229" s="15"/>
      <c r="DHA229" s="15"/>
      <c r="DHB229" s="15"/>
      <c r="DHC229" s="15"/>
      <c r="DHD229" s="15"/>
      <c r="DHE229" s="15"/>
      <c r="DHF229" s="15"/>
      <c r="DHG229" s="15"/>
      <c r="DHH229" s="15"/>
      <c r="DHI229" s="15"/>
      <c r="DHJ229" s="15"/>
      <c r="DHK229" s="15"/>
      <c r="DHL229" s="15"/>
      <c r="DHM229" s="15"/>
      <c r="DHN229" s="15"/>
      <c r="DHO229" s="15"/>
      <c r="DHP229" s="15"/>
      <c r="DHQ229" s="15"/>
      <c r="DHR229" s="15"/>
      <c r="DHS229" s="15"/>
      <c r="DHT229" s="15"/>
      <c r="DHU229" s="15"/>
      <c r="DHV229" s="15"/>
      <c r="DHW229" s="15"/>
      <c r="DHX229" s="15"/>
      <c r="DHY229" s="15"/>
      <c r="DHZ229" s="15"/>
      <c r="DIA229" s="15"/>
      <c r="DIB229" s="15"/>
      <c r="DIC229" s="15"/>
      <c r="DID229" s="15"/>
      <c r="DIE229" s="15"/>
      <c r="DIF229" s="15"/>
      <c r="DIG229" s="15"/>
      <c r="DIH229" s="15"/>
      <c r="DII229" s="15"/>
      <c r="DIJ229" s="15"/>
      <c r="DIK229" s="15"/>
      <c r="DIL229" s="15"/>
      <c r="DIM229" s="15"/>
      <c r="DIN229" s="15"/>
      <c r="DIO229" s="15"/>
      <c r="DIP229" s="15"/>
      <c r="DIQ229" s="15"/>
      <c r="DIR229" s="15"/>
      <c r="DIS229" s="15"/>
      <c r="DIT229" s="15"/>
      <c r="DIU229" s="15"/>
      <c r="DIV229" s="15"/>
      <c r="DIW229" s="15"/>
      <c r="DIX229" s="15"/>
      <c r="DIY229" s="15"/>
      <c r="DIZ229" s="15"/>
      <c r="DJA229" s="15"/>
      <c r="DJB229" s="15"/>
      <c r="DJC229" s="15"/>
      <c r="DJD229" s="15"/>
      <c r="DJE229" s="15"/>
      <c r="DJF229" s="15"/>
      <c r="DJG229" s="15"/>
      <c r="DJH229" s="15"/>
      <c r="DJI229" s="15"/>
      <c r="DJJ229" s="15"/>
      <c r="DJK229" s="15"/>
      <c r="DJL229" s="15"/>
      <c r="DJM229" s="15"/>
      <c r="DJN229" s="15"/>
      <c r="DJO229" s="15"/>
      <c r="DJP229" s="15"/>
      <c r="DJQ229" s="15"/>
      <c r="DJR229" s="15"/>
      <c r="DJS229" s="15"/>
      <c r="DJT229" s="15"/>
      <c r="DJU229" s="15"/>
      <c r="DJV229" s="15"/>
      <c r="DJW229" s="15"/>
      <c r="DJX229" s="15"/>
      <c r="DJY229" s="15"/>
      <c r="DJZ229" s="15"/>
      <c r="DKA229" s="15"/>
      <c r="DKB229" s="15"/>
      <c r="DKC229" s="15"/>
      <c r="DKD229" s="15"/>
      <c r="DKE229" s="15"/>
      <c r="DKF229" s="15"/>
      <c r="DKG229" s="15"/>
      <c r="DKH229" s="15"/>
      <c r="DKI229" s="15"/>
      <c r="DKJ229" s="15"/>
      <c r="DKK229" s="15"/>
      <c r="DKL229" s="15"/>
      <c r="DKM229" s="15"/>
      <c r="DKN229" s="15"/>
      <c r="DKO229" s="15"/>
      <c r="DKP229" s="15"/>
      <c r="DKQ229" s="15"/>
      <c r="DKR229" s="15"/>
      <c r="DKS229" s="15"/>
      <c r="DKT229" s="15"/>
      <c r="DKU229" s="15"/>
      <c r="DKV229" s="15"/>
      <c r="DKW229" s="15"/>
      <c r="DKX229" s="15"/>
      <c r="DKY229" s="15"/>
      <c r="DKZ229" s="15"/>
      <c r="DLA229" s="15"/>
      <c r="DLB229" s="15"/>
      <c r="DLC229" s="15"/>
      <c r="DLD229" s="15"/>
      <c r="DLE229" s="15"/>
      <c r="DLF229" s="15"/>
      <c r="DLG229" s="15"/>
      <c r="DLH229" s="15"/>
      <c r="DLI229" s="15"/>
      <c r="DLJ229" s="15"/>
      <c r="DLK229" s="15"/>
      <c r="DLL229" s="15"/>
      <c r="DLM229" s="15"/>
      <c r="DLN229" s="15"/>
      <c r="DLO229" s="15"/>
      <c r="DLP229" s="15"/>
      <c r="DLQ229" s="15"/>
      <c r="DLR229" s="15"/>
      <c r="DLS229" s="15"/>
      <c r="DLT229" s="15"/>
      <c r="DLU229" s="15"/>
      <c r="DLV229" s="15"/>
      <c r="DLW229" s="15"/>
      <c r="DLX229" s="15"/>
      <c r="DLY229" s="15"/>
      <c r="DLZ229" s="15"/>
      <c r="DMA229" s="15"/>
      <c r="DMB229" s="15"/>
      <c r="DMC229" s="15"/>
      <c r="DMD229" s="15"/>
      <c r="DME229" s="15"/>
      <c r="DMF229" s="15"/>
      <c r="DMG229" s="15"/>
      <c r="DMH229" s="15"/>
      <c r="DMI229" s="15"/>
      <c r="DMJ229" s="15"/>
      <c r="DMK229" s="15"/>
      <c r="DML229" s="15"/>
      <c r="DMM229" s="15"/>
      <c r="DMN229" s="15"/>
      <c r="DMO229" s="15"/>
      <c r="DMP229" s="15"/>
      <c r="DMQ229" s="15"/>
      <c r="DMR229" s="15"/>
      <c r="DMS229" s="15"/>
      <c r="DMT229" s="15"/>
      <c r="DMU229" s="15"/>
      <c r="DMV229" s="15"/>
      <c r="DMW229" s="15"/>
      <c r="DMX229" s="15"/>
      <c r="DMY229" s="15"/>
      <c r="DMZ229" s="15"/>
      <c r="DNA229" s="15"/>
      <c r="DNB229" s="15"/>
      <c r="DNC229" s="15"/>
      <c r="DND229" s="15"/>
      <c r="DNE229" s="15"/>
      <c r="DNF229" s="15"/>
      <c r="DNG229" s="15"/>
      <c r="DNH229" s="15"/>
      <c r="DNI229" s="15"/>
      <c r="DNJ229" s="15"/>
      <c r="DNK229" s="15"/>
      <c r="DNL229" s="15"/>
      <c r="DNM229" s="15"/>
      <c r="DNN229" s="15"/>
      <c r="DNO229" s="15"/>
      <c r="DNP229" s="15"/>
      <c r="DNQ229" s="15"/>
      <c r="DNR229" s="15"/>
      <c r="DNS229" s="15"/>
      <c r="DNT229" s="15"/>
      <c r="DNU229" s="15"/>
      <c r="DNV229" s="15"/>
      <c r="DNW229" s="15"/>
      <c r="DNX229" s="15"/>
      <c r="DNY229" s="15"/>
      <c r="DNZ229" s="15"/>
      <c r="DOA229" s="15"/>
      <c r="DOB229" s="15"/>
      <c r="DOC229" s="15"/>
      <c r="DOD229" s="15"/>
      <c r="DOE229" s="15"/>
      <c r="DOF229" s="15"/>
      <c r="DOG229" s="15"/>
      <c r="DOH229" s="15"/>
      <c r="DOI229" s="15"/>
      <c r="DOJ229" s="15"/>
      <c r="DOK229" s="15"/>
      <c r="DOL229" s="15"/>
      <c r="DOM229" s="15"/>
      <c r="DON229" s="15"/>
      <c r="DOO229" s="15"/>
      <c r="DOP229" s="15"/>
      <c r="DOQ229" s="15"/>
      <c r="DOR229" s="15"/>
      <c r="DOS229" s="15"/>
      <c r="DOT229" s="15"/>
      <c r="DOU229" s="15"/>
      <c r="DOV229" s="15"/>
      <c r="DOW229" s="15"/>
      <c r="DOX229" s="15"/>
      <c r="DOY229" s="15"/>
      <c r="DOZ229" s="15"/>
      <c r="DPA229" s="15"/>
      <c r="DPB229" s="15"/>
      <c r="DPC229" s="15"/>
      <c r="DPD229" s="15"/>
      <c r="DPE229" s="15"/>
      <c r="DPF229" s="15"/>
      <c r="DPG229" s="15"/>
      <c r="DPH229" s="15"/>
      <c r="DPI229" s="15"/>
      <c r="DPJ229" s="15"/>
      <c r="DPK229" s="15"/>
      <c r="DPL229" s="15"/>
      <c r="DPM229" s="15"/>
      <c r="DPN229" s="15"/>
      <c r="DPO229" s="15"/>
      <c r="DPP229" s="15"/>
      <c r="DPQ229" s="15"/>
      <c r="DPR229" s="15"/>
      <c r="DPS229" s="15"/>
      <c r="DPT229" s="15"/>
      <c r="DPU229" s="15"/>
      <c r="DPV229" s="15"/>
      <c r="DPW229" s="15"/>
      <c r="DPX229" s="15"/>
      <c r="DPY229" s="15"/>
      <c r="DPZ229" s="15"/>
      <c r="DQA229" s="15"/>
      <c r="DQB229" s="15"/>
      <c r="DQC229" s="15"/>
      <c r="DQD229" s="15"/>
      <c r="DQE229" s="15"/>
      <c r="DQF229" s="15"/>
      <c r="DQG229" s="15"/>
      <c r="DQH229" s="15"/>
      <c r="DQI229" s="15"/>
      <c r="DQJ229" s="15"/>
      <c r="DQK229" s="15"/>
      <c r="DQL229" s="15"/>
      <c r="DQM229" s="15"/>
      <c r="DQN229" s="15"/>
      <c r="DQO229" s="15"/>
      <c r="DQP229" s="15"/>
      <c r="DQQ229" s="15"/>
      <c r="DQR229" s="15"/>
      <c r="DQS229" s="15"/>
      <c r="DQT229" s="15"/>
      <c r="DQU229" s="15"/>
      <c r="DQV229" s="15"/>
      <c r="DQW229" s="15"/>
      <c r="DQX229" s="15"/>
      <c r="DQY229" s="15"/>
      <c r="DQZ229" s="15"/>
      <c r="DRA229" s="15"/>
      <c r="DRB229" s="15"/>
      <c r="DRC229" s="15"/>
      <c r="DRD229" s="15"/>
      <c r="DRE229" s="15"/>
      <c r="DRF229" s="15"/>
      <c r="DRG229" s="15"/>
      <c r="DRH229" s="15"/>
      <c r="DRI229" s="15"/>
      <c r="DRJ229" s="15"/>
      <c r="DRK229" s="15"/>
      <c r="DRL229" s="15"/>
      <c r="DRM229" s="15"/>
      <c r="DRN229" s="15"/>
      <c r="DRO229" s="15"/>
      <c r="DRP229" s="15"/>
      <c r="DRQ229" s="15"/>
      <c r="DRR229" s="15"/>
      <c r="DRS229" s="15"/>
      <c r="DRT229" s="15"/>
      <c r="DRU229" s="15"/>
      <c r="DRV229" s="15"/>
      <c r="DRW229" s="15"/>
      <c r="DRX229" s="15"/>
      <c r="DRY229" s="15"/>
      <c r="DRZ229" s="15"/>
      <c r="DSA229" s="15"/>
      <c r="DSB229" s="15"/>
      <c r="DSC229" s="15"/>
      <c r="DSD229" s="15"/>
      <c r="DSE229" s="15"/>
      <c r="DSF229" s="15"/>
      <c r="DSG229" s="15"/>
      <c r="DSH229" s="15"/>
      <c r="DSI229" s="15"/>
      <c r="DSJ229" s="15"/>
      <c r="DSK229" s="15"/>
      <c r="DSL229" s="15"/>
      <c r="DSM229" s="15"/>
      <c r="DSN229" s="15"/>
      <c r="DSO229" s="15"/>
      <c r="DSP229" s="15"/>
      <c r="DSQ229" s="15"/>
      <c r="DSR229" s="15"/>
      <c r="DSS229" s="15"/>
      <c r="DST229" s="15"/>
      <c r="DSU229" s="15"/>
      <c r="DSV229" s="15"/>
      <c r="DSW229" s="15"/>
      <c r="DSX229" s="15"/>
      <c r="DSY229" s="15"/>
      <c r="DSZ229" s="15"/>
      <c r="DTA229" s="15"/>
      <c r="DTB229" s="15"/>
      <c r="DTC229" s="15"/>
      <c r="DTD229" s="15"/>
      <c r="DTE229" s="15"/>
      <c r="DTF229" s="15"/>
      <c r="DTG229" s="15"/>
      <c r="DTH229" s="15"/>
      <c r="DTI229" s="15"/>
      <c r="DTJ229" s="15"/>
      <c r="DTK229" s="15"/>
      <c r="DTL229" s="15"/>
      <c r="DTM229" s="15"/>
      <c r="DTN229" s="15"/>
      <c r="DTO229" s="15"/>
      <c r="DTP229" s="15"/>
      <c r="DTQ229" s="15"/>
      <c r="DTR229" s="15"/>
      <c r="DTS229" s="15"/>
      <c r="DTT229" s="15"/>
      <c r="DTU229" s="15"/>
      <c r="DTV229" s="15"/>
      <c r="DTW229" s="15"/>
      <c r="DTX229" s="15"/>
      <c r="DTY229" s="15"/>
      <c r="DTZ229" s="15"/>
      <c r="DUA229" s="15"/>
      <c r="DUB229" s="15"/>
      <c r="DUC229" s="15"/>
      <c r="DUD229" s="15"/>
      <c r="DUE229" s="15"/>
      <c r="DUF229" s="15"/>
      <c r="DUG229" s="15"/>
      <c r="DUH229" s="15"/>
      <c r="DUI229" s="15"/>
      <c r="DUJ229" s="15"/>
      <c r="DUK229" s="15"/>
      <c r="DUL229" s="15"/>
      <c r="DUM229" s="15"/>
      <c r="DUN229" s="15"/>
      <c r="DUO229" s="15"/>
      <c r="DUP229" s="15"/>
      <c r="DUQ229" s="15"/>
      <c r="DUR229" s="15"/>
      <c r="DUS229" s="15"/>
      <c r="DUT229" s="15"/>
      <c r="DUU229" s="15"/>
      <c r="DUV229" s="15"/>
      <c r="DUW229" s="15"/>
      <c r="DUX229" s="15"/>
      <c r="DUY229" s="15"/>
      <c r="DUZ229" s="15"/>
      <c r="DVA229" s="15"/>
      <c r="DVB229" s="15"/>
      <c r="DVC229" s="15"/>
      <c r="DVD229" s="15"/>
      <c r="DVE229" s="15"/>
      <c r="DVF229" s="15"/>
      <c r="DVG229" s="15"/>
      <c r="DVH229" s="15"/>
      <c r="DVI229" s="15"/>
      <c r="DVJ229" s="15"/>
      <c r="DVK229" s="15"/>
      <c r="DVL229" s="15"/>
      <c r="DVM229" s="15"/>
      <c r="DVN229" s="15"/>
      <c r="DVO229" s="15"/>
      <c r="DVP229" s="15"/>
      <c r="DVQ229" s="15"/>
      <c r="DVR229" s="15"/>
      <c r="DVS229" s="15"/>
      <c r="DVT229" s="15"/>
      <c r="DVU229" s="15"/>
      <c r="DVV229" s="15"/>
      <c r="DVW229" s="15"/>
      <c r="DVX229" s="15"/>
      <c r="DVY229" s="15"/>
      <c r="DVZ229" s="15"/>
      <c r="DWA229" s="15"/>
      <c r="DWB229" s="15"/>
      <c r="DWC229" s="15"/>
      <c r="DWD229" s="15"/>
      <c r="DWE229" s="15"/>
      <c r="DWF229" s="15"/>
      <c r="DWG229" s="15"/>
      <c r="DWH229" s="15"/>
      <c r="DWI229" s="15"/>
      <c r="DWJ229" s="15"/>
      <c r="DWK229" s="15"/>
      <c r="DWL229" s="15"/>
      <c r="DWM229" s="15"/>
      <c r="DWN229" s="15"/>
      <c r="DWO229" s="15"/>
      <c r="DWP229" s="15"/>
      <c r="DWQ229" s="15"/>
      <c r="DWR229" s="15"/>
      <c r="DWS229" s="15"/>
      <c r="DWT229" s="15"/>
      <c r="DWU229" s="15"/>
      <c r="DWV229" s="15"/>
      <c r="DWW229" s="15"/>
      <c r="DWX229" s="15"/>
      <c r="DWY229" s="15"/>
      <c r="DWZ229" s="15"/>
      <c r="DXA229" s="15"/>
      <c r="DXB229" s="15"/>
      <c r="DXC229" s="15"/>
      <c r="DXD229" s="15"/>
      <c r="DXE229" s="15"/>
      <c r="DXF229" s="15"/>
      <c r="DXG229" s="15"/>
      <c r="DXH229" s="15"/>
      <c r="DXI229" s="15"/>
      <c r="DXJ229" s="15"/>
      <c r="DXK229" s="15"/>
      <c r="DXL229" s="15"/>
      <c r="DXM229" s="15"/>
      <c r="DXN229" s="15"/>
      <c r="DXO229" s="15"/>
      <c r="DXP229" s="15"/>
      <c r="DXQ229" s="15"/>
      <c r="DXR229" s="15"/>
      <c r="DXS229" s="15"/>
      <c r="DXT229" s="15"/>
      <c r="DXU229" s="15"/>
      <c r="DXV229" s="15"/>
      <c r="DXW229" s="15"/>
      <c r="DXX229" s="15"/>
      <c r="DXY229" s="15"/>
      <c r="DXZ229" s="15"/>
      <c r="DYA229" s="15"/>
      <c r="DYB229" s="15"/>
      <c r="DYC229" s="15"/>
      <c r="DYD229" s="15"/>
      <c r="DYE229" s="15"/>
      <c r="DYF229" s="15"/>
      <c r="DYG229" s="15"/>
      <c r="DYH229" s="15"/>
      <c r="DYI229" s="15"/>
      <c r="DYJ229" s="15"/>
      <c r="DYK229" s="15"/>
      <c r="DYL229" s="15"/>
      <c r="DYM229" s="15"/>
      <c r="DYN229" s="15"/>
      <c r="DYO229" s="15"/>
      <c r="DYP229" s="15"/>
      <c r="DYQ229" s="15"/>
      <c r="DYR229" s="15"/>
      <c r="DYS229" s="15"/>
      <c r="DYT229" s="15"/>
      <c r="DYU229" s="15"/>
      <c r="DYV229" s="15"/>
      <c r="DYW229" s="15"/>
      <c r="DYX229" s="15"/>
      <c r="DYY229" s="15"/>
      <c r="DYZ229" s="15"/>
      <c r="DZA229" s="15"/>
      <c r="DZB229" s="15"/>
      <c r="DZC229" s="15"/>
      <c r="DZD229" s="15"/>
      <c r="DZE229" s="15"/>
      <c r="DZF229" s="15"/>
      <c r="DZG229" s="15"/>
      <c r="DZH229" s="15"/>
      <c r="DZI229" s="15"/>
      <c r="DZJ229" s="15"/>
      <c r="DZK229" s="15"/>
      <c r="DZL229" s="15"/>
      <c r="DZM229" s="15"/>
      <c r="DZN229" s="15"/>
      <c r="DZO229" s="15"/>
      <c r="DZP229" s="15"/>
      <c r="DZQ229" s="15"/>
      <c r="DZR229" s="15"/>
      <c r="DZS229" s="15"/>
      <c r="DZT229" s="15"/>
      <c r="DZU229" s="15"/>
      <c r="DZV229" s="15"/>
      <c r="DZW229" s="15"/>
      <c r="DZX229" s="15"/>
      <c r="DZY229" s="15"/>
      <c r="DZZ229" s="15"/>
      <c r="EAA229" s="15"/>
      <c r="EAB229" s="15"/>
      <c r="EAC229" s="15"/>
      <c r="EAD229" s="15"/>
      <c r="EAE229" s="15"/>
      <c r="EAF229" s="15"/>
      <c r="EAG229" s="15"/>
      <c r="EAH229" s="15"/>
      <c r="EAI229" s="15"/>
      <c r="EAJ229" s="15"/>
      <c r="EAK229" s="15"/>
      <c r="EAL229" s="15"/>
      <c r="EAM229" s="15"/>
      <c r="EAN229" s="15"/>
      <c r="EAO229" s="15"/>
      <c r="EAP229" s="15"/>
      <c r="EAQ229" s="15"/>
      <c r="EAR229" s="15"/>
      <c r="EAS229" s="15"/>
      <c r="EAT229" s="15"/>
      <c r="EAU229" s="15"/>
      <c r="EAV229" s="15"/>
      <c r="EAW229" s="15"/>
      <c r="EAX229" s="15"/>
      <c r="EAY229" s="15"/>
      <c r="EAZ229" s="15"/>
      <c r="EBA229" s="15"/>
      <c r="EBB229" s="15"/>
      <c r="EBC229" s="15"/>
      <c r="EBD229" s="15"/>
      <c r="EBE229" s="15"/>
      <c r="EBF229" s="15"/>
      <c r="EBG229" s="15"/>
      <c r="EBH229" s="15"/>
      <c r="EBI229" s="15"/>
      <c r="EBJ229" s="15"/>
      <c r="EBK229" s="15"/>
      <c r="EBL229" s="15"/>
      <c r="EBM229" s="15"/>
      <c r="EBN229" s="15"/>
      <c r="EBO229" s="15"/>
      <c r="EBP229" s="15"/>
      <c r="EBQ229" s="15"/>
      <c r="EBR229" s="15"/>
      <c r="EBS229" s="15"/>
      <c r="EBT229" s="15"/>
      <c r="EBU229" s="15"/>
      <c r="EBV229" s="15"/>
      <c r="EBW229" s="15"/>
      <c r="EBX229" s="15"/>
      <c r="EBY229" s="15"/>
      <c r="EBZ229" s="15"/>
      <c r="ECA229" s="15"/>
      <c r="ECB229" s="15"/>
      <c r="ECC229" s="15"/>
      <c r="ECD229" s="15"/>
      <c r="ECE229" s="15"/>
      <c r="ECF229" s="15"/>
      <c r="ECG229" s="15"/>
      <c r="ECH229" s="15"/>
      <c r="ECI229" s="15"/>
      <c r="ECJ229" s="15"/>
      <c r="ECK229" s="15"/>
      <c r="ECL229" s="15"/>
      <c r="ECM229" s="15"/>
      <c r="ECN229" s="15"/>
      <c r="ECO229" s="15"/>
      <c r="ECP229" s="15"/>
      <c r="ECQ229" s="15"/>
      <c r="ECR229" s="15"/>
      <c r="ECS229" s="15"/>
      <c r="ECT229" s="15"/>
      <c r="ECU229" s="15"/>
      <c r="ECV229" s="15"/>
      <c r="ECW229" s="15"/>
      <c r="ECX229" s="15"/>
      <c r="ECY229" s="15"/>
      <c r="ECZ229" s="15"/>
      <c r="EDA229" s="15"/>
      <c r="EDB229" s="15"/>
      <c r="EDC229" s="15"/>
      <c r="EDD229" s="15"/>
      <c r="EDE229" s="15"/>
      <c r="EDF229" s="15"/>
      <c r="EDG229" s="15"/>
      <c r="EDH229" s="15"/>
      <c r="EDI229" s="15"/>
      <c r="EDJ229" s="15"/>
      <c r="EDK229" s="15"/>
      <c r="EDL229" s="15"/>
      <c r="EDM229" s="15"/>
      <c r="EDN229" s="15"/>
      <c r="EDO229" s="15"/>
      <c r="EDP229" s="15"/>
      <c r="EDQ229" s="15"/>
      <c r="EDR229" s="15"/>
      <c r="EDS229" s="15"/>
      <c r="EDT229" s="15"/>
      <c r="EDU229" s="15"/>
      <c r="EDV229" s="15"/>
      <c r="EDW229" s="15"/>
      <c r="EDX229" s="15"/>
      <c r="EDY229" s="15"/>
      <c r="EDZ229" s="15"/>
      <c r="EEA229" s="15"/>
      <c r="EEB229" s="15"/>
      <c r="EEC229" s="15"/>
      <c r="EED229" s="15"/>
      <c r="EEE229" s="15"/>
      <c r="EEF229" s="15"/>
      <c r="EEG229" s="15"/>
      <c r="EEH229" s="15"/>
      <c r="EEI229" s="15"/>
      <c r="EEJ229" s="15"/>
      <c r="EEK229" s="15"/>
      <c r="EEL229" s="15"/>
      <c r="EEM229" s="15"/>
      <c r="EEN229" s="15"/>
      <c r="EEO229" s="15"/>
      <c r="EEP229" s="15"/>
      <c r="EEQ229" s="15"/>
      <c r="EER229" s="15"/>
      <c r="EES229" s="15"/>
      <c r="EET229" s="15"/>
      <c r="EEU229" s="15"/>
      <c r="EEV229" s="15"/>
      <c r="EEW229" s="15"/>
      <c r="EEX229" s="15"/>
      <c r="EEY229" s="15"/>
      <c r="EEZ229" s="15"/>
      <c r="EFA229" s="15"/>
      <c r="EFB229" s="15"/>
      <c r="EFC229" s="15"/>
      <c r="EFD229" s="15"/>
      <c r="EFE229" s="15"/>
      <c r="EFF229" s="15"/>
      <c r="EFG229" s="15"/>
      <c r="EFH229" s="15"/>
      <c r="EFI229" s="15"/>
      <c r="EFJ229" s="15"/>
      <c r="EFK229" s="15"/>
      <c r="EFL229" s="15"/>
      <c r="EFM229" s="15"/>
      <c r="EFN229" s="15"/>
      <c r="EFO229" s="15"/>
      <c r="EFP229" s="15"/>
      <c r="EFQ229" s="15"/>
      <c r="EFR229" s="15"/>
      <c r="EFS229" s="15"/>
      <c r="EFT229" s="15"/>
      <c r="EFU229" s="15"/>
      <c r="EFV229" s="15"/>
      <c r="EFW229" s="15"/>
      <c r="EFX229" s="15"/>
      <c r="EFY229" s="15"/>
      <c r="EFZ229" s="15"/>
      <c r="EGA229" s="15"/>
      <c r="EGB229" s="15"/>
      <c r="EGC229" s="15"/>
      <c r="EGD229" s="15"/>
      <c r="EGE229" s="15"/>
      <c r="EGF229" s="15"/>
      <c r="EGG229" s="15"/>
      <c r="EGH229" s="15"/>
      <c r="EGI229" s="15"/>
      <c r="EGJ229" s="15"/>
      <c r="EGK229" s="15"/>
      <c r="EGL229" s="15"/>
      <c r="EGM229" s="15"/>
      <c r="EGN229" s="15"/>
      <c r="EGO229" s="15"/>
      <c r="EGP229" s="15"/>
      <c r="EGQ229" s="15"/>
      <c r="EGR229" s="15"/>
      <c r="EGS229" s="15"/>
      <c r="EGT229" s="15"/>
      <c r="EGU229" s="15"/>
      <c r="EGV229" s="15"/>
      <c r="EGW229" s="15"/>
      <c r="EGX229" s="15"/>
      <c r="EGY229" s="15"/>
      <c r="EGZ229" s="15"/>
      <c r="EHA229" s="15"/>
      <c r="EHB229" s="15"/>
      <c r="EHC229" s="15"/>
      <c r="EHD229" s="15"/>
      <c r="EHE229" s="15"/>
      <c r="EHF229" s="15"/>
      <c r="EHG229" s="15"/>
      <c r="EHH229" s="15"/>
      <c r="EHI229" s="15"/>
      <c r="EHJ229" s="15"/>
      <c r="EHK229" s="15"/>
      <c r="EHL229" s="15"/>
      <c r="EHM229" s="15"/>
      <c r="EHN229" s="15"/>
      <c r="EHO229" s="15"/>
      <c r="EHP229" s="15"/>
      <c r="EHQ229" s="15"/>
      <c r="EHR229" s="15"/>
      <c r="EHS229" s="15"/>
      <c r="EHT229" s="15"/>
      <c r="EHU229" s="15"/>
      <c r="EHV229" s="15"/>
      <c r="EHW229" s="15"/>
      <c r="EHX229" s="15"/>
      <c r="EHY229" s="15"/>
      <c r="EHZ229" s="15"/>
      <c r="EIA229" s="15"/>
      <c r="EIB229" s="15"/>
      <c r="EIC229" s="15"/>
      <c r="EID229" s="15"/>
      <c r="EIE229" s="15"/>
      <c r="EIF229" s="15"/>
      <c r="EIG229" s="15"/>
      <c r="EIH229" s="15"/>
      <c r="EII229" s="15"/>
      <c r="EIJ229" s="15"/>
      <c r="EIK229" s="15"/>
      <c r="EIL229" s="15"/>
      <c r="EIM229" s="15"/>
      <c r="EIN229" s="15"/>
      <c r="EIO229" s="15"/>
      <c r="EIP229" s="15"/>
      <c r="EIQ229" s="15"/>
      <c r="EIR229" s="15"/>
      <c r="EIS229" s="15"/>
      <c r="EIT229" s="15"/>
      <c r="EIU229" s="15"/>
      <c r="EIV229" s="15"/>
      <c r="EIW229" s="15"/>
      <c r="EIX229" s="15"/>
      <c r="EIY229" s="15"/>
      <c r="EIZ229" s="15"/>
      <c r="EJA229" s="15"/>
      <c r="EJB229" s="15"/>
      <c r="EJC229" s="15"/>
      <c r="EJD229" s="15"/>
      <c r="EJE229" s="15"/>
      <c r="EJF229" s="15"/>
      <c r="EJG229" s="15"/>
      <c r="EJH229" s="15"/>
      <c r="EJI229" s="15"/>
      <c r="EJJ229" s="15"/>
      <c r="EJK229" s="15"/>
      <c r="EJL229" s="15"/>
      <c r="EJM229" s="15"/>
      <c r="EJN229" s="15"/>
      <c r="EJO229" s="15"/>
      <c r="EJP229" s="15"/>
      <c r="EJQ229" s="15"/>
      <c r="EJR229" s="15"/>
      <c r="EJS229" s="15"/>
      <c r="EJT229" s="15"/>
      <c r="EJU229" s="15"/>
      <c r="EJV229" s="15"/>
      <c r="EJW229" s="15"/>
      <c r="EJX229" s="15"/>
      <c r="EJY229" s="15"/>
      <c r="EJZ229" s="15"/>
      <c r="EKA229" s="15"/>
      <c r="EKB229" s="15"/>
      <c r="EKC229" s="15"/>
      <c r="EKD229" s="15"/>
      <c r="EKE229" s="15"/>
      <c r="EKF229" s="15"/>
      <c r="EKG229" s="15"/>
      <c r="EKH229" s="15"/>
      <c r="EKI229" s="15"/>
      <c r="EKJ229" s="15"/>
      <c r="EKK229" s="15"/>
      <c r="EKL229" s="15"/>
      <c r="EKM229" s="15"/>
      <c r="EKN229" s="15"/>
      <c r="EKO229" s="15"/>
      <c r="EKP229" s="15"/>
      <c r="EKQ229" s="15"/>
      <c r="EKR229" s="15"/>
      <c r="EKS229" s="15"/>
      <c r="EKT229" s="15"/>
      <c r="EKU229" s="15"/>
      <c r="EKV229" s="15"/>
      <c r="EKW229" s="15"/>
      <c r="EKX229" s="15"/>
      <c r="EKY229" s="15"/>
      <c r="EKZ229" s="15"/>
      <c r="ELA229" s="15"/>
      <c r="ELB229" s="15"/>
      <c r="ELC229" s="15"/>
      <c r="ELD229" s="15"/>
      <c r="ELE229" s="15"/>
      <c r="ELF229" s="15"/>
      <c r="ELG229" s="15"/>
      <c r="ELH229" s="15"/>
      <c r="ELI229" s="15"/>
      <c r="ELJ229" s="15"/>
      <c r="ELK229" s="15"/>
      <c r="ELL229" s="15"/>
      <c r="ELM229" s="15"/>
      <c r="ELN229" s="15"/>
      <c r="ELO229" s="15"/>
      <c r="ELP229" s="15"/>
      <c r="ELQ229" s="15"/>
      <c r="ELR229" s="15"/>
      <c r="ELS229" s="15"/>
      <c r="ELT229" s="15"/>
      <c r="ELU229" s="15"/>
      <c r="ELV229" s="15"/>
      <c r="ELW229" s="15"/>
      <c r="ELX229" s="15"/>
      <c r="ELY229" s="15"/>
      <c r="ELZ229" s="15"/>
      <c r="EMA229" s="15"/>
      <c r="EMB229" s="15"/>
      <c r="EMC229" s="15"/>
      <c r="EMD229" s="15"/>
      <c r="EME229" s="15"/>
      <c r="EMF229" s="15"/>
      <c r="EMG229" s="15"/>
      <c r="EMH229" s="15"/>
      <c r="EMI229" s="15"/>
      <c r="EMJ229" s="15"/>
      <c r="EMK229" s="15"/>
      <c r="EML229" s="15"/>
      <c r="EMM229" s="15"/>
      <c r="EMN229" s="15"/>
      <c r="EMO229" s="15"/>
      <c r="EMP229" s="15"/>
      <c r="EMQ229" s="15"/>
      <c r="EMR229" s="15"/>
      <c r="EMS229" s="15"/>
      <c r="EMT229" s="15"/>
      <c r="EMU229" s="15"/>
      <c r="EMV229" s="15"/>
      <c r="EMW229" s="15"/>
      <c r="EMX229" s="15"/>
      <c r="EMY229" s="15"/>
      <c r="EMZ229" s="15"/>
      <c r="ENA229" s="15"/>
      <c r="ENB229" s="15"/>
      <c r="ENC229" s="15"/>
      <c r="END229" s="15"/>
      <c r="ENE229" s="15"/>
      <c r="ENF229" s="15"/>
      <c r="ENG229" s="15"/>
      <c r="ENH229" s="15"/>
      <c r="ENI229" s="15"/>
      <c r="ENJ229" s="15"/>
      <c r="ENK229" s="15"/>
      <c r="ENL229" s="15"/>
      <c r="ENM229" s="15"/>
      <c r="ENN229" s="15"/>
      <c r="ENO229" s="15"/>
      <c r="ENP229" s="15"/>
      <c r="ENQ229" s="15"/>
      <c r="ENR229" s="15"/>
      <c r="ENS229" s="15"/>
      <c r="ENT229" s="15"/>
      <c r="ENU229" s="15"/>
      <c r="ENV229" s="15"/>
      <c r="ENW229" s="15"/>
      <c r="ENX229" s="15"/>
      <c r="ENY229" s="15"/>
      <c r="ENZ229" s="15"/>
      <c r="EOA229" s="15"/>
      <c r="EOB229" s="15"/>
      <c r="EOC229" s="15"/>
      <c r="EOD229" s="15"/>
      <c r="EOE229" s="15"/>
      <c r="EOF229" s="15"/>
      <c r="EOG229" s="15"/>
      <c r="EOH229" s="15"/>
      <c r="EOI229" s="15"/>
      <c r="EOJ229" s="15"/>
      <c r="EOK229" s="15"/>
      <c r="EOL229" s="15"/>
      <c r="EOM229" s="15"/>
      <c r="EON229" s="15"/>
      <c r="EOO229" s="15"/>
      <c r="EOP229" s="15"/>
      <c r="EOQ229" s="15"/>
      <c r="EOR229" s="15"/>
      <c r="EOS229" s="15"/>
      <c r="EOT229" s="15"/>
      <c r="EOU229" s="15"/>
      <c r="EOV229" s="15"/>
      <c r="EOW229" s="15"/>
      <c r="EOX229" s="15"/>
      <c r="EOY229" s="15"/>
      <c r="EOZ229" s="15"/>
      <c r="EPA229" s="15"/>
      <c r="EPB229" s="15"/>
      <c r="EPC229" s="15"/>
      <c r="EPD229" s="15"/>
      <c r="EPE229" s="15"/>
      <c r="EPF229" s="15"/>
      <c r="EPG229" s="15"/>
      <c r="EPH229" s="15"/>
      <c r="EPI229" s="15"/>
      <c r="EPJ229" s="15"/>
      <c r="EPK229" s="15"/>
      <c r="EPL229" s="15"/>
      <c r="EPM229" s="15"/>
      <c r="EPN229" s="15"/>
      <c r="EPO229" s="15"/>
      <c r="EPP229" s="15"/>
      <c r="EPQ229" s="15"/>
      <c r="EPR229" s="15"/>
      <c r="EPS229" s="15"/>
      <c r="EPT229" s="15"/>
      <c r="EPU229" s="15"/>
      <c r="EPV229" s="15"/>
      <c r="EPW229" s="15"/>
      <c r="EPX229" s="15"/>
      <c r="EPY229" s="15"/>
      <c r="EPZ229" s="15"/>
      <c r="EQA229" s="15"/>
      <c r="EQB229" s="15"/>
      <c r="EQC229" s="15"/>
      <c r="EQD229" s="15"/>
      <c r="EQE229" s="15"/>
      <c r="EQF229" s="15"/>
      <c r="EQG229" s="15"/>
      <c r="EQH229" s="15"/>
      <c r="EQI229" s="15"/>
      <c r="EQJ229" s="15"/>
      <c r="EQK229" s="15"/>
      <c r="EQL229" s="15"/>
      <c r="EQM229" s="15"/>
      <c r="EQN229" s="15"/>
      <c r="EQO229" s="15"/>
      <c r="EQP229" s="15"/>
      <c r="EQQ229" s="15"/>
      <c r="EQR229" s="15"/>
      <c r="EQS229" s="15"/>
      <c r="EQT229" s="15"/>
      <c r="EQU229" s="15"/>
      <c r="EQV229" s="15"/>
      <c r="EQW229" s="15"/>
      <c r="EQX229" s="15"/>
      <c r="EQY229" s="15"/>
      <c r="EQZ229" s="15"/>
      <c r="ERA229" s="15"/>
      <c r="ERB229" s="15"/>
      <c r="ERC229" s="15"/>
      <c r="ERD229" s="15"/>
      <c r="ERE229" s="15"/>
      <c r="ERF229" s="15"/>
      <c r="ERG229" s="15"/>
      <c r="ERH229" s="15"/>
      <c r="ERI229" s="15"/>
      <c r="ERJ229" s="15"/>
      <c r="ERK229" s="15"/>
      <c r="ERL229" s="15"/>
      <c r="ERM229" s="15"/>
      <c r="ERN229" s="15"/>
      <c r="ERO229" s="15"/>
      <c r="ERP229" s="15"/>
      <c r="ERQ229" s="15"/>
      <c r="ERR229" s="15"/>
      <c r="ERS229" s="15"/>
      <c r="ERT229" s="15"/>
      <c r="ERU229" s="15"/>
      <c r="ERV229" s="15"/>
      <c r="ERW229" s="15"/>
      <c r="ERX229" s="15"/>
      <c r="ERY229" s="15"/>
      <c r="ERZ229" s="15"/>
      <c r="ESA229" s="15"/>
      <c r="ESB229" s="15"/>
      <c r="ESC229" s="15"/>
      <c r="ESD229" s="15"/>
      <c r="ESE229" s="15"/>
      <c r="ESF229" s="15"/>
      <c r="ESG229" s="15"/>
      <c r="ESH229" s="15"/>
      <c r="ESI229" s="15"/>
      <c r="ESJ229" s="15"/>
      <c r="ESK229" s="15"/>
      <c r="ESL229" s="15"/>
      <c r="ESM229" s="15"/>
      <c r="ESN229" s="15"/>
      <c r="ESO229" s="15"/>
      <c r="ESP229" s="15"/>
      <c r="ESQ229" s="15"/>
      <c r="ESR229" s="15"/>
      <c r="ESS229" s="15"/>
      <c r="EST229" s="15"/>
      <c r="ESU229" s="15"/>
      <c r="ESV229" s="15"/>
      <c r="ESW229" s="15"/>
      <c r="ESX229" s="15"/>
      <c r="ESY229" s="15"/>
      <c r="ESZ229" s="15"/>
      <c r="ETA229" s="15"/>
      <c r="ETB229" s="15"/>
      <c r="ETC229" s="15"/>
      <c r="ETD229" s="15"/>
      <c r="ETE229" s="15"/>
      <c r="ETF229" s="15"/>
      <c r="ETG229" s="15"/>
      <c r="ETH229" s="15"/>
      <c r="ETI229" s="15"/>
      <c r="ETJ229" s="15"/>
      <c r="ETK229" s="15"/>
      <c r="ETL229" s="15"/>
      <c r="ETM229" s="15"/>
      <c r="ETN229" s="15"/>
      <c r="ETO229" s="15"/>
      <c r="ETP229" s="15"/>
      <c r="ETQ229" s="15"/>
      <c r="ETR229" s="15"/>
      <c r="ETS229" s="15"/>
      <c r="ETT229" s="15"/>
      <c r="ETU229" s="15"/>
      <c r="ETV229" s="15"/>
      <c r="ETW229" s="15"/>
      <c r="ETX229" s="15"/>
      <c r="ETY229" s="15"/>
      <c r="ETZ229" s="15"/>
      <c r="EUA229" s="15"/>
      <c r="EUB229" s="15"/>
      <c r="EUC229" s="15"/>
      <c r="EUD229" s="15"/>
      <c r="EUE229" s="15"/>
      <c r="EUF229" s="15"/>
      <c r="EUG229" s="15"/>
      <c r="EUH229" s="15"/>
      <c r="EUI229" s="15"/>
      <c r="EUJ229" s="15"/>
      <c r="EUK229" s="15"/>
      <c r="EUL229" s="15"/>
      <c r="EUM229" s="15"/>
      <c r="EUN229" s="15"/>
      <c r="EUO229" s="15"/>
      <c r="EUP229" s="15"/>
      <c r="EUQ229" s="15"/>
      <c r="EUR229" s="15"/>
      <c r="EUS229" s="15"/>
      <c r="EUT229" s="15"/>
      <c r="EUU229" s="15"/>
      <c r="EUV229" s="15"/>
      <c r="EUW229" s="15"/>
      <c r="EUX229" s="15"/>
      <c r="EUY229" s="15"/>
      <c r="EUZ229" s="15"/>
      <c r="EVA229" s="15"/>
      <c r="EVB229" s="15"/>
      <c r="EVC229" s="15"/>
      <c r="EVD229" s="15"/>
      <c r="EVE229" s="15"/>
      <c r="EVF229" s="15"/>
      <c r="EVG229" s="15"/>
      <c r="EVH229" s="15"/>
      <c r="EVI229" s="15"/>
      <c r="EVJ229" s="15"/>
      <c r="EVK229" s="15"/>
      <c r="EVL229" s="15"/>
      <c r="EVM229" s="15"/>
      <c r="EVN229" s="15"/>
      <c r="EVO229" s="15"/>
      <c r="EVP229" s="15"/>
      <c r="EVQ229" s="15"/>
      <c r="EVR229" s="15"/>
      <c r="EVS229" s="15"/>
      <c r="EVT229" s="15"/>
      <c r="EVU229" s="15"/>
      <c r="EVV229" s="15"/>
      <c r="EVW229" s="15"/>
      <c r="EVX229" s="15"/>
      <c r="EVY229" s="15"/>
      <c r="EVZ229" s="15"/>
      <c r="EWA229" s="15"/>
      <c r="EWB229" s="15"/>
      <c r="EWC229" s="15"/>
      <c r="EWD229" s="15"/>
      <c r="EWE229" s="15"/>
      <c r="EWF229" s="15"/>
      <c r="EWG229" s="15"/>
      <c r="EWH229" s="15"/>
      <c r="EWI229" s="15"/>
      <c r="EWJ229" s="15"/>
      <c r="EWK229" s="15"/>
      <c r="EWL229" s="15"/>
      <c r="EWM229" s="15"/>
      <c r="EWN229" s="15"/>
      <c r="EWO229" s="15"/>
      <c r="EWP229" s="15"/>
      <c r="EWQ229" s="15"/>
      <c r="EWR229" s="15"/>
      <c r="EWS229" s="15"/>
      <c r="EWT229" s="15"/>
      <c r="EWU229" s="15"/>
      <c r="EWV229" s="15"/>
      <c r="EWW229" s="15"/>
      <c r="EWX229" s="15"/>
      <c r="EWY229" s="15"/>
      <c r="EWZ229" s="15"/>
      <c r="EXA229" s="15"/>
      <c r="EXB229" s="15"/>
      <c r="EXC229" s="15"/>
      <c r="EXD229" s="15"/>
      <c r="EXE229" s="15"/>
      <c r="EXF229" s="15"/>
      <c r="EXG229" s="15"/>
      <c r="EXH229" s="15"/>
      <c r="EXI229" s="15"/>
      <c r="EXJ229" s="15"/>
      <c r="EXK229" s="15"/>
      <c r="EXL229" s="15"/>
      <c r="EXM229" s="15"/>
      <c r="EXN229" s="15"/>
      <c r="EXO229" s="15"/>
      <c r="EXP229" s="15"/>
      <c r="EXQ229" s="15"/>
      <c r="EXR229" s="15"/>
      <c r="EXS229" s="15"/>
      <c r="EXT229" s="15"/>
      <c r="EXU229" s="15"/>
      <c r="EXV229" s="15"/>
      <c r="EXW229" s="15"/>
      <c r="EXX229" s="15"/>
      <c r="EXY229" s="15"/>
      <c r="EXZ229" s="15"/>
      <c r="EYA229" s="15"/>
      <c r="EYB229" s="15"/>
      <c r="EYC229" s="15"/>
      <c r="EYD229" s="15"/>
      <c r="EYE229" s="15"/>
      <c r="EYF229" s="15"/>
      <c r="EYG229" s="15"/>
      <c r="EYH229" s="15"/>
      <c r="EYI229" s="15"/>
      <c r="EYJ229" s="15"/>
      <c r="EYK229" s="15"/>
      <c r="EYL229" s="15"/>
      <c r="EYM229" s="15"/>
      <c r="EYN229" s="15"/>
      <c r="EYO229" s="15"/>
      <c r="EYP229" s="15"/>
      <c r="EYQ229" s="15"/>
      <c r="EYR229" s="15"/>
      <c r="EYS229" s="15"/>
      <c r="EYT229" s="15"/>
      <c r="EYU229" s="15"/>
      <c r="EYV229" s="15"/>
      <c r="EYW229" s="15"/>
      <c r="EYX229" s="15"/>
      <c r="EYY229" s="15"/>
      <c r="EYZ229" s="15"/>
      <c r="EZA229" s="15"/>
      <c r="EZB229" s="15"/>
      <c r="EZC229" s="15"/>
      <c r="EZD229" s="15"/>
      <c r="EZE229" s="15"/>
      <c r="EZF229" s="15"/>
      <c r="EZG229" s="15"/>
      <c r="EZH229" s="15"/>
      <c r="EZI229" s="15"/>
      <c r="EZJ229" s="15"/>
      <c r="EZK229" s="15"/>
      <c r="EZL229" s="15"/>
      <c r="EZM229" s="15"/>
      <c r="EZN229" s="15"/>
      <c r="EZO229" s="15"/>
      <c r="EZP229" s="15"/>
      <c r="EZQ229" s="15"/>
      <c r="EZR229" s="15"/>
      <c r="EZS229" s="15"/>
      <c r="EZT229" s="15"/>
      <c r="EZU229" s="15"/>
      <c r="EZV229" s="15"/>
      <c r="EZW229" s="15"/>
      <c r="EZX229" s="15"/>
      <c r="EZY229" s="15"/>
      <c r="EZZ229" s="15"/>
      <c r="FAA229" s="15"/>
      <c r="FAB229" s="15"/>
      <c r="FAC229" s="15"/>
      <c r="FAD229" s="15"/>
      <c r="FAE229" s="15"/>
      <c r="FAF229" s="15"/>
      <c r="FAG229" s="15"/>
      <c r="FAH229" s="15"/>
      <c r="FAI229" s="15"/>
      <c r="FAJ229" s="15"/>
      <c r="FAK229" s="15"/>
      <c r="FAL229" s="15"/>
      <c r="FAM229" s="15"/>
      <c r="FAN229" s="15"/>
      <c r="FAO229" s="15"/>
      <c r="FAP229" s="15"/>
      <c r="FAQ229" s="15"/>
      <c r="FAR229" s="15"/>
      <c r="FAS229" s="15"/>
      <c r="FAT229" s="15"/>
      <c r="FAU229" s="15"/>
      <c r="FAV229" s="15"/>
      <c r="FAW229" s="15"/>
      <c r="FAX229" s="15"/>
      <c r="FAY229" s="15"/>
      <c r="FAZ229" s="15"/>
      <c r="FBA229" s="15"/>
      <c r="FBB229" s="15"/>
      <c r="FBC229" s="15"/>
      <c r="FBD229" s="15"/>
      <c r="FBE229" s="15"/>
      <c r="FBF229" s="15"/>
      <c r="FBG229" s="15"/>
      <c r="FBH229" s="15"/>
      <c r="FBI229" s="15"/>
      <c r="FBJ229" s="15"/>
      <c r="FBK229" s="15"/>
      <c r="FBL229" s="15"/>
      <c r="FBM229" s="15"/>
      <c r="FBN229" s="15"/>
      <c r="FBO229" s="15"/>
      <c r="FBP229" s="15"/>
      <c r="FBQ229" s="15"/>
      <c r="FBR229" s="15"/>
      <c r="FBS229" s="15"/>
      <c r="FBT229" s="15"/>
      <c r="FBU229" s="15"/>
      <c r="FBV229" s="15"/>
      <c r="FBW229" s="15"/>
      <c r="FBX229" s="15"/>
      <c r="FBY229" s="15"/>
      <c r="FBZ229" s="15"/>
      <c r="FCA229" s="15"/>
      <c r="FCB229" s="15"/>
      <c r="FCC229" s="15"/>
      <c r="FCD229" s="15"/>
      <c r="FCE229" s="15"/>
      <c r="FCF229" s="15"/>
      <c r="FCG229" s="15"/>
      <c r="FCH229" s="15"/>
      <c r="FCI229" s="15"/>
      <c r="FCJ229" s="15"/>
      <c r="FCK229" s="15"/>
      <c r="FCL229" s="15"/>
      <c r="FCM229" s="15"/>
      <c r="FCN229" s="15"/>
      <c r="FCO229" s="15"/>
      <c r="FCP229" s="15"/>
      <c r="FCQ229" s="15"/>
      <c r="FCR229" s="15"/>
      <c r="FCS229" s="15"/>
      <c r="FCT229" s="15"/>
      <c r="FCU229" s="15"/>
      <c r="FCV229" s="15"/>
      <c r="FCW229" s="15"/>
      <c r="FCX229" s="15"/>
      <c r="FCY229" s="15"/>
      <c r="FCZ229" s="15"/>
      <c r="FDA229" s="15"/>
      <c r="FDB229" s="15"/>
      <c r="FDC229" s="15"/>
      <c r="FDD229" s="15"/>
      <c r="FDE229" s="15"/>
      <c r="FDF229" s="15"/>
      <c r="FDG229" s="15"/>
      <c r="FDH229" s="15"/>
      <c r="FDI229" s="15"/>
      <c r="FDJ229" s="15"/>
      <c r="FDK229" s="15"/>
      <c r="FDL229" s="15"/>
      <c r="FDM229" s="15"/>
      <c r="FDN229" s="15"/>
      <c r="FDO229" s="15"/>
      <c r="FDP229" s="15"/>
      <c r="FDQ229" s="15"/>
      <c r="FDR229" s="15"/>
      <c r="FDS229" s="15"/>
      <c r="FDT229" s="15"/>
      <c r="FDU229" s="15"/>
      <c r="FDV229" s="15"/>
      <c r="FDW229" s="15"/>
      <c r="FDX229" s="15"/>
      <c r="FDY229" s="15"/>
      <c r="FDZ229" s="15"/>
      <c r="FEA229" s="15"/>
      <c r="FEB229" s="15"/>
      <c r="FEC229" s="15"/>
      <c r="FED229" s="15"/>
      <c r="FEE229" s="15"/>
      <c r="FEF229" s="15"/>
      <c r="FEG229" s="15"/>
      <c r="FEH229" s="15"/>
      <c r="FEI229" s="15"/>
      <c r="FEJ229" s="15"/>
      <c r="FEK229" s="15"/>
      <c r="FEL229" s="15"/>
      <c r="FEM229" s="15"/>
      <c r="FEN229" s="15"/>
      <c r="FEO229" s="15"/>
      <c r="FEP229" s="15"/>
      <c r="FEQ229" s="15"/>
      <c r="FER229" s="15"/>
      <c r="FES229" s="15"/>
      <c r="FET229" s="15"/>
      <c r="FEU229" s="15"/>
      <c r="FEV229" s="15"/>
      <c r="FEW229" s="15"/>
      <c r="FEX229" s="15"/>
      <c r="FEY229" s="15"/>
      <c r="FEZ229" s="15"/>
      <c r="FFA229" s="15"/>
      <c r="FFB229" s="15"/>
      <c r="FFC229" s="15"/>
      <c r="FFD229" s="15"/>
      <c r="FFE229" s="15"/>
      <c r="FFF229" s="15"/>
      <c r="FFG229" s="15"/>
      <c r="FFH229" s="15"/>
      <c r="FFI229" s="15"/>
      <c r="FFJ229" s="15"/>
      <c r="FFK229" s="15"/>
      <c r="FFL229" s="15"/>
      <c r="FFM229" s="15"/>
      <c r="FFN229" s="15"/>
      <c r="FFO229" s="15"/>
      <c r="FFP229" s="15"/>
      <c r="FFQ229" s="15"/>
      <c r="FFR229" s="15"/>
      <c r="FFS229" s="15"/>
      <c r="FFT229" s="15"/>
      <c r="FFU229" s="15"/>
      <c r="FFV229" s="15"/>
      <c r="FFW229" s="15"/>
      <c r="FFX229" s="15"/>
      <c r="FFY229" s="15"/>
      <c r="FFZ229" s="15"/>
      <c r="FGA229" s="15"/>
      <c r="FGB229" s="15"/>
      <c r="FGC229" s="15"/>
      <c r="FGD229" s="15"/>
      <c r="FGE229" s="15"/>
      <c r="FGF229" s="15"/>
      <c r="FGG229" s="15"/>
      <c r="FGH229" s="15"/>
      <c r="FGI229" s="15"/>
      <c r="FGJ229" s="15"/>
      <c r="FGK229" s="15"/>
      <c r="FGL229" s="15"/>
      <c r="FGM229" s="15"/>
      <c r="FGN229" s="15"/>
      <c r="FGO229" s="15"/>
      <c r="FGP229" s="15"/>
      <c r="FGQ229" s="15"/>
      <c r="FGR229" s="15"/>
      <c r="FGS229" s="15"/>
      <c r="FGT229" s="15"/>
      <c r="FGU229" s="15"/>
      <c r="FGV229" s="15"/>
      <c r="FGW229" s="15"/>
      <c r="FGX229" s="15"/>
      <c r="FGY229" s="15"/>
      <c r="FGZ229" s="15"/>
      <c r="FHA229" s="15"/>
      <c r="FHB229" s="15"/>
      <c r="FHC229" s="15"/>
      <c r="FHD229" s="15"/>
      <c r="FHE229" s="15"/>
      <c r="FHF229" s="15"/>
      <c r="FHG229" s="15"/>
      <c r="FHH229" s="15"/>
      <c r="FHI229" s="15"/>
      <c r="FHJ229" s="15"/>
      <c r="FHK229" s="15"/>
      <c r="FHL229" s="15"/>
      <c r="FHM229" s="15"/>
      <c r="FHN229" s="15"/>
      <c r="FHO229" s="15"/>
      <c r="FHP229" s="15"/>
      <c r="FHQ229" s="15"/>
      <c r="FHR229" s="15"/>
      <c r="FHS229" s="15"/>
      <c r="FHT229" s="15"/>
      <c r="FHU229" s="15"/>
      <c r="FHV229" s="15"/>
      <c r="FHW229" s="15"/>
      <c r="FHX229" s="15"/>
      <c r="FHY229" s="15"/>
      <c r="FHZ229" s="15"/>
      <c r="FIA229" s="15"/>
      <c r="FIB229" s="15"/>
      <c r="FIC229" s="15"/>
      <c r="FID229" s="15"/>
      <c r="FIE229" s="15"/>
      <c r="FIF229" s="15"/>
      <c r="FIG229" s="15"/>
      <c r="FIH229" s="15"/>
      <c r="FII229" s="15"/>
      <c r="FIJ229" s="15"/>
      <c r="FIK229" s="15"/>
      <c r="FIL229" s="15"/>
      <c r="FIM229" s="15"/>
      <c r="FIN229" s="15"/>
      <c r="FIO229" s="15"/>
      <c r="FIP229" s="15"/>
      <c r="FIQ229" s="15"/>
      <c r="FIR229" s="15"/>
      <c r="FIS229" s="15"/>
      <c r="FIT229" s="15"/>
      <c r="FIU229" s="15"/>
      <c r="FIV229" s="15"/>
      <c r="FIW229" s="15"/>
      <c r="FIX229" s="15"/>
      <c r="FIY229" s="15"/>
      <c r="FIZ229" s="15"/>
      <c r="FJA229" s="15"/>
      <c r="FJB229" s="15"/>
      <c r="FJC229" s="15"/>
      <c r="FJD229" s="15"/>
      <c r="FJE229" s="15"/>
      <c r="FJF229" s="15"/>
      <c r="FJG229" s="15"/>
      <c r="FJH229" s="15"/>
      <c r="FJI229" s="15"/>
      <c r="FJJ229" s="15"/>
      <c r="FJK229" s="15"/>
      <c r="FJL229" s="15"/>
      <c r="FJM229" s="15"/>
      <c r="FJN229" s="15"/>
      <c r="FJO229" s="15"/>
      <c r="FJP229" s="15"/>
      <c r="FJQ229" s="15"/>
      <c r="FJR229" s="15"/>
      <c r="FJS229" s="15"/>
      <c r="FJT229" s="15"/>
      <c r="FJU229" s="15"/>
      <c r="FJV229" s="15"/>
      <c r="FJW229" s="15"/>
      <c r="FJX229" s="15"/>
      <c r="FJY229" s="15"/>
      <c r="FJZ229" s="15"/>
      <c r="FKA229" s="15"/>
      <c r="FKB229" s="15"/>
      <c r="FKC229" s="15"/>
      <c r="FKD229" s="15"/>
      <c r="FKE229" s="15"/>
      <c r="FKF229" s="15"/>
      <c r="FKG229" s="15"/>
      <c r="FKH229" s="15"/>
      <c r="FKI229" s="15"/>
      <c r="FKJ229" s="15"/>
      <c r="FKK229" s="15"/>
      <c r="FKL229" s="15"/>
      <c r="FKM229" s="15"/>
      <c r="FKN229" s="15"/>
      <c r="FKO229" s="15"/>
      <c r="FKP229" s="15"/>
      <c r="FKQ229" s="15"/>
      <c r="FKR229" s="15"/>
      <c r="FKS229" s="15"/>
      <c r="FKT229" s="15"/>
      <c r="FKU229" s="15"/>
      <c r="FKV229" s="15"/>
      <c r="FKW229" s="15"/>
      <c r="FKX229" s="15"/>
      <c r="FKY229" s="15"/>
      <c r="FKZ229" s="15"/>
      <c r="FLA229" s="15"/>
      <c r="FLB229" s="15"/>
      <c r="FLC229" s="15"/>
      <c r="FLD229" s="15"/>
      <c r="FLE229" s="15"/>
      <c r="FLF229" s="15"/>
      <c r="FLG229" s="15"/>
      <c r="FLH229" s="15"/>
      <c r="FLI229" s="15"/>
      <c r="FLJ229" s="15"/>
      <c r="FLK229" s="15"/>
      <c r="FLL229" s="15"/>
      <c r="FLM229" s="15"/>
      <c r="FLN229" s="15"/>
      <c r="FLO229" s="15"/>
      <c r="FLP229" s="15"/>
      <c r="FLQ229" s="15"/>
      <c r="FLR229" s="15"/>
      <c r="FLS229" s="15"/>
      <c r="FLT229" s="15"/>
      <c r="FLU229" s="15"/>
      <c r="FLV229" s="15"/>
      <c r="FLW229" s="15"/>
      <c r="FLX229" s="15"/>
      <c r="FLY229" s="15"/>
      <c r="FLZ229" s="15"/>
      <c r="FMA229" s="15"/>
      <c r="FMB229" s="15"/>
      <c r="FMC229" s="15"/>
      <c r="FMD229" s="15"/>
      <c r="FME229" s="15"/>
      <c r="FMF229" s="15"/>
      <c r="FMG229" s="15"/>
      <c r="FMH229" s="15"/>
      <c r="FMI229" s="15"/>
      <c r="FMJ229" s="15"/>
      <c r="FMK229" s="15"/>
      <c r="FML229" s="15"/>
      <c r="FMM229" s="15"/>
      <c r="FMN229" s="15"/>
      <c r="FMO229" s="15"/>
      <c r="FMP229" s="15"/>
      <c r="FMQ229" s="15"/>
      <c r="FMR229" s="15"/>
      <c r="FMS229" s="15"/>
      <c r="FMT229" s="15"/>
      <c r="FMU229" s="15"/>
      <c r="FMV229" s="15"/>
      <c r="FMW229" s="15"/>
      <c r="FMX229" s="15"/>
      <c r="FMY229" s="15"/>
      <c r="FMZ229" s="15"/>
      <c r="FNA229" s="15"/>
      <c r="FNB229" s="15"/>
      <c r="FNC229" s="15"/>
      <c r="FND229" s="15"/>
      <c r="FNE229" s="15"/>
      <c r="FNF229" s="15"/>
      <c r="FNG229" s="15"/>
      <c r="FNH229" s="15"/>
      <c r="FNI229" s="15"/>
      <c r="FNJ229" s="15"/>
      <c r="FNK229" s="15"/>
      <c r="FNL229" s="15"/>
      <c r="FNM229" s="15"/>
      <c r="FNN229" s="15"/>
      <c r="FNO229" s="15"/>
      <c r="FNP229" s="15"/>
      <c r="FNQ229" s="15"/>
      <c r="FNR229" s="15"/>
      <c r="FNS229" s="15"/>
      <c r="FNT229" s="15"/>
      <c r="FNU229" s="15"/>
      <c r="FNV229" s="15"/>
      <c r="FNW229" s="15"/>
      <c r="FNX229" s="15"/>
      <c r="FNY229" s="15"/>
      <c r="FNZ229" s="15"/>
      <c r="FOA229" s="15"/>
      <c r="FOB229" s="15"/>
      <c r="FOC229" s="15"/>
      <c r="FOD229" s="15"/>
      <c r="FOE229" s="15"/>
      <c r="FOF229" s="15"/>
      <c r="FOG229" s="15"/>
      <c r="FOH229" s="15"/>
      <c r="FOI229" s="15"/>
      <c r="FOJ229" s="15"/>
      <c r="FOK229" s="15"/>
      <c r="FOL229" s="15"/>
      <c r="FOM229" s="15"/>
      <c r="FON229" s="15"/>
      <c r="FOO229" s="15"/>
      <c r="FOP229" s="15"/>
      <c r="FOQ229" s="15"/>
      <c r="FOR229" s="15"/>
      <c r="FOS229" s="15"/>
      <c r="FOT229" s="15"/>
      <c r="FOU229" s="15"/>
      <c r="FOV229" s="15"/>
      <c r="FOW229" s="15"/>
      <c r="FOX229" s="15"/>
      <c r="FOY229" s="15"/>
      <c r="FOZ229" s="15"/>
      <c r="FPA229" s="15"/>
      <c r="FPB229" s="15"/>
      <c r="FPC229" s="15"/>
      <c r="FPD229" s="15"/>
      <c r="FPE229" s="15"/>
      <c r="FPF229" s="15"/>
      <c r="FPG229" s="15"/>
      <c r="FPH229" s="15"/>
      <c r="FPI229" s="15"/>
      <c r="FPJ229" s="15"/>
      <c r="FPK229" s="15"/>
      <c r="FPL229" s="15"/>
      <c r="FPM229" s="15"/>
      <c r="FPN229" s="15"/>
      <c r="FPO229" s="15"/>
      <c r="FPP229" s="15"/>
      <c r="FPQ229" s="15"/>
      <c r="FPR229" s="15"/>
      <c r="FPS229" s="15"/>
      <c r="FPT229" s="15"/>
      <c r="FPU229" s="15"/>
      <c r="FPV229" s="15"/>
      <c r="FPW229" s="15"/>
      <c r="FPX229" s="15"/>
      <c r="FPY229" s="15"/>
      <c r="FPZ229" s="15"/>
      <c r="FQA229" s="15"/>
      <c r="FQB229" s="15"/>
      <c r="FQC229" s="15"/>
      <c r="FQD229" s="15"/>
      <c r="FQE229" s="15"/>
      <c r="FQF229" s="15"/>
      <c r="FQG229" s="15"/>
      <c r="FQH229" s="15"/>
      <c r="FQI229" s="15"/>
      <c r="FQJ229" s="15"/>
      <c r="FQK229" s="15"/>
      <c r="FQL229" s="15"/>
      <c r="FQM229" s="15"/>
      <c r="FQN229" s="15"/>
      <c r="FQO229" s="15"/>
      <c r="FQP229" s="15"/>
      <c r="FQQ229" s="15"/>
      <c r="FQR229" s="15"/>
      <c r="FQS229" s="15"/>
      <c r="FQT229" s="15"/>
      <c r="FQU229" s="15"/>
      <c r="FQV229" s="15"/>
      <c r="FQW229" s="15"/>
      <c r="FQX229" s="15"/>
      <c r="FQY229" s="15"/>
      <c r="FQZ229" s="15"/>
      <c r="FRA229" s="15"/>
      <c r="FRB229" s="15"/>
      <c r="FRC229" s="15"/>
      <c r="FRD229" s="15"/>
      <c r="FRE229" s="15"/>
      <c r="FRF229" s="15"/>
      <c r="FRG229" s="15"/>
      <c r="FRH229" s="15"/>
      <c r="FRI229" s="15"/>
      <c r="FRJ229" s="15"/>
      <c r="FRK229" s="15"/>
      <c r="FRL229" s="15"/>
      <c r="FRM229" s="15"/>
      <c r="FRN229" s="15"/>
      <c r="FRO229" s="15"/>
      <c r="FRP229" s="15"/>
      <c r="FRQ229" s="15"/>
      <c r="FRR229" s="15"/>
      <c r="FRS229" s="15"/>
      <c r="FRT229" s="15"/>
      <c r="FRU229" s="15"/>
      <c r="FRV229" s="15"/>
      <c r="FRW229" s="15"/>
      <c r="FRX229" s="15"/>
      <c r="FRY229" s="15"/>
      <c r="FRZ229" s="15"/>
      <c r="FSA229" s="15"/>
      <c r="FSB229" s="15"/>
      <c r="FSC229" s="15"/>
      <c r="FSD229" s="15"/>
      <c r="FSE229" s="15"/>
      <c r="FSF229" s="15"/>
      <c r="FSG229" s="15"/>
      <c r="FSH229" s="15"/>
      <c r="FSI229" s="15"/>
      <c r="FSJ229" s="15"/>
      <c r="FSK229" s="15"/>
      <c r="FSL229" s="15"/>
      <c r="FSM229" s="15"/>
      <c r="FSN229" s="15"/>
      <c r="FSO229" s="15"/>
      <c r="FSP229" s="15"/>
      <c r="FSQ229" s="15"/>
      <c r="FSR229" s="15"/>
      <c r="FSS229" s="15"/>
      <c r="FST229" s="15"/>
      <c r="FSU229" s="15"/>
      <c r="FSV229" s="15"/>
      <c r="FSW229" s="15"/>
      <c r="FSX229" s="15"/>
      <c r="FSY229" s="15"/>
      <c r="FSZ229" s="15"/>
      <c r="FTA229" s="15"/>
      <c r="FTB229" s="15"/>
      <c r="FTC229" s="15"/>
      <c r="FTD229" s="15"/>
      <c r="FTE229" s="15"/>
      <c r="FTF229" s="15"/>
      <c r="FTG229" s="15"/>
      <c r="FTH229" s="15"/>
      <c r="FTI229" s="15"/>
      <c r="FTJ229" s="15"/>
      <c r="FTK229" s="15"/>
      <c r="FTL229" s="15"/>
      <c r="FTM229" s="15"/>
      <c r="FTN229" s="15"/>
      <c r="FTO229" s="15"/>
      <c r="FTP229" s="15"/>
      <c r="FTQ229" s="15"/>
      <c r="FTR229" s="15"/>
      <c r="FTS229" s="15"/>
      <c r="FTT229" s="15"/>
      <c r="FTU229" s="15"/>
      <c r="FTV229" s="15"/>
      <c r="FTW229" s="15"/>
      <c r="FTX229" s="15"/>
      <c r="FTY229" s="15"/>
      <c r="FTZ229" s="15"/>
      <c r="FUA229" s="15"/>
      <c r="FUB229" s="15"/>
      <c r="FUC229" s="15"/>
      <c r="FUD229" s="15"/>
      <c r="FUE229" s="15"/>
      <c r="FUF229" s="15"/>
      <c r="FUG229" s="15"/>
      <c r="FUH229" s="15"/>
      <c r="FUI229" s="15"/>
      <c r="FUJ229" s="15"/>
      <c r="FUK229" s="15"/>
      <c r="FUL229" s="15"/>
      <c r="FUM229" s="15"/>
      <c r="FUN229" s="15"/>
      <c r="FUO229" s="15"/>
      <c r="FUP229" s="15"/>
      <c r="FUQ229" s="15"/>
      <c r="FUR229" s="15"/>
      <c r="FUS229" s="15"/>
      <c r="FUT229" s="15"/>
      <c r="FUU229" s="15"/>
      <c r="FUV229" s="15"/>
      <c r="FUW229" s="15"/>
      <c r="FUX229" s="15"/>
      <c r="FUY229" s="15"/>
      <c r="FUZ229" s="15"/>
      <c r="FVA229" s="15"/>
      <c r="FVB229" s="15"/>
      <c r="FVC229" s="15"/>
      <c r="FVD229" s="15"/>
      <c r="FVE229" s="15"/>
      <c r="FVF229" s="15"/>
      <c r="FVG229" s="15"/>
      <c r="FVH229" s="15"/>
      <c r="FVI229" s="15"/>
      <c r="FVJ229" s="15"/>
      <c r="FVK229" s="15"/>
      <c r="FVL229" s="15"/>
      <c r="FVM229" s="15"/>
      <c r="FVN229" s="15"/>
      <c r="FVO229" s="15"/>
      <c r="FVP229" s="15"/>
      <c r="FVQ229" s="15"/>
      <c r="FVR229" s="15"/>
      <c r="FVS229" s="15"/>
      <c r="FVT229" s="15"/>
      <c r="FVU229" s="15"/>
      <c r="FVV229" s="15"/>
      <c r="FVW229" s="15"/>
      <c r="FVX229" s="15"/>
      <c r="FVY229" s="15"/>
      <c r="FVZ229" s="15"/>
      <c r="FWA229" s="15"/>
      <c r="FWB229" s="15"/>
      <c r="FWC229" s="15"/>
      <c r="FWD229" s="15"/>
      <c r="FWE229" s="15"/>
      <c r="FWF229" s="15"/>
      <c r="FWG229" s="15"/>
      <c r="FWH229" s="15"/>
      <c r="FWI229" s="15"/>
      <c r="FWJ229" s="15"/>
      <c r="FWK229" s="15"/>
      <c r="FWL229" s="15"/>
      <c r="FWM229" s="15"/>
      <c r="FWN229" s="15"/>
      <c r="FWO229" s="15"/>
      <c r="FWP229" s="15"/>
      <c r="FWQ229" s="15"/>
      <c r="FWR229" s="15"/>
      <c r="FWS229" s="15"/>
      <c r="FWT229" s="15"/>
      <c r="FWU229" s="15"/>
      <c r="FWV229" s="15"/>
      <c r="FWW229" s="15"/>
      <c r="FWX229" s="15"/>
      <c r="FWY229" s="15"/>
      <c r="FWZ229" s="15"/>
      <c r="FXA229" s="15"/>
      <c r="FXB229" s="15"/>
      <c r="FXC229" s="15"/>
      <c r="FXD229" s="15"/>
      <c r="FXE229" s="15"/>
      <c r="FXF229" s="15"/>
      <c r="FXG229" s="15"/>
      <c r="FXH229" s="15"/>
      <c r="FXI229" s="15"/>
      <c r="FXJ229" s="15"/>
      <c r="FXK229" s="15"/>
      <c r="FXL229" s="15"/>
      <c r="FXM229" s="15"/>
      <c r="FXN229" s="15"/>
      <c r="FXO229" s="15"/>
      <c r="FXP229" s="15"/>
      <c r="FXQ229" s="15"/>
      <c r="FXR229" s="15"/>
      <c r="FXS229" s="15"/>
      <c r="FXT229" s="15"/>
      <c r="FXU229" s="15"/>
      <c r="FXV229" s="15"/>
      <c r="FXW229" s="15"/>
      <c r="FXX229" s="15"/>
      <c r="FXY229" s="15"/>
      <c r="FXZ229" s="15"/>
      <c r="FYA229" s="15"/>
      <c r="FYB229" s="15"/>
      <c r="FYC229" s="15"/>
      <c r="FYD229" s="15"/>
      <c r="FYE229" s="15"/>
      <c r="FYF229" s="15"/>
      <c r="FYG229" s="15"/>
      <c r="FYH229" s="15"/>
      <c r="FYI229" s="15"/>
      <c r="FYJ229" s="15"/>
      <c r="FYK229" s="15"/>
      <c r="FYL229" s="15"/>
      <c r="FYM229" s="15"/>
      <c r="FYN229" s="15"/>
      <c r="FYO229" s="15"/>
      <c r="FYP229" s="15"/>
      <c r="FYQ229" s="15"/>
      <c r="FYR229" s="15"/>
      <c r="FYS229" s="15"/>
      <c r="FYT229" s="15"/>
      <c r="FYU229" s="15"/>
      <c r="FYV229" s="15"/>
      <c r="FYW229" s="15"/>
      <c r="FYX229" s="15"/>
      <c r="FYY229" s="15"/>
      <c r="FYZ229" s="15"/>
      <c r="FZA229" s="15"/>
      <c r="FZB229" s="15"/>
      <c r="FZC229" s="15"/>
      <c r="FZD229" s="15"/>
      <c r="FZE229" s="15"/>
      <c r="FZF229" s="15"/>
      <c r="FZG229" s="15"/>
      <c r="FZH229" s="15"/>
      <c r="FZI229" s="15"/>
      <c r="FZJ229" s="15"/>
      <c r="FZK229" s="15"/>
      <c r="FZL229" s="15"/>
      <c r="FZM229" s="15"/>
      <c r="FZN229" s="15"/>
      <c r="FZO229" s="15"/>
      <c r="FZP229" s="15"/>
      <c r="FZQ229" s="15"/>
      <c r="FZR229" s="15"/>
      <c r="FZS229" s="15"/>
      <c r="FZT229" s="15"/>
      <c r="FZU229" s="15"/>
      <c r="FZV229" s="15"/>
      <c r="FZW229" s="15"/>
      <c r="FZX229" s="15"/>
      <c r="FZY229" s="15"/>
      <c r="FZZ229" s="15"/>
      <c r="GAA229" s="15"/>
      <c r="GAB229" s="15"/>
      <c r="GAC229" s="15"/>
      <c r="GAD229" s="15"/>
      <c r="GAE229" s="15"/>
      <c r="GAF229" s="15"/>
      <c r="GAG229" s="15"/>
      <c r="GAH229" s="15"/>
      <c r="GAI229" s="15"/>
      <c r="GAJ229" s="15"/>
      <c r="GAK229" s="15"/>
      <c r="GAL229" s="15"/>
      <c r="GAM229" s="15"/>
      <c r="GAN229" s="15"/>
      <c r="GAO229" s="15"/>
      <c r="GAP229" s="15"/>
      <c r="GAQ229" s="15"/>
      <c r="GAR229" s="15"/>
      <c r="GAS229" s="15"/>
      <c r="GAT229" s="15"/>
      <c r="GAU229" s="15"/>
      <c r="GAV229" s="15"/>
      <c r="GAW229" s="15"/>
      <c r="GAX229" s="15"/>
      <c r="GAY229" s="15"/>
      <c r="GAZ229" s="15"/>
      <c r="GBA229" s="15"/>
      <c r="GBB229" s="15"/>
      <c r="GBC229" s="15"/>
      <c r="GBD229" s="15"/>
      <c r="GBE229" s="15"/>
      <c r="GBF229" s="15"/>
      <c r="GBG229" s="15"/>
      <c r="GBH229" s="15"/>
      <c r="GBI229" s="15"/>
      <c r="GBJ229" s="15"/>
      <c r="GBK229" s="15"/>
      <c r="GBL229" s="15"/>
      <c r="GBM229" s="15"/>
      <c r="GBN229" s="15"/>
      <c r="GBO229" s="15"/>
      <c r="GBP229" s="15"/>
      <c r="GBQ229" s="15"/>
      <c r="GBR229" s="15"/>
      <c r="GBS229" s="15"/>
      <c r="GBT229" s="15"/>
      <c r="GBU229" s="15"/>
      <c r="GBV229" s="15"/>
      <c r="GBW229" s="15"/>
      <c r="GBX229" s="15"/>
      <c r="GBY229" s="15"/>
      <c r="GBZ229" s="15"/>
      <c r="GCA229" s="15"/>
      <c r="GCB229" s="15"/>
      <c r="GCC229" s="15"/>
      <c r="GCD229" s="15"/>
      <c r="GCE229" s="15"/>
      <c r="GCF229" s="15"/>
      <c r="GCG229" s="15"/>
      <c r="GCH229" s="15"/>
      <c r="GCI229" s="15"/>
      <c r="GCJ229" s="15"/>
      <c r="GCK229" s="15"/>
      <c r="GCL229" s="15"/>
      <c r="GCM229" s="15"/>
      <c r="GCN229" s="15"/>
      <c r="GCO229" s="15"/>
      <c r="GCP229" s="15"/>
      <c r="GCQ229" s="15"/>
      <c r="GCR229" s="15"/>
      <c r="GCS229" s="15"/>
      <c r="GCT229" s="15"/>
      <c r="GCU229" s="15"/>
      <c r="GCV229" s="15"/>
      <c r="GCW229" s="15"/>
      <c r="GCX229" s="15"/>
      <c r="GCY229" s="15"/>
      <c r="GCZ229" s="15"/>
      <c r="GDA229" s="15"/>
      <c r="GDB229" s="15"/>
      <c r="GDC229" s="15"/>
      <c r="GDD229" s="15"/>
      <c r="GDE229" s="15"/>
      <c r="GDF229" s="15"/>
      <c r="GDG229" s="15"/>
      <c r="GDH229" s="15"/>
      <c r="GDI229" s="15"/>
      <c r="GDJ229" s="15"/>
      <c r="GDK229" s="15"/>
      <c r="GDL229" s="15"/>
      <c r="GDM229" s="15"/>
      <c r="GDN229" s="15"/>
      <c r="GDO229" s="15"/>
      <c r="GDP229" s="15"/>
      <c r="GDQ229" s="15"/>
      <c r="GDR229" s="15"/>
      <c r="GDS229" s="15"/>
      <c r="GDT229" s="15"/>
      <c r="GDU229" s="15"/>
      <c r="GDV229" s="15"/>
      <c r="GDW229" s="15"/>
      <c r="GDX229" s="15"/>
      <c r="GDY229" s="15"/>
      <c r="GDZ229" s="15"/>
      <c r="GEA229" s="15"/>
      <c r="GEB229" s="15"/>
      <c r="GEC229" s="15"/>
      <c r="GED229" s="15"/>
      <c r="GEE229" s="15"/>
      <c r="GEF229" s="15"/>
      <c r="GEG229" s="15"/>
      <c r="GEH229" s="15"/>
      <c r="GEI229" s="15"/>
      <c r="GEJ229" s="15"/>
      <c r="GEK229" s="15"/>
      <c r="GEL229" s="15"/>
      <c r="GEM229" s="15"/>
      <c r="GEN229" s="15"/>
      <c r="GEO229" s="15"/>
      <c r="GEP229" s="15"/>
      <c r="GEQ229" s="15"/>
      <c r="GER229" s="15"/>
      <c r="GES229" s="15"/>
      <c r="GET229" s="15"/>
      <c r="GEU229" s="15"/>
      <c r="GEV229" s="15"/>
      <c r="GEW229" s="15"/>
      <c r="GEX229" s="15"/>
      <c r="GEY229" s="15"/>
      <c r="GEZ229" s="15"/>
      <c r="GFA229" s="15"/>
      <c r="GFB229" s="15"/>
      <c r="GFC229" s="15"/>
      <c r="GFD229" s="15"/>
      <c r="GFE229" s="15"/>
      <c r="GFF229" s="15"/>
      <c r="GFG229" s="15"/>
      <c r="GFH229" s="15"/>
      <c r="GFI229" s="15"/>
      <c r="GFJ229" s="15"/>
      <c r="GFK229" s="15"/>
      <c r="GFL229" s="15"/>
      <c r="GFM229" s="15"/>
      <c r="GFN229" s="15"/>
      <c r="GFO229" s="15"/>
      <c r="GFP229" s="15"/>
      <c r="GFQ229" s="15"/>
      <c r="GFR229" s="15"/>
      <c r="GFS229" s="15"/>
      <c r="GFT229" s="15"/>
      <c r="GFU229" s="15"/>
      <c r="GFV229" s="15"/>
      <c r="GFW229" s="15"/>
      <c r="GFX229" s="15"/>
      <c r="GFY229" s="15"/>
      <c r="GFZ229" s="15"/>
      <c r="GGA229" s="15"/>
      <c r="GGB229" s="15"/>
      <c r="GGC229" s="15"/>
      <c r="GGD229" s="15"/>
      <c r="GGE229" s="15"/>
      <c r="GGF229" s="15"/>
      <c r="GGG229" s="15"/>
      <c r="GGH229" s="15"/>
      <c r="GGI229" s="15"/>
      <c r="GGJ229" s="15"/>
      <c r="GGK229" s="15"/>
      <c r="GGL229" s="15"/>
      <c r="GGM229" s="15"/>
      <c r="GGN229" s="15"/>
      <c r="GGO229" s="15"/>
      <c r="GGP229" s="15"/>
      <c r="GGQ229" s="15"/>
      <c r="GGR229" s="15"/>
      <c r="GGS229" s="15"/>
      <c r="GGT229" s="15"/>
      <c r="GGU229" s="15"/>
      <c r="GGV229" s="15"/>
      <c r="GGW229" s="15"/>
      <c r="GGX229" s="15"/>
      <c r="GGY229" s="15"/>
      <c r="GGZ229" s="15"/>
      <c r="GHA229" s="15"/>
      <c r="GHB229" s="15"/>
      <c r="GHC229" s="15"/>
      <c r="GHD229" s="15"/>
      <c r="GHE229" s="15"/>
      <c r="GHF229" s="15"/>
      <c r="GHG229" s="15"/>
      <c r="GHH229" s="15"/>
      <c r="GHI229" s="15"/>
      <c r="GHJ229" s="15"/>
      <c r="GHK229" s="15"/>
      <c r="GHL229" s="15"/>
      <c r="GHM229" s="15"/>
      <c r="GHN229" s="15"/>
      <c r="GHO229" s="15"/>
      <c r="GHP229" s="15"/>
      <c r="GHQ229" s="15"/>
      <c r="GHR229" s="15"/>
      <c r="GHS229" s="15"/>
      <c r="GHT229" s="15"/>
      <c r="GHU229" s="15"/>
      <c r="GHV229" s="15"/>
      <c r="GHW229" s="15"/>
      <c r="GHX229" s="15"/>
      <c r="GHY229" s="15"/>
      <c r="GHZ229" s="15"/>
      <c r="GIA229" s="15"/>
      <c r="GIB229" s="15"/>
      <c r="GIC229" s="15"/>
      <c r="GID229" s="15"/>
      <c r="GIE229" s="15"/>
      <c r="GIF229" s="15"/>
      <c r="GIG229" s="15"/>
      <c r="GIH229" s="15"/>
      <c r="GII229" s="15"/>
      <c r="GIJ229" s="15"/>
      <c r="GIK229" s="15"/>
      <c r="GIL229" s="15"/>
      <c r="GIM229" s="15"/>
      <c r="GIN229" s="15"/>
      <c r="GIO229" s="15"/>
      <c r="GIP229" s="15"/>
      <c r="GIQ229" s="15"/>
      <c r="GIR229" s="15"/>
      <c r="GIS229" s="15"/>
      <c r="GIT229" s="15"/>
      <c r="GIU229" s="15"/>
      <c r="GIV229" s="15"/>
      <c r="GIW229" s="15"/>
      <c r="GIX229" s="15"/>
      <c r="GIY229" s="15"/>
      <c r="GIZ229" s="15"/>
      <c r="GJA229" s="15"/>
      <c r="GJB229" s="15"/>
      <c r="GJC229" s="15"/>
      <c r="GJD229" s="15"/>
      <c r="GJE229" s="15"/>
      <c r="GJF229" s="15"/>
      <c r="GJG229" s="15"/>
      <c r="GJH229" s="15"/>
      <c r="GJI229" s="15"/>
      <c r="GJJ229" s="15"/>
      <c r="GJK229" s="15"/>
      <c r="GJL229" s="15"/>
      <c r="GJM229" s="15"/>
      <c r="GJN229" s="15"/>
      <c r="GJO229" s="15"/>
      <c r="GJP229" s="15"/>
      <c r="GJQ229" s="15"/>
      <c r="GJR229" s="15"/>
      <c r="GJS229" s="15"/>
      <c r="GJT229" s="15"/>
      <c r="GJU229" s="15"/>
      <c r="GJV229" s="15"/>
      <c r="GJW229" s="15"/>
      <c r="GJX229" s="15"/>
      <c r="GJY229" s="15"/>
      <c r="GJZ229" s="15"/>
      <c r="GKA229" s="15"/>
      <c r="GKB229" s="15"/>
      <c r="GKC229" s="15"/>
      <c r="GKD229" s="15"/>
      <c r="GKE229" s="15"/>
      <c r="GKF229" s="15"/>
      <c r="GKG229" s="15"/>
      <c r="GKH229" s="15"/>
      <c r="GKI229" s="15"/>
      <c r="GKJ229" s="15"/>
      <c r="GKK229" s="15"/>
      <c r="GKL229" s="15"/>
      <c r="GKM229" s="15"/>
      <c r="GKN229" s="15"/>
      <c r="GKO229" s="15"/>
      <c r="GKP229" s="15"/>
      <c r="GKQ229" s="15"/>
      <c r="GKR229" s="15"/>
      <c r="GKS229" s="15"/>
      <c r="GKT229" s="15"/>
      <c r="GKU229" s="15"/>
      <c r="GKV229" s="15"/>
      <c r="GKW229" s="15"/>
      <c r="GKX229" s="15"/>
      <c r="GKY229" s="15"/>
      <c r="GKZ229" s="15"/>
      <c r="GLA229" s="15"/>
      <c r="GLB229" s="15"/>
      <c r="GLC229" s="15"/>
      <c r="GLD229" s="15"/>
      <c r="GLE229" s="15"/>
      <c r="GLF229" s="15"/>
      <c r="GLG229" s="15"/>
      <c r="GLH229" s="15"/>
      <c r="GLI229" s="15"/>
      <c r="GLJ229" s="15"/>
      <c r="GLK229" s="15"/>
      <c r="GLL229" s="15"/>
      <c r="GLM229" s="15"/>
      <c r="GLN229" s="15"/>
      <c r="GLO229" s="15"/>
      <c r="GLP229" s="15"/>
      <c r="GLQ229" s="15"/>
      <c r="GLR229" s="15"/>
      <c r="GLS229" s="15"/>
      <c r="GLT229" s="15"/>
      <c r="GLU229" s="15"/>
      <c r="GLV229" s="15"/>
      <c r="GLW229" s="15"/>
      <c r="GLX229" s="15"/>
      <c r="GLY229" s="15"/>
      <c r="GLZ229" s="15"/>
      <c r="GMA229" s="15"/>
      <c r="GMB229" s="15"/>
      <c r="GMC229" s="15"/>
      <c r="GMD229" s="15"/>
      <c r="GME229" s="15"/>
      <c r="GMF229" s="15"/>
      <c r="GMG229" s="15"/>
      <c r="GMH229" s="15"/>
      <c r="GMI229" s="15"/>
      <c r="GMJ229" s="15"/>
      <c r="GMK229" s="15"/>
      <c r="GML229" s="15"/>
      <c r="GMM229" s="15"/>
      <c r="GMN229" s="15"/>
      <c r="GMO229" s="15"/>
      <c r="GMP229" s="15"/>
      <c r="GMQ229" s="15"/>
      <c r="GMR229" s="15"/>
      <c r="GMS229" s="15"/>
      <c r="GMT229" s="15"/>
      <c r="GMU229" s="15"/>
      <c r="GMV229" s="15"/>
      <c r="GMW229" s="15"/>
      <c r="GMX229" s="15"/>
      <c r="GMY229" s="15"/>
      <c r="GMZ229" s="15"/>
      <c r="GNA229" s="15"/>
      <c r="GNB229" s="15"/>
      <c r="GNC229" s="15"/>
      <c r="GND229" s="15"/>
      <c r="GNE229" s="15"/>
      <c r="GNF229" s="15"/>
      <c r="GNG229" s="15"/>
      <c r="GNH229" s="15"/>
      <c r="GNI229" s="15"/>
      <c r="GNJ229" s="15"/>
      <c r="GNK229" s="15"/>
      <c r="GNL229" s="15"/>
      <c r="GNM229" s="15"/>
      <c r="GNN229" s="15"/>
      <c r="GNO229" s="15"/>
      <c r="GNP229" s="15"/>
      <c r="GNQ229" s="15"/>
      <c r="GNR229" s="15"/>
      <c r="GNS229" s="15"/>
      <c r="GNT229" s="15"/>
      <c r="GNU229" s="15"/>
      <c r="GNV229" s="15"/>
      <c r="GNW229" s="15"/>
      <c r="GNX229" s="15"/>
      <c r="GNY229" s="15"/>
      <c r="GNZ229" s="15"/>
      <c r="GOA229" s="15"/>
      <c r="GOB229" s="15"/>
      <c r="GOC229" s="15"/>
      <c r="GOD229" s="15"/>
      <c r="GOE229" s="15"/>
      <c r="GOF229" s="15"/>
      <c r="GOG229" s="15"/>
      <c r="GOH229" s="15"/>
      <c r="GOI229" s="15"/>
      <c r="GOJ229" s="15"/>
      <c r="GOK229" s="15"/>
      <c r="GOL229" s="15"/>
      <c r="GOM229" s="15"/>
      <c r="GON229" s="15"/>
      <c r="GOO229" s="15"/>
      <c r="GOP229" s="15"/>
      <c r="GOQ229" s="15"/>
      <c r="GOR229" s="15"/>
      <c r="GOS229" s="15"/>
      <c r="GOT229" s="15"/>
      <c r="GOU229" s="15"/>
      <c r="GOV229" s="15"/>
      <c r="GOW229" s="15"/>
      <c r="GOX229" s="15"/>
      <c r="GOY229" s="15"/>
      <c r="GOZ229" s="15"/>
      <c r="GPA229" s="15"/>
      <c r="GPB229" s="15"/>
      <c r="GPC229" s="15"/>
      <c r="GPD229" s="15"/>
      <c r="GPE229" s="15"/>
      <c r="GPF229" s="15"/>
      <c r="GPG229" s="15"/>
      <c r="GPH229" s="15"/>
      <c r="GPI229" s="15"/>
      <c r="GPJ229" s="15"/>
      <c r="GPK229" s="15"/>
      <c r="GPL229" s="15"/>
      <c r="GPM229" s="15"/>
      <c r="GPN229" s="15"/>
      <c r="GPO229" s="15"/>
      <c r="GPP229" s="15"/>
      <c r="GPQ229" s="15"/>
      <c r="GPR229" s="15"/>
      <c r="GPS229" s="15"/>
      <c r="GPT229" s="15"/>
      <c r="GPU229" s="15"/>
      <c r="GPV229" s="15"/>
      <c r="GPW229" s="15"/>
      <c r="GPX229" s="15"/>
      <c r="GPY229" s="15"/>
      <c r="GPZ229" s="15"/>
      <c r="GQA229" s="15"/>
      <c r="GQB229" s="15"/>
      <c r="GQC229" s="15"/>
      <c r="GQD229" s="15"/>
      <c r="GQE229" s="15"/>
      <c r="GQF229" s="15"/>
      <c r="GQG229" s="15"/>
      <c r="GQH229" s="15"/>
      <c r="GQI229" s="15"/>
      <c r="GQJ229" s="15"/>
      <c r="GQK229" s="15"/>
      <c r="GQL229" s="15"/>
      <c r="GQM229" s="15"/>
      <c r="GQN229" s="15"/>
      <c r="GQO229" s="15"/>
      <c r="GQP229" s="15"/>
      <c r="GQQ229" s="15"/>
      <c r="GQR229" s="15"/>
      <c r="GQS229" s="15"/>
      <c r="GQT229" s="15"/>
      <c r="GQU229" s="15"/>
      <c r="GQV229" s="15"/>
      <c r="GQW229" s="15"/>
      <c r="GQX229" s="15"/>
      <c r="GQY229" s="15"/>
      <c r="GQZ229" s="15"/>
      <c r="GRA229" s="15"/>
      <c r="GRB229" s="15"/>
      <c r="GRC229" s="15"/>
      <c r="GRD229" s="15"/>
      <c r="GRE229" s="15"/>
      <c r="GRF229" s="15"/>
      <c r="GRG229" s="15"/>
      <c r="GRH229" s="15"/>
      <c r="GRI229" s="15"/>
      <c r="GRJ229" s="15"/>
      <c r="GRK229" s="15"/>
      <c r="GRL229" s="15"/>
      <c r="GRM229" s="15"/>
      <c r="GRN229" s="15"/>
      <c r="GRO229" s="15"/>
      <c r="GRP229" s="15"/>
      <c r="GRQ229" s="15"/>
      <c r="GRR229" s="15"/>
      <c r="GRS229" s="15"/>
      <c r="GRT229" s="15"/>
      <c r="GRU229" s="15"/>
      <c r="GRV229" s="15"/>
      <c r="GRW229" s="15"/>
      <c r="GRX229" s="15"/>
      <c r="GRY229" s="15"/>
      <c r="GRZ229" s="15"/>
      <c r="GSA229" s="15"/>
      <c r="GSB229" s="15"/>
      <c r="GSC229" s="15"/>
      <c r="GSD229" s="15"/>
      <c r="GSE229" s="15"/>
      <c r="GSF229" s="15"/>
      <c r="GSG229" s="15"/>
      <c r="GSH229" s="15"/>
      <c r="GSI229" s="15"/>
      <c r="GSJ229" s="15"/>
      <c r="GSK229" s="15"/>
      <c r="GSL229" s="15"/>
      <c r="GSM229" s="15"/>
      <c r="GSN229" s="15"/>
      <c r="GSO229" s="15"/>
      <c r="GSP229" s="15"/>
      <c r="GSQ229" s="15"/>
      <c r="GSR229" s="15"/>
      <c r="GSS229" s="15"/>
      <c r="GST229" s="15"/>
      <c r="GSU229" s="15"/>
      <c r="GSV229" s="15"/>
      <c r="GSW229" s="15"/>
      <c r="GSX229" s="15"/>
      <c r="GSY229" s="15"/>
      <c r="GSZ229" s="15"/>
      <c r="GTA229" s="15"/>
      <c r="GTB229" s="15"/>
      <c r="GTC229" s="15"/>
      <c r="GTD229" s="15"/>
      <c r="GTE229" s="15"/>
      <c r="GTF229" s="15"/>
      <c r="GTG229" s="15"/>
      <c r="GTH229" s="15"/>
      <c r="GTI229" s="15"/>
      <c r="GTJ229" s="15"/>
      <c r="GTK229" s="15"/>
      <c r="GTL229" s="15"/>
      <c r="GTM229" s="15"/>
      <c r="GTN229" s="15"/>
      <c r="GTO229" s="15"/>
      <c r="GTP229" s="15"/>
      <c r="GTQ229" s="15"/>
      <c r="GTR229" s="15"/>
      <c r="GTS229" s="15"/>
      <c r="GTT229" s="15"/>
      <c r="GTU229" s="15"/>
      <c r="GTV229" s="15"/>
      <c r="GTW229" s="15"/>
      <c r="GTX229" s="15"/>
      <c r="GTY229" s="15"/>
      <c r="GTZ229" s="15"/>
      <c r="GUA229" s="15"/>
      <c r="GUB229" s="15"/>
      <c r="GUC229" s="15"/>
      <c r="GUD229" s="15"/>
      <c r="GUE229" s="15"/>
      <c r="GUF229" s="15"/>
      <c r="GUG229" s="15"/>
      <c r="GUH229" s="15"/>
      <c r="GUI229" s="15"/>
      <c r="GUJ229" s="15"/>
      <c r="GUK229" s="15"/>
      <c r="GUL229" s="15"/>
      <c r="GUM229" s="15"/>
      <c r="GUN229" s="15"/>
      <c r="GUO229" s="15"/>
      <c r="GUP229" s="15"/>
      <c r="GUQ229" s="15"/>
      <c r="GUR229" s="15"/>
      <c r="GUS229" s="15"/>
      <c r="GUT229" s="15"/>
      <c r="GUU229" s="15"/>
      <c r="GUV229" s="15"/>
      <c r="GUW229" s="15"/>
      <c r="GUX229" s="15"/>
      <c r="GUY229" s="15"/>
      <c r="GUZ229" s="15"/>
      <c r="GVA229" s="15"/>
      <c r="GVB229" s="15"/>
      <c r="GVC229" s="15"/>
      <c r="GVD229" s="15"/>
      <c r="GVE229" s="15"/>
      <c r="GVF229" s="15"/>
      <c r="GVG229" s="15"/>
      <c r="GVH229" s="15"/>
      <c r="GVI229" s="15"/>
      <c r="GVJ229" s="15"/>
      <c r="GVK229" s="15"/>
      <c r="GVL229" s="15"/>
      <c r="GVM229" s="15"/>
      <c r="GVN229" s="15"/>
      <c r="GVO229" s="15"/>
      <c r="GVP229" s="15"/>
      <c r="GVQ229" s="15"/>
      <c r="GVR229" s="15"/>
      <c r="GVS229" s="15"/>
      <c r="GVT229" s="15"/>
      <c r="GVU229" s="15"/>
      <c r="GVV229" s="15"/>
      <c r="GVW229" s="15"/>
      <c r="GVX229" s="15"/>
      <c r="GVY229" s="15"/>
      <c r="GVZ229" s="15"/>
      <c r="GWA229" s="15"/>
      <c r="GWB229" s="15"/>
      <c r="GWC229" s="15"/>
      <c r="GWD229" s="15"/>
      <c r="GWE229" s="15"/>
      <c r="GWF229" s="15"/>
      <c r="GWG229" s="15"/>
      <c r="GWH229" s="15"/>
      <c r="GWI229" s="15"/>
      <c r="GWJ229" s="15"/>
      <c r="GWK229" s="15"/>
      <c r="GWL229" s="15"/>
      <c r="GWM229" s="15"/>
      <c r="GWN229" s="15"/>
      <c r="GWO229" s="15"/>
      <c r="GWP229" s="15"/>
      <c r="GWQ229" s="15"/>
      <c r="GWR229" s="15"/>
      <c r="GWS229" s="15"/>
      <c r="GWT229" s="15"/>
      <c r="GWU229" s="15"/>
      <c r="GWV229" s="15"/>
      <c r="GWW229" s="15"/>
      <c r="GWX229" s="15"/>
      <c r="GWY229" s="15"/>
      <c r="GWZ229" s="15"/>
      <c r="GXA229" s="15"/>
      <c r="GXB229" s="15"/>
      <c r="GXC229" s="15"/>
      <c r="GXD229" s="15"/>
      <c r="GXE229" s="15"/>
      <c r="GXF229" s="15"/>
      <c r="GXG229" s="15"/>
      <c r="GXH229" s="15"/>
      <c r="GXI229" s="15"/>
      <c r="GXJ229" s="15"/>
      <c r="GXK229" s="15"/>
      <c r="GXL229" s="15"/>
      <c r="GXM229" s="15"/>
      <c r="GXN229" s="15"/>
      <c r="GXO229" s="15"/>
      <c r="GXP229" s="15"/>
      <c r="GXQ229" s="15"/>
      <c r="GXR229" s="15"/>
      <c r="GXS229" s="15"/>
      <c r="GXT229" s="15"/>
      <c r="GXU229" s="15"/>
      <c r="GXV229" s="15"/>
      <c r="GXW229" s="15"/>
      <c r="GXX229" s="15"/>
      <c r="GXY229" s="15"/>
      <c r="GXZ229" s="15"/>
      <c r="GYA229" s="15"/>
      <c r="GYB229" s="15"/>
      <c r="GYC229" s="15"/>
      <c r="GYD229" s="15"/>
      <c r="GYE229" s="15"/>
      <c r="GYF229" s="15"/>
      <c r="GYG229" s="15"/>
      <c r="GYH229" s="15"/>
      <c r="GYI229" s="15"/>
      <c r="GYJ229" s="15"/>
      <c r="GYK229" s="15"/>
      <c r="GYL229" s="15"/>
      <c r="GYM229" s="15"/>
      <c r="GYN229" s="15"/>
      <c r="GYO229" s="15"/>
      <c r="GYP229" s="15"/>
      <c r="GYQ229" s="15"/>
      <c r="GYR229" s="15"/>
      <c r="GYS229" s="15"/>
      <c r="GYT229" s="15"/>
      <c r="GYU229" s="15"/>
      <c r="GYV229" s="15"/>
      <c r="GYW229" s="15"/>
      <c r="GYX229" s="15"/>
      <c r="GYY229" s="15"/>
      <c r="GYZ229" s="15"/>
      <c r="GZA229" s="15"/>
      <c r="GZB229" s="15"/>
      <c r="GZC229" s="15"/>
      <c r="GZD229" s="15"/>
      <c r="GZE229" s="15"/>
      <c r="GZF229" s="15"/>
      <c r="GZG229" s="15"/>
      <c r="GZH229" s="15"/>
      <c r="GZI229" s="15"/>
      <c r="GZJ229" s="15"/>
      <c r="GZK229" s="15"/>
      <c r="GZL229" s="15"/>
      <c r="GZM229" s="15"/>
      <c r="GZN229" s="15"/>
      <c r="GZO229" s="15"/>
      <c r="GZP229" s="15"/>
      <c r="GZQ229" s="15"/>
      <c r="GZR229" s="15"/>
      <c r="GZS229" s="15"/>
      <c r="GZT229" s="15"/>
      <c r="GZU229" s="15"/>
      <c r="GZV229" s="15"/>
      <c r="GZW229" s="15"/>
      <c r="GZX229" s="15"/>
      <c r="GZY229" s="15"/>
      <c r="GZZ229" s="15"/>
      <c r="HAA229" s="15"/>
      <c r="HAB229" s="15"/>
      <c r="HAC229" s="15"/>
      <c r="HAD229" s="15"/>
      <c r="HAE229" s="15"/>
      <c r="HAF229" s="15"/>
      <c r="HAG229" s="15"/>
      <c r="HAH229" s="15"/>
      <c r="HAI229" s="15"/>
      <c r="HAJ229" s="15"/>
      <c r="HAK229" s="15"/>
      <c r="HAL229" s="15"/>
      <c r="HAM229" s="15"/>
      <c r="HAN229" s="15"/>
      <c r="HAO229" s="15"/>
      <c r="HAP229" s="15"/>
      <c r="HAQ229" s="15"/>
      <c r="HAR229" s="15"/>
      <c r="HAS229" s="15"/>
      <c r="HAT229" s="15"/>
      <c r="HAU229" s="15"/>
      <c r="HAV229" s="15"/>
      <c r="HAW229" s="15"/>
      <c r="HAX229" s="15"/>
      <c r="HAY229" s="15"/>
      <c r="HAZ229" s="15"/>
      <c r="HBA229" s="15"/>
      <c r="HBB229" s="15"/>
      <c r="HBC229" s="15"/>
      <c r="HBD229" s="15"/>
      <c r="HBE229" s="15"/>
      <c r="HBF229" s="15"/>
      <c r="HBG229" s="15"/>
      <c r="HBH229" s="15"/>
      <c r="HBI229" s="15"/>
      <c r="HBJ229" s="15"/>
      <c r="HBK229" s="15"/>
      <c r="HBL229" s="15"/>
      <c r="HBM229" s="15"/>
      <c r="HBN229" s="15"/>
      <c r="HBO229" s="15"/>
      <c r="HBP229" s="15"/>
      <c r="HBQ229" s="15"/>
      <c r="HBR229" s="15"/>
      <c r="HBS229" s="15"/>
      <c r="HBT229" s="15"/>
      <c r="HBU229" s="15"/>
      <c r="HBV229" s="15"/>
      <c r="HBW229" s="15"/>
      <c r="HBX229" s="15"/>
      <c r="HBY229" s="15"/>
      <c r="HBZ229" s="15"/>
      <c r="HCA229" s="15"/>
      <c r="HCB229" s="15"/>
      <c r="HCC229" s="15"/>
      <c r="HCD229" s="15"/>
      <c r="HCE229" s="15"/>
      <c r="HCF229" s="15"/>
      <c r="HCG229" s="15"/>
      <c r="HCH229" s="15"/>
      <c r="HCI229" s="15"/>
      <c r="HCJ229" s="15"/>
      <c r="HCK229" s="15"/>
      <c r="HCL229" s="15"/>
      <c r="HCM229" s="15"/>
      <c r="HCN229" s="15"/>
      <c r="HCO229" s="15"/>
      <c r="HCP229" s="15"/>
      <c r="HCQ229" s="15"/>
      <c r="HCR229" s="15"/>
      <c r="HCS229" s="15"/>
      <c r="HCT229" s="15"/>
      <c r="HCU229" s="15"/>
      <c r="HCV229" s="15"/>
      <c r="HCW229" s="15"/>
      <c r="HCX229" s="15"/>
      <c r="HCY229" s="15"/>
      <c r="HCZ229" s="15"/>
      <c r="HDA229" s="15"/>
      <c r="HDB229" s="15"/>
      <c r="HDC229" s="15"/>
      <c r="HDD229" s="15"/>
      <c r="HDE229" s="15"/>
      <c r="HDF229" s="15"/>
      <c r="HDG229" s="15"/>
      <c r="HDH229" s="15"/>
      <c r="HDI229" s="15"/>
      <c r="HDJ229" s="15"/>
      <c r="HDK229" s="15"/>
      <c r="HDL229" s="15"/>
      <c r="HDM229" s="15"/>
      <c r="HDN229" s="15"/>
      <c r="HDO229" s="15"/>
      <c r="HDP229" s="15"/>
      <c r="HDQ229" s="15"/>
      <c r="HDR229" s="15"/>
      <c r="HDS229" s="15"/>
      <c r="HDT229" s="15"/>
      <c r="HDU229" s="15"/>
      <c r="HDV229" s="15"/>
      <c r="HDW229" s="15"/>
      <c r="HDX229" s="15"/>
      <c r="HDY229" s="15"/>
      <c r="HDZ229" s="15"/>
      <c r="HEA229" s="15"/>
      <c r="HEB229" s="15"/>
      <c r="HEC229" s="15"/>
      <c r="HED229" s="15"/>
      <c r="HEE229" s="15"/>
      <c r="HEF229" s="15"/>
      <c r="HEG229" s="15"/>
      <c r="HEH229" s="15"/>
      <c r="HEI229" s="15"/>
      <c r="HEJ229" s="15"/>
      <c r="HEK229" s="15"/>
      <c r="HEL229" s="15"/>
      <c r="HEM229" s="15"/>
      <c r="HEN229" s="15"/>
      <c r="HEO229" s="15"/>
      <c r="HEP229" s="15"/>
      <c r="HEQ229" s="15"/>
      <c r="HER229" s="15"/>
      <c r="HES229" s="15"/>
      <c r="HET229" s="15"/>
      <c r="HEU229" s="15"/>
      <c r="HEV229" s="15"/>
      <c r="HEW229" s="15"/>
      <c r="HEX229" s="15"/>
      <c r="HEY229" s="15"/>
      <c r="HEZ229" s="15"/>
      <c r="HFA229" s="15"/>
      <c r="HFB229" s="15"/>
      <c r="HFC229" s="15"/>
      <c r="HFD229" s="15"/>
      <c r="HFE229" s="15"/>
      <c r="HFF229" s="15"/>
      <c r="HFG229" s="15"/>
      <c r="HFH229" s="15"/>
      <c r="HFI229" s="15"/>
      <c r="HFJ229" s="15"/>
      <c r="HFK229" s="15"/>
      <c r="HFL229" s="15"/>
      <c r="HFM229" s="15"/>
      <c r="HFN229" s="15"/>
      <c r="HFO229" s="15"/>
      <c r="HFP229" s="15"/>
      <c r="HFQ229" s="15"/>
      <c r="HFR229" s="15"/>
      <c r="HFS229" s="15"/>
      <c r="HFT229" s="15"/>
      <c r="HFU229" s="15"/>
      <c r="HFV229" s="15"/>
      <c r="HFW229" s="15"/>
      <c r="HFX229" s="15"/>
      <c r="HFY229" s="15"/>
      <c r="HFZ229" s="15"/>
      <c r="HGA229" s="15"/>
      <c r="HGB229" s="15"/>
      <c r="HGC229" s="15"/>
      <c r="HGD229" s="15"/>
      <c r="HGE229" s="15"/>
      <c r="HGF229" s="15"/>
      <c r="HGG229" s="15"/>
      <c r="HGH229" s="15"/>
      <c r="HGI229" s="15"/>
      <c r="HGJ229" s="15"/>
      <c r="HGK229" s="15"/>
      <c r="HGL229" s="15"/>
      <c r="HGM229" s="15"/>
      <c r="HGN229" s="15"/>
      <c r="HGO229" s="15"/>
      <c r="HGP229" s="15"/>
      <c r="HGQ229" s="15"/>
      <c r="HGR229" s="15"/>
      <c r="HGS229" s="15"/>
      <c r="HGT229" s="15"/>
      <c r="HGU229" s="15"/>
      <c r="HGV229" s="15"/>
      <c r="HGW229" s="15"/>
      <c r="HGX229" s="15"/>
      <c r="HGY229" s="15"/>
      <c r="HGZ229" s="15"/>
      <c r="HHA229" s="15"/>
      <c r="HHB229" s="15"/>
      <c r="HHC229" s="15"/>
      <c r="HHD229" s="15"/>
      <c r="HHE229" s="15"/>
      <c r="HHF229" s="15"/>
      <c r="HHG229" s="15"/>
      <c r="HHH229" s="15"/>
      <c r="HHI229" s="15"/>
      <c r="HHJ229" s="15"/>
      <c r="HHK229" s="15"/>
      <c r="HHL229" s="15"/>
      <c r="HHM229" s="15"/>
      <c r="HHN229" s="15"/>
      <c r="HHO229" s="15"/>
      <c r="HHP229" s="15"/>
      <c r="HHQ229" s="15"/>
      <c r="HHR229" s="15"/>
      <c r="HHS229" s="15"/>
      <c r="HHT229" s="15"/>
      <c r="HHU229" s="15"/>
      <c r="HHV229" s="15"/>
      <c r="HHW229" s="15"/>
      <c r="HHX229" s="15"/>
      <c r="HHY229" s="15"/>
      <c r="HHZ229" s="15"/>
      <c r="HIA229" s="15"/>
      <c r="HIB229" s="15"/>
      <c r="HIC229" s="15"/>
      <c r="HID229" s="15"/>
      <c r="HIE229" s="15"/>
      <c r="HIF229" s="15"/>
      <c r="HIG229" s="15"/>
      <c r="HIH229" s="15"/>
      <c r="HII229" s="15"/>
      <c r="HIJ229" s="15"/>
      <c r="HIK229" s="15"/>
      <c r="HIL229" s="15"/>
      <c r="HIM229" s="15"/>
      <c r="HIN229" s="15"/>
      <c r="HIO229" s="15"/>
      <c r="HIP229" s="15"/>
      <c r="HIQ229" s="15"/>
      <c r="HIR229" s="15"/>
      <c r="HIS229" s="15"/>
      <c r="HIT229" s="15"/>
      <c r="HIU229" s="15"/>
      <c r="HIV229" s="15"/>
      <c r="HIW229" s="15"/>
      <c r="HIX229" s="15"/>
      <c r="HIY229" s="15"/>
      <c r="HIZ229" s="15"/>
      <c r="HJA229" s="15"/>
      <c r="HJB229" s="15"/>
      <c r="HJC229" s="15"/>
      <c r="HJD229" s="15"/>
      <c r="HJE229" s="15"/>
      <c r="HJF229" s="15"/>
      <c r="HJG229" s="15"/>
      <c r="HJH229" s="15"/>
      <c r="HJI229" s="15"/>
      <c r="HJJ229" s="15"/>
      <c r="HJK229" s="15"/>
      <c r="HJL229" s="15"/>
      <c r="HJM229" s="15"/>
      <c r="HJN229" s="15"/>
      <c r="HJO229" s="15"/>
      <c r="HJP229" s="15"/>
      <c r="HJQ229" s="15"/>
      <c r="HJR229" s="15"/>
      <c r="HJS229" s="15"/>
      <c r="HJT229" s="15"/>
      <c r="HJU229" s="15"/>
      <c r="HJV229" s="15"/>
      <c r="HJW229" s="15"/>
      <c r="HJX229" s="15"/>
      <c r="HJY229" s="15"/>
      <c r="HJZ229" s="15"/>
      <c r="HKA229" s="15"/>
      <c r="HKB229" s="15"/>
      <c r="HKC229" s="15"/>
      <c r="HKD229" s="15"/>
      <c r="HKE229" s="15"/>
      <c r="HKF229" s="15"/>
      <c r="HKG229" s="15"/>
      <c r="HKH229" s="15"/>
      <c r="HKI229" s="15"/>
      <c r="HKJ229" s="15"/>
      <c r="HKK229" s="15"/>
      <c r="HKL229" s="15"/>
      <c r="HKM229" s="15"/>
      <c r="HKN229" s="15"/>
      <c r="HKO229" s="15"/>
      <c r="HKP229" s="15"/>
      <c r="HKQ229" s="15"/>
      <c r="HKR229" s="15"/>
      <c r="HKS229" s="15"/>
      <c r="HKT229" s="15"/>
      <c r="HKU229" s="15"/>
      <c r="HKV229" s="15"/>
      <c r="HKW229" s="15"/>
      <c r="HKX229" s="15"/>
      <c r="HKY229" s="15"/>
      <c r="HKZ229" s="15"/>
      <c r="HLA229" s="15"/>
      <c r="HLB229" s="15"/>
      <c r="HLC229" s="15"/>
      <c r="HLD229" s="15"/>
      <c r="HLE229" s="15"/>
      <c r="HLF229" s="15"/>
      <c r="HLG229" s="15"/>
      <c r="HLH229" s="15"/>
      <c r="HLI229" s="15"/>
      <c r="HLJ229" s="15"/>
      <c r="HLK229" s="15"/>
      <c r="HLL229" s="15"/>
      <c r="HLM229" s="15"/>
      <c r="HLN229" s="15"/>
      <c r="HLO229" s="15"/>
      <c r="HLP229" s="15"/>
      <c r="HLQ229" s="15"/>
      <c r="HLR229" s="15"/>
      <c r="HLS229" s="15"/>
      <c r="HLT229" s="15"/>
      <c r="HLU229" s="15"/>
      <c r="HLV229" s="15"/>
      <c r="HLW229" s="15"/>
      <c r="HLX229" s="15"/>
      <c r="HLY229" s="15"/>
      <c r="HLZ229" s="15"/>
      <c r="HMA229" s="15"/>
      <c r="HMB229" s="15"/>
      <c r="HMC229" s="15"/>
      <c r="HMD229" s="15"/>
      <c r="HME229" s="15"/>
      <c r="HMF229" s="15"/>
      <c r="HMG229" s="15"/>
      <c r="HMH229" s="15"/>
      <c r="HMI229" s="15"/>
      <c r="HMJ229" s="15"/>
      <c r="HMK229" s="15"/>
      <c r="HML229" s="15"/>
      <c r="HMM229" s="15"/>
      <c r="HMN229" s="15"/>
      <c r="HMO229" s="15"/>
      <c r="HMP229" s="15"/>
      <c r="HMQ229" s="15"/>
      <c r="HMR229" s="15"/>
      <c r="HMS229" s="15"/>
      <c r="HMT229" s="15"/>
      <c r="HMU229" s="15"/>
      <c r="HMV229" s="15"/>
      <c r="HMW229" s="15"/>
      <c r="HMX229" s="15"/>
      <c r="HMY229" s="15"/>
      <c r="HMZ229" s="15"/>
      <c r="HNA229" s="15"/>
      <c r="HNB229" s="15"/>
      <c r="HNC229" s="15"/>
      <c r="HND229" s="15"/>
      <c r="HNE229" s="15"/>
      <c r="HNF229" s="15"/>
      <c r="HNG229" s="15"/>
      <c r="HNH229" s="15"/>
      <c r="HNI229" s="15"/>
      <c r="HNJ229" s="15"/>
      <c r="HNK229" s="15"/>
      <c r="HNL229" s="15"/>
      <c r="HNM229" s="15"/>
      <c r="HNN229" s="15"/>
      <c r="HNO229" s="15"/>
      <c r="HNP229" s="15"/>
      <c r="HNQ229" s="15"/>
      <c r="HNR229" s="15"/>
      <c r="HNS229" s="15"/>
      <c r="HNT229" s="15"/>
      <c r="HNU229" s="15"/>
      <c r="HNV229" s="15"/>
      <c r="HNW229" s="15"/>
      <c r="HNX229" s="15"/>
      <c r="HNY229" s="15"/>
      <c r="HNZ229" s="15"/>
      <c r="HOA229" s="15"/>
      <c r="HOB229" s="15"/>
      <c r="HOC229" s="15"/>
      <c r="HOD229" s="15"/>
      <c r="HOE229" s="15"/>
      <c r="HOF229" s="15"/>
      <c r="HOG229" s="15"/>
      <c r="HOH229" s="15"/>
      <c r="HOI229" s="15"/>
      <c r="HOJ229" s="15"/>
      <c r="HOK229" s="15"/>
      <c r="HOL229" s="15"/>
      <c r="HOM229" s="15"/>
      <c r="HON229" s="15"/>
      <c r="HOO229" s="15"/>
      <c r="HOP229" s="15"/>
      <c r="HOQ229" s="15"/>
      <c r="HOR229" s="15"/>
      <c r="HOS229" s="15"/>
      <c r="HOT229" s="15"/>
      <c r="HOU229" s="15"/>
      <c r="HOV229" s="15"/>
      <c r="HOW229" s="15"/>
      <c r="HOX229" s="15"/>
      <c r="HOY229" s="15"/>
      <c r="HOZ229" s="15"/>
      <c r="HPA229" s="15"/>
      <c r="HPB229" s="15"/>
      <c r="HPC229" s="15"/>
      <c r="HPD229" s="15"/>
      <c r="HPE229" s="15"/>
      <c r="HPF229" s="15"/>
      <c r="HPG229" s="15"/>
      <c r="HPH229" s="15"/>
      <c r="HPI229" s="15"/>
      <c r="HPJ229" s="15"/>
      <c r="HPK229" s="15"/>
      <c r="HPL229" s="15"/>
      <c r="HPM229" s="15"/>
      <c r="HPN229" s="15"/>
      <c r="HPO229" s="15"/>
      <c r="HPP229" s="15"/>
      <c r="HPQ229" s="15"/>
      <c r="HPR229" s="15"/>
      <c r="HPS229" s="15"/>
      <c r="HPT229" s="15"/>
      <c r="HPU229" s="15"/>
      <c r="HPV229" s="15"/>
      <c r="HPW229" s="15"/>
      <c r="HPX229" s="15"/>
      <c r="HPY229" s="15"/>
      <c r="HPZ229" s="15"/>
      <c r="HQA229" s="15"/>
      <c r="HQB229" s="15"/>
      <c r="HQC229" s="15"/>
      <c r="HQD229" s="15"/>
      <c r="HQE229" s="15"/>
      <c r="HQF229" s="15"/>
      <c r="HQG229" s="15"/>
      <c r="HQH229" s="15"/>
      <c r="HQI229" s="15"/>
      <c r="HQJ229" s="15"/>
      <c r="HQK229" s="15"/>
      <c r="HQL229" s="15"/>
      <c r="HQM229" s="15"/>
      <c r="HQN229" s="15"/>
      <c r="HQO229" s="15"/>
      <c r="HQP229" s="15"/>
      <c r="HQQ229" s="15"/>
      <c r="HQR229" s="15"/>
      <c r="HQS229" s="15"/>
      <c r="HQT229" s="15"/>
      <c r="HQU229" s="15"/>
      <c r="HQV229" s="15"/>
      <c r="HQW229" s="15"/>
      <c r="HQX229" s="15"/>
      <c r="HQY229" s="15"/>
      <c r="HQZ229" s="15"/>
      <c r="HRA229" s="15"/>
      <c r="HRB229" s="15"/>
      <c r="HRC229" s="15"/>
      <c r="HRD229" s="15"/>
      <c r="HRE229" s="15"/>
      <c r="HRF229" s="15"/>
      <c r="HRG229" s="15"/>
      <c r="HRH229" s="15"/>
      <c r="HRI229" s="15"/>
      <c r="HRJ229" s="15"/>
      <c r="HRK229" s="15"/>
      <c r="HRL229" s="15"/>
      <c r="HRM229" s="15"/>
      <c r="HRN229" s="15"/>
      <c r="HRO229" s="15"/>
      <c r="HRP229" s="15"/>
      <c r="HRQ229" s="15"/>
      <c r="HRR229" s="15"/>
      <c r="HRS229" s="15"/>
      <c r="HRT229" s="15"/>
      <c r="HRU229" s="15"/>
      <c r="HRV229" s="15"/>
      <c r="HRW229" s="15"/>
      <c r="HRX229" s="15"/>
      <c r="HRY229" s="15"/>
      <c r="HRZ229" s="15"/>
      <c r="HSA229" s="15"/>
      <c r="HSB229" s="15"/>
      <c r="HSC229" s="15"/>
      <c r="HSD229" s="15"/>
      <c r="HSE229" s="15"/>
      <c r="HSF229" s="15"/>
      <c r="HSG229" s="15"/>
      <c r="HSH229" s="15"/>
      <c r="HSI229" s="15"/>
      <c r="HSJ229" s="15"/>
      <c r="HSK229" s="15"/>
      <c r="HSL229" s="15"/>
      <c r="HSM229" s="15"/>
      <c r="HSN229" s="15"/>
      <c r="HSO229" s="15"/>
      <c r="HSP229" s="15"/>
      <c r="HSQ229" s="15"/>
      <c r="HSR229" s="15"/>
      <c r="HSS229" s="15"/>
      <c r="HST229" s="15"/>
      <c r="HSU229" s="15"/>
      <c r="HSV229" s="15"/>
      <c r="HSW229" s="15"/>
      <c r="HSX229" s="15"/>
      <c r="HSY229" s="15"/>
      <c r="HSZ229" s="15"/>
      <c r="HTA229" s="15"/>
      <c r="HTB229" s="15"/>
      <c r="HTC229" s="15"/>
      <c r="HTD229" s="15"/>
      <c r="HTE229" s="15"/>
      <c r="HTF229" s="15"/>
      <c r="HTG229" s="15"/>
      <c r="HTH229" s="15"/>
      <c r="HTI229" s="15"/>
      <c r="HTJ229" s="15"/>
      <c r="HTK229" s="15"/>
      <c r="HTL229" s="15"/>
      <c r="HTM229" s="15"/>
      <c r="HTN229" s="15"/>
      <c r="HTO229" s="15"/>
      <c r="HTP229" s="15"/>
      <c r="HTQ229" s="15"/>
      <c r="HTR229" s="15"/>
      <c r="HTS229" s="15"/>
      <c r="HTT229" s="15"/>
      <c r="HTU229" s="15"/>
      <c r="HTV229" s="15"/>
      <c r="HTW229" s="15"/>
      <c r="HTX229" s="15"/>
      <c r="HTY229" s="15"/>
      <c r="HTZ229" s="15"/>
      <c r="HUA229" s="15"/>
      <c r="HUB229" s="15"/>
      <c r="HUC229" s="15"/>
      <c r="HUD229" s="15"/>
      <c r="HUE229" s="15"/>
      <c r="HUF229" s="15"/>
      <c r="HUG229" s="15"/>
      <c r="HUH229" s="15"/>
      <c r="HUI229" s="15"/>
      <c r="HUJ229" s="15"/>
      <c r="HUK229" s="15"/>
      <c r="HUL229" s="15"/>
      <c r="HUM229" s="15"/>
      <c r="HUN229" s="15"/>
      <c r="HUO229" s="15"/>
      <c r="HUP229" s="15"/>
      <c r="HUQ229" s="15"/>
      <c r="HUR229" s="15"/>
      <c r="HUS229" s="15"/>
      <c r="HUT229" s="15"/>
      <c r="HUU229" s="15"/>
      <c r="HUV229" s="15"/>
      <c r="HUW229" s="15"/>
      <c r="HUX229" s="15"/>
      <c r="HUY229" s="15"/>
      <c r="HUZ229" s="15"/>
      <c r="HVA229" s="15"/>
      <c r="HVB229" s="15"/>
      <c r="HVC229" s="15"/>
      <c r="HVD229" s="15"/>
      <c r="HVE229" s="15"/>
      <c r="HVF229" s="15"/>
      <c r="HVG229" s="15"/>
      <c r="HVH229" s="15"/>
      <c r="HVI229" s="15"/>
      <c r="HVJ229" s="15"/>
      <c r="HVK229" s="15"/>
      <c r="HVL229" s="15"/>
      <c r="HVM229" s="15"/>
      <c r="HVN229" s="15"/>
      <c r="HVO229" s="15"/>
      <c r="HVP229" s="15"/>
      <c r="HVQ229" s="15"/>
      <c r="HVR229" s="15"/>
      <c r="HVS229" s="15"/>
      <c r="HVT229" s="15"/>
      <c r="HVU229" s="15"/>
      <c r="HVV229" s="15"/>
      <c r="HVW229" s="15"/>
      <c r="HVX229" s="15"/>
      <c r="HVY229" s="15"/>
      <c r="HVZ229" s="15"/>
      <c r="HWA229" s="15"/>
      <c r="HWB229" s="15"/>
      <c r="HWC229" s="15"/>
      <c r="HWD229" s="15"/>
      <c r="HWE229" s="15"/>
      <c r="HWF229" s="15"/>
      <c r="HWG229" s="15"/>
      <c r="HWH229" s="15"/>
      <c r="HWI229" s="15"/>
      <c r="HWJ229" s="15"/>
      <c r="HWK229" s="15"/>
      <c r="HWL229" s="15"/>
      <c r="HWM229" s="15"/>
      <c r="HWN229" s="15"/>
      <c r="HWO229" s="15"/>
      <c r="HWP229" s="15"/>
      <c r="HWQ229" s="15"/>
      <c r="HWR229" s="15"/>
      <c r="HWS229" s="15"/>
      <c r="HWT229" s="15"/>
      <c r="HWU229" s="15"/>
      <c r="HWV229" s="15"/>
      <c r="HWW229" s="15"/>
      <c r="HWX229" s="15"/>
      <c r="HWY229" s="15"/>
      <c r="HWZ229" s="15"/>
      <c r="HXA229" s="15"/>
      <c r="HXB229" s="15"/>
      <c r="HXC229" s="15"/>
      <c r="HXD229" s="15"/>
      <c r="HXE229" s="15"/>
      <c r="HXF229" s="15"/>
      <c r="HXG229" s="15"/>
      <c r="HXH229" s="15"/>
      <c r="HXI229" s="15"/>
      <c r="HXJ229" s="15"/>
      <c r="HXK229" s="15"/>
      <c r="HXL229" s="15"/>
      <c r="HXM229" s="15"/>
      <c r="HXN229" s="15"/>
      <c r="HXO229" s="15"/>
      <c r="HXP229" s="15"/>
      <c r="HXQ229" s="15"/>
      <c r="HXR229" s="15"/>
      <c r="HXS229" s="15"/>
      <c r="HXT229" s="15"/>
      <c r="HXU229" s="15"/>
      <c r="HXV229" s="15"/>
      <c r="HXW229" s="15"/>
      <c r="HXX229" s="15"/>
      <c r="HXY229" s="15"/>
      <c r="HXZ229" s="15"/>
      <c r="HYA229" s="15"/>
      <c r="HYB229" s="15"/>
      <c r="HYC229" s="15"/>
      <c r="HYD229" s="15"/>
      <c r="HYE229" s="15"/>
      <c r="HYF229" s="15"/>
      <c r="HYG229" s="15"/>
      <c r="HYH229" s="15"/>
      <c r="HYI229" s="15"/>
      <c r="HYJ229" s="15"/>
      <c r="HYK229" s="15"/>
      <c r="HYL229" s="15"/>
      <c r="HYM229" s="15"/>
      <c r="HYN229" s="15"/>
      <c r="HYO229" s="15"/>
      <c r="HYP229" s="15"/>
      <c r="HYQ229" s="15"/>
      <c r="HYR229" s="15"/>
      <c r="HYS229" s="15"/>
      <c r="HYT229" s="15"/>
      <c r="HYU229" s="15"/>
      <c r="HYV229" s="15"/>
      <c r="HYW229" s="15"/>
      <c r="HYX229" s="15"/>
      <c r="HYY229" s="15"/>
      <c r="HYZ229" s="15"/>
      <c r="HZA229" s="15"/>
      <c r="HZB229" s="15"/>
      <c r="HZC229" s="15"/>
      <c r="HZD229" s="15"/>
      <c r="HZE229" s="15"/>
      <c r="HZF229" s="15"/>
      <c r="HZG229" s="15"/>
      <c r="HZH229" s="15"/>
      <c r="HZI229" s="15"/>
      <c r="HZJ229" s="15"/>
      <c r="HZK229" s="15"/>
      <c r="HZL229" s="15"/>
      <c r="HZM229" s="15"/>
      <c r="HZN229" s="15"/>
      <c r="HZO229" s="15"/>
      <c r="HZP229" s="15"/>
      <c r="HZQ229" s="15"/>
      <c r="HZR229" s="15"/>
      <c r="HZS229" s="15"/>
      <c r="HZT229" s="15"/>
      <c r="HZU229" s="15"/>
      <c r="HZV229" s="15"/>
      <c r="HZW229" s="15"/>
      <c r="HZX229" s="15"/>
      <c r="HZY229" s="15"/>
      <c r="HZZ229" s="15"/>
      <c r="IAA229" s="15"/>
      <c r="IAB229" s="15"/>
      <c r="IAC229" s="15"/>
      <c r="IAD229" s="15"/>
      <c r="IAE229" s="15"/>
      <c r="IAF229" s="15"/>
      <c r="IAG229" s="15"/>
      <c r="IAH229" s="15"/>
      <c r="IAI229" s="15"/>
      <c r="IAJ229" s="15"/>
      <c r="IAK229" s="15"/>
      <c r="IAL229" s="15"/>
      <c r="IAM229" s="15"/>
      <c r="IAN229" s="15"/>
      <c r="IAO229" s="15"/>
      <c r="IAP229" s="15"/>
      <c r="IAQ229" s="15"/>
      <c r="IAR229" s="15"/>
      <c r="IAS229" s="15"/>
      <c r="IAT229" s="15"/>
      <c r="IAU229" s="15"/>
      <c r="IAV229" s="15"/>
      <c r="IAW229" s="15"/>
      <c r="IAX229" s="15"/>
      <c r="IAY229" s="15"/>
      <c r="IAZ229" s="15"/>
      <c r="IBA229" s="15"/>
      <c r="IBB229" s="15"/>
      <c r="IBC229" s="15"/>
      <c r="IBD229" s="15"/>
      <c r="IBE229" s="15"/>
      <c r="IBF229" s="15"/>
      <c r="IBG229" s="15"/>
      <c r="IBH229" s="15"/>
      <c r="IBI229" s="15"/>
      <c r="IBJ229" s="15"/>
      <c r="IBK229" s="15"/>
      <c r="IBL229" s="15"/>
      <c r="IBM229" s="15"/>
      <c r="IBN229" s="15"/>
      <c r="IBO229" s="15"/>
      <c r="IBP229" s="15"/>
      <c r="IBQ229" s="15"/>
      <c r="IBR229" s="15"/>
      <c r="IBS229" s="15"/>
      <c r="IBT229" s="15"/>
      <c r="IBU229" s="15"/>
      <c r="IBV229" s="15"/>
      <c r="IBW229" s="15"/>
      <c r="IBX229" s="15"/>
      <c r="IBY229" s="15"/>
      <c r="IBZ229" s="15"/>
      <c r="ICA229" s="15"/>
      <c r="ICB229" s="15"/>
      <c r="ICC229" s="15"/>
      <c r="ICD229" s="15"/>
      <c r="ICE229" s="15"/>
      <c r="ICF229" s="15"/>
      <c r="ICG229" s="15"/>
      <c r="ICH229" s="15"/>
      <c r="ICI229" s="15"/>
      <c r="ICJ229" s="15"/>
      <c r="ICK229" s="15"/>
      <c r="ICL229" s="15"/>
      <c r="ICM229" s="15"/>
      <c r="ICN229" s="15"/>
      <c r="ICO229" s="15"/>
      <c r="ICP229" s="15"/>
      <c r="ICQ229" s="15"/>
      <c r="ICR229" s="15"/>
      <c r="ICS229" s="15"/>
      <c r="ICT229" s="15"/>
      <c r="ICU229" s="15"/>
      <c r="ICV229" s="15"/>
      <c r="ICW229" s="15"/>
      <c r="ICX229" s="15"/>
      <c r="ICY229" s="15"/>
      <c r="ICZ229" s="15"/>
      <c r="IDA229" s="15"/>
      <c r="IDB229" s="15"/>
      <c r="IDC229" s="15"/>
      <c r="IDD229" s="15"/>
      <c r="IDE229" s="15"/>
      <c r="IDF229" s="15"/>
      <c r="IDG229" s="15"/>
      <c r="IDH229" s="15"/>
      <c r="IDI229" s="15"/>
      <c r="IDJ229" s="15"/>
      <c r="IDK229" s="15"/>
      <c r="IDL229" s="15"/>
      <c r="IDM229" s="15"/>
      <c r="IDN229" s="15"/>
      <c r="IDO229" s="15"/>
      <c r="IDP229" s="15"/>
      <c r="IDQ229" s="15"/>
      <c r="IDR229" s="15"/>
      <c r="IDS229" s="15"/>
      <c r="IDT229" s="15"/>
      <c r="IDU229" s="15"/>
      <c r="IDV229" s="15"/>
      <c r="IDW229" s="15"/>
      <c r="IDX229" s="15"/>
      <c r="IDY229" s="15"/>
      <c r="IDZ229" s="15"/>
      <c r="IEA229" s="15"/>
      <c r="IEB229" s="15"/>
      <c r="IEC229" s="15"/>
      <c r="IED229" s="15"/>
      <c r="IEE229" s="15"/>
      <c r="IEF229" s="15"/>
      <c r="IEG229" s="15"/>
      <c r="IEH229" s="15"/>
      <c r="IEI229" s="15"/>
      <c r="IEJ229" s="15"/>
      <c r="IEK229" s="15"/>
      <c r="IEL229" s="15"/>
      <c r="IEM229" s="15"/>
      <c r="IEN229" s="15"/>
      <c r="IEO229" s="15"/>
      <c r="IEP229" s="15"/>
      <c r="IEQ229" s="15"/>
      <c r="IER229" s="15"/>
      <c r="IES229" s="15"/>
      <c r="IET229" s="15"/>
      <c r="IEU229" s="15"/>
      <c r="IEV229" s="15"/>
      <c r="IEW229" s="15"/>
      <c r="IEX229" s="15"/>
      <c r="IEY229" s="15"/>
      <c r="IEZ229" s="15"/>
      <c r="IFA229" s="15"/>
      <c r="IFB229" s="15"/>
      <c r="IFC229" s="15"/>
      <c r="IFD229" s="15"/>
      <c r="IFE229" s="15"/>
      <c r="IFF229" s="15"/>
      <c r="IFG229" s="15"/>
      <c r="IFH229" s="15"/>
      <c r="IFI229" s="15"/>
      <c r="IFJ229" s="15"/>
      <c r="IFK229" s="15"/>
      <c r="IFL229" s="15"/>
      <c r="IFM229" s="15"/>
      <c r="IFN229" s="15"/>
      <c r="IFO229" s="15"/>
      <c r="IFP229" s="15"/>
      <c r="IFQ229" s="15"/>
      <c r="IFR229" s="15"/>
      <c r="IFS229" s="15"/>
      <c r="IFT229" s="15"/>
      <c r="IFU229" s="15"/>
      <c r="IFV229" s="15"/>
      <c r="IFW229" s="15"/>
      <c r="IFX229" s="15"/>
      <c r="IFY229" s="15"/>
      <c r="IFZ229" s="15"/>
      <c r="IGA229" s="15"/>
      <c r="IGB229" s="15"/>
      <c r="IGC229" s="15"/>
      <c r="IGD229" s="15"/>
      <c r="IGE229" s="15"/>
      <c r="IGF229" s="15"/>
      <c r="IGG229" s="15"/>
      <c r="IGH229" s="15"/>
      <c r="IGI229" s="15"/>
      <c r="IGJ229" s="15"/>
      <c r="IGK229" s="15"/>
      <c r="IGL229" s="15"/>
      <c r="IGM229" s="15"/>
      <c r="IGN229" s="15"/>
      <c r="IGO229" s="15"/>
      <c r="IGP229" s="15"/>
      <c r="IGQ229" s="15"/>
      <c r="IGR229" s="15"/>
      <c r="IGS229" s="15"/>
      <c r="IGT229" s="15"/>
      <c r="IGU229" s="15"/>
      <c r="IGV229" s="15"/>
      <c r="IGW229" s="15"/>
      <c r="IGX229" s="15"/>
      <c r="IGY229" s="15"/>
      <c r="IGZ229" s="15"/>
      <c r="IHA229" s="15"/>
      <c r="IHB229" s="15"/>
      <c r="IHC229" s="15"/>
      <c r="IHD229" s="15"/>
      <c r="IHE229" s="15"/>
      <c r="IHF229" s="15"/>
      <c r="IHG229" s="15"/>
      <c r="IHH229" s="15"/>
      <c r="IHI229" s="15"/>
      <c r="IHJ229" s="15"/>
      <c r="IHK229" s="15"/>
      <c r="IHL229" s="15"/>
      <c r="IHM229" s="15"/>
      <c r="IHN229" s="15"/>
      <c r="IHO229" s="15"/>
      <c r="IHP229" s="15"/>
      <c r="IHQ229" s="15"/>
      <c r="IHR229" s="15"/>
      <c r="IHS229" s="15"/>
      <c r="IHT229" s="15"/>
      <c r="IHU229" s="15"/>
      <c r="IHV229" s="15"/>
      <c r="IHW229" s="15"/>
      <c r="IHX229" s="15"/>
      <c r="IHY229" s="15"/>
      <c r="IHZ229" s="15"/>
      <c r="IIA229" s="15"/>
      <c r="IIB229" s="15"/>
      <c r="IIC229" s="15"/>
      <c r="IID229" s="15"/>
      <c r="IIE229" s="15"/>
      <c r="IIF229" s="15"/>
      <c r="IIG229" s="15"/>
      <c r="IIH229" s="15"/>
      <c r="III229" s="15"/>
      <c r="IIJ229" s="15"/>
      <c r="IIK229" s="15"/>
      <c r="IIL229" s="15"/>
      <c r="IIM229" s="15"/>
      <c r="IIN229" s="15"/>
      <c r="IIO229" s="15"/>
      <c r="IIP229" s="15"/>
      <c r="IIQ229" s="15"/>
      <c r="IIR229" s="15"/>
      <c r="IIS229" s="15"/>
      <c r="IIT229" s="15"/>
      <c r="IIU229" s="15"/>
      <c r="IIV229" s="15"/>
      <c r="IIW229" s="15"/>
      <c r="IIX229" s="15"/>
      <c r="IIY229" s="15"/>
      <c r="IIZ229" s="15"/>
      <c r="IJA229" s="15"/>
      <c r="IJB229" s="15"/>
      <c r="IJC229" s="15"/>
      <c r="IJD229" s="15"/>
      <c r="IJE229" s="15"/>
      <c r="IJF229" s="15"/>
      <c r="IJG229" s="15"/>
      <c r="IJH229" s="15"/>
      <c r="IJI229" s="15"/>
      <c r="IJJ229" s="15"/>
      <c r="IJK229" s="15"/>
      <c r="IJL229" s="15"/>
      <c r="IJM229" s="15"/>
      <c r="IJN229" s="15"/>
      <c r="IJO229" s="15"/>
      <c r="IJP229" s="15"/>
      <c r="IJQ229" s="15"/>
      <c r="IJR229" s="15"/>
      <c r="IJS229" s="15"/>
      <c r="IJT229" s="15"/>
      <c r="IJU229" s="15"/>
      <c r="IJV229" s="15"/>
      <c r="IJW229" s="15"/>
      <c r="IJX229" s="15"/>
      <c r="IJY229" s="15"/>
      <c r="IJZ229" s="15"/>
      <c r="IKA229" s="15"/>
      <c r="IKB229" s="15"/>
      <c r="IKC229" s="15"/>
      <c r="IKD229" s="15"/>
      <c r="IKE229" s="15"/>
      <c r="IKF229" s="15"/>
      <c r="IKG229" s="15"/>
      <c r="IKH229" s="15"/>
      <c r="IKI229" s="15"/>
      <c r="IKJ229" s="15"/>
      <c r="IKK229" s="15"/>
      <c r="IKL229" s="15"/>
      <c r="IKM229" s="15"/>
      <c r="IKN229" s="15"/>
      <c r="IKO229" s="15"/>
      <c r="IKP229" s="15"/>
      <c r="IKQ229" s="15"/>
      <c r="IKR229" s="15"/>
      <c r="IKS229" s="15"/>
      <c r="IKT229" s="15"/>
      <c r="IKU229" s="15"/>
      <c r="IKV229" s="15"/>
      <c r="IKW229" s="15"/>
      <c r="IKX229" s="15"/>
      <c r="IKY229" s="15"/>
      <c r="IKZ229" s="15"/>
      <c r="ILA229" s="15"/>
      <c r="ILB229" s="15"/>
      <c r="ILC229" s="15"/>
      <c r="ILD229" s="15"/>
      <c r="ILE229" s="15"/>
      <c r="ILF229" s="15"/>
      <c r="ILG229" s="15"/>
      <c r="ILH229" s="15"/>
      <c r="ILI229" s="15"/>
      <c r="ILJ229" s="15"/>
      <c r="ILK229" s="15"/>
      <c r="ILL229" s="15"/>
      <c r="ILM229" s="15"/>
      <c r="ILN229" s="15"/>
      <c r="ILO229" s="15"/>
      <c r="ILP229" s="15"/>
      <c r="ILQ229" s="15"/>
      <c r="ILR229" s="15"/>
      <c r="ILS229" s="15"/>
      <c r="ILT229" s="15"/>
      <c r="ILU229" s="15"/>
      <c r="ILV229" s="15"/>
      <c r="ILW229" s="15"/>
      <c r="ILX229" s="15"/>
      <c r="ILY229" s="15"/>
      <c r="ILZ229" s="15"/>
      <c r="IMA229" s="15"/>
      <c r="IMB229" s="15"/>
      <c r="IMC229" s="15"/>
      <c r="IMD229" s="15"/>
      <c r="IME229" s="15"/>
      <c r="IMF229" s="15"/>
      <c r="IMG229" s="15"/>
      <c r="IMH229" s="15"/>
      <c r="IMI229" s="15"/>
      <c r="IMJ229" s="15"/>
      <c r="IMK229" s="15"/>
      <c r="IML229" s="15"/>
      <c r="IMM229" s="15"/>
      <c r="IMN229" s="15"/>
      <c r="IMO229" s="15"/>
      <c r="IMP229" s="15"/>
      <c r="IMQ229" s="15"/>
      <c r="IMR229" s="15"/>
      <c r="IMS229" s="15"/>
      <c r="IMT229" s="15"/>
      <c r="IMU229" s="15"/>
      <c r="IMV229" s="15"/>
      <c r="IMW229" s="15"/>
      <c r="IMX229" s="15"/>
      <c r="IMY229" s="15"/>
      <c r="IMZ229" s="15"/>
      <c r="INA229" s="15"/>
      <c r="INB229" s="15"/>
      <c r="INC229" s="15"/>
      <c r="IND229" s="15"/>
      <c r="INE229" s="15"/>
      <c r="INF229" s="15"/>
      <c r="ING229" s="15"/>
      <c r="INH229" s="15"/>
      <c r="INI229" s="15"/>
      <c r="INJ229" s="15"/>
      <c r="INK229" s="15"/>
      <c r="INL229" s="15"/>
      <c r="INM229" s="15"/>
      <c r="INN229" s="15"/>
      <c r="INO229" s="15"/>
      <c r="INP229" s="15"/>
      <c r="INQ229" s="15"/>
      <c r="INR229" s="15"/>
      <c r="INS229" s="15"/>
      <c r="INT229" s="15"/>
      <c r="INU229" s="15"/>
      <c r="INV229" s="15"/>
      <c r="INW229" s="15"/>
      <c r="INX229" s="15"/>
      <c r="INY229" s="15"/>
      <c r="INZ229" s="15"/>
      <c r="IOA229" s="15"/>
      <c r="IOB229" s="15"/>
      <c r="IOC229" s="15"/>
      <c r="IOD229" s="15"/>
      <c r="IOE229" s="15"/>
      <c r="IOF229" s="15"/>
      <c r="IOG229" s="15"/>
      <c r="IOH229" s="15"/>
      <c r="IOI229" s="15"/>
      <c r="IOJ229" s="15"/>
      <c r="IOK229" s="15"/>
      <c r="IOL229" s="15"/>
      <c r="IOM229" s="15"/>
      <c r="ION229" s="15"/>
      <c r="IOO229" s="15"/>
      <c r="IOP229" s="15"/>
      <c r="IOQ229" s="15"/>
      <c r="IOR229" s="15"/>
      <c r="IOS229" s="15"/>
      <c r="IOT229" s="15"/>
      <c r="IOU229" s="15"/>
      <c r="IOV229" s="15"/>
      <c r="IOW229" s="15"/>
      <c r="IOX229" s="15"/>
      <c r="IOY229" s="15"/>
      <c r="IOZ229" s="15"/>
      <c r="IPA229" s="15"/>
      <c r="IPB229" s="15"/>
      <c r="IPC229" s="15"/>
      <c r="IPD229" s="15"/>
      <c r="IPE229" s="15"/>
      <c r="IPF229" s="15"/>
      <c r="IPG229" s="15"/>
      <c r="IPH229" s="15"/>
      <c r="IPI229" s="15"/>
      <c r="IPJ229" s="15"/>
      <c r="IPK229" s="15"/>
      <c r="IPL229" s="15"/>
      <c r="IPM229" s="15"/>
      <c r="IPN229" s="15"/>
      <c r="IPO229" s="15"/>
      <c r="IPP229" s="15"/>
      <c r="IPQ229" s="15"/>
      <c r="IPR229" s="15"/>
      <c r="IPS229" s="15"/>
      <c r="IPT229" s="15"/>
      <c r="IPU229" s="15"/>
      <c r="IPV229" s="15"/>
      <c r="IPW229" s="15"/>
      <c r="IPX229" s="15"/>
      <c r="IPY229" s="15"/>
      <c r="IPZ229" s="15"/>
      <c r="IQA229" s="15"/>
      <c r="IQB229" s="15"/>
      <c r="IQC229" s="15"/>
      <c r="IQD229" s="15"/>
      <c r="IQE229" s="15"/>
      <c r="IQF229" s="15"/>
      <c r="IQG229" s="15"/>
      <c r="IQH229" s="15"/>
      <c r="IQI229" s="15"/>
      <c r="IQJ229" s="15"/>
      <c r="IQK229" s="15"/>
      <c r="IQL229" s="15"/>
      <c r="IQM229" s="15"/>
      <c r="IQN229" s="15"/>
      <c r="IQO229" s="15"/>
      <c r="IQP229" s="15"/>
      <c r="IQQ229" s="15"/>
      <c r="IQR229" s="15"/>
      <c r="IQS229" s="15"/>
      <c r="IQT229" s="15"/>
      <c r="IQU229" s="15"/>
      <c r="IQV229" s="15"/>
      <c r="IQW229" s="15"/>
      <c r="IQX229" s="15"/>
      <c r="IQY229" s="15"/>
      <c r="IQZ229" s="15"/>
      <c r="IRA229" s="15"/>
      <c r="IRB229" s="15"/>
      <c r="IRC229" s="15"/>
      <c r="IRD229" s="15"/>
      <c r="IRE229" s="15"/>
      <c r="IRF229" s="15"/>
      <c r="IRG229" s="15"/>
      <c r="IRH229" s="15"/>
      <c r="IRI229" s="15"/>
      <c r="IRJ229" s="15"/>
      <c r="IRK229" s="15"/>
      <c r="IRL229" s="15"/>
      <c r="IRM229" s="15"/>
      <c r="IRN229" s="15"/>
      <c r="IRO229" s="15"/>
      <c r="IRP229" s="15"/>
      <c r="IRQ229" s="15"/>
      <c r="IRR229" s="15"/>
      <c r="IRS229" s="15"/>
      <c r="IRT229" s="15"/>
      <c r="IRU229" s="15"/>
      <c r="IRV229" s="15"/>
      <c r="IRW229" s="15"/>
      <c r="IRX229" s="15"/>
      <c r="IRY229" s="15"/>
      <c r="IRZ229" s="15"/>
      <c r="ISA229" s="15"/>
      <c r="ISB229" s="15"/>
      <c r="ISC229" s="15"/>
      <c r="ISD229" s="15"/>
      <c r="ISE229" s="15"/>
      <c r="ISF229" s="15"/>
      <c r="ISG229" s="15"/>
      <c r="ISH229" s="15"/>
      <c r="ISI229" s="15"/>
      <c r="ISJ229" s="15"/>
      <c r="ISK229" s="15"/>
      <c r="ISL229" s="15"/>
      <c r="ISM229" s="15"/>
      <c r="ISN229" s="15"/>
      <c r="ISO229" s="15"/>
      <c r="ISP229" s="15"/>
      <c r="ISQ229" s="15"/>
      <c r="ISR229" s="15"/>
      <c r="ISS229" s="15"/>
      <c r="IST229" s="15"/>
      <c r="ISU229" s="15"/>
      <c r="ISV229" s="15"/>
      <c r="ISW229" s="15"/>
      <c r="ISX229" s="15"/>
      <c r="ISY229" s="15"/>
      <c r="ISZ229" s="15"/>
      <c r="ITA229" s="15"/>
      <c r="ITB229" s="15"/>
      <c r="ITC229" s="15"/>
      <c r="ITD229" s="15"/>
      <c r="ITE229" s="15"/>
      <c r="ITF229" s="15"/>
      <c r="ITG229" s="15"/>
      <c r="ITH229" s="15"/>
      <c r="ITI229" s="15"/>
      <c r="ITJ229" s="15"/>
      <c r="ITK229" s="15"/>
      <c r="ITL229" s="15"/>
      <c r="ITM229" s="15"/>
      <c r="ITN229" s="15"/>
      <c r="ITO229" s="15"/>
      <c r="ITP229" s="15"/>
      <c r="ITQ229" s="15"/>
      <c r="ITR229" s="15"/>
      <c r="ITS229" s="15"/>
      <c r="ITT229" s="15"/>
      <c r="ITU229" s="15"/>
      <c r="ITV229" s="15"/>
      <c r="ITW229" s="15"/>
      <c r="ITX229" s="15"/>
      <c r="ITY229" s="15"/>
      <c r="ITZ229" s="15"/>
      <c r="IUA229" s="15"/>
      <c r="IUB229" s="15"/>
      <c r="IUC229" s="15"/>
      <c r="IUD229" s="15"/>
      <c r="IUE229" s="15"/>
      <c r="IUF229" s="15"/>
      <c r="IUG229" s="15"/>
      <c r="IUH229" s="15"/>
      <c r="IUI229" s="15"/>
      <c r="IUJ229" s="15"/>
      <c r="IUK229" s="15"/>
      <c r="IUL229" s="15"/>
      <c r="IUM229" s="15"/>
      <c r="IUN229" s="15"/>
      <c r="IUO229" s="15"/>
      <c r="IUP229" s="15"/>
      <c r="IUQ229" s="15"/>
      <c r="IUR229" s="15"/>
      <c r="IUS229" s="15"/>
      <c r="IUT229" s="15"/>
      <c r="IUU229" s="15"/>
      <c r="IUV229" s="15"/>
      <c r="IUW229" s="15"/>
      <c r="IUX229" s="15"/>
      <c r="IUY229" s="15"/>
      <c r="IUZ229" s="15"/>
      <c r="IVA229" s="15"/>
      <c r="IVB229" s="15"/>
      <c r="IVC229" s="15"/>
      <c r="IVD229" s="15"/>
      <c r="IVE229" s="15"/>
      <c r="IVF229" s="15"/>
      <c r="IVG229" s="15"/>
      <c r="IVH229" s="15"/>
      <c r="IVI229" s="15"/>
      <c r="IVJ229" s="15"/>
      <c r="IVK229" s="15"/>
      <c r="IVL229" s="15"/>
      <c r="IVM229" s="15"/>
      <c r="IVN229" s="15"/>
      <c r="IVO229" s="15"/>
      <c r="IVP229" s="15"/>
      <c r="IVQ229" s="15"/>
      <c r="IVR229" s="15"/>
      <c r="IVS229" s="15"/>
      <c r="IVT229" s="15"/>
      <c r="IVU229" s="15"/>
      <c r="IVV229" s="15"/>
      <c r="IVW229" s="15"/>
      <c r="IVX229" s="15"/>
      <c r="IVY229" s="15"/>
      <c r="IVZ229" s="15"/>
      <c r="IWA229" s="15"/>
      <c r="IWB229" s="15"/>
      <c r="IWC229" s="15"/>
      <c r="IWD229" s="15"/>
      <c r="IWE229" s="15"/>
      <c r="IWF229" s="15"/>
      <c r="IWG229" s="15"/>
      <c r="IWH229" s="15"/>
      <c r="IWI229" s="15"/>
      <c r="IWJ229" s="15"/>
      <c r="IWK229" s="15"/>
      <c r="IWL229" s="15"/>
      <c r="IWM229" s="15"/>
      <c r="IWN229" s="15"/>
      <c r="IWO229" s="15"/>
      <c r="IWP229" s="15"/>
      <c r="IWQ229" s="15"/>
      <c r="IWR229" s="15"/>
      <c r="IWS229" s="15"/>
      <c r="IWT229" s="15"/>
      <c r="IWU229" s="15"/>
      <c r="IWV229" s="15"/>
      <c r="IWW229" s="15"/>
      <c r="IWX229" s="15"/>
      <c r="IWY229" s="15"/>
      <c r="IWZ229" s="15"/>
      <c r="IXA229" s="15"/>
      <c r="IXB229" s="15"/>
      <c r="IXC229" s="15"/>
      <c r="IXD229" s="15"/>
      <c r="IXE229" s="15"/>
      <c r="IXF229" s="15"/>
      <c r="IXG229" s="15"/>
      <c r="IXH229" s="15"/>
      <c r="IXI229" s="15"/>
      <c r="IXJ229" s="15"/>
      <c r="IXK229" s="15"/>
      <c r="IXL229" s="15"/>
      <c r="IXM229" s="15"/>
      <c r="IXN229" s="15"/>
      <c r="IXO229" s="15"/>
      <c r="IXP229" s="15"/>
      <c r="IXQ229" s="15"/>
      <c r="IXR229" s="15"/>
      <c r="IXS229" s="15"/>
      <c r="IXT229" s="15"/>
      <c r="IXU229" s="15"/>
      <c r="IXV229" s="15"/>
      <c r="IXW229" s="15"/>
      <c r="IXX229" s="15"/>
      <c r="IXY229" s="15"/>
      <c r="IXZ229" s="15"/>
      <c r="IYA229" s="15"/>
      <c r="IYB229" s="15"/>
      <c r="IYC229" s="15"/>
      <c r="IYD229" s="15"/>
      <c r="IYE229" s="15"/>
      <c r="IYF229" s="15"/>
      <c r="IYG229" s="15"/>
      <c r="IYH229" s="15"/>
      <c r="IYI229" s="15"/>
      <c r="IYJ229" s="15"/>
      <c r="IYK229" s="15"/>
      <c r="IYL229" s="15"/>
      <c r="IYM229" s="15"/>
      <c r="IYN229" s="15"/>
      <c r="IYO229" s="15"/>
      <c r="IYP229" s="15"/>
      <c r="IYQ229" s="15"/>
      <c r="IYR229" s="15"/>
      <c r="IYS229" s="15"/>
      <c r="IYT229" s="15"/>
      <c r="IYU229" s="15"/>
      <c r="IYV229" s="15"/>
      <c r="IYW229" s="15"/>
      <c r="IYX229" s="15"/>
      <c r="IYY229" s="15"/>
      <c r="IYZ229" s="15"/>
      <c r="IZA229" s="15"/>
      <c r="IZB229" s="15"/>
      <c r="IZC229" s="15"/>
      <c r="IZD229" s="15"/>
      <c r="IZE229" s="15"/>
      <c r="IZF229" s="15"/>
      <c r="IZG229" s="15"/>
      <c r="IZH229" s="15"/>
      <c r="IZI229" s="15"/>
      <c r="IZJ229" s="15"/>
      <c r="IZK229" s="15"/>
      <c r="IZL229" s="15"/>
      <c r="IZM229" s="15"/>
      <c r="IZN229" s="15"/>
      <c r="IZO229" s="15"/>
      <c r="IZP229" s="15"/>
      <c r="IZQ229" s="15"/>
      <c r="IZR229" s="15"/>
      <c r="IZS229" s="15"/>
      <c r="IZT229" s="15"/>
      <c r="IZU229" s="15"/>
      <c r="IZV229" s="15"/>
      <c r="IZW229" s="15"/>
      <c r="IZX229" s="15"/>
      <c r="IZY229" s="15"/>
      <c r="IZZ229" s="15"/>
      <c r="JAA229" s="15"/>
      <c r="JAB229" s="15"/>
      <c r="JAC229" s="15"/>
      <c r="JAD229" s="15"/>
      <c r="JAE229" s="15"/>
      <c r="JAF229" s="15"/>
      <c r="JAG229" s="15"/>
      <c r="JAH229" s="15"/>
      <c r="JAI229" s="15"/>
      <c r="JAJ229" s="15"/>
      <c r="JAK229" s="15"/>
      <c r="JAL229" s="15"/>
      <c r="JAM229" s="15"/>
      <c r="JAN229" s="15"/>
      <c r="JAO229" s="15"/>
      <c r="JAP229" s="15"/>
      <c r="JAQ229" s="15"/>
      <c r="JAR229" s="15"/>
      <c r="JAS229" s="15"/>
      <c r="JAT229" s="15"/>
      <c r="JAU229" s="15"/>
      <c r="JAV229" s="15"/>
      <c r="JAW229" s="15"/>
      <c r="JAX229" s="15"/>
      <c r="JAY229" s="15"/>
      <c r="JAZ229" s="15"/>
      <c r="JBA229" s="15"/>
      <c r="JBB229" s="15"/>
      <c r="JBC229" s="15"/>
      <c r="JBD229" s="15"/>
      <c r="JBE229" s="15"/>
      <c r="JBF229" s="15"/>
      <c r="JBG229" s="15"/>
      <c r="JBH229" s="15"/>
      <c r="JBI229" s="15"/>
      <c r="JBJ229" s="15"/>
      <c r="JBK229" s="15"/>
      <c r="JBL229" s="15"/>
      <c r="JBM229" s="15"/>
      <c r="JBN229" s="15"/>
      <c r="JBO229" s="15"/>
      <c r="JBP229" s="15"/>
      <c r="JBQ229" s="15"/>
      <c r="JBR229" s="15"/>
      <c r="JBS229" s="15"/>
      <c r="JBT229" s="15"/>
      <c r="JBU229" s="15"/>
      <c r="JBV229" s="15"/>
      <c r="JBW229" s="15"/>
      <c r="JBX229" s="15"/>
      <c r="JBY229" s="15"/>
      <c r="JBZ229" s="15"/>
      <c r="JCA229" s="15"/>
      <c r="JCB229" s="15"/>
      <c r="JCC229" s="15"/>
      <c r="JCD229" s="15"/>
      <c r="JCE229" s="15"/>
      <c r="JCF229" s="15"/>
      <c r="JCG229" s="15"/>
      <c r="JCH229" s="15"/>
      <c r="JCI229" s="15"/>
      <c r="JCJ229" s="15"/>
      <c r="JCK229" s="15"/>
      <c r="JCL229" s="15"/>
      <c r="JCM229" s="15"/>
      <c r="JCN229" s="15"/>
      <c r="JCO229" s="15"/>
      <c r="JCP229" s="15"/>
      <c r="JCQ229" s="15"/>
      <c r="JCR229" s="15"/>
      <c r="JCS229" s="15"/>
      <c r="JCT229" s="15"/>
      <c r="JCU229" s="15"/>
      <c r="JCV229" s="15"/>
      <c r="JCW229" s="15"/>
      <c r="JCX229" s="15"/>
      <c r="JCY229" s="15"/>
      <c r="JCZ229" s="15"/>
      <c r="JDA229" s="15"/>
      <c r="JDB229" s="15"/>
      <c r="JDC229" s="15"/>
      <c r="JDD229" s="15"/>
      <c r="JDE229" s="15"/>
      <c r="JDF229" s="15"/>
      <c r="JDG229" s="15"/>
      <c r="JDH229" s="15"/>
      <c r="JDI229" s="15"/>
      <c r="JDJ229" s="15"/>
      <c r="JDK229" s="15"/>
      <c r="JDL229" s="15"/>
      <c r="JDM229" s="15"/>
      <c r="JDN229" s="15"/>
      <c r="JDO229" s="15"/>
      <c r="JDP229" s="15"/>
      <c r="JDQ229" s="15"/>
      <c r="JDR229" s="15"/>
      <c r="JDS229" s="15"/>
      <c r="JDT229" s="15"/>
      <c r="JDU229" s="15"/>
      <c r="JDV229" s="15"/>
      <c r="JDW229" s="15"/>
      <c r="JDX229" s="15"/>
      <c r="JDY229" s="15"/>
      <c r="JDZ229" s="15"/>
      <c r="JEA229" s="15"/>
      <c r="JEB229" s="15"/>
      <c r="JEC229" s="15"/>
      <c r="JED229" s="15"/>
      <c r="JEE229" s="15"/>
      <c r="JEF229" s="15"/>
      <c r="JEG229" s="15"/>
      <c r="JEH229" s="15"/>
      <c r="JEI229" s="15"/>
      <c r="JEJ229" s="15"/>
      <c r="JEK229" s="15"/>
      <c r="JEL229" s="15"/>
      <c r="JEM229" s="15"/>
      <c r="JEN229" s="15"/>
      <c r="JEO229" s="15"/>
      <c r="JEP229" s="15"/>
      <c r="JEQ229" s="15"/>
      <c r="JER229" s="15"/>
      <c r="JES229" s="15"/>
      <c r="JET229" s="15"/>
      <c r="JEU229" s="15"/>
      <c r="JEV229" s="15"/>
      <c r="JEW229" s="15"/>
      <c r="JEX229" s="15"/>
      <c r="JEY229" s="15"/>
      <c r="JEZ229" s="15"/>
      <c r="JFA229" s="15"/>
      <c r="JFB229" s="15"/>
      <c r="JFC229" s="15"/>
      <c r="JFD229" s="15"/>
      <c r="JFE229" s="15"/>
      <c r="JFF229" s="15"/>
      <c r="JFG229" s="15"/>
      <c r="JFH229" s="15"/>
      <c r="JFI229" s="15"/>
      <c r="JFJ229" s="15"/>
      <c r="JFK229" s="15"/>
      <c r="JFL229" s="15"/>
      <c r="JFM229" s="15"/>
      <c r="JFN229" s="15"/>
      <c r="JFO229" s="15"/>
      <c r="JFP229" s="15"/>
      <c r="JFQ229" s="15"/>
      <c r="JFR229" s="15"/>
      <c r="JFS229" s="15"/>
      <c r="JFT229" s="15"/>
      <c r="JFU229" s="15"/>
      <c r="JFV229" s="15"/>
      <c r="JFW229" s="15"/>
      <c r="JFX229" s="15"/>
      <c r="JFY229" s="15"/>
      <c r="JFZ229" s="15"/>
      <c r="JGA229" s="15"/>
      <c r="JGB229" s="15"/>
      <c r="JGC229" s="15"/>
      <c r="JGD229" s="15"/>
      <c r="JGE229" s="15"/>
      <c r="JGF229" s="15"/>
      <c r="JGG229" s="15"/>
      <c r="JGH229" s="15"/>
      <c r="JGI229" s="15"/>
      <c r="JGJ229" s="15"/>
      <c r="JGK229" s="15"/>
      <c r="JGL229" s="15"/>
      <c r="JGM229" s="15"/>
      <c r="JGN229" s="15"/>
      <c r="JGO229" s="15"/>
      <c r="JGP229" s="15"/>
      <c r="JGQ229" s="15"/>
      <c r="JGR229" s="15"/>
      <c r="JGS229" s="15"/>
      <c r="JGT229" s="15"/>
      <c r="JGU229" s="15"/>
      <c r="JGV229" s="15"/>
      <c r="JGW229" s="15"/>
      <c r="JGX229" s="15"/>
      <c r="JGY229" s="15"/>
      <c r="JGZ229" s="15"/>
      <c r="JHA229" s="15"/>
      <c r="JHB229" s="15"/>
      <c r="JHC229" s="15"/>
      <c r="JHD229" s="15"/>
      <c r="JHE229" s="15"/>
      <c r="JHF229" s="15"/>
      <c r="JHG229" s="15"/>
      <c r="JHH229" s="15"/>
      <c r="JHI229" s="15"/>
      <c r="JHJ229" s="15"/>
      <c r="JHK229" s="15"/>
      <c r="JHL229" s="15"/>
      <c r="JHM229" s="15"/>
      <c r="JHN229" s="15"/>
      <c r="JHO229" s="15"/>
      <c r="JHP229" s="15"/>
      <c r="JHQ229" s="15"/>
      <c r="JHR229" s="15"/>
      <c r="JHS229" s="15"/>
      <c r="JHT229" s="15"/>
      <c r="JHU229" s="15"/>
      <c r="JHV229" s="15"/>
      <c r="JHW229" s="15"/>
      <c r="JHX229" s="15"/>
      <c r="JHY229" s="15"/>
      <c r="JHZ229" s="15"/>
      <c r="JIA229" s="15"/>
      <c r="JIB229" s="15"/>
      <c r="JIC229" s="15"/>
      <c r="JID229" s="15"/>
      <c r="JIE229" s="15"/>
      <c r="JIF229" s="15"/>
      <c r="JIG229" s="15"/>
      <c r="JIH229" s="15"/>
      <c r="JII229" s="15"/>
      <c r="JIJ229" s="15"/>
      <c r="JIK229" s="15"/>
      <c r="JIL229" s="15"/>
      <c r="JIM229" s="15"/>
      <c r="JIN229" s="15"/>
      <c r="JIO229" s="15"/>
      <c r="JIP229" s="15"/>
      <c r="JIQ229" s="15"/>
      <c r="JIR229" s="15"/>
      <c r="JIS229" s="15"/>
      <c r="JIT229" s="15"/>
      <c r="JIU229" s="15"/>
      <c r="JIV229" s="15"/>
      <c r="JIW229" s="15"/>
      <c r="JIX229" s="15"/>
      <c r="JIY229" s="15"/>
      <c r="JIZ229" s="15"/>
      <c r="JJA229" s="15"/>
      <c r="JJB229" s="15"/>
      <c r="JJC229" s="15"/>
      <c r="JJD229" s="15"/>
      <c r="JJE229" s="15"/>
      <c r="JJF229" s="15"/>
      <c r="JJG229" s="15"/>
      <c r="JJH229" s="15"/>
      <c r="JJI229" s="15"/>
      <c r="JJJ229" s="15"/>
      <c r="JJK229" s="15"/>
      <c r="JJL229" s="15"/>
      <c r="JJM229" s="15"/>
      <c r="JJN229" s="15"/>
      <c r="JJO229" s="15"/>
      <c r="JJP229" s="15"/>
      <c r="JJQ229" s="15"/>
      <c r="JJR229" s="15"/>
      <c r="JJS229" s="15"/>
      <c r="JJT229" s="15"/>
      <c r="JJU229" s="15"/>
      <c r="JJV229" s="15"/>
      <c r="JJW229" s="15"/>
      <c r="JJX229" s="15"/>
      <c r="JJY229" s="15"/>
      <c r="JJZ229" s="15"/>
      <c r="JKA229" s="15"/>
      <c r="JKB229" s="15"/>
      <c r="JKC229" s="15"/>
      <c r="JKD229" s="15"/>
      <c r="JKE229" s="15"/>
      <c r="JKF229" s="15"/>
      <c r="JKG229" s="15"/>
      <c r="JKH229" s="15"/>
      <c r="JKI229" s="15"/>
      <c r="JKJ229" s="15"/>
      <c r="JKK229" s="15"/>
      <c r="JKL229" s="15"/>
      <c r="JKM229" s="15"/>
      <c r="JKN229" s="15"/>
      <c r="JKO229" s="15"/>
      <c r="JKP229" s="15"/>
      <c r="JKQ229" s="15"/>
      <c r="JKR229" s="15"/>
      <c r="JKS229" s="15"/>
      <c r="JKT229" s="15"/>
      <c r="JKU229" s="15"/>
      <c r="JKV229" s="15"/>
      <c r="JKW229" s="15"/>
      <c r="JKX229" s="15"/>
      <c r="JKY229" s="15"/>
      <c r="JKZ229" s="15"/>
      <c r="JLA229" s="15"/>
      <c r="JLB229" s="15"/>
      <c r="JLC229" s="15"/>
      <c r="JLD229" s="15"/>
      <c r="JLE229" s="15"/>
      <c r="JLF229" s="15"/>
      <c r="JLG229" s="15"/>
      <c r="JLH229" s="15"/>
      <c r="JLI229" s="15"/>
      <c r="JLJ229" s="15"/>
      <c r="JLK229" s="15"/>
      <c r="JLL229" s="15"/>
      <c r="JLM229" s="15"/>
      <c r="JLN229" s="15"/>
      <c r="JLO229" s="15"/>
      <c r="JLP229" s="15"/>
      <c r="JLQ229" s="15"/>
      <c r="JLR229" s="15"/>
      <c r="JLS229" s="15"/>
      <c r="JLT229" s="15"/>
      <c r="JLU229" s="15"/>
      <c r="JLV229" s="15"/>
      <c r="JLW229" s="15"/>
      <c r="JLX229" s="15"/>
      <c r="JLY229" s="15"/>
      <c r="JLZ229" s="15"/>
      <c r="JMA229" s="15"/>
      <c r="JMB229" s="15"/>
      <c r="JMC229" s="15"/>
      <c r="JMD229" s="15"/>
      <c r="JME229" s="15"/>
      <c r="JMF229" s="15"/>
      <c r="JMG229" s="15"/>
      <c r="JMH229" s="15"/>
      <c r="JMI229" s="15"/>
      <c r="JMJ229" s="15"/>
      <c r="JMK229" s="15"/>
      <c r="JML229" s="15"/>
      <c r="JMM229" s="15"/>
      <c r="JMN229" s="15"/>
      <c r="JMO229" s="15"/>
      <c r="JMP229" s="15"/>
      <c r="JMQ229" s="15"/>
      <c r="JMR229" s="15"/>
      <c r="JMS229" s="15"/>
      <c r="JMT229" s="15"/>
      <c r="JMU229" s="15"/>
      <c r="JMV229" s="15"/>
      <c r="JMW229" s="15"/>
      <c r="JMX229" s="15"/>
      <c r="JMY229" s="15"/>
      <c r="JMZ229" s="15"/>
      <c r="JNA229" s="15"/>
      <c r="JNB229" s="15"/>
      <c r="JNC229" s="15"/>
      <c r="JND229" s="15"/>
      <c r="JNE229" s="15"/>
      <c r="JNF229" s="15"/>
      <c r="JNG229" s="15"/>
      <c r="JNH229" s="15"/>
      <c r="JNI229" s="15"/>
      <c r="JNJ229" s="15"/>
      <c r="JNK229" s="15"/>
      <c r="JNL229" s="15"/>
      <c r="JNM229" s="15"/>
      <c r="JNN229" s="15"/>
      <c r="JNO229" s="15"/>
      <c r="JNP229" s="15"/>
      <c r="JNQ229" s="15"/>
      <c r="JNR229" s="15"/>
      <c r="JNS229" s="15"/>
      <c r="JNT229" s="15"/>
      <c r="JNU229" s="15"/>
      <c r="JNV229" s="15"/>
      <c r="JNW229" s="15"/>
      <c r="JNX229" s="15"/>
      <c r="JNY229" s="15"/>
      <c r="JNZ229" s="15"/>
      <c r="JOA229" s="15"/>
      <c r="JOB229" s="15"/>
      <c r="JOC229" s="15"/>
      <c r="JOD229" s="15"/>
      <c r="JOE229" s="15"/>
      <c r="JOF229" s="15"/>
      <c r="JOG229" s="15"/>
      <c r="JOH229" s="15"/>
      <c r="JOI229" s="15"/>
      <c r="JOJ229" s="15"/>
      <c r="JOK229" s="15"/>
      <c r="JOL229" s="15"/>
      <c r="JOM229" s="15"/>
      <c r="JON229" s="15"/>
      <c r="JOO229" s="15"/>
      <c r="JOP229" s="15"/>
      <c r="JOQ229" s="15"/>
      <c r="JOR229" s="15"/>
      <c r="JOS229" s="15"/>
      <c r="JOT229" s="15"/>
      <c r="JOU229" s="15"/>
      <c r="JOV229" s="15"/>
      <c r="JOW229" s="15"/>
      <c r="JOX229" s="15"/>
      <c r="JOY229" s="15"/>
      <c r="JOZ229" s="15"/>
      <c r="JPA229" s="15"/>
      <c r="JPB229" s="15"/>
      <c r="JPC229" s="15"/>
      <c r="JPD229" s="15"/>
      <c r="JPE229" s="15"/>
      <c r="JPF229" s="15"/>
      <c r="JPG229" s="15"/>
      <c r="JPH229" s="15"/>
      <c r="JPI229" s="15"/>
      <c r="JPJ229" s="15"/>
      <c r="JPK229" s="15"/>
      <c r="JPL229" s="15"/>
      <c r="JPM229" s="15"/>
      <c r="JPN229" s="15"/>
      <c r="JPO229" s="15"/>
      <c r="JPP229" s="15"/>
      <c r="JPQ229" s="15"/>
      <c r="JPR229" s="15"/>
      <c r="JPS229" s="15"/>
      <c r="JPT229" s="15"/>
      <c r="JPU229" s="15"/>
      <c r="JPV229" s="15"/>
      <c r="JPW229" s="15"/>
      <c r="JPX229" s="15"/>
      <c r="JPY229" s="15"/>
      <c r="JPZ229" s="15"/>
      <c r="JQA229" s="15"/>
      <c r="JQB229" s="15"/>
      <c r="JQC229" s="15"/>
      <c r="JQD229" s="15"/>
      <c r="JQE229" s="15"/>
      <c r="JQF229" s="15"/>
      <c r="JQG229" s="15"/>
      <c r="JQH229" s="15"/>
      <c r="JQI229" s="15"/>
      <c r="JQJ229" s="15"/>
      <c r="JQK229" s="15"/>
      <c r="JQL229" s="15"/>
      <c r="JQM229" s="15"/>
      <c r="JQN229" s="15"/>
      <c r="JQO229" s="15"/>
      <c r="JQP229" s="15"/>
      <c r="JQQ229" s="15"/>
      <c r="JQR229" s="15"/>
      <c r="JQS229" s="15"/>
      <c r="JQT229" s="15"/>
      <c r="JQU229" s="15"/>
      <c r="JQV229" s="15"/>
      <c r="JQW229" s="15"/>
      <c r="JQX229" s="15"/>
      <c r="JQY229" s="15"/>
      <c r="JQZ229" s="15"/>
      <c r="JRA229" s="15"/>
      <c r="JRB229" s="15"/>
      <c r="JRC229" s="15"/>
      <c r="JRD229" s="15"/>
      <c r="JRE229" s="15"/>
      <c r="JRF229" s="15"/>
      <c r="JRG229" s="15"/>
      <c r="JRH229" s="15"/>
      <c r="JRI229" s="15"/>
      <c r="JRJ229" s="15"/>
      <c r="JRK229" s="15"/>
      <c r="JRL229" s="15"/>
      <c r="JRM229" s="15"/>
      <c r="JRN229" s="15"/>
      <c r="JRO229" s="15"/>
      <c r="JRP229" s="15"/>
      <c r="JRQ229" s="15"/>
      <c r="JRR229" s="15"/>
      <c r="JRS229" s="15"/>
      <c r="JRT229" s="15"/>
      <c r="JRU229" s="15"/>
      <c r="JRV229" s="15"/>
      <c r="JRW229" s="15"/>
      <c r="JRX229" s="15"/>
      <c r="JRY229" s="15"/>
      <c r="JRZ229" s="15"/>
      <c r="JSA229" s="15"/>
      <c r="JSB229" s="15"/>
      <c r="JSC229" s="15"/>
      <c r="JSD229" s="15"/>
      <c r="JSE229" s="15"/>
      <c r="JSF229" s="15"/>
      <c r="JSG229" s="15"/>
      <c r="JSH229" s="15"/>
      <c r="JSI229" s="15"/>
      <c r="JSJ229" s="15"/>
      <c r="JSK229" s="15"/>
      <c r="JSL229" s="15"/>
      <c r="JSM229" s="15"/>
      <c r="JSN229" s="15"/>
      <c r="JSO229" s="15"/>
      <c r="JSP229" s="15"/>
      <c r="JSQ229" s="15"/>
      <c r="JSR229" s="15"/>
      <c r="JSS229" s="15"/>
      <c r="JST229" s="15"/>
      <c r="JSU229" s="15"/>
      <c r="JSV229" s="15"/>
      <c r="JSW229" s="15"/>
      <c r="JSX229" s="15"/>
      <c r="JSY229" s="15"/>
      <c r="JSZ229" s="15"/>
      <c r="JTA229" s="15"/>
      <c r="JTB229" s="15"/>
      <c r="JTC229" s="15"/>
      <c r="JTD229" s="15"/>
      <c r="JTE229" s="15"/>
      <c r="JTF229" s="15"/>
      <c r="JTG229" s="15"/>
      <c r="JTH229" s="15"/>
      <c r="JTI229" s="15"/>
      <c r="JTJ229" s="15"/>
      <c r="JTK229" s="15"/>
      <c r="JTL229" s="15"/>
      <c r="JTM229" s="15"/>
      <c r="JTN229" s="15"/>
      <c r="JTO229" s="15"/>
      <c r="JTP229" s="15"/>
      <c r="JTQ229" s="15"/>
      <c r="JTR229" s="15"/>
      <c r="JTS229" s="15"/>
      <c r="JTT229" s="15"/>
      <c r="JTU229" s="15"/>
      <c r="JTV229" s="15"/>
      <c r="JTW229" s="15"/>
      <c r="JTX229" s="15"/>
      <c r="JTY229" s="15"/>
      <c r="JTZ229" s="15"/>
      <c r="JUA229" s="15"/>
      <c r="JUB229" s="15"/>
      <c r="JUC229" s="15"/>
      <c r="JUD229" s="15"/>
      <c r="JUE229" s="15"/>
      <c r="JUF229" s="15"/>
      <c r="JUG229" s="15"/>
      <c r="JUH229" s="15"/>
      <c r="JUI229" s="15"/>
      <c r="JUJ229" s="15"/>
      <c r="JUK229" s="15"/>
      <c r="JUL229" s="15"/>
      <c r="JUM229" s="15"/>
      <c r="JUN229" s="15"/>
      <c r="JUO229" s="15"/>
      <c r="JUP229" s="15"/>
      <c r="JUQ229" s="15"/>
      <c r="JUR229" s="15"/>
      <c r="JUS229" s="15"/>
      <c r="JUT229" s="15"/>
      <c r="JUU229" s="15"/>
      <c r="JUV229" s="15"/>
      <c r="JUW229" s="15"/>
      <c r="JUX229" s="15"/>
      <c r="JUY229" s="15"/>
      <c r="JUZ229" s="15"/>
      <c r="JVA229" s="15"/>
      <c r="JVB229" s="15"/>
      <c r="JVC229" s="15"/>
      <c r="JVD229" s="15"/>
      <c r="JVE229" s="15"/>
      <c r="JVF229" s="15"/>
      <c r="JVG229" s="15"/>
      <c r="JVH229" s="15"/>
      <c r="JVI229" s="15"/>
      <c r="JVJ229" s="15"/>
      <c r="JVK229" s="15"/>
      <c r="JVL229" s="15"/>
      <c r="JVM229" s="15"/>
      <c r="JVN229" s="15"/>
      <c r="JVO229" s="15"/>
      <c r="JVP229" s="15"/>
      <c r="JVQ229" s="15"/>
      <c r="JVR229" s="15"/>
      <c r="JVS229" s="15"/>
      <c r="JVT229" s="15"/>
      <c r="JVU229" s="15"/>
      <c r="JVV229" s="15"/>
      <c r="JVW229" s="15"/>
      <c r="JVX229" s="15"/>
      <c r="JVY229" s="15"/>
      <c r="JVZ229" s="15"/>
      <c r="JWA229" s="15"/>
      <c r="JWB229" s="15"/>
      <c r="JWC229" s="15"/>
      <c r="JWD229" s="15"/>
      <c r="JWE229" s="15"/>
      <c r="JWF229" s="15"/>
      <c r="JWG229" s="15"/>
      <c r="JWH229" s="15"/>
      <c r="JWI229" s="15"/>
      <c r="JWJ229" s="15"/>
      <c r="JWK229" s="15"/>
      <c r="JWL229" s="15"/>
      <c r="JWM229" s="15"/>
      <c r="JWN229" s="15"/>
      <c r="JWO229" s="15"/>
      <c r="JWP229" s="15"/>
      <c r="JWQ229" s="15"/>
      <c r="JWR229" s="15"/>
      <c r="JWS229" s="15"/>
      <c r="JWT229" s="15"/>
      <c r="JWU229" s="15"/>
      <c r="JWV229" s="15"/>
      <c r="JWW229" s="15"/>
      <c r="JWX229" s="15"/>
      <c r="JWY229" s="15"/>
      <c r="JWZ229" s="15"/>
      <c r="JXA229" s="15"/>
      <c r="JXB229" s="15"/>
      <c r="JXC229" s="15"/>
      <c r="JXD229" s="15"/>
      <c r="JXE229" s="15"/>
      <c r="JXF229" s="15"/>
      <c r="JXG229" s="15"/>
      <c r="JXH229" s="15"/>
      <c r="JXI229" s="15"/>
      <c r="JXJ229" s="15"/>
      <c r="JXK229" s="15"/>
      <c r="JXL229" s="15"/>
      <c r="JXM229" s="15"/>
      <c r="JXN229" s="15"/>
      <c r="JXO229" s="15"/>
      <c r="JXP229" s="15"/>
      <c r="JXQ229" s="15"/>
      <c r="JXR229" s="15"/>
      <c r="JXS229" s="15"/>
      <c r="JXT229" s="15"/>
      <c r="JXU229" s="15"/>
      <c r="JXV229" s="15"/>
      <c r="JXW229" s="15"/>
      <c r="JXX229" s="15"/>
      <c r="JXY229" s="15"/>
      <c r="JXZ229" s="15"/>
      <c r="JYA229" s="15"/>
      <c r="JYB229" s="15"/>
      <c r="JYC229" s="15"/>
      <c r="JYD229" s="15"/>
      <c r="JYE229" s="15"/>
      <c r="JYF229" s="15"/>
      <c r="JYG229" s="15"/>
      <c r="JYH229" s="15"/>
      <c r="JYI229" s="15"/>
      <c r="JYJ229" s="15"/>
      <c r="JYK229" s="15"/>
      <c r="JYL229" s="15"/>
      <c r="JYM229" s="15"/>
      <c r="JYN229" s="15"/>
      <c r="JYO229" s="15"/>
      <c r="JYP229" s="15"/>
      <c r="JYQ229" s="15"/>
      <c r="JYR229" s="15"/>
      <c r="JYS229" s="15"/>
      <c r="JYT229" s="15"/>
      <c r="JYU229" s="15"/>
      <c r="JYV229" s="15"/>
      <c r="JYW229" s="15"/>
      <c r="JYX229" s="15"/>
      <c r="JYY229" s="15"/>
      <c r="JYZ229" s="15"/>
      <c r="JZA229" s="15"/>
      <c r="JZB229" s="15"/>
      <c r="JZC229" s="15"/>
      <c r="JZD229" s="15"/>
      <c r="JZE229" s="15"/>
      <c r="JZF229" s="15"/>
      <c r="JZG229" s="15"/>
      <c r="JZH229" s="15"/>
      <c r="JZI229" s="15"/>
      <c r="JZJ229" s="15"/>
      <c r="JZK229" s="15"/>
      <c r="JZL229" s="15"/>
      <c r="JZM229" s="15"/>
      <c r="JZN229" s="15"/>
      <c r="JZO229" s="15"/>
      <c r="JZP229" s="15"/>
      <c r="JZQ229" s="15"/>
      <c r="JZR229" s="15"/>
      <c r="JZS229" s="15"/>
      <c r="JZT229" s="15"/>
      <c r="JZU229" s="15"/>
      <c r="JZV229" s="15"/>
      <c r="JZW229" s="15"/>
      <c r="JZX229" s="15"/>
      <c r="JZY229" s="15"/>
      <c r="JZZ229" s="15"/>
      <c r="KAA229" s="15"/>
      <c r="KAB229" s="15"/>
      <c r="KAC229" s="15"/>
      <c r="KAD229" s="15"/>
      <c r="KAE229" s="15"/>
      <c r="KAF229" s="15"/>
      <c r="KAG229" s="15"/>
      <c r="KAH229" s="15"/>
      <c r="KAI229" s="15"/>
      <c r="KAJ229" s="15"/>
      <c r="KAK229" s="15"/>
      <c r="KAL229" s="15"/>
      <c r="KAM229" s="15"/>
      <c r="KAN229" s="15"/>
      <c r="KAO229" s="15"/>
      <c r="KAP229" s="15"/>
      <c r="KAQ229" s="15"/>
      <c r="KAR229" s="15"/>
      <c r="KAS229" s="15"/>
      <c r="KAT229" s="15"/>
      <c r="KAU229" s="15"/>
      <c r="KAV229" s="15"/>
      <c r="KAW229" s="15"/>
      <c r="KAX229" s="15"/>
      <c r="KAY229" s="15"/>
      <c r="KAZ229" s="15"/>
      <c r="KBA229" s="15"/>
      <c r="KBB229" s="15"/>
      <c r="KBC229" s="15"/>
      <c r="KBD229" s="15"/>
      <c r="KBE229" s="15"/>
      <c r="KBF229" s="15"/>
      <c r="KBG229" s="15"/>
      <c r="KBH229" s="15"/>
      <c r="KBI229" s="15"/>
      <c r="KBJ229" s="15"/>
      <c r="KBK229" s="15"/>
      <c r="KBL229" s="15"/>
      <c r="KBM229" s="15"/>
      <c r="KBN229" s="15"/>
      <c r="KBO229" s="15"/>
      <c r="KBP229" s="15"/>
      <c r="KBQ229" s="15"/>
      <c r="KBR229" s="15"/>
      <c r="KBS229" s="15"/>
      <c r="KBT229" s="15"/>
      <c r="KBU229" s="15"/>
      <c r="KBV229" s="15"/>
      <c r="KBW229" s="15"/>
      <c r="KBX229" s="15"/>
      <c r="KBY229" s="15"/>
      <c r="KBZ229" s="15"/>
      <c r="KCA229" s="15"/>
      <c r="KCB229" s="15"/>
      <c r="KCC229" s="15"/>
      <c r="KCD229" s="15"/>
      <c r="KCE229" s="15"/>
      <c r="KCF229" s="15"/>
      <c r="KCG229" s="15"/>
      <c r="KCH229" s="15"/>
      <c r="KCI229" s="15"/>
      <c r="KCJ229" s="15"/>
      <c r="KCK229" s="15"/>
      <c r="KCL229" s="15"/>
      <c r="KCM229" s="15"/>
      <c r="KCN229" s="15"/>
      <c r="KCO229" s="15"/>
      <c r="KCP229" s="15"/>
      <c r="KCQ229" s="15"/>
      <c r="KCR229" s="15"/>
      <c r="KCS229" s="15"/>
      <c r="KCT229" s="15"/>
      <c r="KCU229" s="15"/>
      <c r="KCV229" s="15"/>
      <c r="KCW229" s="15"/>
      <c r="KCX229" s="15"/>
      <c r="KCY229" s="15"/>
      <c r="KCZ229" s="15"/>
      <c r="KDA229" s="15"/>
      <c r="KDB229" s="15"/>
      <c r="KDC229" s="15"/>
      <c r="KDD229" s="15"/>
      <c r="KDE229" s="15"/>
      <c r="KDF229" s="15"/>
      <c r="KDG229" s="15"/>
      <c r="KDH229" s="15"/>
      <c r="KDI229" s="15"/>
      <c r="KDJ229" s="15"/>
      <c r="KDK229" s="15"/>
      <c r="KDL229" s="15"/>
      <c r="KDM229" s="15"/>
      <c r="KDN229" s="15"/>
      <c r="KDO229" s="15"/>
      <c r="KDP229" s="15"/>
      <c r="KDQ229" s="15"/>
      <c r="KDR229" s="15"/>
      <c r="KDS229" s="15"/>
      <c r="KDT229" s="15"/>
      <c r="KDU229" s="15"/>
      <c r="KDV229" s="15"/>
      <c r="KDW229" s="15"/>
      <c r="KDX229" s="15"/>
      <c r="KDY229" s="15"/>
      <c r="KDZ229" s="15"/>
      <c r="KEA229" s="15"/>
      <c r="KEB229" s="15"/>
      <c r="KEC229" s="15"/>
      <c r="KED229" s="15"/>
      <c r="KEE229" s="15"/>
      <c r="KEF229" s="15"/>
      <c r="KEG229" s="15"/>
      <c r="KEH229" s="15"/>
      <c r="KEI229" s="15"/>
      <c r="KEJ229" s="15"/>
      <c r="KEK229" s="15"/>
      <c r="KEL229" s="15"/>
      <c r="KEM229" s="15"/>
      <c r="KEN229" s="15"/>
      <c r="KEO229" s="15"/>
      <c r="KEP229" s="15"/>
      <c r="KEQ229" s="15"/>
      <c r="KER229" s="15"/>
      <c r="KES229" s="15"/>
      <c r="KET229" s="15"/>
      <c r="KEU229" s="15"/>
      <c r="KEV229" s="15"/>
      <c r="KEW229" s="15"/>
      <c r="KEX229" s="15"/>
      <c r="KEY229" s="15"/>
      <c r="KEZ229" s="15"/>
      <c r="KFA229" s="15"/>
      <c r="KFB229" s="15"/>
      <c r="KFC229" s="15"/>
      <c r="KFD229" s="15"/>
      <c r="KFE229" s="15"/>
      <c r="KFF229" s="15"/>
      <c r="KFG229" s="15"/>
      <c r="KFH229" s="15"/>
      <c r="KFI229" s="15"/>
      <c r="KFJ229" s="15"/>
      <c r="KFK229" s="15"/>
      <c r="KFL229" s="15"/>
      <c r="KFM229" s="15"/>
      <c r="KFN229" s="15"/>
      <c r="KFO229" s="15"/>
      <c r="KFP229" s="15"/>
      <c r="KFQ229" s="15"/>
      <c r="KFR229" s="15"/>
      <c r="KFS229" s="15"/>
      <c r="KFT229" s="15"/>
      <c r="KFU229" s="15"/>
      <c r="KFV229" s="15"/>
      <c r="KFW229" s="15"/>
      <c r="KFX229" s="15"/>
      <c r="KFY229" s="15"/>
      <c r="KFZ229" s="15"/>
      <c r="KGA229" s="15"/>
      <c r="KGB229" s="15"/>
      <c r="KGC229" s="15"/>
      <c r="KGD229" s="15"/>
      <c r="KGE229" s="15"/>
      <c r="KGF229" s="15"/>
      <c r="KGG229" s="15"/>
      <c r="KGH229" s="15"/>
      <c r="KGI229" s="15"/>
      <c r="KGJ229" s="15"/>
      <c r="KGK229" s="15"/>
      <c r="KGL229" s="15"/>
      <c r="KGM229" s="15"/>
      <c r="KGN229" s="15"/>
      <c r="KGO229" s="15"/>
      <c r="KGP229" s="15"/>
      <c r="KGQ229" s="15"/>
      <c r="KGR229" s="15"/>
      <c r="KGS229" s="15"/>
      <c r="KGT229" s="15"/>
      <c r="KGU229" s="15"/>
      <c r="KGV229" s="15"/>
      <c r="KGW229" s="15"/>
      <c r="KGX229" s="15"/>
      <c r="KGY229" s="15"/>
      <c r="KGZ229" s="15"/>
      <c r="KHA229" s="15"/>
      <c r="KHB229" s="15"/>
      <c r="KHC229" s="15"/>
      <c r="KHD229" s="15"/>
      <c r="KHE229" s="15"/>
      <c r="KHF229" s="15"/>
      <c r="KHG229" s="15"/>
      <c r="KHH229" s="15"/>
      <c r="KHI229" s="15"/>
      <c r="KHJ229" s="15"/>
      <c r="KHK229" s="15"/>
      <c r="KHL229" s="15"/>
      <c r="KHM229" s="15"/>
      <c r="KHN229" s="15"/>
      <c r="KHO229" s="15"/>
      <c r="KHP229" s="15"/>
      <c r="KHQ229" s="15"/>
      <c r="KHR229" s="15"/>
      <c r="KHS229" s="15"/>
      <c r="KHT229" s="15"/>
      <c r="KHU229" s="15"/>
      <c r="KHV229" s="15"/>
      <c r="KHW229" s="15"/>
      <c r="KHX229" s="15"/>
      <c r="KHY229" s="15"/>
      <c r="KHZ229" s="15"/>
      <c r="KIA229" s="15"/>
      <c r="KIB229" s="15"/>
      <c r="KIC229" s="15"/>
      <c r="KID229" s="15"/>
      <c r="KIE229" s="15"/>
      <c r="KIF229" s="15"/>
      <c r="KIG229" s="15"/>
      <c r="KIH229" s="15"/>
      <c r="KII229" s="15"/>
      <c r="KIJ229" s="15"/>
      <c r="KIK229" s="15"/>
      <c r="KIL229" s="15"/>
      <c r="KIM229" s="15"/>
      <c r="KIN229" s="15"/>
      <c r="KIO229" s="15"/>
      <c r="KIP229" s="15"/>
      <c r="KIQ229" s="15"/>
      <c r="KIR229" s="15"/>
      <c r="KIS229" s="15"/>
      <c r="KIT229" s="15"/>
      <c r="KIU229" s="15"/>
      <c r="KIV229" s="15"/>
      <c r="KIW229" s="15"/>
      <c r="KIX229" s="15"/>
      <c r="KIY229" s="15"/>
      <c r="KIZ229" s="15"/>
      <c r="KJA229" s="15"/>
      <c r="KJB229" s="15"/>
      <c r="KJC229" s="15"/>
      <c r="KJD229" s="15"/>
      <c r="KJE229" s="15"/>
      <c r="KJF229" s="15"/>
      <c r="KJG229" s="15"/>
      <c r="KJH229" s="15"/>
      <c r="KJI229" s="15"/>
      <c r="KJJ229" s="15"/>
      <c r="KJK229" s="15"/>
      <c r="KJL229" s="15"/>
      <c r="KJM229" s="15"/>
      <c r="KJN229" s="15"/>
      <c r="KJO229" s="15"/>
      <c r="KJP229" s="15"/>
      <c r="KJQ229" s="15"/>
      <c r="KJR229" s="15"/>
      <c r="KJS229" s="15"/>
      <c r="KJT229" s="15"/>
      <c r="KJU229" s="15"/>
      <c r="KJV229" s="15"/>
      <c r="KJW229" s="15"/>
      <c r="KJX229" s="15"/>
      <c r="KJY229" s="15"/>
      <c r="KJZ229" s="15"/>
      <c r="KKA229" s="15"/>
      <c r="KKB229" s="15"/>
      <c r="KKC229" s="15"/>
      <c r="KKD229" s="15"/>
      <c r="KKE229" s="15"/>
      <c r="KKF229" s="15"/>
      <c r="KKG229" s="15"/>
      <c r="KKH229" s="15"/>
      <c r="KKI229" s="15"/>
      <c r="KKJ229" s="15"/>
      <c r="KKK229" s="15"/>
      <c r="KKL229" s="15"/>
      <c r="KKM229" s="15"/>
      <c r="KKN229" s="15"/>
      <c r="KKO229" s="15"/>
      <c r="KKP229" s="15"/>
      <c r="KKQ229" s="15"/>
      <c r="KKR229" s="15"/>
      <c r="KKS229" s="15"/>
      <c r="KKT229" s="15"/>
      <c r="KKU229" s="15"/>
      <c r="KKV229" s="15"/>
      <c r="KKW229" s="15"/>
      <c r="KKX229" s="15"/>
      <c r="KKY229" s="15"/>
      <c r="KKZ229" s="15"/>
      <c r="KLA229" s="15"/>
      <c r="KLB229" s="15"/>
      <c r="KLC229" s="15"/>
      <c r="KLD229" s="15"/>
      <c r="KLE229" s="15"/>
      <c r="KLF229" s="15"/>
      <c r="KLG229" s="15"/>
      <c r="KLH229" s="15"/>
      <c r="KLI229" s="15"/>
      <c r="KLJ229" s="15"/>
      <c r="KLK229" s="15"/>
      <c r="KLL229" s="15"/>
      <c r="KLM229" s="15"/>
      <c r="KLN229" s="15"/>
      <c r="KLO229" s="15"/>
      <c r="KLP229" s="15"/>
      <c r="KLQ229" s="15"/>
      <c r="KLR229" s="15"/>
      <c r="KLS229" s="15"/>
      <c r="KLT229" s="15"/>
      <c r="KLU229" s="15"/>
      <c r="KLV229" s="15"/>
      <c r="KLW229" s="15"/>
      <c r="KLX229" s="15"/>
      <c r="KLY229" s="15"/>
      <c r="KLZ229" s="15"/>
      <c r="KMA229" s="15"/>
      <c r="KMB229" s="15"/>
      <c r="KMC229" s="15"/>
      <c r="KMD229" s="15"/>
      <c r="KME229" s="15"/>
      <c r="KMF229" s="15"/>
      <c r="KMG229" s="15"/>
      <c r="KMH229" s="15"/>
      <c r="KMI229" s="15"/>
      <c r="KMJ229" s="15"/>
      <c r="KMK229" s="15"/>
      <c r="KML229" s="15"/>
      <c r="KMM229" s="15"/>
      <c r="KMN229" s="15"/>
      <c r="KMO229" s="15"/>
      <c r="KMP229" s="15"/>
      <c r="KMQ229" s="15"/>
      <c r="KMR229" s="15"/>
      <c r="KMS229" s="15"/>
      <c r="KMT229" s="15"/>
      <c r="KMU229" s="15"/>
      <c r="KMV229" s="15"/>
      <c r="KMW229" s="15"/>
      <c r="KMX229" s="15"/>
      <c r="KMY229" s="15"/>
      <c r="KMZ229" s="15"/>
      <c r="KNA229" s="15"/>
      <c r="KNB229" s="15"/>
      <c r="KNC229" s="15"/>
      <c r="KND229" s="15"/>
      <c r="KNE229" s="15"/>
      <c r="KNF229" s="15"/>
      <c r="KNG229" s="15"/>
      <c r="KNH229" s="15"/>
      <c r="KNI229" s="15"/>
      <c r="KNJ229" s="15"/>
      <c r="KNK229" s="15"/>
      <c r="KNL229" s="15"/>
      <c r="KNM229" s="15"/>
      <c r="KNN229" s="15"/>
      <c r="KNO229" s="15"/>
      <c r="KNP229" s="15"/>
      <c r="KNQ229" s="15"/>
      <c r="KNR229" s="15"/>
      <c r="KNS229" s="15"/>
      <c r="KNT229" s="15"/>
      <c r="KNU229" s="15"/>
      <c r="KNV229" s="15"/>
      <c r="KNW229" s="15"/>
      <c r="KNX229" s="15"/>
      <c r="KNY229" s="15"/>
      <c r="KNZ229" s="15"/>
      <c r="KOA229" s="15"/>
      <c r="KOB229" s="15"/>
      <c r="KOC229" s="15"/>
      <c r="KOD229" s="15"/>
      <c r="KOE229" s="15"/>
      <c r="KOF229" s="15"/>
      <c r="KOG229" s="15"/>
      <c r="KOH229" s="15"/>
      <c r="KOI229" s="15"/>
      <c r="KOJ229" s="15"/>
      <c r="KOK229" s="15"/>
      <c r="KOL229" s="15"/>
      <c r="KOM229" s="15"/>
      <c r="KON229" s="15"/>
      <c r="KOO229" s="15"/>
      <c r="KOP229" s="15"/>
      <c r="KOQ229" s="15"/>
      <c r="KOR229" s="15"/>
      <c r="KOS229" s="15"/>
      <c r="KOT229" s="15"/>
      <c r="KOU229" s="15"/>
      <c r="KOV229" s="15"/>
      <c r="KOW229" s="15"/>
      <c r="KOX229" s="15"/>
      <c r="KOY229" s="15"/>
      <c r="KOZ229" s="15"/>
      <c r="KPA229" s="15"/>
      <c r="KPB229" s="15"/>
      <c r="KPC229" s="15"/>
      <c r="KPD229" s="15"/>
      <c r="KPE229" s="15"/>
      <c r="KPF229" s="15"/>
      <c r="KPG229" s="15"/>
      <c r="KPH229" s="15"/>
      <c r="KPI229" s="15"/>
      <c r="KPJ229" s="15"/>
      <c r="KPK229" s="15"/>
      <c r="KPL229" s="15"/>
      <c r="KPM229" s="15"/>
      <c r="KPN229" s="15"/>
      <c r="KPO229" s="15"/>
      <c r="KPP229" s="15"/>
      <c r="KPQ229" s="15"/>
      <c r="KPR229" s="15"/>
      <c r="KPS229" s="15"/>
      <c r="KPT229" s="15"/>
      <c r="KPU229" s="15"/>
      <c r="KPV229" s="15"/>
      <c r="KPW229" s="15"/>
      <c r="KPX229" s="15"/>
      <c r="KPY229" s="15"/>
      <c r="KPZ229" s="15"/>
      <c r="KQA229" s="15"/>
      <c r="KQB229" s="15"/>
      <c r="KQC229" s="15"/>
      <c r="KQD229" s="15"/>
      <c r="KQE229" s="15"/>
      <c r="KQF229" s="15"/>
      <c r="KQG229" s="15"/>
      <c r="KQH229" s="15"/>
      <c r="KQI229" s="15"/>
      <c r="KQJ229" s="15"/>
      <c r="KQK229" s="15"/>
      <c r="KQL229" s="15"/>
      <c r="KQM229" s="15"/>
      <c r="KQN229" s="15"/>
      <c r="KQO229" s="15"/>
      <c r="KQP229" s="15"/>
      <c r="KQQ229" s="15"/>
      <c r="KQR229" s="15"/>
      <c r="KQS229" s="15"/>
      <c r="KQT229" s="15"/>
      <c r="KQU229" s="15"/>
      <c r="KQV229" s="15"/>
      <c r="KQW229" s="15"/>
      <c r="KQX229" s="15"/>
      <c r="KQY229" s="15"/>
      <c r="KQZ229" s="15"/>
      <c r="KRA229" s="15"/>
      <c r="KRB229" s="15"/>
      <c r="KRC229" s="15"/>
      <c r="KRD229" s="15"/>
      <c r="KRE229" s="15"/>
      <c r="KRF229" s="15"/>
      <c r="KRG229" s="15"/>
      <c r="KRH229" s="15"/>
      <c r="KRI229" s="15"/>
      <c r="KRJ229" s="15"/>
      <c r="KRK229" s="15"/>
      <c r="KRL229" s="15"/>
      <c r="KRM229" s="15"/>
      <c r="KRN229" s="15"/>
      <c r="KRO229" s="15"/>
      <c r="KRP229" s="15"/>
      <c r="KRQ229" s="15"/>
      <c r="KRR229" s="15"/>
      <c r="KRS229" s="15"/>
      <c r="KRT229" s="15"/>
      <c r="KRU229" s="15"/>
      <c r="KRV229" s="15"/>
      <c r="KRW229" s="15"/>
      <c r="KRX229" s="15"/>
      <c r="KRY229" s="15"/>
      <c r="KRZ229" s="15"/>
      <c r="KSA229" s="15"/>
      <c r="KSB229" s="15"/>
      <c r="KSC229" s="15"/>
      <c r="KSD229" s="15"/>
      <c r="KSE229" s="15"/>
      <c r="KSF229" s="15"/>
      <c r="KSG229" s="15"/>
      <c r="KSH229" s="15"/>
      <c r="KSI229" s="15"/>
      <c r="KSJ229" s="15"/>
      <c r="KSK229" s="15"/>
      <c r="KSL229" s="15"/>
      <c r="KSM229" s="15"/>
      <c r="KSN229" s="15"/>
      <c r="KSO229" s="15"/>
      <c r="KSP229" s="15"/>
      <c r="KSQ229" s="15"/>
      <c r="KSR229" s="15"/>
      <c r="KSS229" s="15"/>
      <c r="KST229" s="15"/>
      <c r="KSU229" s="15"/>
      <c r="KSV229" s="15"/>
      <c r="KSW229" s="15"/>
      <c r="KSX229" s="15"/>
      <c r="KSY229" s="15"/>
      <c r="KSZ229" s="15"/>
      <c r="KTA229" s="15"/>
      <c r="KTB229" s="15"/>
      <c r="KTC229" s="15"/>
      <c r="KTD229" s="15"/>
      <c r="KTE229" s="15"/>
      <c r="KTF229" s="15"/>
      <c r="KTG229" s="15"/>
      <c r="KTH229" s="15"/>
      <c r="KTI229" s="15"/>
      <c r="KTJ229" s="15"/>
      <c r="KTK229" s="15"/>
      <c r="KTL229" s="15"/>
      <c r="KTM229" s="15"/>
      <c r="KTN229" s="15"/>
      <c r="KTO229" s="15"/>
      <c r="KTP229" s="15"/>
      <c r="KTQ229" s="15"/>
      <c r="KTR229" s="15"/>
      <c r="KTS229" s="15"/>
      <c r="KTT229" s="15"/>
      <c r="KTU229" s="15"/>
      <c r="KTV229" s="15"/>
      <c r="KTW229" s="15"/>
      <c r="KTX229" s="15"/>
      <c r="KTY229" s="15"/>
      <c r="KTZ229" s="15"/>
      <c r="KUA229" s="15"/>
      <c r="KUB229" s="15"/>
      <c r="KUC229" s="15"/>
      <c r="KUD229" s="15"/>
      <c r="KUE229" s="15"/>
      <c r="KUF229" s="15"/>
      <c r="KUG229" s="15"/>
      <c r="KUH229" s="15"/>
      <c r="KUI229" s="15"/>
      <c r="KUJ229" s="15"/>
      <c r="KUK229" s="15"/>
      <c r="KUL229" s="15"/>
      <c r="KUM229" s="15"/>
      <c r="KUN229" s="15"/>
      <c r="KUO229" s="15"/>
      <c r="KUP229" s="15"/>
      <c r="KUQ229" s="15"/>
      <c r="KUR229" s="15"/>
      <c r="KUS229" s="15"/>
      <c r="KUT229" s="15"/>
      <c r="KUU229" s="15"/>
      <c r="KUV229" s="15"/>
      <c r="KUW229" s="15"/>
      <c r="KUX229" s="15"/>
      <c r="KUY229" s="15"/>
      <c r="KUZ229" s="15"/>
      <c r="KVA229" s="15"/>
      <c r="KVB229" s="15"/>
      <c r="KVC229" s="15"/>
      <c r="KVD229" s="15"/>
      <c r="KVE229" s="15"/>
      <c r="KVF229" s="15"/>
      <c r="KVG229" s="15"/>
      <c r="KVH229" s="15"/>
      <c r="KVI229" s="15"/>
      <c r="KVJ229" s="15"/>
      <c r="KVK229" s="15"/>
      <c r="KVL229" s="15"/>
      <c r="KVM229" s="15"/>
      <c r="KVN229" s="15"/>
      <c r="KVO229" s="15"/>
      <c r="KVP229" s="15"/>
      <c r="KVQ229" s="15"/>
      <c r="KVR229" s="15"/>
      <c r="KVS229" s="15"/>
      <c r="KVT229" s="15"/>
      <c r="KVU229" s="15"/>
      <c r="KVV229" s="15"/>
      <c r="KVW229" s="15"/>
      <c r="KVX229" s="15"/>
      <c r="KVY229" s="15"/>
      <c r="KVZ229" s="15"/>
      <c r="KWA229" s="15"/>
      <c r="KWB229" s="15"/>
      <c r="KWC229" s="15"/>
      <c r="KWD229" s="15"/>
      <c r="KWE229" s="15"/>
      <c r="KWF229" s="15"/>
      <c r="KWG229" s="15"/>
      <c r="KWH229" s="15"/>
      <c r="KWI229" s="15"/>
      <c r="KWJ229" s="15"/>
      <c r="KWK229" s="15"/>
      <c r="KWL229" s="15"/>
      <c r="KWM229" s="15"/>
      <c r="KWN229" s="15"/>
      <c r="KWO229" s="15"/>
      <c r="KWP229" s="15"/>
      <c r="KWQ229" s="15"/>
      <c r="KWR229" s="15"/>
      <c r="KWS229" s="15"/>
      <c r="KWT229" s="15"/>
      <c r="KWU229" s="15"/>
      <c r="KWV229" s="15"/>
      <c r="KWW229" s="15"/>
      <c r="KWX229" s="15"/>
      <c r="KWY229" s="15"/>
      <c r="KWZ229" s="15"/>
      <c r="KXA229" s="15"/>
      <c r="KXB229" s="15"/>
      <c r="KXC229" s="15"/>
      <c r="KXD229" s="15"/>
      <c r="KXE229" s="15"/>
      <c r="KXF229" s="15"/>
      <c r="KXG229" s="15"/>
      <c r="KXH229" s="15"/>
      <c r="KXI229" s="15"/>
      <c r="KXJ229" s="15"/>
      <c r="KXK229" s="15"/>
      <c r="KXL229" s="15"/>
      <c r="KXM229" s="15"/>
      <c r="KXN229" s="15"/>
      <c r="KXO229" s="15"/>
      <c r="KXP229" s="15"/>
      <c r="KXQ229" s="15"/>
      <c r="KXR229" s="15"/>
      <c r="KXS229" s="15"/>
      <c r="KXT229" s="15"/>
      <c r="KXU229" s="15"/>
      <c r="KXV229" s="15"/>
      <c r="KXW229" s="15"/>
      <c r="KXX229" s="15"/>
      <c r="KXY229" s="15"/>
      <c r="KXZ229" s="15"/>
      <c r="KYA229" s="15"/>
      <c r="KYB229" s="15"/>
      <c r="KYC229" s="15"/>
      <c r="KYD229" s="15"/>
      <c r="KYE229" s="15"/>
      <c r="KYF229" s="15"/>
      <c r="KYG229" s="15"/>
      <c r="KYH229" s="15"/>
      <c r="KYI229" s="15"/>
      <c r="KYJ229" s="15"/>
      <c r="KYK229" s="15"/>
      <c r="KYL229" s="15"/>
      <c r="KYM229" s="15"/>
      <c r="KYN229" s="15"/>
      <c r="KYO229" s="15"/>
      <c r="KYP229" s="15"/>
      <c r="KYQ229" s="15"/>
      <c r="KYR229" s="15"/>
      <c r="KYS229" s="15"/>
      <c r="KYT229" s="15"/>
      <c r="KYU229" s="15"/>
      <c r="KYV229" s="15"/>
      <c r="KYW229" s="15"/>
      <c r="KYX229" s="15"/>
      <c r="KYY229" s="15"/>
      <c r="KYZ229" s="15"/>
      <c r="KZA229" s="15"/>
      <c r="KZB229" s="15"/>
      <c r="KZC229" s="15"/>
      <c r="KZD229" s="15"/>
      <c r="KZE229" s="15"/>
      <c r="KZF229" s="15"/>
      <c r="KZG229" s="15"/>
      <c r="KZH229" s="15"/>
      <c r="KZI229" s="15"/>
      <c r="KZJ229" s="15"/>
      <c r="KZK229" s="15"/>
      <c r="KZL229" s="15"/>
      <c r="KZM229" s="15"/>
      <c r="KZN229" s="15"/>
      <c r="KZO229" s="15"/>
      <c r="KZP229" s="15"/>
      <c r="KZQ229" s="15"/>
      <c r="KZR229" s="15"/>
      <c r="KZS229" s="15"/>
      <c r="KZT229" s="15"/>
      <c r="KZU229" s="15"/>
      <c r="KZV229" s="15"/>
      <c r="KZW229" s="15"/>
      <c r="KZX229" s="15"/>
      <c r="KZY229" s="15"/>
      <c r="KZZ229" s="15"/>
      <c r="LAA229" s="15"/>
      <c r="LAB229" s="15"/>
      <c r="LAC229" s="15"/>
      <c r="LAD229" s="15"/>
      <c r="LAE229" s="15"/>
      <c r="LAF229" s="15"/>
      <c r="LAG229" s="15"/>
      <c r="LAH229" s="15"/>
      <c r="LAI229" s="15"/>
      <c r="LAJ229" s="15"/>
      <c r="LAK229" s="15"/>
      <c r="LAL229" s="15"/>
      <c r="LAM229" s="15"/>
      <c r="LAN229" s="15"/>
      <c r="LAO229" s="15"/>
      <c r="LAP229" s="15"/>
      <c r="LAQ229" s="15"/>
      <c r="LAR229" s="15"/>
      <c r="LAS229" s="15"/>
      <c r="LAT229" s="15"/>
      <c r="LAU229" s="15"/>
      <c r="LAV229" s="15"/>
      <c r="LAW229" s="15"/>
      <c r="LAX229" s="15"/>
      <c r="LAY229" s="15"/>
      <c r="LAZ229" s="15"/>
      <c r="LBA229" s="15"/>
      <c r="LBB229" s="15"/>
      <c r="LBC229" s="15"/>
      <c r="LBD229" s="15"/>
      <c r="LBE229" s="15"/>
      <c r="LBF229" s="15"/>
      <c r="LBG229" s="15"/>
      <c r="LBH229" s="15"/>
      <c r="LBI229" s="15"/>
      <c r="LBJ229" s="15"/>
      <c r="LBK229" s="15"/>
      <c r="LBL229" s="15"/>
      <c r="LBM229" s="15"/>
      <c r="LBN229" s="15"/>
      <c r="LBO229" s="15"/>
      <c r="LBP229" s="15"/>
      <c r="LBQ229" s="15"/>
      <c r="LBR229" s="15"/>
      <c r="LBS229" s="15"/>
      <c r="LBT229" s="15"/>
      <c r="LBU229" s="15"/>
      <c r="LBV229" s="15"/>
      <c r="LBW229" s="15"/>
      <c r="LBX229" s="15"/>
      <c r="LBY229" s="15"/>
      <c r="LBZ229" s="15"/>
      <c r="LCA229" s="15"/>
      <c r="LCB229" s="15"/>
      <c r="LCC229" s="15"/>
      <c r="LCD229" s="15"/>
      <c r="LCE229" s="15"/>
      <c r="LCF229" s="15"/>
      <c r="LCG229" s="15"/>
      <c r="LCH229" s="15"/>
      <c r="LCI229" s="15"/>
      <c r="LCJ229" s="15"/>
      <c r="LCK229" s="15"/>
      <c r="LCL229" s="15"/>
      <c r="LCM229" s="15"/>
      <c r="LCN229" s="15"/>
      <c r="LCO229" s="15"/>
      <c r="LCP229" s="15"/>
      <c r="LCQ229" s="15"/>
      <c r="LCR229" s="15"/>
      <c r="LCS229" s="15"/>
      <c r="LCT229" s="15"/>
      <c r="LCU229" s="15"/>
      <c r="LCV229" s="15"/>
      <c r="LCW229" s="15"/>
      <c r="LCX229" s="15"/>
      <c r="LCY229" s="15"/>
      <c r="LCZ229" s="15"/>
      <c r="LDA229" s="15"/>
      <c r="LDB229" s="15"/>
      <c r="LDC229" s="15"/>
      <c r="LDD229" s="15"/>
      <c r="LDE229" s="15"/>
      <c r="LDF229" s="15"/>
      <c r="LDG229" s="15"/>
      <c r="LDH229" s="15"/>
      <c r="LDI229" s="15"/>
      <c r="LDJ229" s="15"/>
      <c r="LDK229" s="15"/>
      <c r="LDL229" s="15"/>
      <c r="LDM229" s="15"/>
      <c r="LDN229" s="15"/>
      <c r="LDO229" s="15"/>
      <c r="LDP229" s="15"/>
      <c r="LDQ229" s="15"/>
      <c r="LDR229" s="15"/>
      <c r="LDS229" s="15"/>
      <c r="LDT229" s="15"/>
      <c r="LDU229" s="15"/>
      <c r="LDV229" s="15"/>
      <c r="LDW229" s="15"/>
      <c r="LDX229" s="15"/>
      <c r="LDY229" s="15"/>
      <c r="LDZ229" s="15"/>
      <c r="LEA229" s="15"/>
      <c r="LEB229" s="15"/>
      <c r="LEC229" s="15"/>
      <c r="LED229" s="15"/>
      <c r="LEE229" s="15"/>
      <c r="LEF229" s="15"/>
      <c r="LEG229" s="15"/>
      <c r="LEH229" s="15"/>
      <c r="LEI229" s="15"/>
      <c r="LEJ229" s="15"/>
      <c r="LEK229" s="15"/>
      <c r="LEL229" s="15"/>
      <c r="LEM229" s="15"/>
      <c r="LEN229" s="15"/>
      <c r="LEO229" s="15"/>
      <c r="LEP229" s="15"/>
      <c r="LEQ229" s="15"/>
      <c r="LER229" s="15"/>
      <c r="LES229" s="15"/>
      <c r="LET229" s="15"/>
      <c r="LEU229" s="15"/>
      <c r="LEV229" s="15"/>
      <c r="LEW229" s="15"/>
      <c r="LEX229" s="15"/>
      <c r="LEY229" s="15"/>
      <c r="LEZ229" s="15"/>
      <c r="LFA229" s="15"/>
      <c r="LFB229" s="15"/>
      <c r="LFC229" s="15"/>
      <c r="LFD229" s="15"/>
      <c r="LFE229" s="15"/>
      <c r="LFF229" s="15"/>
      <c r="LFG229" s="15"/>
      <c r="LFH229" s="15"/>
      <c r="LFI229" s="15"/>
      <c r="LFJ229" s="15"/>
      <c r="LFK229" s="15"/>
      <c r="LFL229" s="15"/>
      <c r="LFM229" s="15"/>
      <c r="LFN229" s="15"/>
      <c r="LFO229" s="15"/>
      <c r="LFP229" s="15"/>
      <c r="LFQ229" s="15"/>
      <c r="LFR229" s="15"/>
      <c r="LFS229" s="15"/>
      <c r="LFT229" s="15"/>
      <c r="LFU229" s="15"/>
      <c r="LFV229" s="15"/>
      <c r="LFW229" s="15"/>
      <c r="LFX229" s="15"/>
      <c r="LFY229" s="15"/>
      <c r="LFZ229" s="15"/>
      <c r="LGA229" s="15"/>
      <c r="LGB229" s="15"/>
      <c r="LGC229" s="15"/>
      <c r="LGD229" s="15"/>
      <c r="LGE229" s="15"/>
      <c r="LGF229" s="15"/>
      <c r="LGG229" s="15"/>
      <c r="LGH229" s="15"/>
      <c r="LGI229" s="15"/>
      <c r="LGJ229" s="15"/>
      <c r="LGK229" s="15"/>
      <c r="LGL229" s="15"/>
      <c r="LGM229" s="15"/>
      <c r="LGN229" s="15"/>
      <c r="LGO229" s="15"/>
      <c r="LGP229" s="15"/>
      <c r="LGQ229" s="15"/>
      <c r="LGR229" s="15"/>
      <c r="LGS229" s="15"/>
      <c r="LGT229" s="15"/>
      <c r="LGU229" s="15"/>
      <c r="LGV229" s="15"/>
      <c r="LGW229" s="15"/>
      <c r="LGX229" s="15"/>
      <c r="LGY229" s="15"/>
      <c r="LGZ229" s="15"/>
      <c r="LHA229" s="15"/>
      <c r="LHB229" s="15"/>
      <c r="LHC229" s="15"/>
      <c r="LHD229" s="15"/>
      <c r="LHE229" s="15"/>
      <c r="LHF229" s="15"/>
      <c r="LHG229" s="15"/>
      <c r="LHH229" s="15"/>
      <c r="LHI229" s="15"/>
      <c r="LHJ229" s="15"/>
      <c r="LHK229" s="15"/>
      <c r="LHL229" s="15"/>
      <c r="LHM229" s="15"/>
      <c r="LHN229" s="15"/>
      <c r="LHO229" s="15"/>
      <c r="LHP229" s="15"/>
      <c r="LHQ229" s="15"/>
      <c r="LHR229" s="15"/>
      <c r="LHS229" s="15"/>
      <c r="LHT229" s="15"/>
      <c r="LHU229" s="15"/>
      <c r="LHV229" s="15"/>
      <c r="LHW229" s="15"/>
      <c r="LHX229" s="15"/>
      <c r="LHY229" s="15"/>
      <c r="LHZ229" s="15"/>
      <c r="LIA229" s="15"/>
      <c r="LIB229" s="15"/>
      <c r="LIC229" s="15"/>
      <c r="LID229" s="15"/>
      <c r="LIE229" s="15"/>
      <c r="LIF229" s="15"/>
      <c r="LIG229" s="15"/>
      <c r="LIH229" s="15"/>
      <c r="LII229" s="15"/>
      <c r="LIJ229" s="15"/>
      <c r="LIK229" s="15"/>
      <c r="LIL229" s="15"/>
      <c r="LIM229" s="15"/>
      <c r="LIN229" s="15"/>
      <c r="LIO229" s="15"/>
      <c r="LIP229" s="15"/>
      <c r="LIQ229" s="15"/>
      <c r="LIR229" s="15"/>
      <c r="LIS229" s="15"/>
      <c r="LIT229" s="15"/>
      <c r="LIU229" s="15"/>
      <c r="LIV229" s="15"/>
      <c r="LIW229" s="15"/>
      <c r="LIX229" s="15"/>
      <c r="LIY229" s="15"/>
      <c r="LIZ229" s="15"/>
      <c r="LJA229" s="15"/>
      <c r="LJB229" s="15"/>
      <c r="LJC229" s="15"/>
      <c r="LJD229" s="15"/>
      <c r="LJE229" s="15"/>
      <c r="LJF229" s="15"/>
      <c r="LJG229" s="15"/>
      <c r="LJH229" s="15"/>
      <c r="LJI229" s="15"/>
      <c r="LJJ229" s="15"/>
      <c r="LJK229" s="15"/>
      <c r="LJL229" s="15"/>
      <c r="LJM229" s="15"/>
      <c r="LJN229" s="15"/>
      <c r="LJO229" s="15"/>
      <c r="LJP229" s="15"/>
      <c r="LJQ229" s="15"/>
      <c r="LJR229" s="15"/>
      <c r="LJS229" s="15"/>
      <c r="LJT229" s="15"/>
      <c r="LJU229" s="15"/>
      <c r="LJV229" s="15"/>
      <c r="LJW229" s="15"/>
      <c r="LJX229" s="15"/>
      <c r="LJY229" s="15"/>
      <c r="LJZ229" s="15"/>
      <c r="LKA229" s="15"/>
      <c r="LKB229" s="15"/>
      <c r="LKC229" s="15"/>
      <c r="LKD229" s="15"/>
      <c r="LKE229" s="15"/>
      <c r="LKF229" s="15"/>
      <c r="LKG229" s="15"/>
      <c r="LKH229" s="15"/>
      <c r="LKI229" s="15"/>
      <c r="LKJ229" s="15"/>
      <c r="LKK229" s="15"/>
      <c r="LKL229" s="15"/>
      <c r="LKM229" s="15"/>
      <c r="LKN229" s="15"/>
      <c r="LKO229" s="15"/>
      <c r="LKP229" s="15"/>
      <c r="LKQ229" s="15"/>
      <c r="LKR229" s="15"/>
      <c r="LKS229" s="15"/>
      <c r="LKT229" s="15"/>
      <c r="LKU229" s="15"/>
      <c r="LKV229" s="15"/>
      <c r="LKW229" s="15"/>
      <c r="LKX229" s="15"/>
      <c r="LKY229" s="15"/>
      <c r="LKZ229" s="15"/>
      <c r="LLA229" s="15"/>
      <c r="LLB229" s="15"/>
      <c r="LLC229" s="15"/>
      <c r="LLD229" s="15"/>
      <c r="LLE229" s="15"/>
      <c r="LLF229" s="15"/>
      <c r="LLG229" s="15"/>
      <c r="LLH229" s="15"/>
      <c r="LLI229" s="15"/>
      <c r="LLJ229" s="15"/>
      <c r="LLK229" s="15"/>
      <c r="LLL229" s="15"/>
      <c r="LLM229" s="15"/>
      <c r="LLN229" s="15"/>
      <c r="LLO229" s="15"/>
      <c r="LLP229" s="15"/>
      <c r="LLQ229" s="15"/>
      <c r="LLR229" s="15"/>
      <c r="LLS229" s="15"/>
      <c r="LLT229" s="15"/>
      <c r="LLU229" s="15"/>
      <c r="LLV229" s="15"/>
      <c r="LLW229" s="15"/>
      <c r="LLX229" s="15"/>
      <c r="LLY229" s="15"/>
      <c r="LLZ229" s="15"/>
      <c r="LMA229" s="15"/>
      <c r="LMB229" s="15"/>
      <c r="LMC229" s="15"/>
      <c r="LMD229" s="15"/>
      <c r="LME229" s="15"/>
      <c r="LMF229" s="15"/>
      <c r="LMG229" s="15"/>
      <c r="LMH229" s="15"/>
      <c r="LMI229" s="15"/>
      <c r="LMJ229" s="15"/>
      <c r="LMK229" s="15"/>
      <c r="LML229" s="15"/>
      <c r="LMM229" s="15"/>
      <c r="LMN229" s="15"/>
      <c r="LMO229" s="15"/>
      <c r="LMP229" s="15"/>
      <c r="LMQ229" s="15"/>
      <c r="LMR229" s="15"/>
      <c r="LMS229" s="15"/>
      <c r="LMT229" s="15"/>
      <c r="LMU229" s="15"/>
      <c r="LMV229" s="15"/>
      <c r="LMW229" s="15"/>
      <c r="LMX229" s="15"/>
      <c r="LMY229" s="15"/>
      <c r="LMZ229" s="15"/>
      <c r="LNA229" s="15"/>
      <c r="LNB229" s="15"/>
      <c r="LNC229" s="15"/>
      <c r="LND229" s="15"/>
      <c r="LNE229" s="15"/>
      <c r="LNF229" s="15"/>
      <c r="LNG229" s="15"/>
      <c r="LNH229" s="15"/>
      <c r="LNI229" s="15"/>
      <c r="LNJ229" s="15"/>
      <c r="LNK229" s="15"/>
      <c r="LNL229" s="15"/>
      <c r="LNM229" s="15"/>
      <c r="LNN229" s="15"/>
      <c r="LNO229" s="15"/>
      <c r="LNP229" s="15"/>
      <c r="LNQ229" s="15"/>
      <c r="LNR229" s="15"/>
      <c r="LNS229" s="15"/>
      <c r="LNT229" s="15"/>
      <c r="LNU229" s="15"/>
      <c r="LNV229" s="15"/>
      <c r="LNW229" s="15"/>
      <c r="LNX229" s="15"/>
      <c r="LNY229" s="15"/>
      <c r="LNZ229" s="15"/>
      <c r="LOA229" s="15"/>
      <c r="LOB229" s="15"/>
      <c r="LOC229" s="15"/>
      <c r="LOD229" s="15"/>
      <c r="LOE229" s="15"/>
      <c r="LOF229" s="15"/>
      <c r="LOG229" s="15"/>
      <c r="LOH229" s="15"/>
      <c r="LOI229" s="15"/>
      <c r="LOJ229" s="15"/>
      <c r="LOK229" s="15"/>
      <c r="LOL229" s="15"/>
      <c r="LOM229" s="15"/>
      <c r="LON229" s="15"/>
      <c r="LOO229" s="15"/>
      <c r="LOP229" s="15"/>
      <c r="LOQ229" s="15"/>
      <c r="LOR229" s="15"/>
      <c r="LOS229" s="15"/>
      <c r="LOT229" s="15"/>
      <c r="LOU229" s="15"/>
      <c r="LOV229" s="15"/>
      <c r="LOW229" s="15"/>
      <c r="LOX229" s="15"/>
      <c r="LOY229" s="15"/>
      <c r="LOZ229" s="15"/>
      <c r="LPA229" s="15"/>
      <c r="LPB229" s="15"/>
      <c r="LPC229" s="15"/>
      <c r="LPD229" s="15"/>
      <c r="LPE229" s="15"/>
      <c r="LPF229" s="15"/>
      <c r="LPG229" s="15"/>
      <c r="LPH229" s="15"/>
      <c r="LPI229" s="15"/>
      <c r="LPJ229" s="15"/>
      <c r="LPK229" s="15"/>
      <c r="LPL229" s="15"/>
      <c r="LPM229" s="15"/>
      <c r="LPN229" s="15"/>
      <c r="LPO229" s="15"/>
      <c r="LPP229" s="15"/>
      <c r="LPQ229" s="15"/>
      <c r="LPR229" s="15"/>
      <c r="LPS229" s="15"/>
      <c r="LPT229" s="15"/>
      <c r="LPU229" s="15"/>
      <c r="LPV229" s="15"/>
      <c r="LPW229" s="15"/>
      <c r="LPX229" s="15"/>
      <c r="LPY229" s="15"/>
      <c r="LPZ229" s="15"/>
      <c r="LQA229" s="15"/>
      <c r="LQB229" s="15"/>
      <c r="LQC229" s="15"/>
      <c r="LQD229" s="15"/>
      <c r="LQE229" s="15"/>
      <c r="LQF229" s="15"/>
      <c r="LQG229" s="15"/>
      <c r="LQH229" s="15"/>
      <c r="LQI229" s="15"/>
      <c r="LQJ229" s="15"/>
      <c r="LQK229" s="15"/>
      <c r="LQL229" s="15"/>
      <c r="LQM229" s="15"/>
      <c r="LQN229" s="15"/>
      <c r="LQO229" s="15"/>
      <c r="LQP229" s="15"/>
      <c r="LQQ229" s="15"/>
      <c r="LQR229" s="15"/>
      <c r="LQS229" s="15"/>
      <c r="LQT229" s="15"/>
      <c r="LQU229" s="15"/>
      <c r="LQV229" s="15"/>
      <c r="LQW229" s="15"/>
      <c r="LQX229" s="15"/>
      <c r="LQY229" s="15"/>
      <c r="LQZ229" s="15"/>
      <c r="LRA229" s="15"/>
      <c r="LRB229" s="15"/>
      <c r="LRC229" s="15"/>
      <c r="LRD229" s="15"/>
      <c r="LRE229" s="15"/>
      <c r="LRF229" s="15"/>
      <c r="LRG229" s="15"/>
      <c r="LRH229" s="15"/>
      <c r="LRI229" s="15"/>
      <c r="LRJ229" s="15"/>
      <c r="LRK229" s="15"/>
      <c r="LRL229" s="15"/>
      <c r="LRM229" s="15"/>
      <c r="LRN229" s="15"/>
      <c r="LRO229" s="15"/>
      <c r="LRP229" s="15"/>
      <c r="LRQ229" s="15"/>
      <c r="LRR229" s="15"/>
      <c r="LRS229" s="15"/>
      <c r="LRT229" s="15"/>
      <c r="LRU229" s="15"/>
      <c r="LRV229" s="15"/>
      <c r="LRW229" s="15"/>
      <c r="LRX229" s="15"/>
      <c r="LRY229" s="15"/>
      <c r="LRZ229" s="15"/>
      <c r="LSA229" s="15"/>
      <c r="LSB229" s="15"/>
      <c r="LSC229" s="15"/>
      <c r="LSD229" s="15"/>
      <c r="LSE229" s="15"/>
      <c r="LSF229" s="15"/>
      <c r="LSG229" s="15"/>
      <c r="LSH229" s="15"/>
      <c r="LSI229" s="15"/>
      <c r="LSJ229" s="15"/>
      <c r="LSK229" s="15"/>
      <c r="LSL229" s="15"/>
      <c r="LSM229" s="15"/>
      <c r="LSN229" s="15"/>
      <c r="LSO229" s="15"/>
      <c r="LSP229" s="15"/>
      <c r="LSQ229" s="15"/>
      <c r="LSR229" s="15"/>
      <c r="LSS229" s="15"/>
      <c r="LST229" s="15"/>
      <c r="LSU229" s="15"/>
      <c r="LSV229" s="15"/>
      <c r="LSW229" s="15"/>
      <c r="LSX229" s="15"/>
      <c r="LSY229" s="15"/>
      <c r="LSZ229" s="15"/>
      <c r="LTA229" s="15"/>
      <c r="LTB229" s="15"/>
      <c r="LTC229" s="15"/>
      <c r="LTD229" s="15"/>
      <c r="LTE229" s="15"/>
      <c r="LTF229" s="15"/>
      <c r="LTG229" s="15"/>
      <c r="LTH229" s="15"/>
      <c r="LTI229" s="15"/>
      <c r="LTJ229" s="15"/>
      <c r="LTK229" s="15"/>
      <c r="LTL229" s="15"/>
      <c r="LTM229" s="15"/>
      <c r="LTN229" s="15"/>
      <c r="LTO229" s="15"/>
      <c r="LTP229" s="15"/>
      <c r="LTQ229" s="15"/>
      <c r="LTR229" s="15"/>
      <c r="LTS229" s="15"/>
      <c r="LTT229" s="15"/>
      <c r="LTU229" s="15"/>
      <c r="LTV229" s="15"/>
      <c r="LTW229" s="15"/>
      <c r="LTX229" s="15"/>
      <c r="LTY229" s="15"/>
      <c r="LTZ229" s="15"/>
      <c r="LUA229" s="15"/>
      <c r="LUB229" s="15"/>
      <c r="LUC229" s="15"/>
      <c r="LUD229" s="15"/>
      <c r="LUE229" s="15"/>
      <c r="LUF229" s="15"/>
      <c r="LUG229" s="15"/>
      <c r="LUH229" s="15"/>
      <c r="LUI229" s="15"/>
      <c r="LUJ229" s="15"/>
      <c r="LUK229" s="15"/>
      <c r="LUL229" s="15"/>
      <c r="LUM229" s="15"/>
      <c r="LUN229" s="15"/>
      <c r="LUO229" s="15"/>
      <c r="LUP229" s="15"/>
      <c r="LUQ229" s="15"/>
      <c r="LUR229" s="15"/>
      <c r="LUS229" s="15"/>
      <c r="LUT229" s="15"/>
      <c r="LUU229" s="15"/>
      <c r="LUV229" s="15"/>
      <c r="LUW229" s="15"/>
      <c r="LUX229" s="15"/>
      <c r="LUY229" s="15"/>
      <c r="LUZ229" s="15"/>
      <c r="LVA229" s="15"/>
      <c r="LVB229" s="15"/>
      <c r="LVC229" s="15"/>
      <c r="LVD229" s="15"/>
      <c r="LVE229" s="15"/>
      <c r="LVF229" s="15"/>
      <c r="LVG229" s="15"/>
      <c r="LVH229" s="15"/>
      <c r="LVI229" s="15"/>
      <c r="LVJ229" s="15"/>
      <c r="LVK229" s="15"/>
      <c r="LVL229" s="15"/>
      <c r="LVM229" s="15"/>
      <c r="LVN229" s="15"/>
      <c r="LVO229" s="15"/>
      <c r="LVP229" s="15"/>
      <c r="LVQ229" s="15"/>
      <c r="LVR229" s="15"/>
      <c r="LVS229" s="15"/>
      <c r="LVT229" s="15"/>
      <c r="LVU229" s="15"/>
      <c r="LVV229" s="15"/>
      <c r="LVW229" s="15"/>
      <c r="LVX229" s="15"/>
      <c r="LVY229" s="15"/>
      <c r="LVZ229" s="15"/>
      <c r="LWA229" s="15"/>
      <c r="LWB229" s="15"/>
      <c r="LWC229" s="15"/>
      <c r="LWD229" s="15"/>
      <c r="LWE229" s="15"/>
      <c r="LWF229" s="15"/>
      <c r="LWG229" s="15"/>
      <c r="LWH229" s="15"/>
      <c r="LWI229" s="15"/>
      <c r="LWJ229" s="15"/>
      <c r="LWK229" s="15"/>
      <c r="LWL229" s="15"/>
      <c r="LWM229" s="15"/>
      <c r="LWN229" s="15"/>
      <c r="LWO229" s="15"/>
      <c r="LWP229" s="15"/>
      <c r="LWQ229" s="15"/>
      <c r="LWR229" s="15"/>
      <c r="LWS229" s="15"/>
      <c r="LWT229" s="15"/>
      <c r="LWU229" s="15"/>
      <c r="LWV229" s="15"/>
      <c r="LWW229" s="15"/>
      <c r="LWX229" s="15"/>
      <c r="LWY229" s="15"/>
      <c r="LWZ229" s="15"/>
      <c r="LXA229" s="15"/>
      <c r="LXB229" s="15"/>
      <c r="LXC229" s="15"/>
      <c r="LXD229" s="15"/>
      <c r="LXE229" s="15"/>
      <c r="LXF229" s="15"/>
      <c r="LXG229" s="15"/>
      <c r="LXH229" s="15"/>
      <c r="LXI229" s="15"/>
      <c r="LXJ229" s="15"/>
      <c r="LXK229" s="15"/>
      <c r="LXL229" s="15"/>
      <c r="LXM229" s="15"/>
      <c r="LXN229" s="15"/>
      <c r="LXO229" s="15"/>
      <c r="LXP229" s="15"/>
      <c r="LXQ229" s="15"/>
      <c r="LXR229" s="15"/>
      <c r="LXS229" s="15"/>
      <c r="LXT229" s="15"/>
      <c r="LXU229" s="15"/>
      <c r="LXV229" s="15"/>
      <c r="LXW229" s="15"/>
      <c r="LXX229" s="15"/>
      <c r="LXY229" s="15"/>
      <c r="LXZ229" s="15"/>
      <c r="LYA229" s="15"/>
      <c r="LYB229" s="15"/>
      <c r="LYC229" s="15"/>
      <c r="LYD229" s="15"/>
      <c r="LYE229" s="15"/>
      <c r="LYF229" s="15"/>
      <c r="LYG229" s="15"/>
      <c r="LYH229" s="15"/>
      <c r="LYI229" s="15"/>
      <c r="LYJ229" s="15"/>
      <c r="LYK229" s="15"/>
      <c r="LYL229" s="15"/>
      <c r="LYM229" s="15"/>
      <c r="LYN229" s="15"/>
      <c r="LYO229" s="15"/>
      <c r="LYP229" s="15"/>
      <c r="LYQ229" s="15"/>
      <c r="LYR229" s="15"/>
      <c r="LYS229" s="15"/>
      <c r="LYT229" s="15"/>
      <c r="LYU229" s="15"/>
      <c r="LYV229" s="15"/>
      <c r="LYW229" s="15"/>
      <c r="LYX229" s="15"/>
      <c r="LYY229" s="15"/>
      <c r="LYZ229" s="15"/>
      <c r="LZA229" s="15"/>
      <c r="LZB229" s="15"/>
      <c r="LZC229" s="15"/>
      <c r="LZD229" s="15"/>
      <c r="LZE229" s="15"/>
      <c r="LZF229" s="15"/>
      <c r="LZG229" s="15"/>
      <c r="LZH229" s="15"/>
      <c r="LZI229" s="15"/>
      <c r="LZJ229" s="15"/>
      <c r="LZK229" s="15"/>
      <c r="LZL229" s="15"/>
      <c r="LZM229" s="15"/>
      <c r="LZN229" s="15"/>
      <c r="LZO229" s="15"/>
      <c r="LZP229" s="15"/>
      <c r="LZQ229" s="15"/>
      <c r="LZR229" s="15"/>
      <c r="LZS229" s="15"/>
      <c r="LZT229" s="15"/>
      <c r="LZU229" s="15"/>
      <c r="LZV229" s="15"/>
      <c r="LZW229" s="15"/>
      <c r="LZX229" s="15"/>
      <c r="LZY229" s="15"/>
      <c r="LZZ229" s="15"/>
      <c r="MAA229" s="15"/>
      <c r="MAB229" s="15"/>
      <c r="MAC229" s="15"/>
      <c r="MAD229" s="15"/>
      <c r="MAE229" s="15"/>
      <c r="MAF229" s="15"/>
      <c r="MAG229" s="15"/>
      <c r="MAH229" s="15"/>
      <c r="MAI229" s="15"/>
      <c r="MAJ229" s="15"/>
      <c r="MAK229" s="15"/>
      <c r="MAL229" s="15"/>
      <c r="MAM229" s="15"/>
      <c r="MAN229" s="15"/>
      <c r="MAO229" s="15"/>
      <c r="MAP229" s="15"/>
      <c r="MAQ229" s="15"/>
      <c r="MAR229" s="15"/>
      <c r="MAS229" s="15"/>
      <c r="MAT229" s="15"/>
      <c r="MAU229" s="15"/>
      <c r="MAV229" s="15"/>
      <c r="MAW229" s="15"/>
      <c r="MAX229" s="15"/>
      <c r="MAY229" s="15"/>
      <c r="MAZ229" s="15"/>
      <c r="MBA229" s="15"/>
      <c r="MBB229" s="15"/>
      <c r="MBC229" s="15"/>
      <c r="MBD229" s="15"/>
      <c r="MBE229" s="15"/>
      <c r="MBF229" s="15"/>
      <c r="MBG229" s="15"/>
      <c r="MBH229" s="15"/>
      <c r="MBI229" s="15"/>
      <c r="MBJ229" s="15"/>
      <c r="MBK229" s="15"/>
      <c r="MBL229" s="15"/>
      <c r="MBM229" s="15"/>
      <c r="MBN229" s="15"/>
      <c r="MBO229" s="15"/>
      <c r="MBP229" s="15"/>
      <c r="MBQ229" s="15"/>
      <c r="MBR229" s="15"/>
      <c r="MBS229" s="15"/>
      <c r="MBT229" s="15"/>
      <c r="MBU229" s="15"/>
      <c r="MBV229" s="15"/>
      <c r="MBW229" s="15"/>
      <c r="MBX229" s="15"/>
      <c r="MBY229" s="15"/>
      <c r="MBZ229" s="15"/>
      <c r="MCA229" s="15"/>
      <c r="MCB229" s="15"/>
      <c r="MCC229" s="15"/>
      <c r="MCD229" s="15"/>
      <c r="MCE229" s="15"/>
      <c r="MCF229" s="15"/>
      <c r="MCG229" s="15"/>
      <c r="MCH229" s="15"/>
      <c r="MCI229" s="15"/>
      <c r="MCJ229" s="15"/>
      <c r="MCK229" s="15"/>
      <c r="MCL229" s="15"/>
      <c r="MCM229" s="15"/>
      <c r="MCN229" s="15"/>
      <c r="MCO229" s="15"/>
      <c r="MCP229" s="15"/>
      <c r="MCQ229" s="15"/>
      <c r="MCR229" s="15"/>
      <c r="MCS229" s="15"/>
      <c r="MCT229" s="15"/>
      <c r="MCU229" s="15"/>
      <c r="MCV229" s="15"/>
      <c r="MCW229" s="15"/>
      <c r="MCX229" s="15"/>
      <c r="MCY229" s="15"/>
      <c r="MCZ229" s="15"/>
      <c r="MDA229" s="15"/>
      <c r="MDB229" s="15"/>
      <c r="MDC229" s="15"/>
      <c r="MDD229" s="15"/>
      <c r="MDE229" s="15"/>
      <c r="MDF229" s="15"/>
      <c r="MDG229" s="15"/>
      <c r="MDH229" s="15"/>
      <c r="MDI229" s="15"/>
      <c r="MDJ229" s="15"/>
      <c r="MDK229" s="15"/>
      <c r="MDL229" s="15"/>
      <c r="MDM229" s="15"/>
      <c r="MDN229" s="15"/>
      <c r="MDO229" s="15"/>
      <c r="MDP229" s="15"/>
      <c r="MDQ229" s="15"/>
      <c r="MDR229" s="15"/>
      <c r="MDS229" s="15"/>
      <c r="MDT229" s="15"/>
      <c r="MDU229" s="15"/>
      <c r="MDV229" s="15"/>
      <c r="MDW229" s="15"/>
      <c r="MDX229" s="15"/>
      <c r="MDY229" s="15"/>
      <c r="MDZ229" s="15"/>
      <c r="MEA229" s="15"/>
      <c r="MEB229" s="15"/>
      <c r="MEC229" s="15"/>
      <c r="MED229" s="15"/>
      <c r="MEE229" s="15"/>
      <c r="MEF229" s="15"/>
      <c r="MEG229" s="15"/>
      <c r="MEH229" s="15"/>
      <c r="MEI229" s="15"/>
      <c r="MEJ229" s="15"/>
      <c r="MEK229" s="15"/>
      <c r="MEL229" s="15"/>
      <c r="MEM229" s="15"/>
      <c r="MEN229" s="15"/>
      <c r="MEO229" s="15"/>
      <c r="MEP229" s="15"/>
      <c r="MEQ229" s="15"/>
      <c r="MER229" s="15"/>
      <c r="MES229" s="15"/>
      <c r="MET229" s="15"/>
      <c r="MEU229" s="15"/>
      <c r="MEV229" s="15"/>
      <c r="MEW229" s="15"/>
      <c r="MEX229" s="15"/>
      <c r="MEY229" s="15"/>
      <c r="MEZ229" s="15"/>
      <c r="MFA229" s="15"/>
      <c r="MFB229" s="15"/>
      <c r="MFC229" s="15"/>
      <c r="MFD229" s="15"/>
      <c r="MFE229" s="15"/>
      <c r="MFF229" s="15"/>
      <c r="MFG229" s="15"/>
      <c r="MFH229" s="15"/>
      <c r="MFI229" s="15"/>
      <c r="MFJ229" s="15"/>
      <c r="MFK229" s="15"/>
      <c r="MFL229" s="15"/>
      <c r="MFM229" s="15"/>
      <c r="MFN229" s="15"/>
      <c r="MFO229" s="15"/>
      <c r="MFP229" s="15"/>
      <c r="MFQ229" s="15"/>
      <c r="MFR229" s="15"/>
      <c r="MFS229" s="15"/>
      <c r="MFT229" s="15"/>
      <c r="MFU229" s="15"/>
      <c r="MFV229" s="15"/>
      <c r="MFW229" s="15"/>
      <c r="MFX229" s="15"/>
      <c r="MFY229" s="15"/>
      <c r="MFZ229" s="15"/>
      <c r="MGA229" s="15"/>
      <c r="MGB229" s="15"/>
      <c r="MGC229" s="15"/>
      <c r="MGD229" s="15"/>
      <c r="MGE229" s="15"/>
      <c r="MGF229" s="15"/>
      <c r="MGG229" s="15"/>
      <c r="MGH229" s="15"/>
      <c r="MGI229" s="15"/>
      <c r="MGJ229" s="15"/>
      <c r="MGK229" s="15"/>
      <c r="MGL229" s="15"/>
      <c r="MGM229" s="15"/>
      <c r="MGN229" s="15"/>
      <c r="MGO229" s="15"/>
      <c r="MGP229" s="15"/>
      <c r="MGQ229" s="15"/>
      <c r="MGR229" s="15"/>
      <c r="MGS229" s="15"/>
      <c r="MGT229" s="15"/>
      <c r="MGU229" s="15"/>
      <c r="MGV229" s="15"/>
      <c r="MGW229" s="15"/>
      <c r="MGX229" s="15"/>
      <c r="MGY229" s="15"/>
      <c r="MGZ229" s="15"/>
      <c r="MHA229" s="15"/>
      <c r="MHB229" s="15"/>
      <c r="MHC229" s="15"/>
      <c r="MHD229" s="15"/>
      <c r="MHE229" s="15"/>
      <c r="MHF229" s="15"/>
      <c r="MHG229" s="15"/>
      <c r="MHH229" s="15"/>
      <c r="MHI229" s="15"/>
      <c r="MHJ229" s="15"/>
      <c r="MHK229" s="15"/>
      <c r="MHL229" s="15"/>
      <c r="MHM229" s="15"/>
      <c r="MHN229" s="15"/>
      <c r="MHO229" s="15"/>
      <c r="MHP229" s="15"/>
      <c r="MHQ229" s="15"/>
      <c r="MHR229" s="15"/>
      <c r="MHS229" s="15"/>
      <c r="MHT229" s="15"/>
      <c r="MHU229" s="15"/>
      <c r="MHV229" s="15"/>
      <c r="MHW229" s="15"/>
      <c r="MHX229" s="15"/>
      <c r="MHY229" s="15"/>
      <c r="MHZ229" s="15"/>
      <c r="MIA229" s="15"/>
      <c r="MIB229" s="15"/>
      <c r="MIC229" s="15"/>
      <c r="MID229" s="15"/>
      <c r="MIE229" s="15"/>
      <c r="MIF229" s="15"/>
      <c r="MIG229" s="15"/>
      <c r="MIH229" s="15"/>
      <c r="MII229" s="15"/>
      <c r="MIJ229" s="15"/>
      <c r="MIK229" s="15"/>
      <c r="MIL229" s="15"/>
      <c r="MIM229" s="15"/>
      <c r="MIN229" s="15"/>
      <c r="MIO229" s="15"/>
      <c r="MIP229" s="15"/>
      <c r="MIQ229" s="15"/>
      <c r="MIR229" s="15"/>
      <c r="MIS229" s="15"/>
      <c r="MIT229" s="15"/>
      <c r="MIU229" s="15"/>
      <c r="MIV229" s="15"/>
      <c r="MIW229" s="15"/>
      <c r="MIX229" s="15"/>
      <c r="MIY229" s="15"/>
      <c r="MIZ229" s="15"/>
      <c r="MJA229" s="15"/>
      <c r="MJB229" s="15"/>
      <c r="MJC229" s="15"/>
      <c r="MJD229" s="15"/>
      <c r="MJE229" s="15"/>
      <c r="MJF229" s="15"/>
      <c r="MJG229" s="15"/>
      <c r="MJH229" s="15"/>
      <c r="MJI229" s="15"/>
      <c r="MJJ229" s="15"/>
      <c r="MJK229" s="15"/>
      <c r="MJL229" s="15"/>
      <c r="MJM229" s="15"/>
      <c r="MJN229" s="15"/>
      <c r="MJO229" s="15"/>
      <c r="MJP229" s="15"/>
      <c r="MJQ229" s="15"/>
      <c r="MJR229" s="15"/>
      <c r="MJS229" s="15"/>
      <c r="MJT229" s="15"/>
      <c r="MJU229" s="15"/>
      <c r="MJV229" s="15"/>
      <c r="MJW229" s="15"/>
      <c r="MJX229" s="15"/>
      <c r="MJY229" s="15"/>
      <c r="MJZ229" s="15"/>
      <c r="MKA229" s="15"/>
      <c r="MKB229" s="15"/>
      <c r="MKC229" s="15"/>
      <c r="MKD229" s="15"/>
      <c r="MKE229" s="15"/>
      <c r="MKF229" s="15"/>
      <c r="MKG229" s="15"/>
      <c r="MKH229" s="15"/>
      <c r="MKI229" s="15"/>
      <c r="MKJ229" s="15"/>
      <c r="MKK229" s="15"/>
      <c r="MKL229" s="15"/>
      <c r="MKM229" s="15"/>
      <c r="MKN229" s="15"/>
      <c r="MKO229" s="15"/>
      <c r="MKP229" s="15"/>
      <c r="MKQ229" s="15"/>
      <c r="MKR229" s="15"/>
      <c r="MKS229" s="15"/>
      <c r="MKT229" s="15"/>
      <c r="MKU229" s="15"/>
      <c r="MKV229" s="15"/>
      <c r="MKW229" s="15"/>
      <c r="MKX229" s="15"/>
      <c r="MKY229" s="15"/>
      <c r="MKZ229" s="15"/>
      <c r="MLA229" s="15"/>
      <c r="MLB229" s="15"/>
      <c r="MLC229" s="15"/>
      <c r="MLD229" s="15"/>
      <c r="MLE229" s="15"/>
      <c r="MLF229" s="15"/>
      <c r="MLG229" s="15"/>
      <c r="MLH229" s="15"/>
      <c r="MLI229" s="15"/>
      <c r="MLJ229" s="15"/>
      <c r="MLK229" s="15"/>
      <c r="MLL229" s="15"/>
      <c r="MLM229" s="15"/>
      <c r="MLN229" s="15"/>
      <c r="MLO229" s="15"/>
      <c r="MLP229" s="15"/>
      <c r="MLQ229" s="15"/>
      <c r="MLR229" s="15"/>
      <c r="MLS229" s="15"/>
      <c r="MLT229" s="15"/>
      <c r="MLU229" s="15"/>
      <c r="MLV229" s="15"/>
      <c r="MLW229" s="15"/>
      <c r="MLX229" s="15"/>
      <c r="MLY229" s="15"/>
      <c r="MLZ229" s="15"/>
      <c r="MMA229" s="15"/>
      <c r="MMB229" s="15"/>
      <c r="MMC229" s="15"/>
      <c r="MMD229" s="15"/>
      <c r="MME229" s="15"/>
      <c r="MMF229" s="15"/>
      <c r="MMG229" s="15"/>
      <c r="MMH229" s="15"/>
      <c r="MMI229" s="15"/>
      <c r="MMJ229" s="15"/>
      <c r="MMK229" s="15"/>
      <c r="MML229" s="15"/>
      <c r="MMM229" s="15"/>
      <c r="MMN229" s="15"/>
      <c r="MMO229" s="15"/>
      <c r="MMP229" s="15"/>
      <c r="MMQ229" s="15"/>
      <c r="MMR229" s="15"/>
      <c r="MMS229" s="15"/>
      <c r="MMT229" s="15"/>
      <c r="MMU229" s="15"/>
      <c r="MMV229" s="15"/>
      <c r="MMW229" s="15"/>
      <c r="MMX229" s="15"/>
      <c r="MMY229" s="15"/>
      <c r="MMZ229" s="15"/>
      <c r="MNA229" s="15"/>
      <c r="MNB229" s="15"/>
      <c r="MNC229" s="15"/>
      <c r="MND229" s="15"/>
      <c r="MNE229" s="15"/>
      <c r="MNF229" s="15"/>
      <c r="MNG229" s="15"/>
      <c r="MNH229" s="15"/>
      <c r="MNI229" s="15"/>
      <c r="MNJ229" s="15"/>
      <c r="MNK229" s="15"/>
      <c r="MNL229" s="15"/>
      <c r="MNM229" s="15"/>
      <c r="MNN229" s="15"/>
      <c r="MNO229" s="15"/>
      <c r="MNP229" s="15"/>
      <c r="MNQ229" s="15"/>
      <c r="MNR229" s="15"/>
      <c r="MNS229" s="15"/>
      <c r="MNT229" s="15"/>
      <c r="MNU229" s="15"/>
      <c r="MNV229" s="15"/>
      <c r="MNW229" s="15"/>
      <c r="MNX229" s="15"/>
      <c r="MNY229" s="15"/>
      <c r="MNZ229" s="15"/>
      <c r="MOA229" s="15"/>
      <c r="MOB229" s="15"/>
      <c r="MOC229" s="15"/>
      <c r="MOD229" s="15"/>
      <c r="MOE229" s="15"/>
      <c r="MOF229" s="15"/>
      <c r="MOG229" s="15"/>
      <c r="MOH229" s="15"/>
      <c r="MOI229" s="15"/>
      <c r="MOJ229" s="15"/>
      <c r="MOK229" s="15"/>
      <c r="MOL229" s="15"/>
      <c r="MOM229" s="15"/>
      <c r="MON229" s="15"/>
      <c r="MOO229" s="15"/>
      <c r="MOP229" s="15"/>
      <c r="MOQ229" s="15"/>
      <c r="MOR229" s="15"/>
      <c r="MOS229" s="15"/>
      <c r="MOT229" s="15"/>
      <c r="MOU229" s="15"/>
      <c r="MOV229" s="15"/>
      <c r="MOW229" s="15"/>
      <c r="MOX229" s="15"/>
      <c r="MOY229" s="15"/>
      <c r="MOZ229" s="15"/>
      <c r="MPA229" s="15"/>
      <c r="MPB229" s="15"/>
      <c r="MPC229" s="15"/>
      <c r="MPD229" s="15"/>
      <c r="MPE229" s="15"/>
      <c r="MPF229" s="15"/>
      <c r="MPG229" s="15"/>
      <c r="MPH229" s="15"/>
      <c r="MPI229" s="15"/>
      <c r="MPJ229" s="15"/>
      <c r="MPK229" s="15"/>
      <c r="MPL229" s="15"/>
      <c r="MPM229" s="15"/>
      <c r="MPN229" s="15"/>
      <c r="MPO229" s="15"/>
      <c r="MPP229" s="15"/>
      <c r="MPQ229" s="15"/>
      <c r="MPR229" s="15"/>
      <c r="MPS229" s="15"/>
      <c r="MPT229" s="15"/>
      <c r="MPU229" s="15"/>
      <c r="MPV229" s="15"/>
      <c r="MPW229" s="15"/>
      <c r="MPX229" s="15"/>
      <c r="MPY229" s="15"/>
      <c r="MPZ229" s="15"/>
      <c r="MQA229" s="15"/>
      <c r="MQB229" s="15"/>
      <c r="MQC229" s="15"/>
      <c r="MQD229" s="15"/>
      <c r="MQE229" s="15"/>
      <c r="MQF229" s="15"/>
      <c r="MQG229" s="15"/>
      <c r="MQH229" s="15"/>
      <c r="MQI229" s="15"/>
      <c r="MQJ229" s="15"/>
      <c r="MQK229" s="15"/>
      <c r="MQL229" s="15"/>
      <c r="MQM229" s="15"/>
      <c r="MQN229" s="15"/>
      <c r="MQO229" s="15"/>
      <c r="MQP229" s="15"/>
      <c r="MQQ229" s="15"/>
      <c r="MQR229" s="15"/>
      <c r="MQS229" s="15"/>
      <c r="MQT229" s="15"/>
      <c r="MQU229" s="15"/>
      <c r="MQV229" s="15"/>
      <c r="MQW229" s="15"/>
      <c r="MQX229" s="15"/>
      <c r="MQY229" s="15"/>
      <c r="MQZ229" s="15"/>
      <c r="MRA229" s="15"/>
      <c r="MRB229" s="15"/>
      <c r="MRC229" s="15"/>
      <c r="MRD229" s="15"/>
      <c r="MRE229" s="15"/>
      <c r="MRF229" s="15"/>
      <c r="MRG229" s="15"/>
      <c r="MRH229" s="15"/>
      <c r="MRI229" s="15"/>
      <c r="MRJ229" s="15"/>
      <c r="MRK229" s="15"/>
      <c r="MRL229" s="15"/>
      <c r="MRM229" s="15"/>
      <c r="MRN229" s="15"/>
      <c r="MRO229" s="15"/>
      <c r="MRP229" s="15"/>
      <c r="MRQ229" s="15"/>
      <c r="MRR229" s="15"/>
      <c r="MRS229" s="15"/>
      <c r="MRT229" s="15"/>
      <c r="MRU229" s="15"/>
      <c r="MRV229" s="15"/>
      <c r="MRW229" s="15"/>
      <c r="MRX229" s="15"/>
      <c r="MRY229" s="15"/>
      <c r="MRZ229" s="15"/>
      <c r="MSA229" s="15"/>
      <c r="MSB229" s="15"/>
      <c r="MSC229" s="15"/>
      <c r="MSD229" s="15"/>
      <c r="MSE229" s="15"/>
      <c r="MSF229" s="15"/>
      <c r="MSG229" s="15"/>
      <c r="MSH229" s="15"/>
      <c r="MSI229" s="15"/>
      <c r="MSJ229" s="15"/>
      <c r="MSK229" s="15"/>
      <c r="MSL229" s="15"/>
      <c r="MSM229" s="15"/>
      <c r="MSN229" s="15"/>
      <c r="MSO229" s="15"/>
      <c r="MSP229" s="15"/>
      <c r="MSQ229" s="15"/>
      <c r="MSR229" s="15"/>
      <c r="MSS229" s="15"/>
      <c r="MST229" s="15"/>
      <c r="MSU229" s="15"/>
      <c r="MSV229" s="15"/>
      <c r="MSW229" s="15"/>
      <c r="MSX229" s="15"/>
      <c r="MSY229" s="15"/>
      <c r="MSZ229" s="15"/>
      <c r="MTA229" s="15"/>
      <c r="MTB229" s="15"/>
      <c r="MTC229" s="15"/>
      <c r="MTD229" s="15"/>
      <c r="MTE229" s="15"/>
      <c r="MTF229" s="15"/>
      <c r="MTG229" s="15"/>
      <c r="MTH229" s="15"/>
      <c r="MTI229" s="15"/>
      <c r="MTJ229" s="15"/>
      <c r="MTK229" s="15"/>
      <c r="MTL229" s="15"/>
      <c r="MTM229" s="15"/>
      <c r="MTN229" s="15"/>
      <c r="MTO229" s="15"/>
      <c r="MTP229" s="15"/>
      <c r="MTQ229" s="15"/>
      <c r="MTR229" s="15"/>
      <c r="MTS229" s="15"/>
      <c r="MTT229" s="15"/>
      <c r="MTU229" s="15"/>
      <c r="MTV229" s="15"/>
      <c r="MTW229" s="15"/>
      <c r="MTX229" s="15"/>
      <c r="MTY229" s="15"/>
      <c r="MTZ229" s="15"/>
      <c r="MUA229" s="15"/>
      <c r="MUB229" s="15"/>
      <c r="MUC229" s="15"/>
      <c r="MUD229" s="15"/>
      <c r="MUE229" s="15"/>
      <c r="MUF229" s="15"/>
      <c r="MUG229" s="15"/>
      <c r="MUH229" s="15"/>
      <c r="MUI229" s="15"/>
      <c r="MUJ229" s="15"/>
      <c r="MUK229" s="15"/>
      <c r="MUL229" s="15"/>
      <c r="MUM229" s="15"/>
      <c r="MUN229" s="15"/>
      <c r="MUO229" s="15"/>
      <c r="MUP229" s="15"/>
      <c r="MUQ229" s="15"/>
      <c r="MUR229" s="15"/>
      <c r="MUS229" s="15"/>
      <c r="MUT229" s="15"/>
      <c r="MUU229" s="15"/>
      <c r="MUV229" s="15"/>
      <c r="MUW229" s="15"/>
      <c r="MUX229" s="15"/>
      <c r="MUY229" s="15"/>
      <c r="MUZ229" s="15"/>
      <c r="MVA229" s="15"/>
      <c r="MVB229" s="15"/>
      <c r="MVC229" s="15"/>
      <c r="MVD229" s="15"/>
      <c r="MVE229" s="15"/>
      <c r="MVF229" s="15"/>
      <c r="MVG229" s="15"/>
      <c r="MVH229" s="15"/>
      <c r="MVI229" s="15"/>
      <c r="MVJ229" s="15"/>
      <c r="MVK229" s="15"/>
      <c r="MVL229" s="15"/>
      <c r="MVM229" s="15"/>
      <c r="MVN229" s="15"/>
      <c r="MVO229" s="15"/>
      <c r="MVP229" s="15"/>
      <c r="MVQ229" s="15"/>
      <c r="MVR229" s="15"/>
      <c r="MVS229" s="15"/>
      <c r="MVT229" s="15"/>
      <c r="MVU229" s="15"/>
      <c r="MVV229" s="15"/>
      <c r="MVW229" s="15"/>
      <c r="MVX229" s="15"/>
      <c r="MVY229" s="15"/>
      <c r="MVZ229" s="15"/>
      <c r="MWA229" s="15"/>
      <c r="MWB229" s="15"/>
      <c r="MWC229" s="15"/>
      <c r="MWD229" s="15"/>
      <c r="MWE229" s="15"/>
      <c r="MWF229" s="15"/>
      <c r="MWG229" s="15"/>
      <c r="MWH229" s="15"/>
      <c r="MWI229" s="15"/>
      <c r="MWJ229" s="15"/>
      <c r="MWK229" s="15"/>
      <c r="MWL229" s="15"/>
      <c r="MWM229" s="15"/>
      <c r="MWN229" s="15"/>
      <c r="MWO229" s="15"/>
      <c r="MWP229" s="15"/>
      <c r="MWQ229" s="15"/>
      <c r="MWR229" s="15"/>
      <c r="MWS229" s="15"/>
      <c r="MWT229" s="15"/>
      <c r="MWU229" s="15"/>
      <c r="MWV229" s="15"/>
      <c r="MWW229" s="15"/>
      <c r="MWX229" s="15"/>
      <c r="MWY229" s="15"/>
      <c r="MWZ229" s="15"/>
      <c r="MXA229" s="15"/>
      <c r="MXB229" s="15"/>
      <c r="MXC229" s="15"/>
      <c r="MXD229" s="15"/>
      <c r="MXE229" s="15"/>
      <c r="MXF229" s="15"/>
      <c r="MXG229" s="15"/>
      <c r="MXH229" s="15"/>
      <c r="MXI229" s="15"/>
      <c r="MXJ229" s="15"/>
      <c r="MXK229" s="15"/>
      <c r="MXL229" s="15"/>
      <c r="MXM229" s="15"/>
      <c r="MXN229" s="15"/>
      <c r="MXO229" s="15"/>
      <c r="MXP229" s="15"/>
      <c r="MXQ229" s="15"/>
      <c r="MXR229" s="15"/>
      <c r="MXS229" s="15"/>
      <c r="MXT229" s="15"/>
      <c r="MXU229" s="15"/>
      <c r="MXV229" s="15"/>
      <c r="MXW229" s="15"/>
      <c r="MXX229" s="15"/>
      <c r="MXY229" s="15"/>
      <c r="MXZ229" s="15"/>
      <c r="MYA229" s="15"/>
      <c r="MYB229" s="15"/>
      <c r="MYC229" s="15"/>
      <c r="MYD229" s="15"/>
      <c r="MYE229" s="15"/>
      <c r="MYF229" s="15"/>
      <c r="MYG229" s="15"/>
      <c r="MYH229" s="15"/>
      <c r="MYI229" s="15"/>
      <c r="MYJ229" s="15"/>
      <c r="MYK229" s="15"/>
      <c r="MYL229" s="15"/>
      <c r="MYM229" s="15"/>
      <c r="MYN229" s="15"/>
      <c r="MYO229" s="15"/>
      <c r="MYP229" s="15"/>
      <c r="MYQ229" s="15"/>
      <c r="MYR229" s="15"/>
      <c r="MYS229" s="15"/>
      <c r="MYT229" s="15"/>
      <c r="MYU229" s="15"/>
      <c r="MYV229" s="15"/>
      <c r="MYW229" s="15"/>
      <c r="MYX229" s="15"/>
      <c r="MYY229" s="15"/>
      <c r="MYZ229" s="15"/>
      <c r="MZA229" s="15"/>
      <c r="MZB229" s="15"/>
      <c r="MZC229" s="15"/>
      <c r="MZD229" s="15"/>
      <c r="MZE229" s="15"/>
      <c r="MZF229" s="15"/>
      <c r="MZG229" s="15"/>
      <c r="MZH229" s="15"/>
      <c r="MZI229" s="15"/>
      <c r="MZJ229" s="15"/>
      <c r="MZK229" s="15"/>
      <c r="MZL229" s="15"/>
      <c r="MZM229" s="15"/>
      <c r="MZN229" s="15"/>
      <c r="MZO229" s="15"/>
      <c r="MZP229" s="15"/>
      <c r="MZQ229" s="15"/>
      <c r="MZR229" s="15"/>
      <c r="MZS229" s="15"/>
      <c r="MZT229" s="15"/>
      <c r="MZU229" s="15"/>
      <c r="MZV229" s="15"/>
      <c r="MZW229" s="15"/>
      <c r="MZX229" s="15"/>
      <c r="MZY229" s="15"/>
      <c r="MZZ229" s="15"/>
      <c r="NAA229" s="15"/>
      <c r="NAB229" s="15"/>
      <c r="NAC229" s="15"/>
      <c r="NAD229" s="15"/>
      <c r="NAE229" s="15"/>
      <c r="NAF229" s="15"/>
      <c r="NAG229" s="15"/>
      <c r="NAH229" s="15"/>
      <c r="NAI229" s="15"/>
      <c r="NAJ229" s="15"/>
      <c r="NAK229" s="15"/>
      <c r="NAL229" s="15"/>
      <c r="NAM229" s="15"/>
      <c r="NAN229" s="15"/>
      <c r="NAO229" s="15"/>
      <c r="NAP229" s="15"/>
      <c r="NAQ229" s="15"/>
      <c r="NAR229" s="15"/>
      <c r="NAS229" s="15"/>
      <c r="NAT229" s="15"/>
      <c r="NAU229" s="15"/>
      <c r="NAV229" s="15"/>
      <c r="NAW229" s="15"/>
      <c r="NAX229" s="15"/>
      <c r="NAY229" s="15"/>
      <c r="NAZ229" s="15"/>
      <c r="NBA229" s="15"/>
      <c r="NBB229" s="15"/>
      <c r="NBC229" s="15"/>
      <c r="NBD229" s="15"/>
      <c r="NBE229" s="15"/>
      <c r="NBF229" s="15"/>
      <c r="NBG229" s="15"/>
      <c r="NBH229" s="15"/>
      <c r="NBI229" s="15"/>
      <c r="NBJ229" s="15"/>
      <c r="NBK229" s="15"/>
      <c r="NBL229" s="15"/>
      <c r="NBM229" s="15"/>
      <c r="NBN229" s="15"/>
      <c r="NBO229" s="15"/>
      <c r="NBP229" s="15"/>
      <c r="NBQ229" s="15"/>
      <c r="NBR229" s="15"/>
      <c r="NBS229" s="15"/>
      <c r="NBT229" s="15"/>
      <c r="NBU229" s="15"/>
      <c r="NBV229" s="15"/>
      <c r="NBW229" s="15"/>
      <c r="NBX229" s="15"/>
      <c r="NBY229" s="15"/>
      <c r="NBZ229" s="15"/>
      <c r="NCA229" s="15"/>
      <c r="NCB229" s="15"/>
      <c r="NCC229" s="15"/>
      <c r="NCD229" s="15"/>
      <c r="NCE229" s="15"/>
      <c r="NCF229" s="15"/>
      <c r="NCG229" s="15"/>
      <c r="NCH229" s="15"/>
      <c r="NCI229" s="15"/>
      <c r="NCJ229" s="15"/>
      <c r="NCK229" s="15"/>
      <c r="NCL229" s="15"/>
      <c r="NCM229" s="15"/>
      <c r="NCN229" s="15"/>
      <c r="NCO229" s="15"/>
      <c r="NCP229" s="15"/>
      <c r="NCQ229" s="15"/>
      <c r="NCR229" s="15"/>
      <c r="NCS229" s="15"/>
      <c r="NCT229" s="15"/>
      <c r="NCU229" s="15"/>
      <c r="NCV229" s="15"/>
      <c r="NCW229" s="15"/>
      <c r="NCX229" s="15"/>
      <c r="NCY229" s="15"/>
      <c r="NCZ229" s="15"/>
      <c r="NDA229" s="15"/>
      <c r="NDB229" s="15"/>
      <c r="NDC229" s="15"/>
      <c r="NDD229" s="15"/>
      <c r="NDE229" s="15"/>
      <c r="NDF229" s="15"/>
      <c r="NDG229" s="15"/>
      <c r="NDH229" s="15"/>
      <c r="NDI229" s="15"/>
      <c r="NDJ229" s="15"/>
      <c r="NDK229" s="15"/>
      <c r="NDL229" s="15"/>
      <c r="NDM229" s="15"/>
      <c r="NDN229" s="15"/>
      <c r="NDO229" s="15"/>
      <c r="NDP229" s="15"/>
      <c r="NDQ229" s="15"/>
      <c r="NDR229" s="15"/>
      <c r="NDS229" s="15"/>
      <c r="NDT229" s="15"/>
      <c r="NDU229" s="15"/>
      <c r="NDV229" s="15"/>
      <c r="NDW229" s="15"/>
      <c r="NDX229" s="15"/>
      <c r="NDY229" s="15"/>
      <c r="NDZ229" s="15"/>
      <c r="NEA229" s="15"/>
      <c r="NEB229" s="15"/>
      <c r="NEC229" s="15"/>
      <c r="NED229" s="15"/>
      <c r="NEE229" s="15"/>
      <c r="NEF229" s="15"/>
      <c r="NEG229" s="15"/>
      <c r="NEH229" s="15"/>
      <c r="NEI229" s="15"/>
      <c r="NEJ229" s="15"/>
      <c r="NEK229" s="15"/>
      <c r="NEL229" s="15"/>
      <c r="NEM229" s="15"/>
      <c r="NEN229" s="15"/>
      <c r="NEO229" s="15"/>
      <c r="NEP229" s="15"/>
      <c r="NEQ229" s="15"/>
      <c r="NER229" s="15"/>
      <c r="NES229" s="15"/>
      <c r="NET229" s="15"/>
      <c r="NEU229" s="15"/>
      <c r="NEV229" s="15"/>
      <c r="NEW229" s="15"/>
      <c r="NEX229" s="15"/>
      <c r="NEY229" s="15"/>
      <c r="NEZ229" s="15"/>
      <c r="NFA229" s="15"/>
      <c r="NFB229" s="15"/>
      <c r="NFC229" s="15"/>
      <c r="NFD229" s="15"/>
      <c r="NFE229" s="15"/>
      <c r="NFF229" s="15"/>
      <c r="NFG229" s="15"/>
      <c r="NFH229" s="15"/>
      <c r="NFI229" s="15"/>
      <c r="NFJ229" s="15"/>
      <c r="NFK229" s="15"/>
      <c r="NFL229" s="15"/>
      <c r="NFM229" s="15"/>
      <c r="NFN229" s="15"/>
      <c r="NFO229" s="15"/>
      <c r="NFP229" s="15"/>
      <c r="NFQ229" s="15"/>
      <c r="NFR229" s="15"/>
      <c r="NFS229" s="15"/>
      <c r="NFT229" s="15"/>
      <c r="NFU229" s="15"/>
      <c r="NFV229" s="15"/>
      <c r="NFW229" s="15"/>
      <c r="NFX229" s="15"/>
      <c r="NFY229" s="15"/>
      <c r="NFZ229" s="15"/>
      <c r="NGA229" s="15"/>
      <c r="NGB229" s="15"/>
      <c r="NGC229" s="15"/>
      <c r="NGD229" s="15"/>
      <c r="NGE229" s="15"/>
      <c r="NGF229" s="15"/>
      <c r="NGG229" s="15"/>
      <c r="NGH229" s="15"/>
      <c r="NGI229" s="15"/>
      <c r="NGJ229" s="15"/>
      <c r="NGK229" s="15"/>
      <c r="NGL229" s="15"/>
      <c r="NGM229" s="15"/>
      <c r="NGN229" s="15"/>
      <c r="NGO229" s="15"/>
      <c r="NGP229" s="15"/>
      <c r="NGQ229" s="15"/>
      <c r="NGR229" s="15"/>
      <c r="NGS229" s="15"/>
      <c r="NGT229" s="15"/>
      <c r="NGU229" s="15"/>
      <c r="NGV229" s="15"/>
      <c r="NGW229" s="15"/>
      <c r="NGX229" s="15"/>
      <c r="NGY229" s="15"/>
      <c r="NGZ229" s="15"/>
      <c r="NHA229" s="15"/>
      <c r="NHB229" s="15"/>
      <c r="NHC229" s="15"/>
      <c r="NHD229" s="15"/>
      <c r="NHE229" s="15"/>
      <c r="NHF229" s="15"/>
      <c r="NHG229" s="15"/>
      <c r="NHH229" s="15"/>
      <c r="NHI229" s="15"/>
      <c r="NHJ229" s="15"/>
      <c r="NHK229" s="15"/>
      <c r="NHL229" s="15"/>
      <c r="NHM229" s="15"/>
      <c r="NHN229" s="15"/>
      <c r="NHO229" s="15"/>
      <c r="NHP229" s="15"/>
      <c r="NHQ229" s="15"/>
      <c r="NHR229" s="15"/>
      <c r="NHS229" s="15"/>
      <c r="NHT229" s="15"/>
      <c r="NHU229" s="15"/>
      <c r="NHV229" s="15"/>
      <c r="NHW229" s="15"/>
      <c r="NHX229" s="15"/>
      <c r="NHY229" s="15"/>
      <c r="NHZ229" s="15"/>
      <c r="NIA229" s="15"/>
      <c r="NIB229" s="15"/>
      <c r="NIC229" s="15"/>
      <c r="NID229" s="15"/>
      <c r="NIE229" s="15"/>
      <c r="NIF229" s="15"/>
      <c r="NIG229" s="15"/>
      <c r="NIH229" s="15"/>
      <c r="NII229" s="15"/>
      <c r="NIJ229" s="15"/>
      <c r="NIK229" s="15"/>
      <c r="NIL229" s="15"/>
      <c r="NIM229" s="15"/>
      <c r="NIN229" s="15"/>
      <c r="NIO229" s="15"/>
      <c r="NIP229" s="15"/>
      <c r="NIQ229" s="15"/>
      <c r="NIR229" s="15"/>
      <c r="NIS229" s="15"/>
      <c r="NIT229" s="15"/>
      <c r="NIU229" s="15"/>
      <c r="NIV229" s="15"/>
      <c r="NIW229" s="15"/>
      <c r="NIX229" s="15"/>
      <c r="NIY229" s="15"/>
      <c r="NIZ229" s="15"/>
      <c r="NJA229" s="15"/>
      <c r="NJB229" s="15"/>
      <c r="NJC229" s="15"/>
      <c r="NJD229" s="15"/>
      <c r="NJE229" s="15"/>
      <c r="NJF229" s="15"/>
      <c r="NJG229" s="15"/>
      <c r="NJH229" s="15"/>
      <c r="NJI229" s="15"/>
      <c r="NJJ229" s="15"/>
      <c r="NJK229" s="15"/>
      <c r="NJL229" s="15"/>
      <c r="NJM229" s="15"/>
      <c r="NJN229" s="15"/>
      <c r="NJO229" s="15"/>
      <c r="NJP229" s="15"/>
      <c r="NJQ229" s="15"/>
      <c r="NJR229" s="15"/>
      <c r="NJS229" s="15"/>
      <c r="NJT229" s="15"/>
      <c r="NJU229" s="15"/>
      <c r="NJV229" s="15"/>
      <c r="NJW229" s="15"/>
      <c r="NJX229" s="15"/>
      <c r="NJY229" s="15"/>
      <c r="NJZ229" s="15"/>
      <c r="NKA229" s="15"/>
      <c r="NKB229" s="15"/>
      <c r="NKC229" s="15"/>
      <c r="NKD229" s="15"/>
      <c r="NKE229" s="15"/>
      <c r="NKF229" s="15"/>
      <c r="NKG229" s="15"/>
      <c r="NKH229" s="15"/>
      <c r="NKI229" s="15"/>
      <c r="NKJ229" s="15"/>
      <c r="NKK229" s="15"/>
      <c r="NKL229" s="15"/>
      <c r="NKM229" s="15"/>
      <c r="NKN229" s="15"/>
      <c r="NKO229" s="15"/>
      <c r="NKP229" s="15"/>
      <c r="NKQ229" s="15"/>
      <c r="NKR229" s="15"/>
      <c r="NKS229" s="15"/>
      <c r="NKT229" s="15"/>
      <c r="NKU229" s="15"/>
      <c r="NKV229" s="15"/>
      <c r="NKW229" s="15"/>
      <c r="NKX229" s="15"/>
      <c r="NKY229" s="15"/>
      <c r="NKZ229" s="15"/>
      <c r="NLA229" s="15"/>
      <c r="NLB229" s="15"/>
      <c r="NLC229" s="15"/>
      <c r="NLD229" s="15"/>
      <c r="NLE229" s="15"/>
      <c r="NLF229" s="15"/>
      <c r="NLG229" s="15"/>
      <c r="NLH229" s="15"/>
      <c r="NLI229" s="15"/>
      <c r="NLJ229" s="15"/>
      <c r="NLK229" s="15"/>
      <c r="NLL229" s="15"/>
      <c r="NLM229" s="15"/>
      <c r="NLN229" s="15"/>
      <c r="NLO229" s="15"/>
      <c r="NLP229" s="15"/>
      <c r="NLQ229" s="15"/>
      <c r="NLR229" s="15"/>
      <c r="NLS229" s="15"/>
      <c r="NLT229" s="15"/>
      <c r="NLU229" s="15"/>
      <c r="NLV229" s="15"/>
      <c r="NLW229" s="15"/>
      <c r="NLX229" s="15"/>
      <c r="NLY229" s="15"/>
      <c r="NLZ229" s="15"/>
      <c r="NMA229" s="15"/>
      <c r="NMB229" s="15"/>
      <c r="NMC229" s="15"/>
      <c r="NMD229" s="15"/>
      <c r="NME229" s="15"/>
      <c r="NMF229" s="15"/>
      <c r="NMG229" s="15"/>
      <c r="NMH229" s="15"/>
      <c r="NMI229" s="15"/>
      <c r="NMJ229" s="15"/>
      <c r="NMK229" s="15"/>
      <c r="NML229" s="15"/>
      <c r="NMM229" s="15"/>
      <c r="NMN229" s="15"/>
      <c r="NMO229" s="15"/>
      <c r="NMP229" s="15"/>
      <c r="NMQ229" s="15"/>
      <c r="NMR229" s="15"/>
      <c r="NMS229" s="15"/>
      <c r="NMT229" s="15"/>
      <c r="NMU229" s="15"/>
      <c r="NMV229" s="15"/>
      <c r="NMW229" s="15"/>
      <c r="NMX229" s="15"/>
      <c r="NMY229" s="15"/>
      <c r="NMZ229" s="15"/>
      <c r="NNA229" s="15"/>
      <c r="NNB229" s="15"/>
      <c r="NNC229" s="15"/>
      <c r="NND229" s="15"/>
      <c r="NNE229" s="15"/>
      <c r="NNF229" s="15"/>
      <c r="NNG229" s="15"/>
      <c r="NNH229" s="15"/>
      <c r="NNI229" s="15"/>
      <c r="NNJ229" s="15"/>
      <c r="NNK229" s="15"/>
      <c r="NNL229" s="15"/>
      <c r="NNM229" s="15"/>
      <c r="NNN229" s="15"/>
      <c r="NNO229" s="15"/>
      <c r="NNP229" s="15"/>
      <c r="NNQ229" s="15"/>
      <c r="NNR229" s="15"/>
      <c r="NNS229" s="15"/>
      <c r="NNT229" s="15"/>
      <c r="NNU229" s="15"/>
      <c r="NNV229" s="15"/>
      <c r="NNW229" s="15"/>
      <c r="NNX229" s="15"/>
      <c r="NNY229" s="15"/>
      <c r="NNZ229" s="15"/>
      <c r="NOA229" s="15"/>
      <c r="NOB229" s="15"/>
      <c r="NOC229" s="15"/>
      <c r="NOD229" s="15"/>
      <c r="NOE229" s="15"/>
      <c r="NOF229" s="15"/>
      <c r="NOG229" s="15"/>
      <c r="NOH229" s="15"/>
      <c r="NOI229" s="15"/>
      <c r="NOJ229" s="15"/>
      <c r="NOK229" s="15"/>
      <c r="NOL229" s="15"/>
      <c r="NOM229" s="15"/>
      <c r="NON229" s="15"/>
      <c r="NOO229" s="15"/>
      <c r="NOP229" s="15"/>
      <c r="NOQ229" s="15"/>
      <c r="NOR229" s="15"/>
      <c r="NOS229" s="15"/>
      <c r="NOT229" s="15"/>
      <c r="NOU229" s="15"/>
      <c r="NOV229" s="15"/>
      <c r="NOW229" s="15"/>
      <c r="NOX229" s="15"/>
      <c r="NOY229" s="15"/>
      <c r="NOZ229" s="15"/>
      <c r="NPA229" s="15"/>
      <c r="NPB229" s="15"/>
      <c r="NPC229" s="15"/>
      <c r="NPD229" s="15"/>
      <c r="NPE229" s="15"/>
      <c r="NPF229" s="15"/>
      <c r="NPG229" s="15"/>
      <c r="NPH229" s="15"/>
      <c r="NPI229" s="15"/>
      <c r="NPJ229" s="15"/>
      <c r="NPK229" s="15"/>
      <c r="NPL229" s="15"/>
      <c r="NPM229" s="15"/>
      <c r="NPN229" s="15"/>
      <c r="NPO229" s="15"/>
      <c r="NPP229" s="15"/>
      <c r="NPQ229" s="15"/>
      <c r="NPR229" s="15"/>
      <c r="NPS229" s="15"/>
      <c r="NPT229" s="15"/>
      <c r="NPU229" s="15"/>
      <c r="NPV229" s="15"/>
      <c r="NPW229" s="15"/>
      <c r="NPX229" s="15"/>
      <c r="NPY229" s="15"/>
      <c r="NPZ229" s="15"/>
      <c r="NQA229" s="15"/>
      <c r="NQB229" s="15"/>
      <c r="NQC229" s="15"/>
      <c r="NQD229" s="15"/>
      <c r="NQE229" s="15"/>
      <c r="NQF229" s="15"/>
      <c r="NQG229" s="15"/>
      <c r="NQH229" s="15"/>
      <c r="NQI229" s="15"/>
      <c r="NQJ229" s="15"/>
      <c r="NQK229" s="15"/>
      <c r="NQL229" s="15"/>
      <c r="NQM229" s="15"/>
      <c r="NQN229" s="15"/>
      <c r="NQO229" s="15"/>
      <c r="NQP229" s="15"/>
      <c r="NQQ229" s="15"/>
      <c r="NQR229" s="15"/>
      <c r="NQS229" s="15"/>
      <c r="NQT229" s="15"/>
      <c r="NQU229" s="15"/>
      <c r="NQV229" s="15"/>
      <c r="NQW229" s="15"/>
      <c r="NQX229" s="15"/>
      <c r="NQY229" s="15"/>
      <c r="NQZ229" s="15"/>
      <c r="NRA229" s="15"/>
      <c r="NRB229" s="15"/>
      <c r="NRC229" s="15"/>
      <c r="NRD229" s="15"/>
      <c r="NRE229" s="15"/>
      <c r="NRF229" s="15"/>
      <c r="NRG229" s="15"/>
      <c r="NRH229" s="15"/>
      <c r="NRI229" s="15"/>
      <c r="NRJ229" s="15"/>
      <c r="NRK229" s="15"/>
      <c r="NRL229" s="15"/>
      <c r="NRM229" s="15"/>
      <c r="NRN229" s="15"/>
      <c r="NRO229" s="15"/>
      <c r="NRP229" s="15"/>
      <c r="NRQ229" s="15"/>
      <c r="NRR229" s="15"/>
      <c r="NRS229" s="15"/>
      <c r="NRT229" s="15"/>
      <c r="NRU229" s="15"/>
      <c r="NRV229" s="15"/>
      <c r="NRW229" s="15"/>
      <c r="NRX229" s="15"/>
      <c r="NRY229" s="15"/>
      <c r="NRZ229" s="15"/>
      <c r="NSA229" s="15"/>
      <c r="NSB229" s="15"/>
      <c r="NSC229" s="15"/>
      <c r="NSD229" s="15"/>
      <c r="NSE229" s="15"/>
      <c r="NSF229" s="15"/>
      <c r="NSG229" s="15"/>
      <c r="NSH229" s="15"/>
      <c r="NSI229" s="15"/>
      <c r="NSJ229" s="15"/>
      <c r="NSK229" s="15"/>
      <c r="NSL229" s="15"/>
      <c r="NSM229" s="15"/>
      <c r="NSN229" s="15"/>
      <c r="NSO229" s="15"/>
      <c r="NSP229" s="15"/>
      <c r="NSQ229" s="15"/>
      <c r="NSR229" s="15"/>
      <c r="NSS229" s="15"/>
      <c r="NST229" s="15"/>
      <c r="NSU229" s="15"/>
      <c r="NSV229" s="15"/>
      <c r="NSW229" s="15"/>
      <c r="NSX229" s="15"/>
      <c r="NSY229" s="15"/>
      <c r="NSZ229" s="15"/>
      <c r="NTA229" s="15"/>
      <c r="NTB229" s="15"/>
      <c r="NTC229" s="15"/>
      <c r="NTD229" s="15"/>
      <c r="NTE229" s="15"/>
      <c r="NTF229" s="15"/>
      <c r="NTG229" s="15"/>
      <c r="NTH229" s="15"/>
      <c r="NTI229" s="15"/>
      <c r="NTJ229" s="15"/>
      <c r="NTK229" s="15"/>
      <c r="NTL229" s="15"/>
      <c r="NTM229" s="15"/>
      <c r="NTN229" s="15"/>
      <c r="NTO229" s="15"/>
      <c r="NTP229" s="15"/>
      <c r="NTQ229" s="15"/>
      <c r="NTR229" s="15"/>
      <c r="NTS229" s="15"/>
      <c r="NTT229" s="15"/>
      <c r="NTU229" s="15"/>
      <c r="NTV229" s="15"/>
      <c r="NTW229" s="15"/>
      <c r="NTX229" s="15"/>
      <c r="NTY229" s="15"/>
      <c r="NTZ229" s="15"/>
      <c r="NUA229" s="15"/>
      <c r="NUB229" s="15"/>
      <c r="NUC229" s="15"/>
      <c r="NUD229" s="15"/>
      <c r="NUE229" s="15"/>
      <c r="NUF229" s="15"/>
      <c r="NUG229" s="15"/>
      <c r="NUH229" s="15"/>
      <c r="NUI229" s="15"/>
      <c r="NUJ229" s="15"/>
      <c r="NUK229" s="15"/>
      <c r="NUL229" s="15"/>
      <c r="NUM229" s="15"/>
      <c r="NUN229" s="15"/>
      <c r="NUO229" s="15"/>
      <c r="NUP229" s="15"/>
      <c r="NUQ229" s="15"/>
      <c r="NUR229" s="15"/>
      <c r="NUS229" s="15"/>
      <c r="NUT229" s="15"/>
      <c r="NUU229" s="15"/>
      <c r="NUV229" s="15"/>
      <c r="NUW229" s="15"/>
      <c r="NUX229" s="15"/>
      <c r="NUY229" s="15"/>
      <c r="NUZ229" s="15"/>
      <c r="NVA229" s="15"/>
      <c r="NVB229" s="15"/>
      <c r="NVC229" s="15"/>
      <c r="NVD229" s="15"/>
      <c r="NVE229" s="15"/>
      <c r="NVF229" s="15"/>
      <c r="NVG229" s="15"/>
      <c r="NVH229" s="15"/>
      <c r="NVI229" s="15"/>
      <c r="NVJ229" s="15"/>
      <c r="NVK229" s="15"/>
      <c r="NVL229" s="15"/>
      <c r="NVM229" s="15"/>
      <c r="NVN229" s="15"/>
      <c r="NVO229" s="15"/>
      <c r="NVP229" s="15"/>
      <c r="NVQ229" s="15"/>
      <c r="NVR229" s="15"/>
      <c r="NVS229" s="15"/>
      <c r="NVT229" s="15"/>
      <c r="NVU229" s="15"/>
      <c r="NVV229" s="15"/>
      <c r="NVW229" s="15"/>
      <c r="NVX229" s="15"/>
      <c r="NVY229" s="15"/>
      <c r="NVZ229" s="15"/>
      <c r="NWA229" s="15"/>
      <c r="NWB229" s="15"/>
      <c r="NWC229" s="15"/>
      <c r="NWD229" s="15"/>
      <c r="NWE229" s="15"/>
      <c r="NWF229" s="15"/>
      <c r="NWG229" s="15"/>
      <c r="NWH229" s="15"/>
      <c r="NWI229" s="15"/>
      <c r="NWJ229" s="15"/>
      <c r="NWK229" s="15"/>
      <c r="NWL229" s="15"/>
      <c r="NWM229" s="15"/>
      <c r="NWN229" s="15"/>
      <c r="NWO229" s="15"/>
      <c r="NWP229" s="15"/>
      <c r="NWQ229" s="15"/>
      <c r="NWR229" s="15"/>
      <c r="NWS229" s="15"/>
      <c r="NWT229" s="15"/>
      <c r="NWU229" s="15"/>
      <c r="NWV229" s="15"/>
      <c r="NWW229" s="15"/>
      <c r="NWX229" s="15"/>
      <c r="NWY229" s="15"/>
      <c r="NWZ229" s="15"/>
      <c r="NXA229" s="15"/>
      <c r="NXB229" s="15"/>
      <c r="NXC229" s="15"/>
      <c r="NXD229" s="15"/>
      <c r="NXE229" s="15"/>
      <c r="NXF229" s="15"/>
      <c r="NXG229" s="15"/>
      <c r="NXH229" s="15"/>
      <c r="NXI229" s="15"/>
      <c r="NXJ229" s="15"/>
      <c r="NXK229" s="15"/>
      <c r="NXL229" s="15"/>
      <c r="NXM229" s="15"/>
      <c r="NXN229" s="15"/>
      <c r="NXO229" s="15"/>
      <c r="NXP229" s="15"/>
      <c r="NXQ229" s="15"/>
      <c r="NXR229" s="15"/>
      <c r="NXS229" s="15"/>
      <c r="NXT229" s="15"/>
      <c r="NXU229" s="15"/>
      <c r="NXV229" s="15"/>
      <c r="NXW229" s="15"/>
      <c r="NXX229" s="15"/>
      <c r="NXY229" s="15"/>
      <c r="NXZ229" s="15"/>
      <c r="NYA229" s="15"/>
      <c r="NYB229" s="15"/>
      <c r="NYC229" s="15"/>
      <c r="NYD229" s="15"/>
      <c r="NYE229" s="15"/>
      <c r="NYF229" s="15"/>
      <c r="NYG229" s="15"/>
      <c r="NYH229" s="15"/>
      <c r="NYI229" s="15"/>
      <c r="NYJ229" s="15"/>
      <c r="NYK229" s="15"/>
      <c r="NYL229" s="15"/>
      <c r="NYM229" s="15"/>
      <c r="NYN229" s="15"/>
      <c r="NYO229" s="15"/>
      <c r="NYP229" s="15"/>
      <c r="NYQ229" s="15"/>
      <c r="NYR229" s="15"/>
      <c r="NYS229" s="15"/>
      <c r="NYT229" s="15"/>
      <c r="NYU229" s="15"/>
      <c r="NYV229" s="15"/>
      <c r="NYW229" s="15"/>
      <c r="NYX229" s="15"/>
      <c r="NYY229" s="15"/>
      <c r="NYZ229" s="15"/>
      <c r="NZA229" s="15"/>
      <c r="NZB229" s="15"/>
      <c r="NZC229" s="15"/>
      <c r="NZD229" s="15"/>
      <c r="NZE229" s="15"/>
      <c r="NZF229" s="15"/>
      <c r="NZG229" s="15"/>
      <c r="NZH229" s="15"/>
      <c r="NZI229" s="15"/>
      <c r="NZJ229" s="15"/>
      <c r="NZK229" s="15"/>
      <c r="NZL229" s="15"/>
      <c r="NZM229" s="15"/>
      <c r="NZN229" s="15"/>
      <c r="NZO229" s="15"/>
      <c r="NZP229" s="15"/>
      <c r="NZQ229" s="15"/>
      <c r="NZR229" s="15"/>
      <c r="NZS229" s="15"/>
      <c r="NZT229" s="15"/>
      <c r="NZU229" s="15"/>
      <c r="NZV229" s="15"/>
      <c r="NZW229" s="15"/>
      <c r="NZX229" s="15"/>
      <c r="NZY229" s="15"/>
      <c r="NZZ229" s="15"/>
      <c r="OAA229" s="15"/>
      <c r="OAB229" s="15"/>
      <c r="OAC229" s="15"/>
      <c r="OAD229" s="15"/>
      <c r="OAE229" s="15"/>
      <c r="OAF229" s="15"/>
      <c r="OAG229" s="15"/>
      <c r="OAH229" s="15"/>
      <c r="OAI229" s="15"/>
      <c r="OAJ229" s="15"/>
      <c r="OAK229" s="15"/>
      <c r="OAL229" s="15"/>
      <c r="OAM229" s="15"/>
      <c r="OAN229" s="15"/>
      <c r="OAO229" s="15"/>
      <c r="OAP229" s="15"/>
      <c r="OAQ229" s="15"/>
      <c r="OAR229" s="15"/>
      <c r="OAS229" s="15"/>
      <c r="OAT229" s="15"/>
      <c r="OAU229" s="15"/>
      <c r="OAV229" s="15"/>
      <c r="OAW229" s="15"/>
      <c r="OAX229" s="15"/>
      <c r="OAY229" s="15"/>
      <c r="OAZ229" s="15"/>
      <c r="OBA229" s="15"/>
      <c r="OBB229" s="15"/>
      <c r="OBC229" s="15"/>
      <c r="OBD229" s="15"/>
      <c r="OBE229" s="15"/>
      <c r="OBF229" s="15"/>
      <c r="OBG229" s="15"/>
      <c r="OBH229" s="15"/>
      <c r="OBI229" s="15"/>
      <c r="OBJ229" s="15"/>
      <c r="OBK229" s="15"/>
      <c r="OBL229" s="15"/>
      <c r="OBM229" s="15"/>
      <c r="OBN229" s="15"/>
      <c r="OBO229" s="15"/>
      <c r="OBP229" s="15"/>
      <c r="OBQ229" s="15"/>
      <c r="OBR229" s="15"/>
      <c r="OBS229" s="15"/>
      <c r="OBT229" s="15"/>
      <c r="OBU229" s="15"/>
      <c r="OBV229" s="15"/>
      <c r="OBW229" s="15"/>
      <c r="OBX229" s="15"/>
      <c r="OBY229" s="15"/>
      <c r="OBZ229" s="15"/>
      <c r="OCA229" s="15"/>
      <c r="OCB229" s="15"/>
      <c r="OCC229" s="15"/>
      <c r="OCD229" s="15"/>
      <c r="OCE229" s="15"/>
      <c r="OCF229" s="15"/>
      <c r="OCG229" s="15"/>
      <c r="OCH229" s="15"/>
      <c r="OCI229" s="15"/>
      <c r="OCJ229" s="15"/>
      <c r="OCK229" s="15"/>
      <c r="OCL229" s="15"/>
      <c r="OCM229" s="15"/>
      <c r="OCN229" s="15"/>
      <c r="OCO229" s="15"/>
      <c r="OCP229" s="15"/>
      <c r="OCQ229" s="15"/>
      <c r="OCR229" s="15"/>
      <c r="OCS229" s="15"/>
      <c r="OCT229" s="15"/>
      <c r="OCU229" s="15"/>
      <c r="OCV229" s="15"/>
      <c r="OCW229" s="15"/>
      <c r="OCX229" s="15"/>
      <c r="OCY229" s="15"/>
      <c r="OCZ229" s="15"/>
      <c r="ODA229" s="15"/>
      <c r="ODB229" s="15"/>
      <c r="ODC229" s="15"/>
      <c r="ODD229" s="15"/>
      <c r="ODE229" s="15"/>
      <c r="ODF229" s="15"/>
      <c r="ODG229" s="15"/>
      <c r="ODH229" s="15"/>
      <c r="ODI229" s="15"/>
      <c r="ODJ229" s="15"/>
      <c r="ODK229" s="15"/>
      <c r="ODL229" s="15"/>
      <c r="ODM229" s="15"/>
      <c r="ODN229" s="15"/>
      <c r="ODO229" s="15"/>
      <c r="ODP229" s="15"/>
      <c r="ODQ229" s="15"/>
      <c r="ODR229" s="15"/>
      <c r="ODS229" s="15"/>
      <c r="ODT229" s="15"/>
      <c r="ODU229" s="15"/>
      <c r="ODV229" s="15"/>
      <c r="ODW229" s="15"/>
      <c r="ODX229" s="15"/>
      <c r="ODY229" s="15"/>
      <c r="ODZ229" s="15"/>
      <c r="OEA229" s="15"/>
      <c r="OEB229" s="15"/>
      <c r="OEC229" s="15"/>
      <c r="OED229" s="15"/>
      <c r="OEE229" s="15"/>
      <c r="OEF229" s="15"/>
      <c r="OEG229" s="15"/>
      <c r="OEH229" s="15"/>
      <c r="OEI229" s="15"/>
      <c r="OEJ229" s="15"/>
      <c r="OEK229" s="15"/>
      <c r="OEL229" s="15"/>
      <c r="OEM229" s="15"/>
      <c r="OEN229" s="15"/>
      <c r="OEO229" s="15"/>
      <c r="OEP229" s="15"/>
      <c r="OEQ229" s="15"/>
      <c r="OER229" s="15"/>
      <c r="OES229" s="15"/>
      <c r="OET229" s="15"/>
      <c r="OEU229" s="15"/>
      <c r="OEV229" s="15"/>
      <c r="OEW229" s="15"/>
      <c r="OEX229" s="15"/>
      <c r="OEY229" s="15"/>
      <c r="OEZ229" s="15"/>
      <c r="OFA229" s="15"/>
      <c r="OFB229" s="15"/>
      <c r="OFC229" s="15"/>
      <c r="OFD229" s="15"/>
      <c r="OFE229" s="15"/>
      <c r="OFF229" s="15"/>
      <c r="OFG229" s="15"/>
      <c r="OFH229" s="15"/>
      <c r="OFI229" s="15"/>
      <c r="OFJ229" s="15"/>
      <c r="OFK229" s="15"/>
      <c r="OFL229" s="15"/>
      <c r="OFM229" s="15"/>
      <c r="OFN229" s="15"/>
      <c r="OFO229" s="15"/>
      <c r="OFP229" s="15"/>
      <c r="OFQ229" s="15"/>
      <c r="OFR229" s="15"/>
      <c r="OFS229" s="15"/>
      <c r="OFT229" s="15"/>
      <c r="OFU229" s="15"/>
      <c r="OFV229" s="15"/>
      <c r="OFW229" s="15"/>
      <c r="OFX229" s="15"/>
      <c r="OFY229" s="15"/>
      <c r="OFZ229" s="15"/>
      <c r="OGA229" s="15"/>
      <c r="OGB229" s="15"/>
      <c r="OGC229" s="15"/>
      <c r="OGD229" s="15"/>
      <c r="OGE229" s="15"/>
      <c r="OGF229" s="15"/>
      <c r="OGG229" s="15"/>
      <c r="OGH229" s="15"/>
      <c r="OGI229" s="15"/>
      <c r="OGJ229" s="15"/>
      <c r="OGK229" s="15"/>
      <c r="OGL229" s="15"/>
      <c r="OGM229" s="15"/>
      <c r="OGN229" s="15"/>
      <c r="OGO229" s="15"/>
      <c r="OGP229" s="15"/>
      <c r="OGQ229" s="15"/>
      <c r="OGR229" s="15"/>
      <c r="OGS229" s="15"/>
      <c r="OGT229" s="15"/>
      <c r="OGU229" s="15"/>
      <c r="OGV229" s="15"/>
      <c r="OGW229" s="15"/>
      <c r="OGX229" s="15"/>
      <c r="OGY229" s="15"/>
      <c r="OGZ229" s="15"/>
      <c r="OHA229" s="15"/>
      <c r="OHB229" s="15"/>
      <c r="OHC229" s="15"/>
      <c r="OHD229" s="15"/>
      <c r="OHE229" s="15"/>
      <c r="OHF229" s="15"/>
      <c r="OHG229" s="15"/>
      <c r="OHH229" s="15"/>
      <c r="OHI229" s="15"/>
      <c r="OHJ229" s="15"/>
      <c r="OHK229" s="15"/>
      <c r="OHL229" s="15"/>
      <c r="OHM229" s="15"/>
      <c r="OHN229" s="15"/>
      <c r="OHO229" s="15"/>
      <c r="OHP229" s="15"/>
      <c r="OHQ229" s="15"/>
      <c r="OHR229" s="15"/>
      <c r="OHS229" s="15"/>
      <c r="OHT229" s="15"/>
      <c r="OHU229" s="15"/>
      <c r="OHV229" s="15"/>
      <c r="OHW229" s="15"/>
      <c r="OHX229" s="15"/>
      <c r="OHY229" s="15"/>
      <c r="OHZ229" s="15"/>
      <c r="OIA229" s="15"/>
      <c r="OIB229" s="15"/>
      <c r="OIC229" s="15"/>
      <c r="OID229" s="15"/>
      <c r="OIE229" s="15"/>
      <c r="OIF229" s="15"/>
      <c r="OIG229" s="15"/>
      <c r="OIH229" s="15"/>
      <c r="OII229" s="15"/>
      <c r="OIJ229" s="15"/>
      <c r="OIK229" s="15"/>
      <c r="OIL229" s="15"/>
      <c r="OIM229" s="15"/>
      <c r="OIN229" s="15"/>
      <c r="OIO229" s="15"/>
      <c r="OIP229" s="15"/>
      <c r="OIQ229" s="15"/>
      <c r="OIR229" s="15"/>
      <c r="OIS229" s="15"/>
      <c r="OIT229" s="15"/>
      <c r="OIU229" s="15"/>
      <c r="OIV229" s="15"/>
      <c r="OIW229" s="15"/>
      <c r="OIX229" s="15"/>
      <c r="OIY229" s="15"/>
      <c r="OIZ229" s="15"/>
      <c r="OJA229" s="15"/>
      <c r="OJB229" s="15"/>
      <c r="OJC229" s="15"/>
      <c r="OJD229" s="15"/>
      <c r="OJE229" s="15"/>
      <c r="OJF229" s="15"/>
      <c r="OJG229" s="15"/>
      <c r="OJH229" s="15"/>
      <c r="OJI229" s="15"/>
      <c r="OJJ229" s="15"/>
      <c r="OJK229" s="15"/>
      <c r="OJL229" s="15"/>
      <c r="OJM229" s="15"/>
      <c r="OJN229" s="15"/>
      <c r="OJO229" s="15"/>
      <c r="OJP229" s="15"/>
      <c r="OJQ229" s="15"/>
      <c r="OJR229" s="15"/>
      <c r="OJS229" s="15"/>
      <c r="OJT229" s="15"/>
      <c r="OJU229" s="15"/>
      <c r="OJV229" s="15"/>
      <c r="OJW229" s="15"/>
      <c r="OJX229" s="15"/>
      <c r="OJY229" s="15"/>
      <c r="OJZ229" s="15"/>
      <c r="OKA229" s="15"/>
      <c r="OKB229" s="15"/>
      <c r="OKC229" s="15"/>
      <c r="OKD229" s="15"/>
      <c r="OKE229" s="15"/>
      <c r="OKF229" s="15"/>
      <c r="OKG229" s="15"/>
      <c r="OKH229" s="15"/>
      <c r="OKI229" s="15"/>
      <c r="OKJ229" s="15"/>
      <c r="OKK229" s="15"/>
      <c r="OKL229" s="15"/>
      <c r="OKM229" s="15"/>
      <c r="OKN229" s="15"/>
      <c r="OKO229" s="15"/>
      <c r="OKP229" s="15"/>
      <c r="OKQ229" s="15"/>
      <c r="OKR229" s="15"/>
      <c r="OKS229" s="15"/>
      <c r="OKT229" s="15"/>
      <c r="OKU229" s="15"/>
      <c r="OKV229" s="15"/>
      <c r="OKW229" s="15"/>
      <c r="OKX229" s="15"/>
      <c r="OKY229" s="15"/>
      <c r="OKZ229" s="15"/>
      <c r="OLA229" s="15"/>
      <c r="OLB229" s="15"/>
      <c r="OLC229" s="15"/>
      <c r="OLD229" s="15"/>
      <c r="OLE229" s="15"/>
      <c r="OLF229" s="15"/>
      <c r="OLG229" s="15"/>
      <c r="OLH229" s="15"/>
      <c r="OLI229" s="15"/>
      <c r="OLJ229" s="15"/>
      <c r="OLK229" s="15"/>
      <c r="OLL229" s="15"/>
      <c r="OLM229" s="15"/>
      <c r="OLN229" s="15"/>
      <c r="OLO229" s="15"/>
      <c r="OLP229" s="15"/>
      <c r="OLQ229" s="15"/>
      <c r="OLR229" s="15"/>
      <c r="OLS229" s="15"/>
      <c r="OLT229" s="15"/>
      <c r="OLU229" s="15"/>
      <c r="OLV229" s="15"/>
      <c r="OLW229" s="15"/>
      <c r="OLX229" s="15"/>
      <c r="OLY229" s="15"/>
      <c r="OLZ229" s="15"/>
      <c r="OMA229" s="15"/>
      <c r="OMB229" s="15"/>
      <c r="OMC229" s="15"/>
      <c r="OMD229" s="15"/>
      <c r="OME229" s="15"/>
      <c r="OMF229" s="15"/>
      <c r="OMG229" s="15"/>
      <c r="OMH229" s="15"/>
      <c r="OMI229" s="15"/>
      <c r="OMJ229" s="15"/>
      <c r="OMK229" s="15"/>
      <c r="OML229" s="15"/>
      <c r="OMM229" s="15"/>
      <c r="OMN229" s="15"/>
      <c r="OMO229" s="15"/>
      <c r="OMP229" s="15"/>
      <c r="OMQ229" s="15"/>
      <c r="OMR229" s="15"/>
      <c r="OMS229" s="15"/>
      <c r="OMT229" s="15"/>
      <c r="OMU229" s="15"/>
      <c r="OMV229" s="15"/>
      <c r="OMW229" s="15"/>
      <c r="OMX229" s="15"/>
      <c r="OMY229" s="15"/>
      <c r="OMZ229" s="15"/>
      <c r="ONA229" s="15"/>
      <c r="ONB229" s="15"/>
      <c r="ONC229" s="15"/>
      <c r="OND229" s="15"/>
      <c r="ONE229" s="15"/>
      <c r="ONF229" s="15"/>
      <c r="ONG229" s="15"/>
      <c r="ONH229" s="15"/>
      <c r="ONI229" s="15"/>
      <c r="ONJ229" s="15"/>
      <c r="ONK229" s="15"/>
      <c r="ONL229" s="15"/>
      <c r="ONM229" s="15"/>
      <c r="ONN229" s="15"/>
      <c r="ONO229" s="15"/>
      <c r="ONP229" s="15"/>
      <c r="ONQ229" s="15"/>
      <c r="ONR229" s="15"/>
      <c r="ONS229" s="15"/>
      <c r="ONT229" s="15"/>
      <c r="ONU229" s="15"/>
      <c r="ONV229" s="15"/>
      <c r="ONW229" s="15"/>
      <c r="ONX229" s="15"/>
      <c r="ONY229" s="15"/>
      <c r="ONZ229" s="15"/>
      <c r="OOA229" s="15"/>
      <c r="OOB229" s="15"/>
      <c r="OOC229" s="15"/>
      <c r="OOD229" s="15"/>
      <c r="OOE229" s="15"/>
      <c r="OOF229" s="15"/>
      <c r="OOG229" s="15"/>
      <c r="OOH229" s="15"/>
      <c r="OOI229" s="15"/>
      <c r="OOJ229" s="15"/>
      <c r="OOK229" s="15"/>
      <c r="OOL229" s="15"/>
      <c r="OOM229" s="15"/>
      <c r="OON229" s="15"/>
      <c r="OOO229" s="15"/>
      <c r="OOP229" s="15"/>
      <c r="OOQ229" s="15"/>
      <c r="OOR229" s="15"/>
      <c r="OOS229" s="15"/>
      <c r="OOT229" s="15"/>
      <c r="OOU229" s="15"/>
      <c r="OOV229" s="15"/>
      <c r="OOW229" s="15"/>
      <c r="OOX229" s="15"/>
      <c r="OOY229" s="15"/>
      <c r="OOZ229" s="15"/>
      <c r="OPA229" s="15"/>
      <c r="OPB229" s="15"/>
      <c r="OPC229" s="15"/>
      <c r="OPD229" s="15"/>
      <c r="OPE229" s="15"/>
      <c r="OPF229" s="15"/>
      <c r="OPG229" s="15"/>
      <c r="OPH229" s="15"/>
      <c r="OPI229" s="15"/>
      <c r="OPJ229" s="15"/>
      <c r="OPK229" s="15"/>
      <c r="OPL229" s="15"/>
      <c r="OPM229" s="15"/>
      <c r="OPN229" s="15"/>
      <c r="OPO229" s="15"/>
      <c r="OPP229" s="15"/>
      <c r="OPQ229" s="15"/>
      <c r="OPR229" s="15"/>
      <c r="OPS229" s="15"/>
      <c r="OPT229" s="15"/>
      <c r="OPU229" s="15"/>
      <c r="OPV229" s="15"/>
      <c r="OPW229" s="15"/>
      <c r="OPX229" s="15"/>
      <c r="OPY229" s="15"/>
      <c r="OPZ229" s="15"/>
      <c r="OQA229" s="15"/>
      <c r="OQB229" s="15"/>
      <c r="OQC229" s="15"/>
      <c r="OQD229" s="15"/>
      <c r="OQE229" s="15"/>
      <c r="OQF229" s="15"/>
      <c r="OQG229" s="15"/>
      <c r="OQH229" s="15"/>
      <c r="OQI229" s="15"/>
      <c r="OQJ229" s="15"/>
      <c r="OQK229" s="15"/>
      <c r="OQL229" s="15"/>
      <c r="OQM229" s="15"/>
      <c r="OQN229" s="15"/>
      <c r="OQO229" s="15"/>
      <c r="OQP229" s="15"/>
      <c r="OQQ229" s="15"/>
      <c r="OQR229" s="15"/>
      <c r="OQS229" s="15"/>
      <c r="OQT229" s="15"/>
      <c r="OQU229" s="15"/>
      <c r="OQV229" s="15"/>
      <c r="OQW229" s="15"/>
      <c r="OQX229" s="15"/>
      <c r="OQY229" s="15"/>
      <c r="OQZ229" s="15"/>
      <c r="ORA229" s="15"/>
      <c r="ORB229" s="15"/>
      <c r="ORC229" s="15"/>
      <c r="ORD229" s="15"/>
      <c r="ORE229" s="15"/>
      <c r="ORF229" s="15"/>
      <c r="ORG229" s="15"/>
      <c r="ORH229" s="15"/>
      <c r="ORI229" s="15"/>
      <c r="ORJ229" s="15"/>
      <c r="ORK229" s="15"/>
      <c r="ORL229" s="15"/>
      <c r="ORM229" s="15"/>
      <c r="ORN229" s="15"/>
      <c r="ORO229" s="15"/>
      <c r="ORP229" s="15"/>
      <c r="ORQ229" s="15"/>
      <c r="ORR229" s="15"/>
      <c r="ORS229" s="15"/>
      <c r="ORT229" s="15"/>
      <c r="ORU229" s="15"/>
      <c r="ORV229" s="15"/>
      <c r="ORW229" s="15"/>
      <c r="ORX229" s="15"/>
      <c r="ORY229" s="15"/>
      <c r="ORZ229" s="15"/>
      <c r="OSA229" s="15"/>
      <c r="OSB229" s="15"/>
      <c r="OSC229" s="15"/>
      <c r="OSD229" s="15"/>
      <c r="OSE229" s="15"/>
      <c r="OSF229" s="15"/>
      <c r="OSG229" s="15"/>
      <c r="OSH229" s="15"/>
      <c r="OSI229" s="15"/>
      <c r="OSJ229" s="15"/>
      <c r="OSK229" s="15"/>
      <c r="OSL229" s="15"/>
      <c r="OSM229" s="15"/>
      <c r="OSN229" s="15"/>
      <c r="OSO229" s="15"/>
      <c r="OSP229" s="15"/>
      <c r="OSQ229" s="15"/>
      <c r="OSR229" s="15"/>
      <c r="OSS229" s="15"/>
      <c r="OST229" s="15"/>
      <c r="OSU229" s="15"/>
      <c r="OSV229" s="15"/>
      <c r="OSW229" s="15"/>
      <c r="OSX229" s="15"/>
      <c r="OSY229" s="15"/>
      <c r="OSZ229" s="15"/>
      <c r="OTA229" s="15"/>
      <c r="OTB229" s="15"/>
      <c r="OTC229" s="15"/>
      <c r="OTD229" s="15"/>
      <c r="OTE229" s="15"/>
      <c r="OTF229" s="15"/>
      <c r="OTG229" s="15"/>
      <c r="OTH229" s="15"/>
      <c r="OTI229" s="15"/>
      <c r="OTJ229" s="15"/>
      <c r="OTK229" s="15"/>
      <c r="OTL229" s="15"/>
      <c r="OTM229" s="15"/>
      <c r="OTN229" s="15"/>
      <c r="OTO229" s="15"/>
      <c r="OTP229" s="15"/>
      <c r="OTQ229" s="15"/>
      <c r="OTR229" s="15"/>
      <c r="OTS229" s="15"/>
      <c r="OTT229" s="15"/>
      <c r="OTU229" s="15"/>
      <c r="OTV229" s="15"/>
      <c r="OTW229" s="15"/>
      <c r="OTX229" s="15"/>
      <c r="OTY229" s="15"/>
      <c r="OTZ229" s="15"/>
      <c r="OUA229" s="15"/>
      <c r="OUB229" s="15"/>
      <c r="OUC229" s="15"/>
      <c r="OUD229" s="15"/>
      <c r="OUE229" s="15"/>
      <c r="OUF229" s="15"/>
      <c r="OUG229" s="15"/>
      <c r="OUH229" s="15"/>
      <c r="OUI229" s="15"/>
      <c r="OUJ229" s="15"/>
      <c r="OUK229" s="15"/>
      <c r="OUL229" s="15"/>
      <c r="OUM229" s="15"/>
      <c r="OUN229" s="15"/>
      <c r="OUO229" s="15"/>
      <c r="OUP229" s="15"/>
      <c r="OUQ229" s="15"/>
      <c r="OUR229" s="15"/>
      <c r="OUS229" s="15"/>
      <c r="OUT229" s="15"/>
      <c r="OUU229" s="15"/>
      <c r="OUV229" s="15"/>
      <c r="OUW229" s="15"/>
      <c r="OUX229" s="15"/>
      <c r="OUY229" s="15"/>
      <c r="OUZ229" s="15"/>
      <c r="OVA229" s="15"/>
      <c r="OVB229" s="15"/>
      <c r="OVC229" s="15"/>
      <c r="OVD229" s="15"/>
      <c r="OVE229" s="15"/>
      <c r="OVF229" s="15"/>
      <c r="OVG229" s="15"/>
      <c r="OVH229" s="15"/>
      <c r="OVI229" s="15"/>
      <c r="OVJ229" s="15"/>
      <c r="OVK229" s="15"/>
      <c r="OVL229" s="15"/>
      <c r="OVM229" s="15"/>
      <c r="OVN229" s="15"/>
      <c r="OVO229" s="15"/>
      <c r="OVP229" s="15"/>
      <c r="OVQ229" s="15"/>
      <c r="OVR229" s="15"/>
      <c r="OVS229" s="15"/>
      <c r="OVT229" s="15"/>
      <c r="OVU229" s="15"/>
      <c r="OVV229" s="15"/>
      <c r="OVW229" s="15"/>
      <c r="OVX229" s="15"/>
      <c r="OVY229" s="15"/>
      <c r="OVZ229" s="15"/>
      <c r="OWA229" s="15"/>
      <c r="OWB229" s="15"/>
      <c r="OWC229" s="15"/>
      <c r="OWD229" s="15"/>
      <c r="OWE229" s="15"/>
      <c r="OWF229" s="15"/>
      <c r="OWG229" s="15"/>
      <c r="OWH229" s="15"/>
      <c r="OWI229" s="15"/>
      <c r="OWJ229" s="15"/>
      <c r="OWK229" s="15"/>
      <c r="OWL229" s="15"/>
      <c r="OWM229" s="15"/>
      <c r="OWN229" s="15"/>
      <c r="OWO229" s="15"/>
      <c r="OWP229" s="15"/>
      <c r="OWQ229" s="15"/>
      <c r="OWR229" s="15"/>
      <c r="OWS229" s="15"/>
      <c r="OWT229" s="15"/>
      <c r="OWU229" s="15"/>
      <c r="OWV229" s="15"/>
      <c r="OWW229" s="15"/>
      <c r="OWX229" s="15"/>
      <c r="OWY229" s="15"/>
      <c r="OWZ229" s="15"/>
      <c r="OXA229" s="15"/>
      <c r="OXB229" s="15"/>
      <c r="OXC229" s="15"/>
      <c r="OXD229" s="15"/>
      <c r="OXE229" s="15"/>
      <c r="OXF229" s="15"/>
      <c r="OXG229" s="15"/>
      <c r="OXH229" s="15"/>
      <c r="OXI229" s="15"/>
      <c r="OXJ229" s="15"/>
      <c r="OXK229" s="15"/>
      <c r="OXL229" s="15"/>
      <c r="OXM229" s="15"/>
      <c r="OXN229" s="15"/>
      <c r="OXO229" s="15"/>
      <c r="OXP229" s="15"/>
      <c r="OXQ229" s="15"/>
      <c r="OXR229" s="15"/>
      <c r="OXS229" s="15"/>
      <c r="OXT229" s="15"/>
      <c r="OXU229" s="15"/>
      <c r="OXV229" s="15"/>
      <c r="OXW229" s="15"/>
      <c r="OXX229" s="15"/>
      <c r="OXY229" s="15"/>
      <c r="OXZ229" s="15"/>
      <c r="OYA229" s="15"/>
      <c r="OYB229" s="15"/>
      <c r="OYC229" s="15"/>
      <c r="OYD229" s="15"/>
      <c r="OYE229" s="15"/>
      <c r="OYF229" s="15"/>
      <c r="OYG229" s="15"/>
      <c r="OYH229" s="15"/>
      <c r="OYI229" s="15"/>
      <c r="OYJ229" s="15"/>
      <c r="OYK229" s="15"/>
      <c r="OYL229" s="15"/>
      <c r="OYM229" s="15"/>
      <c r="OYN229" s="15"/>
      <c r="OYO229" s="15"/>
      <c r="OYP229" s="15"/>
      <c r="OYQ229" s="15"/>
      <c r="OYR229" s="15"/>
      <c r="OYS229" s="15"/>
      <c r="OYT229" s="15"/>
      <c r="OYU229" s="15"/>
      <c r="OYV229" s="15"/>
      <c r="OYW229" s="15"/>
      <c r="OYX229" s="15"/>
      <c r="OYY229" s="15"/>
      <c r="OYZ229" s="15"/>
      <c r="OZA229" s="15"/>
      <c r="OZB229" s="15"/>
      <c r="OZC229" s="15"/>
      <c r="OZD229" s="15"/>
      <c r="OZE229" s="15"/>
      <c r="OZF229" s="15"/>
      <c r="OZG229" s="15"/>
      <c r="OZH229" s="15"/>
      <c r="OZI229" s="15"/>
      <c r="OZJ229" s="15"/>
      <c r="OZK229" s="15"/>
      <c r="OZL229" s="15"/>
      <c r="OZM229" s="15"/>
      <c r="OZN229" s="15"/>
      <c r="OZO229" s="15"/>
      <c r="OZP229" s="15"/>
      <c r="OZQ229" s="15"/>
      <c r="OZR229" s="15"/>
      <c r="OZS229" s="15"/>
      <c r="OZT229" s="15"/>
      <c r="OZU229" s="15"/>
      <c r="OZV229" s="15"/>
      <c r="OZW229" s="15"/>
      <c r="OZX229" s="15"/>
      <c r="OZY229" s="15"/>
      <c r="OZZ229" s="15"/>
      <c r="PAA229" s="15"/>
      <c r="PAB229" s="15"/>
      <c r="PAC229" s="15"/>
      <c r="PAD229" s="15"/>
      <c r="PAE229" s="15"/>
      <c r="PAF229" s="15"/>
      <c r="PAG229" s="15"/>
      <c r="PAH229" s="15"/>
      <c r="PAI229" s="15"/>
      <c r="PAJ229" s="15"/>
      <c r="PAK229" s="15"/>
      <c r="PAL229" s="15"/>
      <c r="PAM229" s="15"/>
      <c r="PAN229" s="15"/>
      <c r="PAO229" s="15"/>
      <c r="PAP229" s="15"/>
      <c r="PAQ229" s="15"/>
      <c r="PAR229" s="15"/>
      <c r="PAS229" s="15"/>
      <c r="PAT229" s="15"/>
      <c r="PAU229" s="15"/>
      <c r="PAV229" s="15"/>
      <c r="PAW229" s="15"/>
      <c r="PAX229" s="15"/>
      <c r="PAY229" s="15"/>
      <c r="PAZ229" s="15"/>
      <c r="PBA229" s="15"/>
      <c r="PBB229" s="15"/>
      <c r="PBC229" s="15"/>
      <c r="PBD229" s="15"/>
      <c r="PBE229" s="15"/>
      <c r="PBF229" s="15"/>
      <c r="PBG229" s="15"/>
      <c r="PBH229" s="15"/>
      <c r="PBI229" s="15"/>
      <c r="PBJ229" s="15"/>
      <c r="PBK229" s="15"/>
      <c r="PBL229" s="15"/>
      <c r="PBM229" s="15"/>
      <c r="PBN229" s="15"/>
      <c r="PBO229" s="15"/>
      <c r="PBP229" s="15"/>
      <c r="PBQ229" s="15"/>
      <c r="PBR229" s="15"/>
      <c r="PBS229" s="15"/>
      <c r="PBT229" s="15"/>
      <c r="PBU229" s="15"/>
      <c r="PBV229" s="15"/>
      <c r="PBW229" s="15"/>
      <c r="PBX229" s="15"/>
      <c r="PBY229" s="15"/>
      <c r="PBZ229" s="15"/>
      <c r="PCA229" s="15"/>
      <c r="PCB229" s="15"/>
      <c r="PCC229" s="15"/>
      <c r="PCD229" s="15"/>
      <c r="PCE229" s="15"/>
      <c r="PCF229" s="15"/>
      <c r="PCG229" s="15"/>
      <c r="PCH229" s="15"/>
      <c r="PCI229" s="15"/>
      <c r="PCJ229" s="15"/>
      <c r="PCK229" s="15"/>
      <c r="PCL229" s="15"/>
      <c r="PCM229" s="15"/>
      <c r="PCN229" s="15"/>
      <c r="PCO229" s="15"/>
      <c r="PCP229" s="15"/>
      <c r="PCQ229" s="15"/>
      <c r="PCR229" s="15"/>
      <c r="PCS229" s="15"/>
      <c r="PCT229" s="15"/>
      <c r="PCU229" s="15"/>
      <c r="PCV229" s="15"/>
      <c r="PCW229" s="15"/>
      <c r="PCX229" s="15"/>
      <c r="PCY229" s="15"/>
      <c r="PCZ229" s="15"/>
      <c r="PDA229" s="15"/>
      <c r="PDB229" s="15"/>
      <c r="PDC229" s="15"/>
      <c r="PDD229" s="15"/>
      <c r="PDE229" s="15"/>
      <c r="PDF229" s="15"/>
      <c r="PDG229" s="15"/>
      <c r="PDH229" s="15"/>
      <c r="PDI229" s="15"/>
      <c r="PDJ229" s="15"/>
      <c r="PDK229" s="15"/>
      <c r="PDL229" s="15"/>
      <c r="PDM229" s="15"/>
      <c r="PDN229" s="15"/>
      <c r="PDO229" s="15"/>
      <c r="PDP229" s="15"/>
      <c r="PDQ229" s="15"/>
      <c r="PDR229" s="15"/>
      <c r="PDS229" s="15"/>
      <c r="PDT229" s="15"/>
      <c r="PDU229" s="15"/>
      <c r="PDV229" s="15"/>
      <c r="PDW229" s="15"/>
      <c r="PDX229" s="15"/>
      <c r="PDY229" s="15"/>
      <c r="PDZ229" s="15"/>
      <c r="PEA229" s="15"/>
      <c r="PEB229" s="15"/>
      <c r="PEC229" s="15"/>
      <c r="PED229" s="15"/>
      <c r="PEE229" s="15"/>
      <c r="PEF229" s="15"/>
      <c r="PEG229" s="15"/>
      <c r="PEH229" s="15"/>
      <c r="PEI229" s="15"/>
      <c r="PEJ229" s="15"/>
      <c r="PEK229" s="15"/>
      <c r="PEL229" s="15"/>
      <c r="PEM229" s="15"/>
      <c r="PEN229" s="15"/>
      <c r="PEO229" s="15"/>
      <c r="PEP229" s="15"/>
      <c r="PEQ229" s="15"/>
      <c r="PER229" s="15"/>
      <c r="PES229" s="15"/>
      <c r="PET229" s="15"/>
      <c r="PEU229" s="15"/>
      <c r="PEV229" s="15"/>
      <c r="PEW229" s="15"/>
      <c r="PEX229" s="15"/>
      <c r="PEY229" s="15"/>
      <c r="PEZ229" s="15"/>
      <c r="PFA229" s="15"/>
      <c r="PFB229" s="15"/>
      <c r="PFC229" s="15"/>
      <c r="PFD229" s="15"/>
      <c r="PFE229" s="15"/>
      <c r="PFF229" s="15"/>
      <c r="PFG229" s="15"/>
      <c r="PFH229" s="15"/>
      <c r="PFI229" s="15"/>
      <c r="PFJ229" s="15"/>
      <c r="PFK229" s="15"/>
      <c r="PFL229" s="15"/>
      <c r="PFM229" s="15"/>
      <c r="PFN229" s="15"/>
      <c r="PFO229" s="15"/>
      <c r="PFP229" s="15"/>
      <c r="PFQ229" s="15"/>
      <c r="PFR229" s="15"/>
      <c r="PFS229" s="15"/>
      <c r="PFT229" s="15"/>
      <c r="PFU229" s="15"/>
      <c r="PFV229" s="15"/>
      <c r="PFW229" s="15"/>
      <c r="PFX229" s="15"/>
      <c r="PFY229" s="15"/>
      <c r="PFZ229" s="15"/>
      <c r="PGA229" s="15"/>
      <c r="PGB229" s="15"/>
      <c r="PGC229" s="15"/>
      <c r="PGD229" s="15"/>
      <c r="PGE229" s="15"/>
      <c r="PGF229" s="15"/>
      <c r="PGG229" s="15"/>
      <c r="PGH229" s="15"/>
      <c r="PGI229" s="15"/>
      <c r="PGJ229" s="15"/>
      <c r="PGK229" s="15"/>
      <c r="PGL229" s="15"/>
      <c r="PGM229" s="15"/>
      <c r="PGN229" s="15"/>
      <c r="PGO229" s="15"/>
      <c r="PGP229" s="15"/>
      <c r="PGQ229" s="15"/>
      <c r="PGR229" s="15"/>
      <c r="PGS229" s="15"/>
      <c r="PGT229" s="15"/>
      <c r="PGU229" s="15"/>
      <c r="PGV229" s="15"/>
      <c r="PGW229" s="15"/>
      <c r="PGX229" s="15"/>
      <c r="PGY229" s="15"/>
      <c r="PGZ229" s="15"/>
      <c r="PHA229" s="15"/>
      <c r="PHB229" s="15"/>
      <c r="PHC229" s="15"/>
      <c r="PHD229" s="15"/>
      <c r="PHE229" s="15"/>
      <c r="PHF229" s="15"/>
      <c r="PHG229" s="15"/>
      <c r="PHH229" s="15"/>
      <c r="PHI229" s="15"/>
      <c r="PHJ229" s="15"/>
      <c r="PHK229" s="15"/>
      <c r="PHL229" s="15"/>
      <c r="PHM229" s="15"/>
      <c r="PHN229" s="15"/>
      <c r="PHO229" s="15"/>
      <c r="PHP229" s="15"/>
      <c r="PHQ229" s="15"/>
      <c r="PHR229" s="15"/>
      <c r="PHS229" s="15"/>
      <c r="PHT229" s="15"/>
      <c r="PHU229" s="15"/>
      <c r="PHV229" s="15"/>
      <c r="PHW229" s="15"/>
      <c r="PHX229" s="15"/>
      <c r="PHY229" s="15"/>
      <c r="PHZ229" s="15"/>
      <c r="PIA229" s="15"/>
      <c r="PIB229" s="15"/>
      <c r="PIC229" s="15"/>
      <c r="PID229" s="15"/>
      <c r="PIE229" s="15"/>
      <c r="PIF229" s="15"/>
      <c r="PIG229" s="15"/>
      <c r="PIH229" s="15"/>
      <c r="PII229" s="15"/>
      <c r="PIJ229" s="15"/>
      <c r="PIK229" s="15"/>
      <c r="PIL229" s="15"/>
      <c r="PIM229" s="15"/>
      <c r="PIN229" s="15"/>
      <c r="PIO229" s="15"/>
      <c r="PIP229" s="15"/>
      <c r="PIQ229" s="15"/>
      <c r="PIR229" s="15"/>
      <c r="PIS229" s="15"/>
      <c r="PIT229" s="15"/>
      <c r="PIU229" s="15"/>
      <c r="PIV229" s="15"/>
      <c r="PIW229" s="15"/>
      <c r="PIX229" s="15"/>
      <c r="PIY229" s="15"/>
      <c r="PIZ229" s="15"/>
      <c r="PJA229" s="15"/>
      <c r="PJB229" s="15"/>
      <c r="PJC229" s="15"/>
      <c r="PJD229" s="15"/>
      <c r="PJE229" s="15"/>
      <c r="PJF229" s="15"/>
      <c r="PJG229" s="15"/>
      <c r="PJH229" s="15"/>
      <c r="PJI229" s="15"/>
      <c r="PJJ229" s="15"/>
      <c r="PJK229" s="15"/>
      <c r="PJL229" s="15"/>
      <c r="PJM229" s="15"/>
      <c r="PJN229" s="15"/>
      <c r="PJO229" s="15"/>
      <c r="PJP229" s="15"/>
      <c r="PJQ229" s="15"/>
      <c r="PJR229" s="15"/>
      <c r="PJS229" s="15"/>
      <c r="PJT229" s="15"/>
      <c r="PJU229" s="15"/>
      <c r="PJV229" s="15"/>
      <c r="PJW229" s="15"/>
      <c r="PJX229" s="15"/>
      <c r="PJY229" s="15"/>
      <c r="PJZ229" s="15"/>
      <c r="PKA229" s="15"/>
      <c r="PKB229" s="15"/>
      <c r="PKC229" s="15"/>
      <c r="PKD229" s="15"/>
      <c r="PKE229" s="15"/>
      <c r="PKF229" s="15"/>
      <c r="PKG229" s="15"/>
      <c r="PKH229" s="15"/>
      <c r="PKI229" s="15"/>
      <c r="PKJ229" s="15"/>
      <c r="PKK229" s="15"/>
      <c r="PKL229" s="15"/>
      <c r="PKM229" s="15"/>
      <c r="PKN229" s="15"/>
      <c r="PKO229" s="15"/>
      <c r="PKP229" s="15"/>
      <c r="PKQ229" s="15"/>
      <c r="PKR229" s="15"/>
      <c r="PKS229" s="15"/>
      <c r="PKT229" s="15"/>
      <c r="PKU229" s="15"/>
      <c r="PKV229" s="15"/>
      <c r="PKW229" s="15"/>
      <c r="PKX229" s="15"/>
      <c r="PKY229" s="15"/>
      <c r="PKZ229" s="15"/>
      <c r="PLA229" s="15"/>
      <c r="PLB229" s="15"/>
      <c r="PLC229" s="15"/>
      <c r="PLD229" s="15"/>
      <c r="PLE229" s="15"/>
      <c r="PLF229" s="15"/>
      <c r="PLG229" s="15"/>
      <c r="PLH229" s="15"/>
      <c r="PLI229" s="15"/>
      <c r="PLJ229" s="15"/>
      <c r="PLK229" s="15"/>
      <c r="PLL229" s="15"/>
      <c r="PLM229" s="15"/>
      <c r="PLN229" s="15"/>
      <c r="PLO229" s="15"/>
      <c r="PLP229" s="15"/>
      <c r="PLQ229" s="15"/>
      <c r="PLR229" s="15"/>
      <c r="PLS229" s="15"/>
      <c r="PLT229" s="15"/>
      <c r="PLU229" s="15"/>
      <c r="PLV229" s="15"/>
      <c r="PLW229" s="15"/>
      <c r="PLX229" s="15"/>
      <c r="PLY229" s="15"/>
      <c r="PLZ229" s="15"/>
      <c r="PMA229" s="15"/>
      <c r="PMB229" s="15"/>
      <c r="PMC229" s="15"/>
      <c r="PMD229" s="15"/>
      <c r="PME229" s="15"/>
      <c r="PMF229" s="15"/>
      <c r="PMG229" s="15"/>
      <c r="PMH229" s="15"/>
      <c r="PMI229" s="15"/>
      <c r="PMJ229" s="15"/>
      <c r="PMK229" s="15"/>
      <c r="PML229" s="15"/>
      <c r="PMM229" s="15"/>
      <c r="PMN229" s="15"/>
      <c r="PMO229" s="15"/>
      <c r="PMP229" s="15"/>
      <c r="PMQ229" s="15"/>
      <c r="PMR229" s="15"/>
      <c r="PMS229" s="15"/>
      <c r="PMT229" s="15"/>
      <c r="PMU229" s="15"/>
      <c r="PMV229" s="15"/>
      <c r="PMW229" s="15"/>
      <c r="PMX229" s="15"/>
      <c r="PMY229" s="15"/>
      <c r="PMZ229" s="15"/>
      <c r="PNA229" s="15"/>
      <c r="PNB229" s="15"/>
      <c r="PNC229" s="15"/>
      <c r="PND229" s="15"/>
      <c r="PNE229" s="15"/>
      <c r="PNF229" s="15"/>
      <c r="PNG229" s="15"/>
      <c r="PNH229" s="15"/>
      <c r="PNI229" s="15"/>
      <c r="PNJ229" s="15"/>
      <c r="PNK229" s="15"/>
      <c r="PNL229" s="15"/>
      <c r="PNM229" s="15"/>
      <c r="PNN229" s="15"/>
      <c r="PNO229" s="15"/>
      <c r="PNP229" s="15"/>
      <c r="PNQ229" s="15"/>
      <c r="PNR229" s="15"/>
      <c r="PNS229" s="15"/>
      <c r="PNT229" s="15"/>
      <c r="PNU229" s="15"/>
      <c r="PNV229" s="15"/>
      <c r="PNW229" s="15"/>
      <c r="PNX229" s="15"/>
      <c r="PNY229" s="15"/>
      <c r="PNZ229" s="15"/>
      <c r="POA229" s="15"/>
      <c r="POB229" s="15"/>
      <c r="POC229" s="15"/>
      <c r="POD229" s="15"/>
      <c r="POE229" s="15"/>
      <c r="POF229" s="15"/>
      <c r="POG229" s="15"/>
      <c r="POH229" s="15"/>
      <c r="POI229" s="15"/>
      <c r="POJ229" s="15"/>
      <c r="POK229" s="15"/>
      <c r="POL229" s="15"/>
      <c r="POM229" s="15"/>
      <c r="PON229" s="15"/>
      <c r="POO229" s="15"/>
      <c r="POP229" s="15"/>
      <c r="POQ229" s="15"/>
      <c r="POR229" s="15"/>
      <c r="POS229" s="15"/>
      <c r="POT229" s="15"/>
      <c r="POU229" s="15"/>
      <c r="POV229" s="15"/>
      <c r="POW229" s="15"/>
      <c r="POX229" s="15"/>
      <c r="POY229" s="15"/>
      <c r="POZ229" s="15"/>
      <c r="PPA229" s="15"/>
      <c r="PPB229" s="15"/>
      <c r="PPC229" s="15"/>
      <c r="PPD229" s="15"/>
      <c r="PPE229" s="15"/>
      <c r="PPF229" s="15"/>
      <c r="PPG229" s="15"/>
      <c r="PPH229" s="15"/>
      <c r="PPI229" s="15"/>
      <c r="PPJ229" s="15"/>
      <c r="PPK229" s="15"/>
      <c r="PPL229" s="15"/>
      <c r="PPM229" s="15"/>
      <c r="PPN229" s="15"/>
      <c r="PPO229" s="15"/>
      <c r="PPP229" s="15"/>
      <c r="PPQ229" s="15"/>
      <c r="PPR229" s="15"/>
      <c r="PPS229" s="15"/>
      <c r="PPT229" s="15"/>
      <c r="PPU229" s="15"/>
      <c r="PPV229" s="15"/>
      <c r="PPW229" s="15"/>
      <c r="PPX229" s="15"/>
      <c r="PPY229" s="15"/>
      <c r="PPZ229" s="15"/>
      <c r="PQA229" s="15"/>
      <c r="PQB229" s="15"/>
      <c r="PQC229" s="15"/>
      <c r="PQD229" s="15"/>
      <c r="PQE229" s="15"/>
      <c r="PQF229" s="15"/>
      <c r="PQG229" s="15"/>
      <c r="PQH229" s="15"/>
      <c r="PQI229" s="15"/>
      <c r="PQJ229" s="15"/>
      <c r="PQK229" s="15"/>
      <c r="PQL229" s="15"/>
      <c r="PQM229" s="15"/>
      <c r="PQN229" s="15"/>
      <c r="PQO229" s="15"/>
      <c r="PQP229" s="15"/>
      <c r="PQQ229" s="15"/>
      <c r="PQR229" s="15"/>
      <c r="PQS229" s="15"/>
      <c r="PQT229" s="15"/>
      <c r="PQU229" s="15"/>
      <c r="PQV229" s="15"/>
      <c r="PQW229" s="15"/>
      <c r="PQX229" s="15"/>
      <c r="PQY229" s="15"/>
      <c r="PQZ229" s="15"/>
      <c r="PRA229" s="15"/>
      <c r="PRB229" s="15"/>
      <c r="PRC229" s="15"/>
      <c r="PRD229" s="15"/>
      <c r="PRE229" s="15"/>
      <c r="PRF229" s="15"/>
      <c r="PRG229" s="15"/>
      <c r="PRH229" s="15"/>
      <c r="PRI229" s="15"/>
      <c r="PRJ229" s="15"/>
      <c r="PRK229" s="15"/>
      <c r="PRL229" s="15"/>
      <c r="PRM229" s="15"/>
      <c r="PRN229" s="15"/>
      <c r="PRO229" s="15"/>
      <c r="PRP229" s="15"/>
      <c r="PRQ229" s="15"/>
      <c r="PRR229" s="15"/>
      <c r="PRS229" s="15"/>
      <c r="PRT229" s="15"/>
      <c r="PRU229" s="15"/>
      <c r="PRV229" s="15"/>
      <c r="PRW229" s="15"/>
      <c r="PRX229" s="15"/>
      <c r="PRY229" s="15"/>
      <c r="PRZ229" s="15"/>
      <c r="PSA229" s="15"/>
      <c r="PSB229" s="15"/>
      <c r="PSC229" s="15"/>
      <c r="PSD229" s="15"/>
      <c r="PSE229" s="15"/>
      <c r="PSF229" s="15"/>
      <c r="PSG229" s="15"/>
      <c r="PSH229" s="15"/>
      <c r="PSI229" s="15"/>
      <c r="PSJ229" s="15"/>
      <c r="PSK229" s="15"/>
      <c r="PSL229" s="15"/>
      <c r="PSM229" s="15"/>
      <c r="PSN229" s="15"/>
      <c r="PSO229" s="15"/>
      <c r="PSP229" s="15"/>
      <c r="PSQ229" s="15"/>
      <c r="PSR229" s="15"/>
      <c r="PSS229" s="15"/>
      <c r="PST229" s="15"/>
      <c r="PSU229" s="15"/>
      <c r="PSV229" s="15"/>
      <c r="PSW229" s="15"/>
      <c r="PSX229" s="15"/>
      <c r="PSY229" s="15"/>
      <c r="PSZ229" s="15"/>
      <c r="PTA229" s="15"/>
      <c r="PTB229" s="15"/>
      <c r="PTC229" s="15"/>
      <c r="PTD229" s="15"/>
      <c r="PTE229" s="15"/>
      <c r="PTF229" s="15"/>
      <c r="PTG229" s="15"/>
      <c r="PTH229" s="15"/>
      <c r="PTI229" s="15"/>
      <c r="PTJ229" s="15"/>
      <c r="PTK229" s="15"/>
      <c r="PTL229" s="15"/>
      <c r="PTM229" s="15"/>
      <c r="PTN229" s="15"/>
      <c r="PTO229" s="15"/>
      <c r="PTP229" s="15"/>
      <c r="PTQ229" s="15"/>
      <c r="PTR229" s="15"/>
      <c r="PTS229" s="15"/>
      <c r="PTT229" s="15"/>
      <c r="PTU229" s="15"/>
      <c r="PTV229" s="15"/>
      <c r="PTW229" s="15"/>
      <c r="PTX229" s="15"/>
      <c r="PTY229" s="15"/>
      <c r="PTZ229" s="15"/>
      <c r="PUA229" s="15"/>
      <c r="PUB229" s="15"/>
      <c r="PUC229" s="15"/>
      <c r="PUD229" s="15"/>
      <c r="PUE229" s="15"/>
      <c r="PUF229" s="15"/>
      <c r="PUG229" s="15"/>
      <c r="PUH229" s="15"/>
      <c r="PUI229" s="15"/>
      <c r="PUJ229" s="15"/>
      <c r="PUK229" s="15"/>
      <c r="PUL229" s="15"/>
      <c r="PUM229" s="15"/>
      <c r="PUN229" s="15"/>
      <c r="PUO229" s="15"/>
      <c r="PUP229" s="15"/>
      <c r="PUQ229" s="15"/>
      <c r="PUR229" s="15"/>
      <c r="PUS229" s="15"/>
      <c r="PUT229" s="15"/>
      <c r="PUU229" s="15"/>
      <c r="PUV229" s="15"/>
      <c r="PUW229" s="15"/>
      <c r="PUX229" s="15"/>
      <c r="PUY229" s="15"/>
      <c r="PUZ229" s="15"/>
      <c r="PVA229" s="15"/>
      <c r="PVB229" s="15"/>
      <c r="PVC229" s="15"/>
      <c r="PVD229" s="15"/>
      <c r="PVE229" s="15"/>
      <c r="PVF229" s="15"/>
      <c r="PVG229" s="15"/>
      <c r="PVH229" s="15"/>
      <c r="PVI229" s="15"/>
      <c r="PVJ229" s="15"/>
      <c r="PVK229" s="15"/>
      <c r="PVL229" s="15"/>
      <c r="PVM229" s="15"/>
      <c r="PVN229" s="15"/>
      <c r="PVO229" s="15"/>
      <c r="PVP229" s="15"/>
      <c r="PVQ229" s="15"/>
      <c r="PVR229" s="15"/>
      <c r="PVS229" s="15"/>
      <c r="PVT229" s="15"/>
      <c r="PVU229" s="15"/>
      <c r="PVV229" s="15"/>
      <c r="PVW229" s="15"/>
      <c r="PVX229" s="15"/>
      <c r="PVY229" s="15"/>
      <c r="PVZ229" s="15"/>
      <c r="PWA229" s="15"/>
      <c r="PWB229" s="15"/>
      <c r="PWC229" s="15"/>
      <c r="PWD229" s="15"/>
      <c r="PWE229" s="15"/>
      <c r="PWF229" s="15"/>
      <c r="PWG229" s="15"/>
      <c r="PWH229" s="15"/>
      <c r="PWI229" s="15"/>
      <c r="PWJ229" s="15"/>
      <c r="PWK229" s="15"/>
      <c r="PWL229" s="15"/>
      <c r="PWM229" s="15"/>
      <c r="PWN229" s="15"/>
      <c r="PWO229" s="15"/>
      <c r="PWP229" s="15"/>
      <c r="PWQ229" s="15"/>
      <c r="PWR229" s="15"/>
      <c r="PWS229" s="15"/>
      <c r="PWT229" s="15"/>
      <c r="PWU229" s="15"/>
      <c r="PWV229" s="15"/>
      <c r="PWW229" s="15"/>
      <c r="PWX229" s="15"/>
      <c r="PWY229" s="15"/>
      <c r="PWZ229" s="15"/>
      <c r="PXA229" s="15"/>
      <c r="PXB229" s="15"/>
      <c r="PXC229" s="15"/>
      <c r="PXD229" s="15"/>
      <c r="PXE229" s="15"/>
      <c r="PXF229" s="15"/>
      <c r="PXG229" s="15"/>
      <c r="PXH229" s="15"/>
      <c r="PXI229" s="15"/>
      <c r="PXJ229" s="15"/>
      <c r="PXK229" s="15"/>
      <c r="PXL229" s="15"/>
      <c r="PXM229" s="15"/>
      <c r="PXN229" s="15"/>
      <c r="PXO229" s="15"/>
      <c r="PXP229" s="15"/>
      <c r="PXQ229" s="15"/>
      <c r="PXR229" s="15"/>
      <c r="PXS229" s="15"/>
      <c r="PXT229" s="15"/>
      <c r="PXU229" s="15"/>
      <c r="PXV229" s="15"/>
      <c r="PXW229" s="15"/>
      <c r="PXX229" s="15"/>
      <c r="PXY229" s="15"/>
      <c r="PXZ229" s="15"/>
      <c r="PYA229" s="15"/>
      <c r="PYB229" s="15"/>
      <c r="PYC229" s="15"/>
      <c r="PYD229" s="15"/>
      <c r="PYE229" s="15"/>
      <c r="PYF229" s="15"/>
      <c r="PYG229" s="15"/>
      <c r="PYH229" s="15"/>
      <c r="PYI229" s="15"/>
      <c r="PYJ229" s="15"/>
      <c r="PYK229" s="15"/>
      <c r="PYL229" s="15"/>
      <c r="PYM229" s="15"/>
      <c r="PYN229" s="15"/>
      <c r="PYO229" s="15"/>
      <c r="PYP229" s="15"/>
      <c r="PYQ229" s="15"/>
      <c r="PYR229" s="15"/>
      <c r="PYS229" s="15"/>
      <c r="PYT229" s="15"/>
      <c r="PYU229" s="15"/>
      <c r="PYV229" s="15"/>
      <c r="PYW229" s="15"/>
      <c r="PYX229" s="15"/>
      <c r="PYY229" s="15"/>
      <c r="PYZ229" s="15"/>
      <c r="PZA229" s="15"/>
      <c r="PZB229" s="15"/>
      <c r="PZC229" s="15"/>
      <c r="PZD229" s="15"/>
      <c r="PZE229" s="15"/>
      <c r="PZF229" s="15"/>
      <c r="PZG229" s="15"/>
      <c r="PZH229" s="15"/>
      <c r="PZI229" s="15"/>
      <c r="PZJ229" s="15"/>
      <c r="PZK229" s="15"/>
      <c r="PZL229" s="15"/>
      <c r="PZM229" s="15"/>
      <c r="PZN229" s="15"/>
      <c r="PZO229" s="15"/>
      <c r="PZP229" s="15"/>
      <c r="PZQ229" s="15"/>
      <c r="PZR229" s="15"/>
      <c r="PZS229" s="15"/>
      <c r="PZT229" s="15"/>
      <c r="PZU229" s="15"/>
      <c r="PZV229" s="15"/>
      <c r="PZW229" s="15"/>
      <c r="PZX229" s="15"/>
      <c r="PZY229" s="15"/>
      <c r="PZZ229" s="15"/>
      <c r="QAA229" s="15"/>
      <c r="QAB229" s="15"/>
      <c r="QAC229" s="15"/>
      <c r="QAD229" s="15"/>
      <c r="QAE229" s="15"/>
      <c r="QAF229" s="15"/>
      <c r="QAG229" s="15"/>
      <c r="QAH229" s="15"/>
      <c r="QAI229" s="15"/>
      <c r="QAJ229" s="15"/>
      <c r="QAK229" s="15"/>
      <c r="QAL229" s="15"/>
      <c r="QAM229" s="15"/>
      <c r="QAN229" s="15"/>
      <c r="QAO229" s="15"/>
      <c r="QAP229" s="15"/>
      <c r="QAQ229" s="15"/>
      <c r="QAR229" s="15"/>
      <c r="QAS229" s="15"/>
      <c r="QAT229" s="15"/>
      <c r="QAU229" s="15"/>
      <c r="QAV229" s="15"/>
      <c r="QAW229" s="15"/>
      <c r="QAX229" s="15"/>
      <c r="QAY229" s="15"/>
      <c r="QAZ229" s="15"/>
      <c r="QBA229" s="15"/>
      <c r="QBB229" s="15"/>
      <c r="QBC229" s="15"/>
      <c r="QBD229" s="15"/>
      <c r="QBE229" s="15"/>
      <c r="QBF229" s="15"/>
      <c r="QBG229" s="15"/>
      <c r="QBH229" s="15"/>
      <c r="QBI229" s="15"/>
      <c r="QBJ229" s="15"/>
      <c r="QBK229" s="15"/>
      <c r="QBL229" s="15"/>
      <c r="QBM229" s="15"/>
      <c r="QBN229" s="15"/>
      <c r="QBO229" s="15"/>
      <c r="QBP229" s="15"/>
      <c r="QBQ229" s="15"/>
      <c r="QBR229" s="15"/>
      <c r="QBS229" s="15"/>
      <c r="QBT229" s="15"/>
      <c r="QBU229" s="15"/>
      <c r="QBV229" s="15"/>
      <c r="QBW229" s="15"/>
      <c r="QBX229" s="15"/>
      <c r="QBY229" s="15"/>
      <c r="QBZ229" s="15"/>
      <c r="QCA229" s="15"/>
      <c r="QCB229" s="15"/>
      <c r="QCC229" s="15"/>
      <c r="QCD229" s="15"/>
      <c r="QCE229" s="15"/>
      <c r="QCF229" s="15"/>
      <c r="QCG229" s="15"/>
      <c r="QCH229" s="15"/>
      <c r="QCI229" s="15"/>
      <c r="QCJ229" s="15"/>
      <c r="QCK229" s="15"/>
      <c r="QCL229" s="15"/>
      <c r="QCM229" s="15"/>
      <c r="QCN229" s="15"/>
      <c r="QCO229" s="15"/>
      <c r="QCP229" s="15"/>
      <c r="QCQ229" s="15"/>
      <c r="QCR229" s="15"/>
      <c r="QCS229" s="15"/>
      <c r="QCT229" s="15"/>
      <c r="QCU229" s="15"/>
      <c r="QCV229" s="15"/>
      <c r="QCW229" s="15"/>
      <c r="QCX229" s="15"/>
      <c r="QCY229" s="15"/>
      <c r="QCZ229" s="15"/>
      <c r="QDA229" s="15"/>
      <c r="QDB229" s="15"/>
      <c r="QDC229" s="15"/>
      <c r="QDD229" s="15"/>
      <c r="QDE229" s="15"/>
      <c r="QDF229" s="15"/>
      <c r="QDG229" s="15"/>
      <c r="QDH229" s="15"/>
      <c r="QDI229" s="15"/>
      <c r="QDJ229" s="15"/>
      <c r="QDK229" s="15"/>
      <c r="QDL229" s="15"/>
      <c r="QDM229" s="15"/>
      <c r="QDN229" s="15"/>
      <c r="QDO229" s="15"/>
      <c r="QDP229" s="15"/>
      <c r="QDQ229" s="15"/>
      <c r="QDR229" s="15"/>
      <c r="QDS229" s="15"/>
      <c r="QDT229" s="15"/>
      <c r="QDU229" s="15"/>
      <c r="QDV229" s="15"/>
      <c r="QDW229" s="15"/>
      <c r="QDX229" s="15"/>
      <c r="QDY229" s="15"/>
      <c r="QDZ229" s="15"/>
      <c r="QEA229" s="15"/>
      <c r="QEB229" s="15"/>
      <c r="QEC229" s="15"/>
      <c r="QED229" s="15"/>
      <c r="QEE229" s="15"/>
      <c r="QEF229" s="15"/>
      <c r="QEG229" s="15"/>
      <c r="QEH229" s="15"/>
      <c r="QEI229" s="15"/>
      <c r="QEJ229" s="15"/>
      <c r="QEK229" s="15"/>
      <c r="QEL229" s="15"/>
      <c r="QEM229" s="15"/>
      <c r="QEN229" s="15"/>
      <c r="QEO229" s="15"/>
      <c r="QEP229" s="15"/>
      <c r="QEQ229" s="15"/>
      <c r="QER229" s="15"/>
      <c r="QES229" s="15"/>
      <c r="QET229" s="15"/>
      <c r="QEU229" s="15"/>
      <c r="QEV229" s="15"/>
      <c r="QEW229" s="15"/>
      <c r="QEX229" s="15"/>
      <c r="QEY229" s="15"/>
      <c r="QEZ229" s="15"/>
      <c r="QFA229" s="15"/>
      <c r="QFB229" s="15"/>
      <c r="QFC229" s="15"/>
      <c r="QFD229" s="15"/>
      <c r="QFE229" s="15"/>
      <c r="QFF229" s="15"/>
      <c r="QFG229" s="15"/>
      <c r="QFH229" s="15"/>
      <c r="QFI229" s="15"/>
      <c r="QFJ229" s="15"/>
      <c r="QFK229" s="15"/>
      <c r="QFL229" s="15"/>
      <c r="QFM229" s="15"/>
      <c r="QFN229" s="15"/>
      <c r="QFO229" s="15"/>
      <c r="QFP229" s="15"/>
      <c r="QFQ229" s="15"/>
      <c r="QFR229" s="15"/>
      <c r="QFS229" s="15"/>
      <c r="QFT229" s="15"/>
      <c r="QFU229" s="15"/>
      <c r="QFV229" s="15"/>
      <c r="QFW229" s="15"/>
      <c r="QFX229" s="15"/>
      <c r="QFY229" s="15"/>
      <c r="QFZ229" s="15"/>
      <c r="QGA229" s="15"/>
      <c r="QGB229" s="15"/>
      <c r="QGC229" s="15"/>
      <c r="QGD229" s="15"/>
      <c r="QGE229" s="15"/>
      <c r="QGF229" s="15"/>
      <c r="QGG229" s="15"/>
      <c r="QGH229" s="15"/>
      <c r="QGI229" s="15"/>
      <c r="QGJ229" s="15"/>
      <c r="QGK229" s="15"/>
      <c r="QGL229" s="15"/>
      <c r="QGM229" s="15"/>
      <c r="QGN229" s="15"/>
      <c r="QGO229" s="15"/>
      <c r="QGP229" s="15"/>
      <c r="QGQ229" s="15"/>
      <c r="QGR229" s="15"/>
      <c r="QGS229" s="15"/>
      <c r="QGT229" s="15"/>
      <c r="QGU229" s="15"/>
      <c r="QGV229" s="15"/>
      <c r="QGW229" s="15"/>
      <c r="QGX229" s="15"/>
      <c r="QGY229" s="15"/>
      <c r="QGZ229" s="15"/>
      <c r="QHA229" s="15"/>
      <c r="QHB229" s="15"/>
      <c r="QHC229" s="15"/>
      <c r="QHD229" s="15"/>
      <c r="QHE229" s="15"/>
      <c r="QHF229" s="15"/>
      <c r="QHG229" s="15"/>
      <c r="QHH229" s="15"/>
      <c r="QHI229" s="15"/>
      <c r="QHJ229" s="15"/>
      <c r="QHK229" s="15"/>
      <c r="QHL229" s="15"/>
      <c r="QHM229" s="15"/>
      <c r="QHN229" s="15"/>
      <c r="QHO229" s="15"/>
      <c r="QHP229" s="15"/>
      <c r="QHQ229" s="15"/>
      <c r="QHR229" s="15"/>
      <c r="QHS229" s="15"/>
      <c r="QHT229" s="15"/>
      <c r="QHU229" s="15"/>
      <c r="QHV229" s="15"/>
      <c r="QHW229" s="15"/>
      <c r="QHX229" s="15"/>
      <c r="QHY229" s="15"/>
      <c r="QHZ229" s="15"/>
      <c r="QIA229" s="15"/>
      <c r="QIB229" s="15"/>
      <c r="QIC229" s="15"/>
      <c r="QID229" s="15"/>
      <c r="QIE229" s="15"/>
      <c r="QIF229" s="15"/>
      <c r="QIG229" s="15"/>
      <c r="QIH229" s="15"/>
      <c r="QII229" s="15"/>
      <c r="QIJ229" s="15"/>
      <c r="QIK229" s="15"/>
      <c r="QIL229" s="15"/>
      <c r="QIM229" s="15"/>
      <c r="QIN229" s="15"/>
      <c r="QIO229" s="15"/>
      <c r="QIP229" s="15"/>
      <c r="QIQ229" s="15"/>
      <c r="QIR229" s="15"/>
      <c r="QIS229" s="15"/>
      <c r="QIT229" s="15"/>
      <c r="QIU229" s="15"/>
      <c r="QIV229" s="15"/>
      <c r="QIW229" s="15"/>
      <c r="QIX229" s="15"/>
      <c r="QIY229" s="15"/>
      <c r="QIZ229" s="15"/>
      <c r="QJA229" s="15"/>
      <c r="QJB229" s="15"/>
      <c r="QJC229" s="15"/>
      <c r="QJD229" s="15"/>
      <c r="QJE229" s="15"/>
      <c r="QJF229" s="15"/>
      <c r="QJG229" s="15"/>
      <c r="QJH229" s="15"/>
      <c r="QJI229" s="15"/>
      <c r="QJJ229" s="15"/>
      <c r="QJK229" s="15"/>
      <c r="QJL229" s="15"/>
      <c r="QJM229" s="15"/>
      <c r="QJN229" s="15"/>
      <c r="QJO229" s="15"/>
      <c r="QJP229" s="15"/>
      <c r="QJQ229" s="15"/>
      <c r="QJR229" s="15"/>
      <c r="QJS229" s="15"/>
      <c r="QJT229" s="15"/>
      <c r="QJU229" s="15"/>
      <c r="QJV229" s="15"/>
      <c r="QJW229" s="15"/>
      <c r="QJX229" s="15"/>
      <c r="QJY229" s="15"/>
      <c r="QJZ229" s="15"/>
      <c r="QKA229" s="15"/>
      <c r="QKB229" s="15"/>
      <c r="QKC229" s="15"/>
      <c r="QKD229" s="15"/>
      <c r="QKE229" s="15"/>
      <c r="QKF229" s="15"/>
      <c r="QKG229" s="15"/>
      <c r="QKH229" s="15"/>
      <c r="QKI229" s="15"/>
      <c r="QKJ229" s="15"/>
      <c r="QKK229" s="15"/>
      <c r="QKL229" s="15"/>
      <c r="QKM229" s="15"/>
      <c r="QKN229" s="15"/>
      <c r="QKO229" s="15"/>
      <c r="QKP229" s="15"/>
      <c r="QKQ229" s="15"/>
      <c r="QKR229" s="15"/>
      <c r="QKS229" s="15"/>
      <c r="QKT229" s="15"/>
      <c r="QKU229" s="15"/>
      <c r="QKV229" s="15"/>
      <c r="QKW229" s="15"/>
      <c r="QKX229" s="15"/>
      <c r="QKY229" s="15"/>
      <c r="QKZ229" s="15"/>
      <c r="QLA229" s="15"/>
      <c r="QLB229" s="15"/>
      <c r="QLC229" s="15"/>
      <c r="QLD229" s="15"/>
      <c r="QLE229" s="15"/>
      <c r="QLF229" s="15"/>
      <c r="QLG229" s="15"/>
      <c r="QLH229" s="15"/>
      <c r="QLI229" s="15"/>
      <c r="QLJ229" s="15"/>
      <c r="QLK229" s="15"/>
      <c r="QLL229" s="15"/>
      <c r="QLM229" s="15"/>
      <c r="QLN229" s="15"/>
      <c r="QLO229" s="15"/>
      <c r="QLP229" s="15"/>
      <c r="QLQ229" s="15"/>
      <c r="QLR229" s="15"/>
      <c r="QLS229" s="15"/>
      <c r="QLT229" s="15"/>
      <c r="QLU229" s="15"/>
      <c r="QLV229" s="15"/>
      <c r="QLW229" s="15"/>
      <c r="QLX229" s="15"/>
      <c r="QLY229" s="15"/>
      <c r="QLZ229" s="15"/>
      <c r="QMA229" s="15"/>
      <c r="QMB229" s="15"/>
      <c r="QMC229" s="15"/>
      <c r="QMD229" s="15"/>
      <c r="QME229" s="15"/>
      <c r="QMF229" s="15"/>
      <c r="QMG229" s="15"/>
      <c r="QMH229" s="15"/>
      <c r="QMI229" s="15"/>
      <c r="QMJ229" s="15"/>
      <c r="QMK229" s="15"/>
      <c r="QML229" s="15"/>
      <c r="QMM229" s="15"/>
      <c r="QMN229" s="15"/>
      <c r="QMO229" s="15"/>
      <c r="QMP229" s="15"/>
      <c r="QMQ229" s="15"/>
      <c r="QMR229" s="15"/>
      <c r="QMS229" s="15"/>
      <c r="QMT229" s="15"/>
      <c r="QMU229" s="15"/>
      <c r="QMV229" s="15"/>
      <c r="QMW229" s="15"/>
      <c r="QMX229" s="15"/>
      <c r="QMY229" s="15"/>
      <c r="QMZ229" s="15"/>
      <c r="QNA229" s="15"/>
      <c r="QNB229" s="15"/>
      <c r="QNC229" s="15"/>
      <c r="QND229" s="15"/>
      <c r="QNE229" s="15"/>
      <c r="QNF229" s="15"/>
      <c r="QNG229" s="15"/>
      <c r="QNH229" s="15"/>
      <c r="QNI229" s="15"/>
      <c r="QNJ229" s="15"/>
      <c r="QNK229" s="15"/>
      <c r="QNL229" s="15"/>
      <c r="QNM229" s="15"/>
      <c r="QNN229" s="15"/>
      <c r="QNO229" s="15"/>
      <c r="QNP229" s="15"/>
      <c r="QNQ229" s="15"/>
      <c r="QNR229" s="15"/>
      <c r="QNS229" s="15"/>
      <c r="QNT229" s="15"/>
      <c r="QNU229" s="15"/>
      <c r="QNV229" s="15"/>
      <c r="QNW229" s="15"/>
      <c r="QNX229" s="15"/>
      <c r="QNY229" s="15"/>
      <c r="QNZ229" s="15"/>
      <c r="QOA229" s="15"/>
      <c r="QOB229" s="15"/>
      <c r="QOC229" s="15"/>
      <c r="QOD229" s="15"/>
      <c r="QOE229" s="15"/>
      <c r="QOF229" s="15"/>
      <c r="QOG229" s="15"/>
      <c r="QOH229" s="15"/>
      <c r="QOI229" s="15"/>
      <c r="QOJ229" s="15"/>
      <c r="QOK229" s="15"/>
      <c r="QOL229" s="15"/>
      <c r="QOM229" s="15"/>
      <c r="QON229" s="15"/>
      <c r="QOO229" s="15"/>
      <c r="QOP229" s="15"/>
      <c r="QOQ229" s="15"/>
      <c r="QOR229" s="15"/>
      <c r="QOS229" s="15"/>
      <c r="QOT229" s="15"/>
      <c r="QOU229" s="15"/>
      <c r="QOV229" s="15"/>
      <c r="QOW229" s="15"/>
      <c r="QOX229" s="15"/>
      <c r="QOY229" s="15"/>
      <c r="QOZ229" s="15"/>
      <c r="QPA229" s="15"/>
      <c r="QPB229" s="15"/>
      <c r="QPC229" s="15"/>
      <c r="QPD229" s="15"/>
      <c r="QPE229" s="15"/>
      <c r="QPF229" s="15"/>
      <c r="QPG229" s="15"/>
      <c r="QPH229" s="15"/>
      <c r="QPI229" s="15"/>
      <c r="QPJ229" s="15"/>
      <c r="QPK229" s="15"/>
      <c r="QPL229" s="15"/>
      <c r="QPM229" s="15"/>
      <c r="QPN229" s="15"/>
      <c r="QPO229" s="15"/>
      <c r="QPP229" s="15"/>
      <c r="QPQ229" s="15"/>
      <c r="QPR229" s="15"/>
      <c r="QPS229" s="15"/>
      <c r="QPT229" s="15"/>
      <c r="QPU229" s="15"/>
      <c r="QPV229" s="15"/>
      <c r="QPW229" s="15"/>
      <c r="QPX229" s="15"/>
      <c r="QPY229" s="15"/>
      <c r="QPZ229" s="15"/>
      <c r="QQA229" s="15"/>
      <c r="QQB229" s="15"/>
      <c r="QQC229" s="15"/>
      <c r="QQD229" s="15"/>
      <c r="QQE229" s="15"/>
      <c r="QQF229" s="15"/>
      <c r="QQG229" s="15"/>
      <c r="QQH229" s="15"/>
      <c r="QQI229" s="15"/>
      <c r="QQJ229" s="15"/>
      <c r="QQK229" s="15"/>
      <c r="QQL229" s="15"/>
      <c r="QQM229" s="15"/>
      <c r="QQN229" s="15"/>
      <c r="QQO229" s="15"/>
      <c r="QQP229" s="15"/>
      <c r="QQQ229" s="15"/>
      <c r="QQR229" s="15"/>
      <c r="QQS229" s="15"/>
      <c r="QQT229" s="15"/>
      <c r="QQU229" s="15"/>
      <c r="QQV229" s="15"/>
      <c r="QQW229" s="15"/>
      <c r="QQX229" s="15"/>
      <c r="QQY229" s="15"/>
      <c r="QQZ229" s="15"/>
      <c r="QRA229" s="15"/>
      <c r="QRB229" s="15"/>
      <c r="QRC229" s="15"/>
      <c r="QRD229" s="15"/>
      <c r="QRE229" s="15"/>
      <c r="QRF229" s="15"/>
      <c r="QRG229" s="15"/>
      <c r="QRH229" s="15"/>
      <c r="QRI229" s="15"/>
      <c r="QRJ229" s="15"/>
      <c r="QRK229" s="15"/>
      <c r="QRL229" s="15"/>
      <c r="QRM229" s="15"/>
      <c r="QRN229" s="15"/>
      <c r="QRO229" s="15"/>
      <c r="QRP229" s="15"/>
      <c r="QRQ229" s="15"/>
      <c r="QRR229" s="15"/>
      <c r="QRS229" s="15"/>
      <c r="QRT229" s="15"/>
      <c r="QRU229" s="15"/>
      <c r="QRV229" s="15"/>
      <c r="QRW229" s="15"/>
      <c r="QRX229" s="15"/>
      <c r="QRY229" s="15"/>
      <c r="QRZ229" s="15"/>
      <c r="QSA229" s="15"/>
      <c r="QSB229" s="15"/>
      <c r="QSC229" s="15"/>
      <c r="QSD229" s="15"/>
      <c r="QSE229" s="15"/>
      <c r="QSF229" s="15"/>
      <c r="QSG229" s="15"/>
      <c r="QSH229" s="15"/>
      <c r="QSI229" s="15"/>
      <c r="QSJ229" s="15"/>
      <c r="QSK229" s="15"/>
      <c r="QSL229" s="15"/>
      <c r="QSM229" s="15"/>
      <c r="QSN229" s="15"/>
      <c r="QSO229" s="15"/>
      <c r="QSP229" s="15"/>
      <c r="QSQ229" s="15"/>
      <c r="QSR229" s="15"/>
      <c r="QSS229" s="15"/>
      <c r="QST229" s="15"/>
      <c r="QSU229" s="15"/>
      <c r="QSV229" s="15"/>
      <c r="QSW229" s="15"/>
      <c r="QSX229" s="15"/>
      <c r="QSY229" s="15"/>
      <c r="QSZ229" s="15"/>
      <c r="QTA229" s="15"/>
      <c r="QTB229" s="15"/>
      <c r="QTC229" s="15"/>
      <c r="QTD229" s="15"/>
      <c r="QTE229" s="15"/>
      <c r="QTF229" s="15"/>
      <c r="QTG229" s="15"/>
      <c r="QTH229" s="15"/>
      <c r="QTI229" s="15"/>
      <c r="QTJ229" s="15"/>
      <c r="QTK229" s="15"/>
      <c r="QTL229" s="15"/>
      <c r="QTM229" s="15"/>
      <c r="QTN229" s="15"/>
      <c r="QTO229" s="15"/>
      <c r="QTP229" s="15"/>
      <c r="QTQ229" s="15"/>
      <c r="QTR229" s="15"/>
      <c r="QTS229" s="15"/>
      <c r="QTT229" s="15"/>
      <c r="QTU229" s="15"/>
      <c r="QTV229" s="15"/>
      <c r="QTW229" s="15"/>
      <c r="QTX229" s="15"/>
      <c r="QTY229" s="15"/>
      <c r="QTZ229" s="15"/>
      <c r="QUA229" s="15"/>
      <c r="QUB229" s="15"/>
      <c r="QUC229" s="15"/>
      <c r="QUD229" s="15"/>
      <c r="QUE229" s="15"/>
      <c r="QUF229" s="15"/>
      <c r="QUG229" s="15"/>
      <c r="QUH229" s="15"/>
      <c r="QUI229" s="15"/>
      <c r="QUJ229" s="15"/>
      <c r="QUK229" s="15"/>
      <c r="QUL229" s="15"/>
      <c r="QUM229" s="15"/>
      <c r="QUN229" s="15"/>
      <c r="QUO229" s="15"/>
      <c r="QUP229" s="15"/>
      <c r="QUQ229" s="15"/>
      <c r="QUR229" s="15"/>
      <c r="QUS229" s="15"/>
      <c r="QUT229" s="15"/>
      <c r="QUU229" s="15"/>
      <c r="QUV229" s="15"/>
      <c r="QUW229" s="15"/>
      <c r="QUX229" s="15"/>
      <c r="QUY229" s="15"/>
      <c r="QUZ229" s="15"/>
      <c r="QVA229" s="15"/>
      <c r="QVB229" s="15"/>
      <c r="QVC229" s="15"/>
      <c r="QVD229" s="15"/>
      <c r="QVE229" s="15"/>
      <c r="QVF229" s="15"/>
      <c r="QVG229" s="15"/>
      <c r="QVH229" s="15"/>
      <c r="QVI229" s="15"/>
      <c r="QVJ229" s="15"/>
      <c r="QVK229" s="15"/>
      <c r="QVL229" s="15"/>
      <c r="QVM229" s="15"/>
      <c r="QVN229" s="15"/>
      <c r="QVO229" s="15"/>
      <c r="QVP229" s="15"/>
      <c r="QVQ229" s="15"/>
      <c r="QVR229" s="15"/>
      <c r="QVS229" s="15"/>
      <c r="QVT229" s="15"/>
      <c r="QVU229" s="15"/>
      <c r="QVV229" s="15"/>
      <c r="QVW229" s="15"/>
      <c r="QVX229" s="15"/>
      <c r="QVY229" s="15"/>
      <c r="QVZ229" s="15"/>
      <c r="QWA229" s="15"/>
      <c r="QWB229" s="15"/>
      <c r="QWC229" s="15"/>
      <c r="QWD229" s="15"/>
      <c r="QWE229" s="15"/>
      <c r="QWF229" s="15"/>
      <c r="QWG229" s="15"/>
      <c r="QWH229" s="15"/>
      <c r="QWI229" s="15"/>
      <c r="QWJ229" s="15"/>
      <c r="QWK229" s="15"/>
      <c r="QWL229" s="15"/>
      <c r="QWM229" s="15"/>
      <c r="QWN229" s="15"/>
      <c r="QWO229" s="15"/>
      <c r="QWP229" s="15"/>
      <c r="QWQ229" s="15"/>
      <c r="QWR229" s="15"/>
      <c r="QWS229" s="15"/>
      <c r="QWT229" s="15"/>
      <c r="QWU229" s="15"/>
      <c r="QWV229" s="15"/>
      <c r="QWW229" s="15"/>
      <c r="QWX229" s="15"/>
      <c r="QWY229" s="15"/>
      <c r="QWZ229" s="15"/>
      <c r="QXA229" s="15"/>
      <c r="QXB229" s="15"/>
      <c r="QXC229" s="15"/>
      <c r="QXD229" s="15"/>
      <c r="QXE229" s="15"/>
      <c r="QXF229" s="15"/>
      <c r="QXG229" s="15"/>
      <c r="QXH229" s="15"/>
      <c r="QXI229" s="15"/>
      <c r="QXJ229" s="15"/>
      <c r="QXK229" s="15"/>
      <c r="QXL229" s="15"/>
      <c r="QXM229" s="15"/>
      <c r="QXN229" s="15"/>
      <c r="QXO229" s="15"/>
      <c r="QXP229" s="15"/>
      <c r="QXQ229" s="15"/>
      <c r="QXR229" s="15"/>
      <c r="QXS229" s="15"/>
      <c r="QXT229" s="15"/>
      <c r="QXU229" s="15"/>
      <c r="QXV229" s="15"/>
      <c r="QXW229" s="15"/>
      <c r="QXX229" s="15"/>
      <c r="QXY229" s="15"/>
      <c r="QXZ229" s="15"/>
      <c r="QYA229" s="15"/>
      <c r="QYB229" s="15"/>
      <c r="QYC229" s="15"/>
      <c r="QYD229" s="15"/>
      <c r="QYE229" s="15"/>
      <c r="QYF229" s="15"/>
      <c r="QYG229" s="15"/>
      <c r="QYH229" s="15"/>
      <c r="QYI229" s="15"/>
      <c r="QYJ229" s="15"/>
      <c r="QYK229" s="15"/>
      <c r="QYL229" s="15"/>
      <c r="QYM229" s="15"/>
      <c r="QYN229" s="15"/>
      <c r="QYO229" s="15"/>
      <c r="QYP229" s="15"/>
      <c r="QYQ229" s="15"/>
      <c r="QYR229" s="15"/>
      <c r="QYS229" s="15"/>
      <c r="QYT229" s="15"/>
      <c r="QYU229" s="15"/>
      <c r="QYV229" s="15"/>
      <c r="QYW229" s="15"/>
      <c r="QYX229" s="15"/>
      <c r="QYY229" s="15"/>
      <c r="QYZ229" s="15"/>
      <c r="QZA229" s="15"/>
      <c r="QZB229" s="15"/>
      <c r="QZC229" s="15"/>
      <c r="QZD229" s="15"/>
      <c r="QZE229" s="15"/>
      <c r="QZF229" s="15"/>
      <c r="QZG229" s="15"/>
      <c r="QZH229" s="15"/>
      <c r="QZI229" s="15"/>
      <c r="QZJ229" s="15"/>
      <c r="QZK229" s="15"/>
      <c r="QZL229" s="15"/>
      <c r="QZM229" s="15"/>
      <c r="QZN229" s="15"/>
      <c r="QZO229" s="15"/>
      <c r="QZP229" s="15"/>
      <c r="QZQ229" s="15"/>
      <c r="QZR229" s="15"/>
      <c r="QZS229" s="15"/>
      <c r="QZT229" s="15"/>
      <c r="QZU229" s="15"/>
      <c r="QZV229" s="15"/>
      <c r="QZW229" s="15"/>
      <c r="QZX229" s="15"/>
      <c r="QZY229" s="15"/>
      <c r="QZZ229" s="15"/>
      <c r="RAA229" s="15"/>
      <c r="RAB229" s="15"/>
      <c r="RAC229" s="15"/>
      <c r="RAD229" s="15"/>
      <c r="RAE229" s="15"/>
      <c r="RAF229" s="15"/>
      <c r="RAG229" s="15"/>
      <c r="RAH229" s="15"/>
      <c r="RAI229" s="15"/>
      <c r="RAJ229" s="15"/>
      <c r="RAK229" s="15"/>
      <c r="RAL229" s="15"/>
      <c r="RAM229" s="15"/>
      <c r="RAN229" s="15"/>
      <c r="RAO229" s="15"/>
      <c r="RAP229" s="15"/>
      <c r="RAQ229" s="15"/>
      <c r="RAR229" s="15"/>
      <c r="RAS229" s="15"/>
      <c r="RAT229" s="15"/>
      <c r="RAU229" s="15"/>
      <c r="RAV229" s="15"/>
      <c r="RAW229" s="15"/>
      <c r="RAX229" s="15"/>
      <c r="RAY229" s="15"/>
      <c r="RAZ229" s="15"/>
      <c r="RBA229" s="15"/>
      <c r="RBB229" s="15"/>
      <c r="RBC229" s="15"/>
      <c r="RBD229" s="15"/>
      <c r="RBE229" s="15"/>
      <c r="RBF229" s="15"/>
      <c r="RBG229" s="15"/>
      <c r="RBH229" s="15"/>
      <c r="RBI229" s="15"/>
      <c r="RBJ229" s="15"/>
      <c r="RBK229" s="15"/>
      <c r="RBL229" s="15"/>
      <c r="RBM229" s="15"/>
      <c r="RBN229" s="15"/>
      <c r="RBO229" s="15"/>
      <c r="RBP229" s="15"/>
      <c r="RBQ229" s="15"/>
      <c r="RBR229" s="15"/>
      <c r="RBS229" s="15"/>
      <c r="RBT229" s="15"/>
      <c r="RBU229" s="15"/>
      <c r="RBV229" s="15"/>
      <c r="RBW229" s="15"/>
      <c r="RBX229" s="15"/>
      <c r="RBY229" s="15"/>
      <c r="RBZ229" s="15"/>
      <c r="RCA229" s="15"/>
      <c r="RCB229" s="15"/>
      <c r="RCC229" s="15"/>
      <c r="RCD229" s="15"/>
      <c r="RCE229" s="15"/>
      <c r="RCF229" s="15"/>
      <c r="RCG229" s="15"/>
      <c r="RCH229" s="15"/>
      <c r="RCI229" s="15"/>
      <c r="RCJ229" s="15"/>
      <c r="RCK229" s="15"/>
      <c r="RCL229" s="15"/>
      <c r="RCM229" s="15"/>
      <c r="RCN229" s="15"/>
      <c r="RCO229" s="15"/>
      <c r="RCP229" s="15"/>
      <c r="RCQ229" s="15"/>
      <c r="RCR229" s="15"/>
      <c r="RCS229" s="15"/>
      <c r="RCT229" s="15"/>
      <c r="RCU229" s="15"/>
      <c r="RCV229" s="15"/>
      <c r="RCW229" s="15"/>
      <c r="RCX229" s="15"/>
      <c r="RCY229" s="15"/>
      <c r="RCZ229" s="15"/>
      <c r="RDA229" s="15"/>
      <c r="RDB229" s="15"/>
      <c r="RDC229" s="15"/>
      <c r="RDD229" s="15"/>
      <c r="RDE229" s="15"/>
      <c r="RDF229" s="15"/>
      <c r="RDG229" s="15"/>
      <c r="RDH229" s="15"/>
      <c r="RDI229" s="15"/>
      <c r="RDJ229" s="15"/>
      <c r="RDK229" s="15"/>
      <c r="RDL229" s="15"/>
      <c r="RDM229" s="15"/>
      <c r="RDN229" s="15"/>
      <c r="RDO229" s="15"/>
      <c r="RDP229" s="15"/>
      <c r="RDQ229" s="15"/>
      <c r="RDR229" s="15"/>
      <c r="RDS229" s="15"/>
      <c r="RDT229" s="15"/>
      <c r="RDU229" s="15"/>
      <c r="RDV229" s="15"/>
      <c r="RDW229" s="15"/>
      <c r="RDX229" s="15"/>
      <c r="RDY229" s="15"/>
      <c r="RDZ229" s="15"/>
      <c r="REA229" s="15"/>
      <c r="REB229" s="15"/>
      <c r="REC229" s="15"/>
      <c r="RED229" s="15"/>
      <c r="REE229" s="15"/>
      <c r="REF229" s="15"/>
      <c r="REG229" s="15"/>
      <c r="REH229" s="15"/>
      <c r="REI229" s="15"/>
      <c r="REJ229" s="15"/>
      <c r="REK229" s="15"/>
      <c r="REL229" s="15"/>
      <c r="REM229" s="15"/>
      <c r="REN229" s="15"/>
      <c r="REO229" s="15"/>
      <c r="REP229" s="15"/>
      <c r="REQ229" s="15"/>
      <c r="RER229" s="15"/>
      <c r="RES229" s="15"/>
      <c r="RET229" s="15"/>
      <c r="REU229" s="15"/>
      <c r="REV229" s="15"/>
      <c r="REW229" s="15"/>
      <c r="REX229" s="15"/>
      <c r="REY229" s="15"/>
      <c r="REZ229" s="15"/>
      <c r="RFA229" s="15"/>
      <c r="RFB229" s="15"/>
      <c r="RFC229" s="15"/>
      <c r="RFD229" s="15"/>
      <c r="RFE229" s="15"/>
      <c r="RFF229" s="15"/>
      <c r="RFG229" s="15"/>
      <c r="RFH229" s="15"/>
      <c r="RFI229" s="15"/>
      <c r="RFJ229" s="15"/>
      <c r="RFK229" s="15"/>
      <c r="RFL229" s="15"/>
      <c r="RFM229" s="15"/>
      <c r="RFN229" s="15"/>
      <c r="RFO229" s="15"/>
      <c r="RFP229" s="15"/>
      <c r="RFQ229" s="15"/>
      <c r="RFR229" s="15"/>
      <c r="RFS229" s="15"/>
      <c r="RFT229" s="15"/>
      <c r="RFU229" s="15"/>
      <c r="RFV229" s="15"/>
      <c r="RFW229" s="15"/>
      <c r="RFX229" s="15"/>
      <c r="RFY229" s="15"/>
      <c r="RFZ229" s="15"/>
      <c r="RGA229" s="15"/>
      <c r="RGB229" s="15"/>
      <c r="RGC229" s="15"/>
      <c r="RGD229" s="15"/>
      <c r="RGE229" s="15"/>
      <c r="RGF229" s="15"/>
      <c r="RGG229" s="15"/>
      <c r="RGH229" s="15"/>
      <c r="RGI229" s="15"/>
      <c r="RGJ229" s="15"/>
      <c r="RGK229" s="15"/>
      <c r="RGL229" s="15"/>
      <c r="RGM229" s="15"/>
      <c r="RGN229" s="15"/>
      <c r="RGO229" s="15"/>
      <c r="RGP229" s="15"/>
      <c r="RGQ229" s="15"/>
      <c r="RGR229" s="15"/>
      <c r="RGS229" s="15"/>
      <c r="RGT229" s="15"/>
      <c r="RGU229" s="15"/>
      <c r="RGV229" s="15"/>
      <c r="RGW229" s="15"/>
      <c r="RGX229" s="15"/>
      <c r="RGY229" s="15"/>
      <c r="RGZ229" s="15"/>
      <c r="RHA229" s="15"/>
      <c r="RHB229" s="15"/>
      <c r="RHC229" s="15"/>
      <c r="RHD229" s="15"/>
      <c r="RHE229" s="15"/>
      <c r="RHF229" s="15"/>
      <c r="RHG229" s="15"/>
      <c r="RHH229" s="15"/>
      <c r="RHI229" s="15"/>
      <c r="RHJ229" s="15"/>
      <c r="RHK229" s="15"/>
      <c r="RHL229" s="15"/>
      <c r="RHM229" s="15"/>
      <c r="RHN229" s="15"/>
      <c r="RHO229" s="15"/>
      <c r="RHP229" s="15"/>
      <c r="RHQ229" s="15"/>
      <c r="RHR229" s="15"/>
      <c r="RHS229" s="15"/>
      <c r="RHT229" s="15"/>
      <c r="RHU229" s="15"/>
      <c r="RHV229" s="15"/>
      <c r="RHW229" s="15"/>
      <c r="RHX229" s="15"/>
      <c r="RHY229" s="15"/>
      <c r="RHZ229" s="15"/>
      <c r="RIA229" s="15"/>
      <c r="RIB229" s="15"/>
      <c r="RIC229" s="15"/>
      <c r="RID229" s="15"/>
      <c r="RIE229" s="15"/>
      <c r="RIF229" s="15"/>
      <c r="RIG229" s="15"/>
      <c r="RIH229" s="15"/>
      <c r="RII229" s="15"/>
      <c r="RIJ229" s="15"/>
      <c r="RIK229" s="15"/>
      <c r="RIL229" s="15"/>
      <c r="RIM229" s="15"/>
      <c r="RIN229" s="15"/>
      <c r="RIO229" s="15"/>
      <c r="RIP229" s="15"/>
      <c r="RIQ229" s="15"/>
      <c r="RIR229" s="15"/>
      <c r="RIS229" s="15"/>
      <c r="RIT229" s="15"/>
      <c r="RIU229" s="15"/>
      <c r="RIV229" s="15"/>
      <c r="RIW229" s="15"/>
      <c r="RIX229" s="15"/>
      <c r="RIY229" s="15"/>
      <c r="RIZ229" s="15"/>
      <c r="RJA229" s="15"/>
      <c r="RJB229" s="15"/>
      <c r="RJC229" s="15"/>
      <c r="RJD229" s="15"/>
      <c r="RJE229" s="15"/>
      <c r="RJF229" s="15"/>
      <c r="RJG229" s="15"/>
      <c r="RJH229" s="15"/>
      <c r="RJI229" s="15"/>
      <c r="RJJ229" s="15"/>
      <c r="RJK229" s="15"/>
      <c r="RJL229" s="15"/>
      <c r="RJM229" s="15"/>
      <c r="RJN229" s="15"/>
      <c r="RJO229" s="15"/>
      <c r="RJP229" s="15"/>
      <c r="RJQ229" s="15"/>
      <c r="RJR229" s="15"/>
      <c r="RJS229" s="15"/>
      <c r="RJT229" s="15"/>
      <c r="RJU229" s="15"/>
      <c r="RJV229" s="15"/>
      <c r="RJW229" s="15"/>
      <c r="RJX229" s="15"/>
      <c r="RJY229" s="15"/>
      <c r="RJZ229" s="15"/>
      <c r="RKA229" s="15"/>
      <c r="RKB229" s="15"/>
      <c r="RKC229" s="15"/>
      <c r="RKD229" s="15"/>
      <c r="RKE229" s="15"/>
      <c r="RKF229" s="15"/>
      <c r="RKG229" s="15"/>
      <c r="RKH229" s="15"/>
      <c r="RKI229" s="15"/>
      <c r="RKJ229" s="15"/>
      <c r="RKK229" s="15"/>
      <c r="RKL229" s="15"/>
      <c r="RKM229" s="15"/>
      <c r="RKN229" s="15"/>
      <c r="RKO229" s="15"/>
      <c r="RKP229" s="15"/>
      <c r="RKQ229" s="15"/>
      <c r="RKR229" s="15"/>
      <c r="RKS229" s="15"/>
      <c r="RKT229" s="15"/>
      <c r="RKU229" s="15"/>
      <c r="RKV229" s="15"/>
      <c r="RKW229" s="15"/>
      <c r="RKX229" s="15"/>
      <c r="RKY229" s="15"/>
      <c r="RKZ229" s="15"/>
      <c r="RLA229" s="15"/>
      <c r="RLB229" s="15"/>
      <c r="RLC229" s="15"/>
      <c r="RLD229" s="15"/>
      <c r="RLE229" s="15"/>
      <c r="RLF229" s="15"/>
      <c r="RLG229" s="15"/>
      <c r="RLH229" s="15"/>
      <c r="RLI229" s="15"/>
      <c r="RLJ229" s="15"/>
      <c r="RLK229" s="15"/>
      <c r="RLL229" s="15"/>
      <c r="RLM229" s="15"/>
      <c r="RLN229" s="15"/>
      <c r="RLO229" s="15"/>
      <c r="RLP229" s="15"/>
      <c r="RLQ229" s="15"/>
      <c r="RLR229" s="15"/>
      <c r="RLS229" s="15"/>
      <c r="RLT229" s="15"/>
      <c r="RLU229" s="15"/>
      <c r="RLV229" s="15"/>
      <c r="RLW229" s="15"/>
      <c r="RLX229" s="15"/>
      <c r="RLY229" s="15"/>
      <c r="RLZ229" s="15"/>
      <c r="RMA229" s="15"/>
      <c r="RMB229" s="15"/>
      <c r="RMC229" s="15"/>
      <c r="RMD229" s="15"/>
      <c r="RME229" s="15"/>
      <c r="RMF229" s="15"/>
      <c r="RMG229" s="15"/>
      <c r="RMH229" s="15"/>
      <c r="RMI229" s="15"/>
      <c r="RMJ229" s="15"/>
      <c r="RMK229" s="15"/>
      <c r="RML229" s="15"/>
      <c r="RMM229" s="15"/>
      <c r="RMN229" s="15"/>
      <c r="RMO229" s="15"/>
      <c r="RMP229" s="15"/>
      <c r="RMQ229" s="15"/>
      <c r="RMR229" s="15"/>
      <c r="RMS229" s="15"/>
      <c r="RMT229" s="15"/>
      <c r="RMU229" s="15"/>
      <c r="RMV229" s="15"/>
      <c r="RMW229" s="15"/>
      <c r="RMX229" s="15"/>
      <c r="RMY229" s="15"/>
      <c r="RMZ229" s="15"/>
      <c r="RNA229" s="15"/>
      <c r="RNB229" s="15"/>
      <c r="RNC229" s="15"/>
      <c r="RND229" s="15"/>
      <c r="RNE229" s="15"/>
      <c r="RNF229" s="15"/>
      <c r="RNG229" s="15"/>
      <c r="RNH229" s="15"/>
      <c r="RNI229" s="15"/>
      <c r="RNJ229" s="15"/>
      <c r="RNK229" s="15"/>
      <c r="RNL229" s="15"/>
      <c r="RNM229" s="15"/>
      <c r="RNN229" s="15"/>
      <c r="RNO229" s="15"/>
      <c r="RNP229" s="15"/>
      <c r="RNQ229" s="15"/>
      <c r="RNR229" s="15"/>
      <c r="RNS229" s="15"/>
      <c r="RNT229" s="15"/>
      <c r="RNU229" s="15"/>
      <c r="RNV229" s="15"/>
      <c r="RNW229" s="15"/>
      <c r="RNX229" s="15"/>
      <c r="RNY229" s="15"/>
      <c r="RNZ229" s="15"/>
      <c r="ROA229" s="15"/>
      <c r="ROB229" s="15"/>
      <c r="ROC229" s="15"/>
      <c r="ROD229" s="15"/>
      <c r="ROE229" s="15"/>
      <c r="ROF229" s="15"/>
      <c r="ROG229" s="15"/>
      <c r="ROH229" s="15"/>
      <c r="ROI229" s="15"/>
      <c r="ROJ229" s="15"/>
      <c r="ROK229" s="15"/>
      <c r="ROL229" s="15"/>
      <c r="ROM229" s="15"/>
      <c r="RON229" s="15"/>
      <c r="ROO229" s="15"/>
      <c r="ROP229" s="15"/>
      <c r="ROQ229" s="15"/>
      <c r="ROR229" s="15"/>
      <c r="ROS229" s="15"/>
      <c r="ROT229" s="15"/>
      <c r="ROU229" s="15"/>
      <c r="ROV229" s="15"/>
      <c r="ROW229" s="15"/>
      <c r="ROX229" s="15"/>
      <c r="ROY229" s="15"/>
      <c r="ROZ229" s="15"/>
      <c r="RPA229" s="15"/>
      <c r="RPB229" s="15"/>
      <c r="RPC229" s="15"/>
      <c r="RPD229" s="15"/>
      <c r="RPE229" s="15"/>
      <c r="RPF229" s="15"/>
      <c r="RPG229" s="15"/>
      <c r="RPH229" s="15"/>
      <c r="RPI229" s="15"/>
      <c r="RPJ229" s="15"/>
      <c r="RPK229" s="15"/>
      <c r="RPL229" s="15"/>
      <c r="RPM229" s="15"/>
      <c r="RPN229" s="15"/>
      <c r="RPO229" s="15"/>
      <c r="RPP229" s="15"/>
      <c r="RPQ229" s="15"/>
      <c r="RPR229" s="15"/>
      <c r="RPS229" s="15"/>
      <c r="RPT229" s="15"/>
      <c r="RPU229" s="15"/>
      <c r="RPV229" s="15"/>
      <c r="RPW229" s="15"/>
      <c r="RPX229" s="15"/>
      <c r="RPY229" s="15"/>
      <c r="RPZ229" s="15"/>
      <c r="RQA229" s="15"/>
      <c r="RQB229" s="15"/>
      <c r="RQC229" s="15"/>
      <c r="RQD229" s="15"/>
      <c r="RQE229" s="15"/>
      <c r="RQF229" s="15"/>
      <c r="RQG229" s="15"/>
      <c r="RQH229" s="15"/>
      <c r="RQI229" s="15"/>
      <c r="RQJ229" s="15"/>
      <c r="RQK229" s="15"/>
      <c r="RQL229" s="15"/>
      <c r="RQM229" s="15"/>
      <c r="RQN229" s="15"/>
      <c r="RQO229" s="15"/>
      <c r="RQP229" s="15"/>
      <c r="RQQ229" s="15"/>
      <c r="RQR229" s="15"/>
      <c r="RQS229" s="15"/>
      <c r="RQT229" s="15"/>
      <c r="RQU229" s="15"/>
      <c r="RQV229" s="15"/>
      <c r="RQW229" s="15"/>
      <c r="RQX229" s="15"/>
      <c r="RQY229" s="15"/>
      <c r="RQZ229" s="15"/>
      <c r="RRA229" s="15"/>
      <c r="RRB229" s="15"/>
      <c r="RRC229" s="15"/>
      <c r="RRD229" s="15"/>
      <c r="RRE229" s="15"/>
      <c r="RRF229" s="15"/>
      <c r="RRG229" s="15"/>
      <c r="RRH229" s="15"/>
      <c r="RRI229" s="15"/>
      <c r="RRJ229" s="15"/>
      <c r="RRK229" s="15"/>
      <c r="RRL229" s="15"/>
      <c r="RRM229" s="15"/>
      <c r="RRN229" s="15"/>
      <c r="RRO229" s="15"/>
      <c r="RRP229" s="15"/>
      <c r="RRQ229" s="15"/>
      <c r="RRR229" s="15"/>
      <c r="RRS229" s="15"/>
      <c r="RRT229" s="15"/>
      <c r="RRU229" s="15"/>
      <c r="RRV229" s="15"/>
      <c r="RRW229" s="15"/>
      <c r="RRX229" s="15"/>
      <c r="RRY229" s="15"/>
      <c r="RRZ229" s="15"/>
      <c r="RSA229" s="15"/>
      <c r="RSB229" s="15"/>
      <c r="RSC229" s="15"/>
      <c r="RSD229" s="15"/>
      <c r="RSE229" s="15"/>
      <c r="RSF229" s="15"/>
      <c r="RSG229" s="15"/>
      <c r="RSH229" s="15"/>
      <c r="RSI229" s="15"/>
      <c r="RSJ229" s="15"/>
      <c r="RSK229" s="15"/>
      <c r="RSL229" s="15"/>
      <c r="RSM229" s="15"/>
      <c r="RSN229" s="15"/>
      <c r="RSO229" s="15"/>
      <c r="RSP229" s="15"/>
      <c r="RSQ229" s="15"/>
      <c r="RSR229" s="15"/>
      <c r="RSS229" s="15"/>
      <c r="RST229" s="15"/>
      <c r="RSU229" s="15"/>
      <c r="RSV229" s="15"/>
      <c r="RSW229" s="15"/>
      <c r="RSX229" s="15"/>
      <c r="RSY229" s="15"/>
      <c r="RSZ229" s="15"/>
      <c r="RTA229" s="15"/>
      <c r="RTB229" s="15"/>
      <c r="RTC229" s="15"/>
      <c r="RTD229" s="15"/>
      <c r="RTE229" s="15"/>
      <c r="RTF229" s="15"/>
      <c r="RTG229" s="15"/>
      <c r="RTH229" s="15"/>
      <c r="RTI229" s="15"/>
      <c r="RTJ229" s="15"/>
      <c r="RTK229" s="15"/>
      <c r="RTL229" s="15"/>
      <c r="RTM229" s="15"/>
      <c r="RTN229" s="15"/>
      <c r="RTO229" s="15"/>
      <c r="RTP229" s="15"/>
      <c r="RTQ229" s="15"/>
      <c r="RTR229" s="15"/>
      <c r="RTS229" s="15"/>
      <c r="RTT229" s="15"/>
      <c r="RTU229" s="15"/>
      <c r="RTV229" s="15"/>
      <c r="RTW229" s="15"/>
      <c r="RTX229" s="15"/>
      <c r="RTY229" s="15"/>
      <c r="RTZ229" s="15"/>
      <c r="RUA229" s="15"/>
      <c r="RUB229" s="15"/>
      <c r="RUC229" s="15"/>
      <c r="RUD229" s="15"/>
      <c r="RUE229" s="15"/>
      <c r="RUF229" s="15"/>
      <c r="RUG229" s="15"/>
      <c r="RUH229" s="15"/>
      <c r="RUI229" s="15"/>
      <c r="RUJ229" s="15"/>
      <c r="RUK229" s="15"/>
      <c r="RUL229" s="15"/>
      <c r="RUM229" s="15"/>
      <c r="RUN229" s="15"/>
      <c r="RUO229" s="15"/>
      <c r="RUP229" s="15"/>
      <c r="RUQ229" s="15"/>
      <c r="RUR229" s="15"/>
      <c r="RUS229" s="15"/>
      <c r="RUT229" s="15"/>
      <c r="RUU229" s="15"/>
      <c r="RUV229" s="15"/>
      <c r="RUW229" s="15"/>
      <c r="RUX229" s="15"/>
      <c r="RUY229" s="15"/>
      <c r="RUZ229" s="15"/>
      <c r="RVA229" s="15"/>
      <c r="RVB229" s="15"/>
      <c r="RVC229" s="15"/>
      <c r="RVD229" s="15"/>
      <c r="RVE229" s="15"/>
      <c r="RVF229" s="15"/>
      <c r="RVG229" s="15"/>
      <c r="RVH229" s="15"/>
      <c r="RVI229" s="15"/>
      <c r="RVJ229" s="15"/>
      <c r="RVK229" s="15"/>
      <c r="RVL229" s="15"/>
      <c r="RVM229" s="15"/>
      <c r="RVN229" s="15"/>
      <c r="RVO229" s="15"/>
      <c r="RVP229" s="15"/>
      <c r="RVQ229" s="15"/>
      <c r="RVR229" s="15"/>
      <c r="RVS229" s="15"/>
      <c r="RVT229" s="15"/>
      <c r="RVU229" s="15"/>
      <c r="RVV229" s="15"/>
      <c r="RVW229" s="15"/>
      <c r="RVX229" s="15"/>
      <c r="RVY229" s="15"/>
      <c r="RVZ229" s="15"/>
      <c r="RWA229" s="15"/>
      <c r="RWB229" s="15"/>
      <c r="RWC229" s="15"/>
      <c r="RWD229" s="15"/>
      <c r="RWE229" s="15"/>
      <c r="RWF229" s="15"/>
      <c r="RWG229" s="15"/>
      <c r="RWH229" s="15"/>
      <c r="RWI229" s="15"/>
      <c r="RWJ229" s="15"/>
      <c r="RWK229" s="15"/>
      <c r="RWL229" s="15"/>
      <c r="RWM229" s="15"/>
      <c r="RWN229" s="15"/>
      <c r="RWO229" s="15"/>
      <c r="RWP229" s="15"/>
      <c r="RWQ229" s="15"/>
      <c r="RWR229" s="15"/>
      <c r="RWS229" s="15"/>
      <c r="RWT229" s="15"/>
      <c r="RWU229" s="15"/>
      <c r="RWV229" s="15"/>
      <c r="RWW229" s="15"/>
      <c r="RWX229" s="15"/>
      <c r="RWY229" s="15"/>
      <c r="RWZ229" s="15"/>
      <c r="RXA229" s="15"/>
      <c r="RXB229" s="15"/>
      <c r="RXC229" s="15"/>
      <c r="RXD229" s="15"/>
      <c r="RXE229" s="15"/>
      <c r="RXF229" s="15"/>
      <c r="RXG229" s="15"/>
      <c r="RXH229" s="15"/>
      <c r="RXI229" s="15"/>
      <c r="RXJ229" s="15"/>
      <c r="RXK229" s="15"/>
      <c r="RXL229" s="15"/>
      <c r="RXM229" s="15"/>
      <c r="RXN229" s="15"/>
      <c r="RXO229" s="15"/>
      <c r="RXP229" s="15"/>
      <c r="RXQ229" s="15"/>
      <c r="RXR229" s="15"/>
      <c r="RXS229" s="15"/>
      <c r="RXT229" s="15"/>
      <c r="RXU229" s="15"/>
      <c r="RXV229" s="15"/>
      <c r="RXW229" s="15"/>
      <c r="RXX229" s="15"/>
      <c r="RXY229" s="15"/>
      <c r="RXZ229" s="15"/>
      <c r="RYA229" s="15"/>
      <c r="RYB229" s="15"/>
      <c r="RYC229" s="15"/>
      <c r="RYD229" s="15"/>
      <c r="RYE229" s="15"/>
      <c r="RYF229" s="15"/>
      <c r="RYG229" s="15"/>
      <c r="RYH229" s="15"/>
      <c r="RYI229" s="15"/>
      <c r="RYJ229" s="15"/>
      <c r="RYK229" s="15"/>
      <c r="RYL229" s="15"/>
      <c r="RYM229" s="15"/>
      <c r="RYN229" s="15"/>
      <c r="RYO229" s="15"/>
      <c r="RYP229" s="15"/>
      <c r="RYQ229" s="15"/>
      <c r="RYR229" s="15"/>
      <c r="RYS229" s="15"/>
      <c r="RYT229" s="15"/>
      <c r="RYU229" s="15"/>
      <c r="RYV229" s="15"/>
      <c r="RYW229" s="15"/>
      <c r="RYX229" s="15"/>
      <c r="RYY229" s="15"/>
      <c r="RYZ229" s="15"/>
      <c r="RZA229" s="15"/>
      <c r="RZB229" s="15"/>
      <c r="RZC229" s="15"/>
      <c r="RZD229" s="15"/>
      <c r="RZE229" s="15"/>
      <c r="RZF229" s="15"/>
      <c r="RZG229" s="15"/>
      <c r="RZH229" s="15"/>
      <c r="RZI229" s="15"/>
      <c r="RZJ229" s="15"/>
      <c r="RZK229" s="15"/>
      <c r="RZL229" s="15"/>
      <c r="RZM229" s="15"/>
      <c r="RZN229" s="15"/>
      <c r="RZO229" s="15"/>
      <c r="RZP229" s="15"/>
      <c r="RZQ229" s="15"/>
      <c r="RZR229" s="15"/>
      <c r="RZS229" s="15"/>
      <c r="RZT229" s="15"/>
      <c r="RZU229" s="15"/>
      <c r="RZV229" s="15"/>
      <c r="RZW229" s="15"/>
      <c r="RZX229" s="15"/>
      <c r="RZY229" s="15"/>
      <c r="RZZ229" s="15"/>
      <c r="SAA229" s="15"/>
      <c r="SAB229" s="15"/>
      <c r="SAC229" s="15"/>
      <c r="SAD229" s="15"/>
      <c r="SAE229" s="15"/>
      <c r="SAF229" s="15"/>
      <c r="SAG229" s="15"/>
      <c r="SAH229" s="15"/>
      <c r="SAI229" s="15"/>
      <c r="SAJ229" s="15"/>
      <c r="SAK229" s="15"/>
      <c r="SAL229" s="15"/>
      <c r="SAM229" s="15"/>
      <c r="SAN229" s="15"/>
      <c r="SAO229" s="15"/>
      <c r="SAP229" s="15"/>
      <c r="SAQ229" s="15"/>
      <c r="SAR229" s="15"/>
      <c r="SAS229" s="15"/>
      <c r="SAT229" s="15"/>
      <c r="SAU229" s="15"/>
      <c r="SAV229" s="15"/>
      <c r="SAW229" s="15"/>
      <c r="SAX229" s="15"/>
      <c r="SAY229" s="15"/>
      <c r="SAZ229" s="15"/>
      <c r="SBA229" s="15"/>
      <c r="SBB229" s="15"/>
      <c r="SBC229" s="15"/>
      <c r="SBD229" s="15"/>
      <c r="SBE229" s="15"/>
      <c r="SBF229" s="15"/>
      <c r="SBG229" s="15"/>
      <c r="SBH229" s="15"/>
      <c r="SBI229" s="15"/>
      <c r="SBJ229" s="15"/>
      <c r="SBK229" s="15"/>
      <c r="SBL229" s="15"/>
      <c r="SBM229" s="15"/>
      <c r="SBN229" s="15"/>
      <c r="SBO229" s="15"/>
      <c r="SBP229" s="15"/>
      <c r="SBQ229" s="15"/>
      <c r="SBR229" s="15"/>
      <c r="SBS229" s="15"/>
      <c r="SBT229" s="15"/>
      <c r="SBU229" s="15"/>
      <c r="SBV229" s="15"/>
      <c r="SBW229" s="15"/>
      <c r="SBX229" s="15"/>
      <c r="SBY229" s="15"/>
      <c r="SBZ229" s="15"/>
      <c r="SCA229" s="15"/>
      <c r="SCB229" s="15"/>
      <c r="SCC229" s="15"/>
      <c r="SCD229" s="15"/>
      <c r="SCE229" s="15"/>
      <c r="SCF229" s="15"/>
      <c r="SCG229" s="15"/>
      <c r="SCH229" s="15"/>
      <c r="SCI229" s="15"/>
      <c r="SCJ229" s="15"/>
      <c r="SCK229" s="15"/>
      <c r="SCL229" s="15"/>
      <c r="SCM229" s="15"/>
      <c r="SCN229" s="15"/>
      <c r="SCO229" s="15"/>
      <c r="SCP229" s="15"/>
      <c r="SCQ229" s="15"/>
      <c r="SCR229" s="15"/>
      <c r="SCS229" s="15"/>
      <c r="SCT229" s="15"/>
      <c r="SCU229" s="15"/>
      <c r="SCV229" s="15"/>
      <c r="SCW229" s="15"/>
      <c r="SCX229" s="15"/>
      <c r="SCY229" s="15"/>
      <c r="SCZ229" s="15"/>
      <c r="SDA229" s="15"/>
      <c r="SDB229" s="15"/>
      <c r="SDC229" s="15"/>
      <c r="SDD229" s="15"/>
      <c r="SDE229" s="15"/>
      <c r="SDF229" s="15"/>
      <c r="SDG229" s="15"/>
      <c r="SDH229" s="15"/>
      <c r="SDI229" s="15"/>
      <c r="SDJ229" s="15"/>
      <c r="SDK229" s="15"/>
      <c r="SDL229" s="15"/>
      <c r="SDM229" s="15"/>
      <c r="SDN229" s="15"/>
      <c r="SDO229" s="15"/>
      <c r="SDP229" s="15"/>
      <c r="SDQ229" s="15"/>
      <c r="SDR229" s="15"/>
      <c r="SDS229" s="15"/>
      <c r="SDT229" s="15"/>
      <c r="SDU229" s="15"/>
      <c r="SDV229" s="15"/>
      <c r="SDW229" s="15"/>
      <c r="SDX229" s="15"/>
      <c r="SDY229" s="15"/>
      <c r="SDZ229" s="15"/>
      <c r="SEA229" s="15"/>
      <c r="SEB229" s="15"/>
      <c r="SEC229" s="15"/>
      <c r="SED229" s="15"/>
      <c r="SEE229" s="15"/>
      <c r="SEF229" s="15"/>
      <c r="SEG229" s="15"/>
      <c r="SEH229" s="15"/>
      <c r="SEI229" s="15"/>
      <c r="SEJ229" s="15"/>
      <c r="SEK229" s="15"/>
      <c r="SEL229" s="15"/>
      <c r="SEM229" s="15"/>
      <c r="SEN229" s="15"/>
      <c r="SEO229" s="15"/>
      <c r="SEP229" s="15"/>
      <c r="SEQ229" s="15"/>
      <c r="SER229" s="15"/>
      <c r="SES229" s="15"/>
      <c r="SET229" s="15"/>
      <c r="SEU229" s="15"/>
      <c r="SEV229" s="15"/>
      <c r="SEW229" s="15"/>
      <c r="SEX229" s="15"/>
      <c r="SEY229" s="15"/>
      <c r="SEZ229" s="15"/>
      <c r="SFA229" s="15"/>
      <c r="SFB229" s="15"/>
      <c r="SFC229" s="15"/>
      <c r="SFD229" s="15"/>
      <c r="SFE229" s="15"/>
      <c r="SFF229" s="15"/>
      <c r="SFG229" s="15"/>
      <c r="SFH229" s="15"/>
      <c r="SFI229" s="15"/>
      <c r="SFJ229" s="15"/>
      <c r="SFK229" s="15"/>
      <c r="SFL229" s="15"/>
      <c r="SFM229" s="15"/>
      <c r="SFN229" s="15"/>
      <c r="SFO229" s="15"/>
      <c r="SFP229" s="15"/>
      <c r="SFQ229" s="15"/>
      <c r="SFR229" s="15"/>
      <c r="SFS229" s="15"/>
      <c r="SFT229" s="15"/>
      <c r="SFU229" s="15"/>
      <c r="SFV229" s="15"/>
      <c r="SFW229" s="15"/>
      <c r="SFX229" s="15"/>
      <c r="SFY229" s="15"/>
      <c r="SFZ229" s="15"/>
      <c r="SGA229" s="15"/>
      <c r="SGB229" s="15"/>
      <c r="SGC229" s="15"/>
      <c r="SGD229" s="15"/>
      <c r="SGE229" s="15"/>
      <c r="SGF229" s="15"/>
      <c r="SGG229" s="15"/>
      <c r="SGH229" s="15"/>
      <c r="SGI229" s="15"/>
      <c r="SGJ229" s="15"/>
      <c r="SGK229" s="15"/>
      <c r="SGL229" s="15"/>
      <c r="SGM229" s="15"/>
      <c r="SGN229" s="15"/>
      <c r="SGO229" s="15"/>
      <c r="SGP229" s="15"/>
      <c r="SGQ229" s="15"/>
      <c r="SGR229" s="15"/>
      <c r="SGS229" s="15"/>
      <c r="SGT229" s="15"/>
      <c r="SGU229" s="15"/>
      <c r="SGV229" s="15"/>
      <c r="SGW229" s="15"/>
      <c r="SGX229" s="15"/>
      <c r="SGY229" s="15"/>
      <c r="SGZ229" s="15"/>
      <c r="SHA229" s="15"/>
      <c r="SHB229" s="15"/>
      <c r="SHC229" s="15"/>
      <c r="SHD229" s="15"/>
      <c r="SHE229" s="15"/>
      <c r="SHF229" s="15"/>
      <c r="SHG229" s="15"/>
      <c r="SHH229" s="15"/>
      <c r="SHI229" s="15"/>
      <c r="SHJ229" s="15"/>
      <c r="SHK229" s="15"/>
      <c r="SHL229" s="15"/>
      <c r="SHM229" s="15"/>
      <c r="SHN229" s="15"/>
      <c r="SHO229" s="15"/>
      <c r="SHP229" s="15"/>
      <c r="SHQ229" s="15"/>
      <c r="SHR229" s="15"/>
      <c r="SHS229" s="15"/>
      <c r="SHT229" s="15"/>
      <c r="SHU229" s="15"/>
      <c r="SHV229" s="15"/>
      <c r="SHW229" s="15"/>
      <c r="SHX229" s="15"/>
      <c r="SHY229" s="15"/>
      <c r="SHZ229" s="15"/>
      <c r="SIA229" s="15"/>
      <c r="SIB229" s="15"/>
      <c r="SIC229" s="15"/>
      <c r="SID229" s="15"/>
      <c r="SIE229" s="15"/>
      <c r="SIF229" s="15"/>
      <c r="SIG229" s="15"/>
      <c r="SIH229" s="15"/>
      <c r="SII229" s="15"/>
      <c r="SIJ229" s="15"/>
      <c r="SIK229" s="15"/>
      <c r="SIL229" s="15"/>
      <c r="SIM229" s="15"/>
      <c r="SIN229" s="15"/>
      <c r="SIO229" s="15"/>
      <c r="SIP229" s="15"/>
      <c r="SIQ229" s="15"/>
      <c r="SIR229" s="15"/>
      <c r="SIS229" s="15"/>
      <c r="SIT229" s="15"/>
      <c r="SIU229" s="15"/>
      <c r="SIV229" s="15"/>
      <c r="SIW229" s="15"/>
      <c r="SIX229" s="15"/>
      <c r="SIY229" s="15"/>
      <c r="SIZ229" s="15"/>
      <c r="SJA229" s="15"/>
      <c r="SJB229" s="15"/>
      <c r="SJC229" s="15"/>
      <c r="SJD229" s="15"/>
      <c r="SJE229" s="15"/>
      <c r="SJF229" s="15"/>
      <c r="SJG229" s="15"/>
      <c r="SJH229" s="15"/>
      <c r="SJI229" s="15"/>
      <c r="SJJ229" s="15"/>
      <c r="SJK229" s="15"/>
      <c r="SJL229" s="15"/>
      <c r="SJM229" s="15"/>
      <c r="SJN229" s="15"/>
      <c r="SJO229" s="15"/>
      <c r="SJP229" s="15"/>
      <c r="SJQ229" s="15"/>
      <c r="SJR229" s="15"/>
      <c r="SJS229" s="15"/>
      <c r="SJT229" s="15"/>
      <c r="SJU229" s="15"/>
      <c r="SJV229" s="15"/>
      <c r="SJW229" s="15"/>
      <c r="SJX229" s="15"/>
      <c r="SJY229" s="15"/>
      <c r="SJZ229" s="15"/>
      <c r="SKA229" s="15"/>
      <c r="SKB229" s="15"/>
      <c r="SKC229" s="15"/>
      <c r="SKD229" s="15"/>
      <c r="SKE229" s="15"/>
      <c r="SKF229" s="15"/>
      <c r="SKG229" s="15"/>
      <c r="SKH229" s="15"/>
      <c r="SKI229" s="15"/>
      <c r="SKJ229" s="15"/>
      <c r="SKK229" s="15"/>
      <c r="SKL229" s="15"/>
      <c r="SKM229" s="15"/>
      <c r="SKN229" s="15"/>
      <c r="SKO229" s="15"/>
      <c r="SKP229" s="15"/>
      <c r="SKQ229" s="15"/>
      <c r="SKR229" s="15"/>
      <c r="SKS229" s="15"/>
      <c r="SKT229" s="15"/>
      <c r="SKU229" s="15"/>
      <c r="SKV229" s="15"/>
      <c r="SKW229" s="15"/>
      <c r="SKX229" s="15"/>
      <c r="SKY229" s="15"/>
      <c r="SKZ229" s="15"/>
      <c r="SLA229" s="15"/>
      <c r="SLB229" s="15"/>
      <c r="SLC229" s="15"/>
      <c r="SLD229" s="15"/>
      <c r="SLE229" s="15"/>
      <c r="SLF229" s="15"/>
      <c r="SLG229" s="15"/>
      <c r="SLH229" s="15"/>
      <c r="SLI229" s="15"/>
      <c r="SLJ229" s="15"/>
      <c r="SLK229" s="15"/>
      <c r="SLL229" s="15"/>
      <c r="SLM229" s="15"/>
      <c r="SLN229" s="15"/>
      <c r="SLO229" s="15"/>
      <c r="SLP229" s="15"/>
      <c r="SLQ229" s="15"/>
      <c r="SLR229" s="15"/>
      <c r="SLS229" s="15"/>
      <c r="SLT229" s="15"/>
      <c r="SLU229" s="15"/>
      <c r="SLV229" s="15"/>
      <c r="SLW229" s="15"/>
      <c r="SLX229" s="15"/>
      <c r="SLY229" s="15"/>
      <c r="SLZ229" s="15"/>
      <c r="SMA229" s="15"/>
      <c r="SMB229" s="15"/>
      <c r="SMC229" s="15"/>
      <c r="SMD229" s="15"/>
      <c r="SME229" s="15"/>
      <c r="SMF229" s="15"/>
      <c r="SMG229" s="15"/>
      <c r="SMH229" s="15"/>
      <c r="SMI229" s="15"/>
      <c r="SMJ229" s="15"/>
      <c r="SMK229" s="15"/>
      <c r="SML229" s="15"/>
      <c r="SMM229" s="15"/>
      <c r="SMN229" s="15"/>
      <c r="SMO229" s="15"/>
      <c r="SMP229" s="15"/>
      <c r="SMQ229" s="15"/>
      <c r="SMR229" s="15"/>
      <c r="SMS229" s="15"/>
      <c r="SMT229" s="15"/>
      <c r="SMU229" s="15"/>
      <c r="SMV229" s="15"/>
      <c r="SMW229" s="15"/>
      <c r="SMX229" s="15"/>
      <c r="SMY229" s="15"/>
      <c r="SMZ229" s="15"/>
      <c r="SNA229" s="15"/>
      <c r="SNB229" s="15"/>
      <c r="SNC229" s="15"/>
      <c r="SND229" s="15"/>
      <c r="SNE229" s="15"/>
      <c r="SNF229" s="15"/>
      <c r="SNG229" s="15"/>
      <c r="SNH229" s="15"/>
      <c r="SNI229" s="15"/>
      <c r="SNJ229" s="15"/>
      <c r="SNK229" s="15"/>
      <c r="SNL229" s="15"/>
      <c r="SNM229" s="15"/>
      <c r="SNN229" s="15"/>
      <c r="SNO229" s="15"/>
      <c r="SNP229" s="15"/>
      <c r="SNQ229" s="15"/>
      <c r="SNR229" s="15"/>
      <c r="SNS229" s="15"/>
      <c r="SNT229" s="15"/>
      <c r="SNU229" s="15"/>
      <c r="SNV229" s="15"/>
      <c r="SNW229" s="15"/>
      <c r="SNX229" s="15"/>
      <c r="SNY229" s="15"/>
      <c r="SNZ229" s="15"/>
      <c r="SOA229" s="15"/>
      <c r="SOB229" s="15"/>
      <c r="SOC229" s="15"/>
      <c r="SOD229" s="15"/>
      <c r="SOE229" s="15"/>
      <c r="SOF229" s="15"/>
      <c r="SOG229" s="15"/>
      <c r="SOH229" s="15"/>
      <c r="SOI229" s="15"/>
      <c r="SOJ229" s="15"/>
      <c r="SOK229" s="15"/>
      <c r="SOL229" s="15"/>
      <c r="SOM229" s="15"/>
      <c r="SON229" s="15"/>
      <c r="SOO229" s="15"/>
      <c r="SOP229" s="15"/>
      <c r="SOQ229" s="15"/>
      <c r="SOR229" s="15"/>
      <c r="SOS229" s="15"/>
      <c r="SOT229" s="15"/>
      <c r="SOU229" s="15"/>
      <c r="SOV229" s="15"/>
      <c r="SOW229" s="15"/>
      <c r="SOX229" s="15"/>
      <c r="SOY229" s="15"/>
      <c r="SOZ229" s="15"/>
      <c r="SPA229" s="15"/>
      <c r="SPB229" s="15"/>
      <c r="SPC229" s="15"/>
      <c r="SPD229" s="15"/>
      <c r="SPE229" s="15"/>
      <c r="SPF229" s="15"/>
      <c r="SPG229" s="15"/>
      <c r="SPH229" s="15"/>
      <c r="SPI229" s="15"/>
      <c r="SPJ229" s="15"/>
      <c r="SPK229" s="15"/>
      <c r="SPL229" s="15"/>
      <c r="SPM229" s="15"/>
      <c r="SPN229" s="15"/>
      <c r="SPO229" s="15"/>
      <c r="SPP229" s="15"/>
      <c r="SPQ229" s="15"/>
      <c r="SPR229" s="15"/>
      <c r="SPS229" s="15"/>
      <c r="SPT229" s="15"/>
      <c r="SPU229" s="15"/>
      <c r="SPV229" s="15"/>
      <c r="SPW229" s="15"/>
      <c r="SPX229" s="15"/>
      <c r="SPY229" s="15"/>
      <c r="SPZ229" s="15"/>
      <c r="SQA229" s="15"/>
      <c r="SQB229" s="15"/>
      <c r="SQC229" s="15"/>
      <c r="SQD229" s="15"/>
      <c r="SQE229" s="15"/>
      <c r="SQF229" s="15"/>
      <c r="SQG229" s="15"/>
      <c r="SQH229" s="15"/>
      <c r="SQI229" s="15"/>
      <c r="SQJ229" s="15"/>
      <c r="SQK229" s="15"/>
      <c r="SQL229" s="15"/>
      <c r="SQM229" s="15"/>
      <c r="SQN229" s="15"/>
      <c r="SQO229" s="15"/>
      <c r="SQP229" s="15"/>
      <c r="SQQ229" s="15"/>
      <c r="SQR229" s="15"/>
      <c r="SQS229" s="15"/>
      <c r="SQT229" s="15"/>
      <c r="SQU229" s="15"/>
      <c r="SQV229" s="15"/>
      <c r="SQW229" s="15"/>
      <c r="SQX229" s="15"/>
      <c r="SQY229" s="15"/>
      <c r="SQZ229" s="15"/>
      <c r="SRA229" s="15"/>
      <c r="SRB229" s="15"/>
      <c r="SRC229" s="15"/>
      <c r="SRD229" s="15"/>
      <c r="SRE229" s="15"/>
      <c r="SRF229" s="15"/>
      <c r="SRG229" s="15"/>
      <c r="SRH229" s="15"/>
      <c r="SRI229" s="15"/>
      <c r="SRJ229" s="15"/>
      <c r="SRK229" s="15"/>
      <c r="SRL229" s="15"/>
      <c r="SRM229" s="15"/>
      <c r="SRN229" s="15"/>
      <c r="SRO229" s="15"/>
      <c r="SRP229" s="15"/>
      <c r="SRQ229" s="15"/>
      <c r="SRR229" s="15"/>
      <c r="SRS229" s="15"/>
      <c r="SRT229" s="15"/>
      <c r="SRU229" s="15"/>
      <c r="SRV229" s="15"/>
      <c r="SRW229" s="15"/>
      <c r="SRX229" s="15"/>
      <c r="SRY229" s="15"/>
      <c r="SRZ229" s="15"/>
      <c r="SSA229" s="15"/>
      <c r="SSB229" s="15"/>
      <c r="SSC229" s="15"/>
      <c r="SSD229" s="15"/>
      <c r="SSE229" s="15"/>
      <c r="SSF229" s="15"/>
      <c r="SSG229" s="15"/>
      <c r="SSH229" s="15"/>
      <c r="SSI229" s="15"/>
      <c r="SSJ229" s="15"/>
      <c r="SSK229" s="15"/>
      <c r="SSL229" s="15"/>
      <c r="SSM229" s="15"/>
      <c r="SSN229" s="15"/>
      <c r="SSO229" s="15"/>
      <c r="SSP229" s="15"/>
      <c r="SSQ229" s="15"/>
      <c r="SSR229" s="15"/>
      <c r="SSS229" s="15"/>
      <c r="SST229" s="15"/>
      <c r="SSU229" s="15"/>
      <c r="SSV229" s="15"/>
      <c r="SSW229" s="15"/>
      <c r="SSX229" s="15"/>
      <c r="SSY229" s="15"/>
      <c r="SSZ229" s="15"/>
      <c r="STA229" s="15"/>
      <c r="STB229" s="15"/>
      <c r="STC229" s="15"/>
      <c r="STD229" s="15"/>
      <c r="STE229" s="15"/>
      <c r="STF229" s="15"/>
      <c r="STG229" s="15"/>
      <c r="STH229" s="15"/>
      <c r="STI229" s="15"/>
      <c r="STJ229" s="15"/>
      <c r="STK229" s="15"/>
      <c r="STL229" s="15"/>
      <c r="STM229" s="15"/>
      <c r="STN229" s="15"/>
      <c r="STO229" s="15"/>
      <c r="STP229" s="15"/>
      <c r="STQ229" s="15"/>
      <c r="STR229" s="15"/>
      <c r="STS229" s="15"/>
      <c r="STT229" s="15"/>
      <c r="STU229" s="15"/>
      <c r="STV229" s="15"/>
      <c r="STW229" s="15"/>
      <c r="STX229" s="15"/>
      <c r="STY229" s="15"/>
      <c r="STZ229" s="15"/>
      <c r="SUA229" s="15"/>
      <c r="SUB229" s="15"/>
      <c r="SUC229" s="15"/>
      <c r="SUD229" s="15"/>
      <c r="SUE229" s="15"/>
      <c r="SUF229" s="15"/>
      <c r="SUG229" s="15"/>
      <c r="SUH229" s="15"/>
      <c r="SUI229" s="15"/>
      <c r="SUJ229" s="15"/>
      <c r="SUK229" s="15"/>
      <c r="SUL229" s="15"/>
      <c r="SUM229" s="15"/>
      <c r="SUN229" s="15"/>
      <c r="SUO229" s="15"/>
      <c r="SUP229" s="15"/>
      <c r="SUQ229" s="15"/>
      <c r="SUR229" s="15"/>
      <c r="SUS229" s="15"/>
      <c r="SUT229" s="15"/>
      <c r="SUU229" s="15"/>
      <c r="SUV229" s="15"/>
      <c r="SUW229" s="15"/>
      <c r="SUX229" s="15"/>
      <c r="SUY229" s="15"/>
      <c r="SUZ229" s="15"/>
      <c r="SVA229" s="15"/>
      <c r="SVB229" s="15"/>
      <c r="SVC229" s="15"/>
      <c r="SVD229" s="15"/>
      <c r="SVE229" s="15"/>
      <c r="SVF229" s="15"/>
      <c r="SVG229" s="15"/>
      <c r="SVH229" s="15"/>
      <c r="SVI229" s="15"/>
      <c r="SVJ229" s="15"/>
      <c r="SVK229" s="15"/>
      <c r="SVL229" s="15"/>
      <c r="SVM229" s="15"/>
      <c r="SVN229" s="15"/>
      <c r="SVO229" s="15"/>
      <c r="SVP229" s="15"/>
      <c r="SVQ229" s="15"/>
      <c r="SVR229" s="15"/>
      <c r="SVS229" s="15"/>
      <c r="SVT229" s="15"/>
      <c r="SVU229" s="15"/>
      <c r="SVV229" s="15"/>
      <c r="SVW229" s="15"/>
      <c r="SVX229" s="15"/>
      <c r="SVY229" s="15"/>
      <c r="SVZ229" s="15"/>
      <c r="SWA229" s="15"/>
      <c r="SWB229" s="15"/>
      <c r="SWC229" s="15"/>
      <c r="SWD229" s="15"/>
      <c r="SWE229" s="15"/>
      <c r="SWF229" s="15"/>
      <c r="SWG229" s="15"/>
      <c r="SWH229" s="15"/>
      <c r="SWI229" s="15"/>
      <c r="SWJ229" s="15"/>
      <c r="SWK229" s="15"/>
      <c r="SWL229" s="15"/>
      <c r="SWM229" s="15"/>
      <c r="SWN229" s="15"/>
      <c r="SWO229" s="15"/>
      <c r="SWP229" s="15"/>
      <c r="SWQ229" s="15"/>
      <c r="SWR229" s="15"/>
      <c r="SWS229" s="15"/>
      <c r="SWT229" s="15"/>
      <c r="SWU229" s="15"/>
      <c r="SWV229" s="15"/>
      <c r="SWW229" s="15"/>
      <c r="SWX229" s="15"/>
      <c r="SWY229" s="15"/>
      <c r="SWZ229" s="15"/>
      <c r="SXA229" s="15"/>
      <c r="SXB229" s="15"/>
      <c r="SXC229" s="15"/>
      <c r="SXD229" s="15"/>
      <c r="SXE229" s="15"/>
      <c r="SXF229" s="15"/>
      <c r="SXG229" s="15"/>
      <c r="SXH229" s="15"/>
      <c r="SXI229" s="15"/>
      <c r="SXJ229" s="15"/>
      <c r="SXK229" s="15"/>
      <c r="SXL229" s="15"/>
      <c r="SXM229" s="15"/>
      <c r="SXN229" s="15"/>
      <c r="SXO229" s="15"/>
      <c r="SXP229" s="15"/>
      <c r="SXQ229" s="15"/>
      <c r="SXR229" s="15"/>
      <c r="SXS229" s="15"/>
      <c r="SXT229" s="15"/>
      <c r="SXU229" s="15"/>
      <c r="SXV229" s="15"/>
      <c r="SXW229" s="15"/>
      <c r="SXX229" s="15"/>
      <c r="SXY229" s="15"/>
      <c r="SXZ229" s="15"/>
      <c r="SYA229" s="15"/>
      <c r="SYB229" s="15"/>
      <c r="SYC229" s="15"/>
      <c r="SYD229" s="15"/>
      <c r="SYE229" s="15"/>
      <c r="SYF229" s="15"/>
      <c r="SYG229" s="15"/>
      <c r="SYH229" s="15"/>
      <c r="SYI229" s="15"/>
      <c r="SYJ229" s="15"/>
      <c r="SYK229" s="15"/>
      <c r="SYL229" s="15"/>
      <c r="SYM229" s="15"/>
      <c r="SYN229" s="15"/>
      <c r="SYO229" s="15"/>
      <c r="SYP229" s="15"/>
      <c r="SYQ229" s="15"/>
      <c r="SYR229" s="15"/>
      <c r="SYS229" s="15"/>
      <c r="SYT229" s="15"/>
      <c r="SYU229" s="15"/>
      <c r="SYV229" s="15"/>
      <c r="SYW229" s="15"/>
      <c r="SYX229" s="15"/>
      <c r="SYY229" s="15"/>
      <c r="SYZ229" s="15"/>
      <c r="SZA229" s="15"/>
      <c r="SZB229" s="15"/>
      <c r="SZC229" s="15"/>
      <c r="SZD229" s="15"/>
      <c r="SZE229" s="15"/>
      <c r="SZF229" s="15"/>
      <c r="SZG229" s="15"/>
      <c r="SZH229" s="15"/>
      <c r="SZI229" s="15"/>
      <c r="SZJ229" s="15"/>
      <c r="SZK229" s="15"/>
      <c r="SZL229" s="15"/>
      <c r="SZM229" s="15"/>
      <c r="SZN229" s="15"/>
      <c r="SZO229" s="15"/>
      <c r="SZP229" s="15"/>
      <c r="SZQ229" s="15"/>
      <c r="SZR229" s="15"/>
      <c r="SZS229" s="15"/>
      <c r="SZT229" s="15"/>
      <c r="SZU229" s="15"/>
      <c r="SZV229" s="15"/>
      <c r="SZW229" s="15"/>
      <c r="SZX229" s="15"/>
      <c r="SZY229" s="15"/>
      <c r="SZZ229" s="15"/>
      <c r="TAA229" s="15"/>
      <c r="TAB229" s="15"/>
      <c r="TAC229" s="15"/>
      <c r="TAD229" s="15"/>
      <c r="TAE229" s="15"/>
      <c r="TAF229" s="15"/>
      <c r="TAG229" s="15"/>
      <c r="TAH229" s="15"/>
      <c r="TAI229" s="15"/>
      <c r="TAJ229" s="15"/>
      <c r="TAK229" s="15"/>
      <c r="TAL229" s="15"/>
      <c r="TAM229" s="15"/>
      <c r="TAN229" s="15"/>
      <c r="TAO229" s="15"/>
      <c r="TAP229" s="15"/>
      <c r="TAQ229" s="15"/>
      <c r="TAR229" s="15"/>
      <c r="TAS229" s="15"/>
      <c r="TAT229" s="15"/>
      <c r="TAU229" s="15"/>
      <c r="TAV229" s="15"/>
      <c r="TAW229" s="15"/>
      <c r="TAX229" s="15"/>
      <c r="TAY229" s="15"/>
      <c r="TAZ229" s="15"/>
      <c r="TBA229" s="15"/>
      <c r="TBB229" s="15"/>
      <c r="TBC229" s="15"/>
      <c r="TBD229" s="15"/>
      <c r="TBE229" s="15"/>
      <c r="TBF229" s="15"/>
      <c r="TBG229" s="15"/>
      <c r="TBH229" s="15"/>
      <c r="TBI229" s="15"/>
      <c r="TBJ229" s="15"/>
      <c r="TBK229" s="15"/>
      <c r="TBL229" s="15"/>
      <c r="TBM229" s="15"/>
      <c r="TBN229" s="15"/>
      <c r="TBO229" s="15"/>
      <c r="TBP229" s="15"/>
      <c r="TBQ229" s="15"/>
      <c r="TBR229" s="15"/>
      <c r="TBS229" s="15"/>
      <c r="TBT229" s="15"/>
      <c r="TBU229" s="15"/>
      <c r="TBV229" s="15"/>
      <c r="TBW229" s="15"/>
      <c r="TBX229" s="15"/>
      <c r="TBY229" s="15"/>
      <c r="TBZ229" s="15"/>
      <c r="TCA229" s="15"/>
      <c r="TCB229" s="15"/>
      <c r="TCC229" s="15"/>
      <c r="TCD229" s="15"/>
      <c r="TCE229" s="15"/>
      <c r="TCF229" s="15"/>
      <c r="TCG229" s="15"/>
      <c r="TCH229" s="15"/>
      <c r="TCI229" s="15"/>
      <c r="TCJ229" s="15"/>
      <c r="TCK229" s="15"/>
      <c r="TCL229" s="15"/>
      <c r="TCM229" s="15"/>
      <c r="TCN229" s="15"/>
      <c r="TCO229" s="15"/>
      <c r="TCP229" s="15"/>
      <c r="TCQ229" s="15"/>
      <c r="TCR229" s="15"/>
      <c r="TCS229" s="15"/>
      <c r="TCT229" s="15"/>
      <c r="TCU229" s="15"/>
      <c r="TCV229" s="15"/>
      <c r="TCW229" s="15"/>
      <c r="TCX229" s="15"/>
      <c r="TCY229" s="15"/>
      <c r="TCZ229" s="15"/>
      <c r="TDA229" s="15"/>
      <c r="TDB229" s="15"/>
      <c r="TDC229" s="15"/>
      <c r="TDD229" s="15"/>
      <c r="TDE229" s="15"/>
      <c r="TDF229" s="15"/>
      <c r="TDG229" s="15"/>
      <c r="TDH229" s="15"/>
      <c r="TDI229" s="15"/>
      <c r="TDJ229" s="15"/>
      <c r="TDK229" s="15"/>
      <c r="TDL229" s="15"/>
      <c r="TDM229" s="15"/>
      <c r="TDN229" s="15"/>
      <c r="TDO229" s="15"/>
      <c r="TDP229" s="15"/>
      <c r="TDQ229" s="15"/>
      <c r="TDR229" s="15"/>
      <c r="TDS229" s="15"/>
      <c r="TDT229" s="15"/>
      <c r="TDU229" s="15"/>
      <c r="TDV229" s="15"/>
      <c r="TDW229" s="15"/>
      <c r="TDX229" s="15"/>
      <c r="TDY229" s="15"/>
      <c r="TDZ229" s="15"/>
      <c r="TEA229" s="15"/>
      <c r="TEB229" s="15"/>
      <c r="TEC229" s="15"/>
      <c r="TED229" s="15"/>
      <c r="TEE229" s="15"/>
      <c r="TEF229" s="15"/>
      <c r="TEG229" s="15"/>
      <c r="TEH229" s="15"/>
      <c r="TEI229" s="15"/>
      <c r="TEJ229" s="15"/>
      <c r="TEK229" s="15"/>
      <c r="TEL229" s="15"/>
      <c r="TEM229" s="15"/>
      <c r="TEN229" s="15"/>
      <c r="TEO229" s="15"/>
      <c r="TEP229" s="15"/>
      <c r="TEQ229" s="15"/>
      <c r="TER229" s="15"/>
      <c r="TES229" s="15"/>
      <c r="TET229" s="15"/>
      <c r="TEU229" s="15"/>
      <c r="TEV229" s="15"/>
      <c r="TEW229" s="15"/>
      <c r="TEX229" s="15"/>
      <c r="TEY229" s="15"/>
      <c r="TEZ229" s="15"/>
      <c r="TFA229" s="15"/>
      <c r="TFB229" s="15"/>
      <c r="TFC229" s="15"/>
      <c r="TFD229" s="15"/>
      <c r="TFE229" s="15"/>
      <c r="TFF229" s="15"/>
      <c r="TFG229" s="15"/>
      <c r="TFH229" s="15"/>
      <c r="TFI229" s="15"/>
      <c r="TFJ229" s="15"/>
      <c r="TFK229" s="15"/>
      <c r="TFL229" s="15"/>
      <c r="TFM229" s="15"/>
      <c r="TFN229" s="15"/>
      <c r="TFO229" s="15"/>
      <c r="TFP229" s="15"/>
      <c r="TFQ229" s="15"/>
      <c r="TFR229" s="15"/>
      <c r="TFS229" s="15"/>
      <c r="TFT229" s="15"/>
      <c r="TFU229" s="15"/>
      <c r="TFV229" s="15"/>
      <c r="TFW229" s="15"/>
      <c r="TFX229" s="15"/>
      <c r="TFY229" s="15"/>
      <c r="TFZ229" s="15"/>
      <c r="TGA229" s="15"/>
      <c r="TGB229" s="15"/>
      <c r="TGC229" s="15"/>
      <c r="TGD229" s="15"/>
      <c r="TGE229" s="15"/>
      <c r="TGF229" s="15"/>
      <c r="TGG229" s="15"/>
      <c r="TGH229" s="15"/>
      <c r="TGI229" s="15"/>
      <c r="TGJ229" s="15"/>
      <c r="TGK229" s="15"/>
      <c r="TGL229" s="15"/>
      <c r="TGM229" s="15"/>
      <c r="TGN229" s="15"/>
      <c r="TGO229" s="15"/>
      <c r="TGP229" s="15"/>
      <c r="TGQ229" s="15"/>
      <c r="TGR229" s="15"/>
      <c r="TGS229" s="15"/>
      <c r="TGT229" s="15"/>
      <c r="TGU229" s="15"/>
      <c r="TGV229" s="15"/>
      <c r="TGW229" s="15"/>
      <c r="TGX229" s="15"/>
      <c r="TGY229" s="15"/>
      <c r="TGZ229" s="15"/>
      <c r="THA229" s="15"/>
      <c r="THB229" s="15"/>
      <c r="THC229" s="15"/>
      <c r="THD229" s="15"/>
      <c r="THE229" s="15"/>
      <c r="THF229" s="15"/>
      <c r="THG229" s="15"/>
      <c r="THH229" s="15"/>
      <c r="THI229" s="15"/>
      <c r="THJ229" s="15"/>
      <c r="THK229" s="15"/>
      <c r="THL229" s="15"/>
      <c r="THM229" s="15"/>
      <c r="THN229" s="15"/>
      <c r="THO229" s="15"/>
      <c r="THP229" s="15"/>
      <c r="THQ229" s="15"/>
      <c r="THR229" s="15"/>
      <c r="THS229" s="15"/>
      <c r="THT229" s="15"/>
      <c r="THU229" s="15"/>
      <c r="THV229" s="15"/>
      <c r="THW229" s="15"/>
      <c r="THX229" s="15"/>
      <c r="THY229" s="15"/>
      <c r="THZ229" s="15"/>
      <c r="TIA229" s="15"/>
      <c r="TIB229" s="15"/>
      <c r="TIC229" s="15"/>
      <c r="TID229" s="15"/>
      <c r="TIE229" s="15"/>
      <c r="TIF229" s="15"/>
      <c r="TIG229" s="15"/>
      <c r="TIH229" s="15"/>
      <c r="TII229" s="15"/>
      <c r="TIJ229" s="15"/>
      <c r="TIK229" s="15"/>
      <c r="TIL229" s="15"/>
      <c r="TIM229" s="15"/>
      <c r="TIN229" s="15"/>
      <c r="TIO229" s="15"/>
      <c r="TIP229" s="15"/>
      <c r="TIQ229" s="15"/>
      <c r="TIR229" s="15"/>
      <c r="TIS229" s="15"/>
      <c r="TIT229" s="15"/>
      <c r="TIU229" s="15"/>
      <c r="TIV229" s="15"/>
      <c r="TIW229" s="15"/>
      <c r="TIX229" s="15"/>
      <c r="TIY229" s="15"/>
      <c r="TIZ229" s="15"/>
      <c r="TJA229" s="15"/>
      <c r="TJB229" s="15"/>
      <c r="TJC229" s="15"/>
      <c r="TJD229" s="15"/>
      <c r="TJE229" s="15"/>
      <c r="TJF229" s="15"/>
      <c r="TJG229" s="15"/>
      <c r="TJH229" s="15"/>
      <c r="TJI229" s="15"/>
      <c r="TJJ229" s="15"/>
      <c r="TJK229" s="15"/>
      <c r="TJL229" s="15"/>
      <c r="TJM229" s="15"/>
      <c r="TJN229" s="15"/>
      <c r="TJO229" s="15"/>
      <c r="TJP229" s="15"/>
      <c r="TJQ229" s="15"/>
      <c r="TJR229" s="15"/>
      <c r="TJS229" s="15"/>
      <c r="TJT229" s="15"/>
      <c r="TJU229" s="15"/>
      <c r="TJV229" s="15"/>
      <c r="TJW229" s="15"/>
      <c r="TJX229" s="15"/>
      <c r="TJY229" s="15"/>
      <c r="TJZ229" s="15"/>
      <c r="TKA229" s="15"/>
      <c r="TKB229" s="15"/>
      <c r="TKC229" s="15"/>
      <c r="TKD229" s="15"/>
      <c r="TKE229" s="15"/>
      <c r="TKF229" s="15"/>
      <c r="TKG229" s="15"/>
      <c r="TKH229" s="15"/>
      <c r="TKI229" s="15"/>
      <c r="TKJ229" s="15"/>
      <c r="TKK229" s="15"/>
      <c r="TKL229" s="15"/>
      <c r="TKM229" s="15"/>
      <c r="TKN229" s="15"/>
      <c r="TKO229" s="15"/>
      <c r="TKP229" s="15"/>
      <c r="TKQ229" s="15"/>
      <c r="TKR229" s="15"/>
      <c r="TKS229" s="15"/>
      <c r="TKT229" s="15"/>
      <c r="TKU229" s="15"/>
      <c r="TKV229" s="15"/>
      <c r="TKW229" s="15"/>
      <c r="TKX229" s="15"/>
      <c r="TKY229" s="15"/>
      <c r="TKZ229" s="15"/>
      <c r="TLA229" s="15"/>
      <c r="TLB229" s="15"/>
      <c r="TLC229" s="15"/>
      <c r="TLD229" s="15"/>
      <c r="TLE229" s="15"/>
      <c r="TLF229" s="15"/>
      <c r="TLG229" s="15"/>
      <c r="TLH229" s="15"/>
      <c r="TLI229" s="15"/>
      <c r="TLJ229" s="15"/>
      <c r="TLK229" s="15"/>
      <c r="TLL229" s="15"/>
      <c r="TLM229" s="15"/>
      <c r="TLN229" s="15"/>
      <c r="TLO229" s="15"/>
      <c r="TLP229" s="15"/>
      <c r="TLQ229" s="15"/>
      <c r="TLR229" s="15"/>
      <c r="TLS229" s="15"/>
      <c r="TLT229" s="15"/>
      <c r="TLU229" s="15"/>
      <c r="TLV229" s="15"/>
      <c r="TLW229" s="15"/>
      <c r="TLX229" s="15"/>
      <c r="TLY229" s="15"/>
      <c r="TLZ229" s="15"/>
      <c r="TMA229" s="15"/>
      <c r="TMB229" s="15"/>
      <c r="TMC229" s="15"/>
      <c r="TMD229" s="15"/>
      <c r="TME229" s="15"/>
      <c r="TMF229" s="15"/>
      <c r="TMG229" s="15"/>
      <c r="TMH229" s="15"/>
      <c r="TMI229" s="15"/>
      <c r="TMJ229" s="15"/>
      <c r="TMK229" s="15"/>
      <c r="TML229" s="15"/>
      <c r="TMM229" s="15"/>
      <c r="TMN229" s="15"/>
      <c r="TMO229" s="15"/>
      <c r="TMP229" s="15"/>
      <c r="TMQ229" s="15"/>
      <c r="TMR229" s="15"/>
      <c r="TMS229" s="15"/>
      <c r="TMT229" s="15"/>
      <c r="TMU229" s="15"/>
      <c r="TMV229" s="15"/>
      <c r="TMW229" s="15"/>
      <c r="TMX229" s="15"/>
      <c r="TMY229" s="15"/>
      <c r="TMZ229" s="15"/>
      <c r="TNA229" s="15"/>
      <c r="TNB229" s="15"/>
      <c r="TNC229" s="15"/>
      <c r="TND229" s="15"/>
      <c r="TNE229" s="15"/>
      <c r="TNF229" s="15"/>
      <c r="TNG229" s="15"/>
      <c r="TNH229" s="15"/>
      <c r="TNI229" s="15"/>
      <c r="TNJ229" s="15"/>
      <c r="TNK229" s="15"/>
      <c r="TNL229" s="15"/>
      <c r="TNM229" s="15"/>
      <c r="TNN229" s="15"/>
      <c r="TNO229" s="15"/>
      <c r="TNP229" s="15"/>
      <c r="TNQ229" s="15"/>
      <c r="TNR229" s="15"/>
      <c r="TNS229" s="15"/>
      <c r="TNT229" s="15"/>
      <c r="TNU229" s="15"/>
      <c r="TNV229" s="15"/>
      <c r="TNW229" s="15"/>
      <c r="TNX229" s="15"/>
      <c r="TNY229" s="15"/>
      <c r="TNZ229" s="15"/>
      <c r="TOA229" s="15"/>
      <c r="TOB229" s="15"/>
      <c r="TOC229" s="15"/>
      <c r="TOD229" s="15"/>
      <c r="TOE229" s="15"/>
      <c r="TOF229" s="15"/>
      <c r="TOG229" s="15"/>
      <c r="TOH229" s="15"/>
      <c r="TOI229" s="15"/>
      <c r="TOJ229" s="15"/>
      <c r="TOK229" s="15"/>
      <c r="TOL229" s="15"/>
      <c r="TOM229" s="15"/>
      <c r="TON229" s="15"/>
      <c r="TOO229" s="15"/>
      <c r="TOP229" s="15"/>
      <c r="TOQ229" s="15"/>
      <c r="TOR229" s="15"/>
      <c r="TOS229" s="15"/>
      <c r="TOT229" s="15"/>
      <c r="TOU229" s="15"/>
      <c r="TOV229" s="15"/>
      <c r="TOW229" s="15"/>
      <c r="TOX229" s="15"/>
      <c r="TOY229" s="15"/>
      <c r="TOZ229" s="15"/>
      <c r="TPA229" s="15"/>
      <c r="TPB229" s="15"/>
      <c r="TPC229" s="15"/>
      <c r="TPD229" s="15"/>
      <c r="TPE229" s="15"/>
      <c r="TPF229" s="15"/>
      <c r="TPG229" s="15"/>
      <c r="TPH229" s="15"/>
      <c r="TPI229" s="15"/>
      <c r="TPJ229" s="15"/>
      <c r="TPK229" s="15"/>
      <c r="TPL229" s="15"/>
      <c r="TPM229" s="15"/>
      <c r="TPN229" s="15"/>
      <c r="TPO229" s="15"/>
      <c r="TPP229" s="15"/>
      <c r="TPQ229" s="15"/>
      <c r="TPR229" s="15"/>
      <c r="TPS229" s="15"/>
      <c r="TPT229" s="15"/>
      <c r="TPU229" s="15"/>
      <c r="TPV229" s="15"/>
      <c r="TPW229" s="15"/>
      <c r="TPX229" s="15"/>
      <c r="TPY229" s="15"/>
      <c r="TPZ229" s="15"/>
      <c r="TQA229" s="15"/>
      <c r="TQB229" s="15"/>
      <c r="TQC229" s="15"/>
      <c r="TQD229" s="15"/>
      <c r="TQE229" s="15"/>
      <c r="TQF229" s="15"/>
      <c r="TQG229" s="15"/>
      <c r="TQH229" s="15"/>
      <c r="TQI229" s="15"/>
      <c r="TQJ229" s="15"/>
      <c r="TQK229" s="15"/>
      <c r="TQL229" s="15"/>
      <c r="TQM229" s="15"/>
      <c r="TQN229" s="15"/>
      <c r="TQO229" s="15"/>
      <c r="TQP229" s="15"/>
      <c r="TQQ229" s="15"/>
      <c r="TQR229" s="15"/>
      <c r="TQS229" s="15"/>
      <c r="TQT229" s="15"/>
      <c r="TQU229" s="15"/>
      <c r="TQV229" s="15"/>
      <c r="TQW229" s="15"/>
      <c r="TQX229" s="15"/>
      <c r="TQY229" s="15"/>
      <c r="TQZ229" s="15"/>
      <c r="TRA229" s="15"/>
      <c r="TRB229" s="15"/>
      <c r="TRC229" s="15"/>
      <c r="TRD229" s="15"/>
      <c r="TRE229" s="15"/>
      <c r="TRF229" s="15"/>
      <c r="TRG229" s="15"/>
      <c r="TRH229" s="15"/>
      <c r="TRI229" s="15"/>
      <c r="TRJ229" s="15"/>
      <c r="TRK229" s="15"/>
      <c r="TRL229" s="15"/>
      <c r="TRM229" s="15"/>
      <c r="TRN229" s="15"/>
      <c r="TRO229" s="15"/>
      <c r="TRP229" s="15"/>
      <c r="TRQ229" s="15"/>
      <c r="TRR229" s="15"/>
      <c r="TRS229" s="15"/>
      <c r="TRT229" s="15"/>
      <c r="TRU229" s="15"/>
      <c r="TRV229" s="15"/>
      <c r="TRW229" s="15"/>
      <c r="TRX229" s="15"/>
      <c r="TRY229" s="15"/>
      <c r="TRZ229" s="15"/>
      <c r="TSA229" s="15"/>
      <c r="TSB229" s="15"/>
      <c r="TSC229" s="15"/>
      <c r="TSD229" s="15"/>
      <c r="TSE229" s="15"/>
      <c r="TSF229" s="15"/>
      <c r="TSG229" s="15"/>
      <c r="TSH229" s="15"/>
      <c r="TSI229" s="15"/>
      <c r="TSJ229" s="15"/>
      <c r="TSK229" s="15"/>
      <c r="TSL229" s="15"/>
      <c r="TSM229" s="15"/>
      <c r="TSN229" s="15"/>
      <c r="TSO229" s="15"/>
      <c r="TSP229" s="15"/>
      <c r="TSQ229" s="15"/>
      <c r="TSR229" s="15"/>
      <c r="TSS229" s="15"/>
      <c r="TST229" s="15"/>
      <c r="TSU229" s="15"/>
      <c r="TSV229" s="15"/>
      <c r="TSW229" s="15"/>
      <c r="TSX229" s="15"/>
      <c r="TSY229" s="15"/>
      <c r="TSZ229" s="15"/>
      <c r="TTA229" s="15"/>
      <c r="TTB229" s="15"/>
      <c r="TTC229" s="15"/>
      <c r="TTD229" s="15"/>
      <c r="TTE229" s="15"/>
      <c r="TTF229" s="15"/>
      <c r="TTG229" s="15"/>
      <c r="TTH229" s="15"/>
      <c r="TTI229" s="15"/>
      <c r="TTJ229" s="15"/>
      <c r="TTK229" s="15"/>
      <c r="TTL229" s="15"/>
      <c r="TTM229" s="15"/>
      <c r="TTN229" s="15"/>
      <c r="TTO229" s="15"/>
      <c r="TTP229" s="15"/>
      <c r="TTQ229" s="15"/>
      <c r="TTR229" s="15"/>
      <c r="TTS229" s="15"/>
      <c r="TTT229" s="15"/>
      <c r="TTU229" s="15"/>
      <c r="TTV229" s="15"/>
      <c r="TTW229" s="15"/>
      <c r="TTX229" s="15"/>
      <c r="TTY229" s="15"/>
      <c r="TTZ229" s="15"/>
      <c r="TUA229" s="15"/>
      <c r="TUB229" s="15"/>
      <c r="TUC229" s="15"/>
      <c r="TUD229" s="15"/>
      <c r="TUE229" s="15"/>
      <c r="TUF229" s="15"/>
      <c r="TUG229" s="15"/>
      <c r="TUH229" s="15"/>
      <c r="TUI229" s="15"/>
      <c r="TUJ229" s="15"/>
      <c r="TUK229" s="15"/>
      <c r="TUL229" s="15"/>
      <c r="TUM229" s="15"/>
      <c r="TUN229" s="15"/>
      <c r="TUO229" s="15"/>
      <c r="TUP229" s="15"/>
      <c r="TUQ229" s="15"/>
      <c r="TUR229" s="15"/>
      <c r="TUS229" s="15"/>
      <c r="TUT229" s="15"/>
      <c r="TUU229" s="15"/>
      <c r="TUV229" s="15"/>
      <c r="TUW229" s="15"/>
      <c r="TUX229" s="15"/>
      <c r="TUY229" s="15"/>
      <c r="TUZ229" s="15"/>
      <c r="TVA229" s="15"/>
      <c r="TVB229" s="15"/>
      <c r="TVC229" s="15"/>
      <c r="TVD229" s="15"/>
      <c r="TVE229" s="15"/>
      <c r="TVF229" s="15"/>
      <c r="TVG229" s="15"/>
      <c r="TVH229" s="15"/>
      <c r="TVI229" s="15"/>
      <c r="TVJ229" s="15"/>
      <c r="TVK229" s="15"/>
      <c r="TVL229" s="15"/>
      <c r="TVM229" s="15"/>
      <c r="TVN229" s="15"/>
      <c r="TVO229" s="15"/>
      <c r="TVP229" s="15"/>
      <c r="TVQ229" s="15"/>
      <c r="TVR229" s="15"/>
      <c r="TVS229" s="15"/>
      <c r="TVT229" s="15"/>
      <c r="TVU229" s="15"/>
      <c r="TVV229" s="15"/>
      <c r="TVW229" s="15"/>
      <c r="TVX229" s="15"/>
      <c r="TVY229" s="15"/>
      <c r="TVZ229" s="15"/>
      <c r="TWA229" s="15"/>
      <c r="TWB229" s="15"/>
      <c r="TWC229" s="15"/>
      <c r="TWD229" s="15"/>
      <c r="TWE229" s="15"/>
      <c r="TWF229" s="15"/>
      <c r="TWG229" s="15"/>
      <c r="TWH229" s="15"/>
      <c r="TWI229" s="15"/>
      <c r="TWJ229" s="15"/>
      <c r="TWK229" s="15"/>
      <c r="TWL229" s="15"/>
      <c r="TWM229" s="15"/>
      <c r="TWN229" s="15"/>
      <c r="TWO229" s="15"/>
      <c r="TWP229" s="15"/>
      <c r="TWQ229" s="15"/>
      <c r="TWR229" s="15"/>
      <c r="TWS229" s="15"/>
      <c r="TWT229" s="15"/>
      <c r="TWU229" s="15"/>
      <c r="TWV229" s="15"/>
      <c r="TWW229" s="15"/>
      <c r="TWX229" s="15"/>
      <c r="TWY229" s="15"/>
      <c r="TWZ229" s="15"/>
      <c r="TXA229" s="15"/>
      <c r="TXB229" s="15"/>
      <c r="TXC229" s="15"/>
      <c r="TXD229" s="15"/>
      <c r="TXE229" s="15"/>
      <c r="TXF229" s="15"/>
      <c r="TXG229" s="15"/>
      <c r="TXH229" s="15"/>
      <c r="TXI229" s="15"/>
      <c r="TXJ229" s="15"/>
      <c r="TXK229" s="15"/>
      <c r="TXL229" s="15"/>
      <c r="TXM229" s="15"/>
      <c r="TXN229" s="15"/>
      <c r="TXO229" s="15"/>
      <c r="TXP229" s="15"/>
      <c r="TXQ229" s="15"/>
      <c r="TXR229" s="15"/>
      <c r="TXS229" s="15"/>
      <c r="TXT229" s="15"/>
      <c r="TXU229" s="15"/>
      <c r="TXV229" s="15"/>
      <c r="TXW229" s="15"/>
      <c r="TXX229" s="15"/>
      <c r="TXY229" s="15"/>
      <c r="TXZ229" s="15"/>
      <c r="TYA229" s="15"/>
      <c r="TYB229" s="15"/>
      <c r="TYC229" s="15"/>
      <c r="TYD229" s="15"/>
      <c r="TYE229" s="15"/>
      <c r="TYF229" s="15"/>
      <c r="TYG229" s="15"/>
      <c r="TYH229" s="15"/>
      <c r="TYI229" s="15"/>
      <c r="TYJ229" s="15"/>
      <c r="TYK229" s="15"/>
      <c r="TYL229" s="15"/>
      <c r="TYM229" s="15"/>
      <c r="TYN229" s="15"/>
      <c r="TYO229" s="15"/>
      <c r="TYP229" s="15"/>
      <c r="TYQ229" s="15"/>
      <c r="TYR229" s="15"/>
      <c r="TYS229" s="15"/>
      <c r="TYT229" s="15"/>
      <c r="TYU229" s="15"/>
      <c r="TYV229" s="15"/>
      <c r="TYW229" s="15"/>
      <c r="TYX229" s="15"/>
      <c r="TYY229" s="15"/>
      <c r="TYZ229" s="15"/>
      <c r="TZA229" s="15"/>
      <c r="TZB229" s="15"/>
      <c r="TZC229" s="15"/>
      <c r="TZD229" s="15"/>
      <c r="TZE229" s="15"/>
      <c r="TZF229" s="15"/>
      <c r="TZG229" s="15"/>
      <c r="TZH229" s="15"/>
      <c r="TZI229" s="15"/>
      <c r="TZJ229" s="15"/>
      <c r="TZK229" s="15"/>
      <c r="TZL229" s="15"/>
      <c r="TZM229" s="15"/>
      <c r="TZN229" s="15"/>
      <c r="TZO229" s="15"/>
      <c r="TZP229" s="15"/>
      <c r="TZQ229" s="15"/>
      <c r="TZR229" s="15"/>
      <c r="TZS229" s="15"/>
      <c r="TZT229" s="15"/>
      <c r="TZU229" s="15"/>
      <c r="TZV229" s="15"/>
      <c r="TZW229" s="15"/>
      <c r="TZX229" s="15"/>
      <c r="TZY229" s="15"/>
      <c r="TZZ229" s="15"/>
      <c r="UAA229" s="15"/>
      <c r="UAB229" s="15"/>
      <c r="UAC229" s="15"/>
      <c r="UAD229" s="15"/>
      <c r="UAE229" s="15"/>
      <c r="UAF229" s="15"/>
      <c r="UAG229" s="15"/>
      <c r="UAH229" s="15"/>
      <c r="UAI229" s="15"/>
      <c r="UAJ229" s="15"/>
      <c r="UAK229" s="15"/>
      <c r="UAL229" s="15"/>
      <c r="UAM229" s="15"/>
      <c r="UAN229" s="15"/>
      <c r="UAO229" s="15"/>
      <c r="UAP229" s="15"/>
      <c r="UAQ229" s="15"/>
      <c r="UAR229" s="15"/>
      <c r="UAS229" s="15"/>
      <c r="UAT229" s="15"/>
      <c r="UAU229" s="15"/>
      <c r="UAV229" s="15"/>
      <c r="UAW229" s="15"/>
      <c r="UAX229" s="15"/>
      <c r="UAY229" s="15"/>
      <c r="UAZ229" s="15"/>
      <c r="UBA229" s="15"/>
      <c r="UBB229" s="15"/>
      <c r="UBC229" s="15"/>
      <c r="UBD229" s="15"/>
      <c r="UBE229" s="15"/>
      <c r="UBF229" s="15"/>
      <c r="UBG229" s="15"/>
      <c r="UBH229" s="15"/>
      <c r="UBI229" s="15"/>
      <c r="UBJ229" s="15"/>
      <c r="UBK229" s="15"/>
      <c r="UBL229" s="15"/>
      <c r="UBM229" s="15"/>
      <c r="UBN229" s="15"/>
      <c r="UBO229" s="15"/>
      <c r="UBP229" s="15"/>
      <c r="UBQ229" s="15"/>
      <c r="UBR229" s="15"/>
      <c r="UBS229" s="15"/>
      <c r="UBT229" s="15"/>
      <c r="UBU229" s="15"/>
      <c r="UBV229" s="15"/>
      <c r="UBW229" s="15"/>
      <c r="UBX229" s="15"/>
      <c r="UBY229" s="15"/>
      <c r="UBZ229" s="15"/>
      <c r="UCA229" s="15"/>
      <c r="UCB229" s="15"/>
      <c r="UCC229" s="15"/>
      <c r="UCD229" s="15"/>
      <c r="UCE229" s="15"/>
      <c r="UCF229" s="15"/>
      <c r="UCG229" s="15"/>
      <c r="UCH229" s="15"/>
      <c r="UCI229" s="15"/>
      <c r="UCJ229" s="15"/>
      <c r="UCK229" s="15"/>
      <c r="UCL229" s="15"/>
      <c r="UCM229" s="15"/>
      <c r="UCN229" s="15"/>
      <c r="UCO229" s="15"/>
      <c r="UCP229" s="15"/>
      <c r="UCQ229" s="15"/>
      <c r="UCR229" s="15"/>
      <c r="UCS229" s="15"/>
      <c r="UCT229" s="15"/>
      <c r="UCU229" s="15"/>
      <c r="UCV229" s="15"/>
      <c r="UCW229" s="15"/>
      <c r="UCX229" s="15"/>
      <c r="UCY229" s="15"/>
      <c r="UCZ229" s="15"/>
      <c r="UDA229" s="15"/>
      <c r="UDB229" s="15"/>
      <c r="UDC229" s="15"/>
      <c r="UDD229" s="15"/>
      <c r="UDE229" s="15"/>
      <c r="UDF229" s="15"/>
      <c r="UDG229" s="15"/>
      <c r="UDH229" s="15"/>
      <c r="UDI229" s="15"/>
      <c r="UDJ229" s="15"/>
      <c r="UDK229" s="15"/>
      <c r="UDL229" s="15"/>
      <c r="UDM229" s="15"/>
      <c r="UDN229" s="15"/>
      <c r="UDO229" s="15"/>
      <c r="UDP229" s="15"/>
      <c r="UDQ229" s="15"/>
      <c r="UDR229" s="15"/>
      <c r="UDS229" s="15"/>
      <c r="UDT229" s="15"/>
      <c r="UDU229" s="15"/>
      <c r="UDV229" s="15"/>
      <c r="UDW229" s="15"/>
      <c r="UDX229" s="15"/>
      <c r="UDY229" s="15"/>
      <c r="UDZ229" s="15"/>
      <c r="UEA229" s="15"/>
      <c r="UEB229" s="15"/>
      <c r="UEC229" s="15"/>
      <c r="UED229" s="15"/>
      <c r="UEE229" s="15"/>
      <c r="UEF229" s="15"/>
      <c r="UEG229" s="15"/>
      <c r="UEH229" s="15"/>
      <c r="UEI229" s="15"/>
      <c r="UEJ229" s="15"/>
      <c r="UEK229" s="15"/>
      <c r="UEL229" s="15"/>
      <c r="UEM229" s="15"/>
      <c r="UEN229" s="15"/>
      <c r="UEO229" s="15"/>
      <c r="UEP229" s="15"/>
      <c r="UEQ229" s="15"/>
      <c r="UER229" s="15"/>
      <c r="UES229" s="15"/>
      <c r="UET229" s="15"/>
      <c r="UEU229" s="15"/>
      <c r="UEV229" s="15"/>
      <c r="UEW229" s="15"/>
      <c r="UEX229" s="15"/>
      <c r="UEY229" s="15"/>
      <c r="UEZ229" s="15"/>
      <c r="UFA229" s="15"/>
      <c r="UFB229" s="15"/>
      <c r="UFC229" s="15"/>
      <c r="UFD229" s="15"/>
      <c r="UFE229" s="15"/>
      <c r="UFF229" s="15"/>
      <c r="UFG229" s="15"/>
      <c r="UFH229" s="15"/>
      <c r="UFI229" s="15"/>
      <c r="UFJ229" s="15"/>
      <c r="UFK229" s="15"/>
      <c r="UFL229" s="15"/>
      <c r="UFM229" s="15"/>
      <c r="UFN229" s="15"/>
      <c r="UFO229" s="15"/>
      <c r="UFP229" s="15"/>
      <c r="UFQ229" s="15"/>
      <c r="UFR229" s="15"/>
      <c r="UFS229" s="15"/>
      <c r="UFT229" s="15"/>
      <c r="UFU229" s="15"/>
      <c r="UFV229" s="15"/>
      <c r="UFW229" s="15"/>
      <c r="UFX229" s="15"/>
      <c r="UFY229" s="15"/>
      <c r="UFZ229" s="15"/>
      <c r="UGA229" s="15"/>
      <c r="UGB229" s="15"/>
      <c r="UGC229" s="15"/>
      <c r="UGD229" s="15"/>
      <c r="UGE229" s="15"/>
      <c r="UGF229" s="15"/>
      <c r="UGG229" s="15"/>
      <c r="UGH229" s="15"/>
      <c r="UGI229" s="15"/>
      <c r="UGJ229" s="15"/>
      <c r="UGK229" s="15"/>
      <c r="UGL229" s="15"/>
      <c r="UGM229" s="15"/>
      <c r="UGN229" s="15"/>
      <c r="UGO229" s="15"/>
      <c r="UGP229" s="15"/>
      <c r="UGQ229" s="15"/>
      <c r="UGR229" s="15"/>
      <c r="UGS229" s="15"/>
      <c r="UGT229" s="15"/>
      <c r="UGU229" s="15"/>
      <c r="UGV229" s="15"/>
      <c r="UGW229" s="15"/>
      <c r="UGX229" s="15"/>
      <c r="UGY229" s="15"/>
      <c r="UGZ229" s="15"/>
      <c r="UHA229" s="15"/>
      <c r="UHB229" s="15"/>
      <c r="UHC229" s="15"/>
      <c r="UHD229" s="15"/>
      <c r="UHE229" s="15"/>
      <c r="UHF229" s="15"/>
      <c r="UHG229" s="15"/>
      <c r="UHH229" s="15"/>
      <c r="UHI229" s="15"/>
      <c r="UHJ229" s="15"/>
      <c r="UHK229" s="15"/>
      <c r="UHL229" s="15"/>
      <c r="UHM229" s="15"/>
      <c r="UHN229" s="15"/>
      <c r="UHO229" s="15"/>
      <c r="UHP229" s="15"/>
      <c r="UHQ229" s="15"/>
      <c r="UHR229" s="15"/>
      <c r="UHS229" s="15"/>
      <c r="UHT229" s="15"/>
      <c r="UHU229" s="15"/>
      <c r="UHV229" s="15"/>
      <c r="UHW229" s="15"/>
      <c r="UHX229" s="15"/>
      <c r="UHY229" s="15"/>
      <c r="UHZ229" s="15"/>
      <c r="UIA229" s="15"/>
      <c r="UIB229" s="15"/>
      <c r="UIC229" s="15"/>
      <c r="UID229" s="15"/>
      <c r="UIE229" s="15"/>
      <c r="UIF229" s="15"/>
      <c r="UIG229" s="15"/>
      <c r="UIH229" s="15"/>
      <c r="UII229" s="15"/>
      <c r="UIJ229" s="15"/>
      <c r="UIK229" s="15"/>
      <c r="UIL229" s="15"/>
      <c r="UIM229" s="15"/>
      <c r="UIN229" s="15"/>
      <c r="UIO229" s="15"/>
      <c r="UIP229" s="15"/>
      <c r="UIQ229" s="15"/>
      <c r="UIR229" s="15"/>
      <c r="UIS229" s="15"/>
      <c r="UIT229" s="15"/>
      <c r="UIU229" s="15"/>
      <c r="UIV229" s="15"/>
      <c r="UIW229" s="15"/>
      <c r="UIX229" s="15"/>
      <c r="UIY229" s="15"/>
      <c r="UIZ229" s="15"/>
      <c r="UJA229" s="15"/>
      <c r="UJB229" s="15"/>
      <c r="UJC229" s="15"/>
      <c r="UJD229" s="15"/>
      <c r="UJE229" s="15"/>
      <c r="UJF229" s="15"/>
      <c r="UJG229" s="15"/>
      <c r="UJH229" s="15"/>
      <c r="UJI229" s="15"/>
      <c r="UJJ229" s="15"/>
      <c r="UJK229" s="15"/>
      <c r="UJL229" s="15"/>
      <c r="UJM229" s="15"/>
      <c r="UJN229" s="15"/>
      <c r="UJO229" s="15"/>
      <c r="UJP229" s="15"/>
      <c r="UJQ229" s="15"/>
      <c r="UJR229" s="15"/>
      <c r="UJS229" s="15"/>
      <c r="UJT229" s="15"/>
      <c r="UJU229" s="15"/>
      <c r="UJV229" s="15"/>
      <c r="UJW229" s="15"/>
      <c r="UJX229" s="15"/>
      <c r="UJY229" s="15"/>
      <c r="UJZ229" s="15"/>
      <c r="UKA229" s="15"/>
      <c r="UKB229" s="15"/>
      <c r="UKC229" s="15"/>
      <c r="UKD229" s="15"/>
      <c r="UKE229" s="15"/>
      <c r="UKF229" s="15"/>
      <c r="UKG229" s="15"/>
      <c r="UKH229" s="15"/>
      <c r="UKI229" s="15"/>
      <c r="UKJ229" s="15"/>
      <c r="UKK229" s="15"/>
      <c r="UKL229" s="15"/>
      <c r="UKM229" s="15"/>
      <c r="UKN229" s="15"/>
      <c r="UKO229" s="15"/>
      <c r="UKP229" s="15"/>
      <c r="UKQ229" s="15"/>
      <c r="UKR229" s="15"/>
      <c r="UKS229" s="15"/>
      <c r="UKT229" s="15"/>
      <c r="UKU229" s="15"/>
      <c r="UKV229" s="15"/>
      <c r="UKW229" s="15"/>
      <c r="UKX229" s="15"/>
      <c r="UKY229" s="15"/>
      <c r="UKZ229" s="15"/>
      <c r="ULA229" s="15"/>
      <c r="ULB229" s="15"/>
      <c r="ULC229" s="15"/>
      <c r="ULD229" s="15"/>
      <c r="ULE229" s="15"/>
      <c r="ULF229" s="15"/>
      <c r="ULG229" s="15"/>
      <c r="ULH229" s="15"/>
      <c r="ULI229" s="15"/>
      <c r="ULJ229" s="15"/>
      <c r="ULK229" s="15"/>
      <c r="ULL229" s="15"/>
      <c r="ULM229" s="15"/>
      <c r="ULN229" s="15"/>
      <c r="ULO229" s="15"/>
      <c r="ULP229" s="15"/>
      <c r="ULQ229" s="15"/>
      <c r="ULR229" s="15"/>
      <c r="ULS229" s="15"/>
      <c r="ULT229" s="15"/>
      <c r="ULU229" s="15"/>
      <c r="ULV229" s="15"/>
      <c r="ULW229" s="15"/>
      <c r="ULX229" s="15"/>
      <c r="ULY229" s="15"/>
      <c r="ULZ229" s="15"/>
      <c r="UMA229" s="15"/>
      <c r="UMB229" s="15"/>
      <c r="UMC229" s="15"/>
      <c r="UMD229" s="15"/>
      <c r="UME229" s="15"/>
      <c r="UMF229" s="15"/>
      <c r="UMG229" s="15"/>
      <c r="UMH229" s="15"/>
      <c r="UMI229" s="15"/>
      <c r="UMJ229" s="15"/>
      <c r="UMK229" s="15"/>
      <c r="UML229" s="15"/>
      <c r="UMM229" s="15"/>
      <c r="UMN229" s="15"/>
      <c r="UMO229" s="15"/>
      <c r="UMP229" s="15"/>
      <c r="UMQ229" s="15"/>
      <c r="UMR229" s="15"/>
      <c r="UMS229" s="15"/>
      <c r="UMT229" s="15"/>
      <c r="UMU229" s="15"/>
      <c r="UMV229" s="15"/>
      <c r="UMW229" s="15"/>
      <c r="UMX229" s="15"/>
      <c r="UMY229" s="15"/>
      <c r="UMZ229" s="15"/>
      <c r="UNA229" s="15"/>
      <c r="UNB229" s="15"/>
      <c r="UNC229" s="15"/>
      <c r="UND229" s="15"/>
      <c r="UNE229" s="15"/>
      <c r="UNF229" s="15"/>
      <c r="UNG229" s="15"/>
      <c r="UNH229" s="15"/>
      <c r="UNI229" s="15"/>
      <c r="UNJ229" s="15"/>
      <c r="UNK229" s="15"/>
      <c r="UNL229" s="15"/>
      <c r="UNM229" s="15"/>
      <c r="UNN229" s="15"/>
      <c r="UNO229" s="15"/>
      <c r="UNP229" s="15"/>
      <c r="UNQ229" s="15"/>
      <c r="UNR229" s="15"/>
      <c r="UNS229" s="15"/>
      <c r="UNT229" s="15"/>
      <c r="UNU229" s="15"/>
      <c r="UNV229" s="15"/>
      <c r="UNW229" s="15"/>
      <c r="UNX229" s="15"/>
      <c r="UNY229" s="15"/>
      <c r="UNZ229" s="15"/>
      <c r="UOA229" s="15"/>
      <c r="UOB229" s="15"/>
      <c r="UOC229" s="15"/>
      <c r="UOD229" s="15"/>
      <c r="UOE229" s="15"/>
      <c r="UOF229" s="15"/>
      <c r="UOG229" s="15"/>
      <c r="UOH229" s="15"/>
      <c r="UOI229" s="15"/>
      <c r="UOJ229" s="15"/>
      <c r="UOK229" s="15"/>
      <c r="UOL229" s="15"/>
      <c r="UOM229" s="15"/>
      <c r="UON229" s="15"/>
      <c r="UOO229" s="15"/>
      <c r="UOP229" s="15"/>
      <c r="UOQ229" s="15"/>
      <c r="UOR229" s="15"/>
      <c r="UOS229" s="15"/>
      <c r="UOT229" s="15"/>
      <c r="UOU229" s="15"/>
      <c r="UOV229" s="15"/>
      <c r="UOW229" s="15"/>
      <c r="UOX229" s="15"/>
      <c r="UOY229" s="15"/>
      <c r="UOZ229" s="15"/>
      <c r="UPA229" s="15"/>
      <c r="UPB229" s="15"/>
      <c r="UPC229" s="15"/>
      <c r="UPD229" s="15"/>
      <c r="UPE229" s="15"/>
      <c r="UPF229" s="15"/>
      <c r="UPG229" s="15"/>
      <c r="UPH229" s="15"/>
      <c r="UPI229" s="15"/>
      <c r="UPJ229" s="15"/>
      <c r="UPK229" s="15"/>
      <c r="UPL229" s="15"/>
      <c r="UPM229" s="15"/>
      <c r="UPN229" s="15"/>
      <c r="UPO229" s="15"/>
      <c r="UPP229" s="15"/>
      <c r="UPQ229" s="15"/>
      <c r="UPR229" s="15"/>
      <c r="UPS229" s="15"/>
      <c r="UPT229" s="15"/>
      <c r="UPU229" s="15"/>
      <c r="UPV229" s="15"/>
      <c r="UPW229" s="15"/>
      <c r="UPX229" s="15"/>
      <c r="UPY229" s="15"/>
      <c r="UPZ229" s="15"/>
      <c r="UQA229" s="15"/>
      <c r="UQB229" s="15"/>
      <c r="UQC229" s="15"/>
      <c r="UQD229" s="15"/>
      <c r="UQE229" s="15"/>
      <c r="UQF229" s="15"/>
      <c r="UQG229" s="15"/>
      <c r="UQH229" s="15"/>
      <c r="UQI229" s="15"/>
      <c r="UQJ229" s="15"/>
      <c r="UQK229" s="15"/>
      <c r="UQL229" s="15"/>
      <c r="UQM229" s="15"/>
      <c r="UQN229" s="15"/>
      <c r="UQO229" s="15"/>
      <c r="UQP229" s="15"/>
      <c r="UQQ229" s="15"/>
      <c r="UQR229" s="15"/>
      <c r="UQS229" s="15"/>
      <c r="UQT229" s="15"/>
      <c r="UQU229" s="15"/>
      <c r="UQV229" s="15"/>
      <c r="UQW229" s="15"/>
      <c r="UQX229" s="15"/>
      <c r="UQY229" s="15"/>
      <c r="UQZ229" s="15"/>
      <c r="URA229" s="15"/>
      <c r="URB229" s="15"/>
      <c r="URC229" s="15"/>
      <c r="URD229" s="15"/>
      <c r="URE229" s="15"/>
      <c r="URF229" s="15"/>
      <c r="URG229" s="15"/>
      <c r="URH229" s="15"/>
      <c r="URI229" s="15"/>
      <c r="URJ229" s="15"/>
      <c r="URK229" s="15"/>
      <c r="URL229" s="15"/>
      <c r="URM229" s="15"/>
      <c r="URN229" s="15"/>
      <c r="URO229" s="15"/>
      <c r="URP229" s="15"/>
      <c r="URQ229" s="15"/>
      <c r="URR229" s="15"/>
      <c r="URS229" s="15"/>
      <c r="URT229" s="15"/>
      <c r="URU229" s="15"/>
      <c r="URV229" s="15"/>
      <c r="URW229" s="15"/>
      <c r="URX229" s="15"/>
      <c r="URY229" s="15"/>
      <c r="URZ229" s="15"/>
      <c r="USA229" s="15"/>
      <c r="USB229" s="15"/>
      <c r="USC229" s="15"/>
      <c r="USD229" s="15"/>
      <c r="USE229" s="15"/>
      <c r="USF229" s="15"/>
      <c r="USG229" s="15"/>
      <c r="USH229" s="15"/>
      <c r="USI229" s="15"/>
      <c r="USJ229" s="15"/>
      <c r="USK229" s="15"/>
      <c r="USL229" s="15"/>
      <c r="USM229" s="15"/>
      <c r="USN229" s="15"/>
      <c r="USO229" s="15"/>
      <c r="USP229" s="15"/>
      <c r="USQ229" s="15"/>
      <c r="USR229" s="15"/>
      <c r="USS229" s="15"/>
      <c r="UST229" s="15"/>
      <c r="USU229" s="15"/>
      <c r="USV229" s="15"/>
      <c r="USW229" s="15"/>
      <c r="USX229" s="15"/>
      <c r="USY229" s="15"/>
      <c r="USZ229" s="15"/>
      <c r="UTA229" s="15"/>
      <c r="UTB229" s="15"/>
      <c r="UTC229" s="15"/>
      <c r="UTD229" s="15"/>
      <c r="UTE229" s="15"/>
      <c r="UTF229" s="15"/>
      <c r="UTG229" s="15"/>
      <c r="UTH229" s="15"/>
      <c r="UTI229" s="15"/>
      <c r="UTJ229" s="15"/>
      <c r="UTK229" s="15"/>
      <c r="UTL229" s="15"/>
      <c r="UTM229" s="15"/>
      <c r="UTN229" s="15"/>
      <c r="UTO229" s="15"/>
      <c r="UTP229" s="15"/>
      <c r="UTQ229" s="15"/>
      <c r="UTR229" s="15"/>
      <c r="UTS229" s="15"/>
      <c r="UTT229" s="15"/>
      <c r="UTU229" s="15"/>
      <c r="UTV229" s="15"/>
      <c r="UTW229" s="15"/>
      <c r="UTX229" s="15"/>
      <c r="UTY229" s="15"/>
      <c r="UTZ229" s="15"/>
      <c r="UUA229" s="15"/>
      <c r="UUB229" s="15"/>
      <c r="UUC229" s="15"/>
      <c r="UUD229" s="15"/>
      <c r="UUE229" s="15"/>
      <c r="UUF229" s="15"/>
      <c r="UUG229" s="15"/>
      <c r="UUH229" s="15"/>
      <c r="UUI229" s="15"/>
      <c r="UUJ229" s="15"/>
      <c r="UUK229" s="15"/>
      <c r="UUL229" s="15"/>
      <c r="UUM229" s="15"/>
      <c r="UUN229" s="15"/>
      <c r="UUO229" s="15"/>
      <c r="UUP229" s="15"/>
      <c r="UUQ229" s="15"/>
      <c r="UUR229" s="15"/>
      <c r="UUS229" s="15"/>
      <c r="UUT229" s="15"/>
      <c r="UUU229" s="15"/>
      <c r="UUV229" s="15"/>
      <c r="UUW229" s="15"/>
      <c r="UUX229" s="15"/>
      <c r="UUY229" s="15"/>
      <c r="UUZ229" s="15"/>
      <c r="UVA229" s="15"/>
      <c r="UVB229" s="15"/>
      <c r="UVC229" s="15"/>
      <c r="UVD229" s="15"/>
      <c r="UVE229" s="15"/>
      <c r="UVF229" s="15"/>
      <c r="UVG229" s="15"/>
      <c r="UVH229" s="15"/>
      <c r="UVI229" s="15"/>
      <c r="UVJ229" s="15"/>
      <c r="UVK229" s="15"/>
      <c r="UVL229" s="15"/>
      <c r="UVM229" s="15"/>
      <c r="UVN229" s="15"/>
      <c r="UVO229" s="15"/>
      <c r="UVP229" s="15"/>
      <c r="UVQ229" s="15"/>
      <c r="UVR229" s="15"/>
      <c r="UVS229" s="15"/>
      <c r="UVT229" s="15"/>
      <c r="UVU229" s="15"/>
      <c r="UVV229" s="15"/>
      <c r="UVW229" s="15"/>
      <c r="UVX229" s="15"/>
      <c r="UVY229" s="15"/>
      <c r="UVZ229" s="15"/>
      <c r="UWA229" s="15"/>
      <c r="UWB229" s="15"/>
      <c r="UWC229" s="15"/>
      <c r="UWD229" s="15"/>
      <c r="UWE229" s="15"/>
      <c r="UWF229" s="15"/>
      <c r="UWG229" s="15"/>
      <c r="UWH229" s="15"/>
      <c r="UWI229" s="15"/>
      <c r="UWJ229" s="15"/>
      <c r="UWK229" s="15"/>
      <c r="UWL229" s="15"/>
      <c r="UWM229" s="15"/>
      <c r="UWN229" s="15"/>
      <c r="UWO229" s="15"/>
      <c r="UWP229" s="15"/>
      <c r="UWQ229" s="15"/>
      <c r="UWR229" s="15"/>
      <c r="UWS229" s="15"/>
      <c r="UWT229" s="15"/>
      <c r="UWU229" s="15"/>
      <c r="UWV229" s="15"/>
      <c r="UWW229" s="15"/>
      <c r="UWX229" s="15"/>
      <c r="UWY229" s="15"/>
      <c r="UWZ229" s="15"/>
      <c r="UXA229" s="15"/>
      <c r="UXB229" s="15"/>
      <c r="UXC229" s="15"/>
      <c r="UXD229" s="15"/>
      <c r="UXE229" s="15"/>
      <c r="UXF229" s="15"/>
      <c r="UXG229" s="15"/>
      <c r="UXH229" s="15"/>
      <c r="UXI229" s="15"/>
      <c r="UXJ229" s="15"/>
      <c r="UXK229" s="15"/>
      <c r="UXL229" s="15"/>
      <c r="UXM229" s="15"/>
      <c r="UXN229" s="15"/>
      <c r="UXO229" s="15"/>
      <c r="UXP229" s="15"/>
      <c r="UXQ229" s="15"/>
      <c r="UXR229" s="15"/>
      <c r="UXS229" s="15"/>
      <c r="UXT229" s="15"/>
      <c r="UXU229" s="15"/>
      <c r="UXV229" s="15"/>
      <c r="UXW229" s="15"/>
      <c r="UXX229" s="15"/>
      <c r="UXY229" s="15"/>
      <c r="UXZ229" s="15"/>
      <c r="UYA229" s="15"/>
      <c r="UYB229" s="15"/>
      <c r="UYC229" s="15"/>
      <c r="UYD229" s="15"/>
      <c r="UYE229" s="15"/>
      <c r="UYF229" s="15"/>
      <c r="UYG229" s="15"/>
      <c r="UYH229" s="15"/>
      <c r="UYI229" s="15"/>
      <c r="UYJ229" s="15"/>
      <c r="UYK229" s="15"/>
      <c r="UYL229" s="15"/>
      <c r="UYM229" s="15"/>
      <c r="UYN229" s="15"/>
      <c r="UYO229" s="15"/>
      <c r="UYP229" s="15"/>
      <c r="UYQ229" s="15"/>
      <c r="UYR229" s="15"/>
      <c r="UYS229" s="15"/>
      <c r="UYT229" s="15"/>
      <c r="UYU229" s="15"/>
      <c r="UYV229" s="15"/>
      <c r="UYW229" s="15"/>
      <c r="UYX229" s="15"/>
      <c r="UYY229" s="15"/>
      <c r="UYZ229" s="15"/>
      <c r="UZA229" s="15"/>
      <c r="UZB229" s="15"/>
      <c r="UZC229" s="15"/>
      <c r="UZD229" s="15"/>
      <c r="UZE229" s="15"/>
      <c r="UZF229" s="15"/>
      <c r="UZG229" s="15"/>
      <c r="UZH229" s="15"/>
      <c r="UZI229" s="15"/>
      <c r="UZJ229" s="15"/>
      <c r="UZK229" s="15"/>
      <c r="UZL229" s="15"/>
      <c r="UZM229" s="15"/>
      <c r="UZN229" s="15"/>
      <c r="UZO229" s="15"/>
      <c r="UZP229" s="15"/>
      <c r="UZQ229" s="15"/>
      <c r="UZR229" s="15"/>
      <c r="UZS229" s="15"/>
      <c r="UZT229" s="15"/>
      <c r="UZU229" s="15"/>
      <c r="UZV229" s="15"/>
      <c r="UZW229" s="15"/>
      <c r="UZX229" s="15"/>
      <c r="UZY229" s="15"/>
      <c r="UZZ229" s="15"/>
      <c r="VAA229" s="15"/>
      <c r="VAB229" s="15"/>
      <c r="VAC229" s="15"/>
      <c r="VAD229" s="15"/>
      <c r="VAE229" s="15"/>
      <c r="VAF229" s="15"/>
      <c r="VAG229" s="15"/>
      <c r="VAH229" s="15"/>
      <c r="VAI229" s="15"/>
      <c r="VAJ229" s="15"/>
      <c r="VAK229" s="15"/>
      <c r="VAL229" s="15"/>
      <c r="VAM229" s="15"/>
      <c r="VAN229" s="15"/>
      <c r="VAO229" s="15"/>
      <c r="VAP229" s="15"/>
      <c r="VAQ229" s="15"/>
      <c r="VAR229" s="15"/>
      <c r="VAS229" s="15"/>
      <c r="VAT229" s="15"/>
      <c r="VAU229" s="15"/>
      <c r="VAV229" s="15"/>
      <c r="VAW229" s="15"/>
      <c r="VAX229" s="15"/>
      <c r="VAY229" s="15"/>
      <c r="VAZ229" s="15"/>
      <c r="VBA229" s="15"/>
      <c r="VBB229" s="15"/>
      <c r="VBC229" s="15"/>
      <c r="VBD229" s="15"/>
      <c r="VBE229" s="15"/>
      <c r="VBF229" s="15"/>
      <c r="VBG229" s="15"/>
      <c r="VBH229" s="15"/>
      <c r="VBI229" s="15"/>
      <c r="VBJ229" s="15"/>
      <c r="VBK229" s="15"/>
      <c r="VBL229" s="15"/>
      <c r="VBM229" s="15"/>
      <c r="VBN229" s="15"/>
      <c r="VBO229" s="15"/>
      <c r="VBP229" s="15"/>
      <c r="VBQ229" s="15"/>
      <c r="VBR229" s="15"/>
      <c r="VBS229" s="15"/>
      <c r="VBT229" s="15"/>
      <c r="VBU229" s="15"/>
      <c r="VBV229" s="15"/>
      <c r="VBW229" s="15"/>
      <c r="VBX229" s="15"/>
      <c r="VBY229" s="15"/>
      <c r="VBZ229" s="15"/>
      <c r="VCA229" s="15"/>
      <c r="VCB229" s="15"/>
      <c r="VCC229" s="15"/>
      <c r="VCD229" s="15"/>
      <c r="VCE229" s="15"/>
      <c r="VCF229" s="15"/>
      <c r="VCG229" s="15"/>
      <c r="VCH229" s="15"/>
      <c r="VCI229" s="15"/>
      <c r="VCJ229" s="15"/>
      <c r="VCK229" s="15"/>
      <c r="VCL229" s="15"/>
      <c r="VCM229" s="15"/>
      <c r="VCN229" s="15"/>
      <c r="VCO229" s="15"/>
      <c r="VCP229" s="15"/>
      <c r="VCQ229" s="15"/>
      <c r="VCR229" s="15"/>
      <c r="VCS229" s="15"/>
      <c r="VCT229" s="15"/>
      <c r="VCU229" s="15"/>
      <c r="VCV229" s="15"/>
      <c r="VCW229" s="15"/>
      <c r="VCX229" s="15"/>
      <c r="VCY229" s="15"/>
      <c r="VCZ229" s="15"/>
      <c r="VDA229" s="15"/>
      <c r="VDB229" s="15"/>
      <c r="VDC229" s="15"/>
      <c r="VDD229" s="15"/>
      <c r="VDE229" s="15"/>
      <c r="VDF229" s="15"/>
      <c r="VDG229" s="15"/>
      <c r="VDH229" s="15"/>
      <c r="VDI229" s="15"/>
      <c r="VDJ229" s="15"/>
      <c r="VDK229" s="15"/>
      <c r="VDL229" s="15"/>
      <c r="VDM229" s="15"/>
      <c r="VDN229" s="15"/>
      <c r="VDO229" s="15"/>
      <c r="VDP229" s="15"/>
      <c r="VDQ229" s="15"/>
      <c r="VDR229" s="15"/>
      <c r="VDS229" s="15"/>
      <c r="VDT229" s="15"/>
      <c r="VDU229" s="15"/>
      <c r="VDV229" s="15"/>
      <c r="VDW229" s="15"/>
      <c r="VDX229" s="15"/>
      <c r="VDY229" s="15"/>
      <c r="VDZ229" s="15"/>
      <c r="VEA229" s="15"/>
      <c r="VEB229" s="15"/>
      <c r="VEC229" s="15"/>
      <c r="VED229" s="15"/>
      <c r="VEE229" s="15"/>
      <c r="VEF229" s="15"/>
      <c r="VEG229" s="15"/>
      <c r="VEH229" s="15"/>
      <c r="VEI229" s="15"/>
      <c r="VEJ229" s="15"/>
      <c r="VEK229" s="15"/>
      <c r="VEL229" s="15"/>
      <c r="VEM229" s="15"/>
      <c r="VEN229" s="15"/>
      <c r="VEO229" s="15"/>
      <c r="VEP229" s="15"/>
      <c r="VEQ229" s="15"/>
      <c r="VER229" s="15"/>
      <c r="VES229" s="15"/>
      <c r="VET229" s="15"/>
      <c r="VEU229" s="15"/>
      <c r="VEV229" s="15"/>
      <c r="VEW229" s="15"/>
      <c r="VEX229" s="15"/>
      <c r="VEY229" s="15"/>
      <c r="VEZ229" s="15"/>
      <c r="VFA229" s="15"/>
      <c r="VFB229" s="15"/>
      <c r="VFC229" s="15"/>
      <c r="VFD229" s="15"/>
      <c r="VFE229" s="15"/>
      <c r="VFF229" s="15"/>
      <c r="VFG229" s="15"/>
      <c r="VFH229" s="15"/>
      <c r="VFI229" s="15"/>
      <c r="VFJ229" s="15"/>
      <c r="VFK229" s="15"/>
      <c r="VFL229" s="15"/>
      <c r="VFM229" s="15"/>
      <c r="VFN229" s="15"/>
      <c r="VFO229" s="15"/>
      <c r="VFP229" s="15"/>
      <c r="VFQ229" s="15"/>
      <c r="VFR229" s="15"/>
      <c r="VFS229" s="15"/>
      <c r="VFT229" s="15"/>
      <c r="VFU229" s="15"/>
      <c r="VFV229" s="15"/>
      <c r="VFW229" s="15"/>
      <c r="VFX229" s="15"/>
      <c r="VFY229" s="15"/>
      <c r="VFZ229" s="15"/>
      <c r="VGA229" s="15"/>
      <c r="VGB229" s="15"/>
      <c r="VGC229" s="15"/>
      <c r="VGD229" s="15"/>
      <c r="VGE229" s="15"/>
      <c r="VGF229" s="15"/>
      <c r="VGG229" s="15"/>
      <c r="VGH229" s="15"/>
      <c r="VGI229" s="15"/>
      <c r="VGJ229" s="15"/>
      <c r="VGK229" s="15"/>
      <c r="VGL229" s="15"/>
      <c r="VGM229" s="15"/>
      <c r="VGN229" s="15"/>
      <c r="VGO229" s="15"/>
      <c r="VGP229" s="15"/>
      <c r="VGQ229" s="15"/>
      <c r="VGR229" s="15"/>
      <c r="VGS229" s="15"/>
      <c r="VGT229" s="15"/>
      <c r="VGU229" s="15"/>
      <c r="VGV229" s="15"/>
      <c r="VGW229" s="15"/>
      <c r="VGX229" s="15"/>
      <c r="VGY229" s="15"/>
      <c r="VGZ229" s="15"/>
      <c r="VHA229" s="15"/>
      <c r="VHB229" s="15"/>
      <c r="VHC229" s="15"/>
      <c r="VHD229" s="15"/>
      <c r="VHE229" s="15"/>
      <c r="VHF229" s="15"/>
      <c r="VHG229" s="15"/>
      <c r="VHH229" s="15"/>
      <c r="VHI229" s="15"/>
      <c r="VHJ229" s="15"/>
      <c r="VHK229" s="15"/>
      <c r="VHL229" s="15"/>
      <c r="VHM229" s="15"/>
      <c r="VHN229" s="15"/>
      <c r="VHO229" s="15"/>
      <c r="VHP229" s="15"/>
      <c r="VHQ229" s="15"/>
      <c r="VHR229" s="15"/>
      <c r="VHS229" s="15"/>
      <c r="VHT229" s="15"/>
      <c r="VHU229" s="15"/>
      <c r="VHV229" s="15"/>
      <c r="VHW229" s="15"/>
      <c r="VHX229" s="15"/>
      <c r="VHY229" s="15"/>
      <c r="VHZ229" s="15"/>
      <c r="VIA229" s="15"/>
      <c r="VIB229" s="15"/>
      <c r="VIC229" s="15"/>
      <c r="VID229" s="15"/>
      <c r="VIE229" s="15"/>
      <c r="VIF229" s="15"/>
      <c r="VIG229" s="15"/>
      <c r="VIH229" s="15"/>
      <c r="VII229" s="15"/>
      <c r="VIJ229" s="15"/>
      <c r="VIK229" s="15"/>
      <c r="VIL229" s="15"/>
      <c r="VIM229" s="15"/>
      <c r="VIN229" s="15"/>
      <c r="VIO229" s="15"/>
      <c r="VIP229" s="15"/>
      <c r="VIQ229" s="15"/>
      <c r="VIR229" s="15"/>
      <c r="VIS229" s="15"/>
      <c r="VIT229" s="15"/>
      <c r="VIU229" s="15"/>
      <c r="VIV229" s="15"/>
      <c r="VIW229" s="15"/>
      <c r="VIX229" s="15"/>
      <c r="VIY229" s="15"/>
      <c r="VIZ229" s="15"/>
      <c r="VJA229" s="15"/>
      <c r="VJB229" s="15"/>
      <c r="VJC229" s="15"/>
      <c r="VJD229" s="15"/>
      <c r="VJE229" s="15"/>
      <c r="VJF229" s="15"/>
      <c r="VJG229" s="15"/>
      <c r="VJH229" s="15"/>
      <c r="VJI229" s="15"/>
      <c r="VJJ229" s="15"/>
      <c r="VJK229" s="15"/>
      <c r="VJL229" s="15"/>
      <c r="VJM229" s="15"/>
      <c r="VJN229" s="15"/>
      <c r="VJO229" s="15"/>
      <c r="VJP229" s="15"/>
      <c r="VJQ229" s="15"/>
      <c r="VJR229" s="15"/>
      <c r="VJS229" s="15"/>
      <c r="VJT229" s="15"/>
      <c r="VJU229" s="15"/>
      <c r="VJV229" s="15"/>
      <c r="VJW229" s="15"/>
      <c r="VJX229" s="15"/>
      <c r="VJY229" s="15"/>
      <c r="VJZ229" s="15"/>
      <c r="VKA229" s="15"/>
      <c r="VKB229" s="15"/>
      <c r="VKC229" s="15"/>
      <c r="VKD229" s="15"/>
      <c r="VKE229" s="15"/>
      <c r="VKF229" s="15"/>
      <c r="VKG229" s="15"/>
      <c r="VKH229" s="15"/>
      <c r="VKI229" s="15"/>
      <c r="VKJ229" s="15"/>
      <c r="VKK229" s="15"/>
      <c r="VKL229" s="15"/>
      <c r="VKM229" s="15"/>
      <c r="VKN229" s="15"/>
      <c r="VKO229" s="15"/>
      <c r="VKP229" s="15"/>
      <c r="VKQ229" s="15"/>
      <c r="VKR229" s="15"/>
      <c r="VKS229" s="15"/>
      <c r="VKT229" s="15"/>
      <c r="VKU229" s="15"/>
      <c r="VKV229" s="15"/>
      <c r="VKW229" s="15"/>
      <c r="VKX229" s="15"/>
      <c r="VKY229" s="15"/>
      <c r="VKZ229" s="15"/>
      <c r="VLA229" s="15"/>
      <c r="VLB229" s="15"/>
      <c r="VLC229" s="15"/>
      <c r="VLD229" s="15"/>
      <c r="VLE229" s="15"/>
      <c r="VLF229" s="15"/>
      <c r="VLG229" s="15"/>
      <c r="VLH229" s="15"/>
      <c r="VLI229" s="15"/>
      <c r="VLJ229" s="15"/>
      <c r="VLK229" s="15"/>
      <c r="VLL229" s="15"/>
      <c r="VLM229" s="15"/>
      <c r="VLN229" s="15"/>
      <c r="VLO229" s="15"/>
      <c r="VLP229" s="15"/>
      <c r="VLQ229" s="15"/>
      <c r="VLR229" s="15"/>
      <c r="VLS229" s="15"/>
      <c r="VLT229" s="15"/>
      <c r="VLU229" s="15"/>
      <c r="VLV229" s="15"/>
      <c r="VLW229" s="15"/>
      <c r="VLX229" s="15"/>
      <c r="VLY229" s="15"/>
      <c r="VLZ229" s="15"/>
      <c r="VMA229" s="15"/>
      <c r="VMB229" s="15"/>
      <c r="VMC229" s="15"/>
      <c r="VMD229" s="15"/>
      <c r="VME229" s="15"/>
      <c r="VMF229" s="15"/>
      <c r="VMG229" s="15"/>
      <c r="VMH229" s="15"/>
      <c r="VMI229" s="15"/>
      <c r="VMJ229" s="15"/>
      <c r="VMK229" s="15"/>
      <c r="VML229" s="15"/>
      <c r="VMM229" s="15"/>
      <c r="VMN229" s="15"/>
      <c r="VMO229" s="15"/>
      <c r="VMP229" s="15"/>
      <c r="VMQ229" s="15"/>
      <c r="VMR229" s="15"/>
      <c r="VMS229" s="15"/>
      <c r="VMT229" s="15"/>
      <c r="VMU229" s="15"/>
      <c r="VMV229" s="15"/>
      <c r="VMW229" s="15"/>
      <c r="VMX229" s="15"/>
      <c r="VMY229" s="15"/>
      <c r="VMZ229" s="15"/>
      <c r="VNA229" s="15"/>
      <c r="VNB229" s="15"/>
      <c r="VNC229" s="15"/>
      <c r="VND229" s="15"/>
      <c r="VNE229" s="15"/>
      <c r="VNF229" s="15"/>
      <c r="VNG229" s="15"/>
      <c r="VNH229" s="15"/>
      <c r="VNI229" s="15"/>
      <c r="VNJ229" s="15"/>
      <c r="VNK229" s="15"/>
      <c r="VNL229" s="15"/>
      <c r="VNM229" s="15"/>
      <c r="VNN229" s="15"/>
      <c r="VNO229" s="15"/>
      <c r="VNP229" s="15"/>
      <c r="VNQ229" s="15"/>
      <c r="VNR229" s="15"/>
      <c r="VNS229" s="15"/>
      <c r="VNT229" s="15"/>
      <c r="VNU229" s="15"/>
      <c r="VNV229" s="15"/>
      <c r="VNW229" s="15"/>
      <c r="VNX229" s="15"/>
      <c r="VNY229" s="15"/>
      <c r="VNZ229" s="15"/>
      <c r="VOA229" s="15"/>
      <c r="VOB229" s="15"/>
      <c r="VOC229" s="15"/>
      <c r="VOD229" s="15"/>
      <c r="VOE229" s="15"/>
      <c r="VOF229" s="15"/>
      <c r="VOG229" s="15"/>
      <c r="VOH229" s="15"/>
      <c r="VOI229" s="15"/>
      <c r="VOJ229" s="15"/>
      <c r="VOK229" s="15"/>
      <c r="VOL229" s="15"/>
      <c r="VOM229" s="15"/>
      <c r="VON229" s="15"/>
      <c r="VOO229" s="15"/>
      <c r="VOP229" s="15"/>
      <c r="VOQ229" s="15"/>
      <c r="VOR229" s="15"/>
      <c r="VOS229" s="15"/>
      <c r="VOT229" s="15"/>
      <c r="VOU229" s="15"/>
      <c r="VOV229" s="15"/>
      <c r="VOW229" s="15"/>
      <c r="VOX229" s="15"/>
      <c r="VOY229" s="15"/>
      <c r="VOZ229" s="15"/>
      <c r="VPA229" s="15"/>
      <c r="VPB229" s="15"/>
      <c r="VPC229" s="15"/>
      <c r="VPD229" s="15"/>
      <c r="VPE229" s="15"/>
      <c r="VPF229" s="15"/>
      <c r="VPG229" s="15"/>
      <c r="VPH229" s="15"/>
      <c r="VPI229" s="15"/>
      <c r="VPJ229" s="15"/>
      <c r="VPK229" s="15"/>
      <c r="VPL229" s="15"/>
      <c r="VPM229" s="15"/>
      <c r="VPN229" s="15"/>
      <c r="VPO229" s="15"/>
      <c r="VPP229" s="15"/>
      <c r="VPQ229" s="15"/>
      <c r="VPR229" s="15"/>
      <c r="VPS229" s="15"/>
      <c r="VPT229" s="15"/>
      <c r="VPU229" s="15"/>
      <c r="VPV229" s="15"/>
      <c r="VPW229" s="15"/>
      <c r="VPX229" s="15"/>
      <c r="VPY229" s="15"/>
      <c r="VPZ229" s="15"/>
      <c r="VQA229" s="15"/>
      <c r="VQB229" s="15"/>
      <c r="VQC229" s="15"/>
      <c r="VQD229" s="15"/>
      <c r="VQE229" s="15"/>
      <c r="VQF229" s="15"/>
      <c r="VQG229" s="15"/>
      <c r="VQH229" s="15"/>
      <c r="VQI229" s="15"/>
      <c r="VQJ229" s="15"/>
      <c r="VQK229" s="15"/>
      <c r="VQL229" s="15"/>
      <c r="VQM229" s="15"/>
      <c r="VQN229" s="15"/>
      <c r="VQO229" s="15"/>
      <c r="VQP229" s="15"/>
      <c r="VQQ229" s="15"/>
      <c r="VQR229" s="15"/>
      <c r="VQS229" s="15"/>
      <c r="VQT229" s="15"/>
      <c r="VQU229" s="15"/>
      <c r="VQV229" s="15"/>
      <c r="VQW229" s="15"/>
      <c r="VQX229" s="15"/>
      <c r="VQY229" s="15"/>
      <c r="VQZ229" s="15"/>
      <c r="VRA229" s="15"/>
      <c r="VRB229" s="15"/>
      <c r="VRC229" s="15"/>
      <c r="VRD229" s="15"/>
      <c r="VRE229" s="15"/>
      <c r="VRF229" s="15"/>
      <c r="VRG229" s="15"/>
      <c r="VRH229" s="15"/>
      <c r="VRI229" s="15"/>
      <c r="VRJ229" s="15"/>
      <c r="VRK229" s="15"/>
      <c r="VRL229" s="15"/>
      <c r="VRM229" s="15"/>
      <c r="VRN229" s="15"/>
      <c r="VRO229" s="15"/>
      <c r="VRP229" s="15"/>
      <c r="VRQ229" s="15"/>
      <c r="VRR229" s="15"/>
      <c r="VRS229" s="15"/>
      <c r="VRT229" s="15"/>
      <c r="VRU229" s="15"/>
      <c r="VRV229" s="15"/>
      <c r="VRW229" s="15"/>
      <c r="VRX229" s="15"/>
      <c r="VRY229" s="15"/>
      <c r="VRZ229" s="15"/>
      <c r="VSA229" s="15"/>
      <c r="VSB229" s="15"/>
      <c r="VSC229" s="15"/>
      <c r="VSD229" s="15"/>
      <c r="VSE229" s="15"/>
      <c r="VSF229" s="15"/>
      <c r="VSG229" s="15"/>
      <c r="VSH229" s="15"/>
      <c r="VSI229" s="15"/>
      <c r="VSJ229" s="15"/>
      <c r="VSK229" s="15"/>
      <c r="VSL229" s="15"/>
      <c r="VSM229" s="15"/>
      <c r="VSN229" s="15"/>
      <c r="VSO229" s="15"/>
      <c r="VSP229" s="15"/>
      <c r="VSQ229" s="15"/>
      <c r="VSR229" s="15"/>
      <c r="VSS229" s="15"/>
      <c r="VST229" s="15"/>
      <c r="VSU229" s="15"/>
      <c r="VSV229" s="15"/>
      <c r="VSW229" s="15"/>
      <c r="VSX229" s="15"/>
      <c r="VSY229" s="15"/>
      <c r="VSZ229" s="15"/>
      <c r="VTA229" s="15"/>
      <c r="VTB229" s="15"/>
      <c r="VTC229" s="15"/>
      <c r="VTD229" s="15"/>
      <c r="VTE229" s="15"/>
      <c r="VTF229" s="15"/>
      <c r="VTG229" s="15"/>
      <c r="VTH229" s="15"/>
      <c r="VTI229" s="15"/>
      <c r="VTJ229" s="15"/>
      <c r="VTK229" s="15"/>
      <c r="VTL229" s="15"/>
      <c r="VTM229" s="15"/>
      <c r="VTN229" s="15"/>
      <c r="VTO229" s="15"/>
      <c r="VTP229" s="15"/>
      <c r="VTQ229" s="15"/>
      <c r="VTR229" s="15"/>
      <c r="VTS229" s="15"/>
      <c r="VTT229" s="15"/>
      <c r="VTU229" s="15"/>
      <c r="VTV229" s="15"/>
      <c r="VTW229" s="15"/>
      <c r="VTX229" s="15"/>
      <c r="VTY229" s="15"/>
      <c r="VTZ229" s="15"/>
      <c r="VUA229" s="15"/>
      <c r="VUB229" s="15"/>
      <c r="VUC229" s="15"/>
      <c r="VUD229" s="15"/>
      <c r="VUE229" s="15"/>
      <c r="VUF229" s="15"/>
      <c r="VUG229" s="15"/>
      <c r="VUH229" s="15"/>
      <c r="VUI229" s="15"/>
      <c r="VUJ229" s="15"/>
      <c r="VUK229" s="15"/>
      <c r="VUL229" s="15"/>
      <c r="VUM229" s="15"/>
      <c r="VUN229" s="15"/>
      <c r="VUO229" s="15"/>
      <c r="VUP229" s="15"/>
      <c r="VUQ229" s="15"/>
      <c r="VUR229" s="15"/>
      <c r="VUS229" s="15"/>
      <c r="VUT229" s="15"/>
      <c r="VUU229" s="15"/>
      <c r="VUV229" s="15"/>
      <c r="VUW229" s="15"/>
      <c r="VUX229" s="15"/>
      <c r="VUY229" s="15"/>
      <c r="VUZ229" s="15"/>
      <c r="VVA229" s="15"/>
      <c r="VVB229" s="15"/>
      <c r="VVC229" s="15"/>
      <c r="VVD229" s="15"/>
      <c r="VVE229" s="15"/>
      <c r="VVF229" s="15"/>
      <c r="VVG229" s="15"/>
      <c r="VVH229" s="15"/>
      <c r="VVI229" s="15"/>
      <c r="VVJ229" s="15"/>
      <c r="VVK229" s="15"/>
      <c r="VVL229" s="15"/>
      <c r="VVM229" s="15"/>
      <c r="VVN229" s="15"/>
      <c r="VVO229" s="15"/>
      <c r="VVP229" s="15"/>
      <c r="VVQ229" s="15"/>
      <c r="VVR229" s="15"/>
      <c r="VVS229" s="15"/>
      <c r="VVT229" s="15"/>
      <c r="VVU229" s="15"/>
      <c r="VVV229" s="15"/>
      <c r="VVW229" s="15"/>
      <c r="VVX229" s="15"/>
      <c r="VVY229" s="15"/>
      <c r="VVZ229" s="15"/>
      <c r="VWA229" s="15"/>
      <c r="VWB229" s="15"/>
      <c r="VWC229" s="15"/>
      <c r="VWD229" s="15"/>
      <c r="VWE229" s="15"/>
      <c r="VWF229" s="15"/>
      <c r="VWG229" s="15"/>
      <c r="VWH229" s="15"/>
      <c r="VWI229" s="15"/>
      <c r="VWJ229" s="15"/>
      <c r="VWK229" s="15"/>
      <c r="VWL229" s="15"/>
      <c r="VWM229" s="15"/>
      <c r="VWN229" s="15"/>
      <c r="VWO229" s="15"/>
      <c r="VWP229" s="15"/>
      <c r="VWQ229" s="15"/>
      <c r="VWR229" s="15"/>
      <c r="VWS229" s="15"/>
      <c r="VWT229" s="15"/>
      <c r="VWU229" s="15"/>
      <c r="VWV229" s="15"/>
      <c r="VWW229" s="15"/>
      <c r="VWX229" s="15"/>
      <c r="VWY229" s="15"/>
      <c r="VWZ229" s="15"/>
      <c r="VXA229" s="15"/>
      <c r="VXB229" s="15"/>
      <c r="VXC229" s="15"/>
      <c r="VXD229" s="15"/>
      <c r="VXE229" s="15"/>
      <c r="VXF229" s="15"/>
      <c r="VXG229" s="15"/>
      <c r="VXH229" s="15"/>
      <c r="VXI229" s="15"/>
      <c r="VXJ229" s="15"/>
      <c r="VXK229" s="15"/>
      <c r="VXL229" s="15"/>
      <c r="VXM229" s="15"/>
      <c r="VXN229" s="15"/>
      <c r="VXO229" s="15"/>
      <c r="VXP229" s="15"/>
      <c r="VXQ229" s="15"/>
      <c r="VXR229" s="15"/>
      <c r="VXS229" s="15"/>
      <c r="VXT229" s="15"/>
      <c r="VXU229" s="15"/>
      <c r="VXV229" s="15"/>
      <c r="VXW229" s="15"/>
      <c r="VXX229" s="15"/>
      <c r="VXY229" s="15"/>
      <c r="VXZ229" s="15"/>
      <c r="VYA229" s="15"/>
      <c r="VYB229" s="15"/>
      <c r="VYC229" s="15"/>
      <c r="VYD229" s="15"/>
      <c r="VYE229" s="15"/>
      <c r="VYF229" s="15"/>
      <c r="VYG229" s="15"/>
      <c r="VYH229" s="15"/>
      <c r="VYI229" s="15"/>
      <c r="VYJ229" s="15"/>
      <c r="VYK229" s="15"/>
      <c r="VYL229" s="15"/>
      <c r="VYM229" s="15"/>
      <c r="VYN229" s="15"/>
      <c r="VYO229" s="15"/>
      <c r="VYP229" s="15"/>
      <c r="VYQ229" s="15"/>
      <c r="VYR229" s="15"/>
      <c r="VYS229" s="15"/>
      <c r="VYT229" s="15"/>
      <c r="VYU229" s="15"/>
      <c r="VYV229" s="15"/>
      <c r="VYW229" s="15"/>
      <c r="VYX229" s="15"/>
      <c r="VYY229" s="15"/>
      <c r="VYZ229" s="15"/>
      <c r="VZA229" s="15"/>
      <c r="VZB229" s="15"/>
      <c r="VZC229" s="15"/>
      <c r="VZD229" s="15"/>
      <c r="VZE229" s="15"/>
      <c r="VZF229" s="15"/>
      <c r="VZG229" s="15"/>
      <c r="VZH229" s="15"/>
      <c r="VZI229" s="15"/>
      <c r="VZJ229" s="15"/>
      <c r="VZK229" s="15"/>
      <c r="VZL229" s="15"/>
      <c r="VZM229" s="15"/>
      <c r="VZN229" s="15"/>
      <c r="VZO229" s="15"/>
      <c r="VZP229" s="15"/>
      <c r="VZQ229" s="15"/>
      <c r="VZR229" s="15"/>
      <c r="VZS229" s="15"/>
      <c r="VZT229" s="15"/>
      <c r="VZU229" s="15"/>
      <c r="VZV229" s="15"/>
      <c r="VZW229" s="15"/>
      <c r="VZX229" s="15"/>
      <c r="VZY229" s="15"/>
      <c r="VZZ229" s="15"/>
      <c r="WAA229" s="15"/>
      <c r="WAB229" s="15"/>
      <c r="WAC229" s="15"/>
      <c r="WAD229" s="15"/>
      <c r="WAE229" s="15"/>
      <c r="WAF229" s="15"/>
      <c r="WAG229" s="15"/>
      <c r="WAH229" s="15"/>
      <c r="WAI229" s="15"/>
      <c r="WAJ229" s="15"/>
      <c r="WAK229" s="15"/>
      <c r="WAL229" s="15"/>
      <c r="WAM229" s="15"/>
      <c r="WAN229" s="15"/>
      <c r="WAO229" s="15"/>
      <c r="WAP229" s="15"/>
      <c r="WAQ229" s="15"/>
      <c r="WAR229" s="15"/>
      <c r="WAS229" s="15"/>
      <c r="WAT229" s="15"/>
      <c r="WAU229" s="15"/>
      <c r="WAV229" s="15"/>
      <c r="WAW229" s="15"/>
      <c r="WAX229" s="15"/>
      <c r="WAY229" s="15"/>
      <c r="WAZ229" s="15"/>
      <c r="WBA229" s="15"/>
      <c r="WBB229" s="15"/>
      <c r="WBC229" s="15"/>
      <c r="WBD229" s="15"/>
      <c r="WBE229" s="15"/>
      <c r="WBF229" s="15"/>
      <c r="WBG229" s="15"/>
      <c r="WBH229" s="15"/>
      <c r="WBI229" s="15"/>
      <c r="WBJ229" s="15"/>
      <c r="WBK229" s="15"/>
      <c r="WBL229" s="15"/>
      <c r="WBM229" s="15"/>
      <c r="WBN229" s="15"/>
      <c r="WBO229" s="15"/>
      <c r="WBP229" s="15"/>
      <c r="WBQ229" s="15"/>
      <c r="WBR229" s="15"/>
      <c r="WBS229" s="15"/>
      <c r="WBT229" s="15"/>
      <c r="WBU229" s="15"/>
      <c r="WBV229" s="15"/>
      <c r="WBW229" s="15"/>
      <c r="WBX229" s="15"/>
      <c r="WBY229" s="15"/>
      <c r="WBZ229" s="15"/>
      <c r="WCA229" s="15"/>
      <c r="WCB229" s="15"/>
      <c r="WCC229" s="15"/>
      <c r="WCD229" s="15"/>
      <c r="WCE229" s="15"/>
      <c r="WCF229" s="15"/>
      <c r="WCG229" s="15"/>
      <c r="WCH229" s="15"/>
      <c r="WCI229" s="15"/>
      <c r="WCJ229" s="15"/>
      <c r="WCK229" s="15"/>
      <c r="WCL229" s="15"/>
      <c r="WCM229" s="15"/>
      <c r="WCN229" s="15"/>
      <c r="WCO229" s="15"/>
      <c r="WCP229" s="15"/>
      <c r="WCQ229" s="15"/>
      <c r="WCR229" s="15"/>
      <c r="WCS229" s="15"/>
      <c r="WCT229" s="15"/>
      <c r="WCU229" s="15"/>
      <c r="WCV229" s="15"/>
      <c r="WCW229" s="15"/>
      <c r="WCX229" s="15"/>
      <c r="WCY229" s="15"/>
      <c r="WCZ229" s="15"/>
      <c r="WDA229" s="15"/>
      <c r="WDB229" s="15"/>
      <c r="WDC229" s="15"/>
      <c r="WDD229" s="15"/>
      <c r="WDE229" s="15"/>
      <c r="WDF229" s="15"/>
      <c r="WDG229" s="15"/>
      <c r="WDH229" s="15"/>
      <c r="WDI229" s="15"/>
      <c r="WDJ229" s="15"/>
      <c r="WDK229" s="15"/>
      <c r="WDL229" s="15"/>
      <c r="WDM229" s="15"/>
      <c r="WDN229" s="15"/>
      <c r="WDO229" s="15"/>
      <c r="WDP229" s="15"/>
      <c r="WDQ229" s="15"/>
      <c r="WDR229" s="15"/>
      <c r="WDS229" s="15"/>
      <c r="WDT229" s="15"/>
      <c r="WDU229" s="15"/>
      <c r="WDV229" s="15"/>
      <c r="WDW229" s="15"/>
      <c r="WDX229" s="15"/>
      <c r="WDY229" s="15"/>
      <c r="WDZ229" s="15"/>
      <c r="WEA229" s="15"/>
      <c r="WEB229" s="15"/>
      <c r="WEC229" s="15"/>
      <c r="WED229" s="15"/>
      <c r="WEE229" s="15"/>
      <c r="WEF229" s="15"/>
      <c r="WEG229" s="15"/>
      <c r="WEH229" s="15"/>
      <c r="WEI229" s="15"/>
      <c r="WEJ229" s="15"/>
      <c r="WEK229" s="15"/>
      <c r="WEL229" s="15"/>
      <c r="WEM229" s="15"/>
      <c r="WEN229" s="15"/>
      <c r="WEO229" s="15"/>
      <c r="WEP229" s="15"/>
      <c r="WEQ229" s="15"/>
      <c r="WER229" s="15"/>
      <c r="WES229" s="15"/>
      <c r="WET229" s="15"/>
      <c r="WEU229" s="15"/>
      <c r="WEV229" s="15"/>
      <c r="WEW229" s="15"/>
      <c r="WEX229" s="15"/>
      <c r="WEY229" s="15"/>
      <c r="WEZ229" s="15"/>
      <c r="WFA229" s="15"/>
      <c r="WFB229" s="15"/>
      <c r="WFC229" s="15"/>
      <c r="WFD229" s="15"/>
      <c r="WFE229" s="15"/>
      <c r="WFF229" s="15"/>
      <c r="WFG229" s="15"/>
      <c r="WFH229" s="15"/>
      <c r="WFI229" s="15"/>
      <c r="WFJ229" s="15"/>
      <c r="WFK229" s="15"/>
      <c r="WFL229" s="15"/>
      <c r="WFM229" s="15"/>
      <c r="WFN229" s="15"/>
      <c r="WFO229" s="15"/>
      <c r="WFP229" s="15"/>
      <c r="WFQ229" s="15"/>
      <c r="WFR229" s="15"/>
      <c r="WFS229" s="15"/>
      <c r="WFT229" s="15"/>
      <c r="WFU229" s="15"/>
      <c r="WFV229" s="15"/>
      <c r="WFW229" s="15"/>
      <c r="WFX229" s="15"/>
      <c r="WFY229" s="15"/>
      <c r="WFZ229" s="15"/>
      <c r="WGA229" s="15"/>
      <c r="WGB229" s="15"/>
      <c r="WGC229" s="15"/>
      <c r="WGD229" s="15"/>
      <c r="WGE229" s="15"/>
      <c r="WGF229" s="15"/>
      <c r="WGG229" s="15"/>
      <c r="WGH229" s="15"/>
      <c r="WGI229" s="15"/>
      <c r="WGJ229" s="15"/>
      <c r="WGK229" s="15"/>
      <c r="WGL229" s="15"/>
      <c r="WGM229" s="15"/>
      <c r="WGN229" s="15"/>
      <c r="WGO229" s="15"/>
      <c r="WGP229" s="15"/>
      <c r="WGQ229" s="15"/>
      <c r="WGR229" s="15"/>
      <c r="WGS229" s="15"/>
      <c r="WGT229" s="15"/>
      <c r="WGU229" s="15"/>
      <c r="WGV229" s="15"/>
      <c r="WGW229" s="15"/>
      <c r="WGX229" s="15"/>
      <c r="WGY229" s="15"/>
      <c r="WGZ229" s="15"/>
      <c r="WHA229" s="15"/>
      <c r="WHB229" s="15"/>
      <c r="WHC229" s="15"/>
      <c r="WHD229" s="15"/>
      <c r="WHE229" s="15"/>
      <c r="WHF229" s="15"/>
      <c r="WHG229" s="15"/>
      <c r="WHH229" s="15"/>
      <c r="WHI229" s="15"/>
      <c r="WHJ229" s="15"/>
      <c r="WHK229" s="15"/>
      <c r="WHL229" s="15"/>
      <c r="WHM229" s="15"/>
      <c r="WHN229" s="15"/>
      <c r="WHO229" s="15"/>
      <c r="WHP229" s="15"/>
      <c r="WHQ229" s="15"/>
      <c r="WHR229" s="15"/>
      <c r="WHS229" s="15"/>
      <c r="WHT229" s="15"/>
      <c r="WHU229" s="15"/>
      <c r="WHV229" s="15"/>
      <c r="WHW229" s="15"/>
      <c r="WHX229" s="15"/>
      <c r="WHY229" s="15"/>
      <c r="WHZ229" s="15"/>
      <c r="WIA229" s="15"/>
      <c r="WIB229" s="15"/>
      <c r="WIC229" s="15"/>
      <c r="WID229" s="15"/>
      <c r="WIE229" s="15"/>
      <c r="WIF229" s="15"/>
      <c r="WIG229" s="15"/>
      <c r="WIH229" s="15"/>
      <c r="WII229" s="15"/>
      <c r="WIJ229" s="15"/>
      <c r="WIK229" s="15"/>
      <c r="WIL229" s="15"/>
      <c r="WIM229" s="15"/>
      <c r="WIN229" s="15"/>
      <c r="WIO229" s="15"/>
      <c r="WIP229" s="15"/>
      <c r="WIQ229" s="15"/>
      <c r="WIR229" s="15"/>
      <c r="WIS229" s="15"/>
      <c r="WIT229" s="15"/>
      <c r="WIU229" s="15"/>
      <c r="WIV229" s="15"/>
      <c r="WIW229" s="15"/>
      <c r="WIX229" s="15"/>
      <c r="WIY229" s="15"/>
      <c r="WIZ229" s="15"/>
      <c r="WJA229" s="15"/>
      <c r="WJB229" s="15"/>
      <c r="WJC229" s="15"/>
      <c r="WJD229" s="15"/>
      <c r="WJE229" s="15"/>
      <c r="WJF229" s="15"/>
      <c r="WJG229" s="15"/>
      <c r="WJH229" s="15"/>
      <c r="WJI229" s="15"/>
      <c r="WJJ229" s="15"/>
      <c r="WJK229" s="15"/>
      <c r="WJL229" s="15"/>
      <c r="WJM229" s="15"/>
      <c r="WJN229" s="15"/>
      <c r="WJO229" s="15"/>
      <c r="WJP229" s="15"/>
      <c r="WJQ229" s="15"/>
      <c r="WJR229" s="15"/>
      <c r="WJS229" s="15"/>
      <c r="WJT229" s="15"/>
      <c r="WJU229" s="15"/>
      <c r="WJV229" s="15"/>
      <c r="WJW229" s="15"/>
      <c r="WJX229" s="15"/>
      <c r="WJY229" s="15"/>
      <c r="WJZ229" s="15"/>
      <c r="WKA229" s="15"/>
      <c r="WKB229" s="15"/>
      <c r="WKC229" s="15"/>
      <c r="WKD229" s="15"/>
      <c r="WKE229" s="15"/>
      <c r="WKF229" s="15"/>
      <c r="WKG229" s="15"/>
      <c r="WKH229" s="15"/>
      <c r="WKI229" s="15"/>
      <c r="WKJ229" s="15"/>
      <c r="WKK229" s="15"/>
      <c r="WKL229" s="15"/>
      <c r="WKM229" s="15"/>
      <c r="WKN229" s="15"/>
      <c r="WKO229" s="15"/>
      <c r="WKP229" s="15"/>
      <c r="WKQ229" s="15"/>
      <c r="WKR229" s="15"/>
      <c r="WKS229" s="15"/>
      <c r="WKT229" s="15"/>
      <c r="WKU229" s="15"/>
      <c r="WKV229" s="15"/>
      <c r="WKW229" s="15"/>
      <c r="WKX229" s="15"/>
      <c r="WKY229" s="15"/>
      <c r="WKZ229" s="15"/>
      <c r="WLA229" s="15"/>
      <c r="WLB229" s="15"/>
      <c r="WLC229" s="15"/>
      <c r="WLD229" s="15"/>
      <c r="WLE229" s="15"/>
      <c r="WLF229" s="15"/>
      <c r="WLG229" s="15"/>
      <c r="WLH229" s="15"/>
      <c r="WLI229" s="15"/>
      <c r="WLJ229" s="15"/>
      <c r="WLK229" s="15"/>
      <c r="WLL229" s="15"/>
      <c r="WLM229" s="15"/>
      <c r="WLN229" s="15"/>
      <c r="WLO229" s="15"/>
      <c r="WLP229" s="15"/>
      <c r="WLQ229" s="15"/>
      <c r="WLR229" s="15"/>
      <c r="WLS229" s="15"/>
      <c r="WLT229" s="15"/>
      <c r="WLU229" s="15"/>
      <c r="WLV229" s="15"/>
      <c r="WLW229" s="15"/>
      <c r="WLX229" s="15"/>
      <c r="WLY229" s="15"/>
      <c r="WLZ229" s="15"/>
      <c r="WMA229" s="15"/>
      <c r="WMB229" s="15"/>
      <c r="WMC229" s="15"/>
      <c r="WMD229" s="15"/>
      <c r="WME229" s="15"/>
      <c r="WMF229" s="15"/>
      <c r="WMG229" s="15"/>
      <c r="WMH229" s="15"/>
      <c r="WMI229" s="15"/>
      <c r="WMJ229" s="15"/>
      <c r="WMK229" s="15"/>
      <c r="WML229" s="15"/>
      <c r="WMM229" s="15"/>
      <c r="WMN229" s="15"/>
      <c r="WMO229" s="15"/>
      <c r="WMP229" s="15"/>
      <c r="WMQ229" s="15"/>
      <c r="WMR229" s="15"/>
      <c r="WMS229" s="15"/>
      <c r="WMT229" s="15"/>
      <c r="WMU229" s="15"/>
      <c r="WMV229" s="15"/>
      <c r="WMW229" s="15"/>
      <c r="WMX229" s="15"/>
      <c r="WMY229" s="15"/>
      <c r="WMZ229" s="15"/>
      <c r="WNA229" s="15"/>
      <c r="WNB229" s="15"/>
      <c r="WNC229" s="15"/>
      <c r="WND229" s="15"/>
      <c r="WNE229" s="15"/>
      <c r="WNF229" s="15"/>
      <c r="WNG229" s="15"/>
      <c r="WNH229" s="15"/>
      <c r="WNI229" s="15"/>
      <c r="WNJ229" s="15"/>
      <c r="WNK229" s="15"/>
      <c r="WNL229" s="15"/>
      <c r="WNM229" s="15"/>
      <c r="WNN229" s="15"/>
      <c r="WNO229" s="15"/>
      <c r="WNP229" s="15"/>
      <c r="WNQ229" s="15"/>
      <c r="WNR229" s="15"/>
      <c r="WNS229" s="15"/>
      <c r="WNT229" s="15"/>
      <c r="WNU229" s="15"/>
      <c r="WNV229" s="15"/>
      <c r="WNW229" s="15"/>
      <c r="WNX229" s="15"/>
      <c r="WNY229" s="15"/>
      <c r="WNZ229" s="15"/>
      <c r="WOA229" s="15"/>
      <c r="WOB229" s="15"/>
      <c r="WOC229" s="15"/>
      <c r="WOD229" s="15"/>
      <c r="WOE229" s="15"/>
      <c r="WOF229" s="15"/>
      <c r="WOG229" s="15"/>
      <c r="WOH229" s="15"/>
      <c r="WOI229" s="15"/>
      <c r="WOJ229" s="15"/>
      <c r="WOK229" s="15"/>
      <c r="WOL229" s="15"/>
      <c r="WOM229" s="15"/>
      <c r="WON229" s="15"/>
      <c r="WOO229" s="15"/>
      <c r="WOP229" s="15"/>
      <c r="WOQ229" s="15"/>
      <c r="WOR229" s="15"/>
      <c r="WOS229" s="15"/>
      <c r="WOT229" s="15"/>
      <c r="WOU229" s="15"/>
      <c r="WOV229" s="15"/>
      <c r="WOW229" s="15"/>
      <c r="WOX229" s="15"/>
      <c r="WOY229" s="15"/>
      <c r="WOZ229" s="15"/>
      <c r="WPA229" s="15"/>
      <c r="WPB229" s="15"/>
      <c r="WPC229" s="15"/>
      <c r="WPD229" s="15"/>
      <c r="WPE229" s="15"/>
      <c r="WPF229" s="15"/>
      <c r="WPG229" s="15"/>
      <c r="WPH229" s="15"/>
      <c r="WPI229" s="15"/>
      <c r="WPJ229" s="15"/>
      <c r="WPK229" s="15"/>
      <c r="WPL229" s="15"/>
      <c r="WPM229" s="15"/>
      <c r="WPN229" s="15"/>
      <c r="WPO229" s="15"/>
      <c r="WPP229" s="15"/>
      <c r="WPQ229" s="15"/>
      <c r="WPR229" s="15"/>
      <c r="WPS229" s="15"/>
      <c r="WPT229" s="15"/>
      <c r="WPU229" s="15"/>
      <c r="WPV229" s="15"/>
      <c r="WPW229" s="15"/>
      <c r="WPX229" s="15"/>
      <c r="WPY229" s="15"/>
      <c r="WPZ229" s="15"/>
      <c r="WQA229" s="15"/>
      <c r="WQB229" s="15"/>
      <c r="WQC229" s="15"/>
      <c r="WQD229" s="15"/>
      <c r="WQE229" s="15"/>
      <c r="WQF229" s="15"/>
      <c r="WQG229" s="15"/>
      <c r="WQH229" s="15"/>
      <c r="WQI229" s="15"/>
      <c r="WQJ229" s="15"/>
      <c r="WQK229" s="15"/>
      <c r="WQL229" s="15"/>
      <c r="WQM229" s="15"/>
      <c r="WQN229" s="15"/>
      <c r="WQO229" s="15"/>
      <c r="WQP229" s="15"/>
      <c r="WQQ229" s="15"/>
      <c r="WQR229" s="15"/>
      <c r="WQS229" s="15"/>
      <c r="WQT229" s="15"/>
      <c r="WQU229" s="15"/>
      <c r="WQV229" s="15"/>
      <c r="WQW229" s="15"/>
      <c r="WQX229" s="15"/>
      <c r="WQY229" s="15"/>
      <c r="WQZ229" s="15"/>
      <c r="WRA229" s="15"/>
      <c r="WRB229" s="15"/>
      <c r="WRC229" s="15"/>
      <c r="WRD229" s="15"/>
      <c r="WRE229" s="15"/>
      <c r="WRF229" s="15"/>
      <c r="WRG229" s="15"/>
      <c r="WRH229" s="15"/>
      <c r="WRI229" s="15"/>
      <c r="WRJ229" s="15"/>
      <c r="WRK229" s="15"/>
      <c r="WRL229" s="15"/>
      <c r="WRM229" s="15"/>
      <c r="WRN229" s="15"/>
      <c r="WRO229" s="15"/>
      <c r="WRP229" s="15"/>
      <c r="WRQ229" s="15"/>
      <c r="WRR229" s="15"/>
      <c r="WRS229" s="15"/>
      <c r="WRT229" s="15"/>
      <c r="WRU229" s="15"/>
      <c r="WRV229" s="15"/>
      <c r="WRW229" s="15"/>
      <c r="WRX229" s="15"/>
      <c r="WRY229" s="15"/>
      <c r="WRZ229" s="15"/>
      <c r="WSA229" s="15"/>
      <c r="WSB229" s="15"/>
      <c r="WSC229" s="15"/>
      <c r="WSD229" s="15"/>
      <c r="WSE229" s="15"/>
      <c r="WSF229" s="15"/>
      <c r="WSG229" s="15"/>
      <c r="WSH229" s="15"/>
      <c r="WSI229" s="15"/>
      <c r="WSJ229" s="15"/>
      <c r="WSK229" s="15"/>
      <c r="WSL229" s="15"/>
      <c r="WSM229" s="15"/>
      <c r="WSN229" s="15"/>
      <c r="WSO229" s="15"/>
      <c r="WSP229" s="15"/>
      <c r="WSQ229" s="15"/>
      <c r="WSR229" s="15"/>
      <c r="WSS229" s="15"/>
      <c r="WST229" s="15"/>
      <c r="WSU229" s="15"/>
      <c r="WSV229" s="15"/>
      <c r="WSW229" s="15"/>
      <c r="WSX229" s="15"/>
      <c r="WSY229" s="15"/>
      <c r="WSZ229" s="15"/>
      <c r="WTA229" s="15"/>
      <c r="WTB229" s="15"/>
      <c r="WTC229" s="15"/>
      <c r="WTD229" s="15"/>
      <c r="WTE229" s="15"/>
      <c r="WTF229" s="15"/>
      <c r="WTG229" s="15"/>
      <c r="WTH229" s="15"/>
      <c r="WTI229" s="15"/>
      <c r="WTJ229" s="15"/>
      <c r="WTK229" s="15"/>
      <c r="WTL229" s="15"/>
      <c r="WTM229" s="15"/>
      <c r="WTN229" s="15"/>
      <c r="WTO229" s="15"/>
      <c r="WTP229" s="15"/>
      <c r="WTQ229" s="15"/>
      <c r="WTR229" s="15"/>
      <c r="WTS229" s="15"/>
      <c r="WTT229" s="15"/>
      <c r="WTU229" s="15"/>
      <c r="WTV229" s="15"/>
      <c r="WTW229" s="15"/>
      <c r="WTX229" s="15"/>
      <c r="WTY229" s="15"/>
      <c r="WTZ229" s="15"/>
      <c r="WUA229" s="15"/>
      <c r="WUB229" s="15"/>
      <c r="WUC229" s="15"/>
      <c r="WUD229" s="15"/>
      <c r="WUE229" s="15"/>
      <c r="WUF229" s="15"/>
      <c r="WUG229" s="15"/>
      <c r="WUH229" s="15"/>
      <c r="WUI229" s="15"/>
      <c r="WUJ229" s="15"/>
      <c r="WUK229" s="15"/>
      <c r="WUL229" s="15"/>
      <c r="WUM229" s="15"/>
      <c r="WUN229" s="15"/>
      <c r="WUO229" s="15"/>
      <c r="WUP229" s="15"/>
      <c r="WUQ229" s="15"/>
      <c r="WUR229" s="15"/>
      <c r="WUS229" s="15"/>
      <c r="WUT229" s="15"/>
      <c r="WUU229" s="15"/>
      <c r="WUV229" s="15"/>
      <c r="WUW229" s="15"/>
      <c r="WUX229" s="15"/>
      <c r="WUY229" s="15"/>
      <c r="WUZ229" s="15"/>
      <c r="WVA229" s="15"/>
      <c r="WVB229" s="15"/>
      <c r="WVC229" s="15"/>
      <c r="WVD229" s="15"/>
      <c r="WVE229" s="15"/>
      <c r="WVF229" s="15"/>
      <c r="WVG229" s="15"/>
      <c r="WVH229" s="15"/>
      <c r="WVI229" s="15"/>
      <c r="WVJ229" s="15"/>
      <c r="WVK229" s="15"/>
      <c r="WVL229" s="15"/>
      <c r="WVM229" s="15"/>
      <c r="WVN229" s="15"/>
      <c r="WVO229" s="15"/>
      <c r="WVP229" s="15"/>
      <c r="WVQ229" s="15"/>
      <c r="WVR229" s="15"/>
      <c r="WVS229" s="15"/>
      <c r="WVT229" s="15"/>
      <c r="WVU229" s="15"/>
      <c r="WVV229" s="15"/>
      <c r="WVW229" s="15"/>
      <c r="WVX229" s="15"/>
      <c r="WVY229" s="15"/>
      <c r="WVZ229" s="15"/>
      <c r="WWA229" s="15"/>
      <c r="WWB229" s="15"/>
      <c r="WWC229" s="15"/>
      <c r="WWD229" s="15"/>
      <c r="WWE229" s="15"/>
      <c r="WWF229" s="15"/>
      <c r="WWG229" s="15"/>
      <c r="WWH229" s="15"/>
      <c r="WWI229" s="15"/>
      <c r="WWJ229" s="15"/>
      <c r="WWK229" s="15"/>
      <c r="WWL229" s="15"/>
      <c r="WWM229" s="15"/>
      <c r="WWN229" s="15"/>
      <c r="WWO229" s="15"/>
      <c r="WWP229" s="15"/>
      <c r="WWQ229" s="15"/>
      <c r="WWR229" s="15"/>
      <c r="WWS229" s="15"/>
      <c r="WWT229" s="15"/>
      <c r="WWU229" s="15"/>
      <c r="WWV229" s="15"/>
      <c r="WWW229" s="15"/>
      <c r="WWX229" s="15"/>
      <c r="WWY229" s="15"/>
      <c r="WWZ229" s="15"/>
      <c r="WXA229" s="15"/>
      <c r="WXB229" s="15"/>
      <c r="WXC229" s="15"/>
      <c r="WXD229" s="15"/>
      <c r="WXE229" s="15"/>
      <c r="WXF229" s="15"/>
      <c r="WXG229" s="15"/>
      <c r="WXH229" s="15"/>
      <c r="WXI229" s="15"/>
      <c r="WXJ229" s="15"/>
      <c r="WXK229" s="15"/>
      <c r="WXL229" s="15"/>
      <c r="WXM229" s="15"/>
      <c r="WXN229" s="15"/>
      <c r="WXO229" s="15"/>
      <c r="WXP229" s="15"/>
      <c r="WXQ229" s="15"/>
      <c r="WXR229" s="15"/>
      <c r="WXS229" s="15"/>
      <c r="WXT229" s="15"/>
      <c r="WXU229" s="15"/>
      <c r="WXV229" s="15"/>
      <c r="WXW229" s="15"/>
      <c r="WXX229" s="15"/>
      <c r="WXY229" s="15"/>
      <c r="WXZ229" s="15"/>
      <c r="WYA229" s="15"/>
      <c r="WYB229" s="15"/>
      <c r="WYC229" s="15"/>
      <c r="WYD229" s="15"/>
      <c r="WYE229" s="15"/>
      <c r="WYF229" s="15"/>
      <c r="WYG229" s="15"/>
      <c r="WYH229" s="15"/>
      <c r="WYI229" s="15"/>
      <c r="WYJ229" s="15"/>
      <c r="WYK229" s="15"/>
      <c r="WYL229" s="15"/>
      <c r="WYM229" s="15"/>
      <c r="WYN229" s="15"/>
      <c r="WYO229" s="15"/>
      <c r="WYP229" s="15"/>
      <c r="WYQ229" s="15"/>
      <c r="WYR229" s="15"/>
      <c r="WYS229" s="15"/>
      <c r="WYT229" s="15"/>
      <c r="WYU229" s="15"/>
      <c r="WYV229" s="15"/>
      <c r="WYW229" s="15"/>
      <c r="WYX229" s="15"/>
      <c r="WYY229" s="15"/>
      <c r="WYZ229" s="15"/>
      <c r="WZA229" s="15"/>
      <c r="WZB229" s="15"/>
      <c r="WZC229" s="15"/>
      <c r="WZD229" s="15"/>
      <c r="WZE229" s="15"/>
      <c r="WZF229" s="15"/>
      <c r="WZG229" s="15"/>
      <c r="WZH229" s="15"/>
      <c r="WZI229" s="15"/>
      <c r="WZJ229" s="15"/>
      <c r="WZK229" s="15"/>
      <c r="WZL229" s="15"/>
      <c r="WZM229" s="15"/>
      <c r="WZN229" s="15"/>
      <c r="WZO229" s="15"/>
      <c r="WZP229" s="15"/>
      <c r="WZQ229" s="15"/>
      <c r="WZR229" s="15"/>
      <c r="WZS229" s="15"/>
      <c r="WZT229" s="15"/>
      <c r="WZU229" s="15"/>
      <c r="WZV229" s="15"/>
      <c r="WZW229" s="15"/>
      <c r="WZX229" s="15"/>
      <c r="WZY229" s="15"/>
      <c r="WZZ229" s="15"/>
      <c r="XAA229" s="15"/>
      <c r="XAB229" s="15"/>
      <c r="XAC229" s="15"/>
      <c r="XAD229" s="15"/>
      <c r="XAE229" s="15"/>
      <c r="XAF229" s="15"/>
      <c r="XAG229" s="15"/>
      <c r="XAH229" s="15"/>
      <c r="XAI229" s="15"/>
      <c r="XAJ229" s="15"/>
      <c r="XAK229" s="15"/>
      <c r="XAL229" s="15"/>
      <c r="XAM229" s="15"/>
      <c r="XAN229" s="15"/>
      <c r="XAO229" s="15"/>
      <c r="XAP229" s="15"/>
      <c r="XAQ229" s="15"/>
      <c r="XAR229" s="15"/>
      <c r="XAS229" s="15"/>
      <c r="XAT229" s="15"/>
      <c r="XAU229" s="15"/>
      <c r="XAV229" s="15"/>
      <c r="XAW229" s="15"/>
      <c r="XAX229" s="15"/>
      <c r="XAY229" s="15"/>
      <c r="XAZ229" s="15"/>
      <c r="XBA229" s="15"/>
      <c r="XBB229" s="15"/>
      <c r="XBC229" s="15"/>
      <c r="XBD229" s="15"/>
      <c r="XBE229" s="15"/>
      <c r="XBF229" s="15"/>
      <c r="XBG229" s="15"/>
      <c r="XBH229" s="15"/>
      <c r="XBI229" s="15"/>
      <c r="XBJ229" s="15"/>
      <c r="XBK229" s="15"/>
      <c r="XBL229" s="15"/>
      <c r="XBM229" s="15"/>
      <c r="XBN229" s="15"/>
      <c r="XBO229" s="15"/>
      <c r="XBP229" s="15"/>
      <c r="XBQ229" s="15"/>
      <c r="XBR229" s="15"/>
      <c r="XBS229" s="15"/>
      <c r="XBT229" s="15"/>
      <c r="XBU229" s="15"/>
      <c r="XBV229" s="15"/>
      <c r="XBW229" s="15"/>
      <c r="XBX229" s="15"/>
      <c r="XBY229" s="15"/>
      <c r="XBZ229" s="15"/>
      <c r="XCA229" s="15"/>
      <c r="XCB229" s="15"/>
      <c r="XCC229" s="15"/>
      <c r="XCD229" s="15"/>
      <c r="XCE229" s="15"/>
      <c r="XCF229" s="15"/>
      <c r="XCG229" s="15"/>
      <c r="XCH229" s="15"/>
      <c r="XCI229" s="15"/>
      <c r="XCJ229" s="15"/>
      <c r="XCK229" s="15"/>
      <c r="XCL229" s="15"/>
      <c r="XCM229" s="15"/>
      <c r="XCN229" s="15"/>
      <c r="XCO229" s="15"/>
      <c r="XCP229" s="15"/>
      <c r="XCQ229" s="15"/>
      <c r="XCR229" s="15"/>
      <c r="XCS229" s="15"/>
      <c r="XCT229" s="15"/>
      <c r="XCU229" s="15"/>
      <c r="XCV229" s="15"/>
      <c r="XCW229" s="15"/>
      <c r="XCX229" s="15"/>
      <c r="XCY229" s="15"/>
      <c r="XCZ229" s="15"/>
      <c r="XDA229" s="15"/>
      <c r="XDB229" s="15"/>
      <c r="XDC229" s="15"/>
      <c r="XDD229" s="15"/>
      <c r="XDE229" s="15"/>
      <c r="XDF229" s="15"/>
      <c r="XDG229" s="15"/>
      <c r="XDH229" s="15"/>
      <c r="XDI229" s="15"/>
      <c r="XDJ229" s="15"/>
      <c r="XDK229" s="15"/>
      <c r="XDL229" s="15"/>
      <c r="XDM229" s="15"/>
      <c r="XDN229" s="15"/>
      <c r="XDO229" s="15"/>
      <c r="XDP229" s="15"/>
      <c r="XDQ229" s="15"/>
      <c r="XDR229" s="15"/>
      <c r="XDS229" s="15"/>
      <c r="XDT229" s="15"/>
      <c r="XDU229" s="15"/>
      <c r="XDV229" s="15"/>
      <c r="XDW229" s="15"/>
      <c r="XDX229" s="15"/>
      <c r="XDY229" s="15"/>
      <c r="XDZ229" s="15"/>
      <c r="XEA229" s="15"/>
      <c r="XEB229" s="15"/>
      <c r="XEC229" s="15"/>
      <c r="XED229" s="15"/>
      <c r="XEE229" s="15"/>
      <c r="XEF229" s="15"/>
      <c r="XEG229" s="15"/>
      <c r="XEH229" s="15"/>
      <c r="XEI229" s="15"/>
      <c r="XEJ229" s="15"/>
      <c r="XEK229" s="15"/>
      <c r="XEL229" s="15"/>
      <c r="XEM229" s="15"/>
      <c r="XEN229" s="15"/>
      <c r="XEO229" s="15"/>
      <c r="XEP229" s="15"/>
      <c r="XEQ229" s="15"/>
      <c r="XER229" s="15"/>
      <c r="XES229" s="15"/>
      <c r="XET229" s="15"/>
      <c r="XEU229" s="15"/>
      <c r="XEV229" s="15"/>
      <c r="XEW229" s="15"/>
      <c r="XEX229" s="15"/>
      <c r="XEY229" s="15"/>
      <c r="XEZ229" s="15"/>
      <c r="XFA229" s="15"/>
      <c r="XFB229" s="15"/>
      <c r="XFC229" s="15"/>
    </row>
    <row r="230" spans="1:16383" ht="12.75" customHeight="1" x14ac:dyDescent="0.2">
      <c r="A230" s="76"/>
      <c r="B230" s="81" t="s">
        <v>554</v>
      </c>
      <c r="C230" s="82" t="s">
        <v>646</v>
      </c>
      <c r="D230" s="88"/>
      <c r="E230" s="85">
        <v>2.2000000000000002</v>
      </c>
      <c r="F230" s="73"/>
      <c r="G230" s="15">
        <f t="shared" si="3"/>
        <v>0</v>
      </c>
      <c r="H230" s="15">
        <v>0</v>
      </c>
      <c r="I230" s="15">
        <v>0</v>
      </c>
      <c r="J230" s="15">
        <v>0</v>
      </c>
      <c r="K230" s="15"/>
      <c r="L230" s="15">
        <v>0</v>
      </c>
      <c r="M230" s="15">
        <v>0</v>
      </c>
      <c r="N230" s="15">
        <v>0</v>
      </c>
      <c r="O230" s="15">
        <v>0</v>
      </c>
      <c r="P230" s="15"/>
      <c r="Q230" s="15">
        <v>0</v>
      </c>
      <c r="R230" s="15">
        <v>0</v>
      </c>
      <c r="S230" s="15">
        <v>0</v>
      </c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  <c r="BZ230" s="15"/>
      <c r="CA230" s="15"/>
      <c r="CB230" s="15"/>
      <c r="CC230" s="15"/>
      <c r="CD230" s="15"/>
      <c r="CE230" s="15"/>
      <c r="CF230" s="15"/>
      <c r="CG230" s="15"/>
      <c r="CH230" s="15"/>
      <c r="CI230" s="15"/>
      <c r="CJ230" s="15"/>
      <c r="CK230" s="15"/>
      <c r="CL230" s="15"/>
      <c r="CM230" s="15"/>
      <c r="CN230" s="15"/>
      <c r="CO230" s="15"/>
      <c r="CP230" s="15"/>
      <c r="CQ230" s="15"/>
      <c r="CR230" s="15"/>
      <c r="CS230" s="15"/>
      <c r="CT230" s="15"/>
      <c r="CU230" s="15"/>
      <c r="CV230" s="15"/>
      <c r="CW230" s="15"/>
      <c r="CX230" s="15"/>
      <c r="CY230" s="15"/>
      <c r="CZ230" s="15"/>
      <c r="DA230" s="15"/>
      <c r="DB230" s="15"/>
      <c r="DC230" s="15"/>
      <c r="DD230" s="15"/>
      <c r="DE230" s="15"/>
      <c r="DF230" s="15"/>
      <c r="DG230" s="15"/>
      <c r="DH230" s="15"/>
      <c r="DI230" s="15"/>
      <c r="DJ230" s="15"/>
      <c r="DK230" s="15"/>
      <c r="DL230" s="15"/>
      <c r="DM230" s="15"/>
      <c r="DN230" s="15"/>
      <c r="DO230" s="15"/>
      <c r="DP230" s="15"/>
      <c r="DQ230" s="15"/>
      <c r="DR230" s="15"/>
      <c r="DS230" s="15"/>
      <c r="DT230" s="15"/>
      <c r="DU230" s="15"/>
      <c r="DV230" s="15"/>
      <c r="DW230" s="15"/>
      <c r="DX230" s="15"/>
      <c r="DY230" s="15"/>
      <c r="DZ230" s="15"/>
      <c r="EA230" s="15"/>
      <c r="EB230" s="15"/>
      <c r="EC230" s="15"/>
      <c r="ED230" s="15"/>
      <c r="EE230" s="15"/>
      <c r="EF230" s="15"/>
      <c r="EG230" s="15"/>
      <c r="EH230" s="15"/>
      <c r="EI230" s="15"/>
      <c r="EJ230" s="15"/>
      <c r="EK230" s="15"/>
      <c r="EL230" s="15"/>
      <c r="EM230" s="15"/>
      <c r="EN230" s="15"/>
      <c r="EO230" s="15"/>
      <c r="EP230" s="15"/>
      <c r="EQ230" s="15"/>
      <c r="ER230" s="15"/>
      <c r="ES230" s="15"/>
      <c r="ET230" s="15"/>
      <c r="EU230" s="15"/>
      <c r="EV230" s="15"/>
      <c r="EW230" s="15"/>
      <c r="EX230" s="15"/>
      <c r="EY230" s="15"/>
      <c r="EZ230" s="15"/>
      <c r="FA230" s="15"/>
      <c r="FB230" s="15"/>
      <c r="FC230" s="15"/>
      <c r="FD230" s="15"/>
      <c r="FE230" s="15"/>
      <c r="FF230" s="15"/>
      <c r="FG230" s="15"/>
      <c r="FH230" s="15"/>
      <c r="FI230" s="15"/>
      <c r="FJ230" s="15"/>
      <c r="FK230" s="15"/>
      <c r="FL230" s="15"/>
      <c r="FM230" s="15"/>
      <c r="FN230" s="15"/>
      <c r="FO230" s="15"/>
      <c r="FP230" s="15"/>
      <c r="FQ230" s="15"/>
      <c r="FR230" s="15"/>
      <c r="FS230" s="15"/>
      <c r="FT230" s="15"/>
      <c r="FU230" s="15"/>
      <c r="FV230" s="15"/>
      <c r="FW230" s="15"/>
      <c r="FX230" s="15"/>
      <c r="FY230" s="15"/>
      <c r="FZ230" s="15"/>
      <c r="GA230" s="15"/>
      <c r="GB230" s="15"/>
      <c r="GC230" s="15"/>
      <c r="GD230" s="15"/>
      <c r="GE230" s="15"/>
      <c r="GF230" s="15"/>
      <c r="GG230" s="15"/>
      <c r="GH230" s="15"/>
      <c r="GI230" s="15"/>
      <c r="GJ230" s="15"/>
      <c r="GK230" s="15"/>
      <c r="GL230" s="15"/>
      <c r="GM230" s="15"/>
      <c r="GN230" s="15"/>
      <c r="GO230" s="15"/>
      <c r="GP230" s="15"/>
      <c r="GQ230" s="15"/>
      <c r="GR230" s="15"/>
      <c r="GS230" s="15"/>
      <c r="GT230" s="15"/>
      <c r="GU230" s="15"/>
      <c r="GV230" s="15"/>
      <c r="GW230" s="15"/>
      <c r="GX230" s="15"/>
      <c r="GY230" s="15"/>
      <c r="GZ230" s="15"/>
      <c r="HA230" s="15"/>
      <c r="HB230" s="15"/>
      <c r="HC230" s="15"/>
      <c r="HD230" s="15"/>
      <c r="HE230" s="15"/>
      <c r="HF230" s="15"/>
      <c r="HG230" s="15"/>
      <c r="HH230" s="15"/>
      <c r="HI230" s="15"/>
      <c r="HJ230" s="15"/>
      <c r="HK230" s="15"/>
      <c r="HL230" s="15"/>
      <c r="HM230" s="15"/>
      <c r="HN230" s="15"/>
      <c r="HO230" s="15"/>
      <c r="HP230" s="15"/>
      <c r="HQ230" s="15"/>
      <c r="HR230" s="15"/>
      <c r="HS230" s="15"/>
      <c r="HT230" s="15"/>
      <c r="HU230" s="15"/>
      <c r="HV230" s="15"/>
      <c r="HW230" s="15"/>
      <c r="HX230" s="15"/>
      <c r="HY230" s="15"/>
      <c r="HZ230" s="15"/>
      <c r="IA230" s="15"/>
      <c r="IB230" s="15"/>
      <c r="IC230" s="15"/>
      <c r="ID230" s="15"/>
      <c r="IE230" s="15"/>
      <c r="IF230" s="15"/>
      <c r="IG230" s="15"/>
      <c r="IH230" s="15"/>
      <c r="II230" s="15"/>
      <c r="IJ230" s="15"/>
      <c r="IK230" s="15"/>
      <c r="IL230" s="15"/>
      <c r="IM230" s="15"/>
      <c r="IN230" s="15"/>
      <c r="IO230" s="15"/>
      <c r="IP230" s="15"/>
      <c r="IQ230" s="15"/>
      <c r="IR230" s="15"/>
      <c r="IS230" s="15"/>
      <c r="IT230" s="15"/>
      <c r="IU230" s="15"/>
      <c r="IV230" s="15"/>
      <c r="IW230" s="15"/>
      <c r="IX230" s="15"/>
      <c r="IY230" s="15"/>
      <c r="IZ230" s="15"/>
      <c r="JA230" s="15"/>
      <c r="JB230" s="15"/>
      <c r="JC230" s="15"/>
      <c r="JD230" s="15"/>
      <c r="JE230" s="15"/>
      <c r="JF230" s="15"/>
      <c r="JG230" s="15"/>
      <c r="JH230" s="15"/>
      <c r="JI230" s="15"/>
      <c r="JJ230" s="15"/>
      <c r="JK230" s="15"/>
      <c r="JL230" s="15"/>
      <c r="JM230" s="15"/>
      <c r="JN230" s="15"/>
      <c r="JO230" s="15"/>
      <c r="JP230" s="15"/>
      <c r="JQ230" s="15"/>
      <c r="JR230" s="15"/>
      <c r="JS230" s="15"/>
      <c r="JT230" s="15"/>
      <c r="JU230" s="15"/>
      <c r="JV230" s="15"/>
      <c r="JW230" s="15"/>
      <c r="JX230" s="15"/>
      <c r="JY230" s="15"/>
      <c r="JZ230" s="15"/>
      <c r="KA230" s="15"/>
      <c r="KB230" s="15"/>
      <c r="KC230" s="15"/>
      <c r="KD230" s="15"/>
      <c r="KE230" s="15"/>
      <c r="KF230" s="15"/>
      <c r="KG230" s="15"/>
      <c r="KH230" s="15"/>
      <c r="KI230" s="15"/>
      <c r="KJ230" s="15"/>
      <c r="KK230" s="15"/>
      <c r="KL230" s="15"/>
      <c r="KM230" s="15"/>
      <c r="KN230" s="15"/>
      <c r="KO230" s="15"/>
      <c r="KP230" s="15"/>
      <c r="KQ230" s="15"/>
      <c r="KR230" s="15"/>
      <c r="KS230" s="15"/>
      <c r="KT230" s="15"/>
      <c r="KU230" s="15"/>
      <c r="KV230" s="15"/>
      <c r="KW230" s="15"/>
      <c r="KX230" s="15"/>
      <c r="KY230" s="15"/>
      <c r="KZ230" s="15"/>
      <c r="LA230" s="15"/>
      <c r="LB230" s="15"/>
      <c r="LC230" s="15"/>
      <c r="LD230" s="15"/>
      <c r="LE230" s="15"/>
      <c r="LF230" s="15"/>
      <c r="LG230" s="15"/>
      <c r="LH230" s="15"/>
      <c r="LI230" s="15"/>
      <c r="LJ230" s="15"/>
      <c r="LK230" s="15"/>
      <c r="LL230" s="15"/>
      <c r="LM230" s="15"/>
      <c r="LN230" s="15"/>
      <c r="LO230" s="15"/>
      <c r="LP230" s="15"/>
      <c r="LQ230" s="15"/>
      <c r="LR230" s="15"/>
      <c r="LS230" s="15"/>
      <c r="LT230" s="15"/>
      <c r="LU230" s="15"/>
      <c r="LV230" s="15"/>
      <c r="LW230" s="15"/>
      <c r="LX230" s="15"/>
      <c r="LY230" s="15"/>
      <c r="LZ230" s="15"/>
      <c r="MA230" s="15"/>
      <c r="MB230" s="15"/>
      <c r="MC230" s="15"/>
      <c r="MD230" s="15"/>
      <c r="ME230" s="15"/>
      <c r="MF230" s="15"/>
      <c r="MG230" s="15"/>
      <c r="MH230" s="15"/>
      <c r="MI230" s="15"/>
      <c r="MJ230" s="15"/>
      <c r="MK230" s="15"/>
      <c r="ML230" s="15"/>
      <c r="MM230" s="15"/>
      <c r="MN230" s="15"/>
      <c r="MO230" s="15"/>
      <c r="MP230" s="15"/>
      <c r="MQ230" s="15"/>
      <c r="MR230" s="15"/>
      <c r="MS230" s="15"/>
      <c r="MT230" s="15"/>
      <c r="MU230" s="15"/>
      <c r="MV230" s="15"/>
      <c r="MW230" s="15"/>
      <c r="MX230" s="15"/>
      <c r="MY230" s="15"/>
      <c r="MZ230" s="15"/>
      <c r="NA230" s="15"/>
      <c r="NB230" s="15"/>
      <c r="NC230" s="15"/>
      <c r="ND230" s="15"/>
      <c r="NE230" s="15"/>
      <c r="NF230" s="15"/>
      <c r="NG230" s="15"/>
      <c r="NH230" s="15"/>
      <c r="NI230" s="15"/>
      <c r="NJ230" s="15"/>
      <c r="NK230" s="15"/>
      <c r="NL230" s="15"/>
      <c r="NM230" s="15"/>
      <c r="NN230" s="15"/>
      <c r="NO230" s="15"/>
      <c r="NP230" s="15"/>
      <c r="NQ230" s="15"/>
      <c r="NR230" s="15"/>
      <c r="NS230" s="15"/>
      <c r="NT230" s="15"/>
      <c r="NU230" s="15"/>
      <c r="NV230" s="15"/>
      <c r="NW230" s="15"/>
      <c r="NX230" s="15"/>
      <c r="NY230" s="15"/>
      <c r="NZ230" s="15"/>
      <c r="OA230" s="15"/>
      <c r="OB230" s="15"/>
      <c r="OC230" s="15"/>
      <c r="OD230" s="15"/>
      <c r="OE230" s="15"/>
      <c r="OF230" s="15"/>
      <c r="OG230" s="15"/>
      <c r="OH230" s="15"/>
      <c r="OI230" s="15"/>
      <c r="OJ230" s="15"/>
      <c r="OK230" s="15"/>
      <c r="OL230" s="15"/>
      <c r="OM230" s="15"/>
      <c r="ON230" s="15"/>
      <c r="OO230" s="15"/>
      <c r="OP230" s="15"/>
      <c r="OQ230" s="15"/>
      <c r="OR230" s="15"/>
      <c r="OS230" s="15"/>
      <c r="OT230" s="15"/>
      <c r="OU230" s="15"/>
      <c r="OV230" s="15"/>
      <c r="OW230" s="15"/>
      <c r="OX230" s="15"/>
      <c r="OY230" s="15"/>
      <c r="OZ230" s="15"/>
      <c r="PA230" s="15"/>
      <c r="PB230" s="15"/>
      <c r="PC230" s="15"/>
      <c r="PD230" s="15"/>
      <c r="PE230" s="15"/>
      <c r="PF230" s="15"/>
      <c r="PG230" s="15"/>
      <c r="PH230" s="15"/>
      <c r="PI230" s="15"/>
      <c r="PJ230" s="15"/>
      <c r="PK230" s="15"/>
      <c r="PL230" s="15"/>
      <c r="PM230" s="15"/>
      <c r="PN230" s="15"/>
      <c r="PO230" s="15"/>
      <c r="PP230" s="15"/>
      <c r="PQ230" s="15"/>
      <c r="PR230" s="15"/>
      <c r="PS230" s="15"/>
      <c r="PT230" s="15"/>
      <c r="PU230" s="15"/>
      <c r="PV230" s="15"/>
      <c r="PW230" s="15"/>
      <c r="PX230" s="15"/>
      <c r="PY230" s="15"/>
      <c r="PZ230" s="15"/>
      <c r="QA230" s="15"/>
      <c r="QB230" s="15"/>
      <c r="QC230" s="15"/>
      <c r="QD230" s="15"/>
      <c r="QE230" s="15"/>
      <c r="QF230" s="15"/>
      <c r="QG230" s="15"/>
      <c r="QH230" s="15"/>
      <c r="QI230" s="15"/>
      <c r="QJ230" s="15"/>
      <c r="QK230" s="15"/>
      <c r="QL230" s="15"/>
      <c r="QM230" s="15"/>
      <c r="QN230" s="15"/>
      <c r="QO230" s="15"/>
      <c r="QP230" s="15"/>
      <c r="QQ230" s="15"/>
      <c r="QR230" s="15"/>
      <c r="QS230" s="15"/>
      <c r="QT230" s="15"/>
      <c r="QU230" s="15"/>
      <c r="QV230" s="15"/>
      <c r="QW230" s="15"/>
      <c r="QX230" s="15"/>
      <c r="QY230" s="15"/>
      <c r="QZ230" s="15"/>
      <c r="RA230" s="15"/>
      <c r="RB230" s="15"/>
      <c r="RC230" s="15"/>
      <c r="RD230" s="15"/>
      <c r="RE230" s="15"/>
      <c r="RF230" s="15"/>
      <c r="RG230" s="15"/>
      <c r="RH230" s="15"/>
      <c r="RI230" s="15"/>
      <c r="RJ230" s="15"/>
      <c r="RK230" s="15"/>
      <c r="RL230" s="15"/>
      <c r="RM230" s="15"/>
      <c r="RN230" s="15"/>
      <c r="RO230" s="15"/>
      <c r="RP230" s="15"/>
      <c r="RQ230" s="15"/>
      <c r="RR230" s="15"/>
      <c r="RS230" s="15"/>
      <c r="RT230" s="15"/>
      <c r="RU230" s="15"/>
      <c r="RV230" s="15"/>
      <c r="RW230" s="15"/>
      <c r="RX230" s="15"/>
      <c r="RY230" s="15"/>
      <c r="RZ230" s="15"/>
      <c r="SA230" s="15"/>
      <c r="SB230" s="15"/>
      <c r="SC230" s="15"/>
      <c r="SD230" s="15"/>
      <c r="SE230" s="15"/>
      <c r="SF230" s="15"/>
      <c r="SG230" s="15"/>
      <c r="SH230" s="15"/>
      <c r="SI230" s="15"/>
      <c r="SJ230" s="15"/>
      <c r="SK230" s="15"/>
      <c r="SL230" s="15"/>
      <c r="SM230" s="15"/>
      <c r="SN230" s="15"/>
      <c r="SO230" s="15"/>
      <c r="SP230" s="15"/>
      <c r="SQ230" s="15"/>
      <c r="SR230" s="15"/>
      <c r="SS230" s="15"/>
      <c r="ST230" s="15"/>
      <c r="SU230" s="15"/>
      <c r="SV230" s="15"/>
      <c r="SW230" s="15"/>
      <c r="SX230" s="15"/>
      <c r="SY230" s="15"/>
      <c r="SZ230" s="15"/>
      <c r="TA230" s="15"/>
      <c r="TB230" s="15"/>
      <c r="TC230" s="15"/>
      <c r="TD230" s="15"/>
      <c r="TE230" s="15"/>
      <c r="TF230" s="15"/>
      <c r="TG230" s="15"/>
      <c r="TH230" s="15"/>
      <c r="TI230" s="15"/>
      <c r="TJ230" s="15"/>
      <c r="TK230" s="15"/>
      <c r="TL230" s="15"/>
      <c r="TM230" s="15"/>
      <c r="TN230" s="15"/>
      <c r="TO230" s="15"/>
      <c r="TP230" s="15"/>
      <c r="TQ230" s="15"/>
      <c r="TR230" s="15"/>
      <c r="TS230" s="15"/>
      <c r="TT230" s="15"/>
      <c r="TU230" s="15"/>
      <c r="TV230" s="15"/>
      <c r="TW230" s="15"/>
      <c r="TX230" s="15"/>
      <c r="TY230" s="15"/>
      <c r="TZ230" s="15"/>
      <c r="UA230" s="15"/>
      <c r="UB230" s="15"/>
      <c r="UC230" s="15"/>
      <c r="UD230" s="15"/>
      <c r="UE230" s="15"/>
      <c r="UF230" s="15"/>
      <c r="UG230" s="15"/>
      <c r="UH230" s="15"/>
      <c r="UI230" s="15"/>
      <c r="UJ230" s="15"/>
      <c r="UK230" s="15"/>
      <c r="UL230" s="15"/>
      <c r="UM230" s="15"/>
      <c r="UN230" s="15"/>
      <c r="UO230" s="15"/>
      <c r="UP230" s="15"/>
      <c r="UQ230" s="15"/>
      <c r="UR230" s="15"/>
      <c r="US230" s="15"/>
      <c r="UT230" s="15"/>
      <c r="UU230" s="15"/>
      <c r="UV230" s="15"/>
      <c r="UW230" s="15"/>
      <c r="UX230" s="15"/>
      <c r="UY230" s="15"/>
      <c r="UZ230" s="15"/>
      <c r="VA230" s="15"/>
      <c r="VB230" s="15"/>
      <c r="VC230" s="15"/>
      <c r="VD230" s="15"/>
      <c r="VE230" s="15"/>
      <c r="VF230" s="15"/>
      <c r="VG230" s="15"/>
      <c r="VH230" s="15"/>
      <c r="VI230" s="15"/>
      <c r="VJ230" s="15"/>
      <c r="VK230" s="15"/>
      <c r="VL230" s="15"/>
      <c r="VM230" s="15"/>
      <c r="VN230" s="15"/>
      <c r="VO230" s="15"/>
      <c r="VP230" s="15"/>
      <c r="VQ230" s="15"/>
      <c r="VR230" s="15"/>
      <c r="VS230" s="15"/>
      <c r="VT230" s="15"/>
      <c r="VU230" s="15"/>
      <c r="VV230" s="15"/>
      <c r="VW230" s="15"/>
      <c r="VX230" s="15"/>
      <c r="VY230" s="15"/>
      <c r="VZ230" s="15"/>
      <c r="WA230" s="15"/>
      <c r="WB230" s="15"/>
      <c r="WC230" s="15"/>
      <c r="WD230" s="15"/>
      <c r="WE230" s="15"/>
      <c r="WF230" s="15"/>
      <c r="WG230" s="15"/>
      <c r="WH230" s="15"/>
      <c r="WI230" s="15"/>
      <c r="WJ230" s="15"/>
      <c r="WK230" s="15"/>
      <c r="WL230" s="15"/>
      <c r="WM230" s="15"/>
      <c r="WN230" s="15"/>
      <c r="WO230" s="15"/>
      <c r="WP230" s="15"/>
      <c r="WQ230" s="15"/>
      <c r="WR230" s="15"/>
      <c r="WS230" s="15"/>
      <c r="WT230" s="15"/>
      <c r="WU230" s="15"/>
      <c r="WV230" s="15"/>
      <c r="WW230" s="15"/>
      <c r="WX230" s="15"/>
      <c r="WY230" s="15"/>
      <c r="WZ230" s="15"/>
      <c r="XA230" s="15"/>
      <c r="XB230" s="15"/>
      <c r="XC230" s="15"/>
      <c r="XD230" s="15"/>
      <c r="XE230" s="15"/>
      <c r="XF230" s="15"/>
      <c r="XG230" s="15"/>
      <c r="XH230" s="15"/>
      <c r="XI230" s="15"/>
      <c r="XJ230" s="15"/>
      <c r="XK230" s="15"/>
      <c r="XL230" s="15"/>
      <c r="XM230" s="15"/>
      <c r="XN230" s="15"/>
      <c r="XO230" s="15"/>
      <c r="XP230" s="15"/>
      <c r="XQ230" s="15"/>
      <c r="XR230" s="15"/>
      <c r="XS230" s="15"/>
      <c r="XT230" s="15"/>
      <c r="XU230" s="15"/>
      <c r="XV230" s="15"/>
      <c r="XW230" s="15"/>
      <c r="XX230" s="15"/>
      <c r="XY230" s="15"/>
      <c r="XZ230" s="15"/>
      <c r="YA230" s="15"/>
      <c r="YB230" s="15"/>
      <c r="YC230" s="15"/>
      <c r="YD230" s="15"/>
      <c r="YE230" s="15"/>
      <c r="YF230" s="15"/>
      <c r="YG230" s="15"/>
      <c r="YH230" s="15"/>
      <c r="YI230" s="15"/>
      <c r="YJ230" s="15"/>
      <c r="YK230" s="15"/>
      <c r="YL230" s="15"/>
      <c r="YM230" s="15"/>
      <c r="YN230" s="15"/>
      <c r="YO230" s="15"/>
      <c r="YP230" s="15"/>
      <c r="YQ230" s="15"/>
      <c r="YR230" s="15"/>
      <c r="YS230" s="15"/>
      <c r="YT230" s="15"/>
      <c r="YU230" s="15"/>
      <c r="YV230" s="15"/>
      <c r="YW230" s="15"/>
      <c r="YX230" s="15"/>
      <c r="YY230" s="15"/>
      <c r="YZ230" s="15"/>
      <c r="ZA230" s="15"/>
      <c r="ZB230" s="15"/>
      <c r="ZC230" s="15"/>
      <c r="ZD230" s="15"/>
      <c r="ZE230" s="15"/>
      <c r="ZF230" s="15"/>
      <c r="ZG230" s="15"/>
      <c r="ZH230" s="15"/>
      <c r="ZI230" s="15"/>
      <c r="ZJ230" s="15"/>
      <c r="ZK230" s="15"/>
      <c r="ZL230" s="15"/>
      <c r="ZM230" s="15"/>
      <c r="ZN230" s="15"/>
      <c r="ZO230" s="15"/>
      <c r="ZP230" s="15"/>
      <c r="ZQ230" s="15"/>
      <c r="ZR230" s="15"/>
      <c r="ZS230" s="15"/>
      <c r="ZT230" s="15"/>
      <c r="ZU230" s="15"/>
      <c r="ZV230" s="15"/>
      <c r="ZW230" s="15"/>
      <c r="ZX230" s="15"/>
      <c r="ZY230" s="15"/>
      <c r="ZZ230" s="15"/>
      <c r="AAA230" s="15"/>
      <c r="AAB230" s="15"/>
      <c r="AAC230" s="15"/>
      <c r="AAD230" s="15"/>
      <c r="AAE230" s="15"/>
      <c r="AAF230" s="15"/>
      <c r="AAG230" s="15"/>
      <c r="AAH230" s="15"/>
      <c r="AAI230" s="15"/>
      <c r="AAJ230" s="15"/>
      <c r="AAK230" s="15"/>
      <c r="AAL230" s="15"/>
      <c r="AAM230" s="15"/>
      <c r="AAN230" s="15"/>
      <c r="AAO230" s="15"/>
      <c r="AAP230" s="15"/>
      <c r="AAQ230" s="15"/>
      <c r="AAR230" s="15"/>
      <c r="AAS230" s="15"/>
      <c r="AAT230" s="15"/>
      <c r="AAU230" s="15"/>
      <c r="AAV230" s="15"/>
      <c r="AAW230" s="15"/>
      <c r="AAX230" s="15"/>
      <c r="AAY230" s="15"/>
      <c r="AAZ230" s="15"/>
      <c r="ABA230" s="15"/>
      <c r="ABB230" s="15"/>
      <c r="ABC230" s="15"/>
      <c r="ABD230" s="15"/>
      <c r="ABE230" s="15"/>
      <c r="ABF230" s="15"/>
      <c r="ABG230" s="15"/>
      <c r="ABH230" s="15"/>
      <c r="ABI230" s="15"/>
      <c r="ABJ230" s="15"/>
      <c r="ABK230" s="15"/>
      <c r="ABL230" s="15"/>
      <c r="ABM230" s="15"/>
      <c r="ABN230" s="15"/>
      <c r="ABO230" s="15"/>
      <c r="ABP230" s="15"/>
      <c r="ABQ230" s="15"/>
      <c r="ABR230" s="15"/>
      <c r="ABS230" s="15"/>
      <c r="ABT230" s="15"/>
      <c r="ABU230" s="15"/>
      <c r="ABV230" s="15"/>
      <c r="ABW230" s="15"/>
      <c r="ABX230" s="15"/>
      <c r="ABY230" s="15"/>
      <c r="ABZ230" s="15"/>
      <c r="ACA230" s="15"/>
      <c r="ACB230" s="15"/>
      <c r="ACC230" s="15"/>
      <c r="ACD230" s="15"/>
      <c r="ACE230" s="15"/>
      <c r="ACF230" s="15"/>
      <c r="ACG230" s="15"/>
      <c r="ACH230" s="15"/>
      <c r="ACI230" s="15"/>
      <c r="ACJ230" s="15"/>
      <c r="ACK230" s="15"/>
      <c r="ACL230" s="15"/>
      <c r="ACM230" s="15"/>
      <c r="ACN230" s="15"/>
      <c r="ACO230" s="15"/>
      <c r="ACP230" s="15"/>
      <c r="ACQ230" s="15"/>
      <c r="ACR230" s="15"/>
      <c r="ACS230" s="15"/>
      <c r="ACT230" s="15"/>
      <c r="ACU230" s="15"/>
      <c r="ACV230" s="15"/>
      <c r="ACW230" s="15"/>
      <c r="ACX230" s="15"/>
      <c r="ACY230" s="15"/>
      <c r="ACZ230" s="15"/>
      <c r="ADA230" s="15"/>
      <c r="ADB230" s="15"/>
      <c r="ADC230" s="15"/>
      <c r="ADD230" s="15"/>
      <c r="ADE230" s="15"/>
      <c r="ADF230" s="15"/>
      <c r="ADG230" s="15"/>
      <c r="ADH230" s="15"/>
      <c r="ADI230" s="15"/>
      <c r="ADJ230" s="15"/>
      <c r="ADK230" s="15"/>
      <c r="ADL230" s="15"/>
      <c r="ADM230" s="15"/>
      <c r="ADN230" s="15"/>
      <c r="ADO230" s="15"/>
      <c r="ADP230" s="15"/>
      <c r="ADQ230" s="15"/>
      <c r="ADR230" s="15"/>
      <c r="ADS230" s="15"/>
      <c r="ADT230" s="15"/>
      <c r="ADU230" s="15"/>
      <c r="ADV230" s="15"/>
      <c r="ADW230" s="15"/>
      <c r="ADX230" s="15"/>
      <c r="ADY230" s="15"/>
      <c r="ADZ230" s="15"/>
      <c r="AEA230" s="15"/>
      <c r="AEB230" s="15"/>
      <c r="AEC230" s="15"/>
      <c r="AED230" s="15"/>
      <c r="AEE230" s="15"/>
      <c r="AEF230" s="15"/>
      <c r="AEG230" s="15"/>
      <c r="AEH230" s="15"/>
      <c r="AEI230" s="15"/>
      <c r="AEJ230" s="15"/>
      <c r="AEK230" s="15"/>
      <c r="AEL230" s="15"/>
      <c r="AEM230" s="15"/>
      <c r="AEN230" s="15"/>
      <c r="AEO230" s="15"/>
      <c r="AEP230" s="15"/>
      <c r="AEQ230" s="15"/>
      <c r="AER230" s="15"/>
      <c r="AES230" s="15"/>
      <c r="AET230" s="15"/>
      <c r="AEU230" s="15"/>
      <c r="AEV230" s="15"/>
      <c r="AEW230" s="15"/>
      <c r="AEX230" s="15"/>
      <c r="AEY230" s="15"/>
      <c r="AEZ230" s="15"/>
      <c r="AFA230" s="15"/>
      <c r="AFB230" s="15"/>
      <c r="AFC230" s="15"/>
      <c r="AFD230" s="15"/>
      <c r="AFE230" s="15"/>
      <c r="AFF230" s="15"/>
      <c r="AFG230" s="15"/>
      <c r="AFH230" s="15"/>
      <c r="AFI230" s="15"/>
      <c r="AFJ230" s="15"/>
      <c r="AFK230" s="15"/>
      <c r="AFL230" s="15"/>
      <c r="AFM230" s="15"/>
      <c r="AFN230" s="15"/>
      <c r="AFO230" s="15"/>
      <c r="AFP230" s="15"/>
      <c r="AFQ230" s="15"/>
      <c r="AFR230" s="15"/>
      <c r="AFS230" s="15"/>
      <c r="AFT230" s="15"/>
      <c r="AFU230" s="15"/>
      <c r="AFV230" s="15"/>
      <c r="AFW230" s="15"/>
      <c r="AFX230" s="15"/>
      <c r="AFY230" s="15"/>
      <c r="AFZ230" s="15"/>
      <c r="AGA230" s="15"/>
      <c r="AGB230" s="15"/>
      <c r="AGC230" s="15"/>
      <c r="AGD230" s="15"/>
      <c r="AGE230" s="15"/>
      <c r="AGF230" s="15"/>
      <c r="AGG230" s="15"/>
      <c r="AGH230" s="15"/>
      <c r="AGI230" s="15"/>
      <c r="AGJ230" s="15"/>
      <c r="AGK230" s="15"/>
      <c r="AGL230" s="15"/>
      <c r="AGM230" s="15"/>
      <c r="AGN230" s="15"/>
      <c r="AGO230" s="15"/>
      <c r="AGP230" s="15"/>
      <c r="AGQ230" s="15"/>
      <c r="AGR230" s="15"/>
      <c r="AGS230" s="15"/>
      <c r="AGT230" s="15"/>
      <c r="AGU230" s="15"/>
      <c r="AGV230" s="15"/>
      <c r="AGW230" s="15"/>
      <c r="AGX230" s="15"/>
      <c r="AGY230" s="15"/>
      <c r="AGZ230" s="15"/>
      <c r="AHA230" s="15"/>
      <c r="AHB230" s="15"/>
      <c r="AHC230" s="15"/>
      <c r="AHD230" s="15"/>
      <c r="AHE230" s="15"/>
      <c r="AHF230" s="15"/>
      <c r="AHG230" s="15"/>
      <c r="AHH230" s="15"/>
      <c r="AHI230" s="15"/>
      <c r="AHJ230" s="15"/>
      <c r="AHK230" s="15"/>
      <c r="AHL230" s="15"/>
      <c r="AHM230" s="15"/>
      <c r="AHN230" s="15"/>
      <c r="AHO230" s="15"/>
      <c r="AHP230" s="15"/>
      <c r="AHQ230" s="15"/>
      <c r="AHR230" s="15"/>
      <c r="AHS230" s="15"/>
      <c r="AHT230" s="15"/>
      <c r="AHU230" s="15"/>
      <c r="AHV230" s="15"/>
      <c r="AHW230" s="15"/>
      <c r="AHX230" s="15"/>
      <c r="AHY230" s="15"/>
      <c r="AHZ230" s="15"/>
      <c r="AIA230" s="15"/>
      <c r="AIB230" s="15"/>
      <c r="AIC230" s="15"/>
      <c r="AID230" s="15"/>
      <c r="AIE230" s="15"/>
      <c r="AIF230" s="15"/>
      <c r="AIG230" s="15"/>
      <c r="AIH230" s="15"/>
      <c r="AII230" s="15"/>
      <c r="AIJ230" s="15"/>
      <c r="AIK230" s="15"/>
      <c r="AIL230" s="15"/>
      <c r="AIM230" s="15"/>
      <c r="AIN230" s="15"/>
      <c r="AIO230" s="15"/>
      <c r="AIP230" s="15"/>
      <c r="AIQ230" s="15"/>
      <c r="AIR230" s="15"/>
      <c r="AIS230" s="15"/>
      <c r="AIT230" s="15"/>
      <c r="AIU230" s="15"/>
      <c r="AIV230" s="15"/>
      <c r="AIW230" s="15"/>
      <c r="AIX230" s="15"/>
      <c r="AIY230" s="15"/>
      <c r="AIZ230" s="15"/>
      <c r="AJA230" s="15"/>
      <c r="AJB230" s="15"/>
      <c r="AJC230" s="15"/>
      <c r="AJD230" s="15"/>
      <c r="AJE230" s="15"/>
      <c r="AJF230" s="15"/>
      <c r="AJG230" s="15"/>
      <c r="AJH230" s="15"/>
      <c r="AJI230" s="15"/>
      <c r="AJJ230" s="15"/>
      <c r="AJK230" s="15"/>
      <c r="AJL230" s="15"/>
      <c r="AJM230" s="15"/>
      <c r="AJN230" s="15"/>
      <c r="AJO230" s="15"/>
      <c r="AJP230" s="15"/>
      <c r="AJQ230" s="15"/>
      <c r="AJR230" s="15"/>
      <c r="AJS230" s="15"/>
      <c r="AJT230" s="15"/>
      <c r="AJU230" s="15"/>
      <c r="AJV230" s="15"/>
      <c r="AJW230" s="15"/>
      <c r="AJX230" s="15"/>
      <c r="AJY230" s="15"/>
      <c r="AJZ230" s="15"/>
      <c r="AKA230" s="15"/>
      <c r="AKB230" s="15"/>
      <c r="AKC230" s="15"/>
      <c r="AKD230" s="15"/>
      <c r="AKE230" s="15"/>
      <c r="AKF230" s="15"/>
      <c r="AKG230" s="15"/>
      <c r="AKH230" s="15"/>
      <c r="AKI230" s="15"/>
      <c r="AKJ230" s="15"/>
      <c r="AKK230" s="15"/>
      <c r="AKL230" s="15"/>
      <c r="AKM230" s="15"/>
      <c r="AKN230" s="15"/>
      <c r="AKO230" s="15"/>
      <c r="AKP230" s="15"/>
      <c r="AKQ230" s="15"/>
      <c r="AKR230" s="15"/>
      <c r="AKS230" s="15"/>
      <c r="AKT230" s="15"/>
      <c r="AKU230" s="15"/>
      <c r="AKV230" s="15"/>
      <c r="AKW230" s="15"/>
      <c r="AKX230" s="15"/>
      <c r="AKY230" s="15"/>
      <c r="AKZ230" s="15"/>
      <c r="ALA230" s="15"/>
      <c r="ALB230" s="15"/>
      <c r="ALC230" s="15"/>
      <c r="ALD230" s="15"/>
      <c r="ALE230" s="15"/>
      <c r="ALF230" s="15"/>
      <c r="ALG230" s="15"/>
      <c r="ALH230" s="15"/>
      <c r="ALI230" s="15"/>
      <c r="ALJ230" s="15"/>
      <c r="ALK230" s="15"/>
      <c r="ALL230" s="15"/>
      <c r="ALM230" s="15"/>
      <c r="ALN230" s="15"/>
      <c r="ALO230" s="15"/>
      <c r="ALP230" s="15"/>
      <c r="ALQ230" s="15"/>
      <c r="ALR230" s="15"/>
      <c r="ALS230" s="15"/>
      <c r="ALT230" s="15"/>
      <c r="ALU230" s="15"/>
      <c r="ALV230" s="15"/>
      <c r="ALW230" s="15"/>
      <c r="ALX230" s="15"/>
      <c r="ALY230" s="15"/>
      <c r="ALZ230" s="15"/>
      <c r="AMA230" s="15"/>
      <c r="AMB230" s="15"/>
      <c r="AMC230" s="15"/>
      <c r="AMD230" s="15"/>
      <c r="AME230" s="15"/>
      <c r="AMF230" s="15"/>
      <c r="AMG230" s="15"/>
      <c r="AMH230" s="15"/>
      <c r="AMI230" s="15"/>
      <c r="AMJ230" s="15"/>
      <c r="AMK230" s="15"/>
      <c r="AML230" s="15"/>
      <c r="AMM230" s="15"/>
      <c r="AMN230" s="15"/>
      <c r="AMO230" s="15"/>
      <c r="AMP230" s="15"/>
      <c r="AMQ230" s="15"/>
      <c r="AMR230" s="15"/>
      <c r="AMS230" s="15"/>
      <c r="AMT230" s="15"/>
      <c r="AMU230" s="15"/>
      <c r="AMV230" s="15"/>
      <c r="AMW230" s="15"/>
      <c r="AMX230" s="15"/>
      <c r="AMY230" s="15"/>
      <c r="AMZ230" s="15"/>
      <c r="ANA230" s="15"/>
      <c r="ANB230" s="15"/>
      <c r="ANC230" s="15"/>
      <c r="AND230" s="15"/>
      <c r="ANE230" s="15"/>
      <c r="ANF230" s="15"/>
      <c r="ANG230" s="15"/>
      <c r="ANH230" s="15"/>
      <c r="ANI230" s="15"/>
      <c r="ANJ230" s="15"/>
      <c r="ANK230" s="15"/>
      <c r="ANL230" s="15"/>
      <c r="ANM230" s="15"/>
      <c r="ANN230" s="15"/>
      <c r="ANO230" s="15"/>
      <c r="ANP230" s="15"/>
      <c r="ANQ230" s="15"/>
      <c r="ANR230" s="15"/>
      <c r="ANS230" s="15"/>
      <c r="ANT230" s="15"/>
      <c r="ANU230" s="15"/>
      <c r="ANV230" s="15"/>
      <c r="ANW230" s="15"/>
      <c r="ANX230" s="15"/>
      <c r="ANY230" s="15"/>
      <c r="ANZ230" s="15"/>
      <c r="AOA230" s="15"/>
      <c r="AOB230" s="15"/>
      <c r="AOC230" s="15"/>
      <c r="AOD230" s="15"/>
      <c r="AOE230" s="15"/>
      <c r="AOF230" s="15"/>
      <c r="AOG230" s="15"/>
      <c r="AOH230" s="15"/>
      <c r="AOI230" s="15"/>
      <c r="AOJ230" s="15"/>
      <c r="AOK230" s="15"/>
      <c r="AOL230" s="15"/>
      <c r="AOM230" s="15"/>
      <c r="AON230" s="15"/>
      <c r="AOO230" s="15"/>
      <c r="AOP230" s="15"/>
      <c r="AOQ230" s="15"/>
      <c r="AOR230" s="15"/>
      <c r="AOS230" s="15"/>
      <c r="AOT230" s="15"/>
      <c r="AOU230" s="15"/>
      <c r="AOV230" s="15"/>
      <c r="AOW230" s="15"/>
      <c r="AOX230" s="15"/>
      <c r="AOY230" s="15"/>
      <c r="AOZ230" s="15"/>
      <c r="APA230" s="15"/>
      <c r="APB230" s="15"/>
      <c r="APC230" s="15"/>
      <c r="APD230" s="15"/>
      <c r="APE230" s="15"/>
      <c r="APF230" s="15"/>
      <c r="APG230" s="15"/>
      <c r="APH230" s="15"/>
      <c r="API230" s="15"/>
      <c r="APJ230" s="15"/>
      <c r="APK230" s="15"/>
      <c r="APL230" s="15"/>
      <c r="APM230" s="15"/>
      <c r="APN230" s="15"/>
      <c r="APO230" s="15"/>
      <c r="APP230" s="15"/>
      <c r="APQ230" s="15"/>
      <c r="APR230" s="15"/>
      <c r="APS230" s="15"/>
      <c r="APT230" s="15"/>
      <c r="APU230" s="15"/>
      <c r="APV230" s="15"/>
      <c r="APW230" s="15"/>
      <c r="APX230" s="15"/>
      <c r="APY230" s="15"/>
      <c r="APZ230" s="15"/>
      <c r="AQA230" s="15"/>
      <c r="AQB230" s="15"/>
      <c r="AQC230" s="15"/>
      <c r="AQD230" s="15"/>
      <c r="AQE230" s="15"/>
      <c r="AQF230" s="15"/>
      <c r="AQG230" s="15"/>
      <c r="AQH230" s="15"/>
      <c r="AQI230" s="15"/>
      <c r="AQJ230" s="15"/>
      <c r="AQK230" s="15"/>
      <c r="AQL230" s="15"/>
      <c r="AQM230" s="15"/>
      <c r="AQN230" s="15"/>
      <c r="AQO230" s="15"/>
      <c r="AQP230" s="15"/>
      <c r="AQQ230" s="15"/>
      <c r="AQR230" s="15"/>
      <c r="AQS230" s="15"/>
      <c r="AQT230" s="15"/>
      <c r="AQU230" s="15"/>
      <c r="AQV230" s="15"/>
      <c r="AQW230" s="15"/>
      <c r="AQX230" s="15"/>
      <c r="AQY230" s="15"/>
      <c r="AQZ230" s="15"/>
      <c r="ARA230" s="15"/>
      <c r="ARB230" s="15"/>
      <c r="ARC230" s="15"/>
      <c r="ARD230" s="15"/>
      <c r="ARE230" s="15"/>
      <c r="ARF230" s="15"/>
      <c r="ARG230" s="15"/>
      <c r="ARH230" s="15"/>
      <c r="ARI230" s="15"/>
      <c r="ARJ230" s="15"/>
      <c r="ARK230" s="15"/>
      <c r="ARL230" s="15"/>
      <c r="ARM230" s="15"/>
      <c r="ARN230" s="15"/>
      <c r="ARO230" s="15"/>
      <c r="ARP230" s="15"/>
      <c r="ARQ230" s="15"/>
      <c r="ARR230" s="15"/>
      <c r="ARS230" s="15"/>
      <c r="ART230" s="15"/>
      <c r="ARU230" s="15"/>
      <c r="ARV230" s="15"/>
      <c r="ARW230" s="15"/>
      <c r="ARX230" s="15"/>
      <c r="ARY230" s="15"/>
      <c r="ARZ230" s="15"/>
      <c r="ASA230" s="15"/>
      <c r="ASB230" s="15"/>
      <c r="ASC230" s="15"/>
      <c r="ASD230" s="15"/>
      <c r="ASE230" s="15"/>
      <c r="ASF230" s="15"/>
      <c r="ASG230" s="15"/>
      <c r="ASH230" s="15"/>
      <c r="ASI230" s="15"/>
      <c r="ASJ230" s="15"/>
      <c r="ASK230" s="15"/>
      <c r="ASL230" s="15"/>
      <c r="ASM230" s="15"/>
      <c r="ASN230" s="15"/>
      <c r="ASO230" s="15"/>
      <c r="ASP230" s="15"/>
      <c r="ASQ230" s="15"/>
      <c r="ASR230" s="15"/>
      <c r="ASS230" s="15"/>
      <c r="AST230" s="15"/>
      <c r="ASU230" s="15"/>
      <c r="ASV230" s="15"/>
      <c r="ASW230" s="15"/>
      <c r="ASX230" s="15"/>
      <c r="ASY230" s="15"/>
      <c r="ASZ230" s="15"/>
      <c r="ATA230" s="15"/>
      <c r="ATB230" s="15"/>
      <c r="ATC230" s="15"/>
      <c r="ATD230" s="15"/>
      <c r="ATE230" s="15"/>
      <c r="ATF230" s="15"/>
      <c r="ATG230" s="15"/>
      <c r="ATH230" s="15"/>
      <c r="ATI230" s="15"/>
      <c r="ATJ230" s="15"/>
      <c r="ATK230" s="15"/>
      <c r="ATL230" s="15"/>
      <c r="ATM230" s="15"/>
      <c r="ATN230" s="15"/>
      <c r="ATO230" s="15"/>
      <c r="ATP230" s="15"/>
      <c r="ATQ230" s="15"/>
      <c r="ATR230" s="15"/>
      <c r="ATS230" s="15"/>
      <c r="ATT230" s="15"/>
      <c r="ATU230" s="15"/>
      <c r="ATV230" s="15"/>
      <c r="ATW230" s="15"/>
      <c r="ATX230" s="15"/>
      <c r="ATY230" s="15"/>
      <c r="ATZ230" s="15"/>
      <c r="AUA230" s="15"/>
      <c r="AUB230" s="15"/>
      <c r="AUC230" s="15"/>
      <c r="AUD230" s="15"/>
      <c r="AUE230" s="15"/>
      <c r="AUF230" s="15"/>
      <c r="AUG230" s="15"/>
      <c r="AUH230" s="15"/>
      <c r="AUI230" s="15"/>
      <c r="AUJ230" s="15"/>
      <c r="AUK230" s="15"/>
      <c r="AUL230" s="15"/>
      <c r="AUM230" s="15"/>
      <c r="AUN230" s="15"/>
      <c r="AUO230" s="15"/>
      <c r="AUP230" s="15"/>
      <c r="AUQ230" s="15"/>
      <c r="AUR230" s="15"/>
      <c r="AUS230" s="15"/>
      <c r="AUT230" s="15"/>
      <c r="AUU230" s="15"/>
      <c r="AUV230" s="15"/>
      <c r="AUW230" s="15"/>
      <c r="AUX230" s="15"/>
      <c r="AUY230" s="15"/>
      <c r="AUZ230" s="15"/>
      <c r="AVA230" s="15"/>
      <c r="AVB230" s="15"/>
      <c r="AVC230" s="15"/>
      <c r="AVD230" s="15"/>
      <c r="AVE230" s="15"/>
      <c r="AVF230" s="15"/>
      <c r="AVG230" s="15"/>
      <c r="AVH230" s="15"/>
      <c r="AVI230" s="15"/>
      <c r="AVJ230" s="15"/>
      <c r="AVK230" s="15"/>
      <c r="AVL230" s="15"/>
      <c r="AVM230" s="15"/>
      <c r="AVN230" s="15"/>
      <c r="AVO230" s="15"/>
      <c r="AVP230" s="15"/>
      <c r="AVQ230" s="15"/>
      <c r="AVR230" s="15"/>
      <c r="AVS230" s="15"/>
      <c r="AVT230" s="15"/>
      <c r="AVU230" s="15"/>
      <c r="AVV230" s="15"/>
      <c r="AVW230" s="15"/>
      <c r="AVX230" s="15"/>
      <c r="AVY230" s="15"/>
      <c r="AVZ230" s="15"/>
      <c r="AWA230" s="15"/>
      <c r="AWB230" s="15"/>
      <c r="AWC230" s="15"/>
      <c r="AWD230" s="15"/>
      <c r="AWE230" s="15"/>
      <c r="AWF230" s="15"/>
      <c r="AWG230" s="15"/>
      <c r="AWH230" s="15"/>
      <c r="AWI230" s="15"/>
      <c r="AWJ230" s="15"/>
      <c r="AWK230" s="15"/>
      <c r="AWL230" s="15"/>
      <c r="AWM230" s="15"/>
      <c r="AWN230" s="15"/>
      <c r="AWO230" s="15"/>
      <c r="AWP230" s="15"/>
      <c r="AWQ230" s="15"/>
      <c r="AWR230" s="15"/>
      <c r="AWS230" s="15"/>
      <c r="AWT230" s="15"/>
      <c r="AWU230" s="15"/>
      <c r="AWV230" s="15"/>
      <c r="AWW230" s="15"/>
      <c r="AWX230" s="15"/>
      <c r="AWY230" s="15"/>
      <c r="AWZ230" s="15"/>
      <c r="AXA230" s="15"/>
      <c r="AXB230" s="15"/>
      <c r="AXC230" s="15"/>
      <c r="AXD230" s="15"/>
      <c r="AXE230" s="15"/>
      <c r="AXF230" s="15"/>
      <c r="AXG230" s="15"/>
      <c r="AXH230" s="15"/>
      <c r="AXI230" s="15"/>
      <c r="AXJ230" s="15"/>
      <c r="AXK230" s="15"/>
      <c r="AXL230" s="15"/>
      <c r="AXM230" s="15"/>
      <c r="AXN230" s="15"/>
      <c r="AXO230" s="15"/>
      <c r="AXP230" s="15"/>
      <c r="AXQ230" s="15"/>
      <c r="AXR230" s="15"/>
      <c r="AXS230" s="15"/>
      <c r="AXT230" s="15"/>
      <c r="AXU230" s="15"/>
      <c r="AXV230" s="15"/>
      <c r="AXW230" s="15"/>
      <c r="AXX230" s="15"/>
      <c r="AXY230" s="15"/>
      <c r="AXZ230" s="15"/>
      <c r="AYA230" s="15"/>
      <c r="AYB230" s="15"/>
      <c r="AYC230" s="15"/>
      <c r="AYD230" s="15"/>
      <c r="AYE230" s="15"/>
      <c r="AYF230" s="15"/>
      <c r="AYG230" s="15"/>
      <c r="AYH230" s="15"/>
      <c r="AYI230" s="15"/>
      <c r="AYJ230" s="15"/>
      <c r="AYK230" s="15"/>
      <c r="AYL230" s="15"/>
      <c r="AYM230" s="15"/>
      <c r="AYN230" s="15"/>
      <c r="AYO230" s="15"/>
      <c r="AYP230" s="15"/>
      <c r="AYQ230" s="15"/>
      <c r="AYR230" s="15"/>
      <c r="AYS230" s="15"/>
      <c r="AYT230" s="15"/>
      <c r="AYU230" s="15"/>
      <c r="AYV230" s="15"/>
      <c r="AYW230" s="15"/>
      <c r="AYX230" s="15"/>
      <c r="AYY230" s="15"/>
      <c r="AYZ230" s="15"/>
      <c r="AZA230" s="15"/>
      <c r="AZB230" s="15"/>
      <c r="AZC230" s="15"/>
      <c r="AZD230" s="15"/>
      <c r="AZE230" s="15"/>
      <c r="AZF230" s="15"/>
      <c r="AZG230" s="15"/>
      <c r="AZH230" s="15"/>
      <c r="AZI230" s="15"/>
      <c r="AZJ230" s="15"/>
      <c r="AZK230" s="15"/>
      <c r="AZL230" s="15"/>
      <c r="AZM230" s="15"/>
      <c r="AZN230" s="15"/>
      <c r="AZO230" s="15"/>
      <c r="AZP230" s="15"/>
      <c r="AZQ230" s="15"/>
      <c r="AZR230" s="15"/>
      <c r="AZS230" s="15"/>
      <c r="AZT230" s="15"/>
      <c r="AZU230" s="15"/>
      <c r="AZV230" s="15"/>
      <c r="AZW230" s="15"/>
      <c r="AZX230" s="15"/>
      <c r="AZY230" s="15"/>
      <c r="AZZ230" s="15"/>
      <c r="BAA230" s="15"/>
      <c r="BAB230" s="15"/>
      <c r="BAC230" s="15"/>
      <c r="BAD230" s="15"/>
      <c r="BAE230" s="15"/>
      <c r="BAF230" s="15"/>
      <c r="BAG230" s="15"/>
      <c r="BAH230" s="15"/>
      <c r="BAI230" s="15"/>
      <c r="BAJ230" s="15"/>
      <c r="BAK230" s="15"/>
      <c r="BAL230" s="15"/>
      <c r="BAM230" s="15"/>
      <c r="BAN230" s="15"/>
      <c r="BAO230" s="15"/>
      <c r="BAP230" s="15"/>
      <c r="BAQ230" s="15"/>
      <c r="BAR230" s="15"/>
      <c r="BAS230" s="15"/>
      <c r="BAT230" s="15"/>
      <c r="BAU230" s="15"/>
      <c r="BAV230" s="15"/>
      <c r="BAW230" s="15"/>
      <c r="BAX230" s="15"/>
      <c r="BAY230" s="15"/>
      <c r="BAZ230" s="15"/>
      <c r="BBA230" s="15"/>
      <c r="BBB230" s="15"/>
      <c r="BBC230" s="15"/>
      <c r="BBD230" s="15"/>
      <c r="BBE230" s="15"/>
      <c r="BBF230" s="15"/>
      <c r="BBG230" s="15"/>
      <c r="BBH230" s="15"/>
      <c r="BBI230" s="15"/>
      <c r="BBJ230" s="15"/>
      <c r="BBK230" s="15"/>
      <c r="BBL230" s="15"/>
      <c r="BBM230" s="15"/>
      <c r="BBN230" s="15"/>
      <c r="BBO230" s="15"/>
      <c r="BBP230" s="15"/>
      <c r="BBQ230" s="15"/>
      <c r="BBR230" s="15"/>
      <c r="BBS230" s="15"/>
      <c r="BBT230" s="15"/>
      <c r="BBU230" s="15"/>
      <c r="BBV230" s="15"/>
      <c r="BBW230" s="15"/>
      <c r="BBX230" s="15"/>
      <c r="BBY230" s="15"/>
      <c r="BBZ230" s="15"/>
      <c r="BCA230" s="15"/>
      <c r="BCB230" s="15"/>
      <c r="BCC230" s="15"/>
      <c r="BCD230" s="15"/>
      <c r="BCE230" s="15"/>
      <c r="BCF230" s="15"/>
      <c r="BCG230" s="15"/>
      <c r="BCH230" s="15"/>
      <c r="BCI230" s="15"/>
      <c r="BCJ230" s="15"/>
      <c r="BCK230" s="15"/>
      <c r="BCL230" s="15"/>
      <c r="BCM230" s="15"/>
      <c r="BCN230" s="15"/>
      <c r="BCO230" s="15"/>
      <c r="BCP230" s="15"/>
      <c r="BCQ230" s="15"/>
      <c r="BCR230" s="15"/>
      <c r="BCS230" s="15"/>
      <c r="BCT230" s="15"/>
      <c r="BCU230" s="15"/>
      <c r="BCV230" s="15"/>
      <c r="BCW230" s="15"/>
      <c r="BCX230" s="15"/>
      <c r="BCY230" s="15"/>
      <c r="BCZ230" s="15"/>
      <c r="BDA230" s="15"/>
      <c r="BDB230" s="15"/>
      <c r="BDC230" s="15"/>
      <c r="BDD230" s="15"/>
      <c r="BDE230" s="15"/>
      <c r="BDF230" s="15"/>
      <c r="BDG230" s="15"/>
      <c r="BDH230" s="15"/>
      <c r="BDI230" s="15"/>
      <c r="BDJ230" s="15"/>
      <c r="BDK230" s="15"/>
      <c r="BDL230" s="15"/>
      <c r="BDM230" s="15"/>
      <c r="BDN230" s="15"/>
      <c r="BDO230" s="15"/>
      <c r="BDP230" s="15"/>
      <c r="BDQ230" s="15"/>
      <c r="BDR230" s="15"/>
      <c r="BDS230" s="15"/>
      <c r="BDT230" s="15"/>
      <c r="BDU230" s="15"/>
      <c r="BDV230" s="15"/>
      <c r="BDW230" s="15"/>
      <c r="BDX230" s="15"/>
      <c r="BDY230" s="15"/>
      <c r="BDZ230" s="15"/>
      <c r="BEA230" s="15"/>
      <c r="BEB230" s="15"/>
      <c r="BEC230" s="15"/>
      <c r="BED230" s="15"/>
      <c r="BEE230" s="15"/>
      <c r="BEF230" s="15"/>
      <c r="BEG230" s="15"/>
      <c r="BEH230" s="15"/>
      <c r="BEI230" s="15"/>
      <c r="BEJ230" s="15"/>
      <c r="BEK230" s="15"/>
      <c r="BEL230" s="15"/>
      <c r="BEM230" s="15"/>
      <c r="BEN230" s="15"/>
      <c r="BEO230" s="15"/>
      <c r="BEP230" s="15"/>
      <c r="BEQ230" s="15"/>
      <c r="BER230" s="15"/>
      <c r="BES230" s="15"/>
      <c r="BET230" s="15"/>
      <c r="BEU230" s="15"/>
      <c r="BEV230" s="15"/>
      <c r="BEW230" s="15"/>
      <c r="BEX230" s="15"/>
      <c r="BEY230" s="15"/>
      <c r="BEZ230" s="15"/>
      <c r="BFA230" s="15"/>
      <c r="BFB230" s="15"/>
      <c r="BFC230" s="15"/>
      <c r="BFD230" s="15"/>
      <c r="BFE230" s="15"/>
      <c r="BFF230" s="15"/>
      <c r="BFG230" s="15"/>
      <c r="BFH230" s="15"/>
      <c r="BFI230" s="15"/>
      <c r="BFJ230" s="15"/>
      <c r="BFK230" s="15"/>
      <c r="BFL230" s="15"/>
      <c r="BFM230" s="15"/>
      <c r="BFN230" s="15"/>
      <c r="BFO230" s="15"/>
      <c r="BFP230" s="15"/>
      <c r="BFQ230" s="15"/>
      <c r="BFR230" s="15"/>
      <c r="BFS230" s="15"/>
      <c r="BFT230" s="15"/>
      <c r="BFU230" s="15"/>
      <c r="BFV230" s="15"/>
      <c r="BFW230" s="15"/>
      <c r="BFX230" s="15"/>
      <c r="BFY230" s="15"/>
      <c r="BFZ230" s="15"/>
      <c r="BGA230" s="15"/>
      <c r="BGB230" s="15"/>
      <c r="BGC230" s="15"/>
      <c r="BGD230" s="15"/>
      <c r="BGE230" s="15"/>
      <c r="BGF230" s="15"/>
      <c r="BGG230" s="15"/>
      <c r="BGH230" s="15"/>
      <c r="BGI230" s="15"/>
      <c r="BGJ230" s="15"/>
      <c r="BGK230" s="15"/>
      <c r="BGL230" s="15"/>
      <c r="BGM230" s="15"/>
      <c r="BGN230" s="15"/>
      <c r="BGO230" s="15"/>
      <c r="BGP230" s="15"/>
      <c r="BGQ230" s="15"/>
      <c r="BGR230" s="15"/>
      <c r="BGS230" s="15"/>
      <c r="BGT230" s="15"/>
      <c r="BGU230" s="15"/>
      <c r="BGV230" s="15"/>
      <c r="BGW230" s="15"/>
      <c r="BGX230" s="15"/>
      <c r="BGY230" s="15"/>
      <c r="BGZ230" s="15"/>
      <c r="BHA230" s="15"/>
      <c r="BHB230" s="15"/>
      <c r="BHC230" s="15"/>
      <c r="BHD230" s="15"/>
      <c r="BHE230" s="15"/>
      <c r="BHF230" s="15"/>
      <c r="BHG230" s="15"/>
      <c r="BHH230" s="15"/>
      <c r="BHI230" s="15"/>
      <c r="BHJ230" s="15"/>
      <c r="BHK230" s="15"/>
      <c r="BHL230" s="15"/>
      <c r="BHM230" s="15"/>
      <c r="BHN230" s="15"/>
      <c r="BHO230" s="15"/>
      <c r="BHP230" s="15"/>
      <c r="BHQ230" s="15"/>
      <c r="BHR230" s="15"/>
      <c r="BHS230" s="15"/>
      <c r="BHT230" s="15"/>
      <c r="BHU230" s="15"/>
      <c r="BHV230" s="15"/>
      <c r="BHW230" s="15"/>
      <c r="BHX230" s="15"/>
      <c r="BHY230" s="15"/>
      <c r="BHZ230" s="15"/>
      <c r="BIA230" s="15"/>
      <c r="BIB230" s="15"/>
      <c r="BIC230" s="15"/>
      <c r="BID230" s="15"/>
      <c r="BIE230" s="15"/>
      <c r="BIF230" s="15"/>
      <c r="BIG230" s="15"/>
      <c r="BIH230" s="15"/>
      <c r="BII230" s="15"/>
      <c r="BIJ230" s="15"/>
      <c r="BIK230" s="15"/>
      <c r="BIL230" s="15"/>
      <c r="BIM230" s="15"/>
      <c r="BIN230" s="15"/>
      <c r="BIO230" s="15"/>
      <c r="BIP230" s="15"/>
      <c r="BIQ230" s="15"/>
      <c r="BIR230" s="15"/>
      <c r="BIS230" s="15"/>
      <c r="BIT230" s="15"/>
      <c r="BIU230" s="15"/>
      <c r="BIV230" s="15"/>
      <c r="BIW230" s="15"/>
      <c r="BIX230" s="15"/>
      <c r="BIY230" s="15"/>
      <c r="BIZ230" s="15"/>
      <c r="BJA230" s="15"/>
      <c r="BJB230" s="15"/>
      <c r="BJC230" s="15"/>
      <c r="BJD230" s="15"/>
      <c r="BJE230" s="15"/>
      <c r="BJF230" s="15"/>
      <c r="BJG230" s="15"/>
      <c r="BJH230" s="15"/>
      <c r="BJI230" s="15"/>
      <c r="BJJ230" s="15"/>
      <c r="BJK230" s="15"/>
      <c r="BJL230" s="15"/>
      <c r="BJM230" s="15"/>
      <c r="BJN230" s="15"/>
      <c r="BJO230" s="15"/>
      <c r="BJP230" s="15"/>
      <c r="BJQ230" s="15"/>
      <c r="BJR230" s="15"/>
      <c r="BJS230" s="15"/>
      <c r="BJT230" s="15"/>
      <c r="BJU230" s="15"/>
      <c r="BJV230" s="15"/>
      <c r="BJW230" s="15"/>
      <c r="BJX230" s="15"/>
      <c r="BJY230" s="15"/>
      <c r="BJZ230" s="15"/>
      <c r="BKA230" s="15"/>
      <c r="BKB230" s="15"/>
      <c r="BKC230" s="15"/>
      <c r="BKD230" s="15"/>
      <c r="BKE230" s="15"/>
      <c r="BKF230" s="15"/>
      <c r="BKG230" s="15"/>
      <c r="BKH230" s="15"/>
      <c r="BKI230" s="15"/>
      <c r="BKJ230" s="15"/>
      <c r="BKK230" s="15"/>
      <c r="BKL230" s="15"/>
      <c r="BKM230" s="15"/>
      <c r="BKN230" s="15"/>
      <c r="BKO230" s="15"/>
      <c r="BKP230" s="15"/>
      <c r="BKQ230" s="15"/>
      <c r="BKR230" s="15"/>
      <c r="BKS230" s="15"/>
      <c r="BKT230" s="15"/>
      <c r="BKU230" s="15"/>
      <c r="BKV230" s="15"/>
      <c r="BKW230" s="15"/>
      <c r="BKX230" s="15"/>
      <c r="BKY230" s="15"/>
      <c r="BKZ230" s="15"/>
      <c r="BLA230" s="15"/>
      <c r="BLB230" s="15"/>
      <c r="BLC230" s="15"/>
      <c r="BLD230" s="15"/>
      <c r="BLE230" s="15"/>
      <c r="BLF230" s="15"/>
      <c r="BLG230" s="15"/>
      <c r="BLH230" s="15"/>
      <c r="BLI230" s="15"/>
      <c r="BLJ230" s="15"/>
      <c r="BLK230" s="15"/>
      <c r="BLL230" s="15"/>
      <c r="BLM230" s="15"/>
      <c r="BLN230" s="15"/>
      <c r="BLO230" s="15"/>
      <c r="BLP230" s="15"/>
      <c r="BLQ230" s="15"/>
      <c r="BLR230" s="15"/>
      <c r="BLS230" s="15"/>
      <c r="BLT230" s="15"/>
      <c r="BLU230" s="15"/>
      <c r="BLV230" s="15"/>
      <c r="BLW230" s="15"/>
      <c r="BLX230" s="15"/>
      <c r="BLY230" s="15"/>
      <c r="BLZ230" s="15"/>
      <c r="BMA230" s="15"/>
      <c r="BMB230" s="15"/>
      <c r="BMC230" s="15"/>
      <c r="BMD230" s="15"/>
      <c r="BME230" s="15"/>
      <c r="BMF230" s="15"/>
      <c r="BMG230" s="15"/>
      <c r="BMH230" s="15"/>
      <c r="BMI230" s="15"/>
      <c r="BMJ230" s="15"/>
      <c r="BMK230" s="15"/>
      <c r="BML230" s="15"/>
      <c r="BMM230" s="15"/>
      <c r="BMN230" s="15"/>
      <c r="BMO230" s="15"/>
      <c r="BMP230" s="15"/>
      <c r="BMQ230" s="15"/>
      <c r="BMR230" s="15"/>
      <c r="BMS230" s="15"/>
      <c r="BMT230" s="15"/>
      <c r="BMU230" s="15"/>
      <c r="BMV230" s="15"/>
      <c r="BMW230" s="15"/>
      <c r="BMX230" s="15"/>
      <c r="BMY230" s="15"/>
      <c r="BMZ230" s="15"/>
      <c r="BNA230" s="15"/>
      <c r="BNB230" s="15"/>
      <c r="BNC230" s="15"/>
      <c r="BND230" s="15"/>
      <c r="BNE230" s="15"/>
      <c r="BNF230" s="15"/>
      <c r="BNG230" s="15"/>
      <c r="BNH230" s="15"/>
      <c r="BNI230" s="15"/>
      <c r="BNJ230" s="15"/>
      <c r="BNK230" s="15"/>
      <c r="BNL230" s="15"/>
      <c r="BNM230" s="15"/>
      <c r="BNN230" s="15"/>
      <c r="BNO230" s="15"/>
      <c r="BNP230" s="15"/>
      <c r="BNQ230" s="15"/>
      <c r="BNR230" s="15"/>
      <c r="BNS230" s="15"/>
      <c r="BNT230" s="15"/>
      <c r="BNU230" s="15"/>
      <c r="BNV230" s="15"/>
      <c r="BNW230" s="15"/>
      <c r="BNX230" s="15"/>
      <c r="BNY230" s="15"/>
      <c r="BNZ230" s="15"/>
      <c r="BOA230" s="15"/>
      <c r="BOB230" s="15"/>
      <c r="BOC230" s="15"/>
      <c r="BOD230" s="15"/>
      <c r="BOE230" s="15"/>
      <c r="BOF230" s="15"/>
      <c r="BOG230" s="15"/>
      <c r="BOH230" s="15"/>
      <c r="BOI230" s="15"/>
      <c r="BOJ230" s="15"/>
      <c r="BOK230" s="15"/>
      <c r="BOL230" s="15"/>
      <c r="BOM230" s="15"/>
      <c r="BON230" s="15"/>
      <c r="BOO230" s="15"/>
      <c r="BOP230" s="15"/>
      <c r="BOQ230" s="15"/>
      <c r="BOR230" s="15"/>
      <c r="BOS230" s="15"/>
      <c r="BOT230" s="15"/>
      <c r="BOU230" s="15"/>
      <c r="BOV230" s="15"/>
      <c r="BOW230" s="15"/>
      <c r="BOX230" s="15"/>
      <c r="BOY230" s="15"/>
      <c r="BOZ230" s="15"/>
      <c r="BPA230" s="15"/>
      <c r="BPB230" s="15"/>
      <c r="BPC230" s="15"/>
      <c r="BPD230" s="15"/>
      <c r="BPE230" s="15"/>
      <c r="BPF230" s="15"/>
      <c r="BPG230" s="15"/>
      <c r="BPH230" s="15"/>
      <c r="BPI230" s="15"/>
      <c r="BPJ230" s="15"/>
      <c r="BPK230" s="15"/>
      <c r="BPL230" s="15"/>
      <c r="BPM230" s="15"/>
      <c r="BPN230" s="15"/>
      <c r="BPO230" s="15"/>
      <c r="BPP230" s="15"/>
      <c r="BPQ230" s="15"/>
      <c r="BPR230" s="15"/>
      <c r="BPS230" s="15"/>
      <c r="BPT230" s="15"/>
      <c r="BPU230" s="15"/>
      <c r="BPV230" s="15"/>
      <c r="BPW230" s="15"/>
      <c r="BPX230" s="15"/>
      <c r="BPY230" s="15"/>
      <c r="BPZ230" s="15"/>
      <c r="BQA230" s="15"/>
      <c r="BQB230" s="15"/>
      <c r="BQC230" s="15"/>
      <c r="BQD230" s="15"/>
      <c r="BQE230" s="15"/>
      <c r="BQF230" s="15"/>
      <c r="BQG230" s="15"/>
      <c r="BQH230" s="15"/>
      <c r="BQI230" s="15"/>
      <c r="BQJ230" s="15"/>
      <c r="BQK230" s="15"/>
      <c r="BQL230" s="15"/>
      <c r="BQM230" s="15"/>
      <c r="BQN230" s="15"/>
      <c r="BQO230" s="15"/>
      <c r="BQP230" s="15"/>
      <c r="BQQ230" s="15"/>
      <c r="BQR230" s="15"/>
      <c r="BQS230" s="15"/>
      <c r="BQT230" s="15"/>
      <c r="BQU230" s="15"/>
      <c r="BQV230" s="15"/>
      <c r="BQW230" s="15"/>
      <c r="BQX230" s="15"/>
      <c r="BQY230" s="15"/>
      <c r="BQZ230" s="15"/>
      <c r="BRA230" s="15"/>
      <c r="BRB230" s="15"/>
      <c r="BRC230" s="15"/>
      <c r="BRD230" s="15"/>
      <c r="BRE230" s="15"/>
      <c r="BRF230" s="15"/>
      <c r="BRG230" s="15"/>
      <c r="BRH230" s="15"/>
      <c r="BRI230" s="15"/>
      <c r="BRJ230" s="15"/>
      <c r="BRK230" s="15"/>
      <c r="BRL230" s="15"/>
      <c r="BRM230" s="15"/>
      <c r="BRN230" s="15"/>
      <c r="BRO230" s="15"/>
      <c r="BRP230" s="15"/>
      <c r="BRQ230" s="15"/>
      <c r="BRR230" s="15"/>
      <c r="BRS230" s="15"/>
      <c r="BRT230" s="15"/>
      <c r="BRU230" s="15"/>
      <c r="BRV230" s="15"/>
      <c r="BRW230" s="15"/>
      <c r="BRX230" s="15"/>
      <c r="BRY230" s="15"/>
      <c r="BRZ230" s="15"/>
      <c r="BSA230" s="15"/>
      <c r="BSB230" s="15"/>
      <c r="BSC230" s="15"/>
      <c r="BSD230" s="15"/>
      <c r="BSE230" s="15"/>
      <c r="BSF230" s="15"/>
      <c r="BSG230" s="15"/>
      <c r="BSH230" s="15"/>
      <c r="BSI230" s="15"/>
      <c r="BSJ230" s="15"/>
      <c r="BSK230" s="15"/>
      <c r="BSL230" s="15"/>
      <c r="BSM230" s="15"/>
      <c r="BSN230" s="15"/>
      <c r="BSO230" s="15"/>
      <c r="BSP230" s="15"/>
      <c r="BSQ230" s="15"/>
      <c r="BSR230" s="15"/>
      <c r="BSS230" s="15"/>
      <c r="BST230" s="15"/>
      <c r="BSU230" s="15"/>
      <c r="BSV230" s="15"/>
      <c r="BSW230" s="15"/>
      <c r="BSX230" s="15"/>
      <c r="BSY230" s="15"/>
      <c r="BSZ230" s="15"/>
      <c r="BTA230" s="15"/>
      <c r="BTB230" s="15"/>
      <c r="BTC230" s="15"/>
      <c r="BTD230" s="15"/>
      <c r="BTE230" s="15"/>
      <c r="BTF230" s="15"/>
      <c r="BTG230" s="15"/>
      <c r="BTH230" s="15"/>
      <c r="BTI230" s="15"/>
      <c r="BTJ230" s="15"/>
      <c r="BTK230" s="15"/>
      <c r="BTL230" s="15"/>
      <c r="BTM230" s="15"/>
      <c r="BTN230" s="15"/>
      <c r="BTO230" s="15"/>
      <c r="BTP230" s="15"/>
      <c r="BTQ230" s="15"/>
      <c r="BTR230" s="15"/>
      <c r="BTS230" s="15"/>
      <c r="BTT230" s="15"/>
      <c r="BTU230" s="15"/>
      <c r="BTV230" s="15"/>
      <c r="BTW230" s="15"/>
      <c r="BTX230" s="15"/>
      <c r="BTY230" s="15"/>
      <c r="BTZ230" s="15"/>
      <c r="BUA230" s="15"/>
      <c r="BUB230" s="15"/>
      <c r="BUC230" s="15"/>
      <c r="BUD230" s="15"/>
      <c r="BUE230" s="15"/>
      <c r="BUF230" s="15"/>
      <c r="BUG230" s="15"/>
      <c r="BUH230" s="15"/>
      <c r="BUI230" s="15"/>
      <c r="BUJ230" s="15"/>
      <c r="BUK230" s="15"/>
      <c r="BUL230" s="15"/>
      <c r="BUM230" s="15"/>
      <c r="BUN230" s="15"/>
      <c r="BUO230" s="15"/>
      <c r="BUP230" s="15"/>
      <c r="BUQ230" s="15"/>
      <c r="BUR230" s="15"/>
      <c r="BUS230" s="15"/>
      <c r="BUT230" s="15"/>
      <c r="BUU230" s="15"/>
      <c r="BUV230" s="15"/>
      <c r="BUW230" s="15"/>
      <c r="BUX230" s="15"/>
      <c r="BUY230" s="15"/>
      <c r="BUZ230" s="15"/>
      <c r="BVA230" s="15"/>
      <c r="BVB230" s="15"/>
      <c r="BVC230" s="15"/>
      <c r="BVD230" s="15"/>
      <c r="BVE230" s="15"/>
      <c r="BVF230" s="15"/>
      <c r="BVG230" s="15"/>
      <c r="BVH230" s="15"/>
      <c r="BVI230" s="15"/>
      <c r="BVJ230" s="15"/>
      <c r="BVK230" s="15"/>
      <c r="BVL230" s="15"/>
      <c r="BVM230" s="15"/>
      <c r="BVN230" s="15"/>
      <c r="BVO230" s="15"/>
      <c r="BVP230" s="15"/>
      <c r="BVQ230" s="15"/>
      <c r="BVR230" s="15"/>
      <c r="BVS230" s="15"/>
      <c r="BVT230" s="15"/>
      <c r="BVU230" s="15"/>
      <c r="BVV230" s="15"/>
      <c r="BVW230" s="15"/>
      <c r="BVX230" s="15"/>
      <c r="BVY230" s="15"/>
      <c r="BVZ230" s="15"/>
      <c r="BWA230" s="15"/>
      <c r="BWB230" s="15"/>
      <c r="BWC230" s="15"/>
      <c r="BWD230" s="15"/>
      <c r="BWE230" s="15"/>
      <c r="BWF230" s="15"/>
      <c r="BWG230" s="15"/>
      <c r="BWH230" s="15"/>
      <c r="BWI230" s="15"/>
      <c r="BWJ230" s="15"/>
      <c r="BWK230" s="15"/>
      <c r="BWL230" s="15"/>
      <c r="BWM230" s="15"/>
      <c r="BWN230" s="15"/>
      <c r="BWO230" s="15"/>
      <c r="BWP230" s="15"/>
      <c r="BWQ230" s="15"/>
      <c r="BWR230" s="15"/>
      <c r="BWS230" s="15"/>
      <c r="BWT230" s="15"/>
      <c r="BWU230" s="15"/>
      <c r="BWV230" s="15"/>
      <c r="BWW230" s="15"/>
      <c r="BWX230" s="15"/>
      <c r="BWY230" s="15"/>
      <c r="BWZ230" s="15"/>
      <c r="BXA230" s="15"/>
      <c r="BXB230" s="15"/>
      <c r="BXC230" s="15"/>
      <c r="BXD230" s="15"/>
      <c r="BXE230" s="15"/>
      <c r="BXF230" s="15"/>
      <c r="BXG230" s="15"/>
      <c r="BXH230" s="15"/>
      <c r="BXI230" s="15"/>
      <c r="BXJ230" s="15"/>
      <c r="BXK230" s="15"/>
      <c r="BXL230" s="15"/>
      <c r="BXM230" s="15"/>
      <c r="BXN230" s="15"/>
      <c r="BXO230" s="15"/>
      <c r="BXP230" s="15"/>
      <c r="BXQ230" s="15"/>
      <c r="BXR230" s="15"/>
      <c r="BXS230" s="15"/>
      <c r="BXT230" s="15"/>
      <c r="BXU230" s="15"/>
      <c r="BXV230" s="15"/>
      <c r="BXW230" s="15"/>
      <c r="BXX230" s="15"/>
      <c r="BXY230" s="15"/>
      <c r="BXZ230" s="15"/>
      <c r="BYA230" s="15"/>
      <c r="BYB230" s="15"/>
      <c r="BYC230" s="15"/>
      <c r="BYD230" s="15"/>
      <c r="BYE230" s="15"/>
      <c r="BYF230" s="15"/>
      <c r="BYG230" s="15"/>
      <c r="BYH230" s="15"/>
      <c r="BYI230" s="15"/>
      <c r="BYJ230" s="15"/>
      <c r="BYK230" s="15"/>
      <c r="BYL230" s="15"/>
      <c r="BYM230" s="15"/>
      <c r="BYN230" s="15"/>
      <c r="BYO230" s="15"/>
      <c r="BYP230" s="15"/>
      <c r="BYQ230" s="15"/>
      <c r="BYR230" s="15"/>
      <c r="BYS230" s="15"/>
      <c r="BYT230" s="15"/>
      <c r="BYU230" s="15"/>
      <c r="BYV230" s="15"/>
      <c r="BYW230" s="15"/>
      <c r="BYX230" s="15"/>
      <c r="BYY230" s="15"/>
      <c r="BYZ230" s="15"/>
      <c r="BZA230" s="15"/>
      <c r="BZB230" s="15"/>
      <c r="BZC230" s="15"/>
      <c r="BZD230" s="15"/>
      <c r="BZE230" s="15"/>
      <c r="BZF230" s="15"/>
      <c r="BZG230" s="15"/>
      <c r="BZH230" s="15"/>
      <c r="BZI230" s="15"/>
      <c r="BZJ230" s="15"/>
      <c r="BZK230" s="15"/>
      <c r="BZL230" s="15"/>
      <c r="BZM230" s="15"/>
      <c r="BZN230" s="15"/>
      <c r="BZO230" s="15"/>
      <c r="BZP230" s="15"/>
      <c r="BZQ230" s="15"/>
      <c r="BZR230" s="15"/>
      <c r="BZS230" s="15"/>
      <c r="BZT230" s="15"/>
      <c r="BZU230" s="15"/>
      <c r="BZV230" s="15"/>
      <c r="BZW230" s="15"/>
      <c r="BZX230" s="15"/>
      <c r="BZY230" s="15"/>
      <c r="BZZ230" s="15"/>
      <c r="CAA230" s="15"/>
      <c r="CAB230" s="15"/>
      <c r="CAC230" s="15"/>
      <c r="CAD230" s="15"/>
      <c r="CAE230" s="15"/>
      <c r="CAF230" s="15"/>
      <c r="CAG230" s="15"/>
      <c r="CAH230" s="15"/>
      <c r="CAI230" s="15"/>
      <c r="CAJ230" s="15"/>
      <c r="CAK230" s="15"/>
      <c r="CAL230" s="15"/>
      <c r="CAM230" s="15"/>
      <c r="CAN230" s="15"/>
      <c r="CAO230" s="15"/>
      <c r="CAP230" s="15"/>
      <c r="CAQ230" s="15"/>
      <c r="CAR230" s="15"/>
      <c r="CAS230" s="15"/>
      <c r="CAT230" s="15"/>
      <c r="CAU230" s="15"/>
      <c r="CAV230" s="15"/>
      <c r="CAW230" s="15"/>
      <c r="CAX230" s="15"/>
      <c r="CAY230" s="15"/>
      <c r="CAZ230" s="15"/>
      <c r="CBA230" s="15"/>
      <c r="CBB230" s="15"/>
      <c r="CBC230" s="15"/>
      <c r="CBD230" s="15"/>
      <c r="CBE230" s="15"/>
      <c r="CBF230" s="15"/>
      <c r="CBG230" s="15"/>
      <c r="CBH230" s="15"/>
      <c r="CBI230" s="15"/>
      <c r="CBJ230" s="15"/>
      <c r="CBK230" s="15"/>
      <c r="CBL230" s="15"/>
      <c r="CBM230" s="15"/>
      <c r="CBN230" s="15"/>
      <c r="CBO230" s="15"/>
      <c r="CBP230" s="15"/>
      <c r="CBQ230" s="15"/>
      <c r="CBR230" s="15"/>
      <c r="CBS230" s="15"/>
      <c r="CBT230" s="15"/>
      <c r="CBU230" s="15"/>
      <c r="CBV230" s="15"/>
      <c r="CBW230" s="15"/>
      <c r="CBX230" s="15"/>
      <c r="CBY230" s="15"/>
      <c r="CBZ230" s="15"/>
      <c r="CCA230" s="15"/>
      <c r="CCB230" s="15"/>
      <c r="CCC230" s="15"/>
      <c r="CCD230" s="15"/>
      <c r="CCE230" s="15"/>
      <c r="CCF230" s="15"/>
      <c r="CCG230" s="15"/>
      <c r="CCH230" s="15"/>
      <c r="CCI230" s="15"/>
      <c r="CCJ230" s="15"/>
      <c r="CCK230" s="15"/>
      <c r="CCL230" s="15"/>
      <c r="CCM230" s="15"/>
      <c r="CCN230" s="15"/>
      <c r="CCO230" s="15"/>
      <c r="CCP230" s="15"/>
      <c r="CCQ230" s="15"/>
      <c r="CCR230" s="15"/>
      <c r="CCS230" s="15"/>
      <c r="CCT230" s="15"/>
      <c r="CCU230" s="15"/>
      <c r="CCV230" s="15"/>
      <c r="CCW230" s="15"/>
      <c r="CCX230" s="15"/>
      <c r="CCY230" s="15"/>
      <c r="CCZ230" s="15"/>
      <c r="CDA230" s="15"/>
      <c r="CDB230" s="15"/>
      <c r="CDC230" s="15"/>
      <c r="CDD230" s="15"/>
      <c r="CDE230" s="15"/>
      <c r="CDF230" s="15"/>
      <c r="CDG230" s="15"/>
      <c r="CDH230" s="15"/>
      <c r="CDI230" s="15"/>
      <c r="CDJ230" s="15"/>
      <c r="CDK230" s="15"/>
      <c r="CDL230" s="15"/>
      <c r="CDM230" s="15"/>
      <c r="CDN230" s="15"/>
      <c r="CDO230" s="15"/>
      <c r="CDP230" s="15"/>
      <c r="CDQ230" s="15"/>
      <c r="CDR230" s="15"/>
      <c r="CDS230" s="15"/>
      <c r="CDT230" s="15"/>
      <c r="CDU230" s="15"/>
      <c r="CDV230" s="15"/>
      <c r="CDW230" s="15"/>
      <c r="CDX230" s="15"/>
      <c r="CDY230" s="15"/>
      <c r="CDZ230" s="15"/>
      <c r="CEA230" s="15"/>
      <c r="CEB230" s="15"/>
      <c r="CEC230" s="15"/>
      <c r="CED230" s="15"/>
      <c r="CEE230" s="15"/>
      <c r="CEF230" s="15"/>
      <c r="CEG230" s="15"/>
      <c r="CEH230" s="15"/>
      <c r="CEI230" s="15"/>
      <c r="CEJ230" s="15"/>
      <c r="CEK230" s="15"/>
      <c r="CEL230" s="15"/>
      <c r="CEM230" s="15"/>
      <c r="CEN230" s="15"/>
      <c r="CEO230" s="15"/>
      <c r="CEP230" s="15"/>
      <c r="CEQ230" s="15"/>
      <c r="CER230" s="15"/>
      <c r="CES230" s="15"/>
      <c r="CET230" s="15"/>
      <c r="CEU230" s="15"/>
      <c r="CEV230" s="15"/>
      <c r="CEW230" s="15"/>
      <c r="CEX230" s="15"/>
      <c r="CEY230" s="15"/>
      <c r="CEZ230" s="15"/>
      <c r="CFA230" s="15"/>
      <c r="CFB230" s="15"/>
      <c r="CFC230" s="15"/>
      <c r="CFD230" s="15"/>
      <c r="CFE230" s="15"/>
      <c r="CFF230" s="15"/>
      <c r="CFG230" s="15"/>
      <c r="CFH230" s="15"/>
      <c r="CFI230" s="15"/>
      <c r="CFJ230" s="15"/>
      <c r="CFK230" s="15"/>
      <c r="CFL230" s="15"/>
      <c r="CFM230" s="15"/>
      <c r="CFN230" s="15"/>
      <c r="CFO230" s="15"/>
      <c r="CFP230" s="15"/>
      <c r="CFQ230" s="15"/>
      <c r="CFR230" s="15"/>
      <c r="CFS230" s="15"/>
      <c r="CFT230" s="15"/>
      <c r="CFU230" s="15"/>
      <c r="CFV230" s="15"/>
      <c r="CFW230" s="15"/>
      <c r="CFX230" s="15"/>
      <c r="CFY230" s="15"/>
      <c r="CFZ230" s="15"/>
      <c r="CGA230" s="15"/>
      <c r="CGB230" s="15"/>
      <c r="CGC230" s="15"/>
      <c r="CGD230" s="15"/>
      <c r="CGE230" s="15"/>
      <c r="CGF230" s="15"/>
      <c r="CGG230" s="15"/>
      <c r="CGH230" s="15"/>
      <c r="CGI230" s="15"/>
      <c r="CGJ230" s="15"/>
      <c r="CGK230" s="15"/>
      <c r="CGL230" s="15"/>
      <c r="CGM230" s="15"/>
      <c r="CGN230" s="15"/>
      <c r="CGO230" s="15"/>
      <c r="CGP230" s="15"/>
      <c r="CGQ230" s="15"/>
      <c r="CGR230" s="15"/>
      <c r="CGS230" s="15"/>
      <c r="CGT230" s="15"/>
      <c r="CGU230" s="15"/>
      <c r="CGV230" s="15"/>
      <c r="CGW230" s="15"/>
      <c r="CGX230" s="15"/>
      <c r="CGY230" s="15"/>
      <c r="CGZ230" s="15"/>
      <c r="CHA230" s="15"/>
      <c r="CHB230" s="15"/>
      <c r="CHC230" s="15"/>
      <c r="CHD230" s="15"/>
      <c r="CHE230" s="15"/>
      <c r="CHF230" s="15"/>
      <c r="CHG230" s="15"/>
      <c r="CHH230" s="15"/>
      <c r="CHI230" s="15"/>
      <c r="CHJ230" s="15"/>
      <c r="CHK230" s="15"/>
      <c r="CHL230" s="15"/>
      <c r="CHM230" s="15"/>
      <c r="CHN230" s="15"/>
      <c r="CHO230" s="15"/>
      <c r="CHP230" s="15"/>
      <c r="CHQ230" s="15"/>
      <c r="CHR230" s="15"/>
      <c r="CHS230" s="15"/>
      <c r="CHT230" s="15"/>
      <c r="CHU230" s="15"/>
      <c r="CHV230" s="15"/>
      <c r="CHW230" s="15"/>
      <c r="CHX230" s="15"/>
      <c r="CHY230" s="15"/>
      <c r="CHZ230" s="15"/>
      <c r="CIA230" s="15"/>
      <c r="CIB230" s="15"/>
      <c r="CIC230" s="15"/>
      <c r="CID230" s="15"/>
      <c r="CIE230" s="15"/>
      <c r="CIF230" s="15"/>
      <c r="CIG230" s="15"/>
      <c r="CIH230" s="15"/>
      <c r="CII230" s="15"/>
      <c r="CIJ230" s="15"/>
      <c r="CIK230" s="15"/>
      <c r="CIL230" s="15"/>
      <c r="CIM230" s="15"/>
      <c r="CIN230" s="15"/>
      <c r="CIO230" s="15"/>
      <c r="CIP230" s="15"/>
      <c r="CIQ230" s="15"/>
      <c r="CIR230" s="15"/>
      <c r="CIS230" s="15"/>
      <c r="CIT230" s="15"/>
      <c r="CIU230" s="15"/>
      <c r="CIV230" s="15"/>
      <c r="CIW230" s="15"/>
      <c r="CIX230" s="15"/>
      <c r="CIY230" s="15"/>
      <c r="CIZ230" s="15"/>
      <c r="CJA230" s="15"/>
      <c r="CJB230" s="15"/>
      <c r="CJC230" s="15"/>
      <c r="CJD230" s="15"/>
      <c r="CJE230" s="15"/>
      <c r="CJF230" s="15"/>
      <c r="CJG230" s="15"/>
      <c r="CJH230" s="15"/>
      <c r="CJI230" s="15"/>
      <c r="CJJ230" s="15"/>
      <c r="CJK230" s="15"/>
      <c r="CJL230" s="15"/>
      <c r="CJM230" s="15"/>
      <c r="CJN230" s="15"/>
      <c r="CJO230" s="15"/>
      <c r="CJP230" s="15"/>
      <c r="CJQ230" s="15"/>
      <c r="CJR230" s="15"/>
      <c r="CJS230" s="15"/>
      <c r="CJT230" s="15"/>
      <c r="CJU230" s="15"/>
      <c r="CJV230" s="15"/>
      <c r="CJW230" s="15"/>
      <c r="CJX230" s="15"/>
      <c r="CJY230" s="15"/>
      <c r="CJZ230" s="15"/>
      <c r="CKA230" s="15"/>
      <c r="CKB230" s="15"/>
      <c r="CKC230" s="15"/>
      <c r="CKD230" s="15"/>
      <c r="CKE230" s="15"/>
      <c r="CKF230" s="15"/>
      <c r="CKG230" s="15"/>
      <c r="CKH230" s="15"/>
      <c r="CKI230" s="15"/>
      <c r="CKJ230" s="15"/>
      <c r="CKK230" s="15"/>
      <c r="CKL230" s="15"/>
      <c r="CKM230" s="15"/>
      <c r="CKN230" s="15"/>
      <c r="CKO230" s="15"/>
      <c r="CKP230" s="15"/>
      <c r="CKQ230" s="15"/>
      <c r="CKR230" s="15"/>
      <c r="CKS230" s="15"/>
      <c r="CKT230" s="15"/>
      <c r="CKU230" s="15"/>
      <c r="CKV230" s="15"/>
      <c r="CKW230" s="15"/>
      <c r="CKX230" s="15"/>
      <c r="CKY230" s="15"/>
      <c r="CKZ230" s="15"/>
      <c r="CLA230" s="15"/>
      <c r="CLB230" s="15"/>
      <c r="CLC230" s="15"/>
      <c r="CLD230" s="15"/>
      <c r="CLE230" s="15"/>
      <c r="CLF230" s="15"/>
      <c r="CLG230" s="15"/>
      <c r="CLH230" s="15"/>
      <c r="CLI230" s="15"/>
      <c r="CLJ230" s="15"/>
      <c r="CLK230" s="15"/>
      <c r="CLL230" s="15"/>
      <c r="CLM230" s="15"/>
      <c r="CLN230" s="15"/>
      <c r="CLO230" s="15"/>
      <c r="CLP230" s="15"/>
      <c r="CLQ230" s="15"/>
      <c r="CLR230" s="15"/>
      <c r="CLS230" s="15"/>
      <c r="CLT230" s="15"/>
      <c r="CLU230" s="15"/>
      <c r="CLV230" s="15"/>
      <c r="CLW230" s="15"/>
      <c r="CLX230" s="15"/>
      <c r="CLY230" s="15"/>
      <c r="CLZ230" s="15"/>
      <c r="CMA230" s="15"/>
      <c r="CMB230" s="15"/>
      <c r="CMC230" s="15"/>
      <c r="CMD230" s="15"/>
      <c r="CME230" s="15"/>
      <c r="CMF230" s="15"/>
      <c r="CMG230" s="15"/>
      <c r="CMH230" s="15"/>
      <c r="CMI230" s="15"/>
      <c r="CMJ230" s="15"/>
      <c r="CMK230" s="15"/>
      <c r="CML230" s="15"/>
      <c r="CMM230" s="15"/>
      <c r="CMN230" s="15"/>
      <c r="CMO230" s="15"/>
      <c r="CMP230" s="15"/>
      <c r="CMQ230" s="15"/>
      <c r="CMR230" s="15"/>
      <c r="CMS230" s="15"/>
      <c r="CMT230" s="15"/>
      <c r="CMU230" s="15"/>
      <c r="CMV230" s="15"/>
      <c r="CMW230" s="15"/>
      <c r="CMX230" s="15"/>
      <c r="CMY230" s="15"/>
      <c r="CMZ230" s="15"/>
      <c r="CNA230" s="15"/>
      <c r="CNB230" s="15"/>
      <c r="CNC230" s="15"/>
      <c r="CND230" s="15"/>
      <c r="CNE230" s="15"/>
      <c r="CNF230" s="15"/>
      <c r="CNG230" s="15"/>
      <c r="CNH230" s="15"/>
      <c r="CNI230" s="15"/>
      <c r="CNJ230" s="15"/>
      <c r="CNK230" s="15"/>
      <c r="CNL230" s="15"/>
      <c r="CNM230" s="15"/>
      <c r="CNN230" s="15"/>
      <c r="CNO230" s="15"/>
      <c r="CNP230" s="15"/>
      <c r="CNQ230" s="15"/>
      <c r="CNR230" s="15"/>
      <c r="CNS230" s="15"/>
      <c r="CNT230" s="15"/>
      <c r="CNU230" s="15"/>
      <c r="CNV230" s="15"/>
      <c r="CNW230" s="15"/>
      <c r="CNX230" s="15"/>
      <c r="CNY230" s="15"/>
      <c r="CNZ230" s="15"/>
      <c r="COA230" s="15"/>
      <c r="COB230" s="15"/>
      <c r="COC230" s="15"/>
      <c r="COD230" s="15"/>
      <c r="COE230" s="15"/>
      <c r="COF230" s="15"/>
      <c r="COG230" s="15"/>
      <c r="COH230" s="15"/>
      <c r="COI230" s="15"/>
      <c r="COJ230" s="15"/>
      <c r="COK230" s="15"/>
      <c r="COL230" s="15"/>
      <c r="COM230" s="15"/>
      <c r="CON230" s="15"/>
      <c r="COO230" s="15"/>
      <c r="COP230" s="15"/>
      <c r="COQ230" s="15"/>
      <c r="COR230" s="15"/>
      <c r="COS230" s="15"/>
      <c r="COT230" s="15"/>
      <c r="COU230" s="15"/>
      <c r="COV230" s="15"/>
      <c r="COW230" s="15"/>
      <c r="COX230" s="15"/>
      <c r="COY230" s="15"/>
      <c r="COZ230" s="15"/>
      <c r="CPA230" s="15"/>
      <c r="CPB230" s="15"/>
      <c r="CPC230" s="15"/>
      <c r="CPD230" s="15"/>
      <c r="CPE230" s="15"/>
      <c r="CPF230" s="15"/>
      <c r="CPG230" s="15"/>
      <c r="CPH230" s="15"/>
      <c r="CPI230" s="15"/>
      <c r="CPJ230" s="15"/>
      <c r="CPK230" s="15"/>
      <c r="CPL230" s="15"/>
      <c r="CPM230" s="15"/>
      <c r="CPN230" s="15"/>
      <c r="CPO230" s="15"/>
      <c r="CPP230" s="15"/>
      <c r="CPQ230" s="15"/>
      <c r="CPR230" s="15"/>
      <c r="CPS230" s="15"/>
      <c r="CPT230" s="15"/>
      <c r="CPU230" s="15"/>
      <c r="CPV230" s="15"/>
      <c r="CPW230" s="15"/>
      <c r="CPX230" s="15"/>
      <c r="CPY230" s="15"/>
      <c r="CPZ230" s="15"/>
      <c r="CQA230" s="15"/>
      <c r="CQB230" s="15"/>
      <c r="CQC230" s="15"/>
      <c r="CQD230" s="15"/>
      <c r="CQE230" s="15"/>
      <c r="CQF230" s="15"/>
      <c r="CQG230" s="15"/>
      <c r="CQH230" s="15"/>
      <c r="CQI230" s="15"/>
      <c r="CQJ230" s="15"/>
      <c r="CQK230" s="15"/>
      <c r="CQL230" s="15"/>
      <c r="CQM230" s="15"/>
      <c r="CQN230" s="15"/>
      <c r="CQO230" s="15"/>
      <c r="CQP230" s="15"/>
      <c r="CQQ230" s="15"/>
      <c r="CQR230" s="15"/>
      <c r="CQS230" s="15"/>
      <c r="CQT230" s="15"/>
      <c r="CQU230" s="15"/>
      <c r="CQV230" s="15"/>
      <c r="CQW230" s="15"/>
      <c r="CQX230" s="15"/>
      <c r="CQY230" s="15"/>
      <c r="CQZ230" s="15"/>
      <c r="CRA230" s="15"/>
      <c r="CRB230" s="15"/>
      <c r="CRC230" s="15"/>
      <c r="CRD230" s="15"/>
      <c r="CRE230" s="15"/>
      <c r="CRF230" s="15"/>
      <c r="CRG230" s="15"/>
      <c r="CRH230" s="15"/>
      <c r="CRI230" s="15"/>
      <c r="CRJ230" s="15"/>
      <c r="CRK230" s="15"/>
      <c r="CRL230" s="15"/>
      <c r="CRM230" s="15"/>
      <c r="CRN230" s="15"/>
      <c r="CRO230" s="15"/>
      <c r="CRP230" s="15"/>
      <c r="CRQ230" s="15"/>
      <c r="CRR230" s="15"/>
      <c r="CRS230" s="15"/>
      <c r="CRT230" s="15"/>
      <c r="CRU230" s="15"/>
      <c r="CRV230" s="15"/>
      <c r="CRW230" s="15"/>
      <c r="CRX230" s="15"/>
      <c r="CRY230" s="15"/>
      <c r="CRZ230" s="15"/>
      <c r="CSA230" s="15"/>
      <c r="CSB230" s="15"/>
      <c r="CSC230" s="15"/>
      <c r="CSD230" s="15"/>
      <c r="CSE230" s="15"/>
      <c r="CSF230" s="15"/>
      <c r="CSG230" s="15"/>
      <c r="CSH230" s="15"/>
      <c r="CSI230" s="15"/>
      <c r="CSJ230" s="15"/>
      <c r="CSK230" s="15"/>
      <c r="CSL230" s="15"/>
      <c r="CSM230" s="15"/>
      <c r="CSN230" s="15"/>
      <c r="CSO230" s="15"/>
      <c r="CSP230" s="15"/>
      <c r="CSQ230" s="15"/>
      <c r="CSR230" s="15"/>
      <c r="CSS230" s="15"/>
      <c r="CST230" s="15"/>
      <c r="CSU230" s="15"/>
      <c r="CSV230" s="15"/>
      <c r="CSW230" s="15"/>
      <c r="CSX230" s="15"/>
      <c r="CSY230" s="15"/>
      <c r="CSZ230" s="15"/>
      <c r="CTA230" s="15"/>
      <c r="CTB230" s="15"/>
      <c r="CTC230" s="15"/>
      <c r="CTD230" s="15"/>
      <c r="CTE230" s="15"/>
      <c r="CTF230" s="15"/>
      <c r="CTG230" s="15"/>
      <c r="CTH230" s="15"/>
      <c r="CTI230" s="15"/>
      <c r="CTJ230" s="15"/>
      <c r="CTK230" s="15"/>
      <c r="CTL230" s="15"/>
      <c r="CTM230" s="15"/>
      <c r="CTN230" s="15"/>
      <c r="CTO230" s="15"/>
      <c r="CTP230" s="15"/>
      <c r="CTQ230" s="15"/>
      <c r="CTR230" s="15"/>
      <c r="CTS230" s="15"/>
      <c r="CTT230" s="15"/>
      <c r="CTU230" s="15"/>
      <c r="CTV230" s="15"/>
      <c r="CTW230" s="15"/>
      <c r="CTX230" s="15"/>
      <c r="CTY230" s="15"/>
      <c r="CTZ230" s="15"/>
      <c r="CUA230" s="15"/>
      <c r="CUB230" s="15"/>
      <c r="CUC230" s="15"/>
      <c r="CUD230" s="15"/>
      <c r="CUE230" s="15"/>
      <c r="CUF230" s="15"/>
      <c r="CUG230" s="15"/>
      <c r="CUH230" s="15"/>
      <c r="CUI230" s="15"/>
      <c r="CUJ230" s="15"/>
      <c r="CUK230" s="15"/>
      <c r="CUL230" s="15"/>
      <c r="CUM230" s="15"/>
      <c r="CUN230" s="15"/>
      <c r="CUO230" s="15"/>
      <c r="CUP230" s="15"/>
      <c r="CUQ230" s="15"/>
      <c r="CUR230" s="15"/>
      <c r="CUS230" s="15"/>
      <c r="CUT230" s="15"/>
      <c r="CUU230" s="15"/>
      <c r="CUV230" s="15"/>
      <c r="CUW230" s="15"/>
      <c r="CUX230" s="15"/>
      <c r="CUY230" s="15"/>
      <c r="CUZ230" s="15"/>
      <c r="CVA230" s="15"/>
      <c r="CVB230" s="15"/>
      <c r="CVC230" s="15"/>
      <c r="CVD230" s="15"/>
      <c r="CVE230" s="15"/>
      <c r="CVF230" s="15"/>
      <c r="CVG230" s="15"/>
      <c r="CVH230" s="15"/>
      <c r="CVI230" s="15"/>
      <c r="CVJ230" s="15"/>
      <c r="CVK230" s="15"/>
      <c r="CVL230" s="15"/>
      <c r="CVM230" s="15"/>
      <c r="CVN230" s="15"/>
      <c r="CVO230" s="15"/>
      <c r="CVP230" s="15"/>
      <c r="CVQ230" s="15"/>
      <c r="CVR230" s="15"/>
      <c r="CVS230" s="15"/>
      <c r="CVT230" s="15"/>
      <c r="CVU230" s="15"/>
      <c r="CVV230" s="15"/>
      <c r="CVW230" s="15"/>
      <c r="CVX230" s="15"/>
      <c r="CVY230" s="15"/>
      <c r="CVZ230" s="15"/>
      <c r="CWA230" s="15"/>
      <c r="CWB230" s="15"/>
      <c r="CWC230" s="15"/>
      <c r="CWD230" s="15"/>
      <c r="CWE230" s="15"/>
      <c r="CWF230" s="15"/>
      <c r="CWG230" s="15"/>
      <c r="CWH230" s="15"/>
      <c r="CWI230" s="15"/>
      <c r="CWJ230" s="15"/>
      <c r="CWK230" s="15"/>
      <c r="CWL230" s="15"/>
      <c r="CWM230" s="15"/>
      <c r="CWN230" s="15"/>
      <c r="CWO230" s="15"/>
      <c r="CWP230" s="15"/>
      <c r="CWQ230" s="15"/>
      <c r="CWR230" s="15"/>
      <c r="CWS230" s="15"/>
      <c r="CWT230" s="15"/>
      <c r="CWU230" s="15"/>
      <c r="CWV230" s="15"/>
      <c r="CWW230" s="15"/>
      <c r="CWX230" s="15"/>
      <c r="CWY230" s="15"/>
      <c r="CWZ230" s="15"/>
      <c r="CXA230" s="15"/>
      <c r="CXB230" s="15"/>
      <c r="CXC230" s="15"/>
      <c r="CXD230" s="15"/>
      <c r="CXE230" s="15"/>
      <c r="CXF230" s="15"/>
      <c r="CXG230" s="15"/>
      <c r="CXH230" s="15"/>
      <c r="CXI230" s="15"/>
      <c r="CXJ230" s="15"/>
      <c r="CXK230" s="15"/>
      <c r="CXL230" s="15"/>
      <c r="CXM230" s="15"/>
      <c r="CXN230" s="15"/>
      <c r="CXO230" s="15"/>
      <c r="CXP230" s="15"/>
      <c r="CXQ230" s="15"/>
      <c r="CXR230" s="15"/>
      <c r="CXS230" s="15"/>
      <c r="CXT230" s="15"/>
      <c r="CXU230" s="15"/>
      <c r="CXV230" s="15"/>
      <c r="CXW230" s="15"/>
      <c r="CXX230" s="15"/>
      <c r="CXY230" s="15"/>
      <c r="CXZ230" s="15"/>
      <c r="CYA230" s="15"/>
      <c r="CYB230" s="15"/>
      <c r="CYC230" s="15"/>
      <c r="CYD230" s="15"/>
      <c r="CYE230" s="15"/>
      <c r="CYF230" s="15"/>
      <c r="CYG230" s="15"/>
      <c r="CYH230" s="15"/>
      <c r="CYI230" s="15"/>
      <c r="CYJ230" s="15"/>
      <c r="CYK230" s="15"/>
      <c r="CYL230" s="15"/>
      <c r="CYM230" s="15"/>
      <c r="CYN230" s="15"/>
      <c r="CYO230" s="15"/>
      <c r="CYP230" s="15"/>
      <c r="CYQ230" s="15"/>
      <c r="CYR230" s="15"/>
      <c r="CYS230" s="15"/>
      <c r="CYT230" s="15"/>
      <c r="CYU230" s="15"/>
      <c r="CYV230" s="15"/>
      <c r="CYW230" s="15"/>
      <c r="CYX230" s="15"/>
      <c r="CYY230" s="15"/>
      <c r="CYZ230" s="15"/>
      <c r="CZA230" s="15"/>
      <c r="CZB230" s="15"/>
      <c r="CZC230" s="15"/>
      <c r="CZD230" s="15"/>
      <c r="CZE230" s="15"/>
      <c r="CZF230" s="15"/>
      <c r="CZG230" s="15"/>
      <c r="CZH230" s="15"/>
      <c r="CZI230" s="15"/>
      <c r="CZJ230" s="15"/>
      <c r="CZK230" s="15"/>
      <c r="CZL230" s="15"/>
      <c r="CZM230" s="15"/>
      <c r="CZN230" s="15"/>
      <c r="CZO230" s="15"/>
      <c r="CZP230" s="15"/>
      <c r="CZQ230" s="15"/>
      <c r="CZR230" s="15"/>
      <c r="CZS230" s="15"/>
      <c r="CZT230" s="15"/>
      <c r="CZU230" s="15"/>
      <c r="CZV230" s="15"/>
      <c r="CZW230" s="15"/>
      <c r="CZX230" s="15"/>
      <c r="CZY230" s="15"/>
      <c r="CZZ230" s="15"/>
      <c r="DAA230" s="15"/>
      <c r="DAB230" s="15"/>
      <c r="DAC230" s="15"/>
      <c r="DAD230" s="15"/>
      <c r="DAE230" s="15"/>
      <c r="DAF230" s="15"/>
      <c r="DAG230" s="15"/>
      <c r="DAH230" s="15"/>
      <c r="DAI230" s="15"/>
      <c r="DAJ230" s="15"/>
      <c r="DAK230" s="15"/>
      <c r="DAL230" s="15"/>
      <c r="DAM230" s="15"/>
      <c r="DAN230" s="15"/>
      <c r="DAO230" s="15"/>
      <c r="DAP230" s="15"/>
      <c r="DAQ230" s="15"/>
      <c r="DAR230" s="15"/>
      <c r="DAS230" s="15"/>
      <c r="DAT230" s="15"/>
      <c r="DAU230" s="15"/>
      <c r="DAV230" s="15"/>
      <c r="DAW230" s="15"/>
      <c r="DAX230" s="15"/>
      <c r="DAY230" s="15"/>
      <c r="DAZ230" s="15"/>
      <c r="DBA230" s="15"/>
      <c r="DBB230" s="15"/>
      <c r="DBC230" s="15"/>
      <c r="DBD230" s="15"/>
      <c r="DBE230" s="15"/>
      <c r="DBF230" s="15"/>
      <c r="DBG230" s="15"/>
      <c r="DBH230" s="15"/>
      <c r="DBI230" s="15"/>
      <c r="DBJ230" s="15"/>
      <c r="DBK230" s="15"/>
      <c r="DBL230" s="15"/>
      <c r="DBM230" s="15"/>
      <c r="DBN230" s="15"/>
      <c r="DBO230" s="15"/>
      <c r="DBP230" s="15"/>
      <c r="DBQ230" s="15"/>
      <c r="DBR230" s="15"/>
      <c r="DBS230" s="15"/>
      <c r="DBT230" s="15"/>
      <c r="DBU230" s="15"/>
      <c r="DBV230" s="15"/>
      <c r="DBW230" s="15"/>
      <c r="DBX230" s="15"/>
      <c r="DBY230" s="15"/>
      <c r="DBZ230" s="15"/>
      <c r="DCA230" s="15"/>
      <c r="DCB230" s="15"/>
      <c r="DCC230" s="15"/>
      <c r="DCD230" s="15"/>
      <c r="DCE230" s="15"/>
      <c r="DCF230" s="15"/>
      <c r="DCG230" s="15"/>
      <c r="DCH230" s="15"/>
      <c r="DCI230" s="15"/>
      <c r="DCJ230" s="15"/>
      <c r="DCK230" s="15"/>
      <c r="DCL230" s="15"/>
      <c r="DCM230" s="15"/>
      <c r="DCN230" s="15"/>
      <c r="DCO230" s="15"/>
      <c r="DCP230" s="15"/>
      <c r="DCQ230" s="15"/>
      <c r="DCR230" s="15"/>
      <c r="DCS230" s="15"/>
      <c r="DCT230" s="15"/>
      <c r="DCU230" s="15"/>
      <c r="DCV230" s="15"/>
      <c r="DCW230" s="15"/>
      <c r="DCX230" s="15"/>
      <c r="DCY230" s="15"/>
      <c r="DCZ230" s="15"/>
      <c r="DDA230" s="15"/>
      <c r="DDB230" s="15"/>
      <c r="DDC230" s="15"/>
      <c r="DDD230" s="15"/>
      <c r="DDE230" s="15"/>
      <c r="DDF230" s="15"/>
      <c r="DDG230" s="15"/>
      <c r="DDH230" s="15"/>
      <c r="DDI230" s="15"/>
      <c r="DDJ230" s="15"/>
      <c r="DDK230" s="15"/>
      <c r="DDL230" s="15"/>
      <c r="DDM230" s="15"/>
      <c r="DDN230" s="15"/>
      <c r="DDO230" s="15"/>
      <c r="DDP230" s="15"/>
      <c r="DDQ230" s="15"/>
      <c r="DDR230" s="15"/>
      <c r="DDS230" s="15"/>
      <c r="DDT230" s="15"/>
      <c r="DDU230" s="15"/>
      <c r="DDV230" s="15"/>
      <c r="DDW230" s="15"/>
      <c r="DDX230" s="15"/>
      <c r="DDY230" s="15"/>
      <c r="DDZ230" s="15"/>
      <c r="DEA230" s="15"/>
      <c r="DEB230" s="15"/>
      <c r="DEC230" s="15"/>
      <c r="DED230" s="15"/>
      <c r="DEE230" s="15"/>
      <c r="DEF230" s="15"/>
      <c r="DEG230" s="15"/>
      <c r="DEH230" s="15"/>
      <c r="DEI230" s="15"/>
      <c r="DEJ230" s="15"/>
      <c r="DEK230" s="15"/>
      <c r="DEL230" s="15"/>
      <c r="DEM230" s="15"/>
      <c r="DEN230" s="15"/>
      <c r="DEO230" s="15"/>
      <c r="DEP230" s="15"/>
      <c r="DEQ230" s="15"/>
      <c r="DER230" s="15"/>
      <c r="DES230" s="15"/>
      <c r="DET230" s="15"/>
      <c r="DEU230" s="15"/>
      <c r="DEV230" s="15"/>
      <c r="DEW230" s="15"/>
      <c r="DEX230" s="15"/>
      <c r="DEY230" s="15"/>
      <c r="DEZ230" s="15"/>
      <c r="DFA230" s="15"/>
      <c r="DFB230" s="15"/>
      <c r="DFC230" s="15"/>
      <c r="DFD230" s="15"/>
      <c r="DFE230" s="15"/>
      <c r="DFF230" s="15"/>
      <c r="DFG230" s="15"/>
      <c r="DFH230" s="15"/>
      <c r="DFI230" s="15"/>
      <c r="DFJ230" s="15"/>
      <c r="DFK230" s="15"/>
      <c r="DFL230" s="15"/>
      <c r="DFM230" s="15"/>
      <c r="DFN230" s="15"/>
      <c r="DFO230" s="15"/>
      <c r="DFP230" s="15"/>
      <c r="DFQ230" s="15"/>
      <c r="DFR230" s="15"/>
      <c r="DFS230" s="15"/>
      <c r="DFT230" s="15"/>
      <c r="DFU230" s="15"/>
      <c r="DFV230" s="15"/>
      <c r="DFW230" s="15"/>
      <c r="DFX230" s="15"/>
      <c r="DFY230" s="15"/>
      <c r="DFZ230" s="15"/>
      <c r="DGA230" s="15"/>
      <c r="DGB230" s="15"/>
      <c r="DGC230" s="15"/>
      <c r="DGD230" s="15"/>
      <c r="DGE230" s="15"/>
      <c r="DGF230" s="15"/>
      <c r="DGG230" s="15"/>
      <c r="DGH230" s="15"/>
      <c r="DGI230" s="15"/>
      <c r="DGJ230" s="15"/>
      <c r="DGK230" s="15"/>
      <c r="DGL230" s="15"/>
      <c r="DGM230" s="15"/>
      <c r="DGN230" s="15"/>
      <c r="DGO230" s="15"/>
      <c r="DGP230" s="15"/>
      <c r="DGQ230" s="15"/>
      <c r="DGR230" s="15"/>
      <c r="DGS230" s="15"/>
      <c r="DGT230" s="15"/>
      <c r="DGU230" s="15"/>
      <c r="DGV230" s="15"/>
      <c r="DGW230" s="15"/>
      <c r="DGX230" s="15"/>
      <c r="DGY230" s="15"/>
      <c r="DGZ230" s="15"/>
      <c r="DHA230" s="15"/>
      <c r="DHB230" s="15"/>
      <c r="DHC230" s="15"/>
      <c r="DHD230" s="15"/>
      <c r="DHE230" s="15"/>
      <c r="DHF230" s="15"/>
      <c r="DHG230" s="15"/>
      <c r="DHH230" s="15"/>
      <c r="DHI230" s="15"/>
      <c r="DHJ230" s="15"/>
      <c r="DHK230" s="15"/>
      <c r="DHL230" s="15"/>
      <c r="DHM230" s="15"/>
      <c r="DHN230" s="15"/>
      <c r="DHO230" s="15"/>
      <c r="DHP230" s="15"/>
      <c r="DHQ230" s="15"/>
      <c r="DHR230" s="15"/>
      <c r="DHS230" s="15"/>
      <c r="DHT230" s="15"/>
      <c r="DHU230" s="15"/>
      <c r="DHV230" s="15"/>
      <c r="DHW230" s="15"/>
      <c r="DHX230" s="15"/>
      <c r="DHY230" s="15"/>
      <c r="DHZ230" s="15"/>
      <c r="DIA230" s="15"/>
      <c r="DIB230" s="15"/>
      <c r="DIC230" s="15"/>
      <c r="DID230" s="15"/>
      <c r="DIE230" s="15"/>
      <c r="DIF230" s="15"/>
      <c r="DIG230" s="15"/>
      <c r="DIH230" s="15"/>
      <c r="DII230" s="15"/>
      <c r="DIJ230" s="15"/>
      <c r="DIK230" s="15"/>
      <c r="DIL230" s="15"/>
      <c r="DIM230" s="15"/>
      <c r="DIN230" s="15"/>
      <c r="DIO230" s="15"/>
      <c r="DIP230" s="15"/>
      <c r="DIQ230" s="15"/>
      <c r="DIR230" s="15"/>
      <c r="DIS230" s="15"/>
      <c r="DIT230" s="15"/>
      <c r="DIU230" s="15"/>
      <c r="DIV230" s="15"/>
      <c r="DIW230" s="15"/>
      <c r="DIX230" s="15"/>
      <c r="DIY230" s="15"/>
      <c r="DIZ230" s="15"/>
      <c r="DJA230" s="15"/>
      <c r="DJB230" s="15"/>
      <c r="DJC230" s="15"/>
      <c r="DJD230" s="15"/>
      <c r="DJE230" s="15"/>
      <c r="DJF230" s="15"/>
      <c r="DJG230" s="15"/>
      <c r="DJH230" s="15"/>
      <c r="DJI230" s="15"/>
      <c r="DJJ230" s="15"/>
      <c r="DJK230" s="15"/>
      <c r="DJL230" s="15"/>
      <c r="DJM230" s="15"/>
      <c r="DJN230" s="15"/>
      <c r="DJO230" s="15"/>
      <c r="DJP230" s="15"/>
      <c r="DJQ230" s="15"/>
      <c r="DJR230" s="15"/>
      <c r="DJS230" s="15"/>
      <c r="DJT230" s="15"/>
      <c r="DJU230" s="15"/>
      <c r="DJV230" s="15"/>
      <c r="DJW230" s="15"/>
      <c r="DJX230" s="15"/>
      <c r="DJY230" s="15"/>
      <c r="DJZ230" s="15"/>
      <c r="DKA230" s="15"/>
      <c r="DKB230" s="15"/>
      <c r="DKC230" s="15"/>
      <c r="DKD230" s="15"/>
      <c r="DKE230" s="15"/>
      <c r="DKF230" s="15"/>
      <c r="DKG230" s="15"/>
      <c r="DKH230" s="15"/>
      <c r="DKI230" s="15"/>
      <c r="DKJ230" s="15"/>
      <c r="DKK230" s="15"/>
      <c r="DKL230" s="15"/>
      <c r="DKM230" s="15"/>
      <c r="DKN230" s="15"/>
      <c r="DKO230" s="15"/>
      <c r="DKP230" s="15"/>
      <c r="DKQ230" s="15"/>
      <c r="DKR230" s="15"/>
      <c r="DKS230" s="15"/>
      <c r="DKT230" s="15"/>
      <c r="DKU230" s="15"/>
      <c r="DKV230" s="15"/>
      <c r="DKW230" s="15"/>
      <c r="DKX230" s="15"/>
      <c r="DKY230" s="15"/>
      <c r="DKZ230" s="15"/>
      <c r="DLA230" s="15"/>
      <c r="DLB230" s="15"/>
      <c r="DLC230" s="15"/>
      <c r="DLD230" s="15"/>
      <c r="DLE230" s="15"/>
      <c r="DLF230" s="15"/>
      <c r="DLG230" s="15"/>
      <c r="DLH230" s="15"/>
      <c r="DLI230" s="15"/>
      <c r="DLJ230" s="15"/>
      <c r="DLK230" s="15"/>
      <c r="DLL230" s="15"/>
      <c r="DLM230" s="15"/>
      <c r="DLN230" s="15"/>
      <c r="DLO230" s="15"/>
      <c r="DLP230" s="15"/>
      <c r="DLQ230" s="15"/>
      <c r="DLR230" s="15"/>
      <c r="DLS230" s="15"/>
      <c r="DLT230" s="15"/>
      <c r="DLU230" s="15"/>
      <c r="DLV230" s="15"/>
      <c r="DLW230" s="15"/>
      <c r="DLX230" s="15"/>
      <c r="DLY230" s="15"/>
      <c r="DLZ230" s="15"/>
      <c r="DMA230" s="15"/>
      <c r="DMB230" s="15"/>
      <c r="DMC230" s="15"/>
      <c r="DMD230" s="15"/>
      <c r="DME230" s="15"/>
      <c r="DMF230" s="15"/>
      <c r="DMG230" s="15"/>
      <c r="DMH230" s="15"/>
      <c r="DMI230" s="15"/>
      <c r="DMJ230" s="15"/>
      <c r="DMK230" s="15"/>
      <c r="DML230" s="15"/>
      <c r="DMM230" s="15"/>
      <c r="DMN230" s="15"/>
      <c r="DMO230" s="15"/>
      <c r="DMP230" s="15"/>
      <c r="DMQ230" s="15"/>
      <c r="DMR230" s="15"/>
      <c r="DMS230" s="15"/>
      <c r="DMT230" s="15"/>
      <c r="DMU230" s="15"/>
      <c r="DMV230" s="15"/>
      <c r="DMW230" s="15"/>
      <c r="DMX230" s="15"/>
      <c r="DMY230" s="15"/>
      <c r="DMZ230" s="15"/>
      <c r="DNA230" s="15"/>
      <c r="DNB230" s="15"/>
      <c r="DNC230" s="15"/>
      <c r="DND230" s="15"/>
      <c r="DNE230" s="15"/>
      <c r="DNF230" s="15"/>
      <c r="DNG230" s="15"/>
      <c r="DNH230" s="15"/>
      <c r="DNI230" s="15"/>
      <c r="DNJ230" s="15"/>
      <c r="DNK230" s="15"/>
      <c r="DNL230" s="15"/>
      <c r="DNM230" s="15"/>
      <c r="DNN230" s="15"/>
      <c r="DNO230" s="15"/>
      <c r="DNP230" s="15"/>
      <c r="DNQ230" s="15"/>
      <c r="DNR230" s="15"/>
      <c r="DNS230" s="15"/>
      <c r="DNT230" s="15"/>
      <c r="DNU230" s="15"/>
      <c r="DNV230" s="15"/>
      <c r="DNW230" s="15"/>
      <c r="DNX230" s="15"/>
      <c r="DNY230" s="15"/>
      <c r="DNZ230" s="15"/>
      <c r="DOA230" s="15"/>
      <c r="DOB230" s="15"/>
      <c r="DOC230" s="15"/>
      <c r="DOD230" s="15"/>
      <c r="DOE230" s="15"/>
      <c r="DOF230" s="15"/>
      <c r="DOG230" s="15"/>
      <c r="DOH230" s="15"/>
      <c r="DOI230" s="15"/>
      <c r="DOJ230" s="15"/>
      <c r="DOK230" s="15"/>
      <c r="DOL230" s="15"/>
      <c r="DOM230" s="15"/>
      <c r="DON230" s="15"/>
      <c r="DOO230" s="15"/>
      <c r="DOP230" s="15"/>
      <c r="DOQ230" s="15"/>
      <c r="DOR230" s="15"/>
      <c r="DOS230" s="15"/>
      <c r="DOT230" s="15"/>
      <c r="DOU230" s="15"/>
      <c r="DOV230" s="15"/>
      <c r="DOW230" s="15"/>
      <c r="DOX230" s="15"/>
      <c r="DOY230" s="15"/>
      <c r="DOZ230" s="15"/>
      <c r="DPA230" s="15"/>
      <c r="DPB230" s="15"/>
      <c r="DPC230" s="15"/>
      <c r="DPD230" s="15"/>
      <c r="DPE230" s="15"/>
      <c r="DPF230" s="15"/>
      <c r="DPG230" s="15"/>
      <c r="DPH230" s="15"/>
      <c r="DPI230" s="15"/>
      <c r="DPJ230" s="15"/>
      <c r="DPK230" s="15"/>
      <c r="DPL230" s="15"/>
      <c r="DPM230" s="15"/>
      <c r="DPN230" s="15"/>
      <c r="DPO230" s="15"/>
      <c r="DPP230" s="15"/>
      <c r="DPQ230" s="15"/>
      <c r="DPR230" s="15"/>
      <c r="DPS230" s="15"/>
      <c r="DPT230" s="15"/>
      <c r="DPU230" s="15"/>
      <c r="DPV230" s="15"/>
      <c r="DPW230" s="15"/>
      <c r="DPX230" s="15"/>
      <c r="DPY230" s="15"/>
      <c r="DPZ230" s="15"/>
      <c r="DQA230" s="15"/>
      <c r="DQB230" s="15"/>
      <c r="DQC230" s="15"/>
      <c r="DQD230" s="15"/>
      <c r="DQE230" s="15"/>
      <c r="DQF230" s="15"/>
      <c r="DQG230" s="15"/>
      <c r="DQH230" s="15"/>
      <c r="DQI230" s="15"/>
      <c r="DQJ230" s="15"/>
      <c r="DQK230" s="15"/>
      <c r="DQL230" s="15"/>
      <c r="DQM230" s="15"/>
      <c r="DQN230" s="15"/>
      <c r="DQO230" s="15"/>
      <c r="DQP230" s="15"/>
      <c r="DQQ230" s="15"/>
      <c r="DQR230" s="15"/>
      <c r="DQS230" s="15"/>
      <c r="DQT230" s="15"/>
      <c r="DQU230" s="15"/>
      <c r="DQV230" s="15"/>
      <c r="DQW230" s="15"/>
      <c r="DQX230" s="15"/>
      <c r="DQY230" s="15"/>
      <c r="DQZ230" s="15"/>
      <c r="DRA230" s="15"/>
      <c r="DRB230" s="15"/>
      <c r="DRC230" s="15"/>
      <c r="DRD230" s="15"/>
      <c r="DRE230" s="15"/>
      <c r="DRF230" s="15"/>
      <c r="DRG230" s="15"/>
      <c r="DRH230" s="15"/>
      <c r="DRI230" s="15"/>
      <c r="DRJ230" s="15"/>
      <c r="DRK230" s="15"/>
      <c r="DRL230" s="15"/>
      <c r="DRM230" s="15"/>
      <c r="DRN230" s="15"/>
      <c r="DRO230" s="15"/>
      <c r="DRP230" s="15"/>
      <c r="DRQ230" s="15"/>
      <c r="DRR230" s="15"/>
      <c r="DRS230" s="15"/>
      <c r="DRT230" s="15"/>
      <c r="DRU230" s="15"/>
      <c r="DRV230" s="15"/>
      <c r="DRW230" s="15"/>
      <c r="DRX230" s="15"/>
      <c r="DRY230" s="15"/>
      <c r="DRZ230" s="15"/>
      <c r="DSA230" s="15"/>
      <c r="DSB230" s="15"/>
      <c r="DSC230" s="15"/>
      <c r="DSD230" s="15"/>
      <c r="DSE230" s="15"/>
      <c r="DSF230" s="15"/>
      <c r="DSG230" s="15"/>
      <c r="DSH230" s="15"/>
      <c r="DSI230" s="15"/>
      <c r="DSJ230" s="15"/>
      <c r="DSK230" s="15"/>
      <c r="DSL230" s="15"/>
      <c r="DSM230" s="15"/>
      <c r="DSN230" s="15"/>
      <c r="DSO230" s="15"/>
      <c r="DSP230" s="15"/>
      <c r="DSQ230" s="15"/>
      <c r="DSR230" s="15"/>
      <c r="DSS230" s="15"/>
      <c r="DST230" s="15"/>
      <c r="DSU230" s="15"/>
      <c r="DSV230" s="15"/>
      <c r="DSW230" s="15"/>
      <c r="DSX230" s="15"/>
      <c r="DSY230" s="15"/>
      <c r="DSZ230" s="15"/>
      <c r="DTA230" s="15"/>
      <c r="DTB230" s="15"/>
      <c r="DTC230" s="15"/>
      <c r="DTD230" s="15"/>
      <c r="DTE230" s="15"/>
      <c r="DTF230" s="15"/>
      <c r="DTG230" s="15"/>
      <c r="DTH230" s="15"/>
      <c r="DTI230" s="15"/>
      <c r="DTJ230" s="15"/>
      <c r="DTK230" s="15"/>
      <c r="DTL230" s="15"/>
      <c r="DTM230" s="15"/>
      <c r="DTN230" s="15"/>
      <c r="DTO230" s="15"/>
      <c r="DTP230" s="15"/>
      <c r="DTQ230" s="15"/>
      <c r="DTR230" s="15"/>
      <c r="DTS230" s="15"/>
      <c r="DTT230" s="15"/>
      <c r="DTU230" s="15"/>
      <c r="DTV230" s="15"/>
      <c r="DTW230" s="15"/>
      <c r="DTX230" s="15"/>
      <c r="DTY230" s="15"/>
      <c r="DTZ230" s="15"/>
      <c r="DUA230" s="15"/>
      <c r="DUB230" s="15"/>
      <c r="DUC230" s="15"/>
      <c r="DUD230" s="15"/>
      <c r="DUE230" s="15"/>
      <c r="DUF230" s="15"/>
      <c r="DUG230" s="15"/>
      <c r="DUH230" s="15"/>
      <c r="DUI230" s="15"/>
      <c r="DUJ230" s="15"/>
      <c r="DUK230" s="15"/>
      <c r="DUL230" s="15"/>
      <c r="DUM230" s="15"/>
      <c r="DUN230" s="15"/>
      <c r="DUO230" s="15"/>
      <c r="DUP230" s="15"/>
      <c r="DUQ230" s="15"/>
      <c r="DUR230" s="15"/>
      <c r="DUS230" s="15"/>
      <c r="DUT230" s="15"/>
      <c r="DUU230" s="15"/>
      <c r="DUV230" s="15"/>
      <c r="DUW230" s="15"/>
      <c r="DUX230" s="15"/>
      <c r="DUY230" s="15"/>
      <c r="DUZ230" s="15"/>
      <c r="DVA230" s="15"/>
      <c r="DVB230" s="15"/>
      <c r="DVC230" s="15"/>
      <c r="DVD230" s="15"/>
      <c r="DVE230" s="15"/>
      <c r="DVF230" s="15"/>
      <c r="DVG230" s="15"/>
      <c r="DVH230" s="15"/>
      <c r="DVI230" s="15"/>
      <c r="DVJ230" s="15"/>
      <c r="DVK230" s="15"/>
      <c r="DVL230" s="15"/>
      <c r="DVM230" s="15"/>
      <c r="DVN230" s="15"/>
      <c r="DVO230" s="15"/>
      <c r="DVP230" s="15"/>
      <c r="DVQ230" s="15"/>
      <c r="DVR230" s="15"/>
      <c r="DVS230" s="15"/>
      <c r="DVT230" s="15"/>
      <c r="DVU230" s="15"/>
      <c r="DVV230" s="15"/>
      <c r="DVW230" s="15"/>
      <c r="DVX230" s="15"/>
      <c r="DVY230" s="15"/>
      <c r="DVZ230" s="15"/>
      <c r="DWA230" s="15"/>
      <c r="DWB230" s="15"/>
      <c r="DWC230" s="15"/>
      <c r="DWD230" s="15"/>
      <c r="DWE230" s="15"/>
      <c r="DWF230" s="15"/>
      <c r="DWG230" s="15"/>
      <c r="DWH230" s="15"/>
      <c r="DWI230" s="15"/>
      <c r="DWJ230" s="15"/>
      <c r="DWK230" s="15"/>
      <c r="DWL230" s="15"/>
      <c r="DWM230" s="15"/>
      <c r="DWN230" s="15"/>
      <c r="DWO230" s="15"/>
      <c r="DWP230" s="15"/>
      <c r="DWQ230" s="15"/>
      <c r="DWR230" s="15"/>
      <c r="DWS230" s="15"/>
      <c r="DWT230" s="15"/>
      <c r="DWU230" s="15"/>
      <c r="DWV230" s="15"/>
      <c r="DWW230" s="15"/>
      <c r="DWX230" s="15"/>
      <c r="DWY230" s="15"/>
      <c r="DWZ230" s="15"/>
      <c r="DXA230" s="15"/>
      <c r="DXB230" s="15"/>
      <c r="DXC230" s="15"/>
      <c r="DXD230" s="15"/>
      <c r="DXE230" s="15"/>
      <c r="DXF230" s="15"/>
      <c r="DXG230" s="15"/>
      <c r="DXH230" s="15"/>
      <c r="DXI230" s="15"/>
      <c r="DXJ230" s="15"/>
      <c r="DXK230" s="15"/>
      <c r="DXL230" s="15"/>
      <c r="DXM230" s="15"/>
      <c r="DXN230" s="15"/>
      <c r="DXO230" s="15"/>
      <c r="DXP230" s="15"/>
      <c r="DXQ230" s="15"/>
      <c r="DXR230" s="15"/>
      <c r="DXS230" s="15"/>
      <c r="DXT230" s="15"/>
      <c r="DXU230" s="15"/>
      <c r="DXV230" s="15"/>
      <c r="DXW230" s="15"/>
      <c r="DXX230" s="15"/>
      <c r="DXY230" s="15"/>
      <c r="DXZ230" s="15"/>
      <c r="DYA230" s="15"/>
      <c r="DYB230" s="15"/>
      <c r="DYC230" s="15"/>
      <c r="DYD230" s="15"/>
      <c r="DYE230" s="15"/>
      <c r="DYF230" s="15"/>
      <c r="DYG230" s="15"/>
      <c r="DYH230" s="15"/>
      <c r="DYI230" s="15"/>
      <c r="DYJ230" s="15"/>
      <c r="DYK230" s="15"/>
      <c r="DYL230" s="15"/>
      <c r="DYM230" s="15"/>
      <c r="DYN230" s="15"/>
      <c r="DYO230" s="15"/>
      <c r="DYP230" s="15"/>
      <c r="DYQ230" s="15"/>
      <c r="DYR230" s="15"/>
      <c r="DYS230" s="15"/>
      <c r="DYT230" s="15"/>
      <c r="DYU230" s="15"/>
      <c r="DYV230" s="15"/>
      <c r="DYW230" s="15"/>
      <c r="DYX230" s="15"/>
      <c r="DYY230" s="15"/>
      <c r="DYZ230" s="15"/>
      <c r="DZA230" s="15"/>
      <c r="DZB230" s="15"/>
      <c r="DZC230" s="15"/>
      <c r="DZD230" s="15"/>
      <c r="DZE230" s="15"/>
      <c r="DZF230" s="15"/>
      <c r="DZG230" s="15"/>
      <c r="DZH230" s="15"/>
      <c r="DZI230" s="15"/>
      <c r="DZJ230" s="15"/>
      <c r="DZK230" s="15"/>
      <c r="DZL230" s="15"/>
      <c r="DZM230" s="15"/>
      <c r="DZN230" s="15"/>
      <c r="DZO230" s="15"/>
      <c r="DZP230" s="15"/>
      <c r="DZQ230" s="15"/>
      <c r="DZR230" s="15"/>
      <c r="DZS230" s="15"/>
      <c r="DZT230" s="15"/>
      <c r="DZU230" s="15"/>
      <c r="DZV230" s="15"/>
      <c r="DZW230" s="15"/>
      <c r="DZX230" s="15"/>
      <c r="DZY230" s="15"/>
      <c r="DZZ230" s="15"/>
      <c r="EAA230" s="15"/>
      <c r="EAB230" s="15"/>
      <c r="EAC230" s="15"/>
      <c r="EAD230" s="15"/>
      <c r="EAE230" s="15"/>
      <c r="EAF230" s="15"/>
      <c r="EAG230" s="15"/>
      <c r="EAH230" s="15"/>
      <c r="EAI230" s="15"/>
      <c r="EAJ230" s="15"/>
      <c r="EAK230" s="15"/>
      <c r="EAL230" s="15"/>
      <c r="EAM230" s="15"/>
      <c r="EAN230" s="15"/>
      <c r="EAO230" s="15"/>
      <c r="EAP230" s="15"/>
      <c r="EAQ230" s="15"/>
      <c r="EAR230" s="15"/>
      <c r="EAS230" s="15"/>
      <c r="EAT230" s="15"/>
      <c r="EAU230" s="15"/>
      <c r="EAV230" s="15"/>
      <c r="EAW230" s="15"/>
      <c r="EAX230" s="15"/>
      <c r="EAY230" s="15"/>
      <c r="EAZ230" s="15"/>
      <c r="EBA230" s="15"/>
      <c r="EBB230" s="15"/>
      <c r="EBC230" s="15"/>
      <c r="EBD230" s="15"/>
      <c r="EBE230" s="15"/>
      <c r="EBF230" s="15"/>
      <c r="EBG230" s="15"/>
      <c r="EBH230" s="15"/>
      <c r="EBI230" s="15"/>
      <c r="EBJ230" s="15"/>
      <c r="EBK230" s="15"/>
      <c r="EBL230" s="15"/>
      <c r="EBM230" s="15"/>
      <c r="EBN230" s="15"/>
      <c r="EBO230" s="15"/>
      <c r="EBP230" s="15"/>
      <c r="EBQ230" s="15"/>
      <c r="EBR230" s="15"/>
      <c r="EBS230" s="15"/>
      <c r="EBT230" s="15"/>
      <c r="EBU230" s="15"/>
      <c r="EBV230" s="15"/>
      <c r="EBW230" s="15"/>
      <c r="EBX230" s="15"/>
      <c r="EBY230" s="15"/>
      <c r="EBZ230" s="15"/>
      <c r="ECA230" s="15"/>
      <c r="ECB230" s="15"/>
      <c r="ECC230" s="15"/>
      <c r="ECD230" s="15"/>
      <c r="ECE230" s="15"/>
      <c r="ECF230" s="15"/>
      <c r="ECG230" s="15"/>
      <c r="ECH230" s="15"/>
      <c r="ECI230" s="15"/>
      <c r="ECJ230" s="15"/>
      <c r="ECK230" s="15"/>
      <c r="ECL230" s="15"/>
      <c r="ECM230" s="15"/>
      <c r="ECN230" s="15"/>
      <c r="ECO230" s="15"/>
      <c r="ECP230" s="15"/>
      <c r="ECQ230" s="15"/>
      <c r="ECR230" s="15"/>
      <c r="ECS230" s="15"/>
      <c r="ECT230" s="15"/>
      <c r="ECU230" s="15"/>
      <c r="ECV230" s="15"/>
      <c r="ECW230" s="15"/>
      <c r="ECX230" s="15"/>
      <c r="ECY230" s="15"/>
      <c r="ECZ230" s="15"/>
      <c r="EDA230" s="15"/>
      <c r="EDB230" s="15"/>
      <c r="EDC230" s="15"/>
      <c r="EDD230" s="15"/>
      <c r="EDE230" s="15"/>
      <c r="EDF230" s="15"/>
      <c r="EDG230" s="15"/>
      <c r="EDH230" s="15"/>
      <c r="EDI230" s="15"/>
      <c r="EDJ230" s="15"/>
      <c r="EDK230" s="15"/>
      <c r="EDL230" s="15"/>
      <c r="EDM230" s="15"/>
      <c r="EDN230" s="15"/>
      <c r="EDO230" s="15"/>
      <c r="EDP230" s="15"/>
      <c r="EDQ230" s="15"/>
      <c r="EDR230" s="15"/>
      <c r="EDS230" s="15"/>
      <c r="EDT230" s="15"/>
      <c r="EDU230" s="15"/>
      <c r="EDV230" s="15"/>
      <c r="EDW230" s="15"/>
      <c r="EDX230" s="15"/>
      <c r="EDY230" s="15"/>
      <c r="EDZ230" s="15"/>
      <c r="EEA230" s="15"/>
      <c r="EEB230" s="15"/>
      <c r="EEC230" s="15"/>
      <c r="EED230" s="15"/>
      <c r="EEE230" s="15"/>
      <c r="EEF230" s="15"/>
      <c r="EEG230" s="15"/>
      <c r="EEH230" s="15"/>
      <c r="EEI230" s="15"/>
      <c r="EEJ230" s="15"/>
      <c r="EEK230" s="15"/>
      <c r="EEL230" s="15"/>
      <c r="EEM230" s="15"/>
      <c r="EEN230" s="15"/>
      <c r="EEO230" s="15"/>
      <c r="EEP230" s="15"/>
      <c r="EEQ230" s="15"/>
      <c r="EER230" s="15"/>
      <c r="EES230" s="15"/>
      <c r="EET230" s="15"/>
      <c r="EEU230" s="15"/>
      <c r="EEV230" s="15"/>
      <c r="EEW230" s="15"/>
      <c r="EEX230" s="15"/>
      <c r="EEY230" s="15"/>
      <c r="EEZ230" s="15"/>
      <c r="EFA230" s="15"/>
      <c r="EFB230" s="15"/>
      <c r="EFC230" s="15"/>
      <c r="EFD230" s="15"/>
      <c r="EFE230" s="15"/>
      <c r="EFF230" s="15"/>
      <c r="EFG230" s="15"/>
      <c r="EFH230" s="15"/>
      <c r="EFI230" s="15"/>
      <c r="EFJ230" s="15"/>
      <c r="EFK230" s="15"/>
      <c r="EFL230" s="15"/>
      <c r="EFM230" s="15"/>
      <c r="EFN230" s="15"/>
      <c r="EFO230" s="15"/>
      <c r="EFP230" s="15"/>
      <c r="EFQ230" s="15"/>
      <c r="EFR230" s="15"/>
      <c r="EFS230" s="15"/>
      <c r="EFT230" s="15"/>
      <c r="EFU230" s="15"/>
      <c r="EFV230" s="15"/>
      <c r="EFW230" s="15"/>
      <c r="EFX230" s="15"/>
      <c r="EFY230" s="15"/>
      <c r="EFZ230" s="15"/>
      <c r="EGA230" s="15"/>
      <c r="EGB230" s="15"/>
      <c r="EGC230" s="15"/>
      <c r="EGD230" s="15"/>
      <c r="EGE230" s="15"/>
      <c r="EGF230" s="15"/>
      <c r="EGG230" s="15"/>
      <c r="EGH230" s="15"/>
      <c r="EGI230" s="15"/>
      <c r="EGJ230" s="15"/>
      <c r="EGK230" s="15"/>
      <c r="EGL230" s="15"/>
      <c r="EGM230" s="15"/>
      <c r="EGN230" s="15"/>
      <c r="EGO230" s="15"/>
      <c r="EGP230" s="15"/>
      <c r="EGQ230" s="15"/>
      <c r="EGR230" s="15"/>
      <c r="EGS230" s="15"/>
      <c r="EGT230" s="15"/>
      <c r="EGU230" s="15"/>
      <c r="EGV230" s="15"/>
      <c r="EGW230" s="15"/>
      <c r="EGX230" s="15"/>
      <c r="EGY230" s="15"/>
      <c r="EGZ230" s="15"/>
      <c r="EHA230" s="15"/>
      <c r="EHB230" s="15"/>
      <c r="EHC230" s="15"/>
      <c r="EHD230" s="15"/>
      <c r="EHE230" s="15"/>
      <c r="EHF230" s="15"/>
      <c r="EHG230" s="15"/>
      <c r="EHH230" s="15"/>
      <c r="EHI230" s="15"/>
      <c r="EHJ230" s="15"/>
      <c r="EHK230" s="15"/>
      <c r="EHL230" s="15"/>
      <c r="EHM230" s="15"/>
      <c r="EHN230" s="15"/>
      <c r="EHO230" s="15"/>
      <c r="EHP230" s="15"/>
      <c r="EHQ230" s="15"/>
      <c r="EHR230" s="15"/>
      <c r="EHS230" s="15"/>
      <c r="EHT230" s="15"/>
      <c r="EHU230" s="15"/>
      <c r="EHV230" s="15"/>
      <c r="EHW230" s="15"/>
      <c r="EHX230" s="15"/>
      <c r="EHY230" s="15"/>
      <c r="EHZ230" s="15"/>
      <c r="EIA230" s="15"/>
      <c r="EIB230" s="15"/>
      <c r="EIC230" s="15"/>
      <c r="EID230" s="15"/>
      <c r="EIE230" s="15"/>
      <c r="EIF230" s="15"/>
      <c r="EIG230" s="15"/>
      <c r="EIH230" s="15"/>
      <c r="EII230" s="15"/>
      <c r="EIJ230" s="15"/>
      <c r="EIK230" s="15"/>
      <c r="EIL230" s="15"/>
      <c r="EIM230" s="15"/>
      <c r="EIN230" s="15"/>
      <c r="EIO230" s="15"/>
      <c r="EIP230" s="15"/>
      <c r="EIQ230" s="15"/>
      <c r="EIR230" s="15"/>
      <c r="EIS230" s="15"/>
      <c r="EIT230" s="15"/>
      <c r="EIU230" s="15"/>
      <c r="EIV230" s="15"/>
      <c r="EIW230" s="15"/>
      <c r="EIX230" s="15"/>
      <c r="EIY230" s="15"/>
      <c r="EIZ230" s="15"/>
      <c r="EJA230" s="15"/>
      <c r="EJB230" s="15"/>
      <c r="EJC230" s="15"/>
      <c r="EJD230" s="15"/>
      <c r="EJE230" s="15"/>
      <c r="EJF230" s="15"/>
      <c r="EJG230" s="15"/>
      <c r="EJH230" s="15"/>
      <c r="EJI230" s="15"/>
      <c r="EJJ230" s="15"/>
      <c r="EJK230" s="15"/>
      <c r="EJL230" s="15"/>
      <c r="EJM230" s="15"/>
      <c r="EJN230" s="15"/>
      <c r="EJO230" s="15"/>
      <c r="EJP230" s="15"/>
      <c r="EJQ230" s="15"/>
      <c r="EJR230" s="15"/>
      <c r="EJS230" s="15"/>
      <c r="EJT230" s="15"/>
      <c r="EJU230" s="15"/>
      <c r="EJV230" s="15"/>
      <c r="EJW230" s="15"/>
      <c r="EJX230" s="15"/>
      <c r="EJY230" s="15"/>
      <c r="EJZ230" s="15"/>
      <c r="EKA230" s="15"/>
      <c r="EKB230" s="15"/>
      <c r="EKC230" s="15"/>
      <c r="EKD230" s="15"/>
      <c r="EKE230" s="15"/>
      <c r="EKF230" s="15"/>
      <c r="EKG230" s="15"/>
      <c r="EKH230" s="15"/>
      <c r="EKI230" s="15"/>
      <c r="EKJ230" s="15"/>
      <c r="EKK230" s="15"/>
      <c r="EKL230" s="15"/>
      <c r="EKM230" s="15"/>
      <c r="EKN230" s="15"/>
      <c r="EKO230" s="15"/>
      <c r="EKP230" s="15"/>
      <c r="EKQ230" s="15"/>
      <c r="EKR230" s="15"/>
      <c r="EKS230" s="15"/>
      <c r="EKT230" s="15"/>
      <c r="EKU230" s="15"/>
      <c r="EKV230" s="15"/>
      <c r="EKW230" s="15"/>
      <c r="EKX230" s="15"/>
      <c r="EKY230" s="15"/>
      <c r="EKZ230" s="15"/>
      <c r="ELA230" s="15"/>
      <c r="ELB230" s="15"/>
      <c r="ELC230" s="15"/>
      <c r="ELD230" s="15"/>
      <c r="ELE230" s="15"/>
      <c r="ELF230" s="15"/>
      <c r="ELG230" s="15"/>
      <c r="ELH230" s="15"/>
      <c r="ELI230" s="15"/>
      <c r="ELJ230" s="15"/>
      <c r="ELK230" s="15"/>
      <c r="ELL230" s="15"/>
      <c r="ELM230" s="15"/>
      <c r="ELN230" s="15"/>
      <c r="ELO230" s="15"/>
      <c r="ELP230" s="15"/>
      <c r="ELQ230" s="15"/>
      <c r="ELR230" s="15"/>
      <c r="ELS230" s="15"/>
      <c r="ELT230" s="15"/>
      <c r="ELU230" s="15"/>
      <c r="ELV230" s="15"/>
      <c r="ELW230" s="15"/>
      <c r="ELX230" s="15"/>
      <c r="ELY230" s="15"/>
      <c r="ELZ230" s="15"/>
      <c r="EMA230" s="15"/>
      <c r="EMB230" s="15"/>
      <c r="EMC230" s="15"/>
      <c r="EMD230" s="15"/>
      <c r="EME230" s="15"/>
      <c r="EMF230" s="15"/>
      <c r="EMG230" s="15"/>
      <c r="EMH230" s="15"/>
      <c r="EMI230" s="15"/>
      <c r="EMJ230" s="15"/>
      <c r="EMK230" s="15"/>
      <c r="EML230" s="15"/>
      <c r="EMM230" s="15"/>
      <c r="EMN230" s="15"/>
      <c r="EMO230" s="15"/>
      <c r="EMP230" s="15"/>
      <c r="EMQ230" s="15"/>
      <c r="EMR230" s="15"/>
      <c r="EMS230" s="15"/>
      <c r="EMT230" s="15"/>
      <c r="EMU230" s="15"/>
      <c r="EMV230" s="15"/>
      <c r="EMW230" s="15"/>
      <c r="EMX230" s="15"/>
      <c r="EMY230" s="15"/>
      <c r="EMZ230" s="15"/>
      <c r="ENA230" s="15"/>
      <c r="ENB230" s="15"/>
      <c r="ENC230" s="15"/>
      <c r="END230" s="15"/>
      <c r="ENE230" s="15"/>
      <c r="ENF230" s="15"/>
      <c r="ENG230" s="15"/>
      <c r="ENH230" s="15"/>
      <c r="ENI230" s="15"/>
      <c r="ENJ230" s="15"/>
      <c r="ENK230" s="15"/>
      <c r="ENL230" s="15"/>
      <c r="ENM230" s="15"/>
      <c r="ENN230" s="15"/>
      <c r="ENO230" s="15"/>
      <c r="ENP230" s="15"/>
      <c r="ENQ230" s="15"/>
      <c r="ENR230" s="15"/>
      <c r="ENS230" s="15"/>
      <c r="ENT230" s="15"/>
      <c r="ENU230" s="15"/>
      <c r="ENV230" s="15"/>
      <c r="ENW230" s="15"/>
      <c r="ENX230" s="15"/>
      <c r="ENY230" s="15"/>
      <c r="ENZ230" s="15"/>
      <c r="EOA230" s="15"/>
      <c r="EOB230" s="15"/>
      <c r="EOC230" s="15"/>
      <c r="EOD230" s="15"/>
      <c r="EOE230" s="15"/>
      <c r="EOF230" s="15"/>
      <c r="EOG230" s="15"/>
      <c r="EOH230" s="15"/>
      <c r="EOI230" s="15"/>
      <c r="EOJ230" s="15"/>
      <c r="EOK230" s="15"/>
      <c r="EOL230" s="15"/>
      <c r="EOM230" s="15"/>
      <c r="EON230" s="15"/>
      <c r="EOO230" s="15"/>
      <c r="EOP230" s="15"/>
      <c r="EOQ230" s="15"/>
      <c r="EOR230" s="15"/>
      <c r="EOS230" s="15"/>
      <c r="EOT230" s="15"/>
      <c r="EOU230" s="15"/>
      <c r="EOV230" s="15"/>
      <c r="EOW230" s="15"/>
      <c r="EOX230" s="15"/>
      <c r="EOY230" s="15"/>
      <c r="EOZ230" s="15"/>
      <c r="EPA230" s="15"/>
      <c r="EPB230" s="15"/>
      <c r="EPC230" s="15"/>
      <c r="EPD230" s="15"/>
      <c r="EPE230" s="15"/>
      <c r="EPF230" s="15"/>
      <c r="EPG230" s="15"/>
      <c r="EPH230" s="15"/>
      <c r="EPI230" s="15"/>
      <c r="EPJ230" s="15"/>
      <c r="EPK230" s="15"/>
      <c r="EPL230" s="15"/>
      <c r="EPM230" s="15"/>
      <c r="EPN230" s="15"/>
      <c r="EPO230" s="15"/>
      <c r="EPP230" s="15"/>
      <c r="EPQ230" s="15"/>
      <c r="EPR230" s="15"/>
      <c r="EPS230" s="15"/>
      <c r="EPT230" s="15"/>
      <c r="EPU230" s="15"/>
      <c r="EPV230" s="15"/>
      <c r="EPW230" s="15"/>
      <c r="EPX230" s="15"/>
      <c r="EPY230" s="15"/>
      <c r="EPZ230" s="15"/>
      <c r="EQA230" s="15"/>
      <c r="EQB230" s="15"/>
      <c r="EQC230" s="15"/>
      <c r="EQD230" s="15"/>
      <c r="EQE230" s="15"/>
      <c r="EQF230" s="15"/>
      <c r="EQG230" s="15"/>
      <c r="EQH230" s="15"/>
      <c r="EQI230" s="15"/>
      <c r="EQJ230" s="15"/>
      <c r="EQK230" s="15"/>
      <c r="EQL230" s="15"/>
      <c r="EQM230" s="15"/>
      <c r="EQN230" s="15"/>
      <c r="EQO230" s="15"/>
      <c r="EQP230" s="15"/>
      <c r="EQQ230" s="15"/>
      <c r="EQR230" s="15"/>
      <c r="EQS230" s="15"/>
      <c r="EQT230" s="15"/>
      <c r="EQU230" s="15"/>
      <c r="EQV230" s="15"/>
      <c r="EQW230" s="15"/>
      <c r="EQX230" s="15"/>
      <c r="EQY230" s="15"/>
      <c r="EQZ230" s="15"/>
      <c r="ERA230" s="15"/>
      <c r="ERB230" s="15"/>
      <c r="ERC230" s="15"/>
      <c r="ERD230" s="15"/>
      <c r="ERE230" s="15"/>
      <c r="ERF230" s="15"/>
      <c r="ERG230" s="15"/>
      <c r="ERH230" s="15"/>
      <c r="ERI230" s="15"/>
      <c r="ERJ230" s="15"/>
      <c r="ERK230" s="15"/>
      <c r="ERL230" s="15"/>
      <c r="ERM230" s="15"/>
      <c r="ERN230" s="15"/>
      <c r="ERO230" s="15"/>
      <c r="ERP230" s="15"/>
      <c r="ERQ230" s="15"/>
      <c r="ERR230" s="15"/>
      <c r="ERS230" s="15"/>
      <c r="ERT230" s="15"/>
      <c r="ERU230" s="15"/>
      <c r="ERV230" s="15"/>
      <c r="ERW230" s="15"/>
      <c r="ERX230" s="15"/>
      <c r="ERY230" s="15"/>
      <c r="ERZ230" s="15"/>
      <c r="ESA230" s="15"/>
      <c r="ESB230" s="15"/>
      <c r="ESC230" s="15"/>
      <c r="ESD230" s="15"/>
      <c r="ESE230" s="15"/>
      <c r="ESF230" s="15"/>
      <c r="ESG230" s="15"/>
      <c r="ESH230" s="15"/>
      <c r="ESI230" s="15"/>
      <c r="ESJ230" s="15"/>
      <c r="ESK230" s="15"/>
      <c r="ESL230" s="15"/>
      <c r="ESM230" s="15"/>
      <c r="ESN230" s="15"/>
      <c r="ESO230" s="15"/>
      <c r="ESP230" s="15"/>
      <c r="ESQ230" s="15"/>
      <c r="ESR230" s="15"/>
      <c r="ESS230" s="15"/>
      <c r="EST230" s="15"/>
      <c r="ESU230" s="15"/>
      <c r="ESV230" s="15"/>
      <c r="ESW230" s="15"/>
      <c r="ESX230" s="15"/>
      <c r="ESY230" s="15"/>
      <c r="ESZ230" s="15"/>
      <c r="ETA230" s="15"/>
      <c r="ETB230" s="15"/>
      <c r="ETC230" s="15"/>
      <c r="ETD230" s="15"/>
      <c r="ETE230" s="15"/>
      <c r="ETF230" s="15"/>
      <c r="ETG230" s="15"/>
      <c r="ETH230" s="15"/>
      <c r="ETI230" s="15"/>
      <c r="ETJ230" s="15"/>
      <c r="ETK230" s="15"/>
      <c r="ETL230" s="15"/>
      <c r="ETM230" s="15"/>
      <c r="ETN230" s="15"/>
      <c r="ETO230" s="15"/>
      <c r="ETP230" s="15"/>
      <c r="ETQ230" s="15"/>
      <c r="ETR230" s="15"/>
      <c r="ETS230" s="15"/>
      <c r="ETT230" s="15"/>
      <c r="ETU230" s="15"/>
      <c r="ETV230" s="15"/>
      <c r="ETW230" s="15"/>
      <c r="ETX230" s="15"/>
      <c r="ETY230" s="15"/>
      <c r="ETZ230" s="15"/>
      <c r="EUA230" s="15"/>
      <c r="EUB230" s="15"/>
      <c r="EUC230" s="15"/>
      <c r="EUD230" s="15"/>
      <c r="EUE230" s="15"/>
      <c r="EUF230" s="15"/>
      <c r="EUG230" s="15"/>
      <c r="EUH230" s="15"/>
      <c r="EUI230" s="15"/>
      <c r="EUJ230" s="15"/>
      <c r="EUK230" s="15"/>
      <c r="EUL230" s="15"/>
      <c r="EUM230" s="15"/>
      <c r="EUN230" s="15"/>
      <c r="EUO230" s="15"/>
      <c r="EUP230" s="15"/>
      <c r="EUQ230" s="15"/>
      <c r="EUR230" s="15"/>
      <c r="EUS230" s="15"/>
      <c r="EUT230" s="15"/>
      <c r="EUU230" s="15"/>
      <c r="EUV230" s="15"/>
      <c r="EUW230" s="15"/>
      <c r="EUX230" s="15"/>
      <c r="EUY230" s="15"/>
      <c r="EUZ230" s="15"/>
      <c r="EVA230" s="15"/>
      <c r="EVB230" s="15"/>
      <c r="EVC230" s="15"/>
      <c r="EVD230" s="15"/>
      <c r="EVE230" s="15"/>
      <c r="EVF230" s="15"/>
      <c r="EVG230" s="15"/>
      <c r="EVH230" s="15"/>
      <c r="EVI230" s="15"/>
      <c r="EVJ230" s="15"/>
      <c r="EVK230" s="15"/>
      <c r="EVL230" s="15"/>
      <c r="EVM230" s="15"/>
      <c r="EVN230" s="15"/>
      <c r="EVO230" s="15"/>
      <c r="EVP230" s="15"/>
      <c r="EVQ230" s="15"/>
      <c r="EVR230" s="15"/>
      <c r="EVS230" s="15"/>
      <c r="EVT230" s="15"/>
      <c r="EVU230" s="15"/>
      <c r="EVV230" s="15"/>
      <c r="EVW230" s="15"/>
      <c r="EVX230" s="15"/>
      <c r="EVY230" s="15"/>
      <c r="EVZ230" s="15"/>
      <c r="EWA230" s="15"/>
      <c r="EWB230" s="15"/>
      <c r="EWC230" s="15"/>
      <c r="EWD230" s="15"/>
      <c r="EWE230" s="15"/>
      <c r="EWF230" s="15"/>
      <c r="EWG230" s="15"/>
      <c r="EWH230" s="15"/>
      <c r="EWI230" s="15"/>
      <c r="EWJ230" s="15"/>
      <c r="EWK230" s="15"/>
      <c r="EWL230" s="15"/>
      <c r="EWM230" s="15"/>
      <c r="EWN230" s="15"/>
      <c r="EWO230" s="15"/>
      <c r="EWP230" s="15"/>
      <c r="EWQ230" s="15"/>
      <c r="EWR230" s="15"/>
      <c r="EWS230" s="15"/>
      <c r="EWT230" s="15"/>
      <c r="EWU230" s="15"/>
      <c r="EWV230" s="15"/>
      <c r="EWW230" s="15"/>
      <c r="EWX230" s="15"/>
      <c r="EWY230" s="15"/>
      <c r="EWZ230" s="15"/>
      <c r="EXA230" s="15"/>
      <c r="EXB230" s="15"/>
      <c r="EXC230" s="15"/>
      <c r="EXD230" s="15"/>
      <c r="EXE230" s="15"/>
      <c r="EXF230" s="15"/>
      <c r="EXG230" s="15"/>
      <c r="EXH230" s="15"/>
      <c r="EXI230" s="15"/>
      <c r="EXJ230" s="15"/>
      <c r="EXK230" s="15"/>
      <c r="EXL230" s="15"/>
      <c r="EXM230" s="15"/>
      <c r="EXN230" s="15"/>
      <c r="EXO230" s="15"/>
      <c r="EXP230" s="15"/>
      <c r="EXQ230" s="15"/>
      <c r="EXR230" s="15"/>
      <c r="EXS230" s="15"/>
      <c r="EXT230" s="15"/>
      <c r="EXU230" s="15"/>
      <c r="EXV230" s="15"/>
      <c r="EXW230" s="15"/>
      <c r="EXX230" s="15"/>
      <c r="EXY230" s="15"/>
      <c r="EXZ230" s="15"/>
      <c r="EYA230" s="15"/>
      <c r="EYB230" s="15"/>
      <c r="EYC230" s="15"/>
      <c r="EYD230" s="15"/>
      <c r="EYE230" s="15"/>
      <c r="EYF230" s="15"/>
      <c r="EYG230" s="15"/>
      <c r="EYH230" s="15"/>
      <c r="EYI230" s="15"/>
      <c r="EYJ230" s="15"/>
      <c r="EYK230" s="15"/>
      <c r="EYL230" s="15"/>
      <c r="EYM230" s="15"/>
      <c r="EYN230" s="15"/>
      <c r="EYO230" s="15"/>
      <c r="EYP230" s="15"/>
      <c r="EYQ230" s="15"/>
      <c r="EYR230" s="15"/>
      <c r="EYS230" s="15"/>
      <c r="EYT230" s="15"/>
      <c r="EYU230" s="15"/>
      <c r="EYV230" s="15"/>
      <c r="EYW230" s="15"/>
      <c r="EYX230" s="15"/>
      <c r="EYY230" s="15"/>
      <c r="EYZ230" s="15"/>
      <c r="EZA230" s="15"/>
      <c r="EZB230" s="15"/>
      <c r="EZC230" s="15"/>
      <c r="EZD230" s="15"/>
      <c r="EZE230" s="15"/>
      <c r="EZF230" s="15"/>
      <c r="EZG230" s="15"/>
      <c r="EZH230" s="15"/>
      <c r="EZI230" s="15"/>
      <c r="EZJ230" s="15"/>
      <c r="EZK230" s="15"/>
      <c r="EZL230" s="15"/>
      <c r="EZM230" s="15"/>
      <c r="EZN230" s="15"/>
      <c r="EZO230" s="15"/>
      <c r="EZP230" s="15"/>
      <c r="EZQ230" s="15"/>
      <c r="EZR230" s="15"/>
      <c r="EZS230" s="15"/>
      <c r="EZT230" s="15"/>
      <c r="EZU230" s="15"/>
      <c r="EZV230" s="15"/>
      <c r="EZW230" s="15"/>
      <c r="EZX230" s="15"/>
      <c r="EZY230" s="15"/>
      <c r="EZZ230" s="15"/>
      <c r="FAA230" s="15"/>
      <c r="FAB230" s="15"/>
      <c r="FAC230" s="15"/>
      <c r="FAD230" s="15"/>
      <c r="FAE230" s="15"/>
      <c r="FAF230" s="15"/>
      <c r="FAG230" s="15"/>
      <c r="FAH230" s="15"/>
      <c r="FAI230" s="15"/>
      <c r="FAJ230" s="15"/>
      <c r="FAK230" s="15"/>
      <c r="FAL230" s="15"/>
      <c r="FAM230" s="15"/>
      <c r="FAN230" s="15"/>
      <c r="FAO230" s="15"/>
      <c r="FAP230" s="15"/>
      <c r="FAQ230" s="15"/>
      <c r="FAR230" s="15"/>
      <c r="FAS230" s="15"/>
      <c r="FAT230" s="15"/>
      <c r="FAU230" s="15"/>
      <c r="FAV230" s="15"/>
      <c r="FAW230" s="15"/>
      <c r="FAX230" s="15"/>
      <c r="FAY230" s="15"/>
      <c r="FAZ230" s="15"/>
      <c r="FBA230" s="15"/>
      <c r="FBB230" s="15"/>
      <c r="FBC230" s="15"/>
      <c r="FBD230" s="15"/>
      <c r="FBE230" s="15"/>
      <c r="FBF230" s="15"/>
      <c r="FBG230" s="15"/>
      <c r="FBH230" s="15"/>
      <c r="FBI230" s="15"/>
      <c r="FBJ230" s="15"/>
      <c r="FBK230" s="15"/>
      <c r="FBL230" s="15"/>
      <c r="FBM230" s="15"/>
      <c r="FBN230" s="15"/>
      <c r="FBO230" s="15"/>
      <c r="FBP230" s="15"/>
      <c r="FBQ230" s="15"/>
      <c r="FBR230" s="15"/>
      <c r="FBS230" s="15"/>
      <c r="FBT230" s="15"/>
      <c r="FBU230" s="15"/>
      <c r="FBV230" s="15"/>
      <c r="FBW230" s="15"/>
      <c r="FBX230" s="15"/>
      <c r="FBY230" s="15"/>
      <c r="FBZ230" s="15"/>
      <c r="FCA230" s="15"/>
      <c r="FCB230" s="15"/>
      <c r="FCC230" s="15"/>
      <c r="FCD230" s="15"/>
      <c r="FCE230" s="15"/>
      <c r="FCF230" s="15"/>
      <c r="FCG230" s="15"/>
      <c r="FCH230" s="15"/>
      <c r="FCI230" s="15"/>
      <c r="FCJ230" s="15"/>
      <c r="FCK230" s="15"/>
      <c r="FCL230" s="15"/>
      <c r="FCM230" s="15"/>
      <c r="FCN230" s="15"/>
      <c r="FCO230" s="15"/>
      <c r="FCP230" s="15"/>
      <c r="FCQ230" s="15"/>
      <c r="FCR230" s="15"/>
      <c r="FCS230" s="15"/>
      <c r="FCT230" s="15"/>
      <c r="FCU230" s="15"/>
      <c r="FCV230" s="15"/>
      <c r="FCW230" s="15"/>
      <c r="FCX230" s="15"/>
      <c r="FCY230" s="15"/>
      <c r="FCZ230" s="15"/>
      <c r="FDA230" s="15"/>
      <c r="FDB230" s="15"/>
      <c r="FDC230" s="15"/>
      <c r="FDD230" s="15"/>
      <c r="FDE230" s="15"/>
      <c r="FDF230" s="15"/>
      <c r="FDG230" s="15"/>
      <c r="FDH230" s="15"/>
      <c r="FDI230" s="15"/>
      <c r="FDJ230" s="15"/>
      <c r="FDK230" s="15"/>
      <c r="FDL230" s="15"/>
      <c r="FDM230" s="15"/>
      <c r="FDN230" s="15"/>
      <c r="FDO230" s="15"/>
      <c r="FDP230" s="15"/>
      <c r="FDQ230" s="15"/>
      <c r="FDR230" s="15"/>
      <c r="FDS230" s="15"/>
      <c r="FDT230" s="15"/>
      <c r="FDU230" s="15"/>
      <c r="FDV230" s="15"/>
      <c r="FDW230" s="15"/>
      <c r="FDX230" s="15"/>
      <c r="FDY230" s="15"/>
      <c r="FDZ230" s="15"/>
      <c r="FEA230" s="15"/>
      <c r="FEB230" s="15"/>
      <c r="FEC230" s="15"/>
      <c r="FED230" s="15"/>
      <c r="FEE230" s="15"/>
      <c r="FEF230" s="15"/>
      <c r="FEG230" s="15"/>
      <c r="FEH230" s="15"/>
      <c r="FEI230" s="15"/>
      <c r="FEJ230" s="15"/>
      <c r="FEK230" s="15"/>
      <c r="FEL230" s="15"/>
      <c r="FEM230" s="15"/>
      <c r="FEN230" s="15"/>
      <c r="FEO230" s="15"/>
      <c r="FEP230" s="15"/>
      <c r="FEQ230" s="15"/>
      <c r="FER230" s="15"/>
      <c r="FES230" s="15"/>
      <c r="FET230" s="15"/>
      <c r="FEU230" s="15"/>
      <c r="FEV230" s="15"/>
      <c r="FEW230" s="15"/>
      <c r="FEX230" s="15"/>
      <c r="FEY230" s="15"/>
      <c r="FEZ230" s="15"/>
      <c r="FFA230" s="15"/>
      <c r="FFB230" s="15"/>
      <c r="FFC230" s="15"/>
      <c r="FFD230" s="15"/>
      <c r="FFE230" s="15"/>
      <c r="FFF230" s="15"/>
      <c r="FFG230" s="15"/>
      <c r="FFH230" s="15"/>
      <c r="FFI230" s="15"/>
      <c r="FFJ230" s="15"/>
      <c r="FFK230" s="15"/>
      <c r="FFL230" s="15"/>
      <c r="FFM230" s="15"/>
      <c r="FFN230" s="15"/>
      <c r="FFO230" s="15"/>
      <c r="FFP230" s="15"/>
      <c r="FFQ230" s="15"/>
      <c r="FFR230" s="15"/>
      <c r="FFS230" s="15"/>
      <c r="FFT230" s="15"/>
      <c r="FFU230" s="15"/>
      <c r="FFV230" s="15"/>
      <c r="FFW230" s="15"/>
      <c r="FFX230" s="15"/>
      <c r="FFY230" s="15"/>
      <c r="FFZ230" s="15"/>
      <c r="FGA230" s="15"/>
      <c r="FGB230" s="15"/>
      <c r="FGC230" s="15"/>
      <c r="FGD230" s="15"/>
      <c r="FGE230" s="15"/>
      <c r="FGF230" s="15"/>
      <c r="FGG230" s="15"/>
      <c r="FGH230" s="15"/>
      <c r="FGI230" s="15"/>
      <c r="FGJ230" s="15"/>
      <c r="FGK230" s="15"/>
      <c r="FGL230" s="15"/>
      <c r="FGM230" s="15"/>
      <c r="FGN230" s="15"/>
      <c r="FGO230" s="15"/>
      <c r="FGP230" s="15"/>
      <c r="FGQ230" s="15"/>
      <c r="FGR230" s="15"/>
      <c r="FGS230" s="15"/>
      <c r="FGT230" s="15"/>
      <c r="FGU230" s="15"/>
      <c r="FGV230" s="15"/>
      <c r="FGW230" s="15"/>
      <c r="FGX230" s="15"/>
      <c r="FGY230" s="15"/>
      <c r="FGZ230" s="15"/>
      <c r="FHA230" s="15"/>
      <c r="FHB230" s="15"/>
      <c r="FHC230" s="15"/>
      <c r="FHD230" s="15"/>
      <c r="FHE230" s="15"/>
      <c r="FHF230" s="15"/>
      <c r="FHG230" s="15"/>
      <c r="FHH230" s="15"/>
      <c r="FHI230" s="15"/>
      <c r="FHJ230" s="15"/>
      <c r="FHK230" s="15"/>
      <c r="FHL230" s="15"/>
      <c r="FHM230" s="15"/>
      <c r="FHN230" s="15"/>
      <c r="FHO230" s="15"/>
      <c r="FHP230" s="15"/>
      <c r="FHQ230" s="15"/>
      <c r="FHR230" s="15"/>
      <c r="FHS230" s="15"/>
      <c r="FHT230" s="15"/>
      <c r="FHU230" s="15"/>
      <c r="FHV230" s="15"/>
      <c r="FHW230" s="15"/>
      <c r="FHX230" s="15"/>
      <c r="FHY230" s="15"/>
      <c r="FHZ230" s="15"/>
      <c r="FIA230" s="15"/>
      <c r="FIB230" s="15"/>
      <c r="FIC230" s="15"/>
      <c r="FID230" s="15"/>
      <c r="FIE230" s="15"/>
      <c r="FIF230" s="15"/>
      <c r="FIG230" s="15"/>
      <c r="FIH230" s="15"/>
      <c r="FII230" s="15"/>
      <c r="FIJ230" s="15"/>
      <c r="FIK230" s="15"/>
      <c r="FIL230" s="15"/>
      <c r="FIM230" s="15"/>
      <c r="FIN230" s="15"/>
      <c r="FIO230" s="15"/>
      <c r="FIP230" s="15"/>
      <c r="FIQ230" s="15"/>
      <c r="FIR230" s="15"/>
      <c r="FIS230" s="15"/>
      <c r="FIT230" s="15"/>
      <c r="FIU230" s="15"/>
      <c r="FIV230" s="15"/>
      <c r="FIW230" s="15"/>
      <c r="FIX230" s="15"/>
      <c r="FIY230" s="15"/>
      <c r="FIZ230" s="15"/>
      <c r="FJA230" s="15"/>
      <c r="FJB230" s="15"/>
      <c r="FJC230" s="15"/>
      <c r="FJD230" s="15"/>
      <c r="FJE230" s="15"/>
      <c r="FJF230" s="15"/>
      <c r="FJG230" s="15"/>
      <c r="FJH230" s="15"/>
      <c r="FJI230" s="15"/>
      <c r="FJJ230" s="15"/>
      <c r="FJK230" s="15"/>
      <c r="FJL230" s="15"/>
      <c r="FJM230" s="15"/>
      <c r="FJN230" s="15"/>
      <c r="FJO230" s="15"/>
      <c r="FJP230" s="15"/>
      <c r="FJQ230" s="15"/>
      <c r="FJR230" s="15"/>
      <c r="FJS230" s="15"/>
      <c r="FJT230" s="15"/>
      <c r="FJU230" s="15"/>
      <c r="FJV230" s="15"/>
      <c r="FJW230" s="15"/>
      <c r="FJX230" s="15"/>
      <c r="FJY230" s="15"/>
      <c r="FJZ230" s="15"/>
      <c r="FKA230" s="15"/>
      <c r="FKB230" s="15"/>
      <c r="FKC230" s="15"/>
      <c r="FKD230" s="15"/>
      <c r="FKE230" s="15"/>
      <c r="FKF230" s="15"/>
      <c r="FKG230" s="15"/>
      <c r="FKH230" s="15"/>
      <c r="FKI230" s="15"/>
      <c r="FKJ230" s="15"/>
      <c r="FKK230" s="15"/>
      <c r="FKL230" s="15"/>
      <c r="FKM230" s="15"/>
      <c r="FKN230" s="15"/>
      <c r="FKO230" s="15"/>
      <c r="FKP230" s="15"/>
      <c r="FKQ230" s="15"/>
      <c r="FKR230" s="15"/>
      <c r="FKS230" s="15"/>
      <c r="FKT230" s="15"/>
      <c r="FKU230" s="15"/>
      <c r="FKV230" s="15"/>
      <c r="FKW230" s="15"/>
      <c r="FKX230" s="15"/>
      <c r="FKY230" s="15"/>
      <c r="FKZ230" s="15"/>
      <c r="FLA230" s="15"/>
      <c r="FLB230" s="15"/>
      <c r="FLC230" s="15"/>
      <c r="FLD230" s="15"/>
      <c r="FLE230" s="15"/>
      <c r="FLF230" s="15"/>
      <c r="FLG230" s="15"/>
      <c r="FLH230" s="15"/>
      <c r="FLI230" s="15"/>
      <c r="FLJ230" s="15"/>
      <c r="FLK230" s="15"/>
      <c r="FLL230" s="15"/>
      <c r="FLM230" s="15"/>
      <c r="FLN230" s="15"/>
      <c r="FLO230" s="15"/>
      <c r="FLP230" s="15"/>
      <c r="FLQ230" s="15"/>
      <c r="FLR230" s="15"/>
      <c r="FLS230" s="15"/>
      <c r="FLT230" s="15"/>
      <c r="FLU230" s="15"/>
      <c r="FLV230" s="15"/>
      <c r="FLW230" s="15"/>
      <c r="FLX230" s="15"/>
      <c r="FLY230" s="15"/>
      <c r="FLZ230" s="15"/>
      <c r="FMA230" s="15"/>
      <c r="FMB230" s="15"/>
      <c r="FMC230" s="15"/>
      <c r="FMD230" s="15"/>
      <c r="FME230" s="15"/>
      <c r="FMF230" s="15"/>
      <c r="FMG230" s="15"/>
      <c r="FMH230" s="15"/>
      <c r="FMI230" s="15"/>
      <c r="FMJ230" s="15"/>
      <c r="FMK230" s="15"/>
      <c r="FML230" s="15"/>
      <c r="FMM230" s="15"/>
      <c r="FMN230" s="15"/>
      <c r="FMO230" s="15"/>
      <c r="FMP230" s="15"/>
      <c r="FMQ230" s="15"/>
      <c r="FMR230" s="15"/>
      <c r="FMS230" s="15"/>
      <c r="FMT230" s="15"/>
      <c r="FMU230" s="15"/>
      <c r="FMV230" s="15"/>
      <c r="FMW230" s="15"/>
      <c r="FMX230" s="15"/>
      <c r="FMY230" s="15"/>
      <c r="FMZ230" s="15"/>
      <c r="FNA230" s="15"/>
      <c r="FNB230" s="15"/>
      <c r="FNC230" s="15"/>
      <c r="FND230" s="15"/>
      <c r="FNE230" s="15"/>
      <c r="FNF230" s="15"/>
      <c r="FNG230" s="15"/>
      <c r="FNH230" s="15"/>
      <c r="FNI230" s="15"/>
      <c r="FNJ230" s="15"/>
      <c r="FNK230" s="15"/>
      <c r="FNL230" s="15"/>
      <c r="FNM230" s="15"/>
      <c r="FNN230" s="15"/>
      <c r="FNO230" s="15"/>
      <c r="FNP230" s="15"/>
      <c r="FNQ230" s="15"/>
      <c r="FNR230" s="15"/>
      <c r="FNS230" s="15"/>
      <c r="FNT230" s="15"/>
      <c r="FNU230" s="15"/>
      <c r="FNV230" s="15"/>
      <c r="FNW230" s="15"/>
      <c r="FNX230" s="15"/>
      <c r="FNY230" s="15"/>
      <c r="FNZ230" s="15"/>
      <c r="FOA230" s="15"/>
      <c r="FOB230" s="15"/>
      <c r="FOC230" s="15"/>
      <c r="FOD230" s="15"/>
      <c r="FOE230" s="15"/>
      <c r="FOF230" s="15"/>
      <c r="FOG230" s="15"/>
      <c r="FOH230" s="15"/>
      <c r="FOI230" s="15"/>
      <c r="FOJ230" s="15"/>
      <c r="FOK230" s="15"/>
      <c r="FOL230" s="15"/>
      <c r="FOM230" s="15"/>
      <c r="FON230" s="15"/>
      <c r="FOO230" s="15"/>
      <c r="FOP230" s="15"/>
      <c r="FOQ230" s="15"/>
      <c r="FOR230" s="15"/>
      <c r="FOS230" s="15"/>
      <c r="FOT230" s="15"/>
      <c r="FOU230" s="15"/>
      <c r="FOV230" s="15"/>
      <c r="FOW230" s="15"/>
      <c r="FOX230" s="15"/>
      <c r="FOY230" s="15"/>
      <c r="FOZ230" s="15"/>
      <c r="FPA230" s="15"/>
      <c r="FPB230" s="15"/>
      <c r="FPC230" s="15"/>
      <c r="FPD230" s="15"/>
      <c r="FPE230" s="15"/>
      <c r="FPF230" s="15"/>
      <c r="FPG230" s="15"/>
      <c r="FPH230" s="15"/>
      <c r="FPI230" s="15"/>
      <c r="FPJ230" s="15"/>
      <c r="FPK230" s="15"/>
      <c r="FPL230" s="15"/>
      <c r="FPM230" s="15"/>
      <c r="FPN230" s="15"/>
      <c r="FPO230" s="15"/>
      <c r="FPP230" s="15"/>
      <c r="FPQ230" s="15"/>
      <c r="FPR230" s="15"/>
      <c r="FPS230" s="15"/>
      <c r="FPT230" s="15"/>
      <c r="FPU230" s="15"/>
      <c r="FPV230" s="15"/>
      <c r="FPW230" s="15"/>
      <c r="FPX230" s="15"/>
      <c r="FPY230" s="15"/>
      <c r="FPZ230" s="15"/>
      <c r="FQA230" s="15"/>
      <c r="FQB230" s="15"/>
      <c r="FQC230" s="15"/>
      <c r="FQD230" s="15"/>
      <c r="FQE230" s="15"/>
      <c r="FQF230" s="15"/>
      <c r="FQG230" s="15"/>
      <c r="FQH230" s="15"/>
      <c r="FQI230" s="15"/>
      <c r="FQJ230" s="15"/>
      <c r="FQK230" s="15"/>
      <c r="FQL230" s="15"/>
      <c r="FQM230" s="15"/>
      <c r="FQN230" s="15"/>
      <c r="FQO230" s="15"/>
      <c r="FQP230" s="15"/>
      <c r="FQQ230" s="15"/>
      <c r="FQR230" s="15"/>
      <c r="FQS230" s="15"/>
      <c r="FQT230" s="15"/>
      <c r="FQU230" s="15"/>
      <c r="FQV230" s="15"/>
      <c r="FQW230" s="15"/>
      <c r="FQX230" s="15"/>
      <c r="FQY230" s="15"/>
      <c r="FQZ230" s="15"/>
      <c r="FRA230" s="15"/>
      <c r="FRB230" s="15"/>
      <c r="FRC230" s="15"/>
      <c r="FRD230" s="15"/>
      <c r="FRE230" s="15"/>
      <c r="FRF230" s="15"/>
      <c r="FRG230" s="15"/>
      <c r="FRH230" s="15"/>
      <c r="FRI230" s="15"/>
      <c r="FRJ230" s="15"/>
      <c r="FRK230" s="15"/>
      <c r="FRL230" s="15"/>
      <c r="FRM230" s="15"/>
      <c r="FRN230" s="15"/>
      <c r="FRO230" s="15"/>
      <c r="FRP230" s="15"/>
      <c r="FRQ230" s="15"/>
      <c r="FRR230" s="15"/>
      <c r="FRS230" s="15"/>
      <c r="FRT230" s="15"/>
      <c r="FRU230" s="15"/>
      <c r="FRV230" s="15"/>
      <c r="FRW230" s="15"/>
      <c r="FRX230" s="15"/>
      <c r="FRY230" s="15"/>
      <c r="FRZ230" s="15"/>
      <c r="FSA230" s="15"/>
      <c r="FSB230" s="15"/>
      <c r="FSC230" s="15"/>
      <c r="FSD230" s="15"/>
      <c r="FSE230" s="15"/>
      <c r="FSF230" s="15"/>
      <c r="FSG230" s="15"/>
      <c r="FSH230" s="15"/>
      <c r="FSI230" s="15"/>
      <c r="FSJ230" s="15"/>
      <c r="FSK230" s="15"/>
      <c r="FSL230" s="15"/>
      <c r="FSM230" s="15"/>
      <c r="FSN230" s="15"/>
      <c r="FSO230" s="15"/>
      <c r="FSP230" s="15"/>
      <c r="FSQ230" s="15"/>
      <c r="FSR230" s="15"/>
      <c r="FSS230" s="15"/>
      <c r="FST230" s="15"/>
      <c r="FSU230" s="15"/>
      <c r="FSV230" s="15"/>
      <c r="FSW230" s="15"/>
      <c r="FSX230" s="15"/>
      <c r="FSY230" s="15"/>
      <c r="FSZ230" s="15"/>
      <c r="FTA230" s="15"/>
      <c r="FTB230" s="15"/>
      <c r="FTC230" s="15"/>
      <c r="FTD230" s="15"/>
      <c r="FTE230" s="15"/>
      <c r="FTF230" s="15"/>
      <c r="FTG230" s="15"/>
      <c r="FTH230" s="15"/>
      <c r="FTI230" s="15"/>
      <c r="FTJ230" s="15"/>
      <c r="FTK230" s="15"/>
      <c r="FTL230" s="15"/>
      <c r="FTM230" s="15"/>
      <c r="FTN230" s="15"/>
      <c r="FTO230" s="15"/>
      <c r="FTP230" s="15"/>
      <c r="FTQ230" s="15"/>
      <c r="FTR230" s="15"/>
      <c r="FTS230" s="15"/>
      <c r="FTT230" s="15"/>
      <c r="FTU230" s="15"/>
      <c r="FTV230" s="15"/>
      <c r="FTW230" s="15"/>
      <c r="FTX230" s="15"/>
      <c r="FTY230" s="15"/>
      <c r="FTZ230" s="15"/>
      <c r="FUA230" s="15"/>
      <c r="FUB230" s="15"/>
      <c r="FUC230" s="15"/>
      <c r="FUD230" s="15"/>
      <c r="FUE230" s="15"/>
      <c r="FUF230" s="15"/>
      <c r="FUG230" s="15"/>
      <c r="FUH230" s="15"/>
      <c r="FUI230" s="15"/>
      <c r="FUJ230" s="15"/>
      <c r="FUK230" s="15"/>
      <c r="FUL230" s="15"/>
      <c r="FUM230" s="15"/>
      <c r="FUN230" s="15"/>
      <c r="FUO230" s="15"/>
      <c r="FUP230" s="15"/>
      <c r="FUQ230" s="15"/>
      <c r="FUR230" s="15"/>
      <c r="FUS230" s="15"/>
      <c r="FUT230" s="15"/>
      <c r="FUU230" s="15"/>
      <c r="FUV230" s="15"/>
      <c r="FUW230" s="15"/>
      <c r="FUX230" s="15"/>
      <c r="FUY230" s="15"/>
      <c r="FUZ230" s="15"/>
      <c r="FVA230" s="15"/>
      <c r="FVB230" s="15"/>
      <c r="FVC230" s="15"/>
      <c r="FVD230" s="15"/>
      <c r="FVE230" s="15"/>
      <c r="FVF230" s="15"/>
      <c r="FVG230" s="15"/>
      <c r="FVH230" s="15"/>
      <c r="FVI230" s="15"/>
      <c r="FVJ230" s="15"/>
      <c r="FVK230" s="15"/>
      <c r="FVL230" s="15"/>
      <c r="FVM230" s="15"/>
      <c r="FVN230" s="15"/>
      <c r="FVO230" s="15"/>
      <c r="FVP230" s="15"/>
      <c r="FVQ230" s="15"/>
      <c r="FVR230" s="15"/>
      <c r="FVS230" s="15"/>
      <c r="FVT230" s="15"/>
      <c r="FVU230" s="15"/>
      <c r="FVV230" s="15"/>
      <c r="FVW230" s="15"/>
      <c r="FVX230" s="15"/>
      <c r="FVY230" s="15"/>
      <c r="FVZ230" s="15"/>
      <c r="FWA230" s="15"/>
      <c r="FWB230" s="15"/>
      <c r="FWC230" s="15"/>
      <c r="FWD230" s="15"/>
      <c r="FWE230" s="15"/>
      <c r="FWF230" s="15"/>
      <c r="FWG230" s="15"/>
      <c r="FWH230" s="15"/>
      <c r="FWI230" s="15"/>
      <c r="FWJ230" s="15"/>
      <c r="FWK230" s="15"/>
      <c r="FWL230" s="15"/>
      <c r="FWM230" s="15"/>
      <c r="FWN230" s="15"/>
      <c r="FWO230" s="15"/>
      <c r="FWP230" s="15"/>
      <c r="FWQ230" s="15"/>
      <c r="FWR230" s="15"/>
      <c r="FWS230" s="15"/>
      <c r="FWT230" s="15"/>
      <c r="FWU230" s="15"/>
      <c r="FWV230" s="15"/>
      <c r="FWW230" s="15"/>
      <c r="FWX230" s="15"/>
      <c r="FWY230" s="15"/>
      <c r="FWZ230" s="15"/>
      <c r="FXA230" s="15"/>
      <c r="FXB230" s="15"/>
      <c r="FXC230" s="15"/>
      <c r="FXD230" s="15"/>
      <c r="FXE230" s="15"/>
      <c r="FXF230" s="15"/>
      <c r="FXG230" s="15"/>
      <c r="FXH230" s="15"/>
      <c r="FXI230" s="15"/>
      <c r="FXJ230" s="15"/>
      <c r="FXK230" s="15"/>
      <c r="FXL230" s="15"/>
      <c r="FXM230" s="15"/>
      <c r="FXN230" s="15"/>
      <c r="FXO230" s="15"/>
      <c r="FXP230" s="15"/>
      <c r="FXQ230" s="15"/>
      <c r="FXR230" s="15"/>
      <c r="FXS230" s="15"/>
      <c r="FXT230" s="15"/>
      <c r="FXU230" s="15"/>
      <c r="FXV230" s="15"/>
      <c r="FXW230" s="15"/>
      <c r="FXX230" s="15"/>
      <c r="FXY230" s="15"/>
      <c r="FXZ230" s="15"/>
      <c r="FYA230" s="15"/>
      <c r="FYB230" s="15"/>
      <c r="FYC230" s="15"/>
      <c r="FYD230" s="15"/>
      <c r="FYE230" s="15"/>
      <c r="FYF230" s="15"/>
      <c r="FYG230" s="15"/>
      <c r="FYH230" s="15"/>
      <c r="FYI230" s="15"/>
      <c r="FYJ230" s="15"/>
      <c r="FYK230" s="15"/>
      <c r="FYL230" s="15"/>
      <c r="FYM230" s="15"/>
      <c r="FYN230" s="15"/>
      <c r="FYO230" s="15"/>
      <c r="FYP230" s="15"/>
      <c r="FYQ230" s="15"/>
      <c r="FYR230" s="15"/>
      <c r="FYS230" s="15"/>
      <c r="FYT230" s="15"/>
      <c r="FYU230" s="15"/>
      <c r="FYV230" s="15"/>
      <c r="FYW230" s="15"/>
      <c r="FYX230" s="15"/>
      <c r="FYY230" s="15"/>
      <c r="FYZ230" s="15"/>
      <c r="FZA230" s="15"/>
      <c r="FZB230" s="15"/>
      <c r="FZC230" s="15"/>
      <c r="FZD230" s="15"/>
      <c r="FZE230" s="15"/>
      <c r="FZF230" s="15"/>
      <c r="FZG230" s="15"/>
      <c r="FZH230" s="15"/>
      <c r="FZI230" s="15"/>
      <c r="FZJ230" s="15"/>
      <c r="FZK230" s="15"/>
      <c r="FZL230" s="15"/>
      <c r="FZM230" s="15"/>
      <c r="FZN230" s="15"/>
      <c r="FZO230" s="15"/>
      <c r="FZP230" s="15"/>
      <c r="FZQ230" s="15"/>
      <c r="FZR230" s="15"/>
      <c r="FZS230" s="15"/>
      <c r="FZT230" s="15"/>
      <c r="FZU230" s="15"/>
      <c r="FZV230" s="15"/>
      <c r="FZW230" s="15"/>
      <c r="FZX230" s="15"/>
      <c r="FZY230" s="15"/>
      <c r="FZZ230" s="15"/>
      <c r="GAA230" s="15"/>
      <c r="GAB230" s="15"/>
      <c r="GAC230" s="15"/>
      <c r="GAD230" s="15"/>
      <c r="GAE230" s="15"/>
      <c r="GAF230" s="15"/>
      <c r="GAG230" s="15"/>
      <c r="GAH230" s="15"/>
      <c r="GAI230" s="15"/>
      <c r="GAJ230" s="15"/>
      <c r="GAK230" s="15"/>
      <c r="GAL230" s="15"/>
      <c r="GAM230" s="15"/>
      <c r="GAN230" s="15"/>
      <c r="GAO230" s="15"/>
      <c r="GAP230" s="15"/>
      <c r="GAQ230" s="15"/>
      <c r="GAR230" s="15"/>
      <c r="GAS230" s="15"/>
      <c r="GAT230" s="15"/>
      <c r="GAU230" s="15"/>
      <c r="GAV230" s="15"/>
      <c r="GAW230" s="15"/>
      <c r="GAX230" s="15"/>
      <c r="GAY230" s="15"/>
      <c r="GAZ230" s="15"/>
      <c r="GBA230" s="15"/>
      <c r="GBB230" s="15"/>
      <c r="GBC230" s="15"/>
      <c r="GBD230" s="15"/>
      <c r="GBE230" s="15"/>
      <c r="GBF230" s="15"/>
      <c r="GBG230" s="15"/>
      <c r="GBH230" s="15"/>
      <c r="GBI230" s="15"/>
      <c r="GBJ230" s="15"/>
      <c r="GBK230" s="15"/>
      <c r="GBL230" s="15"/>
      <c r="GBM230" s="15"/>
      <c r="GBN230" s="15"/>
      <c r="GBO230" s="15"/>
      <c r="GBP230" s="15"/>
      <c r="GBQ230" s="15"/>
      <c r="GBR230" s="15"/>
      <c r="GBS230" s="15"/>
      <c r="GBT230" s="15"/>
      <c r="GBU230" s="15"/>
      <c r="GBV230" s="15"/>
      <c r="GBW230" s="15"/>
      <c r="GBX230" s="15"/>
      <c r="GBY230" s="15"/>
      <c r="GBZ230" s="15"/>
      <c r="GCA230" s="15"/>
      <c r="GCB230" s="15"/>
      <c r="GCC230" s="15"/>
      <c r="GCD230" s="15"/>
      <c r="GCE230" s="15"/>
      <c r="GCF230" s="15"/>
      <c r="GCG230" s="15"/>
      <c r="GCH230" s="15"/>
      <c r="GCI230" s="15"/>
      <c r="GCJ230" s="15"/>
      <c r="GCK230" s="15"/>
      <c r="GCL230" s="15"/>
      <c r="GCM230" s="15"/>
      <c r="GCN230" s="15"/>
      <c r="GCO230" s="15"/>
      <c r="GCP230" s="15"/>
      <c r="GCQ230" s="15"/>
      <c r="GCR230" s="15"/>
      <c r="GCS230" s="15"/>
      <c r="GCT230" s="15"/>
      <c r="GCU230" s="15"/>
      <c r="GCV230" s="15"/>
      <c r="GCW230" s="15"/>
      <c r="GCX230" s="15"/>
      <c r="GCY230" s="15"/>
      <c r="GCZ230" s="15"/>
      <c r="GDA230" s="15"/>
      <c r="GDB230" s="15"/>
      <c r="GDC230" s="15"/>
      <c r="GDD230" s="15"/>
      <c r="GDE230" s="15"/>
      <c r="GDF230" s="15"/>
      <c r="GDG230" s="15"/>
      <c r="GDH230" s="15"/>
      <c r="GDI230" s="15"/>
      <c r="GDJ230" s="15"/>
      <c r="GDK230" s="15"/>
      <c r="GDL230" s="15"/>
      <c r="GDM230" s="15"/>
      <c r="GDN230" s="15"/>
      <c r="GDO230" s="15"/>
      <c r="GDP230" s="15"/>
      <c r="GDQ230" s="15"/>
      <c r="GDR230" s="15"/>
      <c r="GDS230" s="15"/>
      <c r="GDT230" s="15"/>
      <c r="GDU230" s="15"/>
      <c r="GDV230" s="15"/>
      <c r="GDW230" s="15"/>
      <c r="GDX230" s="15"/>
      <c r="GDY230" s="15"/>
      <c r="GDZ230" s="15"/>
      <c r="GEA230" s="15"/>
      <c r="GEB230" s="15"/>
      <c r="GEC230" s="15"/>
      <c r="GED230" s="15"/>
      <c r="GEE230" s="15"/>
      <c r="GEF230" s="15"/>
      <c r="GEG230" s="15"/>
      <c r="GEH230" s="15"/>
      <c r="GEI230" s="15"/>
      <c r="GEJ230" s="15"/>
      <c r="GEK230" s="15"/>
      <c r="GEL230" s="15"/>
      <c r="GEM230" s="15"/>
      <c r="GEN230" s="15"/>
      <c r="GEO230" s="15"/>
      <c r="GEP230" s="15"/>
      <c r="GEQ230" s="15"/>
      <c r="GER230" s="15"/>
      <c r="GES230" s="15"/>
      <c r="GET230" s="15"/>
      <c r="GEU230" s="15"/>
      <c r="GEV230" s="15"/>
      <c r="GEW230" s="15"/>
      <c r="GEX230" s="15"/>
      <c r="GEY230" s="15"/>
      <c r="GEZ230" s="15"/>
      <c r="GFA230" s="15"/>
      <c r="GFB230" s="15"/>
      <c r="GFC230" s="15"/>
      <c r="GFD230" s="15"/>
      <c r="GFE230" s="15"/>
      <c r="GFF230" s="15"/>
      <c r="GFG230" s="15"/>
      <c r="GFH230" s="15"/>
      <c r="GFI230" s="15"/>
      <c r="GFJ230" s="15"/>
      <c r="GFK230" s="15"/>
      <c r="GFL230" s="15"/>
      <c r="GFM230" s="15"/>
      <c r="GFN230" s="15"/>
      <c r="GFO230" s="15"/>
      <c r="GFP230" s="15"/>
      <c r="GFQ230" s="15"/>
      <c r="GFR230" s="15"/>
      <c r="GFS230" s="15"/>
      <c r="GFT230" s="15"/>
      <c r="GFU230" s="15"/>
      <c r="GFV230" s="15"/>
      <c r="GFW230" s="15"/>
      <c r="GFX230" s="15"/>
      <c r="GFY230" s="15"/>
      <c r="GFZ230" s="15"/>
      <c r="GGA230" s="15"/>
      <c r="GGB230" s="15"/>
      <c r="GGC230" s="15"/>
      <c r="GGD230" s="15"/>
      <c r="GGE230" s="15"/>
      <c r="GGF230" s="15"/>
      <c r="GGG230" s="15"/>
      <c r="GGH230" s="15"/>
      <c r="GGI230" s="15"/>
      <c r="GGJ230" s="15"/>
      <c r="GGK230" s="15"/>
      <c r="GGL230" s="15"/>
      <c r="GGM230" s="15"/>
      <c r="GGN230" s="15"/>
      <c r="GGO230" s="15"/>
      <c r="GGP230" s="15"/>
      <c r="GGQ230" s="15"/>
      <c r="GGR230" s="15"/>
      <c r="GGS230" s="15"/>
      <c r="GGT230" s="15"/>
      <c r="GGU230" s="15"/>
      <c r="GGV230" s="15"/>
      <c r="GGW230" s="15"/>
      <c r="GGX230" s="15"/>
      <c r="GGY230" s="15"/>
      <c r="GGZ230" s="15"/>
      <c r="GHA230" s="15"/>
      <c r="GHB230" s="15"/>
      <c r="GHC230" s="15"/>
      <c r="GHD230" s="15"/>
      <c r="GHE230" s="15"/>
      <c r="GHF230" s="15"/>
      <c r="GHG230" s="15"/>
      <c r="GHH230" s="15"/>
      <c r="GHI230" s="15"/>
      <c r="GHJ230" s="15"/>
      <c r="GHK230" s="15"/>
      <c r="GHL230" s="15"/>
      <c r="GHM230" s="15"/>
      <c r="GHN230" s="15"/>
      <c r="GHO230" s="15"/>
      <c r="GHP230" s="15"/>
      <c r="GHQ230" s="15"/>
      <c r="GHR230" s="15"/>
      <c r="GHS230" s="15"/>
      <c r="GHT230" s="15"/>
      <c r="GHU230" s="15"/>
      <c r="GHV230" s="15"/>
      <c r="GHW230" s="15"/>
      <c r="GHX230" s="15"/>
      <c r="GHY230" s="15"/>
      <c r="GHZ230" s="15"/>
      <c r="GIA230" s="15"/>
      <c r="GIB230" s="15"/>
      <c r="GIC230" s="15"/>
      <c r="GID230" s="15"/>
      <c r="GIE230" s="15"/>
      <c r="GIF230" s="15"/>
      <c r="GIG230" s="15"/>
      <c r="GIH230" s="15"/>
      <c r="GII230" s="15"/>
      <c r="GIJ230" s="15"/>
      <c r="GIK230" s="15"/>
      <c r="GIL230" s="15"/>
      <c r="GIM230" s="15"/>
      <c r="GIN230" s="15"/>
      <c r="GIO230" s="15"/>
      <c r="GIP230" s="15"/>
      <c r="GIQ230" s="15"/>
      <c r="GIR230" s="15"/>
      <c r="GIS230" s="15"/>
      <c r="GIT230" s="15"/>
      <c r="GIU230" s="15"/>
      <c r="GIV230" s="15"/>
      <c r="GIW230" s="15"/>
      <c r="GIX230" s="15"/>
      <c r="GIY230" s="15"/>
      <c r="GIZ230" s="15"/>
      <c r="GJA230" s="15"/>
      <c r="GJB230" s="15"/>
      <c r="GJC230" s="15"/>
      <c r="GJD230" s="15"/>
      <c r="GJE230" s="15"/>
      <c r="GJF230" s="15"/>
      <c r="GJG230" s="15"/>
      <c r="GJH230" s="15"/>
      <c r="GJI230" s="15"/>
      <c r="GJJ230" s="15"/>
      <c r="GJK230" s="15"/>
      <c r="GJL230" s="15"/>
      <c r="GJM230" s="15"/>
      <c r="GJN230" s="15"/>
      <c r="GJO230" s="15"/>
      <c r="GJP230" s="15"/>
      <c r="GJQ230" s="15"/>
      <c r="GJR230" s="15"/>
      <c r="GJS230" s="15"/>
      <c r="GJT230" s="15"/>
      <c r="GJU230" s="15"/>
      <c r="GJV230" s="15"/>
      <c r="GJW230" s="15"/>
      <c r="GJX230" s="15"/>
      <c r="GJY230" s="15"/>
      <c r="GJZ230" s="15"/>
      <c r="GKA230" s="15"/>
      <c r="GKB230" s="15"/>
      <c r="GKC230" s="15"/>
      <c r="GKD230" s="15"/>
      <c r="GKE230" s="15"/>
      <c r="GKF230" s="15"/>
      <c r="GKG230" s="15"/>
      <c r="GKH230" s="15"/>
      <c r="GKI230" s="15"/>
      <c r="GKJ230" s="15"/>
      <c r="GKK230" s="15"/>
      <c r="GKL230" s="15"/>
      <c r="GKM230" s="15"/>
      <c r="GKN230" s="15"/>
      <c r="GKO230" s="15"/>
      <c r="GKP230" s="15"/>
      <c r="GKQ230" s="15"/>
      <c r="GKR230" s="15"/>
      <c r="GKS230" s="15"/>
      <c r="GKT230" s="15"/>
      <c r="GKU230" s="15"/>
      <c r="GKV230" s="15"/>
      <c r="GKW230" s="15"/>
      <c r="GKX230" s="15"/>
      <c r="GKY230" s="15"/>
      <c r="GKZ230" s="15"/>
      <c r="GLA230" s="15"/>
      <c r="GLB230" s="15"/>
      <c r="GLC230" s="15"/>
      <c r="GLD230" s="15"/>
      <c r="GLE230" s="15"/>
      <c r="GLF230" s="15"/>
      <c r="GLG230" s="15"/>
      <c r="GLH230" s="15"/>
      <c r="GLI230" s="15"/>
      <c r="GLJ230" s="15"/>
      <c r="GLK230" s="15"/>
      <c r="GLL230" s="15"/>
      <c r="GLM230" s="15"/>
      <c r="GLN230" s="15"/>
      <c r="GLO230" s="15"/>
      <c r="GLP230" s="15"/>
      <c r="GLQ230" s="15"/>
      <c r="GLR230" s="15"/>
      <c r="GLS230" s="15"/>
      <c r="GLT230" s="15"/>
      <c r="GLU230" s="15"/>
      <c r="GLV230" s="15"/>
      <c r="GLW230" s="15"/>
      <c r="GLX230" s="15"/>
      <c r="GLY230" s="15"/>
      <c r="GLZ230" s="15"/>
      <c r="GMA230" s="15"/>
      <c r="GMB230" s="15"/>
      <c r="GMC230" s="15"/>
      <c r="GMD230" s="15"/>
      <c r="GME230" s="15"/>
      <c r="GMF230" s="15"/>
      <c r="GMG230" s="15"/>
      <c r="GMH230" s="15"/>
      <c r="GMI230" s="15"/>
      <c r="GMJ230" s="15"/>
      <c r="GMK230" s="15"/>
      <c r="GML230" s="15"/>
      <c r="GMM230" s="15"/>
      <c r="GMN230" s="15"/>
      <c r="GMO230" s="15"/>
      <c r="GMP230" s="15"/>
      <c r="GMQ230" s="15"/>
      <c r="GMR230" s="15"/>
      <c r="GMS230" s="15"/>
      <c r="GMT230" s="15"/>
      <c r="GMU230" s="15"/>
      <c r="GMV230" s="15"/>
      <c r="GMW230" s="15"/>
      <c r="GMX230" s="15"/>
      <c r="GMY230" s="15"/>
      <c r="GMZ230" s="15"/>
      <c r="GNA230" s="15"/>
      <c r="GNB230" s="15"/>
      <c r="GNC230" s="15"/>
      <c r="GND230" s="15"/>
      <c r="GNE230" s="15"/>
      <c r="GNF230" s="15"/>
      <c r="GNG230" s="15"/>
      <c r="GNH230" s="15"/>
      <c r="GNI230" s="15"/>
      <c r="GNJ230" s="15"/>
      <c r="GNK230" s="15"/>
      <c r="GNL230" s="15"/>
      <c r="GNM230" s="15"/>
      <c r="GNN230" s="15"/>
      <c r="GNO230" s="15"/>
      <c r="GNP230" s="15"/>
      <c r="GNQ230" s="15"/>
      <c r="GNR230" s="15"/>
      <c r="GNS230" s="15"/>
      <c r="GNT230" s="15"/>
      <c r="GNU230" s="15"/>
      <c r="GNV230" s="15"/>
      <c r="GNW230" s="15"/>
      <c r="GNX230" s="15"/>
      <c r="GNY230" s="15"/>
      <c r="GNZ230" s="15"/>
      <c r="GOA230" s="15"/>
      <c r="GOB230" s="15"/>
      <c r="GOC230" s="15"/>
      <c r="GOD230" s="15"/>
      <c r="GOE230" s="15"/>
      <c r="GOF230" s="15"/>
      <c r="GOG230" s="15"/>
      <c r="GOH230" s="15"/>
      <c r="GOI230" s="15"/>
      <c r="GOJ230" s="15"/>
      <c r="GOK230" s="15"/>
      <c r="GOL230" s="15"/>
      <c r="GOM230" s="15"/>
      <c r="GON230" s="15"/>
      <c r="GOO230" s="15"/>
      <c r="GOP230" s="15"/>
      <c r="GOQ230" s="15"/>
      <c r="GOR230" s="15"/>
      <c r="GOS230" s="15"/>
      <c r="GOT230" s="15"/>
      <c r="GOU230" s="15"/>
      <c r="GOV230" s="15"/>
      <c r="GOW230" s="15"/>
      <c r="GOX230" s="15"/>
      <c r="GOY230" s="15"/>
      <c r="GOZ230" s="15"/>
      <c r="GPA230" s="15"/>
      <c r="GPB230" s="15"/>
      <c r="GPC230" s="15"/>
      <c r="GPD230" s="15"/>
      <c r="GPE230" s="15"/>
      <c r="GPF230" s="15"/>
      <c r="GPG230" s="15"/>
      <c r="GPH230" s="15"/>
      <c r="GPI230" s="15"/>
      <c r="GPJ230" s="15"/>
      <c r="GPK230" s="15"/>
      <c r="GPL230" s="15"/>
      <c r="GPM230" s="15"/>
      <c r="GPN230" s="15"/>
      <c r="GPO230" s="15"/>
      <c r="GPP230" s="15"/>
      <c r="GPQ230" s="15"/>
      <c r="GPR230" s="15"/>
      <c r="GPS230" s="15"/>
      <c r="GPT230" s="15"/>
      <c r="GPU230" s="15"/>
      <c r="GPV230" s="15"/>
      <c r="GPW230" s="15"/>
      <c r="GPX230" s="15"/>
      <c r="GPY230" s="15"/>
      <c r="GPZ230" s="15"/>
      <c r="GQA230" s="15"/>
      <c r="GQB230" s="15"/>
      <c r="GQC230" s="15"/>
      <c r="GQD230" s="15"/>
      <c r="GQE230" s="15"/>
      <c r="GQF230" s="15"/>
      <c r="GQG230" s="15"/>
      <c r="GQH230" s="15"/>
      <c r="GQI230" s="15"/>
      <c r="GQJ230" s="15"/>
      <c r="GQK230" s="15"/>
      <c r="GQL230" s="15"/>
      <c r="GQM230" s="15"/>
      <c r="GQN230" s="15"/>
      <c r="GQO230" s="15"/>
      <c r="GQP230" s="15"/>
      <c r="GQQ230" s="15"/>
      <c r="GQR230" s="15"/>
      <c r="GQS230" s="15"/>
      <c r="GQT230" s="15"/>
      <c r="GQU230" s="15"/>
      <c r="GQV230" s="15"/>
      <c r="GQW230" s="15"/>
      <c r="GQX230" s="15"/>
      <c r="GQY230" s="15"/>
      <c r="GQZ230" s="15"/>
      <c r="GRA230" s="15"/>
      <c r="GRB230" s="15"/>
      <c r="GRC230" s="15"/>
      <c r="GRD230" s="15"/>
      <c r="GRE230" s="15"/>
      <c r="GRF230" s="15"/>
      <c r="GRG230" s="15"/>
      <c r="GRH230" s="15"/>
      <c r="GRI230" s="15"/>
      <c r="GRJ230" s="15"/>
      <c r="GRK230" s="15"/>
      <c r="GRL230" s="15"/>
      <c r="GRM230" s="15"/>
      <c r="GRN230" s="15"/>
      <c r="GRO230" s="15"/>
      <c r="GRP230" s="15"/>
      <c r="GRQ230" s="15"/>
      <c r="GRR230" s="15"/>
      <c r="GRS230" s="15"/>
      <c r="GRT230" s="15"/>
      <c r="GRU230" s="15"/>
      <c r="GRV230" s="15"/>
      <c r="GRW230" s="15"/>
      <c r="GRX230" s="15"/>
      <c r="GRY230" s="15"/>
      <c r="GRZ230" s="15"/>
      <c r="GSA230" s="15"/>
      <c r="GSB230" s="15"/>
      <c r="GSC230" s="15"/>
      <c r="GSD230" s="15"/>
      <c r="GSE230" s="15"/>
      <c r="GSF230" s="15"/>
      <c r="GSG230" s="15"/>
      <c r="GSH230" s="15"/>
      <c r="GSI230" s="15"/>
      <c r="GSJ230" s="15"/>
      <c r="GSK230" s="15"/>
      <c r="GSL230" s="15"/>
      <c r="GSM230" s="15"/>
      <c r="GSN230" s="15"/>
      <c r="GSO230" s="15"/>
      <c r="GSP230" s="15"/>
      <c r="GSQ230" s="15"/>
      <c r="GSR230" s="15"/>
      <c r="GSS230" s="15"/>
      <c r="GST230" s="15"/>
      <c r="GSU230" s="15"/>
      <c r="GSV230" s="15"/>
      <c r="GSW230" s="15"/>
      <c r="GSX230" s="15"/>
      <c r="GSY230" s="15"/>
      <c r="GSZ230" s="15"/>
      <c r="GTA230" s="15"/>
      <c r="GTB230" s="15"/>
      <c r="GTC230" s="15"/>
      <c r="GTD230" s="15"/>
      <c r="GTE230" s="15"/>
      <c r="GTF230" s="15"/>
      <c r="GTG230" s="15"/>
      <c r="GTH230" s="15"/>
      <c r="GTI230" s="15"/>
      <c r="GTJ230" s="15"/>
      <c r="GTK230" s="15"/>
      <c r="GTL230" s="15"/>
      <c r="GTM230" s="15"/>
      <c r="GTN230" s="15"/>
      <c r="GTO230" s="15"/>
      <c r="GTP230" s="15"/>
      <c r="GTQ230" s="15"/>
      <c r="GTR230" s="15"/>
      <c r="GTS230" s="15"/>
      <c r="GTT230" s="15"/>
      <c r="GTU230" s="15"/>
      <c r="GTV230" s="15"/>
      <c r="GTW230" s="15"/>
      <c r="GTX230" s="15"/>
      <c r="GTY230" s="15"/>
      <c r="GTZ230" s="15"/>
      <c r="GUA230" s="15"/>
      <c r="GUB230" s="15"/>
      <c r="GUC230" s="15"/>
      <c r="GUD230" s="15"/>
      <c r="GUE230" s="15"/>
      <c r="GUF230" s="15"/>
      <c r="GUG230" s="15"/>
      <c r="GUH230" s="15"/>
      <c r="GUI230" s="15"/>
      <c r="GUJ230" s="15"/>
      <c r="GUK230" s="15"/>
      <c r="GUL230" s="15"/>
      <c r="GUM230" s="15"/>
      <c r="GUN230" s="15"/>
      <c r="GUO230" s="15"/>
      <c r="GUP230" s="15"/>
      <c r="GUQ230" s="15"/>
      <c r="GUR230" s="15"/>
      <c r="GUS230" s="15"/>
      <c r="GUT230" s="15"/>
      <c r="GUU230" s="15"/>
      <c r="GUV230" s="15"/>
      <c r="GUW230" s="15"/>
      <c r="GUX230" s="15"/>
      <c r="GUY230" s="15"/>
      <c r="GUZ230" s="15"/>
      <c r="GVA230" s="15"/>
      <c r="GVB230" s="15"/>
      <c r="GVC230" s="15"/>
      <c r="GVD230" s="15"/>
      <c r="GVE230" s="15"/>
      <c r="GVF230" s="15"/>
      <c r="GVG230" s="15"/>
      <c r="GVH230" s="15"/>
      <c r="GVI230" s="15"/>
      <c r="GVJ230" s="15"/>
      <c r="GVK230" s="15"/>
      <c r="GVL230" s="15"/>
      <c r="GVM230" s="15"/>
      <c r="GVN230" s="15"/>
      <c r="GVO230" s="15"/>
      <c r="GVP230" s="15"/>
      <c r="GVQ230" s="15"/>
      <c r="GVR230" s="15"/>
      <c r="GVS230" s="15"/>
      <c r="GVT230" s="15"/>
      <c r="GVU230" s="15"/>
      <c r="GVV230" s="15"/>
      <c r="GVW230" s="15"/>
      <c r="GVX230" s="15"/>
      <c r="GVY230" s="15"/>
      <c r="GVZ230" s="15"/>
      <c r="GWA230" s="15"/>
      <c r="GWB230" s="15"/>
      <c r="GWC230" s="15"/>
      <c r="GWD230" s="15"/>
      <c r="GWE230" s="15"/>
      <c r="GWF230" s="15"/>
      <c r="GWG230" s="15"/>
      <c r="GWH230" s="15"/>
      <c r="GWI230" s="15"/>
      <c r="GWJ230" s="15"/>
      <c r="GWK230" s="15"/>
      <c r="GWL230" s="15"/>
      <c r="GWM230" s="15"/>
      <c r="GWN230" s="15"/>
      <c r="GWO230" s="15"/>
      <c r="GWP230" s="15"/>
      <c r="GWQ230" s="15"/>
      <c r="GWR230" s="15"/>
      <c r="GWS230" s="15"/>
      <c r="GWT230" s="15"/>
      <c r="GWU230" s="15"/>
      <c r="GWV230" s="15"/>
      <c r="GWW230" s="15"/>
      <c r="GWX230" s="15"/>
      <c r="GWY230" s="15"/>
      <c r="GWZ230" s="15"/>
      <c r="GXA230" s="15"/>
      <c r="GXB230" s="15"/>
      <c r="GXC230" s="15"/>
      <c r="GXD230" s="15"/>
      <c r="GXE230" s="15"/>
      <c r="GXF230" s="15"/>
      <c r="GXG230" s="15"/>
      <c r="GXH230" s="15"/>
      <c r="GXI230" s="15"/>
      <c r="GXJ230" s="15"/>
      <c r="GXK230" s="15"/>
      <c r="GXL230" s="15"/>
      <c r="GXM230" s="15"/>
      <c r="GXN230" s="15"/>
      <c r="GXO230" s="15"/>
      <c r="GXP230" s="15"/>
      <c r="GXQ230" s="15"/>
      <c r="GXR230" s="15"/>
      <c r="GXS230" s="15"/>
      <c r="GXT230" s="15"/>
      <c r="GXU230" s="15"/>
      <c r="GXV230" s="15"/>
      <c r="GXW230" s="15"/>
      <c r="GXX230" s="15"/>
      <c r="GXY230" s="15"/>
      <c r="GXZ230" s="15"/>
      <c r="GYA230" s="15"/>
      <c r="GYB230" s="15"/>
      <c r="GYC230" s="15"/>
      <c r="GYD230" s="15"/>
      <c r="GYE230" s="15"/>
      <c r="GYF230" s="15"/>
      <c r="GYG230" s="15"/>
      <c r="GYH230" s="15"/>
      <c r="GYI230" s="15"/>
      <c r="GYJ230" s="15"/>
      <c r="GYK230" s="15"/>
      <c r="GYL230" s="15"/>
      <c r="GYM230" s="15"/>
      <c r="GYN230" s="15"/>
      <c r="GYO230" s="15"/>
      <c r="GYP230" s="15"/>
      <c r="GYQ230" s="15"/>
      <c r="GYR230" s="15"/>
      <c r="GYS230" s="15"/>
      <c r="GYT230" s="15"/>
      <c r="GYU230" s="15"/>
      <c r="GYV230" s="15"/>
      <c r="GYW230" s="15"/>
      <c r="GYX230" s="15"/>
      <c r="GYY230" s="15"/>
      <c r="GYZ230" s="15"/>
      <c r="GZA230" s="15"/>
      <c r="GZB230" s="15"/>
      <c r="GZC230" s="15"/>
      <c r="GZD230" s="15"/>
      <c r="GZE230" s="15"/>
      <c r="GZF230" s="15"/>
      <c r="GZG230" s="15"/>
      <c r="GZH230" s="15"/>
      <c r="GZI230" s="15"/>
      <c r="GZJ230" s="15"/>
      <c r="GZK230" s="15"/>
      <c r="GZL230" s="15"/>
      <c r="GZM230" s="15"/>
      <c r="GZN230" s="15"/>
      <c r="GZO230" s="15"/>
      <c r="GZP230" s="15"/>
      <c r="GZQ230" s="15"/>
      <c r="GZR230" s="15"/>
      <c r="GZS230" s="15"/>
      <c r="GZT230" s="15"/>
      <c r="GZU230" s="15"/>
      <c r="GZV230" s="15"/>
      <c r="GZW230" s="15"/>
      <c r="GZX230" s="15"/>
      <c r="GZY230" s="15"/>
      <c r="GZZ230" s="15"/>
      <c r="HAA230" s="15"/>
      <c r="HAB230" s="15"/>
      <c r="HAC230" s="15"/>
      <c r="HAD230" s="15"/>
      <c r="HAE230" s="15"/>
      <c r="HAF230" s="15"/>
      <c r="HAG230" s="15"/>
      <c r="HAH230" s="15"/>
      <c r="HAI230" s="15"/>
      <c r="HAJ230" s="15"/>
      <c r="HAK230" s="15"/>
      <c r="HAL230" s="15"/>
      <c r="HAM230" s="15"/>
      <c r="HAN230" s="15"/>
      <c r="HAO230" s="15"/>
      <c r="HAP230" s="15"/>
      <c r="HAQ230" s="15"/>
      <c r="HAR230" s="15"/>
      <c r="HAS230" s="15"/>
      <c r="HAT230" s="15"/>
      <c r="HAU230" s="15"/>
      <c r="HAV230" s="15"/>
      <c r="HAW230" s="15"/>
      <c r="HAX230" s="15"/>
      <c r="HAY230" s="15"/>
      <c r="HAZ230" s="15"/>
      <c r="HBA230" s="15"/>
      <c r="HBB230" s="15"/>
      <c r="HBC230" s="15"/>
      <c r="HBD230" s="15"/>
      <c r="HBE230" s="15"/>
      <c r="HBF230" s="15"/>
      <c r="HBG230" s="15"/>
      <c r="HBH230" s="15"/>
      <c r="HBI230" s="15"/>
      <c r="HBJ230" s="15"/>
      <c r="HBK230" s="15"/>
      <c r="HBL230" s="15"/>
      <c r="HBM230" s="15"/>
      <c r="HBN230" s="15"/>
      <c r="HBO230" s="15"/>
      <c r="HBP230" s="15"/>
      <c r="HBQ230" s="15"/>
      <c r="HBR230" s="15"/>
      <c r="HBS230" s="15"/>
      <c r="HBT230" s="15"/>
      <c r="HBU230" s="15"/>
      <c r="HBV230" s="15"/>
      <c r="HBW230" s="15"/>
      <c r="HBX230" s="15"/>
      <c r="HBY230" s="15"/>
      <c r="HBZ230" s="15"/>
      <c r="HCA230" s="15"/>
      <c r="HCB230" s="15"/>
      <c r="HCC230" s="15"/>
      <c r="HCD230" s="15"/>
      <c r="HCE230" s="15"/>
      <c r="HCF230" s="15"/>
      <c r="HCG230" s="15"/>
      <c r="HCH230" s="15"/>
      <c r="HCI230" s="15"/>
      <c r="HCJ230" s="15"/>
      <c r="HCK230" s="15"/>
      <c r="HCL230" s="15"/>
      <c r="HCM230" s="15"/>
      <c r="HCN230" s="15"/>
      <c r="HCO230" s="15"/>
      <c r="HCP230" s="15"/>
      <c r="HCQ230" s="15"/>
      <c r="HCR230" s="15"/>
      <c r="HCS230" s="15"/>
      <c r="HCT230" s="15"/>
      <c r="HCU230" s="15"/>
      <c r="HCV230" s="15"/>
      <c r="HCW230" s="15"/>
      <c r="HCX230" s="15"/>
      <c r="HCY230" s="15"/>
      <c r="HCZ230" s="15"/>
      <c r="HDA230" s="15"/>
      <c r="HDB230" s="15"/>
      <c r="HDC230" s="15"/>
      <c r="HDD230" s="15"/>
      <c r="HDE230" s="15"/>
      <c r="HDF230" s="15"/>
      <c r="HDG230" s="15"/>
      <c r="HDH230" s="15"/>
      <c r="HDI230" s="15"/>
      <c r="HDJ230" s="15"/>
      <c r="HDK230" s="15"/>
      <c r="HDL230" s="15"/>
      <c r="HDM230" s="15"/>
      <c r="HDN230" s="15"/>
      <c r="HDO230" s="15"/>
      <c r="HDP230" s="15"/>
      <c r="HDQ230" s="15"/>
      <c r="HDR230" s="15"/>
      <c r="HDS230" s="15"/>
      <c r="HDT230" s="15"/>
      <c r="HDU230" s="15"/>
      <c r="HDV230" s="15"/>
      <c r="HDW230" s="15"/>
      <c r="HDX230" s="15"/>
      <c r="HDY230" s="15"/>
      <c r="HDZ230" s="15"/>
      <c r="HEA230" s="15"/>
      <c r="HEB230" s="15"/>
      <c r="HEC230" s="15"/>
      <c r="HED230" s="15"/>
      <c r="HEE230" s="15"/>
      <c r="HEF230" s="15"/>
      <c r="HEG230" s="15"/>
      <c r="HEH230" s="15"/>
      <c r="HEI230" s="15"/>
      <c r="HEJ230" s="15"/>
      <c r="HEK230" s="15"/>
      <c r="HEL230" s="15"/>
      <c r="HEM230" s="15"/>
      <c r="HEN230" s="15"/>
      <c r="HEO230" s="15"/>
      <c r="HEP230" s="15"/>
      <c r="HEQ230" s="15"/>
      <c r="HER230" s="15"/>
      <c r="HES230" s="15"/>
      <c r="HET230" s="15"/>
      <c r="HEU230" s="15"/>
      <c r="HEV230" s="15"/>
      <c r="HEW230" s="15"/>
      <c r="HEX230" s="15"/>
      <c r="HEY230" s="15"/>
      <c r="HEZ230" s="15"/>
      <c r="HFA230" s="15"/>
      <c r="HFB230" s="15"/>
      <c r="HFC230" s="15"/>
      <c r="HFD230" s="15"/>
      <c r="HFE230" s="15"/>
      <c r="HFF230" s="15"/>
      <c r="HFG230" s="15"/>
      <c r="HFH230" s="15"/>
      <c r="HFI230" s="15"/>
      <c r="HFJ230" s="15"/>
      <c r="HFK230" s="15"/>
      <c r="HFL230" s="15"/>
      <c r="HFM230" s="15"/>
      <c r="HFN230" s="15"/>
      <c r="HFO230" s="15"/>
      <c r="HFP230" s="15"/>
      <c r="HFQ230" s="15"/>
      <c r="HFR230" s="15"/>
      <c r="HFS230" s="15"/>
      <c r="HFT230" s="15"/>
      <c r="HFU230" s="15"/>
      <c r="HFV230" s="15"/>
      <c r="HFW230" s="15"/>
      <c r="HFX230" s="15"/>
      <c r="HFY230" s="15"/>
      <c r="HFZ230" s="15"/>
      <c r="HGA230" s="15"/>
      <c r="HGB230" s="15"/>
      <c r="HGC230" s="15"/>
      <c r="HGD230" s="15"/>
      <c r="HGE230" s="15"/>
      <c r="HGF230" s="15"/>
      <c r="HGG230" s="15"/>
      <c r="HGH230" s="15"/>
      <c r="HGI230" s="15"/>
      <c r="HGJ230" s="15"/>
      <c r="HGK230" s="15"/>
      <c r="HGL230" s="15"/>
      <c r="HGM230" s="15"/>
      <c r="HGN230" s="15"/>
      <c r="HGO230" s="15"/>
      <c r="HGP230" s="15"/>
      <c r="HGQ230" s="15"/>
      <c r="HGR230" s="15"/>
      <c r="HGS230" s="15"/>
      <c r="HGT230" s="15"/>
      <c r="HGU230" s="15"/>
      <c r="HGV230" s="15"/>
      <c r="HGW230" s="15"/>
      <c r="HGX230" s="15"/>
      <c r="HGY230" s="15"/>
      <c r="HGZ230" s="15"/>
      <c r="HHA230" s="15"/>
      <c r="HHB230" s="15"/>
      <c r="HHC230" s="15"/>
      <c r="HHD230" s="15"/>
      <c r="HHE230" s="15"/>
      <c r="HHF230" s="15"/>
      <c r="HHG230" s="15"/>
      <c r="HHH230" s="15"/>
      <c r="HHI230" s="15"/>
      <c r="HHJ230" s="15"/>
      <c r="HHK230" s="15"/>
      <c r="HHL230" s="15"/>
      <c r="HHM230" s="15"/>
      <c r="HHN230" s="15"/>
      <c r="HHO230" s="15"/>
      <c r="HHP230" s="15"/>
      <c r="HHQ230" s="15"/>
      <c r="HHR230" s="15"/>
      <c r="HHS230" s="15"/>
      <c r="HHT230" s="15"/>
      <c r="HHU230" s="15"/>
      <c r="HHV230" s="15"/>
      <c r="HHW230" s="15"/>
      <c r="HHX230" s="15"/>
      <c r="HHY230" s="15"/>
      <c r="HHZ230" s="15"/>
      <c r="HIA230" s="15"/>
      <c r="HIB230" s="15"/>
      <c r="HIC230" s="15"/>
      <c r="HID230" s="15"/>
      <c r="HIE230" s="15"/>
      <c r="HIF230" s="15"/>
      <c r="HIG230" s="15"/>
      <c r="HIH230" s="15"/>
      <c r="HII230" s="15"/>
      <c r="HIJ230" s="15"/>
      <c r="HIK230" s="15"/>
      <c r="HIL230" s="15"/>
      <c r="HIM230" s="15"/>
      <c r="HIN230" s="15"/>
      <c r="HIO230" s="15"/>
      <c r="HIP230" s="15"/>
      <c r="HIQ230" s="15"/>
      <c r="HIR230" s="15"/>
      <c r="HIS230" s="15"/>
      <c r="HIT230" s="15"/>
      <c r="HIU230" s="15"/>
      <c r="HIV230" s="15"/>
      <c r="HIW230" s="15"/>
      <c r="HIX230" s="15"/>
      <c r="HIY230" s="15"/>
      <c r="HIZ230" s="15"/>
      <c r="HJA230" s="15"/>
      <c r="HJB230" s="15"/>
      <c r="HJC230" s="15"/>
      <c r="HJD230" s="15"/>
      <c r="HJE230" s="15"/>
      <c r="HJF230" s="15"/>
      <c r="HJG230" s="15"/>
      <c r="HJH230" s="15"/>
      <c r="HJI230" s="15"/>
      <c r="HJJ230" s="15"/>
      <c r="HJK230" s="15"/>
      <c r="HJL230" s="15"/>
      <c r="HJM230" s="15"/>
      <c r="HJN230" s="15"/>
      <c r="HJO230" s="15"/>
      <c r="HJP230" s="15"/>
      <c r="HJQ230" s="15"/>
      <c r="HJR230" s="15"/>
      <c r="HJS230" s="15"/>
      <c r="HJT230" s="15"/>
      <c r="HJU230" s="15"/>
      <c r="HJV230" s="15"/>
      <c r="HJW230" s="15"/>
      <c r="HJX230" s="15"/>
      <c r="HJY230" s="15"/>
      <c r="HJZ230" s="15"/>
      <c r="HKA230" s="15"/>
      <c r="HKB230" s="15"/>
      <c r="HKC230" s="15"/>
      <c r="HKD230" s="15"/>
      <c r="HKE230" s="15"/>
      <c r="HKF230" s="15"/>
      <c r="HKG230" s="15"/>
      <c r="HKH230" s="15"/>
      <c r="HKI230" s="15"/>
      <c r="HKJ230" s="15"/>
      <c r="HKK230" s="15"/>
      <c r="HKL230" s="15"/>
      <c r="HKM230" s="15"/>
      <c r="HKN230" s="15"/>
      <c r="HKO230" s="15"/>
      <c r="HKP230" s="15"/>
      <c r="HKQ230" s="15"/>
      <c r="HKR230" s="15"/>
      <c r="HKS230" s="15"/>
      <c r="HKT230" s="15"/>
      <c r="HKU230" s="15"/>
      <c r="HKV230" s="15"/>
      <c r="HKW230" s="15"/>
      <c r="HKX230" s="15"/>
      <c r="HKY230" s="15"/>
      <c r="HKZ230" s="15"/>
      <c r="HLA230" s="15"/>
      <c r="HLB230" s="15"/>
      <c r="HLC230" s="15"/>
      <c r="HLD230" s="15"/>
      <c r="HLE230" s="15"/>
      <c r="HLF230" s="15"/>
      <c r="HLG230" s="15"/>
      <c r="HLH230" s="15"/>
      <c r="HLI230" s="15"/>
      <c r="HLJ230" s="15"/>
      <c r="HLK230" s="15"/>
      <c r="HLL230" s="15"/>
      <c r="HLM230" s="15"/>
      <c r="HLN230" s="15"/>
      <c r="HLO230" s="15"/>
      <c r="HLP230" s="15"/>
      <c r="HLQ230" s="15"/>
      <c r="HLR230" s="15"/>
      <c r="HLS230" s="15"/>
      <c r="HLT230" s="15"/>
      <c r="HLU230" s="15"/>
      <c r="HLV230" s="15"/>
      <c r="HLW230" s="15"/>
      <c r="HLX230" s="15"/>
      <c r="HLY230" s="15"/>
      <c r="HLZ230" s="15"/>
      <c r="HMA230" s="15"/>
      <c r="HMB230" s="15"/>
      <c r="HMC230" s="15"/>
      <c r="HMD230" s="15"/>
      <c r="HME230" s="15"/>
      <c r="HMF230" s="15"/>
      <c r="HMG230" s="15"/>
      <c r="HMH230" s="15"/>
      <c r="HMI230" s="15"/>
      <c r="HMJ230" s="15"/>
      <c r="HMK230" s="15"/>
      <c r="HML230" s="15"/>
      <c r="HMM230" s="15"/>
      <c r="HMN230" s="15"/>
      <c r="HMO230" s="15"/>
      <c r="HMP230" s="15"/>
      <c r="HMQ230" s="15"/>
      <c r="HMR230" s="15"/>
      <c r="HMS230" s="15"/>
      <c r="HMT230" s="15"/>
      <c r="HMU230" s="15"/>
      <c r="HMV230" s="15"/>
      <c r="HMW230" s="15"/>
      <c r="HMX230" s="15"/>
      <c r="HMY230" s="15"/>
      <c r="HMZ230" s="15"/>
      <c r="HNA230" s="15"/>
      <c r="HNB230" s="15"/>
      <c r="HNC230" s="15"/>
      <c r="HND230" s="15"/>
      <c r="HNE230" s="15"/>
      <c r="HNF230" s="15"/>
      <c r="HNG230" s="15"/>
      <c r="HNH230" s="15"/>
      <c r="HNI230" s="15"/>
      <c r="HNJ230" s="15"/>
      <c r="HNK230" s="15"/>
      <c r="HNL230" s="15"/>
      <c r="HNM230" s="15"/>
      <c r="HNN230" s="15"/>
      <c r="HNO230" s="15"/>
      <c r="HNP230" s="15"/>
      <c r="HNQ230" s="15"/>
      <c r="HNR230" s="15"/>
      <c r="HNS230" s="15"/>
      <c r="HNT230" s="15"/>
      <c r="HNU230" s="15"/>
      <c r="HNV230" s="15"/>
      <c r="HNW230" s="15"/>
      <c r="HNX230" s="15"/>
      <c r="HNY230" s="15"/>
      <c r="HNZ230" s="15"/>
      <c r="HOA230" s="15"/>
      <c r="HOB230" s="15"/>
      <c r="HOC230" s="15"/>
      <c r="HOD230" s="15"/>
      <c r="HOE230" s="15"/>
      <c r="HOF230" s="15"/>
      <c r="HOG230" s="15"/>
      <c r="HOH230" s="15"/>
      <c r="HOI230" s="15"/>
      <c r="HOJ230" s="15"/>
      <c r="HOK230" s="15"/>
      <c r="HOL230" s="15"/>
      <c r="HOM230" s="15"/>
      <c r="HON230" s="15"/>
      <c r="HOO230" s="15"/>
      <c r="HOP230" s="15"/>
      <c r="HOQ230" s="15"/>
      <c r="HOR230" s="15"/>
      <c r="HOS230" s="15"/>
      <c r="HOT230" s="15"/>
      <c r="HOU230" s="15"/>
      <c r="HOV230" s="15"/>
      <c r="HOW230" s="15"/>
      <c r="HOX230" s="15"/>
      <c r="HOY230" s="15"/>
      <c r="HOZ230" s="15"/>
      <c r="HPA230" s="15"/>
      <c r="HPB230" s="15"/>
      <c r="HPC230" s="15"/>
      <c r="HPD230" s="15"/>
      <c r="HPE230" s="15"/>
      <c r="HPF230" s="15"/>
      <c r="HPG230" s="15"/>
      <c r="HPH230" s="15"/>
      <c r="HPI230" s="15"/>
      <c r="HPJ230" s="15"/>
      <c r="HPK230" s="15"/>
      <c r="HPL230" s="15"/>
      <c r="HPM230" s="15"/>
      <c r="HPN230" s="15"/>
      <c r="HPO230" s="15"/>
      <c r="HPP230" s="15"/>
      <c r="HPQ230" s="15"/>
      <c r="HPR230" s="15"/>
      <c r="HPS230" s="15"/>
      <c r="HPT230" s="15"/>
      <c r="HPU230" s="15"/>
      <c r="HPV230" s="15"/>
      <c r="HPW230" s="15"/>
      <c r="HPX230" s="15"/>
      <c r="HPY230" s="15"/>
      <c r="HPZ230" s="15"/>
      <c r="HQA230" s="15"/>
      <c r="HQB230" s="15"/>
      <c r="HQC230" s="15"/>
      <c r="HQD230" s="15"/>
      <c r="HQE230" s="15"/>
      <c r="HQF230" s="15"/>
      <c r="HQG230" s="15"/>
      <c r="HQH230" s="15"/>
      <c r="HQI230" s="15"/>
      <c r="HQJ230" s="15"/>
      <c r="HQK230" s="15"/>
      <c r="HQL230" s="15"/>
      <c r="HQM230" s="15"/>
      <c r="HQN230" s="15"/>
      <c r="HQO230" s="15"/>
      <c r="HQP230" s="15"/>
      <c r="HQQ230" s="15"/>
      <c r="HQR230" s="15"/>
      <c r="HQS230" s="15"/>
      <c r="HQT230" s="15"/>
      <c r="HQU230" s="15"/>
      <c r="HQV230" s="15"/>
      <c r="HQW230" s="15"/>
      <c r="HQX230" s="15"/>
      <c r="HQY230" s="15"/>
      <c r="HQZ230" s="15"/>
      <c r="HRA230" s="15"/>
      <c r="HRB230" s="15"/>
      <c r="HRC230" s="15"/>
      <c r="HRD230" s="15"/>
      <c r="HRE230" s="15"/>
      <c r="HRF230" s="15"/>
      <c r="HRG230" s="15"/>
      <c r="HRH230" s="15"/>
      <c r="HRI230" s="15"/>
      <c r="HRJ230" s="15"/>
      <c r="HRK230" s="15"/>
      <c r="HRL230" s="15"/>
      <c r="HRM230" s="15"/>
      <c r="HRN230" s="15"/>
      <c r="HRO230" s="15"/>
      <c r="HRP230" s="15"/>
      <c r="HRQ230" s="15"/>
      <c r="HRR230" s="15"/>
      <c r="HRS230" s="15"/>
      <c r="HRT230" s="15"/>
      <c r="HRU230" s="15"/>
      <c r="HRV230" s="15"/>
      <c r="HRW230" s="15"/>
      <c r="HRX230" s="15"/>
      <c r="HRY230" s="15"/>
      <c r="HRZ230" s="15"/>
      <c r="HSA230" s="15"/>
      <c r="HSB230" s="15"/>
      <c r="HSC230" s="15"/>
      <c r="HSD230" s="15"/>
      <c r="HSE230" s="15"/>
      <c r="HSF230" s="15"/>
      <c r="HSG230" s="15"/>
      <c r="HSH230" s="15"/>
      <c r="HSI230" s="15"/>
      <c r="HSJ230" s="15"/>
      <c r="HSK230" s="15"/>
      <c r="HSL230" s="15"/>
      <c r="HSM230" s="15"/>
      <c r="HSN230" s="15"/>
      <c r="HSO230" s="15"/>
      <c r="HSP230" s="15"/>
      <c r="HSQ230" s="15"/>
      <c r="HSR230" s="15"/>
      <c r="HSS230" s="15"/>
      <c r="HST230" s="15"/>
      <c r="HSU230" s="15"/>
      <c r="HSV230" s="15"/>
      <c r="HSW230" s="15"/>
      <c r="HSX230" s="15"/>
      <c r="HSY230" s="15"/>
      <c r="HSZ230" s="15"/>
      <c r="HTA230" s="15"/>
      <c r="HTB230" s="15"/>
      <c r="HTC230" s="15"/>
      <c r="HTD230" s="15"/>
      <c r="HTE230" s="15"/>
      <c r="HTF230" s="15"/>
      <c r="HTG230" s="15"/>
      <c r="HTH230" s="15"/>
      <c r="HTI230" s="15"/>
      <c r="HTJ230" s="15"/>
      <c r="HTK230" s="15"/>
      <c r="HTL230" s="15"/>
      <c r="HTM230" s="15"/>
      <c r="HTN230" s="15"/>
      <c r="HTO230" s="15"/>
      <c r="HTP230" s="15"/>
      <c r="HTQ230" s="15"/>
      <c r="HTR230" s="15"/>
      <c r="HTS230" s="15"/>
      <c r="HTT230" s="15"/>
      <c r="HTU230" s="15"/>
      <c r="HTV230" s="15"/>
      <c r="HTW230" s="15"/>
      <c r="HTX230" s="15"/>
      <c r="HTY230" s="15"/>
      <c r="HTZ230" s="15"/>
      <c r="HUA230" s="15"/>
      <c r="HUB230" s="15"/>
      <c r="HUC230" s="15"/>
      <c r="HUD230" s="15"/>
      <c r="HUE230" s="15"/>
      <c r="HUF230" s="15"/>
      <c r="HUG230" s="15"/>
      <c r="HUH230" s="15"/>
      <c r="HUI230" s="15"/>
      <c r="HUJ230" s="15"/>
      <c r="HUK230" s="15"/>
      <c r="HUL230" s="15"/>
      <c r="HUM230" s="15"/>
      <c r="HUN230" s="15"/>
      <c r="HUO230" s="15"/>
      <c r="HUP230" s="15"/>
      <c r="HUQ230" s="15"/>
      <c r="HUR230" s="15"/>
      <c r="HUS230" s="15"/>
      <c r="HUT230" s="15"/>
      <c r="HUU230" s="15"/>
      <c r="HUV230" s="15"/>
      <c r="HUW230" s="15"/>
      <c r="HUX230" s="15"/>
      <c r="HUY230" s="15"/>
      <c r="HUZ230" s="15"/>
      <c r="HVA230" s="15"/>
      <c r="HVB230" s="15"/>
      <c r="HVC230" s="15"/>
      <c r="HVD230" s="15"/>
      <c r="HVE230" s="15"/>
      <c r="HVF230" s="15"/>
      <c r="HVG230" s="15"/>
      <c r="HVH230" s="15"/>
      <c r="HVI230" s="15"/>
      <c r="HVJ230" s="15"/>
      <c r="HVK230" s="15"/>
      <c r="HVL230" s="15"/>
      <c r="HVM230" s="15"/>
      <c r="HVN230" s="15"/>
      <c r="HVO230" s="15"/>
      <c r="HVP230" s="15"/>
      <c r="HVQ230" s="15"/>
      <c r="HVR230" s="15"/>
      <c r="HVS230" s="15"/>
      <c r="HVT230" s="15"/>
      <c r="HVU230" s="15"/>
      <c r="HVV230" s="15"/>
      <c r="HVW230" s="15"/>
      <c r="HVX230" s="15"/>
      <c r="HVY230" s="15"/>
      <c r="HVZ230" s="15"/>
      <c r="HWA230" s="15"/>
      <c r="HWB230" s="15"/>
      <c r="HWC230" s="15"/>
      <c r="HWD230" s="15"/>
      <c r="HWE230" s="15"/>
      <c r="HWF230" s="15"/>
      <c r="HWG230" s="15"/>
      <c r="HWH230" s="15"/>
      <c r="HWI230" s="15"/>
      <c r="HWJ230" s="15"/>
      <c r="HWK230" s="15"/>
      <c r="HWL230" s="15"/>
      <c r="HWM230" s="15"/>
      <c r="HWN230" s="15"/>
      <c r="HWO230" s="15"/>
      <c r="HWP230" s="15"/>
      <c r="HWQ230" s="15"/>
      <c r="HWR230" s="15"/>
      <c r="HWS230" s="15"/>
      <c r="HWT230" s="15"/>
      <c r="HWU230" s="15"/>
      <c r="HWV230" s="15"/>
      <c r="HWW230" s="15"/>
      <c r="HWX230" s="15"/>
      <c r="HWY230" s="15"/>
      <c r="HWZ230" s="15"/>
      <c r="HXA230" s="15"/>
      <c r="HXB230" s="15"/>
      <c r="HXC230" s="15"/>
      <c r="HXD230" s="15"/>
      <c r="HXE230" s="15"/>
      <c r="HXF230" s="15"/>
      <c r="HXG230" s="15"/>
      <c r="HXH230" s="15"/>
      <c r="HXI230" s="15"/>
      <c r="HXJ230" s="15"/>
      <c r="HXK230" s="15"/>
      <c r="HXL230" s="15"/>
      <c r="HXM230" s="15"/>
      <c r="HXN230" s="15"/>
      <c r="HXO230" s="15"/>
      <c r="HXP230" s="15"/>
      <c r="HXQ230" s="15"/>
      <c r="HXR230" s="15"/>
      <c r="HXS230" s="15"/>
      <c r="HXT230" s="15"/>
      <c r="HXU230" s="15"/>
      <c r="HXV230" s="15"/>
      <c r="HXW230" s="15"/>
      <c r="HXX230" s="15"/>
      <c r="HXY230" s="15"/>
      <c r="HXZ230" s="15"/>
      <c r="HYA230" s="15"/>
      <c r="HYB230" s="15"/>
      <c r="HYC230" s="15"/>
      <c r="HYD230" s="15"/>
      <c r="HYE230" s="15"/>
      <c r="HYF230" s="15"/>
      <c r="HYG230" s="15"/>
      <c r="HYH230" s="15"/>
      <c r="HYI230" s="15"/>
      <c r="HYJ230" s="15"/>
      <c r="HYK230" s="15"/>
      <c r="HYL230" s="15"/>
      <c r="HYM230" s="15"/>
      <c r="HYN230" s="15"/>
      <c r="HYO230" s="15"/>
      <c r="HYP230" s="15"/>
      <c r="HYQ230" s="15"/>
      <c r="HYR230" s="15"/>
      <c r="HYS230" s="15"/>
      <c r="HYT230" s="15"/>
      <c r="HYU230" s="15"/>
      <c r="HYV230" s="15"/>
      <c r="HYW230" s="15"/>
      <c r="HYX230" s="15"/>
      <c r="HYY230" s="15"/>
      <c r="HYZ230" s="15"/>
      <c r="HZA230" s="15"/>
      <c r="HZB230" s="15"/>
      <c r="HZC230" s="15"/>
      <c r="HZD230" s="15"/>
      <c r="HZE230" s="15"/>
      <c r="HZF230" s="15"/>
      <c r="HZG230" s="15"/>
      <c r="HZH230" s="15"/>
      <c r="HZI230" s="15"/>
      <c r="HZJ230" s="15"/>
      <c r="HZK230" s="15"/>
      <c r="HZL230" s="15"/>
      <c r="HZM230" s="15"/>
      <c r="HZN230" s="15"/>
      <c r="HZO230" s="15"/>
      <c r="HZP230" s="15"/>
      <c r="HZQ230" s="15"/>
      <c r="HZR230" s="15"/>
      <c r="HZS230" s="15"/>
      <c r="HZT230" s="15"/>
      <c r="HZU230" s="15"/>
      <c r="HZV230" s="15"/>
      <c r="HZW230" s="15"/>
      <c r="HZX230" s="15"/>
      <c r="HZY230" s="15"/>
      <c r="HZZ230" s="15"/>
      <c r="IAA230" s="15"/>
      <c r="IAB230" s="15"/>
      <c r="IAC230" s="15"/>
      <c r="IAD230" s="15"/>
      <c r="IAE230" s="15"/>
      <c r="IAF230" s="15"/>
      <c r="IAG230" s="15"/>
      <c r="IAH230" s="15"/>
      <c r="IAI230" s="15"/>
      <c r="IAJ230" s="15"/>
      <c r="IAK230" s="15"/>
      <c r="IAL230" s="15"/>
      <c r="IAM230" s="15"/>
      <c r="IAN230" s="15"/>
      <c r="IAO230" s="15"/>
      <c r="IAP230" s="15"/>
      <c r="IAQ230" s="15"/>
      <c r="IAR230" s="15"/>
      <c r="IAS230" s="15"/>
      <c r="IAT230" s="15"/>
      <c r="IAU230" s="15"/>
      <c r="IAV230" s="15"/>
      <c r="IAW230" s="15"/>
      <c r="IAX230" s="15"/>
      <c r="IAY230" s="15"/>
      <c r="IAZ230" s="15"/>
      <c r="IBA230" s="15"/>
      <c r="IBB230" s="15"/>
      <c r="IBC230" s="15"/>
      <c r="IBD230" s="15"/>
      <c r="IBE230" s="15"/>
      <c r="IBF230" s="15"/>
      <c r="IBG230" s="15"/>
      <c r="IBH230" s="15"/>
      <c r="IBI230" s="15"/>
      <c r="IBJ230" s="15"/>
      <c r="IBK230" s="15"/>
      <c r="IBL230" s="15"/>
      <c r="IBM230" s="15"/>
      <c r="IBN230" s="15"/>
      <c r="IBO230" s="15"/>
      <c r="IBP230" s="15"/>
      <c r="IBQ230" s="15"/>
      <c r="IBR230" s="15"/>
      <c r="IBS230" s="15"/>
      <c r="IBT230" s="15"/>
      <c r="IBU230" s="15"/>
      <c r="IBV230" s="15"/>
      <c r="IBW230" s="15"/>
      <c r="IBX230" s="15"/>
      <c r="IBY230" s="15"/>
      <c r="IBZ230" s="15"/>
      <c r="ICA230" s="15"/>
      <c r="ICB230" s="15"/>
      <c r="ICC230" s="15"/>
      <c r="ICD230" s="15"/>
      <c r="ICE230" s="15"/>
      <c r="ICF230" s="15"/>
      <c r="ICG230" s="15"/>
      <c r="ICH230" s="15"/>
      <c r="ICI230" s="15"/>
      <c r="ICJ230" s="15"/>
      <c r="ICK230" s="15"/>
      <c r="ICL230" s="15"/>
      <c r="ICM230" s="15"/>
      <c r="ICN230" s="15"/>
      <c r="ICO230" s="15"/>
      <c r="ICP230" s="15"/>
      <c r="ICQ230" s="15"/>
      <c r="ICR230" s="15"/>
      <c r="ICS230" s="15"/>
      <c r="ICT230" s="15"/>
      <c r="ICU230" s="15"/>
      <c r="ICV230" s="15"/>
      <c r="ICW230" s="15"/>
      <c r="ICX230" s="15"/>
      <c r="ICY230" s="15"/>
      <c r="ICZ230" s="15"/>
      <c r="IDA230" s="15"/>
      <c r="IDB230" s="15"/>
      <c r="IDC230" s="15"/>
      <c r="IDD230" s="15"/>
      <c r="IDE230" s="15"/>
      <c r="IDF230" s="15"/>
      <c r="IDG230" s="15"/>
      <c r="IDH230" s="15"/>
      <c r="IDI230" s="15"/>
      <c r="IDJ230" s="15"/>
      <c r="IDK230" s="15"/>
      <c r="IDL230" s="15"/>
      <c r="IDM230" s="15"/>
      <c r="IDN230" s="15"/>
      <c r="IDO230" s="15"/>
      <c r="IDP230" s="15"/>
      <c r="IDQ230" s="15"/>
      <c r="IDR230" s="15"/>
      <c r="IDS230" s="15"/>
      <c r="IDT230" s="15"/>
      <c r="IDU230" s="15"/>
      <c r="IDV230" s="15"/>
      <c r="IDW230" s="15"/>
      <c r="IDX230" s="15"/>
      <c r="IDY230" s="15"/>
      <c r="IDZ230" s="15"/>
      <c r="IEA230" s="15"/>
      <c r="IEB230" s="15"/>
      <c r="IEC230" s="15"/>
      <c r="IED230" s="15"/>
      <c r="IEE230" s="15"/>
      <c r="IEF230" s="15"/>
      <c r="IEG230" s="15"/>
      <c r="IEH230" s="15"/>
      <c r="IEI230" s="15"/>
      <c r="IEJ230" s="15"/>
      <c r="IEK230" s="15"/>
      <c r="IEL230" s="15"/>
      <c r="IEM230" s="15"/>
      <c r="IEN230" s="15"/>
      <c r="IEO230" s="15"/>
      <c r="IEP230" s="15"/>
      <c r="IEQ230" s="15"/>
      <c r="IER230" s="15"/>
      <c r="IES230" s="15"/>
      <c r="IET230" s="15"/>
      <c r="IEU230" s="15"/>
      <c r="IEV230" s="15"/>
      <c r="IEW230" s="15"/>
      <c r="IEX230" s="15"/>
      <c r="IEY230" s="15"/>
      <c r="IEZ230" s="15"/>
      <c r="IFA230" s="15"/>
      <c r="IFB230" s="15"/>
      <c r="IFC230" s="15"/>
      <c r="IFD230" s="15"/>
      <c r="IFE230" s="15"/>
      <c r="IFF230" s="15"/>
      <c r="IFG230" s="15"/>
      <c r="IFH230" s="15"/>
      <c r="IFI230" s="15"/>
      <c r="IFJ230" s="15"/>
      <c r="IFK230" s="15"/>
      <c r="IFL230" s="15"/>
      <c r="IFM230" s="15"/>
      <c r="IFN230" s="15"/>
      <c r="IFO230" s="15"/>
      <c r="IFP230" s="15"/>
      <c r="IFQ230" s="15"/>
      <c r="IFR230" s="15"/>
      <c r="IFS230" s="15"/>
      <c r="IFT230" s="15"/>
      <c r="IFU230" s="15"/>
      <c r="IFV230" s="15"/>
      <c r="IFW230" s="15"/>
      <c r="IFX230" s="15"/>
      <c r="IFY230" s="15"/>
      <c r="IFZ230" s="15"/>
      <c r="IGA230" s="15"/>
      <c r="IGB230" s="15"/>
      <c r="IGC230" s="15"/>
      <c r="IGD230" s="15"/>
      <c r="IGE230" s="15"/>
      <c r="IGF230" s="15"/>
      <c r="IGG230" s="15"/>
      <c r="IGH230" s="15"/>
      <c r="IGI230" s="15"/>
      <c r="IGJ230" s="15"/>
      <c r="IGK230" s="15"/>
      <c r="IGL230" s="15"/>
      <c r="IGM230" s="15"/>
      <c r="IGN230" s="15"/>
      <c r="IGO230" s="15"/>
      <c r="IGP230" s="15"/>
      <c r="IGQ230" s="15"/>
      <c r="IGR230" s="15"/>
      <c r="IGS230" s="15"/>
      <c r="IGT230" s="15"/>
      <c r="IGU230" s="15"/>
      <c r="IGV230" s="15"/>
      <c r="IGW230" s="15"/>
      <c r="IGX230" s="15"/>
      <c r="IGY230" s="15"/>
      <c r="IGZ230" s="15"/>
      <c r="IHA230" s="15"/>
      <c r="IHB230" s="15"/>
      <c r="IHC230" s="15"/>
      <c r="IHD230" s="15"/>
      <c r="IHE230" s="15"/>
      <c r="IHF230" s="15"/>
      <c r="IHG230" s="15"/>
      <c r="IHH230" s="15"/>
      <c r="IHI230" s="15"/>
      <c r="IHJ230" s="15"/>
      <c r="IHK230" s="15"/>
      <c r="IHL230" s="15"/>
      <c r="IHM230" s="15"/>
      <c r="IHN230" s="15"/>
      <c r="IHO230" s="15"/>
      <c r="IHP230" s="15"/>
      <c r="IHQ230" s="15"/>
      <c r="IHR230" s="15"/>
      <c r="IHS230" s="15"/>
      <c r="IHT230" s="15"/>
      <c r="IHU230" s="15"/>
      <c r="IHV230" s="15"/>
      <c r="IHW230" s="15"/>
      <c r="IHX230" s="15"/>
      <c r="IHY230" s="15"/>
      <c r="IHZ230" s="15"/>
      <c r="IIA230" s="15"/>
      <c r="IIB230" s="15"/>
      <c r="IIC230" s="15"/>
      <c r="IID230" s="15"/>
      <c r="IIE230" s="15"/>
      <c r="IIF230" s="15"/>
      <c r="IIG230" s="15"/>
      <c r="IIH230" s="15"/>
      <c r="III230" s="15"/>
      <c r="IIJ230" s="15"/>
      <c r="IIK230" s="15"/>
      <c r="IIL230" s="15"/>
      <c r="IIM230" s="15"/>
      <c r="IIN230" s="15"/>
      <c r="IIO230" s="15"/>
      <c r="IIP230" s="15"/>
      <c r="IIQ230" s="15"/>
      <c r="IIR230" s="15"/>
      <c r="IIS230" s="15"/>
      <c r="IIT230" s="15"/>
      <c r="IIU230" s="15"/>
      <c r="IIV230" s="15"/>
      <c r="IIW230" s="15"/>
      <c r="IIX230" s="15"/>
      <c r="IIY230" s="15"/>
      <c r="IIZ230" s="15"/>
      <c r="IJA230" s="15"/>
      <c r="IJB230" s="15"/>
      <c r="IJC230" s="15"/>
      <c r="IJD230" s="15"/>
      <c r="IJE230" s="15"/>
      <c r="IJF230" s="15"/>
      <c r="IJG230" s="15"/>
      <c r="IJH230" s="15"/>
      <c r="IJI230" s="15"/>
      <c r="IJJ230" s="15"/>
      <c r="IJK230" s="15"/>
      <c r="IJL230" s="15"/>
      <c r="IJM230" s="15"/>
      <c r="IJN230" s="15"/>
      <c r="IJO230" s="15"/>
      <c r="IJP230" s="15"/>
      <c r="IJQ230" s="15"/>
      <c r="IJR230" s="15"/>
      <c r="IJS230" s="15"/>
      <c r="IJT230" s="15"/>
      <c r="IJU230" s="15"/>
      <c r="IJV230" s="15"/>
      <c r="IJW230" s="15"/>
      <c r="IJX230" s="15"/>
      <c r="IJY230" s="15"/>
      <c r="IJZ230" s="15"/>
      <c r="IKA230" s="15"/>
      <c r="IKB230" s="15"/>
      <c r="IKC230" s="15"/>
      <c r="IKD230" s="15"/>
      <c r="IKE230" s="15"/>
      <c r="IKF230" s="15"/>
      <c r="IKG230" s="15"/>
      <c r="IKH230" s="15"/>
      <c r="IKI230" s="15"/>
      <c r="IKJ230" s="15"/>
      <c r="IKK230" s="15"/>
      <c r="IKL230" s="15"/>
      <c r="IKM230" s="15"/>
      <c r="IKN230" s="15"/>
      <c r="IKO230" s="15"/>
      <c r="IKP230" s="15"/>
      <c r="IKQ230" s="15"/>
      <c r="IKR230" s="15"/>
      <c r="IKS230" s="15"/>
      <c r="IKT230" s="15"/>
      <c r="IKU230" s="15"/>
      <c r="IKV230" s="15"/>
      <c r="IKW230" s="15"/>
      <c r="IKX230" s="15"/>
      <c r="IKY230" s="15"/>
      <c r="IKZ230" s="15"/>
      <c r="ILA230" s="15"/>
      <c r="ILB230" s="15"/>
      <c r="ILC230" s="15"/>
      <c r="ILD230" s="15"/>
      <c r="ILE230" s="15"/>
      <c r="ILF230" s="15"/>
      <c r="ILG230" s="15"/>
      <c r="ILH230" s="15"/>
      <c r="ILI230" s="15"/>
      <c r="ILJ230" s="15"/>
      <c r="ILK230" s="15"/>
      <c r="ILL230" s="15"/>
      <c r="ILM230" s="15"/>
      <c r="ILN230" s="15"/>
      <c r="ILO230" s="15"/>
      <c r="ILP230" s="15"/>
      <c r="ILQ230" s="15"/>
      <c r="ILR230" s="15"/>
      <c r="ILS230" s="15"/>
      <c r="ILT230" s="15"/>
      <c r="ILU230" s="15"/>
      <c r="ILV230" s="15"/>
      <c r="ILW230" s="15"/>
      <c r="ILX230" s="15"/>
      <c r="ILY230" s="15"/>
      <c r="ILZ230" s="15"/>
      <c r="IMA230" s="15"/>
      <c r="IMB230" s="15"/>
      <c r="IMC230" s="15"/>
      <c r="IMD230" s="15"/>
      <c r="IME230" s="15"/>
      <c r="IMF230" s="15"/>
      <c r="IMG230" s="15"/>
      <c r="IMH230" s="15"/>
      <c r="IMI230" s="15"/>
      <c r="IMJ230" s="15"/>
      <c r="IMK230" s="15"/>
      <c r="IML230" s="15"/>
      <c r="IMM230" s="15"/>
      <c r="IMN230" s="15"/>
      <c r="IMO230" s="15"/>
      <c r="IMP230" s="15"/>
      <c r="IMQ230" s="15"/>
      <c r="IMR230" s="15"/>
      <c r="IMS230" s="15"/>
      <c r="IMT230" s="15"/>
      <c r="IMU230" s="15"/>
      <c r="IMV230" s="15"/>
      <c r="IMW230" s="15"/>
      <c r="IMX230" s="15"/>
      <c r="IMY230" s="15"/>
      <c r="IMZ230" s="15"/>
      <c r="INA230" s="15"/>
      <c r="INB230" s="15"/>
      <c r="INC230" s="15"/>
      <c r="IND230" s="15"/>
      <c r="INE230" s="15"/>
      <c r="INF230" s="15"/>
      <c r="ING230" s="15"/>
      <c r="INH230" s="15"/>
      <c r="INI230" s="15"/>
      <c r="INJ230" s="15"/>
      <c r="INK230" s="15"/>
      <c r="INL230" s="15"/>
      <c r="INM230" s="15"/>
      <c r="INN230" s="15"/>
      <c r="INO230" s="15"/>
      <c r="INP230" s="15"/>
      <c r="INQ230" s="15"/>
      <c r="INR230" s="15"/>
      <c r="INS230" s="15"/>
      <c r="INT230" s="15"/>
      <c r="INU230" s="15"/>
      <c r="INV230" s="15"/>
      <c r="INW230" s="15"/>
      <c r="INX230" s="15"/>
      <c r="INY230" s="15"/>
      <c r="INZ230" s="15"/>
      <c r="IOA230" s="15"/>
      <c r="IOB230" s="15"/>
      <c r="IOC230" s="15"/>
      <c r="IOD230" s="15"/>
      <c r="IOE230" s="15"/>
      <c r="IOF230" s="15"/>
      <c r="IOG230" s="15"/>
      <c r="IOH230" s="15"/>
      <c r="IOI230" s="15"/>
      <c r="IOJ230" s="15"/>
      <c r="IOK230" s="15"/>
      <c r="IOL230" s="15"/>
      <c r="IOM230" s="15"/>
      <c r="ION230" s="15"/>
      <c r="IOO230" s="15"/>
      <c r="IOP230" s="15"/>
      <c r="IOQ230" s="15"/>
      <c r="IOR230" s="15"/>
      <c r="IOS230" s="15"/>
      <c r="IOT230" s="15"/>
      <c r="IOU230" s="15"/>
      <c r="IOV230" s="15"/>
      <c r="IOW230" s="15"/>
      <c r="IOX230" s="15"/>
      <c r="IOY230" s="15"/>
      <c r="IOZ230" s="15"/>
      <c r="IPA230" s="15"/>
      <c r="IPB230" s="15"/>
      <c r="IPC230" s="15"/>
      <c r="IPD230" s="15"/>
      <c r="IPE230" s="15"/>
      <c r="IPF230" s="15"/>
      <c r="IPG230" s="15"/>
      <c r="IPH230" s="15"/>
      <c r="IPI230" s="15"/>
      <c r="IPJ230" s="15"/>
      <c r="IPK230" s="15"/>
      <c r="IPL230" s="15"/>
      <c r="IPM230" s="15"/>
      <c r="IPN230" s="15"/>
      <c r="IPO230" s="15"/>
      <c r="IPP230" s="15"/>
      <c r="IPQ230" s="15"/>
      <c r="IPR230" s="15"/>
      <c r="IPS230" s="15"/>
      <c r="IPT230" s="15"/>
      <c r="IPU230" s="15"/>
      <c r="IPV230" s="15"/>
      <c r="IPW230" s="15"/>
      <c r="IPX230" s="15"/>
      <c r="IPY230" s="15"/>
      <c r="IPZ230" s="15"/>
      <c r="IQA230" s="15"/>
      <c r="IQB230" s="15"/>
      <c r="IQC230" s="15"/>
      <c r="IQD230" s="15"/>
      <c r="IQE230" s="15"/>
      <c r="IQF230" s="15"/>
      <c r="IQG230" s="15"/>
      <c r="IQH230" s="15"/>
      <c r="IQI230" s="15"/>
      <c r="IQJ230" s="15"/>
      <c r="IQK230" s="15"/>
      <c r="IQL230" s="15"/>
      <c r="IQM230" s="15"/>
      <c r="IQN230" s="15"/>
      <c r="IQO230" s="15"/>
      <c r="IQP230" s="15"/>
      <c r="IQQ230" s="15"/>
      <c r="IQR230" s="15"/>
      <c r="IQS230" s="15"/>
      <c r="IQT230" s="15"/>
      <c r="IQU230" s="15"/>
      <c r="IQV230" s="15"/>
      <c r="IQW230" s="15"/>
      <c r="IQX230" s="15"/>
      <c r="IQY230" s="15"/>
      <c r="IQZ230" s="15"/>
      <c r="IRA230" s="15"/>
      <c r="IRB230" s="15"/>
      <c r="IRC230" s="15"/>
      <c r="IRD230" s="15"/>
      <c r="IRE230" s="15"/>
      <c r="IRF230" s="15"/>
      <c r="IRG230" s="15"/>
      <c r="IRH230" s="15"/>
      <c r="IRI230" s="15"/>
      <c r="IRJ230" s="15"/>
      <c r="IRK230" s="15"/>
      <c r="IRL230" s="15"/>
      <c r="IRM230" s="15"/>
      <c r="IRN230" s="15"/>
      <c r="IRO230" s="15"/>
      <c r="IRP230" s="15"/>
      <c r="IRQ230" s="15"/>
      <c r="IRR230" s="15"/>
      <c r="IRS230" s="15"/>
      <c r="IRT230" s="15"/>
      <c r="IRU230" s="15"/>
      <c r="IRV230" s="15"/>
      <c r="IRW230" s="15"/>
      <c r="IRX230" s="15"/>
      <c r="IRY230" s="15"/>
      <c r="IRZ230" s="15"/>
      <c r="ISA230" s="15"/>
      <c r="ISB230" s="15"/>
      <c r="ISC230" s="15"/>
      <c r="ISD230" s="15"/>
      <c r="ISE230" s="15"/>
      <c r="ISF230" s="15"/>
      <c r="ISG230" s="15"/>
      <c r="ISH230" s="15"/>
      <c r="ISI230" s="15"/>
      <c r="ISJ230" s="15"/>
      <c r="ISK230" s="15"/>
      <c r="ISL230" s="15"/>
      <c r="ISM230" s="15"/>
      <c r="ISN230" s="15"/>
      <c r="ISO230" s="15"/>
      <c r="ISP230" s="15"/>
      <c r="ISQ230" s="15"/>
      <c r="ISR230" s="15"/>
      <c r="ISS230" s="15"/>
      <c r="IST230" s="15"/>
      <c r="ISU230" s="15"/>
      <c r="ISV230" s="15"/>
      <c r="ISW230" s="15"/>
      <c r="ISX230" s="15"/>
      <c r="ISY230" s="15"/>
      <c r="ISZ230" s="15"/>
      <c r="ITA230" s="15"/>
      <c r="ITB230" s="15"/>
      <c r="ITC230" s="15"/>
      <c r="ITD230" s="15"/>
      <c r="ITE230" s="15"/>
      <c r="ITF230" s="15"/>
      <c r="ITG230" s="15"/>
      <c r="ITH230" s="15"/>
      <c r="ITI230" s="15"/>
      <c r="ITJ230" s="15"/>
      <c r="ITK230" s="15"/>
      <c r="ITL230" s="15"/>
      <c r="ITM230" s="15"/>
      <c r="ITN230" s="15"/>
      <c r="ITO230" s="15"/>
      <c r="ITP230" s="15"/>
      <c r="ITQ230" s="15"/>
      <c r="ITR230" s="15"/>
      <c r="ITS230" s="15"/>
      <c r="ITT230" s="15"/>
      <c r="ITU230" s="15"/>
      <c r="ITV230" s="15"/>
      <c r="ITW230" s="15"/>
      <c r="ITX230" s="15"/>
      <c r="ITY230" s="15"/>
      <c r="ITZ230" s="15"/>
      <c r="IUA230" s="15"/>
      <c r="IUB230" s="15"/>
      <c r="IUC230" s="15"/>
      <c r="IUD230" s="15"/>
      <c r="IUE230" s="15"/>
      <c r="IUF230" s="15"/>
      <c r="IUG230" s="15"/>
      <c r="IUH230" s="15"/>
      <c r="IUI230" s="15"/>
      <c r="IUJ230" s="15"/>
      <c r="IUK230" s="15"/>
      <c r="IUL230" s="15"/>
      <c r="IUM230" s="15"/>
      <c r="IUN230" s="15"/>
      <c r="IUO230" s="15"/>
      <c r="IUP230" s="15"/>
      <c r="IUQ230" s="15"/>
      <c r="IUR230" s="15"/>
      <c r="IUS230" s="15"/>
      <c r="IUT230" s="15"/>
      <c r="IUU230" s="15"/>
      <c r="IUV230" s="15"/>
      <c r="IUW230" s="15"/>
      <c r="IUX230" s="15"/>
      <c r="IUY230" s="15"/>
      <c r="IUZ230" s="15"/>
      <c r="IVA230" s="15"/>
      <c r="IVB230" s="15"/>
      <c r="IVC230" s="15"/>
      <c r="IVD230" s="15"/>
      <c r="IVE230" s="15"/>
      <c r="IVF230" s="15"/>
      <c r="IVG230" s="15"/>
      <c r="IVH230" s="15"/>
      <c r="IVI230" s="15"/>
      <c r="IVJ230" s="15"/>
      <c r="IVK230" s="15"/>
      <c r="IVL230" s="15"/>
      <c r="IVM230" s="15"/>
      <c r="IVN230" s="15"/>
      <c r="IVO230" s="15"/>
      <c r="IVP230" s="15"/>
      <c r="IVQ230" s="15"/>
      <c r="IVR230" s="15"/>
      <c r="IVS230" s="15"/>
      <c r="IVT230" s="15"/>
      <c r="IVU230" s="15"/>
      <c r="IVV230" s="15"/>
      <c r="IVW230" s="15"/>
      <c r="IVX230" s="15"/>
      <c r="IVY230" s="15"/>
      <c r="IVZ230" s="15"/>
      <c r="IWA230" s="15"/>
      <c r="IWB230" s="15"/>
      <c r="IWC230" s="15"/>
      <c r="IWD230" s="15"/>
      <c r="IWE230" s="15"/>
      <c r="IWF230" s="15"/>
      <c r="IWG230" s="15"/>
      <c r="IWH230" s="15"/>
      <c r="IWI230" s="15"/>
      <c r="IWJ230" s="15"/>
      <c r="IWK230" s="15"/>
      <c r="IWL230" s="15"/>
      <c r="IWM230" s="15"/>
      <c r="IWN230" s="15"/>
      <c r="IWO230" s="15"/>
      <c r="IWP230" s="15"/>
      <c r="IWQ230" s="15"/>
      <c r="IWR230" s="15"/>
      <c r="IWS230" s="15"/>
      <c r="IWT230" s="15"/>
      <c r="IWU230" s="15"/>
      <c r="IWV230" s="15"/>
      <c r="IWW230" s="15"/>
      <c r="IWX230" s="15"/>
      <c r="IWY230" s="15"/>
      <c r="IWZ230" s="15"/>
      <c r="IXA230" s="15"/>
      <c r="IXB230" s="15"/>
      <c r="IXC230" s="15"/>
      <c r="IXD230" s="15"/>
      <c r="IXE230" s="15"/>
      <c r="IXF230" s="15"/>
      <c r="IXG230" s="15"/>
      <c r="IXH230" s="15"/>
      <c r="IXI230" s="15"/>
      <c r="IXJ230" s="15"/>
      <c r="IXK230" s="15"/>
      <c r="IXL230" s="15"/>
      <c r="IXM230" s="15"/>
      <c r="IXN230" s="15"/>
      <c r="IXO230" s="15"/>
      <c r="IXP230" s="15"/>
      <c r="IXQ230" s="15"/>
      <c r="IXR230" s="15"/>
      <c r="IXS230" s="15"/>
      <c r="IXT230" s="15"/>
      <c r="IXU230" s="15"/>
      <c r="IXV230" s="15"/>
      <c r="IXW230" s="15"/>
      <c r="IXX230" s="15"/>
      <c r="IXY230" s="15"/>
      <c r="IXZ230" s="15"/>
      <c r="IYA230" s="15"/>
      <c r="IYB230" s="15"/>
      <c r="IYC230" s="15"/>
      <c r="IYD230" s="15"/>
      <c r="IYE230" s="15"/>
      <c r="IYF230" s="15"/>
      <c r="IYG230" s="15"/>
      <c r="IYH230" s="15"/>
      <c r="IYI230" s="15"/>
      <c r="IYJ230" s="15"/>
      <c r="IYK230" s="15"/>
      <c r="IYL230" s="15"/>
      <c r="IYM230" s="15"/>
      <c r="IYN230" s="15"/>
      <c r="IYO230" s="15"/>
      <c r="IYP230" s="15"/>
      <c r="IYQ230" s="15"/>
      <c r="IYR230" s="15"/>
      <c r="IYS230" s="15"/>
      <c r="IYT230" s="15"/>
      <c r="IYU230" s="15"/>
      <c r="IYV230" s="15"/>
      <c r="IYW230" s="15"/>
      <c r="IYX230" s="15"/>
      <c r="IYY230" s="15"/>
      <c r="IYZ230" s="15"/>
      <c r="IZA230" s="15"/>
      <c r="IZB230" s="15"/>
      <c r="IZC230" s="15"/>
      <c r="IZD230" s="15"/>
      <c r="IZE230" s="15"/>
      <c r="IZF230" s="15"/>
      <c r="IZG230" s="15"/>
      <c r="IZH230" s="15"/>
      <c r="IZI230" s="15"/>
      <c r="IZJ230" s="15"/>
      <c r="IZK230" s="15"/>
      <c r="IZL230" s="15"/>
      <c r="IZM230" s="15"/>
      <c r="IZN230" s="15"/>
      <c r="IZO230" s="15"/>
      <c r="IZP230" s="15"/>
      <c r="IZQ230" s="15"/>
      <c r="IZR230" s="15"/>
      <c r="IZS230" s="15"/>
      <c r="IZT230" s="15"/>
      <c r="IZU230" s="15"/>
      <c r="IZV230" s="15"/>
      <c r="IZW230" s="15"/>
      <c r="IZX230" s="15"/>
      <c r="IZY230" s="15"/>
      <c r="IZZ230" s="15"/>
      <c r="JAA230" s="15"/>
      <c r="JAB230" s="15"/>
      <c r="JAC230" s="15"/>
      <c r="JAD230" s="15"/>
      <c r="JAE230" s="15"/>
      <c r="JAF230" s="15"/>
      <c r="JAG230" s="15"/>
      <c r="JAH230" s="15"/>
      <c r="JAI230" s="15"/>
      <c r="JAJ230" s="15"/>
      <c r="JAK230" s="15"/>
      <c r="JAL230" s="15"/>
      <c r="JAM230" s="15"/>
      <c r="JAN230" s="15"/>
      <c r="JAO230" s="15"/>
      <c r="JAP230" s="15"/>
      <c r="JAQ230" s="15"/>
      <c r="JAR230" s="15"/>
      <c r="JAS230" s="15"/>
      <c r="JAT230" s="15"/>
      <c r="JAU230" s="15"/>
      <c r="JAV230" s="15"/>
      <c r="JAW230" s="15"/>
      <c r="JAX230" s="15"/>
      <c r="JAY230" s="15"/>
      <c r="JAZ230" s="15"/>
      <c r="JBA230" s="15"/>
      <c r="JBB230" s="15"/>
      <c r="JBC230" s="15"/>
      <c r="JBD230" s="15"/>
      <c r="JBE230" s="15"/>
      <c r="JBF230" s="15"/>
      <c r="JBG230" s="15"/>
      <c r="JBH230" s="15"/>
      <c r="JBI230" s="15"/>
      <c r="JBJ230" s="15"/>
      <c r="JBK230" s="15"/>
      <c r="JBL230" s="15"/>
      <c r="JBM230" s="15"/>
      <c r="JBN230" s="15"/>
      <c r="JBO230" s="15"/>
      <c r="JBP230" s="15"/>
      <c r="JBQ230" s="15"/>
      <c r="JBR230" s="15"/>
      <c r="JBS230" s="15"/>
      <c r="JBT230" s="15"/>
      <c r="JBU230" s="15"/>
      <c r="JBV230" s="15"/>
      <c r="JBW230" s="15"/>
      <c r="JBX230" s="15"/>
      <c r="JBY230" s="15"/>
      <c r="JBZ230" s="15"/>
      <c r="JCA230" s="15"/>
      <c r="JCB230" s="15"/>
      <c r="JCC230" s="15"/>
      <c r="JCD230" s="15"/>
      <c r="JCE230" s="15"/>
      <c r="JCF230" s="15"/>
      <c r="JCG230" s="15"/>
      <c r="JCH230" s="15"/>
      <c r="JCI230" s="15"/>
      <c r="JCJ230" s="15"/>
      <c r="JCK230" s="15"/>
      <c r="JCL230" s="15"/>
      <c r="JCM230" s="15"/>
      <c r="JCN230" s="15"/>
      <c r="JCO230" s="15"/>
      <c r="JCP230" s="15"/>
      <c r="JCQ230" s="15"/>
      <c r="JCR230" s="15"/>
      <c r="JCS230" s="15"/>
      <c r="JCT230" s="15"/>
      <c r="JCU230" s="15"/>
      <c r="JCV230" s="15"/>
      <c r="JCW230" s="15"/>
      <c r="JCX230" s="15"/>
      <c r="JCY230" s="15"/>
      <c r="JCZ230" s="15"/>
      <c r="JDA230" s="15"/>
      <c r="JDB230" s="15"/>
      <c r="JDC230" s="15"/>
      <c r="JDD230" s="15"/>
      <c r="JDE230" s="15"/>
      <c r="JDF230" s="15"/>
      <c r="JDG230" s="15"/>
      <c r="JDH230" s="15"/>
      <c r="JDI230" s="15"/>
      <c r="JDJ230" s="15"/>
      <c r="JDK230" s="15"/>
      <c r="JDL230" s="15"/>
      <c r="JDM230" s="15"/>
      <c r="JDN230" s="15"/>
      <c r="JDO230" s="15"/>
      <c r="JDP230" s="15"/>
      <c r="JDQ230" s="15"/>
      <c r="JDR230" s="15"/>
      <c r="JDS230" s="15"/>
      <c r="JDT230" s="15"/>
      <c r="JDU230" s="15"/>
      <c r="JDV230" s="15"/>
      <c r="JDW230" s="15"/>
      <c r="JDX230" s="15"/>
      <c r="JDY230" s="15"/>
      <c r="JDZ230" s="15"/>
      <c r="JEA230" s="15"/>
      <c r="JEB230" s="15"/>
      <c r="JEC230" s="15"/>
      <c r="JED230" s="15"/>
      <c r="JEE230" s="15"/>
      <c r="JEF230" s="15"/>
      <c r="JEG230" s="15"/>
      <c r="JEH230" s="15"/>
      <c r="JEI230" s="15"/>
      <c r="JEJ230" s="15"/>
      <c r="JEK230" s="15"/>
      <c r="JEL230" s="15"/>
      <c r="JEM230" s="15"/>
      <c r="JEN230" s="15"/>
      <c r="JEO230" s="15"/>
      <c r="JEP230" s="15"/>
      <c r="JEQ230" s="15"/>
      <c r="JER230" s="15"/>
      <c r="JES230" s="15"/>
      <c r="JET230" s="15"/>
      <c r="JEU230" s="15"/>
      <c r="JEV230" s="15"/>
      <c r="JEW230" s="15"/>
      <c r="JEX230" s="15"/>
      <c r="JEY230" s="15"/>
      <c r="JEZ230" s="15"/>
      <c r="JFA230" s="15"/>
      <c r="JFB230" s="15"/>
      <c r="JFC230" s="15"/>
      <c r="JFD230" s="15"/>
      <c r="JFE230" s="15"/>
      <c r="JFF230" s="15"/>
      <c r="JFG230" s="15"/>
      <c r="JFH230" s="15"/>
      <c r="JFI230" s="15"/>
      <c r="JFJ230" s="15"/>
      <c r="JFK230" s="15"/>
      <c r="JFL230" s="15"/>
      <c r="JFM230" s="15"/>
      <c r="JFN230" s="15"/>
      <c r="JFO230" s="15"/>
      <c r="JFP230" s="15"/>
      <c r="JFQ230" s="15"/>
      <c r="JFR230" s="15"/>
      <c r="JFS230" s="15"/>
      <c r="JFT230" s="15"/>
      <c r="JFU230" s="15"/>
      <c r="JFV230" s="15"/>
      <c r="JFW230" s="15"/>
      <c r="JFX230" s="15"/>
      <c r="JFY230" s="15"/>
      <c r="JFZ230" s="15"/>
      <c r="JGA230" s="15"/>
      <c r="JGB230" s="15"/>
      <c r="JGC230" s="15"/>
      <c r="JGD230" s="15"/>
      <c r="JGE230" s="15"/>
      <c r="JGF230" s="15"/>
      <c r="JGG230" s="15"/>
      <c r="JGH230" s="15"/>
      <c r="JGI230" s="15"/>
      <c r="JGJ230" s="15"/>
      <c r="JGK230" s="15"/>
      <c r="JGL230" s="15"/>
      <c r="JGM230" s="15"/>
      <c r="JGN230" s="15"/>
      <c r="JGO230" s="15"/>
      <c r="JGP230" s="15"/>
      <c r="JGQ230" s="15"/>
      <c r="JGR230" s="15"/>
      <c r="JGS230" s="15"/>
      <c r="JGT230" s="15"/>
      <c r="JGU230" s="15"/>
      <c r="JGV230" s="15"/>
      <c r="JGW230" s="15"/>
      <c r="JGX230" s="15"/>
      <c r="JGY230" s="15"/>
      <c r="JGZ230" s="15"/>
      <c r="JHA230" s="15"/>
      <c r="JHB230" s="15"/>
      <c r="JHC230" s="15"/>
      <c r="JHD230" s="15"/>
      <c r="JHE230" s="15"/>
      <c r="JHF230" s="15"/>
      <c r="JHG230" s="15"/>
      <c r="JHH230" s="15"/>
      <c r="JHI230" s="15"/>
      <c r="JHJ230" s="15"/>
      <c r="JHK230" s="15"/>
      <c r="JHL230" s="15"/>
      <c r="JHM230" s="15"/>
      <c r="JHN230" s="15"/>
      <c r="JHO230" s="15"/>
      <c r="JHP230" s="15"/>
      <c r="JHQ230" s="15"/>
      <c r="JHR230" s="15"/>
      <c r="JHS230" s="15"/>
      <c r="JHT230" s="15"/>
      <c r="JHU230" s="15"/>
      <c r="JHV230" s="15"/>
      <c r="JHW230" s="15"/>
      <c r="JHX230" s="15"/>
      <c r="JHY230" s="15"/>
      <c r="JHZ230" s="15"/>
      <c r="JIA230" s="15"/>
      <c r="JIB230" s="15"/>
      <c r="JIC230" s="15"/>
      <c r="JID230" s="15"/>
      <c r="JIE230" s="15"/>
      <c r="JIF230" s="15"/>
      <c r="JIG230" s="15"/>
      <c r="JIH230" s="15"/>
      <c r="JII230" s="15"/>
      <c r="JIJ230" s="15"/>
      <c r="JIK230" s="15"/>
      <c r="JIL230" s="15"/>
      <c r="JIM230" s="15"/>
      <c r="JIN230" s="15"/>
      <c r="JIO230" s="15"/>
      <c r="JIP230" s="15"/>
      <c r="JIQ230" s="15"/>
      <c r="JIR230" s="15"/>
      <c r="JIS230" s="15"/>
      <c r="JIT230" s="15"/>
      <c r="JIU230" s="15"/>
      <c r="JIV230" s="15"/>
      <c r="JIW230" s="15"/>
      <c r="JIX230" s="15"/>
      <c r="JIY230" s="15"/>
      <c r="JIZ230" s="15"/>
      <c r="JJA230" s="15"/>
      <c r="JJB230" s="15"/>
      <c r="JJC230" s="15"/>
      <c r="JJD230" s="15"/>
      <c r="JJE230" s="15"/>
      <c r="JJF230" s="15"/>
      <c r="JJG230" s="15"/>
      <c r="JJH230" s="15"/>
      <c r="JJI230" s="15"/>
      <c r="JJJ230" s="15"/>
      <c r="JJK230" s="15"/>
      <c r="JJL230" s="15"/>
      <c r="JJM230" s="15"/>
      <c r="JJN230" s="15"/>
      <c r="JJO230" s="15"/>
      <c r="JJP230" s="15"/>
      <c r="JJQ230" s="15"/>
      <c r="JJR230" s="15"/>
      <c r="JJS230" s="15"/>
      <c r="JJT230" s="15"/>
      <c r="JJU230" s="15"/>
      <c r="JJV230" s="15"/>
      <c r="JJW230" s="15"/>
      <c r="JJX230" s="15"/>
      <c r="JJY230" s="15"/>
      <c r="JJZ230" s="15"/>
      <c r="JKA230" s="15"/>
      <c r="JKB230" s="15"/>
      <c r="JKC230" s="15"/>
      <c r="JKD230" s="15"/>
      <c r="JKE230" s="15"/>
      <c r="JKF230" s="15"/>
      <c r="JKG230" s="15"/>
      <c r="JKH230" s="15"/>
      <c r="JKI230" s="15"/>
      <c r="JKJ230" s="15"/>
      <c r="JKK230" s="15"/>
      <c r="JKL230" s="15"/>
      <c r="JKM230" s="15"/>
      <c r="JKN230" s="15"/>
      <c r="JKO230" s="15"/>
      <c r="JKP230" s="15"/>
      <c r="JKQ230" s="15"/>
      <c r="JKR230" s="15"/>
      <c r="JKS230" s="15"/>
      <c r="JKT230" s="15"/>
      <c r="JKU230" s="15"/>
      <c r="JKV230" s="15"/>
      <c r="JKW230" s="15"/>
      <c r="JKX230" s="15"/>
      <c r="JKY230" s="15"/>
      <c r="JKZ230" s="15"/>
      <c r="JLA230" s="15"/>
      <c r="JLB230" s="15"/>
      <c r="JLC230" s="15"/>
      <c r="JLD230" s="15"/>
      <c r="JLE230" s="15"/>
      <c r="JLF230" s="15"/>
      <c r="JLG230" s="15"/>
      <c r="JLH230" s="15"/>
      <c r="JLI230" s="15"/>
      <c r="JLJ230" s="15"/>
      <c r="JLK230" s="15"/>
      <c r="JLL230" s="15"/>
      <c r="JLM230" s="15"/>
      <c r="JLN230" s="15"/>
      <c r="JLO230" s="15"/>
      <c r="JLP230" s="15"/>
      <c r="JLQ230" s="15"/>
      <c r="JLR230" s="15"/>
      <c r="JLS230" s="15"/>
      <c r="JLT230" s="15"/>
      <c r="JLU230" s="15"/>
      <c r="JLV230" s="15"/>
      <c r="JLW230" s="15"/>
      <c r="JLX230" s="15"/>
      <c r="JLY230" s="15"/>
      <c r="JLZ230" s="15"/>
      <c r="JMA230" s="15"/>
      <c r="JMB230" s="15"/>
      <c r="JMC230" s="15"/>
      <c r="JMD230" s="15"/>
      <c r="JME230" s="15"/>
      <c r="JMF230" s="15"/>
      <c r="JMG230" s="15"/>
      <c r="JMH230" s="15"/>
      <c r="JMI230" s="15"/>
      <c r="JMJ230" s="15"/>
      <c r="JMK230" s="15"/>
      <c r="JML230" s="15"/>
      <c r="JMM230" s="15"/>
      <c r="JMN230" s="15"/>
      <c r="JMO230" s="15"/>
      <c r="JMP230" s="15"/>
      <c r="JMQ230" s="15"/>
      <c r="JMR230" s="15"/>
      <c r="JMS230" s="15"/>
      <c r="JMT230" s="15"/>
      <c r="JMU230" s="15"/>
      <c r="JMV230" s="15"/>
      <c r="JMW230" s="15"/>
      <c r="JMX230" s="15"/>
      <c r="JMY230" s="15"/>
      <c r="JMZ230" s="15"/>
      <c r="JNA230" s="15"/>
      <c r="JNB230" s="15"/>
      <c r="JNC230" s="15"/>
      <c r="JND230" s="15"/>
      <c r="JNE230" s="15"/>
      <c r="JNF230" s="15"/>
      <c r="JNG230" s="15"/>
      <c r="JNH230" s="15"/>
      <c r="JNI230" s="15"/>
      <c r="JNJ230" s="15"/>
      <c r="JNK230" s="15"/>
      <c r="JNL230" s="15"/>
      <c r="JNM230" s="15"/>
      <c r="JNN230" s="15"/>
      <c r="JNO230" s="15"/>
      <c r="JNP230" s="15"/>
      <c r="JNQ230" s="15"/>
      <c r="JNR230" s="15"/>
      <c r="JNS230" s="15"/>
      <c r="JNT230" s="15"/>
      <c r="JNU230" s="15"/>
      <c r="JNV230" s="15"/>
      <c r="JNW230" s="15"/>
      <c r="JNX230" s="15"/>
      <c r="JNY230" s="15"/>
      <c r="JNZ230" s="15"/>
      <c r="JOA230" s="15"/>
      <c r="JOB230" s="15"/>
      <c r="JOC230" s="15"/>
      <c r="JOD230" s="15"/>
      <c r="JOE230" s="15"/>
      <c r="JOF230" s="15"/>
      <c r="JOG230" s="15"/>
      <c r="JOH230" s="15"/>
      <c r="JOI230" s="15"/>
      <c r="JOJ230" s="15"/>
      <c r="JOK230" s="15"/>
      <c r="JOL230" s="15"/>
      <c r="JOM230" s="15"/>
      <c r="JON230" s="15"/>
      <c r="JOO230" s="15"/>
      <c r="JOP230" s="15"/>
      <c r="JOQ230" s="15"/>
      <c r="JOR230" s="15"/>
      <c r="JOS230" s="15"/>
      <c r="JOT230" s="15"/>
      <c r="JOU230" s="15"/>
      <c r="JOV230" s="15"/>
      <c r="JOW230" s="15"/>
      <c r="JOX230" s="15"/>
      <c r="JOY230" s="15"/>
      <c r="JOZ230" s="15"/>
      <c r="JPA230" s="15"/>
      <c r="JPB230" s="15"/>
      <c r="JPC230" s="15"/>
      <c r="JPD230" s="15"/>
      <c r="JPE230" s="15"/>
      <c r="JPF230" s="15"/>
      <c r="JPG230" s="15"/>
      <c r="JPH230" s="15"/>
      <c r="JPI230" s="15"/>
      <c r="JPJ230" s="15"/>
      <c r="JPK230" s="15"/>
      <c r="JPL230" s="15"/>
      <c r="JPM230" s="15"/>
      <c r="JPN230" s="15"/>
      <c r="JPO230" s="15"/>
      <c r="JPP230" s="15"/>
      <c r="JPQ230" s="15"/>
      <c r="JPR230" s="15"/>
      <c r="JPS230" s="15"/>
      <c r="JPT230" s="15"/>
      <c r="JPU230" s="15"/>
      <c r="JPV230" s="15"/>
      <c r="JPW230" s="15"/>
      <c r="JPX230" s="15"/>
      <c r="JPY230" s="15"/>
      <c r="JPZ230" s="15"/>
      <c r="JQA230" s="15"/>
      <c r="JQB230" s="15"/>
      <c r="JQC230" s="15"/>
      <c r="JQD230" s="15"/>
      <c r="JQE230" s="15"/>
      <c r="JQF230" s="15"/>
      <c r="JQG230" s="15"/>
      <c r="JQH230" s="15"/>
      <c r="JQI230" s="15"/>
      <c r="JQJ230" s="15"/>
      <c r="JQK230" s="15"/>
      <c r="JQL230" s="15"/>
      <c r="JQM230" s="15"/>
      <c r="JQN230" s="15"/>
      <c r="JQO230" s="15"/>
      <c r="JQP230" s="15"/>
      <c r="JQQ230" s="15"/>
      <c r="JQR230" s="15"/>
      <c r="JQS230" s="15"/>
      <c r="JQT230" s="15"/>
      <c r="JQU230" s="15"/>
      <c r="JQV230" s="15"/>
      <c r="JQW230" s="15"/>
      <c r="JQX230" s="15"/>
      <c r="JQY230" s="15"/>
      <c r="JQZ230" s="15"/>
      <c r="JRA230" s="15"/>
      <c r="JRB230" s="15"/>
      <c r="JRC230" s="15"/>
      <c r="JRD230" s="15"/>
      <c r="JRE230" s="15"/>
      <c r="JRF230" s="15"/>
      <c r="JRG230" s="15"/>
      <c r="JRH230" s="15"/>
      <c r="JRI230" s="15"/>
      <c r="JRJ230" s="15"/>
      <c r="JRK230" s="15"/>
      <c r="JRL230" s="15"/>
      <c r="JRM230" s="15"/>
      <c r="JRN230" s="15"/>
      <c r="JRO230" s="15"/>
      <c r="JRP230" s="15"/>
      <c r="JRQ230" s="15"/>
      <c r="JRR230" s="15"/>
      <c r="JRS230" s="15"/>
      <c r="JRT230" s="15"/>
      <c r="JRU230" s="15"/>
      <c r="JRV230" s="15"/>
      <c r="JRW230" s="15"/>
      <c r="JRX230" s="15"/>
      <c r="JRY230" s="15"/>
      <c r="JRZ230" s="15"/>
      <c r="JSA230" s="15"/>
      <c r="JSB230" s="15"/>
      <c r="JSC230" s="15"/>
      <c r="JSD230" s="15"/>
      <c r="JSE230" s="15"/>
      <c r="JSF230" s="15"/>
      <c r="JSG230" s="15"/>
      <c r="JSH230" s="15"/>
      <c r="JSI230" s="15"/>
      <c r="JSJ230" s="15"/>
      <c r="JSK230" s="15"/>
      <c r="JSL230" s="15"/>
      <c r="JSM230" s="15"/>
      <c r="JSN230" s="15"/>
      <c r="JSO230" s="15"/>
      <c r="JSP230" s="15"/>
      <c r="JSQ230" s="15"/>
      <c r="JSR230" s="15"/>
      <c r="JSS230" s="15"/>
      <c r="JST230" s="15"/>
      <c r="JSU230" s="15"/>
      <c r="JSV230" s="15"/>
      <c r="JSW230" s="15"/>
      <c r="JSX230" s="15"/>
      <c r="JSY230" s="15"/>
      <c r="JSZ230" s="15"/>
      <c r="JTA230" s="15"/>
      <c r="JTB230" s="15"/>
      <c r="JTC230" s="15"/>
      <c r="JTD230" s="15"/>
      <c r="JTE230" s="15"/>
      <c r="JTF230" s="15"/>
      <c r="JTG230" s="15"/>
      <c r="JTH230" s="15"/>
      <c r="JTI230" s="15"/>
      <c r="JTJ230" s="15"/>
      <c r="JTK230" s="15"/>
      <c r="JTL230" s="15"/>
      <c r="JTM230" s="15"/>
      <c r="JTN230" s="15"/>
      <c r="JTO230" s="15"/>
      <c r="JTP230" s="15"/>
      <c r="JTQ230" s="15"/>
      <c r="JTR230" s="15"/>
      <c r="JTS230" s="15"/>
      <c r="JTT230" s="15"/>
      <c r="JTU230" s="15"/>
      <c r="JTV230" s="15"/>
      <c r="JTW230" s="15"/>
      <c r="JTX230" s="15"/>
      <c r="JTY230" s="15"/>
      <c r="JTZ230" s="15"/>
      <c r="JUA230" s="15"/>
      <c r="JUB230" s="15"/>
      <c r="JUC230" s="15"/>
      <c r="JUD230" s="15"/>
      <c r="JUE230" s="15"/>
      <c r="JUF230" s="15"/>
      <c r="JUG230" s="15"/>
      <c r="JUH230" s="15"/>
      <c r="JUI230" s="15"/>
      <c r="JUJ230" s="15"/>
      <c r="JUK230" s="15"/>
      <c r="JUL230" s="15"/>
      <c r="JUM230" s="15"/>
      <c r="JUN230" s="15"/>
      <c r="JUO230" s="15"/>
      <c r="JUP230" s="15"/>
      <c r="JUQ230" s="15"/>
      <c r="JUR230" s="15"/>
      <c r="JUS230" s="15"/>
      <c r="JUT230" s="15"/>
      <c r="JUU230" s="15"/>
      <c r="JUV230" s="15"/>
      <c r="JUW230" s="15"/>
      <c r="JUX230" s="15"/>
      <c r="JUY230" s="15"/>
      <c r="JUZ230" s="15"/>
      <c r="JVA230" s="15"/>
      <c r="JVB230" s="15"/>
      <c r="JVC230" s="15"/>
      <c r="JVD230" s="15"/>
      <c r="JVE230" s="15"/>
      <c r="JVF230" s="15"/>
      <c r="JVG230" s="15"/>
      <c r="JVH230" s="15"/>
      <c r="JVI230" s="15"/>
      <c r="JVJ230" s="15"/>
      <c r="JVK230" s="15"/>
      <c r="JVL230" s="15"/>
      <c r="JVM230" s="15"/>
      <c r="JVN230" s="15"/>
      <c r="JVO230" s="15"/>
      <c r="JVP230" s="15"/>
      <c r="JVQ230" s="15"/>
      <c r="JVR230" s="15"/>
      <c r="JVS230" s="15"/>
      <c r="JVT230" s="15"/>
      <c r="JVU230" s="15"/>
      <c r="JVV230" s="15"/>
      <c r="JVW230" s="15"/>
      <c r="JVX230" s="15"/>
      <c r="JVY230" s="15"/>
      <c r="JVZ230" s="15"/>
      <c r="JWA230" s="15"/>
      <c r="JWB230" s="15"/>
      <c r="JWC230" s="15"/>
      <c r="JWD230" s="15"/>
      <c r="JWE230" s="15"/>
      <c r="JWF230" s="15"/>
      <c r="JWG230" s="15"/>
      <c r="JWH230" s="15"/>
      <c r="JWI230" s="15"/>
      <c r="JWJ230" s="15"/>
      <c r="JWK230" s="15"/>
      <c r="JWL230" s="15"/>
      <c r="JWM230" s="15"/>
      <c r="JWN230" s="15"/>
      <c r="JWO230" s="15"/>
      <c r="JWP230" s="15"/>
      <c r="JWQ230" s="15"/>
      <c r="JWR230" s="15"/>
      <c r="JWS230" s="15"/>
      <c r="JWT230" s="15"/>
      <c r="JWU230" s="15"/>
      <c r="JWV230" s="15"/>
      <c r="JWW230" s="15"/>
      <c r="JWX230" s="15"/>
      <c r="JWY230" s="15"/>
      <c r="JWZ230" s="15"/>
      <c r="JXA230" s="15"/>
      <c r="JXB230" s="15"/>
      <c r="JXC230" s="15"/>
      <c r="JXD230" s="15"/>
      <c r="JXE230" s="15"/>
      <c r="JXF230" s="15"/>
      <c r="JXG230" s="15"/>
      <c r="JXH230" s="15"/>
      <c r="JXI230" s="15"/>
      <c r="JXJ230" s="15"/>
      <c r="JXK230" s="15"/>
      <c r="JXL230" s="15"/>
      <c r="JXM230" s="15"/>
      <c r="JXN230" s="15"/>
      <c r="JXO230" s="15"/>
      <c r="JXP230" s="15"/>
      <c r="JXQ230" s="15"/>
      <c r="JXR230" s="15"/>
      <c r="JXS230" s="15"/>
      <c r="JXT230" s="15"/>
      <c r="JXU230" s="15"/>
      <c r="JXV230" s="15"/>
      <c r="JXW230" s="15"/>
      <c r="JXX230" s="15"/>
      <c r="JXY230" s="15"/>
      <c r="JXZ230" s="15"/>
      <c r="JYA230" s="15"/>
      <c r="JYB230" s="15"/>
      <c r="JYC230" s="15"/>
      <c r="JYD230" s="15"/>
      <c r="JYE230" s="15"/>
      <c r="JYF230" s="15"/>
      <c r="JYG230" s="15"/>
      <c r="JYH230" s="15"/>
      <c r="JYI230" s="15"/>
      <c r="JYJ230" s="15"/>
      <c r="JYK230" s="15"/>
      <c r="JYL230" s="15"/>
      <c r="JYM230" s="15"/>
      <c r="JYN230" s="15"/>
      <c r="JYO230" s="15"/>
      <c r="JYP230" s="15"/>
      <c r="JYQ230" s="15"/>
      <c r="JYR230" s="15"/>
      <c r="JYS230" s="15"/>
      <c r="JYT230" s="15"/>
      <c r="JYU230" s="15"/>
      <c r="JYV230" s="15"/>
      <c r="JYW230" s="15"/>
      <c r="JYX230" s="15"/>
      <c r="JYY230" s="15"/>
      <c r="JYZ230" s="15"/>
      <c r="JZA230" s="15"/>
      <c r="JZB230" s="15"/>
      <c r="JZC230" s="15"/>
      <c r="JZD230" s="15"/>
      <c r="JZE230" s="15"/>
      <c r="JZF230" s="15"/>
      <c r="JZG230" s="15"/>
      <c r="JZH230" s="15"/>
      <c r="JZI230" s="15"/>
      <c r="JZJ230" s="15"/>
      <c r="JZK230" s="15"/>
      <c r="JZL230" s="15"/>
      <c r="JZM230" s="15"/>
      <c r="JZN230" s="15"/>
      <c r="JZO230" s="15"/>
      <c r="JZP230" s="15"/>
      <c r="JZQ230" s="15"/>
      <c r="JZR230" s="15"/>
      <c r="JZS230" s="15"/>
      <c r="JZT230" s="15"/>
      <c r="JZU230" s="15"/>
      <c r="JZV230" s="15"/>
      <c r="JZW230" s="15"/>
      <c r="JZX230" s="15"/>
      <c r="JZY230" s="15"/>
      <c r="JZZ230" s="15"/>
      <c r="KAA230" s="15"/>
      <c r="KAB230" s="15"/>
      <c r="KAC230" s="15"/>
      <c r="KAD230" s="15"/>
      <c r="KAE230" s="15"/>
      <c r="KAF230" s="15"/>
      <c r="KAG230" s="15"/>
      <c r="KAH230" s="15"/>
      <c r="KAI230" s="15"/>
      <c r="KAJ230" s="15"/>
      <c r="KAK230" s="15"/>
      <c r="KAL230" s="15"/>
      <c r="KAM230" s="15"/>
      <c r="KAN230" s="15"/>
      <c r="KAO230" s="15"/>
      <c r="KAP230" s="15"/>
      <c r="KAQ230" s="15"/>
      <c r="KAR230" s="15"/>
      <c r="KAS230" s="15"/>
      <c r="KAT230" s="15"/>
      <c r="KAU230" s="15"/>
      <c r="KAV230" s="15"/>
      <c r="KAW230" s="15"/>
      <c r="KAX230" s="15"/>
      <c r="KAY230" s="15"/>
      <c r="KAZ230" s="15"/>
      <c r="KBA230" s="15"/>
      <c r="KBB230" s="15"/>
      <c r="KBC230" s="15"/>
      <c r="KBD230" s="15"/>
      <c r="KBE230" s="15"/>
      <c r="KBF230" s="15"/>
      <c r="KBG230" s="15"/>
      <c r="KBH230" s="15"/>
      <c r="KBI230" s="15"/>
      <c r="KBJ230" s="15"/>
      <c r="KBK230" s="15"/>
      <c r="KBL230" s="15"/>
      <c r="KBM230" s="15"/>
      <c r="KBN230" s="15"/>
      <c r="KBO230" s="15"/>
      <c r="KBP230" s="15"/>
      <c r="KBQ230" s="15"/>
      <c r="KBR230" s="15"/>
      <c r="KBS230" s="15"/>
      <c r="KBT230" s="15"/>
      <c r="KBU230" s="15"/>
      <c r="KBV230" s="15"/>
      <c r="KBW230" s="15"/>
      <c r="KBX230" s="15"/>
      <c r="KBY230" s="15"/>
      <c r="KBZ230" s="15"/>
      <c r="KCA230" s="15"/>
      <c r="KCB230" s="15"/>
      <c r="KCC230" s="15"/>
      <c r="KCD230" s="15"/>
      <c r="KCE230" s="15"/>
      <c r="KCF230" s="15"/>
      <c r="KCG230" s="15"/>
      <c r="KCH230" s="15"/>
      <c r="KCI230" s="15"/>
      <c r="KCJ230" s="15"/>
      <c r="KCK230" s="15"/>
      <c r="KCL230" s="15"/>
      <c r="KCM230" s="15"/>
      <c r="KCN230" s="15"/>
      <c r="KCO230" s="15"/>
      <c r="KCP230" s="15"/>
      <c r="KCQ230" s="15"/>
      <c r="KCR230" s="15"/>
      <c r="KCS230" s="15"/>
      <c r="KCT230" s="15"/>
      <c r="KCU230" s="15"/>
      <c r="KCV230" s="15"/>
      <c r="KCW230" s="15"/>
      <c r="KCX230" s="15"/>
      <c r="KCY230" s="15"/>
      <c r="KCZ230" s="15"/>
      <c r="KDA230" s="15"/>
      <c r="KDB230" s="15"/>
      <c r="KDC230" s="15"/>
      <c r="KDD230" s="15"/>
      <c r="KDE230" s="15"/>
      <c r="KDF230" s="15"/>
      <c r="KDG230" s="15"/>
      <c r="KDH230" s="15"/>
      <c r="KDI230" s="15"/>
      <c r="KDJ230" s="15"/>
      <c r="KDK230" s="15"/>
      <c r="KDL230" s="15"/>
      <c r="KDM230" s="15"/>
      <c r="KDN230" s="15"/>
      <c r="KDO230" s="15"/>
      <c r="KDP230" s="15"/>
      <c r="KDQ230" s="15"/>
      <c r="KDR230" s="15"/>
      <c r="KDS230" s="15"/>
      <c r="KDT230" s="15"/>
      <c r="KDU230" s="15"/>
      <c r="KDV230" s="15"/>
      <c r="KDW230" s="15"/>
      <c r="KDX230" s="15"/>
      <c r="KDY230" s="15"/>
      <c r="KDZ230" s="15"/>
      <c r="KEA230" s="15"/>
      <c r="KEB230" s="15"/>
      <c r="KEC230" s="15"/>
      <c r="KED230" s="15"/>
      <c r="KEE230" s="15"/>
      <c r="KEF230" s="15"/>
      <c r="KEG230" s="15"/>
      <c r="KEH230" s="15"/>
      <c r="KEI230" s="15"/>
      <c r="KEJ230" s="15"/>
      <c r="KEK230" s="15"/>
      <c r="KEL230" s="15"/>
      <c r="KEM230" s="15"/>
      <c r="KEN230" s="15"/>
      <c r="KEO230" s="15"/>
      <c r="KEP230" s="15"/>
      <c r="KEQ230" s="15"/>
      <c r="KER230" s="15"/>
      <c r="KES230" s="15"/>
      <c r="KET230" s="15"/>
      <c r="KEU230" s="15"/>
      <c r="KEV230" s="15"/>
      <c r="KEW230" s="15"/>
      <c r="KEX230" s="15"/>
      <c r="KEY230" s="15"/>
      <c r="KEZ230" s="15"/>
      <c r="KFA230" s="15"/>
      <c r="KFB230" s="15"/>
      <c r="KFC230" s="15"/>
      <c r="KFD230" s="15"/>
      <c r="KFE230" s="15"/>
      <c r="KFF230" s="15"/>
      <c r="KFG230" s="15"/>
      <c r="KFH230" s="15"/>
      <c r="KFI230" s="15"/>
      <c r="KFJ230" s="15"/>
      <c r="KFK230" s="15"/>
      <c r="KFL230" s="15"/>
      <c r="KFM230" s="15"/>
      <c r="KFN230" s="15"/>
      <c r="KFO230" s="15"/>
      <c r="KFP230" s="15"/>
      <c r="KFQ230" s="15"/>
      <c r="KFR230" s="15"/>
      <c r="KFS230" s="15"/>
      <c r="KFT230" s="15"/>
      <c r="KFU230" s="15"/>
      <c r="KFV230" s="15"/>
      <c r="KFW230" s="15"/>
      <c r="KFX230" s="15"/>
      <c r="KFY230" s="15"/>
      <c r="KFZ230" s="15"/>
      <c r="KGA230" s="15"/>
      <c r="KGB230" s="15"/>
      <c r="KGC230" s="15"/>
      <c r="KGD230" s="15"/>
      <c r="KGE230" s="15"/>
      <c r="KGF230" s="15"/>
      <c r="KGG230" s="15"/>
      <c r="KGH230" s="15"/>
      <c r="KGI230" s="15"/>
      <c r="KGJ230" s="15"/>
      <c r="KGK230" s="15"/>
      <c r="KGL230" s="15"/>
      <c r="KGM230" s="15"/>
      <c r="KGN230" s="15"/>
      <c r="KGO230" s="15"/>
      <c r="KGP230" s="15"/>
      <c r="KGQ230" s="15"/>
      <c r="KGR230" s="15"/>
      <c r="KGS230" s="15"/>
      <c r="KGT230" s="15"/>
      <c r="KGU230" s="15"/>
      <c r="KGV230" s="15"/>
      <c r="KGW230" s="15"/>
      <c r="KGX230" s="15"/>
      <c r="KGY230" s="15"/>
      <c r="KGZ230" s="15"/>
      <c r="KHA230" s="15"/>
      <c r="KHB230" s="15"/>
      <c r="KHC230" s="15"/>
      <c r="KHD230" s="15"/>
      <c r="KHE230" s="15"/>
      <c r="KHF230" s="15"/>
      <c r="KHG230" s="15"/>
      <c r="KHH230" s="15"/>
      <c r="KHI230" s="15"/>
      <c r="KHJ230" s="15"/>
      <c r="KHK230" s="15"/>
      <c r="KHL230" s="15"/>
      <c r="KHM230" s="15"/>
      <c r="KHN230" s="15"/>
      <c r="KHO230" s="15"/>
      <c r="KHP230" s="15"/>
      <c r="KHQ230" s="15"/>
      <c r="KHR230" s="15"/>
      <c r="KHS230" s="15"/>
      <c r="KHT230" s="15"/>
      <c r="KHU230" s="15"/>
      <c r="KHV230" s="15"/>
      <c r="KHW230" s="15"/>
      <c r="KHX230" s="15"/>
      <c r="KHY230" s="15"/>
      <c r="KHZ230" s="15"/>
      <c r="KIA230" s="15"/>
      <c r="KIB230" s="15"/>
      <c r="KIC230" s="15"/>
      <c r="KID230" s="15"/>
      <c r="KIE230" s="15"/>
      <c r="KIF230" s="15"/>
      <c r="KIG230" s="15"/>
      <c r="KIH230" s="15"/>
      <c r="KII230" s="15"/>
      <c r="KIJ230" s="15"/>
      <c r="KIK230" s="15"/>
      <c r="KIL230" s="15"/>
      <c r="KIM230" s="15"/>
      <c r="KIN230" s="15"/>
      <c r="KIO230" s="15"/>
      <c r="KIP230" s="15"/>
      <c r="KIQ230" s="15"/>
      <c r="KIR230" s="15"/>
      <c r="KIS230" s="15"/>
      <c r="KIT230" s="15"/>
      <c r="KIU230" s="15"/>
      <c r="KIV230" s="15"/>
      <c r="KIW230" s="15"/>
      <c r="KIX230" s="15"/>
      <c r="KIY230" s="15"/>
      <c r="KIZ230" s="15"/>
      <c r="KJA230" s="15"/>
      <c r="KJB230" s="15"/>
      <c r="KJC230" s="15"/>
      <c r="KJD230" s="15"/>
      <c r="KJE230" s="15"/>
      <c r="KJF230" s="15"/>
      <c r="KJG230" s="15"/>
      <c r="KJH230" s="15"/>
      <c r="KJI230" s="15"/>
      <c r="KJJ230" s="15"/>
      <c r="KJK230" s="15"/>
      <c r="KJL230" s="15"/>
      <c r="KJM230" s="15"/>
      <c r="KJN230" s="15"/>
      <c r="KJO230" s="15"/>
      <c r="KJP230" s="15"/>
      <c r="KJQ230" s="15"/>
      <c r="KJR230" s="15"/>
      <c r="KJS230" s="15"/>
      <c r="KJT230" s="15"/>
      <c r="KJU230" s="15"/>
      <c r="KJV230" s="15"/>
      <c r="KJW230" s="15"/>
      <c r="KJX230" s="15"/>
      <c r="KJY230" s="15"/>
      <c r="KJZ230" s="15"/>
      <c r="KKA230" s="15"/>
      <c r="KKB230" s="15"/>
      <c r="KKC230" s="15"/>
      <c r="KKD230" s="15"/>
      <c r="KKE230" s="15"/>
      <c r="KKF230" s="15"/>
      <c r="KKG230" s="15"/>
      <c r="KKH230" s="15"/>
      <c r="KKI230" s="15"/>
      <c r="KKJ230" s="15"/>
      <c r="KKK230" s="15"/>
      <c r="KKL230" s="15"/>
      <c r="KKM230" s="15"/>
      <c r="KKN230" s="15"/>
      <c r="KKO230" s="15"/>
      <c r="KKP230" s="15"/>
      <c r="KKQ230" s="15"/>
      <c r="KKR230" s="15"/>
      <c r="KKS230" s="15"/>
      <c r="KKT230" s="15"/>
      <c r="KKU230" s="15"/>
      <c r="KKV230" s="15"/>
      <c r="KKW230" s="15"/>
      <c r="KKX230" s="15"/>
      <c r="KKY230" s="15"/>
      <c r="KKZ230" s="15"/>
      <c r="KLA230" s="15"/>
      <c r="KLB230" s="15"/>
      <c r="KLC230" s="15"/>
      <c r="KLD230" s="15"/>
      <c r="KLE230" s="15"/>
      <c r="KLF230" s="15"/>
      <c r="KLG230" s="15"/>
      <c r="KLH230" s="15"/>
      <c r="KLI230" s="15"/>
      <c r="KLJ230" s="15"/>
      <c r="KLK230" s="15"/>
      <c r="KLL230" s="15"/>
      <c r="KLM230" s="15"/>
      <c r="KLN230" s="15"/>
      <c r="KLO230" s="15"/>
      <c r="KLP230" s="15"/>
      <c r="KLQ230" s="15"/>
      <c r="KLR230" s="15"/>
      <c r="KLS230" s="15"/>
      <c r="KLT230" s="15"/>
      <c r="KLU230" s="15"/>
      <c r="KLV230" s="15"/>
      <c r="KLW230" s="15"/>
      <c r="KLX230" s="15"/>
      <c r="KLY230" s="15"/>
      <c r="KLZ230" s="15"/>
      <c r="KMA230" s="15"/>
      <c r="KMB230" s="15"/>
      <c r="KMC230" s="15"/>
      <c r="KMD230" s="15"/>
      <c r="KME230" s="15"/>
      <c r="KMF230" s="15"/>
      <c r="KMG230" s="15"/>
      <c r="KMH230" s="15"/>
      <c r="KMI230" s="15"/>
      <c r="KMJ230" s="15"/>
      <c r="KMK230" s="15"/>
      <c r="KML230" s="15"/>
      <c r="KMM230" s="15"/>
      <c r="KMN230" s="15"/>
      <c r="KMO230" s="15"/>
      <c r="KMP230" s="15"/>
      <c r="KMQ230" s="15"/>
      <c r="KMR230" s="15"/>
      <c r="KMS230" s="15"/>
      <c r="KMT230" s="15"/>
      <c r="KMU230" s="15"/>
      <c r="KMV230" s="15"/>
      <c r="KMW230" s="15"/>
      <c r="KMX230" s="15"/>
      <c r="KMY230" s="15"/>
      <c r="KMZ230" s="15"/>
      <c r="KNA230" s="15"/>
      <c r="KNB230" s="15"/>
      <c r="KNC230" s="15"/>
      <c r="KND230" s="15"/>
      <c r="KNE230" s="15"/>
      <c r="KNF230" s="15"/>
      <c r="KNG230" s="15"/>
      <c r="KNH230" s="15"/>
      <c r="KNI230" s="15"/>
      <c r="KNJ230" s="15"/>
      <c r="KNK230" s="15"/>
      <c r="KNL230" s="15"/>
      <c r="KNM230" s="15"/>
      <c r="KNN230" s="15"/>
      <c r="KNO230" s="15"/>
      <c r="KNP230" s="15"/>
      <c r="KNQ230" s="15"/>
      <c r="KNR230" s="15"/>
      <c r="KNS230" s="15"/>
      <c r="KNT230" s="15"/>
      <c r="KNU230" s="15"/>
      <c r="KNV230" s="15"/>
      <c r="KNW230" s="15"/>
      <c r="KNX230" s="15"/>
      <c r="KNY230" s="15"/>
      <c r="KNZ230" s="15"/>
      <c r="KOA230" s="15"/>
      <c r="KOB230" s="15"/>
      <c r="KOC230" s="15"/>
      <c r="KOD230" s="15"/>
      <c r="KOE230" s="15"/>
      <c r="KOF230" s="15"/>
      <c r="KOG230" s="15"/>
      <c r="KOH230" s="15"/>
      <c r="KOI230" s="15"/>
      <c r="KOJ230" s="15"/>
      <c r="KOK230" s="15"/>
      <c r="KOL230" s="15"/>
      <c r="KOM230" s="15"/>
      <c r="KON230" s="15"/>
      <c r="KOO230" s="15"/>
      <c r="KOP230" s="15"/>
      <c r="KOQ230" s="15"/>
      <c r="KOR230" s="15"/>
      <c r="KOS230" s="15"/>
      <c r="KOT230" s="15"/>
      <c r="KOU230" s="15"/>
      <c r="KOV230" s="15"/>
      <c r="KOW230" s="15"/>
      <c r="KOX230" s="15"/>
      <c r="KOY230" s="15"/>
      <c r="KOZ230" s="15"/>
      <c r="KPA230" s="15"/>
      <c r="KPB230" s="15"/>
      <c r="KPC230" s="15"/>
      <c r="KPD230" s="15"/>
      <c r="KPE230" s="15"/>
      <c r="KPF230" s="15"/>
      <c r="KPG230" s="15"/>
      <c r="KPH230" s="15"/>
      <c r="KPI230" s="15"/>
      <c r="KPJ230" s="15"/>
      <c r="KPK230" s="15"/>
      <c r="KPL230" s="15"/>
      <c r="KPM230" s="15"/>
      <c r="KPN230" s="15"/>
      <c r="KPO230" s="15"/>
      <c r="KPP230" s="15"/>
      <c r="KPQ230" s="15"/>
      <c r="KPR230" s="15"/>
      <c r="KPS230" s="15"/>
      <c r="KPT230" s="15"/>
      <c r="KPU230" s="15"/>
      <c r="KPV230" s="15"/>
      <c r="KPW230" s="15"/>
      <c r="KPX230" s="15"/>
      <c r="KPY230" s="15"/>
      <c r="KPZ230" s="15"/>
      <c r="KQA230" s="15"/>
      <c r="KQB230" s="15"/>
      <c r="KQC230" s="15"/>
      <c r="KQD230" s="15"/>
      <c r="KQE230" s="15"/>
      <c r="KQF230" s="15"/>
      <c r="KQG230" s="15"/>
      <c r="KQH230" s="15"/>
      <c r="KQI230" s="15"/>
      <c r="KQJ230" s="15"/>
      <c r="KQK230" s="15"/>
      <c r="KQL230" s="15"/>
      <c r="KQM230" s="15"/>
      <c r="KQN230" s="15"/>
      <c r="KQO230" s="15"/>
      <c r="KQP230" s="15"/>
      <c r="KQQ230" s="15"/>
      <c r="KQR230" s="15"/>
      <c r="KQS230" s="15"/>
      <c r="KQT230" s="15"/>
      <c r="KQU230" s="15"/>
      <c r="KQV230" s="15"/>
      <c r="KQW230" s="15"/>
      <c r="KQX230" s="15"/>
      <c r="KQY230" s="15"/>
      <c r="KQZ230" s="15"/>
      <c r="KRA230" s="15"/>
      <c r="KRB230" s="15"/>
      <c r="KRC230" s="15"/>
      <c r="KRD230" s="15"/>
      <c r="KRE230" s="15"/>
      <c r="KRF230" s="15"/>
      <c r="KRG230" s="15"/>
      <c r="KRH230" s="15"/>
      <c r="KRI230" s="15"/>
      <c r="KRJ230" s="15"/>
      <c r="KRK230" s="15"/>
      <c r="KRL230" s="15"/>
      <c r="KRM230" s="15"/>
      <c r="KRN230" s="15"/>
      <c r="KRO230" s="15"/>
      <c r="KRP230" s="15"/>
      <c r="KRQ230" s="15"/>
      <c r="KRR230" s="15"/>
      <c r="KRS230" s="15"/>
      <c r="KRT230" s="15"/>
      <c r="KRU230" s="15"/>
      <c r="KRV230" s="15"/>
      <c r="KRW230" s="15"/>
      <c r="KRX230" s="15"/>
      <c r="KRY230" s="15"/>
      <c r="KRZ230" s="15"/>
      <c r="KSA230" s="15"/>
      <c r="KSB230" s="15"/>
      <c r="KSC230" s="15"/>
      <c r="KSD230" s="15"/>
      <c r="KSE230" s="15"/>
      <c r="KSF230" s="15"/>
      <c r="KSG230" s="15"/>
      <c r="KSH230" s="15"/>
      <c r="KSI230" s="15"/>
      <c r="KSJ230" s="15"/>
      <c r="KSK230" s="15"/>
      <c r="KSL230" s="15"/>
      <c r="KSM230" s="15"/>
      <c r="KSN230" s="15"/>
      <c r="KSO230" s="15"/>
      <c r="KSP230" s="15"/>
      <c r="KSQ230" s="15"/>
      <c r="KSR230" s="15"/>
      <c r="KSS230" s="15"/>
      <c r="KST230" s="15"/>
      <c r="KSU230" s="15"/>
      <c r="KSV230" s="15"/>
      <c r="KSW230" s="15"/>
      <c r="KSX230" s="15"/>
      <c r="KSY230" s="15"/>
      <c r="KSZ230" s="15"/>
      <c r="KTA230" s="15"/>
      <c r="KTB230" s="15"/>
      <c r="KTC230" s="15"/>
      <c r="KTD230" s="15"/>
      <c r="KTE230" s="15"/>
      <c r="KTF230" s="15"/>
      <c r="KTG230" s="15"/>
      <c r="KTH230" s="15"/>
      <c r="KTI230" s="15"/>
      <c r="KTJ230" s="15"/>
      <c r="KTK230" s="15"/>
      <c r="KTL230" s="15"/>
      <c r="KTM230" s="15"/>
      <c r="KTN230" s="15"/>
      <c r="KTO230" s="15"/>
      <c r="KTP230" s="15"/>
      <c r="KTQ230" s="15"/>
      <c r="KTR230" s="15"/>
      <c r="KTS230" s="15"/>
      <c r="KTT230" s="15"/>
      <c r="KTU230" s="15"/>
      <c r="KTV230" s="15"/>
      <c r="KTW230" s="15"/>
      <c r="KTX230" s="15"/>
      <c r="KTY230" s="15"/>
      <c r="KTZ230" s="15"/>
      <c r="KUA230" s="15"/>
      <c r="KUB230" s="15"/>
      <c r="KUC230" s="15"/>
      <c r="KUD230" s="15"/>
      <c r="KUE230" s="15"/>
      <c r="KUF230" s="15"/>
      <c r="KUG230" s="15"/>
      <c r="KUH230" s="15"/>
      <c r="KUI230" s="15"/>
      <c r="KUJ230" s="15"/>
      <c r="KUK230" s="15"/>
      <c r="KUL230" s="15"/>
      <c r="KUM230" s="15"/>
      <c r="KUN230" s="15"/>
      <c r="KUO230" s="15"/>
      <c r="KUP230" s="15"/>
      <c r="KUQ230" s="15"/>
      <c r="KUR230" s="15"/>
      <c r="KUS230" s="15"/>
      <c r="KUT230" s="15"/>
      <c r="KUU230" s="15"/>
      <c r="KUV230" s="15"/>
      <c r="KUW230" s="15"/>
      <c r="KUX230" s="15"/>
      <c r="KUY230" s="15"/>
      <c r="KUZ230" s="15"/>
      <c r="KVA230" s="15"/>
      <c r="KVB230" s="15"/>
      <c r="KVC230" s="15"/>
      <c r="KVD230" s="15"/>
      <c r="KVE230" s="15"/>
      <c r="KVF230" s="15"/>
      <c r="KVG230" s="15"/>
      <c r="KVH230" s="15"/>
      <c r="KVI230" s="15"/>
      <c r="KVJ230" s="15"/>
      <c r="KVK230" s="15"/>
      <c r="KVL230" s="15"/>
      <c r="KVM230" s="15"/>
      <c r="KVN230" s="15"/>
      <c r="KVO230" s="15"/>
      <c r="KVP230" s="15"/>
      <c r="KVQ230" s="15"/>
      <c r="KVR230" s="15"/>
      <c r="KVS230" s="15"/>
      <c r="KVT230" s="15"/>
      <c r="KVU230" s="15"/>
      <c r="KVV230" s="15"/>
      <c r="KVW230" s="15"/>
      <c r="KVX230" s="15"/>
      <c r="KVY230" s="15"/>
      <c r="KVZ230" s="15"/>
      <c r="KWA230" s="15"/>
      <c r="KWB230" s="15"/>
      <c r="KWC230" s="15"/>
      <c r="KWD230" s="15"/>
      <c r="KWE230" s="15"/>
      <c r="KWF230" s="15"/>
      <c r="KWG230" s="15"/>
      <c r="KWH230" s="15"/>
      <c r="KWI230" s="15"/>
      <c r="KWJ230" s="15"/>
      <c r="KWK230" s="15"/>
      <c r="KWL230" s="15"/>
      <c r="KWM230" s="15"/>
      <c r="KWN230" s="15"/>
      <c r="KWO230" s="15"/>
      <c r="KWP230" s="15"/>
      <c r="KWQ230" s="15"/>
      <c r="KWR230" s="15"/>
      <c r="KWS230" s="15"/>
      <c r="KWT230" s="15"/>
      <c r="KWU230" s="15"/>
      <c r="KWV230" s="15"/>
      <c r="KWW230" s="15"/>
      <c r="KWX230" s="15"/>
      <c r="KWY230" s="15"/>
      <c r="KWZ230" s="15"/>
      <c r="KXA230" s="15"/>
      <c r="KXB230" s="15"/>
      <c r="KXC230" s="15"/>
      <c r="KXD230" s="15"/>
      <c r="KXE230" s="15"/>
      <c r="KXF230" s="15"/>
      <c r="KXG230" s="15"/>
      <c r="KXH230" s="15"/>
      <c r="KXI230" s="15"/>
      <c r="KXJ230" s="15"/>
      <c r="KXK230" s="15"/>
      <c r="KXL230" s="15"/>
      <c r="KXM230" s="15"/>
      <c r="KXN230" s="15"/>
      <c r="KXO230" s="15"/>
      <c r="KXP230" s="15"/>
      <c r="KXQ230" s="15"/>
      <c r="KXR230" s="15"/>
      <c r="KXS230" s="15"/>
      <c r="KXT230" s="15"/>
      <c r="KXU230" s="15"/>
      <c r="KXV230" s="15"/>
      <c r="KXW230" s="15"/>
      <c r="KXX230" s="15"/>
      <c r="KXY230" s="15"/>
      <c r="KXZ230" s="15"/>
      <c r="KYA230" s="15"/>
      <c r="KYB230" s="15"/>
      <c r="KYC230" s="15"/>
      <c r="KYD230" s="15"/>
      <c r="KYE230" s="15"/>
      <c r="KYF230" s="15"/>
      <c r="KYG230" s="15"/>
      <c r="KYH230" s="15"/>
      <c r="KYI230" s="15"/>
      <c r="KYJ230" s="15"/>
      <c r="KYK230" s="15"/>
      <c r="KYL230" s="15"/>
      <c r="KYM230" s="15"/>
      <c r="KYN230" s="15"/>
      <c r="KYO230" s="15"/>
      <c r="KYP230" s="15"/>
      <c r="KYQ230" s="15"/>
      <c r="KYR230" s="15"/>
      <c r="KYS230" s="15"/>
      <c r="KYT230" s="15"/>
      <c r="KYU230" s="15"/>
      <c r="KYV230" s="15"/>
      <c r="KYW230" s="15"/>
      <c r="KYX230" s="15"/>
      <c r="KYY230" s="15"/>
      <c r="KYZ230" s="15"/>
      <c r="KZA230" s="15"/>
      <c r="KZB230" s="15"/>
      <c r="KZC230" s="15"/>
      <c r="KZD230" s="15"/>
      <c r="KZE230" s="15"/>
      <c r="KZF230" s="15"/>
      <c r="KZG230" s="15"/>
      <c r="KZH230" s="15"/>
      <c r="KZI230" s="15"/>
      <c r="KZJ230" s="15"/>
      <c r="KZK230" s="15"/>
      <c r="KZL230" s="15"/>
      <c r="KZM230" s="15"/>
      <c r="KZN230" s="15"/>
      <c r="KZO230" s="15"/>
      <c r="KZP230" s="15"/>
      <c r="KZQ230" s="15"/>
      <c r="KZR230" s="15"/>
      <c r="KZS230" s="15"/>
      <c r="KZT230" s="15"/>
      <c r="KZU230" s="15"/>
      <c r="KZV230" s="15"/>
      <c r="KZW230" s="15"/>
      <c r="KZX230" s="15"/>
      <c r="KZY230" s="15"/>
      <c r="KZZ230" s="15"/>
      <c r="LAA230" s="15"/>
      <c r="LAB230" s="15"/>
      <c r="LAC230" s="15"/>
      <c r="LAD230" s="15"/>
      <c r="LAE230" s="15"/>
      <c r="LAF230" s="15"/>
      <c r="LAG230" s="15"/>
      <c r="LAH230" s="15"/>
      <c r="LAI230" s="15"/>
      <c r="LAJ230" s="15"/>
      <c r="LAK230" s="15"/>
      <c r="LAL230" s="15"/>
      <c r="LAM230" s="15"/>
      <c r="LAN230" s="15"/>
      <c r="LAO230" s="15"/>
      <c r="LAP230" s="15"/>
      <c r="LAQ230" s="15"/>
      <c r="LAR230" s="15"/>
      <c r="LAS230" s="15"/>
      <c r="LAT230" s="15"/>
      <c r="LAU230" s="15"/>
      <c r="LAV230" s="15"/>
      <c r="LAW230" s="15"/>
      <c r="LAX230" s="15"/>
      <c r="LAY230" s="15"/>
      <c r="LAZ230" s="15"/>
      <c r="LBA230" s="15"/>
      <c r="LBB230" s="15"/>
      <c r="LBC230" s="15"/>
      <c r="LBD230" s="15"/>
      <c r="LBE230" s="15"/>
      <c r="LBF230" s="15"/>
      <c r="LBG230" s="15"/>
      <c r="LBH230" s="15"/>
      <c r="LBI230" s="15"/>
      <c r="LBJ230" s="15"/>
      <c r="LBK230" s="15"/>
      <c r="LBL230" s="15"/>
      <c r="LBM230" s="15"/>
      <c r="LBN230" s="15"/>
      <c r="LBO230" s="15"/>
      <c r="LBP230" s="15"/>
      <c r="LBQ230" s="15"/>
      <c r="LBR230" s="15"/>
      <c r="LBS230" s="15"/>
      <c r="LBT230" s="15"/>
      <c r="LBU230" s="15"/>
      <c r="LBV230" s="15"/>
      <c r="LBW230" s="15"/>
      <c r="LBX230" s="15"/>
      <c r="LBY230" s="15"/>
      <c r="LBZ230" s="15"/>
      <c r="LCA230" s="15"/>
      <c r="LCB230" s="15"/>
      <c r="LCC230" s="15"/>
      <c r="LCD230" s="15"/>
      <c r="LCE230" s="15"/>
      <c r="LCF230" s="15"/>
      <c r="LCG230" s="15"/>
      <c r="LCH230" s="15"/>
      <c r="LCI230" s="15"/>
      <c r="LCJ230" s="15"/>
      <c r="LCK230" s="15"/>
      <c r="LCL230" s="15"/>
      <c r="LCM230" s="15"/>
      <c r="LCN230" s="15"/>
      <c r="LCO230" s="15"/>
      <c r="LCP230" s="15"/>
      <c r="LCQ230" s="15"/>
      <c r="LCR230" s="15"/>
      <c r="LCS230" s="15"/>
      <c r="LCT230" s="15"/>
      <c r="LCU230" s="15"/>
      <c r="LCV230" s="15"/>
      <c r="LCW230" s="15"/>
      <c r="LCX230" s="15"/>
      <c r="LCY230" s="15"/>
      <c r="LCZ230" s="15"/>
      <c r="LDA230" s="15"/>
      <c r="LDB230" s="15"/>
      <c r="LDC230" s="15"/>
      <c r="LDD230" s="15"/>
      <c r="LDE230" s="15"/>
      <c r="LDF230" s="15"/>
      <c r="LDG230" s="15"/>
      <c r="LDH230" s="15"/>
      <c r="LDI230" s="15"/>
      <c r="LDJ230" s="15"/>
      <c r="LDK230" s="15"/>
      <c r="LDL230" s="15"/>
      <c r="LDM230" s="15"/>
      <c r="LDN230" s="15"/>
      <c r="LDO230" s="15"/>
      <c r="LDP230" s="15"/>
      <c r="LDQ230" s="15"/>
      <c r="LDR230" s="15"/>
      <c r="LDS230" s="15"/>
      <c r="LDT230" s="15"/>
      <c r="LDU230" s="15"/>
      <c r="LDV230" s="15"/>
      <c r="LDW230" s="15"/>
      <c r="LDX230" s="15"/>
      <c r="LDY230" s="15"/>
      <c r="LDZ230" s="15"/>
      <c r="LEA230" s="15"/>
      <c r="LEB230" s="15"/>
      <c r="LEC230" s="15"/>
      <c r="LED230" s="15"/>
      <c r="LEE230" s="15"/>
      <c r="LEF230" s="15"/>
      <c r="LEG230" s="15"/>
      <c r="LEH230" s="15"/>
      <c r="LEI230" s="15"/>
      <c r="LEJ230" s="15"/>
      <c r="LEK230" s="15"/>
      <c r="LEL230" s="15"/>
      <c r="LEM230" s="15"/>
      <c r="LEN230" s="15"/>
      <c r="LEO230" s="15"/>
      <c r="LEP230" s="15"/>
      <c r="LEQ230" s="15"/>
      <c r="LER230" s="15"/>
      <c r="LES230" s="15"/>
      <c r="LET230" s="15"/>
      <c r="LEU230" s="15"/>
      <c r="LEV230" s="15"/>
      <c r="LEW230" s="15"/>
      <c r="LEX230" s="15"/>
      <c r="LEY230" s="15"/>
      <c r="LEZ230" s="15"/>
      <c r="LFA230" s="15"/>
      <c r="LFB230" s="15"/>
      <c r="LFC230" s="15"/>
      <c r="LFD230" s="15"/>
      <c r="LFE230" s="15"/>
      <c r="LFF230" s="15"/>
      <c r="LFG230" s="15"/>
      <c r="LFH230" s="15"/>
      <c r="LFI230" s="15"/>
      <c r="LFJ230" s="15"/>
      <c r="LFK230" s="15"/>
      <c r="LFL230" s="15"/>
      <c r="LFM230" s="15"/>
      <c r="LFN230" s="15"/>
      <c r="LFO230" s="15"/>
      <c r="LFP230" s="15"/>
      <c r="LFQ230" s="15"/>
      <c r="LFR230" s="15"/>
      <c r="LFS230" s="15"/>
      <c r="LFT230" s="15"/>
      <c r="LFU230" s="15"/>
      <c r="LFV230" s="15"/>
      <c r="LFW230" s="15"/>
      <c r="LFX230" s="15"/>
      <c r="LFY230" s="15"/>
      <c r="LFZ230" s="15"/>
      <c r="LGA230" s="15"/>
      <c r="LGB230" s="15"/>
      <c r="LGC230" s="15"/>
      <c r="LGD230" s="15"/>
      <c r="LGE230" s="15"/>
      <c r="LGF230" s="15"/>
      <c r="LGG230" s="15"/>
      <c r="LGH230" s="15"/>
      <c r="LGI230" s="15"/>
      <c r="LGJ230" s="15"/>
      <c r="LGK230" s="15"/>
      <c r="LGL230" s="15"/>
      <c r="LGM230" s="15"/>
      <c r="LGN230" s="15"/>
      <c r="LGO230" s="15"/>
      <c r="LGP230" s="15"/>
      <c r="LGQ230" s="15"/>
      <c r="LGR230" s="15"/>
      <c r="LGS230" s="15"/>
      <c r="LGT230" s="15"/>
      <c r="LGU230" s="15"/>
      <c r="LGV230" s="15"/>
      <c r="LGW230" s="15"/>
      <c r="LGX230" s="15"/>
      <c r="LGY230" s="15"/>
      <c r="LGZ230" s="15"/>
      <c r="LHA230" s="15"/>
      <c r="LHB230" s="15"/>
      <c r="LHC230" s="15"/>
      <c r="LHD230" s="15"/>
      <c r="LHE230" s="15"/>
      <c r="LHF230" s="15"/>
      <c r="LHG230" s="15"/>
      <c r="LHH230" s="15"/>
      <c r="LHI230" s="15"/>
      <c r="LHJ230" s="15"/>
      <c r="LHK230" s="15"/>
      <c r="LHL230" s="15"/>
      <c r="LHM230" s="15"/>
      <c r="LHN230" s="15"/>
      <c r="LHO230" s="15"/>
      <c r="LHP230" s="15"/>
      <c r="LHQ230" s="15"/>
      <c r="LHR230" s="15"/>
      <c r="LHS230" s="15"/>
      <c r="LHT230" s="15"/>
      <c r="LHU230" s="15"/>
      <c r="LHV230" s="15"/>
      <c r="LHW230" s="15"/>
      <c r="LHX230" s="15"/>
      <c r="LHY230" s="15"/>
      <c r="LHZ230" s="15"/>
      <c r="LIA230" s="15"/>
      <c r="LIB230" s="15"/>
      <c r="LIC230" s="15"/>
      <c r="LID230" s="15"/>
      <c r="LIE230" s="15"/>
      <c r="LIF230" s="15"/>
      <c r="LIG230" s="15"/>
      <c r="LIH230" s="15"/>
      <c r="LII230" s="15"/>
      <c r="LIJ230" s="15"/>
      <c r="LIK230" s="15"/>
      <c r="LIL230" s="15"/>
      <c r="LIM230" s="15"/>
      <c r="LIN230" s="15"/>
      <c r="LIO230" s="15"/>
      <c r="LIP230" s="15"/>
      <c r="LIQ230" s="15"/>
      <c r="LIR230" s="15"/>
      <c r="LIS230" s="15"/>
      <c r="LIT230" s="15"/>
      <c r="LIU230" s="15"/>
      <c r="LIV230" s="15"/>
      <c r="LIW230" s="15"/>
      <c r="LIX230" s="15"/>
      <c r="LIY230" s="15"/>
      <c r="LIZ230" s="15"/>
      <c r="LJA230" s="15"/>
      <c r="LJB230" s="15"/>
      <c r="LJC230" s="15"/>
      <c r="LJD230" s="15"/>
      <c r="LJE230" s="15"/>
      <c r="LJF230" s="15"/>
      <c r="LJG230" s="15"/>
      <c r="LJH230" s="15"/>
      <c r="LJI230" s="15"/>
      <c r="LJJ230" s="15"/>
      <c r="LJK230" s="15"/>
      <c r="LJL230" s="15"/>
      <c r="LJM230" s="15"/>
      <c r="LJN230" s="15"/>
      <c r="LJO230" s="15"/>
      <c r="LJP230" s="15"/>
      <c r="LJQ230" s="15"/>
      <c r="LJR230" s="15"/>
      <c r="LJS230" s="15"/>
      <c r="LJT230" s="15"/>
      <c r="LJU230" s="15"/>
      <c r="LJV230" s="15"/>
      <c r="LJW230" s="15"/>
      <c r="LJX230" s="15"/>
      <c r="LJY230" s="15"/>
      <c r="LJZ230" s="15"/>
      <c r="LKA230" s="15"/>
      <c r="LKB230" s="15"/>
      <c r="LKC230" s="15"/>
      <c r="LKD230" s="15"/>
      <c r="LKE230" s="15"/>
      <c r="LKF230" s="15"/>
      <c r="LKG230" s="15"/>
      <c r="LKH230" s="15"/>
      <c r="LKI230" s="15"/>
      <c r="LKJ230" s="15"/>
      <c r="LKK230" s="15"/>
      <c r="LKL230" s="15"/>
      <c r="LKM230" s="15"/>
      <c r="LKN230" s="15"/>
      <c r="LKO230" s="15"/>
      <c r="LKP230" s="15"/>
      <c r="LKQ230" s="15"/>
      <c r="LKR230" s="15"/>
      <c r="LKS230" s="15"/>
      <c r="LKT230" s="15"/>
      <c r="LKU230" s="15"/>
      <c r="LKV230" s="15"/>
      <c r="LKW230" s="15"/>
      <c r="LKX230" s="15"/>
      <c r="LKY230" s="15"/>
      <c r="LKZ230" s="15"/>
      <c r="LLA230" s="15"/>
      <c r="LLB230" s="15"/>
      <c r="LLC230" s="15"/>
      <c r="LLD230" s="15"/>
      <c r="LLE230" s="15"/>
      <c r="LLF230" s="15"/>
      <c r="LLG230" s="15"/>
      <c r="LLH230" s="15"/>
      <c r="LLI230" s="15"/>
      <c r="LLJ230" s="15"/>
      <c r="LLK230" s="15"/>
      <c r="LLL230" s="15"/>
      <c r="LLM230" s="15"/>
      <c r="LLN230" s="15"/>
      <c r="LLO230" s="15"/>
      <c r="LLP230" s="15"/>
      <c r="LLQ230" s="15"/>
      <c r="LLR230" s="15"/>
      <c r="LLS230" s="15"/>
      <c r="LLT230" s="15"/>
      <c r="LLU230" s="15"/>
      <c r="LLV230" s="15"/>
      <c r="LLW230" s="15"/>
      <c r="LLX230" s="15"/>
      <c r="LLY230" s="15"/>
      <c r="LLZ230" s="15"/>
      <c r="LMA230" s="15"/>
      <c r="LMB230" s="15"/>
      <c r="LMC230" s="15"/>
      <c r="LMD230" s="15"/>
      <c r="LME230" s="15"/>
      <c r="LMF230" s="15"/>
      <c r="LMG230" s="15"/>
      <c r="LMH230" s="15"/>
      <c r="LMI230" s="15"/>
      <c r="LMJ230" s="15"/>
      <c r="LMK230" s="15"/>
      <c r="LML230" s="15"/>
      <c r="LMM230" s="15"/>
      <c r="LMN230" s="15"/>
      <c r="LMO230" s="15"/>
      <c r="LMP230" s="15"/>
      <c r="LMQ230" s="15"/>
      <c r="LMR230" s="15"/>
      <c r="LMS230" s="15"/>
      <c r="LMT230" s="15"/>
      <c r="LMU230" s="15"/>
      <c r="LMV230" s="15"/>
      <c r="LMW230" s="15"/>
      <c r="LMX230" s="15"/>
      <c r="LMY230" s="15"/>
      <c r="LMZ230" s="15"/>
      <c r="LNA230" s="15"/>
      <c r="LNB230" s="15"/>
      <c r="LNC230" s="15"/>
      <c r="LND230" s="15"/>
      <c r="LNE230" s="15"/>
      <c r="LNF230" s="15"/>
      <c r="LNG230" s="15"/>
      <c r="LNH230" s="15"/>
      <c r="LNI230" s="15"/>
      <c r="LNJ230" s="15"/>
      <c r="LNK230" s="15"/>
      <c r="LNL230" s="15"/>
      <c r="LNM230" s="15"/>
      <c r="LNN230" s="15"/>
      <c r="LNO230" s="15"/>
      <c r="LNP230" s="15"/>
      <c r="LNQ230" s="15"/>
      <c r="LNR230" s="15"/>
      <c r="LNS230" s="15"/>
      <c r="LNT230" s="15"/>
      <c r="LNU230" s="15"/>
      <c r="LNV230" s="15"/>
      <c r="LNW230" s="15"/>
      <c r="LNX230" s="15"/>
      <c r="LNY230" s="15"/>
      <c r="LNZ230" s="15"/>
      <c r="LOA230" s="15"/>
      <c r="LOB230" s="15"/>
      <c r="LOC230" s="15"/>
      <c r="LOD230" s="15"/>
      <c r="LOE230" s="15"/>
      <c r="LOF230" s="15"/>
      <c r="LOG230" s="15"/>
      <c r="LOH230" s="15"/>
      <c r="LOI230" s="15"/>
      <c r="LOJ230" s="15"/>
      <c r="LOK230" s="15"/>
      <c r="LOL230" s="15"/>
      <c r="LOM230" s="15"/>
      <c r="LON230" s="15"/>
      <c r="LOO230" s="15"/>
      <c r="LOP230" s="15"/>
      <c r="LOQ230" s="15"/>
      <c r="LOR230" s="15"/>
      <c r="LOS230" s="15"/>
      <c r="LOT230" s="15"/>
      <c r="LOU230" s="15"/>
      <c r="LOV230" s="15"/>
      <c r="LOW230" s="15"/>
      <c r="LOX230" s="15"/>
      <c r="LOY230" s="15"/>
      <c r="LOZ230" s="15"/>
      <c r="LPA230" s="15"/>
      <c r="LPB230" s="15"/>
      <c r="LPC230" s="15"/>
      <c r="LPD230" s="15"/>
      <c r="LPE230" s="15"/>
      <c r="LPF230" s="15"/>
      <c r="LPG230" s="15"/>
      <c r="LPH230" s="15"/>
      <c r="LPI230" s="15"/>
      <c r="LPJ230" s="15"/>
      <c r="LPK230" s="15"/>
      <c r="LPL230" s="15"/>
      <c r="LPM230" s="15"/>
      <c r="LPN230" s="15"/>
      <c r="LPO230" s="15"/>
      <c r="LPP230" s="15"/>
      <c r="LPQ230" s="15"/>
      <c r="LPR230" s="15"/>
      <c r="LPS230" s="15"/>
      <c r="LPT230" s="15"/>
      <c r="LPU230" s="15"/>
      <c r="LPV230" s="15"/>
      <c r="LPW230" s="15"/>
      <c r="LPX230" s="15"/>
      <c r="LPY230" s="15"/>
      <c r="LPZ230" s="15"/>
      <c r="LQA230" s="15"/>
      <c r="LQB230" s="15"/>
      <c r="LQC230" s="15"/>
      <c r="LQD230" s="15"/>
      <c r="LQE230" s="15"/>
      <c r="LQF230" s="15"/>
      <c r="LQG230" s="15"/>
      <c r="LQH230" s="15"/>
      <c r="LQI230" s="15"/>
      <c r="LQJ230" s="15"/>
      <c r="LQK230" s="15"/>
      <c r="LQL230" s="15"/>
      <c r="LQM230" s="15"/>
      <c r="LQN230" s="15"/>
      <c r="LQO230" s="15"/>
      <c r="LQP230" s="15"/>
      <c r="LQQ230" s="15"/>
      <c r="LQR230" s="15"/>
      <c r="LQS230" s="15"/>
      <c r="LQT230" s="15"/>
      <c r="LQU230" s="15"/>
      <c r="LQV230" s="15"/>
      <c r="LQW230" s="15"/>
      <c r="LQX230" s="15"/>
      <c r="LQY230" s="15"/>
      <c r="LQZ230" s="15"/>
      <c r="LRA230" s="15"/>
      <c r="LRB230" s="15"/>
      <c r="LRC230" s="15"/>
      <c r="LRD230" s="15"/>
      <c r="LRE230" s="15"/>
      <c r="LRF230" s="15"/>
      <c r="LRG230" s="15"/>
      <c r="LRH230" s="15"/>
      <c r="LRI230" s="15"/>
      <c r="LRJ230" s="15"/>
      <c r="LRK230" s="15"/>
      <c r="LRL230" s="15"/>
      <c r="LRM230" s="15"/>
      <c r="LRN230" s="15"/>
      <c r="LRO230" s="15"/>
      <c r="LRP230" s="15"/>
      <c r="LRQ230" s="15"/>
      <c r="LRR230" s="15"/>
      <c r="LRS230" s="15"/>
      <c r="LRT230" s="15"/>
      <c r="LRU230" s="15"/>
      <c r="LRV230" s="15"/>
      <c r="LRW230" s="15"/>
      <c r="LRX230" s="15"/>
      <c r="LRY230" s="15"/>
      <c r="LRZ230" s="15"/>
      <c r="LSA230" s="15"/>
      <c r="LSB230" s="15"/>
      <c r="LSC230" s="15"/>
      <c r="LSD230" s="15"/>
      <c r="LSE230" s="15"/>
      <c r="LSF230" s="15"/>
      <c r="LSG230" s="15"/>
      <c r="LSH230" s="15"/>
      <c r="LSI230" s="15"/>
      <c r="LSJ230" s="15"/>
      <c r="LSK230" s="15"/>
      <c r="LSL230" s="15"/>
      <c r="LSM230" s="15"/>
      <c r="LSN230" s="15"/>
      <c r="LSO230" s="15"/>
      <c r="LSP230" s="15"/>
      <c r="LSQ230" s="15"/>
      <c r="LSR230" s="15"/>
      <c r="LSS230" s="15"/>
      <c r="LST230" s="15"/>
      <c r="LSU230" s="15"/>
      <c r="LSV230" s="15"/>
      <c r="LSW230" s="15"/>
      <c r="LSX230" s="15"/>
      <c r="LSY230" s="15"/>
      <c r="LSZ230" s="15"/>
      <c r="LTA230" s="15"/>
      <c r="LTB230" s="15"/>
      <c r="LTC230" s="15"/>
      <c r="LTD230" s="15"/>
      <c r="LTE230" s="15"/>
      <c r="LTF230" s="15"/>
      <c r="LTG230" s="15"/>
      <c r="LTH230" s="15"/>
      <c r="LTI230" s="15"/>
      <c r="LTJ230" s="15"/>
      <c r="LTK230" s="15"/>
      <c r="LTL230" s="15"/>
      <c r="LTM230" s="15"/>
      <c r="LTN230" s="15"/>
      <c r="LTO230" s="15"/>
      <c r="LTP230" s="15"/>
      <c r="LTQ230" s="15"/>
      <c r="LTR230" s="15"/>
      <c r="LTS230" s="15"/>
      <c r="LTT230" s="15"/>
      <c r="LTU230" s="15"/>
      <c r="LTV230" s="15"/>
      <c r="LTW230" s="15"/>
      <c r="LTX230" s="15"/>
      <c r="LTY230" s="15"/>
      <c r="LTZ230" s="15"/>
      <c r="LUA230" s="15"/>
      <c r="LUB230" s="15"/>
      <c r="LUC230" s="15"/>
      <c r="LUD230" s="15"/>
      <c r="LUE230" s="15"/>
      <c r="LUF230" s="15"/>
      <c r="LUG230" s="15"/>
      <c r="LUH230" s="15"/>
      <c r="LUI230" s="15"/>
      <c r="LUJ230" s="15"/>
      <c r="LUK230" s="15"/>
      <c r="LUL230" s="15"/>
      <c r="LUM230" s="15"/>
      <c r="LUN230" s="15"/>
      <c r="LUO230" s="15"/>
      <c r="LUP230" s="15"/>
      <c r="LUQ230" s="15"/>
      <c r="LUR230" s="15"/>
      <c r="LUS230" s="15"/>
      <c r="LUT230" s="15"/>
      <c r="LUU230" s="15"/>
      <c r="LUV230" s="15"/>
      <c r="LUW230" s="15"/>
      <c r="LUX230" s="15"/>
      <c r="LUY230" s="15"/>
      <c r="LUZ230" s="15"/>
      <c r="LVA230" s="15"/>
      <c r="LVB230" s="15"/>
      <c r="LVC230" s="15"/>
      <c r="LVD230" s="15"/>
      <c r="LVE230" s="15"/>
      <c r="LVF230" s="15"/>
      <c r="LVG230" s="15"/>
      <c r="LVH230" s="15"/>
      <c r="LVI230" s="15"/>
      <c r="LVJ230" s="15"/>
      <c r="LVK230" s="15"/>
      <c r="LVL230" s="15"/>
      <c r="LVM230" s="15"/>
      <c r="LVN230" s="15"/>
      <c r="LVO230" s="15"/>
      <c r="LVP230" s="15"/>
      <c r="LVQ230" s="15"/>
      <c r="LVR230" s="15"/>
      <c r="LVS230" s="15"/>
      <c r="LVT230" s="15"/>
      <c r="LVU230" s="15"/>
      <c r="LVV230" s="15"/>
      <c r="LVW230" s="15"/>
      <c r="LVX230" s="15"/>
      <c r="LVY230" s="15"/>
      <c r="LVZ230" s="15"/>
      <c r="LWA230" s="15"/>
      <c r="LWB230" s="15"/>
      <c r="LWC230" s="15"/>
      <c r="LWD230" s="15"/>
      <c r="LWE230" s="15"/>
      <c r="LWF230" s="15"/>
      <c r="LWG230" s="15"/>
      <c r="LWH230" s="15"/>
      <c r="LWI230" s="15"/>
      <c r="LWJ230" s="15"/>
      <c r="LWK230" s="15"/>
      <c r="LWL230" s="15"/>
      <c r="LWM230" s="15"/>
      <c r="LWN230" s="15"/>
      <c r="LWO230" s="15"/>
      <c r="LWP230" s="15"/>
      <c r="LWQ230" s="15"/>
      <c r="LWR230" s="15"/>
      <c r="LWS230" s="15"/>
      <c r="LWT230" s="15"/>
      <c r="LWU230" s="15"/>
      <c r="LWV230" s="15"/>
      <c r="LWW230" s="15"/>
      <c r="LWX230" s="15"/>
      <c r="LWY230" s="15"/>
      <c r="LWZ230" s="15"/>
      <c r="LXA230" s="15"/>
      <c r="LXB230" s="15"/>
      <c r="LXC230" s="15"/>
      <c r="LXD230" s="15"/>
      <c r="LXE230" s="15"/>
      <c r="LXF230" s="15"/>
      <c r="LXG230" s="15"/>
      <c r="LXH230" s="15"/>
      <c r="LXI230" s="15"/>
      <c r="LXJ230" s="15"/>
      <c r="LXK230" s="15"/>
      <c r="LXL230" s="15"/>
      <c r="LXM230" s="15"/>
      <c r="LXN230" s="15"/>
      <c r="LXO230" s="15"/>
      <c r="LXP230" s="15"/>
      <c r="LXQ230" s="15"/>
      <c r="LXR230" s="15"/>
      <c r="LXS230" s="15"/>
      <c r="LXT230" s="15"/>
      <c r="LXU230" s="15"/>
      <c r="LXV230" s="15"/>
      <c r="LXW230" s="15"/>
      <c r="LXX230" s="15"/>
      <c r="LXY230" s="15"/>
      <c r="LXZ230" s="15"/>
      <c r="LYA230" s="15"/>
      <c r="LYB230" s="15"/>
      <c r="LYC230" s="15"/>
      <c r="LYD230" s="15"/>
      <c r="LYE230" s="15"/>
      <c r="LYF230" s="15"/>
      <c r="LYG230" s="15"/>
      <c r="LYH230" s="15"/>
      <c r="LYI230" s="15"/>
      <c r="LYJ230" s="15"/>
      <c r="LYK230" s="15"/>
      <c r="LYL230" s="15"/>
      <c r="LYM230" s="15"/>
      <c r="LYN230" s="15"/>
      <c r="LYO230" s="15"/>
      <c r="LYP230" s="15"/>
      <c r="LYQ230" s="15"/>
      <c r="LYR230" s="15"/>
      <c r="LYS230" s="15"/>
      <c r="LYT230" s="15"/>
      <c r="LYU230" s="15"/>
      <c r="LYV230" s="15"/>
      <c r="LYW230" s="15"/>
      <c r="LYX230" s="15"/>
      <c r="LYY230" s="15"/>
      <c r="LYZ230" s="15"/>
      <c r="LZA230" s="15"/>
      <c r="LZB230" s="15"/>
      <c r="LZC230" s="15"/>
      <c r="LZD230" s="15"/>
      <c r="LZE230" s="15"/>
      <c r="LZF230" s="15"/>
      <c r="LZG230" s="15"/>
      <c r="LZH230" s="15"/>
      <c r="LZI230" s="15"/>
      <c r="LZJ230" s="15"/>
      <c r="LZK230" s="15"/>
      <c r="LZL230" s="15"/>
      <c r="LZM230" s="15"/>
      <c r="LZN230" s="15"/>
      <c r="LZO230" s="15"/>
      <c r="LZP230" s="15"/>
      <c r="LZQ230" s="15"/>
      <c r="LZR230" s="15"/>
      <c r="LZS230" s="15"/>
      <c r="LZT230" s="15"/>
      <c r="LZU230" s="15"/>
      <c r="LZV230" s="15"/>
      <c r="LZW230" s="15"/>
      <c r="LZX230" s="15"/>
      <c r="LZY230" s="15"/>
      <c r="LZZ230" s="15"/>
      <c r="MAA230" s="15"/>
      <c r="MAB230" s="15"/>
      <c r="MAC230" s="15"/>
      <c r="MAD230" s="15"/>
      <c r="MAE230" s="15"/>
      <c r="MAF230" s="15"/>
      <c r="MAG230" s="15"/>
      <c r="MAH230" s="15"/>
      <c r="MAI230" s="15"/>
      <c r="MAJ230" s="15"/>
      <c r="MAK230" s="15"/>
      <c r="MAL230" s="15"/>
      <c r="MAM230" s="15"/>
      <c r="MAN230" s="15"/>
      <c r="MAO230" s="15"/>
      <c r="MAP230" s="15"/>
      <c r="MAQ230" s="15"/>
      <c r="MAR230" s="15"/>
      <c r="MAS230" s="15"/>
      <c r="MAT230" s="15"/>
      <c r="MAU230" s="15"/>
      <c r="MAV230" s="15"/>
      <c r="MAW230" s="15"/>
      <c r="MAX230" s="15"/>
      <c r="MAY230" s="15"/>
      <c r="MAZ230" s="15"/>
      <c r="MBA230" s="15"/>
      <c r="MBB230" s="15"/>
      <c r="MBC230" s="15"/>
      <c r="MBD230" s="15"/>
      <c r="MBE230" s="15"/>
      <c r="MBF230" s="15"/>
      <c r="MBG230" s="15"/>
      <c r="MBH230" s="15"/>
      <c r="MBI230" s="15"/>
      <c r="MBJ230" s="15"/>
      <c r="MBK230" s="15"/>
      <c r="MBL230" s="15"/>
      <c r="MBM230" s="15"/>
      <c r="MBN230" s="15"/>
      <c r="MBO230" s="15"/>
      <c r="MBP230" s="15"/>
      <c r="MBQ230" s="15"/>
      <c r="MBR230" s="15"/>
      <c r="MBS230" s="15"/>
      <c r="MBT230" s="15"/>
      <c r="MBU230" s="15"/>
      <c r="MBV230" s="15"/>
      <c r="MBW230" s="15"/>
      <c r="MBX230" s="15"/>
      <c r="MBY230" s="15"/>
      <c r="MBZ230" s="15"/>
      <c r="MCA230" s="15"/>
      <c r="MCB230" s="15"/>
      <c r="MCC230" s="15"/>
      <c r="MCD230" s="15"/>
      <c r="MCE230" s="15"/>
      <c r="MCF230" s="15"/>
      <c r="MCG230" s="15"/>
      <c r="MCH230" s="15"/>
      <c r="MCI230" s="15"/>
      <c r="MCJ230" s="15"/>
      <c r="MCK230" s="15"/>
      <c r="MCL230" s="15"/>
      <c r="MCM230" s="15"/>
      <c r="MCN230" s="15"/>
      <c r="MCO230" s="15"/>
      <c r="MCP230" s="15"/>
      <c r="MCQ230" s="15"/>
      <c r="MCR230" s="15"/>
      <c r="MCS230" s="15"/>
      <c r="MCT230" s="15"/>
      <c r="MCU230" s="15"/>
      <c r="MCV230" s="15"/>
      <c r="MCW230" s="15"/>
      <c r="MCX230" s="15"/>
      <c r="MCY230" s="15"/>
      <c r="MCZ230" s="15"/>
      <c r="MDA230" s="15"/>
      <c r="MDB230" s="15"/>
      <c r="MDC230" s="15"/>
      <c r="MDD230" s="15"/>
      <c r="MDE230" s="15"/>
      <c r="MDF230" s="15"/>
      <c r="MDG230" s="15"/>
      <c r="MDH230" s="15"/>
      <c r="MDI230" s="15"/>
      <c r="MDJ230" s="15"/>
      <c r="MDK230" s="15"/>
      <c r="MDL230" s="15"/>
      <c r="MDM230" s="15"/>
      <c r="MDN230" s="15"/>
      <c r="MDO230" s="15"/>
      <c r="MDP230" s="15"/>
      <c r="MDQ230" s="15"/>
      <c r="MDR230" s="15"/>
      <c r="MDS230" s="15"/>
      <c r="MDT230" s="15"/>
      <c r="MDU230" s="15"/>
      <c r="MDV230" s="15"/>
      <c r="MDW230" s="15"/>
      <c r="MDX230" s="15"/>
      <c r="MDY230" s="15"/>
      <c r="MDZ230" s="15"/>
      <c r="MEA230" s="15"/>
      <c r="MEB230" s="15"/>
      <c r="MEC230" s="15"/>
      <c r="MED230" s="15"/>
      <c r="MEE230" s="15"/>
      <c r="MEF230" s="15"/>
      <c r="MEG230" s="15"/>
      <c r="MEH230" s="15"/>
      <c r="MEI230" s="15"/>
      <c r="MEJ230" s="15"/>
      <c r="MEK230" s="15"/>
      <c r="MEL230" s="15"/>
      <c r="MEM230" s="15"/>
      <c r="MEN230" s="15"/>
      <c r="MEO230" s="15"/>
      <c r="MEP230" s="15"/>
      <c r="MEQ230" s="15"/>
      <c r="MER230" s="15"/>
      <c r="MES230" s="15"/>
      <c r="MET230" s="15"/>
      <c r="MEU230" s="15"/>
      <c r="MEV230" s="15"/>
      <c r="MEW230" s="15"/>
      <c r="MEX230" s="15"/>
      <c r="MEY230" s="15"/>
      <c r="MEZ230" s="15"/>
      <c r="MFA230" s="15"/>
      <c r="MFB230" s="15"/>
      <c r="MFC230" s="15"/>
      <c r="MFD230" s="15"/>
      <c r="MFE230" s="15"/>
      <c r="MFF230" s="15"/>
      <c r="MFG230" s="15"/>
      <c r="MFH230" s="15"/>
      <c r="MFI230" s="15"/>
      <c r="MFJ230" s="15"/>
      <c r="MFK230" s="15"/>
      <c r="MFL230" s="15"/>
      <c r="MFM230" s="15"/>
      <c r="MFN230" s="15"/>
      <c r="MFO230" s="15"/>
      <c r="MFP230" s="15"/>
      <c r="MFQ230" s="15"/>
      <c r="MFR230" s="15"/>
      <c r="MFS230" s="15"/>
      <c r="MFT230" s="15"/>
      <c r="MFU230" s="15"/>
      <c r="MFV230" s="15"/>
      <c r="MFW230" s="15"/>
      <c r="MFX230" s="15"/>
      <c r="MFY230" s="15"/>
      <c r="MFZ230" s="15"/>
      <c r="MGA230" s="15"/>
      <c r="MGB230" s="15"/>
      <c r="MGC230" s="15"/>
      <c r="MGD230" s="15"/>
      <c r="MGE230" s="15"/>
      <c r="MGF230" s="15"/>
      <c r="MGG230" s="15"/>
      <c r="MGH230" s="15"/>
      <c r="MGI230" s="15"/>
      <c r="MGJ230" s="15"/>
      <c r="MGK230" s="15"/>
      <c r="MGL230" s="15"/>
      <c r="MGM230" s="15"/>
      <c r="MGN230" s="15"/>
      <c r="MGO230" s="15"/>
      <c r="MGP230" s="15"/>
      <c r="MGQ230" s="15"/>
      <c r="MGR230" s="15"/>
      <c r="MGS230" s="15"/>
      <c r="MGT230" s="15"/>
      <c r="MGU230" s="15"/>
      <c r="MGV230" s="15"/>
      <c r="MGW230" s="15"/>
      <c r="MGX230" s="15"/>
      <c r="MGY230" s="15"/>
      <c r="MGZ230" s="15"/>
      <c r="MHA230" s="15"/>
      <c r="MHB230" s="15"/>
      <c r="MHC230" s="15"/>
      <c r="MHD230" s="15"/>
      <c r="MHE230" s="15"/>
      <c r="MHF230" s="15"/>
      <c r="MHG230" s="15"/>
      <c r="MHH230" s="15"/>
      <c r="MHI230" s="15"/>
      <c r="MHJ230" s="15"/>
      <c r="MHK230" s="15"/>
      <c r="MHL230" s="15"/>
      <c r="MHM230" s="15"/>
      <c r="MHN230" s="15"/>
      <c r="MHO230" s="15"/>
      <c r="MHP230" s="15"/>
      <c r="MHQ230" s="15"/>
      <c r="MHR230" s="15"/>
      <c r="MHS230" s="15"/>
      <c r="MHT230" s="15"/>
      <c r="MHU230" s="15"/>
      <c r="MHV230" s="15"/>
      <c r="MHW230" s="15"/>
      <c r="MHX230" s="15"/>
      <c r="MHY230" s="15"/>
      <c r="MHZ230" s="15"/>
      <c r="MIA230" s="15"/>
      <c r="MIB230" s="15"/>
      <c r="MIC230" s="15"/>
      <c r="MID230" s="15"/>
      <c r="MIE230" s="15"/>
      <c r="MIF230" s="15"/>
      <c r="MIG230" s="15"/>
      <c r="MIH230" s="15"/>
      <c r="MII230" s="15"/>
      <c r="MIJ230" s="15"/>
      <c r="MIK230" s="15"/>
      <c r="MIL230" s="15"/>
      <c r="MIM230" s="15"/>
      <c r="MIN230" s="15"/>
      <c r="MIO230" s="15"/>
      <c r="MIP230" s="15"/>
      <c r="MIQ230" s="15"/>
      <c r="MIR230" s="15"/>
      <c r="MIS230" s="15"/>
      <c r="MIT230" s="15"/>
      <c r="MIU230" s="15"/>
      <c r="MIV230" s="15"/>
      <c r="MIW230" s="15"/>
      <c r="MIX230" s="15"/>
      <c r="MIY230" s="15"/>
      <c r="MIZ230" s="15"/>
      <c r="MJA230" s="15"/>
      <c r="MJB230" s="15"/>
      <c r="MJC230" s="15"/>
      <c r="MJD230" s="15"/>
      <c r="MJE230" s="15"/>
      <c r="MJF230" s="15"/>
      <c r="MJG230" s="15"/>
      <c r="MJH230" s="15"/>
      <c r="MJI230" s="15"/>
      <c r="MJJ230" s="15"/>
      <c r="MJK230" s="15"/>
      <c r="MJL230" s="15"/>
      <c r="MJM230" s="15"/>
      <c r="MJN230" s="15"/>
      <c r="MJO230" s="15"/>
      <c r="MJP230" s="15"/>
      <c r="MJQ230" s="15"/>
      <c r="MJR230" s="15"/>
      <c r="MJS230" s="15"/>
      <c r="MJT230" s="15"/>
      <c r="MJU230" s="15"/>
      <c r="MJV230" s="15"/>
      <c r="MJW230" s="15"/>
      <c r="MJX230" s="15"/>
      <c r="MJY230" s="15"/>
      <c r="MJZ230" s="15"/>
      <c r="MKA230" s="15"/>
      <c r="MKB230" s="15"/>
      <c r="MKC230" s="15"/>
      <c r="MKD230" s="15"/>
      <c r="MKE230" s="15"/>
      <c r="MKF230" s="15"/>
      <c r="MKG230" s="15"/>
      <c r="MKH230" s="15"/>
      <c r="MKI230" s="15"/>
      <c r="MKJ230" s="15"/>
      <c r="MKK230" s="15"/>
      <c r="MKL230" s="15"/>
      <c r="MKM230" s="15"/>
      <c r="MKN230" s="15"/>
      <c r="MKO230" s="15"/>
      <c r="MKP230" s="15"/>
      <c r="MKQ230" s="15"/>
      <c r="MKR230" s="15"/>
      <c r="MKS230" s="15"/>
      <c r="MKT230" s="15"/>
      <c r="MKU230" s="15"/>
      <c r="MKV230" s="15"/>
      <c r="MKW230" s="15"/>
      <c r="MKX230" s="15"/>
      <c r="MKY230" s="15"/>
      <c r="MKZ230" s="15"/>
      <c r="MLA230" s="15"/>
      <c r="MLB230" s="15"/>
      <c r="MLC230" s="15"/>
      <c r="MLD230" s="15"/>
      <c r="MLE230" s="15"/>
      <c r="MLF230" s="15"/>
      <c r="MLG230" s="15"/>
      <c r="MLH230" s="15"/>
      <c r="MLI230" s="15"/>
      <c r="MLJ230" s="15"/>
      <c r="MLK230" s="15"/>
      <c r="MLL230" s="15"/>
      <c r="MLM230" s="15"/>
      <c r="MLN230" s="15"/>
      <c r="MLO230" s="15"/>
      <c r="MLP230" s="15"/>
      <c r="MLQ230" s="15"/>
      <c r="MLR230" s="15"/>
      <c r="MLS230" s="15"/>
      <c r="MLT230" s="15"/>
      <c r="MLU230" s="15"/>
      <c r="MLV230" s="15"/>
      <c r="MLW230" s="15"/>
      <c r="MLX230" s="15"/>
      <c r="MLY230" s="15"/>
      <c r="MLZ230" s="15"/>
      <c r="MMA230" s="15"/>
      <c r="MMB230" s="15"/>
      <c r="MMC230" s="15"/>
      <c r="MMD230" s="15"/>
      <c r="MME230" s="15"/>
      <c r="MMF230" s="15"/>
      <c r="MMG230" s="15"/>
      <c r="MMH230" s="15"/>
      <c r="MMI230" s="15"/>
      <c r="MMJ230" s="15"/>
      <c r="MMK230" s="15"/>
      <c r="MML230" s="15"/>
      <c r="MMM230" s="15"/>
      <c r="MMN230" s="15"/>
      <c r="MMO230" s="15"/>
      <c r="MMP230" s="15"/>
      <c r="MMQ230" s="15"/>
      <c r="MMR230" s="15"/>
      <c r="MMS230" s="15"/>
      <c r="MMT230" s="15"/>
      <c r="MMU230" s="15"/>
      <c r="MMV230" s="15"/>
      <c r="MMW230" s="15"/>
      <c r="MMX230" s="15"/>
      <c r="MMY230" s="15"/>
      <c r="MMZ230" s="15"/>
      <c r="MNA230" s="15"/>
      <c r="MNB230" s="15"/>
      <c r="MNC230" s="15"/>
      <c r="MND230" s="15"/>
      <c r="MNE230" s="15"/>
      <c r="MNF230" s="15"/>
      <c r="MNG230" s="15"/>
      <c r="MNH230" s="15"/>
      <c r="MNI230" s="15"/>
      <c r="MNJ230" s="15"/>
      <c r="MNK230" s="15"/>
      <c r="MNL230" s="15"/>
      <c r="MNM230" s="15"/>
      <c r="MNN230" s="15"/>
      <c r="MNO230" s="15"/>
      <c r="MNP230" s="15"/>
      <c r="MNQ230" s="15"/>
      <c r="MNR230" s="15"/>
      <c r="MNS230" s="15"/>
      <c r="MNT230" s="15"/>
      <c r="MNU230" s="15"/>
      <c r="MNV230" s="15"/>
      <c r="MNW230" s="15"/>
      <c r="MNX230" s="15"/>
      <c r="MNY230" s="15"/>
      <c r="MNZ230" s="15"/>
      <c r="MOA230" s="15"/>
      <c r="MOB230" s="15"/>
      <c r="MOC230" s="15"/>
      <c r="MOD230" s="15"/>
      <c r="MOE230" s="15"/>
      <c r="MOF230" s="15"/>
      <c r="MOG230" s="15"/>
      <c r="MOH230" s="15"/>
      <c r="MOI230" s="15"/>
      <c r="MOJ230" s="15"/>
      <c r="MOK230" s="15"/>
      <c r="MOL230" s="15"/>
      <c r="MOM230" s="15"/>
      <c r="MON230" s="15"/>
      <c r="MOO230" s="15"/>
      <c r="MOP230" s="15"/>
      <c r="MOQ230" s="15"/>
      <c r="MOR230" s="15"/>
      <c r="MOS230" s="15"/>
      <c r="MOT230" s="15"/>
      <c r="MOU230" s="15"/>
      <c r="MOV230" s="15"/>
      <c r="MOW230" s="15"/>
      <c r="MOX230" s="15"/>
      <c r="MOY230" s="15"/>
      <c r="MOZ230" s="15"/>
      <c r="MPA230" s="15"/>
      <c r="MPB230" s="15"/>
      <c r="MPC230" s="15"/>
      <c r="MPD230" s="15"/>
      <c r="MPE230" s="15"/>
      <c r="MPF230" s="15"/>
      <c r="MPG230" s="15"/>
      <c r="MPH230" s="15"/>
      <c r="MPI230" s="15"/>
      <c r="MPJ230" s="15"/>
      <c r="MPK230" s="15"/>
      <c r="MPL230" s="15"/>
      <c r="MPM230" s="15"/>
      <c r="MPN230" s="15"/>
      <c r="MPO230" s="15"/>
      <c r="MPP230" s="15"/>
      <c r="MPQ230" s="15"/>
      <c r="MPR230" s="15"/>
      <c r="MPS230" s="15"/>
      <c r="MPT230" s="15"/>
      <c r="MPU230" s="15"/>
      <c r="MPV230" s="15"/>
      <c r="MPW230" s="15"/>
      <c r="MPX230" s="15"/>
      <c r="MPY230" s="15"/>
      <c r="MPZ230" s="15"/>
      <c r="MQA230" s="15"/>
      <c r="MQB230" s="15"/>
      <c r="MQC230" s="15"/>
      <c r="MQD230" s="15"/>
      <c r="MQE230" s="15"/>
      <c r="MQF230" s="15"/>
      <c r="MQG230" s="15"/>
      <c r="MQH230" s="15"/>
      <c r="MQI230" s="15"/>
      <c r="MQJ230" s="15"/>
      <c r="MQK230" s="15"/>
      <c r="MQL230" s="15"/>
      <c r="MQM230" s="15"/>
      <c r="MQN230" s="15"/>
      <c r="MQO230" s="15"/>
      <c r="MQP230" s="15"/>
      <c r="MQQ230" s="15"/>
      <c r="MQR230" s="15"/>
      <c r="MQS230" s="15"/>
      <c r="MQT230" s="15"/>
      <c r="MQU230" s="15"/>
      <c r="MQV230" s="15"/>
      <c r="MQW230" s="15"/>
      <c r="MQX230" s="15"/>
      <c r="MQY230" s="15"/>
      <c r="MQZ230" s="15"/>
      <c r="MRA230" s="15"/>
      <c r="MRB230" s="15"/>
      <c r="MRC230" s="15"/>
      <c r="MRD230" s="15"/>
      <c r="MRE230" s="15"/>
      <c r="MRF230" s="15"/>
      <c r="MRG230" s="15"/>
      <c r="MRH230" s="15"/>
      <c r="MRI230" s="15"/>
      <c r="MRJ230" s="15"/>
      <c r="MRK230" s="15"/>
      <c r="MRL230" s="15"/>
      <c r="MRM230" s="15"/>
      <c r="MRN230" s="15"/>
      <c r="MRO230" s="15"/>
      <c r="MRP230" s="15"/>
      <c r="MRQ230" s="15"/>
      <c r="MRR230" s="15"/>
      <c r="MRS230" s="15"/>
      <c r="MRT230" s="15"/>
      <c r="MRU230" s="15"/>
      <c r="MRV230" s="15"/>
      <c r="MRW230" s="15"/>
      <c r="MRX230" s="15"/>
      <c r="MRY230" s="15"/>
      <c r="MRZ230" s="15"/>
      <c r="MSA230" s="15"/>
      <c r="MSB230" s="15"/>
      <c r="MSC230" s="15"/>
      <c r="MSD230" s="15"/>
      <c r="MSE230" s="15"/>
      <c r="MSF230" s="15"/>
      <c r="MSG230" s="15"/>
      <c r="MSH230" s="15"/>
      <c r="MSI230" s="15"/>
      <c r="MSJ230" s="15"/>
      <c r="MSK230" s="15"/>
      <c r="MSL230" s="15"/>
      <c r="MSM230" s="15"/>
      <c r="MSN230" s="15"/>
      <c r="MSO230" s="15"/>
      <c r="MSP230" s="15"/>
      <c r="MSQ230" s="15"/>
      <c r="MSR230" s="15"/>
      <c r="MSS230" s="15"/>
      <c r="MST230" s="15"/>
      <c r="MSU230" s="15"/>
      <c r="MSV230" s="15"/>
      <c r="MSW230" s="15"/>
      <c r="MSX230" s="15"/>
      <c r="MSY230" s="15"/>
      <c r="MSZ230" s="15"/>
      <c r="MTA230" s="15"/>
      <c r="MTB230" s="15"/>
      <c r="MTC230" s="15"/>
      <c r="MTD230" s="15"/>
      <c r="MTE230" s="15"/>
      <c r="MTF230" s="15"/>
      <c r="MTG230" s="15"/>
      <c r="MTH230" s="15"/>
      <c r="MTI230" s="15"/>
      <c r="MTJ230" s="15"/>
      <c r="MTK230" s="15"/>
      <c r="MTL230" s="15"/>
      <c r="MTM230" s="15"/>
      <c r="MTN230" s="15"/>
      <c r="MTO230" s="15"/>
      <c r="MTP230" s="15"/>
      <c r="MTQ230" s="15"/>
      <c r="MTR230" s="15"/>
      <c r="MTS230" s="15"/>
      <c r="MTT230" s="15"/>
      <c r="MTU230" s="15"/>
      <c r="MTV230" s="15"/>
      <c r="MTW230" s="15"/>
      <c r="MTX230" s="15"/>
      <c r="MTY230" s="15"/>
      <c r="MTZ230" s="15"/>
      <c r="MUA230" s="15"/>
      <c r="MUB230" s="15"/>
      <c r="MUC230" s="15"/>
      <c r="MUD230" s="15"/>
      <c r="MUE230" s="15"/>
      <c r="MUF230" s="15"/>
      <c r="MUG230" s="15"/>
      <c r="MUH230" s="15"/>
      <c r="MUI230" s="15"/>
      <c r="MUJ230" s="15"/>
      <c r="MUK230" s="15"/>
      <c r="MUL230" s="15"/>
      <c r="MUM230" s="15"/>
      <c r="MUN230" s="15"/>
      <c r="MUO230" s="15"/>
      <c r="MUP230" s="15"/>
      <c r="MUQ230" s="15"/>
      <c r="MUR230" s="15"/>
      <c r="MUS230" s="15"/>
      <c r="MUT230" s="15"/>
      <c r="MUU230" s="15"/>
      <c r="MUV230" s="15"/>
      <c r="MUW230" s="15"/>
      <c r="MUX230" s="15"/>
      <c r="MUY230" s="15"/>
      <c r="MUZ230" s="15"/>
      <c r="MVA230" s="15"/>
      <c r="MVB230" s="15"/>
      <c r="MVC230" s="15"/>
      <c r="MVD230" s="15"/>
      <c r="MVE230" s="15"/>
      <c r="MVF230" s="15"/>
      <c r="MVG230" s="15"/>
      <c r="MVH230" s="15"/>
      <c r="MVI230" s="15"/>
      <c r="MVJ230" s="15"/>
      <c r="MVK230" s="15"/>
      <c r="MVL230" s="15"/>
      <c r="MVM230" s="15"/>
      <c r="MVN230" s="15"/>
      <c r="MVO230" s="15"/>
      <c r="MVP230" s="15"/>
      <c r="MVQ230" s="15"/>
      <c r="MVR230" s="15"/>
      <c r="MVS230" s="15"/>
      <c r="MVT230" s="15"/>
      <c r="MVU230" s="15"/>
      <c r="MVV230" s="15"/>
      <c r="MVW230" s="15"/>
      <c r="MVX230" s="15"/>
      <c r="MVY230" s="15"/>
      <c r="MVZ230" s="15"/>
      <c r="MWA230" s="15"/>
      <c r="MWB230" s="15"/>
      <c r="MWC230" s="15"/>
      <c r="MWD230" s="15"/>
      <c r="MWE230" s="15"/>
      <c r="MWF230" s="15"/>
      <c r="MWG230" s="15"/>
      <c r="MWH230" s="15"/>
      <c r="MWI230" s="15"/>
      <c r="MWJ230" s="15"/>
      <c r="MWK230" s="15"/>
      <c r="MWL230" s="15"/>
      <c r="MWM230" s="15"/>
      <c r="MWN230" s="15"/>
      <c r="MWO230" s="15"/>
      <c r="MWP230" s="15"/>
      <c r="MWQ230" s="15"/>
      <c r="MWR230" s="15"/>
      <c r="MWS230" s="15"/>
      <c r="MWT230" s="15"/>
      <c r="MWU230" s="15"/>
      <c r="MWV230" s="15"/>
      <c r="MWW230" s="15"/>
      <c r="MWX230" s="15"/>
      <c r="MWY230" s="15"/>
      <c r="MWZ230" s="15"/>
      <c r="MXA230" s="15"/>
      <c r="MXB230" s="15"/>
      <c r="MXC230" s="15"/>
      <c r="MXD230" s="15"/>
      <c r="MXE230" s="15"/>
      <c r="MXF230" s="15"/>
      <c r="MXG230" s="15"/>
      <c r="MXH230" s="15"/>
      <c r="MXI230" s="15"/>
      <c r="MXJ230" s="15"/>
      <c r="MXK230" s="15"/>
      <c r="MXL230" s="15"/>
      <c r="MXM230" s="15"/>
      <c r="MXN230" s="15"/>
      <c r="MXO230" s="15"/>
      <c r="MXP230" s="15"/>
      <c r="MXQ230" s="15"/>
      <c r="MXR230" s="15"/>
      <c r="MXS230" s="15"/>
      <c r="MXT230" s="15"/>
      <c r="MXU230" s="15"/>
      <c r="MXV230" s="15"/>
      <c r="MXW230" s="15"/>
      <c r="MXX230" s="15"/>
      <c r="MXY230" s="15"/>
      <c r="MXZ230" s="15"/>
      <c r="MYA230" s="15"/>
      <c r="MYB230" s="15"/>
      <c r="MYC230" s="15"/>
      <c r="MYD230" s="15"/>
      <c r="MYE230" s="15"/>
      <c r="MYF230" s="15"/>
      <c r="MYG230" s="15"/>
      <c r="MYH230" s="15"/>
      <c r="MYI230" s="15"/>
      <c r="MYJ230" s="15"/>
      <c r="MYK230" s="15"/>
      <c r="MYL230" s="15"/>
      <c r="MYM230" s="15"/>
      <c r="MYN230" s="15"/>
      <c r="MYO230" s="15"/>
      <c r="MYP230" s="15"/>
      <c r="MYQ230" s="15"/>
      <c r="MYR230" s="15"/>
      <c r="MYS230" s="15"/>
      <c r="MYT230" s="15"/>
      <c r="MYU230" s="15"/>
      <c r="MYV230" s="15"/>
      <c r="MYW230" s="15"/>
      <c r="MYX230" s="15"/>
      <c r="MYY230" s="15"/>
      <c r="MYZ230" s="15"/>
      <c r="MZA230" s="15"/>
      <c r="MZB230" s="15"/>
      <c r="MZC230" s="15"/>
      <c r="MZD230" s="15"/>
      <c r="MZE230" s="15"/>
      <c r="MZF230" s="15"/>
      <c r="MZG230" s="15"/>
      <c r="MZH230" s="15"/>
      <c r="MZI230" s="15"/>
      <c r="MZJ230" s="15"/>
      <c r="MZK230" s="15"/>
      <c r="MZL230" s="15"/>
      <c r="MZM230" s="15"/>
      <c r="MZN230" s="15"/>
      <c r="MZO230" s="15"/>
      <c r="MZP230" s="15"/>
      <c r="MZQ230" s="15"/>
      <c r="MZR230" s="15"/>
      <c r="MZS230" s="15"/>
      <c r="MZT230" s="15"/>
      <c r="MZU230" s="15"/>
      <c r="MZV230" s="15"/>
      <c r="MZW230" s="15"/>
      <c r="MZX230" s="15"/>
      <c r="MZY230" s="15"/>
      <c r="MZZ230" s="15"/>
      <c r="NAA230" s="15"/>
      <c r="NAB230" s="15"/>
      <c r="NAC230" s="15"/>
      <c r="NAD230" s="15"/>
      <c r="NAE230" s="15"/>
      <c r="NAF230" s="15"/>
      <c r="NAG230" s="15"/>
      <c r="NAH230" s="15"/>
      <c r="NAI230" s="15"/>
      <c r="NAJ230" s="15"/>
      <c r="NAK230" s="15"/>
      <c r="NAL230" s="15"/>
      <c r="NAM230" s="15"/>
      <c r="NAN230" s="15"/>
      <c r="NAO230" s="15"/>
      <c r="NAP230" s="15"/>
      <c r="NAQ230" s="15"/>
      <c r="NAR230" s="15"/>
      <c r="NAS230" s="15"/>
      <c r="NAT230" s="15"/>
      <c r="NAU230" s="15"/>
      <c r="NAV230" s="15"/>
      <c r="NAW230" s="15"/>
      <c r="NAX230" s="15"/>
      <c r="NAY230" s="15"/>
      <c r="NAZ230" s="15"/>
      <c r="NBA230" s="15"/>
      <c r="NBB230" s="15"/>
      <c r="NBC230" s="15"/>
      <c r="NBD230" s="15"/>
      <c r="NBE230" s="15"/>
      <c r="NBF230" s="15"/>
      <c r="NBG230" s="15"/>
      <c r="NBH230" s="15"/>
      <c r="NBI230" s="15"/>
      <c r="NBJ230" s="15"/>
      <c r="NBK230" s="15"/>
      <c r="NBL230" s="15"/>
      <c r="NBM230" s="15"/>
      <c r="NBN230" s="15"/>
      <c r="NBO230" s="15"/>
      <c r="NBP230" s="15"/>
      <c r="NBQ230" s="15"/>
      <c r="NBR230" s="15"/>
      <c r="NBS230" s="15"/>
      <c r="NBT230" s="15"/>
      <c r="NBU230" s="15"/>
      <c r="NBV230" s="15"/>
      <c r="NBW230" s="15"/>
      <c r="NBX230" s="15"/>
      <c r="NBY230" s="15"/>
      <c r="NBZ230" s="15"/>
      <c r="NCA230" s="15"/>
      <c r="NCB230" s="15"/>
      <c r="NCC230" s="15"/>
      <c r="NCD230" s="15"/>
      <c r="NCE230" s="15"/>
      <c r="NCF230" s="15"/>
      <c r="NCG230" s="15"/>
      <c r="NCH230" s="15"/>
      <c r="NCI230" s="15"/>
      <c r="NCJ230" s="15"/>
      <c r="NCK230" s="15"/>
      <c r="NCL230" s="15"/>
      <c r="NCM230" s="15"/>
      <c r="NCN230" s="15"/>
      <c r="NCO230" s="15"/>
      <c r="NCP230" s="15"/>
      <c r="NCQ230" s="15"/>
      <c r="NCR230" s="15"/>
      <c r="NCS230" s="15"/>
      <c r="NCT230" s="15"/>
      <c r="NCU230" s="15"/>
      <c r="NCV230" s="15"/>
      <c r="NCW230" s="15"/>
      <c r="NCX230" s="15"/>
      <c r="NCY230" s="15"/>
      <c r="NCZ230" s="15"/>
      <c r="NDA230" s="15"/>
      <c r="NDB230" s="15"/>
      <c r="NDC230" s="15"/>
      <c r="NDD230" s="15"/>
      <c r="NDE230" s="15"/>
      <c r="NDF230" s="15"/>
      <c r="NDG230" s="15"/>
      <c r="NDH230" s="15"/>
      <c r="NDI230" s="15"/>
      <c r="NDJ230" s="15"/>
      <c r="NDK230" s="15"/>
      <c r="NDL230" s="15"/>
      <c r="NDM230" s="15"/>
      <c r="NDN230" s="15"/>
      <c r="NDO230" s="15"/>
      <c r="NDP230" s="15"/>
      <c r="NDQ230" s="15"/>
      <c r="NDR230" s="15"/>
      <c r="NDS230" s="15"/>
      <c r="NDT230" s="15"/>
      <c r="NDU230" s="15"/>
      <c r="NDV230" s="15"/>
      <c r="NDW230" s="15"/>
      <c r="NDX230" s="15"/>
      <c r="NDY230" s="15"/>
      <c r="NDZ230" s="15"/>
      <c r="NEA230" s="15"/>
      <c r="NEB230" s="15"/>
      <c r="NEC230" s="15"/>
      <c r="NED230" s="15"/>
      <c r="NEE230" s="15"/>
      <c r="NEF230" s="15"/>
      <c r="NEG230" s="15"/>
      <c r="NEH230" s="15"/>
      <c r="NEI230" s="15"/>
      <c r="NEJ230" s="15"/>
      <c r="NEK230" s="15"/>
      <c r="NEL230" s="15"/>
      <c r="NEM230" s="15"/>
      <c r="NEN230" s="15"/>
      <c r="NEO230" s="15"/>
      <c r="NEP230" s="15"/>
      <c r="NEQ230" s="15"/>
      <c r="NER230" s="15"/>
      <c r="NES230" s="15"/>
      <c r="NET230" s="15"/>
      <c r="NEU230" s="15"/>
      <c r="NEV230" s="15"/>
      <c r="NEW230" s="15"/>
      <c r="NEX230" s="15"/>
      <c r="NEY230" s="15"/>
      <c r="NEZ230" s="15"/>
      <c r="NFA230" s="15"/>
      <c r="NFB230" s="15"/>
      <c r="NFC230" s="15"/>
      <c r="NFD230" s="15"/>
      <c r="NFE230" s="15"/>
      <c r="NFF230" s="15"/>
      <c r="NFG230" s="15"/>
      <c r="NFH230" s="15"/>
      <c r="NFI230" s="15"/>
      <c r="NFJ230" s="15"/>
      <c r="NFK230" s="15"/>
      <c r="NFL230" s="15"/>
      <c r="NFM230" s="15"/>
      <c r="NFN230" s="15"/>
      <c r="NFO230" s="15"/>
      <c r="NFP230" s="15"/>
      <c r="NFQ230" s="15"/>
      <c r="NFR230" s="15"/>
      <c r="NFS230" s="15"/>
      <c r="NFT230" s="15"/>
      <c r="NFU230" s="15"/>
      <c r="NFV230" s="15"/>
      <c r="NFW230" s="15"/>
      <c r="NFX230" s="15"/>
      <c r="NFY230" s="15"/>
      <c r="NFZ230" s="15"/>
      <c r="NGA230" s="15"/>
      <c r="NGB230" s="15"/>
      <c r="NGC230" s="15"/>
      <c r="NGD230" s="15"/>
      <c r="NGE230" s="15"/>
      <c r="NGF230" s="15"/>
      <c r="NGG230" s="15"/>
      <c r="NGH230" s="15"/>
      <c r="NGI230" s="15"/>
      <c r="NGJ230" s="15"/>
      <c r="NGK230" s="15"/>
      <c r="NGL230" s="15"/>
      <c r="NGM230" s="15"/>
      <c r="NGN230" s="15"/>
      <c r="NGO230" s="15"/>
      <c r="NGP230" s="15"/>
      <c r="NGQ230" s="15"/>
      <c r="NGR230" s="15"/>
      <c r="NGS230" s="15"/>
      <c r="NGT230" s="15"/>
      <c r="NGU230" s="15"/>
      <c r="NGV230" s="15"/>
      <c r="NGW230" s="15"/>
      <c r="NGX230" s="15"/>
      <c r="NGY230" s="15"/>
      <c r="NGZ230" s="15"/>
      <c r="NHA230" s="15"/>
      <c r="NHB230" s="15"/>
      <c r="NHC230" s="15"/>
      <c r="NHD230" s="15"/>
      <c r="NHE230" s="15"/>
      <c r="NHF230" s="15"/>
      <c r="NHG230" s="15"/>
      <c r="NHH230" s="15"/>
      <c r="NHI230" s="15"/>
      <c r="NHJ230" s="15"/>
      <c r="NHK230" s="15"/>
      <c r="NHL230" s="15"/>
      <c r="NHM230" s="15"/>
      <c r="NHN230" s="15"/>
      <c r="NHO230" s="15"/>
      <c r="NHP230" s="15"/>
      <c r="NHQ230" s="15"/>
      <c r="NHR230" s="15"/>
      <c r="NHS230" s="15"/>
      <c r="NHT230" s="15"/>
      <c r="NHU230" s="15"/>
      <c r="NHV230" s="15"/>
      <c r="NHW230" s="15"/>
      <c r="NHX230" s="15"/>
      <c r="NHY230" s="15"/>
      <c r="NHZ230" s="15"/>
      <c r="NIA230" s="15"/>
      <c r="NIB230" s="15"/>
      <c r="NIC230" s="15"/>
      <c r="NID230" s="15"/>
      <c r="NIE230" s="15"/>
      <c r="NIF230" s="15"/>
      <c r="NIG230" s="15"/>
      <c r="NIH230" s="15"/>
      <c r="NII230" s="15"/>
      <c r="NIJ230" s="15"/>
      <c r="NIK230" s="15"/>
      <c r="NIL230" s="15"/>
      <c r="NIM230" s="15"/>
      <c r="NIN230" s="15"/>
      <c r="NIO230" s="15"/>
      <c r="NIP230" s="15"/>
      <c r="NIQ230" s="15"/>
      <c r="NIR230" s="15"/>
      <c r="NIS230" s="15"/>
      <c r="NIT230" s="15"/>
      <c r="NIU230" s="15"/>
      <c r="NIV230" s="15"/>
      <c r="NIW230" s="15"/>
      <c r="NIX230" s="15"/>
      <c r="NIY230" s="15"/>
      <c r="NIZ230" s="15"/>
      <c r="NJA230" s="15"/>
      <c r="NJB230" s="15"/>
      <c r="NJC230" s="15"/>
      <c r="NJD230" s="15"/>
      <c r="NJE230" s="15"/>
      <c r="NJF230" s="15"/>
      <c r="NJG230" s="15"/>
      <c r="NJH230" s="15"/>
      <c r="NJI230" s="15"/>
      <c r="NJJ230" s="15"/>
      <c r="NJK230" s="15"/>
      <c r="NJL230" s="15"/>
      <c r="NJM230" s="15"/>
      <c r="NJN230" s="15"/>
      <c r="NJO230" s="15"/>
      <c r="NJP230" s="15"/>
      <c r="NJQ230" s="15"/>
      <c r="NJR230" s="15"/>
      <c r="NJS230" s="15"/>
      <c r="NJT230" s="15"/>
      <c r="NJU230" s="15"/>
      <c r="NJV230" s="15"/>
      <c r="NJW230" s="15"/>
      <c r="NJX230" s="15"/>
      <c r="NJY230" s="15"/>
      <c r="NJZ230" s="15"/>
      <c r="NKA230" s="15"/>
      <c r="NKB230" s="15"/>
      <c r="NKC230" s="15"/>
      <c r="NKD230" s="15"/>
      <c r="NKE230" s="15"/>
      <c r="NKF230" s="15"/>
      <c r="NKG230" s="15"/>
      <c r="NKH230" s="15"/>
      <c r="NKI230" s="15"/>
      <c r="NKJ230" s="15"/>
      <c r="NKK230" s="15"/>
      <c r="NKL230" s="15"/>
      <c r="NKM230" s="15"/>
      <c r="NKN230" s="15"/>
      <c r="NKO230" s="15"/>
      <c r="NKP230" s="15"/>
      <c r="NKQ230" s="15"/>
      <c r="NKR230" s="15"/>
      <c r="NKS230" s="15"/>
      <c r="NKT230" s="15"/>
      <c r="NKU230" s="15"/>
      <c r="NKV230" s="15"/>
      <c r="NKW230" s="15"/>
      <c r="NKX230" s="15"/>
      <c r="NKY230" s="15"/>
      <c r="NKZ230" s="15"/>
      <c r="NLA230" s="15"/>
      <c r="NLB230" s="15"/>
      <c r="NLC230" s="15"/>
      <c r="NLD230" s="15"/>
      <c r="NLE230" s="15"/>
      <c r="NLF230" s="15"/>
      <c r="NLG230" s="15"/>
      <c r="NLH230" s="15"/>
      <c r="NLI230" s="15"/>
      <c r="NLJ230" s="15"/>
      <c r="NLK230" s="15"/>
      <c r="NLL230" s="15"/>
      <c r="NLM230" s="15"/>
      <c r="NLN230" s="15"/>
      <c r="NLO230" s="15"/>
      <c r="NLP230" s="15"/>
      <c r="NLQ230" s="15"/>
      <c r="NLR230" s="15"/>
      <c r="NLS230" s="15"/>
      <c r="NLT230" s="15"/>
      <c r="NLU230" s="15"/>
      <c r="NLV230" s="15"/>
      <c r="NLW230" s="15"/>
      <c r="NLX230" s="15"/>
      <c r="NLY230" s="15"/>
      <c r="NLZ230" s="15"/>
      <c r="NMA230" s="15"/>
      <c r="NMB230" s="15"/>
      <c r="NMC230" s="15"/>
      <c r="NMD230" s="15"/>
      <c r="NME230" s="15"/>
      <c r="NMF230" s="15"/>
      <c r="NMG230" s="15"/>
      <c r="NMH230" s="15"/>
      <c r="NMI230" s="15"/>
      <c r="NMJ230" s="15"/>
      <c r="NMK230" s="15"/>
      <c r="NML230" s="15"/>
      <c r="NMM230" s="15"/>
      <c r="NMN230" s="15"/>
      <c r="NMO230" s="15"/>
      <c r="NMP230" s="15"/>
      <c r="NMQ230" s="15"/>
      <c r="NMR230" s="15"/>
      <c r="NMS230" s="15"/>
      <c r="NMT230" s="15"/>
      <c r="NMU230" s="15"/>
      <c r="NMV230" s="15"/>
      <c r="NMW230" s="15"/>
      <c r="NMX230" s="15"/>
      <c r="NMY230" s="15"/>
      <c r="NMZ230" s="15"/>
      <c r="NNA230" s="15"/>
      <c r="NNB230" s="15"/>
      <c r="NNC230" s="15"/>
      <c r="NND230" s="15"/>
      <c r="NNE230" s="15"/>
      <c r="NNF230" s="15"/>
      <c r="NNG230" s="15"/>
      <c r="NNH230" s="15"/>
      <c r="NNI230" s="15"/>
      <c r="NNJ230" s="15"/>
      <c r="NNK230" s="15"/>
      <c r="NNL230" s="15"/>
      <c r="NNM230" s="15"/>
      <c r="NNN230" s="15"/>
      <c r="NNO230" s="15"/>
      <c r="NNP230" s="15"/>
      <c r="NNQ230" s="15"/>
      <c r="NNR230" s="15"/>
      <c r="NNS230" s="15"/>
      <c r="NNT230" s="15"/>
      <c r="NNU230" s="15"/>
      <c r="NNV230" s="15"/>
      <c r="NNW230" s="15"/>
      <c r="NNX230" s="15"/>
      <c r="NNY230" s="15"/>
      <c r="NNZ230" s="15"/>
      <c r="NOA230" s="15"/>
      <c r="NOB230" s="15"/>
      <c r="NOC230" s="15"/>
      <c r="NOD230" s="15"/>
      <c r="NOE230" s="15"/>
      <c r="NOF230" s="15"/>
      <c r="NOG230" s="15"/>
      <c r="NOH230" s="15"/>
      <c r="NOI230" s="15"/>
      <c r="NOJ230" s="15"/>
      <c r="NOK230" s="15"/>
      <c r="NOL230" s="15"/>
      <c r="NOM230" s="15"/>
      <c r="NON230" s="15"/>
      <c r="NOO230" s="15"/>
      <c r="NOP230" s="15"/>
      <c r="NOQ230" s="15"/>
      <c r="NOR230" s="15"/>
      <c r="NOS230" s="15"/>
      <c r="NOT230" s="15"/>
      <c r="NOU230" s="15"/>
      <c r="NOV230" s="15"/>
      <c r="NOW230" s="15"/>
      <c r="NOX230" s="15"/>
      <c r="NOY230" s="15"/>
      <c r="NOZ230" s="15"/>
      <c r="NPA230" s="15"/>
      <c r="NPB230" s="15"/>
      <c r="NPC230" s="15"/>
      <c r="NPD230" s="15"/>
      <c r="NPE230" s="15"/>
      <c r="NPF230" s="15"/>
      <c r="NPG230" s="15"/>
      <c r="NPH230" s="15"/>
      <c r="NPI230" s="15"/>
      <c r="NPJ230" s="15"/>
      <c r="NPK230" s="15"/>
      <c r="NPL230" s="15"/>
      <c r="NPM230" s="15"/>
      <c r="NPN230" s="15"/>
      <c r="NPO230" s="15"/>
      <c r="NPP230" s="15"/>
      <c r="NPQ230" s="15"/>
      <c r="NPR230" s="15"/>
      <c r="NPS230" s="15"/>
      <c r="NPT230" s="15"/>
      <c r="NPU230" s="15"/>
      <c r="NPV230" s="15"/>
      <c r="NPW230" s="15"/>
      <c r="NPX230" s="15"/>
      <c r="NPY230" s="15"/>
      <c r="NPZ230" s="15"/>
      <c r="NQA230" s="15"/>
      <c r="NQB230" s="15"/>
      <c r="NQC230" s="15"/>
      <c r="NQD230" s="15"/>
      <c r="NQE230" s="15"/>
      <c r="NQF230" s="15"/>
      <c r="NQG230" s="15"/>
      <c r="NQH230" s="15"/>
      <c r="NQI230" s="15"/>
      <c r="NQJ230" s="15"/>
      <c r="NQK230" s="15"/>
      <c r="NQL230" s="15"/>
      <c r="NQM230" s="15"/>
      <c r="NQN230" s="15"/>
      <c r="NQO230" s="15"/>
      <c r="NQP230" s="15"/>
      <c r="NQQ230" s="15"/>
      <c r="NQR230" s="15"/>
      <c r="NQS230" s="15"/>
      <c r="NQT230" s="15"/>
      <c r="NQU230" s="15"/>
      <c r="NQV230" s="15"/>
      <c r="NQW230" s="15"/>
      <c r="NQX230" s="15"/>
      <c r="NQY230" s="15"/>
      <c r="NQZ230" s="15"/>
      <c r="NRA230" s="15"/>
      <c r="NRB230" s="15"/>
      <c r="NRC230" s="15"/>
      <c r="NRD230" s="15"/>
      <c r="NRE230" s="15"/>
      <c r="NRF230" s="15"/>
      <c r="NRG230" s="15"/>
      <c r="NRH230" s="15"/>
      <c r="NRI230" s="15"/>
      <c r="NRJ230" s="15"/>
      <c r="NRK230" s="15"/>
      <c r="NRL230" s="15"/>
      <c r="NRM230" s="15"/>
      <c r="NRN230" s="15"/>
      <c r="NRO230" s="15"/>
      <c r="NRP230" s="15"/>
      <c r="NRQ230" s="15"/>
      <c r="NRR230" s="15"/>
      <c r="NRS230" s="15"/>
      <c r="NRT230" s="15"/>
      <c r="NRU230" s="15"/>
      <c r="NRV230" s="15"/>
      <c r="NRW230" s="15"/>
      <c r="NRX230" s="15"/>
      <c r="NRY230" s="15"/>
      <c r="NRZ230" s="15"/>
      <c r="NSA230" s="15"/>
      <c r="NSB230" s="15"/>
      <c r="NSC230" s="15"/>
      <c r="NSD230" s="15"/>
      <c r="NSE230" s="15"/>
      <c r="NSF230" s="15"/>
      <c r="NSG230" s="15"/>
      <c r="NSH230" s="15"/>
      <c r="NSI230" s="15"/>
      <c r="NSJ230" s="15"/>
      <c r="NSK230" s="15"/>
      <c r="NSL230" s="15"/>
      <c r="NSM230" s="15"/>
      <c r="NSN230" s="15"/>
      <c r="NSO230" s="15"/>
      <c r="NSP230" s="15"/>
      <c r="NSQ230" s="15"/>
      <c r="NSR230" s="15"/>
      <c r="NSS230" s="15"/>
      <c r="NST230" s="15"/>
      <c r="NSU230" s="15"/>
      <c r="NSV230" s="15"/>
      <c r="NSW230" s="15"/>
      <c r="NSX230" s="15"/>
      <c r="NSY230" s="15"/>
      <c r="NSZ230" s="15"/>
      <c r="NTA230" s="15"/>
      <c r="NTB230" s="15"/>
      <c r="NTC230" s="15"/>
      <c r="NTD230" s="15"/>
      <c r="NTE230" s="15"/>
      <c r="NTF230" s="15"/>
      <c r="NTG230" s="15"/>
      <c r="NTH230" s="15"/>
      <c r="NTI230" s="15"/>
      <c r="NTJ230" s="15"/>
      <c r="NTK230" s="15"/>
      <c r="NTL230" s="15"/>
      <c r="NTM230" s="15"/>
      <c r="NTN230" s="15"/>
      <c r="NTO230" s="15"/>
      <c r="NTP230" s="15"/>
      <c r="NTQ230" s="15"/>
      <c r="NTR230" s="15"/>
      <c r="NTS230" s="15"/>
      <c r="NTT230" s="15"/>
      <c r="NTU230" s="15"/>
      <c r="NTV230" s="15"/>
      <c r="NTW230" s="15"/>
      <c r="NTX230" s="15"/>
      <c r="NTY230" s="15"/>
      <c r="NTZ230" s="15"/>
      <c r="NUA230" s="15"/>
      <c r="NUB230" s="15"/>
      <c r="NUC230" s="15"/>
      <c r="NUD230" s="15"/>
      <c r="NUE230" s="15"/>
      <c r="NUF230" s="15"/>
      <c r="NUG230" s="15"/>
      <c r="NUH230" s="15"/>
      <c r="NUI230" s="15"/>
      <c r="NUJ230" s="15"/>
      <c r="NUK230" s="15"/>
      <c r="NUL230" s="15"/>
      <c r="NUM230" s="15"/>
      <c r="NUN230" s="15"/>
      <c r="NUO230" s="15"/>
      <c r="NUP230" s="15"/>
      <c r="NUQ230" s="15"/>
      <c r="NUR230" s="15"/>
      <c r="NUS230" s="15"/>
      <c r="NUT230" s="15"/>
      <c r="NUU230" s="15"/>
      <c r="NUV230" s="15"/>
      <c r="NUW230" s="15"/>
      <c r="NUX230" s="15"/>
      <c r="NUY230" s="15"/>
      <c r="NUZ230" s="15"/>
      <c r="NVA230" s="15"/>
      <c r="NVB230" s="15"/>
      <c r="NVC230" s="15"/>
      <c r="NVD230" s="15"/>
      <c r="NVE230" s="15"/>
      <c r="NVF230" s="15"/>
      <c r="NVG230" s="15"/>
      <c r="NVH230" s="15"/>
      <c r="NVI230" s="15"/>
      <c r="NVJ230" s="15"/>
      <c r="NVK230" s="15"/>
      <c r="NVL230" s="15"/>
      <c r="NVM230" s="15"/>
      <c r="NVN230" s="15"/>
      <c r="NVO230" s="15"/>
      <c r="NVP230" s="15"/>
      <c r="NVQ230" s="15"/>
      <c r="NVR230" s="15"/>
      <c r="NVS230" s="15"/>
      <c r="NVT230" s="15"/>
      <c r="NVU230" s="15"/>
      <c r="NVV230" s="15"/>
      <c r="NVW230" s="15"/>
      <c r="NVX230" s="15"/>
      <c r="NVY230" s="15"/>
      <c r="NVZ230" s="15"/>
      <c r="NWA230" s="15"/>
      <c r="NWB230" s="15"/>
      <c r="NWC230" s="15"/>
      <c r="NWD230" s="15"/>
      <c r="NWE230" s="15"/>
      <c r="NWF230" s="15"/>
      <c r="NWG230" s="15"/>
      <c r="NWH230" s="15"/>
      <c r="NWI230" s="15"/>
      <c r="NWJ230" s="15"/>
      <c r="NWK230" s="15"/>
      <c r="NWL230" s="15"/>
      <c r="NWM230" s="15"/>
      <c r="NWN230" s="15"/>
      <c r="NWO230" s="15"/>
      <c r="NWP230" s="15"/>
      <c r="NWQ230" s="15"/>
      <c r="NWR230" s="15"/>
      <c r="NWS230" s="15"/>
      <c r="NWT230" s="15"/>
      <c r="NWU230" s="15"/>
      <c r="NWV230" s="15"/>
      <c r="NWW230" s="15"/>
      <c r="NWX230" s="15"/>
      <c r="NWY230" s="15"/>
      <c r="NWZ230" s="15"/>
      <c r="NXA230" s="15"/>
      <c r="NXB230" s="15"/>
      <c r="NXC230" s="15"/>
      <c r="NXD230" s="15"/>
      <c r="NXE230" s="15"/>
      <c r="NXF230" s="15"/>
      <c r="NXG230" s="15"/>
      <c r="NXH230" s="15"/>
      <c r="NXI230" s="15"/>
      <c r="NXJ230" s="15"/>
      <c r="NXK230" s="15"/>
      <c r="NXL230" s="15"/>
      <c r="NXM230" s="15"/>
      <c r="NXN230" s="15"/>
      <c r="NXO230" s="15"/>
      <c r="NXP230" s="15"/>
      <c r="NXQ230" s="15"/>
      <c r="NXR230" s="15"/>
      <c r="NXS230" s="15"/>
      <c r="NXT230" s="15"/>
      <c r="NXU230" s="15"/>
      <c r="NXV230" s="15"/>
      <c r="NXW230" s="15"/>
      <c r="NXX230" s="15"/>
      <c r="NXY230" s="15"/>
      <c r="NXZ230" s="15"/>
      <c r="NYA230" s="15"/>
      <c r="NYB230" s="15"/>
      <c r="NYC230" s="15"/>
      <c r="NYD230" s="15"/>
      <c r="NYE230" s="15"/>
      <c r="NYF230" s="15"/>
      <c r="NYG230" s="15"/>
      <c r="NYH230" s="15"/>
      <c r="NYI230" s="15"/>
      <c r="NYJ230" s="15"/>
      <c r="NYK230" s="15"/>
      <c r="NYL230" s="15"/>
      <c r="NYM230" s="15"/>
      <c r="NYN230" s="15"/>
      <c r="NYO230" s="15"/>
      <c r="NYP230" s="15"/>
      <c r="NYQ230" s="15"/>
      <c r="NYR230" s="15"/>
      <c r="NYS230" s="15"/>
      <c r="NYT230" s="15"/>
      <c r="NYU230" s="15"/>
      <c r="NYV230" s="15"/>
      <c r="NYW230" s="15"/>
      <c r="NYX230" s="15"/>
      <c r="NYY230" s="15"/>
      <c r="NYZ230" s="15"/>
      <c r="NZA230" s="15"/>
      <c r="NZB230" s="15"/>
      <c r="NZC230" s="15"/>
      <c r="NZD230" s="15"/>
      <c r="NZE230" s="15"/>
      <c r="NZF230" s="15"/>
      <c r="NZG230" s="15"/>
      <c r="NZH230" s="15"/>
      <c r="NZI230" s="15"/>
      <c r="NZJ230" s="15"/>
      <c r="NZK230" s="15"/>
      <c r="NZL230" s="15"/>
      <c r="NZM230" s="15"/>
      <c r="NZN230" s="15"/>
      <c r="NZO230" s="15"/>
      <c r="NZP230" s="15"/>
      <c r="NZQ230" s="15"/>
      <c r="NZR230" s="15"/>
      <c r="NZS230" s="15"/>
      <c r="NZT230" s="15"/>
      <c r="NZU230" s="15"/>
      <c r="NZV230" s="15"/>
      <c r="NZW230" s="15"/>
      <c r="NZX230" s="15"/>
      <c r="NZY230" s="15"/>
      <c r="NZZ230" s="15"/>
      <c r="OAA230" s="15"/>
      <c r="OAB230" s="15"/>
      <c r="OAC230" s="15"/>
      <c r="OAD230" s="15"/>
      <c r="OAE230" s="15"/>
      <c r="OAF230" s="15"/>
      <c r="OAG230" s="15"/>
      <c r="OAH230" s="15"/>
      <c r="OAI230" s="15"/>
      <c r="OAJ230" s="15"/>
      <c r="OAK230" s="15"/>
      <c r="OAL230" s="15"/>
      <c r="OAM230" s="15"/>
      <c r="OAN230" s="15"/>
      <c r="OAO230" s="15"/>
      <c r="OAP230" s="15"/>
      <c r="OAQ230" s="15"/>
      <c r="OAR230" s="15"/>
      <c r="OAS230" s="15"/>
      <c r="OAT230" s="15"/>
      <c r="OAU230" s="15"/>
      <c r="OAV230" s="15"/>
      <c r="OAW230" s="15"/>
      <c r="OAX230" s="15"/>
      <c r="OAY230" s="15"/>
      <c r="OAZ230" s="15"/>
      <c r="OBA230" s="15"/>
      <c r="OBB230" s="15"/>
      <c r="OBC230" s="15"/>
      <c r="OBD230" s="15"/>
      <c r="OBE230" s="15"/>
      <c r="OBF230" s="15"/>
      <c r="OBG230" s="15"/>
      <c r="OBH230" s="15"/>
      <c r="OBI230" s="15"/>
      <c r="OBJ230" s="15"/>
      <c r="OBK230" s="15"/>
      <c r="OBL230" s="15"/>
      <c r="OBM230" s="15"/>
      <c r="OBN230" s="15"/>
      <c r="OBO230" s="15"/>
      <c r="OBP230" s="15"/>
      <c r="OBQ230" s="15"/>
      <c r="OBR230" s="15"/>
      <c r="OBS230" s="15"/>
      <c r="OBT230" s="15"/>
      <c r="OBU230" s="15"/>
      <c r="OBV230" s="15"/>
      <c r="OBW230" s="15"/>
      <c r="OBX230" s="15"/>
      <c r="OBY230" s="15"/>
      <c r="OBZ230" s="15"/>
      <c r="OCA230" s="15"/>
      <c r="OCB230" s="15"/>
      <c r="OCC230" s="15"/>
      <c r="OCD230" s="15"/>
      <c r="OCE230" s="15"/>
      <c r="OCF230" s="15"/>
      <c r="OCG230" s="15"/>
      <c r="OCH230" s="15"/>
      <c r="OCI230" s="15"/>
      <c r="OCJ230" s="15"/>
      <c r="OCK230" s="15"/>
      <c r="OCL230" s="15"/>
      <c r="OCM230" s="15"/>
      <c r="OCN230" s="15"/>
      <c r="OCO230" s="15"/>
      <c r="OCP230" s="15"/>
      <c r="OCQ230" s="15"/>
      <c r="OCR230" s="15"/>
      <c r="OCS230" s="15"/>
      <c r="OCT230" s="15"/>
      <c r="OCU230" s="15"/>
      <c r="OCV230" s="15"/>
      <c r="OCW230" s="15"/>
      <c r="OCX230" s="15"/>
      <c r="OCY230" s="15"/>
      <c r="OCZ230" s="15"/>
      <c r="ODA230" s="15"/>
      <c r="ODB230" s="15"/>
      <c r="ODC230" s="15"/>
      <c r="ODD230" s="15"/>
      <c r="ODE230" s="15"/>
      <c r="ODF230" s="15"/>
      <c r="ODG230" s="15"/>
      <c r="ODH230" s="15"/>
      <c r="ODI230" s="15"/>
      <c r="ODJ230" s="15"/>
      <c r="ODK230" s="15"/>
      <c r="ODL230" s="15"/>
      <c r="ODM230" s="15"/>
      <c r="ODN230" s="15"/>
      <c r="ODO230" s="15"/>
      <c r="ODP230" s="15"/>
      <c r="ODQ230" s="15"/>
      <c r="ODR230" s="15"/>
      <c r="ODS230" s="15"/>
      <c r="ODT230" s="15"/>
      <c r="ODU230" s="15"/>
      <c r="ODV230" s="15"/>
      <c r="ODW230" s="15"/>
      <c r="ODX230" s="15"/>
      <c r="ODY230" s="15"/>
      <c r="ODZ230" s="15"/>
      <c r="OEA230" s="15"/>
      <c r="OEB230" s="15"/>
      <c r="OEC230" s="15"/>
      <c r="OED230" s="15"/>
      <c r="OEE230" s="15"/>
      <c r="OEF230" s="15"/>
      <c r="OEG230" s="15"/>
      <c r="OEH230" s="15"/>
      <c r="OEI230" s="15"/>
      <c r="OEJ230" s="15"/>
      <c r="OEK230" s="15"/>
      <c r="OEL230" s="15"/>
      <c r="OEM230" s="15"/>
      <c r="OEN230" s="15"/>
      <c r="OEO230" s="15"/>
      <c r="OEP230" s="15"/>
      <c r="OEQ230" s="15"/>
      <c r="OER230" s="15"/>
      <c r="OES230" s="15"/>
      <c r="OET230" s="15"/>
      <c r="OEU230" s="15"/>
      <c r="OEV230" s="15"/>
      <c r="OEW230" s="15"/>
      <c r="OEX230" s="15"/>
      <c r="OEY230" s="15"/>
      <c r="OEZ230" s="15"/>
      <c r="OFA230" s="15"/>
      <c r="OFB230" s="15"/>
      <c r="OFC230" s="15"/>
      <c r="OFD230" s="15"/>
      <c r="OFE230" s="15"/>
      <c r="OFF230" s="15"/>
      <c r="OFG230" s="15"/>
      <c r="OFH230" s="15"/>
      <c r="OFI230" s="15"/>
      <c r="OFJ230" s="15"/>
      <c r="OFK230" s="15"/>
      <c r="OFL230" s="15"/>
      <c r="OFM230" s="15"/>
      <c r="OFN230" s="15"/>
      <c r="OFO230" s="15"/>
      <c r="OFP230" s="15"/>
      <c r="OFQ230" s="15"/>
      <c r="OFR230" s="15"/>
      <c r="OFS230" s="15"/>
      <c r="OFT230" s="15"/>
      <c r="OFU230" s="15"/>
      <c r="OFV230" s="15"/>
      <c r="OFW230" s="15"/>
      <c r="OFX230" s="15"/>
      <c r="OFY230" s="15"/>
      <c r="OFZ230" s="15"/>
      <c r="OGA230" s="15"/>
      <c r="OGB230" s="15"/>
      <c r="OGC230" s="15"/>
      <c r="OGD230" s="15"/>
      <c r="OGE230" s="15"/>
      <c r="OGF230" s="15"/>
      <c r="OGG230" s="15"/>
      <c r="OGH230" s="15"/>
      <c r="OGI230" s="15"/>
      <c r="OGJ230" s="15"/>
      <c r="OGK230" s="15"/>
      <c r="OGL230" s="15"/>
      <c r="OGM230" s="15"/>
      <c r="OGN230" s="15"/>
      <c r="OGO230" s="15"/>
      <c r="OGP230" s="15"/>
      <c r="OGQ230" s="15"/>
      <c r="OGR230" s="15"/>
      <c r="OGS230" s="15"/>
      <c r="OGT230" s="15"/>
      <c r="OGU230" s="15"/>
      <c r="OGV230" s="15"/>
      <c r="OGW230" s="15"/>
      <c r="OGX230" s="15"/>
      <c r="OGY230" s="15"/>
      <c r="OGZ230" s="15"/>
      <c r="OHA230" s="15"/>
      <c r="OHB230" s="15"/>
      <c r="OHC230" s="15"/>
      <c r="OHD230" s="15"/>
      <c r="OHE230" s="15"/>
      <c r="OHF230" s="15"/>
      <c r="OHG230" s="15"/>
      <c r="OHH230" s="15"/>
      <c r="OHI230" s="15"/>
      <c r="OHJ230" s="15"/>
      <c r="OHK230" s="15"/>
      <c r="OHL230" s="15"/>
      <c r="OHM230" s="15"/>
      <c r="OHN230" s="15"/>
      <c r="OHO230" s="15"/>
      <c r="OHP230" s="15"/>
      <c r="OHQ230" s="15"/>
      <c r="OHR230" s="15"/>
      <c r="OHS230" s="15"/>
      <c r="OHT230" s="15"/>
      <c r="OHU230" s="15"/>
      <c r="OHV230" s="15"/>
      <c r="OHW230" s="15"/>
      <c r="OHX230" s="15"/>
      <c r="OHY230" s="15"/>
      <c r="OHZ230" s="15"/>
      <c r="OIA230" s="15"/>
      <c r="OIB230" s="15"/>
      <c r="OIC230" s="15"/>
      <c r="OID230" s="15"/>
      <c r="OIE230" s="15"/>
      <c r="OIF230" s="15"/>
      <c r="OIG230" s="15"/>
      <c r="OIH230" s="15"/>
      <c r="OII230" s="15"/>
      <c r="OIJ230" s="15"/>
      <c r="OIK230" s="15"/>
      <c r="OIL230" s="15"/>
      <c r="OIM230" s="15"/>
      <c r="OIN230" s="15"/>
      <c r="OIO230" s="15"/>
      <c r="OIP230" s="15"/>
      <c r="OIQ230" s="15"/>
      <c r="OIR230" s="15"/>
      <c r="OIS230" s="15"/>
      <c r="OIT230" s="15"/>
      <c r="OIU230" s="15"/>
      <c r="OIV230" s="15"/>
      <c r="OIW230" s="15"/>
      <c r="OIX230" s="15"/>
      <c r="OIY230" s="15"/>
      <c r="OIZ230" s="15"/>
      <c r="OJA230" s="15"/>
      <c r="OJB230" s="15"/>
      <c r="OJC230" s="15"/>
      <c r="OJD230" s="15"/>
      <c r="OJE230" s="15"/>
      <c r="OJF230" s="15"/>
      <c r="OJG230" s="15"/>
      <c r="OJH230" s="15"/>
      <c r="OJI230" s="15"/>
      <c r="OJJ230" s="15"/>
      <c r="OJK230" s="15"/>
      <c r="OJL230" s="15"/>
      <c r="OJM230" s="15"/>
      <c r="OJN230" s="15"/>
      <c r="OJO230" s="15"/>
      <c r="OJP230" s="15"/>
      <c r="OJQ230" s="15"/>
      <c r="OJR230" s="15"/>
      <c r="OJS230" s="15"/>
      <c r="OJT230" s="15"/>
      <c r="OJU230" s="15"/>
      <c r="OJV230" s="15"/>
      <c r="OJW230" s="15"/>
      <c r="OJX230" s="15"/>
      <c r="OJY230" s="15"/>
      <c r="OJZ230" s="15"/>
      <c r="OKA230" s="15"/>
      <c r="OKB230" s="15"/>
      <c r="OKC230" s="15"/>
      <c r="OKD230" s="15"/>
      <c r="OKE230" s="15"/>
      <c r="OKF230" s="15"/>
      <c r="OKG230" s="15"/>
      <c r="OKH230" s="15"/>
      <c r="OKI230" s="15"/>
      <c r="OKJ230" s="15"/>
      <c r="OKK230" s="15"/>
      <c r="OKL230" s="15"/>
      <c r="OKM230" s="15"/>
      <c r="OKN230" s="15"/>
      <c r="OKO230" s="15"/>
      <c r="OKP230" s="15"/>
      <c r="OKQ230" s="15"/>
      <c r="OKR230" s="15"/>
      <c r="OKS230" s="15"/>
      <c r="OKT230" s="15"/>
      <c r="OKU230" s="15"/>
      <c r="OKV230" s="15"/>
      <c r="OKW230" s="15"/>
      <c r="OKX230" s="15"/>
      <c r="OKY230" s="15"/>
      <c r="OKZ230" s="15"/>
      <c r="OLA230" s="15"/>
      <c r="OLB230" s="15"/>
      <c r="OLC230" s="15"/>
      <c r="OLD230" s="15"/>
      <c r="OLE230" s="15"/>
      <c r="OLF230" s="15"/>
      <c r="OLG230" s="15"/>
      <c r="OLH230" s="15"/>
      <c r="OLI230" s="15"/>
      <c r="OLJ230" s="15"/>
      <c r="OLK230" s="15"/>
      <c r="OLL230" s="15"/>
      <c r="OLM230" s="15"/>
      <c r="OLN230" s="15"/>
      <c r="OLO230" s="15"/>
      <c r="OLP230" s="15"/>
      <c r="OLQ230" s="15"/>
      <c r="OLR230" s="15"/>
      <c r="OLS230" s="15"/>
      <c r="OLT230" s="15"/>
      <c r="OLU230" s="15"/>
      <c r="OLV230" s="15"/>
      <c r="OLW230" s="15"/>
      <c r="OLX230" s="15"/>
      <c r="OLY230" s="15"/>
      <c r="OLZ230" s="15"/>
      <c r="OMA230" s="15"/>
      <c r="OMB230" s="15"/>
      <c r="OMC230" s="15"/>
      <c r="OMD230" s="15"/>
      <c r="OME230" s="15"/>
      <c r="OMF230" s="15"/>
      <c r="OMG230" s="15"/>
      <c r="OMH230" s="15"/>
      <c r="OMI230" s="15"/>
      <c r="OMJ230" s="15"/>
      <c r="OMK230" s="15"/>
      <c r="OML230" s="15"/>
      <c r="OMM230" s="15"/>
      <c r="OMN230" s="15"/>
      <c r="OMO230" s="15"/>
      <c r="OMP230" s="15"/>
      <c r="OMQ230" s="15"/>
      <c r="OMR230" s="15"/>
      <c r="OMS230" s="15"/>
      <c r="OMT230" s="15"/>
      <c r="OMU230" s="15"/>
      <c r="OMV230" s="15"/>
      <c r="OMW230" s="15"/>
      <c r="OMX230" s="15"/>
      <c r="OMY230" s="15"/>
      <c r="OMZ230" s="15"/>
      <c r="ONA230" s="15"/>
      <c r="ONB230" s="15"/>
      <c r="ONC230" s="15"/>
      <c r="OND230" s="15"/>
      <c r="ONE230" s="15"/>
      <c r="ONF230" s="15"/>
      <c r="ONG230" s="15"/>
      <c r="ONH230" s="15"/>
      <c r="ONI230" s="15"/>
      <c r="ONJ230" s="15"/>
      <c r="ONK230" s="15"/>
      <c r="ONL230" s="15"/>
      <c r="ONM230" s="15"/>
      <c r="ONN230" s="15"/>
      <c r="ONO230" s="15"/>
      <c r="ONP230" s="15"/>
      <c r="ONQ230" s="15"/>
      <c r="ONR230" s="15"/>
      <c r="ONS230" s="15"/>
      <c r="ONT230" s="15"/>
      <c r="ONU230" s="15"/>
      <c r="ONV230" s="15"/>
      <c r="ONW230" s="15"/>
      <c r="ONX230" s="15"/>
      <c r="ONY230" s="15"/>
      <c r="ONZ230" s="15"/>
      <c r="OOA230" s="15"/>
      <c r="OOB230" s="15"/>
      <c r="OOC230" s="15"/>
      <c r="OOD230" s="15"/>
      <c r="OOE230" s="15"/>
      <c r="OOF230" s="15"/>
      <c r="OOG230" s="15"/>
      <c r="OOH230" s="15"/>
      <c r="OOI230" s="15"/>
      <c r="OOJ230" s="15"/>
      <c r="OOK230" s="15"/>
      <c r="OOL230" s="15"/>
      <c r="OOM230" s="15"/>
      <c r="OON230" s="15"/>
      <c r="OOO230" s="15"/>
      <c r="OOP230" s="15"/>
      <c r="OOQ230" s="15"/>
      <c r="OOR230" s="15"/>
      <c r="OOS230" s="15"/>
      <c r="OOT230" s="15"/>
      <c r="OOU230" s="15"/>
      <c r="OOV230" s="15"/>
      <c r="OOW230" s="15"/>
      <c r="OOX230" s="15"/>
      <c r="OOY230" s="15"/>
      <c r="OOZ230" s="15"/>
      <c r="OPA230" s="15"/>
      <c r="OPB230" s="15"/>
      <c r="OPC230" s="15"/>
      <c r="OPD230" s="15"/>
      <c r="OPE230" s="15"/>
      <c r="OPF230" s="15"/>
      <c r="OPG230" s="15"/>
      <c r="OPH230" s="15"/>
      <c r="OPI230" s="15"/>
      <c r="OPJ230" s="15"/>
      <c r="OPK230" s="15"/>
      <c r="OPL230" s="15"/>
      <c r="OPM230" s="15"/>
      <c r="OPN230" s="15"/>
      <c r="OPO230" s="15"/>
      <c r="OPP230" s="15"/>
      <c r="OPQ230" s="15"/>
      <c r="OPR230" s="15"/>
      <c r="OPS230" s="15"/>
      <c r="OPT230" s="15"/>
      <c r="OPU230" s="15"/>
      <c r="OPV230" s="15"/>
      <c r="OPW230" s="15"/>
      <c r="OPX230" s="15"/>
      <c r="OPY230" s="15"/>
      <c r="OPZ230" s="15"/>
      <c r="OQA230" s="15"/>
      <c r="OQB230" s="15"/>
      <c r="OQC230" s="15"/>
      <c r="OQD230" s="15"/>
      <c r="OQE230" s="15"/>
      <c r="OQF230" s="15"/>
      <c r="OQG230" s="15"/>
      <c r="OQH230" s="15"/>
      <c r="OQI230" s="15"/>
      <c r="OQJ230" s="15"/>
      <c r="OQK230" s="15"/>
      <c r="OQL230" s="15"/>
      <c r="OQM230" s="15"/>
      <c r="OQN230" s="15"/>
      <c r="OQO230" s="15"/>
      <c r="OQP230" s="15"/>
      <c r="OQQ230" s="15"/>
      <c r="OQR230" s="15"/>
      <c r="OQS230" s="15"/>
      <c r="OQT230" s="15"/>
      <c r="OQU230" s="15"/>
      <c r="OQV230" s="15"/>
      <c r="OQW230" s="15"/>
      <c r="OQX230" s="15"/>
      <c r="OQY230" s="15"/>
      <c r="OQZ230" s="15"/>
      <c r="ORA230" s="15"/>
      <c r="ORB230" s="15"/>
      <c r="ORC230" s="15"/>
      <c r="ORD230" s="15"/>
      <c r="ORE230" s="15"/>
      <c r="ORF230" s="15"/>
      <c r="ORG230" s="15"/>
      <c r="ORH230" s="15"/>
      <c r="ORI230" s="15"/>
      <c r="ORJ230" s="15"/>
      <c r="ORK230" s="15"/>
      <c r="ORL230" s="15"/>
      <c r="ORM230" s="15"/>
      <c r="ORN230" s="15"/>
      <c r="ORO230" s="15"/>
      <c r="ORP230" s="15"/>
      <c r="ORQ230" s="15"/>
      <c r="ORR230" s="15"/>
      <c r="ORS230" s="15"/>
      <c r="ORT230" s="15"/>
      <c r="ORU230" s="15"/>
      <c r="ORV230" s="15"/>
      <c r="ORW230" s="15"/>
      <c r="ORX230" s="15"/>
      <c r="ORY230" s="15"/>
      <c r="ORZ230" s="15"/>
      <c r="OSA230" s="15"/>
      <c r="OSB230" s="15"/>
      <c r="OSC230" s="15"/>
      <c r="OSD230" s="15"/>
      <c r="OSE230" s="15"/>
      <c r="OSF230" s="15"/>
      <c r="OSG230" s="15"/>
      <c r="OSH230" s="15"/>
      <c r="OSI230" s="15"/>
      <c r="OSJ230" s="15"/>
      <c r="OSK230" s="15"/>
      <c r="OSL230" s="15"/>
      <c r="OSM230" s="15"/>
      <c r="OSN230" s="15"/>
      <c r="OSO230" s="15"/>
      <c r="OSP230" s="15"/>
      <c r="OSQ230" s="15"/>
      <c r="OSR230" s="15"/>
      <c r="OSS230" s="15"/>
      <c r="OST230" s="15"/>
      <c r="OSU230" s="15"/>
      <c r="OSV230" s="15"/>
      <c r="OSW230" s="15"/>
      <c r="OSX230" s="15"/>
      <c r="OSY230" s="15"/>
      <c r="OSZ230" s="15"/>
      <c r="OTA230" s="15"/>
      <c r="OTB230" s="15"/>
      <c r="OTC230" s="15"/>
      <c r="OTD230" s="15"/>
      <c r="OTE230" s="15"/>
      <c r="OTF230" s="15"/>
      <c r="OTG230" s="15"/>
      <c r="OTH230" s="15"/>
      <c r="OTI230" s="15"/>
      <c r="OTJ230" s="15"/>
      <c r="OTK230" s="15"/>
      <c r="OTL230" s="15"/>
      <c r="OTM230" s="15"/>
      <c r="OTN230" s="15"/>
      <c r="OTO230" s="15"/>
      <c r="OTP230" s="15"/>
      <c r="OTQ230" s="15"/>
      <c r="OTR230" s="15"/>
      <c r="OTS230" s="15"/>
      <c r="OTT230" s="15"/>
      <c r="OTU230" s="15"/>
      <c r="OTV230" s="15"/>
      <c r="OTW230" s="15"/>
      <c r="OTX230" s="15"/>
      <c r="OTY230" s="15"/>
      <c r="OTZ230" s="15"/>
      <c r="OUA230" s="15"/>
      <c r="OUB230" s="15"/>
      <c r="OUC230" s="15"/>
      <c r="OUD230" s="15"/>
      <c r="OUE230" s="15"/>
      <c r="OUF230" s="15"/>
      <c r="OUG230" s="15"/>
      <c r="OUH230" s="15"/>
      <c r="OUI230" s="15"/>
      <c r="OUJ230" s="15"/>
      <c r="OUK230" s="15"/>
      <c r="OUL230" s="15"/>
      <c r="OUM230" s="15"/>
      <c r="OUN230" s="15"/>
      <c r="OUO230" s="15"/>
      <c r="OUP230" s="15"/>
      <c r="OUQ230" s="15"/>
      <c r="OUR230" s="15"/>
      <c r="OUS230" s="15"/>
      <c r="OUT230" s="15"/>
      <c r="OUU230" s="15"/>
      <c r="OUV230" s="15"/>
      <c r="OUW230" s="15"/>
      <c r="OUX230" s="15"/>
      <c r="OUY230" s="15"/>
      <c r="OUZ230" s="15"/>
      <c r="OVA230" s="15"/>
      <c r="OVB230" s="15"/>
      <c r="OVC230" s="15"/>
      <c r="OVD230" s="15"/>
      <c r="OVE230" s="15"/>
      <c r="OVF230" s="15"/>
      <c r="OVG230" s="15"/>
      <c r="OVH230" s="15"/>
      <c r="OVI230" s="15"/>
      <c r="OVJ230" s="15"/>
      <c r="OVK230" s="15"/>
      <c r="OVL230" s="15"/>
      <c r="OVM230" s="15"/>
      <c r="OVN230" s="15"/>
      <c r="OVO230" s="15"/>
      <c r="OVP230" s="15"/>
      <c r="OVQ230" s="15"/>
      <c r="OVR230" s="15"/>
      <c r="OVS230" s="15"/>
      <c r="OVT230" s="15"/>
      <c r="OVU230" s="15"/>
      <c r="OVV230" s="15"/>
      <c r="OVW230" s="15"/>
      <c r="OVX230" s="15"/>
      <c r="OVY230" s="15"/>
      <c r="OVZ230" s="15"/>
      <c r="OWA230" s="15"/>
      <c r="OWB230" s="15"/>
      <c r="OWC230" s="15"/>
      <c r="OWD230" s="15"/>
      <c r="OWE230" s="15"/>
      <c r="OWF230" s="15"/>
      <c r="OWG230" s="15"/>
      <c r="OWH230" s="15"/>
      <c r="OWI230" s="15"/>
      <c r="OWJ230" s="15"/>
      <c r="OWK230" s="15"/>
      <c r="OWL230" s="15"/>
      <c r="OWM230" s="15"/>
      <c r="OWN230" s="15"/>
      <c r="OWO230" s="15"/>
      <c r="OWP230" s="15"/>
      <c r="OWQ230" s="15"/>
      <c r="OWR230" s="15"/>
      <c r="OWS230" s="15"/>
      <c r="OWT230" s="15"/>
      <c r="OWU230" s="15"/>
      <c r="OWV230" s="15"/>
      <c r="OWW230" s="15"/>
      <c r="OWX230" s="15"/>
      <c r="OWY230" s="15"/>
      <c r="OWZ230" s="15"/>
      <c r="OXA230" s="15"/>
      <c r="OXB230" s="15"/>
      <c r="OXC230" s="15"/>
      <c r="OXD230" s="15"/>
      <c r="OXE230" s="15"/>
      <c r="OXF230" s="15"/>
      <c r="OXG230" s="15"/>
      <c r="OXH230" s="15"/>
      <c r="OXI230" s="15"/>
      <c r="OXJ230" s="15"/>
      <c r="OXK230" s="15"/>
      <c r="OXL230" s="15"/>
      <c r="OXM230" s="15"/>
      <c r="OXN230" s="15"/>
      <c r="OXO230" s="15"/>
      <c r="OXP230" s="15"/>
      <c r="OXQ230" s="15"/>
      <c r="OXR230" s="15"/>
      <c r="OXS230" s="15"/>
      <c r="OXT230" s="15"/>
      <c r="OXU230" s="15"/>
      <c r="OXV230" s="15"/>
      <c r="OXW230" s="15"/>
      <c r="OXX230" s="15"/>
      <c r="OXY230" s="15"/>
      <c r="OXZ230" s="15"/>
      <c r="OYA230" s="15"/>
      <c r="OYB230" s="15"/>
      <c r="OYC230" s="15"/>
      <c r="OYD230" s="15"/>
      <c r="OYE230" s="15"/>
      <c r="OYF230" s="15"/>
      <c r="OYG230" s="15"/>
      <c r="OYH230" s="15"/>
      <c r="OYI230" s="15"/>
      <c r="OYJ230" s="15"/>
      <c r="OYK230" s="15"/>
      <c r="OYL230" s="15"/>
      <c r="OYM230" s="15"/>
      <c r="OYN230" s="15"/>
      <c r="OYO230" s="15"/>
      <c r="OYP230" s="15"/>
      <c r="OYQ230" s="15"/>
      <c r="OYR230" s="15"/>
      <c r="OYS230" s="15"/>
      <c r="OYT230" s="15"/>
      <c r="OYU230" s="15"/>
      <c r="OYV230" s="15"/>
      <c r="OYW230" s="15"/>
      <c r="OYX230" s="15"/>
      <c r="OYY230" s="15"/>
      <c r="OYZ230" s="15"/>
      <c r="OZA230" s="15"/>
      <c r="OZB230" s="15"/>
      <c r="OZC230" s="15"/>
      <c r="OZD230" s="15"/>
      <c r="OZE230" s="15"/>
      <c r="OZF230" s="15"/>
      <c r="OZG230" s="15"/>
      <c r="OZH230" s="15"/>
      <c r="OZI230" s="15"/>
      <c r="OZJ230" s="15"/>
      <c r="OZK230" s="15"/>
      <c r="OZL230" s="15"/>
      <c r="OZM230" s="15"/>
      <c r="OZN230" s="15"/>
      <c r="OZO230" s="15"/>
      <c r="OZP230" s="15"/>
      <c r="OZQ230" s="15"/>
      <c r="OZR230" s="15"/>
      <c r="OZS230" s="15"/>
      <c r="OZT230" s="15"/>
      <c r="OZU230" s="15"/>
      <c r="OZV230" s="15"/>
      <c r="OZW230" s="15"/>
      <c r="OZX230" s="15"/>
      <c r="OZY230" s="15"/>
      <c r="OZZ230" s="15"/>
      <c r="PAA230" s="15"/>
      <c r="PAB230" s="15"/>
      <c r="PAC230" s="15"/>
      <c r="PAD230" s="15"/>
      <c r="PAE230" s="15"/>
      <c r="PAF230" s="15"/>
      <c r="PAG230" s="15"/>
      <c r="PAH230" s="15"/>
      <c r="PAI230" s="15"/>
      <c r="PAJ230" s="15"/>
      <c r="PAK230" s="15"/>
      <c r="PAL230" s="15"/>
      <c r="PAM230" s="15"/>
      <c r="PAN230" s="15"/>
      <c r="PAO230" s="15"/>
      <c r="PAP230" s="15"/>
      <c r="PAQ230" s="15"/>
      <c r="PAR230" s="15"/>
      <c r="PAS230" s="15"/>
      <c r="PAT230" s="15"/>
      <c r="PAU230" s="15"/>
      <c r="PAV230" s="15"/>
      <c r="PAW230" s="15"/>
      <c r="PAX230" s="15"/>
      <c r="PAY230" s="15"/>
      <c r="PAZ230" s="15"/>
      <c r="PBA230" s="15"/>
      <c r="PBB230" s="15"/>
      <c r="PBC230" s="15"/>
      <c r="PBD230" s="15"/>
      <c r="PBE230" s="15"/>
      <c r="PBF230" s="15"/>
      <c r="PBG230" s="15"/>
      <c r="PBH230" s="15"/>
      <c r="PBI230" s="15"/>
      <c r="PBJ230" s="15"/>
      <c r="PBK230" s="15"/>
      <c r="PBL230" s="15"/>
      <c r="PBM230" s="15"/>
      <c r="PBN230" s="15"/>
      <c r="PBO230" s="15"/>
      <c r="PBP230" s="15"/>
      <c r="PBQ230" s="15"/>
      <c r="PBR230" s="15"/>
      <c r="PBS230" s="15"/>
      <c r="PBT230" s="15"/>
      <c r="PBU230" s="15"/>
      <c r="PBV230" s="15"/>
      <c r="PBW230" s="15"/>
      <c r="PBX230" s="15"/>
      <c r="PBY230" s="15"/>
      <c r="PBZ230" s="15"/>
      <c r="PCA230" s="15"/>
      <c r="PCB230" s="15"/>
      <c r="PCC230" s="15"/>
      <c r="PCD230" s="15"/>
      <c r="PCE230" s="15"/>
      <c r="PCF230" s="15"/>
      <c r="PCG230" s="15"/>
      <c r="PCH230" s="15"/>
      <c r="PCI230" s="15"/>
      <c r="PCJ230" s="15"/>
      <c r="PCK230" s="15"/>
      <c r="PCL230" s="15"/>
      <c r="PCM230" s="15"/>
      <c r="PCN230" s="15"/>
      <c r="PCO230" s="15"/>
      <c r="PCP230" s="15"/>
      <c r="PCQ230" s="15"/>
      <c r="PCR230" s="15"/>
      <c r="PCS230" s="15"/>
      <c r="PCT230" s="15"/>
      <c r="PCU230" s="15"/>
      <c r="PCV230" s="15"/>
      <c r="PCW230" s="15"/>
      <c r="PCX230" s="15"/>
      <c r="PCY230" s="15"/>
      <c r="PCZ230" s="15"/>
      <c r="PDA230" s="15"/>
      <c r="PDB230" s="15"/>
      <c r="PDC230" s="15"/>
      <c r="PDD230" s="15"/>
      <c r="PDE230" s="15"/>
      <c r="PDF230" s="15"/>
      <c r="PDG230" s="15"/>
      <c r="PDH230" s="15"/>
      <c r="PDI230" s="15"/>
      <c r="PDJ230" s="15"/>
      <c r="PDK230" s="15"/>
      <c r="PDL230" s="15"/>
      <c r="PDM230" s="15"/>
      <c r="PDN230" s="15"/>
      <c r="PDO230" s="15"/>
      <c r="PDP230" s="15"/>
      <c r="PDQ230" s="15"/>
      <c r="PDR230" s="15"/>
      <c r="PDS230" s="15"/>
      <c r="PDT230" s="15"/>
      <c r="PDU230" s="15"/>
      <c r="PDV230" s="15"/>
      <c r="PDW230" s="15"/>
      <c r="PDX230" s="15"/>
      <c r="PDY230" s="15"/>
      <c r="PDZ230" s="15"/>
      <c r="PEA230" s="15"/>
      <c r="PEB230" s="15"/>
      <c r="PEC230" s="15"/>
      <c r="PED230" s="15"/>
      <c r="PEE230" s="15"/>
      <c r="PEF230" s="15"/>
      <c r="PEG230" s="15"/>
      <c r="PEH230" s="15"/>
      <c r="PEI230" s="15"/>
      <c r="PEJ230" s="15"/>
      <c r="PEK230" s="15"/>
      <c r="PEL230" s="15"/>
      <c r="PEM230" s="15"/>
      <c r="PEN230" s="15"/>
      <c r="PEO230" s="15"/>
      <c r="PEP230" s="15"/>
      <c r="PEQ230" s="15"/>
      <c r="PER230" s="15"/>
      <c r="PES230" s="15"/>
      <c r="PET230" s="15"/>
      <c r="PEU230" s="15"/>
      <c r="PEV230" s="15"/>
      <c r="PEW230" s="15"/>
      <c r="PEX230" s="15"/>
      <c r="PEY230" s="15"/>
      <c r="PEZ230" s="15"/>
      <c r="PFA230" s="15"/>
      <c r="PFB230" s="15"/>
      <c r="PFC230" s="15"/>
      <c r="PFD230" s="15"/>
      <c r="PFE230" s="15"/>
      <c r="PFF230" s="15"/>
      <c r="PFG230" s="15"/>
      <c r="PFH230" s="15"/>
      <c r="PFI230" s="15"/>
      <c r="PFJ230" s="15"/>
      <c r="PFK230" s="15"/>
      <c r="PFL230" s="15"/>
      <c r="PFM230" s="15"/>
      <c r="PFN230" s="15"/>
      <c r="PFO230" s="15"/>
      <c r="PFP230" s="15"/>
      <c r="PFQ230" s="15"/>
      <c r="PFR230" s="15"/>
      <c r="PFS230" s="15"/>
      <c r="PFT230" s="15"/>
      <c r="PFU230" s="15"/>
      <c r="PFV230" s="15"/>
      <c r="PFW230" s="15"/>
      <c r="PFX230" s="15"/>
      <c r="PFY230" s="15"/>
      <c r="PFZ230" s="15"/>
      <c r="PGA230" s="15"/>
      <c r="PGB230" s="15"/>
      <c r="PGC230" s="15"/>
      <c r="PGD230" s="15"/>
      <c r="PGE230" s="15"/>
      <c r="PGF230" s="15"/>
      <c r="PGG230" s="15"/>
      <c r="PGH230" s="15"/>
      <c r="PGI230" s="15"/>
      <c r="PGJ230" s="15"/>
      <c r="PGK230" s="15"/>
      <c r="PGL230" s="15"/>
      <c r="PGM230" s="15"/>
      <c r="PGN230" s="15"/>
      <c r="PGO230" s="15"/>
      <c r="PGP230" s="15"/>
      <c r="PGQ230" s="15"/>
      <c r="PGR230" s="15"/>
      <c r="PGS230" s="15"/>
      <c r="PGT230" s="15"/>
      <c r="PGU230" s="15"/>
      <c r="PGV230" s="15"/>
      <c r="PGW230" s="15"/>
      <c r="PGX230" s="15"/>
      <c r="PGY230" s="15"/>
      <c r="PGZ230" s="15"/>
      <c r="PHA230" s="15"/>
      <c r="PHB230" s="15"/>
      <c r="PHC230" s="15"/>
      <c r="PHD230" s="15"/>
      <c r="PHE230" s="15"/>
      <c r="PHF230" s="15"/>
      <c r="PHG230" s="15"/>
      <c r="PHH230" s="15"/>
      <c r="PHI230" s="15"/>
      <c r="PHJ230" s="15"/>
      <c r="PHK230" s="15"/>
      <c r="PHL230" s="15"/>
      <c r="PHM230" s="15"/>
      <c r="PHN230" s="15"/>
      <c r="PHO230" s="15"/>
      <c r="PHP230" s="15"/>
      <c r="PHQ230" s="15"/>
      <c r="PHR230" s="15"/>
      <c r="PHS230" s="15"/>
      <c r="PHT230" s="15"/>
      <c r="PHU230" s="15"/>
      <c r="PHV230" s="15"/>
      <c r="PHW230" s="15"/>
      <c r="PHX230" s="15"/>
      <c r="PHY230" s="15"/>
      <c r="PHZ230" s="15"/>
      <c r="PIA230" s="15"/>
      <c r="PIB230" s="15"/>
      <c r="PIC230" s="15"/>
      <c r="PID230" s="15"/>
      <c r="PIE230" s="15"/>
      <c r="PIF230" s="15"/>
      <c r="PIG230" s="15"/>
      <c r="PIH230" s="15"/>
      <c r="PII230" s="15"/>
      <c r="PIJ230" s="15"/>
      <c r="PIK230" s="15"/>
      <c r="PIL230" s="15"/>
      <c r="PIM230" s="15"/>
      <c r="PIN230" s="15"/>
      <c r="PIO230" s="15"/>
      <c r="PIP230" s="15"/>
      <c r="PIQ230" s="15"/>
      <c r="PIR230" s="15"/>
      <c r="PIS230" s="15"/>
      <c r="PIT230" s="15"/>
      <c r="PIU230" s="15"/>
      <c r="PIV230" s="15"/>
      <c r="PIW230" s="15"/>
      <c r="PIX230" s="15"/>
      <c r="PIY230" s="15"/>
      <c r="PIZ230" s="15"/>
      <c r="PJA230" s="15"/>
      <c r="PJB230" s="15"/>
      <c r="PJC230" s="15"/>
      <c r="PJD230" s="15"/>
      <c r="PJE230" s="15"/>
      <c r="PJF230" s="15"/>
      <c r="PJG230" s="15"/>
      <c r="PJH230" s="15"/>
      <c r="PJI230" s="15"/>
      <c r="PJJ230" s="15"/>
      <c r="PJK230" s="15"/>
      <c r="PJL230" s="15"/>
      <c r="PJM230" s="15"/>
      <c r="PJN230" s="15"/>
      <c r="PJO230" s="15"/>
      <c r="PJP230" s="15"/>
      <c r="PJQ230" s="15"/>
      <c r="PJR230" s="15"/>
      <c r="PJS230" s="15"/>
      <c r="PJT230" s="15"/>
      <c r="PJU230" s="15"/>
      <c r="PJV230" s="15"/>
      <c r="PJW230" s="15"/>
      <c r="PJX230" s="15"/>
      <c r="PJY230" s="15"/>
      <c r="PJZ230" s="15"/>
      <c r="PKA230" s="15"/>
      <c r="PKB230" s="15"/>
      <c r="PKC230" s="15"/>
      <c r="PKD230" s="15"/>
      <c r="PKE230" s="15"/>
      <c r="PKF230" s="15"/>
      <c r="PKG230" s="15"/>
      <c r="PKH230" s="15"/>
      <c r="PKI230" s="15"/>
      <c r="PKJ230" s="15"/>
      <c r="PKK230" s="15"/>
      <c r="PKL230" s="15"/>
      <c r="PKM230" s="15"/>
      <c r="PKN230" s="15"/>
      <c r="PKO230" s="15"/>
      <c r="PKP230" s="15"/>
      <c r="PKQ230" s="15"/>
      <c r="PKR230" s="15"/>
      <c r="PKS230" s="15"/>
      <c r="PKT230" s="15"/>
      <c r="PKU230" s="15"/>
      <c r="PKV230" s="15"/>
      <c r="PKW230" s="15"/>
      <c r="PKX230" s="15"/>
      <c r="PKY230" s="15"/>
      <c r="PKZ230" s="15"/>
      <c r="PLA230" s="15"/>
      <c r="PLB230" s="15"/>
      <c r="PLC230" s="15"/>
      <c r="PLD230" s="15"/>
      <c r="PLE230" s="15"/>
      <c r="PLF230" s="15"/>
      <c r="PLG230" s="15"/>
      <c r="PLH230" s="15"/>
      <c r="PLI230" s="15"/>
      <c r="PLJ230" s="15"/>
      <c r="PLK230" s="15"/>
      <c r="PLL230" s="15"/>
      <c r="PLM230" s="15"/>
      <c r="PLN230" s="15"/>
      <c r="PLO230" s="15"/>
      <c r="PLP230" s="15"/>
      <c r="PLQ230" s="15"/>
      <c r="PLR230" s="15"/>
      <c r="PLS230" s="15"/>
      <c r="PLT230" s="15"/>
      <c r="PLU230" s="15"/>
      <c r="PLV230" s="15"/>
      <c r="PLW230" s="15"/>
      <c r="PLX230" s="15"/>
      <c r="PLY230" s="15"/>
      <c r="PLZ230" s="15"/>
      <c r="PMA230" s="15"/>
      <c r="PMB230" s="15"/>
      <c r="PMC230" s="15"/>
      <c r="PMD230" s="15"/>
      <c r="PME230" s="15"/>
      <c r="PMF230" s="15"/>
      <c r="PMG230" s="15"/>
      <c r="PMH230" s="15"/>
      <c r="PMI230" s="15"/>
      <c r="PMJ230" s="15"/>
      <c r="PMK230" s="15"/>
      <c r="PML230" s="15"/>
      <c r="PMM230" s="15"/>
      <c r="PMN230" s="15"/>
      <c r="PMO230" s="15"/>
      <c r="PMP230" s="15"/>
      <c r="PMQ230" s="15"/>
      <c r="PMR230" s="15"/>
      <c r="PMS230" s="15"/>
      <c r="PMT230" s="15"/>
      <c r="PMU230" s="15"/>
      <c r="PMV230" s="15"/>
      <c r="PMW230" s="15"/>
      <c r="PMX230" s="15"/>
      <c r="PMY230" s="15"/>
      <c r="PMZ230" s="15"/>
      <c r="PNA230" s="15"/>
      <c r="PNB230" s="15"/>
      <c r="PNC230" s="15"/>
      <c r="PND230" s="15"/>
      <c r="PNE230" s="15"/>
      <c r="PNF230" s="15"/>
      <c r="PNG230" s="15"/>
      <c r="PNH230" s="15"/>
      <c r="PNI230" s="15"/>
      <c r="PNJ230" s="15"/>
      <c r="PNK230" s="15"/>
      <c r="PNL230" s="15"/>
      <c r="PNM230" s="15"/>
      <c r="PNN230" s="15"/>
      <c r="PNO230" s="15"/>
      <c r="PNP230" s="15"/>
      <c r="PNQ230" s="15"/>
      <c r="PNR230" s="15"/>
      <c r="PNS230" s="15"/>
      <c r="PNT230" s="15"/>
      <c r="PNU230" s="15"/>
      <c r="PNV230" s="15"/>
      <c r="PNW230" s="15"/>
      <c r="PNX230" s="15"/>
      <c r="PNY230" s="15"/>
      <c r="PNZ230" s="15"/>
      <c r="POA230" s="15"/>
      <c r="POB230" s="15"/>
      <c r="POC230" s="15"/>
      <c r="POD230" s="15"/>
      <c r="POE230" s="15"/>
      <c r="POF230" s="15"/>
      <c r="POG230" s="15"/>
      <c r="POH230" s="15"/>
      <c r="POI230" s="15"/>
      <c r="POJ230" s="15"/>
      <c r="POK230" s="15"/>
      <c r="POL230" s="15"/>
      <c r="POM230" s="15"/>
      <c r="PON230" s="15"/>
      <c r="POO230" s="15"/>
      <c r="POP230" s="15"/>
      <c r="POQ230" s="15"/>
      <c r="POR230" s="15"/>
      <c r="POS230" s="15"/>
      <c r="POT230" s="15"/>
      <c r="POU230" s="15"/>
      <c r="POV230" s="15"/>
      <c r="POW230" s="15"/>
      <c r="POX230" s="15"/>
      <c r="POY230" s="15"/>
      <c r="POZ230" s="15"/>
      <c r="PPA230" s="15"/>
      <c r="PPB230" s="15"/>
      <c r="PPC230" s="15"/>
      <c r="PPD230" s="15"/>
      <c r="PPE230" s="15"/>
      <c r="PPF230" s="15"/>
      <c r="PPG230" s="15"/>
      <c r="PPH230" s="15"/>
      <c r="PPI230" s="15"/>
      <c r="PPJ230" s="15"/>
      <c r="PPK230" s="15"/>
      <c r="PPL230" s="15"/>
      <c r="PPM230" s="15"/>
      <c r="PPN230" s="15"/>
      <c r="PPO230" s="15"/>
      <c r="PPP230" s="15"/>
      <c r="PPQ230" s="15"/>
      <c r="PPR230" s="15"/>
      <c r="PPS230" s="15"/>
      <c r="PPT230" s="15"/>
      <c r="PPU230" s="15"/>
      <c r="PPV230" s="15"/>
      <c r="PPW230" s="15"/>
      <c r="PPX230" s="15"/>
      <c r="PPY230" s="15"/>
      <c r="PPZ230" s="15"/>
      <c r="PQA230" s="15"/>
      <c r="PQB230" s="15"/>
      <c r="PQC230" s="15"/>
      <c r="PQD230" s="15"/>
      <c r="PQE230" s="15"/>
      <c r="PQF230" s="15"/>
      <c r="PQG230" s="15"/>
      <c r="PQH230" s="15"/>
      <c r="PQI230" s="15"/>
      <c r="PQJ230" s="15"/>
      <c r="PQK230" s="15"/>
      <c r="PQL230" s="15"/>
      <c r="PQM230" s="15"/>
      <c r="PQN230" s="15"/>
      <c r="PQO230" s="15"/>
      <c r="PQP230" s="15"/>
      <c r="PQQ230" s="15"/>
      <c r="PQR230" s="15"/>
      <c r="PQS230" s="15"/>
      <c r="PQT230" s="15"/>
      <c r="PQU230" s="15"/>
      <c r="PQV230" s="15"/>
      <c r="PQW230" s="15"/>
      <c r="PQX230" s="15"/>
      <c r="PQY230" s="15"/>
      <c r="PQZ230" s="15"/>
      <c r="PRA230" s="15"/>
      <c r="PRB230" s="15"/>
      <c r="PRC230" s="15"/>
      <c r="PRD230" s="15"/>
      <c r="PRE230" s="15"/>
      <c r="PRF230" s="15"/>
      <c r="PRG230" s="15"/>
      <c r="PRH230" s="15"/>
      <c r="PRI230" s="15"/>
      <c r="PRJ230" s="15"/>
      <c r="PRK230" s="15"/>
      <c r="PRL230" s="15"/>
      <c r="PRM230" s="15"/>
      <c r="PRN230" s="15"/>
      <c r="PRO230" s="15"/>
      <c r="PRP230" s="15"/>
      <c r="PRQ230" s="15"/>
      <c r="PRR230" s="15"/>
      <c r="PRS230" s="15"/>
      <c r="PRT230" s="15"/>
      <c r="PRU230" s="15"/>
      <c r="PRV230" s="15"/>
      <c r="PRW230" s="15"/>
      <c r="PRX230" s="15"/>
      <c r="PRY230" s="15"/>
      <c r="PRZ230" s="15"/>
      <c r="PSA230" s="15"/>
      <c r="PSB230" s="15"/>
      <c r="PSC230" s="15"/>
      <c r="PSD230" s="15"/>
      <c r="PSE230" s="15"/>
      <c r="PSF230" s="15"/>
      <c r="PSG230" s="15"/>
      <c r="PSH230" s="15"/>
      <c r="PSI230" s="15"/>
      <c r="PSJ230" s="15"/>
      <c r="PSK230" s="15"/>
      <c r="PSL230" s="15"/>
      <c r="PSM230" s="15"/>
      <c r="PSN230" s="15"/>
      <c r="PSO230" s="15"/>
      <c r="PSP230" s="15"/>
      <c r="PSQ230" s="15"/>
      <c r="PSR230" s="15"/>
      <c r="PSS230" s="15"/>
      <c r="PST230" s="15"/>
      <c r="PSU230" s="15"/>
      <c r="PSV230" s="15"/>
      <c r="PSW230" s="15"/>
      <c r="PSX230" s="15"/>
      <c r="PSY230" s="15"/>
      <c r="PSZ230" s="15"/>
      <c r="PTA230" s="15"/>
      <c r="PTB230" s="15"/>
      <c r="PTC230" s="15"/>
      <c r="PTD230" s="15"/>
      <c r="PTE230" s="15"/>
      <c r="PTF230" s="15"/>
      <c r="PTG230" s="15"/>
      <c r="PTH230" s="15"/>
      <c r="PTI230" s="15"/>
      <c r="PTJ230" s="15"/>
      <c r="PTK230" s="15"/>
      <c r="PTL230" s="15"/>
      <c r="PTM230" s="15"/>
      <c r="PTN230" s="15"/>
      <c r="PTO230" s="15"/>
      <c r="PTP230" s="15"/>
      <c r="PTQ230" s="15"/>
      <c r="PTR230" s="15"/>
      <c r="PTS230" s="15"/>
      <c r="PTT230" s="15"/>
      <c r="PTU230" s="15"/>
      <c r="PTV230" s="15"/>
      <c r="PTW230" s="15"/>
      <c r="PTX230" s="15"/>
      <c r="PTY230" s="15"/>
      <c r="PTZ230" s="15"/>
      <c r="PUA230" s="15"/>
      <c r="PUB230" s="15"/>
      <c r="PUC230" s="15"/>
      <c r="PUD230" s="15"/>
      <c r="PUE230" s="15"/>
      <c r="PUF230" s="15"/>
      <c r="PUG230" s="15"/>
      <c r="PUH230" s="15"/>
      <c r="PUI230" s="15"/>
      <c r="PUJ230" s="15"/>
      <c r="PUK230" s="15"/>
      <c r="PUL230" s="15"/>
      <c r="PUM230" s="15"/>
      <c r="PUN230" s="15"/>
      <c r="PUO230" s="15"/>
      <c r="PUP230" s="15"/>
      <c r="PUQ230" s="15"/>
      <c r="PUR230" s="15"/>
      <c r="PUS230" s="15"/>
      <c r="PUT230" s="15"/>
      <c r="PUU230" s="15"/>
      <c r="PUV230" s="15"/>
      <c r="PUW230" s="15"/>
      <c r="PUX230" s="15"/>
      <c r="PUY230" s="15"/>
      <c r="PUZ230" s="15"/>
      <c r="PVA230" s="15"/>
      <c r="PVB230" s="15"/>
      <c r="PVC230" s="15"/>
      <c r="PVD230" s="15"/>
      <c r="PVE230" s="15"/>
      <c r="PVF230" s="15"/>
      <c r="PVG230" s="15"/>
      <c r="PVH230" s="15"/>
      <c r="PVI230" s="15"/>
      <c r="PVJ230" s="15"/>
      <c r="PVK230" s="15"/>
      <c r="PVL230" s="15"/>
      <c r="PVM230" s="15"/>
      <c r="PVN230" s="15"/>
      <c r="PVO230" s="15"/>
      <c r="PVP230" s="15"/>
      <c r="PVQ230" s="15"/>
      <c r="PVR230" s="15"/>
      <c r="PVS230" s="15"/>
      <c r="PVT230" s="15"/>
      <c r="PVU230" s="15"/>
      <c r="PVV230" s="15"/>
      <c r="PVW230" s="15"/>
      <c r="PVX230" s="15"/>
      <c r="PVY230" s="15"/>
      <c r="PVZ230" s="15"/>
      <c r="PWA230" s="15"/>
      <c r="PWB230" s="15"/>
      <c r="PWC230" s="15"/>
      <c r="PWD230" s="15"/>
      <c r="PWE230" s="15"/>
      <c r="PWF230" s="15"/>
      <c r="PWG230" s="15"/>
      <c r="PWH230" s="15"/>
      <c r="PWI230" s="15"/>
      <c r="PWJ230" s="15"/>
      <c r="PWK230" s="15"/>
      <c r="PWL230" s="15"/>
      <c r="PWM230" s="15"/>
      <c r="PWN230" s="15"/>
      <c r="PWO230" s="15"/>
      <c r="PWP230" s="15"/>
      <c r="PWQ230" s="15"/>
      <c r="PWR230" s="15"/>
      <c r="PWS230" s="15"/>
      <c r="PWT230" s="15"/>
      <c r="PWU230" s="15"/>
      <c r="PWV230" s="15"/>
      <c r="PWW230" s="15"/>
      <c r="PWX230" s="15"/>
      <c r="PWY230" s="15"/>
      <c r="PWZ230" s="15"/>
      <c r="PXA230" s="15"/>
      <c r="PXB230" s="15"/>
      <c r="PXC230" s="15"/>
      <c r="PXD230" s="15"/>
      <c r="PXE230" s="15"/>
      <c r="PXF230" s="15"/>
      <c r="PXG230" s="15"/>
      <c r="PXH230" s="15"/>
      <c r="PXI230" s="15"/>
      <c r="PXJ230" s="15"/>
      <c r="PXK230" s="15"/>
      <c r="PXL230" s="15"/>
      <c r="PXM230" s="15"/>
      <c r="PXN230" s="15"/>
      <c r="PXO230" s="15"/>
      <c r="PXP230" s="15"/>
      <c r="PXQ230" s="15"/>
      <c r="PXR230" s="15"/>
      <c r="PXS230" s="15"/>
      <c r="PXT230" s="15"/>
      <c r="PXU230" s="15"/>
      <c r="PXV230" s="15"/>
      <c r="PXW230" s="15"/>
      <c r="PXX230" s="15"/>
      <c r="PXY230" s="15"/>
      <c r="PXZ230" s="15"/>
      <c r="PYA230" s="15"/>
      <c r="PYB230" s="15"/>
      <c r="PYC230" s="15"/>
      <c r="PYD230" s="15"/>
      <c r="PYE230" s="15"/>
      <c r="PYF230" s="15"/>
      <c r="PYG230" s="15"/>
      <c r="PYH230" s="15"/>
      <c r="PYI230" s="15"/>
      <c r="PYJ230" s="15"/>
      <c r="PYK230" s="15"/>
      <c r="PYL230" s="15"/>
      <c r="PYM230" s="15"/>
      <c r="PYN230" s="15"/>
      <c r="PYO230" s="15"/>
      <c r="PYP230" s="15"/>
      <c r="PYQ230" s="15"/>
      <c r="PYR230" s="15"/>
      <c r="PYS230" s="15"/>
      <c r="PYT230" s="15"/>
      <c r="PYU230" s="15"/>
      <c r="PYV230" s="15"/>
      <c r="PYW230" s="15"/>
      <c r="PYX230" s="15"/>
      <c r="PYY230" s="15"/>
      <c r="PYZ230" s="15"/>
      <c r="PZA230" s="15"/>
      <c r="PZB230" s="15"/>
      <c r="PZC230" s="15"/>
      <c r="PZD230" s="15"/>
      <c r="PZE230" s="15"/>
      <c r="PZF230" s="15"/>
      <c r="PZG230" s="15"/>
      <c r="PZH230" s="15"/>
      <c r="PZI230" s="15"/>
      <c r="PZJ230" s="15"/>
      <c r="PZK230" s="15"/>
      <c r="PZL230" s="15"/>
      <c r="PZM230" s="15"/>
      <c r="PZN230" s="15"/>
      <c r="PZO230" s="15"/>
      <c r="PZP230" s="15"/>
      <c r="PZQ230" s="15"/>
      <c r="PZR230" s="15"/>
      <c r="PZS230" s="15"/>
      <c r="PZT230" s="15"/>
      <c r="PZU230" s="15"/>
      <c r="PZV230" s="15"/>
      <c r="PZW230" s="15"/>
      <c r="PZX230" s="15"/>
      <c r="PZY230" s="15"/>
      <c r="PZZ230" s="15"/>
      <c r="QAA230" s="15"/>
      <c r="QAB230" s="15"/>
      <c r="QAC230" s="15"/>
      <c r="QAD230" s="15"/>
      <c r="QAE230" s="15"/>
      <c r="QAF230" s="15"/>
      <c r="QAG230" s="15"/>
      <c r="QAH230" s="15"/>
      <c r="QAI230" s="15"/>
      <c r="QAJ230" s="15"/>
      <c r="QAK230" s="15"/>
      <c r="QAL230" s="15"/>
      <c r="QAM230" s="15"/>
      <c r="QAN230" s="15"/>
      <c r="QAO230" s="15"/>
      <c r="QAP230" s="15"/>
      <c r="QAQ230" s="15"/>
      <c r="QAR230" s="15"/>
      <c r="QAS230" s="15"/>
      <c r="QAT230" s="15"/>
      <c r="QAU230" s="15"/>
      <c r="QAV230" s="15"/>
      <c r="QAW230" s="15"/>
      <c r="QAX230" s="15"/>
      <c r="QAY230" s="15"/>
      <c r="QAZ230" s="15"/>
      <c r="QBA230" s="15"/>
      <c r="QBB230" s="15"/>
      <c r="QBC230" s="15"/>
      <c r="QBD230" s="15"/>
      <c r="QBE230" s="15"/>
      <c r="QBF230" s="15"/>
      <c r="QBG230" s="15"/>
      <c r="QBH230" s="15"/>
      <c r="QBI230" s="15"/>
      <c r="QBJ230" s="15"/>
      <c r="QBK230" s="15"/>
      <c r="QBL230" s="15"/>
      <c r="QBM230" s="15"/>
      <c r="QBN230" s="15"/>
      <c r="QBO230" s="15"/>
      <c r="QBP230" s="15"/>
      <c r="QBQ230" s="15"/>
      <c r="QBR230" s="15"/>
      <c r="QBS230" s="15"/>
      <c r="QBT230" s="15"/>
      <c r="QBU230" s="15"/>
      <c r="QBV230" s="15"/>
      <c r="QBW230" s="15"/>
      <c r="QBX230" s="15"/>
      <c r="QBY230" s="15"/>
      <c r="QBZ230" s="15"/>
      <c r="QCA230" s="15"/>
      <c r="QCB230" s="15"/>
      <c r="QCC230" s="15"/>
      <c r="QCD230" s="15"/>
      <c r="QCE230" s="15"/>
      <c r="QCF230" s="15"/>
      <c r="QCG230" s="15"/>
      <c r="QCH230" s="15"/>
      <c r="QCI230" s="15"/>
      <c r="QCJ230" s="15"/>
      <c r="QCK230" s="15"/>
      <c r="QCL230" s="15"/>
      <c r="QCM230" s="15"/>
      <c r="QCN230" s="15"/>
      <c r="QCO230" s="15"/>
      <c r="QCP230" s="15"/>
      <c r="QCQ230" s="15"/>
      <c r="QCR230" s="15"/>
      <c r="QCS230" s="15"/>
      <c r="QCT230" s="15"/>
      <c r="QCU230" s="15"/>
      <c r="QCV230" s="15"/>
      <c r="QCW230" s="15"/>
      <c r="QCX230" s="15"/>
      <c r="QCY230" s="15"/>
      <c r="QCZ230" s="15"/>
      <c r="QDA230" s="15"/>
      <c r="QDB230" s="15"/>
      <c r="QDC230" s="15"/>
      <c r="QDD230" s="15"/>
      <c r="QDE230" s="15"/>
      <c r="QDF230" s="15"/>
      <c r="QDG230" s="15"/>
      <c r="QDH230" s="15"/>
      <c r="QDI230" s="15"/>
      <c r="QDJ230" s="15"/>
      <c r="QDK230" s="15"/>
      <c r="QDL230" s="15"/>
      <c r="QDM230" s="15"/>
      <c r="QDN230" s="15"/>
      <c r="QDO230" s="15"/>
      <c r="QDP230" s="15"/>
      <c r="QDQ230" s="15"/>
      <c r="QDR230" s="15"/>
      <c r="QDS230" s="15"/>
      <c r="QDT230" s="15"/>
      <c r="QDU230" s="15"/>
      <c r="QDV230" s="15"/>
      <c r="QDW230" s="15"/>
      <c r="QDX230" s="15"/>
      <c r="QDY230" s="15"/>
      <c r="QDZ230" s="15"/>
      <c r="QEA230" s="15"/>
      <c r="QEB230" s="15"/>
      <c r="QEC230" s="15"/>
      <c r="QED230" s="15"/>
      <c r="QEE230" s="15"/>
      <c r="QEF230" s="15"/>
      <c r="QEG230" s="15"/>
      <c r="QEH230" s="15"/>
      <c r="QEI230" s="15"/>
      <c r="QEJ230" s="15"/>
      <c r="QEK230" s="15"/>
      <c r="QEL230" s="15"/>
      <c r="QEM230" s="15"/>
      <c r="QEN230" s="15"/>
      <c r="QEO230" s="15"/>
      <c r="QEP230" s="15"/>
      <c r="QEQ230" s="15"/>
      <c r="QER230" s="15"/>
      <c r="QES230" s="15"/>
      <c r="QET230" s="15"/>
      <c r="QEU230" s="15"/>
      <c r="QEV230" s="15"/>
      <c r="QEW230" s="15"/>
      <c r="QEX230" s="15"/>
      <c r="QEY230" s="15"/>
      <c r="QEZ230" s="15"/>
      <c r="QFA230" s="15"/>
      <c r="QFB230" s="15"/>
      <c r="QFC230" s="15"/>
      <c r="QFD230" s="15"/>
      <c r="QFE230" s="15"/>
      <c r="QFF230" s="15"/>
      <c r="QFG230" s="15"/>
      <c r="QFH230" s="15"/>
      <c r="QFI230" s="15"/>
      <c r="QFJ230" s="15"/>
      <c r="QFK230" s="15"/>
      <c r="QFL230" s="15"/>
      <c r="QFM230" s="15"/>
      <c r="QFN230" s="15"/>
      <c r="QFO230" s="15"/>
      <c r="QFP230" s="15"/>
      <c r="QFQ230" s="15"/>
      <c r="QFR230" s="15"/>
      <c r="QFS230" s="15"/>
      <c r="QFT230" s="15"/>
      <c r="QFU230" s="15"/>
      <c r="QFV230" s="15"/>
      <c r="QFW230" s="15"/>
      <c r="QFX230" s="15"/>
      <c r="QFY230" s="15"/>
      <c r="QFZ230" s="15"/>
      <c r="QGA230" s="15"/>
      <c r="QGB230" s="15"/>
      <c r="QGC230" s="15"/>
      <c r="QGD230" s="15"/>
      <c r="QGE230" s="15"/>
      <c r="QGF230" s="15"/>
      <c r="QGG230" s="15"/>
      <c r="QGH230" s="15"/>
      <c r="QGI230" s="15"/>
      <c r="QGJ230" s="15"/>
      <c r="QGK230" s="15"/>
      <c r="QGL230" s="15"/>
      <c r="QGM230" s="15"/>
      <c r="QGN230" s="15"/>
      <c r="QGO230" s="15"/>
      <c r="QGP230" s="15"/>
      <c r="QGQ230" s="15"/>
      <c r="QGR230" s="15"/>
      <c r="QGS230" s="15"/>
      <c r="QGT230" s="15"/>
      <c r="QGU230" s="15"/>
      <c r="QGV230" s="15"/>
      <c r="QGW230" s="15"/>
      <c r="QGX230" s="15"/>
      <c r="QGY230" s="15"/>
      <c r="QGZ230" s="15"/>
      <c r="QHA230" s="15"/>
      <c r="QHB230" s="15"/>
      <c r="QHC230" s="15"/>
      <c r="QHD230" s="15"/>
      <c r="QHE230" s="15"/>
      <c r="QHF230" s="15"/>
      <c r="QHG230" s="15"/>
      <c r="QHH230" s="15"/>
      <c r="QHI230" s="15"/>
      <c r="QHJ230" s="15"/>
      <c r="QHK230" s="15"/>
      <c r="QHL230" s="15"/>
      <c r="QHM230" s="15"/>
      <c r="QHN230" s="15"/>
      <c r="QHO230" s="15"/>
      <c r="QHP230" s="15"/>
      <c r="QHQ230" s="15"/>
      <c r="QHR230" s="15"/>
      <c r="QHS230" s="15"/>
      <c r="QHT230" s="15"/>
      <c r="QHU230" s="15"/>
      <c r="QHV230" s="15"/>
      <c r="QHW230" s="15"/>
      <c r="QHX230" s="15"/>
      <c r="QHY230" s="15"/>
      <c r="QHZ230" s="15"/>
      <c r="QIA230" s="15"/>
      <c r="QIB230" s="15"/>
      <c r="QIC230" s="15"/>
      <c r="QID230" s="15"/>
      <c r="QIE230" s="15"/>
      <c r="QIF230" s="15"/>
      <c r="QIG230" s="15"/>
      <c r="QIH230" s="15"/>
      <c r="QII230" s="15"/>
      <c r="QIJ230" s="15"/>
      <c r="QIK230" s="15"/>
      <c r="QIL230" s="15"/>
      <c r="QIM230" s="15"/>
      <c r="QIN230" s="15"/>
      <c r="QIO230" s="15"/>
      <c r="QIP230" s="15"/>
      <c r="QIQ230" s="15"/>
      <c r="QIR230" s="15"/>
      <c r="QIS230" s="15"/>
      <c r="QIT230" s="15"/>
      <c r="QIU230" s="15"/>
      <c r="QIV230" s="15"/>
      <c r="QIW230" s="15"/>
      <c r="QIX230" s="15"/>
      <c r="QIY230" s="15"/>
      <c r="QIZ230" s="15"/>
      <c r="QJA230" s="15"/>
      <c r="QJB230" s="15"/>
      <c r="QJC230" s="15"/>
      <c r="QJD230" s="15"/>
      <c r="QJE230" s="15"/>
      <c r="QJF230" s="15"/>
      <c r="QJG230" s="15"/>
      <c r="QJH230" s="15"/>
      <c r="QJI230" s="15"/>
      <c r="QJJ230" s="15"/>
      <c r="QJK230" s="15"/>
      <c r="QJL230" s="15"/>
      <c r="QJM230" s="15"/>
      <c r="QJN230" s="15"/>
      <c r="QJO230" s="15"/>
      <c r="QJP230" s="15"/>
      <c r="QJQ230" s="15"/>
      <c r="QJR230" s="15"/>
      <c r="QJS230" s="15"/>
      <c r="QJT230" s="15"/>
      <c r="QJU230" s="15"/>
      <c r="QJV230" s="15"/>
      <c r="QJW230" s="15"/>
      <c r="QJX230" s="15"/>
      <c r="QJY230" s="15"/>
      <c r="QJZ230" s="15"/>
      <c r="QKA230" s="15"/>
      <c r="QKB230" s="15"/>
      <c r="QKC230" s="15"/>
      <c r="QKD230" s="15"/>
      <c r="QKE230" s="15"/>
      <c r="QKF230" s="15"/>
      <c r="QKG230" s="15"/>
      <c r="QKH230" s="15"/>
      <c r="QKI230" s="15"/>
      <c r="QKJ230" s="15"/>
      <c r="QKK230" s="15"/>
      <c r="QKL230" s="15"/>
      <c r="QKM230" s="15"/>
      <c r="QKN230" s="15"/>
      <c r="QKO230" s="15"/>
      <c r="QKP230" s="15"/>
      <c r="QKQ230" s="15"/>
      <c r="QKR230" s="15"/>
      <c r="QKS230" s="15"/>
      <c r="QKT230" s="15"/>
      <c r="QKU230" s="15"/>
      <c r="QKV230" s="15"/>
      <c r="QKW230" s="15"/>
      <c r="QKX230" s="15"/>
      <c r="QKY230" s="15"/>
      <c r="QKZ230" s="15"/>
      <c r="QLA230" s="15"/>
      <c r="QLB230" s="15"/>
      <c r="QLC230" s="15"/>
      <c r="QLD230" s="15"/>
      <c r="QLE230" s="15"/>
      <c r="QLF230" s="15"/>
      <c r="QLG230" s="15"/>
      <c r="QLH230" s="15"/>
      <c r="QLI230" s="15"/>
      <c r="QLJ230" s="15"/>
      <c r="QLK230" s="15"/>
      <c r="QLL230" s="15"/>
      <c r="QLM230" s="15"/>
      <c r="QLN230" s="15"/>
      <c r="QLO230" s="15"/>
      <c r="QLP230" s="15"/>
      <c r="QLQ230" s="15"/>
      <c r="QLR230" s="15"/>
      <c r="QLS230" s="15"/>
      <c r="QLT230" s="15"/>
      <c r="QLU230" s="15"/>
      <c r="QLV230" s="15"/>
      <c r="QLW230" s="15"/>
      <c r="QLX230" s="15"/>
      <c r="QLY230" s="15"/>
      <c r="QLZ230" s="15"/>
      <c r="QMA230" s="15"/>
      <c r="QMB230" s="15"/>
      <c r="QMC230" s="15"/>
      <c r="QMD230" s="15"/>
      <c r="QME230" s="15"/>
      <c r="QMF230" s="15"/>
      <c r="QMG230" s="15"/>
      <c r="QMH230" s="15"/>
      <c r="QMI230" s="15"/>
      <c r="QMJ230" s="15"/>
      <c r="QMK230" s="15"/>
      <c r="QML230" s="15"/>
      <c r="QMM230" s="15"/>
      <c r="QMN230" s="15"/>
      <c r="QMO230" s="15"/>
      <c r="QMP230" s="15"/>
      <c r="QMQ230" s="15"/>
      <c r="QMR230" s="15"/>
      <c r="QMS230" s="15"/>
      <c r="QMT230" s="15"/>
      <c r="QMU230" s="15"/>
      <c r="QMV230" s="15"/>
      <c r="QMW230" s="15"/>
      <c r="QMX230" s="15"/>
      <c r="QMY230" s="15"/>
      <c r="QMZ230" s="15"/>
      <c r="QNA230" s="15"/>
      <c r="QNB230" s="15"/>
      <c r="QNC230" s="15"/>
      <c r="QND230" s="15"/>
      <c r="QNE230" s="15"/>
      <c r="QNF230" s="15"/>
      <c r="QNG230" s="15"/>
      <c r="QNH230" s="15"/>
      <c r="QNI230" s="15"/>
      <c r="QNJ230" s="15"/>
      <c r="QNK230" s="15"/>
      <c r="QNL230" s="15"/>
      <c r="QNM230" s="15"/>
      <c r="QNN230" s="15"/>
      <c r="QNO230" s="15"/>
      <c r="QNP230" s="15"/>
      <c r="QNQ230" s="15"/>
      <c r="QNR230" s="15"/>
      <c r="QNS230" s="15"/>
      <c r="QNT230" s="15"/>
      <c r="QNU230" s="15"/>
      <c r="QNV230" s="15"/>
      <c r="QNW230" s="15"/>
      <c r="QNX230" s="15"/>
      <c r="QNY230" s="15"/>
      <c r="QNZ230" s="15"/>
      <c r="QOA230" s="15"/>
      <c r="QOB230" s="15"/>
      <c r="QOC230" s="15"/>
      <c r="QOD230" s="15"/>
      <c r="QOE230" s="15"/>
      <c r="QOF230" s="15"/>
      <c r="QOG230" s="15"/>
      <c r="QOH230" s="15"/>
      <c r="QOI230" s="15"/>
      <c r="QOJ230" s="15"/>
      <c r="QOK230" s="15"/>
      <c r="QOL230" s="15"/>
      <c r="QOM230" s="15"/>
      <c r="QON230" s="15"/>
      <c r="QOO230" s="15"/>
      <c r="QOP230" s="15"/>
      <c r="QOQ230" s="15"/>
      <c r="QOR230" s="15"/>
      <c r="QOS230" s="15"/>
      <c r="QOT230" s="15"/>
      <c r="QOU230" s="15"/>
      <c r="QOV230" s="15"/>
      <c r="QOW230" s="15"/>
      <c r="QOX230" s="15"/>
      <c r="QOY230" s="15"/>
      <c r="QOZ230" s="15"/>
      <c r="QPA230" s="15"/>
      <c r="QPB230" s="15"/>
      <c r="QPC230" s="15"/>
      <c r="QPD230" s="15"/>
      <c r="QPE230" s="15"/>
      <c r="QPF230" s="15"/>
      <c r="QPG230" s="15"/>
      <c r="QPH230" s="15"/>
      <c r="QPI230" s="15"/>
      <c r="QPJ230" s="15"/>
      <c r="QPK230" s="15"/>
      <c r="QPL230" s="15"/>
      <c r="QPM230" s="15"/>
      <c r="QPN230" s="15"/>
      <c r="QPO230" s="15"/>
      <c r="QPP230" s="15"/>
      <c r="QPQ230" s="15"/>
      <c r="QPR230" s="15"/>
      <c r="QPS230" s="15"/>
      <c r="QPT230" s="15"/>
      <c r="QPU230" s="15"/>
      <c r="QPV230" s="15"/>
      <c r="QPW230" s="15"/>
      <c r="QPX230" s="15"/>
      <c r="QPY230" s="15"/>
      <c r="QPZ230" s="15"/>
      <c r="QQA230" s="15"/>
      <c r="QQB230" s="15"/>
      <c r="QQC230" s="15"/>
      <c r="QQD230" s="15"/>
      <c r="QQE230" s="15"/>
      <c r="QQF230" s="15"/>
      <c r="QQG230" s="15"/>
      <c r="QQH230" s="15"/>
      <c r="QQI230" s="15"/>
      <c r="QQJ230" s="15"/>
      <c r="QQK230" s="15"/>
      <c r="QQL230" s="15"/>
      <c r="QQM230" s="15"/>
      <c r="QQN230" s="15"/>
      <c r="QQO230" s="15"/>
      <c r="QQP230" s="15"/>
      <c r="QQQ230" s="15"/>
      <c r="QQR230" s="15"/>
      <c r="QQS230" s="15"/>
      <c r="QQT230" s="15"/>
      <c r="QQU230" s="15"/>
      <c r="QQV230" s="15"/>
      <c r="QQW230" s="15"/>
      <c r="QQX230" s="15"/>
      <c r="QQY230" s="15"/>
      <c r="QQZ230" s="15"/>
      <c r="QRA230" s="15"/>
      <c r="QRB230" s="15"/>
      <c r="QRC230" s="15"/>
      <c r="QRD230" s="15"/>
      <c r="QRE230" s="15"/>
      <c r="QRF230" s="15"/>
      <c r="QRG230" s="15"/>
      <c r="QRH230" s="15"/>
      <c r="QRI230" s="15"/>
      <c r="QRJ230" s="15"/>
      <c r="QRK230" s="15"/>
      <c r="QRL230" s="15"/>
      <c r="QRM230" s="15"/>
      <c r="QRN230" s="15"/>
      <c r="QRO230" s="15"/>
      <c r="QRP230" s="15"/>
      <c r="QRQ230" s="15"/>
      <c r="QRR230" s="15"/>
      <c r="QRS230" s="15"/>
      <c r="QRT230" s="15"/>
      <c r="QRU230" s="15"/>
      <c r="QRV230" s="15"/>
      <c r="QRW230" s="15"/>
      <c r="QRX230" s="15"/>
      <c r="QRY230" s="15"/>
      <c r="QRZ230" s="15"/>
      <c r="QSA230" s="15"/>
      <c r="QSB230" s="15"/>
      <c r="QSC230" s="15"/>
      <c r="QSD230" s="15"/>
      <c r="QSE230" s="15"/>
      <c r="QSF230" s="15"/>
      <c r="QSG230" s="15"/>
      <c r="QSH230" s="15"/>
      <c r="QSI230" s="15"/>
      <c r="QSJ230" s="15"/>
      <c r="QSK230" s="15"/>
      <c r="QSL230" s="15"/>
      <c r="QSM230" s="15"/>
      <c r="QSN230" s="15"/>
      <c r="QSO230" s="15"/>
      <c r="QSP230" s="15"/>
      <c r="QSQ230" s="15"/>
      <c r="QSR230" s="15"/>
      <c r="QSS230" s="15"/>
      <c r="QST230" s="15"/>
      <c r="QSU230" s="15"/>
      <c r="QSV230" s="15"/>
      <c r="QSW230" s="15"/>
      <c r="QSX230" s="15"/>
      <c r="QSY230" s="15"/>
      <c r="QSZ230" s="15"/>
      <c r="QTA230" s="15"/>
      <c r="QTB230" s="15"/>
      <c r="QTC230" s="15"/>
      <c r="QTD230" s="15"/>
      <c r="QTE230" s="15"/>
      <c r="QTF230" s="15"/>
      <c r="QTG230" s="15"/>
      <c r="QTH230" s="15"/>
      <c r="QTI230" s="15"/>
      <c r="QTJ230" s="15"/>
      <c r="QTK230" s="15"/>
      <c r="QTL230" s="15"/>
      <c r="QTM230" s="15"/>
      <c r="QTN230" s="15"/>
      <c r="QTO230" s="15"/>
      <c r="QTP230" s="15"/>
      <c r="QTQ230" s="15"/>
      <c r="QTR230" s="15"/>
      <c r="QTS230" s="15"/>
      <c r="QTT230" s="15"/>
      <c r="QTU230" s="15"/>
      <c r="QTV230" s="15"/>
      <c r="QTW230" s="15"/>
      <c r="QTX230" s="15"/>
      <c r="QTY230" s="15"/>
      <c r="QTZ230" s="15"/>
      <c r="QUA230" s="15"/>
      <c r="QUB230" s="15"/>
      <c r="QUC230" s="15"/>
      <c r="QUD230" s="15"/>
      <c r="QUE230" s="15"/>
      <c r="QUF230" s="15"/>
      <c r="QUG230" s="15"/>
      <c r="QUH230" s="15"/>
      <c r="QUI230" s="15"/>
      <c r="QUJ230" s="15"/>
      <c r="QUK230" s="15"/>
      <c r="QUL230" s="15"/>
      <c r="QUM230" s="15"/>
      <c r="QUN230" s="15"/>
      <c r="QUO230" s="15"/>
      <c r="QUP230" s="15"/>
      <c r="QUQ230" s="15"/>
      <c r="QUR230" s="15"/>
      <c r="QUS230" s="15"/>
      <c r="QUT230" s="15"/>
      <c r="QUU230" s="15"/>
      <c r="QUV230" s="15"/>
      <c r="QUW230" s="15"/>
      <c r="QUX230" s="15"/>
      <c r="QUY230" s="15"/>
      <c r="QUZ230" s="15"/>
      <c r="QVA230" s="15"/>
      <c r="QVB230" s="15"/>
      <c r="QVC230" s="15"/>
      <c r="QVD230" s="15"/>
      <c r="QVE230" s="15"/>
      <c r="QVF230" s="15"/>
      <c r="QVG230" s="15"/>
      <c r="QVH230" s="15"/>
      <c r="QVI230" s="15"/>
      <c r="QVJ230" s="15"/>
      <c r="QVK230" s="15"/>
      <c r="QVL230" s="15"/>
      <c r="QVM230" s="15"/>
      <c r="QVN230" s="15"/>
      <c r="QVO230" s="15"/>
      <c r="QVP230" s="15"/>
      <c r="QVQ230" s="15"/>
      <c r="QVR230" s="15"/>
      <c r="QVS230" s="15"/>
      <c r="QVT230" s="15"/>
      <c r="QVU230" s="15"/>
      <c r="QVV230" s="15"/>
      <c r="QVW230" s="15"/>
      <c r="QVX230" s="15"/>
      <c r="QVY230" s="15"/>
      <c r="QVZ230" s="15"/>
      <c r="QWA230" s="15"/>
      <c r="QWB230" s="15"/>
      <c r="QWC230" s="15"/>
      <c r="QWD230" s="15"/>
      <c r="QWE230" s="15"/>
      <c r="QWF230" s="15"/>
      <c r="QWG230" s="15"/>
      <c r="QWH230" s="15"/>
      <c r="QWI230" s="15"/>
      <c r="QWJ230" s="15"/>
      <c r="QWK230" s="15"/>
      <c r="QWL230" s="15"/>
      <c r="QWM230" s="15"/>
      <c r="QWN230" s="15"/>
      <c r="QWO230" s="15"/>
      <c r="QWP230" s="15"/>
      <c r="QWQ230" s="15"/>
      <c r="QWR230" s="15"/>
      <c r="QWS230" s="15"/>
      <c r="QWT230" s="15"/>
      <c r="QWU230" s="15"/>
      <c r="QWV230" s="15"/>
      <c r="QWW230" s="15"/>
      <c r="QWX230" s="15"/>
      <c r="QWY230" s="15"/>
      <c r="QWZ230" s="15"/>
      <c r="QXA230" s="15"/>
      <c r="QXB230" s="15"/>
      <c r="QXC230" s="15"/>
      <c r="QXD230" s="15"/>
      <c r="QXE230" s="15"/>
      <c r="QXF230" s="15"/>
      <c r="QXG230" s="15"/>
      <c r="QXH230" s="15"/>
      <c r="QXI230" s="15"/>
      <c r="QXJ230" s="15"/>
      <c r="QXK230" s="15"/>
      <c r="QXL230" s="15"/>
      <c r="QXM230" s="15"/>
      <c r="QXN230" s="15"/>
      <c r="QXO230" s="15"/>
      <c r="QXP230" s="15"/>
      <c r="QXQ230" s="15"/>
      <c r="QXR230" s="15"/>
      <c r="QXS230" s="15"/>
      <c r="QXT230" s="15"/>
      <c r="QXU230" s="15"/>
      <c r="QXV230" s="15"/>
      <c r="QXW230" s="15"/>
      <c r="QXX230" s="15"/>
      <c r="QXY230" s="15"/>
      <c r="QXZ230" s="15"/>
      <c r="QYA230" s="15"/>
      <c r="QYB230" s="15"/>
      <c r="QYC230" s="15"/>
      <c r="QYD230" s="15"/>
      <c r="QYE230" s="15"/>
      <c r="QYF230" s="15"/>
      <c r="QYG230" s="15"/>
      <c r="QYH230" s="15"/>
      <c r="QYI230" s="15"/>
      <c r="QYJ230" s="15"/>
      <c r="QYK230" s="15"/>
      <c r="QYL230" s="15"/>
      <c r="QYM230" s="15"/>
      <c r="QYN230" s="15"/>
      <c r="QYO230" s="15"/>
      <c r="QYP230" s="15"/>
      <c r="QYQ230" s="15"/>
      <c r="QYR230" s="15"/>
      <c r="QYS230" s="15"/>
      <c r="QYT230" s="15"/>
      <c r="QYU230" s="15"/>
      <c r="QYV230" s="15"/>
      <c r="QYW230" s="15"/>
      <c r="QYX230" s="15"/>
      <c r="QYY230" s="15"/>
      <c r="QYZ230" s="15"/>
      <c r="QZA230" s="15"/>
      <c r="QZB230" s="15"/>
      <c r="QZC230" s="15"/>
      <c r="QZD230" s="15"/>
      <c r="QZE230" s="15"/>
      <c r="QZF230" s="15"/>
      <c r="QZG230" s="15"/>
      <c r="QZH230" s="15"/>
      <c r="QZI230" s="15"/>
      <c r="QZJ230" s="15"/>
      <c r="QZK230" s="15"/>
      <c r="QZL230" s="15"/>
      <c r="QZM230" s="15"/>
      <c r="QZN230" s="15"/>
      <c r="QZO230" s="15"/>
      <c r="QZP230" s="15"/>
      <c r="QZQ230" s="15"/>
      <c r="QZR230" s="15"/>
      <c r="QZS230" s="15"/>
      <c r="QZT230" s="15"/>
      <c r="QZU230" s="15"/>
      <c r="QZV230" s="15"/>
      <c r="QZW230" s="15"/>
      <c r="QZX230" s="15"/>
      <c r="QZY230" s="15"/>
      <c r="QZZ230" s="15"/>
      <c r="RAA230" s="15"/>
      <c r="RAB230" s="15"/>
      <c r="RAC230" s="15"/>
      <c r="RAD230" s="15"/>
      <c r="RAE230" s="15"/>
      <c r="RAF230" s="15"/>
      <c r="RAG230" s="15"/>
      <c r="RAH230" s="15"/>
      <c r="RAI230" s="15"/>
      <c r="RAJ230" s="15"/>
      <c r="RAK230" s="15"/>
      <c r="RAL230" s="15"/>
      <c r="RAM230" s="15"/>
      <c r="RAN230" s="15"/>
      <c r="RAO230" s="15"/>
      <c r="RAP230" s="15"/>
      <c r="RAQ230" s="15"/>
      <c r="RAR230" s="15"/>
      <c r="RAS230" s="15"/>
      <c r="RAT230" s="15"/>
      <c r="RAU230" s="15"/>
      <c r="RAV230" s="15"/>
      <c r="RAW230" s="15"/>
      <c r="RAX230" s="15"/>
      <c r="RAY230" s="15"/>
      <c r="RAZ230" s="15"/>
      <c r="RBA230" s="15"/>
      <c r="RBB230" s="15"/>
      <c r="RBC230" s="15"/>
      <c r="RBD230" s="15"/>
      <c r="RBE230" s="15"/>
      <c r="RBF230" s="15"/>
      <c r="RBG230" s="15"/>
      <c r="RBH230" s="15"/>
      <c r="RBI230" s="15"/>
      <c r="RBJ230" s="15"/>
      <c r="RBK230" s="15"/>
      <c r="RBL230" s="15"/>
      <c r="RBM230" s="15"/>
      <c r="RBN230" s="15"/>
      <c r="RBO230" s="15"/>
      <c r="RBP230" s="15"/>
      <c r="RBQ230" s="15"/>
      <c r="RBR230" s="15"/>
      <c r="RBS230" s="15"/>
      <c r="RBT230" s="15"/>
      <c r="RBU230" s="15"/>
      <c r="RBV230" s="15"/>
      <c r="RBW230" s="15"/>
      <c r="RBX230" s="15"/>
      <c r="RBY230" s="15"/>
      <c r="RBZ230" s="15"/>
      <c r="RCA230" s="15"/>
      <c r="RCB230" s="15"/>
      <c r="RCC230" s="15"/>
      <c r="RCD230" s="15"/>
      <c r="RCE230" s="15"/>
      <c r="RCF230" s="15"/>
      <c r="RCG230" s="15"/>
      <c r="RCH230" s="15"/>
      <c r="RCI230" s="15"/>
      <c r="RCJ230" s="15"/>
      <c r="RCK230" s="15"/>
      <c r="RCL230" s="15"/>
      <c r="RCM230" s="15"/>
      <c r="RCN230" s="15"/>
      <c r="RCO230" s="15"/>
      <c r="RCP230" s="15"/>
      <c r="RCQ230" s="15"/>
      <c r="RCR230" s="15"/>
      <c r="RCS230" s="15"/>
      <c r="RCT230" s="15"/>
      <c r="RCU230" s="15"/>
      <c r="RCV230" s="15"/>
      <c r="RCW230" s="15"/>
      <c r="RCX230" s="15"/>
      <c r="RCY230" s="15"/>
      <c r="RCZ230" s="15"/>
      <c r="RDA230" s="15"/>
      <c r="RDB230" s="15"/>
      <c r="RDC230" s="15"/>
      <c r="RDD230" s="15"/>
      <c r="RDE230" s="15"/>
      <c r="RDF230" s="15"/>
      <c r="RDG230" s="15"/>
      <c r="RDH230" s="15"/>
      <c r="RDI230" s="15"/>
      <c r="RDJ230" s="15"/>
      <c r="RDK230" s="15"/>
      <c r="RDL230" s="15"/>
      <c r="RDM230" s="15"/>
      <c r="RDN230" s="15"/>
      <c r="RDO230" s="15"/>
      <c r="RDP230" s="15"/>
      <c r="RDQ230" s="15"/>
      <c r="RDR230" s="15"/>
      <c r="RDS230" s="15"/>
      <c r="RDT230" s="15"/>
      <c r="RDU230" s="15"/>
      <c r="RDV230" s="15"/>
      <c r="RDW230" s="15"/>
      <c r="RDX230" s="15"/>
      <c r="RDY230" s="15"/>
      <c r="RDZ230" s="15"/>
      <c r="REA230" s="15"/>
      <c r="REB230" s="15"/>
      <c r="REC230" s="15"/>
      <c r="RED230" s="15"/>
      <c r="REE230" s="15"/>
      <c r="REF230" s="15"/>
      <c r="REG230" s="15"/>
      <c r="REH230" s="15"/>
      <c r="REI230" s="15"/>
      <c r="REJ230" s="15"/>
      <c r="REK230" s="15"/>
      <c r="REL230" s="15"/>
      <c r="REM230" s="15"/>
      <c r="REN230" s="15"/>
      <c r="REO230" s="15"/>
      <c r="REP230" s="15"/>
      <c r="REQ230" s="15"/>
      <c r="RER230" s="15"/>
      <c r="RES230" s="15"/>
      <c r="RET230" s="15"/>
      <c r="REU230" s="15"/>
      <c r="REV230" s="15"/>
      <c r="REW230" s="15"/>
      <c r="REX230" s="15"/>
      <c r="REY230" s="15"/>
      <c r="REZ230" s="15"/>
      <c r="RFA230" s="15"/>
      <c r="RFB230" s="15"/>
      <c r="RFC230" s="15"/>
      <c r="RFD230" s="15"/>
      <c r="RFE230" s="15"/>
      <c r="RFF230" s="15"/>
      <c r="RFG230" s="15"/>
      <c r="RFH230" s="15"/>
      <c r="RFI230" s="15"/>
      <c r="RFJ230" s="15"/>
      <c r="RFK230" s="15"/>
      <c r="RFL230" s="15"/>
      <c r="RFM230" s="15"/>
      <c r="RFN230" s="15"/>
      <c r="RFO230" s="15"/>
      <c r="RFP230" s="15"/>
      <c r="RFQ230" s="15"/>
      <c r="RFR230" s="15"/>
      <c r="RFS230" s="15"/>
      <c r="RFT230" s="15"/>
      <c r="RFU230" s="15"/>
      <c r="RFV230" s="15"/>
      <c r="RFW230" s="15"/>
      <c r="RFX230" s="15"/>
      <c r="RFY230" s="15"/>
      <c r="RFZ230" s="15"/>
      <c r="RGA230" s="15"/>
      <c r="RGB230" s="15"/>
      <c r="RGC230" s="15"/>
      <c r="RGD230" s="15"/>
      <c r="RGE230" s="15"/>
      <c r="RGF230" s="15"/>
      <c r="RGG230" s="15"/>
      <c r="RGH230" s="15"/>
      <c r="RGI230" s="15"/>
      <c r="RGJ230" s="15"/>
      <c r="RGK230" s="15"/>
      <c r="RGL230" s="15"/>
      <c r="RGM230" s="15"/>
      <c r="RGN230" s="15"/>
      <c r="RGO230" s="15"/>
      <c r="RGP230" s="15"/>
      <c r="RGQ230" s="15"/>
      <c r="RGR230" s="15"/>
      <c r="RGS230" s="15"/>
      <c r="RGT230" s="15"/>
      <c r="RGU230" s="15"/>
      <c r="RGV230" s="15"/>
      <c r="RGW230" s="15"/>
      <c r="RGX230" s="15"/>
      <c r="RGY230" s="15"/>
      <c r="RGZ230" s="15"/>
      <c r="RHA230" s="15"/>
      <c r="RHB230" s="15"/>
      <c r="RHC230" s="15"/>
      <c r="RHD230" s="15"/>
      <c r="RHE230" s="15"/>
      <c r="RHF230" s="15"/>
      <c r="RHG230" s="15"/>
      <c r="RHH230" s="15"/>
      <c r="RHI230" s="15"/>
      <c r="RHJ230" s="15"/>
      <c r="RHK230" s="15"/>
      <c r="RHL230" s="15"/>
      <c r="RHM230" s="15"/>
      <c r="RHN230" s="15"/>
      <c r="RHO230" s="15"/>
      <c r="RHP230" s="15"/>
      <c r="RHQ230" s="15"/>
      <c r="RHR230" s="15"/>
      <c r="RHS230" s="15"/>
      <c r="RHT230" s="15"/>
      <c r="RHU230" s="15"/>
      <c r="RHV230" s="15"/>
      <c r="RHW230" s="15"/>
      <c r="RHX230" s="15"/>
      <c r="RHY230" s="15"/>
      <c r="RHZ230" s="15"/>
      <c r="RIA230" s="15"/>
      <c r="RIB230" s="15"/>
      <c r="RIC230" s="15"/>
      <c r="RID230" s="15"/>
      <c r="RIE230" s="15"/>
      <c r="RIF230" s="15"/>
      <c r="RIG230" s="15"/>
      <c r="RIH230" s="15"/>
      <c r="RII230" s="15"/>
      <c r="RIJ230" s="15"/>
      <c r="RIK230" s="15"/>
      <c r="RIL230" s="15"/>
      <c r="RIM230" s="15"/>
      <c r="RIN230" s="15"/>
      <c r="RIO230" s="15"/>
      <c r="RIP230" s="15"/>
      <c r="RIQ230" s="15"/>
      <c r="RIR230" s="15"/>
      <c r="RIS230" s="15"/>
      <c r="RIT230" s="15"/>
      <c r="RIU230" s="15"/>
      <c r="RIV230" s="15"/>
      <c r="RIW230" s="15"/>
      <c r="RIX230" s="15"/>
      <c r="RIY230" s="15"/>
      <c r="RIZ230" s="15"/>
      <c r="RJA230" s="15"/>
      <c r="RJB230" s="15"/>
      <c r="RJC230" s="15"/>
      <c r="RJD230" s="15"/>
      <c r="RJE230" s="15"/>
      <c r="RJF230" s="15"/>
      <c r="RJG230" s="15"/>
      <c r="RJH230" s="15"/>
      <c r="RJI230" s="15"/>
      <c r="RJJ230" s="15"/>
      <c r="RJK230" s="15"/>
      <c r="RJL230" s="15"/>
      <c r="RJM230" s="15"/>
      <c r="RJN230" s="15"/>
      <c r="RJO230" s="15"/>
      <c r="RJP230" s="15"/>
      <c r="RJQ230" s="15"/>
      <c r="RJR230" s="15"/>
      <c r="RJS230" s="15"/>
      <c r="RJT230" s="15"/>
      <c r="RJU230" s="15"/>
      <c r="RJV230" s="15"/>
      <c r="RJW230" s="15"/>
      <c r="RJX230" s="15"/>
      <c r="RJY230" s="15"/>
      <c r="RJZ230" s="15"/>
      <c r="RKA230" s="15"/>
      <c r="RKB230" s="15"/>
      <c r="RKC230" s="15"/>
      <c r="RKD230" s="15"/>
      <c r="RKE230" s="15"/>
      <c r="RKF230" s="15"/>
      <c r="RKG230" s="15"/>
      <c r="RKH230" s="15"/>
      <c r="RKI230" s="15"/>
      <c r="RKJ230" s="15"/>
      <c r="RKK230" s="15"/>
      <c r="RKL230" s="15"/>
      <c r="RKM230" s="15"/>
      <c r="RKN230" s="15"/>
      <c r="RKO230" s="15"/>
      <c r="RKP230" s="15"/>
      <c r="RKQ230" s="15"/>
      <c r="RKR230" s="15"/>
      <c r="RKS230" s="15"/>
      <c r="RKT230" s="15"/>
      <c r="RKU230" s="15"/>
      <c r="RKV230" s="15"/>
      <c r="RKW230" s="15"/>
      <c r="RKX230" s="15"/>
      <c r="RKY230" s="15"/>
      <c r="RKZ230" s="15"/>
      <c r="RLA230" s="15"/>
      <c r="RLB230" s="15"/>
      <c r="RLC230" s="15"/>
      <c r="RLD230" s="15"/>
      <c r="RLE230" s="15"/>
      <c r="RLF230" s="15"/>
      <c r="RLG230" s="15"/>
      <c r="RLH230" s="15"/>
      <c r="RLI230" s="15"/>
      <c r="RLJ230" s="15"/>
      <c r="RLK230" s="15"/>
      <c r="RLL230" s="15"/>
      <c r="RLM230" s="15"/>
      <c r="RLN230" s="15"/>
      <c r="RLO230" s="15"/>
      <c r="RLP230" s="15"/>
      <c r="RLQ230" s="15"/>
      <c r="RLR230" s="15"/>
      <c r="RLS230" s="15"/>
      <c r="RLT230" s="15"/>
      <c r="RLU230" s="15"/>
      <c r="RLV230" s="15"/>
      <c r="RLW230" s="15"/>
      <c r="RLX230" s="15"/>
      <c r="RLY230" s="15"/>
      <c r="RLZ230" s="15"/>
      <c r="RMA230" s="15"/>
      <c r="RMB230" s="15"/>
      <c r="RMC230" s="15"/>
      <c r="RMD230" s="15"/>
      <c r="RME230" s="15"/>
      <c r="RMF230" s="15"/>
      <c r="RMG230" s="15"/>
      <c r="RMH230" s="15"/>
      <c r="RMI230" s="15"/>
      <c r="RMJ230" s="15"/>
      <c r="RMK230" s="15"/>
      <c r="RML230" s="15"/>
      <c r="RMM230" s="15"/>
      <c r="RMN230" s="15"/>
      <c r="RMO230" s="15"/>
      <c r="RMP230" s="15"/>
      <c r="RMQ230" s="15"/>
      <c r="RMR230" s="15"/>
      <c r="RMS230" s="15"/>
      <c r="RMT230" s="15"/>
      <c r="RMU230" s="15"/>
      <c r="RMV230" s="15"/>
      <c r="RMW230" s="15"/>
      <c r="RMX230" s="15"/>
      <c r="RMY230" s="15"/>
      <c r="RMZ230" s="15"/>
      <c r="RNA230" s="15"/>
      <c r="RNB230" s="15"/>
      <c r="RNC230" s="15"/>
      <c r="RND230" s="15"/>
      <c r="RNE230" s="15"/>
      <c r="RNF230" s="15"/>
      <c r="RNG230" s="15"/>
      <c r="RNH230" s="15"/>
      <c r="RNI230" s="15"/>
      <c r="RNJ230" s="15"/>
      <c r="RNK230" s="15"/>
      <c r="RNL230" s="15"/>
      <c r="RNM230" s="15"/>
      <c r="RNN230" s="15"/>
      <c r="RNO230" s="15"/>
      <c r="RNP230" s="15"/>
      <c r="RNQ230" s="15"/>
      <c r="RNR230" s="15"/>
      <c r="RNS230" s="15"/>
      <c r="RNT230" s="15"/>
      <c r="RNU230" s="15"/>
      <c r="RNV230" s="15"/>
      <c r="RNW230" s="15"/>
      <c r="RNX230" s="15"/>
      <c r="RNY230" s="15"/>
      <c r="RNZ230" s="15"/>
      <c r="ROA230" s="15"/>
      <c r="ROB230" s="15"/>
      <c r="ROC230" s="15"/>
      <c r="ROD230" s="15"/>
      <c r="ROE230" s="15"/>
      <c r="ROF230" s="15"/>
      <c r="ROG230" s="15"/>
      <c r="ROH230" s="15"/>
      <c r="ROI230" s="15"/>
      <c r="ROJ230" s="15"/>
      <c r="ROK230" s="15"/>
      <c r="ROL230" s="15"/>
      <c r="ROM230" s="15"/>
      <c r="RON230" s="15"/>
      <c r="ROO230" s="15"/>
      <c r="ROP230" s="15"/>
      <c r="ROQ230" s="15"/>
      <c r="ROR230" s="15"/>
      <c r="ROS230" s="15"/>
      <c r="ROT230" s="15"/>
      <c r="ROU230" s="15"/>
      <c r="ROV230" s="15"/>
      <c r="ROW230" s="15"/>
      <c r="ROX230" s="15"/>
      <c r="ROY230" s="15"/>
      <c r="ROZ230" s="15"/>
      <c r="RPA230" s="15"/>
      <c r="RPB230" s="15"/>
      <c r="RPC230" s="15"/>
      <c r="RPD230" s="15"/>
      <c r="RPE230" s="15"/>
      <c r="RPF230" s="15"/>
      <c r="RPG230" s="15"/>
      <c r="RPH230" s="15"/>
      <c r="RPI230" s="15"/>
      <c r="RPJ230" s="15"/>
      <c r="RPK230" s="15"/>
      <c r="RPL230" s="15"/>
      <c r="RPM230" s="15"/>
      <c r="RPN230" s="15"/>
      <c r="RPO230" s="15"/>
      <c r="RPP230" s="15"/>
      <c r="RPQ230" s="15"/>
      <c r="RPR230" s="15"/>
      <c r="RPS230" s="15"/>
      <c r="RPT230" s="15"/>
      <c r="RPU230" s="15"/>
      <c r="RPV230" s="15"/>
      <c r="RPW230" s="15"/>
      <c r="RPX230" s="15"/>
      <c r="RPY230" s="15"/>
      <c r="RPZ230" s="15"/>
      <c r="RQA230" s="15"/>
      <c r="RQB230" s="15"/>
      <c r="RQC230" s="15"/>
      <c r="RQD230" s="15"/>
      <c r="RQE230" s="15"/>
      <c r="RQF230" s="15"/>
      <c r="RQG230" s="15"/>
      <c r="RQH230" s="15"/>
      <c r="RQI230" s="15"/>
      <c r="RQJ230" s="15"/>
      <c r="RQK230" s="15"/>
      <c r="RQL230" s="15"/>
      <c r="RQM230" s="15"/>
      <c r="RQN230" s="15"/>
      <c r="RQO230" s="15"/>
      <c r="RQP230" s="15"/>
      <c r="RQQ230" s="15"/>
      <c r="RQR230" s="15"/>
      <c r="RQS230" s="15"/>
      <c r="RQT230" s="15"/>
      <c r="RQU230" s="15"/>
      <c r="RQV230" s="15"/>
      <c r="RQW230" s="15"/>
      <c r="RQX230" s="15"/>
      <c r="RQY230" s="15"/>
      <c r="RQZ230" s="15"/>
      <c r="RRA230" s="15"/>
      <c r="RRB230" s="15"/>
      <c r="RRC230" s="15"/>
      <c r="RRD230" s="15"/>
      <c r="RRE230" s="15"/>
      <c r="RRF230" s="15"/>
      <c r="RRG230" s="15"/>
      <c r="RRH230" s="15"/>
      <c r="RRI230" s="15"/>
      <c r="RRJ230" s="15"/>
      <c r="RRK230" s="15"/>
      <c r="RRL230" s="15"/>
      <c r="RRM230" s="15"/>
      <c r="RRN230" s="15"/>
      <c r="RRO230" s="15"/>
      <c r="RRP230" s="15"/>
      <c r="RRQ230" s="15"/>
      <c r="RRR230" s="15"/>
      <c r="RRS230" s="15"/>
      <c r="RRT230" s="15"/>
      <c r="RRU230" s="15"/>
      <c r="RRV230" s="15"/>
      <c r="RRW230" s="15"/>
      <c r="RRX230" s="15"/>
      <c r="RRY230" s="15"/>
      <c r="RRZ230" s="15"/>
      <c r="RSA230" s="15"/>
      <c r="RSB230" s="15"/>
      <c r="RSC230" s="15"/>
      <c r="RSD230" s="15"/>
      <c r="RSE230" s="15"/>
      <c r="RSF230" s="15"/>
      <c r="RSG230" s="15"/>
      <c r="RSH230" s="15"/>
      <c r="RSI230" s="15"/>
      <c r="RSJ230" s="15"/>
      <c r="RSK230" s="15"/>
      <c r="RSL230" s="15"/>
      <c r="RSM230" s="15"/>
      <c r="RSN230" s="15"/>
      <c r="RSO230" s="15"/>
      <c r="RSP230" s="15"/>
      <c r="RSQ230" s="15"/>
      <c r="RSR230" s="15"/>
      <c r="RSS230" s="15"/>
      <c r="RST230" s="15"/>
      <c r="RSU230" s="15"/>
      <c r="RSV230" s="15"/>
      <c r="RSW230" s="15"/>
      <c r="RSX230" s="15"/>
      <c r="RSY230" s="15"/>
      <c r="RSZ230" s="15"/>
      <c r="RTA230" s="15"/>
      <c r="RTB230" s="15"/>
      <c r="RTC230" s="15"/>
      <c r="RTD230" s="15"/>
      <c r="RTE230" s="15"/>
      <c r="RTF230" s="15"/>
      <c r="RTG230" s="15"/>
      <c r="RTH230" s="15"/>
      <c r="RTI230" s="15"/>
      <c r="RTJ230" s="15"/>
      <c r="RTK230" s="15"/>
      <c r="RTL230" s="15"/>
      <c r="RTM230" s="15"/>
      <c r="RTN230" s="15"/>
      <c r="RTO230" s="15"/>
      <c r="RTP230" s="15"/>
      <c r="RTQ230" s="15"/>
      <c r="RTR230" s="15"/>
      <c r="RTS230" s="15"/>
      <c r="RTT230" s="15"/>
      <c r="RTU230" s="15"/>
      <c r="RTV230" s="15"/>
      <c r="RTW230" s="15"/>
      <c r="RTX230" s="15"/>
      <c r="RTY230" s="15"/>
      <c r="RTZ230" s="15"/>
      <c r="RUA230" s="15"/>
      <c r="RUB230" s="15"/>
      <c r="RUC230" s="15"/>
      <c r="RUD230" s="15"/>
      <c r="RUE230" s="15"/>
      <c r="RUF230" s="15"/>
      <c r="RUG230" s="15"/>
      <c r="RUH230" s="15"/>
      <c r="RUI230" s="15"/>
      <c r="RUJ230" s="15"/>
      <c r="RUK230" s="15"/>
      <c r="RUL230" s="15"/>
      <c r="RUM230" s="15"/>
      <c r="RUN230" s="15"/>
      <c r="RUO230" s="15"/>
      <c r="RUP230" s="15"/>
      <c r="RUQ230" s="15"/>
      <c r="RUR230" s="15"/>
      <c r="RUS230" s="15"/>
      <c r="RUT230" s="15"/>
      <c r="RUU230" s="15"/>
      <c r="RUV230" s="15"/>
      <c r="RUW230" s="15"/>
      <c r="RUX230" s="15"/>
      <c r="RUY230" s="15"/>
      <c r="RUZ230" s="15"/>
      <c r="RVA230" s="15"/>
      <c r="RVB230" s="15"/>
      <c r="RVC230" s="15"/>
      <c r="RVD230" s="15"/>
      <c r="RVE230" s="15"/>
      <c r="RVF230" s="15"/>
      <c r="RVG230" s="15"/>
      <c r="RVH230" s="15"/>
      <c r="RVI230" s="15"/>
      <c r="RVJ230" s="15"/>
      <c r="RVK230" s="15"/>
      <c r="RVL230" s="15"/>
      <c r="RVM230" s="15"/>
      <c r="RVN230" s="15"/>
      <c r="RVO230" s="15"/>
      <c r="RVP230" s="15"/>
      <c r="RVQ230" s="15"/>
      <c r="RVR230" s="15"/>
      <c r="RVS230" s="15"/>
      <c r="RVT230" s="15"/>
      <c r="RVU230" s="15"/>
      <c r="RVV230" s="15"/>
      <c r="RVW230" s="15"/>
      <c r="RVX230" s="15"/>
      <c r="RVY230" s="15"/>
      <c r="RVZ230" s="15"/>
      <c r="RWA230" s="15"/>
      <c r="RWB230" s="15"/>
      <c r="RWC230" s="15"/>
      <c r="RWD230" s="15"/>
      <c r="RWE230" s="15"/>
      <c r="RWF230" s="15"/>
      <c r="RWG230" s="15"/>
      <c r="RWH230" s="15"/>
      <c r="RWI230" s="15"/>
      <c r="RWJ230" s="15"/>
      <c r="RWK230" s="15"/>
      <c r="RWL230" s="15"/>
      <c r="RWM230" s="15"/>
      <c r="RWN230" s="15"/>
      <c r="RWO230" s="15"/>
      <c r="RWP230" s="15"/>
      <c r="RWQ230" s="15"/>
      <c r="RWR230" s="15"/>
      <c r="RWS230" s="15"/>
      <c r="RWT230" s="15"/>
      <c r="RWU230" s="15"/>
      <c r="RWV230" s="15"/>
      <c r="RWW230" s="15"/>
      <c r="RWX230" s="15"/>
      <c r="RWY230" s="15"/>
      <c r="RWZ230" s="15"/>
      <c r="RXA230" s="15"/>
      <c r="RXB230" s="15"/>
      <c r="RXC230" s="15"/>
      <c r="RXD230" s="15"/>
      <c r="RXE230" s="15"/>
      <c r="RXF230" s="15"/>
      <c r="RXG230" s="15"/>
      <c r="RXH230" s="15"/>
      <c r="RXI230" s="15"/>
      <c r="RXJ230" s="15"/>
      <c r="RXK230" s="15"/>
      <c r="RXL230" s="15"/>
      <c r="RXM230" s="15"/>
      <c r="RXN230" s="15"/>
      <c r="RXO230" s="15"/>
      <c r="RXP230" s="15"/>
      <c r="RXQ230" s="15"/>
      <c r="RXR230" s="15"/>
      <c r="RXS230" s="15"/>
      <c r="RXT230" s="15"/>
      <c r="RXU230" s="15"/>
      <c r="RXV230" s="15"/>
      <c r="RXW230" s="15"/>
      <c r="RXX230" s="15"/>
      <c r="RXY230" s="15"/>
      <c r="RXZ230" s="15"/>
      <c r="RYA230" s="15"/>
      <c r="RYB230" s="15"/>
      <c r="RYC230" s="15"/>
      <c r="RYD230" s="15"/>
      <c r="RYE230" s="15"/>
      <c r="RYF230" s="15"/>
      <c r="RYG230" s="15"/>
      <c r="RYH230" s="15"/>
      <c r="RYI230" s="15"/>
      <c r="RYJ230" s="15"/>
      <c r="RYK230" s="15"/>
      <c r="RYL230" s="15"/>
      <c r="RYM230" s="15"/>
      <c r="RYN230" s="15"/>
      <c r="RYO230" s="15"/>
      <c r="RYP230" s="15"/>
      <c r="RYQ230" s="15"/>
      <c r="RYR230" s="15"/>
      <c r="RYS230" s="15"/>
      <c r="RYT230" s="15"/>
      <c r="RYU230" s="15"/>
      <c r="RYV230" s="15"/>
      <c r="RYW230" s="15"/>
      <c r="RYX230" s="15"/>
      <c r="RYY230" s="15"/>
      <c r="RYZ230" s="15"/>
      <c r="RZA230" s="15"/>
      <c r="RZB230" s="15"/>
      <c r="RZC230" s="15"/>
      <c r="RZD230" s="15"/>
      <c r="RZE230" s="15"/>
      <c r="RZF230" s="15"/>
      <c r="RZG230" s="15"/>
      <c r="RZH230" s="15"/>
      <c r="RZI230" s="15"/>
      <c r="RZJ230" s="15"/>
      <c r="RZK230" s="15"/>
      <c r="RZL230" s="15"/>
      <c r="RZM230" s="15"/>
      <c r="RZN230" s="15"/>
      <c r="RZO230" s="15"/>
      <c r="RZP230" s="15"/>
      <c r="RZQ230" s="15"/>
      <c r="RZR230" s="15"/>
      <c r="RZS230" s="15"/>
      <c r="RZT230" s="15"/>
      <c r="RZU230" s="15"/>
      <c r="RZV230" s="15"/>
      <c r="RZW230" s="15"/>
      <c r="RZX230" s="15"/>
      <c r="RZY230" s="15"/>
      <c r="RZZ230" s="15"/>
      <c r="SAA230" s="15"/>
      <c r="SAB230" s="15"/>
      <c r="SAC230" s="15"/>
      <c r="SAD230" s="15"/>
      <c r="SAE230" s="15"/>
      <c r="SAF230" s="15"/>
      <c r="SAG230" s="15"/>
      <c r="SAH230" s="15"/>
      <c r="SAI230" s="15"/>
      <c r="SAJ230" s="15"/>
      <c r="SAK230" s="15"/>
      <c r="SAL230" s="15"/>
      <c r="SAM230" s="15"/>
      <c r="SAN230" s="15"/>
      <c r="SAO230" s="15"/>
      <c r="SAP230" s="15"/>
      <c r="SAQ230" s="15"/>
      <c r="SAR230" s="15"/>
      <c r="SAS230" s="15"/>
      <c r="SAT230" s="15"/>
      <c r="SAU230" s="15"/>
      <c r="SAV230" s="15"/>
      <c r="SAW230" s="15"/>
      <c r="SAX230" s="15"/>
      <c r="SAY230" s="15"/>
      <c r="SAZ230" s="15"/>
      <c r="SBA230" s="15"/>
      <c r="SBB230" s="15"/>
      <c r="SBC230" s="15"/>
      <c r="SBD230" s="15"/>
      <c r="SBE230" s="15"/>
      <c r="SBF230" s="15"/>
      <c r="SBG230" s="15"/>
      <c r="SBH230" s="15"/>
      <c r="SBI230" s="15"/>
      <c r="SBJ230" s="15"/>
      <c r="SBK230" s="15"/>
      <c r="SBL230" s="15"/>
      <c r="SBM230" s="15"/>
      <c r="SBN230" s="15"/>
      <c r="SBO230" s="15"/>
      <c r="SBP230" s="15"/>
      <c r="SBQ230" s="15"/>
      <c r="SBR230" s="15"/>
      <c r="SBS230" s="15"/>
      <c r="SBT230" s="15"/>
      <c r="SBU230" s="15"/>
      <c r="SBV230" s="15"/>
      <c r="SBW230" s="15"/>
      <c r="SBX230" s="15"/>
      <c r="SBY230" s="15"/>
      <c r="SBZ230" s="15"/>
      <c r="SCA230" s="15"/>
      <c r="SCB230" s="15"/>
      <c r="SCC230" s="15"/>
      <c r="SCD230" s="15"/>
      <c r="SCE230" s="15"/>
      <c r="SCF230" s="15"/>
      <c r="SCG230" s="15"/>
      <c r="SCH230" s="15"/>
      <c r="SCI230" s="15"/>
      <c r="SCJ230" s="15"/>
      <c r="SCK230" s="15"/>
      <c r="SCL230" s="15"/>
      <c r="SCM230" s="15"/>
      <c r="SCN230" s="15"/>
      <c r="SCO230" s="15"/>
      <c r="SCP230" s="15"/>
      <c r="SCQ230" s="15"/>
      <c r="SCR230" s="15"/>
      <c r="SCS230" s="15"/>
      <c r="SCT230" s="15"/>
      <c r="SCU230" s="15"/>
      <c r="SCV230" s="15"/>
      <c r="SCW230" s="15"/>
      <c r="SCX230" s="15"/>
      <c r="SCY230" s="15"/>
      <c r="SCZ230" s="15"/>
      <c r="SDA230" s="15"/>
      <c r="SDB230" s="15"/>
      <c r="SDC230" s="15"/>
      <c r="SDD230" s="15"/>
      <c r="SDE230" s="15"/>
      <c r="SDF230" s="15"/>
      <c r="SDG230" s="15"/>
      <c r="SDH230" s="15"/>
      <c r="SDI230" s="15"/>
      <c r="SDJ230" s="15"/>
      <c r="SDK230" s="15"/>
      <c r="SDL230" s="15"/>
      <c r="SDM230" s="15"/>
      <c r="SDN230" s="15"/>
      <c r="SDO230" s="15"/>
      <c r="SDP230" s="15"/>
      <c r="SDQ230" s="15"/>
      <c r="SDR230" s="15"/>
      <c r="SDS230" s="15"/>
      <c r="SDT230" s="15"/>
      <c r="SDU230" s="15"/>
      <c r="SDV230" s="15"/>
      <c r="SDW230" s="15"/>
      <c r="SDX230" s="15"/>
      <c r="SDY230" s="15"/>
      <c r="SDZ230" s="15"/>
      <c r="SEA230" s="15"/>
      <c r="SEB230" s="15"/>
      <c r="SEC230" s="15"/>
      <c r="SED230" s="15"/>
      <c r="SEE230" s="15"/>
      <c r="SEF230" s="15"/>
      <c r="SEG230" s="15"/>
      <c r="SEH230" s="15"/>
      <c r="SEI230" s="15"/>
      <c r="SEJ230" s="15"/>
      <c r="SEK230" s="15"/>
      <c r="SEL230" s="15"/>
      <c r="SEM230" s="15"/>
      <c r="SEN230" s="15"/>
      <c r="SEO230" s="15"/>
      <c r="SEP230" s="15"/>
      <c r="SEQ230" s="15"/>
      <c r="SER230" s="15"/>
      <c r="SES230" s="15"/>
      <c r="SET230" s="15"/>
      <c r="SEU230" s="15"/>
      <c r="SEV230" s="15"/>
      <c r="SEW230" s="15"/>
      <c r="SEX230" s="15"/>
      <c r="SEY230" s="15"/>
      <c r="SEZ230" s="15"/>
      <c r="SFA230" s="15"/>
      <c r="SFB230" s="15"/>
      <c r="SFC230" s="15"/>
      <c r="SFD230" s="15"/>
      <c r="SFE230" s="15"/>
      <c r="SFF230" s="15"/>
      <c r="SFG230" s="15"/>
      <c r="SFH230" s="15"/>
      <c r="SFI230" s="15"/>
      <c r="SFJ230" s="15"/>
      <c r="SFK230" s="15"/>
      <c r="SFL230" s="15"/>
      <c r="SFM230" s="15"/>
      <c r="SFN230" s="15"/>
      <c r="SFO230" s="15"/>
      <c r="SFP230" s="15"/>
      <c r="SFQ230" s="15"/>
      <c r="SFR230" s="15"/>
      <c r="SFS230" s="15"/>
      <c r="SFT230" s="15"/>
      <c r="SFU230" s="15"/>
      <c r="SFV230" s="15"/>
      <c r="SFW230" s="15"/>
      <c r="SFX230" s="15"/>
      <c r="SFY230" s="15"/>
      <c r="SFZ230" s="15"/>
      <c r="SGA230" s="15"/>
      <c r="SGB230" s="15"/>
      <c r="SGC230" s="15"/>
      <c r="SGD230" s="15"/>
      <c r="SGE230" s="15"/>
      <c r="SGF230" s="15"/>
      <c r="SGG230" s="15"/>
      <c r="SGH230" s="15"/>
      <c r="SGI230" s="15"/>
      <c r="SGJ230" s="15"/>
      <c r="SGK230" s="15"/>
      <c r="SGL230" s="15"/>
      <c r="SGM230" s="15"/>
      <c r="SGN230" s="15"/>
      <c r="SGO230" s="15"/>
      <c r="SGP230" s="15"/>
      <c r="SGQ230" s="15"/>
      <c r="SGR230" s="15"/>
      <c r="SGS230" s="15"/>
      <c r="SGT230" s="15"/>
      <c r="SGU230" s="15"/>
      <c r="SGV230" s="15"/>
      <c r="SGW230" s="15"/>
      <c r="SGX230" s="15"/>
      <c r="SGY230" s="15"/>
      <c r="SGZ230" s="15"/>
      <c r="SHA230" s="15"/>
      <c r="SHB230" s="15"/>
      <c r="SHC230" s="15"/>
      <c r="SHD230" s="15"/>
      <c r="SHE230" s="15"/>
      <c r="SHF230" s="15"/>
      <c r="SHG230" s="15"/>
      <c r="SHH230" s="15"/>
      <c r="SHI230" s="15"/>
      <c r="SHJ230" s="15"/>
      <c r="SHK230" s="15"/>
      <c r="SHL230" s="15"/>
      <c r="SHM230" s="15"/>
      <c r="SHN230" s="15"/>
      <c r="SHO230" s="15"/>
      <c r="SHP230" s="15"/>
      <c r="SHQ230" s="15"/>
      <c r="SHR230" s="15"/>
      <c r="SHS230" s="15"/>
      <c r="SHT230" s="15"/>
      <c r="SHU230" s="15"/>
      <c r="SHV230" s="15"/>
      <c r="SHW230" s="15"/>
      <c r="SHX230" s="15"/>
      <c r="SHY230" s="15"/>
      <c r="SHZ230" s="15"/>
      <c r="SIA230" s="15"/>
      <c r="SIB230" s="15"/>
      <c r="SIC230" s="15"/>
      <c r="SID230" s="15"/>
      <c r="SIE230" s="15"/>
      <c r="SIF230" s="15"/>
      <c r="SIG230" s="15"/>
      <c r="SIH230" s="15"/>
      <c r="SII230" s="15"/>
      <c r="SIJ230" s="15"/>
      <c r="SIK230" s="15"/>
      <c r="SIL230" s="15"/>
      <c r="SIM230" s="15"/>
      <c r="SIN230" s="15"/>
      <c r="SIO230" s="15"/>
      <c r="SIP230" s="15"/>
      <c r="SIQ230" s="15"/>
      <c r="SIR230" s="15"/>
      <c r="SIS230" s="15"/>
      <c r="SIT230" s="15"/>
      <c r="SIU230" s="15"/>
      <c r="SIV230" s="15"/>
      <c r="SIW230" s="15"/>
      <c r="SIX230" s="15"/>
      <c r="SIY230" s="15"/>
      <c r="SIZ230" s="15"/>
      <c r="SJA230" s="15"/>
      <c r="SJB230" s="15"/>
      <c r="SJC230" s="15"/>
      <c r="SJD230" s="15"/>
      <c r="SJE230" s="15"/>
      <c r="SJF230" s="15"/>
      <c r="SJG230" s="15"/>
      <c r="SJH230" s="15"/>
      <c r="SJI230" s="15"/>
      <c r="SJJ230" s="15"/>
      <c r="SJK230" s="15"/>
      <c r="SJL230" s="15"/>
      <c r="SJM230" s="15"/>
      <c r="SJN230" s="15"/>
      <c r="SJO230" s="15"/>
      <c r="SJP230" s="15"/>
      <c r="SJQ230" s="15"/>
      <c r="SJR230" s="15"/>
      <c r="SJS230" s="15"/>
      <c r="SJT230" s="15"/>
      <c r="SJU230" s="15"/>
      <c r="SJV230" s="15"/>
      <c r="SJW230" s="15"/>
      <c r="SJX230" s="15"/>
      <c r="SJY230" s="15"/>
      <c r="SJZ230" s="15"/>
      <c r="SKA230" s="15"/>
      <c r="SKB230" s="15"/>
      <c r="SKC230" s="15"/>
      <c r="SKD230" s="15"/>
      <c r="SKE230" s="15"/>
      <c r="SKF230" s="15"/>
      <c r="SKG230" s="15"/>
      <c r="SKH230" s="15"/>
      <c r="SKI230" s="15"/>
      <c r="SKJ230" s="15"/>
      <c r="SKK230" s="15"/>
      <c r="SKL230" s="15"/>
      <c r="SKM230" s="15"/>
      <c r="SKN230" s="15"/>
      <c r="SKO230" s="15"/>
      <c r="SKP230" s="15"/>
      <c r="SKQ230" s="15"/>
      <c r="SKR230" s="15"/>
      <c r="SKS230" s="15"/>
      <c r="SKT230" s="15"/>
      <c r="SKU230" s="15"/>
      <c r="SKV230" s="15"/>
      <c r="SKW230" s="15"/>
      <c r="SKX230" s="15"/>
      <c r="SKY230" s="15"/>
      <c r="SKZ230" s="15"/>
      <c r="SLA230" s="15"/>
      <c r="SLB230" s="15"/>
      <c r="SLC230" s="15"/>
      <c r="SLD230" s="15"/>
      <c r="SLE230" s="15"/>
      <c r="SLF230" s="15"/>
      <c r="SLG230" s="15"/>
      <c r="SLH230" s="15"/>
      <c r="SLI230" s="15"/>
      <c r="SLJ230" s="15"/>
      <c r="SLK230" s="15"/>
      <c r="SLL230" s="15"/>
      <c r="SLM230" s="15"/>
      <c r="SLN230" s="15"/>
      <c r="SLO230" s="15"/>
      <c r="SLP230" s="15"/>
      <c r="SLQ230" s="15"/>
      <c r="SLR230" s="15"/>
      <c r="SLS230" s="15"/>
      <c r="SLT230" s="15"/>
      <c r="SLU230" s="15"/>
      <c r="SLV230" s="15"/>
      <c r="SLW230" s="15"/>
      <c r="SLX230" s="15"/>
      <c r="SLY230" s="15"/>
      <c r="SLZ230" s="15"/>
      <c r="SMA230" s="15"/>
      <c r="SMB230" s="15"/>
      <c r="SMC230" s="15"/>
      <c r="SMD230" s="15"/>
      <c r="SME230" s="15"/>
      <c r="SMF230" s="15"/>
      <c r="SMG230" s="15"/>
      <c r="SMH230" s="15"/>
      <c r="SMI230" s="15"/>
      <c r="SMJ230" s="15"/>
      <c r="SMK230" s="15"/>
      <c r="SML230" s="15"/>
      <c r="SMM230" s="15"/>
      <c r="SMN230" s="15"/>
      <c r="SMO230" s="15"/>
      <c r="SMP230" s="15"/>
      <c r="SMQ230" s="15"/>
      <c r="SMR230" s="15"/>
      <c r="SMS230" s="15"/>
      <c r="SMT230" s="15"/>
      <c r="SMU230" s="15"/>
      <c r="SMV230" s="15"/>
      <c r="SMW230" s="15"/>
      <c r="SMX230" s="15"/>
      <c r="SMY230" s="15"/>
      <c r="SMZ230" s="15"/>
      <c r="SNA230" s="15"/>
      <c r="SNB230" s="15"/>
      <c r="SNC230" s="15"/>
      <c r="SND230" s="15"/>
      <c r="SNE230" s="15"/>
      <c r="SNF230" s="15"/>
      <c r="SNG230" s="15"/>
      <c r="SNH230" s="15"/>
      <c r="SNI230" s="15"/>
      <c r="SNJ230" s="15"/>
      <c r="SNK230" s="15"/>
      <c r="SNL230" s="15"/>
      <c r="SNM230" s="15"/>
      <c r="SNN230" s="15"/>
      <c r="SNO230" s="15"/>
      <c r="SNP230" s="15"/>
      <c r="SNQ230" s="15"/>
      <c r="SNR230" s="15"/>
      <c r="SNS230" s="15"/>
      <c r="SNT230" s="15"/>
      <c r="SNU230" s="15"/>
      <c r="SNV230" s="15"/>
      <c r="SNW230" s="15"/>
      <c r="SNX230" s="15"/>
      <c r="SNY230" s="15"/>
      <c r="SNZ230" s="15"/>
      <c r="SOA230" s="15"/>
      <c r="SOB230" s="15"/>
      <c r="SOC230" s="15"/>
      <c r="SOD230" s="15"/>
      <c r="SOE230" s="15"/>
      <c r="SOF230" s="15"/>
      <c r="SOG230" s="15"/>
      <c r="SOH230" s="15"/>
      <c r="SOI230" s="15"/>
      <c r="SOJ230" s="15"/>
      <c r="SOK230" s="15"/>
      <c r="SOL230" s="15"/>
      <c r="SOM230" s="15"/>
      <c r="SON230" s="15"/>
      <c r="SOO230" s="15"/>
      <c r="SOP230" s="15"/>
      <c r="SOQ230" s="15"/>
      <c r="SOR230" s="15"/>
      <c r="SOS230" s="15"/>
      <c r="SOT230" s="15"/>
      <c r="SOU230" s="15"/>
      <c r="SOV230" s="15"/>
      <c r="SOW230" s="15"/>
      <c r="SOX230" s="15"/>
      <c r="SOY230" s="15"/>
      <c r="SOZ230" s="15"/>
      <c r="SPA230" s="15"/>
      <c r="SPB230" s="15"/>
      <c r="SPC230" s="15"/>
      <c r="SPD230" s="15"/>
      <c r="SPE230" s="15"/>
      <c r="SPF230" s="15"/>
      <c r="SPG230" s="15"/>
      <c r="SPH230" s="15"/>
      <c r="SPI230" s="15"/>
      <c r="SPJ230" s="15"/>
      <c r="SPK230" s="15"/>
      <c r="SPL230" s="15"/>
      <c r="SPM230" s="15"/>
      <c r="SPN230" s="15"/>
      <c r="SPO230" s="15"/>
      <c r="SPP230" s="15"/>
      <c r="SPQ230" s="15"/>
      <c r="SPR230" s="15"/>
      <c r="SPS230" s="15"/>
      <c r="SPT230" s="15"/>
      <c r="SPU230" s="15"/>
      <c r="SPV230" s="15"/>
      <c r="SPW230" s="15"/>
      <c r="SPX230" s="15"/>
      <c r="SPY230" s="15"/>
      <c r="SPZ230" s="15"/>
      <c r="SQA230" s="15"/>
      <c r="SQB230" s="15"/>
      <c r="SQC230" s="15"/>
      <c r="SQD230" s="15"/>
      <c r="SQE230" s="15"/>
      <c r="SQF230" s="15"/>
      <c r="SQG230" s="15"/>
      <c r="SQH230" s="15"/>
      <c r="SQI230" s="15"/>
      <c r="SQJ230" s="15"/>
      <c r="SQK230" s="15"/>
      <c r="SQL230" s="15"/>
      <c r="SQM230" s="15"/>
      <c r="SQN230" s="15"/>
      <c r="SQO230" s="15"/>
      <c r="SQP230" s="15"/>
      <c r="SQQ230" s="15"/>
      <c r="SQR230" s="15"/>
      <c r="SQS230" s="15"/>
      <c r="SQT230" s="15"/>
      <c r="SQU230" s="15"/>
      <c r="SQV230" s="15"/>
      <c r="SQW230" s="15"/>
      <c r="SQX230" s="15"/>
      <c r="SQY230" s="15"/>
      <c r="SQZ230" s="15"/>
      <c r="SRA230" s="15"/>
      <c r="SRB230" s="15"/>
      <c r="SRC230" s="15"/>
      <c r="SRD230" s="15"/>
      <c r="SRE230" s="15"/>
      <c r="SRF230" s="15"/>
      <c r="SRG230" s="15"/>
      <c r="SRH230" s="15"/>
      <c r="SRI230" s="15"/>
      <c r="SRJ230" s="15"/>
      <c r="SRK230" s="15"/>
      <c r="SRL230" s="15"/>
      <c r="SRM230" s="15"/>
      <c r="SRN230" s="15"/>
      <c r="SRO230" s="15"/>
      <c r="SRP230" s="15"/>
      <c r="SRQ230" s="15"/>
      <c r="SRR230" s="15"/>
      <c r="SRS230" s="15"/>
      <c r="SRT230" s="15"/>
      <c r="SRU230" s="15"/>
      <c r="SRV230" s="15"/>
      <c r="SRW230" s="15"/>
      <c r="SRX230" s="15"/>
      <c r="SRY230" s="15"/>
      <c r="SRZ230" s="15"/>
      <c r="SSA230" s="15"/>
      <c r="SSB230" s="15"/>
      <c r="SSC230" s="15"/>
      <c r="SSD230" s="15"/>
      <c r="SSE230" s="15"/>
      <c r="SSF230" s="15"/>
      <c r="SSG230" s="15"/>
      <c r="SSH230" s="15"/>
      <c r="SSI230" s="15"/>
      <c r="SSJ230" s="15"/>
      <c r="SSK230" s="15"/>
      <c r="SSL230" s="15"/>
      <c r="SSM230" s="15"/>
      <c r="SSN230" s="15"/>
      <c r="SSO230" s="15"/>
      <c r="SSP230" s="15"/>
      <c r="SSQ230" s="15"/>
      <c r="SSR230" s="15"/>
      <c r="SSS230" s="15"/>
      <c r="SST230" s="15"/>
      <c r="SSU230" s="15"/>
      <c r="SSV230" s="15"/>
      <c r="SSW230" s="15"/>
      <c r="SSX230" s="15"/>
      <c r="SSY230" s="15"/>
      <c r="SSZ230" s="15"/>
      <c r="STA230" s="15"/>
      <c r="STB230" s="15"/>
      <c r="STC230" s="15"/>
      <c r="STD230" s="15"/>
      <c r="STE230" s="15"/>
      <c r="STF230" s="15"/>
      <c r="STG230" s="15"/>
      <c r="STH230" s="15"/>
      <c r="STI230" s="15"/>
      <c r="STJ230" s="15"/>
      <c r="STK230" s="15"/>
      <c r="STL230" s="15"/>
      <c r="STM230" s="15"/>
      <c r="STN230" s="15"/>
      <c r="STO230" s="15"/>
      <c r="STP230" s="15"/>
      <c r="STQ230" s="15"/>
      <c r="STR230" s="15"/>
      <c r="STS230" s="15"/>
      <c r="STT230" s="15"/>
      <c r="STU230" s="15"/>
      <c r="STV230" s="15"/>
      <c r="STW230" s="15"/>
      <c r="STX230" s="15"/>
      <c r="STY230" s="15"/>
      <c r="STZ230" s="15"/>
      <c r="SUA230" s="15"/>
      <c r="SUB230" s="15"/>
      <c r="SUC230" s="15"/>
      <c r="SUD230" s="15"/>
      <c r="SUE230" s="15"/>
      <c r="SUF230" s="15"/>
      <c r="SUG230" s="15"/>
      <c r="SUH230" s="15"/>
      <c r="SUI230" s="15"/>
      <c r="SUJ230" s="15"/>
      <c r="SUK230" s="15"/>
      <c r="SUL230" s="15"/>
      <c r="SUM230" s="15"/>
      <c r="SUN230" s="15"/>
      <c r="SUO230" s="15"/>
      <c r="SUP230" s="15"/>
      <c r="SUQ230" s="15"/>
      <c r="SUR230" s="15"/>
      <c r="SUS230" s="15"/>
      <c r="SUT230" s="15"/>
      <c r="SUU230" s="15"/>
      <c r="SUV230" s="15"/>
      <c r="SUW230" s="15"/>
      <c r="SUX230" s="15"/>
      <c r="SUY230" s="15"/>
      <c r="SUZ230" s="15"/>
      <c r="SVA230" s="15"/>
      <c r="SVB230" s="15"/>
      <c r="SVC230" s="15"/>
      <c r="SVD230" s="15"/>
      <c r="SVE230" s="15"/>
      <c r="SVF230" s="15"/>
      <c r="SVG230" s="15"/>
      <c r="SVH230" s="15"/>
      <c r="SVI230" s="15"/>
      <c r="SVJ230" s="15"/>
      <c r="SVK230" s="15"/>
      <c r="SVL230" s="15"/>
      <c r="SVM230" s="15"/>
      <c r="SVN230" s="15"/>
      <c r="SVO230" s="15"/>
      <c r="SVP230" s="15"/>
      <c r="SVQ230" s="15"/>
      <c r="SVR230" s="15"/>
      <c r="SVS230" s="15"/>
      <c r="SVT230" s="15"/>
      <c r="SVU230" s="15"/>
      <c r="SVV230" s="15"/>
      <c r="SVW230" s="15"/>
      <c r="SVX230" s="15"/>
      <c r="SVY230" s="15"/>
      <c r="SVZ230" s="15"/>
      <c r="SWA230" s="15"/>
      <c r="SWB230" s="15"/>
      <c r="SWC230" s="15"/>
      <c r="SWD230" s="15"/>
      <c r="SWE230" s="15"/>
      <c r="SWF230" s="15"/>
      <c r="SWG230" s="15"/>
      <c r="SWH230" s="15"/>
      <c r="SWI230" s="15"/>
      <c r="SWJ230" s="15"/>
      <c r="SWK230" s="15"/>
      <c r="SWL230" s="15"/>
      <c r="SWM230" s="15"/>
      <c r="SWN230" s="15"/>
      <c r="SWO230" s="15"/>
      <c r="SWP230" s="15"/>
      <c r="SWQ230" s="15"/>
      <c r="SWR230" s="15"/>
      <c r="SWS230" s="15"/>
      <c r="SWT230" s="15"/>
      <c r="SWU230" s="15"/>
      <c r="SWV230" s="15"/>
      <c r="SWW230" s="15"/>
      <c r="SWX230" s="15"/>
      <c r="SWY230" s="15"/>
      <c r="SWZ230" s="15"/>
      <c r="SXA230" s="15"/>
      <c r="SXB230" s="15"/>
      <c r="SXC230" s="15"/>
      <c r="SXD230" s="15"/>
      <c r="SXE230" s="15"/>
      <c r="SXF230" s="15"/>
      <c r="SXG230" s="15"/>
      <c r="SXH230" s="15"/>
      <c r="SXI230" s="15"/>
      <c r="SXJ230" s="15"/>
      <c r="SXK230" s="15"/>
      <c r="SXL230" s="15"/>
      <c r="SXM230" s="15"/>
      <c r="SXN230" s="15"/>
      <c r="SXO230" s="15"/>
      <c r="SXP230" s="15"/>
      <c r="SXQ230" s="15"/>
      <c r="SXR230" s="15"/>
      <c r="SXS230" s="15"/>
      <c r="SXT230" s="15"/>
      <c r="SXU230" s="15"/>
      <c r="SXV230" s="15"/>
      <c r="SXW230" s="15"/>
      <c r="SXX230" s="15"/>
      <c r="SXY230" s="15"/>
      <c r="SXZ230" s="15"/>
      <c r="SYA230" s="15"/>
      <c r="SYB230" s="15"/>
      <c r="SYC230" s="15"/>
      <c r="SYD230" s="15"/>
      <c r="SYE230" s="15"/>
      <c r="SYF230" s="15"/>
      <c r="SYG230" s="15"/>
      <c r="SYH230" s="15"/>
      <c r="SYI230" s="15"/>
      <c r="SYJ230" s="15"/>
      <c r="SYK230" s="15"/>
      <c r="SYL230" s="15"/>
      <c r="SYM230" s="15"/>
      <c r="SYN230" s="15"/>
      <c r="SYO230" s="15"/>
      <c r="SYP230" s="15"/>
      <c r="SYQ230" s="15"/>
      <c r="SYR230" s="15"/>
      <c r="SYS230" s="15"/>
      <c r="SYT230" s="15"/>
      <c r="SYU230" s="15"/>
      <c r="SYV230" s="15"/>
      <c r="SYW230" s="15"/>
      <c r="SYX230" s="15"/>
      <c r="SYY230" s="15"/>
      <c r="SYZ230" s="15"/>
      <c r="SZA230" s="15"/>
      <c r="SZB230" s="15"/>
      <c r="SZC230" s="15"/>
      <c r="SZD230" s="15"/>
      <c r="SZE230" s="15"/>
      <c r="SZF230" s="15"/>
      <c r="SZG230" s="15"/>
      <c r="SZH230" s="15"/>
      <c r="SZI230" s="15"/>
      <c r="SZJ230" s="15"/>
      <c r="SZK230" s="15"/>
      <c r="SZL230" s="15"/>
      <c r="SZM230" s="15"/>
      <c r="SZN230" s="15"/>
      <c r="SZO230" s="15"/>
      <c r="SZP230" s="15"/>
      <c r="SZQ230" s="15"/>
      <c r="SZR230" s="15"/>
      <c r="SZS230" s="15"/>
      <c r="SZT230" s="15"/>
      <c r="SZU230" s="15"/>
      <c r="SZV230" s="15"/>
      <c r="SZW230" s="15"/>
      <c r="SZX230" s="15"/>
      <c r="SZY230" s="15"/>
      <c r="SZZ230" s="15"/>
      <c r="TAA230" s="15"/>
      <c r="TAB230" s="15"/>
      <c r="TAC230" s="15"/>
      <c r="TAD230" s="15"/>
      <c r="TAE230" s="15"/>
      <c r="TAF230" s="15"/>
      <c r="TAG230" s="15"/>
      <c r="TAH230" s="15"/>
      <c r="TAI230" s="15"/>
      <c r="TAJ230" s="15"/>
      <c r="TAK230" s="15"/>
      <c r="TAL230" s="15"/>
      <c r="TAM230" s="15"/>
      <c r="TAN230" s="15"/>
      <c r="TAO230" s="15"/>
      <c r="TAP230" s="15"/>
      <c r="TAQ230" s="15"/>
      <c r="TAR230" s="15"/>
      <c r="TAS230" s="15"/>
      <c r="TAT230" s="15"/>
      <c r="TAU230" s="15"/>
      <c r="TAV230" s="15"/>
      <c r="TAW230" s="15"/>
      <c r="TAX230" s="15"/>
      <c r="TAY230" s="15"/>
      <c r="TAZ230" s="15"/>
      <c r="TBA230" s="15"/>
      <c r="TBB230" s="15"/>
      <c r="TBC230" s="15"/>
      <c r="TBD230" s="15"/>
      <c r="TBE230" s="15"/>
      <c r="TBF230" s="15"/>
      <c r="TBG230" s="15"/>
      <c r="TBH230" s="15"/>
      <c r="TBI230" s="15"/>
      <c r="TBJ230" s="15"/>
      <c r="TBK230" s="15"/>
      <c r="TBL230" s="15"/>
      <c r="TBM230" s="15"/>
      <c r="TBN230" s="15"/>
      <c r="TBO230" s="15"/>
      <c r="TBP230" s="15"/>
      <c r="TBQ230" s="15"/>
      <c r="TBR230" s="15"/>
      <c r="TBS230" s="15"/>
      <c r="TBT230" s="15"/>
      <c r="TBU230" s="15"/>
      <c r="TBV230" s="15"/>
      <c r="TBW230" s="15"/>
      <c r="TBX230" s="15"/>
      <c r="TBY230" s="15"/>
      <c r="TBZ230" s="15"/>
      <c r="TCA230" s="15"/>
      <c r="TCB230" s="15"/>
      <c r="TCC230" s="15"/>
      <c r="TCD230" s="15"/>
      <c r="TCE230" s="15"/>
      <c r="TCF230" s="15"/>
      <c r="TCG230" s="15"/>
      <c r="TCH230" s="15"/>
      <c r="TCI230" s="15"/>
      <c r="TCJ230" s="15"/>
      <c r="TCK230" s="15"/>
      <c r="TCL230" s="15"/>
      <c r="TCM230" s="15"/>
      <c r="TCN230" s="15"/>
      <c r="TCO230" s="15"/>
      <c r="TCP230" s="15"/>
      <c r="TCQ230" s="15"/>
      <c r="TCR230" s="15"/>
      <c r="TCS230" s="15"/>
      <c r="TCT230" s="15"/>
      <c r="TCU230" s="15"/>
      <c r="TCV230" s="15"/>
      <c r="TCW230" s="15"/>
      <c r="TCX230" s="15"/>
      <c r="TCY230" s="15"/>
      <c r="TCZ230" s="15"/>
      <c r="TDA230" s="15"/>
      <c r="TDB230" s="15"/>
      <c r="TDC230" s="15"/>
      <c r="TDD230" s="15"/>
      <c r="TDE230" s="15"/>
      <c r="TDF230" s="15"/>
      <c r="TDG230" s="15"/>
      <c r="TDH230" s="15"/>
      <c r="TDI230" s="15"/>
      <c r="TDJ230" s="15"/>
      <c r="TDK230" s="15"/>
      <c r="TDL230" s="15"/>
      <c r="TDM230" s="15"/>
      <c r="TDN230" s="15"/>
      <c r="TDO230" s="15"/>
      <c r="TDP230" s="15"/>
      <c r="TDQ230" s="15"/>
      <c r="TDR230" s="15"/>
      <c r="TDS230" s="15"/>
      <c r="TDT230" s="15"/>
      <c r="TDU230" s="15"/>
      <c r="TDV230" s="15"/>
      <c r="TDW230" s="15"/>
      <c r="TDX230" s="15"/>
      <c r="TDY230" s="15"/>
      <c r="TDZ230" s="15"/>
      <c r="TEA230" s="15"/>
      <c r="TEB230" s="15"/>
      <c r="TEC230" s="15"/>
      <c r="TED230" s="15"/>
      <c r="TEE230" s="15"/>
      <c r="TEF230" s="15"/>
      <c r="TEG230" s="15"/>
      <c r="TEH230" s="15"/>
      <c r="TEI230" s="15"/>
      <c r="TEJ230" s="15"/>
      <c r="TEK230" s="15"/>
      <c r="TEL230" s="15"/>
      <c r="TEM230" s="15"/>
      <c r="TEN230" s="15"/>
      <c r="TEO230" s="15"/>
      <c r="TEP230" s="15"/>
      <c r="TEQ230" s="15"/>
      <c r="TER230" s="15"/>
      <c r="TES230" s="15"/>
      <c r="TET230" s="15"/>
      <c r="TEU230" s="15"/>
      <c r="TEV230" s="15"/>
      <c r="TEW230" s="15"/>
      <c r="TEX230" s="15"/>
      <c r="TEY230" s="15"/>
      <c r="TEZ230" s="15"/>
      <c r="TFA230" s="15"/>
      <c r="TFB230" s="15"/>
      <c r="TFC230" s="15"/>
      <c r="TFD230" s="15"/>
      <c r="TFE230" s="15"/>
      <c r="TFF230" s="15"/>
      <c r="TFG230" s="15"/>
      <c r="TFH230" s="15"/>
      <c r="TFI230" s="15"/>
      <c r="TFJ230" s="15"/>
      <c r="TFK230" s="15"/>
      <c r="TFL230" s="15"/>
      <c r="TFM230" s="15"/>
      <c r="TFN230" s="15"/>
      <c r="TFO230" s="15"/>
      <c r="TFP230" s="15"/>
      <c r="TFQ230" s="15"/>
      <c r="TFR230" s="15"/>
      <c r="TFS230" s="15"/>
      <c r="TFT230" s="15"/>
      <c r="TFU230" s="15"/>
      <c r="TFV230" s="15"/>
      <c r="TFW230" s="15"/>
      <c r="TFX230" s="15"/>
      <c r="TFY230" s="15"/>
      <c r="TFZ230" s="15"/>
      <c r="TGA230" s="15"/>
      <c r="TGB230" s="15"/>
      <c r="TGC230" s="15"/>
      <c r="TGD230" s="15"/>
      <c r="TGE230" s="15"/>
      <c r="TGF230" s="15"/>
      <c r="TGG230" s="15"/>
      <c r="TGH230" s="15"/>
      <c r="TGI230" s="15"/>
      <c r="TGJ230" s="15"/>
      <c r="TGK230" s="15"/>
      <c r="TGL230" s="15"/>
      <c r="TGM230" s="15"/>
      <c r="TGN230" s="15"/>
      <c r="TGO230" s="15"/>
      <c r="TGP230" s="15"/>
      <c r="TGQ230" s="15"/>
      <c r="TGR230" s="15"/>
      <c r="TGS230" s="15"/>
      <c r="TGT230" s="15"/>
      <c r="TGU230" s="15"/>
      <c r="TGV230" s="15"/>
      <c r="TGW230" s="15"/>
      <c r="TGX230" s="15"/>
      <c r="TGY230" s="15"/>
      <c r="TGZ230" s="15"/>
      <c r="THA230" s="15"/>
      <c r="THB230" s="15"/>
      <c r="THC230" s="15"/>
      <c r="THD230" s="15"/>
      <c r="THE230" s="15"/>
      <c r="THF230" s="15"/>
      <c r="THG230" s="15"/>
      <c r="THH230" s="15"/>
      <c r="THI230" s="15"/>
      <c r="THJ230" s="15"/>
      <c r="THK230" s="15"/>
      <c r="THL230" s="15"/>
      <c r="THM230" s="15"/>
      <c r="THN230" s="15"/>
      <c r="THO230" s="15"/>
      <c r="THP230" s="15"/>
      <c r="THQ230" s="15"/>
      <c r="THR230" s="15"/>
      <c r="THS230" s="15"/>
      <c r="THT230" s="15"/>
      <c r="THU230" s="15"/>
      <c r="THV230" s="15"/>
      <c r="THW230" s="15"/>
      <c r="THX230" s="15"/>
      <c r="THY230" s="15"/>
      <c r="THZ230" s="15"/>
      <c r="TIA230" s="15"/>
      <c r="TIB230" s="15"/>
      <c r="TIC230" s="15"/>
      <c r="TID230" s="15"/>
      <c r="TIE230" s="15"/>
      <c r="TIF230" s="15"/>
      <c r="TIG230" s="15"/>
      <c r="TIH230" s="15"/>
      <c r="TII230" s="15"/>
      <c r="TIJ230" s="15"/>
      <c r="TIK230" s="15"/>
      <c r="TIL230" s="15"/>
      <c r="TIM230" s="15"/>
      <c r="TIN230" s="15"/>
      <c r="TIO230" s="15"/>
      <c r="TIP230" s="15"/>
      <c r="TIQ230" s="15"/>
      <c r="TIR230" s="15"/>
      <c r="TIS230" s="15"/>
      <c r="TIT230" s="15"/>
      <c r="TIU230" s="15"/>
      <c r="TIV230" s="15"/>
      <c r="TIW230" s="15"/>
      <c r="TIX230" s="15"/>
      <c r="TIY230" s="15"/>
      <c r="TIZ230" s="15"/>
      <c r="TJA230" s="15"/>
      <c r="TJB230" s="15"/>
      <c r="TJC230" s="15"/>
      <c r="TJD230" s="15"/>
      <c r="TJE230" s="15"/>
      <c r="TJF230" s="15"/>
      <c r="TJG230" s="15"/>
      <c r="TJH230" s="15"/>
      <c r="TJI230" s="15"/>
      <c r="TJJ230" s="15"/>
      <c r="TJK230" s="15"/>
      <c r="TJL230" s="15"/>
      <c r="TJM230" s="15"/>
      <c r="TJN230" s="15"/>
      <c r="TJO230" s="15"/>
      <c r="TJP230" s="15"/>
      <c r="TJQ230" s="15"/>
      <c r="TJR230" s="15"/>
      <c r="TJS230" s="15"/>
      <c r="TJT230" s="15"/>
      <c r="TJU230" s="15"/>
      <c r="TJV230" s="15"/>
      <c r="TJW230" s="15"/>
      <c r="TJX230" s="15"/>
      <c r="TJY230" s="15"/>
      <c r="TJZ230" s="15"/>
      <c r="TKA230" s="15"/>
      <c r="TKB230" s="15"/>
      <c r="TKC230" s="15"/>
      <c r="TKD230" s="15"/>
      <c r="TKE230" s="15"/>
      <c r="TKF230" s="15"/>
      <c r="TKG230" s="15"/>
      <c r="TKH230" s="15"/>
      <c r="TKI230" s="15"/>
      <c r="TKJ230" s="15"/>
      <c r="TKK230" s="15"/>
      <c r="TKL230" s="15"/>
      <c r="TKM230" s="15"/>
      <c r="TKN230" s="15"/>
      <c r="TKO230" s="15"/>
      <c r="TKP230" s="15"/>
      <c r="TKQ230" s="15"/>
      <c r="TKR230" s="15"/>
      <c r="TKS230" s="15"/>
      <c r="TKT230" s="15"/>
      <c r="TKU230" s="15"/>
      <c r="TKV230" s="15"/>
      <c r="TKW230" s="15"/>
      <c r="TKX230" s="15"/>
      <c r="TKY230" s="15"/>
      <c r="TKZ230" s="15"/>
      <c r="TLA230" s="15"/>
      <c r="TLB230" s="15"/>
      <c r="TLC230" s="15"/>
      <c r="TLD230" s="15"/>
      <c r="TLE230" s="15"/>
      <c r="TLF230" s="15"/>
      <c r="TLG230" s="15"/>
      <c r="TLH230" s="15"/>
      <c r="TLI230" s="15"/>
      <c r="TLJ230" s="15"/>
      <c r="TLK230" s="15"/>
      <c r="TLL230" s="15"/>
      <c r="TLM230" s="15"/>
      <c r="TLN230" s="15"/>
      <c r="TLO230" s="15"/>
      <c r="TLP230" s="15"/>
      <c r="TLQ230" s="15"/>
      <c r="TLR230" s="15"/>
      <c r="TLS230" s="15"/>
      <c r="TLT230" s="15"/>
      <c r="TLU230" s="15"/>
      <c r="TLV230" s="15"/>
      <c r="TLW230" s="15"/>
      <c r="TLX230" s="15"/>
      <c r="TLY230" s="15"/>
      <c r="TLZ230" s="15"/>
      <c r="TMA230" s="15"/>
      <c r="TMB230" s="15"/>
      <c r="TMC230" s="15"/>
      <c r="TMD230" s="15"/>
      <c r="TME230" s="15"/>
      <c r="TMF230" s="15"/>
      <c r="TMG230" s="15"/>
      <c r="TMH230" s="15"/>
      <c r="TMI230" s="15"/>
      <c r="TMJ230" s="15"/>
      <c r="TMK230" s="15"/>
      <c r="TML230" s="15"/>
      <c r="TMM230" s="15"/>
      <c r="TMN230" s="15"/>
      <c r="TMO230" s="15"/>
      <c r="TMP230" s="15"/>
      <c r="TMQ230" s="15"/>
      <c r="TMR230" s="15"/>
      <c r="TMS230" s="15"/>
      <c r="TMT230" s="15"/>
      <c r="TMU230" s="15"/>
      <c r="TMV230" s="15"/>
      <c r="TMW230" s="15"/>
      <c r="TMX230" s="15"/>
      <c r="TMY230" s="15"/>
      <c r="TMZ230" s="15"/>
      <c r="TNA230" s="15"/>
      <c r="TNB230" s="15"/>
      <c r="TNC230" s="15"/>
      <c r="TND230" s="15"/>
      <c r="TNE230" s="15"/>
      <c r="TNF230" s="15"/>
      <c r="TNG230" s="15"/>
      <c r="TNH230" s="15"/>
      <c r="TNI230" s="15"/>
      <c r="TNJ230" s="15"/>
      <c r="TNK230" s="15"/>
      <c r="TNL230" s="15"/>
      <c r="TNM230" s="15"/>
      <c r="TNN230" s="15"/>
      <c r="TNO230" s="15"/>
      <c r="TNP230" s="15"/>
      <c r="TNQ230" s="15"/>
      <c r="TNR230" s="15"/>
      <c r="TNS230" s="15"/>
      <c r="TNT230" s="15"/>
      <c r="TNU230" s="15"/>
      <c r="TNV230" s="15"/>
      <c r="TNW230" s="15"/>
      <c r="TNX230" s="15"/>
      <c r="TNY230" s="15"/>
      <c r="TNZ230" s="15"/>
      <c r="TOA230" s="15"/>
      <c r="TOB230" s="15"/>
      <c r="TOC230" s="15"/>
      <c r="TOD230" s="15"/>
      <c r="TOE230" s="15"/>
      <c r="TOF230" s="15"/>
      <c r="TOG230" s="15"/>
      <c r="TOH230" s="15"/>
      <c r="TOI230" s="15"/>
      <c r="TOJ230" s="15"/>
      <c r="TOK230" s="15"/>
      <c r="TOL230" s="15"/>
      <c r="TOM230" s="15"/>
      <c r="TON230" s="15"/>
      <c r="TOO230" s="15"/>
      <c r="TOP230" s="15"/>
      <c r="TOQ230" s="15"/>
      <c r="TOR230" s="15"/>
      <c r="TOS230" s="15"/>
      <c r="TOT230" s="15"/>
      <c r="TOU230" s="15"/>
      <c r="TOV230" s="15"/>
      <c r="TOW230" s="15"/>
      <c r="TOX230" s="15"/>
      <c r="TOY230" s="15"/>
      <c r="TOZ230" s="15"/>
      <c r="TPA230" s="15"/>
      <c r="TPB230" s="15"/>
      <c r="TPC230" s="15"/>
      <c r="TPD230" s="15"/>
      <c r="TPE230" s="15"/>
      <c r="TPF230" s="15"/>
      <c r="TPG230" s="15"/>
      <c r="TPH230" s="15"/>
      <c r="TPI230" s="15"/>
      <c r="TPJ230" s="15"/>
      <c r="TPK230" s="15"/>
      <c r="TPL230" s="15"/>
      <c r="TPM230" s="15"/>
      <c r="TPN230" s="15"/>
      <c r="TPO230" s="15"/>
      <c r="TPP230" s="15"/>
      <c r="TPQ230" s="15"/>
      <c r="TPR230" s="15"/>
      <c r="TPS230" s="15"/>
      <c r="TPT230" s="15"/>
      <c r="TPU230" s="15"/>
      <c r="TPV230" s="15"/>
      <c r="TPW230" s="15"/>
      <c r="TPX230" s="15"/>
      <c r="TPY230" s="15"/>
      <c r="TPZ230" s="15"/>
      <c r="TQA230" s="15"/>
      <c r="TQB230" s="15"/>
      <c r="TQC230" s="15"/>
      <c r="TQD230" s="15"/>
      <c r="TQE230" s="15"/>
      <c r="TQF230" s="15"/>
      <c r="TQG230" s="15"/>
      <c r="TQH230" s="15"/>
      <c r="TQI230" s="15"/>
      <c r="TQJ230" s="15"/>
      <c r="TQK230" s="15"/>
      <c r="TQL230" s="15"/>
      <c r="TQM230" s="15"/>
      <c r="TQN230" s="15"/>
      <c r="TQO230" s="15"/>
      <c r="TQP230" s="15"/>
      <c r="TQQ230" s="15"/>
      <c r="TQR230" s="15"/>
      <c r="TQS230" s="15"/>
      <c r="TQT230" s="15"/>
      <c r="TQU230" s="15"/>
      <c r="TQV230" s="15"/>
      <c r="TQW230" s="15"/>
      <c r="TQX230" s="15"/>
      <c r="TQY230" s="15"/>
      <c r="TQZ230" s="15"/>
      <c r="TRA230" s="15"/>
      <c r="TRB230" s="15"/>
      <c r="TRC230" s="15"/>
      <c r="TRD230" s="15"/>
      <c r="TRE230" s="15"/>
      <c r="TRF230" s="15"/>
      <c r="TRG230" s="15"/>
      <c r="TRH230" s="15"/>
      <c r="TRI230" s="15"/>
      <c r="TRJ230" s="15"/>
      <c r="TRK230" s="15"/>
      <c r="TRL230" s="15"/>
      <c r="TRM230" s="15"/>
      <c r="TRN230" s="15"/>
      <c r="TRO230" s="15"/>
      <c r="TRP230" s="15"/>
      <c r="TRQ230" s="15"/>
      <c r="TRR230" s="15"/>
      <c r="TRS230" s="15"/>
      <c r="TRT230" s="15"/>
      <c r="TRU230" s="15"/>
      <c r="TRV230" s="15"/>
      <c r="TRW230" s="15"/>
      <c r="TRX230" s="15"/>
      <c r="TRY230" s="15"/>
      <c r="TRZ230" s="15"/>
      <c r="TSA230" s="15"/>
      <c r="TSB230" s="15"/>
      <c r="TSC230" s="15"/>
      <c r="TSD230" s="15"/>
      <c r="TSE230" s="15"/>
      <c r="TSF230" s="15"/>
      <c r="TSG230" s="15"/>
      <c r="TSH230" s="15"/>
      <c r="TSI230" s="15"/>
      <c r="TSJ230" s="15"/>
      <c r="TSK230" s="15"/>
      <c r="TSL230" s="15"/>
      <c r="TSM230" s="15"/>
      <c r="TSN230" s="15"/>
      <c r="TSO230" s="15"/>
      <c r="TSP230" s="15"/>
      <c r="TSQ230" s="15"/>
      <c r="TSR230" s="15"/>
      <c r="TSS230" s="15"/>
      <c r="TST230" s="15"/>
      <c r="TSU230" s="15"/>
      <c r="TSV230" s="15"/>
      <c r="TSW230" s="15"/>
      <c r="TSX230" s="15"/>
      <c r="TSY230" s="15"/>
      <c r="TSZ230" s="15"/>
      <c r="TTA230" s="15"/>
      <c r="TTB230" s="15"/>
      <c r="TTC230" s="15"/>
      <c r="TTD230" s="15"/>
      <c r="TTE230" s="15"/>
      <c r="TTF230" s="15"/>
      <c r="TTG230" s="15"/>
      <c r="TTH230" s="15"/>
      <c r="TTI230" s="15"/>
      <c r="TTJ230" s="15"/>
      <c r="TTK230" s="15"/>
      <c r="TTL230" s="15"/>
      <c r="TTM230" s="15"/>
      <c r="TTN230" s="15"/>
      <c r="TTO230" s="15"/>
      <c r="TTP230" s="15"/>
      <c r="TTQ230" s="15"/>
      <c r="TTR230" s="15"/>
      <c r="TTS230" s="15"/>
      <c r="TTT230" s="15"/>
      <c r="TTU230" s="15"/>
      <c r="TTV230" s="15"/>
      <c r="TTW230" s="15"/>
      <c r="TTX230" s="15"/>
      <c r="TTY230" s="15"/>
      <c r="TTZ230" s="15"/>
      <c r="TUA230" s="15"/>
      <c r="TUB230" s="15"/>
      <c r="TUC230" s="15"/>
      <c r="TUD230" s="15"/>
      <c r="TUE230" s="15"/>
      <c r="TUF230" s="15"/>
      <c r="TUG230" s="15"/>
      <c r="TUH230" s="15"/>
      <c r="TUI230" s="15"/>
      <c r="TUJ230" s="15"/>
      <c r="TUK230" s="15"/>
      <c r="TUL230" s="15"/>
      <c r="TUM230" s="15"/>
      <c r="TUN230" s="15"/>
      <c r="TUO230" s="15"/>
      <c r="TUP230" s="15"/>
      <c r="TUQ230" s="15"/>
      <c r="TUR230" s="15"/>
      <c r="TUS230" s="15"/>
      <c r="TUT230" s="15"/>
      <c r="TUU230" s="15"/>
      <c r="TUV230" s="15"/>
      <c r="TUW230" s="15"/>
      <c r="TUX230" s="15"/>
      <c r="TUY230" s="15"/>
      <c r="TUZ230" s="15"/>
      <c r="TVA230" s="15"/>
      <c r="TVB230" s="15"/>
      <c r="TVC230" s="15"/>
      <c r="TVD230" s="15"/>
      <c r="TVE230" s="15"/>
      <c r="TVF230" s="15"/>
      <c r="TVG230" s="15"/>
      <c r="TVH230" s="15"/>
      <c r="TVI230" s="15"/>
      <c r="TVJ230" s="15"/>
      <c r="TVK230" s="15"/>
      <c r="TVL230" s="15"/>
      <c r="TVM230" s="15"/>
      <c r="TVN230" s="15"/>
      <c r="TVO230" s="15"/>
      <c r="TVP230" s="15"/>
      <c r="TVQ230" s="15"/>
      <c r="TVR230" s="15"/>
      <c r="TVS230" s="15"/>
      <c r="TVT230" s="15"/>
      <c r="TVU230" s="15"/>
      <c r="TVV230" s="15"/>
      <c r="TVW230" s="15"/>
      <c r="TVX230" s="15"/>
      <c r="TVY230" s="15"/>
      <c r="TVZ230" s="15"/>
      <c r="TWA230" s="15"/>
      <c r="TWB230" s="15"/>
      <c r="TWC230" s="15"/>
      <c r="TWD230" s="15"/>
      <c r="TWE230" s="15"/>
      <c r="TWF230" s="15"/>
      <c r="TWG230" s="15"/>
      <c r="TWH230" s="15"/>
      <c r="TWI230" s="15"/>
      <c r="TWJ230" s="15"/>
      <c r="TWK230" s="15"/>
      <c r="TWL230" s="15"/>
      <c r="TWM230" s="15"/>
      <c r="TWN230" s="15"/>
      <c r="TWO230" s="15"/>
      <c r="TWP230" s="15"/>
      <c r="TWQ230" s="15"/>
      <c r="TWR230" s="15"/>
      <c r="TWS230" s="15"/>
      <c r="TWT230" s="15"/>
      <c r="TWU230" s="15"/>
      <c r="TWV230" s="15"/>
      <c r="TWW230" s="15"/>
      <c r="TWX230" s="15"/>
      <c r="TWY230" s="15"/>
      <c r="TWZ230" s="15"/>
      <c r="TXA230" s="15"/>
      <c r="TXB230" s="15"/>
      <c r="TXC230" s="15"/>
      <c r="TXD230" s="15"/>
      <c r="TXE230" s="15"/>
      <c r="TXF230" s="15"/>
      <c r="TXG230" s="15"/>
      <c r="TXH230" s="15"/>
      <c r="TXI230" s="15"/>
      <c r="TXJ230" s="15"/>
      <c r="TXK230" s="15"/>
      <c r="TXL230" s="15"/>
      <c r="TXM230" s="15"/>
      <c r="TXN230" s="15"/>
      <c r="TXO230" s="15"/>
      <c r="TXP230" s="15"/>
      <c r="TXQ230" s="15"/>
      <c r="TXR230" s="15"/>
      <c r="TXS230" s="15"/>
      <c r="TXT230" s="15"/>
      <c r="TXU230" s="15"/>
      <c r="TXV230" s="15"/>
      <c r="TXW230" s="15"/>
      <c r="TXX230" s="15"/>
      <c r="TXY230" s="15"/>
      <c r="TXZ230" s="15"/>
      <c r="TYA230" s="15"/>
      <c r="TYB230" s="15"/>
      <c r="TYC230" s="15"/>
      <c r="TYD230" s="15"/>
      <c r="TYE230" s="15"/>
      <c r="TYF230" s="15"/>
      <c r="TYG230" s="15"/>
      <c r="TYH230" s="15"/>
      <c r="TYI230" s="15"/>
      <c r="TYJ230" s="15"/>
      <c r="TYK230" s="15"/>
      <c r="TYL230" s="15"/>
      <c r="TYM230" s="15"/>
      <c r="TYN230" s="15"/>
      <c r="TYO230" s="15"/>
      <c r="TYP230" s="15"/>
      <c r="TYQ230" s="15"/>
      <c r="TYR230" s="15"/>
      <c r="TYS230" s="15"/>
      <c r="TYT230" s="15"/>
      <c r="TYU230" s="15"/>
      <c r="TYV230" s="15"/>
      <c r="TYW230" s="15"/>
      <c r="TYX230" s="15"/>
      <c r="TYY230" s="15"/>
      <c r="TYZ230" s="15"/>
      <c r="TZA230" s="15"/>
      <c r="TZB230" s="15"/>
      <c r="TZC230" s="15"/>
      <c r="TZD230" s="15"/>
      <c r="TZE230" s="15"/>
      <c r="TZF230" s="15"/>
      <c r="TZG230" s="15"/>
      <c r="TZH230" s="15"/>
      <c r="TZI230" s="15"/>
      <c r="TZJ230" s="15"/>
      <c r="TZK230" s="15"/>
      <c r="TZL230" s="15"/>
      <c r="TZM230" s="15"/>
      <c r="TZN230" s="15"/>
      <c r="TZO230" s="15"/>
      <c r="TZP230" s="15"/>
      <c r="TZQ230" s="15"/>
      <c r="TZR230" s="15"/>
      <c r="TZS230" s="15"/>
      <c r="TZT230" s="15"/>
      <c r="TZU230" s="15"/>
      <c r="TZV230" s="15"/>
      <c r="TZW230" s="15"/>
      <c r="TZX230" s="15"/>
      <c r="TZY230" s="15"/>
      <c r="TZZ230" s="15"/>
      <c r="UAA230" s="15"/>
      <c r="UAB230" s="15"/>
      <c r="UAC230" s="15"/>
      <c r="UAD230" s="15"/>
      <c r="UAE230" s="15"/>
      <c r="UAF230" s="15"/>
      <c r="UAG230" s="15"/>
      <c r="UAH230" s="15"/>
      <c r="UAI230" s="15"/>
      <c r="UAJ230" s="15"/>
      <c r="UAK230" s="15"/>
      <c r="UAL230" s="15"/>
      <c r="UAM230" s="15"/>
      <c r="UAN230" s="15"/>
      <c r="UAO230" s="15"/>
      <c r="UAP230" s="15"/>
      <c r="UAQ230" s="15"/>
      <c r="UAR230" s="15"/>
      <c r="UAS230" s="15"/>
      <c r="UAT230" s="15"/>
      <c r="UAU230" s="15"/>
      <c r="UAV230" s="15"/>
      <c r="UAW230" s="15"/>
      <c r="UAX230" s="15"/>
      <c r="UAY230" s="15"/>
      <c r="UAZ230" s="15"/>
      <c r="UBA230" s="15"/>
      <c r="UBB230" s="15"/>
      <c r="UBC230" s="15"/>
      <c r="UBD230" s="15"/>
      <c r="UBE230" s="15"/>
      <c r="UBF230" s="15"/>
      <c r="UBG230" s="15"/>
      <c r="UBH230" s="15"/>
      <c r="UBI230" s="15"/>
      <c r="UBJ230" s="15"/>
      <c r="UBK230" s="15"/>
      <c r="UBL230" s="15"/>
      <c r="UBM230" s="15"/>
      <c r="UBN230" s="15"/>
      <c r="UBO230" s="15"/>
      <c r="UBP230" s="15"/>
      <c r="UBQ230" s="15"/>
      <c r="UBR230" s="15"/>
      <c r="UBS230" s="15"/>
      <c r="UBT230" s="15"/>
      <c r="UBU230" s="15"/>
      <c r="UBV230" s="15"/>
      <c r="UBW230" s="15"/>
      <c r="UBX230" s="15"/>
      <c r="UBY230" s="15"/>
      <c r="UBZ230" s="15"/>
      <c r="UCA230" s="15"/>
      <c r="UCB230" s="15"/>
      <c r="UCC230" s="15"/>
      <c r="UCD230" s="15"/>
      <c r="UCE230" s="15"/>
      <c r="UCF230" s="15"/>
      <c r="UCG230" s="15"/>
      <c r="UCH230" s="15"/>
      <c r="UCI230" s="15"/>
      <c r="UCJ230" s="15"/>
      <c r="UCK230" s="15"/>
      <c r="UCL230" s="15"/>
      <c r="UCM230" s="15"/>
      <c r="UCN230" s="15"/>
      <c r="UCO230" s="15"/>
      <c r="UCP230" s="15"/>
      <c r="UCQ230" s="15"/>
      <c r="UCR230" s="15"/>
      <c r="UCS230" s="15"/>
      <c r="UCT230" s="15"/>
      <c r="UCU230" s="15"/>
      <c r="UCV230" s="15"/>
      <c r="UCW230" s="15"/>
      <c r="UCX230" s="15"/>
      <c r="UCY230" s="15"/>
      <c r="UCZ230" s="15"/>
      <c r="UDA230" s="15"/>
      <c r="UDB230" s="15"/>
      <c r="UDC230" s="15"/>
      <c r="UDD230" s="15"/>
      <c r="UDE230" s="15"/>
      <c r="UDF230" s="15"/>
      <c r="UDG230" s="15"/>
      <c r="UDH230" s="15"/>
      <c r="UDI230" s="15"/>
      <c r="UDJ230" s="15"/>
      <c r="UDK230" s="15"/>
      <c r="UDL230" s="15"/>
      <c r="UDM230" s="15"/>
      <c r="UDN230" s="15"/>
      <c r="UDO230" s="15"/>
      <c r="UDP230" s="15"/>
      <c r="UDQ230" s="15"/>
      <c r="UDR230" s="15"/>
      <c r="UDS230" s="15"/>
      <c r="UDT230" s="15"/>
      <c r="UDU230" s="15"/>
      <c r="UDV230" s="15"/>
      <c r="UDW230" s="15"/>
      <c r="UDX230" s="15"/>
      <c r="UDY230" s="15"/>
      <c r="UDZ230" s="15"/>
      <c r="UEA230" s="15"/>
      <c r="UEB230" s="15"/>
      <c r="UEC230" s="15"/>
      <c r="UED230" s="15"/>
      <c r="UEE230" s="15"/>
      <c r="UEF230" s="15"/>
      <c r="UEG230" s="15"/>
      <c r="UEH230" s="15"/>
      <c r="UEI230" s="15"/>
      <c r="UEJ230" s="15"/>
      <c r="UEK230" s="15"/>
      <c r="UEL230" s="15"/>
      <c r="UEM230" s="15"/>
      <c r="UEN230" s="15"/>
      <c r="UEO230" s="15"/>
      <c r="UEP230" s="15"/>
      <c r="UEQ230" s="15"/>
      <c r="UER230" s="15"/>
      <c r="UES230" s="15"/>
      <c r="UET230" s="15"/>
      <c r="UEU230" s="15"/>
      <c r="UEV230" s="15"/>
      <c r="UEW230" s="15"/>
      <c r="UEX230" s="15"/>
      <c r="UEY230" s="15"/>
      <c r="UEZ230" s="15"/>
      <c r="UFA230" s="15"/>
      <c r="UFB230" s="15"/>
      <c r="UFC230" s="15"/>
      <c r="UFD230" s="15"/>
      <c r="UFE230" s="15"/>
      <c r="UFF230" s="15"/>
      <c r="UFG230" s="15"/>
      <c r="UFH230" s="15"/>
      <c r="UFI230" s="15"/>
      <c r="UFJ230" s="15"/>
      <c r="UFK230" s="15"/>
      <c r="UFL230" s="15"/>
      <c r="UFM230" s="15"/>
      <c r="UFN230" s="15"/>
      <c r="UFO230" s="15"/>
      <c r="UFP230" s="15"/>
      <c r="UFQ230" s="15"/>
      <c r="UFR230" s="15"/>
      <c r="UFS230" s="15"/>
      <c r="UFT230" s="15"/>
      <c r="UFU230" s="15"/>
      <c r="UFV230" s="15"/>
      <c r="UFW230" s="15"/>
      <c r="UFX230" s="15"/>
      <c r="UFY230" s="15"/>
      <c r="UFZ230" s="15"/>
      <c r="UGA230" s="15"/>
      <c r="UGB230" s="15"/>
      <c r="UGC230" s="15"/>
      <c r="UGD230" s="15"/>
      <c r="UGE230" s="15"/>
      <c r="UGF230" s="15"/>
      <c r="UGG230" s="15"/>
      <c r="UGH230" s="15"/>
      <c r="UGI230" s="15"/>
      <c r="UGJ230" s="15"/>
      <c r="UGK230" s="15"/>
      <c r="UGL230" s="15"/>
      <c r="UGM230" s="15"/>
      <c r="UGN230" s="15"/>
      <c r="UGO230" s="15"/>
      <c r="UGP230" s="15"/>
      <c r="UGQ230" s="15"/>
      <c r="UGR230" s="15"/>
      <c r="UGS230" s="15"/>
      <c r="UGT230" s="15"/>
      <c r="UGU230" s="15"/>
      <c r="UGV230" s="15"/>
      <c r="UGW230" s="15"/>
      <c r="UGX230" s="15"/>
      <c r="UGY230" s="15"/>
      <c r="UGZ230" s="15"/>
      <c r="UHA230" s="15"/>
      <c r="UHB230" s="15"/>
      <c r="UHC230" s="15"/>
      <c r="UHD230" s="15"/>
      <c r="UHE230" s="15"/>
      <c r="UHF230" s="15"/>
      <c r="UHG230" s="15"/>
      <c r="UHH230" s="15"/>
      <c r="UHI230" s="15"/>
      <c r="UHJ230" s="15"/>
      <c r="UHK230" s="15"/>
      <c r="UHL230" s="15"/>
      <c r="UHM230" s="15"/>
      <c r="UHN230" s="15"/>
      <c r="UHO230" s="15"/>
      <c r="UHP230" s="15"/>
      <c r="UHQ230" s="15"/>
      <c r="UHR230" s="15"/>
      <c r="UHS230" s="15"/>
      <c r="UHT230" s="15"/>
      <c r="UHU230" s="15"/>
      <c r="UHV230" s="15"/>
      <c r="UHW230" s="15"/>
      <c r="UHX230" s="15"/>
      <c r="UHY230" s="15"/>
      <c r="UHZ230" s="15"/>
      <c r="UIA230" s="15"/>
      <c r="UIB230" s="15"/>
      <c r="UIC230" s="15"/>
      <c r="UID230" s="15"/>
      <c r="UIE230" s="15"/>
      <c r="UIF230" s="15"/>
      <c r="UIG230" s="15"/>
      <c r="UIH230" s="15"/>
      <c r="UII230" s="15"/>
      <c r="UIJ230" s="15"/>
      <c r="UIK230" s="15"/>
      <c r="UIL230" s="15"/>
      <c r="UIM230" s="15"/>
      <c r="UIN230" s="15"/>
      <c r="UIO230" s="15"/>
      <c r="UIP230" s="15"/>
      <c r="UIQ230" s="15"/>
      <c r="UIR230" s="15"/>
      <c r="UIS230" s="15"/>
      <c r="UIT230" s="15"/>
      <c r="UIU230" s="15"/>
      <c r="UIV230" s="15"/>
      <c r="UIW230" s="15"/>
      <c r="UIX230" s="15"/>
      <c r="UIY230" s="15"/>
      <c r="UIZ230" s="15"/>
      <c r="UJA230" s="15"/>
      <c r="UJB230" s="15"/>
      <c r="UJC230" s="15"/>
      <c r="UJD230" s="15"/>
      <c r="UJE230" s="15"/>
      <c r="UJF230" s="15"/>
      <c r="UJG230" s="15"/>
      <c r="UJH230" s="15"/>
      <c r="UJI230" s="15"/>
      <c r="UJJ230" s="15"/>
      <c r="UJK230" s="15"/>
      <c r="UJL230" s="15"/>
      <c r="UJM230" s="15"/>
      <c r="UJN230" s="15"/>
      <c r="UJO230" s="15"/>
      <c r="UJP230" s="15"/>
      <c r="UJQ230" s="15"/>
      <c r="UJR230" s="15"/>
      <c r="UJS230" s="15"/>
      <c r="UJT230" s="15"/>
      <c r="UJU230" s="15"/>
      <c r="UJV230" s="15"/>
      <c r="UJW230" s="15"/>
      <c r="UJX230" s="15"/>
      <c r="UJY230" s="15"/>
      <c r="UJZ230" s="15"/>
      <c r="UKA230" s="15"/>
      <c r="UKB230" s="15"/>
      <c r="UKC230" s="15"/>
      <c r="UKD230" s="15"/>
      <c r="UKE230" s="15"/>
      <c r="UKF230" s="15"/>
      <c r="UKG230" s="15"/>
      <c r="UKH230" s="15"/>
      <c r="UKI230" s="15"/>
      <c r="UKJ230" s="15"/>
      <c r="UKK230" s="15"/>
      <c r="UKL230" s="15"/>
      <c r="UKM230" s="15"/>
      <c r="UKN230" s="15"/>
      <c r="UKO230" s="15"/>
      <c r="UKP230" s="15"/>
      <c r="UKQ230" s="15"/>
      <c r="UKR230" s="15"/>
      <c r="UKS230" s="15"/>
      <c r="UKT230" s="15"/>
      <c r="UKU230" s="15"/>
      <c r="UKV230" s="15"/>
      <c r="UKW230" s="15"/>
      <c r="UKX230" s="15"/>
      <c r="UKY230" s="15"/>
      <c r="UKZ230" s="15"/>
      <c r="ULA230" s="15"/>
      <c r="ULB230" s="15"/>
      <c r="ULC230" s="15"/>
      <c r="ULD230" s="15"/>
      <c r="ULE230" s="15"/>
      <c r="ULF230" s="15"/>
      <c r="ULG230" s="15"/>
      <c r="ULH230" s="15"/>
      <c r="ULI230" s="15"/>
      <c r="ULJ230" s="15"/>
      <c r="ULK230" s="15"/>
      <c r="ULL230" s="15"/>
      <c r="ULM230" s="15"/>
      <c r="ULN230" s="15"/>
      <c r="ULO230" s="15"/>
      <c r="ULP230" s="15"/>
      <c r="ULQ230" s="15"/>
      <c r="ULR230" s="15"/>
      <c r="ULS230" s="15"/>
      <c r="ULT230" s="15"/>
      <c r="ULU230" s="15"/>
      <c r="ULV230" s="15"/>
      <c r="ULW230" s="15"/>
      <c r="ULX230" s="15"/>
      <c r="ULY230" s="15"/>
      <c r="ULZ230" s="15"/>
      <c r="UMA230" s="15"/>
      <c r="UMB230" s="15"/>
      <c r="UMC230" s="15"/>
      <c r="UMD230" s="15"/>
      <c r="UME230" s="15"/>
      <c r="UMF230" s="15"/>
      <c r="UMG230" s="15"/>
      <c r="UMH230" s="15"/>
      <c r="UMI230" s="15"/>
      <c r="UMJ230" s="15"/>
      <c r="UMK230" s="15"/>
      <c r="UML230" s="15"/>
      <c r="UMM230" s="15"/>
      <c r="UMN230" s="15"/>
      <c r="UMO230" s="15"/>
      <c r="UMP230" s="15"/>
      <c r="UMQ230" s="15"/>
      <c r="UMR230" s="15"/>
      <c r="UMS230" s="15"/>
      <c r="UMT230" s="15"/>
      <c r="UMU230" s="15"/>
      <c r="UMV230" s="15"/>
      <c r="UMW230" s="15"/>
      <c r="UMX230" s="15"/>
      <c r="UMY230" s="15"/>
      <c r="UMZ230" s="15"/>
      <c r="UNA230" s="15"/>
      <c r="UNB230" s="15"/>
      <c r="UNC230" s="15"/>
      <c r="UND230" s="15"/>
      <c r="UNE230" s="15"/>
      <c r="UNF230" s="15"/>
      <c r="UNG230" s="15"/>
      <c r="UNH230" s="15"/>
      <c r="UNI230" s="15"/>
      <c r="UNJ230" s="15"/>
      <c r="UNK230" s="15"/>
      <c r="UNL230" s="15"/>
      <c r="UNM230" s="15"/>
      <c r="UNN230" s="15"/>
      <c r="UNO230" s="15"/>
      <c r="UNP230" s="15"/>
      <c r="UNQ230" s="15"/>
      <c r="UNR230" s="15"/>
      <c r="UNS230" s="15"/>
      <c r="UNT230" s="15"/>
      <c r="UNU230" s="15"/>
      <c r="UNV230" s="15"/>
      <c r="UNW230" s="15"/>
      <c r="UNX230" s="15"/>
      <c r="UNY230" s="15"/>
      <c r="UNZ230" s="15"/>
      <c r="UOA230" s="15"/>
      <c r="UOB230" s="15"/>
      <c r="UOC230" s="15"/>
      <c r="UOD230" s="15"/>
      <c r="UOE230" s="15"/>
      <c r="UOF230" s="15"/>
      <c r="UOG230" s="15"/>
      <c r="UOH230" s="15"/>
      <c r="UOI230" s="15"/>
      <c r="UOJ230" s="15"/>
      <c r="UOK230" s="15"/>
      <c r="UOL230" s="15"/>
      <c r="UOM230" s="15"/>
      <c r="UON230" s="15"/>
      <c r="UOO230" s="15"/>
      <c r="UOP230" s="15"/>
      <c r="UOQ230" s="15"/>
      <c r="UOR230" s="15"/>
      <c r="UOS230" s="15"/>
      <c r="UOT230" s="15"/>
      <c r="UOU230" s="15"/>
      <c r="UOV230" s="15"/>
      <c r="UOW230" s="15"/>
      <c r="UOX230" s="15"/>
      <c r="UOY230" s="15"/>
      <c r="UOZ230" s="15"/>
      <c r="UPA230" s="15"/>
      <c r="UPB230" s="15"/>
      <c r="UPC230" s="15"/>
      <c r="UPD230" s="15"/>
      <c r="UPE230" s="15"/>
      <c r="UPF230" s="15"/>
      <c r="UPG230" s="15"/>
      <c r="UPH230" s="15"/>
      <c r="UPI230" s="15"/>
      <c r="UPJ230" s="15"/>
      <c r="UPK230" s="15"/>
      <c r="UPL230" s="15"/>
      <c r="UPM230" s="15"/>
      <c r="UPN230" s="15"/>
      <c r="UPO230" s="15"/>
      <c r="UPP230" s="15"/>
      <c r="UPQ230" s="15"/>
      <c r="UPR230" s="15"/>
      <c r="UPS230" s="15"/>
      <c r="UPT230" s="15"/>
      <c r="UPU230" s="15"/>
      <c r="UPV230" s="15"/>
      <c r="UPW230" s="15"/>
      <c r="UPX230" s="15"/>
      <c r="UPY230" s="15"/>
      <c r="UPZ230" s="15"/>
      <c r="UQA230" s="15"/>
      <c r="UQB230" s="15"/>
      <c r="UQC230" s="15"/>
      <c r="UQD230" s="15"/>
      <c r="UQE230" s="15"/>
      <c r="UQF230" s="15"/>
      <c r="UQG230" s="15"/>
      <c r="UQH230" s="15"/>
      <c r="UQI230" s="15"/>
      <c r="UQJ230" s="15"/>
      <c r="UQK230" s="15"/>
      <c r="UQL230" s="15"/>
      <c r="UQM230" s="15"/>
      <c r="UQN230" s="15"/>
      <c r="UQO230" s="15"/>
      <c r="UQP230" s="15"/>
      <c r="UQQ230" s="15"/>
      <c r="UQR230" s="15"/>
      <c r="UQS230" s="15"/>
      <c r="UQT230" s="15"/>
      <c r="UQU230" s="15"/>
      <c r="UQV230" s="15"/>
      <c r="UQW230" s="15"/>
      <c r="UQX230" s="15"/>
      <c r="UQY230" s="15"/>
      <c r="UQZ230" s="15"/>
      <c r="URA230" s="15"/>
      <c r="URB230" s="15"/>
      <c r="URC230" s="15"/>
      <c r="URD230" s="15"/>
      <c r="URE230" s="15"/>
      <c r="URF230" s="15"/>
      <c r="URG230" s="15"/>
      <c r="URH230" s="15"/>
      <c r="URI230" s="15"/>
      <c r="URJ230" s="15"/>
      <c r="URK230" s="15"/>
      <c r="URL230" s="15"/>
      <c r="URM230" s="15"/>
      <c r="URN230" s="15"/>
      <c r="URO230" s="15"/>
      <c r="URP230" s="15"/>
      <c r="URQ230" s="15"/>
      <c r="URR230" s="15"/>
      <c r="URS230" s="15"/>
      <c r="URT230" s="15"/>
      <c r="URU230" s="15"/>
      <c r="URV230" s="15"/>
      <c r="URW230" s="15"/>
      <c r="URX230" s="15"/>
      <c r="URY230" s="15"/>
      <c r="URZ230" s="15"/>
      <c r="USA230" s="15"/>
      <c r="USB230" s="15"/>
      <c r="USC230" s="15"/>
      <c r="USD230" s="15"/>
      <c r="USE230" s="15"/>
      <c r="USF230" s="15"/>
      <c r="USG230" s="15"/>
      <c r="USH230" s="15"/>
      <c r="USI230" s="15"/>
      <c r="USJ230" s="15"/>
      <c r="USK230" s="15"/>
      <c r="USL230" s="15"/>
      <c r="USM230" s="15"/>
      <c r="USN230" s="15"/>
      <c r="USO230" s="15"/>
      <c r="USP230" s="15"/>
      <c r="USQ230" s="15"/>
      <c r="USR230" s="15"/>
      <c r="USS230" s="15"/>
      <c r="UST230" s="15"/>
      <c r="USU230" s="15"/>
      <c r="USV230" s="15"/>
      <c r="USW230" s="15"/>
      <c r="USX230" s="15"/>
      <c r="USY230" s="15"/>
      <c r="USZ230" s="15"/>
      <c r="UTA230" s="15"/>
      <c r="UTB230" s="15"/>
      <c r="UTC230" s="15"/>
      <c r="UTD230" s="15"/>
      <c r="UTE230" s="15"/>
      <c r="UTF230" s="15"/>
      <c r="UTG230" s="15"/>
      <c r="UTH230" s="15"/>
      <c r="UTI230" s="15"/>
      <c r="UTJ230" s="15"/>
      <c r="UTK230" s="15"/>
      <c r="UTL230" s="15"/>
      <c r="UTM230" s="15"/>
      <c r="UTN230" s="15"/>
      <c r="UTO230" s="15"/>
      <c r="UTP230" s="15"/>
      <c r="UTQ230" s="15"/>
      <c r="UTR230" s="15"/>
      <c r="UTS230" s="15"/>
      <c r="UTT230" s="15"/>
      <c r="UTU230" s="15"/>
      <c r="UTV230" s="15"/>
      <c r="UTW230" s="15"/>
      <c r="UTX230" s="15"/>
      <c r="UTY230" s="15"/>
      <c r="UTZ230" s="15"/>
      <c r="UUA230" s="15"/>
      <c r="UUB230" s="15"/>
      <c r="UUC230" s="15"/>
      <c r="UUD230" s="15"/>
      <c r="UUE230" s="15"/>
      <c r="UUF230" s="15"/>
      <c r="UUG230" s="15"/>
      <c r="UUH230" s="15"/>
      <c r="UUI230" s="15"/>
      <c r="UUJ230" s="15"/>
      <c r="UUK230" s="15"/>
      <c r="UUL230" s="15"/>
      <c r="UUM230" s="15"/>
      <c r="UUN230" s="15"/>
      <c r="UUO230" s="15"/>
      <c r="UUP230" s="15"/>
      <c r="UUQ230" s="15"/>
      <c r="UUR230" s="15"/>
      <c r="UUS230" s="15"/>
      <c r="UUT230" s="15"/>
      <c r="UUU230" s="15"/>
      <c r="UUV230" s="15"/>
      <c r="UUW230" s="15"/>
      <c r="UUX230" s="15"/>
      <c r="UUY230" s="15"/>
      <c r="UUZ230" s="15"/>
      <c r="UVA230" s="15"/>
      <c r="UVB230" s="15"/>
      <c r="UVC230" s="15"/>
      <c r="UVD230" s="15"/>
      <c r="UVE230" s="15"/>
      <c r="UVF230" s="15"/>
      <c r="UVG230" s="15"/>
      <c r="UVH230" s="15"/>
      <c r="UVI230" s="15"/>
      <c r="UVJ230" s="15"/>
      <c r="UVK230" s="15"/>
      <c r="UVL230" s="15"/>
      <c r="UVM230" s="15"/>
      <c r="UVN230" s="15"/>
      <c r="UVO230" s="15"/>
      <c r="UVP230" s="15"/>
      <c r="UVQ230" s="15"/>
      <c r="UVR230" s="15"/>
      <c r="UVS230" s="15"/>
      <c r="UVT230" s="15"/>
      <c r="UVU230" s="15"/>
      <c r="UVV230" s="15"/>
      <c r="UVW230" s="15"/>
      <c r="UVX230" s="15"/>
      <c r="UVY230" s="15"/>
      <c r="UVZ230" s="15"/>
      <c r="UWA230" s="15"/>
      <c r="UWB230" s="15"/>
      <c r="UWC230" s="15"/>
      <c r="UWD230" s="15"/>
      <c r="UWE230" s="15"/>
      <c r="UWF230" s="15"/>
      <c r="UWG230" s="15"/>
      <c r="UWH230" s="15"/>
      <c r="UWI230" s="15"/>
      <c r="UWJ230" s="15"/>
      <c r="UWK230" s="15"/>
      <c r="UWL230" s="15"/>
      <c r="UWM230" s="15"/>
      <c r="UWN230" s="15"/>
      <c r="UWO230" s="15"/>
      <c r="UWP230" s="15"/>
      <c r="UWQ230" s="15"/>
      <c r="UWR230" s="15"/>
      <c r="UWS230" s="15"/>
      <c r="UWT230" s="15"/>
      <c r="UWU230" s="15"/>
      <c r="UWV230" s="15"/>
      <c r="UWW230" s="15"/>
      <c r="UWX230" s="15"/>
      <c r="UWY230" s="15"/>
      <c r="UWZ230" s="15"/>
      <c r="UXA230" s="15"/>
      <c r="UXB230" s="15"/>
      <c r="UXC230" s="15"/>
      <c r="UXD230" s="15"/>
      <c r="UXE230" s="15"/>
      <c r="UXF230" s="15"/>
      <c r="UXG230" s="15"/>
      <c r="UXH230" s="15"/>
      <c r="UXI230" s="15"/>
      <c r="UXJ230" s="15"/>
      <c r="UXK230" s="15"/>
      <c r="UXL230" s="15"/>
      <c r="UXM230" s="15"/>
      <c r="UXN230" s="15"/>
      <c r="UXO230" s="15"/>
      <c r="UXP230" s="15"/>
      <c r="UXQ230" s="15"/>
      <c r="UXR230" s="15"/>
      <c r="UXS230" s="15"/>
      <c r="UXT230" s="15"/>
      <c r="UXU230" s="15"/>
      <c r="UXV230" s="15"/>
      <c r="UXW230" s="15"/>
      <c r="UXX230" s="15"/>
      <c r="UXY230" s="15"/>
      <c r="UXZ230" s="15"/>
      <c r="UYA230" s="15"/>
      <c r="UYB230" s="15"/>
      <c r="UYC230" s="15"/>
      <c r="UYD230" s="15"/>
      <c r="UYE230" s="15"/>
      <c r="UYF230" s="15"/>
      <c r="UYG230" s="15"/>
      <c r="UYH230" s="15"/>
      <c r="UYI230" s="15"/>
      <c r="UYJ230" s="15"/>
      <c r="UYK230" s="15"/>
      <c r="UYL230" s="15"/>
      <c r="UYM230" s="15"/>
      <c r="UYN230" s="15"/>
      <c r="UYO230" s="15"/>
      <c r="UYP230" s="15"/>
      <c r="UYQ230" s="15"/>
      <c r="UYR230" s="15"/>
      <c r="UYS230" s="15"/>
      <c r="UYT230" s="15"/>
      <c r="UYU230" s="15"/>
      <c r="UYV230" s="15"/>
      <c r="UYW230" s="15"/>
      <c r="UYX230" s="15"/>
      <c r="UYY230" s="15"/>
      <c r="UYZ230" s="15"/>
      <c r="UZA230" s="15"/>
      <c r="UZB230" s="15"/>
      <c r="UZC230" s="15"/>
      <c r="UZD230" s="15"/>
      <c r="UZE230" s="15"/>
      <c r="UZF230" s="15"/>
      <c r="UZG230" s="15"/>
      <c r="UZH230" s="15"/>
      <c r="UZI230" s="15"/>
      <c r="UZJ230" s="15"/>
      <c r="UZK230" s="15"/>
      <c r="UZL230" s="15"/>
      <c r="UZM230" s="15"/>
      <c r="UZN230" s="15"/>
      <c r="UZO230" s="15"/>
      <c r="UZP230" s="15"/>
      <c r="UZQ230" s="15"/>
      <c r="UZR230" s="15"/>
      <c r="UZS230" s="15"/>
      <c r="UZT230" s="15"/>
      <c r="UZU230" s="15"/>
      <c r="UZV230" s="15"/>
      <c r="UZW230" s="15"/>
      <c r="UZX230" s="15"/>
      <c r="UZY230" s="15"/>
      <c r="UZZ230" s="15"/>
      <c r="VAA230" s="15"/>
      <c r="VAB230" s="15"/>
      <c r="VAC230" s="15"/>
      <c r="VAD230" s="15"/>
      <c r="VAE230" s="15"/>
      <c r="VAF230" s="15"/>
      <c r="VAG230" s="15"/>
      <c r="VAH230" s="15"/>
      <c r="VAI230" s="15"/>
      <c r="VAJ230" s="15"/>
      <c r="VAK230" s="15"/>
      <c r="VAL230" s="15"/>
      <c r="VAM230" s="15"/>
      <c r="VAN230" s="15"/>
      <c r="VAO230" s="15"/>
      <c r="VAP230" s="15"/>
      <c r="VAQ230" s="15"/>
      <c r="VAR230" s="15"/>
      <c r="VAS230" s="15"/>
      <c r="VAT230" s="15"/>
      <c r="VAU230" s="15"/>
      <c r="VAV230" s="15"/>
      <c r="VAW230" s="15"/>
      <c r="VAX230" s="15"/>
      <c r="VAY230" s="15"/>
      <c r="VAZ230" s="15"/>
      <c r="VBA230" s="15"/>
      <c r="VBB230" s="15"/>
      <c r="VBC230" s="15"/>
      <c r="VBD230" s="15"/>
      <c r="VBE230" s="15"/>
      <c r="VBF230" s="15"/>
      <c r="VBG230" s="15"/>
      <c r="VBH230" s="15"/>
      <c r="VBI230" s="15"/>
      <c r="VBJ230" s="15"/>
      <c r="VBK230" s="15"/>
      <c r="VBL230" s="15"/>
      <c r="VBM230" s="15"/>
      <c r="VBN230" s="15"/>
      <c r="VBO230" s="15"/>
      <c r="VBP230" s="15"/>
      <c r="VBQ230" s="15"/>
      <c r="VBR230" s="15"/>
      <c r="VBS230" s="15"/>
      <c r="VBT230" s="15"/>
      <c r="VBU230" s="15"/>
      <c r="VBV230" s="15"/>
      <c r="VBW230" s="15"/>
      <c r="VBX230" s="15"/>
      <c r="VBY230" s="15"/>
      <c r="VBZ230" s="15"/>
      <c r="VCA230" s="15"/>
      <c r="VCB230" s="15"/>
      <c r="VCC230" s="15"/>
      <c r="VCD230" s="15"/>
      <c r="VCE230" s="15"/>
      <c r="VCF230" s="15"/>
      <c r="VCG230" s="15"/>
      <c r="VCH230" s="15"/>
      <c r="VCI230" s="15"/>
      <c r="VCJ230" s="15"/>
      <c r="VCK230" s="15"/>
      <c r="VCL230" s="15"/>
      <c r="VCM230" s="15"/>
      <c r="VCN230" s="15"/>
      <c r="VCO230" s="15"/>
      <c r="VCP230" s="15"/>
      <c r="VCQ230" s="15"/>
      <c r="VCR230" s="15"/>
      <c r="VCS230" s="15"/>
      <c r="VCT230" s="15"/>
      <c r="VCU230" s="15"/>
      <c r="VCV230" s="15"/>
      <c r="VCW230" s="15"/>
      <c r="VCX230" s="15"/>
      <c r="VCY230" s="15"/>
      <c r="VCZ230" s="15"/>
      <c r="VDA230" s="15"/>
      <c r="VDB230" s="15"/>
      <c r="VDC230" s="15"/>
      <c r="VDD230" s="15"/>
      <c r="VDE230" s="15"/>
      <c r="VDF230" s="15"/>
      <c r="VDG230" s="15"/>
      <c r="VDH230" s="15"/>
      <c r="VDI230" s="15"/>
      <c r="VDJ230" s="15"/>
      <c r="VDK230" s="15"/>
      <c r="VDL230" s="15"/>
      <c r="VDM230" s="15"/>
      <c r="VDN230" s="15"/>
      <c r="VDO230" s="15"/>
      <c r="VDP230" s="15"/>
      <c r="VDQ230" s="15"/>
      <c r="VDR230" s="15"/>
      <c r="VDS230" s="15"/>
      <c r="VDT230" s="15"/>
      <c r="VDU230" s="15"/>
      <c r="VDV230" s="15"/>
      <c r="VDW230" s="15"/>
      <c r="VDX230" s="15"/>
      <c r="VDY230" s="15"/>
      <c r="VDZ230" s="15"/>
      <c r="VEA230" s="15"/>
      <c r="VEB230" s="15"/>
      <c r="VEC230" s="15"/>
      <c r="VED230" s="15"/>
      <c r="VEE230" s="15"/>
      <c r="VEF230" s="15"/>
      <c r="VEG230" s="15"/>
      <c r="VEH230" s="15"/>
      <c r="VEI230" s="15"/>
      <c r="VEJ230" s="15"/>
      <c r="VEK230" s="15"/>
      <c r="VEL230" s="15"/>
      <c r="VEM230" s="15"/>
      <c r="VEN230" s="15"/>
      <c r="VEO230" s="15"/>
      <c r="VEP230" s="15"/>
      <c r="VEQ230" s="15"/>
      <c r="VER230" s="15"/>
      <c r="VES230" s="15"/>
      <c r="VET230" s="15"/>
      <c r="VEU230" s="15"/>
      <c r="VEV230" s="15"/>
      <c r="VEW230" s="15"/>
      <c r="VEX230" s="15"/>
      <c r="VEY230" s="15"/>
      <c r="VEZ230" s="15"/>
      <c r="VFA230" s="15"/>
      <c r="VFB230" s="15"/>
      <c r="VFC230" s="15"/>
      <c r="VFD230" s="15"/>
      <c r="VFE230" s="15"/>
      <c r="VFF230" s="15"/>
      <c r="VFG230" s="15"/>
      <c r="VFH230" s="15"/>
      <c r="VFI230" s="15"/>
      <c r="VFJ230" s="15"/>
      <c r="VFK230" s="15"/>
      <c r="VFL230" s="15"/>
      <c r="VFM230" s="15"/>
      <c r="VFN230" s="15"/>
      <c r="VFO230" s="15"/>
      <c r="VFP230" s="15"/>
      <c r="VFQ230" s="15"/>
      <c r="VFR230" s="15"/>
      <c r="VFS230" s="15"/>
      <c r="VFT230" s="15"/>
      <c r="VFU230" s="15"/>
      <c r="VFV230" s="15"/>
      <c r="VFW230" s="15"/>
      <c r="VFX230" s="15"/>
      <c r="VFY230" s="15"/>
      <c r="VFZ230" s="15"/>
      <c r="VGA230" s="15"/>
      <c r="VGB230" s="15"/>
      <c r="VGC230" s="15"/>
      <c r="VGD230" s="15"/>
      <c r="VGE230" s="15"/>
      <c r="VGF230" s="15"/>
      <c r="VGG230" s="15"/>
      <c r="VGH230" s="15"/>
      <c r="VGI230" s="15"/>
      <c r="VGJ230" s="15"/>
      <c r="VGK230" s="15"/>
      <c r="VGL230" s="15"/>
      <c r="VGM230" s="15"/>
      <c r="VGN230" s="15"/>
      <c r="VGO230" s="15"/>
      <c r="VGP230" s="15"/>
      <c r="VGQ230" s="15"/>
      <c r="VGR230" s="15"/>
      <c r="VGS230" s="15"/>
      <c r="VGT230" s="15"/>
      <c r="VGU230" s="15"/>
      <c r="VGV230" s="15"/>
      <c r="VGW230" s="15"/>
      <c r="VGX230" s="15"/>
      <c r="VGY230" s="15"/>
      <c r="VGZ230" s="15"/>
      <c r="VHA230" s="15"/>
      <c r="VHB230" s="15"/>
      <c r="VHC230" s="15"/>
      <c r="VHD230" s="15"/>
      <c r="VHE230" s="15"/>
      <c r="VHF230" s="15"/>
      <c r="VHG230" s="15"/>
      <c r="VHH230" s="15"/>
      <c r="VHI230" s="15"/>
      <c r="VHJ230" s="15"/>
      <c r="VHK230" s="15"/>
      <c r="VHL230" s="15"/>
      <c r="VHM230" s="15"/>
      <c r="VHN230" s="15"/>
      <c r="VHO230" s="15"/>
      <c r="VHP230" s="15"/>
      <c r="VHQ230" s="15"/>
      <c r="VHR230" s="15"/>
      <c r="VHS230" s="15"/>
      <c r="VHT230" s="15"/>
      <c r="VHU230" s="15"/>
      <c r="VHV230" s="15"/>
      <c r="VHW230" s="15"/>
      <c r="VHX230" s="15"/>
      <c r="VHY230" s="15"/>
      <c r="VHZ230" s="15"/>
      <c r="VIA230" s="15"/>
      <c r="VIB230" s="15"/>
      <c r="VIC230" s="15"/>
      <c r="VID230" s="15"/>
      <c r="VIE230" s="15"/>
      <c r="VIF230" s="15"/>
      <c r="VIG230" s="15"/>
      <c r="VIH230" s="15"/>
      <c r="VII230" s="15"/>
      <c r="VIJ230" s="15"/>
      <c r="VIK230" s="15"/>
      <c r="VIL230" s="15"/>
      <c r="VIM230" s="15"/>
      <c r="VIN230" s="15"/>
      <c r="VIO230" s="15"/>
      <c r="VIP230" s="15"/>
      <c r="VIQ230" s="15"/>
      <c r="VIR230" s="15"/>
      <c r="VIS230" s="15"/>
      <c r="VIT230" s="15"/>
      <c r="VIU230" s="15"/>
      <c r="VIV230" s="15"/>
      <c r="VIW230" s="15"/>
      <c r="VIX230" s="15"/>
      <c r="VIY230" s="15"/>
      <c r="VIZ230" s="15"/>
      <c r="VJA230" s="15"/>
      <c r="VJB230" s="15"/>
      <c r="VJC230" s="15"/>
      <c r="VJD230" s="15"/>
      <c r="VJE230" s="15"/>
      <c r="VJF230" s="15"/>
      <c r="VJG230" s="15"/>
      <c r="VJH230" s="15"/>
      <c r="VJI230" s="15"/>
      <c r="VJJ230" s="15"/>
      <c r="VJK230" s="15"/>
      <c r="VJL230" s="15"/>
      <c r="VJM230" s="15"/>
      <c r="VJN230" s="15"/>
      <c r="VJO230" s="15"/>
      <c r="VJP230" s="15"/>
      <c r="VJQ230" s="15"/>
      <c r="VJR230" s="15"/>
      <c r="VJS230" s="15"/>
      <c r="VJT230" s="15"/>
      <c r="VJU230" s="15"/>
      <c r="VJV230" s="15"/>
      <c r="VJW230" s="15"/>
      <c r="VJX230" s="15"/>
      <c r="VJY230" s="15"/>
      <c r="VJZ230" s="15"/>
      <c r="VKA230" s="15"/>
      <c r="VKB230" s="15"/>
      <c r="VKC230" s="15"/>
      <c r="VKD230" s="15"/>
      <c r="VKE230" s="15"/>
      <c r="VKF230" s="15"/>
      <c r="VKG230" s="15"/>
      <c r="VKH230" s="15"/>
      <c r="VKI230" s="15"/>
      <c r="VKJ230" s="15"/>
      <c r="VKK230" s="15"/>
      <c r="VKL230" s="15"/>
      <c r="VKM230" s="15"/>
      <c r="VKN230" s="15"/>
      <c r="VKO230" s="15"/>
      <c r="VKP230" s="15"/>
      <c r="VKQ230" s="15"/>
      <c r="VKR230" s="15"/>
      <c r="VKS230" s="15"/>
      <c r="VKT230" s="15"/>
      <c r="VKU230" s="15"/>
      <c r="VKV230" s="15"/>
      <c r="VKW230" s="15"/>
      <c r="VKX230" s="15"/>
      <c r="VKY230" s="15"/>
      <c r="VKZ230" s="15"/>
      <c r="VLA230" s="15"/>
      <c r="VLB230" s="15"/>
      <c r="VLC230" s="15"/>
      <c r="VLD230" s="15"/>
      <c r="VLE230" s="15"/>
      <c r="VLF230" s="15"/>
      <c r="VLG230" s="15"/>
      <c r="VLH230" s="15"/>
      <c r="VLI230" s="15"/>
      <c r="VLJ230" s="15"/>
      <c r="VLK230" s="15"/>
      <c r="VLL230" s="15"/>
      <c r="VLM230" s="15"/>
      <c r="VLN230" s="15"/>
      <c r="VLO230" s="15"/>
      <c r="VLP230" s="15"/>
      <c r="VLQ230" s="15"/>
      <c r="VLR230" s="15"/>
      <c r="VLS230" s="15"/>
      <c r="VLT230" s="15"/>
      <c r="VLU230" s="15"/>
      <c r="VLV230" s="15"/>
      <c r="VLW230" s="15"/>
      <c r="VLX230" s="15"/>
      <c r="VLY230" s="15"/>
      <c r="VLZ230" s="15"/>
      <c r="VMA230" s="15"/>
      <c r="VMB230" s="15"/>
      <c r="VMC230" s="15"/>
      <c r="VMD230" s="15"/>
      <c r="VME230" s="15"/>
      <c r="VMF230" s="15"/>
      <c r="VMG230" s="15"/>
      <c r="VMH230" s="15"/>
      <c r="VMI230" s="15"/>
      <c r="VMJ230" s="15"/>
      <c r="VMK230" s="15"/>
      <c r="VML230" s="15"/>
      <c r="VMM230" s="15"/>
      <c r="VMN230" s="15"/>
      <c r="VMO230" s="15"/>
      <c r="VMP230" s="15"/>
      <c r="VMQ230" s="15"/>
      <c r="VMR230" s="15"/>
      <c r="VMS230" s="15"/>
      <c r="VMT230" s="15"/>
      <c r="VMU230" s="15"/>
      <c r="VMV230" s="15"/>
      <c r="VMW230" s="15"/>
      <c r="VMX230" s="15"/>
      <c r="VMY230" s="15"/>
      <c r="VMZ230" s="15"/>
      <c r="VNA230" s="15"/>
      <c r="VNB230" s="15"/>
      <c r="VNC230" s="15"/>
      <c r="VND230" s="15"/>
      <c r="VNE230" s="15"/>
      <c r="VNF230" s="15"/>
      <c r="VNG230" s="15"/>
      <c r="VNH230" s="15"/>
      <c r="VNI230" s="15"/>
      <c r="VNJ230" s="15"/>
      <c r="VNK230" s="15"/>
      <c r="VNL230" s="15"/>
      <c r="VNM230" s="15"/>
      <c r="VNN230" s="15"/>
      <c r="VNO230" s="15"/>
      <c r="VNP230" s="15"/>
      <c r="VNQ230" s="15"/>
      <c r="VNR230" s="15"/>
      <c r="VNS230" s="15"/>
      <c r="VNT230" s="15"/>
      <c r="VNU230" s="15"/>
      <c r="VNV230" s="15"/>
      <c r="VNW230" s="15"/>
      <c r="VNX230" s="15"/>
      <c r="VNY230" s="15"/>
      <c r="VNZ230" s="15"/>
      <c r="VOA230" s="15"/>
      <c r="VOB230" s="15"/>
      <c r="VOC230" s="15"/>
      <c r="VOD230" s="15"/>
      <c r="VOE230" s="15"/>
      <c r="VOF230" s="15"/>
      <c r="VOG230" s="15"/>
      <c r="VOH230" s="15"/>
      <c r="VOI230" s="15"/>
      <c r="VOJ230" s="15"/>
      <c r="VOK230" s="15"/>
      <c r="VOL230" s="15"/>
      <c r="VOM230" s="15"/>
      <c r="VON230" s="15"/>
      <c r="VOO230" s="15"/>
      <c r="VOP230" s="15"/>
      <c r="VOQ230" s="15"/>
      <c r="VOR230" s="15"/>
      <c r="VOS230" s="15"/>
      <c r="VOT230" s="15"/>
      <c r="VOU230" s="15"/>
      <c r="VOV230" s="15"/>
      <c r="VOW230" s="15"/>
      <c r="VOX230" s="15"/>
      <c r="VOY230" s="15"/>
      <c r="VOZ230" s="15"/>
      <c r="VPA230" s="15"/>
      <c r="VPB230" s="15"/>
      <c r="VPC230" s="15"/>
      <c r="VPD230" s="15"/>
      <c r="VPE230" s="15"/>
      <c r="VPF230" s="15"/>
      <c r="VPG230" s="15"/>
      <c r="VPH230" s="15"/>
      <c r="VPI230" s="15"/>
      <c r="VPJ230" s="15"/>
      <c r="VPK230" s="15"/>
      <c r="VPL230" s="15"/>
      <c r="VPM230" s="15"/>
      <c r="VPN230" s="15"/>
      <c r="VPO230" s="15"/>
      <c r="VPP230" s="15"/>
      <c r="VPQ230" s="15"/>
      <c r="VPR230" s="15"/>
      <c r="VPS230" s="15"/>
      <c r="VPT230" s="15"/>
      <c r="VPU230" s="15"/>
      <c r="VPV230" s="15"/>
      <c r="VPW230" s="15"/>
      <c r="VPX230" s="15"/>
      <c r="VPY230" s="15"/>
      <c r="VPZ230" s="15"/>
      <c r="VQA230" s="15"/>
      <c r="VQB230" s="15"/>
      <c r="VQC230" s="15"/>
      <c r="VQD230" s="15"/>
      <c r="VQE230" s="15"/>
      <c r="VQF230" s="15"/>
      <c r="VQG230" s="15"/>
      <c r="VQH230" s="15"/>
      <c r="VQI230" s="15"/>
      <c r="VQJ230" s="15"/>
      <c r="VQK230" s="15"/>
      <c r="VQL230" s="15"/>
      <c r="VQM230" s="15"/>
      <c r="VQN230" s="15"/>
      <c r="VQO230" s="15"/>
      <c r="VQP230" s="15"/>
      <c r="VQQ230" s="15"/>
      <c r="VQR230" s="15"/>
      <c r="VQS230" s="15"/>
      <c r="VQT230" s="15"/>
      <c r="VQU230" s="15"/>
      <c r="VQV230" s="15"/>
      <c r="VQW230" s="15"/>
      <c r="VQX230" s="15"/>
      <c r="VQY230" s="15"/>
      <c r="VQZ230" s="15"/>
      <c r="VRA230" s="15"/>
      <c r="VRB230" s="15"/>
      <c r="VRC230" s="15"/>
      <c r="VRD230" s="15"/>
      <c r="VRE230" s="15"/>
      <c r="VRF230" s="15"/>
      <c r="VRG230" s="15"/>
      <c r="VRH230" s="15"/>
      <c r="VRI230" s="15"/>
      <c r="VRJ230" s="15"/>
      <c r="VRK230" s="15"/>
      <c r="VRL230" s="15"/>
      <c r="VRM230" s="15"/>
      <c r="VRN230" s="15"/>
      <c r="VRO230" s="15"/>
      <c r="VRP230" s="15"/>
      <c r="VRQ230" s="15"/>
      <c r="VRR230" s="15"/>
      <c r="VRS230" s="15"/>
      <c r="VRT230" s="15"/>
      <c r="VRU230" s="15"/>
      <c r="VRV230" s="15"/>
      <c r="VRW230" s="15"/>
      <c r="VRX230" s="15"/>
      <c r="VRY230" s="15"/>
      <c r="VRZ230" s="15"/>
      <c r="VSA230" s="15"/>
      <c r="VSB230" s="15"/>
      <c r="VSC230" s="15"/>
      <c r="VSD230" s="15"/>
      <c r="VSE230" s="15"/>
      <c r="VSF230" s="15"/>
      <c r="VSG230" s="15"/>
      <c r="VSH230" s="15"/>
      <c r="VSI230" s="15"/>
      <c r="VSJ230" s="15"/>
      <c r="VSK230" s="15"/>
      <c r="VSL230" s="15"/>
      <c r="VSM230" s="15"/>
      <c r="VSN230" s="15"/>
      <c r="VSO230" s="15"/>
      <c r="VSP230" s="15"/>
      <c r="VSQ230" s="15"/>
      <c r="VSR230" s="15"/>
      <c r="VSS230" s="15"/>
      <c r="VST230" s="15"/>
      <c r="VSU230" s="15"/>
      <c r="VSV230" s="15"/>
      <c r="VSW230" s="15"/>
      <c r="VSX230" s="15"/>
      <c r="VSY230" s="15"/>
      <c r="VSZ230" s="15"/>
      <c r="VTA230" s="15"/>
      <c r="VTB230" s="15"/>
      <c r="VTC230" s="15"/>
      <c r="VTD230" s="15"/>
      <c r="VTE230" s="15"/>
      <c r="VTF230" s="15"/>
      <c r="VTG230" s="15"/>
      <c r="VTH230" s="15"/>
      <c r="VTI230" s="15"/>
      <c r="VTJ230" s="15"/>
      <c r="VTK230" s="15"/>
      <c r="VTL230" s="15"/>
      <c r="VTM230" s="15"/>
      <c r="VTN230" s="15"/>
      <c r="VTO230" s="15"/>
      <c r="VTP230" s="15"/>
      <c r="VTQ230" s="15"/>
      <c r="VTR230" s="15"/>
      <c r="VTS230" s="15"/>
      <c r="VTT230" s="15"/>
      <c r="VTU230" s="15"/>
      <c r="VTV230" s="15"/>
      <c r="VTW230" s="15"/>
      <c r="VTX230" s="15"/>
      <c r="VTY230" s="15"/>
      <c r="VTZ230" s="15"/>
      <c r="VUA230" s="15"/>
      <c r="VUB230" s="15"/>
      <c r="VUC230" s="15"/>
      <c r="VUD230" s="15"/>
      <c r="VUE230" s="15"/>
      <c r="VUF230" s="15"/>
      <c r="VUG230" s="15"/>
      <c r="VUH230" s="15"/>
      <c r="VUI230" s="15"/>
      <c r="VUJ230" s="15"/>
      <c r="VUK230" s="15"/>
      <c r="VUL230" s="15"/>
      <c r="VUM230" s="15"/>
      <c r="VUN230" s="15"/>
      <c r="VUO230" s="15"/>
      <c r="VUP230" s="15"/>
      <c r="VUQ230" s="15"/>
      <c r="VUR230" s="15"/>
      <c r="VUS230" s="15"/>
      <c r="VUT230" s="15"/>
      <c r="VUU230" s="15"/>
      <c r="VUV230" s="15"/>
      <c r="VUW230" s="15"/>
      <c r="VUX230" s="15"/>
      <c r="VUY230" s="15"/>
      <c r="VUZ230" s="15"/>
      <c r="VVA230" s="15"/>
      <c r="VVB230" s="15"/>
      <c r="VVC230" s="15"/>
      <c r="VVD230" s="15"/>
      <c r="VVE230" s="15"/>
      <c r="VVF230" s="15"/>
      <c r="VVG230" s="15"/>
      <c r="VVH230" s="15"/>
      <c r="VVI230" s="15"/>
      <c r="VVJ230" s="15"/>
      <c r="VVK230" s="15"/>
      <c r="VVL230" s="15"/>
      <c r="VVM230" s="15"/>
      <c r="VVN230" s="15"/>
      <c r="VVO230" s="15"/>
      <c r="VVP230" s="15"/>
      <c r="VVQ230" s="15"/>
      <c r="VVR230" s="15"/>
      <c r="VVS230" s="15"/>
      <c r="VVT230" s="15"/>
      <c r="VVU230" s="15"/>
      <c r="VVV230" s="15"/>
      <c r="VVW230" s="15"/>
      <c r="VVX230" s="15"/>
      <c r="VVY230" s="15"/>
      <c r="VVZ230" s="15"/>
      <c r="VWA230" s="15"/>
      <c r="VWB230" s="15"/>
      <c r="VWC230" s="15"/>
      <c r="VWD230" s="15"/>
      <c r="VWE230" s="15"/>
      <c r="VWF230" s="15"/>
      <c r="VWG230" s="15"/>
      <c r="VWH230" s="15"/>
      <c r="VWI230" s="15"/>
      <c r="VWJ230" s="15"/>
      <c r="VWK230" s="15"/>
      <c r="VWL230" s="15"/>
      <c r="VWM230" s="15"/>
      <c r="VWN230" s="15"/>
      <c r="VWO230" s="15"/>
      <c r="VWP230" s="15"/>
      <c r="VWQ230" s="15"/>
      <c r="VWR230" s="15"/>
      <c r="VWS230" s="15"/>
      <c r="VWT230" s="15"/>
      <c r="VWU230" s="15"/>
      <c r="VWV230" s="15"/>
      <c r="VWW230" s="15"/>
      <c r="VWX230" s="15"/>
      <c r="VWY230" s="15"/>
      <c r="VWZ230" s="15"/>
      <c r="VXA230" s="15"/>
      <c r="VXB230" s="15"/>
      <c r="VXC230" s="15"/>
      <c r="VXD230" s="15"/>
      <c r="VXE230" s="15"/>
      <c r="VXF230" s="15"/>
      <c r="VXG230" s="15"/>
      <c r="VXH230" s="15"/>
      <c r="VXI230" s="15"/>
      <c r="VXJ230" s="15"/>
      <c r="VXK230" s="15"/>
      <c r="VXL230" s="15"/>
      <c r="VXM230" s="15"/>
      <c r="VXN230" s="15"/>
      <c r="VXO230" s="15"/>
      <c r="VXP230" s="15"/>
      <c r="VXQ230" s="15"/>
      <c r="VXR230" s="15"/>
      <c r="VXS230" s="15"/>
      <c r="VXT230" s="15"/>
      <c r="VXU230" s="15"/>
      <c r="VXV230" s="15"/>
      <c r="VXW230" s="15"/>
      <c r="VXX230" s="15"/>
      <c r="VXY230" s="15"/>
      <c r="VXZ230" s="15"/>
      <c r="VYA230" s="15"/>
      <c r="VYB230" s="15"/>
      <c r="VYC230" s="15"/>
      <c r="VYD230" s="15"/>
      <c r="VYE230" s="15"/>
      <c r="VYF230" s="15"/>
      <c r="VYG230" s="15"/>
      <c r="VYH230" s="15"/>
      <c r="VYI230" s="15"/>
      <c r="VYJ230" s="15"/>
      <c r="VYK230" s="15"/>
      <c r="VYL230" s="15"/>
      <c r="VYM230" s="15"/>
      <c r="VYN230" s="15"/>
      <c r="VYO230" s="15"/>
      <c r="VYP230" s="15"/>
      <c r="VYQ230" s="15"/>
      <c r="VYR230" s="15"/>
      <c r="VYS230" s="15"/>
      <c r="VYT230" s="15"/>
      <c r="VYU230" s="15"/>
      <c r="VYV230" s="15"/>
      <c r="VYW230" s="15"/>
      <c r="VYX230" s="15"/>
      <c r="VYY230" s="15"/>
      <c r="VYZ230" s="15"/>
      <c r="VZA230" s="15"/>
      <c r="VZB230" s="15"/>
      <c r="VZC230" s="15"/>
      <c r="VZD230" s="15"/>
      <c r="VZE230" s="15"/>
      <c r="VZF230" s="15"/>
      <c r="VZG230" s="15"/>
      <c r="VZH230" s="15"/>
      <c r="VZI230" s="15"/>
      <c r="VZJ230" s="15"/>
      <c r="VZK230" s="15"/>
      <c r="VZL230" s="15"/>
      <c r="VZM230" s="15"/>
      <c r="VZN230" s="15"/>
      <c r="VZO230" s="15"/>
      <c r="VZP230" s="15"/>
      <c r="VZQ230" s="15"/>
      <c r="VZR230" s="15"/>
      <c r="VZS230" s="15"/>
      <c r="VZT230" s="15"/>
      <c r="VZU230" s="15"/>
      <c r="VZV230" s="15"/>
      <c r="VZW230" s="15"/>
      <c r="VZX230" s="15"/>
      <c r="VZY230" s="15"/>
      <c r="VZZ230" s="15"/>
      <c r="WAA230" s="15"/>
      <c r="WAB230" s="15"/>
      <c r="WAC230" s="15"/>
      <c r="WAD230" s="15"/>
      <c r="WAE230" s="15"/>
      <c r="WAF230" s="15"/>
      <c r="WAG230" s="15"/>
      <c r="WAH230" s="15"/>
      <c r="WAI230" s="15"/>
      <c r="WAJ230" s="15"/>
      <c r="WAK230" s="15"/>
      <c r="WAL230" s="15"/>
      <c r="WAM230" s="15"/>
      <c r="WAN230" s="15"/>
      <c r="WAO230" s="15"/>
      <c r="WAP230" s="15"/>
      <c r="WAQ230" s="15"/>
      <c r="WAR230" s="15"/>
      <c r="WAS230" s="15"/>
      <c r="WAT230" s="15"/>
      <c r="WAU230" s="15"/>
      <c r="WAV230" s="15"/>
      <c r="WAW230" s="15"/>
      <c r="WAX230" s="15"/>
      <c r="WAY230" s="15"/>
      <c r="WAZ230" s="15"/>
      <c r="WBA230" s="15"/>
      <c r="WBB230" s="15"/>
      <c r="WBC230" s="15"/>
      <c r="WBD230" s="15"/>
      <c r="WBE230" s="15"/>
      <c r="WBF230" s="15"/>
      <c r="WBG230" s="15"/>
      <c r="WBH230" s="15"/>
      <c r="WBI230" s="15"/>
      <c r="WBJ230" s="15"/>
      <c r="WBK230" s="15"/>
      <c r="WBL230" s="15"/>
      <c r="WBM230" s="15"/>
      <c r="WBN230" s="15"/>
      <c r="WBO230" s="15"/>
      <c r="WBP230" s="15"/>
      <c r="WBQ230" s="15"/>
      <c r="WBR230" s="15"/>
      <c r="WBS230" s="15"/>
      <c r="WBT230" s="15"/>
      <c r="WBU230" s="15"/>
      <c r="WBV230" s="15"/>
      <c r="WBW230" s="15"/>
      <c r="WBX230" s="15"/>
      <c r="WBY230" s="15"/>
      <c r="WBZ230" s="15"/>
      <c r="WCA230" s="15"/>
      <c r="WCB230" s="15"/>
      <c r="WCC230" s="15"/>
      <c r="WCD230" s="15"/>
      <c r="WCE230" s="15"/>
      <c r="WCF230" s="15"/>
      <c r="WCG230" s="15"/>
      <c r="WCH230" s="15"/>
      <c r="WCI230" s="15"/>
      <c r="WCJ230" s="15"/>
      <c r="WCK230" s="15"/>
      <c r="WCL230" s="15"/>
      <c r="WCM230" s="15"/>
      <c r="WCN230" s="15"/>
      <c r="WCO230" s="15"/>
      <c r="WCP230" s="15"/>
      <c r="WCQ230" s="15"/>
      <c r="WCR230" s="15"/>
      <c r="WCS230" s="15"/>
      <c r="WCT230" s="15"/>
      <c r="WCU230" s="15"/>
      <c r="WCV230" s="15"/>
      <c r="WCW230" s="15"/>
      <c r="WCX230" s="15"/>
      <c r="WCY230" s="15"/>
      <c r="WCZ230" s="15"/>
      <c r="WDA230" s="15"/>
      <c r="WDB230" s="15"/>
      <c r="WDC230" s="15"/>
      <c r="WDD230" s="15"/>
      <c r="WDE230" s="15"/>
      <c r="WDF230" s="15"/>
      <c r="WDG230" s="15"/>
      <c r="WDH230" s="15"/>
      <c r="WDI230" s="15"/>
      <c r="WDJ230" s="15"/>
      <c r="WDK230" s="15"/>
      <c r="WDL230" s="15"/>
      <c r="WDM230" s="15"/>
      <c r="WDN230" s="15"/>
      <c r="WDO230" s="15"/>
      <c r="WDP230" s="15"/>
      <c r="WDQ230" s="15"/>
      <c r="WDR230" s="15"/>
      <c r="WDS230" s="15"/>
      <c r="WDT230" s="15"/>
      <c r="WDU230" s="15"/>
      <c r="WDV230" s="15"/>
      <c r="WDW230" s="15"/>
      <c r="WDX230" s="15"/>
      <c r="WDY230" s="15"/>
      <c r="WDZ230" s="15"/>
      <c r="WEA230" s="15"/>
      <c r="WEB230" s="15"/>
      <c r="WEC230" s="15"/>
      <c r="WED230" s="15"/>
      <c r="WEE230" s="15"/>
      <c r="WEF230" s="15"/>
      <c r="WEG230" s="15"/>
      <c r="WEH230" s="15"/>
      <c r="WEI230" s="15"/>
      <c r="WEJ230" s="15"/>
      <c r="WEK230" s="15"/>
      <c r="WEL230" s="15"/>
      <c r="WEM230" s="15"/>
      <c r="WEN230" s="15"/>
      <c r="WEO230" s="15"/>
      <c r="WEP230" s="15"/>
      <c r="WEQ230" s="15"/>
      <c r="WER230" s="15"/>
      <c r="WES230" s="15"/>
      <c r="WET230" s="15"/>
      <c r="WEU230" s="15"/>
      <c r="WEV230" s="15"/>
      <c r="WEW230" s="15"/>
      <c r="WEX230" s="15"/>
      <c r="WEY230" s="15"/>
      <c r="WEZ230" s="15"/>
      <c r="WFA230" s="15"/>
      <c r="WFB230" s="15"/>
      <c r="WFC230" s="15"/>
      <c r="WFD230" s="15"/>
      <c r="WFE230" s="15"/>
      <c r="WFF230" s="15"/>
      <c r="WFG230" s="15"/>
      <c r="WFH230" s="15"/>
      <c r="WFI230" s="15"/>
      <c r="WFJ230" s="15"/>
      <c r="WFK230" s="15"/>
      <c r="WFL230" s="15"/>
      <c r="WFM230" s="15"/>
      <c r="WFN230" s="15"/>
      <c r="WFO230" s="15"/>
      <c r="WFP230" s="15"/>
      <c r="WFQ230" s="15"/>
      <c r="WFR230" s="15"/>
      <c r="WFS230" s="15"/>
      <c r="WFT230" s="15"/>
      <c r="WFU230" s="15"/>
      <c r="WFV230" s="15"/>
      <c r="WFW230" s="15"/>
      <c r="WFX230" s="15"/>
      <c r="WFY230" s="15"/>
      <c r="WFZ230" s="15"/>
      <c r="WGA230" s="15"/>
      <c r="WGB230" s="15"/>
      <c r="WGC230" s="15"/>
      <c r="WGD230" s="15"/>
      <c r="WGE230" s="15"/>
      <c r="WGF230" s="15"/>
      <c r="WGG230" s="15"/>
      <c r="WGH230" s="15"/>
      <c r="WGI230" s="15"/>
      <c r="WGJ230" s="15"/>
      <c r="WGK230" s="15"/>
      <c r="WGL230" s="15"/>
      <c r="WGM230" s="15"/>
      <c r="WGN230" s="15"/>
      <c r="WGO230" s="15"/>
      <c r="WGP230" s="15"/>
      <c r="WGQ230" s="15"/>
      <c r="WGR230" s="15"/>
      <c r="WGS230" s="15"/>
      <c r="WGT230" s="15"/>
      <c r="WGU230" s="15"/>
      <c r="WGV230" s="15"/>
      <c r="WGW230" s="15"/>
      <c r="WGX230" s="15"/>
      <c r="WGY230" s="15"/>
      <c r="WGZ230" s="15"/>
      <c r="WHA230" s="15"/>
      <c r="WHB230" s="15"/>
      <c r="WHC230" s="15"/>
      <c r="WHD230" s="15"/>
      <c r="WHE230" s="15"/>
      <c r="WHF230" s="15"/>
      <c r="WHG230" s="15"/>
      <c r="WHH230" s="15"/>
      <c r="WHI230" s="15"/>
      <c r="WHJ230" s="15"/>
      <c r="WHK230" s="15"/>
      <c r="WHL230" s="15"/>
      <c r="WHM230" s="15"/>
      <c r="WHN230" s="15"/>
      <c r="WHO230" s="15"/>
      <c r="WHP230" s="15"/>
      <c r="WHQ230" s="15"/>
      <c r="WHR230" s="15"/>
      <c r="WHS230" s="15"/>
      <c r="WHT230" s="15"/>
      <c r="WHU230" s="15"/>
      <c r="WHV230" s="15"/>
      <c r="WHW230" s="15"/>
      <c r="WHX230" s="15"/>
      <c r="WHY230" s="15"/>
      <c r="WHZ230" s="15"/>
      <c r="WIA230" s="15"/>
      <c r="WIB230" s="15"/>
      <c r="WIC230" s="15"/>
      <c r="WID230" s="15"/>
      <c r="WIE230" s="15"/>
      <c r="WIF230" s="15"/>
      <c r="WIG230" s="15"/>
      <c r="WIH230" s="15"/>
      <c r="WII230" s="15"/>
      <c r="WIJ230" s="15"/>
      <c r="WIK230" s="15"/>
      <c r="WIL230" s="15"/>
      <c r="WIM230" s="15"/>
      <c r="WIN230" s="15"/>
      <c r="WIO230" s="15"/>
      <c r="WIP230" s="15"/>
      <c r="WIQ230" s="15"/>
      <c r="WIR230" s="15"/>
      <c r="WIS230" s="15"/>
      <c r="WIT230" s="15"/>
      <c r="WIU230" s="15"/>
      <c r="WIV230" s="15"/>
      <c r="WIW230" s="15"/>
      <c r="WIX230" s="15"/>
      <c r="WIY230" s="15"/>
      <c r="WIZ230" s="15"/>
      <c r="WJA230" s="15"/>
      <c r="WJB230" s="15"/>
      <c r="WJC230" s="15"/>
      <c r="WJD230" s="15"/>
      <c r="WJE230" s="15"/>
      <c r="WJF230" s="15"/>
      <c r="WJG230" s="15"/>
      <c r="WJH230" s="15"/>
      <c r="WJI230" s="15"/>
      <c r="WJJ230" s="15"/>
      <c r="WJK230" s="15"/>
      <c r="WJL230" s="15"/>
      <c r="WJM230" s="15"/>
      <c r="WJN230" s="15"/>
      <c r="WJO230" s="15"/>
      <c r="WJP230" s="15"/>
      <c r="WJQ230" s="15"/>
      <c r="WJR230" s="15"/>
      <c r="WJS230" s="15"/>
      <c r="WJT230" s="15"/>
      <c r="WJU230" s="15"/>
      <c r="WJV230" s="15"/>
      <c r="WJW230" s="15"/>
      <c r="WJX230" s="15"/>
      <c r="WJY230" s="15"/>
      <c r="WJZ230" s="15"/>
      <c r="WKA230" s="15"/>
      <c r="WKB230" s="15"/>
      <c r="WKC230" s="15"/>
      <c r="WKD230" s="15"/>
      <c r="WKE230" s="15"/>
      <c r="WKF230" s="15"/>
      <c r="WKG230" s="15"/>
      <c r="WKH230" s="15"/>
      <c r="WKI230" s="15"/>
      <c r="WKJ230" s="15"/>
      <c r="WKK230" s="15"/>
      <c r="WKL230" s="15"/>
      <c r="WKM230" s="15"/>
      <c r="WKN230" s="15"/>
      <c r="WKO230" s="15"/>
      <c r="WKP230" s="15"/>
      <c r="WKQ230" s="15"/>
      <c r="WKR230" s="15"/>
      <c r="WKS230" s="15"/>
      <c r="WKT230" s="15"/>
      <c r="WKU230" s="15"/>
      <c r="WKV230" s="15"/>
      <c r="WKW230" s="15"/>
      <c r="WKX230" s="15"/>
      <c r="WKY230" s="15"/>
      <c r="WKZ230" s="15"/>
      <c r="WLA230" s="15"/>
      <c r="WLB230" s="15"/>
      <c r="WLC230" s="15"/>
      <c r="WLD230" s="15"/>
      <c r="WLE230" s="15"/>
      <c r="WLF230" s="15"/>
      <c r="WLG230" s="15"/>
      <c r="WLH230" s="15"/>
      <c r="WLI230" s="15"/>
      <c r="WLJ230" s="15"/>
      <c r="WLK230" s="15"/>
      <c r="WLL230" s="15"/>
      <c r="WLM230" s="15"/>
      <c r="WLN230" s="15"/>
      <c r="WLO230" s="15"/>
      <c r="WLP230" s="15"/>
      <c r="WLQ230" s="15"/>
      <c r="WLR230" s="15"/>
      <c r="WLS230" s="15"/>
      <c r="WLT230" s="15"/>
      <c r="WLU230" s="15"/>
      <c r="WLV230" s="15"/>
      <c r="WLW230" s="15"/>
      <c r="WLX230" s="15"/>
      <c r="WLY230" s="15"/>
      <c r="WLZ230" s="15"/>
      <c r="WMA230" s="15"/>
      <c r="WMB230" s="15"/>
      <c r="WMC230" s="15"/>
      <c r="WMD230" s="15"/>
      <c r="WME230" s="15"/>
      <c r="WMF230" s="15"/>
      <c r="WMG230" s="15"/>
      <c r="WMH230" s="15"/>
      <c r="WMI230" s="15"/>
      <c r="WMJ230" s="15"/>
      <c r="WMK230" s="15"/>
      <c r="WML230" s="15"/>
      <c r="WMM230" s="15"/>
      <c r="WMN230" s="15"/>
      <c r="WMO230" s="15"/>
      <c r="WMP230" s="15"/>
      <c r="WMQ230" s="15"/>
      <c r="WMR230" s="15"/>
      <c r="WMS230" s="15"/>
      <c r="WMT230" s="15"/>
      <c r="WMU230" s="15"/>
      <c r="WMV230" s="15"/>
      <c r="WMW230" s="15"/>
      <c r="WMX230" s="15"/>
      <c r="WMY230" s="15"/>
      <c r="WMZ230" s="15"/>
      <c r="WNA230" s="15"/>
      <c r="WNB230" s="15"/>
      <c r="WNC230" s="15"/>
      <c r="WND230" s="15"/>
      <c r="WNE230" s="15"/>
      <c r="WNF230" s="15"/>
      <c r="WNG230" s="15"/>
      <c r="WNH230" s="15"/>
      <c r="WNI230" s="15"/>
      <c r="WNJ230" s="15"/>
      <c r="WNK230" s="15"/>
      <c r="WNL230" s="15"/>
      <c r="WNM230" s="15"/>
      <c r="WNN230" s="15"/>
      <c r="WNO230" s="15"/>
      <c r="WNP230" s="15"/>
      <c r="WNQ230" s="15"/>
      <c r="WNR230" s="15"/>
      <c r="WNS230" s="15"/>
      <c r="WNT230" s="15"/>
      <c r="WNU230" s="15"/>
      <c r="WNV230" s="15"/>
      <c r="WNW230" s="15"/>
      <c r="WNX230" s="15"/>
      <c r="WNY230" s="15"/>
      <c r="WNZ230" s="15"/>
      <c r="WOA230" s="15"/>
      <c r="WOB230" s="15"/>
      <c r="WOC230" s="15"/>
      <c r="WOD230" s="15"/>
      <c r="WOE230" s="15"/>
      <c r="WOF230" s="15"/>
      <c r="WOG230" s="15"/>
      <c r="WOH230" s="15"/>
      <c r="WOI230" s="15"/>
      <c r="WOJ230" s="15"/>
      <c r="WOK230" s="15"/>
      <c r="WOL230" s="15"/>
      <c r="WOM230" s="15"/>
      <c r="WON230" s="15"/>
      <c r="WOO230" s="15"/>
      <c r="WOP230" s="15"/>
      <c r="WOQ230" s="15"/>
      <c r="WOR230" s="15"/>
      <c r="WOS230" s="15"/>
      <c r="WOT230" s="15"/>
      <c r="WOU230" s="15"/>
      <c r="WOV230" s="15"/>
      <c r="WOW230" s="15"/>
      <c r="WOX230" s="15"/>
      <c r="WOY230" s="15"/>
      <c r="WOZ230" s="15"/>
      <c r="WPA230" s="15"/>
      <c r="WPB230" s="15"/>
      <c r="WPC230" s="15"/>
      <c r="WPD230" s="15"/>
      <c r="WPE230" s="15"/>
      <c r="WPF230" s="15"/>
      <c r="WPG230" s="15"/>
      <c r="WPH230" s="15"/>
      <c r="WPI230" s="15"/>
      <c r="WPJ230" s="15"/>
      <c r="WPK230" s="15"/>
      <c r="WPL230" s="15"/>
      <c r="WPM230" s="15"/>
      <c r="WPN230" s="15"/>
      <c r="WPO230" s="15"/>
      <c r="WPP230" s="15"/>
      <c r="WPQ230" s="15"/>
      <c r="WPR230" s="15"/>
      <c r="WPS230" s="15"/>
      <c r="WPT230" s="15"/>
      <c r="WPU230" s="15"/>
      <c r="WPV230" s="15"/>
      <c r="WPW230" s="15"/>
      <c r="WPX230" s="15"/>
      <c r="WPY230" s="15"/>
      <c r="WPZ230" s="15"/>
      <c r="WQA230" s="15"/>
      <c r="WQB230" s="15"/>
      <c r="WQC230" s="15"/>
      <c r="WQD230" s="15"/>
      <c r="WQE230" s="15"/>
      <c r="WQF230" s="15"/>
      <c r="WQG230" s="15"/>
      <c r="WQH230" s="15"/>
      <c r="WQI230" s="15"/>
      <c r="WQJ230" s="15"/>
      <c r="WQK230" s="15"/>
      <c r="WQL230" s="15"/>
      <c r="WQM230" s="15"/>
      <c r="WQN230" s="15"/>
      <c r="WQO230" s="15"/>
      <c r="WQP230" s="15"/>
      <c r="WQQ230" s="15"/>
      <c r="WQR230" s="15"/>
      <c r="WQS230" s="15"/>
      <c r="WQT230" s="15"/>
      <c r="WQU230" s="15"/>
      <c r="WQV230" s="15"/>
      <c r="WQW230" s="15"/>
      <c r="WQX230" s="15"/>
      <c r="WQY230" s="15"/>
      <c r="WQZ230" s="15"/>
      <c r="WRA230" s="15"/>
      <c r="WRB230" s="15"/>
      <c r="WRC230" s="15"/>
      <c r="WRD230" s="15"/>
      <c r="WRE230" s="15"/>
      <c r="WRF230" s="15"/>
      <c r="WRG230" s="15"/>
      <c r="WRH230" s="15"/>
      <c r="WRI230" s="15"/>
      <c r="WRJ230" s="15"/>
      <c r="WRK230" s="15"/>
      <c r="WRL230" s="15"/>
      <c r="WRM230" s="15"/>
      <c r="WRN230" s="15"/>
      <c r="WRO230" s="15"/>
      <c r="WRP230" s="15"/>
      <c r="WRQ230" s="15"/>
      <c r="WRR230" s="15"/>
      <c r="WRS230" s="15"/>
      <c r="WRT230" s="15"/>
      <c r="WRU230" s="15"/>
      <c r="WRV230" s="15"/>
      <c r="WRW230" s="15"/>
      <c r="WRX230" s="15"/>
      <c r="WRY230" s="15"/>
      <c r="WRZ230" s="15"/>
      <c r="WSA230" s="15"/>
      <c r="WSB230" s="15"/>
      <c r="WSC230" s="15"/>
      <c r="WSD230" s="15"/>
      <c r="WSE230" s="15"/>
      <c r="WSF230" s="15"/>
      <c r="WSG230" s="15"/>
      <c r="WSH230" s="15"/>
      <c r="WSI230" s="15"/>
      <c r="WSJ230" s="15"/>
      <c r="WSK230" s="15"/>
      <c r="WSL230" s="15"/>
      <c r="WSM230" s="15"/>
      <c r="WSN230" s="15"/>
      <c r="WSO230" s="15"/>
      <c r="WSP230" s="15"/>
      <c r="WSQ230" s="15"/>
      <c r="WSR230" s="15"/>
      <c r="WSS230" s="15"/>
      <c r="WST230" s="15"/>
      <c r="WSU230" s="15"/>
      <c r="WSV230" s="15"/>
      <c r="WSW230" s="15"/>
      <c r="WSX230" s="15"/>
      <c r="WSY230" s="15"/>
      <c r="WSZ230" s="15"/>
      <c r="WTA230" s="15"/>
      <c r="WTB230" s="15"/>
      <c r="WTC230" s="15"/>
      <c r="WTD230" s="15"/>
      <c r="WTE230" s="15"/>
      <c r="WTF230" s="15"/>
      <c r="WTG230" s="15"/>
      <c r="WTH230" s="15"/>
      <c r="WTI230" s="15"/>
      <c r="WTJ230" s="15"/>
      <c r="WTK230" s="15"/>
      <c r="WTL230" s="15"/>
      <c r="WTM230" s="15"/>
      <c r="WTN230" s="15"/>
      <c r="WTO230" s="15"/>
      <c r="WTP230" s="15"/>
      <c r="WTQ230" s="15"/>
      <c r="WTR230" s="15"/>
      <c r="WTS230" s="15"/>
      <c r="WTT230" s="15"/>
      <c r="WTU230" s="15"/>
      <c r="WTV230" s="15"/>
      <c r="WTW230" s="15"/>
      <c r="WTX230" s="15"/>
      <c r="WTY230" s="15"/>
      <c r="WTZ230" s="15"/>
      <c r="WUA230" s="15"/>
      <c r="WUB230" s="15"/>
      <c r="WUC230" s="15"/>
      <c r="WUD230" s="15"/>
      <c r="WUE230" s="15"/>
      <c r="WUF230" s="15"/>
      <c r="WUG230" s="15"/>
      <c r="WUH230" s="15"/>
      <c r="WUI230" s="15"/>
      <c r="WUJ230" s="15"/>
      <c r="WUK230" s="15"/>
      <c r="WUL230" s="15"/>
      <c r="WUM230" s="15"/>
      <c r="WUN230" s="15"/>
      <c r="WUO230" s="15"/>
      <c r="WUP230" s="15"/>
      <c r="WUQ230" s="15"/>
      <c r="WUR230" s="15"/>
      <c r="WUS230" s="15"/>
      <c r="WUT230" s="15"/>
      <c r="WUU230" s="15"/>
      <c r="WUV230" s="15"/>
      <c r="WUW230" s="15"/>
      <c r="WUX230" s="15"/>
      <c r="WUY230" s="15"/>
      <c r="WUZ230" s="15"/>
      <c r="WVA230" s="15"/>
      <c r="WVB230" s="15"/>
      <c r="WVC230" s="15"/>
      <c r="WVD230" s="15"/>
      <c r="WVE230" s="15"/>
      <c r="WVF230" s="15"/>
      <c r="WVG230" s="15"/>
      <c r="WVH230" s="15"/>
      <c r="WVI230" s="15"/>
      <c r="WVJ230" s="15"/>
      <c r="WVK230" s="15"/>
      <c r="WVL230" s="15"/>
      <c r="WVM230" s="15"/>
      <c r="WVN230" s="15"/>
      <c r="WVO230" s="15"/>
      <c r="WVP230" s="15"/>
      <c r="WVQ230" s="15"/>
      <c r="WVR230" s="15"/>
      <c r="WVS230" s="15"/>
      <c r="WVT230" s="15"/>
      <c r="WVU230" s="15"/>
      <c r="WVV230" s="15"/>
      <c r="WVW230" s="15"/>
      <c r="WVX230" s="15"/>
      <c r="WVY230" s="15"/>
      <c r="WVZ230" s="15"/>
      <c r="WWA230" s="15"/>
      <c r="WWB230" s="15"/>
      <c r="WWC230" s="15"/>
      <c r="WWD230" s="15"/>
      <c r="WWE230" s="15"/>
      <c r="WWF230" s="15"/>
      <c r="WWG230" s="15"/>
      <c r="WWH230" s="15"/>
      <c r="WWI230" s="15"/>
      <c r="WWJ230" s="15"/>
      <c r="WWK230" s="15"/>
      <c r="WWL230" s="15"/>
      <c r="WWM230" s="15"/>
      <c r="WWN230" s="15"/>
      <c r="WWO230" s="15"/>
      <c r="WWP230" s="15"/>
      <c r="WWQ230" s="15"/>
      <c r="WWR230" s="15"/>
      <c r="WWS230" s="15"/>
      <c r="WWT230" s="15"/>
      <c r="WWU230" s="15"/>
      <c r="WWV230" s="15"/>
      <c r="WWW230" s="15"/>
      <c r="WWX230" s="15"/>
      <c r="WWY230" s="15"/>
      <c r="WWZ230" s="15"/>
      <c r="WXA230" s="15"/>
      <c r="WXB230" s="15"/>
      <c r="WXC230" s="15"/>
      <c r="WXD230" s="15"/>
      <c r="WXE230" s="15"/>
      <c r="WXF230" s="15"/>
      <c r="WXG230" s="15"/>
      <c r="WXH230" s="15"/>
      <c r="WXI230" s="15"/>
      <c r="WXJ230" s="15"/>
      <c r="WXK230" s="15"/>
      <c r="WXL230" s="15"/>
      <c r="WXM230" s="15"/>
      <c r="WXN230" s="15"/>
      <c r="WXO230" s="15"/>
      <c r="WXP230" s="15"/>
      <c r="WXQ230" s="15"/>
      <c r="WXR230" s="15"/>
      <c r="WXS230" s="15"/>
      <c r="WXT230" s="15"/>
      <c r="WXU230" s="15"/>
      <c r="WXV230" s="15"/>
      <c r="WXW230" s="15"/>
      <c r="WXX230" s="15"/>
      <c r="WXY230" s="15"/>
      <c r="WXZ230" s="15"/>
      <c r="WYA230" s="15"/>
      <c r="WYB230" s="15"/>
      <c r="WYC230" s="15"/>
      <c r="WYD230" s="15"/>
      <c r="WYE230" s="15"/>
      <c r="WYF230" s="15"/>
      <c r="WYG230" s="15"/>
      <c r="WYH230" s="15"/>
      <c r="WYI230" s="15"/>
      <c r="WYJ230" s="15"/>
      <c r="WYK230" s="15"/>
      <c r="WYL230" s="15"/>
      <c r="WYM230" s="15"/>
      <c r="WYN230" s="15"/>
      <c r="WYO230" s="15"/>
      <c r="WYP230" s="15"/>
      <c r="WYQ230" s="15"/>
      <c r="WYR230" s="15"/>
      <c r="WYS230" s="15"/>
      <c r="WYT230" s="15"/>
      <c r="WYU230" s="15"/>
      <c r="WYV230" s="15"/>
      <c r="WYW230" s="15"/>
      <c r="WYX230" s="15"/>
      <c r="WYY230" s="15"/>
      <c r="WYZ230" s="15"/>
      <c r="WZA230" s="15"/>
      <c r="WZB230" s="15"/>
      <c r="WZC230" s="15"/>
      <c r="WZD230" s="15"/>
      <c r="WZE230" s="15"/>
      <c r="WZF230" s="15"/>
      <c r="WZG230" s="15"/>
      <c r="WZH230" s="15"/>
      <c r="WZI230" s="15"/>
      <c r="WZJ230" s="15"/>
      <c r="WZK230" s="15"/>
      <c r="WZL230" s="15"/>
      <c r="WZM230" s="15"/>
      <c r="WZN230" s="15"/>
      <c r="WZO230" s="15"/>
      <c r="WZP230" s="15"/>
      <c r="WZQ230" s="15"/>
      <c r="WZR230" s="15"/>
      <c r="WZS230" s="15"/>
      <c r="WZT230" s="15"/>
      <c r="WZU230" s="15"/>
      <c r="WZV230" s="15"/>
      <c r="WZW230" s="15"/>
      <c r="WZX230" s="15"/>
      <c r="WZY230" s="15"/>
      <c r="WZZ230" s="15"/>
      <c r="XAA230" s="15"/>
      <c r="XAB230" s="15"/>
      <c r="XAC230" s="15"/>
      <c r="XAD230" s="15"/>
      <c r="XAE230" s="15"/>
      <c r="XAF230" s="15"/>
      <c r="XAG230" s="15"/>
      <c r="XAH230" s="15"/>
      <c r="XAI230" s="15"/>
      <c r="XAJ230" s="15"/>
      <c r="XAK230" s="15"/>
      <c r="XAL230" s="15"/>
      <c r="XAM230" s="15"/>
      <c r="XAN230" s="15"/>
      <c r="XAO230" s="15"/>
      <c r="XAP230" s="15"/>
      <c r="XAQ230" s="15"/>
      <c r="XAR230" s="15"/>
      <c r="XAS230" s="15"/>
      <c r="XAT230" s="15"/>
      <c r="XAU230" s="15"/>
      <c r="XAV230" s="15"/>
      <c r="XAW230" s="15"/>
      <c r="XAX230" s="15"/>
      <c r="XAY230" s="15"/>
      <c r="XAZ230" s="15"/>
      <c r="XBA230" s="15"/>
      <c r="XBB230" s="15"/>
      <c r="XBC230" s="15"/>
      <c r="XBD230" s="15"/>
      <c r="XBE230" s="15"/>
      <c r="XBF230" s="15"/>
      <c r="XBG230" s="15"/>
      <c r="XBH230" s="15"/>
      <c r="XBI230" s="15"/>
      <c r="XBJ230" s="15"/>
      <c r="XBK230" s="15"/>
      <c r="XBL230" s="15"/>
      <c r="XBM230" s="15"/>
      <c r="XBN230" s="15"/>
      <c r="XBO230" s="15"/>
      <c r="XBP230" s="15"/>
      <c r="XBQ230" s="15"/>
      <c r="XBR230" s="15"/>
      <c r="XBS230" s="15"/>
      <c r="XBT230" s="15"/>
      <c r="XBU230" s="15"/>
      <c r="XBV230" s="15"/>
      <c r="XBW230" s="15"/>
      <c r="XBX230" s="15"/>
      <c r="XBY230" s="15"/>
      <c r="XBZ230" s="15"/>
      <c r="XCA230" s="15"/>
      <c r="XCB230" s="15"/>
      <c r="XCC230" s="15"/>
      <c r="XCD230" s="15"/>
      <c r="XCE230" s="15"/>
      <c r="XCF230" s="15"/>
      <c r="XCG230" s="15"/>
      <c r="XCH230" s="15"/>
      <c r="XCI230" s="15"/>
      <c r="XCJ230" s="15"/>
      <c r="XCK230" s="15"/>
      <c r="XCL230" s="15"/>
      <c r="XCM230" s="15"/>
      <c r="XCN230" s="15"/>
      <c r="XCO230" s="15"/>
      <c r="XCP230" s="15"/>
      <c r="XCQ230" s="15"/>
      <c r="XCR230" s="15"/>
      <c r="XCS230" s="15"/>
      <c r="XCT230" s="15"/>
      <c r="XCU230" s="15"/>
      <c r="XCV230" s="15"/>
      <c r="XCW230" s="15"/>
      <c r="XCX230" s="15"/>
      <c r="XCY230" s="15"/>
      <c r="XCZ230" s="15"/>
      <c r="XDA230" s="15"/>
      <c r="XDB230" s="15"/>
      <c r="XDC230" s="15"/>
      <c r="XDD230" s="15"/>
      <c r="XDE230" s="15"/>
      <c r="XDF230" s="15"/>
      <c r="XDG230" s="15"/>
      <c r="XDH230" s="15"/>
      <c r="XDI230" s="15"/>
      <c r="XDJ230" s="15"/>
      <c r="XDK230" s="15"/>
      <c r="XDL230" s="15"/>
      <c r="XDM230" s="15"/>
      <c r="XDN230" s="15"/>
      <c r="XDO230" s="15"/>
      <c r="XDP230" s="15"/>
      <c r="XDQ230" s="15"/>
      <c r="XDR230" s="15"/>
      <c r="XDS230" s="15"/>
      <c r="XDT230" s="15"/>
      <c r="XDU230" s="15"/>
      <c r="XDV230" s="15"/>
      <c r="XDW230" s="15"/>
      <c r="XDX230" s="15"/>
      <c r="XDY230" s="15"/>
      <c r="XDZ230" s="15"/>
      <c r="XEA230" s="15"/>
      <c r="XEB230" s="15"/>
      <c r="XEC230" s="15"/>
      <c r="XED230" s="15"/>
      <c r="XEE230" s="15"/>
      <c r="XEF230" s="15"/>
      <c r="XEG230" s="15"/>
      <c r="XEH230" s="15"/>
      <c r="XEI230" s="15"/>
      <c r="XEJ230" s="15"/>
      <c r="XEK230" s="15"/>
      <c r="XEL230" s="15"/>
      <c r="XEM230" s="15"/>
      <c r="XEN230" s="15"/>
      <c r="XEO230" s="15"/>
      <c r="XEP230" s="15"/>
      <c r="XEQ230" s="15"/>
      <c r="XER230" s="15"/>
      <c r="XES230" s="15"/>
      <c r="XET230" s="15"/>
      <c r="XEU230" s="15"/>
      <c r="XEV230" s="15"/>
      <c r="XEW230" s="15"/>
      <c r="XEX230" s="15"/>
      <c r="XEY230" s="15"/>
      <c r="XEZ230" s="15"/>
      <c r="XFA230" s="15"/>
      <c r="XFB230" s="15"/>
      <c r="XFC230" s="15"/>
    </row>
    <row r="231" spans="1:16383" ht="12.75" customHeight="1" x14ac:dyDescent="0.2">
      <c r="A231" s="76"/>
      <c r="B231" s="81" t="s">
        <v>555</v>
      </c>
      <c r="C231" s="82" t="s">
        <v>661</v>
      </c>
      <c r="D231" s="88"/>
      <c r="E231" s="85">
        <v>2.2000000000000002</v>
      </c>
      <c r="F231" s="73"/>
      <c r="G231" s="15">
        <f t="shared" si="3"/>
        <v>0</v>
      </c>
      <c r="H231" s="15">
        <v>0</v>
      </c>
      <c r="I231" s="15">
        <v>0</v>
      </c>
      <c r="J231" s="15">
        <v>0</v>
      </c>
      <c r="K231" s="15"/>
      <c r="L231" s="15">
        <v>0</v>
      </c>
      <c r="M231" s="15">
        <v>0</v>
      </c>
      <c r="N231" s="15">
        <v>0</v>
      </c>
      <c r="O231" s="10">
        <v>0</v>
      </c>
      <c r="P231" s="15"/>
      <c r="Q231" s="15">
        <v>0</v>
      </c>
      <c r="R231" s="15">
        <v>0</v>
      </c>
      <c r="S231" s="15">
        <v>0</v>
      </c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  <c r="BR231" s="13"/>
      <c r="BS231" s="13"/>
      <c r="BT231" s="13"/>
      <c r="BU231" s="13"/>
      <c r="BV231" s="13"/>
      <c r="BW231" s="13"/>
      <c r="BX231" s="13"/>
      <c r="BY231" s="13"/>
      <c r="BZ231" s="13"/>
      <c r="CA231" s="13"/>
      <c r="CB231" s="13"/>
      <c r="CC231" s="13"/>
      <c r="CD231" s="13"/>
      <c r="CE231" s="13"/>
      <c r="CF231" s="13"/>
      <c r="CG231" s="13"/>
      <c r="CH231" s="13"/>
      <c r="CI231" s="13"/>
      <c r="CJ231" s="13"/>
      <c r="CK231" s="13"/>
      <c r="CL231" s="13"/>
      <c r="CM231" s="13"/>
      <c r="CN231" s="13"/>
      <c r="CO231" s="13"/>
      <c r="CP231" s="13"/>
      <c r="CQ231" s="13"/>
      <c r="CR231" s="13"/>
      <c r="CS231" s="13"/>
      <c r="CT231" s="13"/>
      <c r="CU231" s="13"/>
      <c r="CV231" s="13"/>
      <c r="CW231" s="13"/>
      <c r="CX231" s="13"/>
      <c r="CY231" s="13"/>
      <c r="CZ231" s="13"/>
      <c r="DA231" s="13"/>
      <c r="DB231" s="13"/>
      <c r="DC231" s="13"/>
      <c r="DD231" s="13"/>
      <c r="DE231" s="13"/>
      <c r="DF231" s="13"/>
      <c r="DG231" s="13"/>
      <c r="DH231" s="13"/>
      <c r="DI231" s="13"/>
      <c r="DJ231" s="13"/>
      <c r="DK231" s="13"/>
      <c r="DL231" s="13"/>
      <c r="DM231" s="13"/>
      <c r="DN231" s="13"/>
      <c r="DO231" s="13"/>
      <c r="DP231" s="13"/>
      <c r="DQ231" s="13"/>
      <c r="DR231" s="13"/>
      <c r="DS231" s="13"/>
      <c r="DT231" s="13"/>
      <c r="DU231" s="13"/>
      <c r="DV231" s="13"/>
      <c r="DW231" s="13"/>
      <c r="DX231" s="13"/>
      <c r="DY231" s="13"/>
      <c r="DZ231" s="13"/>
      <c r="EA231" s="13"/>
      <c r="EB231" s="13"/>
      <c r="EC231" s="13"/>
      <c r="ED231" s="13"/>
      <c r="EE231" s="13"/>
      <c r="EF231" s="13"/>
      <c r="EG231" s="13"/>
      <c r="EH231" s="13"/>
      <c r="EI231" s="13"/>
      <c r="EJ231" s="13"/>
      <c r="EK231" s="13"/>
      <c r="EL231" s="13"/>
      <c r="EM231" s="13"/>
      <c r="EN231" s="13"/>
      <c r="EO231" s="13"/>
      <c r="EP231" s="13"/>
      <c r="EQ231" s="13"/>
      <c r="ER231" s="13"/>
      <c r="ES231" s="13"/>
      <c r="ET231" s="13"/>
      <c r="EU231" s="13"/>
      <c r="EV231" s="13"/>
      <c r="EW231" s="13"/>
      <c r="EX231" s="13"/>
      <c r="EY231" s="13"/>
      <c r="EZ231" s="13"/>
      <c r="FA231" s="13"/>
      <c r="FB231" s="13"/>
      <c r="FC231" s="13"/>
      <c r="FD231" s="13"/>
      <c r="FE231" s="13"/>
      <c r="FF231" s="13"/>
      <c r="FG231" s="13"/>
      <c r="FH231" s="13"/>
      <c r="FI231" s="13"/>
      <c r="FJ231" s="13"/>
      <c r="FK231" s="13"/>
      <c r="FL231" s="13"/>
      <c r="FM231" s="13"/>
      <c r="FN231" s="13"/>
      <c r="FO231" s="13"/>
      <c r="FP231" s="13"/>
      <c r="FQ231" s="13"/>
      <c r="FR231" s="13"/>
      <c r="FS231" s="13"/>
      <c r="FT231" s="13"/>
      <c r="FU231" s="13"/>
      <c r="FV231" s="13"/>
      <c r="FW231" s="13"/>
      <c r="FX231" s="13"/>
      <c r="FY231" s="13"/>
      <c r="FZ231" s="13"/>
      <c r="GA231" s="13"/>
      <c r="GB231" s="13"/>
      <c r="GC231" s="13"/>
    </row>
    <row r="232" spans="1:16383" ht="12.75" customHeight="1" x14ac:dyDescent="0.2">
      <c r="A232" s="76"/>
      <c r="B232" s="81" t="s">
        <v>556</v>
      </c>
      <c r="C232" s="82" t="s">
        <v>663</v>
      </c>
      <c r="D232" s="88"/>
      <c r="E232" s="85">
        <v>2.2000000000000002</v>
      </c>
      <c r="F232" s="73"/>
      <c r="G232" s="15">
        <f t="shared" si="3"/>
        <v>7</v>
      </c>
      <c r="H232" s="15">
        <v>0</v>
      </c>
      <c r="I232" s="15">
        <v>0</v>
      </c>
      <c r="J232" s="15">
        <v>0</v>
      </c>
      <c r="K232" s="15"/>
      <c r="L232" s="15">
        <v>0</v>
      </c>
      <c r="M232" s="15">
        <v>0</v>
      </c>
      <c r="N232" s="15">
        <v>0</v>
      </c>
      <c r="O232" s="10">
        <v>0</v>
      </c>
      <c r="P232" s="15"/>
      <c r="Q232" s="15">
        <v>0</v>
      </c>
      <c r="R232" s="15">
        <v>6</v>
      </c>
      <c r="S232" s="15">
        <v>1</v>
      </c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  <c r="BR232" s="13"/>
      <c r="BS232" s="13"/>
      <c r="BT232" s="13"/>
      <c r="BU232" s="13"/>
      <c r="BV232" s="13"/>
      <c r="BW232" s="13"/>
      <c r="BX232" s="13"/>
      <c r="BY232" s="13"/>
      <c r="BZ232" s="13"/>
      <c r="CA232" s="13"/>
      <c r="CB232" s="13"/>
      <c r="CC232" s="13"/>
      <c r="CD232" s="13"/>
      <c r="CE232" s="13"/>
      <c r="CF232" s="13"/>
      <c r="CG232" s="13"/>
      <c r="CH232" s="13"/>
      <c r="CI232" s="13"/>
      <c r="CJ232" s="13"/>
      <c r="CK232" s="13"/>
      <c r="CL232" s="13"/>
      <c r="CM232" s="13"/>
      <c r="CN232" s="13"/>
      <c r="CO232" s="13"/>
      <c r="CP232" s="13"/>
      <c r="CQ232" s="13"/>
      <c r="CR232" s="13"/>
      <c r="CS232" s="13"/>
      <c r="CT232" s="13"/>
      <c r="CU232" s="13"/>
      <c r="CV232" s="13"/>
      <c r="CW232" s="13"/>
      <c r="CX232" s="13"/>
      <c r="CY232" s="13"/>
      <c r="CZ232" s="13"/>
      <c r="DA232" s="13"/>
      <c r="DB232" s="13"/>
      <c r="DC232" s="13"/>
      <c r="DD232" s="13"/>
      <c r="DE232" s="13"/>
      <c r="DF232" s="13"/>
      <c r="DG232" s="13"/>
      <c r="DH232" s="13"/>
      <c r="DI232" s="13"/>
      <c r="DJ232" s="13"/>
      <c r="DK232" s="13"/>
      <c r="DL232" s="13"/>
      <c r="DM232" s="13"/>
      <c r="DN232" s="13"/>
      <c r="DO232" s="13"/>
      <c r="DP232" s="13"/>
      <c r="DQ232" s="13"/>
      <c r="DR232" s="13"/>
      <c r="DS232" s="13"/>
      <c r="DT232" s="13"/>
      <c r="DU232" s="13"/>
      <c r="DV232" s="13"/>
      <c r="DW232" s="13"/>
      <c r="DX232" s="13"/>
      <c r="DY232" s="13"/>
      <c r="DZ232" s="13"/>
      <c r="EA232" s="13"/>
      <c r="EB232" s="13"/>
      <c r="EC232" s="13"/>
      <c r="ED232" s="13"/>
      <c r="EE232" s="13"/>
      <c r="EF232" s="13"/>
      <c r="EG232" s="13"/>
      <c r="EH232" s="13"/>
      <c r="EI232" s="13"/>
      <c r="EJ232" s="13"/>
      <c r="EK232" s="13"/>
      <c r="EL232" s="13"/>
      <c r="EM232" s="13"/>
      <c r="EN232" s="13"/>
      <c r="EO232" s="13"/>
      <c r="EP232" s="13"/>
      <c r="EQ232" s="13"/>
      <c r="ER232" s="13"/>
      <c r="ES232" s="13"/>
      <c r="ET232" s="13"/>
      <c r="EU232" s="13"/>
      <c r="EV232" s="13"/>
      <c r="EW232" s="13"/>
      <c r="EX232" s="13"/>
      <c r="EY232" s="13"/>
      <c r="EZ232" s="13"/>
      <c r="FA232" s="13"/>
      <c r="FB232" s="13"/>
      <c r="FC232" s="13"/>
      <c r="FD232" s="13"/>
      <c r="FE232" s="13"/>
      <c r="FF232" s="13"/>
      <c r="FG232" s="13"/>
      <c r="FH232" s="13"/>
      <c r="FI232" s="13"/>
      <c r="FJ232" s="13"/>
      <c r="FK232" s="13"/>
      <c r="FL232" s="13"/>
      <c r="FM232" s="13"/>
      <c r="FN232" s="13"/>
      <c r="FO232" s="13"/>
      <c r="FP232" s="13"/>
      <c r="FQ232" s="13"/>
      <c r="FR232" s="13"/>
      <c r="FS232" s="13"/>
      <c r="FT232" s="13"/>
      <c r="FU232" s="13"/>
      <c r="FV232" s="13"/>
      <c r="FW232" s="13"/>
      <c r="FX232" s="13"/>
      <c r="FY232" s="13"/>
      <c r="FZ232" s="13"/>
      <c r="GA232" s="13"/>
      <c r="GB232" s="13"/>
      <c r="GC232" s="13"/>
    </row>
    <row r="233" spans="1:16383" ht="12.75" customHeight="1" x14ac:dyDescent="0.2">
      <c r="A233" s="76"/>
      <c r="B233" s="81" t="s">
        <v>124</v>
      </c>
      <c r="C233" s="82" t="s">
        <v>663</v>
      </c>
      <c r="D233" s="88"/>
      <c r="E233" s="85">
        <v>2.2000000000000002</v>
      </c>
      <c r="F233" s="73"/>
      <c r="G233" s="15">
        <f t="shared" si="3"/>
        <v>3</v>
      </c>
      <c r="H233" s="15">
        <v>0</v>
      </c>
      <c r="I233" s="15">
        <v>1</v>
      </c>
      <c r="J233" s="15">
        <v>0</v>
      </c>
      <c r="K233" s="15"/>
      <c r="L233" s="15">
        <v>0</v>
      </c>
      <c r="M233" s="15">
        <v>0</v>
      </c>
      <c r="N233" s="15">
        <v>0</v>
      </c>
      <c r="O233" s="10">
        <v>-2</v>
      </c>
      <c r="P233" s="15"/>
      <c r="Q233" s="15">
        <v>4</v>
      </c>
      <c r="R233" s="15">
        <v>0</v>
      </c>
      <c r="S233" s="15">
        <v>0</v>
      </c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  <c r="BR233" s="13"/>
      <c r="BS233" s="13"/>
      <c r="BT233" s="13"/>
      <c r="BU233" s="13"/>
      <c r="BV233" s="13"/>
      <c r="BW233" s="13"/>
      <c r="BX233" s="13"/>
      <c r="BY233" s="13"/>
      <c r="BZ233" s="13"/>
      <c r="CA233" s="13"/>
      <c r="CB233" s="13"/>
      <c r="CC233" s="13"/>
      <c r="CD233" s="13"/>
      <c r="CE233" s="13"/>
      <c r="CF233" s="13"/>
      <c r="CG233" s="13"/>
      <c r="CH233" s="13"/>
      <c r="CI233" s="13"/>
      <c r="CJ233" s="13"/>
      <c r="CK233" s="13"/>
      <c r="CL233" s="13"/>
      <c r="CM233" s="13"/>
      <c r="CN233" s="13"/>
      <c r="CO233" s="13"/>
      <c r="CP233" s="13"/>
      <c r="CQ233" s="13"/>
      <c r="CR233" s="13"/>
      <c r="CS233" s="13"/>
      <c r="CT233" s="13"/>
      <c r="CU233" s="13"/>
      <c r="CV233" s="13"/>
      <c r="CW233" s="13"/>
      <c r="CX233" s="13"/>
      <c r="CY233" s="13"/>
      <c r="CZ233" s="13"/>
      <c r="DA233" s="13"/>
      <c r="DB233" s="13"/>
      <c r="DC233" s="13"/>
      <c r="DD233" s="13"/>
      <c r="DE233" s="13"/>
      <c r="DF233" s="13"/>
      <c r="DG233" s="13"/>
      <c r="DH233" s="13"/>
      <c r="DI233" s="13"/>
      <c r="DJ233" s="13"/>
      <c r="DK233" s="13"/>
      <c r="DL233" s="13"/>
      <c r="DM233" s="13"/>
      <c r="DN233" s="13"/>
      <c r="DO233" s="13"/>
      <c r="DP233" s="13"/>
      <c r="DQ233" s="13"/>
      <c r="DR233" s="13"/>
      <c r="DS233" s="13"/>
      <c r="DT233" s="13"/>
      <c r="DU233" s="13"/>
      <c r="DV233" s="13"/>
      <c r="DW233" s="13"/>
      <c r="DX233" s="13"/>
      <c r="DY233" s="13"/>
      <c r="DZ233" s="13"/>
      <c r="EA233" s="13"/>
      <c r="EB233" s="13"/>
      <c r="EC233" s="13"/>
      <c r="ED233" s="13"/>
      <c r="EE233" s="13"/>
      <c r="EF233" s="13"/>
      <c r="EG233" s="13"/>
      <c r="EH233" s="13"/>
      <c r="EI233" s="13"/>
      <c r="EJ233" s="13"/>
      <c r="EK233" s="13"/>
      <c r="EL233" s="13"/>
      <c r="EM233" s="13"/>
      <c r="EN233" s="13"/>
      <c r="EO233" s="13"/>
      <c r="EP233" s="13"/>
      <c r="EQ233" s="13"/>
      <c r="ER233" s="13"/>
      <c r="ES233" s="13"/>
      <c r="ET233" s="13"/>
      <c r="EU233" s="13"/>
      <c r="EV233" s="13"/>
      <c r="EW233" s="13"/>
      <c r="EX233" s="13"/>
      <c r="EY233" s="13"/>
      <c r="EZ233" s="13"/>
      <c r="FA233" s="13"/>
      <c r="FB233" s="13"/>
      <c r="FC233" s="13"/>
      <c r="FD233" s="13"/>
      <c r="FE233" s="13"/>
      <c r="FF233" s="13"/>
      <c r="FG233" s="13"/>
      <c r="FH233" s="13"/>
      <c r="FI233" s="13"/>
      <c r="FJ233" s="13"/>
      <c r="FK233" s="13"/>
      <c r="FL233" s="13"/>
      <c r="FM233" s="13"/>
      <c r="FN233" s="13"/>
      <c r="FO233" s="13"/>
      <c r="FP233" s="13"/>
      <c r="FQ233" s="13"/>
      <c r="FR233" s="13"/>
      <c r="FS233" s="13"/>
      <c r="FT233" s="13"/>
      <c r="FU233" s="13"/>
      <c r="FV233" s="13"/>
      <c r="FW233" s="13"/>
      <c r="FX233" s="13"/>
      <c r="FY233" s="13"/>
      <c r="FZ233" s="13"/>
      <c r="GA233" s="13"/>
      <c r="GB233" s="13"/>
      <c r="GC233" s="13"/>
    </row>
    <row r="234" spans="1:16383" ht="12.75" customHeight="1" x14ac:dyDescent="0.2">
      <c r="A234" s="75"/>
      <c r="B234" s="81" t="s">
        <v>557</v>
      </c>
      <c r="C234" s="82" t="s">
        <v>664</v>
      </c>
      <c r="D234" s="88"/>
      <c r="E234" s="85">
        <v>2.2000000000000002</v>
      </c>
      <c r="F234" s="73"/>
      <c r="G234" s="15">
        <f t="shared" si="3"/>
        <v>0</v>
      </c>
      <c r="H234" s="15">
        <v>0</v>
      </c>
      <c r="I234" s="15">
        <v>0</v>
      </c>
      <c r="J234" s="15">
        <v>0</v>
      </c>
      <c r="K234" s="15"/>
      <c r="L234" s="59">
        <v>0</v>
      </c>
      <c r="M234" s="59">
        <v>0</v>
      </c>
      <c r="N234" s="59">
        <v>0</v>
      </c>
      <c r="O234" s="59">
        <v>0</v>
      </c>
      <c r="P234" s="15"/>
      <c r="Q234" s="59">
        <v>0</v>
      </c>
      <c r="R234" s="59">
        <v>0</v>
      </c>
      <c r="S234" s="59">
        <v>0</v>
      </c>
      <c r="T234" s="59"/>
      <c r="U234" s="15"/>
      <c r="V234" s="59"/>
      <c r="W234" s="59"/>
      <c r="X234" s="61"/>
      <c r="Y234" s="59"/>
      <c r="Z234" s="61"/>
      <c r="AA234" s="59"/>
      <c r="AB234" s="62"/>
      <c r="AC234" s="62"/>
      <c r="AD234" s="59"/>
      <c r="AE234" s="62"/>
      <c r="AF234" s="59"/>
      <c r="AG234" s="63"/>
      <c r="AH234" s="63"/>
      <c r="AI234" s="59"/>
      <c r="AJ234" s="59"/>
      <c r="AK234" s="59"/>
      <c r="AL234" s="59"/>
      <c r="AM234" s="59"/>
      <c r="AN234" s="63"/>
      <c r="AO234" s="59"/>
      <c r="AP234" s="59"/>
      <c r="AQ234" s="63"/>
      <c r="AR234" s="59"/>
      <c r="AS234" s="59"/>
      <c r="AT234" s="59"/>
      <c r="AU234" s="59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  <c r="BR234" s="13"/>
      <c r="BS234" s="13"/>
      <c r="BT234" s="13"/>
      <c r="BU234" s="13"/>
      <c r="BV234" s="13"/>
      <c r="BW234" s="13"/>
      <c r="BX234" s="13"/>
      <c r="BY234" s="13"/>
      <c r="BZ234" s="13"/>
      <c r="CA234" s="13"/>
      <c r="CB234" s="13"/>
      <c r="CC234" s="13"/>
      <c r="CD234" s="13"/>
      <c r="CE234" s="13"/>
      <c r="CF234" s="13"/>
      <c r="CG234" s="13"/>
      <c r="CH234" s="13"/>
      <c r="CI234" s="13"/>
      <c r="CJ234" s="13"/>
      <c r="CK234" s="13"/>
      <c r="CL234" s="13"/>
      <c r="CM234" s="13"/>
      <c r="CN234" s="13"/>
      <c r="CO234" s="13"/>
      <c r="CP234" s="13"/>
      <c r="CQ234" s="13"/>
      <c r="CR234" s="13"/>
      <c r="CS234" s="13"/>
      <c r="CT234" s="13"/>
      <c r="CU234" s="13"/>
      <c r="CV234" s="13"/>
      <c r="CW234" s="13"/>
      <c r="CX234" s="13"/>
      <c r="CY234" s="13"/>
      <c r="CZ234" s="13"/>
      <c r="DA234" s="13"/>
      <c r="DB234" s="13"/>
      <c r="DC234" s="13"/>
      <c r="DD234" s="13"/>
      <c r="DE234" s="13"/>
      <c r="DF234" s="13"/>
      <c r="DG234" s="13"/>
      <c r="DH234" s="13"/>
      <c r="DI234" s="13"/>
      <c r="DJ234" s="13"/>
      <c r="DK234" s="13"/>
      <c r="DL234" s="13"/>
      <c r="DM234" s="13"/>
      <c r="DN234" s="13"/>
      <c r="DO234" s="13"/>
      <c r="DP234" s="13"/>
      <c r="DQ234" s="13"/>
      <c r="DR234" s="13"/>
      <c r="DS234" s="13"/>
      <c r="DT234" s="13"/>
      <c r="DU234" s="13"/>
      <c r="DV234" s="13"/>
      <c r="DW234" s="13"/>
      <c r="DX234" s="13"/>
      <c r="DY234" s="13"/>
      <c r="DZ234" s="13"/>
      <c r="EA234" s="13"/>
      <c r="EB234" s="13"/>
      <c r="EC234" s="13"/>
      <c r="ED234" s="13"/>
      <c r="EE234" s="13"/>
      <c r="EF234" s="13"/>
      <c r="EG234" s="13"/>
      <c r="EH234" s="13"/>
      <c r="EI234" s="13"/>
      <c r="EJ234" s="13"/>
      <c r="EK234" s="13"/>
      <c r="EL234" s="13"/>
      <c r="EM234" s="13"/>
      <c r="EN234" s="13"/>
      <c r="EO234" s="13"/>
      <c r="EP234" s="13"/>
      <c r="EQ234" s="13"/>
      <c r="ER234" s="13"/>
      <c r="ES234" s="13"/>
      <c r="ET234" s="13"/>
      <c r="EU234" s="13"/>
      <c r="EV234" s="13"/>
      <c r="EW234" s="13"/>
      <c r="EX234" s="13"/>
      <c r="EY234" s="13"/>
      <c r="EZ234" s="13"/>
      <c r="FA234" s="13"/>
      <c r="FB234" s="13"/>
      <c r="FC234" s="13"/>
      <c r="FD234" s="13"/>
      <c r="FE234" s="13"/>
      <c r="FF234" s="13"/>
      <c r="FG234" s="13"/>
      <c r="FH234" s="13"/>
      <c r="FI234" s="13"/>
      <c r="FJ234" s="13"/>
      <c r="FK234" s="13"/>
      <c r="FL234" s="13"/>
      <c r="FM234" s="13"/>
      <c r="FN234" s="13"/>
      <c r="FO234" s="13"/>
      <c r="FP234" s="13"/>
      <c r="FQ234" s="13"/>
      <c r="FR234" s="13"/>
      <c r="FS234" s="13"/>
      <c r="FT234" s="13"/>
      <c r="FU234" s="13"/>
      <c r="FV234" s="13"/>
      <c r="FW234" s="13"/>
      <c r="FX234" s="13"/>
      <c r="FY234" s="13"/>
      <c r="FZ234" s="13"/>
      <c r="GA234" s="13"/>
      <c r="GB234" s="13"/>
      <c r="GC234" s="13"/>
    </row>
    <row r="235" spans="1:16383" ht="12.75" customHeight="1" x14ac:dyDescent="0.2">
      <c r="B235" s="81" t="s">
        <v>558</v>
      </c>
      <c r="C235" s="82" t="s">
        <v>664</v>
      </c>
      <c r="D235" s="88"/>
      <c r="E235" s="85">
        <v>2.2000000000000002</v>
      </c>
      <c r="F235" s="73"/>
      <c r="G235" s="15">
        <f t="shared" si="3"/>
        <v>0</v>
      </c>
      <c r="H235" s="15">
        <v>0</v>
      </c>
      <c r="I235" s="15">
        <v>0</v>
      </c>
      <c r="J235" s="15">
        <v>0</v>
      </c>
      <c r="K235" s="15"/>
      <c r="L235" s="59">
        <v>0</v>
      </c>
      <c r="M235" s="59">
        <v>0</v>
      </c>
      <c r="N235" s="59">
        <v>0</v>
      </c>
      <c r="O235" s="59">
        <v>0</v>
      </c>
      <c r="P235" s="15"/>
      <c r="Q235" s="59">
        <v>0</v>
      </c>
      <c r="R235" s="59">
        <v>0</v>
      </c>
      <c r="S235" s="59">
        <v>0</v>
      </c>
      <c r="T235" s="59"/>
      <c r="U235" s="15"/>
      <c r="V235" s="59"/>
      <c r="W235" s="59"/>
      <c r="X235" s="61"/>
      <c r="Y235" s="59"/>
      <c r="Z235" s="61"/>
      <c r="AA235" s="59"/>
      <c r="AB235" s="62"/>
      <c r="AC235" s="62"/>
      <c r="AD235" s="59"/>
      <c r="AE235" s="62"/>
      <c r="AF235" s="59"/>
      <c r="AG235" s="59"/>
      <c r="AH235" s="59"/>
      <c r="AI235" s="59"/>
      <c r="AJ235" s="59"/>
      <c r="AK235" s="59"/>
      <c r="AL235" s="59"/>
      <c r="AM235" s="59"/>
      <c r="AN235" s="59"/>
      <c r="AO235" s="59"/>
      <c r="AP235" s="59"/>
      <c r="AQ235" s="59"/>
      <c r="AR235" s="59"/>
      <c r="AS235" s="59"/>
      <c r="AT235" s="63"/>
      <c r="AU235" s="59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  <c r="BR235" s="13"/>
      <c r="BS235" s="13"/>
      <c r="BT235" s="13"/>
      <c r="BU235" s="13"/>
      <c r="BV235" s="13"/>
      <c r="BW235" s="13"/>
      <c r="BX235" s="13"/>
      <c r="BY235" s="13"/>
      <c r="BZ235" s="13"/>
      <c r="CA235" s="13"/>
      <c r="CB235" s="13"/>
      <c r="CC235" s="13"/>
      <c r="CD235" s="13"/>
      <c r="CE235" s="13"/>
      <c r="CF235" s="13"/>
      <c r="CG235" s="13"/>
      <c r="CH235" s="13"/>
      <c r="CI235" s="13"/>
      <c r="CJ235" s="13"/>
      <c r="CK235" s="13"/>
      <c r="CL235" s="13"/>
      <c r="CM235" s="13"/>
      <c r="CN235" s="13"/>
      <c r="CO235" s="13"/>
      <c r="CP235" s="13"/>
      <c r="CQ235" s="13"/>
      <c r="CR235" s="13"/>
      <c r="CS235" s="13"/>
      <c r="CT235" s="13"/>
      <c r="CU235" s="13"/>
      <c r="CV235" s="13"/>
      <c r="CW235" s="13"/>
      <c r="CX235" s="13"/>
      <c r="CY235" s="13"/>
      <c r="CZ235" s="13"/>
      <c r="DA235" s="13"/>
      <c r="DB235" s="13"/>
      <c r="DC235" s="13"/>
      <c r="DD235" s="13"/>
      <c r="DE235" s="13"/>
      <c r="DF235" s="13"/>
      <c r="DG235" s="13"/>
      <c r="DH235" s="13"/>
      <c r="DI235" s="13"/>
      <c r="DJ235" s="13"/>
      <c r="DK235" s="13"/>
      <c r="DL235" s="13"/>
      <c r="DM235" s="13"/>
      <c r="DN235" s="13"/>
      <c r="DO235" s="13"/>
      <c r="DP235" s="13"/>
      <c r="DQ235" s="13"/>
      <c r="DR235" s="13"/>
      <c r="DS235" s="13"/>
      <c r="DT235" s="13"/>
      <c r="DU235" s="13"/>
      <c r="DV235" s="13"/>
      <c r="DW235" s="13"/>
      <c r="DX235" s="13"/>
      <c r="DY235" s="13"/>
      <c r="DZ235" s="13"/>
      <c r="EA235" s="13"/>
      <c r="EB235" s="13"/>
      <c r="EC235" s="13"/>
      <c r="ED235" s="13"/>
      <c r="EE235" s="13"/>
      <c r="EF235" s="13"/>
      <c r="EG235" s="13"/>
      <c r="EH235" s="13"/>
      <c r="EI235" s="13"/>
      <c r="EJ235" s="13"/>
      <c r="EK235" s="13"/>
      <c r="EL235" s="13"/>
      <c r="EM235" s="13"/>
      <c r="EN235" s="13"/>
      <c r="EO235" s="13"/>
      <c r="EP235" s="13"/>
      <c r="EQ235" s="13"/>
      <c r="ER235" s="13"/>
      <c r="ES235" s="13"/>
      <c r="ET235" s="13"/>
      <c r="EU235" s="13"/>
      <c r="EV235" s="13"/>
      <c r="EW235" s="13"/>
      <c r="EX235" s="13"/>
      <c r="EY235" s="13"/>
      <c r="EZ235" s="13"/>
      <c r="FA235" s="13"/>
      <c r="FB235" s="13"/>
      <c r="FC235" s="13"/>
      <c r="FD235" s="13"/>
      <c r="FE235" s="13"/>
      <c r="FF235" s="13"/>
      <c r="FG235" s="13"/>
      <c r="FH235" s="13"/>
      <c r="FI235" s="13"/>
      <c r="FJ235" s="13"/>
      <c r="FK235" s="13"/>
      <c r="FL235" s="13"/>
      <c r="FM235" s="13"/>
      <c r="FN235" s="13"/>
      <c r="FO235" s="13"/>
      <c r="FP235" s="13"/>
      <c r="FQ235" s="13"/>
      <c r="FR235" s="13"/>
      <c r="FS235" s="13"/>
      <c r="FT235" s="13"/>
      <c r="FU235" s="13"/>
      <c r="FV235" s="13"/>
      <c r="FW235" s="13"/>
      <c r="FX235" s="13"/>
      <c r="FY235" s="13"/>
      <c r="FZ235" s="13"/>
      <c r="GA235" s="13"/>
      <c r="GB235" s="13"/>
      <c r="GC235" s="13"/>
    </row>
    <row r="236" spans="1:16383" ht="12.75" customHeight="1" x14ac:dyDescent="0.2">
      <c r="A236" s="76"/>
      <c r="B236" s="81" t="s">
        <v>559</v>
      </c>
      <c r="C236" s="82" t="s">
        <v>662</v>
      </c>
      <c r="D236" s="88"/>
      <c r="E236" s="85">
        <v>2.2000000000000002</v>
      </c>
      <c r="F236" s="50"/>
      <c r="G236" s="15">
        <f t="shared" si="3"/>
        <v>2</v>
      </c>
      <c r="H236" s="15">
        <v>0</v>
      </c>
      <c r="I236" s="15">
        <v>0</v>
      </c>
      <c r="J236" s="68">
        <v>0</v>
      </c>
      <c r="K236" s="15"/>
      <c r="L236" s="59">
        <v>0</v>
      </c>
      <c r="M236" s="59">
        <v>0</v>
      </c>
      <c r="N236" s="59">
        <v>0</v>
      </c>
      <c r="O236" s="59">
        <v>0</v>
      </c>
      <c r="P236" s="15"/>
      <c r="Q236" s="59">
        <v>0</v>
      </c>
      <c r="R236" s="59">
        <v>0</v>
      </c>
      <c r="S236" s="59">
        <v>2</v>
      </c>
      <c r="T236" s="59"/>
      <c r="U236" s="15"/>
      <c r="V236" s="59"/>
      <c r="W236" s="59"/>
      <c r="X236" s="61"/>
      <c r="Y236" s="59"/>
      <c r="Z236" s="61"/>
      <c r="AA236" s="59"/>
      <c r="AB236" s="62"/>
      <c r="AC236" s="62"/>
      <c r="AD236" s="59"/>
      <c r="AE236" s="62"/>
      <c r="AF236" s="59"/>
      <c r="AG236" s="63"/>
      <c r="AH236" s="63"/>
      <c r="AI236" s="59"/>
      <c r="AJ236" s="59"/>
      <c r="AK236" s="59"/>
      <c r="AL236" s="59"/>
      <c r="AM236" s="59"/>
      <c r="AN236" s="59"/>
      <c r="AO236" s="59"/>
      <c r="AP236" s="59"/>
      <c r="AQ236" s="63"/>
      <c r="AR236" s="59"/>
      <c r="AS236" s="59"/>
      <c r="AT236" s="59"/>
      <c r="AU236" s="59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  <c r="BR236" s="13"/>
      <c r="BS236" s="13"/>
      <c r="BT236" s="13"/>
      <c r="BU236" s="13"/>
      <c r="BV236" s="13"/>
      <c r="BW236" s="13"/>
      <c r="BX236" s="13"/>
      <c r="BY236" s="13"/>
      <c r="BZ236" s="13"/>
      <c r="CA236" s="13"/>
      <c r="CB236" s="13"/>
      <c r="CC236" s="13"/>
      <c r="CD236" s="13"/>
      <c r="CE236" s="13"/>
      <c r="CF236" s="13"/>
      <c r="CG236" s="13"/>
      <c r="CH236" s="13"/>
      <c r="CI236" s="13"/>
      <c r="CJ236" s="13"/>
      <c r="CK236" s="13"/>
      <c r="CL236" s="13"/>
      <c r="CM236" s="13"/>
      <c r="CN236" s="13"/>
      <c r="CO236" s="13"/>
      <c r="CP236" s="13"/>
      <c r="CQ236" s="13"/>
      <c r="CR236" s="13"/>
      <c r="CS236" s="13"/>
      <c r="CT236" s="13"/>
      <c r="CU236" s="13"/>
      <c r="CV236" s="13"/>
      <c r="CW236" s="13"/>
      <c r="CX236" s="13"/>
      <c r="CY236" s="13"/>
      <c r="CZ236" s="13"/>
      <c r="DA236" s="13"/>
      <c r="DB236" s="13"/>
      <c r="DC236" s="13"/>
      <c r="DD236" s="13"/>
      <c r="DE236" s="13"/>
      <c r="DF236" s="13"/>
      <c r="DG236" s="13"/>
      <c r="DH236" s="13"/>
      <c r="DI236" s="13"/>
      <c r="DJ236" s="13"/>
      <c r="DK236" s="13"/>
      <c r="DL236" s="13"/>
      <c r="DM236" s="13"/>
      <c r="DN236" s="13"/>
      <c r="DO236" s="13"/>
      <c r="DP236" s="13"/>
      <c r="DQ236" s="13"/>
      <c r="DR236" s="13"/>
      <c r="DS236" s="13"/>
      <c r="DT236" s="13"/>
      <c r="DU236" s="13"/>
      <c r="DV236" s="13"/>
      <c r="DW236" s="13"/>
      <c r="DX236" s="13"/>
      <c r="DY236" s="13"/>
      <c r="DZ236" s="13"/>
      <c r="EA236" s="13"/>
      <c r="EB236" s="13"/>
      <c r="EC236" s="13"/>
      <c r="ED236" s="13"/>
      <c r="EE236" s="13"/>
      <c r="EF236" s="13"/>
      <c r="EG236" s="13"/>
      <c r="EH236" s="13"/>
      <c r="EI236" s="13"/>
      <c r="EJ236" s="13"/>
      <c r="EK236" s="13"/>
      <c r="EL236" s="13"/>
      <c r="EM236" s="13"/>
      <c r="EN236" s="13"/>
      <c r="EO236" s="13"/>
      <c r="EP236" s="13"/>
      <c r="EQ236" s="13"/>
      <c r="ER236" s="13"/>
      <c r="ES236" s="13"/>
      <c r="ET236" s="13"/>
      <c r="EU236" s="13"/>
      <c r="EV236" s="13"/>
      <c r="EW236" s="13"/>
      <c r="EX236" s="13"/>
      <c r="EY236" s="13"/>
      <c r="EZ236" s="13"/>
      <c r="FA236" s="13"/>
      <c r="FB236" s="13"/>
      <c r="FC236" s="13"/>
      <c r="FD236" s="13"/>
      <c r="FE236" s="13"/>
      <c r="FF236" s="13"/>
      <c r="FG236" s="13"/>
      <c r="FH236" s="13"/>
      <c r="FI236" s="13"/>
      <c r="FJ236" s="13"/>
      <c r="FK236" s="13"/>
      <c r="FL236" s="13"/>
      <c r="FM236" s="13"/>
      <c r="FN236" s="13"/>
      <c r="FO236" s="13"/>
      <c r="FP236" s="13"/>
      <c r="FQ236" s="13"/>
      <c r="FR236" s="13"/>
      <c r="FS236" s="13"/>
      <c r="FT236" s="13"/>
      <c r="FU236" s="13"/>
      <c r="FV236" s="13"/>
      <c r="FW236" s="13"/>
      <c r="FX236" s="13"/>
      <c r="FY236" s="13"/>
      <c r="FZ236" s="13"/>
      <c r="GA236" s="13"/>
      <c r="GB236" s="13"/>
      <c r="GC236" s="13"/>
    </row>
    <row r="237" spans="1:16383" ht="12.75" customHeight="1" x14ac:dyDescent="0.2">
      <c r="A237" s="76"/>
      <c r="B237" s="81" t="s">
        <v>560</v>
      </c>
      <c r="C237" s="82" t="s">
        <v>658</v>
      </c>
      <c r="D237" s="88"/>
      <c r="E237" s="85">
        <v>2.2000000000000002</v>
      </c>
      <c r="F237" s="50">
        <v>3.7</v>
      </c>
      <c r="G237" s="15">
        <f t="shared" si="3"/>
        <v>24</v>
      </c>
      <c r="H237" s="15">
        <v>4</v>
      </c>
      <c r="I237" s="15">
        <v>2</v>
      </c>
      <c r="J237" s="15">
        <v>2</v>
      </c>
      <c r="K237" s="15"/>
      <c r="L237" s="59">
        <v>0</v>
      </c>
      <c r="M237" s="59">
        <v>6</v>
      </c>
      <c r="N237" s="59">
        <v>6</v>
      </c>
      <c r="O237" s="59">
        <v>1</v>
      </c>
      <c r="P237" s="15"/>
      <c r="Q237" s="59">
        <v>-5</v>
      </c>
      <c r="R237" s="59">
        <v>1</v>
      </c>
      <c r="S237" s="59">
        <v>7</v>
      </c>
      <c r="T237" s="59"/>
      <c r="U237" s="15"/>
      <c r="V237" s="59"/>
      <c r="W237" s="59"/>
      <c r="X237" s="61"/>
      <c r="Y237" s="59"/>
      <c r="Z237" s="61"/>
      <c r="AA237" s="59"/>
      <c r="AB237" s="62"/>
      <c r="AC237" s="62"/>
      <c r="AD237" s="59"/>
      <c r="AE237" s="62"/>
      <c r="AF237" s="59"/>
      <c r="AG237" s="63"/>
      <c r="AH237" s="59"/>
      <c r="AI237" s="59"/>
      <c r="AJ237" s="59"/>
      <c r="AK237" s="59"/>
      <c r="AL237" s="59"/>
      <c r="AM237" s="63"/>
      <c r="AN237" s="59"/>
      <c r="AO237" s="59"/>
      <c r="AP237" s="59"/>
      <c r="AQ237" s="59"/>
      <c r="AR237" s="59"/>
      <c r="AS237" s="59"/>
      <c r="AT237" s="59"/>
      <c r="AU237" s="59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  <c r="BR237" s="13"/>
      <c r="BS237" s="13"/>
      <c r="BT237" s="13"/>
      <c r="BU237" s="13"/>
      <c r="BV237" s="13"/>
      <c r="BW237" s="13"/>
      <c r="BX237" s="13"/>
      <c r="BY237" s="13"/>
      <c r="BZ237" s="13"/>
      <c r="CA237" s="13"/>
      <c r="CB237" s="13"/>
      <c r="CC237" s="13"/>
      <c r="CD237" s="13"/>
      <c r="CE237" s="13"/>
      <c r="CF237" s="13"/>
      <c r="CG237" s="13"/>
      <c r="CH237" s="13"/>
      <c r="CI237" s="13"/>
      <c r="CJ237" s="13"/>
      <c r="CK237" s="13"/>
      <c r="CL237" s="13"/>
      <c r="CM237" s="13"/>
      <c r="CN237" s="13"/>
      <c r="CO237" s="13"/>
      <c r="CP237" s="13"/>
      <c r="CQ237" s="13"/>
      <c r="CR237" s="13"/>
      <c r="CS237" s="13"/>
      <c r="CT237" s="13"/>
      <c r="CU237" s="13"/>
      <c r="CV237" s="13"/>
      <c r="CW237" s="13"/>
      <c r="CX237" s="13"/>
      <c r="CY237" s="13"/>
      <c r="CZ237" s="13"/>
      <c r="DA237" s="13"/>
      <c r="DB237" s="13"/>
      <c r="DC237" s="13"/>
      <c r="DD237" s="13"/>
      <c r="DE237" s="13"/>
      <c r="DF237" s="13"/>
      <c r="DG237" s="13"/>
      <c r="DH237" s="13"/>
      <c r="DI237" s="13"/>
      <c r="DJ237" s="13"/>
      <c r="DK237" s="13"/>
      <c r="DL237" s="13"/>
      <c r="DM237" s="13"/>
      <c r="DN237" s="13"/>
      <c r="DO237" s="13"/>
      <c r="DP237" s="13"/>
      <c r="DQ237" s="13"/>
      <c r="DR237" s="13"/>
      <c r="DS237" s="13"/>
      <c r="DT237" s="13"/>
      <c r="DU237" s="13"/>
      <c r="DV237" s="13"/>
      <c r="DW237" s="13"/>
      <c r="DX237" s="13"/>
      <c r="DY237" s="13"/>
      <c r="DZ237" s="13"/>
      <c r="EA237" s="13"/>
      <c r="EB237" s="13"/>
      <c r="EC237" s="13"/>
      <c r="ED237" s="13"/>
      <c r="EE237" s="13"/>
      <c r="EF237" s="13"/>
      <c r="EG237" s="13"/>
      <c r="EH237" s="13"/>
      <c r="EI237" s="13"/>
      <c r="EJ237" s="13"/>
      <c r="EK237" s="13"/>
      <c r="EL237" s="13"/>
      <c r="EM237" s="13"/>
      <c r="EN237" s="13"/>
      <c r="EO237" s="13"/>
      <c r="EP237" s="13"/>
      <c r="EQ237" s="13"/>
      <c r="ER237" s="13"/>
      <c r="ES237" s="13"/>
      <c r="ET237" s="13"/>
      <c r="EU237" s="13"/>
      <c r="EV237" s="13"/>
      <c r="EW237" s="13"/>
      <c r="EX237" s="13"/>
      <c r="EY237" s="13"/>
      <c r="EZ237" s="13"/>
      <c r="FA237" s="13"/>
      <c r="FB237" s="13"/>
      <c r="FC237" s="13"/>
      <c r="FD237" s="13"/>
      <c r="FE237" s="13"/>
      <c r="FF237" s="13"/>
      <c r="FG237" s="13"/>
      <c r="FH237" s="13"/>
      <c r="FI237" s="13"/>
      <c r="FJ237" s="13"/>
      <c r="FK237" s="13"/>
      <c r="FL237" s="13"/>
      <c r="FM237" s="13"/>
      <c r="FN237" s="13"/>
      <c r="FO237" s="13"/>
      <c r="FP237" s="13"/>
      <c r="FQ237" s="13"/>
      <c r="FR237" s="13"/>
      <c r="FS237" s="13"/>
      <c r="FT237" s="13"/>
      <c r="FU237" s="13"/>
      <c r="FV237" s="13"/>
      <c r="FW237" s="13"/>
      <c r="FX237" s="13"/>
      <c r="FY237" s="13"/>
      <c r="FZ237" s="13"/>
      <c r="GA237" s="13"/>
      <c r="GB237" s="13"/>
      <c r="GC237" s="13"/>
    </row>
    <row r="238" spans="1:16383" ht="12.75" customHeight="1" x14ac:dyDescent="0.2">
      <c r="A238" s="76"/>
      <c r="B238" s="81" t="s">
        <v>561</v>
      </c>
      <c r="C238" s="82" t="s">
        <v>647</v>
      </c>
      <c r="D238" s="88"/>
      <c r="E238" s="85">
        <v>2.2000000000000002</v>
      </c>
      <c r="G238" s="15">
        <f t="shared" si="3"/>
        <v>0</v>
      </c>
      <c r="H238" s="15"/>
      <c r="I238" s="15"/>
      <c r="J238" s="68"/>
      <c r="K238" s="15"/>
      <c r="L238" s="59"/>
      <c r="M238" s="59"/>
      <c r="N238" s="59"/>
      <c r="O238" s="59"/>
      <c r="P238" s="15"/>
      <c r="Q238" s="59"/>
      <c r="R238" s="59"/>
      <c r="S238" s="59"/>
      <c r="T238" s="59"/>
      <c r="U238" s="15"/>
      <c r="V238" s="59"/>
      <c r="W238" s="59"/>
      <c r="X238" s="61"/>
      <c r="Y238" s="59"/>
      <c r="Z238" s="61"/>
      <c r="AA238" s="59"/>
      <c r="AB238" s="62"/>
      <c r="AC238" s="62"/>
      <c r="AD238" s="59"/>
      <c r="AE238" s="62"/>
      <c r="AF238" s="59"/>
      <c r="AG238" s="59"/>
      <c r="AH238" s="59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  <c r="AT238" s="59"/>
      <c r="AU238" s="59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  <c r="BR238" s="13"/>
      <c r="BS238" s="13"/>
      <c r="BT238" s="13"/>
      <c r="BU238" s="13"/>
      <c r="BV238" s="13"/>
      <c r="BW238" s="13"/>
      <c r="BX238" s="13"/>
      <c r="BY238" s="13"/>
      <c r="BZ238" s="13"/>
      <c r="CA238" s="13"/>
      <c r="CB238" s="13"/>
      <c r="CC238" s="13"/>
      <c r="CD238" s="13"/>
      <c r="CE238" s="13"/>
      <c r="CF238" s="13"/>
      <c r="CG238" s="13"/>
      <c r="CH238" s="13"/>
      <c r="CI238" s="13"/>
      <c r="CJ238" s="13"/>
      <c r="CK238" s="13"/>
      <c r="CL238" s="13"/>
      <c r="CM238" s="13"/>
      <c r="CN238" s="13"/>
      <c r="CO238" s="13"/>
      <c r="CP238" s="13"/>
      <c r="CQ238" s="13"/>
      <c r="CR238" s="13"/>
      <c r="CS238" s="13"/>
      <c r="CT238" s="13"/>
      <c r="CU238" s="13"/>
      <c r="CV238" s="13"/>
      <c r="CW238" s="13"/>
      <c r="CX238" s="13"/>
      <c r="CY238" s="13"/>
      <c r="CZ238" s="13"/>
      <c r="DA238" s="13"/>
      <c r="DB238" s="13"/>
      <c r="DC238" s="13"/>
      <c r="DD238" s="13"/>
      <c r="DE238" s="13"/>
      <c r="DF238" s="13"/>
      <c r="DG238" s="13"/>
      <c r="DH238" s="13"/>
      <c r="DI238" s="13"/>
      <c r="DJ238" s="13"/>
      <c r="DK238" s="13"/>
      <c r="DL238" s="13"/>
      <c r="DM238" s="13"/>
      <c r="DN238" s="13"/>
      <c r="DO238" s="13"/>
      <c r="DP238" s="13"/>
      <c r="DQ238" s="13"/>
      <c r="DR238" s="13"/>
      <c r="DS238" s="13"/>
      <c r="DT238" s="13"/>
      <c r="DU238" s="13"/>
      <c r="DV238" s="13"/>
      <c r="DW238" s="13"/>
      <c r="DX238" s="13"/>
      <c r="DY238" s="13"/>
      <c r="DZ238" s="13"/>
      <c r="EA238" s="13"/>
      <c r="EB238" s="13"/>
      <c r="EC238" s="13"/>
      <c r="ED238" s="13"/>
      <c r="EE238" s="13"/>
      <c r="EF238" s="13"/>
      <c r="EG238" s="13"/>
      <c r="EH238" s="13"/>
      <c r="EI238" s="13"/>
      <c r="EJ238" s="13"/>
      <c r="EK238" s="13"/>
      <c r="EL238" s="13"/>
      <c r="EM238" s="13"/>
      <c r="EN238" s="13"/>
      <c r="EO238" s="13"/>
      <c r="EP238" s="13"/>
      <c r="EQ238" s="13"/>
      <c r="ER238" s="13"/>
      <c r="ES238" s="13"/>
      <c r="ET238" s="13"/>
      <c r="EU238" s="13"/>
      <c r="EV238" s="13"/>
      <c r="EW238" s="13"/>
      <c r="EX238" s="13"/>
      <c r="EY238" s="13"/>
      <c r="EZ238" s="13"/>
      <c r="FA238" s="13"/>
      <c r="FB238" s="13"/>
      <c r="FC238" s="13"/>
      <c r="FD238" s="13"/>
      <c r="FE238" s="13"/>
      <c r="FF238" s="13"/>
      <c r="FG238" s="13"/>
      <c r="FH238" s="13"/>
      <c r="FI238" s="13"/>
      <c r="FJ238" s="13"/>
      <c r="FK238" s="13"/>
      <c r="FL238" s="13"/>
      <c r="FM238" s="13"/>
      <c r="FN238" s="13"/>
      <c r="FO238" s="13"/>
      <c r="FP238" s="13"/>
      <c r="FQ238" s="13"/>
      <c r="FR238" s="13"/>
      <c r="FS238" s="13"/>
      <c r="FT238" s="13"/>
      <c r="FU238" s="13"/>
      <c r="FV238" s="13"/>
      <c r="FW238" s="13"/>
      <c r="FX238" s="13"/>
      <c r="FY238" s="13"/>
      <c r="FZ238" s="13"/>
      <c r="GA238" s="13"/>
      <c r="GB238" s="13"/>
      <c r="GC238" s="13"/>
    </row>
    <row r="239" spans="1:16383" ht="12.75" customHeight="1" x14ac:dyDescent="0.2">
      <c r="A239" s="76"/>
      <c r="B239" s="81" t="s">
        <v>562</v>
      </c>
      <c r="C239" s="82" t="s">
        <v>648</v>
      </c>
      <c r="D239" s="88"/>
      <c r="E239" s="85">
        <v>2.2000000000000002</v>
      </c>
      <c r="G239" s="15">
        <f t="shared" si="3"/>
        <v>6</v>
      </c>
      <c r="H239" s="15">
        <v>0</v>
      </c>
      <c r="I239" s="15">
        <v>3</v>
      </c>
      <c r="J239" s="15">
        <v>0</v>
      </c>
      <c r="K239" s="15"/>
      <c r="L239" s="59">
        <v>0</v>
      </c>
      <c r="M239" s="59">
        <v>0</v>
      </c>
      <c r="N239" s="59">
        <v>0</v>
      </c>
      <c r="O239" s="59">
        <v>3</v>
      </c>
      <c r="P239" s="15"/>
      <c r="Q239" s="59">
        <v>0</v>
      </c>
      <c r="R239" s="59">
        <v>0</v>
      </c>
      <c r="S239" s="59">
        <v>0</v>
      </c>
      <c r="T239" s="59"/>
      <c r="U239" s="15"/>
      <c r="V239" s="59"/>
      <c r="W239" s="59"/>
      <c r="X239" s="61"/>
      <c r="Y239" s="59"/>
      <c r="Z239" s="61"/>
      <c r="AA239" s="59"/>
      <c r="AB239" s="62"/>
      <c r="AC239" s="62"/>
      <c r="AD239" s="59"/>
      <c r="AE239" s="62"/>
      <c r="AF239" s="59"/>
      <c r="AG239" s="59"/>
      <c r="AH239" s="59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  <c r="AT239" s="63"/>
      <c r="AU239" s="59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  <c r="BR239" s="13"/>
      <c r="BS239" s="13"/>
      <c r="BT239" s="13"/>
      <c r="BU239" s="13"/>
      <c r="BV239" s="13"/>
      <c r="BW239" s="13"/>
      <c r="BX239" s="13"/>
      <c r="BY239" s="13"/>
      <c r="BZ239" s="13"/>
      <c r="CA239" s="13"/>
      <c r="CB239" s="13"/>
      <c r="CC239" s="13"/>
      <c r="CD239" s="13"/>
      <c r="CE239" s="13"/>
      <c r="CF239" s="13"/>
      <c r="CG239" s="13"/>
      <c r="CH239" s="13"/>
      <c r="CI239" s="13"/>
      <c r="CJ239" s="13"/>
      <c r="CK239" s="13"/>
      <c r="CL239" s="13"/>
      <c r="CM239" s="13"/>
      <c r="CN239" s="13"/>
      <c r="CO239" s="13"/>
      <c r="CP239" s="13"/>
      <c r="CQ239" s="13"/>
      <c r="CR239" s="13"/>
      <c r="CS239" s="13"/>
      <c r="CT239" s="13"/>
      <c r="CU239" s="13"/>
      <c r="CV239" s="13"/>
      <c r="CW239" s="13"/>
      <c r="CX239" s="13"/>
      <c r="CY239" s="13"/>
      <c r="CZ239" s="13"/>
      <c r="DA239" s="13"/>
      <c r="DB239" s="13"/>
      <c r="DC239" s="13"/>
      <c r="DD239" s="13"/>
      <c r="DE239" s="13"/>
      <c r="DF239" s="13"/>
      <c r="DG239" s="13"/>
      <c r="DH239" s="13"/>
      <c r="DI239" s="13"/>
      <c r="DJ239" s="13"/>
      <c r="DK239" s="13"/>
      <c r="DL239" s="13"/>
      <c r="DM239" s="13"/>
      <c r="DN239" s="13"/>
      <c r="DO239" s="13"/>
      <c r="DP239" s="13"/>
      <c r="DQ239" s="13"/>
      <c r="DR239" s="13"/>
      <c r="DS239" s="13"/>
      <c r="DT239" s="13"/>
      <c r="DU239" s="13"/>
      <c r="DV239" s="13"/>
      <c r="DW239" s="13"/>
      <c r="DX239" s="13"/>
      <c r="DY239" s="13"/>
      <c r="DZ239" s="13"/>
      <c r="EA239" s="13"/>
      <c r="EB239" s="13"/>
      <c r="EC239" s="13"/>
      <c r="ED239" s="13"/>
      <c r="EE239" s="13"/>
      <c r="EF239" s="13"/>
      <c r="EG239" s="13"/>
      <c r="EH239" s="13"/>
      <c r="EI239" s="13"/>
      <c r="EJ239" s="13"/>
      <c r="EK239" s="13"/>
      <c r="EL239" s="13"/>
      <c r="EM239" s="13"/>
      <c r="EN239" s="13"/>
      <c r="EO239" s="13"/>
      <c r="EP239" s="13"/>
      <c r="EQ239" s="13"/>
      <c r="ER239" s="13"/>
      <c r="ES239" s="13"/>
      <c r="ET239" s="13"/>
      <c r="EU239" s="13"/>
      <c r="EV239" s="13"/>
      <c r="EW239" s="13"/>
      <c r="EX239" s="13"/>
      <c r="EY239" s="13"/>
      <c r="EZ239" s="13"/>
      <c r="FA239" s="13"/>
      <c r="FB239" s="13"/>
      <c r="FC239" s="13"/>
      <c r="FD239" s="13"/>
      <c r="FE239" s="13"/>
      <c r="FF239" s="13"/>
      <c r="FG239" s="13"/>
      <c r="FH239" s="13"/>
      <c r="FI239" s="13"/>
      <c r="FJ239" s="13"/>
      <c r="FK239" s="13"/>
      <c r="FL239" s="13"/>
      <c r="FM239" s="13"/>
      <c r="FN239" s="13"/>
      <c r="FO239" s="13"/>
      <c r="FP239" s="13"/>
      <c r="FQ239" s="13"/>
      <c r="FR239" s="13"/>
      <c r="FS239" s="13"/>
      <c r="FT239" s="13"/>
      <c r="FU239" s="13"/>
      <c r="FV239" s="13"/>
      <c r="FW239" s="13"/>
      <c r="FX239" s="13"/>
      <c r="FY239" s="13"/>
      <c r="FZ239" s="13"/>
      <c r="GA239" s="13"/>
      <c r="GB239" s="13"/>
      <c r="GC239" s="13"/>
    </row>
    <row r="240" spans="1:16383" ht="12.75" customHeight="1" x14ac:dyDescent="0.2">
      <c r="A240" s="76"/>
      <c r="B240" s="81" t="s">
        <v>371</v>
      </c>
      <c r="C240" s="82" t="s">
        <v>657</v>
      </c>
      <c r="D240" s="88">
        <v>0</v>
      </c>
      <c r="E240" s="85">
        <v>2.1</v>
      </c>
      <c r="F240" s="73"/>
      <c r="G240" s="15">
        <f t="shared" si="3"/>
        <v>0</v>
      </c>
      <c r="H240" s="15">
        <v>0</v>
      </c>
      <c r="I240" s="15">
        <v>0</v>
      </c>
      <c r="J240" s="15">
        <v>0</v>
      </c>
      <c r="K240" s="15"/>
      <c r="L240" s="59">
        <v>0</v>
      </c>
      <c r="M240" s="59">
        <v>0</v>
      </c>
      <c r="N240" s="59">
        <v>0</v>
      </c>
      <c r="O240" s="59">
        <v>0</v>
      </c>
      <c r="P240" s="15"/>
      <c r="Q240" s="59">
        <v>0</v>
      </c>
      <c r="R240" s="59">
        <v>0</v>
      </c>
      <c r="S240" s="59">
        <v>0</v>
      </c>
      <c r="T240" s="59"/>
      <c r="U240" s="15"/>
      <c r="V240" s="59"/>
      <c r="W240" s="59"/>
      <c r="X240" s="61"/>
      <c r="Y240" s="59"/>
      <c r="Z240" s="61"/>
      <c r="AA240" s="59"/>
      <c r="AB240" s="62"/>
      <c r="AC240" s="62"/>
      <c r="AD240" s="59"/>
      <c r="AE240" s="62"/>
      <c r="AF240" s="59"/>
      <c r="AG240" s="59"/>
      <c r="AH240" s="63"/>
      <c r="AI240" s="59"/>
      <c r="AJ240" s="59"/>
      <c r="AK240" s="59"/>
      <c r="AL240" s="59"/>
      <c r="AM240" s="59"/>
      <c r="AN240" s="63"/>
      <c r="AO240" s="59"/>
      <c r="AP240" s="59"/>
      <c r="AQ240" s="59"/>
      <c r="AR240" s="59"/>
      <c r="AS240" s="59"/>
      <c r="AT240" s="63"/>
      <c r="AU240" s="59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  <c r="BR240" s="13"/>
      <c r="BS240" s="13"/>
      <c r="BT240" s="13"/>
      <c r="BU240" s="13"/>
      <c r="BV240" s="13"/>
      <c r="BW240" s="13"/>
      <c r="BX240" s="13"/>
      <c r="BY240" s="13"/>
      <c r="BZ240" s="13"/>
      <c r="CA240" s="13"/>
      <c r="CB240" s="13"/>
      <c r="CC240" s="13"/>
      <c r="CD240" s="13"/>
      <c r="CE240" s="13"/>
      <c r="CF240" s="13"/>
      <c r="CG240" s="13"/>
      <c r="CH240" s="13"/>
      <c r="CI240" s="13"/>
      <c r="CJ240" s="13"/>
      <c r="CK240" s="13"/>
      <c r="CL240" s="13"/>
      <c r="CM240" s="13"/>
      <c r="CN240" s="13"/>
      <c r="CO240" s="13"/>
      <c r="CP240" s="13"/>
      <c r="CQ240" s="13"/>
      <c r="CR240" s="13"/>
      <c r="CS240" s="13"/>
      <c r="CT240" s="13"/>
      <c r="CU240" s="13"/>
      <c r="CV240" s="13"/>
      <c r="CW240" s="13"/>
      <c r="CX240" s="13"/>
      <c r="CY240" s="13"/>
      <c r="CZ240" s="13"/>
      <c r="DA240" s="13"/>
      <c r="DB240" s="13"/>
      <c r="DC240" s="13"/>
      <c r="DD240" s="13"/>
      <c r="DE240" s="13"/>
      <c r="DF240" s="13"/>
      <c r="DG240" s="13"/>
      <c r="DH240" s="13"/>
      <c r="DI240" s="13"/>
      <c r="DJ240" s="13"/>
      <c r="DK240" s="13"/>
      <c r="DL240" s="13"/>
      <c r="DM240" s="13"/>
      <c r="DN240" s="13"/>
      <c r="DO240" s="13"/>
      <c r="DP240" s="13"/>
      <c r="DQ240" s="13"/>
      <c r="DR240" s="13"/>
      <c r="DS240" s="13"/>
      <c r="DT240" s="13"/>
      <c r="DU240" s="13"/>
      <c r="DV240" s="13"/>
      <c r="DW240" s="13"/>
      <c r="DX240" s="13"/>
      <c r="DY240" s="13"/>
      <c r="DZ240" s="13"/>
      <c r="EA240" s="13"/>
      <c r="EB240" s="13"/>
      <c r="EC240" s="13"/>
      <c r="ED240" s="13"/>
      <c r="EE240" s="13"/>
      <c r="EF240" s="13"/>
      <c r="EG240" s="13"/>
      <c r="EH240" s="13"/>
      <c r="EI240" s="13"/>
      <c r="EJ240" s="13"/>
      <c r="EK240" s="13"/>
      <c r="EL240" s="13"/>
      <c r="EM240" s="13"/>
      <c r="EN240" s="13"/>
      <c r="EO240" s="13"/>
      <c r="EP240" s="13"/>
      <c r="EQ240" s="13"/>
      <c r="ER240" s="13"/>
      <c r="ES240" s="13"/>
      <c r="ET240" s="13"/>
      <c r="EU240" s="13"/>
      <c r="EV240" s="13"/>
      <c r="EW240" s="13"/>
      <c r="EX240" s="13"/>
      <c r="EY240" s="13"/>
      <c r="EZ240" s="13"/>
      <c r="FA240" s="13"/>
      <c r="FB240" s="13"/>
      <c r="FC240" s="13"/>
      <c r="FD240" s="13"/>
      <c r="FE240" s="13"/>
      <c r="FF240" s="13"/>
      <c r="FG240" s="13"/>
      <c r="FH240" s="13"/>
      <c r="FI240" s="13"/>
      <c r="FJ240" s="13"/>
      <c r="FK240" s="13"/>
      <c r="FL240" s="13"/>
      <c r="FM240" s="13"/>
      <c r="FN240" s="13"/>
      <c r="FO240" s="13"/>
      <c r="FP240" s="13"/>
      <c r="FQ240" s="13"/>
      <c r="FR240" s="13"/>
      <c r="FS240" s="13"/>
      <c r="FT240" s="13"/>
      <c r="FU240" s="13"/>
      <c r="FV240" s="13"/>
      <c r="FW240" s="13"/>
      <c r="FX240" s="13"/>
      <c r="FY240" s="13"/>
      <c r="FZ240" s="13"/>
      <c r="GA240" s="13"/>
      <c r="GB240" s="13"/>
      <c r="GC240" s="13"/>
    </row>
    <row r="241" spans="1:185" ht="12.75" customHeight="1" x14ac:dyDescent="0.2">
      <c r="A241" s="76"/>
      <c r="B241" s="81" t="s">
        <v>381</v>
      </c>
      <c r="C241" s="82" t="s">
        <v>653</v>
      </c>
      <c r="D241" s="88">
        <v>0</v>
      </c>
      <c r="E241" s="85">
        <v>2.1</v>
      </c>
      <c r="F241" s="73"/>
      <c r="G241" s="15">
        <f t="shared" si="3"/>
        <v>0</v>
      </c>
      <c r="H241" s="15">
        <v>0</v>
      </c>
      <c r="I241" s="15">
        <v>0</v>
      </c>
      <c r="J241" s="68">
        <v>0</v>
      </c>
      <c r="K241" s="15"/>
      <c r="L241" s="59">
        <v>0</v>
      </c>
      <c r="M241" s="59">
        <v>0</v>
      </c>
      <c r="N241" s="59">
        <v>0</v>
      </c>
      <c r="O241" s="59">
        <v>0</v>
      </c>
      <c r="P241" s="15"/>
      <c r="Q241" s="59">
        <v>0</v>
      </c>
      <c r="R241" s="59">
        <v>0</v>
      </c>
      <c r="S241" s="59">
        <v>0</v>
      </c>
      <c r="T241" s="59"/>
      <c r="U241" s="15"/>
      <c r="V241" s="59"/>
      <c r="W241" s="59"/>
      <c r="X241" s="61"/>
      <c r="Y241" s="59"/>
      <c r="Z241" s="61"/>
      <c r="AA241" s="59"/>
      <c r="AB241" s="62"/>
      <c r="AC241" s="62"/>
      <c r="AD241" s="59"/>
      <c r="AE241" s="62"/>
      <c r="AF241" s="59"/>
      <c r="AG241" s="63"/>
      <c r="AH241" s="59"/>
      <c r="AI241" s="59"/>
      <c r="AJ241" s="59"/>
      <c r="AK241" s="59"/>
      <c r="AL241" s="59"/>
      <c r="AM241" s="59"/>
      <c r="AN241" s="59"/>
      <c r="AO241" s="59"/>
      <c r="AP241" s="59"/>
      <c r="AQ241" s="63"/>
      <c r="AR241" s="59"/>
      <c r="AS241" s="59"/>
      <c r="AT241" s="59"/>
      <c r="AU241" s="59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  <c r="BR241" s="13"/>
      <c r="BS241" s="13"/>
      <c r="BT241" s="13"/>
      <c r="BU241" s="13"/>
      <c r="BV241" s="13"/>
      <c r="BW241" s="13"/>
      <c r="BX241" s="13"/>
      <c r="BY241" s="13"/>
      <c r="BZ241" s="13"/>
      <c r="CA241" s="13"/>
      <c r="CB241" s="13"/>
      <c r="CC241" s="13"/>
      <c r="CD241" s="13"/>
      <c r="CE241" s="13"/>
      <c r="CF241" s="13"/>
      <c r="CG241" s="13"/>
      <c r="CH241" s="13"/>
      <c r="CI241" s="13"/>
      <c r="CJ241" s="13"/>
      <c r="CK241" s="13"/>
      <c r="CL241" s="13"/>
      <c r="CM241" s="13"/>
      <c r="CN241" s="13"/>
      <c r="CO241" s="13"/>
      <c r="CP241" s="13"/>
      <c r="CQ241" s="13"/>
      <c r="CR241" s="13"/>
      <c r="CS241" s="13"/>
      <c r="CT241" s="13"/>
      <c r="CU241" s="13"/>
      <c r="CV241" s="13"/>
      <c r="CW241" s="13"/>
      <c r="CX241" s="13"/>
      <c r="CY241" s="13"/>
      <c r="CZ241" s="13"/>
      <c r="DA241" s="13"/>
      <c r="DB241" s="13"/>
      <c r="DC241" s="13"/>
      <c r="DD241" s="13"/>
      <c r="DE241" s="13"/>
      <c r="DF241" s="13"/>
      <c r="DG241" s="13"/>
      <c r="DH241" s="13"/>
      <c r="DI241" s="13"/>
      <c r="DJ241" s="13"/>
      <c r="DK241" s="13"/>
      <c r="DL241" s="13"/>
      <c r="DM241" s="13"/>
      <c r="DN241" s="13"/>
      <c r="DO241" s="13"/>
      <c r="DP241" s="13"/>
      <c r="DQ241" s="13"/>
      <c r="DR241" s="13"/>
      <c r="DS241" s="13"/>
      <c r="DT241" s="13"/>
      <c r="DU241" s="13"/>
      <c r="DV241" s="13"/>
      <c r="DW241" s="13"/>
      <c r="DX241" s="13"/>
      <c r="DY241" s="13"/>
      <c r="DZ241" s="13"/>
      <c r="EA241" s="13"/>
      <c r="EB241" s="13"/>
      <c r="EC241" s="13"/>
      <c r="ED241" s="13"/>
      <c r="EE241" s="13"/>
      <c r="EF241" s="13"/>
      <c r="EG241" s="13"/>
      <c r="EH241" s="13"/>
      <c r="EI241" s="13"/>
      <c r="EJ241" s="13"/>
      <c r="EK241" s="13"/>
      <c r="EL241" s="13"/>
      <c r="EM241" s="13"/>
      <c r="EN241" s="13"/>
      <c r="EO241" s="13"/>
      <c r="EP241" s="13"/>
      <c r="EQ241" s="13"/>
      <c r="ER241" s="13"/>
      <c r="ES241" s="13"/>
      <c r="ET241" s="13"/>
      <c r="EU241" s="13"/>
      <c r="EV241" s="13"/>
      <c r="EW241" s="13"/>
      <c r="EX241" s="13"/>
      <c r="EY241" s="13"/>
      <c r="EZ241" s="13"/>
      <c r="FA241" s="13"/>
      <c r="FB241" s="13"/>
      <c r="FC241" s="13"/>
      <c r="FD241" s="13"/>
      <c r="FE241" s="13"/>
      <c r="FF241" s="13"/>
      <c r="FG241" s="13"/>
      <c r="FH241" s="13"/>
      <c r="FI241" s="13"/>
      <c r="FJ241" s="13"/>
      <c r="FK241" s="13"/>
      <c r="FL241" s="13"/>
      <c r="FM241" s="13"/>
      <c r="FN241" s="13"/>
      <c r="FO241" s="13"/>
      <c r="FP241" s="13"/>
      <c r="FQ241" s="13"/>
      <c r="FR241" s="13"/>
      <c r="FS241" s="13"/>
      <c r="FT241" s="13"/>
      <c r="FU241" s="13"/>
      <c r="FV241" s="13"/>
      <c r="FW241" s="13"/>
      <c r="FX241" s="13"/>
      <c r="FY241" s="13"/>
      <c r="FZ241" s="13"/>
      <c r="GA241" s="13"/>
      <c r="GB241" s="13"/>
      <c r="GC241" s="13"/>
    </row>
    <row r="242" spans="1:185" ht="12.75" customHeight="1" x14ac:dyDescent="0.2">
      <c r="A242" s="76"/>
      <c r="B242" s="81" t="s">
        <v>382</v>
      </c>
      <c r="C242" s="82" t="s">
        <v>660</v>
      </c>
      <c r="D242" s="88">
        <v>0</v>
      </c>
      <c r="E242" s="85">
        <v>2.1</v>
      </c>
      <c r="F242" s="73"/>
      <c r="G242" s="15">
        <f t="shared" si="3"/>
        <v>0</v>
      </c>
      <c r="H242" s="15"/>
      <c r="I242" s="15"/>
      <c r="J242" s="15"/>
      <c r="K242" s="15"/>
      <c r="L242" s="59"/>
      <c r="M242" s="59"/>
      <c r="N242" s="59"/>
      <c r="O242" s="59"/>
      <c r="P242" s="15"/>
      <c r="Q242" s="59"/>
      <c r="R242" s="59"/>
      <c r="S242" s="59"/>
      <c r="T242" s="59"/>
      <c r="U242" s="15"/>
      <c r="V242" s="59"/>
      <c r="W242" s="59"/>
      <c r="X242" s="61"/>
      <c r="Y242" s="59"/>
      <c r="Z242" s="61"/>
      <c r="AA242" s="59"/>
      <c r="AB242" s="62"/>
      <c r="AC242" s="62"/>
      <c r="AD242" s="59"/>
      <c r="AE242" s="62"/>
      <c r="AF242" s="59"/>
      <c r="AG242" s="59"/>
      <c r="AH242" s="59"/>
      <c r="AI242" s="59"/>
      <c r="AJ242" s="59"/>
      <c r="AK242" s="59"/>
      <c r="AL242" s="59"/>
      <c r="AM242" s="59"/>
      <c r="AN242" s="59"/>
      <c r="AO242" s="63"/>
      <c r="AP242" s="59"/>
      <c r="AQ242" s="63"/>
      <c r="AR242" s="59"/>
      <c r="AS242" s="63"/>
      <c r="AT242" s="59"/>
      <c r="AU242" s="59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  <c r="BR242" s="13"/>
      <c r="BS242" s="13"/>
      <c r="BT242" s="13"/>
      <c r="BU242" s="13"/>
      <c r="BV242" s="13"/>
      <c r="BW242" s="13"/>
      <c r="BX242" s="13"/>
      <c r="BY242" s="13"/>
      <c r="BZ242" s="13"/>
      <c r="CA242" s="13"/>
      <c r="CB242" s="13"/>
      <c r="CC242" s="13"/>
      <c r="CD242" s="13"/>
      <c r="CE242" s="13"/>
      <c r="CF242" s="13"/>
      <c r="CG242" s="13"/>
      <c r="CH242" s="13"/>
      <c r="CI242" s="13"/>
      <c r="CJ242" s="13"/>
      <c r="CK242" s="13"/>
      <c r="CL242" s="13"/>
      <c r="CM242" s="13"/>
      <c r="CN242" s="13"/>
      <c r="CO242" s="13"/>
      <c r="CP242" s="13"/>
      <c r="CQ242" s="13"/>
      <c r="CR242" s="13"/>
      <c r="CS242" s="13"/>
      <c r="CT242" s="13"/>
      <c r="CU242" s="13"/>
      <c r="CV242" s="13"/>
      <c r="CW242" s="13"/>
      <c r="CX242" s="13"/>
      <c r="CY242" s="13"/>
      <c r="CZ242" s="13"/>
      <c r="DA242" s="13"/>
      <c r="DB242" s="13"/>
      <c r="DC242" s="13"/>
      <c r="DD242" s="13"/>
      <c r="DE242" s="13"/>
      <c r="DF242" s="13"/>
      <c r="DG242" s="13"/>
      <c r="DH242" s="13"/>
      <c r="DI242" s="13"/>
      <c r="DJ242" s="13"/>
      <c r="DK242" s="13"/>
      <c r="DL242" s="13"/>
      <c r="DM242" s="13"/>
      <c r="DN242" s="13"/>
      <c r="DO242" s="13"/>
      <c r="DP242" s="13"/>
      <c r="DQ242" s="13"/>
      <c r="DR242" s="13"/>
      <c r="DS242" s="13"/>
      <c r="DT242" s="13"/>
      <c r="DU242" s="13"/>
      <c r="DV242" s="13"/>
      <c r="DW242" s="13"/>
      <c r="DX242" s="13"/>
      <c r="DY242" s="13"/>
      <c r="DZ242" s="13"/>
      <c r="EA242" s="13"/>
      <c r="EB242" s="13"/>
      <c r="EC242" s="13"/>
      <c r="ED242" s="13"/>
      <c r="EE242" s="13"/>
      <c r="EF242" s="13"/>
      <c r="EG242" s="13"/>
      <c r="EH242" s="13"/>
      <c r="EI242" s="13"/>
      <c r="EJ242" s="13"/>
      <c r="EK242" s="13"/>
      <c r="EL242" s="13"/>
      <c r="EM242" s="13"/>
      <c r="EN242" s="13"/>
      <c r="EO242" s="13"/>
      <c r="EP242" s="13"/>
      <c r="EQ242" s="13"/>
      <c r="ER242" s="13"/>
      <c r="ES242" s="13"/>
      <c r="ET242" s="13"/>
      <c r="EU242" s="13"/>
      <c r="EV242" s="13"/>
      <c r="EW242" s="13"/>
      <c r="EX242" s="13"/>
      <c r="EY242" s="13"/>
      <c r="EZ242" s="13"/>
      <c r="FA242" s="13"/>
      <c r="FB242" s="13"/>
      <c r="FC242" s="13"/>
      <c r="FD242" s="13"/>
      <c r="FE242" s="13"/>
      <c r="FF242" s="13"/>
      <c r="FG242" s="13"/>
      <c r="FH242" s="13"/>
      <c r="FI242" s="13"/>
      <c r="FJ242" s="13"/>
      <c r="FK242" s="13"/>
      <c r="FL242" s="13"/>
      <c r="FM242" s="13"/>
      <c r="FN242" s="13"/>
      <c r="FO242" s="13"/>
      <c r="FP242" s="13"/>
      <c r="FQ242" s="13"/>
      <c r="FR242" s="13"/>
      <c r="FS242" s="13"/>
      <c r="FT242" s="13"/>
      <c r="FU242" s="13"/>
      <c r="FV242" s="13"/>
      <c r="FW242" s="13"/>
      <c r="FX242" s="13"/>
      <c r="FY242" s="13"/>
      <c r="FZ242" s="13"/>
      <c r="GA242" s="13"/>
      <c r="GB242" s="13"/>
      <c r="GC242" s="13"/>
    </row>
    <row r="243" spans="1:185" ht="12.75" customHeight="1" x14ac:dyDescent="0.2">
      <c r="A243" s="76"/>
      <c r="B243" s="81" t="s">
        <v>563</v>
      </c>
      <c r="C243" s="82" t="s">
        <v>662</v>
      </c>
      <c r="D243" s="88"/>
      <c r="E243" s="85">
        <v>2.1</v>
      </c>
      <c r="F243" s="73"/>
      <c r="G243" s="15">
        <f t="shared" si="3"/>
        <v>0</v>
      </c>
      <c r="H243" s="15">
        <v>0</v>
      </c>
      <c r="I243" s="15">
        <v>0</v>
      </c>
      <c r="J243" s="68">
        <v>0</v>
      </c>
      <c r="K243" s="15"/>
      <c r="L243" s="59">
        <v>0</v>
      </c>
      <c r="M243" s="59">
        <v>0</v>
      </c>
      <c r="N243" s="59">
        <v>0</v>
      </c>
      <c r="O243" s="59">
        <v>0</v>
      </c>
      <c r="P243" s="15"/>
      <c r="Q243" s="59">
        <v>0</v>
      </c>
      <c r="R243" s="59">
        <v>0</v>
      </c>
      <c r="S243" s="59">
        <v>0</v>
      </c>
      <c r="T243" s="59"/>
      <c r="U243" s="15"/>
      <c r="V243" s="59"/>
      <c r="W243" s="59"/>
      <c r="X243" s="61"/>
      <c r="Y243" s="59"/>
      <c r="Z243" s="61"/>
      <c r="AA243" s="59"/>
      <c r="AB243" s="62"/>
      <c r="AC243" s="62"/>
      <c r="AD243" s="59"/>
      <c r="AE243" s="62"/>
      <c r="AF243" s="59"/>
      <c r="AG243" s="59"/>
      <c r="AH243" s="59"/>
      <c r="AI243" s="59"/>
      <c r="AJ243" s="59"/>
      <c r="AK243" s="59"/>
      <c r="AL243" s="59"/>
      <c r="AM243" s="59"/>
      <c r="AN243" s="59"/>
      <c r="AO243" s="59"/>
      <c r="AP243" s="59"/>
      <c r="AQ243" s="63"/>
      <c r="AR243" s="59"/>
      <c r="AS243" s="59"/>
      <c r="AT243" s="63"/>
      <c r="AU243" s="59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  <c r="BR243" s="13"/>
      <c r="BS243" s="13"/>
      <c r="BT243" s="13"/>
      <c r="BU243" s="13"/>
      <c r="BV243" s="13"/>
      <c r="BW243" s="13"/>
      <c r="BX243" s="13"/>
      <c r="BY243" s="13"/>
      <c r="BZ243" s="13"/>
      <c r="CA243" s="13"/>
      <c r="CB243" s="13"/>
      <c r="CC243" s="13"/>
      <c r="CD243" s="13"/>
      <c r="CE243" s="13"/>
      <c r="CF243" s="13"/>
      <c r="CG243" s="13"/>
      <c r="CH243" s="13"/>
      <c r="CI243" s="13"/>
      <c r="CJ243" s="13"/>
      <c r="CK243" s="13"/>
      <c r="CL243" s="13"/>
      <c r="CM243" s="13"/>
      <c r="CN243" s="13"/>
      <c r="CO243" s="13"/>
      <c r="CP243" s="13"/>
      <c r="CQ243" s="13"/>
      <c r="CR243" s="13"/>
      <c r="CS243" s="13"/>
      <c r="CT243" s="13"/>
      <c r="CU243" s="13"/>
      <c r="CV243" s="13"/>
      <c r="CW243" s="13"/>
      <c r="CX243" s="13"/>
      <c r="CY243" s="13"/>
      <c r="CZ243" s="13"/>
      <c r="DA243" s="13"/>
      <c r="DB243" s="13"/>
      <c r="DC243" s="13"/>
      <c r="DD243" s="13"/>
      <c r="DE243" s="13"/>
      <c r="DF243" s="13"/>
      <c r="DG243" s="13"/>
      <c r="DH243" s="13"/>
      <c r="DI243" s="13"/>
      <c r="DJ243" s="13"/>
      <c r="DK243" s="13"/>
      <c r="DL243" s="13"/>
      <c r="DM243" s="13"/>
      <c r="DN243" s="13"/>
      <c r="DO243" s="13"/>
      <c r="DP243" s="13"/>
      <c r="DQ243" s="13"/>
      <c r="DR243" s="13"/>
      <c r="DS243" s="13"/>
      <c r="DT243" s="13"/>
      <c r="DU243" s="13"/>
      <c r="DV243" s="13"/>
      <c r="DW243" s="13"/>
      <c r="DX243" s="13"/>
      <c r="DY243" s="13"/>
      <c r="DZ243" s="13"/>
      <c r="EA243" s="13"/>
      <c r="EB243" s="13"/>
      <c r="EC243" s="13"/>
      <c r="ED243" s="13"/>
      <c r="EE243" s="13"/>
      <c r="EF243" s="13"/>
      <c r="EG243" s="13"/>
      <c r="EH243" s="13"/>
      <c r="EI243" s="13"/>
      <c r="EJ243" s="13"/>
      <c r="EK243" s="13"/>
      <c r="EL243" s="13"/>
      <c r="EM243" s="13"/>
      <c r="EN243" s="13"/>
      <c r="EO243" s="13"/>
      <c r="EP243" s="13"/>
      <c r="EQ243" s="13"/>
      <c r="ER243" s="13"/>
      <c r="ES243" s="13"/>
      <c r="ET243" s="13"/>
      <c r="EU243" s="13"/>
      <c r="EV243" s="13"/>
      <c r="EW243" s="13"/>
      <c r="EX243" s="13"/>
      <c r="EY243" s="13"/>
      <c r="EZ243" s="13"/>
      <c r="FA243" s="13"/>
      <c r="FB243" s="13"/>
      <c r="FC243" s="13"/>
      <c r="FD243" s="13"/>
      <c r="FE243" s="13"/>
      <c r="FF243" s="13"/>
      <c r="FG243" s="13"/>
      <c r="FH243" s="13"/>
      <c r="FI243" s="13"/>
      <c r="FJ243" s="13"/>
      <c r="FK243" s="13"/>
      <c r="FL243" s="13"/>
      <c r="FM243" s="13"/>
      <c r="FN243" s="13"/>
      <c r="FO243" s="13"/>
      <c r="FP243" s="13"/>
      <c r="FQ243" s="13"/>
      <c r="FR243" s="13"/>
      <c r="FS243" s="13"/>
      <c r="FT243" s="13"/>
      <c r="FU243" s="13"/>
      <c r="FV243" s="13"/>
      <c r="FW243" s="13"/>
      <c r="FX243" s="13"/>
      <c r="FY243" s="13"/>
      <c r="FZ243" s="13"/>
      <c r="GA243" s="13"/>
      <c r="GB243" s="13"/>
      <c r="GC243" s="13"/>
    </row>
    <row r="244" spans="1:185" ht="12.75" customHeight="1" x14ac:dyDescent="0.2">
      <c r="A244" s="76"/>
      <c r="B244" s="81" t="s">
        <v>564</v>
      </c>
      <c r="C244" s="82" t="s">
        <v>660</v>
      </c>
      <c r="D244" s="88"/>
      <c r="E244" s="85">
        <v>2.1</v>
      </c>
      <c r="F244" s="73"/>
      <c r="G244" s="15">
        <f t="shared" si="3"/>
        <v>19</v>
      </c>
      <c r="H244" s="15">
        <v>6</v>
      </c>
      <c r="I244" s="15">
        <v>1</v>
      </c>
      <c r="J244" s="15">
        <v>1</v>
      </c>
      <c r="K244" s="15"/>
      <c r="L244" s="59">
        <v>0</v>
      </c>
      <c r="M244" s="59">
        <v>0</v>
      </c>
      <c r="N244" s="59">
        <v>0</v>
      </c>
      <c r="O244" s="59">
        <v>7</v>
      </c>
      <c r="P244" s="15"/>
      <c r="Q244" s="59">
        <v>1</v>
      </c>
      <c r="R244" s="59">
        <v>0</v>
      </c>
      <c r="S244" s="59">
        <v>3</v>
      </c>
      <c r="T244" s="59"/>
      <c r="U244" s="15"/>
      <c r="V244" s="59"/>
      <c r="W244" s="59"/>
      <c r="X244" s="61"/>
      <c r="Y244" s="59"/>
      <c r="Z244" s="61"/>
      <c r="AA244" s="59"/>
      <c r="AB244" s="62"/>
      <c r="AC244" s="62"/>
      <c r="AD244" s="59"/>
      <c r="AE244" s="62"/>
      <c r="AF244" s="59"/>
      <c r="AG244" s="63"/>
      <c r="AH244" s="59"/>
      <c r="AI244" s="59"/>
      <c r="AJ244" s="59"/>
      <c r="AK244" s="59"/>
      <c r="AL244" s="59"/>
      <c r="AM244" s="59"/>
      <c r="AN244" s="63"/>
      <c r="AO244" s="59"/>
      <c r="AP244" s="59"/>
      <c r="AQ244" s="59"/>
      <c r="AR244" s="59"/>
      <c r="AS244" s="59"/>
      <c r="AT244" s="59"/>
      <c r="AU244" s="59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  <c r="BR244" s="13"/>
      <c r="BS244" s="13"/>
      <c r="BT244" s="13"/>
      <c r="BU244" s="13"/>
      <c r="BV244" s="13"/>
      <c r="BW244" s="13"/>
      <c r="BX244" s="13"/>
      <c r="BY244" s="13"/>
      <c r="BZ244" s="13"/>
      <c r="CA244" s="13"/>
      <c r="CB244" s="13"/>
      <c r="CC244" s="13"/>
      <c r="CD244" s="13"/>
      <c r="CE244" s="13"/>
      <c r="CF244" s="13"/>
      <c r="CG244" s="13"/>
      <c r="CH244" s="13"/>
      <c r="CI244" s="13"/>
      <c r="CJ244" s="13"/>
      <c r="CK244" s="13"/>
      <c r="CL244" s="13"/>
      <c r="CM244" s="13"/>
      <c r="CN244" s="13"/>
      <c r="CO244" s="13"/>
      <c r="CP244" s="13"/>
      <c r="CQ244" s="13"/>
      <c r="CR244" s="13"/>
      <c r="CS244" s="13"/>
      <c r="CT244" s="13"/>
      <c r="CU244" s="13"/>
      <c r="CV244" s="13"/>
      <c r="CW244" s="13"/>
      <c r="CX244" s="13"/>
      <c r="CY244" s="13"/>
      <c r="CZ244" s="13"/>
      <c r="DA244" s="13"/>
      <c r="DB244" s="13"/>
      <c r="DC244" s="13"/>
      <c r="DD244" s="13"/>
      <c r="DE244" s="13"/>
      <c r="DF244" s="13"/>
      <c r="DG244" s="13"/>
      <c r="DH244" s="13"/>
      <c r="DI244" s="13"/>
      <c r="DJ244" s="13"/>
      <c r="DK244" s="13"/>
      <c r="DL244" s="13"/>
      <c r="DM244" s="13"/>
      <c r="DN244" s="13"/>
      <c r="DO244" s="13"/>
      <c r="DP244" s="13"/>
      <c r="DQ244" s="13"/>
      <c r="DR244" s="13"/>
      <c r="DS244" s="13"/>
      <c r="DT244" s="13"/>
      <c r="DU244" s="13"/>
      <c r="DV244" s="13"/>
      <c r="DW244" s="13"/>
      <c r="DX244" s="13"/>
      <c r="DY244" s="13"/>
      <c r="DZ244" s="13"/>
      <c r="EA244" s="13"/>
      <c r="EB244" s="13"/>
      <c r="EC244" s="13"/>
      <c r="ED244" s="13"/>
      <c r="EE244" s="13"/>
      <c r="EF244" s="13"/>
      <c r="EG244" s="13"/>
      <c r="EH244" s="13"/>
      <c r="EI244" s="13"/>
      <c r="EJ244" s="13"/>
      <c r="EK244" s="13"/>
      <c r="EL244" s="13"/>
      <c r="EM244" s="13"/>
      <c r="EN244" s="13"/>
      <c r="EO244" s="13"/>
      <c r="EP244" s="13"/>
      <c r="EQ244" s="13"/>
      <c r="ER244" s="13"/>
      <c r="ES244" s="13"/>
      <c r="ET244" s="13"/>
      <c r="EU244" s="13"/>
      <c r="EV244" s="13"/>
      <c r="EW244" s="13"/>
      <c r="EX244" s="13"/>
      <c r="EY244" s="13"/>
      <c r="EZ244" s="13"/>
      <c r="FA244" s="13"/>
      <c r="FB244" s="13"/>
      <c r="FC244" s="13"/>
      <c r="FD244" s="13"/>
      <c r="FE244" s="13"/>
      <c r="FF244" s="13"/>
      <c r="FG244" s="13"/>
      <c r="FH244" s="13"/>
      <c r="FI244" s="13"/>
      <c r="FJ244" s="13"/>
      <c r="FK244" s="13"/>
      <c r="FL244" s="13"/>
      <c r="FM244" s="13"/>
      <c r="FN244" s="13"/>
      <c r="FO244" s="13"/>
      <c r="FP244" s="13"/>
      <c r="FQ244" s="13"/>
      <c r="FR244" s="13"/>
      <c r="FS244" s="13"/>
      <c r="FT244" s="13"/>
      <c r="FU244" s="13"/>
      <c r="FV244" s="13"/>
      <c r="FW244" s="13"/>
      <c r="FX244" s="13"/>
      <c r="FY244" s="13"/>
      <c r="FZ244" s="13"/>
      <c r="GA244" s="13"/>
      <c r="GB244" s="13"/>
      <c r="GC244" s="13"/>
    </row>
    <row r="245" spans="1:185" ht="12.75" customHeight="1" x14ac:dyDescent="0.2">
      <c r="A245" s="76"/>
      <c r="B245" s="81" t="s">
        <v>565</v>
      </c>
      <c r="C245" s="82" t="s">
        <v>654</v>
      </c>
      <c r="D245" s="88"/>
      <c r="E245" s="85">
        <v>2.1</v>
      </c>
      <c r="F245" s="73"/>
      <c r="G245" s="15">
        <f t="shared" si="3"/>
        <v>3</v>
      </c>
      <c r="H245" s="15">
        <v>0</v>
      </c>
      <c r="I245" s="15">
        <v>0</v>
      </c>
      <c r="J245" s="15">
        <v>0</v>
      </c>
      <c r="K245" s="15"/>
      <c r="L245" s="59">
        <v>0</v>
      </c>
      <c r="M245" s="59">
        <v>0</v>
      </c>
      <c r="N245" s="59">
        <v>3</v>
      </c>
      <c r="O245" s="59">
        <v>0</v>
      </c>
      <c r="P245" s="15"/>
      <c r="Q245" s="59">
        <v>0</v>
      </c>
      <c r="R245" s="59">
        <v>0</v>
      </c>
      <c r="S245" s="59">
        <v>0</v>
      </c>
      <c r="T245" s="59"/>
      <c r="U245" s="15"/>
      <c r="V245" s="59"/>
      <c r="W245" s="59"/>
      <c r="X245" s="61"/>
      <c r="Y245" s="59"/>
      <c r="Z245" s="61"/>
      <c r="AA245" s="59"/>
      <c r="AB245" s="62"/>
      <c r="AC245" s="62"/>
      <c r="AD245" s="59"/>
      <c r="AE245" s="62"/>
      <c r="AF245" s="59"/>
      <c r="AG245" s="63"/>
      <c r="AH245" s="59"/>
      <c r="AI245" s="59"/>
      <c r="AJ245" s="59"/>
      <c r="AK245" s="59"/>
      <c r="AL245" s="59"/>
      <c r="AM245" s="59"/>
      <c r="AN245" s="63"/>
      <c r="AO245" s="59"/>
      <c r="AP245" s="59"/>
      <c r="AQ245" s="63"/>
      <c r="AR245" s="59"/>
      <c r="AS245" s="59"/>
      <c r="AT245" s="59"/>
      <c r="AU245" s="59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  <c r="BR245" s="13"/>
      <c r="BS245" s="13"/>
      <c r="BT245" s="13"/>
      <c r="BU245" s="13"/>
      <c r="BV245" s="13"/>
      <c r="BW245" s="13"/>
      <c r="BX245" s="13"/>
      <c r="BY245" s="13"/>
      <c r="BZ245" s="13"/>
      <c r="CA245" s="13"/>
      <c r="CB245" s="13"/>
      <c r="CC245" s="13"/>
      <c r="CD245" s="13"/>
      <c r="CE245" s="13"/>
      <c r="CF245" s="13"/>
      <c r="CG245" s="13"/>
      <c r="CH245" s="13"/>
      <c r="CI245" s="13"/>
      <c r="CJ245" s="13"/>
      <c r="CK245" s="13"/>
      <c r="CL245" s="13"/>
      <c r="CM245" s="13"/>
      <c r="CN245" s="13"/>
      <c r="CO245" s="13"/>
      <c r="CP245" s="13"/>
      <c r="CQ245" s="13"/>
      <c r="CR245" s="13"/>
      <c r="CS245" s="13"/>
      <c r="CT245" s="13"/>
      <c r="CU245" s="13"/>
      <c r="CV245" s="13"/>
      <c r="CW245" s="13"/>
      <c r="CX245" s="13"/>
      <c r="CY245" s="13"/>
      <c r="CZ245" s="13"/>
      <c r="DA245" s="13"/>
      <c r="DB245" s="13"/>
      <c r="DC245" s="13"/>
      <c r="DD245" s="13"/>
      <c r="DE245" s="13"/>
      <c r="DF245" s="13"/>
      <c r="DG245" s="13"/>
      <c r="DH245" s="13"/>
      <c r="DI245" s="13"/>
      <c r="DJ245" s="13"/>
      <c r="DK245" s="13"/>
      <c r="DL245" s="13"/>
      <c r="DM245" s="13"/>
      <c r="DN245" s="13"/>
      <c r="DO245" s="13"/>
      <c r="DP245" s="13"/>
      <c r="DQ245" s="13"/>
      <c r="DR245" s="13"/>
      <c r="DS245" s="13"/>
      <c r="DT245" s="13"/>
      <c r="DU245" s="13"/>
      <c r="DV245" s="13"/>
      <c r="DW245" s="13"/>
      <c r="DX245" s="13"/>
      <c r="DY245" s="13"/>
      <c r="DZ245" s="13"/>
      <c r="EA245" s="13"/>
      <c r="EB245" s="13"/>
      <c r="EC245" s="13"/>
      <c r="ED245" s="13"/>
      <c r="EE245" s="13"/>
      <c r="EF245" s="13"/>
      <c r="EG245" s="13"/>
      <c r="EH245" s="13"/>
      <c r="EI245" s="13"/>
      <c r="EJ245" s="13"/>
      <c r="EK245" s="13"/>
      <c r="EL245" s="13"/>
      <c r="EM245" s="13"/>
      <c r="EN245" s="13"/>
      <c r="EO245" s="13"/>
      <c r="EP245" s="13"/>
      <c r="EQ245" s="13"/>
      <c r="ER245" s="13"/>
      <c r="ES245" s="13"/>
      <c r="ET245" s="13"/>
      <c r="EU245" s="13"/>
      <c r="EV245" s="13"/>
      <c r="EW245" s="13"/>
      <c r="EX245" s="13"/>
      <c r="EY245" s="13"/>
      <c r="EZ245" s="13"/>
      <c r="FA245" s="13"/>
      <c r="FB245" s="13"/>
      <c r="FC245" s="13"/>
      <c r="FD245" s="13"/>
      <c r="FE245" s="13"/>
      <c r="FF245" s="13"/>
      <c r="FG245" s="13"/>
      <c r="FH245" s="13"/>
      <c r="FI245" s="13"/>
      <c r="FJ245" s="13"/>
      <c r="FK245" s="13"/>
      <c r="FL245" s="13"/>
      <c r="FM245" s="13"/>
      <c r="FN245" s="13"/>
      <c r="FO245" s="13"/>
      <c r="FP245" s="13"/>
      <c r="FQ245" s="13"/>
      <c r="FR245" s="13"/>
      <c r="FS245" s="13"/>
      <c r="FT245" s="13"/>
      <c r="FU245" s="13"/>
      <c r="FV245" s="13"/>
      <c r="FW245" s="13"/>
      <c r="FX245" s="13"/>
      <c r="FY245" s="13"/>
      <c r="FZ245" s="13"/>
      <c r="GA245" s="13"/>
      <c r="GB245" s="13"/>
      <c r="GC245" s="13"/>
    </row>
    <row r="246" spans="1:185" ht="12.75" customHeight="1" x14ac:dyDescent="0.2">
      <c r="A246" s="76"/>
      <c r="B246" s="81" t="s">
        <v>1207</v>
      </c>
      <c r="C246" s="82" t="s">
        <v>648</v>
      </c>
      <c r="D246" s="88"/>
      <c r="E246" s="85">
        <v>2.1</v>
      </c>
      <c r="F246" s="50"/>
      <c r="G246" s="15">
        <f>SUM(H246:AW246)</f>
        <v>12</v>
      </c>
      <c r="H246" s="15">
        <v>0</v>
      </c>
      <c r="I246" s="15">
        <v>2</v>
      </c>
      <c r="J246" s="15">
        <v>5</v>
      </c>
      <c r="K246" s="15"/>
      <c r="L246" s="59">
        <v>6</v>
      </c>
      <c r="M246" s="59">
        <v>-4</v>
      </c>
      <c r="N246" s="59">
        <v>0</v>
      </c>
      <c r="O246" s="59">
        <v>3</v>
      </c>
      <c r="P246" s="15"/>
      <c r="Q246" s="59">
        <v>0</v>
      </c>
      <c r="R246" s="59">
        <v>0</v>
      </c>
      <c r="S246" s="59">
        <v>0</v>
      </c>
      <c r="T246" s="59"/>
      <c r="U246" s="15"/>
      <c r="V246" s="59"/>
      <c r="W246" s="59"/>
      <c r="X246" s="61"/>
      <c r="Y246" s="59"/>
      <c r="Z246" s="61"/>
      <c r="AA246" s="59"/>
      <c r="AB246" s="62"/>
      <c r="AC246" s="62"/>
      <c r="AD246" s="59"/>
      <c r="AE246" s="62"/>
      <c r="AF246" s="59"/>
      <c r="AG246" s="63"/>
      <c r="AH246" s="59"/>
      <c r="AI246" s="59"/>
      <c r="AJ246" s="59"/>
      <c r="AK246" s="59"/>
      <c r="AL246" s="59"/>
      <c r="AM246" s="59"/>
      <c r="AN246" s="63"/>
      <c r="AO246" s="59"/>
      <c r="AP246" s="59"/>
      <c r="AQ246" s="63"/>
      <c r="AR246" s="59"/>
      <c r="AS246" s="59"/>
      <c r="AT246" s="59"/>
      <c r="AU246" s="59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  <c r="BR246" s="13"/>
      <c r="BS246" s="13"/>
      <c r="BT246" s="13"/>
      <c r="BU246" s="13"/>
      <c r="BV246" s="13"/>
      <c r="BW246" s="13"/>
      <c r="BX246" s="13"/>
      <c r="BY246" s="13"/>
      <c r="BZ246" s="13"/>
      <c r="CA246" s="13"/>
      <c r="CB246" s="13"/>
      <c r="CC246" s="13"/>
      <c r="CD246" s="13"/>
      <c r="CE246" s="13"/>
      <c r="CF246" s="13"/>
      <c r="CG246" s="13"/>
      <c r="CH246" s="13"/>
      <c r="CI246" s="13"/>
      <c r="CJ246" s="13"/>
      <c r="CK246" s="13"/>
      <c r="CL246" s="13"/>
      <c r="CM246" s="13"/>
      <c r="CN246" s="13"/>
      <c r="CO246" s="13"/>
      <c r="CP246" s="13"/>
      <c r="CQ246" s="13"/>
      <c r="CR246" s="13"/>
      <c r="CS246" s="13"/>
      <c r="CT246" s="13"/>
      <c r="CU246" s="13"/>
      <c r="CV246" s="13"/>
      <c r="CW246" s="13"/>
      <c r="CX246" s="13"/>
      <c r="CY246" s="13"/>
      <c r="CZ246" s="13"/>
      <c r="DA246" s="13"/>
      <c r="DB246" s="13"/>
      <c r="DC246" s="13"/>
      <c r="DD246" s="13"/>
      <c r="DE246" s="13"/>
      <c r="DF246" s="13"/>
      <c r="DG246" s="13"/>
      <c r="DH246" s="13"/>
      <c r="DI246" s="13"/>
      <c r="DJ246" s="13"/>
      <c r="DK246" s="13"/>
      <c r="DL246" s="13"/>
      <c r="DM246" s="13"/>
      <c r="DN246" s="13"/>
      <c r="DO246" s="13"/>
      <c r="DP246" s="13"/>
      <c r="DQ246" s="13"/>
      <c r="DR246" s="13"/>
      <c r="DS246" s="13"/>
      <c r="DT246" s="13"/>
      <c r="DU246" s="13"/>
      <c r="DV246" s="13"/>
      <c r="DW246" s="13"/>
      <c r="DX246" s="13"/>
      <c r="DY246" s="13"/>
      <c r="DZ246" s="13"/>
      <c r="EA246" s="13"/>
      <c r="EB246" s="13"/>
      <c r="EC246" s="13"/>
      <c r="ED246" s="13"/>
      <c r="EE246" s="13"/>
      <c r="EF246" s="13"/>
      <c r="EG246" s="13"/>
      <c r="EH246" s="13"/>
      <c r="EI246" s="13"/>
      <c r="EJ246" s="13"/>
      <c r="EK246" s="13"/>
      <c r="EL246" s="13"/>
      <c r="EM246" s="13"/>
      <c r="EN246" s="13"/>
      <c r="EO246" s="13"/>
      <c r="EP246" s="13"/>
      <c r="EQ246" s="13"/>
      <c r="ER246" s="13"/>
      <c r="ES246" s="13"/>
      <c r="ET246" s="13"/>
      <c r="EU246" s="13"/>
      <c r="EV246" s="13"/>
      <c r="EW246" s="13"/>
      <c r="EX246" s="13"/>
      <c r="EY246" s="13"/>
      <c r="EZ246" s="13"/>
      <c r="FA246" s="13"/>
      <c r="FB246" s="13"/>
      <c r="FC246" s="13"/>
      <c r="FD246" s="13"/>
      <c r="FE246" s="13"/>
      <c r="FF246" s="13"/>
      <c r="FG246" s="13"/>
      <c r="FH246" s="13"/>
      <c r="FI246" s="13"/>
      <c r="FJ246" s="13"/>
      <c r="FK246" s="13"/>
      <c r="FL246" s="13"/>
      <c r="FM246" s="13"/>
      <c r="FN246" s="13"/>
      <c r="FO246" s="13"/>
      <c r="FP246" s="13"/>
      <c r="FQ246" s="13"/>
      <c r="FR246" s="13"/>
      <c r="FS246" s="13"/>
      <c r="FT246" s="13"/>
      <c r="FU246" s="13"/>
      <c r="FV246" s="13"/>
      <c r="FW246" s="13"/>
      <c r="FX246" s="13"/>
      <c r="FY246" s="13"/>
      <c r="FZ246" s="13"/>
      <c r="GA246" s="13"/>
      <c r="GB246" s="13"/>
      <c r="GC246" s="13"/>
    </row>
    <row r="247" spans="1:185" ht="12.75" customHeight="1" x14ac:dyDescent="0.2">
      <c r="A247" s="76"/>
      <c r="B247" t="s">
        <v>1223</v>
      </c>
      <c r="C247" s="82" t="s">
        <v>664</v>
      </c>
      <c r="D247" s="88"/>
      <c r="E247" s="85">
        <v>2.1</v>
      </c>
      <c r="F247" s="73"/>
      <c r="G247" s="15">
        <f>SUM(H247:AW247)</f>
        <v>-1</v>
      </c>
      <c r="H247" s="15">
        <v>0</v>
      </c>
      <c r="I247" s="15">
        <v>0</v>
      </c>
      <c r="J247" s="15">
        <v>0</v>
      </c>
      <c r="K247" s="15"/>
      <c r="L247" s="59">
        <v>0</v>
      </c>
      <c r="M247" s="59">
        <v>0</v>
      </c>
      <c r="N247" s="59">
        <v>0</v>
      </c>
      <c r="O247" s="59">
        <v>0</v>
      </c>
      <c r="P247" s="15"/>
      <c r="Q247" s="59">
        <v>0</v>
      </c>
      <c r="R247" s="59">
        <v>-1</v>
      </c>
      <c r="S247" s="59">
        <v>0</v>
      </c>
      <c r="T247" s="59"/>
      <c r="U247" s="15"/>
      <c r="V247" s="59"/>
      <c r="W247" s="59"/>
      <c r="X247" s="61"/>
      <c r="Y247" s="59"/>
      <c r="Z247" s="61"/>
      <c r="AA247" s="59"/>
      <c r="AB247" s="62"/>
      <c r="AC247" s="62"/>
      <c r="AD247" s="59"/>
      <c r="AE247" s="62"/>
      <c r="AF247" s="59"/>
      <c r="AG247" s="63"/>
      <c r="AH247" s="59"/>
      <c r="AI247" s="59"/>
      <c r="AJ247" s="59"/>
      <c r="AK247" s="59"/>
      <c r="AL247" s="59"/>
      <c r="AM247" s="59"/>
      <c r="AN247" s="63"/>
      <c r="AO247" s="59"/>
      <c r="AP247" s="59"/>
      <c r="AQ247" s="63"/>
      <c r="AR247" s="59"/>
      <c r="AS247" s="59"/>
      <c r="AT247" s="59"/>
      <c r="AU247" s="59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  <c r="BR247" s="13"/>
      <c r="BS247" s="13"/>
      <c r="BT247" s="13"/>
      <c r="BU247" s="13"/>
      <c r="BV247" s="13"/>
      <c r="BW247" s="13"/>
      <c r="BX247" s="13"/>
      <c r="BY247" s="13"/>
      <c r="BZ247" s="13"/>
      <c r="CA247" s="13"/>
      <c r="CB247" s="13"/>
      <c r="CC247" s="13"/>
      <c r="CD247" s="13"/>
      <c r="CE247" s="13"/>
      <c r="CF247" s="13"/>
      <c r="CG247" s="13"/>
      <c r="CH247" s="13"/>
      <c r="CI247" s="13"/>
      <c r="CJ247" s="13"/>
      <c r="CK247" s="13"/>
      <c r="CL247" s="13"/>
      <c r="CM247" s="13"/>
      <c r="CN247" s="13"/>
      <c r="CO247" s="13"/>
      <c r="CP247" s="13"/>
      <c r="CQ247" s="13"/>
      <c r="CR247" s="13"/>
      <c r="CS247" s="13"/>
      <c r="CT247" s="13"/>
      <c r="CU247" s="13"/>
      <c r="CV247" s="13"/>
      <c r="CW247" s="13"/>
      <c r="CX247" s="13"/>
      <c r="CY247" s="13"/>
      <c r="CZ247" s="13"/>
      <c r="DA247" s="13"/>
      <c r="DB247" s="13"/>
      <c r="DC247" s="13"/>
      <c r="DD247" s="13"/>
      <c r="DE247" s="13"/>
      <c r="DF247" s="13"/>
      <c r="DG247" s="13"/>
      <c r="DH247" s="13"/>
      <c r="DI247" s="13"/>
      <c r="DJ247" s="13"/>
      <c r="DK247" s="13"/>
      <c r="DL247" s="13"/>
      <c r="DM247" s="13"/>
      <c r="DN247" s="13"/>
      <c r="DO247" s="13"/>
      <c r="DP247" s="13"/>
      <c r="DQ247" s="13"/>
      <c r="DR247" s="13"/>
      <c r="DS247" s="13"/>
      <c r="DT247" s="13"/>
      <c r="DU247" s="13"/>
      <c r="DV247" s="13"/>
      <c r="DW247" s="13"/>
      <c r="DX247" s="13"/>
      <c r="DY247" s="13"/>
      <c r="DZ247" s="13"/>
      <c r="EA247" s="13"/>
      <c r="EB247" s="13"/>
      <c r="EC247" s="13"/>
      <c r="ED247" s="13"/>
      <c r="EE247" s="13"/>
      <c r="EF247" s="13"/>
      <c r="EG247" s="13"/>
      <c r="EH247" s="13"/>
      <c r="EI247" s="13"/>
      <c r="EJ247" s="13"/>
      <c r="EK247" s="13"/>
      <c r="EL247" s="13"/>
      <c r="EM247" s="13"/>
      <c r="EN247" s="13"/>
      <c r="EO247" s="13"/>
      <c r="EP247" s="13"/>
      <c r="EQ247" s="13"/>
      <c r="ER247" s="13"/>
      <c r="ES247" s="13"/>
      <c r="ET247" s="13"/>
      <c r="EU247" s="13"/>
      <c r="EV247" s="13"/>
      <c r="EW247" s="13"/>
      <c r="EX247" s="13"/>
      <c r="EY247" s="13"/>
      <c r="EZ247" s="13"/>
      <c r="FA247" s="13"/>
      <c r="FB247" s="13"/>
      <c r="FC247" s="13"/>
      <c r="FD247" s="13"/>
      <c r="FE247" s="13"/>
      <c r="FF247" s="13"/>
      <c r="FG247" s="13"/>
      <c r="FH247" s="13"/>
      <c r="FI247" s="13"/>
      <c r="FJ247" s="13"/>
      <c r="FK247" s="13"/>
      <c r="FL247" s="13"/>
      <c r="FM247" s="13"/>
      <c r="FN247" s="13"/>
      <c r="FO247" s="13"/>
      <c r="FP247" s="13"/>
      <c r="FQ247" s="13"/>
      <c r="FR247" s="13"/>
      <c r="FS247" s="13"/>
      <c r="FT247" s="13"/>
      <c r="FU247" s="13"/>
      <c r="FV247" s="13"/>
      <c r="FW247" s="13"/>
      <c r="FX247" s="13"/>
      <c r="FY247" s="13"/>
      <c r="FZ247" s="13"/>
      <c r="GA247" s="13"/>
      <c r="GB247" s="13"/>
      <c r="GC247" s="13"/>
    </row>
    <row r="248" spans="1:185" ht="12.75" customHeight="1" x14ac:dyDescent="0.2">
      <c r="A248" s="76"/>
      <c r="B248" t="s">
        <v>1292</v>
      </c>
      <c r="C248" s="82" t="s">
        <v>652</v>
      </c>
      <c r="D248" s="88"/>
      <c r="E248" s="85">
        <v>2.1</v>
      </c>
      <c r="F248" s="73"/>
      <c r="G248" s="15">
        <f>SUM(H248:AW248)</f>
        <v>3</v>
      </c>
      <c r="H248" s="15"/>
      <c r="I248" s="15"/>
      <c r="J248" s="15"/>
      <c r="K248" s="15"/>
      <c r="L248" s="59"/>
      <c r="M248" s="59"/>
      <c r="N248" s="59">
        <v>0</v>
      </c>
      <c r="O248" s="59">
        <v>3</v>
      </c>
      <c r="P248" s="15"/>
      <c r="Q248" s="59">
        <v>0</v>
      </c>
      <c r="R248" s="59">
        <v>0</v>
      </c>
      <c r="S248" s="59">
        <v>0</v>
      </c>
      <c r="T248" s="59"/>
      <c r="U248" s="15"/>
      <c r="V248" s="59"/>
      <c r="W248" s="59"/>
      <c r="X248" s="61"/>
      <c r="Y248" s="59"/>
      <c r="Z248" s="61"/>
      <c r="AA248" s="59"/>
      <c r="AB248" s="62"/>
      <c r="AC248" s="62"/>
      <c r="AD248" s="59"/>
      <c r="AE248" s="62"/>
      <c r="AF248" s="59"/>
      <c r="AG248" s="63"/>
      <c r="AH248" s="59"/>
      <c r="AI248" s="59"/>
      <c r="AJ248" s="59"/>
      <c r="AK248" s="59"/>
      <c r="AL248" s="59"/>
      <c r="AM248" s="59"/>
      <c r="AN248" s="63"/>
      <c r="AO248" s="59"/>
      <c r="AP248" s="59"/>
      <c r="AQ248" s="63"/>
      <c r="AR248" s="59"/>
      <c r="AS248" s="59"/>
      <c r="AT248" s="59"/>
      <c r="AU248" s="59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  <c r="BR248" s="13"/>
      <c r="BS248" s="13"/>
      <c r="BT248" s="13"/>
      <c r="BU248" s="13"/>
      <c r="BV248" s="13"/>
      <c r="BW248" s="13"/>
      <c r="BX248" s="13"/>
      <c r="BY248" s="13"/>
      <c r="BZ248" s="13"/>
      <c r="CA248" s="13"/>
      <c r="CB248" s="13"/>
      <c r="CC248" s="13"/>
      <c r="CD248" s="13"/>
      <c r="CE248" s="13"/>
      <c r="CF248" s="13"/>
      <c r="CG248" s="13"/>
      <c r="CH248" s="13"/>
      <c r="CI248" s="13"/>
      <c r="CJ248" s="13"/>
      <c r="CK248" s="13"/>
      <c r="CL248" s="13"/>
      <c r="CM248" s="13"/>
      <c r="CN248" s="13"/>
      <c r="CO248" s="13"/>
      <c r="CP248" s="13"/>
      <c r="CQ248" s="13"/>
      <c r="CR248" s="13"/>
      <c r="CS248" s="13"/>
      <c r="CT248" s="13"/>
      <c r="CU248" s="13"/>
      <c r="CV248" s="13"/>
      <c r="CW248" s="13"/>
      <c r="CX248" s="13"/>
      <c r="CY248" s="13"/>
      <c r="CZ248" s="13"/>
      <c r="DA248" s="13"/>
      <c r="DB248" s="13"/>
      <c r="DC248" s="13"/>
      <c r="DD248" s="13"/>
      <c r="DE248" s="13"/>
      <c r="DF248" s="13"/>
      <c r="DG248" s="13"/>
      <c r="DH248" s="13"/>
      <c r="DI248" s="13"/>
      <c r="DJ248" s="13"/>
      <c r="DK248" s="13"/>
      <c r="DL248" s="13"/>
      <c r="DM248" s="13"/>
      <c r="DN248" s="13"/>
      <c r="DO248" s="13"/>
      <c r="DP248" s="13"/>
      <c r="DQ248" s="13"/>
      <c r="DR248" s="13"/>
      <c r="DS248" s="13"/>
      <c r="DT248" s="13"/>
      <c r="DU248" s="13"/>
      <c r="DV248" s="13"/>
      <c r="DW248" s="13"/>
      <c r="DX248" s="13"/>
      <c r="DY248" s="13"/>
      <c r="DZ248" s="13"/>
      <c r="EA248" s="13"/>
      <c r="EB248" s="13"/>
      <c r="EC248" s="13"/>
      <c r="ED248" s="13"/>
      <c r="EE248" s="13"/>
      <c r="EF248" s="13"/>
      <c r="EG248" s="13"/>
      <c r="EH248" s="13"/>
      <c r="EI248" s="13"/>
      <c r="EJ248" s="13"/>
      <c r="EK248" s="13"/>
      <c r="EL248" s="13"/>
      <c r="EM248" s="13"/>
      <c r="EN248" s="13"/>
      <c r="EO248" s="13"/>
      <c r="EP248" s="13"/>
      <c r="EQ248" s="13"/>
      <c r="ER248" s="13"/>
      <c r="ES248" s="13"/>
      <c r="ET248" s="13"/>
      <c r="EU248" s="13"/>
      <c r="EV248" s="13"/>
      <c r="EW248" s="13"/>
      <c r="EX248" s="13"/>
      <c r="EY248" s="13"/>
      <c r="EZ248" s="13"/>
      <c r="FA248" s="13"/>
      <c r="FB248" s="13"/>
      <c r="FC248" s="13"/>
      <c r="FD248" s="13"/>
      <c r="FE248" s="13"/>
      <c r="FF248" s="13"/>
      <c r="FG248" s="13"/>
      <c r="FH248" s="13"/>
      <c r="FI248" s="13"/>
      <c r="FJ248" s="13"/>
      <c r="FK248" s="13"/>
      <c r="FL248" s="13"/>
      <c r="FM248" s="13"/>
      <c r="FN248" s="13"/>
      <c r="FO248" s="13"/>
      <c r="FP248" s="13"/>
      <c r="FQ248" s="13"/>
      <c r="FR248" s="13"/>
      <c r="FS248" s="13"/>
      <c r="FT248" s="13"/>
      <c r="FU248" s="13"/>
      <c r="FV248" s="13"/>
      <c r="FW248" s="13"/>
      <c r="FX248" s="13"/>
      <c r="FY248" s="13"/>
      <c r="FZ248" s="13"/>
      <c r="GA248" s="13"/>
      <c r="GB248" s="13"/>
      <c r="GC248" s="13"/>
    </row>
    <row r="249" spans="1:185" ht="12.75" customHeight="1" x14ac:dyDescent="0.2">
      <c r="A249" s="76"/>
      <c r="B249" s="81" t="s">
        <v>566</v>
      </c>
      <c r="C249" s="82" t="s">
        <v>659</v>
      </c>
      <c r="D249" s="88"/>
      <c r="E249" s="85">
        <v>2</v>
      </c>
      <c r="F249" s="73"/>
      <c r="G249" s="15">
        <f t="shared" si="3"/>
        <v>0</v>
      </c>
      <c r="H249" s="15">
        <v>0</v>
      </c>
      <c r="I249" s="15">
        <v>0</v>
      </c>
      <c r="J249" s="68">
        <v>0</v>
      </c>
      <c r="K249" s="15"/>
      <c r="L249" s="59">
        <v>0</v>
      </c>
      <c r="M249" s="59">
        <v>0</v>
      </c>
      <c r="N249" s="59">
        <v>0</v>
      </c>
      <c r="O249" s="59">
        <v>0</v>
      </c>
      <c r="P249" s="15"/>
      <c r="Q249" s="59">
        <v>0</v>
      </c>
      <c r="R249" s="59">
        <v>0</v>
      </c>
      <c r="S249" s="59">
        <v>0</v>
      </c>
      <c r="T249" s="59"/>
      <c r="U249" s="15"/>
      <c r="V249" s="59"/>
      <c r="W249" s="59"/>
      <c r="X249" s="61"/>
      <c r="Y249" s="59"/>
      <c r="Z249" s="61"/>
      <c r="AA249" s="59"/>
      <c r="AB249" s="62"/>
      <c r="AC249" s="62"/>
      <c r="AD249" s="59"/>
      <c r="AE249" s="62"/>
      <c r="AF249" s="59"/>
      <c r="AG249" s="63"/>
      <c r="AH249" s="63"/>
      <c r="AI249" s="59"/>
      <c r="AJ249" s="59"/>
      <c r="AK249" s="59"/>
      <c r="AL249" s="59"/>
      <c r="AM249" s="59"/>
      <c r="AN249" s="59"/>
      <c r="AO249" s="59"/>
      <c r="AP249" s="59"/>
      <c r="AQ249" s="63"/>
      <c r="AR249" s="59"/>
      <c r="AS249" s="59"/>
      <c r="AT249" s="59"/>
      <c r="AU249" s="59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  <c r="BR249" s="13"/>
      <c r="BS249" s="13"/>
      <c r="BT249" s="13"/>
      <c r="BU249" s="13"/>
      <c r="BV249" s="13"/>
      <c r="BW249" s="13"/>
      <c r="BX249" s="13"/>
      <c r="BY249" s="13"/>
      <c r="BZ249" s="13"/>
      <c r="CA249" s="13"/>
      <c r="CB249" s="13"/>
      <c r="CC249" s="13"/>
      <c r="CD249" s="13"/>
      <c r="CE249" s="13"/>
      <c r="CF249" s="13"/>
      <c r="CG249" s="13"/>
      <c r="CH249" s="13"/>
      <c r="CI249" s="13"/>
      <c r="CJ249" s="13"/>
      <c r="CK249" s="13"/>
      <c r="CL249" s="13"/>
      <c r="CM249" s="13"/>
      <c r="CN249" s="13"/>
      <c r="CO249" s="13"/>
      <c r="CP249" s="13"/>
      <c r="CQ249" s="13"/>
      <c r="CR249" s="13"/>
      <c r="CS249" s="13"/>
      <c r="CT249" s="13"/>
      <c r="CU249" s="13"/>
      <c r="CV249" s="13"/>
      <c r="CW249" s="13"/>
      <c r="CX249" s="13"/>
      <c r="CY249" s="13"/>
      <c r="CZ249" s="13"/>
      <c r="DA249" s="13"/>
      <c r="DB249" s="13"/>
      <c r="DC249" s="13"/>
      <c r="DD249" s="13"/>
      <c r="DE249" s="13"/>
      <c r="DF249" s="13"/>
      <c r="DG249" s="13"/>
      <c r="DH249" s="13"/>
      <c r="DI249" s="13"/>
      <c r="DJ249" s="13"/>
      <c r="DK249" s="13"/>
      <c r="DL249" s="13"/>
      <c r="DM249" s="13"/>
      <c r="DN249" s="13"/>
      <c r="DO249" s="13"/>
      <c r="DP249" s="13"/>
      <c r="DQ249" s="13"/>
      <c r="DR249" s="13"/>
      <c r="DS249" s="13"/>
      <c r="DT249" s="13"/>
      <c r="DU249" s="13"/>
      <c r="DV249" s="13"/>
      <c r="DW249" s="13"/>
      <c r="DX249" s="13"/>
      <c r="DY249" s="13"/>
      <c r="DZ249" s="13"/>
      <c r="EA249" s="13"/>
      <c r="EB249" s="13"/>
      <c r="EC249" s="13"/>
      <c r="ED249" s="13"/>
      <c r="EE249" s="13"/>
      <c r="EF249" s="13"/>
      <c r="EG249" s="13"/>
      <c r="EH249" s="13"/>
      <c r="EI249" s="13"/>
      <c r="EJ249" s="13"/>
      <c r="EK249" s="13"/>
      <c r="EL249" s="13"/>
      <c r="EM249" s="13"/>
      <c r="EN249" s="13"/>
      <c r="EO249" s="13"/>
      <c r="EP249" s="13"/>
      <c r="EQ249" s="13"/>
      <c r="ER249" s="13"/>
      <c r="ES249" s="13"/>
      <c r="ET249" s="13"/>
      <c r="EU249" s="13"/>
      <c r="EV249" s="13"/>
      <c r="EW249" s="13"/>
      <c r="EX249" s="13"/>
      <c r="EY249" s="13"/>
      <c r="EZ249" s="13"/>
      <c r="FA249" s="13"/>
      <c r="FB249" s="13"/>
      <c r="FC249" s="13"/>
      <c r="FD249" s="13"/>
      <c r="FE249" s="13"/>
      <c r="FF249" s="13"/>
      <c r="FG249" s="13"/>
      <c r="FH249" s="13"/>
      <c r="FI249" s="13"/>
      <c r="FJ249" s="13"/>
      <c r="FK249" s="13"/>
      <c r="FL249" s="13"/>
      <c r="FM249" s="13"/>
      <c r="FN249" s="13"/>
      <c r="FO249" s="13"/>
      <c r="FP249" s="13"/>
      <c r="FQ249" s="13"/>
      <c r="FR249" s="13"/>
      <c r="FS249" s="13"/>
      <c r="FT249" s="13"/>
      <c r="FU249" s="13"/>
      <c r="FV249" s="13"/>
      <c r="FW249" s="13"/>
      <c r="FX249" s="13"/>
      <c r="FY249" s="13"/>
      <c r="FZ249" s="13"/>
      <c r="GA249" s="13"/>
      <c r="GB249" s="13"/>
      <c r="GC249" s="13"/>
    </row>
    <row r="250" spans="1:185" ht="12.75" customHeight="1" x14ac:dyDescent="0.2">
      <c r="A250" s="76"/>
      <c r="B250" s="81" t="s">
        <v>567</v>
      </c>
      <c r="C250" s="82" t="s">
        <v>661</v>
      </c>
      <c r="D250" s="88"/>
      <c r="E250" s="85">
        <v>2</v>
      </c>
      <c r="F250" s="73"/>
      <c r="G250" s="15">
        <f t="shared" si="3"/>
        <v>0</v>
      </c>
      <c r="H250" s="15">
        <v>0</v>
      </c>
      <c r="I250" s="15">
        <v>0</v>
      </c>
      <c r="J250" s="15">
        <v>0</v>
      </c>
      <c r="K250" s="15"/>
      <c r="L250" s="59">
        <v>0</v>
      </c>
      <c r="M250" s="59">
        <v>0</v>
      </c>
      <c r="N250" s="59">
        <v>0</v>
      </c>
      <c r="O250" s="59">
        <v>0</v>
      </c>
      <c r="P250" s="15"/>
      <c r="Q250" s="59">
        <v>0</v>
      </c>
      <c r="R250" s="59">
        <v>0</v>
      </c>
      <c r="S250" s="59">
        <v>0</v>
      </c>
      <c r="T250" s="59"/>
      <c r="U250" s="15"/>
      <c r="V250" s="59"/>
      <c r="W250" s="59"/>
      <c r="X250" s="61"/>
      <c r="Y250" s="59"/>
      <c r="Z250" s="61"/>
      <c r="AA250" s="59"/>
      <c r="AB250" s="62"/>
      <c r="AC250" s="62"/>
      <c r="AD250" s="59"/>
      <c r="AE250" s="62"/>
      <c r="AF250" s="59"/>
      <c r="AG250" s="59"/>
      <c r="AH250" s="63"/>
      <c r="AI250" s="59"/>
      <c r="AJ250" s="59"/>
      <c r="AK250" s="59"/>
      <c r="AL250" s="59"/>
      <c r="AM250" s="59"/>
      <c r="AN250" s="63"/>
      <c r="AO250" s="59"/>
      <c r="AP250" s="59"/>
      <c r="AQ250" s="59"/>
      <c r="AR250" s="59"/>
      <c r="AS250" s="59"/>
      <c r="AT250" s="59"/>
      <c r="AU250" s="59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  <c r="BR250" s="13"/>
      <c r="BS250" s="13"/>
      <c r="BT250" s="13"/>
      <c r="BU250" s="13"/>
      <c r="BV250" s="13"/>
      <c r="BW250" s="13"/>
      <c r="BX250" s="13"/>
      <c r="BY250" s="13"/>
      <c r="BZ250" s="13"/>
      <c r="CA250" s="13"/>
      <c r="CB250" s="13"/>
      <c r="CC250" s="13"/>
      <c r="CD250" s="13"/>
      <c r="CE250" s="13"/>
      <c r="CF250" s="13"/>
      <c r="CG250" s="13"/>
      <c r="CH250" s="13"/>
      <c r="CI250" s="13"/>
      <c r="CJ250" s="13"/>
      <c r="CK250" s="13"/>
      <c r="CL250" s="13"/>
      <c r="CM250" s="13"/>
      <c r="CN250" s="13"/>
      <c r="CO250" s="13"/>
      <c r="CP250" s="13"/>
      <c r="CQ250" s="13"/>
      <c r="CR250" s="13"/>
      <c r="CS250" s="13"/>
      <c r="CT250" s="13"/>
      <c r="CU250" s="13"/>
      <c r="CV250" s="13"/>
      <c r="CW250" s="13"/>
      <c r="CX250" s="13"/>
      <c r="CY250" s="13"/>
      <c r="CZ250" s="13"/>
      <c r="DA250" s="13"/>
      <c r="DB250" s="13"/>
      <c r="DC250" s="13"/>
      <c r="DD250" s="13"/>
      <c r="DE250" s="13"/>
      <c r="DF250" s="13"/>
      <c r="DG250" s="13"/>
      <c r="DH250" s="13"/>
      <c r="DI250" s="13"/>
      <c r="DJ250" s="13"/>
      <c r="DK250" s="13"/>
      <c r="DL250" s="13"/>
      <c r="DM250" s="13"/>
      <c r="DN250" s="13"/>
      <c r="DO250" s="13"/>
      <c r="DP250" s="13"/>
      <c r="DQ250" s="13"/>
      <c r="DR250" s="13"/>
      <c r="DS250" s="13"/>
      <c r="DT250" s="13"/>
      <c r="DU250" s="13"/>
      <c r="DV250" s="13"/>
      <c r="DW250" s="13"/>
      <c r="DX250" s="13"/>
      <c r="DY250" s="13"/>
      <c r="DZ250" s="13"/>
      <c r="EA250" s="13"/>
      <c r="EB250" s="13"/>
      <c r="EC250" s="13"/>
      <c r="ED250" s="13"/>
      <c r="EE250" s="13"/>
      <c r="EF250" s="13"/>
      <c r="EG250" s="13"/>
      <c r="EH250" s="13"/>
      <c r="EI250" s="13"/>
      <c r="EJ250" s="13"/>
      <c r="EK250" s="13"/>
      <c r="EL250" s="13"/>
      <c r="EM250" s="13"/>
      <c r="EN250" s="13"/>
      <c r="EO250" s="13"/>
      <c r="EP250" s="13"/>
      <c r="EQ250" s="13"/>
      <c r="ER250" s="13"/>
      <c r="ES250" s="13"/>
      <c r="ET250" s="13"/>
      <c r="EU250" s="13"/>
      <c r="EV250" s="13"/>
      <c r="EW250" s="13"/>
      <c r="EX250" s="13"/>
      <c r="EY250" s="13"/>
      <c r="EZ250" s="13"/>
      <c r="FA250" s="13"/>
      <c r="FB250" s="13"/>
      <c r="FC250" s="13"/>
      <c r="FD250" s="13"/>
      <c r="FE250" s="13"/>
      <c r="FF250" s="13"/>
      <c r="FG250" s="13"/>
      <c r="FH250" s="13"/>
      <c r="FI250" s="13"/>
      <c r="FJ250" s="13"/>
      <c r="FK250" s="13"/>
      <c r="FL250" s="13"/>
      <c r="FM250" s="13"/>
      <c r="FN250" s="13"/>
      <c r="FO250" s="13"/>
      <c r="FP250" s="13"/>
      <c r="FQ250" s="13"/>
      <c r="FR250" s="13"/>
      <c r="FS250" s="13"/>
      <c r="FT250" s="13"/>
      <c r="FU250" s="13"/>
      <c r="FV250" s="13"/>
      <c r="FW250" s="13"/>
      <c r="FX250" s="13"/>
      <c r="FY250" s="13"/>
      <c r="FZ250" s="13"/>
      <c r="GA250" s="13"/>
      <c r="GB250" s="13"/>
      <c r="GC250" s="13"/>
    </row>
    <row r="251" spans="1:185" ht="12.75" customHeight="1" x14ac:dyDescent="0.2">
      <c r="A251" s="76"/>
      <c r="B251" s="81" t="s">
        <v>568</v>
      </c>
      <c r="C251" s="82" t="s">
        <v>663</v>
      </c>
      <c r="D251" s="88"/>
      <c r="E251" s="85">
        <v>2</v>
      </c>
      <c r="F251" s="73"/>
      <c r="G251" s="15">
        <f t="shared" si="3"/>
        <v>0</v>
      </c>
      <c r="H251" s="15">
        <v>0</v>
      </c>
      <c r="I251" s="15">
        <v>0</v>
      </c>
      <c r="J251" s="15">
        <v>0</v>
      </c>
      <c r="K251" s="15"/>
      <c r="L251" s="59">
        <v>0</v>
      </c>
      <c r="M251" s="59">
        <v>0</v>
      </c>
      <c r="N251" s="59">
        <v>0</v>
      </c>
      <c r="O251" s="59">
        <v>0</v>
      </c>
      <c r="P251" s="15"/>
      <c r="Q251" s="59">
        <v>0</v>
      </c>
      <c r="R251" s="59">
        <v>0</v>
      </c>
      <c r="S251" s="59">
        <v>0</v>
      </c>
      <c r="T251" s="59"/>
      <c r="U251" s="15"/>
      <c r="V251" s="59"/>
      <c r="W251" s="59"/>
      <c r="X251" s="61"/>
      <c r="Y251" s="59"/>
      <c r="Z251" s="61"/>
      <c r="AA251" s="59"/>
      <c r="AB251" s="62"/>
      <c r="AC251" s="62"/>
      <c r="AD251" s="59"/>
      <c r="AE251" s="62"/>
      <c r="AF251" s="59"/>
      <c r="AG251" s="59"/>
      <c r="AH251" s="59"/>
      <c r="AI251" s="59"/>
      <c r="AJ251" s="59"/>
      <c r="AK251" s="59"/>
      <c r="AL251" s="59"/>
      <c r="AM251" s="59"/>
      <c r="AN251" s="59"/>
      <c r="AO251" s="59"/>
      <c r="AP251" s="59"/>
      <c r="AQ251" s="63"/>
      <c r="AR251" s="59"/>
      <c r="AS251" s="59"/>
      <c r="AT251" s="59"/>
      <c r="AU251" s="59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  <c r="BR251" s="13"/>
      <c r="BS251" s="13"/>
      <c r="BT251" s="13"/>
      <c r="BU251" s="13"/>
      <c r="BV251" s="13"/>
      <c r="BW251" s="13"/>
      <c r="BX251" s="13"/>
      <c r="BY251" s="13"/>
      <c r="BZ251" s="13"/>
      <c r="CA251" s="13"/>
      <c r="CB251" s="13"/>
      <c r="CC251" s="13"/>
      <c r="CD251" s="13"/>
      <c r="CE251" s="13"/>
      <c r="CF251" s="13"/>
      <c r="CG251" s="13"/>
      <c r="CH251" s="13"/>
      <c r="CI251" s="13"/>
      <c r="CJ251" s="13"/>
      <c r="CK251" s="13"/>
      <c r="CL251" s="13"/>
      <c r="CM251" s="13"/>
      <c r="CN251" s="13"/>
      <c r="CO251" s="13"/>
      <c r="CP251" s="13"/>
      <c r="CQ251" s="13"/>
      <c r="CR251" s="13"/>
      <c r="CS251" s="13"/>
      <c r="CT251" s="13"/>
      <c r="CU251" s="13"/>
      <c r="CV251" s="13"/>
      <c r="CW251" s="13"/>
      <c r="CX251" s="13"/>
      <c r="CY251" s="13"/>
      <c r="CZ251" s="13"/>
      <c r="DA251" s="13"/>
      <c r="DB251" s="13"/>
      <c r="DC251" s="13"/>
      <c r="DD251" s="13"/>
      <c r="DE251" s="13"/>
      <c r="DF251" s="13"/>
      <c r="DG251" s="13"/>
      <c r="DH251" s="13"/>
      <c r="DI251" s="13"/>
      <c r="DJ251" s="13"/>
      <c r="DK251" s="13"/>
      <c r="DL251" s="13"/>
      <c r="DM251" s="13"/>
      <c r="DN251" s="13"/>
      <c r="DO251" s="13"/>
      <c r="DP251" s="13"/>
      <c r="DQ251" s="13"/>
      <c r="DR251" s="13"/>
      <c r="DS251" s="13"/>
      <c r="DT251" s="13"/>
      <c r="DU251" s="13"/>
      <c r="DV251" s="13"/>
      <c r="DW251" s="13"/>
      <c r="DX251" s="13"/>
      <c r="DY251" s="13"/>
      <c r="DZ251" s="13"/>
      <c r="EA251" s="13"/>
      <c r="EB251" s="13"/>
      <c r="EC251" s="13"/>
      <c r="ED251" s="13"/>
      <c r="EE251" s="13"/>
      <c r="EF251" s="13"/>
      <c r="EG251" s="13"/>
      <c r="EH251" s="13"/>
      <c r="EI251" s="13"/>
      <c r="EJ251" s="13"/>
      <c r="EK251" s="13"/>
      <c r="EL251" s="13"/>
      <c r="EM251" s="13"/>
      <c r="EN251" s="13"/>
      <c r="EO251" s="13"/>
      <c r="EP251" s="13"/>
      <c r="EQ251" s="13"/>
      <c r="ER251" s="13"/>
      <c r="ES251" s="13"/>
      <c r="ET251" s="13"/>
      <c r="EU251" s="13"/>
      <c r="EV251" s="13"/>
      <c r="EW251" s="13"/>
      <c r="EX251" s="13"/>
      <c r="EY251" s="13"/>
      <c r="EZ251" s="13"/>
      <c r="FA251" s="13"/>
      <c r="FB251" s="13"/>
      <c r="FC251" s="13"/>
      <c r="FD251" s="13"/>
      <c r="FE251" s="13"/>
      <c r="FF251" s="13"/>
      <c r="FG251" s="13"/>
      <c r="FH251" s="13"/>
      <c r="FI251" s="13"/>
      <c r="FJ251" s="13"/>
      <c r="FK251" s="13"/>
      <c r="FL251" s="13"/>
      <c r="FM251" s="13"/>
      <c r="FN251" s="13"/>
      <c r="FO251" s="13"/>
      <c r="FP251" s="13"/>
      <c r="FQ251" s="13"/>
      <c r="FR251" s="13"/>
      <c r="FS251" s="13"/>
      <c r="FT251" s="13"/>
      <c r="FU251" s="13"/>
      <c r="FV251" s="13"/>
      <c r="FW251" s="13"/>
      <c r="FX251" s="13"/>
      <c r="FY251" s="13"/>
      <c r="FZ251" s="13"/>
      <c r="GA251" s="13"/>
      <c r="GB251" s="13"/>
      <c r="GC251" s="13"/>
    </row>
    <row r="252" spans="1:185" ht="12.75" customHeight="1" x14ac:dyDescent="0.2">
      <c r="A252" s="76"/>
      <c r="B252" s="81" t="s">
        <v>569</v>
      </c>
      <c r="C252" s="82" t="s">
        <v>664</v>
      </c>
      <c r="D252" s="88"/>
      <c r="E252" s="85">
        <v>2</v>
      </c>
      <c r="F252" s="73"/>
      <c r="G252" s="15">
        <f t="shared" si="3"/>
        <v>0</v>
      </c>
      <c r="H252" s="15">
        <v>0</v>
      </c>
      <c r="I252" s="15">
        <v>0</v>
      </c>
      <c r="J252" s="15">
        <v>0</v>
      </c>
      <c r="K252" s="15"/>
      <c r="L252" s="59">
        <v>0</v>
      </c>
      <c r="M252" s="59">
        <v>0</v>
      </c>
      <c r="N252" s="59">
        <v>0</v>
      </c>
      <c r="O252" s="59">
        <v>0</v>
      </c>
      <c r="P252" s="15"/>
      <c r="Q252" s="59">
        <v>0</v>
      </c>
      <c r="R252" s="59">
        <v>0</v>
      </c>
      <c r="S252" s="59">
        <v>0</v>
      </c>
      <c r="T252" s="59"/>
      <c r="U252" s="15"/>
      <c r="V252" s="59"/>
      <c r="W252" s="59"/>
      <c r="X252" s="61"/>
      <c r="Y252" s="59"/>
      <c r="Z252" s="61"/>
      <c r="AA252" s="59"/>
      <c r="AB252" s="62"/>
      <c r="AC252" s="62"/>
      <c r="AD252" s="59"/>
      <c r="AE252" s="62"/>
      <c r="AF252" s="59"/>
      <c r="AG252" s="59"/>
      <c r="AH252" s="63"/>
      <c r="AI252" s="59"/>
      <c r="AJ252" s="59"/>
      <c r="AK252" s="59"/>
      <c r="AL252" s="59"/>
      <c r="AM252" s="59"/>
      <c r="AN252" s="63"/>
      <c r="AO252" s="59"/>
      <c r="AP252" s="59"/>
      <c r="AQ252" s="63"/>
      <c r="AR252" s="59"/>
      <c r="AS252" s="59"/>
      <c r="AT252" s="59"/>
      <c r="AU252" s="59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  <c r="BR252" s="13"/>
      <c r="BS252" s="13"/>
      <c r="BT252" s="13"/>
      <c r="BU252" s="13"/>
      <c r="BV252" s="13"/>
      <c r="BW252" s="13"/>
      <c r="BX252" s="13"/>
      <c r="BY252" s="13"/>
      <c r="BZ252" s="13"/>
      <c r="CA252" s="13"/>
      <c r="CB252" s="13"/>
      <c r="CC252" s="13"/>
      <c r="CD252" s="13"/>
      <c r="CE252" s="13"/>
      <c r="CF252" s="13"/>
      <c r="CG252" s="13"/>
      <c r="CH252" s="13"/>
      <c r="CI252" s="13"/>
      <c r="CJ252" s="13"/>
      <c r="CK252" s="13"/>
      <c r="CL252" s="13"/>
      <c r="CM252" s="13"/>
      <c r="CN252" s="13"/>
      <c r="CO252" s="13"/>
      <c r="CP252" s="13"/>
      <c r="CQ252" s="13"/>
      <c r="CR252" s="13"/>
      <c r="CS252" s="13"/>
      <c r="CT252" s="13"/>
      <c r="CU252" s="13"/>
      <c r="CV252" s="13"/>
      <c r="CW252" s="13"/>
      <c r="CX252" s="13"/>
      <c r="CY252" s="13"/>
      <c r="CZ252" s="13"/>
      <c r="DA252" s="13"/>
      <c r="DB252" s="13"/>
      <c r="DC252" s="13"/>
      <c r="DD252" s="13"/>
      <c r="DE252" s="13"/>
      <c r="DF252" s="13"/>
      <c r="DG252" s="13"/>
      <c r="DH252" s="13"/>
      <c r="DI252" s="13"/>
      <c r="DJ252" s="13"/>
      <c r="DK252" s="13"/>
      <c r="DL252" s="13"/>
      <c r="DM252" s="13"/>
      <c r="DN252" s="13"/>
      <c r="DO252" s="13"/>
      <c r="DP252" s="13"/>
      <c r="DQ252" s="13"/>
      <c r="DR252" s="13"/>
      <c r="DS252" s="13"/>
      <c r="DT252" s="13"/>
      <c r="DU252" s="13"/>
      <c r="DV252" s="13"/>
      <c r="DW252" s="13"/>
      <c r="DX252" s="13"/>
      <c r="DY252" s="13"/>
      <c r="DZ252" s="13"/>
      <c r="EA252" s="13"/>
      <c r="EB252" s="13"/>
      <c r="EC252" s="13"/>
      <c r="ED252" s="13"/>
      <c r="EE252" s="13"/>
      <c r="EF252" s="13"/>
      <c r="EG252" s="13"/>
      <c r="EH252" s="13"/>
      <c r="EI252" s="13"/>
      <c r="EJ252" s="13"/>
      <c r="EK252" s="13"/>
      <c r="EL252" s="13"/>
      <c r="EM252" s="13"/>
      <c r="EN252" s="13"/>
      <c r="EO252" s="13"/>
      <c r="EP252" s="13"/>
      <c r="EQ252" s="13"/>
      <c r="ER252" s="13"/>
      <c r="ES252" s="13"/>
      <c r="ET252" s="13"/>
      <c r="EU252" s="13"/>
      <c r="EV252" s="13"/>
      <c r="EW252" s="13"/>
      <c r="EX252" s="13"/>
      <c r="EY252" s="13"/>
      <c r="EZ252" s="13"/>
      <c r="FA252" s="13"/>
      <c r="FB252" s="13"/>
      <c r="FC252" s="13"/>
      <c r="FD252" s="13"/>
      <c r="FE252" s="13"/>
      <c r="FF252" s="13"/>
      <c r="FG252" s="13"/>
      <c r="FH252" s="13"/>
      <c r="FI252" s="13"/>
      <c r="FJ252" s="13"/>
      <c r="FK252" s="13"/>
      <c r="FL252" s="13"/>
      <c r="FM252" s="13"/>
      <c r="FN252" s="13"/>
      <c r="FO252" s="13"/>
      <c r="FP252" s="13"/>
      <c r="FQ252" s="13"/>
      <c r="FR252" s="13"/>
      <c r="FS252" s="13"/>
      <c r="FT252" s="13"/>
      <c r="FU252" s="13"/>
      <c r="FV252" s="13"/>
      <c r="FW252" s="13"/>
      <c r="FX252" s="13"/>
      <c r="FY252" s="13"/>
      <c r="FZ252" s="13"/>
      <c r="GA252" s="13"/>
      <c r="GB252" s="13"/>
      <c r="GC252" s="13"/>
    </row>
    <row r="253" spans="1:185" ht="12.75" customHeight="1" x14ac:dyDescent="0.2">
      <c r="A253" s="76"/>
      <c r="B253" s="81" t="s">
        <v>242</v>
      </c>
      <c r="C253" s="82" t="s">
        <v>662</v>
      </c>
      <c r="D253" s="88">
        <v>0</v>
      </c>
      <c r="E253" s="85">
        <v>2</v>
      </c>
      <c r="F253" s="73"/>
      <c r="G253" s="15">
        <f t="shared" si="3"/>
        <v>12</v>
      </c>
      <c r="H253" s="15">
        <v>0</v>
      </c>
      <c r="I253" s="15">
        <v>1</v>
      </c>
      <c r="J253" s="15">
        <v>1</v>
      </c>
      <c r="K253" s="15"/>
      <c r="L253" s="59">
        <v>6</v>
      </c>
      <c r="M253" s="59">
        <v>0</v>
      </c>
      <c r="N253" s="59">
        <v>1</v>
      </c>
      <c r="O253" s="59">
        <v>1</v>
      </c>
      <c r="P253" s="15"/>
      <c r="Q253" s="59">
        <v>1</v>
      </c>
      <c r="R253" s="59">
        <v>1</v>
      </c>
      <c r="S253" s="59">
        <v>0</v>
      </c>
      <c r="T253" s="59"/>
      <c r="U253" s="15"/>
      <c r="V253" s="59"/>
      <c r="W253" s="59"/>
      <c r="X253" s="61"/>
      <c r="Y253" s="59"/>
      <c r="Z253" s="61"/>
      <c r="AA253" s="59"/>
      <c r="AB253" s="62"/>
      <c r="AC253" s="62"/>
      <c r="AD253" s="59"/>
      <c r="AE253" s="62"/>
      <c r="AF253" s="59"/>
      <c r="AG253" s="59"/>
      <c r="AH253" s="63"/>
      <c r="AI253" s="59"/>
      <c r="AJ253" s="59"/>
      <c r="AK253" s="59"/>
      <c r="AL253" s="59"/>
      <c r="AM253" s="59"/>
      <c r="AN253" s="63"/>
      <c r="AO253" s="59"/>
      <c r="AP253" s="59"/>
      <c r="AQ253" s="63"/>
      <c r="AR253" s="59"/>
      <c r="AS253" s="59"/>
      <c r="AT253" s="59"/>
      <c r="AU253" s="59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  <c r="BR253" s="13"/>
      <c r="BS253" s="13"/>
      <c r="BT253" s="13"/>
      <c r="BU253" s="13"/>
      <c r="BV253" s="13"/>
      <c r="BW253" s="13"/>
      <c r="BX253" s="13"/>
      <c r="BY253" s="13"/>
      <c r="BZ253" s="13"/>
      <c r="CA253" s="13"/>
      <c r="CB253" s="13"/>
      <c r="CC253" s="13"/>
      <c r="CD253" s="13"/>
      <c r="CE253" s="13"/>
      <c r="CF253" s="13"/>
      <c r="CG253" s="13"/>
      <c r="CH253" s="13"/>
      <c r="CI253" s="13"/>
      <c r="CJ253" s="13"/>
      <c r="CK253" s="13"/>
      <c r="CL253" s="13"/>
      <c r="CM253" s="13"/>
      <c r="CN253" s="13"/>
      <c r="CO253" s="13"/>
      <c r="CP253" s="13"/>
      <c r="CQ253" s="13"/>
      <c r="CR253" s="13"/>
      <c r="CS253" s="13"/>
      <c r="CT253" s="13"/>
      <c r="CU253" s="13"/>
      <c r="CV253" s="13"/>
      <c r="CW253" s="13"/>
      <c r="CX253" s="13"/>
      <c r="CY253" s="13"/>
      <c r="CZ253" s="13"/>
      <c r="DA253" s="13"/>
      <c r="DB253" s="13"/>
      <c r="DC253" s="13"/>
      <c r="DD253" s="13"/>
      <c r="DE253" s="13"/>
      <c r="DF253" s="13"/>
      <c r="DG253" s="13"/>
      <c r="DH253" s="13"/>
      <c r="DI253" s="13"/>
      <c r="DJ253" s="13"/>
      <c r="DK253" s="13"/>
      <c r="DL253" s="13"/>
      <c r="DM253" s="13"/>
      <c r="DN253" s="13"/>
      <c r="DO253" s="13"/>
      <c r="DP253" s="13"/>
      <c r="DQ253" s="13"/>
      <c r="DR253" s="13"/>
      <c r="DS253" s="13"/>
      <c r="DT253" s="13"/>
      <c r="DU253" s="13"/>
      <c r="DV253" s="13"/>
      <c r="DW253" s="13"/>
      <c r="DX253" s="13"/>
      <c r="DY253" s="13"/>
      <c r="DZ253" s="13"/>
      <c r="EA253" s="13"/>
      <c r="EB253" s="13"/>
      <c r="EC253" s="13"/>
      <c r="ED253" s="13"/>
      <c r="EE253" s="13"/>
      <c r="EF253" s="13"/>
      <c r="EG253" s="13"/>
      <c r="EH253" s="13"/>
      <c r="EI253" s="13"/>
      <c r="EJ253" s="13"/>
      <c r="EK253" s="13"/>
      <c r="EL253" s="13"/>
      <c r="EM253" s="13"/>
      <c r="EN253" s="13"/>
      <c r="EO253" s="13"/>
      <c r="EP253" s="13"/>
      <c r="EQ253" s="13"/>
      <c r="ER253" s="13"/>
      <c r="ES253" s="13"/>
      <c r="ET253" s="13"/>
      <c r="EU253" s="13"/>
      <c r="EV253" s="13"/>
      <c r="EW253" s="13"/>
      <c r="EX253" s="13"/>
      <c r="EY253" s="13"/>
      <c r="EZ253" s="13"/>
      <c r="FA253" s="13"/>
      <c r="FB253" s="13"/>
      <c r="FC253" s="13"/>
      <c r="FD253" s="13"/>
      <c r="FE253" s="13"/>
      <c r="FF253" s="13"/>
      <c r="FG253" s="13"/>
      <c r="FH253" s="13"/>
      <c r="FI253" s="13"/>
      <c r="FJ253" s="13"/>
      <c r="FK253" s="13"/>
      <c r="FL253" s="13"/>
      <c r="FM253" s="13"/>
      <c r="FN253" s="13"/>
      <c r="FO253" s="13"/>
      <c r="FP253" s="13"/>
      <c r="FQ253" s="13"/>
      <c r="FR253" s="13"/>
      <c r="FS253" s="13"/>
      <c r="FT253" s="13"/>
      <c r="FU253" s="13"/>
      <c r="FV253" s="13"/>
      <c r="FW253" s="13"/>
      <c r="FX253" s="13"/>
      <c r="FY253" s="13"/>
      <c r="FZ253" s="13"/>
      <c r="GA253" s="13"/>
      <c r="GB253" s="13"/>
      <c r="GC253" s="13"/>
    </row>
    <row r="254" spans="1:185" ht="12.75" customHeight="1" x14ac:dyDescent="0.2">
      <c r="A254" s="76"/>
      <c r="B254" s="81" t="s">
        <v>570</v>
      </c>
      <c r="C254" s="82" t="s">
        <v>665</v>
      </c>
      <c r="D254" s="88"/>
      <c r="E254" s="85">
        <v>2</v>
      </c>
      <c r="F254" s="73"/>
      <c r="G254" s="15">
        <f t="shared" si="3"/>
        <v>0</v>
      </c>
      <c r="H254" s="15">
        <v>0</v>
      </c>
      <c r="I254" s="15">
        <v>0</v>
      </c>
      <c r="J254" s="15">
        <v>0</v>
      </c>
      <c r="K254" s="15"/>
      <c r="L254" s="59">
        <v>0</v>
      </c>
      <c r="M254" s="59">
        <v>0</v>
      </c>
      <c r="N254" s="59">
        <v>0</v>
      </c>
      <c r="O254" s="59">
        <v>0</v>
      </c>
      <c r="P254" s="15"/>
      <c r="Q254" s="59">
        <v>0</v>
      </c>
      <c r="R254" s="59">
        <v>0</v>
      </c>
      <c r="S254" s="59">
        <v>0</v>
      </c>
      <c r="T254" s="59"/>
      <c r="U254" s="15"/>
      <c r="V254" s="59"/>
      <c r="W254" s="59"/>
      <c r="X254" s="61"/>
      <c r="Y254" s="59"/>
      <c r="Z254" s="61"/>
      <c r="AA254" s="59"/>
      <c r="AB254" s="62"/>
      <c r="AC254" s="62"/>
      <c r="AD254" s="59"/>
      <c r="AE254" s="62"/>
      <c r="AF254" s="59"/>
      <c r="AG254" s="59"/>
      <c r="AH254" s="59"/>
      <c r="AI254" s="59"/>
      <c r="AJ254" s="59"/>
      <c r="AK254" s="59"/>
      <c r="AL254" s="59"/>
      <c r="AM254" s="59"/>
      <c r="AN254" s="59"/>
      <c r="AO254" s="59"/>
      <c r="AP254" s="59"/>
      <c r="AQ254" s="59"/>
      <c r="AR254" s="59"/>
      <c r="AS254" s="59"/>
      <c r="AT254" s="59"/>
      <c r="AU254" s="59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  <c r="BR254" s="13"/>
      <c r="BS254" s="13"/>
      <c r="BT254" s="13"/>
      <c r="BU254" s="13"/>
      <c r="BV254" s="13"/>
      <c r="BW254" s="13"/>
      <c r="BX254" s="13"/>
      <c r="BY254" s="13"/>
      <c r="BZ254" s="13"/>
      <c r="CA254" s="13"/>
      <c r="CB254" s="13"/>
      <c r="CC254" s="13"/>
      <c r="CD254" s="13"/>
      <c r="CE254" s="13"/>
      <c r="CF254" s="13"/>
      <c r="CG254" s="13"/>
      <c r="CH254" s="13"/>
      <c r="CI254" s="13"/>
      <c r="CJ254" s="13"/>
      <c r="CK254" s="13"/>
      <c r="CL254" s="13"/>
      <c r="CM254" s="13"/>
      <c r="CN254" s="13"/>
      <c r="CO254" s="13"/>
      <c r="CP254" s="13"/>
      <c r="CQ254" s="13"/>
      <c r="CR254" s="13"/>
      <c r="CS254" s="13"/>
      <c r="CT254" s="13"/>
      <c r="CU254" s="13"/>
      <c r="CV254" s="13"/>
      <c r="CW254" s="13"/>
      <c r="CX254" s="13"/>
      <c r="CY254" s="13"/>
      <c r="CZ254" s="13"/>
      <c r="DA254" s="13"/>
      <c r="DB254" s="13"/>
      <c r="DC254" s="13"/>
      <c r="DD254" s="13"/>
      <c r="DE254" s="13"/>
      <c r="DF254" s="13"/>
      <c r="DG254" s="13"/>
      <c r="DH254" s="13"/>
      <c r="DI254" s="13"/>
      <c r="DJ254" s="13"/>
      <c r="DK254" s="13"/>
      <c r="DL254" s="13"/>
      <c r="DM254" s="13"/>
      <c r="DN254" s="13"/>
      <c r="DO254" s="13"/>
      <c r="DP254" s="13"/>
      <c r="DQ254" s="13"/>
      <c r="DR254" s="13"/>
      <c r="DS254" s="13"/>
      <c r="DT254" s="13"/>
      <c r="DU254" s="13"/>
      <c r="DV254" s="13"/>
      <c r="DW254" s="13"/>
      <c r="DX254" s="13"/>
      <c r="DY254" s="13"/>
      <c r="DZ254" s="13"/>
      <c r="EA254" s="13"/>
      <c r="EB254" s="13"/>
      <c r="EC254" s="13"/>
      <c r="ED254" s="13"/>
      <c r="EE254" s="13"/>
      <c r="EF254" s="13"/>
      <c r="EG254" s="13"/>
      <c r="EH254" s="13"/>
      <c r="EI254" s="13"/>
      <c r="EJ254" s="13"/>
      <c r="EK254" s="13"/>
      <c r="EL254" s="13"/>
      <c r="EM254" s="13"/>
      <c r="EN254" s="13"/>
      <c r="EO254" s="13"/>
      <c r="EP254" s="13"/>
      <c r="EQ254" s="13"/>
      <c r="ER254" s="13"/>
      <c r="ES254" s="13"/>
      <c r="ET254" s="13"/>
      <c r="EU254" s="13"/>
      <c r="EV254" s="13"/>
      <c r="EW254" s="13"/>
      <c r="EX254" s="13"/>
      <c r="EY254" s="13"/>
      <c r="EZ254" s="13"/>
      <c r="FA254" s="13"/>
      <c r="FB254" s="13"/>
      <c r="FC254" s="13"/>
      <c r="FD254" s="13"/>
      <c r="FE254" s="13"/>
      <c r="FF254" s="13"/>
      <c r="FG254" s="13"/>
      <c r="FH254" s="13"/>
      <c r="FI254" s="13"/>
      <c r="FJ254" s="13"/>
      <c r="FK254" s="13"/>
      <c r="FL254" s="13"/>
      <c r="FM254" s="13"/>
      <c r="FN254" s="13"/>
      <c r="FO254" s="13"/>
      <c r="FP254" s="13"/>
      <c r="FQ254" s="13"/>
      <c r="FR254" s="13"/>
      <c r="FS254" s="13"/>
      <c r="FT254" s="13"/>
      <c r="FU254" s="13"/>
      <c r="FV254" s="13"/>
      <c r="FW254" s="13"/>
      <c r="FX254" s="13"/>
      <c r="FY254" s="13"/>
      <c r="FZ254" s="13"/>
      <c r="GA254" s="13"/>
      <c r="GB254" s="13"/>
      <c r="GC254" s="13"/>
    </row>
    <row r="255" spans="1:185" ht="12.75" customHeight="1" x14ac:dyDescent="0.2">
      <c r="A255" s="76"/>
      <c r="B255" s="81" t="s">
        <v>571</v>
      </c>
      <c r="C255" s="82" t="s">
        <v>659</v>
      </c>
      <c r="D255" s="88"/>
      <c r="E255" s="85">
        <v>2</v>
      </c>
      <c r="F255" s="73"/>
      <c r="G255" s="15">
        <f t="shared" si="3"/>
        <v>0</v>
      </c>
      <c r="H255" s="15">
        <v>0</v>
      </c>
      <c r="I255" s="15">
        <v>0</v>
      </c>
      <c r="J255" s="68">
        <v>0</v>
      </c>
      <c r="K255" s="15"/>
      <c r="L255" s="59">
        <v>0</v>
      </c>
      <c r="M255" s="59">
        <v>0</v>
      </c>
      <c r="N255" s="59">
        <v>0</v>
      </c>
      <c r="O255" s="59">
        <v>0</v>
      </c>
      <c r="P255" s="15"/>
      <c r="Q255" s="59">
        <v>0</v>
      </c>
      <c r="R255" s="59">
        <v>0</v>
      </c>
      <c r="S255" s="59">
        <v>0</v>
      </c>
      <c r="T255" s="59"/>
      <c r="U255" s="15"/>
      <c r="V255" s="59"/>
      <c r="W255" s="59"/>
      <c r="X255" s="61"/>
      <c r="Y255" s="59"/>
      <c r="Z255" s="61"/>
      <c r="AA255" s="59"/>
      <c r="AB255" s="62"/>
      <c r="AC255" s="62"/>
      <c r="AD255" s="59"/>
      <c r="AE255" s="62"/>
      <c r="AF255" s="59"/>
      <c r="AG255" s="63"/>
      <c r="AH255" s="59"/>
      <c r="AI255" s="59"/>
      <c r="AJ255" s="63"/>
      <c r="AK255" s="59"/>
      <c r="AL255" s="59"/>
      <c r="AM255" s="59"/>
      <c r="AN255" s="63"/>
      <c r="AO255" s="59"/>
      <c r="AP255" s="59"/>
      <c r="AQ255" s="63"/>
      <c r="AR255" s="59"/>
      <c r="AS255" s="59"/>
      <c r="AT255" s="59"/>
      <c r="AU255" s="59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  <c r="BR255" s="13"/>
      <c r="BS255" s="13"/>
      <c r="BT255" s="13"/>
      <c r="BU255" s="13"/>
      <c r="BV255" s="13"/>
      <c r="BW255" s="13"/>
      <c r="BX255" s="13"/>
      <c r="BY255" s="13"/>
      <c r="BZ255" s="13"/>
      <c r="CA255" s="13"/>
      <c r="CB255" s="13"/>
      <c r="CC255" s="13"/>
      <c r="CD255" s="13"/>
      <c r="CE255" s="13"/>
      <c r="CF255" s="13"/>
      <c r="CG255" s="13"/>
      <c r="CH255" s="13"/>
      <c r="CI255" s="13"/>
      <c r="CJ255" s="13"/>
      <c r="CK255" s="13"/>
      <c r="CL255" s="13"/>
      <c r="CM255" s="13"/>
      <c r="CN255" s="13"/>
      <c r="CO255" s="13"/>
      <c r="CP255" s="13"/>
      <c r="CQ255" s="13"/>
      <c r="CR255" s="13"/>
      <c r="CS255" s="13"/>
      <c r="CT255" s="13"/>
      <c r="CU255" s="13"/>
      <c r="CV255" s="13"/>
      <c r="CW255" s="13"/>
      <c r="CX255" s="13"/>
      <c r="CY255" s="13"/>
      <c r="CZ255" s="13"/>
      <c r="DA255" s="13"/>
      <c r="DB255" s="13"/>
      <c r="DC255" s="13"/>
      <c r="DD255" s="13"/>
      <c r="DE255" s="13"/>
      <c r="DF255" s="13"/>
      <c r="DG255" s="13"/>
      <c r="DH255" s="13"/>
      <c r="DI255" s="13"/>
      <c r="DJ255" s="13"/>
      <c r="DK255" s="13"/>
      <c r="DL255" s="13"/>
      <c r="DM255" s="13"/>
      <c r="DN255" s="13"/>
      <c r="DO255" s="13"/>
      <c r="DP255" s="13"/>
      <c r="DQ255" s="13"/>
      <c r="DR255" s="13"/>
      <c r="DS255" s="13"/>
      <c r="DT255" s="13"/>
      <c r="DU255" s="13"/>
      <c r="DV255" s="13"/>
      <c r="DW255" s="13"/>
      <c r="DX255" s="13"/>
      <c r="DY255" s="13"/>
      <c r="DZ255" s="13"/>
      <c r="EA255" s="13"/>
      <c r="EB255" s="13"/>
      <c r="EC255" s="13"/>
      <c r="ED255" s="13"/>
      <c r="EE255" s="13"/>
      <c r="EF255" s="13"/>
      <c r="EG255" s="13"/>
      <c r="EH255" s="13"/>
      <c r="EI255" s="13"/>
      <c r="EJ255" s="13"/>
      <c r="EK255" s="13"/>
      <c r="EL255" s="13"/>
      <c r="EM255" s="13"/>
      <c r="EN255" s="13"/>
      <c r="EO255" s="13"/>
      <c r="EP255" s="13"/>
      <c r="EQ255" s="13"/>
      <c r="ER255" s="13"/>
      <c r="ES255" s="13"/>
      <c r="ET255" s="13"/>
      <c r="EU255" s="13"/>
      <c r="EV255" s="13"/>
      <c r="EW255" s="13"/>
      <c r="EX255" s="13"/>
      <c r="EY255" s="13"/>
      <c r="EZ255" s="13"/>
      <c r="FA255" s="13"/>
      <c r="FB255" s="13"/>
      <c r="FC255" s="13"/>
      <c r="FD255" s="13"/>
      <c r="FE255" s="13"/>
      <c r="FF255" s="13"/>
      <c r="FG255" s="13"/>
      <c r="FH255" s="13"/>
      <c r="FI255" s="13"/>
      <c r="FJ255" s="13"/>
      <c r="FK255" s="13"/>
      <c r="FL255" s="13"/>
      <c r="FM255" s="13"/>
      <c r="FN255" s="13"/>
      <c r="FO255" s="13"/>
      <c r="FP255" s="13"/>
      <c r="FQ255" s="13"/>
      <c r="FR255" s="13"/>
      <c r="FS255" s="13"/>
      <c r="FT255" s="13"/>
      <c r="FU255" s="13"/>
      <c r="FV255" s="13"/>
      <c r="FW255" s="13"/>
      <c r="FX255" s="13"/>
      <c r="FY255" s="13"/>
      <c r="FZ255" s="13"/>
      <c r="GA255" s="13"/>
      <c r="GB255" s="13"/>
      <c r="GC255" s="13"/>
    </row>
    <row r="256" spans="1:185" ht="12.75" customHeight="1" x14ac:dyDescent="0.2">
      <c r="A256" s="76"/>
      <c r="B256" s="81" t="s">
        <v>572</v>
      </c>
      <c r="C256" s="82" t="s">
        <v>652</v>
      </c>
      <c r="D256" s="88"/>
      <c r="E256" s="85">
        <v>2</v>
      </c>
      <c r="F256" s="73"/>
      <c r="G256" s="15">
        <f t="shared" si="3"/>
        <v>0</v>
      </c>
      <c r="H256" s="15">
        <v>0</v>
      </c>
      <c r="I256" s="15">
        <v>0</v>
      </c>
      <c r="J256" s="15">
        <v>0</v>
      </c>
      <c r="K256" s="15"/>
      <c r="L256" s="59">
        <v>0</v>
      </c>
      <c r="M256" s="59">
        <v>0</v>
      </c>
      <c r="N256" s="59">
        <v>0</v>
      </c>
      <c r="O256" s="59">
        <v>0</v>
      </c>
      <c r="P256" s="15"/>
      <c r="Q256" s="59">
        <v>0</v>
      </c>
      <c r="R256" s="59">
        <v>0</v>
      </c>
      <c r="S256" s="59">
        <v>0</v>
      </c>
      <c r="T256" s="59"/>
      <c r="U256" s="15"/>
      <c r="V256" s="59"/>
      <c r="W256" s="59"/>
      <c r="X256" s="61"/>
      <c r="Y256" s="59"/>
      <c r="Z256" s="61"/>
      <c r="AA256" s="59"/>
      <c r="AB256" s="62"/>
      <c r="AC256" s="62"/>
      <c r="AD256" s="59"/>
      <c r="AE256" s="62"/>
      <c r="AF256" s="59"/>
      <c r="AG256" s="63"/>
      <c r="AH256" s="59"/>
      <c r="AI256" s="59"/>
      <c r="AJ256" s="59"/>
      <c r="AK256" s="59"/>
      <c r="AL256" s="59"/>
      <c r="AM256" s="63"/>
      <c r="AN256" s="59"/>
      <c r="AO256" s="59"/>
      <c r="AP256" s="63"/>
      <c r="AQ256" s="63"/>
      <c r="AR256" s="59"/>
      <c r="AS256" s="59"/>
      <c r="AT256" s="63"/>
      <c r="AU256" s="59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  <c r="BR256" s="13"/>
      <c r="BS256" s="13"/>
      <c r="BT256" s="13"/>
      <c r="BU256" s="13"/>
      <c r="BV256" s="13"/>
      <c r="BW256" s="13"/>
      <c r="BX256" s="13"/>
      <c r="BY256" s="13"/>
      <c r="BZ256" s="13"/>
      <c r="CA256" s="13"/>
      <c r="CB256" s="13"/>
      <c r="CC256" s="13"/>
      <c r="CD256" s="13"/>
      <c r="CE256" s="13"/>
      <c r="CF256" s="13"/>
      <c r="CG256" s="13"/>
      <c r="CH256" s="13"/>
      <c r="CI256" s="13"/>
      <c r="CJ256" s="13"/>
      <c r="CK256" s="13"/>
      <c r="CL256" s="13"/>
      <c r="CM256" s="13"/>
      <c r="CN256" s="13"/>
      <c r="CO256" s="13"/>
      <c r="CP256" s="13"/>
      <c r="CQ256" s="13"/>
      <c r="CR256" s="13"/>
      <c r="CS256" s="13"/>
      <c r="CT256" s="13"/>
      <c r="CU256" s="13"/>
      <c r="CV256" s="13"/>
      <c r="CW256" s="13"/>
      <c r="CX256" s="13"/>
      <c r="CY256" s="13"/>
      <c r="CZ256" s="13"/>
      <c r="DA256" s="13"/>
      <c r="DB256" s="13"/>
      <c r="DC256" s="13"/>
      <c r="DD256" s="13"/>
      <c r="DE256" s="13"/>
      <c r="DF256" s="13"/>
      <c r="DG256" s="13"/>
      <c r="DH256" s="13"/>
      <c r="DI256" s="13"/>
      <c r="DJ256" s="13"/>
      <c r="DK256" s="13"/>
      <c r="DL256" s="13"/>
      <c r="DM256" s="13"/>
      <c r="DN256" s="13"/>
      <c r="DO256" s="13"/>
      <c r="DP256" s="13"/>
      <c r="DQ256" s="13"/>
      <c r="DR256" s="13"/>
      <c r="DS256" s="13"/>
      <c r="DT256" s="13"/>
      <c r="DU256" s="13"/>
      <c r="DV256" s="13"/>
      <c r="DW256" s="13"/>
      <c r="DX256" s="13"/>
      <c r="DY256" s="13"/>
      <c r="DZ256" s="13"/>
      <c r="EA256" s="13"/>
      <c r="EB256" s="13"/>
      <c r="EC256" s="13"/>
      <c r="ED256" s="13"/>
      <c r="EE256" s="13"/>
      <c r="EF256" s="13"/>
      <c r="EG256" s="13"/>
      <c r="EH256" s="13"/>
      <c r="EI256" s="13"/>
      <c r="EJ256" s="13"/>
      <c r="EK256" s="13"/>
      <c r="EL256" s="13"/>
      <c r="EM256" s="13"/>
      <c r="EN256" s="13"/>
      <c r="EO256" s="13"/>
      <c r="EP256" s="13"/>
      <c r="EQ256" s="13"/>
      <c r="ER256" s="13"/>
      <c r="ES256" s="13"/>
      <c r="ET256" s="13"/>
      <c r="EU256" s="13"/>
      <c r="EV256" s="13"/>
      <c r="EW256" s="13"/>
      <c r="EX256" s="13"/>
      <c r="EY256" s="13"/>
      <c r="EZ256" s="13"/>
      <c r="FA256" s="13"/>
      <c r="FB256" s="13"/>
      <c r="FC256" s="13"/>
      <c r="FD256" s="13"/>
      <c r="FE256" s="13"/>
      <c r="FF256" s="13"/>
      <c r="FG256" s="13"/>
      <c r="FH256" s="13"/>
      <c r="FI256" s="13"/>
      <c r="FJ256" s="13"/>
      <c r="FK256" s="13"/>
      <c r="FL256" s="13"/>
      <c r="FM256" s="13"/>
      <c r="FN256" s="13"/>
      <c r="FO256" s="13"/>
      <c r="FP256" s="13"/>
      <c r="FQ256" s="13"/>
      <c r="FR256" s="13"/>
      <c r="FS256" s="13"/>
      <c r="FT256" s="13"/>
      <c r="FU256" s="13"/>
      <c r="FV256" s="13"/>
      <c r="FW256" s="13"/>
      <c r="FX256" s="13"/>
      <c r="FY256" s="13"/>
      <c r="FZ256" s="13"/>
      <c r="GA256" s="13"/>
      <c r="GB256" s="13"/>
      <c r="GC256" s="13"/>
    </row>
    <row r="257" spans="1:185" ht="12.75" customHeight="1" x14ac:dyDescent="0.2">
      <c r="A257" s="76"/>
      <c r="B257" t="s">
        <v>1208</v>
      </c>
      <c r="C257" s="90" t="s">
        <v>648</v>
      </c>
      <c r="D257" s="91"/>
      <c r="E257" s="92">
        <v>2</v>
      </c>
      <c r="F257" s="73"/>
      <c r="G257" s="15">
        <f>SUM(H257:AW257)</f>
        <v>0</v>
      </c>
      <c r="H257" s="15">
        <v>0</v>
      </c>
      <c r="I257" s="15">
        <v>0</v>
      </c>
      <c r="J257" s="15">
        <v>0</v>
      </c>
      <c r="K257" s="15"/>
      <c r="L257" s="59">
        <v>0</v>
      </c>
      <c r="M257" s="59">
        <v>0</v>
      </c>
      <c r="N257" s="59">
        <v>0</v>
      </c>
      <c r="O257" s="59">
        <v>0</v>
      </c>
      <c r="P257" s="15"/>
      <c r="Q257" s="59">
        <v>0</v>
      </c>
      <c r="R257" s="59">
        <v>0</v>
      </c>
      <c r="S257" s="59">
        <v>0</v>
      </c>
      <c r="T257" s="59"/>
      <c r="U257" s="15"/>
      <c r="V257" s="59"/>
      <c r="W257" s="59"/>
      <c r="X257" s="61"/>
      <c r="Y257" s="59"/>
      <c r="Z257" s="61"/>
      <c r="AA257" s="59"/>
      <c r="AB257" s="62"/>
      <c r="AC257" s="62"/>
      <c r="AD257" s="59"/>
      <c r="AE257" s="62"/>
      <c r="AF257" s="59"/>
      <c r="AG257" s="63"/>
      <c r="AH257" s="59"/>
      <c r="AI257" s="59"/>
      <c r="AJ257" s="59"/>
      <c r="AK257" s="59"/>
      <c r="AL257" s="59"/>
      <c r="AM257" s="63"/>
      <c r="AN257" s="59"/>
      <c r="AO257" s="59"/>
      <c r="AP257" s="63"/>
      <c r="AQ257" s="63"/>
      <c r="AR257" s="59"/>
      <c r="AS257" s="59"/>
      <c r="AT257" s="63"/>
      <c r="AU257" s="59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  <c r="BR257" s="13"/>
      <c r="BS257" s="13"/>
      <c r="BT257" s="13"/>
      <c r="BU257" s="13"/>
      <c r="BV257" s="13"/>
      <c r="BW257" s="13"/>
      <c r="BX257" s="13"/>
      <c r="BY257" s="13"/>
      <c r="BZ257" s="13"/>
      <c r="CA257" s="13"/>
      <c r="CB257" s="13"/>
      <c r="CC257" s="13"/>
      <c r="CD257" s="13"/>
      <c r="CE257" s="13"/>
      <c r="CF257" s="13"/>
      <c r="CG257" s="13"/>
      <c r="CH257" s="13"/>
      <c r="CI257" s="13"/>
      <c r="CJ257" s="13"/>
      <c r="CK257" s="13"/>
      <c r="CL257" s="13"/>
      <c r="CM257" s="13"/>
      <c r="CN257" s="13"/>
      <c r="CO257" s="13"/>
      <c r="CP257" s="13"/>
      <c r="CQ257" s="13"/>
      <c r="CR257" s="13"/>
      <c r="CS257" s="13"/>
      <c r="CT257" s="13"/>
      <c r="CU257" s="13"/>
      <c r="CV257" s="13"/>
      <c r="CW257" s="13"/>
      <c r="CX257" s="13"/>
      <c r="CY257" s="13"/>
      <c r="CZ257" s="13"/>
      <c r="DA257" s="13"/>
      <c r="DB257" s="13"/>
      <c r="DC257" s="13"/>
      <c r="DD257" s="13"/>
      <c r="DE257" s="13"/>
      <c r="DF257" s="13"/>
      <c r="DG257" s="13"/>
      <c r="DH257" s="13"/>
      <c r="DI257" s="13"/>
      <c r="DJ257" s="13"/>
      <c r="DK257" s="13"/>
      <c r="DL257" s="13"/>
      <c r="DM257" s="13"/>
      <c r="DN257" s="13"/>
      <c r="DO257" s="13"/>
      <c r="DP257" s="13"/>
      <c r="DQ257" s="13"/>
      <c r="DR257" s="13"/>
      <c r="DS257" s="13"/>
      <c r="DT257" s="13"/>
      <c r="DU257" s="13"/>
      <c r="DV257" s="13"/>
      <c r="DW257" s="13"/>
      <c r="DX257" s="13"/>
      <c r="DY257" s="13"/>
      <c r="DZ257" s="13"/>
      <c r="EA257" s="13"/>
      <c r="EB257" s="13"/>
      <c r="EC257" s="13"/>
      <c r="ED257" s="13"/>
      <c r="EE257" s="13"/>
      <c r="EF257" s="13"/>
      <c r="EG257" s="13"/>
      <c r="EH257" s="13"/>
      <c r="EI257" s="13"/>
      <c r="EJ257" s="13"/>
      <c r="EK257" s="13"/>
      <c r="EL257" s="13"/>
      <c r="EM257" s="13"/>
      <c r="EN257" s="13"/>
      <c r="EO257" s="13"/>
      <c r="EP257" s="13"/>
      <c r="EQ257" s="13"/>
      <c r="ER257" s="13"/>
      <c r="ES257" s="13"/>
      <c r="ET257" s="13"/>
      <c r="EU257" s="13"/>
      <c r="EV257" s="13"/>
      <c r="EW257" s="13"/>
      <c r="EX257" s="13"/>
      <c r="EY257" s="13"/>
      <c r="EZ257" s="13"/>
      <c r="FA257" s="13"/>
      <c r="FB257" s="13"/>
      <c r="FC257" s="13"/>
      <c r="FD257" s="13"/>
      <c r="FE257" s="13"/>
      <c r="FF257" s="13"/>
      <c r="FG257" s="13"/>
      <c r="FH257" s="13"/>
      <c r="FI257" s="13"/>
      <c r="FJ257" s="13"/>
      <c r="FK257" s="13"/>
      <c r="FL257" s="13"/>
      <c r="FM257" s="13"/>
      <c r="FN257" s="13"/>
      <c r="FO257" s="13"/>
      <c r="FP257" s="13"/>
      <c r="FQ257" s="13"/>
      <c r="FR257" s="13"/>
      <c r="FS257" s="13"/>
      <c r="FT257" s="13"/>
      <c r="FU257" s="13"/>
      <c r="FV257" s="13"/>
      <c r="FW257" s="13"/>
      <c r="FX257" s="13"/>
      <c r="FY257" s="13"/>
      <c r="FZ257" s="13"/>
      <c r="GA257" s="13"/>
      <c r="GB257" s="13"/>
      <c r="GC257" s="13"/>
    </row>
    <row r="258" spans="1:185" ht="12.75" customHeight="1" x14ac:dyDescent="0.2">
      <c r="A258" s="76"/>
      <c r="B258" t="s">
        <v>1268</v>
      </c>
      <c r="C258" s="90" t="s">
        <v>660</v>
      </c>
      <c r="D258" s="91"/>
      <c r="E258" s="92">
        <v>2</v>
      </c>
      <c r="F258" s="73"/>
      <c r="G258" s="15">
        <f>SUM(H258:AW258)</f>
        <v>0</v>
      </c>
      <c r="H258" s="15"/>
      <c r="I258" s="15"/>
      <c r="J258" s="15">
        <v>0</v>
      </c>
      <c r="K258" s="15"/>
      <c r="L258" s="59">
        <v>0</v>
      </c>
      <c r="M258" s="59">
        <v>0</v>
      </c>
      <c r="N258" s="59">
        <v>0</v>
      </c>
      <c r="O258" s="59">
        <v>0</v>
      </c>
      <c r="P258" s="15"/>
      <c r="Q258" s="59">
        <v>0</v>
      </c>
      <c r="R258" s="59">
        <v>0</v>
      </c>
      <c r="S258" s="59">
        <v>0</v>
      </c>
      <c r="T258" s="59"/>
      <c r="U258" s="15"/>
      <c r="V258" s="59"/>
      <c r="W258" s="59"/>
      <c r="X258" s="61"/>
      <c r="Y258" s="59"/>
      <c r="Z258" s="61"/>
      <c r="AA258" s="59"/>
      <c r="AB258" s="62"/>
      <c r="AC258" s="62"/>
      <c r="AD258" s="59"/>
      <c r="AE258" s="62"/>
      <c r="AF258" s="59"/>
      <c r="AG258" s="63"/>
      <c r="AH258" s="59"/>
      <c r="AI258" s="59"/>
      <c r="AJ258" s="59"/>
      <c r="AK258" s="59"/>
      <c r="AL258" s="59"/>
      <c r="AM258" s="63"/>
      <c r="AN258" s="59"/>
      <c r="AO258" s="59"/>
      <c r="AP258" s="63"/>
      <c r="AQ258" s="63"/>
      <c r="AR258" s="59"/>
      <c r="AS258" s="59"/>
      <c r="AT258" s="63"/>
      <c r="AU258" s="59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  <c r="BR258" s="13"/>
      <c r="BS258" s="13"/>
      <c r="BT258" s="13"/>
      <c r="BU258" s="13"/>
      <c r="BV258" s="13"/>
      <c r="BW258" s="13"/>
      <c r="BX258" s="13"/>
      <c r="BY258" s="13"/>
      <c r="BZ258" s="13"/>
      <c r="CA258" s="13"/>
      <c r="CB258" s="13"/>
      <c r="CC258" s="13"/>
      <c r="CD258" s="13"/>
      <c r="CE258" s="13"/>
      <c r="CF258" s="13"/>
      <c r="CG258" s="13"/>
      <c r="CH258" s="13"/>
      <c r="CI258" s="13"/>
      <c r="CJ258" s="13"/>
      <c r="CK258" s="13"/>
      <c r="CL258" s="13"/>
      <c r="CM258" s="13"/>
      <c r="CN258" s="13"/>
      <c r="CO258" s="13"/>
      <c r="CP258" s="13"/>
      <c r="CQ258" s="13"/>
      <c r="CR258" s="13"/>
      <c r="CS258" s="13"/>
      <c r="CT258" s="13"/>
      <c r="CU258" s="13"/>
      <c r="CV258" s="13"/>
      <c r="CW258" s="13"/>
      <c r="CX258" s="13"/>
      <c r="CY258" s="13"/>
      <c r="CZ258" s="13"/>
      <c r="DA258" s="13"/>
      <c r="DB258" s="13"/>
      <c r="DC258" s="13"/>
      <c r="DD258" s="13"/>
      <c r="DE258" s="13"/>
      <c r="DF258" s="13"/>
      <c r="DG258" s="13"/>
      <c r="DH258" s="13"/>
      <c r="DI258" s="13"/>
      <c r="DJ258" s="13"/>
      <c r="DK258" s="13"/>
      <c r="DL258" s="13"/>
      <c r="DM258" s="13"/>
      <c r="DN258" s="13"/>
      <c r="DO258" s="13"/>
      <c r="DP258" s="13"/>
      <c r="DQ258" s="13"/>
      <c r="DR258" s="13"/>
      <c r="DS258" s="13"/>
      <c r="DT258" s="13"/>
      <c r="DU258" s="13"/>
      <c r="DV258" s="13"/>
      <c r="DW258" s="13"/>
      <c r="DX258" s="13"/>
      <c r="DY258" s="13"/>
      <c r="DZ258" s="13"/>
      <c r="EA258" s="13"/>
      <c r="EB258" s="13"/>
      <c r="EC258" s="13"/>
      <c r="ED258" s="13"/>
      <c r="EE258" s="13"/>
      <c r="EF258" s="13"/>
      <c r="EG258" s="13"/>
      <c r="EH258" s="13"/>
      <c r="EI258" s="13"/>
      <c r="EJ258" s="13"/>
      <c r="EK258" s="13"/>
      <c r="EL258" s="13"/>
      <c r="EM258" s="13"/>
      <c r="EN258" s="13"/>
      <c r="EO258" s="13"/>
      <c r="EP258" s="13"/>
      <c r="EQ258" s="13"/>
      <c r="ER258" s="13"/>
      <c r="ES258" s="13"/>
      <c r="ET258" s="13"/>
      <c r="EU258" s="13"/>
      <c r="EV258" s="13"/>
      <c r="EW258" s="13"/>
      <c r="EX258" s="13"/>
      <c r="EY258" s="13"/>
      <c r="EZ258" s="13"/>
      <c r="FA258" s="13"/>
      <c r="FB258" s="13"/>
      <c r="FC258" s="13"/>
      <c r="FD258" s="13"/>
      <c r="FE258" s="13"/>
      <c r="FF258" s="13"/>
      <c r="FG258" s="13"/>
      <c r="FH258" s="13"/>
      <c r="FI258" s="13"/>
      <c r="FJ258" s="13"/>
      <c r="FK258" s="13"/>
      <c r="FL258" s="13"/>
      <c r="FM258" s="13"/>
      <c r="FN258" s="13"/>
      <c r="FO258" s="13"/>
      <c r="FP258" s="13"/>
      <c r="FQ258" s="13"/>
      <c r="FR258" s="13"/>
      <c r="FS258" s="13"/>
      <c r="FT258" s="13"/>
      <c r="FU258" s="13"/>
      <c r="FV258" s="13"/>
      <c r="FW258" s="13"/>
      <c r="FX258" s="13"/>
      <c r="FY258" s="13"/>
      <c r="FZ258" s="13"/>
      <c r="GA258" s="13"/>
      <c r="GB258" s="13"/>
      <c r="GC258" s="13"/>
    </row>
    <row r="259" spans="1:185" ht="12.75" customHeight="1" x14ac:dyDescent="0.2">
      <c r="A259" s="76"/>
      <c r="B259" t="s">
        <v>1293</v>
      </c>
      <c r="C259" s="90" t="s">
        <v>648</v>
      </c>
      <c r="D259" s="91"/>
      <c r="E259" s="92">
        <v>2</v>
      </c>
      <c r="F259" s="73"/>
      <c r="G259" s="15">
        <f>SUM(H259:AW259)</f>
        <v>3</v>
      </c>
      <c r="H259" s="15"/>
      <c r="I259" s="15"/>
      <c r="J259" s="15"/>
      <c r="K259" s="15"/>
      <c r="L259" s="59"/>
      <c r="M259" s="59"/>
      <c r="N259" s="59">
        <v>0</v>
      </c>
      <c r="O259" s="59">
        <v>2</v>
      </c>
      <c r="P259" s="15"/>
      <c r="Q259" s="59">
        <v>0</v>
      </c>
      <c r="R259" s="59">
        <v>0</v>
      </c>
      <c r="S259" s="59">
        <v>1</v>
      </c>
      <c r="T259" s="59"/>
      <c r="U259" s="15"/>
      <c r="V259" s="59"/>
      <c r="W259" s="59"/>
      <c r="X259" s="61"/>
      <c r="Y259" s="59"/>
      <c r="Z259" s="61"/>
      <c r="AA259" s="59"/>
      <c r="AB259" s="62"/>
      <c r="AC259" s="62"/>
      <c r="AD259" s="59"/>
      <c r="AE259" s="62"/>
      <c r="AF259" s="59"/>
      <c r="AG259" s="63"/>
      <c r="AH259" s="59"/>
      <c r="AI259" s="59"/>
      <c r="AJ259" s="59"/>
      <c r="AK259" s="59"/>
      <c r="AL259" s="59"/>
      <c r="AM259" s="63"/>
      <c r="AN259" s="59"/>
      <c r="AO259" s="59"/>
      <c r="AP259" s="63"/>
      <c r="AQ259" s="63"/>
      <c r="AR259" s="59"/>
      <c r="AS259" s="59"/>
      <c r="AT259" s="63"/>
      <c r="AU259" s="59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  <c r="BR259" s="13"/>
      <c r="BS259" s="13"/>
      <c r="BT259" s="13"/>
      <c r="BU259" s="13"/>
      <c r="BV259" s="13"/>
      <c r="BW259" s="13"/>
      <c r="BX259" s="13"/>
      <c r="BY259" s="13"/>
      <c r="BZ259" s="13"/>
      <c r="CA259" s="13"/>
      <c r="CB259" s="13"/>
      <c r="CC259" s="13"/>
      <c r="CD259" s="13"/>
      <c r="CE259" s="13"/>
      <c r="CF259" s="13"/>
      <c r="CG259" s="13"/>
      <c r="CH259" s="13"/>
      <c r="CI259" s="13"/>
      <c r="CJ259" s="13"/>
      <c r="CK259" s="13"/>
      <c r="CL259" s="13"/>
      <c r="CM259" s="13"/>
      <c r="CN259" s="13"/>
      <c r="CO259" s="13"/>
      <c r="CP259" s="13"/>
      <c r="CQ259" s="13"/>
      <c r="CR259" s="13"/>
      <c r="CS259" s="13"/>
      <c r="CT259" s="13"/>
      <c r="CU259" s="13"/>
      <c r="CV259" s="13"/>
      <c r="CW259" s="13"/>
      <c r="CX259" s="13"/>
      <c r="CY259" s="13"/>
      <c r="CZ259" s="13"/>
      <c r="DA259" s="13"/>
      <c r="DB259" s="13"/>
      <c r="DC259" s="13"/>
      <c r="DD259" s="13"/>
      <c r="DE259" s="13"/>
      <c r="DF259" s="13"/>
      <c r="DG259" s="13"/>
      <c r="DH259" s="13"/>
      <c r="DI259" s="13"/>
      <c r="DJ259" s="13"/>
      <c r="DK259" s="13"/>
      <c r="DL259" s="13"/>
      <c r="DM259" s="13"/>
      <c r="DN259" s="13"/>
      <c r="DO259" s="13"/>
      <c r="DP259" s="13"/>
      <c r="DQ259" s="13"/>
      <c r="DR259" s="13"/>
      <c r="DS259" s="13"/>
      <c r="DT259" s="13"/>
      <c r="DU259" s="13"/>
      <c r="DV259" s="13"/>
      <c r="DW259" s="13"/>
      <c r="DX259" s="13"/>
      <c r="DY259" s="13"/>
      <c r="DZ259" s="13"/>
      <c r="EA259" s="13"/>
      <c r="EB259" s="13"/>
      <c r="EC259" s="13"/>
      <c r="ED259" s="13"/>
      <c r="EE259" s="13"/>
      <c r="EF259" s="13"/>
      <c r="EG259" s="13"/>
      <c r="EH259" s="13"/>
      <c r="EI259" s="13"/>
      <c r="EJ259" s="13"/>
      <c r="EK259" s="13"/>
      <c r="EL259" s="13"/>
      <c r="EM259" s="13"/>
      <c r="EN259" s="13"/>
      <c r="EO259" s="13"/>
      <c r="EP259" s="13"/>
      <c r="EQ259" s="13"/>
      <c r="ER259" s="13"/>
      <c r="ES259" s="13"/>
      <c r="ET259" s="13"/>
      <c r="EU259" s="13"/>
      <c r="EV259" s="13"/>
      <c r="EW259" s="13"/>
      <c r="EX259" s="13"/>
      <c r="EY259" s="13"/>
      <c r="EZ259" s="13"/>
      <c r="FA259" s="13"/>
      <c r="FB259" s="13"/>
      <c r="FC259" s="13"/>
      <c r="FD259" s="13"/>
      <c r="FE259" s="13"/>
      <c r="FF259" s="13"/>
      <c r="FG259" s="13"/>
      <c r="FH259" s="13"/>
      <c r="FI259" s="13"/>
      <c r="FJ259" s="13"/>
      <c r="FK259" s="13"/>
      <c r="FL259" s="13"/>
      <c r="FM259" s="13"/>
      <c r="FN259" s="13"/>
      <c r="FO259" s="13"/>
      <c r="FP259" s="13"/>
      <c r="FQ259" s="13"/>
      <c r="FR259" s="13"/>
      <c r="FS259" s="13"/>
      <c r="FT259" s="13"/>
      <c r="FU259" s="13"/>
      <c r="FV259" s="13"/>
      <c r="FW259" s="13"/>
      <c r="FX259" s="13"/>
      <c r="FY259" s="13"/>
      <c r="FZ259" s="13"/>
      <c r="GA259" s="13"/>
      <c r="GB259" s="13"/>
      <c r="GC259" s="13"/>
    </row>
    <row r="260" spans="1:185" ht="12.75" customHeight="1" x14ac:dyDescent="0.2">
      <c r="A260" s="76"/>
      <c r="B260" s="76"/>
      <c r="C260" s="76"/>
      <c r="D260" s="80"/>
      <c r="E260" s="77"/>
      <c r="F260" s="73"/>
      <c r="G260" s="15"/>
      <c r="H260" s="15"/>
      <c r="I260" s="15"/>
      <c r="J260" s="15"/>
      <c r="K260" s="15"/>
      <c r="L260" s="59"/>
      <c r="M260" s="59"/>
      <c r="N260" s="59"/>
      <c r="O260" s="59"/>
      <c r="P260" s="15"/>
      <c r="Q260" s="59"/>
      <c r="R260" s="59"/>
      <c r="S260" s="59"/>
      <c r="T260" s="59"/>
      <c r="U260" s="15"/>
      <c r="V260" s="59"/>
      <c r="W260" s="59"/>
      <c r="X260" s="61"/>
      <c r="Y260" s="59"/>
      <c r="Z260" s="61"/>
      <c r="AA260" s="59"/>
      <c r="AB260" s="62"/>
      <c r="AC260" s="62"/>
      <c r="AD260" s="59"/>
      <c r="AE260" s="62"/>
      <c r="AF260" s="59"/>
      <c r="AG260" s="63"/>
      <c r="AH260" s="63"/>
      <c r="AI260" s="59"/>
      <c r="AJ260" s="59"/>
      <c r="AK260" s="59"/>
      <c r="AL260" s="59"/>
      <c r="AM260" s="59"/>
      <c r="AN260" s="59"/>
      <c r="AO260" s="59"/>
      <c r="AP260" s="59"/>
      <c r="AQ260" s="63"/>
      <c r="AR260" s="59"/>
      <c r="AS260" s="59"/>
      <c r="AT260" s="63"/>
      <c r="AU260" s="59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  <c r="BR260" s="13"/>
      <c r="BS260" s="13"/>
      <c r="BT260" s="13"/>
      <c r="BU260" s="13"/>
      <c r="BV260" s="13"/>
      <c r="BW260" s="13"/>
      <c r="BX260" s="13"/>
      <c r="BY260" s="13"/>
      <c r="BZ260" s="13"/>
      <c r="CA260" s="13"/>
      <c r="CB260" s="13"/>
      <c r="CC260" s="13"/>
      <c r="CD260" s="13"/>
      <c r="CE260" s="13"/>
      <c r="CF260" s="13"/>
      <c r="CG260" s="13"/>
      <c r="CH260" s="13"/>
      <c r="CI260" s="13"/>
      <c r="CJ260" s="13"/>
      <c r="CK260" s="13"/>
      <c r="CL260" s="13"/>
      <c r="CM260" s="13"/>
      <c r="CN260" s="13"/>
      <c r="CO260" s="13"/>
      <c r="CP260" s="13"/>
      <c r="CQ260" s="13"/>
      <c r="CR260" s="13"/>
      <c r="CS260" s="13"/>
      <c r="CT260" s="13"/>
      <c r="CU260" s="13"/>
      <c r="CV260" s="13"/>
      <c r="CW260" s="13"/>
      <c r="CX260" s="13"/>
      <c r="CY260" s="13"/>
      <c r="CZ260" s="13"/>
      <c r="DA260" s="13"/>
      <c r="DB260" s="13"/>
      <c r="DC260" s="13"/>
      <c r="DD260" s="13"/>
      <c r="DE260" s="13"/>
      <c r="DF260" s="13"/>
      <c r="DG260" s="13"/>
      <c r="DH260" s="13"/>
      <c r="DI260" s="13"/>
      <c r="DJ260" s="13"/>
      <c r="DK260" s="13"/>
      <c r="DL260" s="13"/>
      <c r="DM260" s="13"/>
      <c r="DN260" s="13"/>
      <c r="DO260" s="13"/>
      <c r="DP260" s="13"/>
      <c r="DQ260" s="13"/>
      <c r="DR260" s="13"/>
      <c r="DS260" s="13"/>
      <c r="DT260" s="13"/>
      <c r="DU260" s="13"/>
      <c r="DV260" s="13"/>
      <c r="DW260" s="13"/>
      <c r="DX260" s="13"/>
      <c r="DY260" s="13"/>
      <c r="DZ260" s="13"/>
      <c r="EA260" s="13"/>
      <c r="EB260" s="13"/>
      <c r="EC260" s="13"/>
      <c r="ED260" s="13"/>
      <c r="EE260" s="13"/>
      <c r="EF260" s="13"/>
      <c r="EG260" s="13"/>
      <c r="EH260" s="13"/>
      <c r="EI260" s="13"/>
      <c r="EJ260" s="13"/>
      <c r="EK260" s="13"/>
      <c r="EL260" s="13"/>
      <c r="EM260" s="13"/>
      <c r="EN260" s="13"/>
      <c r="EO260" s="13"/>
      <c r="EP260" s="13"/>
      <c r="EQ260" s="13"/>
      <c r="ER260" s="13"/>
      <c r="ES260" s="13"/>
      <c r="ET260" s="13"/>
      <c r="EU260" s="13"/>
      <c r="EV260" s="13"/>
      <c r="EW260" s="13"/>
      <c r="EX260" s="13"/>
      <c r="EY260" s="13"/>
      <c r="EZ260" s="13"/>
      <c r="FA260" s="13"/>
      <c r="FB260" s="13"/>
      <c r="FC260" s="13"/>
      <c r="FD260" s="13"/>
      <c r="FE260" s="13"/>
      <c r="FF260" s="13"/>
      <c r="FG260" s="13"/>
      <c r="FH260" s="13"/>
      <c r="FI260" s="13"/>
      <c r="FJ260" s="13"/>
      <c r="FK260" s="13"/>
      <c r="FL260" s="13"/>
      <c r="FM260" s="13"/>
      <c r="FN260" s="13"/>
      <c r="FO260" s="13"/>
      <c r="FP260" s="13"/>
      <c r="FQ260" s="13"/>
      <c r="FR260" s="13"/>
      <c r="FS260" s="13"/>
      <c r="FT260" s="13"/>
      <c r="FU260" s="13"/>
      <c r="FV260" s="13"/>
      <c r="FW260" s="13"/>
      <c r="FX260" s="13"/>
      <c r="FY260" s="13"/>
      <c r="FZ260" s="13"/>
      <c r="GA260" s="13"/>
      <c r="GB260" s="13"/>
      <c r="GC260" s="13"/>
    </row>
    <row r="261" spans="1:185" ht="12.75" customHeight="1" x14ac:dyDescent="0.2">
      <c r="A261" s="76"/>
      <c r="B261" s="22" t="s">
        <v>247</v>
      </c>
      <c r="C261" s="76"/>
      <c r="D261" s="80"/>
      <c r="E261" s="77"/>
      <c r="F261" s="73"/>
      <c r="G261" s="15"/>
      <c r="H261" s="15"/>
      <c r="I261" s="15"/>
      <c r="J261" s="15"/>
      <c r="K261" s="15"/>
      <c r="L261" s="59"/>
      <c r="M261" s="59"/>
      <c r="N261" s="59"/>
      <c r="O261" s="59"/>
      <c r="P261" s="15"/>
      <c r="Q261" s="59"/>
      <c r="R261" s="59"/>
      <c r="S261" s="59"/>
      <c r="T261" s="59"/>
      <c r="U261" s="15"/>
      <c r="V261" s="59"/>
      <c r="W261" s="59"/>
      <c r="X261" s="61"/>
      <c r="Y261" s="59"/>
      <c r="Z261" s="61"/>
      <c r="AA261" s="59"/>
      <c r="AB261" s="62"/>
      <c r="AC261" s="62"/>
      <c r="AD261" s="59"/>
      <c r="AE261" s="62"/>
      <c r="AF261" s="59"/>
      <c r="AG261" s="63"/>
      <c r="AH261" s="59"/>
      <c r="AI261" s="59"/>
      <c r="AJ261" s="59"/>
      <c r="AK261" s="59"/>
      <c r="AL261" s="59"/>
      <c r="AM261" s="63"/>
      <c r="AN261" s="59"/>
      <c r="AO261" s="59"/>
      <c r="AP261" s="59"/>
      <c r="AQ261" s="59"/>
      <c r="AR261" s="59"/>
      <c r="AS261" s="59"/>
      <c r="AT261" s="63"/>
      <c r="AU261" s="59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  <c r="BR261" s="13"/>
      <c r="BS261" s="13"/>
      <c r="BT261" s="13"/>
      <c r="BU261" s="13"/>
      <c r="BV261" s="13"/>
      <c r="BW261" s="13"/>
      <c r="BX261" s="13"/>
      <c r="BY261" s="13"/>
      <c r="BZ261" s="13"/>
      <c r="CA261" s="13"/>
      <c r="CB261" s="13"/>
      <c r="CC261" s="13"/>
      <c r="CD261" s="13"/>
      <c r="CE261" s="13"/>
      <c r="CF261" s="13"/>
      <c r="CG261" s="13"/>
      <c r="CH261" s="13"/>
      <c r="CI261" s="13"/>
      <c r="CJ261" s="13"/>
      <c r="CK261" s="13"/>
      <c r="CL261" s="13"/>
      <c r="CM261" s="13"/>
      <c r="CN261" s="13"/>
      <c r="CO261" s="13"/>
      <c r="CP261" s="13"/>
      <c r="CQ261" s="13"/>
      <c r="CR261" s="13"/>
      <c r="CS261" s="13"/>
      <c r="CT261" s="13"/>
      <c r="CU261" s="13"/>
      <c r="CV261" s="13"/>
      <c r="CW261" s="13"/>
      <c r="CX261" s="13"/>
      <c r="CY261" s="13"/>
      <c r="CZ261" s="13"/>
      <c r="DA261" s="13"/>
      <c r="DB261" s="13"/>
      <c r="DC261" s="13"/>
      <c r="DD261" s="13"/>
      <c r="DE261" s="13"/>
      <c r="DF261" s="13"/>
      <c r="DG261" s="13"/>
      <c r="DH261" s="13"/>
      <c r="DI261" s="13"/>
      <c r="DJ261" s="13"/>
      <c r="DK261" s="13"/>
      <c r="DL261" s="13"/>
      <c r="DM261" s="13"/>
      <c r="DN261" s="13"/>
      <c r="DO261" s="13"/>
      <c r="DP261" s="13"/>
      <c r="DQ261" s="13"/>
      <c r="DR261" s="13"/>
      <c r="DS261" s="13"/>
      <c r="DT261" s="13"/>
      <c r="DU261" s="13"/>
      <c r="DV261" s="13"/>
      <c r="DW261" s="13"/>
      <c r="DX261" s="13"/>
      <c r="DY261" s="13"/>
      <c r="DZ261" s="13"/>
      <c r="EA261" s="13"/>
      <c r="EB261" s="13"/>
      <c r="EC261" s="13"/>
      <c r="ED261" s="13"/>
      <c r="EE261" s="13"/>
      <c r="EF261" s="13"/>
      <c r="EG261" s="13"/>
      <c r="EH261" s="13"/>
      <c r="EI261" s="13"/>
      <c r="EJ261" s="13"/>
      <c r="EK261" s="13"/>
      <c r="EL261" s="13"/>
      <c r="EM261" s="13"/>
      <c r="EN261" s="13"/>
      <c r="EO261" s="13"/>
      <c r="EP261" s="13"/>
      <c r="EQ261" s="13"/>
      <c r="ER261" s="13"/>
      <c r="ES261" s="13"/>
      <c r="ET261" s="13"/>
      <c r="EU261" s="13"/>
      <c r="EV261" s="13"/>
      <c r="EW261" s="13"/>
      <c r="EX261" s="13"/>
      <c r="EY261" s="13"/>
      <c r="EZ261" s="13"/>
      <c r="FA261" s="13"/>
      <c r="FB261" s="13"/>
      <c r="FC261" s="13"/>
      <c r="FD261" s="13"/>
      <c r="FE261" s="13"/>
      <c r="FF261" s="13"/>
      <c r="FG261" s="13"/>
      <c r="FH261" s="13"/>
      <c r="FI261" s="13"/>
      <c r="FJ261" s="13"/>
      <c r="FK261" s="13"/>
      <c r="FL261" s="13"/>
      <c r="FM261" s="13"/>
      <c r="FN261" s="13"/>
      <c r="FO261" s="13"/>
      <c r="FP261" s="13"/>
      <c r="FQ261" s="13"/>
      <c r="FR261" s="13"/>
      <c r="FS261" s="13"/>
      <c r="FT261" s="13"/>
      <c r="FU261" s="13"/>
      <c r="FV261" s="13"/>
      <c r="FW261" s="13"/>
      <c r="FX261" s="13"/>
      <c r="FY261" s="13"/>
      <c r="FZ261" s="13"/>
      <c r="GA261" s="13"/>
      <c r="GB261" s="13"/>
      <c r="GC261" s="13"/>
    </row>
    <row r="262" spans="1:185" ht="12.75" customHeight="1" x14ac:dyDescent="0.2">
      <c r="A262" s="76"/>
      <c r="B262" s="81" t="s">
        <v>216</v>
      </c>
      <c r="C262" s="82" t="s">
        <v>647</v>
      </c>
      <c r="D262" s="88">
        <v>213</v>
      </c>
      <c r="E262" s="85">
        <v>6</v>
      </c>
      <c r="F262" s="50">
        <v>9.5</v>
      </c>
      <c r="G262" s="15">
        <f t="shared" si="3"/>
        <v>28</v>
      </c>
      <c r="H262" s="15">
        <v>5</v>
      </c>
      <c r="I262" s="15">
        <v>1</v>
      </c>
      <c r="J262" s="15">
        <v>1</v>
      </c>
      <c r="K262" s="15"/>
      <c r="L262" s="59">
        <v>0</v>
      </c>
      <c r="M262" s="59">
        <v>1</v>
      </c>
      <c r="N262" s="59">
        <v>5</v>
      </c>
      <c r="O262" s="59">
        <v>7</v>
      </c>
      <c r="P262" s="15"/>
      <c r="Q262" s="59">
        <v>1</v>
      </c>
      <c r="R262" s="59">
        <v>2</v>
      </c>
      <c r="S262" s="59">
        <v>5</v>
      </c>
      <c r="T262" s="59"/>
      <c r="U262" s="15"/>
      <c r="V262" s="59"/>
      <c r="W262" s="59"/>
      <c r="X262" s="61"/>
      <c r="Y262" s="59"/>
      <c r="Z262" s="61"/>
      <c r="AA262" s="59"/>
      <c r="AB262" s="62"/>
      <c r="AC262" s="62"/>
      <c r="AD262" s="59"/>
      <c r="AE262" s="62"/>
      <c r="AF262" s="59"/>
      <c r="AG262" s="59"/>
      <c r="AH262" s="59"/>
      <c r="AI262" s="63"/>
      <c r="AJ262" s="59"/>
      <c r="AK262" s="59"/>
      <c r="AL262" s="59"/>
      <c r="AM262" s="63"/>
      <c r="AN262" s="63"/>
      <c r="AO262" s="59"/>
      <c r="AP262" s="59"/>
      <c r="AQ262" s="59"/>
      <c r="AR262" s="59"/>
      <c r="AS262" s="59"/>
      <c r="AT262" s="59"/>
      <c r="AU262" s="59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  <c r="BR262" s="13"/>
      <c r="BS262" s="13"/>
      <c r="BT262" s="13"/>
      <c r="BU262" s="13"/>
      <c r="BV262" s="13"/>
      <c r="BW262" s="13"/>
      <c r="BX262" s="13"/>
      <c r="BY262" s="13"/>
      <c r="BZ262" s="13"/>
      <c r="CA262" s="13"/>
      <c r="CB262" s="13"/>
      <c r="CC262" s="13"/>
      <c r="CD262" s="13"/>
      <c r="CE262" s="13"/>
      <c r="CF262" s="13"/>
      <c r="CG262" s="13"/>
      <c r="CH262" s="13"/>
      <c r="CI262" s="13"/>
      <c r="CJ262" s="13"/>
      <c r="CK262" s="13"/>
      <c r="CL262" s="13"/>
      <c r="CM262" s="13"/>
      <c r="CN262" s="13"/>
      <c r="CO262" s="13"/>
      <c r="CP262" s="13"/>
      <c r="CQ262" s="13"/>
      <c r="CR262" s="13"/>
      <c r="CS262" s="13"/>
      <c r="CT262" s="13"/>
      <c r="CU262" s="13"/>
      <c r="CV262" s="13"/>
      <c r="CW262" s="13"/>
      <c r="CX262" s="13"/>
      <c r="CY262" s="13"/>
      <c r="CZ262" s="13"/>
      <c r="DA262" s="13"/>
      <c r="DB262" s="13"/>
      <c r="DC262" s="13"/>
      <c r="DD262" s="13"/>
      <c r="DE262" s="13"/>
      <c r="DF262" s="13"/>
      <c r="DG262" s="13"/>
      <c r="DH262" s="13"/>
      <c r="DI262" s="13"/>
      <c r="DJ262" s="13"/>
      <c r="DK262" s="13"/>
      <c r="DL262" s="13"/>
      <c r="DM262" s="13"/>
      <c r="DN262" s="13"/>
      <c r="DO262" s="13"/>
      <c r="DP262" s="13"/>
      <c r="DQ262" s="13"/>
      <c r="DR262" s="13"/>
      <c r="DS262" s="13"/>
      <c r="DT262" s="13"/>
      <c r="DU262" s="13"/>
      <c r="DV262" s="13"/>
      <c r="DW262" s="13"/>
      <c r="DX262" s="13"/>
      <c r="DY262" s="13"/>
      <c r="DZ262" s="13"/>
      <c r="EA262" s="13"/>
      <c r="EB262" s="13"/>
      <c r="EC262" s="13"/>
      <c r="ED262" s="13"/>
      <c r="EE262" s="13"/>
      <c r="EF262" s="13"/>
      <c r="EG262" s="13"/>
      <c r="EH262" s="13"/>
      <c r="EI262" s="13"/>
      <c r="EJ262" s="13"/>
      <c r="EK262" s="13"/>
      <c r="EL262" s="13"/>
      <c r="EM262" s="13"/>
      <c r="EN262" s="13"/>
      <c r="EO262" s="13"/>
      <c r="EP262" s="13"/>
      <c r="EQ262" s="13"/>
      <c r="ER262" s="13"/>
      <c r="ES262" s="13"/>
      <c r="ET262" s="13"/>
      <c r="EU262" s="13"/>
      <c r="EV262" s="13"/>
      <c r="EW262" s="13"/>
      <c r="EX262" s="13"/>
      <c r="EY262" s="13"/>
      <c r="EZ262" s="13"/>
      <c r="FA262" s="13"/>
      <c r="FB262" s="13"/>
      <c r="FC262" s="13"/>
      <c r="FD262" s="13"/>
      <c r="FE262" s="13"/>
      <c r="FF262" s="13"/>
      <c r="FG262" s="13"/>
      <c r="FH262" s="13"/>
      <c r="FI262" s="13"/>
      <c r="FJ262" s="13"/>
      <c r="FK262" s="13"/>
      <c r="FL262" s="13"/>
      <c r="FM262" s="13"/>
      <c r="FN262" s="13"/>
      <c r="FO262" s="13"/>
      <c r="FP262" s="13"/>
      <c r="FQ262" s="13"/>
      <c r="FR262" s="13"/>
      <c r="FS262" s="13"/>
      <c r="FT262" s="13"/>
      <c r="FU262" s="13"/>
      <c r="FV262" s="13"/>
      <c r="FW262" s="13"/>
      <c r="FX262" s="13"/>
      <c r="FY262" s="13"/>
      <c r="FZ262" s="13"/>
      <c r="GA262" s="13"/>
      <c r="GB262" s="13"/>
      <c r="GC262" s="13"/>
    </row>
    <row r="263" spans="1:185" ht="12.75" customHeight="1" x14ac:dyDescent="0.2">
      <c r="A263" s="76"/>
      <c r="B263" s="81" t="s">
        <v>386</v>
      </c>
      <c r="C263" s="82" t="s">
        <v>646</v>
      </c>
      <c r="D263" s="88">
        <v>173</v>
      </c>
      <c r="E263" s="85">
        <v>5.8</v>
      </c>
      <c r="F263" s="50">
        <v>12</v>
      </c>
      <c r="G263" s="15">
        <f t="shared" si="3"/>
        <v>55</v>
      </c>
      <c r="H263" s="15">
        <v>2</v>
      </c>
      <c r="I263" s="15">
        <v>7</v>
      </c>
      <c r="J263" s="15">
        <v>5</v>
      </c>
      <c r="K263" s="15"/>
      <c r="L263" s="59">
        <v>11</v>
      </c>
      <c r="M263" s="59">
        <v>5</v>
      </c>
      <c r="N263" s="59">
        <v>5</v>
      </c>
      <c r="O263" s="59">
        <v>7</v>
      </c>
      <c r="P263" s="15"/>
      <c r="Q263" s="59">
        <v>5</v>
      </c>
      <c r="R263" s="59">
        <v>1</v>
      </c>
      <c r="S263" s="59">
        <v>7</v>
      </c>
      <c r="T263" s="59"/>
      <c r="U263" s="15"/>
      <c r="V263" s="59"/>
      <c r="W263" s="59"/>
      <c r="X263" s="61"/>
      <c r="Y263" s="59"/>
      <c r="Z263" s="61"/>
      <c r="AA263" s="59"/>
      <c r="AB263" s="62"/>
      <c r="AC263" s="62"/>
      <c r="AD263" s="59"/>
      <c r="AE263" s="62"/>
      <c r="AF263" s="59"/>
      <c r="AG263" s="59"/>
      <c r="AH263" s="59"/>
      <c r="AI263" s="59"/>
      <c r="AJ263" s="59"/>
      <c r="AK263" s="59"/>
      <c r="AL263" s="59"/>
      <c r="AM263" s="59"/>
      <c r="AN263" s="59"/>
      <c r="AO263" s="59"/>
      <c r="AP263" s="59"/>
      <c r="AQ263" s="59"/>
      <c r="AR263" s="59"/>
      <c r="AS263" s="59"/>
      <c r="AT263" s="59"/>
      <c r="AU263" s="59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  <c r="BR263" s="13"/>
      <c r="BS263" s="13"/>
      <c r="BT263" s="13"/>
      <c r="BU263" s="13"/>
      <c r="BV263" s="13"/>
      <c r="BW263" s="13"/>
      <c r="BX263" s="13"/>
      <c r="BY263" s="13"/>
      <c r="BZ263" s="13"/>
      <c r="CA263" s="13"/>
      <c r="CB263" s="13"/>
      <c r="CC263" s="13"/>
      <c r="CD263" s="13"/>
      <c r="CE263" s="13"/>
      <c r="CF263" s="13"/>
      <c r="CG263" s="13"/>
      <c r="CH263" s="13"/>
      <c r="CI263" s="13"/>
      <c r="CJ263" s="13"/>
      <c r="CK263" s="13"/>
      <c r="CL263" s="13"/>
      <c r="CM263" s="13"/>
      <c r="CN263" s="13"/>
      <c r="CO263" s="13"/>
      <c r="CP263" s="13"/>
      <c r="CQ263" s="13"/>
      <c r="CR263" s="13"/>
      <c r="CS263" s="13"/>
      <c r="CT263" s="13"/>
      <c r="CU263" s="13"/>
      <c r="CV263" s="13"/>
      <c r="CW263" s="13"/>
      <c r="CX263" s="13"/>
      <c r="CY263" s="13"/>
      <c r="CZ263" s="13"/>
      <c r="DA263" s="13"/>
      <c r="DB263" s="13"/>
      <c r="DC263" s="13"/>
      <c r="DD263" s="13"/>
      <c r="DE263" s="13"/>
      <c r="DF263" s="13"/>
      <c r="DG263" s="13"/>
      <c r="DH263" s="13"/>
      <c r="DI263" s="13"/>
      <c r="DJ263" s="13"/>
      <c r="DK263" s="13"/>
      <c r="DL263" s="13"/>
      <c r="DM263" s="13"/>
      <c r="DN263" s="13"/>
      <c r="DO263" s="13"/>
      <c r="DP263" s="13"/>
      <c r="DQ263" s="13"/>
      <c r="DR263" s="13"/>
      <c r="DS263" s="13"/>
      <c r="DT263" s="13"/>
      <c r="DU263" s="13"/>
      <c r="DV263" s="13"/>
      <c r="DW263" s="13"/>
      <c r="DX263" s="13"/>
      <c r="DY263" s="13"/>
      <c r="DZ263" s="13"/>
      <c r="EA263" s="13"/>
      <c r="EB263" s="13"/>
      <c r="EC263" s="13"/>
      <c r="ED263" s="13"/>
      <c r="EE263" s="13"/>
      <c r="EF263" s="13"/>
      <c r="EG263" s="13"/>
      <c r="EH263" s="13"/>
      <c r="EI263" s="13"/>
      <c r="EJ263" s="13"/>
      <c r="EK263" s="13"/>
      <c r="EL263" s="13"/>
      <c r="EM263" s="13"/>
      <c r="EN263" s="13"/>
      <c r="EO263" s="13"/>
      <c r="EP263" s="13"/>
      <c r="EQ263" s="13"/>
      <c r="ER263" s="13"/>
      <c r="ES263" s="13"/>
      <c r="ET263" s="13"/>
      <c r="EU263" s="13"/>
      <c r="EV263" s="13"/>
      <c r="EW263" s="13"/>
      <c r="EX263" s="13"/>
      <c r="EY263" s="13"/>
      <c r="EZ263" s="13"/>
      <c r="FA263" s="13"/>
      <c r="FB263" s="13"/>
      <c r="FC263" s="13"/>
      <c r="FD263" s="13"/>
      <c r="FE263" s="13"/>
      <c r="FF263" s="13"/>
      <c r="FG263" s="13"/>
      <c r="FH263" s="13"/>
      <c r="FI263" s="13"/>
      <c r="FJ263" s="13"/>
      <c r="FK263" s="13"/>
      <c r="FL263" s="13"/>
      <c r="FM263" s="13"/>
      <c r="FN263" s="13"/>
      <c r="FO263" s="13"/>
      <c r="FP263" s="13"/>
      <c r="FQ263" s="13"/>
      <c r="FR263" s="13"/>
      <c r="FS263" s="13"/>
      <c r="FT263" s="13"/>
      <c r="FU263" s="13"/>
      <c r="FV263" s="13"/>
      <c r="FW263" s="13"/>
      <c r="FX263" s="13"/>
      <c r="FY263" s="13"/>
      <c r="FZ263" s="13"/>
      <c r="GA263" s="13"/>
      <c r="GB263" s="13"/>
      <c r="GC263" s="13"/>
    </row>
    <row r="264" spans="1:185" ht="12.75" customHeight="1" x14ac:dyDescent="0.2">
      <c r="A264" s="76"/>
      <c r="B264" s="81" t="s">
        <v>215</v>
      </c>
      <c r="C264" s="82" t="s">
        <v>647</v>
      </c>
      <c r="D264" s="88">
        <v>139</v>
      </c>
      <c r="E264" s="85">
        <v>5.6</v>
      </c>
      <c r="F264" s="50">
        <v>9.1</v>
      </c>
      <c r="G264" s="15">
        <f t="shared" si="3"/>
        <v>35</v>
      </c>
      <c r="H264" s="15">
        <v>6</v>
      </c>
      <c r="I264" s="15">
        <v>2</v>
      </c>
      <c r="J264" s="15">
        <v>2</v>
      </c>
      <c r="K264" s="15"/>
      <c r="L264" s="59">
        <v>2</v>
      </c>
      <c r="M264" s="59">
        <v>4</v>
      </c>
      <c r="N264" s="59">
        <v>8</v>
      </c>
      <c r="O264" s="59">
        <v>2</v>
      </c>
      <c r="P264" s="15"/>
      <c r="Q264" s="59">
        <v>2</v>
      </c>
      <c r="R264" s="59">
        <v>7</v>
      </c>
      <c r="S264" s="59">
        <v>0</v>
      </c>
      <c r="T264" s="59"/>
      <c r="U264" s="15"/>
      <c r="V264" s="59"/>
      <c r="W264" s="59"/>
      <c r="X264" s="61"/>
      <c r="Y264" s="59"/>
      <c r="Z264" s="61"/>
      <c r="AA264" s="59"/>
      <c r="AB264" s="62"/>
      <c r="AC264" s="62"/>
      <c r="AD264" s="59"/>
      <c r="AE264" s="62"/>
      <c r="AF264" s="59"/>
      <c r="AG264" s="63"/>
      <c r="AH264" s="59"/>
      <c r="AI264" s="59"/>
      <c r="AJ264" s="59"/>
      <c r="AK264" s="59"/>
      <c r="AL264" s="59"/>
      <c r="AM264" s="59"/>
      <c r="AN264" s="59"/>
      <c r="AO264" s="59"/>
      <c r="AP264" s="59"/>
      <c r="AQ264" s="59"/>
      <c r="AR264" s="59"/>
      <c r="AS264" s="59"/>
      <c r="AT264" s="59"/>
      <c r="AU264" s="59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  <c r="BR264" s="13"/>
      <c r="BS264" s="13"/>
      <c r="BT264" s="13"/>
      <c r="BU264" s="13"/>
      <c r="BV264" s="13"/>
      <c r="BW264" s="13"/>
      <c r="BX264" s="13"/>
      <c r="BY264" s="13"/>
      <c r="BZ264" s="13"/>
      <c r="CA264" s="13"/>
      <c r="CB264" s="13"/>
      <c r="CC264" s="13"/>
      <c r="CD264" s="13"/>
      <c r="CE264" s="13"/>
      <c r="CF264" s="13"/>
      <c r="CG264" s="13"/>
      <c r="CH264" s="13"/>
      <c r="CI264" s="13"/>
      <c r="CJ264" s="13"/>
      <c r="CK264" s="13"/>
      <c r="CL264" s="13"/>
      <c r="CM264" s="13"/>
      <c r="CN264" s="13"/>
      <c r="CO264" s="13"/>
      <c r="CP264" s="13"/>
      <c r="CQ264" s="13"/>
      <c r="CR264" s="13"/>
      <c r="CS264" s="13"/>
      <c r="CT264" s="13"/>
      <c r="CU264" s="13"/>
      <c r="CV264" s="13"/>
      <c r="CW264" s="13"/>
      <c r="CX264" s="13"/>
      <c r="CY264" s="13"/>
      <c r="CZ264" s="13"/>
      <c r="DA264" s="13"/>
      <c r="DB264" s="13"/>
      <c r="DC264" s="13"/>
      <c r="DD264" s="13"/>
      <c r="DE264" s="13"/>
      <c r="DF264" s="13"/>
      <c r="DG264" s="13"/>
      <c r="DH264" s="13"/>
      <c r="DI264" s="13"/>
      <c r="DJ264" s="13"/>
      <c r="DK264" s="13"/>
      <c r="DL264" s="13"/>
      <c r="DM264" s="13"/>
      <c r="DN264" s="13"/>
      <c r="DO264" s="13"/>
      <c r="DP264" s="13"/>
      <c r="DQ264" s="13"/>
      <c r="DR264" s="13"/>
      <c r="DS264" s="13"/>
      <c r="DT264" s="13"/>
      <c r="DU264" s="13"/>
      <c r="DV264" s="13"/>
      <c r="DW264" s="13"/>
      <c r="DX264" s="13"/>
      <c r="DY264" s="13"/>
      <c r="DZ264" s="13"/>
      <c r="EA264" s="13"/>
      <c r="EB264" s="13"/>
      <c r="EC264" s="13"/>
      <c r="ED264" s="13"/>
      <c r="EE264" s="13"/>
      <c r="EF264" s="13"/>
      <c r="EG264" s="13"/>
      <c r="EH264" s="13"/>
      <c r="EI264" s="13"/>
      <c r="EJ264" s="13"/>
      <c r="EK264" s="13"/>
      <c r="EL264" s="13"/>
      <c r="EM264" s="13"/>
      <c r="EN264" s="13"/>
      <c r="EO264" s="13"/>
      <c r="EP264" s="13"/>
      <c r="EQ264" s="13"/>
      <c r="ER264" s="13"/>
      <c r="ES264" s="13"/>
      <c r="ET264" s="13"/>
      <c r="EU264" s="13"/>
      <c r="EV264" s="13"/>
      <c r="EW264" s="13"/>
      <c r="EX264" s="13"/>
      <c r="EY264" s="13"/>
      <c r="EZ264" s="13"/>
      <c r="FA264" s="13"/>
      <c r="FB264" s="13"/>
      <c r="FC264" s="13"/>
      <c r="FD264" s="13"/>
      <c r="FE264" s="13"/>
      <c r="FF264" s="13"/>
      <c r="FG264" s="13"/>
      <c r="FH264" s="13"/>
      <c r="FI264" s="13"/>
      <c r="FJ264" s="13"/>
      <c r="FK264" s="13"/>
      <c r="FL264" s="13"/>
      <c r="FM264" s="13"/>
      <c r="FN264" s="13"/>
      <c r="FO264" s="13"/>
      <c r="FP264" s="13"/>
      <c r="FQ264" s="13"/>
      <c r="FR264" s="13"/>
      <c r="FS264" s="13"/>
      <c r="FT264" s="13"/>
      <c r="FU264" s="13"/>
      <c r="FV264" s="13"/>
      <c r="FW264" s="13"/>
      <c r="FX264" s="13"/>
      <c r="FY264" s="13"/>
      <c r="FZ264" s="13"/>
      <c r="GA264" s="13"/>
      <c r="GB264" s="13"/>
      <c r="GC264" s="13"/>
    </row>
    <row r="265" spans="1:185" ht="12.75" customHeight="1" x14ac:dyDescent="0.2">
      <c r="A265" s="76"/>
      <c r="B265" s="81" t="s">
        <v>387</v>
      </c>
      <c r="C265" s="82" t="s">
        <v>649</v>
      </c>
      <c r="D265" s="88">
        <v>141</v>
      </c>
      <c r="E265" s="85">
        <v>5.5</v>
      </c>
      <c r="F265" s="50">
        <v>9.8000000000000007</v>
      </c>
      <c r="G265" s="15">
        <f t="shared" si="3"/>
        <v>20</v>
      </c>
      <c r="H265" s="15">
        <v>0</v>
      </c>
      <c r="I265" s="15">
        <v>2</v>
      </c>
      <c r="J265" s="68">
        <v>2</v>
      </c>
      <c r="K265" s="15"/>
      <c r="L265" s="59">
        <v>2</v>
      </c>
      <c r="M265" s="59">
        <v>10</v>
      </c>
      <c r="N265" s="59">
        <v>2</v>
      </c>
      <c r="O265" s="59">
        <v>2</v>
      </c>
      <c r="P265" s="15"/>
      <c r="Q265" s="59">
        <v>0</v>
      </c>
      <c r="R265" s="59">
        <v>0</v>
      </c>
      <c r="S265" s="59">
        <v>0</v>
      </c>
      <c r="T265" s="59"/>
      <c r="U265" s="15"/>
      <c r="V265" s="59"/>
      <c r="W265" s="59"/>
      <c r="X265" s="61"/>
      <c r="Y265" s="59"/>
      <c r="Z265" s="61"/>
      <c r="AA265" s="59"/>
      <c r="AB265" s="62"/>
      <c r="AC265" s="62"/>
      <c r="AD265" s="59"/>
      <c r="AE265" s="62"/>
      <c r="AF265" s="59"/>
      <c r="AG265" s="63"/>
      <c r="AH265" s="59"/>
      <c r="AI265" s="59"/>
      <c r="AJ265" s="59"/>
      <c r="AK265" s="59"/>
      <c r="AL265" s="59"/>
      <c r="AM265" s="59"/>
      <c r="AN265" s="59"/>
      <c r="AO265" s="63"/>
      <c r="AP265" s="59"/>
      <c r="AQ265" s="63"/>
      <c r="AR265" s="59"/>
      <c r="AS265" s="63"/>
      <c r="AT265" s="59"/>
      <c r="AU265" s="59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  <c r="BR265" s="13"/>
      <c r="BS265" s="13"/>
      <c r="BT265" s="13"/>
      <c r="BU265" s="13"/>
      <c r="BV265" s="13"/>
      <c r="BW265" s="13"/>
      <c r="BX265" s="13"/>
      <c r="BY265" s="13"/>
      <c r="BZ265" s="13"/>
      <c r="CA265" s="13"/>
      <c r="CB265" s="13"/>
      <c r="CC265" s="13"/>
      <c r="CD265" s="13"/>
      <c r="CE265" s="13"/>
      <c r="CF265" s="13"/>
      <c r="CG265" s="13"/>
      <c r="CH265" s="13"/>
      <c r="CI265" s="13"/>
      <c r="CJ265" s="13"/>
      <c r="CK265" s="13"/>
      <c r="CL265" s="13"/>
      <c r="CM265" s="13"/>
      <c r="CN265" s="13"/>
      <c r="CO265" s="13"/>
      <c r="CP265" s="13"/>
      <c r="CQ265" s="13"/>
      <c r="CR265" s="13"/>
      <c r="CS265" s="13"/>
      <c r="CT265" s="13"/>
      <c r="CU265" s="13"/>
      <c r="CV265" s="13"/>
      <c r="CW265" s="13"/>
      <c r="CX265" s="13"/>
      <c r="CY265" s="13"/>
      <c r="CZ265" s="13"/>
      <c r="DA265" s="13"/>
      <c r="DB265" s="13"/>
      <c r="DC265" s="13"/>
      <c r="DD265" s="13"/>
      <c r="DE265" s="13"/>
      <c r="DF265" s="13"/>
      <c r="DG265" s="13"/>
      <c r="DH265" s="13"/>
      <c r="DI265" s="13"/>
      <c r="DJ265" s="13"/>
      <c r="DK265" s="13"/>
      <c r="DL265" s="13"/>
      <c r="DM265" s="13"/>
      <c r="DN265" s="13"/>
      <c r="DO265" s="13"/>
      <c r="DP265" s="13"/>
      <c r="DQ265" s="13"/>
      <c r="DR265" s="13"/>
      <c r="DS265" s="13"/>
      <c r="DT265" s="13"/>
      <c r="DU265" s="13"/>
      <c r="DV265" s="13"/>
      <c r="DW265" s="13"/>
      <c r="DX265" s="13"/>
      <c r="DY265" s="13"/>
      <c r="DZ265" s="13"/>
      <c r="EA265" s="13"/>
      <c r="EB265" s="13"/>
      <c r="EC265" s="13"/>
      <c r="ED265" s="13"/>
      <c r="EE265" s="13"/>
      <c r="EF265" s="13"/>
      <c r="EG265" s="13"/>
      <c r="EH265" s="13"/>
      <c r="EI265" s="13"/>
      <c r="EJ265" s="13"/>
      <c r="EK265" s="13"/>
      <c r="EL265" s="13"/>
      <c r="EM265" s="13"/>
      <c r="EN265" s="13"/>
      <c r="EO265" s="13"/>
      <c r="EP265" s="13"/>
      <c r="EQ265" s="13"/>
      <c r="ER265" s="13"/>
      <c r="ES265" s="13"/>
      <c r="ET265" s="13"/>
      <c r="EU265" s="13"/>
      <c r="EV265" s="13"/>
      <c r="EW265" s="13"/>
      <c r="EX265" s="13"/>
      <c r="EY265" s="13"/>
      <c r="EZ265" s="13"/>
      <c r="FA265" s="13"/>
      <c r="FB265" s="13"/>
      <c r="FC265" s="13"/>
      <c r="FD265" s="13"/>
      <c r="FE265" s="13"/>
      <c r="FF265" s="13"/>
      <c r="FG265" s="13"/>
      <c r="FH265" s="13"/>
      <c r="FI265" s="13"/>
      <c r="FJ265" s="13"/>
      <c r="FK265" s="13"/>
      <c r="FL265" s="13"/>
      <c r="FM265" s="13"/>
      <c r="FN265" s="13"/>
      <c r="FO265" s="13"/>
      <c r="FP265" s="13"/>
      <c r="FQ265" s="13"/>
      <c r="FR265" s="13"/>
      <c r="FS265" s="13"/>
      <c r="FT265" s="13"/>
      <c r="FU265" s="13"/>
      <c r="FV265" s="13"/>
      <c r="FW265" s="13"/>
      <c r="FX265" s="13"/>
      <c r="FY265" s="13"/>
      <c r="FZ265" s="13"/>
      <c r="GA265" s="13"/>
      <c r="GB265" s="13"/>
      <c r="GC265" s="13"/>
    </row>
    <row r="266" spans="1:185" ht="12.75" customHeight="1" x14ac:dyDescent="0.2">
      <c r="A266" s="76"/>
      <c r="B266" s="81" t="s">
        <v>135</v>
      </c>
      <c r="C266" s="82" t="s">
        <v>646</v>
      </c>
      <c r="D266" s="88"/>
      <c r="E266" s="85">
        <v>5.4</v>
      </c>
      <c r="F266" s="50">
        <v>10</v>
      </c>
      <c r="G266" s="15">
        <f t="shared" si="3"/>
        <v>48</v>
      </c>
      <c r="H266" s="15">
        <v>8</v>
      </c>
      <c r="I266" s="15">
        <v>5</v>
      </c>
      <c r="J266" s="15">
        <v>4</v>
      </c>
      <c r="K266" s="15"/>
      <c r="L266" s="59">
        <v>8</v>
      </c>
      <c r="M266" s="59">
        <v>2</v>
      </c>
      <c r="N266" s="59">
        <v>1</v>
      </c>
      <c r="O266" s="59">
        <v>5</v>
      </c>
      <c r="P266" s="15"/>
      <c r="Q266" s="59">
        <v>6</v>
      </c>
      <c r="R266" s="59">
        <v>4</v>
      </c>
      <c r="S266" s="59">
        <v>5</v>
      </c>
      <c r="T266" s="59"/>
      <c r="U266" s="15"/>
      <c r="V266" s="59"/>
      <c r="W266" s="59"/>
      <c r="X266" s="61"/>
      <c r="Y266" s="59"/>
      <c r="Z266" s="61"/>
      <c r="AA266" s="59"/>
      <c r="AB266" s="62"/>
      <c r="AC266" s="62"/>
      <c r="AD266" s="59"/>
      <c r="AE266" s="62"/>
      <c r="AF266" s="59"/>
      <c r="AG266" s="59"/>
      <c r="AH266" s="59"/>
      <c r="AI266" s="59"/>
      <c r="AJ266" s="59"/>
      <c r="AK266" s="59"/>
      <c r="AL266" s="59"/>
      <c r="AM266" s="59"/>
      <c r="AN266" s="59"/>
      <c r="AO266" s="59"/>
      <c r="AP266" s="59"/>
      <c r="AQ266" s="59"/>
      <c r="AR266" s="59"/>
      <c r="AS266" s="59"/>
      <c r="AT266" s="59"/>
      <c r="AU266" s="59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  <c r="BR266" s="13"/>
      <c r="BS266" s="13"/>
      <c r="BT266" s="13"/>
      <c r="BU266" s="13"/>
      <c r="BV266" s="13"/>
      <c r="BW266" s="13"/>
      <c r="BX266" s="13"/>
      <c r="BY266" s="13"/>
      <c r="BZ266" s="13"/>
      <c r="CA266" s="13"/>
      <c r="CB266" s="13"/>
      <c r="CC266" s="13"/>
      <c r="CD266" s="13"/>
      <c r="CE266" s="13"/>
      <c r="CF266" s="13"/>
      <c r="CG266" s="13"/>
      <c r="CH266" s="13"/>
      <c r="CI266" s="13"/>
      <c r="CJ266" s="13"/>
      <c r="CK266" s="13"/>
      <c r="CL266" s="13"/>
      <c r="CM266" s="13"/>
      <c r="CN266" s="13"/>
      <c r="CO266" s="13"/>
      <c r="CP266" s="13"/>
      <c r="CQ266" s="13"/>
      <c r="CR266" s="13"/>
      <c r="CS266" s="13"/>
      <c r="CT266" s="13"/>
      <c r="CU266" s="13"/>
      <c r="CV266" s="13"/>
      <c r="CW266" s="13"/>
      <c r="CX266" s="13"/>
      <c r="CY266" s="13"/>
      <c r="CZ266" s="13"/>
      <c r="DA266" s="13"/>
      <c r="DB266" s="13"/>
      <c r="DC266" s="13"/>
      <c r="DD266" s="13"/>
      <c r="DE266" s="13"/>
      <c r="DF266" s="13"/>
      <c r="DG266" s="13"/>
      <c r="DH266" s="13"/>
      <c r="DI266" s="13"/>
      <c r="DJ266" s="13"/>
      <c r="DK266" s="13"/>
      <c r="DL266" s="13"/>
      <c r="DM266" s="13"/>
      <c r="DN266" s="13"/>
      <c r="DO266" s="13"/>
      <c r="DP266" s="13"/>
      <c r="DQ266" s="13"/>
      <c r="DR266" s="13"/>
      <c r="DS266" s="13"/>
      <c r="DT266" s="13"/>
      <c r="DU266" s="13"/>
      <c r="DV266" s="13"/>
      <c r="DW266" s="13"/>
      <c r="DX266" s="13"/>
      <c r="DY266" s="13"/>
      <c r="DZ266" s="13"/>
      <c r="EA266" s="13"/>
      <c r="EB266" s="13"/>
      <c r="EC266" s="13"/>
      <c r="ED266" s="13"/>
      <c r="EE266" s="13"/>
      <c r="EF266" s="13"/>
      <c r="EG266" s="13"/>
      <c r="EH266" s="13"/>
      <c r="EI266" s="13"/>
      <c r="EJ266" s="13"/>
      <c r="EK266" s="13"/>
      <c r="EL266" s="13"/>
      <c r="EM266" s="13"/>
      <c r="EN266" s="13"/>
      <c r="EO266" s="13"/>
      <c r="EP266" s="13"/>
      <c r="EQ266" s="13"/>
      <c r="ER266" s="13"/>
      <c r="ES266" s="13"/>
      <c r="ET266" s="13"/>
      <c r="EU266" s="13"/>
      <c r="EV266" s="13"/>
      <c r="EW266" s="13"/>
      <c r="EX266" s="13"/>
      <c r="EY266" s="13"/>
      <c r="EZ266" s="13"/>
      <c r="FA266" s="13"/>
      <c r="FB266" s="13"/>
      <c r="FC266" s="13"/>
      <c r="FD266" s="13"/>
      <c r="FE266" s="13"/>
      <c r="FF266" s="13"/>
      <c r="FG266" s="13"/>
      <c r="FH266" s="13"/>
      <c r="FI266" s="13"/>
      <c r="FJ266" s="13"/>
      <c r="FK266" s="13"/>
      <c r="FL266" s="13"/>
      <c r="FM266" s="13"/>
      <c r="FN266" s="13"/>
      <c r="FO266" s="13"/>
      <c r="FP266" s="13"/>
      <c r="FQ266" s="13"/>
      <c r="FR266" s="13"/>
      <c r="FS266" s="13"/>
      <c r="FT266" s="13"/>
      <c r="FU266" s="13"/>
      <c r="FV266" s="13"/>
      <c r="FW266" s="13"/>
      <c r="FX266" s="13"/>
      <c r="FY266" s="13"/>
      <c r="FZ266" s="13"/>
      <c r="GA266" s="13"/>
      <c r="GB266" s="13"/>
      <c r="GC266" s="13"/>
    </row>
    <row r="267" spans="1:185" ht="12.75" customHeight="1" x14ac:dyDescent="0.2">
      <c r="A267" s="76"/>
      <c r="B267" s="81" t="s">
        <v>145</v>
      </c>
      <c r="C267" s="82" t="s">
        <v>649</v>
      </c>
      <c r="D267" s="88">
        <v>66</v>
      </c>
      <c r="E267" s="85">
        <v>5.3</v>
      </c>
      <c r="F267" s="50">
        <v>10</v>
      </c>
      <c r="G267" s="15">
        <f t="shared" si="3"/>
        <v>1</v>
      </c>
      <c r="H267" s="15">
        <v>0</v>
      </c>
      <c r="I267" s="15">
        <v>0</v>
      </c>
      <c r="J267" s="15">
        <v>0</v>
      </c>
      <c r="K267" s="15"/>
      <c r="L267" s="59">
        <v>0</v>
      </c>
      <c r="M267" s="59">
        <v>0</v>
      </c>
      <c r="N267" s="59">
        <v>0</v>
      </c>
      <c r="O267" s="59">
        <v>0</v>
      </c>
      <c r="P267" s="15"/>
      <c r="Q267" s="59">
        <v>0</v>
      </c>
      <c r="R267" s="59">
        <v>0</v>
      </c>
      <c r="S267" s="59">
        <v>1</v>
      </c>
      <c r="T267" s="59"/>
      <c r="U267" s="15"/>
      <c r="V267" s="59"/>
      <c r="W267" s="59"/>
      <c r="X267" s="61"/>
      <c r="Y267" s="59"/>
      <c r="Z267" s="61"/>
      <c r="AA267" s="59"/>
      <c r="AB267" s="62"/>
      <c r="AC267" s="62"/>
      <c r="AD267" s="59"/>
      <c r="AE267" s="62"/>
      <c r="AF267" s="59"/>
      <c r="AG267" s="63"/>
      <c r="AH267" s="59"/>
      <c r="AI267" s="59"/>
      <c r="AJ267" s="59"/>
      <c r="AK267" s="59"/>
      <c r="AL267" s="59"/>
      <c r="AM267" s="59"/>
      <c r="AN267" s="59"/>
      <c r="AO267" s="59"/>
      <c r="AP267" s="59"/>
      <c r="AQ267" s="63"/>
      <c r="AR267" s="59"/>
      <c r="AS267" s="59"/>
      <c r="AT267" s="59"/>
      <c r="AU267" s="59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  <c r="BR267" s="13"/>
      <c r="BS267" s="13"/>
      <c r="BT267" s="13"/>
      <c r="BU267" s="13"/>
      <c r="BV267" s="13"/>
      <c r="BW267" s="13"/>
      <c r="BX267" s="13"/>
      <c r="BY267" s="13"/>
      <c r="BZ267" s="13"/>
      <c r="CA267" s="13"/>
      <c r="CB267" s="13"/>
      <c r="CC267" s="13"/>
      <c r="CD267" s="13"/>
      <c r="CE267" s="13"/>
      <c r="CF267" s="13"/>
      <c r="CG267" s="13"/>
      <c r="CH267" s="13"/>
      <c r="CI267" s="13"/>
      <c r="CJ267" s="13"/>
      <c r="CK267" s="13"/>
      <c r="CL267" s="13"/>
      <c r="CM267" s="13"/>
      <c r="CN267" s="13"/>
      <c r="CO267" s="13"/>
      <c r="CP267" s="13"/>
      <c r="CQ267" s="13"/>
      <c r="CR267" s="13"/>
      <c r="CS267" s="13"/>
      <c r="CT267" s="13"/>
      <c r="CU267" s="13"/>
      <c r="CV267" s="13"/>
      <c r="CW267" s="13"/>
      <c r="CX267" s="13"/>
      <c r="CY267" s="13"/>
      <c r="CZ267" s="13"/>
      <c r="DA267" s="13"/>
      <c r="DB267" s="13"/>
      <c r="DC267" s="13"/>
      <c r="DD267" s="13"/>
      <c r="DE267" s="13"/>
      <c r="DF267" s="13"/>
      <c r="DG267" s="13"/>
      <c r="DH267" s="13"/>
      <c r="DI267" s="13"/>
      <c r="DJ267" s="13"/>
      <c r="DK267" s="13"/>
      <c r="DL267" s="13"/>
      <c r="DM267" s="13"/>
      <c r="DN267" s="13"/>
      <c r="DO267" s="13"/>
      <c r="DP267" s="13"/>
      <c r="DQ267" s="13"/>
      <c r="DR267" s="13"/>
      <c r="DS267" s="13"/>
      <c r="DT267" s="13"/>
      <c r="DU267" s="13"/>
      <c r="DV267" s="13"/>
      <c r="DW267" s="13"/>
      <c r="DX267" s="13"/>
      <c r="DY267" s="13"/>
      <c r="DZ267" s="13"/>
      <c r="EA267" s="13"/>
      <c r="EB267" s="13"/>
      <c r="EC267" s="13"/>
      <c r="ED267" s="13"/>
      <c r="EE267" s="13"/>
      <c r="EF267" s="13"/>
      <c r="EG267" s="13"/>
      <c r="EH267" s="13"/>
      <c r="EI267" s="13"/>
      <c r="EJ267" s="13"/>
      <c r="EK267" s="13"/>
      <c r="EL267" s="13"/>
      <c r="EM267" s="13"/>
      <c r="EN267" s="13"/>
      <c r="EO267" s="13"/>
      <c r="EP267" s="13"/>
      <c r="EQ267" s="13"/>
      <c r="ER267" s="13"/>
      <c r="ES267" s="13"/>
      <c r="ET267" s="13"/>
      <c r="EU267" s="13"/>
      <c r="EV267" s="13"/>
      <c r="EW267" s="13"/>
      <c r="EX267" s="13"/>
      <c r="EY267" s="13"/>
      <c r="EZ267" s="13"/>
      <c r="FA267" s="13"/>
      <c r="FB267" s="13"/>
      <c r="FC267" s="13"/>
      <c r="FD267" s="13"/>
      <c r="FE267" s="13"/>
      <c r="FF267" s="13"/>
      <c r="FG267" s="13"/>
      <c r="FH267" s="13"/>
      <c r="FI267" s="13"/>
      <c r="FJ267" s="13"/>
      <c r="FK267" s="13"/>
      <c r="FL267" s="13"/>
      <c r="FM267" s="13"/>
      <c r="FN267" s="13"/>
      <c r="FO267" s="13"/>
      <c r="FP267" s="13"/>
      <c r="FQ267" s="13"/>
      <c r="FR267" s="13"/>
      <c r="FS267" s="13"/>
      <c r="FT267" s="13"/>
      <c r="FU267" s="13"/>
      <c r="FV267" s="13"/>
      <c r="FW267" s="13"/>
      <c r="FX267" s="13"/>
      <c r="FY267" s="13"/>
      <c r="FZ267" s="13"/>
      <c r="GA267" s="13"/>
      <c r="GB267" s="13"/>
      <c r="GC267" s="13"/>
    </row>
    <row r="268" spans="1:185" ht="12.75" customHeight="1" x14ac:dyDescent="0.2">
      <c r="A268" s="76"/>
      <c r="B268" t="s">
        <v>1237</v>
      </c>
      <c r="C268" s="82" t="s">
        <v>648</v>
      </c>
      <c r="D268" s="88"/>
      <c r="E268" s="85">
        <v>5.3</v>
      </c>
      <c r="F268" s="50">
        <v>14.1</v>
      </c>
      <c r="G268" s="15">
        <f>SUM(H268:AW268)</f>
        <v>46</v>
      </c>
      <c r="H268" s="15"/>
      <c r="I268" s="15">
        <v>0</v>
      </c>
      <c r="J268" s="15">
        <v>2</v>
      </c>
      <c r="K268" s="15"/>
      <c r="L268" s="59">
        <v>10</v>
      </c>
      <c r="M268" s="59">
        <v>10</v>
      </c>
      <c r="N268" s="59">
        <v>2</v>
      </c>
      <c r="O268" s="59">
        <v>10</v>
      </c>
      <c r="P268" s="15"/>
      <c r="Q268" s="59">
        <v>5</v>
      </c>
      <c r="R268" s="59">
        <v>5</v>
      </c>
      <c r="S268" s="59">
        <v>2</v>
      </c>
      <c r="T268" s="59"/>
      <c r="U268" s="15"/>
      <c r="V268" s="59"/>
      <c r="W268" s="59"/>
      <c r="X268" s="61"/>
      <c r="Y268" s="59"/>
      <c r="Z268" s="61"/>
      <c r="AA268" s="59"/>
      <c r="AB268" s="62"/>
      <c r="AC268" s="62"/>
      <c r="AD268" s="59"/>
      <c r="AE268" s="62"/>
      <c r="AF268" s="59"/>
      <c r="AG268" s="63"/>
      <c r="AH268" s="59"/>
      <c r="AI268" s="59"/>
      <c r="AJ268" s="59"/>
      <c r="AK268" s="59"/>
      <c r="AL268" s="59"/>
      <c r="AM268" s="59"/>
      <c r="AN268" s="59"/>
      <c r="AO268" s="59"/>
      <c r="AP268" s="59"/>
      <c r="AQ268" s="63"/>
      <c r="AR268" s="59"/>
      <c r="AS268" s="59"/>
      <c r="AT268" s="59"/>
      <c r="AU268" s="59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  <c r="BR268" s="13"/>
      <c r="BS268" s="13"/>
      <c r="BT268" s="13"/>
      <c r="BU268" s="13"/>
      <c r="BV268" s="13"/>
      <c r="BW268" s="13"/>
      <c r="BX268" s="13"/>
      <c r="BY268" s="13"/>
      <c r="BZ268" s="13"/>
      <c r="CA268" s="13"/>
      <c r="CB268" s="13"/>
      <c r="CC268" s="13"/>
      <c r="CD268" s="13"/>
      <c r="CE268" s="13"/>
      <c r="CF268" s="13"/>
      <c r="CG268" s="13"/>
      <c r="CH268" s="13"/>
      <c r="CI268" s="13"/>
      <c r="CJ268" s="13"/>
      <c r="CK268" s="13"/>
      <c r="CL268" s="13"/>
      <c r="CM268" s="13"/>
      <c r="CN268" s="13"/>
      <c r="CO268" s="13"/>
      <c r="CP268" s="13"/>
      <c r="CQ268" s="13"/>
      <c r="CR268" s="13"/>
      <c r="CS268" s="13"/>
      <c r="CT268" s="13"/>
      <c r="CU268" s="13"/>
      <c r="CV268" s="13"/>
      <c r="CW268" s="13"/>
      <c r="CX268" s="13"/>
      <c r="CY268" s="13"/>
      <c r="CZ268" s="13"/>
      <c r="DA268" s="13"/>
      <c r="DB268" s="13"/>
      <c r="DC268" s="13"/>
      <c r="DD268" s="13"/>
      <c r="DE268" s="13"/>
      <c r="DF268" s="13"/>
      <c r="DG268" s="13"/>
      <c r="DH268" s="13"/>
      <c r="DI268" s="13"/>
      <c r="DJ268" s="13"/>
      <c r="DK268" s="13"/>
      <c r="DL268" s="13"/>
      <c r="DM268" s="13"/>
      <c r="DN268" s="13"/>
      <c r="DO268" s="13"/>
      <c r="DP268" s="13"/>
      <c r="DQ268" s="13"/>
      <c r="DR268" s="13"/>
      <c r="DS268" s="13"/>
      <c r="DT268" s="13"/>
      <c r="DU268" s="13"/>
      <c r="DV268" s="13"/>
      <c r="DW268" s="13"/>
      <c r="DX268" s="13"/>
      <c r="DY268" s="13"/>
      <c r="DZ268" s="13"/>
      <c r="EA268" s="13"/>
      <c r="EB268" s="13"/>
      <c r="EC268" s="13"/>
      <c r="ED268" s="13"/>
      <c r="EE268" s="13"/>
      <c r="EF268" s="13"/>
      <c r="EG268" s="13"/>
      <c r="EH268" s="13"/>
      <c r="EI268" s="13"/>
      <c r="EJ268" s="13"/>
      <c r="EK268" s="13"/>
      <c r="EL268" s="13"/>
      <c r="EM268" s="13"/>
      <c r="EN268" s="13"/>
      <c r="EO268" s="13"/>
      <c r="EP268" s="13"/>
      <c r="EQ268" s="13"/>
      <c r="ER268" s="13"/>
      <c r="ES268" s="13"/>
      <c r="ET268" s="13"/>
      <c r="EU268" s="13"/>
      <c r="EV268" s="13"/>
      <c r="EW268" s="13"/>
      <c r="EX268" s="13"/>
      <c r="EY268" s="13"/>
      <c r="EZ268" s="13"/>
      <c r="FA268" s="13"/>
      <c r="FB268" s="13"/>
      <c r="FC268" s="13"/>
      <c r="FD268" s="13"/>
      <c r="FE268" s="13"/>
      <c r="FF268" s="13"/>
      <c r="FG268" s="13"/>
      <c r="FH268" s="13"/>
      <c r="FI268" s="13"/>
      <c r="FJ268" s="13"/>
      <c r="FK268" s="13"/>
      <c r="FL268" s="13"/>
      <c r="FM268" s="13"/>
      <c r="FN268" s="13"/>
      <c r="FO268" s="13"/>
      <c r="FP268" s="13"/>
      <c r="FQ268" s="13"/>
      <c r="FR268" s="13"/>
      <c r="FS268" s="13"/>
      <c r="FT268" s="13"/>
      <c r="FU268" s="13"/>
      <c r="FV268" s="13"/>
      <c r="FW268" s="13"/>
      <c r="FX268" s="13"/>
      <c r="FY268" s="13"/>
      <c r="FZ268" s="13"/>
      <c r="GA268" s="13"/>
      <c r="GB268" s="13"/>
      <c r="GC268" s="13"/>
    </row>
    <row r="269" spans="1:185" ht="12.75" customHeight="1" x14ac:dyDescent="0.2">
      <c r="A269" s="76"/>
      <c r="B269" s="81" t="s">
        <v>385</v>
      </c>
      <c r="C269" s="82" t="s">
        <v>649</v>
      </c>
      <c r="D269" s="88">
        <v>148</v>
      </c>
      <c r="E269" s="85">
        <v>5.2</v>
      </c>
      <c r="F269" s="50">
        <v>8.6999999999999993</v>
      </c>
      <c r="G269" s="15">
        <f t="shared" ref="G269:G334" si="4">SUM(H269:AU269)</f>
        <v>23</v>
      </c>
      <c r="H269" s="15">
        <v>1</v>
      </c>
      <c r="I269" s="15">
        <v>4</v>
      </c>
      <c r="J269" s="68">
        <v>5</v>
      </c>
      <c r="K269" s="15"/>
      <c r="L269" s="59">
        <v>0</v>
      </c>
      <c r="M269" s="59">
        <v>2</v>
      </c>
      <c r="N269" s="59">
        <v>1</v>
      </c>
      <c r="O269" s="59">
        <v>2</v>
      </c>
      <c r="P269" s="15"/>
      <c r="Q269" s="59">
        <v>1</v>
      </c>
      <c r="R269" s="59">
        <v>2</v>
      </c>
      <c r="S269" s="59">
        <v>5</v>
      </c>
      <c r="T269" s="59"/>
      <c r="U269" s="15"/>
      <c r="V269" s="59"/>
      <c r="W269" s="59"/>
      <c r="X269" s="61"/>
      <c r="Y269" s="59"/>
      <c r="Z269" s="61"/>
      <c r="AA269" s="59"/>
      <c r="AB269" s="62"/>
      <c r="AC269" s="62"/>
      <c r="AD269" s="59"/>
      <c r="AE269" s="62"/>
      <c r="AF269" s="59"/>
      <c r="AG269" s="63"/>
      <c r="AH269" s="59"/>
      <c r="AI269" s="59"/>
      <c r="AJ269" s="63"/>
      <c r="AK269" s="59"/>
      <c r="AL269" s="59"/>
      <c r="AM269" s="59"/>
      <c r="AN269" s="63"/>
      <c r="AO269" s="59"/>
      <c r="AP269" s="59"/>
      <c r="AQ269" s="59"/>
      <c r="AR269" s="59"/>
      <c r="AS269" s="59"/>
      <c r="AT269" s="59"/>
      <c r="AU269" s="59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  <c r="BR269" s="13"/>
      <c r="BS269" s="13"/>
      <c r="BT269" s="13"/>
      <c r="BU269" s="13"/>
      <c r="BV269" s="13"/>
      <c r="BW269" s="13"/>
      <c r="BX269" s="13"/>
      <c r="BY269" s="13"/>
      <c r="BZ269" s="13"/>
      <c r="CA269" s="13"/>
      <c r="CB269" s="13"/>
      <c r="CC269" s="13"/>
      <c r="CD269" s="13"/>
      <c r="CE269" s="13"/>
      <c r="CF269" s="13"/>
      <c r="CG269" s="13"/>
      <c r="CH269" s="13"/>
      <c r="CI269" s="13"/>
      <c r="CJ269" s="13"/>
      <c r="CK269" s="13"/>
      <c r="CL269" s="13"/>
      <c r="CM269" s="13"/>
      <c r="CN269" s="13"/>
      <c r="CO269" s="13"/>
      <c r="CP269" s="13"/>
      <c r="CQ269" s="13"/>
      <c r="CR269" s="13"/>
      <c r="CS269" s="13"/>
      <c r="CT269" s="13"/>
      <c r="CU269" s="13"/>
      <c r="CV269" s="13"/>
      <c r="CW269" s="13"/>
      <c r="CX269" s="13"/>
      <c r="CY269" s="13"/>
      <c r="CZ269" s="13"/>
      <c r="DA269" s="13"/>
      <c r="DB269" s="13"/>
      <c r="DC269" s="13"/>
      <c r="DD269" s="13"/>
      <c r="DE269" s="13"/>
      <c r="DF269" s="13"/>
      <c r="DG269" s="13"/>
      <c r="DH269" s="13"/>
      <c r="DI269" s="13"/>
      <c r="DJ269" s="13"/>
      <c r="DK269" s="13"/>
      <c r="DL269" s="13"/>
      <c r="DM269" s="13"/>
      <c r="DN269" s="13"/>
      <c r="DO269" s="13"/>
      <c r="DP269" s="13"/>
      <c r="DQ269" s="13"/>
      <c r="DR269" s="13"/>
      <c r="DS269" s="13"/>
      <c r="DT269" s="13"/>
      <c r="DU269" s="13"/>
      <c r="DV269" s="13"/>
      <c r="DW269" s="13"/>
      <c r="DX269" s="13"/>
      <c r="DY269" s="13"/>
      <c r="DZ269" s="13"/>
      <c r="EA269" s="13"/>
      <c r="EB269" s="13"/>
      <c r="EC269" s="13"/>
      <c r="ED269" s="13"/>
      <c r="EE269" s="13"/>
      <c r="EF269" s="13"/>
      <c r="EG269" s="13"/>
      <c r="EH269" s="13"/>
      <c r="EI269" s="13"/>
      <c r="EJ269" s="13"/>
      <c r="EK269" s="13"/>
      <c r="EL269" s="13"/>
      <c r="EM269" s="13"/>
      <c r="EN269" s="13"/>
      <c r="EO269" s="13"/>
      <c r="EP269" s="13"/>
      <c r="EQ269" s="13"/>
      <c r="ER269" s="13"/>
      <c r="ES269" s="13"/>
      <c r="ET269" s="13"/>
      <c r="EU269" s="13"/>
      <c r="EV269" s="13"/>
      <c r="EW269" s="13"/>
      <c r="EX269" s="13"/>
      <c r="EY269" s="13"/>
      <c r="EZ269" s="13"/>
      <c r="FA269" s="13"/>
      <c r="FB269" s="13"/>
      <c r="FC269" s="13"/>
      <c r="FD269" s="13"/>
      <c r="FE269" s="13"/>
      <c r="FF269" s="13"/>
      <c r="FG269" s="13"/>
      <c r="FH269" s="13"/>
      <c r="FI269" s="13"/>
      <c r="FJ269" s="13"/>
      <c r="FK269" s="13"/>
      <c r="FL269" s="13"/>
      <c r="FM269" s="13"/>
      <c r="FN269" s="13"/>
      <c r="FO269" s="13"/>
      <c r="FP269" s="13"/>
      <c r="FQ269" s="13"/>
      <c r="FR269" s="13"/>
      <c r="FS269" s="13"/>
      <c r="FT269" s="13"/>
      <c r="FU269" s="13"/>
      <c r="FV269" s="13"/>
      <c r="FW269" s="13"/>
      <c r="FX269" s="13"/>
      <c r="FY269" s="13"/>
      <c r="FZ269" s="13"/>
      <c r="GA269" s="13"/>
      <c r="GB269" s="13"/>
      <c r="GC269" s="13"/>
    </row>
    <row r="270" spans="1:185" ht="12.75" customHeight="1" x14ac:dyDescent="0.2">
      <c r="A270" s="76"/>
      <c r="B270" s="81" t="s">
        <v>384</v>
      </c>
      <c r="C270" s="82" t="s">
        <v>648</v>
      </c>
      <c r="D270" s="88">
        <v>107</v>
      </c>
      <c r="E270" s="85">
        <v>5.0999999999999996</v>
      </c>
      <c r="F270" s="50">
        <v>12</v>
      </c>
      <c r="G270" s="15">
        <f t="shared" si="4"/>
        <v>31</v>
      </c>
      <c r="H270" s="15">
        <v>2</v>
      </c>
      <c r="I270" s="15">
        <v>7</v>
      </c>
      <c r="J270" s="68">
        <v>2</v>
      </c>
      <c r="K270" s="15"/>
      <c r="L270" s="59">
        <v>10</v>
      </c>
      <c r="M270" s="59">
        <v>1</v>
      </c>
      <c r="N270" s="59">
        <v>0</v>
      </c>
      <c r="O270" s="59">
        <v>5</v>
      </c>
      <c r="P270" s="15"/>
      <c r="Q270" s="59">
        <v>2</v>
      </c>
      <c r="R270" s="59">
        <v>2</v>
      </c>
      <c r="S270" s="59">
        <v>0</v>
      </c>
      <c r="T270" s="59"/>
      <c r="U270" s="15"/>
      <c r="V270" s="59"/>
      <c r="W270" s="59"/>
      <c r="X270" s="61"/>
      <c r="Y270" s="59"/>
      <c r="Z270" s="61"/>
      <c r="AA270" s="59"/>
      <c r="AB270" s="62"/>
      <c r="AC270" s="62"/>
      <c r="AD270" s="59"/>
      <c r="AE270" s="62"/>
      <c r="AF270" s="59"/>
      <c r="AG270" s="59"/>
      <c r="AH270" s="63"/>
      <c r="AI270" s="59"/>
      <c r="AJ270" s="59"/>
      <c r="AK270" s="59"/>
      <c r="AL270" s="59"/>
      <c r="AM270" s="59"/>
      <c r="AN270" s="59"/>
      <c r="AO270" s="59"/>
      <c r="AP270" s="59"/>
      <c r="AQ270" s="63"/>
      <c r="AR270" s="59"/>
      <c r="AS270" s="59"/>
      <c r="AT270" s="59"/>
      <c r="AU270" s="59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  <c r="BR270" s="13"/>
      <c r="BS270" s="13"/>
      <c r="BT270" s="13"/>
      <c r="BU270" s="13"/>
      <c r="BV270" s="13"/>
      <c r="BW270" s="13"/>
      <c r="BX270" s="13"/>
      <c r="BY270" s="13"/>
      <c r="BZ270" s="13"/>
      <c r="CA270" s="13"/>
      <c r="CB270" s="13"/>
      <c r="CC270" s="13"/>
      <c r="CD270" s="13"/>
      <c r="CE270" s="13"/>
      <c r="CF270" s="13"/>
      <c r="CG270" s="13"/>
      <c r="CH270" s="13"/>
      <c r="CI270" s="13"/>
      <c r="CJ270" s="13"/>
      <c r="CK270" s="13"/>
      <c r="CL270" s="13"/>
      <c r="CM270" s="13"/>
      <c r="CN270" s="13"/>
      <c r="CO270" s="13"/>
      <c r="CP270" s="13"/>
      <c r="CQ270" s="13"/>
      <c r="CR270" s="13"/>
      <c r="CS270" s="13"/>
      <c r="CT270" s="13"/>
      <c r="CU270" s="13"/>
      <c r="CV270" s="13"/>
      <c r="CW270" s="13"/>
      <c r="CX270" s="13"/>
      <c r="CY270" s="13"/>
      <c r="CZ270" s="13"/>
      <c r="DA270" s="13"/>
      <c r="DB270" s="13"/>
      <c r="DC270" s="13"/>
      <c r="DD270" s="13"/>
      <c r="DE270" s="13"/>
      <c r="DF270" s="13"/>
      <c r="DG270" s="13"/>
      <c r="DH270" s="13"/>
      <c r="DI270" s="13"/>
      <c r="DJ270" s="13"/>
      <c r="DK270" s="13"/>
      <c r="DL270" s="13"/>
      <c r="DM270" s="13"/>
      <c r="DN270" s="13"/>
      <c r="DO270" s="13"/>
      <c r="DP270" s="13"/>
      <c r="DQ270" s="13"/>
      <c r="DR270" s="13"/>
      <c r="DS270" s="13"/>
      <c r="DT270" s="13"/>
      <c r="DU270" s="13"/>
      <c r="DV270" s="13"/>
      <c r="DW270" s="13"/>
      <c r="DX270" s="13"/>
      <c r="DY270" s="13"/>
      <c r="DZ270" s="13"/>
      <c r="EA270" s="13"/>
      <c r="EB270" s="13"/>
      <c r="EC270" s="13"/>
      <c r="ED270" s="13"/>
      <c r="EE270" s="13"/>
      <c r="EF270" s="13"/>
      <c r="EG270" s="13"/>
      <c r="EH270" s="13"/>
      <c r="EI270" s="13"/>
      <c r="EJ270" s="13"/>
      <c r="EK270" s="13"/>
      <c r="EL270" s="13"/>
      <c r="EM270" s="13"/>
      <c r="EN270" s="13"/>
      <c r="EO270" s="13"/>
      <c r="EP270" s="13"/>
      <c r="EQ270" s="13"/>
      <c r="ER270" s="13"/>
      <c r="ES270" s="13"/>
      <c r="ET270" s="13"/>
      <c r="EU270" s="13"/>
      <c r="EV270" s="13"/>
      <c r="EW270" s="13"/>
      <c r="EX270" s="13"/>
      <c r="EY270" s="13"/>
      <c r="EZ270" s="13"/>
      <c r="FA270" s="13"/>
      <c r="FB270" s="13"/>
      <c r="FC270" s="13"/>
      <c r="FD270" s="13"/>
      <c r="FE270" s="13"/>
      <c r="FF270" s="13"/>
      <c r="FG270" s="13"/>
      <c r="FH270" s="13"/>
      <c r="FI270" s="13"/>
      <c r="FJ270" s="13"/>
      <c r="FK270" s="13"/>
      <c r="FL270" s="13"/>
      <c r="FM270" s="13"/>
      <c r="FN270" s="13"/>
      <c r="FO270" s="13"/>
      <c r="FP270" s="13"/>
      <c r="FQ270" s="13"/>
      <c r="FR270" s="13"/>
      <c r="FS270" s="13"/>
      <c r="FT270" s="13"/>
      <c r="FU270" s="13"/>
      <c r="FV270" s="13"/>
      <c r="FW270" s="13"/>
      <c r="FX270" s="13"/>
      <c r="FY270" s="13"/>
      <c r="FZ270" s="13"/>
      <c r="GA270" s="13"/>
      <c r="GB270" s="13"/>
      <c r="GC270" s="13"/>
    </row>
    <row r="271" spans="1:185" ht="12.75" customHeight="1" x14ac:dyDescent="0.2">
      <c r="A271" s="76"/>
      <c r="B271" s="81" t="s">
        <v>173</v>
      </c>
      <c r="C271" s="82" t="s">
        <v>649</v>
      </c>
      <c r="D271" s="88">
        <v>138</v>
      </c>
      <c r="E271" s="85">
        <v>5</v>
      </c>
      <c r="F271" s="50">
        <v>12.6</v>
      </c>
      <c r="G271" s="15">
        <f t="shared" si="4"/>
        <v>33</v>
      </c>
      <c r="H271" s="15">
        <v>7</v>
      </c>
      <c r="I271" s="15">
        <v>10</v>
      </c>
      <c r="J271" s="68">
        <v>2</v>
      </c>
      <c r="K271" s="15"/>
      <c r="L271" s="59">
        <v>5</v>
      </c>
      <c r="M271" s="59">
        <v>4</v>
      </c>
      <c r="N271" s="59">
        <v>2</v>
      </c>
      <c r="O271" s="59">
        <v>0</v>
      </c>
      <c r="P271" s="15"/>
      <c r="Q271" s="59">
        <v>1</v>
      </c>
      <c r="R271" s="59">
        <v>1</v>
      </c>
      <c r="S271" s="59">
        <v>1</v>
      </c>
      <c r="T271" s="59"/>
      <c r="U271" s="15"/>
      <c r="V271" s="59"/>
      <c r="W271" s="59"/>
      <c r="X271" s="61"/>
      <c r="Y271" s="59"/>
      <c r="Z271" s="61"/>
      <c r="AA271" s="59"/>
      <c r="AB271" s="62"/>
      <c r="AC271" s="62"/>
      <c r="AD271" s="59"/>
      <c r="AE271" s="62"/>
      <c r="AF271" s="59"/>
      <c r="AG271" s="59"/>
      <c r="AH271" s="59"/>
      <c r="AI271" s="59"/>
      <c r="AJ271" s="59"/>
      <c r="AK271" s="59"/>
      <c r="AL271" s="59"/>
      <c r="AM271" s="59"/>
      <c r="AN271" s="59"/>
      <c r="AO271" s="59"/>
      <c r="AP271" s="59"/>
      <c r="AQ271" s="59"/>
      <c r="AR271" s="59"/>
      <c r="AS271" s="59"/>
      <c r="AT271" s="63"/>
      <c r="AU271" s="59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  <c r="BR271" s="13"/>
      <c r="BS271" s="13"/>
      <c r="BT271" s="13"/>
      <c r="BU271" s="13"/>
      <c r="BV271" s="13"/>
      <c r="BW271" s="13"/>
      <c r="BX271" s="13"/>
      <c r="BY271" s="13"/>
      <c r="BZ271" s="13"/>
      <c r="CA271" s="13"/>
      <c r="CB271" s="13"/>
      <c r="CC271" s="13"/>
      <c r="CD271" s="13"/>
      <c r="CE271" s="13"/>
      <c r="CF271" s="13"/>
      <c r="CG271" s="13"/>
      <c r="CH271" s="13"/>
      <c r="CI271" s="13"/>
      <c r="CJ271" s="13"/>
      <c r="CK271" s="13"/>
      <c r="CL271" s="13"/>
      <c r="CM271" s="13"/>
      <c r="CN271" s="13"/>
      <c r="CO271" s="13"/>
      <c r="CP271" s="13"/>
      <c r="CQ271" s="13"/>
      <c r="CR271" s="13"/>
      <c r="CS271" s="13"/>
      <c r="CT271" s="13"/>
      <c r="CU271" s="13"/>
      <c r="CV271" s="13"/>
      <c r="CW271" s="13"/>
      <c r="CX271" s="13"/>
      <c r="CY271" s="13"/>
      <c r="CZ271" s="13"/>
      <c r="DA271" s="13"/>
      <c r="DB271" s="13"/>
      <c r="DC271" s="13"/>
      <c r="DD271" s="13"/>
      <c r="DE271" s="13"/>
      <c r="DF271" s="13"/>
      <c r="DG271" s="13"/>
      <c r="DH271" s="13"/>
      <c r="DI271" s="13"/>
      <c r="DJ271" s="13"/>
      <c r="DK271" s="13"/>
      <c r="DL271" s="13"/>
      <c r="DM271" s="13"/>
      <c r="DN271" s="13"/>
      <c r="DO271" s="13"/>
      <c r="DP271" s="13"/>
      <c r="DQ271" s="13"/>
      <c r="DR271" s="13"/>
      <c r="DS271" s="13"/>
      <c r="DT271" s="13"/>
      <c r="DU271" s="13"/>
      <c r="DV271" s="13"/>
      <c r="DW271" s="13"/>
      <c r="DX271" s="13"/>
      <c r="DY271" s="13"/>
      <c r="DZ271" s="13"/>
      <c r="EA271" s="13"/>
      <c r="EB271" s="13"/>
      <c r="EC271" s="13"/>
      <c r="ED271" s="13"/>
      <c r="EE271" s="13"/>
      <c r="EF271" s="13"/>
      <c r="EG271" s="13"/>
      <c r="EH271" s="13"/>
      <c r="EI271" s="13"/>
      <c r="EJ271" s="13"/>
      <c r="EK271" s="13"/>
      <c r="EL271" s="13"/>
      <c r="EM271" s="13"/>
      <c r="EN271" s="13"/>
      <c r="EO271" s="13"/>
      <c r="EP271" s="13"/>
      <c r="EQ271" s="13"/>
      <c r="ER271" s="13"/>
      <c r="ES271" s="13"/>
      <c r="ET271" s="13"/>
      <c r="EU271" s="13"/>
      <c r="EV271" s="13"/>
      <c r="EW271" s="13"/>
      <c r="EX271" s="13"/>
      <c r="EY271" s="13"/>
      <c r="EZ271" s="13"/>
      <c r="FA271" s="13"/>
      <c r="FB271" s="13"/>
      <c r="FC271" s="13"/>
      <c r="FD271" s="13"/>
      <c r="FE271" s="13"/>
      <c r="FF271" s="13"/>
      <c r="FG271" s="13"/>
      <c r="FH271" s="13"/>
      <c r="FI271" s="13"/>
      <c r="FJ271" s="13"/>
      <c r="FK271" s="13"/>
      <c r="FL271" s="13"/>
      <c r="FM271" s="13"/>
      <c r="FN271" s="13"/>
      <c r="FO271" s="13"/>
      <c r="FP271" s="13"/>
      <c r="FQ271" s="13"/>
      <c r="FR271" s="13"/>
      <c r="FS271" s="13"/>
      <c r="FT271" s="13"/>
      <c r="FU271" s="13"/>
      <c r="FV271" s="13"/>
      <c r="FW271" s="13"/>
      <c r="FX271" s="13"/>
      <c r="FY271" s="13"/>
      <c r="FZ271" s="13"/>
      <c r="GA271" s="13"/>
      <c r="GB271" s="13"/>
      <c r="GC271" s="13"/>
    </row>
    <row r="272" spans="1:185" ht="12.75" customHeight="1" x14ac:dyDescent="0.2">
      <c r="A272" s="76"/>
      <c r="B272" s="81" t="s">
        <v>134</v>
      </c>
      <c r="C272" s="82" t="s">
        <v>650</v>
      </c>
      <c r="D272" s="88">
        <v>183</v>
      </c>
      <c r="E272" s="85">
        <v>4.9000000000000004</v>
      </c>
      <c r="F272" s="50">
        <v>8</v>
      </c>
      <c r="G272" s="15">
        <f t="shared" si="4"/>
        <v>31</v>
      </c>
      <c r="H272" s="15">
        <v>2</v>
      </c>
      <c r="I272" s="15">
        <v>2</v>
      </c>
      <c r="J272" s="68">
        <v>7</v>
      </c>
      <c r="K272" s="15"/>
      <c r="L272" s="59">
        <v>2</v>
      </c>
      <c r="M272" s="59">
        <v>2</v>
      </c>
      <c r="N272" s="59">
        <v>6</v>
      </c>
      <c r="O272" s="59">
        <v>1</v>
      </c>
      <c r="P272" s="15"/>
      <c r="Q272" s="59">
        <v>5</v>
      </c>
      <c r="R272" s="59">
        <v>2</v>
      </c>
      <c r="S272" s="59">
        <v>2</v>
      </c>
      <c r="T272" s="59"/>
      <c r="U272" s="15"/>
      <c r="V272" s="59"/>
      <c r="W272" s="59"/>
      <c r="X272" s="61"/>
      <c r="Y272" s="59"/>
      <c r="Z272" s="61"/>
      <c r="AA272" s="59"/>
      <c r="AB272" s="62"/>
      <c r="AC272" s="62"/>
      <c r="AD272" s="59"/>
      <c r="AE272" s="62"/>
      <c r="AF272" s="59"/>
      <c r="AG272" s="63"/>
      <c r="AH272" s="59"/>
      <c r="AI272" s="59"/>
      <c r="AJ272" s="59"/>
      <c r="AK272" s="59"/>
      <c r="AL272" s="59"/>
      <c r="AM272" s="59"/>
      <c r="AN272" s="59"/>
      <c r="AO272" s="59"/>
      <c r="AP272" s="59"/>
      <c r="AQ272" s="59"/>
      <c r="AR272" s="59"/>
      <c r="AS272" s="59"/>
      <c r="AT272" s="63"/>
      <c r="AU272" s="59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  <c r="BR272" s="13"/>
      <c r="BS272" s="13"/>
      <c r="BT272" s="13"/>
      <c r="BU272" s="13"/>
      <c r="BV272" s="13"/>
      <c r="BW272" s="13"/>
      <c r="BX272" s="13"/>
      <c r="BY272" s="13"/>
      <c r="BZ272" s="13"/>
      <c r="CA272" s="13"/>
      <c r="CB272" s="13"/>
      <c r="CC272" s="13"/>
      <c r="CD272" s="13"/>
      <c r="CE272" s="13"/>
      <c r="CF272" s="13"/>
      <c r="CG272" s="13"/>
      <c r="CH272" s="13"/>
      <c r="CI272" s="13"/>
      <c r="CJ272" s="13"/>
      <c r="CK272" s="13"/>
      <c r="CL272" s="13"/>
      <c r="CM272" s="13"/>
      <c r="CN272" s="13"/>
      <c r="CO272" s="13"/>
      <c r="CP272" s="13"/>
      <c r="CQ272" s="13"/>
      <c r="CR272" s="13"/>
      <c r="CS272" s="13"/>
      <c r="CT272" s="13"/>
      <c r="CU272" s="13"/>
      <c r="CV272" s="13"/>
      <c r="CW272" s="13"/>
      <c r="CX272" s="13"/>
      <c r="CY272" s="13"/>
      <c r="CZ272" s="13"/>
      <c r="DA272" s="13"/>
      <c r="DB272" s="13"/>
      <c r="DC272" s="13"/>
      <c r="DD272" s="13"/>
      <c r="DE272" s="13"/>
      <c r="DF272" s="13"/>
      <c r="DG272" s="13"/>
      <c r="DH272" s="13"/>
      <c r="DI272" s="13"/>
      <c r="DJ272" s="13"/>
      <c r="DK272" s="13"/>
      <c r="DL272" s="13"/>
      <c r="DM272" s="13"/>
      <c r="DN272" s="13"/>
      <c r="DO272" s="13"/>
      <c r="DP272" s="13"/>
      <c r="DQ272" s="13"/>
      <c r="DR272" s="13"/>
      <c r="DS272" s="13"/>
      <c r="DT272" s="13"/>
      <c r="DU272" s="13"/>
      <c r="DV272" s="13"/>
      <c r="DW272" s="13"/>
      <c r="DX272" s="13"/>
      <c r="DY272" s="13"/>
      <c r="DZ272" s="13"/>
      <c r="EA272" s="13"/>
      <c r="EB272" s="13"/>
      <c r="EC272" s="13"/>
      <c r="ED272" s="13"/>
      <c r="EE272" s="13"/>
      <c r="EF272" s="13"/>
      <c r="EG272" s="13"/>
      <c r="EH272" s="13"/>
      <c r="EI272" s="13"/>
      <c r="EJ272" s="13"/>
      <c r="EK272" s="13"/>
      <c r="EL272" s="13"/>
      <c r="EM272" s="13"/>
      <c r="EN272" s="13"/>
      <c r="EO272" s="13"/>
      <c r="EP272" s="13"/>
      <c r="EQ272" s="13"/>
      <c r="ER272" s="13"/>
      <c r="ES272" s="13"/>
      <c r="ET272" s="13"/>
      <c r="EU272" s="13"/>
      <c r="EV272" s="13"/>
      <c r="EW272" s="13"/>
      <c r="EX272" s="13"/>
      <c r="EY272" s="13"/>
      <c r="EZ272" s="13"/>
      <c r="FA272" s="13"/>
      <c r="FB272" s="13"/>
      <c r="FC272" s="13"/>
      <c r="FD272" s="13"/>
      <c r="FE272" s="13"/>
      <c r="FF272" s="13"/>
      <c r="FG272" s="13"/>
      <c r="FH272" s="13"/>
      <c r="FI272" s="13"/>
      <c r="FJ272" s="13"/>
      <c r="FK272" s="13"/>
      <c r="FL272" s="13"/>
      <c r="FM272" s="13"/>
      <c r="FN272" s="13"/>
      <c r="FO272" s="13"/>
      <c r="FP272" s="13"/>
      <c r="FQ272" s="13"/>
      <c r="FR272" s="13"/>
      <c r="FS272" s="13"/>
      <c r="FT272" s="13"/>
      <c r="FU272" s="13"/>
      <c r="FV272" s="13"/>
      <c r="FW272" s="13"/>
      <c r="FX272" s="13"/>
      <c r="FY272" s="13"/>
      <c r="FZ272" s="13"/>
      <c r="GA272" s="13"/>
      <c r="GB272" s="13"/>
      <c r="GC272" s="13"/>
    </row>
    <row r="273" spans="1:185" ht="12.75" customHeight="1" x14ac:dyDescent="0.2">
      <c r="A273" s="76"/>
      <c r="B273" s="81" t="s">
        <v>285</v>
      </c>
      <c r="C273" s="82" t="s">
        <v>646</v>
      </c>
      <c r="D273" s="88">
        <v>120</v>
      </c>
      <c r="E273" s="85">
        <v>4.9000000000000004</v>
      </c>
      <c r="F273" s="50">
        <v>9</v>
      </c>
      <c r="G273" s="15">
        <f t="shared" si="4"/>
        <v>35</v>
      </c>
      <c r="H273" s="15">
        <v>2</v>
      </c>
      <c r="I273" s="15">
        <v>2</v>
      </c>
      <c r="J273" s="15">
        <v>0</v>
      </c>
      <c r="K273" s="15"/>
      <c r="L273" s="59">
        <v>5</v>
      </c>
      <c r="M273" s="59">
        <v>0</v>
      </c>
      <c r="N273" s="59">
        <v>7</v>
      </c>
      <c r="O273" s="59">
        <v>1</v>
      </c>
      <c r="P273" s="15"/>
      <c r="Q273" s="59">
        <v>10</v>
      </c>
      <c r="R273" s="59">
        <v>1</v>
      </c>
      <c r="S273" s="59">
        <v>7</v>
      </c>
      <c r="T273" s="59"/>
      <c r="U273" s="15"/>
      <c r="V273" s="59"/>
      <c r="W273" s="59"/>
      <c r="X273" s="61"/>
      <c r="Y273" s="59"/>
      <c r="Z273" s="61"/>
      <c r="AA273" s="59"/>
      <c r="AB273" s="62"/>
      <c r="AC273" s="62"/>
      <c r="AD273" s="59"/>
      <c r="AE273" s="62"/>
      <c r="AF273" s="59"/>
      <c r="AG273" s="63"/>
      <c r="AH273" s="59"/>
      <c r="AI273" s="59"/>
      <c r="AJ273" s="59"/>
      <c r="AK273" s="59"/>
      <c r="AL273" s="59"/>
      <c r="AM273" s="63"/>
      <c r="AN273" s="59"/>
      <c r="AO273" s="59"/>
      <c r="AP273" s="59"/>
      <c r="AQ273" s="59"/>
      <c r="AR273" s="59"/>
      <c r="AS273" s="63"/>
      <c r="AT273" s="59"/>
      <c r="AU273" s="59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  <c r="BR273" s="13"/>
      <c r="BS273" s="13"/>
      <c r="BT273" s="13"/>
      <c r="BU273" s="13"/>
      <c r="BV273" s="13"/>
      <c r="BW273" s="13"/>
      <c r="BX273" s="13"/>
      <c r="BY273" s="13"/>
      <c r="BZ273" s="13"/>
      <c r="CA273" s="13"/>
      <c r="CB273" s="13"/>
      <c r="CC273" s="13"/>
      <c r="CD273" s="13"/>
      <c r="CE273" s="13"/>
      <c r="CF273" s="13"/>
      <c r="CG273" s="13"/>
      <c r="CH273" s="13"/>
      <c r="CI273" s="13"/>
      <c r="CJ273" s="13"/>
      <c r="CK273" s="13"/>
      <c r="CL273" s="13"/>
      <c r="CM273" s="13"/>
      <c r="CN273" s="13"/>
      <c r="CO273" s="13"/>
      <c r="CP273" s="13"/>
      <c r="CQ273" s="13"/>
      <c r="CR273" s="13"/>
      <c r="CS273" s="13"/>
      <c r="CT273" s="13"/>
      <c r="CU273" s="13"/>
      <c r="CV273" s="13"/>
      <c r="CW273" s="13"/>
      <c r="CX273" s="13"/>
      <c r="CY273" s="13"/>
      <c r="CZ273" s="13"/>
      <c r="DA273" s="13"/>
      <c r="DB273" s="13"/>
      <c r="DC273" s="13"/>
      <c r="DD273" s="13"/>
      <c r="DE273" s="13"/>
      <c r="DF273" s="13"/>
      <c r="DG273" s="13"/>
      <c r="DH273" s="13"/>
      <c r="DI273" s="13"/>
      <c r="DJ273" s="13"/>
      <c r="DK273" s="13"/>
      <c r="DL273" s="13"/>
      <c r="DM273" s="13"/>
      <c r="DN273" s="13"/>
      <c r="DO273" s="13"/>
      <c r="DP273" s="13"/>
      <c r="DQ273" s="13"/>
      <c r="DR273" s="13"/>
      <c r="DS273" s="13"/>
      <c r="DT273" s="13"/>
      <c r="DU273" s="13"/>
      <c r="DV273" s="13"/>
      <c r="DW273" s="13"/>
      <c r="DX273" s="13"/>
      <c r="DY273" s="13"/>
      <c r="DZ273" s="13"/>
      <c r="EA273" s="13"/>
      <c r="EB273" s="13"/>
      <c r="EC273" s="13"/>
      <c r="ED273" s="13"/>
      <c r="EE273" s="13"/>
      <c r="EF273" s="13"/>
      <c r="EG273" s="13"/>
      <c r="EH273" s="13"/>
      <c r="EI273" s="13"/>
      <c r="EJ273" s="13"/>
      <c r="EK273" s="13"/>
      <c r="EL273" s="13"/>
      <c r="EM273" s="13"/>
      <c r="EN273" s="13"/>
      <c r="EO273" s="13"/>
      <c r="EP273" s="13"/>
      <c r="EQ273" s="13"/>
      <c r="ER273" s="13"/>
      <c r="ES273" s="13"/>
      <c r="ET273" s="13"/>
      <c r="EU273" s="13"/>
      <c r="EV273" s="13"/>
      <c r="EW273" s="13"/>
      <c r="EX273" s="13"/>
      <c r="EY273" s="13"/>
      <c r="EZ273" s="13"/>
      <c r="FA273" s="13"/>
      <c r="FB273" s="13"/>
      <c r="FC273" s="13"/>
      <c r="FD273" s="13"/>
      <c r="FE273" s="13"/>
      <c r="FF273" s="13"/>
      <c r="FG273" s="13"/>
      <c r="FH273" s="13"/>
      <c r="FI273" s="13"/>
      <c r="FJ273" s="13"/>
      <c r="FK273" s="13"/>
      <c r="FL273" s="13"/>
      <c r="FM273" s="13"/>
      <c r="FN273" s="13"/>
      <c r="FO273" s="13"/>
      <c r="FP273" s="13"/>
      <c r="FQ273" s="13"/>
      <c r="FR273" s="13"/>
      <c r="FS273" s="13"/>
      <c r="FT273" s="13"/>
      <c r="FU273" s="13"/>
      <c r="FV273" s="13"/>
      <c r="FW273" s="13"/>
      <c r="FX273" s="13"/>
      <c r="FY273" s="13"/>
      <c r="FZ273" s="13"/>
      <c r="GA273" s="13"/>
      <c r="GB273" s="13"/>
      <c r="GC273" s="13"/>
    </row>
    <row r="274" spans="1:185" ht="12.75" customHeight="1" x14ac:dyDescent="0.2">
      <c r="A274" s="76"/>
      <c r="B274" s="81" t="s">
        <v>426</v>
      </c>
      <c r="C274" s="82" t="s">
        <v>650</v>
      </c>
      <c r="D274" s="88">
        <v>133</v>
      </c>
      <c r="E274" s="85">
        <v>4.8</v>
      </c>
      <c r="F274" s="50">
        <v>10.5</v>
      </c>
      <c r="G274" s="15">
        <f t="shared" si="4"/>
        <v>47</v>
      </c>
      <c r="H274" s="15">
        <v>10</v>
      </c>
      <c r="I274" s="15">
        <v>2</v>
      </c>
      <c r="J274" s="15">
        <v>6</v>
      </c>
      <c r="K274" s="15"/>
      <c r="L274" s="59">
        <v>1</v>
      </c>
      <c r="M274" s="59">
        <v>7</v>
      </c>
      <c r="N274" s="59">
        <v>2</v>
      </c>
      <c r="O274" s="59">
        <v>5</v>
      </c>
      <c r="P274" s="15"/>
      <c r="Q274" s="59">
        <v>11</v>
      </c>
      <c r="R274" s="59">
        <v>1</v>
      </c>
      <c r="S274" s="59">
        <v>2</v>
      </c>
      <c r="T274" s="59"/>
      <c r="U274" s="15"/>
      <c r="V274" s="59"/>
      <c r="W274" s="59"/>
      <c r="X274" s="61"/>
      <c r="Y274" s="59"/>
      <c r="Z274" s="61"/>
      <c r="AA274" s="59"/>
      <c r="AB274" s="62"/>
      <c r="AC274" s="62"/>
      <c r="AD274" s="59"/>
      <c r="AE274" s="62"/>
      <c r="AF274" s="59"/>
      <c r="AG274" s="63"/>
      <c r="AH274" s="59"/>
      <c r="AI274" s="59"/>
      <c r="AJ274" s="59"/>
      <c r="AK274" s="59"/>
      <c r="AL274" s="59"/>
      <c r="AM274" s="59"/>
      <c r="AN274" s="59"/>
      <c r="AO274" s="59"/>
      <c r="AP274" s="59"/>
      <c r="AQ274" s="59"/>
      <c r="AR274" s="59"/>
      <c r="AS274" s="59"/>
      <c r="AT274" s="59"/>
      <c r="AU274" s="59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  <c r="BR274" s="13"/>
      <c r="BS274" s="13"/>
      <c r="BT274" s="13"/>
      <c r="BU274" s="13"/>
      <c r="BV274" s="13"/>
      <c r="BW274" s="13"/>
      <c r="BX274" s="13"/>
      <c r="BY274" s="13"/>
      <c r="BZ274" s="13"/>
      <c r="CA274" s="13"/>
      <c r="CB274" s="13"/>
      <c r="CC274" s="13"/>
      <c r="CD274" s="13"/>
      <c r="CE274" s="13"/>
      <c r="CF274" s="13"/>
      <c r="CG274" s="13"/>
      <c r="CH274" s="13"/>
      <c r="CI274" s="13"/>
      <c r="CJ274" s="13"/>
      <c r="CK274" s="13"/>
      <c r="CL274" s="13"/>
      <c r="CM274" s="13"/>
      <c r="CN274" s="13"/>
      <c r="CO274" s="13"/>
      <c r="CP274" s="13"/>
      <c r="CQ274" s="13"/>
      <c r="CR274" s="13"/>
      <c r="CS274" s="13"/>
      <c r="CT274" s="13"/>
      <c r="CU274" s="13"/>
      <c r="CV274" s="13"/>
      <c r="CW274" s="13"/>
      <c r="CX274" s="13"/>
      <c r="CY274" s="13"/>
      <c r="CZ274" s="13"/>
      <c r="DA274" s="13"/>
      <c r="DB274" s="13"/>
      <c r="DC274" s="13"/>
      <c r="DD274" s="13"/>
      <c r="DE274" s="13"/>
      <c r="DF274" s="13"/>
      <c r="DG274" s="13"/>
      <c r="DH274" s="13"/>
      <c r="DI274" s="13"/>
      <c r="DJ274" s="13"/>
      <c r="DK274" s="13"/>
      <c r="DL274" s="13"/>
      <c r="DM274" s="13"/>
      <c r="DN274" s="13"/>
      <c r="DO274" s="13"/>
      <c r="DP274" s="13"/>
      <c r="DQ274" s="13"/>
      <c r="DR274" s="13"/>
      <c r="DS274" s="13"/>
      <c r="DT274" s="13"/>
      <c r="DU274" s="13"/>
      <c r="DV274" s="13"/>
      <c r="DW274" s="13"/>
      <c r="DX274" s="13"/>
      <c r="DY274" s="13"/>
      <c r="DZ274" s="13"/>
      <c r="EA274" s="13"/>
      <c r="EB274" s="13"/>
      <c r="EC274" s="13"/>
      <c r="ED274" s="13"/>
      <c r="EE274" s="13"/>
      <c r="EF274" s="13"/>
      <c r="EG274" s="13"/>
      <c r="EH274" s="13"/>
      <c r="EI274" s="13"/>
      <c r="EJ274" s="13"/>
      <c r="EK274" s="13"/>
      <c r="EL274" s="13"/>
      <c r="EM274" s="13"/>
      <c r="EN274" s="13"/>
      <c r="EO274" s="13"/>
      <c r="EP274" s="13"/>
      <c r="EQ274" s="13"/>
      <c r="ER274" s="13"/>
      <c r="ES274" s="13"/>
      <c r="ET274" s="13"/>
      <c r="EU274" s="13"/>
      <c r="EV274" s="13"/>
      <c r="EW274" s="13"/>
      <c r="EX274" s="13"/>
      <c r="EY274" s="13"/>
      <c r="EZ274" s="13"/>
      <c r="FA274" s="13"/>
      <c r="FB274" s="13"/>
      <c r="FC274" s="13"/>
      <c r="FD274" s="13"/>
      <c r="FE274" s="13"/>
      <c r="FF274" s="13"/>
      <c r="FG274" s="13"/>
      <c r="FH274" s="13"/>
      <c r="FI274" s="13"/>
      <c r="FJ274" s="13"/>
      <c r="FK274" s="13"/>
      <c r="FL274" s="13"/>
      <c r="FM274" s="13"/>
      <c r="FN274" s="13"/>
      <c r="FO274" s="13"/>
      <c r="FP274" s="13"/>
      <c r="FQ274" s="13"/>
      <c r="FR274" s="13"/>
      <c r="FS274" s="13"/>
      <c r="FT274" s="13"/>
      <c r="FU274" s="13"/>
      <c r="FV274" s="13"/>
      <c r="FW274" s="13"/>
      <c r="FX274" s="13"/>
      <c r="FY274" s="13"/>
      <c r="FZ274" s="13"/>
      <c r="GA274" s="13"/>
      <c r="GB274" s="13"/>
      <c r="GC274" s="13"/>
    </row>
    <row r="275" spans="1:185" ht="12.75" customHeight="1" x14ac:dyDescent="0.2">
      <c r="A275" s="76"/>
      <c r="B275" s="81" t="s">
        <v>286</v>
      </c>
      <c r="C275" s="82" t="s">
        <v>646</v>
      </c>
      <c r="D275" s="88">
        <v>80</v>
      </c>
      <c r="E275" s="85">
        <v>4.8</v>
      </c>
      <c r="F275" s="50">
        <v>5</v>
      </c>
      <c r="G275" s="15">
        <f t="shared" si="4"/>
        <v>23</v>
      </c>
      <c r="H275" s="15">
        <v>1</v>
      </c>
      <c r="I275" s="15">
        <v>1</v>
      </c>
      <c r="J275" s="15">
        <v>2</v>
      </c>
      <c r="K275" s="15"/>
      <c r="L275" s="59">
        <v>0</v>
      </c>
      <c r="M275" s="59">
        <v>2</v>
      </c>
      <c r="N275" s="59">
        <v>10</v>
      </c>
      <c r="O275" s="59">
        <v>1</v>
      </c>
      <c r="P275" s="15"/>
      <c r="Q275" s="59">
        <v>2</v>
      </c>
      <c r="R275" s="59">
        <v>2</v>
      </c>
      <c r="S275" s="59">
        <v>2</v>
      </c>
      <c r="T275" s="59"/>
      <c r="U275" s="15"/>
      <c r="V275" s="59"/>
      <c r="W275" s="59"/>
      <c r="X275" s="61"/>
      <c r="Y275" s="59"/>
      <c r="Z275" s="61"/>
      <c r="AA275" s="59"/>
      <c r="AB275" s="62"/>
      <c r="AC275" s="62"/>
      <c r="AD275" s="59"/>
      <c r="AE275" s="62"/>
      <c r="AF275" s="59"/>
      <c r="AG275" s="59"/>
      <c r="AH275" s="59"/>
      <c r="AI275" s="59"/>
      <c r="AJ275" s="59"/>
      <c r="AK275" s="59"/>
      <c r="AL275" s="59"/>
      <c r="AM275" s="63"/>
      <c r="AN275" s="59"/>
      <c r="AO275" s="59"/>
      <c r="AP275" s="59"/>
      <c r="AQ275" s="63"/>
      <c r="AR275" s="59"/>
      <c r="AS275" s="59"/>
      <c r="AT275" s="63"/>
      <c r="AU275" s="59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  <c r="BR275" s="13"/>
      <c r="BS275" s="13"/>
      <c r="BT275" s="13"/>
      <c r="BU275" s="13"/>
      <c r="BV275" s="13"/>
      <c r="BW275" s="13"/>
      <c r="BX275" s="13"/>
      <c r="BY275" s="13"/>
      <c r="BZ275" s="13"/>
      <c r="CA275" s="13"/>
      <c r="CB275" s="13"/>
      <c r="CC275" s="13"/>
      <c r="CD275" s="13"/>
      <c r="CE275" s="13"/>
      <c r="CF275" s="13"/>
      <c r="CG275" s="13"/>
      <c r="CH275" s="13"/>
      <c r="CI275" s="13"/>
      <c r="CJ275" s="13"/>
      <c r="CK275" s="13"/>
      <c r="CL275" s="13"/>
      <c r="CM275" s="13"/>
      <c r="CN275" s="13"/>
      <c r="CO275" s="13"/>
      <c r="CP275" s="13"/>
      <c r="CQ275" s="13"/>
      <c r="CR275" s="13"/>
      <c r="CS275" s="13"/>
      <c r="CT275" s="13"/>
      <c r="CU275" s="13"/>
      <c r="CV275" s="13"/>
      <c r="CW275" s="13"/>
      <c r="CX275" s="13"/>
      <c r="CY275" s="13"/>
      <c r="CZ275" s="13"/>
      <c r="DA275" s="13"/>
      <c r="DB275" s="13"/>
      <c r="DC275" s="13"/>
      <c r="DD275" s="13"/>
      <c r="DE275" s="13"/>
      <c r="DF275" s="13"/>
      <c r="DG275" s="13"/>
      <c r="DH275" s="13"/>
      <c r="DI275" s="13"/>
      <c r="DJ275" s="13"/>
      <c r="DK275" s="13"/>
      <c r="DL275" s="13"/>
      <c r="DM275" s="13"/>
      <c r="DN275" s="13"/>
      <c r="DO275" s="13"/>
      <c r="DP275" s="13"/>
      <c r="DQ275" s="13"/>
      <c r="DR275" s="13"/>
      <c r="DS275" s="13"/>
      <c r="DT275" s="13"/>
      <c r="DU275" s="13"/>
      <c r="DV275" s="13"/>
      <c r="DW275" s="13"/>
      <c r="DX275" s="13"/>
      <c r="DY275" s="13"/>
      <c r="DZ275" s="13"/>
      <c r="EA275" s="13"/>
      <c r="EB275" s="13"/>
      <c r="EC275" s="13"/>
      <c r="ED275" s="13"/>
      <c r="EE275" s="13"/>
      <c r="EF275" s="13"/>
      <c r="EG275" s="13"/>
      <c r="EH275" s="13"/>
      <c r="EI275" s="13"/>
      <c r="EJ275" s="13"/>
      <c r="EK275" s="13"/>
      <c r="EL275" s="13"/>
      <c r="EM275" s="13"/>
      <c r="EN275" s="13"/>
      <c r="EO275" s="13"/>
      <c r="EP275" s="13"/>
      <c r="EQ275" s="13"/>
      <c r="ER275" s="13"/>
      <c r="ES275" s="13"/>
      <c r="ET275" s="13"/>
      <c r="EU275" s="13"/>
      <c r="EV275" s="13"/>
      <c r="EW275" s="13"/>
      <c r="EX275" s="13"/>
      <c r="EY275" s="13"/>
      <c r="EZ275" s="13"/>
      <c r="FA275" s="13"/>
      <c r="FB275" s="13"/>
      <c r="FC275" s="13"/>
      <c r="FD275" s="13"/>
      <c r="FE275" s="13"/>
      <c r="FF275" s="13"/>
      <c r="FG275" s="13"/>
      <c r="FH275" s="13"/>
      <c r="FI275" s="13"/>
      <c r="FJ275" s="13"/>
      <c r="FK275" s="13"/>
      <c r="FL275" s="13"/>
      <c r="FM275" s="13"/>
      <c r="FN275" s="13"/>
      <c r="FO275" s="13"/>
      <c r="FP275" s="13"/>
      <c r="FQ275" s="13"/>
      <c r="FR275" s="13"/>
      <c r="FS275" s="13"/>
      <c r="FT275" s="13"/>
      <c r="FU275" s="13"/>
      <c r="FV275" s="13"/>
      <c r="FW275" s="13"/>
      <c r="FX275" s="13"/>
      <c r="FY275" s="13"/>
      <c r="FZ275" s="13"/>
      <c r="GA275" s="13"/>
      <c r="GB275" s="13"/>
      <c r="GC275" s="13"/>
    </row>
    <row r="276" spans="1:185" ht="12.75" customHeight="1" x14ac:dyDescent="0.2">
      <c r="A276" s="76"/>
      <c r="B276" s="81" t="s">
        <v>287</v>
      </c>
      <c r="C276" s="82" t="s">
        <v>647</v>
      </c>
      <c r="D276" s="88">
        <v>107</v>
      </c>
      <c r="E276" s="85">
        <v>4.7</v>
      </c>
      <c r="F276" s="50"/>
      <c r="G276" s="15">
        <f t="shared" si="4"/>
        <v>16</v>
      </c>
      <c r="H276" s="15">
        <v>4</v>
      </c>
      <c r="I276" s="15">
        <v>1</v>
      </c>
      <c r="J276" s="15">
        <v>0</v>
      </c>
      <c r="K276" s="15"/>
      <c r="L276" s="59">
        <v>1</v>
      </c>
      <c r="M276" s="59">
        <v>1</v>
      </c>
      <c r="N276" s="59">
        <v>2</v>
      </c>
      <c r="O276" s="59">
        <v>2</v>
      </c>
      <c r="P276" s="15"/>
      <c r="Q276" s="59">
        <v>4</v>
      </c>
      <c r="R276" s="59">
        <v>0</v>
      </c>
      <c r="S276" s="59">
        <v>1</v>
      </c>
      <c r="T276" s="59"/>
      <c r="U276" s="15"/>
      <c r="V276" s="59"/>
      <c r="W276" s="59"/>
      <c r="X276" s="61"/>
      <c r="Y276" s="59"/>
      <c r="Z276" s="61"/>
      <c r="AA276" s="59"/>
      <c r="AB276" s="62"/>
      <c r="AC276" s="62"/>
      <c r="AD276" s="59"/>
      <c r="AE276" s="62"/>
      <c r="AF276" s="59"/>
      <c r="AG276" s="59"/>
      <c r="AH276" s="59"/>
      <c r="AI276" s="59"/>
      <c r="AJ276" s="59"/>
      <c r="AK276" s="59"/>
      <c r="AL276" s="59"/>
      <c r="AM276" s="63"/>
      <c r="AN276" s="59"/>
      <c r="AO276" s="59"/>
      <c r="AP276" s="63"/>
      <c r="AQ276" s="59"/>
      <c r="AR276" s="59"/>
      <c r="AS276" s="59"/>
      <c r="AT276" s="63"/>
      <c r="AU276" s="59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  <c r="BR276" s="13"/>
      <c r="BS276" s="13"/>
      <c r="BT276" s="13"/>
      <c r="BU276" s="13"/>
      <c r="BV276" s="13"/>
      <c r="BW276" s="13"/>
      <c r="BX276" s="13"/>
      <c r="BY276" s="13"/>
      <c r="BZ276" s="13"/>
      <c r="CA276" s="13"/>
      <c r="CB276" s="13"/>
      <c r="CC276" s="13"/>
      <c r="CD276" s="13"/>
      <c r="CE276" s="13"/>
      <c r="CF276" s="13"/>
      <c r="CG276" s="13"/>
      <c r="CH276" s="13"/>
      <c r="CI276" s="13"/>
      <c r="CJ276" s="13"/>
      <c r="CK276" s="13"/>
      <c r="CL276" s="13"/>
      <c r="CM276" s="13"/>
      <c r="CN276" s="13"/>
      <c r="CO276" s="13"/>
      <c r="CP276" s="13"/>
      <c r="CQ276" s="13"/>
      <c r="CR276" s="13"/>
      <c r="CS276" s="13"/>
      <c r="CT276" s="13"/>
      <c r="CU276" s="13"/>
      <c r="CV276" s="13"/>
      <c r="CW276" s="13"/>
      <c r="CX276" s="13"/>
      <c r="CY276" s="13"/>
      <c r="CZ276" s="13"/>
      <c r="DA276" s="13"/>
      <c r="DB276" s="13"/>
      <c r="DC276" s="13"/>
      <c r="DD276" s="13"/>
      <c r="DE276" s="13"/>
      <c r="DF276" s="13"/>
      <c r="DG276" s="13"/>
      <c r="DH276" s="13"/>
      <c r="DI276" s="13"/>
      <c r="DJ276" s="13"/>
      <c r="DK276" s="13"/>
      <c r="DL276" s="13"/>
      <c r="DM276" s="13"/>
      <c r="DN276" s="13"/>
      <c r="DO276" s="13"/>
      <c r="DP276" s="13"/>
      <c r="DQ276" s="13"/>
      <c r="DR276" s="13"/>
      <c r="DS276" s="13"/>
      <c r="DT276" s="13"/>
      <c r="DU276" s="13"/>
      <c r="DV276" s="13"/>
      <c r="DW276" s="13"/>
      <c r="DX276" s="13"/>
      <c r="DY276" s="13"/>
      <c r="DZ276" s="13"/>
      <c r="EA276" s="13"/>
      <c r="EB276" s="13"/>
      <c r="EC276" s="13"/>
      <c r="ED276" s="13"/>
      <c r="EE276" s="13"/>
      <c r="EF276" s="13"/>
      <c r="EG276" s="13"/>
      <c r="EH276" s="13"/>
      <c r="EI276" s="13"/>
      <c r="EJ276" s="13"/>
      <c r="EK276" s="13"/>
      <c r="EL276" s="13"/>
      <c r="EM276" s="13"/>
      <c r="EN276" s="13"/>
      <c r="EO276" s="13"/>
      <c r="EP276" s="13"/>
      <c r="EQ276" s="13"/>
      <c r="ER276" s="13"/>
      <c r="ES276" s="13"/>
      <c r="ET276" s="13"/>
      <c r="EU276" s="13"/>
      <c r="EV276" s="13"/>
      <c r="EW276" s="13"/>
      <c r="EX276" s="13"/>
      <c r="EY276" s="13"/>
      <c r="EZ276" s="13"/>
      <c r="FA276" s="13"/>
      <c r="FB276" s="13"/>
      <c r="FC276" s="13"/>
      <c r="FD276" s="13"/>
      <c r="FE276" s="13"/>
      <c r="FF276" s="13"/>
      <c r="FG276" s="13"/>
      <c r="FH276" s="13"/>
      <c r="FI276" s="13"/>
      <c r="FJ276" s="13"/>
      <c r="FK276" s="13"/>
      <c r="FL276" s="13"/>
      <c r="FM276" s="13"/>
      <c r="FN276" s="13"/>
      <c r="FO276" s="13"/>
      <c r="FP276" s="13"/>
      <c r="FQ276" s="13"/>
      <c r="FR276" s="13"/>
      <c r="FS276" s="13"/>
      <c r="FT276" s="13"/>
      <c r="FU276" s="13"/>
      <c r="FV276" s="13"/>
      <c r="FW276" s="13"/>
      <c r="FX276" s="13"/>
      <c r="FY276" s="13"/>
      <c r="FZ276" s="13"/>
      <c r="GA276" s="13"/>
      <c r="GB276" s="13"/>
      <c r="GC276" s="13"/>
    </row>
    <row r="277" spans="1:185" ht="12.75" customHeight="1" x14ac:dyDescent="0.2">
      <c r="A277" s="76"/>
      <c r="B277" s="81" t="s">
        <v>143</v>
      </c>
      <c r="C277" s="82" t="s">
        <v>647</v>
      </c>
      <c r="D277" s="88">
        <v>173</v>
      </c>
      <c r="E277" s="85">
        <v>4.7</v>
      </c>
      <c r="F277" s="50">
        <v>7</v>
      </c>
      <c r="G277" s="15">
        <f t="shared" si="4"/>
        <v>11</v>
      </c>
      <c r="H277" s="15">
        <v>2</v>
      </c>
      <c r="I277" s="15">
        <v>5</v>
      </c>
      <c r="J277" s="68">
        <v>2</v>
      </c>
      <c r="K277" s="15"/>
      <c r="L277" s="59">
        <v>1</v>
      </c>
      <c r="M277" s="59">
        <v>0</v>
      </c>
      <c r="N277" s="59">
        <v>0</v>
      </c>
      <c r="O277" s="59">
        <v>0</v>
      </c>
      <c r="P277" s="15"/>
      <c r="Q277" s="59">
        <v>0</v>
      </c>
      <c r="R277" s="59">
        <v>0</v>
      </c>
      <c r="S277" s="59">
        <v>1</v>
      </c>
      <c r="T277" s="59"/>
      <c r="U277" s="15"/>
      <c r="V277" s="59"/>
      <c r="W277" s="59"/>
      <c r="X277" s="61"/>
      <c r="Y277" s="59"/>
      <c r="Z277" s="61"/>
      <c r="AA277" s="59"/>
      <c r="AB277" s="62"/>
      <c r="AC277" s="62"/>
      <c r="AD277" s="59"/>
      <c r="AE277" s="62"/>
      <c r="AF277" s="59"/>
      <c r="AG277" s="59"/>
      <c r="AH277" s="59"/>
      <c r="AI277" s="59"/>
      <c r="AJ277" s="59"/>
      <c r="AK277" s="59"/>
      <c r="AL277" s="59"/>
      <c r="AM277" s="59"/>
      <c r="AN277" s="59"/>
      <c r="AO277" s="59"/>
      <c r="AP277" s="59"/>
      <c r="AQ277" s="63"/>
      <c r="AR277" s="59"/>
      <c r="AS277" s="59"/>
      <c r="AT277" s="59"/>
      <c r="AU277" s="59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  <c r="BR277" s="13"/>
      <c r="BS277" s="13"/>
      <c r="BT277" s="13"/>
      <c r="BU277" s="13"/>
      <c r="BV277" s="13"/>
      <c r="BW277" s="13"/>
      <c r="BX277" s="13"/>
      <c r="BY277" s="13"/>
      <c r="BZ277" s="13"/>
      <c r="CA277" s="13"/>
      <c r="CB277" s="13"/>
      <c r="CC277" s="13"/>
      <c r="CD277" s="13"/>
      <c r="CE277" s="13"/>
      <c r="CF277" s="13"/>
      <c r="CG277" s="13"/>
      <c r="CH277" s="13"/>
      <c r="CI277" s="13"/>
      <c r="CJ277" s="13"/>
      <c r="CK277" s="13"/>
      <c r="CL277" s="13"/>
      <c r="CM277" s="13"/>
      <c r="CN277" s="13"/>
      <c r="CO277" s="13"/>
      <c r="CP277" s="13"/>
      <c r="CQ277" s="13"/>
      <c r="CR277" s="13"/>
      <c r="CS277" s="13"/>
      <c r="CT277" s="13"/>
      <c r="CU277" s="13"/>
      <c r="CV277" s="13"/>
      <c r="CW277" s="13"/>
      <c r="CX277" s="13"/>
      <c r="CY277" s="13"/>
      <c r="CZ277" s="13"/>
      <c r="DA277" s="13"/>
      <c r="DB277" s="13"/>
      <c r="DC277" s="13"/>
      <c r="DD277" s="13"/>
      <c r="DE277" s="13"/>
      <c r="DF277" s="13"/>
      <c r="DG277" s="13"/>
      <c r="DH277" s="13"/>
      <c r="DI277" s="13"/>
      <c r="DJ277" s="13"/>
      <c r="DK277" s="13"/>
      <c r="DL277" s="13"/>
      <c r="DM277" s="13"/>
      <c r="DN277" s="13"/>
      <c r="DO277" s="13"/>
      <c r="DP277" s="13"/>
      <c r="DQ277" s="13"/>
      <c r="DR277" s="13"/>
      <c r="DS277" s="13"/>
      <c r="DT277" s="13"/>
      <c r="DU277" s="13"/>
      <c r="DV277" s="13"/>
      <c r="DW277" s="13"/>
      <c r="DX277" s="13"/>
      <c r="DY277" s="13"/>
      <c r="DZ277" s="13"/>
      <c r="EA277" s="13"/>
      <c r="EB277" s="13"/>
      <c r="EC277" s="13"/>
      <c r="ED277" s="13"/>
      <c r="EE277" s="13"/>
      <c r="EF277" s="13"/>
      <c r="EG277" s="13"/>
      <c r="EH277" s="13"/>
      <c r="EI277" s="13"/>
      <c r="EJ277" s="13"/>
      <c r="EK277" s="13"/>
      <c r="EL277" s="13"/>
      <c r="EM277" s="13"/>
      <c r="EN277" s="13"/>
      <c r="EO277" s="13"/>
      <c r="EP277" s="13"/>
      <c r="EQ277" s="13"/>
      <c r="ER277" s="13"/>
      <c r="ES277" s="13"/>
      <c r="ET277" s="13"/>
      <c r="EU277" s="13"/>
      <c r="EV277" s="13"/>
      <c r="EW277" s="13"/>
      <c r="EX277" s="13"/>
      <c r="EY277" s="13"/>
      <c r="EZ277" s="13"/>
      <c r="FA277" s="13"/>
      <c r="FB277" s="13"/>
      <c r="FC277" s="13"/>
      <c r="FD277" s="13"/>
      <c r="FE277" s="13"/>
      <c r="FF277" s="13"/>
      <c r="FG277" s="13"/>
      <c r="FH277" s="13"/>
      <c r="FI277" s="13"/>
      <c r="FJ277" s="13"/>
      <c r="FK277" s="13"/>
      <c r="FL277" s="13"/>
      <c r="FM277" s="13"/>
      <c r="FN277" s="13"/>
      <c r="FO277" s="13"/>
      <c r="FP277" s="13"/>
      <c r="FQ277" s="13"/>
      <c r="FR277" s="13"/>
      <c r="FS277" s="13"/>
      <c r="FT277" s="13"/>
      <c r="FU277" s="13"/>
      <c r="FV277" s="13"/>
      <c r="FW277" s="13"/>
      <c r="FX277" s="13"/>
      <c r="FY277" s="13"/>
      <c r="FZ277" s="13"/>
      <c r="GA277" s="13"/>
      <c r="GB277" s="13"/>
      <c r="GC277" s="13"/>
    </row>
    <row r="278" spans="1:185" ht="12.75" customHeight="1" x14ac:dyDescent="0.2">
      <c r="A278" s="76"/>
      <c r="B278" s="81" t="s">
        <v>389</v>
      </c>
      <c r="C278" s="82" t="s">
        <v>647</v>
      </c>
      <c r="D278" s="88">
        <v>109</v>
      </c>
      <c r="E278" s="85">
        <v>4.5999999999999996</v>
      </c>
      <c r="F278" s="50">
        <v>5.5</v>
      </c>
      <c r="G278" s="15">
        <f t="shared" si="4"/>
        <v>21</v>
      </c>
      <c r="H278" s="15">
        <v>0</v>
      </c>
      <c r="I278" s="15">
        <v>4</v>
      </c>
      <c r="J278" s="15">
        <v>1</v>
      </c>
      <c r="K278" s="15"/>
      <c r="L278" s="59">
        <v>5</v>
      </c>
      <c r="M278" s="59">
        <v>1</v>
      </c>
      <c r="N278" s="59">
        <v>1</v>
      </c>
      <c r="O278" s="59">
        <v>1</v>
      </c>
      <c r="P278" s="15"/>
      <c r="Q278" s="59">
        <v>1</v>
      </c>
      <c r="R278" s="59">
        <v>5</v>
      </c>
      <c r="S278" s="59">
        <v>2</v>
      </c>
      <c r="T278" s="59"/>
      <c r="U278" s="15"/>
      <c r="V278" s="59"/>
      <c r="W278" s="59"/>
      <c r="X278" s="61"/>
      <c r="Y278" s="59"/>
      <c r="Z278" s="61"/>
      <c r="AA278" s="59"/>
      <c r="AB278" s="62"/>
      <c r="AC278" s="62"/>
      <c r="AD278" s="59"/>
      <c r="AE278" s="62"/>
      <c r="AF278" s="59"/>
      <c r="AG278" s="59"/>
      <c r="AH278" s="59"/>
      <c r="AI278" s="59"/>
      <c r="AJ278" s="63"/>
      <c r="AK278" s="59"/>
      <c r="AL278" s="59"/>
      <c r="AM278" s="59"/>
      <c r="AN278" s="63"/>
      <c r="AO278" s="59"/>
      <c r="AP278" s="59"/>
      <c r="AQ278" s="63"/>
      <c r="AR278" s="59"/>
      <c r="AS278" s="59"/>
      <c r="AT278" s="59"/>
      <c r="AU278" s="59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  <c r="BR278" s="13"/>
      <c r="BS278" s="13"/>
      <c r="BT278" s="13"/>
      <c r="BU278" s="13"/>
      <c r="BV278" s="13"/>
      <c r="BW278" s="13"/>
      <c r="BX278" s="13"/>
      <c r="BY278" s="13"/>
      <c r="BZ278" s="13"/>
      <c r="CA278" s="13"/>
      <c r="CB278" s="13"/>
      <c r="CC278" s="13"/>
      <c r="CD278" s="13"/>
      <c r="CE278" s="13"/>
      <c r="CF278" s="13"/>
      <c r="CG278" s="13"/>
      <c r="CH278" s="13"/>
      <c r="CI278" s="13"/>
      <c r="CJ278" s="13"/>
      <c r="CK278" s="13"/>
      <c r="CL278" s="13"/>
      <c r="CM278" s="13"/>
      <c r="CN278" s="13"/>
      <c r="CO278" s="13"/>
      <c r="CP278" s="13"/>
      <c r="CQ278" s="13"/>
      <c r="CR278" s="13"/>
      <c r="CS278" s="13"/>
      <c r="CT278" s="13"/>
      <c r="CU278" s="13"/>
      <c r="CV278" s="13"/>
      <c r="CW278" s="13"/>
      <c r="CX278" s="13"/>
      <c r="CY278" s="13"/>
      <c r="CZ278" s="13"/>
      <c r="DA278" s="13"/>
      <c r="DB278" s="13"/>
      <c r="DC278" s="13"/>
      <c r="DD278" s="13"/>
      <c r="DE278" s="13"/>
      <c r="DF278" s="13"/>
      <c r="DG278" s="13"/>
      <c r="DH278" s="13"/>
      <c r="DI278" s="13"/>
      <c r="DJ278" s="13"/>
      <c r="DK278" s="13"/>
      <c r="DL278" s="13"/>
      <c r="DM278" s="13"/>
      <c r="DN278" s="13"/>
      <c r="DO278" s="13"/>
      <c r="DP278" s="13"/>
      <c r="DQ278" s="13"/>
      <c r="DR278" s="13"/>
      <c r="DS278" s="13"/>
      <c r="DT278" s="13"/>
      <c r="DU278" s="13"/>
      <c r="DV278" s="13"/>
      <c r="DW278" s="13"/>
      <c r="DX278" s="13"/>
      <c r="DY278" s="13"/>
      <c r="DZ278" s="13"/>
      <c r="EA278" s="13"/>
      <c r="EB278" s="13"/>
      <c r="EC278" s="13"/>
      <c r="ED278" s="13"/>
      <c r="EE278" s="13"/>
      <c r="EF278" s="13"/>
      <c r="EG278" s="13"/>
      <c r="EH278" s="13"/>
      <c r="EI278" s="13"/>
      <c r="EJ278" s="13"/>
      <c r="EK278" s="13"/>
      <c r="EL278" s="13"/>
      <c r="EM278" s="13"/>
      <c r="EN278" s="13"/>
      <c r="EO278" s="13"/>
      <c r="EP278" s="13"/>
      <c r="EQ278" s="13"/>
      <c r="ER278" s="13"/>
      <c r="ES278" s="13"/>
      <c r="ET278" s="13"/>
      <c r="EU278" s="13"/>
      <c r="EV278" s="13"/>
      <c r="EW278" s="13"/>
      <c r="EX278" s="13"/>
      <c r="EY278" s="13"/>
      <c r="EZ278" s="13"/>
      <c r="FA278" s="13"/>
      <c r="FB278" s="13"/>
      <c r="FC278" s="13"/>
      <c r="FD278" s="13"/>
      <c r="FE278" s="13"/>
      <c r="FF278" s="13"/>
      <c r="FG278" s="13"/>
      <c r="FH278" s="13"/>
      <c r="FI278" s="13"/>
      <c r="FJ278" s="13"/>
      <c r="FK278" s="13"/>
      <c r="FL278" s="13"/>
      <c r="FM278" s="13"/>
      <c r="FN278" s="13"/>
      <c r="FO278" s="13"/>
      <c r="FP278" s="13"/>
      <c r="FQ278" s="13"/>
      <c r="FR278" s="13"/>
      <c r="FS278" s="13"/>
      <c r="FT278" s="13"/>
      <c r="FU278" s="13"/>
      <c r="FV278" s="13"/>
      <c r="FW278" s="13"/>
      <c r="FX278" s="13"/>
      <c r="FY278" s="13"/>
      <c r="FZ278" s="13"/>
      <c r="GA278" s="13"/>
      <c r="GB278" s="13"/>
      <c r="GC278" s="13"/>
    </row>
    <row r="279" spans="1:185" ht="12.75" customHeight="1" x14ac:dyDescent="0.2">
      <c r="A279" s="76"/>
      <c r="B279" s="81" t="s">
        <v>177</v>
      </c>
      <c r="C279" s="82" t="s">
        <v>649</v>
      </c>
      <c r="D279" s="88">
        <v>74</v>
      </c>
      <c r="E279" s="85">
        <v>4.5999999999999996</v>
      </c>
      <c r="F279" s="50">
        <v>6.6</v>
      </c>
      <c r="G279" s="15">
        <f t="shared" si="4"/>
        <v>17</v>
      </c>
      <c r="H279" s="15">
        <v>2</v>
      </c>
      <c r="I279" s="15">
        <v>1</v>
      </c>
      <c r="J279" s="15">
        <v>0</v>
      </c>
      <c r="K279" s="15"/>
      <c r="L279" s="59">
        <v>10</v>
      </c>
      <c r="M279" s="59">
        <v>0</v>
      </c>
      <c r="N279" s="59">
        <v>1</v>
      </c>
      <c r="O279" s="59">
        <v>2</v>
      </c>
      <c r="P279" s="15"/>
      <c r="Q279" s="59">
        <v>1</v>
      </c>
      <c r="R279" s="59">
        <v>0</v>
      </c>
      <c r="S279" s="59">
        <v>0</v>
      </c>
      <c r="T279" s="59"/>
      <c r="U279" s="15"/>
      <c r="V279" s="59"/>
      <c r="W279" s="59"/>
      <c r="X279" s="61"/>
      <c r="Y279" s="59"/>
      <c r="Z279" s="61"/>
      <c r="AA279" s="59"/>
      <c r="AB279" s="62"/>
      <c r="AC279" s="62"/>
      <c r="AD279" s="59"/>
      <c r="AE279" s="62"/>
      <c r="AF279" s="59"/>
      <c r="AG279" s="63"/>
      <c r="AH279" s="59"/>
      <c r="AI279" s="59"/>
      <c r="AJ279" s="59"/>
      <c r="AK279" s="59"/>
      <c r="AL279" s="59"/>
      <c r="AM279" s="59"/>
      <c r="AN279" s="63"/>
      <c r="AO279" s="59"/>
      <c r="AP279" s="59"/>
      <c r="AQ279" s="63"/>
      <c r="AR279" s="59"/>
      <c r="AS279" s="59"/>
      <c r="AT279" s="59"/>
      <c r="AU279" s="59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  <c r="BR279" s="13"/>
      <c r="BS279" s="13"/>
      <c r="BT279" s="13"/>
      <c r="BU279" s="13"/>
      <c r="BV279" s="13"/>
      <c r="BW279" s="13"/>
      <c r="BX279" s="13"/>
      <c r="BY279" s="13"/>
      <c r="BZ279" s="13"/>
      <c r="CA279" s="13"/>
      <c r="CB279" s="13"/>
      <c r="CC279" s="13"/>
      <c r="CD279" s="13"/>
      <c r="CE279" s="13"/>
      <c r="CF279" s="13"/>
      <c r="CG279" s="13"/>
      <c r="CH279" s="13"/>
      <c r="CI279" s="13"/>
      <c r="CJ279" s="13"/>
      <c r="CK279" s="13"/>
      <c r="CL279" s="13"/>
      <c r="CM279" s="13"/>
      <c r="CN279" s="13"/>
      <c r="CO279" s="13"/>
      <c r="CP279" s="13"/>
      <c r="CQ279" s="13"/>
      <c r="CR279" s="13"/>
      <c r="CS279" s="13"/>
      <c r="CT279" s="13"/>
      <c r="CU279" s="13"/>
      <c r="CV279" s="13"/>
      <c r="CW279" s="13"/>
      <c r="CX279" s="13"/>
      <c r="CY279" s="13"/>
      <c r="CZ279" s="13"/>
      <c r="DA279" s="13"/>
      <c r="DB279" s="13"/>
      <c r="DC279" s="13"/>
      <c r="DD279" s="13"/>
      <c r="DE279" s="13"/>
      <c r="DF279" s="13"/>
      <c r="DG279" s="13"/>
      <c r="DH279" s="13"/>
      <c r="DI279" s="13"/>
      <c r="DJ279" s="13"/>
      <c r="DK279" s="13"/>
      <c r="DL279" s="13"/>
      <c r="DM279" s="13"/>
      <c r="DN279" s="13"/>
      <c r="DO279" s="13"/>
      <c r="DP279" s="13"/>
      <c r="DQ279" s="13"/>
      <c r="DR279" s="13"/>
      <c r="DS279" s="13"/>
      <c r="DT279" s="13"/>
      <c r="DU279" s="13"/>
      <c r="DV279" s="13"/>
      <c r="DW279" s="13"/>
      <c r="DX279" s="13"/>
      <c r="DY279" s="13"/>
      <c r="DZ279" s="13"/>
      <c r="EA279" s="13"/>
      <c r="EB279" s="13"/>
      <c r="EC279" s="13"/>
      <c r="ED279" s="13"/>
      <c r="EE279" s="13"/>
      <c r="EF279" s="13"/>
      <c r="EG279" s="13"/>
      <c r="EH279" s="13"/>
      <c r="EI279" s="13"/>
      <c r="EJ279" s="13"/>
      <c r="EK279" s="13"/>
      <c r="EL279" s="13"/>
      <c r="EM279" s="13"/>
      <c r="EN279" s="13"/>
      <c r="EO279" s="13"/>
      <c r="EP279" s="13"/>
      <c r="EQ279" s="13"/>
      <c r="ER279" s="13"/>
      <c r="ES279" s="13"/>
      <c r="ET279" s="13"/>
      <c r="EU279" s="13"/>
      <c r="EV279" s="13"/>
      <c r="EW279" s="13"/>
      <c r="EX279" s="13"/>
      <c r="EY279" s="13"/>
      <c r="EZ279" s="13"/>
      <c r="FA279" s="13"/>
      <c r="FB279" s="13"/>
      <c r="FC279" s="13"/>
      <c r="FD279" s="13"/>
      <c r="FE279" s="13"/>
      <c r="FF279" s="13"/>
      <c r="FG279" s="13"/>
      <c r="FH279" s="13"/>
      <c r="FI279" s="13"/>
      <c r="FJ279" s="13"/>
      <c r="FK279" s="13"/>
      <c r="FL279" s="13"/>
      <c r="FM279" s="13"/>
      <c r="FN279" s="13"/>
      <c r="FO279" s="13"/>
      <c r="FP279" s="13"/>
      <c r="FQ279" s="13"/>
      <c r="FR279" s="13"/>
      <c r="FS279" s="13"/>
      <c r="FT279" s="13"/>
      <c r="FU279" s="13"/>
      <c r="FV279" s="13"/>
      <c r="FW279" s="13"/>
      <c r="FX279" s="13"/>
      <c r="FY279" s="13"/>
      <c r="FZ279" s="13"/>
      <c r="GA279" s="13"/>
      <c r="GB279" s="13"/>
      <c r="GC279" s="13"/>
    </row>
    <row r="280" spans="1:185" ht="12.75" customHeight="1" x14ac:dyDescent="0.2">
      <c r="A280" s="76"/>
      <c r="B280" s="81" t="s">
        <v>288</v>
      </c>
      <c r="C280" s="82" t="s">
        <v>646</v>
      </c>
      <c r="D280" s="88">
        <v>73</v>
      </c>
      <c r="E280" s="85">
        <v>4.5</v>
      </c>
      <c r="F280" s="50">
        <v>5</v>
      </c>
      <c r="G280" s="15">
        <f t="shared" si="4"/>
        <v>19</v>
      </c>
      <c r="H280" s="15">
        <v>0</v>
      </c>
      <c r="I280" s="15">
        <v>1</v>
      </c>
      <c r="J280" s="68">
        <v>12</v>
      </c>
      <c r="K280" s="15"/>
      <c r="L280" s="59">
        <v>4</v>
      </c>
      <c r="M280" s="59">
        <v>1</v>
      </c>
      <c r="N280" s="59">
        <v>0</v>
      </c>
      <c r="O280" s="59">
        <v>0</v>
      </c>
      <c r="P280" s="15"/>
      <c r="Q280" s="59">
        <v>0</v>
      </c>
      <c r="R280" s="59">
        <v>0</v>
      </c>
      <c r="S280" s="59">
        <v>1</v>
      </c>
      <c r="T280" s="59"/>
      <c r="U280" s="15"/>
      <c r="V280" s="59"/>
      <c r="W280" s="59"/>
      <c r="X280" s="61"/>
      <c r="Y280" s="59"/>
      <c r="Z280" s="61"/>
      <c r="AA280" s="59"/>
      <c r="AB280" s="62"/>
      <c r="AC280" s="62"/>
      <c r="AD280" s="59"/>
      <c r="AE280" s="62"/>
      <c r="AF280" s="59"/>
      <c r="AG280" s="63"/>
      <c r="AH280" s="59"/>
      <c r="AI280" s="59"/>
      <c r="AJ280" s="59"/>
      <c r="AK280" s="59"/>
      <c r="AL280" s="59"/>
      <c r="AM280" s="59"/>
      <c r="AN280" s="59"/>
      <c r="AO280" s="59"/>
      <c r="AP280" s="59"/>
      <c r="AQ280" s="63"/>
      <c r="AR280" s="59"/>
      <c r="AS280" s="59"/>
      <c r="AT280" s="59"/>
      <c r="AU280" s="59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  <c r="BR280" s="13"/>
      <c r="BS280" s="13"/>
      <c r="BT280" s="13"/>
      <c r="BU280" s="13"/>
      <c r="BV280" s="13"/>
      <c r="BW280" s="13"/>
      <c r="BX280" s="13"/>
      <c r="BY280" s="13"/>
      <c r="BZ280" s="13"/>
      <c r="CA280" s="13"/>
      <c r="CB280" s="13"/>
      <c r="CC280" s="13"/>
      <c r="CD280" s="13"/>
      <c r="CE280" s="13"/>
      <c r="CF280" s="13"/>
      <c r="CG280" s="13"/>
      <c r="CH280" s="13"/>
      <c r="CI280" s="13"/>
      <c r="CJ280" s="13"/>
      <c r="CK280" s="13"/>
      <c r="CL280" s="13"/>
      <c r="CM280" s="13"/>
      <c r="CN280" s="13"/>
      <c r="CO280" s="13"/>
      <c r="CP280" s="13"/>
      <c r="CQ280" s="13"/>
      <c r="CR280" s="13"/>
      <c r="CS280" s="13"/>
      <c r="CT280" s="13"/>
      <c r="CU280" s="13"/>
      <c r="CV280" s="13"/>
      <c r="CW280" s="13"/>
      <c r="CX280" s="13"/>
      <c r="CY280" s="13"/>
      <c r="CZ280" s="13"/>
      <c r="DA280" s="13"/>
      <c r="DB280" s="13"/>
      <c r="DC280" s="13"/>
      <c r="DD280" s="13"/>
      <c r="DE280" s="13"/>
      <c r="DF280" s="13"/>
      <c r="DG280" s="13"/>
      <c r="DH280" s="13"/>
      <c r="DI280" s="13"/>
      <c r="DJ280" s="13"/>
      <c r="DK280" s="13"/>
      <c r="DL280" s="13"/>
      <c r="DM280" s="13"/>
      <c r="DN280" s="13"/>
      <c r="DO280" s="13"/>
      <c r="DP280" s="13"/>
      <c r="DQ280" s="13"/>
      <c r="DR280" s="13"/>
      <c r="DS280" s="13"/>
      <c r="DT280" s="13"/>
      <c r="DU280" s="13"/>
      <c r="DV280" s="13"/>
      <c r="DW280" s="13"/>
      <c r="DX280" s="13"/>
      <c r="DY280" s="13"/>
      <c r="DZ280" s="13"/>
      <c r="EA280" s="13"/>
      <c r="EB280" s="13"/>
      <c r="EC280" s="13"/>
      <c r="ED280" s="13"/>
      <c r="EE280" s="13"/>
      <c r="EF280" s="13"/>
      <c r="EG280" s="13"/>
      <c r="EH280" s="13"/>
      <c r="EI280" s="13"/>
      <c r="EJ280" s="13"/>
      <c r="EK280" s="13"/>
      <c r="EL280" s="13"/>
      <c r="EM280" s="13"/>
      <c r="EN280" s="13"/>
      <c r="EO280" s="13"/>
      <c r="EP280" s="13"/>
      <c r="EQ280" s="13"/>
      <c r="ER280" s="13"/>
      <c r="ES280" s="13"/>
      <c r="ET280" s="13"/>
      <c r="EU280" s="13"/>
      <c r="EV280" s="13"/>
      <c r="EW280" s="13"/>
      <c r="EX280" s="13"/>
      <c r="EY280" s="13"/>
      <c r="EZ280" s="13"/>
      <c r="FA280" s="13"/>
      <c r="FB280" s="13"/>
      <c r="FC280" s="13"/>
      <c r="FD280" s="13"/>
      <c r="FE280" s="13"/>
      <c r="FF280" s="13"/>
      <c r="FG280" s="13"/>
      <c r="FH280" s="13"/>
      <c r="FI280" s="13"/>
      <c r="FJ280" s="13"/>
      <c r="FK280" s="13"/>
      <c r="FL280" s="13"/>
      <c r="FM280" s="13"/>
      <c r="FN280" s="13"/>
      <c r="FO280" s="13"/>
      <c r="FP280" s="13"/>
      <c r="FQ280" s="13"/>
      <c r="FR280" s="13"/>
      <c r="FS280" s="13"/>
      <c r="FT280" s="13"/>
      <c r="FU280" s="13"/>
      <c r="FV280" s="13"/>
      <c r="FW280" s="13"/>
      <c r="FX280" s="13"/>
      <c r="FY280" s="13"/>
      <c r="FZ280" s="13"/>
      <c r="GA280" s="13"/>
      <c r="GB280" s="13"/>
      <c r="GC280" s="13"/>
    </row>
    <row r="281" spans="1:185" ht="12.75" customHeight="1" x14ac:dyDescent="0.2">
      <c r="A281" s="76"/>
      <c r="B281" s="81" t="s">
        <v>388</v>
      </c>
      <c r="C281" s="82" t="s">
        <v>646</v>
      </c>
      <c r="D281" s="88">
        <v>95</v>
      </c>
      <c r="E281" s="85">
        <v>4.5</v>
      </c>
      <c r="F281" s="50">
        <v>8.6</v>
      </c>
      <c r="G281" s="15">
        <f t="shared" si="4"/>
        <v>21</v>
      </c>
      <c r="H281" s="15">
        <v>7</v>
      </c>
      <c r="I281" s="15">
        <v>2</v>
      </c>
      <c r="J281" s="68">
        <v>0</v>
      </c>
      <c r="K281" s="15"/>
      <c r="L281" s="59">
        <v>2</v>
      </c>
      <c r="M281" s="59">
        <v>6</v>
      </c>
      <c r="N281" s="59">
        <v>1</v>
      </c>
      <c r="O281" s="59">
        <v>1</v>
      </c>
      <c r="P281" s="15"/>
      <c r="Q281" s="59">
        <v>0</v>
      </c>
      <c r="R281" s="59">
        <v>1</v>
      </c>
      <c r="S281" s="59">
        <v>1</v>
      </c>
      <c r="T281" s="59"/>
      <c r="U281" s="15"/>
      <c r="V281" s="59"/>
      <c r="W281" s="59"/>
      <c r="X281" s="61"/>
      <c r="Y281" s="59"/>
      <c r="Z281" s="61"/>
      <c r="AA281" s="59"/>
      <c r="AB281" s="62"/>
      <c r="AC281" s="62"/>
      <c r="AD281" s="59"/>
      <c r="AE281" s="62"/>
      <c r="AF281" s="59"/>
      <c r="AG281" s="59"/>
      <c r="AH281" s="59"/>
      <c r="AI281" s="59"/>
      <c r="AJ281" s="59"/>
      <c r="AK281" s="59"/>
      <c r="AL281" s="59"/>
      <c r="AM281" s="59"/>
      <c r="AN281" s="59"/>
      <c r="AO281" s="59"/>
      <c r="AP281" s="59"/>
      <c r="AQ281" s="63"/>
      <c r="AR281" s="59"/>
      <c r="AS281" s="59"/>
      <c r="AT281" s="59"/>
      <c r="AU281" s="59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  <c r="BR281" s="13"/>
      <c r="BS281" s="13"/>
      <c r="BT281" s="13"/>
      <c r="BU281" s="13"/>
      <c r="BV281" s="13"/>
      <c r="BW281" s="13"/>
      <c r="BX281" s="13"/>
      <c r="BY281" s="13"/>
      <c r="BZ281" s="13"/>
      <c r="CA281" s="13"/>
      <c r="CB281" s="13"/>
      <c r="CC281" s="13"/>
      <c r="CD281" s="13"/>
      <c r="CE281" s="13"/>
      <c r="CF281" s="13"/>
      <c r="CG281" s="13"/>
      <c r="CH281" s="13"/>
      <c r="CI281" s="13"/>
      <c r="CJ281" s="13"/>
      <c r="CK281" s="13"/>
      <c r="CL281" s="13"/>
      <c r="CM281" s="13"/>
      <c r="CN281" s="13"/>
      <c r="CO281" s="13"/>
      <c r="CP281" s="13"/>
      <c r="CQ281" s="13"/>
      <c r="CR281" s="13"/>
      <c r="CS281" s="13"/>
      <c r="CT281" s="13"/>
      <c r="CU281" s="13"/>
      <c r="CV281" s="13"/>
      <c r="CW281" s="13"/>
      <c r="CX281" s="13"/>
      <c r="CY281" s="13"/>
      <c r="CZ281" s="13"/>
      <c r="DA281" s="13"/>
      <c r="DB281" s="13"/>
      <c r="DC281" s="13"/>
      <c r="DD281" s="13"/>
      <c r="DE281" s="13"/>
      <c r="DF281" s="13"/>
      <c r="DG281" s="13"/>
      <c r="DH281" s="13"/>
      <c r="DI281" s="13"/>
      <c r="DJ281" s="13"/>
      <c r="DK281" s="13"/>
      <c r="DL281" s="13"/>
      <c r="DM281" s="13"/>
      <c r="DN281" s="13"/>
      <c r="DO281" s="13"/>
      <c r="DP281" s="13"/>
      <c r="DQ281" s="13"/>
      <c r="DR281" s="13"/>
      <c r="DS281" s="13"/>
      <c r="DT281" s="13"/>
      <c r="DU281" s="13"/>
      <c r="DV281" s="13"/>
      <c r="DW281" s="13"/>
      <c r="DX281" s="13"/>
      <c r="DY281" s="13"/>
      <c r="DZ281" s="13"/>
      <c r="EA281" s="13"/>
      <c r="EB281" s="13"/>
      <c r="EC281" s="13"/>
      <c r="ED281" s="13"/>
      <c r="EE281" s="13"/>
      <c r="EF281" s="13"/>
      <c r="EG281" s="13"/>
      <c r="EH281" s="13"/>
      <c r="EI281" s="13"/>
      <c r="EJ281" s="13"/>
      <c r="EK281" s="13"/>
      <c r="EL281" s="13"/>
      <c r="EM281" s="13"/>
      <c r="EN281" s="13"/>
      <c r="EO281" s="13"/>
      <c r="EP281" s="13"/>
      <c r="EQ281" s="13"/>
      <c r="ER281" s="13"/>
      <c r="ES281" s="13"/>
      <c r="ET281" s="13"/>
      <c r="EU281" s="13"/>
      <c r="EV281" s="13"/>
      <c r="EW281" s="13"/>
      <c r="EX281" s="13"/>
      <c r="EY281" s="13"/>
      <c r="EZ281" s="13"/>
      <c r="FA281" s="13"/>
      <c r="FB281" s="13"/>
      <c r="FC281" s="13"/>
      <c r="FD281" s="13"/>
      <c r="FE281" s="13"/>
      <c r="FF281" s="13"/>
      <c r="FG281" s="13"/>
      <c r="FH281" s="13"/>
      <c r="FI281" s="13"/>
      <c r="FJ281" s="13"/>
      <c r="FK281" s="13"/>
      <c r="FL281" s="13"/>
      <c r="FM281" s="13"/>
      <c r="FN281" s="13"/>
      <c r="FO281" s="13"/>
      <c r="FP281" s="13"/>
      <c r="FQ281" s="13"/>
      <c r="FR281" s="13"/>
      <c r="FS281" s="13"/>
      <c r="FT281" s="13"/>
      <c r="FU281" s="13"/>
      <c r="FV281" s="13"/>
      <c r="FW281" s="13"/>
      <c r="FX281" s="13"/>
      <c r="FY281" s="13"/>
      <c r="FZ281" s="13"/>
      <c r="GA281" s="13"/>
      <c r="GB281" s="13"/>
      <c r="GC281" s="13"/>
    </row>
    <row r="282" spans="1:185" ht="12.75" customHeight="1" x14ac:dyDescent="0.2">
      <c r="A282" s="76"/>
      <c r="B282" s="81" t="s">
        <v>390</v>
      </c>
      <c r="C282" s="82" t="s">
        <v>650</v>
      </c>
      <c r="D282" s="88">
        <v>122</v>
      </c>
      <c r="E282" s="85">
        <v>4.4000000000000004</v>
      </c>
      <c r="F282" s="50">
        <v>10.1</v>
      </c>
      <c r="G282" s="15">
        <f t="shared" si="4"/>
        <v>20</v>
      </c>
      <c r="H282" s="15">
        <v>2</v>
      </c>
      <c r="I282" s="15">
        <v>2</v>
      </c>
      <c r="J282" s="15">
        <v>0</v>
      </c>
      <c r="K282" s="15"/>
      <c r="L282" s="59">
        <v>2</v>
      </c>
      <c r="M282" s="59">
        <v>0</v>
      </c>
      <c r="N282" s="59">
        <v>1</v>
      </c>
      <c r="O282" s="59">
        <v>2</v>
      </c>
      <c r="P282" s="15"/>
      <c r="Q282" s="59">
        <v>8</v>
      </c>
      <c r="R282" s="59">
        <v>1</v>
      </c>
      <c r="S282" s="59">
        <v>2</v>
      </c>
      <c r="T282" s="59"/>
      <c r="U282" s="15"/>
      <c r="V282" s="59"/>
      <c r="W282" s="59"/>
      <c r="X282" s="61"/>
      <c r="Y282" s="59"/>
      <c r="Z282" s="61"/>
      <c r="AA282" s="59"/>
      <c r="AB282" s="62"/>
      <c r="AC282" s="62"/>
      <c r="AD282" s="59"/>
      <c r="AE282" s="62"/>
      <c r="AF282" s="59"/>
      <c r="AG282" s="63"/>
      <c r="AH282" s="63"/>
      <c r="AI282" s="59"/>
      <c r="AJ282" s="59"/>
      <c r="AK282" s="59"/>
      <c r="AL282" s="59"/>
      <c r="AM282" s="63"/>
      <c r="AN282" s="63"/>
      <c r="AO282" s="59"/>
      <c r="AP282" s="59"/>
      <c r="AQ282" s="59"/>
      <c r="AR282" s="59"/>
      <c r="AS282" s="59"/>
      <c r="AT282" s="59"/>
      <c r="AU282" s="59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  <c r="BR282" s="13"/>
      <c r="BS282" s="13"/>
      <c r="BT282" s="13"/>
      <c r="BU282" s="13"/>
      <c r="BV282" s="13"/>
      <c r="BW282" s="13"/>
      <c r="BX282" s="13"/>
      <c r="BY282" s="13"/>
      <c r="BZ282" s="13"/>
      <c r="CA282" s="13"/>
      <c r="CB282" s="13"/>
      <c r="CC282" s="13"/>
      <c r="CD282" s="13"/>
      <c r="CE282" s="13"/>
      <c r="CF282" s="13"/>
      <c r="CG282" s="13"/>
      <c r="CH282" s="13"/>
      <c r="CI282" s="13"/>
      <c r="CJ282" s="13"/>
      <c r="CK282" s="13"/>
      <c r="CL282" s="13"/>
      <c r="CM282" s="13"/>
      <c r="CN282" s="13"/>
      <c r="CO282" s="13"/>
      <c r="CP282" s="13"/>
      <c r="CQ282" s="13"/>
      <c r="CR282" s="13"/>
      <c r="CS282" s="13"/>
      <c r="CT282" s="13"/>
      <c r="CU282" s="13"/>
      <c r="CV282" s="13"/>
      <c r="CW282" s="13"/>
      <c r="CX282" s="13"/>
      <c r="CY282" s="13"/>
      <c r="CZ282" s="13"/>
      <c r="DA282" s="13"/>
      <c r="DB282" s="13"/>
      <c r="DC282" s="13"/>
      <c r="DD282" s="13"/>
      <c r="DE282" s="13"/>
      <c r="DF282" s="13"/>
      <c r="DG282" s="13"/>
      <c r="DH282" s="13"/>
      <c r="DI282" s="13"/>
      <c r="DJ282" s="13"/>
      <c r="DK282" s="13"/>
      <c r="DL282" s="13"/>
      <c r="DM282" s="13"/>
      <c r="DN282" s="13"/>
      <c r="DO282" s="13"/>
      <c r="DP282" s="13"/>
      <c r="DQ282" s="13"/>
      <c r="DR282" s="13"/>
      <c r="DS282" s="13"/>
      <c r="DT282" s="13"/>
      <c r="DU282" s="13"/>
      <c r="DV282" s="13"/>
      <c r="DW282" s="13"/>
      <c r="DX282" s="13"/>
      <c r="DY282" s="13"/>
      <c r="DZ282" s="13"/>
      <c r="EA282" s="13"/>
      <c r="EB282" s="13"/>
      <c r="EC282" s="13"/>
      <c r="ED282" s="13"/>
      <c r="EE282" s="13"/>
      <c r="EF282" s="13"/>
      <c r="EG282" s="13"/>
      <c r="EH282" s="13"/>
      <c r="EI282" s="13"/>
      <c r="EJ282" s="13"/>
      <c r="EK282" s="13"/>
      <c r="EL282" s="13"/>
      <c r="EM282" s="13"/>
      <c r="EN282" s="13"/>
      <c r="EO282" s="13"/>
      <c r="EP282" s="13"/>
      <c r="EQ282" s="13"/>
      <c r="ER282" s="13"/>
      <c r="ES282" s="13"/>
      <c r="ET282" s="13"/>
      <c r="EU282" s="13"/>
      <c r="EV282" s="13"/>
      <c r="EW282" s="13"/>
      <c r="EX282" s="13"/>
      <c r="EY282" s="13"/>
      <c r="EZ282" s="13"/>
      <c r="FA282" s="13"/>
      <c r="FB282" s="13"/>
      <c r="FC282" s="13"/>
      <c r="FD282" s="13"/>
      <c r="FE282" s="13"/>
      <c r="FF282" s="13"/>
      <c r="FG282" s="13"/>
      <c r="FH282" s="13"/>
      <c r="FI282" s="13"/>
      <c r="FJ282" s="13"/>
      <c r="FK282" s="13"/>
      <c r="FL282" s="13"/>
      <c r="FM282" s="13"/>
      <c r="FN282" s="13"/>
      <c r="FO282" s="13"/>
      <c r="FP282" s="13"/>
      <c r="FQ282" s="13"/>
      <c r="FR282" s="13"/>
      <c r="FS282" s="13"/>
      <c r="FT282" s="13"/>
      <c r="FU282" s="13"/>
      <c r="FV282" s="13"/>
      <c r="FW282" s="13"/>
      <c r="FX282" s="13"/>
      <c r="FY282" s="13"/>
      <c r="FZ282" s="13"/>
      <c r="GA282" s="13"/>
      <c r="GB282" s="13"/>
      <c r="GC282" s="13"/>
    </row>
    <row r="283" spans="1:185" ht="12.75" customHeight="1" x14ac:dyDescent="0.2">
      <c r="A283" s="76"/>
      <c r="B283" s="81" t="s">
        <v>405</v>
      </c>
      <c r="C283" s="82" t="s">
        <v>650</v>
      </c>
      <c r="D283" s="88">
        <v>154</v>
      </c>
      <c r="E283" s="85">
        <v>4.4000000000000004</v>
      </c>
      <c r="F283" s="50">
        <v>6.5</v>
      </c>
      <c r="G283" s="15">
        <f t="shared" si="4"/>
        <v>15</v>
      </c>
      <c r="H283" s="15">
        <v>0</v>
      </c>
      <c r="I283" s="15">
        <v>0</v>
      </c>
      <c r="J283" s="15">
        <v>0</v>
      </c>
      <c r="K283" s="15"/>
      <c r="L283" s="59">
        <v>1</v>
      </c>
      <c r="M283" s="59">
        <v>1</v>
      </c>
      <c r="N283" s="59">
        <v>2</v>
      </c>
      <c r="O283" s="59">
        <v>7</v>
      </c>
      <c r="P283" s="15"/>
      <c r="Q283" s="59">
        <v>2</v>
      </c>
      <c r="R283" s="59">
        <v>2</v>
      </c>
      <c r="S283" s="59">
        <v>0</v>
      </c>
      <c r="T283" s="59"/>
      <c r="U283" s="15"/>
      <c r="V283" s="59"/>
      <c r="W283" s="59"/>
      <c r="X283" s="61"/>
      <c r="Y283" s="59"/>
      <c r="Z283" s="61"/>
      <c r="AA283" s="59"/>
      <c r="AB283" s="62"/>
      <c r="AC283" s="62"/>
      <c r="AD283" s="59"/>
      <c r="AE283" s="62"/>
      <c r="AF283" s="59"/>
      <c r="AG283" s="59"/>
      <c r="AH283" s="59"/>
      <c r="AI283" s="59"/>
      <c r="AJ283" s="59"/>
      <c r="AK283" s="59"/>
      <c r="AL283" s="59"/>
      <c r="AM283" s="59"/>
      <c r="AN283" s="59"/>
      <c r="AO283" s="59"/>
      <c r="AP283" s="59"/>
      <c r="AQ283" s="59"/>
      <c r="AR283" s="59"/>
      <c r="AS283" s="59"/>
      <c r="AT283" s="59"/>
      <c r="AU283" s="59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  <c r="BR283" s="13"/>
      <c r="BS283" s="13"/>
      <c r="BT283" s="13"/>
      <c r="BU283" s="13"/>
      <c r="BV283" s="13"/>
      <c r="BW283" s="13"/>
      <c r="BX283" s="13"/>
      <c r="BY283" s="13"/>
      <c r="BZ283" s="13"/>
      <c r="CA283" s="13"/>
      <c r="CB283" s="13"/>
      <c r="CC283" s="13"/>
      <c r="CD283" s="13"/>
      <c r="CE283" s="13"/>
      <c r="CF283" s="13"/>
      <c r="CG283" s="13"/>
      <c r="CH283" s="13"/>
      <c r="CI283" s="13"/>
      <c r="CJ283" s="13"/>
      <c r="CK283" s="13"/>
      <c r="CL283" s="13"/>
      <c r="CM283" s="13"/>
      <c r="CN283" s="13"/>
      <c r="CO283" s="13"/>
      <c r="CP283" s="13"/>
      <c r="CQ283" s="13"/>
      <c r="CR283" s="13"/>
      <c r="CS283" s="13"/>
      <c r="CT283" s="13"/>
      <c r="CU283" s="13"/>
      <c r="CV283" s="13"/>
      <c r="CW283" s="13"/>
      <c r="CX283" s="13"/>
      <c r="CY283" s="13"/>
      <c r="CZ283" s="13"/>
      <c r="DA283" s="13"/>
      <c r="DB283" s="13"/>
      <c r="DC283" s="13"/>
      <c r="DD283" s="13"/>
      <c r="DE283" s="13"/>
      <c r="DF283" s="13"/>
      <c r="DG283" s="13"/>
      <c r="DH283" s="13"/>
      <c r="DI283" s="13"/>
      <c r="DJ283" s="13"/>
      <c r="DK283" s="13"/>
      <c r="DL283" s="13"/>
      <c r="DM283" s="13"/>
      <c r="DN283" s="13"/>
      <c r="DO283" s="13"/>
      <c r="DP283" s="13"/>
      <c r="DQ283" s="13"/>
      <c r="DR283" s="13"/>
      <c r="DS283" s="13"/>
      <c r="DT283" s="13"/>
      <c r="DU283" s="13"/>
      <c r="DV283" s="13"/>
      <c r="DW283" s="13"/>
      <c r="DX283" s="13"/>
      <c r="DY283" s="13"/>
      <c r="DZ283" s="13"/>
      <c r="EA283" s="13"/>
      <c r="EB283" s="13"/>
      <c r="EC283" s="13"/>
      <c r="ED283" s="13"/>
      <c r="EE283" s="13"/>
      <c r="EF283" s="13"/>
      <c r="EG283" s="13"/>
      <c r="EH283" s="13"/>
      <c r="EI283" s="13"/>
      <c r="EJ283" s="13"/>
      <c r="EK283" s="13"/>
      <c r="EL283" s="13"/>
      <c r="EM283" s="13"/>
      <c r="EN283" s="13"/>
      <c r="EO283" s="13"/>
      <c r="EP283" s="13"/>
      <c r="EQ283" s="13"/>
      <c r="ER283" s="13"/>
      <c r="ES283" s="13"/>
      <c r="ET283" s="13"/>
      <c r="EU283" s="13"/>
      <c r="EV283" s="13"/>
      <c r="EW283" s="13"/>
      <c r="EX283" s="13"/>
      <c r="EY283" s="13"/>
      <c r="EZ283" s="13"/>
      <c r="FA283" s="13"/>
      <c r="FB283" s="13"/>
      <c r="FC283" s="13"/>
      <c r="FD283" s="13"/>
      <c r="FE283" s="13"/>
      <c r="FF283" s="13"/>
      <c r="FG283" s="13"/>
      <c r="FH283" s="13"/>
      <c r="FI283" s="13"/>
      <c r="FJ283" s="13"/>
      <c r="FK283" s="13"/>
      <c r="FL283" s="13"/>
      <c r="FM283" s="13"/>
      <c r="FN283" s="13"/>
      <c r="FO283" s="13"/>
      <c r="FP283" s="13"/>
      <c r="FQ283" s="13"/>
      <c r="FR283" s="13"/>
      <c r="FS283" s="13"/>
      <c r="FT283" s="13"/>
      <c r="FU283" s="13"/>
      <c r="FV283" s="13"/>
      <c r="FW283" s="13"/>
      <c r="FX283" s="13"/>
      <c r="FY283" s="13"/>
      <c r="FZ283" s="13"/>
      <c r="GA283" s="13"/>
      <c r="GB283" s="13"/>
      <c r="GC283" s="13"/>
    </row>
    <row r="284" spans="1:185" ht="12.75" customHeight="1" x14ac:dyDescent="0.2">
      <c r="A284" s="76"/>
      <c r="B284" s="81" t="s">
        <v>230</v>
      </c>
      <c r="C284" s="82" t="s">
        <v>646</v>
      </c>
      <c r="D284" s="88">
        <v>44</v>
      </c>
      <c r="E284" s="85">
        <v>4.3</v>
      </c>
      <c r="F284" s="50">
        <v>4.7</v>
      </c>
      <c r="G284" s="15">
        <f t="shared" si="4"/>
        <v>26</v>
      </c>
      <c r="H284" s="15">
        <v>2</v>
      </c>
      <c r="I284" s="15">
        <v>2</v>
      </c>
      <c r="J284" s="68">
        <v>10</v>
      </c>
      <c r="K284" s="15"/>
      <c r="L284" s="59">
        <v>2</v>
      </c>
      <c r="M284" s="59">
        <v>1</v>
      </c>
      <c r="N284" s="59">
        <v>2</v>
      </c>
      <c r="O284" s="59">
        <v>2</v>
      </c>
      <c r="P284" s="15"/>
      <c r="Q284" s="59">
        <v>2</v>
      </c>
      <c r="R284" s="59">
        <v>1</v>
      </c>
      <c r="S284" s="59">
        <v>2</v>
      </c>
      <c r="T284" s="59"/>
      <c r="U284" s="15"/>
      <c r="V284" s="59"/>
      <c r="W284" s="59"/>
      <c r="X284" s="61"/>
      <c r="Y284" s="59"/>
      <c r="Z284" s="61"/>
      <c r="AA284" s="59"/>
      <c r="AB284" s="62"/>
      <c r="AC284" s="62"/>
      <c r="AD284" s="59"/>
      <c r="AE284" s="62"/>
      <c r="AF284" s="59"/>
      <c r="AG284" s="59"/>
      <c r="AH284" s="59"/>
      <c r="AI284" s="59"/>
      <c r="AJ284" s="59"/>
      <c r="AK284" s="59"/>
      <c r="AL284" s="59"/>
      <c r="AM284" s="59"/>
      <c r="AN284" s="59"/>
      <c r="AO284" s="63"/>
      <c r="AP284" s="59"/>
      <c r="AQ284" s="59"/>
      <c r="AR284" s="59"/>
      <c r="AS284" s="59"/>
      <c r="AT284" s="59"/>
      <c r="AU284" s="59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  <c r="BR284" s="13"/>
      <c r="BS284" s="13"/>
      <c r="BT284" s="13"/>
      <c r="BU284" s="13"/>
      <c r="BV284" s="13"/>
      <c r="BW284" s="13"/>
      <c r="BX284" s="13"/>
      <c r="BY284" s="13"/>
      <c r="BZ284" s="13"/>
      <c r="CA284" s="13"/>
      <c r="CB284" s="13"/>
      <c r="CC284" s="13"/>
      <c r="CD284" s="13"/>
      <c r="CE284" s="13"/>
      <c r="CF284" s="13"/>
      <c r="CG284" s="13"/>
      <c r="CH284" s="13"/>
      <c r="CI284" s="13"/>
      <c r="CJ284" s="13"/>
      <c r="CK284" s="13"/>
      <c r="CL284" s="13"/>
      <c r="CM284" s="13"/>
      <c r="CN284" s="13"/>
      <c r="CO284" s="13"/>
      <c r="CP284" s="13"/>
      <c r="CQ284" s="13"/>
      <c r="CR284" s="13"/>
      <c r="CS284" s="13"/>
      <c r="CT284" s="13"/>
      <c r="CU284" s="13"/>
      <c r="CV284" s="13"/>
      <c r="CW284" s="13"/>
      <c r="CX284" s="13"/>
      <c r="CY284" s="13"/>
      <c r="CZ284" s="13"/>
      <c r="DA284" s="13"/>
      <c r="DB284" s="13"/>
      <c r="DC284" s="13"/>
      <c r="DD284" s="13"/>
      <c r="DE284" s="13"/>
      <c r="DF284" s="13"/>
      <c r="DG284" s="13"/>
      <c r="DH284" s="13"/>
      <c r="DI284" s="13"/>
      <c r="DJ284" s="13"/>
      <c r="DK284" s="13"/>
      <c r="DL284" s="13"/>
      <c r="DM284" s="13"/>
      <c r="DN284" s="13"/>
      <c r="DO284" s="13"/>
      <c r="DP284" s="13"/>
      <c r="DQ284" s="13"/>
      <c r="DR284" s="13"/>
      <c r="DS284" s="13"/>
      <c r="DT284" s="13"/>
      <c r="DU284" s="13"/>
      <c r="DV284" s="13"/>
      <c r="DW284" s="13"/>
      <c r="DX284" s="13"/>
      <c r="DY284" s="13"/>
      <c r="DZ284" s="13"/>
      <c r="EA284" s="13"/>
      <c r="EB284" s="13"/>
      <c r="EC284" s="13"/>
      <c r="ED284" s="13"/>
      <c r="EE284" s="13"/>
      <c r="EF284" s="13"/>
      <c r="EG284" s="13"/>
      <c r="EH284" s="13"/>
      <c r="EI284" s="13"/>
      <c r="EJ284" s="13"/>
      <c r="EK284" s="13"/>
      <c r="EL284" s="13"/>
      <c r="EM284" s="13"/>
      <c r="EN284" s="13"/>
      <c r="EO284" s="13"/>
      <c r="EP284" s="13"/>
      <c r="EQ284" s="13"/>
      <c r="ER284" s="13"/>
      <c r="ES284" s="13"/>
      <c r="ET284" s="13"/>
      <c r="EU284" s="13"/>
      <c r="EV284" s="13"/>
      <c r="EW284" s="13"/>
      <c r="EX284" s="13"/>
      <c r="EY284" s="13"/>
      <c r="EZ284" s="13"/>
      <c r="FA284" s="13"/>
      <c r="FB284" s="13"/>
      <c r="FC284" s="13"/>
      <c r="FD284" s="13"/>
      <c r="FE284" s="13"/>
      <c r="FF284" s="13"/>
      <c r="FG284" s="13"/>
      <c r="FH284" s="13"/>
      <c r="FI284" s="13"/>
      <c r="FJ284" s="13"/>
      <c r="FK284" s="13"/>
      <c r="FL284" s="13"/>
      <c r="FM284" s="13"/>
      <c r="FN284" s="13"/>
      <c r="FO284" s="13"/>
      <c r="FP284" s="13"/>
      <c r="FQ284" s="13"/>
      <c r="FR284" s="13"/>
      <c r="FS284" s="13"/>
      <c r="FT284" s="13"/>
      <c r="FU284" s="13"/>
      <c r="FV284" s="13"/>
      <c r="FW284" s="13"/>
      <c r="FX284" s="13"/>
      <c r="FY284" s="13"/>
      <c r="FZ284" s="13"/>
      <c r="GA284" s="13"/>
      <c r="GB284" s="13"/>
      <c r="GC284" s="13"/>
    </row>
    <row r="285" spans="1:185" ht="12.75" customHeight="1" x14ac:dyDescent="0.2">
      <c r="A285" s="76"/>
      <c r="B285" s="81" t="s">
        <v>573</v>
      </c>
      <c r="C285" s="82" t="s">
        <v>648</v>
      </c>
      <c r="D285" s="88"/>
      <c r="E285" s="85">
        <v>4.3</v>
      </c>
      <c r="F285" s="50">
        <v>6.2</v>
      </c>
      <c r="G285" s="15">
        <f t="shared" si="4"/>
        <v>22</v>
      </c>
      <c r="H285" s="15">
        <v>2</v>
      </c>
      <c r="I285" s="15">
        <v>0</v>
      </c>
      <c r="J285" s="15">
        <v>0</v>
      </c>
      <c r="K285" s="15"/>
      <c r="L285" s="59">
        <v>10</v>
      </c>
      <c r="M285" s="59">
        <v>7</v>
      </c>
      <c r="N285" s="59">
        <v>1</v>
      </c>
      <c r="O285" s="59">
        <v>0</v>
      </c>
      <c r="P285" s="15"/>
      <c r="Q285" s="59">
        <v>2</v>
      </c>
      <c r="R285" s="59">
        <v>0</v>
      </c>
      <c r="S285" s="59">
        <v>0</v>
      </c>
      <c r="T285" s="59"/>
      <c r="U285" s="15"/>
      <c r="V285" s="59"/>
      <c r="W285" s="59"/>
      <c r="X285" s="61"/>
      <c r="Y285" s="59"/>
      <c r="Z285" s="61"/>
      <c r="AA285" s="59"/>
      <c r="AB285" s="62"/>
      <c r="AC285" s="62"/>
      <c r="AD285" s="59"/>
      <c r="AE285" s="62"/>
      <c r="AF285" s="59"/>
      <c r="AG285" s="63"/>
      <c r="AH285" s="59"/>
      <c r="AI285" s="59"/>
      <c r="AJ285" s="59"/>
      <c r="AK285" s="59"/>
      <c r="AL285" s="59"/>
      <c r="AM285" s="59"/>
      <c r="AN285" s="59"/>
      <c r="AO285" s="59"/>
      <c r="AP285" s="59"/>
      <c r="AQ285" s="63"/>
      <c r="AR285" s="59"/>
      <c r="AS285" s="59"/>
      <c r="AT285" s="59"/>
      <c r="AU285" s="59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  <c r="BR285" s="13"/>
      <c r="BS285" s="13"/>
      <c r="BT285" s="13"/>
      <c r="BU285" s="13"/>
      <c r="BV285" s="13"/>
      <c r="BW285" s="13"/>
      <c r="BX285" s="13"/>
      <c r="BY285" s="13"/>
      <c r="BZ285" s="13"/>
      <c r="CA285" s="13"/>
      <c r="CB285" s="13"/>
      <c r="CC285" s="13"/>
      <c r="CD285" s="13"/>
      <c r="CE285" s="13"/>
      <c r="CF285" s="13"/>
      <c r="CG285" s="13"/>
      <c r="CH285" s="13"/>
      <c r="CI285" s="13"/>
      <c r="CJ285" s="13"/>
      <c r="CK285" s="13"/>
      <c r="CL285" s="13"/>
      <c r="CM285" s="13"/>
      <c r="CN285" s="13"/>
      <c r="CO285" s="13"/>
      <c r="CP285" s="13"/>
      <c r="CQ285" s="13"/>
      <c r="CR285" s="13"/>
      <c r="CS285" s="13"/>
      <c r="CT285" s="13"/>
      <c r="CU285" s="13"/>
      <c r="CV285" s="13"/>
      <c r="CW285" s="13"/>
      <c r="CX285" s="13"/>
      <c r="CY285" s="13"/>
      <c r="CZ285" s="13"/>
      <c r="DA285" s="13"/>
      <c r="DB285" s="13"/>
      <c r="DC285" s="13"/>
      <c r="DD285" s="13"/>
      <c r="DE285" s="13"/>
      <c r="DF285" s="13"/>
      <c r="DG285" s="13"/>
      <c r="DH285" s="13"/>
      <c r="DI285" s="13"/>
      <c r="DJ285" s="13"/>
      <c r="DK285" s="13"/>
      <c r="DL285" s="13"/>
      <c r="DM285" s="13"/>
      <c r="DN285" s="13"/>
      <c r="DO285" s="13"/>
      <c r="DP285" s="13"/>
      <c r="DQ285" s="13"/>
      <c r="DR285" s="13"/>
      <c r="DS285" s="13"/>
      <c r="DT285" s="13"/>
      <c r="DU285" s="13"/>
      <c r="DV285" s="13"/>
      <c r="DW285" s="13"/>
      <c r="DX285" s="13"/>
      <c r="DY285" s="13"/>
      <c r="DZ285" s="13"/>
      <c r="EA285" s="13"/>
      <c r="EB285" s="13"/>
      <c r="EC285" s="13"/>
      <c r="ED285" s="13"/>
      <c r="EE285" s="13"/>
      <c r="EF285" s="13"/>
      <c r="EG285" s="13"/>
      <c r="EH285" s="13"/>
      <c r="EI285" s="13"/>
      <c r="EJ285" s="13"/>
      <c r="EK285" s="13"/>
      <c r="EL285" s="13"/>
      <c r="EM285" s="13"/>
      <c r="EN285" s="13"/>
      <c r="EO285" s="13"/>
      <c r="EP285" s="13"/>
      <c r="EQ285" s="13"/>
      <c r="ER285" s="13"/>
      <c r="ES285" s="13"/>
      <c r="ET285" s="13"/>
      <c r="EU285" s="13"/>
      <c r="EV285" s="13"/>
      <c r="EW285" s="13"/>
      <c r="EX285" s="13"/>
      <c r="EY285" s="13"/>
      <c r="EZ285" s="13"/>
      <c r="FA285" s="13"/>
      <c r="FB285" s="13"/>
      <c r="FC285" s="13"/>
      <c r="FD285" s="13"/>
      <c r="FE285" s="13"/>
      <c r="FF285" s="13"/>
      <c r="FG285" s="13"/>
      <c r="FH285" s="13"/>
      <c r="FI285" s="13"/>
      <c r="FJ285" s="13"/>
      <c r="FK285" s="13"/>
      <c r="FL285" s="13"/>
      <c r="FM285" s="13"/>
      <c r="FN285" s="13"/>
      <c r="FO285" s="13"/>
      <c r="FP285" s="13"/>
      <c r="FQ285" s="13"/>
      <c r="FR285" s="13"/>
      <c r="FS285" s="13"/>
      <c r="FT285" s="13"/>
      <c r="FU285" s="13"/>
      <c r="FV285" s="13"/>
      <c r="FW285" s="13"/>
      <c r="FX285" s="13"/>
      <c r="FY285" s="13"/>
      <c r="FZ285" s="13"/>
      <c r="GA285" s="13"/>
      <c r="GB285" s="13"/>
      <c r="GC285" s="13"/>
    </row>
    <row r="286" spans="1:185" ht="12.75" customHeight="1" x14ac:dyDescent="0.2">
      <c r="A286" s="76"/>
      <c r="B286" s="81" t="s">
        <v>393</v>
      </c>
      <c r="C286" s="82" t="s">
        <v>651</v>
      </c>
      <c r="D286" s="88">
        <v>118</v>
      </c>
      <c r="E286" s="85">
        <v>4.2</v>
      </c>
      <c r="F286" s="50">
        <v>7.1</v>
      </c>
      <c r="G286" s="15">
        <f t="shared" si="4"/>
        <v>34</v>
      </c>
      <c r="H286" s="15">
        <v>2</v>
      </c>
      <c r="I286" s="15">
        <v>2</v>
      </c>
      <c r="J286" s="15">
        <v>2</v>
      </c>
      <c r="K286" s="15"/>
      <c r="L286" s="59">
        <v>7</v>
      </c>
      <c r="M286" s="59">
        <v>2</v>
      </c>
      <c r="N286" s="59">
        <v>2</v>
      </c>
      <c r="O286" s="59">
        <v>7</v>
      </c>
      <c r="P286" s="15"/>
      <c r="Q286" s="59">
        <v>7</v>
      </c>
      <c r="R286" s="59">
        <v>2</v>
      </c>
      <c r="S286" s="59">
        <v>1</v>
      </c>
      <c r="T286" s="59"/>
      <c r="U286" s="15"/>
      <c r="V286" s="59"/>
      <c r="W286" s="59"/>
      <c r="X286" s="61"/>
      <c r="Y286" s="59"/>
      <c r="Z286" s="61"/>
      <c r="AA286" s="59"/>
      <c r="AB286" s="62"/>
      <c r="AC286" s="62"/>
      <c r="AD286" s="59"/>
      <c r="AE286" s="62"/>
      <c r="AF286" s="59"/>
      <c r="AG286" s="63"/>
      <c r="AH286" s="59"/>
      <c r="AI286" s="59"/>
      <c r="AJ286" s="63"/>
      <c r="AK286" s="59"/>
      <c r="AL286" s="59"/>
      <c r="AM286" s="59"/>
      <c r="AN286" s="63"/>
      <c r="AO286" s="59"/>
      <c r="AP286" s="59"/>
      <c r="AQ286" s="59"/>
      <c r="AR286" s="59"/>
      <c r="AS286" s="59"/>
      <c r="AT286" s="59"/>
      <c r="AU286" s="59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  <c r="BR286" s="13"/>
      <c r="BS286" s="13"/>
      <c r="BT286" s="13"/>
      <c r="BU286" s="13"/>
      <c r="BV286" s="13"/>
      <c r="BW286" s="13"/>
      <c r="BX286" s="13"/>
      <c r="BY286" s="13"/>
      <c r="BZ286" s="13"/>
      <c r="CA286" s="13"/>
      <c r="CB286" s="13"/>
      <c r="CC286" s="13"/>
      <c r="CD286" s="13"/>
      <c r="CE286" s="13"/>
      <c r="CF286" s="13"/>
      <c r="CG286" s="13"/>
      <c r="CH286" s="13"/>
      <c r="CI286" s="13"/>
      <c r="CJ286" s="13"/>
      <c r="CK286" s="13"/>
      <c r="CL286" s="13"/>
      <c r="CM286" s="13"/>
      <c r="CN286" s="13"/>
      <c r="CO286" s="13"/>
      <c r="CP286" s="13"/>
      <c r="CQ286" s="13"/>
      <c r="CR286" s="13"/>
      <c r="CS286" s="13"/>
      <c r="CT286" s="13"/>
      <c r="CU286" s="13"/>
      <c r="CV286" s="13"/>
      <c r="CW286" s="13"/>
      <c r="CX286" s="13"/>
      <c r="CY286" s="13"/>
      <c r="CZ286" s="13"/>
      <c r="DA286" s="13"/>
      <c r="DB286" s="13"/>
      <c r="DC286" s="13"/>
      <c r="DD286" s="13"/>
      <c r="DE286" s="13"/>
      <c r="DF286" s="13"/>
      <c r="DG286" s="13"/>
      <c r="DH286" s="13"/>
      <c r="DI286" s="13"/>
      <c r="DJ286" s="13"/>
      <c r="DK286" s="13"/>
      <c r="DL286" s="13"/>
      <c r="DM286" s="13"/>
      <c r="DN286" s="13"/>
      <c r="DO286" s="13"/>
      <c r="DP286" s="13"/>
      <c r="DQ286" s="13"/>
      <c r="DR286" s="13"/>
      <c r="DS286" s="13"/>
      <c r="DT286" s="13"/>
      <c r="DU286" s="13"/>
      <c r="DV286" s="13"/>
      <c r="DW286" s="13"/>
      <c r="DX286" s="13"/>
      <c r="DY286" s="13"/>
      <c r="DZ286" s="13"/>
      <c r="EA286" s="13"/>
      <c r="EB286" s="13"/>
      <c r="EC286" s="13"/>
      <c r="ED286" s="13"/>
      <c r="EE286" s="13"/>
      <c r="EF286" s="13"/>
      <c r="EG286" s="13"/>
      <c r="EH286" s="13"/>
      <c r="EI286" s="13"/>
      <c r="EJ286" s="13"/>
      <c r="EK286" s="13"/>
      <c r="EL286" s="13"/>
      <c r="EM286" s="13"/>
      <c r="EN286" s="13"/>
      <c r="EO286" s="13"/>
      <c r="EP286" s="13"/>
      <c r="EQ286" s="13"/>
      <c r="ER286" s="13"/>
      <c r="ES286" s="13"/>
      <c r="ET286" s="13"/>
      <c r="EU286" s="13"/>
      <c r="EV286" s="13"/>
      <c r="EW286" s="13"/>
      <c r="EX286" s="13"/>
      <c r="EY286" s="13"/>
      <c r="EZ286" s="13"/>
      <c r="FA286" s="13"/>
      <c r="FB286" s="13"/>
      <c r="FC286" s="13"/>
      <c r="FD286" s="13"/>
      <c r="FE286" s="13"/>
      <c r="FF286" s="13"/>
      <c r="FG286" s="13"/>
      <c r="FH286" s="13"/>
      <c r="FI286" s="13"/>
      <c r="FJ286" s="13"/>
      <c r="FK286" s="13"/>
      <c r="FL286" s="13"/>
      <c r="FM286" s="13"/>
      <c r="FN286" s="13"/>
      <c r="FO286" s="13"/>
      <c r="FP286" s="13"/>
      <c r="FQ286" s="13"/>
      <c r="FR286" s="13"/>
      <c r="FS286" s="13"/>
      <c r="FT286" s="13"/>
      <c r="FU286" s="13"/>
      <c r="FV286" s="13"/>
      <c r="FW286" s="13"/>
      <c r="FX286" s="13"/>
      <c r="FY286" s="13"/>
      <c r="FZ286" s="13"/>
      <c r="GA286" s="13"/>
      <c r="GB286" s="13"/>
      <c r="GC286" s="13"/>
    </row>
    <row r="287" spans="1:185" ht="12.75" customHeight="1" x14ac:dyDescent="0.2">
      <c r="A287" s="76"/>
      <c r="B287" s="81" t="s">
        <v>148</v>
      </c>
      <c r="C287" s="82" t="s">
        <v>648</v>
      </c>
      <c r="D287" s="88">
        <v>41</v>
      </c>
      <c r="E287" s="85">
        <v>4.0999999999999996</v>
      </c>
      <c r="F287" s="78"/>
      <c r="G287" s="15">
        <f t="shared" si="4"/>
        <v>14</v>
      </c>
      <c r="H287" s="15">
        <v>1</v>
      </c>
      <c r="I287" s="15">
        <v>0</v>
      </c>
      <c r="J287" s="15">
        <v>0</v>
      </c>
      <c r="K287" s="15"/>
      <c r="L287" s="59">
        <v>0</v>
      </c>
      <c r="M287" s="59">
        <v>0</v>
      </c>
      <c r="N287" s="59">
        <v>0</v>
      </c>
      <c r="O287" s="59">
        <v>1</v>
      </c>
      <c r="P287" s="15"/>
      <c r="Q287" s="59">
        <v>6</v>
      </c>
      <c r="R287" s="59">
        <v>4</v>
      </c>
      <c r="S287" s="59">
        <v>2</v>
      </c>
      <c r="T287" s="59"/>
      <c r="U287" s="15"/>
      <c r="V287" s="59"/>
      <c r="W287" s="59"/>
      <c r="X287" s="61"/>
      <c r="Y287" s="59"/>
      <c r="Z287" s="61"/>
      <c r="AA287" s="59"/>
      <c r="AB287" s="62"/>
      <c r="AC287" s="62"/>
      <c r="AD287" s="59"/>
      <c r="AE287" s="62"/>
      <c r="AF287" s="59"/>
      <c r="AG287" s="59"/>
      <c r="AH287" s="59"/>
      <c r="AI287" s="59"/>
      <c r="AJ287" s="59"/>
      <c r="AK287" s="59"/>
      <c r="AL287" s="59"/>
      <c r="AM287" s="59"/>
      <c r="AN287" s="59"/>
      <c r="AO287" s="59"/>
      <c r="AP287" s="59"/>
      <c r="AQ287" s="63"/>
      <c r="AR287" s="59"/>
      <c r="AS287" s="59"/>
      <c r="AT287" s="59"/>
      <c r="AU287" s="59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  <c r="BR287" s="13"/>
      <c r="BS287" s="13"/>
      <c r="BT287" s="13"/>
      <c r="BU287" s="13"/>
      <c r="BV287" s="13"/>
      <c r="BW287" s="13"/>
      <c r="BX287" s="13"/>
      <c r="BY287" s="13"/>
      <c r="BZ287" s="13"/>
      <c r="CA287" s="13"/>
      <c r="CB287" s="13"/>
      <c r="CC287" s="13"/>
      <c r="CD287" s="13"/>
      <c r="CE287" s="13"/>
      <c r="CF287" s="13"/>
      <c r="CG287" s="13"/>
      <c r="CH287" s="13"/>
      <c r="CI287" s="13"/>
      <c r="CJ287" s="13"/>
      <c r="CK287" s="13"/>
      <c r="CL287" s="13"/>
      <c r="CM287" s="13"/>
      <c r="CN287" s="13"/>
      <c r="CO287" s="13"/>
      <c r="CP287" s="13"/>
      <c r="CQ287" s="13"/>
      <c r="CR287" s="13"/>
      <c r="CS287" s="13"/>
      <c r="CT287" s="13"/>
      <c r="CU287" s="13"/>
      <c r="CV287" s="13"/>
      <c r="CW287" s="13"/>
      <c r="CX287" s="13"/>
      <c r="CY287" s="13"/>
      <c r="CZ287" s="13"/>
      <c r="DA287" s="13"/>
      <c r="DB287" s="13"/>
      <c r="DC287" s="13"/>
      <c r="DD287" s="13"/>
      <c r="DE287" s="13"/>
      <c r="DF287" s="13"/>
      <c r="DG287" s="13"/>
      <c r="DH287" s="13"/>
      <c r="DI287" s="13"/>
      <c r="DJ287" s="13"/>
      <c r="DK287" s="13"/>
      <c r="DL287" s="13"/>
      <c r="DM287" s="13"/>
      <c r="DN287" s="13"/>
      <c r="DO287" s="13"/>
      <c r="DP287" s="13"/>
      <c r="DQ287" s="13"/>
      <c r="DR287" s="13"/>
      <c r="DS287" s="13"/>
      <c r="DT287" s="13"/>
      <c r="DU287" s="13"/>
      <c r="DV287" s="13"/>
      <c r="DW287" s="13"/>
      <c r="DX287" s="13"/>
      <c r="DY287" s="13"/>
      <c r="DZ287" s="13"/>
      <c r="EA287" s="13"/>
      <c r="EB287" s="13"/>
      <c r="EC287" s="13"/>
      <c r="ED287" s="13"/>
      <c r="EE287" s="13"/>
      <c r="EF287" s="13"/>
      <c r="EG287" s="13"/>
      <c r="EH287" s="13"/>
      <c r="EI287" s="13"/>
      <c r="EJ287" s="13"/>
      <c r="EK287" s="13"/>
      <c r="EL287" s="13"/>
      <c r="EM287" s="13"/>
      <c r="EN287" s="13"/>
      <c r="EO287" s="13"/>
      <c r="EP287" s="13"/>
      <c r="EQ287" s="13"/>
      <c r="ER287" s="13"/>
      <c r="ES287" s="13"/>
      <c r="ET287" s="13"/>
      <c r="EU287" s="13"/>
      <c r="EV287" s="13"/>
      <c r="EW287" s="13"/>
      <c r="EX287" s="13"/>
      <c r="EY287" s="13"/>
      <c r="EZ287" s="13"/>
      <c r="FA287" s="13"/>
      <c r="FB287" s="13"/>
      <c r="FC287" s="13"/>
      <c r="FD287" s="13"/>
      <c r="FE287" s="13"/>
      <c r="FF287" s="13"/>
      <c r="FG287" s="13"/>
      <c r="FH287" s="13"/>
      <c r="FI287" s="13"/>
      <c r="FJ287" s="13"/>
      <c r="FK287" s="13"/>
      <c r="FL287" s="13"/>
      <c r="FM287" s="13"/>
      <c r="FN287" s="13"/>
      <c r="FO287" s="13"/>
      <c r="FP287" s="13"/>
      <c r="FQ287" s="13"/>
      <c r="FR287" s="13"/>
      <c r="FS287" s="13"/>
      <c r="FT287" s="13"/>
      <c r="FU287" s="13"/>
      <c r="FV287" s="13"/>
      <c r="FW287" s="13"/>
      <c r="FX287" s="13"/>
      <c r="FY287" s="13"/>
      <c r="FZ287" s="13"/>
      <c r="GA287" s="13"/>
      <c r="GB287" s="13"/>
      <c r="GC287" s="13"/>
    </row>
    <row r="288" spans="1:185" ht="12.75" customHeight="1" x14ac:dyDescent="0.2">
      <c r="A288" s="76"/>
      <c r="B288" s="81" t="s">
        <v>218</v>
      </c>
      <c r="C288" s="82" t="s">
        <v>650</v>
      </c>
      <c r="D288" s="88">
        <v>118</v>
      </c>
      <c r="E288" s="85">
        <v>4.0999999999999996</v>
      </c>
      <c r="F288" s="50">
        <v>7.5</v>
      </c>
      <c r="G288" s="15">
        <f t="shared" si="4"/>
        <v>31</v>
      </c>
      <c r="H288" s="15">
        <v>5</v>
      </c>
      <c r="I288" s="15">
        <v>2</v>
      </c>
      <c r="J288" s="15">
        <v>5</v>
      </c>
      <c r="K288" s="15"/>
      <c r="L288" s="59">
        <v>2</v>
      </c>
      <c r="M288" s="59">
        <v>2</v>
      </c>
      <c r="N288" s="59">
        <v>2</v>
      </c>
      <c r="O288" s="59">
        <v>10</v>
      </c>
      <c r="P288" s="15"/>
      <c r="Q288" s="59">
        <v>2</v>
      </c>
      <c r="R288" s="59">
        <v>0</v>
      </c>
      <c r="S288" s="59">
        <v>1</v>
      </c>
      <c r="T288" s="59"/>
      <c r="U288" s="15"/>
      <c r="V288" s="59"/>
      <c r="W288" s="59"/>
      <c r="X288" s="61"/>
      <c r="Y288" s="59"/>
      <c r="Z288" s="61"/>
      <c r="AA288" s="59"/>
      <c r="AB288" s="62"/>
      <c r="AC288" s="62"/>
      <c r="AD288" s="59"/>
      <c r="AE288" s="62"/>
      <c r="AF288" s="59"/>
      <c r="AG288" s="59"/>
      <c r="AH288" s="59"/>
      <c r="AI288" s="59"/>
      <c r="AJ288" s="59"/>
      <c r="AK288" s="59"/>
      <c r="AL288" s="59"/>
      <c r="AM288" s="59"/>
      <c r="AN288" s="59"/>
      <c r="AO288" s="59"/>
      <c r="AP288" s="63"/>
      <c r="AQ288" s="59"/>
      <c r="AR288" s="59"/>
      <c r="AS288" s="59"/>
      <c r="AT288" s="59"/>
      <c r="AU288" s="59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  <c r="BR288" s="13"/>
      <c r="BS288" s="13"/>
      <c r="BT288" s="13"/>
      <c r="BU288" s="13"/>
      <c r="BV288" s="13"/>
      <c r="BW288" s="13"/>
      <c r="BX288" s="13"/>
      <c r="BY288" s="13"/>
      <c r="BZ288" s="13"/>
      <c r="CA288" s="13"/>
      <c r="CB288" s="13"/>
      <c r="CC288" s="13"/>
      <c r="CD288" s="13"/>
      <c r="CE288" s="13"/>
      <c r="CF288" s="13"/>
      <c r="CG288" s="13"/>
      <c r="CH288" s="13"/>
      <c r="CI288" s="13"/>
      <c r="CJ288" s="13"/>
      <c r="CK288" s="13"/>
      <c r="CL288" s="13"/>
      <c r="CM288" s="13"/>
      <c r="CN288" s="13"/>
      <c r="CO288" s="13"/>
      <c r="CP288" s="13"/>
      <c r="CQ288" s="13"/>
      <c r="CR288" s="13"/>
      <c r="CS288" s="13"/>
      <c r="CT288" s="13"/>
      <c r="CU288" s="13"/>
      <c r="CV288" s="13"/>
      <c r="CW288" s="13"/>
      <c r="CX288" s="13"/>
      <c r="CY288" s="13"/>
      <c r="CZ288" s="13"/>
      <c r="DA288" s="13"/>
      <c r="DB288" s="13"/>
      <c r="DC288" s="13"/>
      <c r="DD288" s="13"/>
      <c r="DE288" s="13"/>
      <c r="DF288" s="13"/>
      <c r="DG288" s="13"/>
      <c r="DH288" s="13"/>
      <c r="DI288" s="13"/>
      <c r="DJ288" s="13"/>
      <c r="DK288" s="13"/>
      <c r="DL288" s="13"/>
      <c r="DM288" s="13"/>
      <c r="DN288" s="13"/>
      <c r="DO288" s="13"/>
      <c r="DP288" s="13"/>
      <c r="DQ288" s="13"/>
      <c r="DR288" s="13"/>
      <c r="DS288" s="13"/>
      <c r="DT288" s="13"/>
      <c r="DU288" s="13"/>
      <c r="DV288" s="13"/>
      <c r="DW288" s="13"/>
      <c r="DX288" s="13"/>
      <c r="DY288" s="13"/>
      <c r="DZ288" s="13"/>
      <c r="EA288" s="13"/>
      <c r="EB288" s="13"/>
      <c r="EC288" s="13"/>
      <c r="ED288" s="13"/>
      <c r="EE288" s="13"/>
      <c r="EF288" s="13"/>
      <c r="EG288" s="13"/>
      <c r="EH288" s="13"/>
      <c r="EI288" s="13"/>
      <c r="EJ288" s="13"/>
      <c r="EK288" s="13"/>
      <c r="EL288" s="13"/>
      <c r="EM288" s="13"/>
      <c r="EN288" s="13"/>
      <c r="EO288" s="13"/>
      <c r="EP288" s="13"/>
      <c r="EQ288" s="13"/>
      <c r="ER288" s="13"/>
      <c r="ES288" s="13"/>
      <c r="ET288" s="13"/>
      <c r="EU288" s="13"/>
      <c r="EV288" s="13"/>
      <c r="EW288" s="13"/>
      <c r="EX288" s="13"/>
      <c r="EY288" s="13"/>
      <c r="EZ288" s="13"/>
      <c r="FA288" s="13"/>
      <c r="FB288" s="13"/>
      <c r="FC288" s="13"/>
      <c r="FD288" s="13"/>
      <c r="FE288" s="13"/>
      <c r="FF288" s="13"/>
      <c r="FG288" s="13"/>
      <c r="FH288" s="13"/>
      <c r="FI288" s="13"/>
      <c r="FJ288" s="13"/>
      <c r="FK288" s="13"/>
      <c r="FL288" s="13"/>
      <c r="FM288" s="13"/>
      <c r="FN288" s="13"/>
      <c r="FO288" s="13"/>
      <c r="FP288" s="13"/>
      <c r="FQ288" s="13"/>
      <c r="FR288" s="13"/>
      <c r="FS288" s="13"/>
      <c r="FT288" s="13"/>
      <c r="FU288" s="13"/>
      <c r="FV288" s="13"/>
      <c r="FW288" s="13"/>
      <c r="FX288" s="13"/>
      <c r="FY288" s="13"/>
      <c r="FZ288" s="13"/>
      <c r="GA288" s="13"/>
      <c r="GB288" s="13"/>
      <c r="GC288" s="13"/>
    </row>
    <row r="289" spans="1:185" ht="12.75" customHeight="1" x14ac:dyDescent="0.2">
      <c r="A289" s="76"/>
      <c r="B289" s="81" t="s">
        <v>133</v>
      </c>
      <c r="C289" s="82" t="s">
        <v>647</v>
      </c>
      <c r="D289" s="88">
        <v>89</v>
      </c>
      <c r="E289" s="85">
        <v>4</v>
      </c>
      <c r="F289" s="73"/>
      <c r="G289" s="15">
        <f t="shared" si="4"/>
        <v>19</v>
      </c>
      <c r="H289" s="15">
        <v>0</v>
      </c>
      <c r="I289" s="15">
        <v>0</v>
      </c>
      <c r="J289" s="15">
        <v>0</v>
      </c>
      <c r="K289" s="15"/>
      <c r="L289" s="59">
        <v>1</v>
      </c>
      <c r="M289" s="59">
        <v>6</v>
      </c>
      <c r="N289" s="59">
        <v>6</v>
      </c>
      <c r="O289" s="59">
        <v>1</v>
      </c>
      <c r="P289" s="15"/>
      <c r="Q289" s="59">
        <v>5</v>
      </c>
      <c r="R289" s="59">
        <v>0</v>
      </c>
      <c r="S289" s="59">
        <v>0</v>
      </c>
      <c r="T289" s="59"/>
      <c r="U289" s="15"/>
      <c r="V289" s="59"/>
      <c r="W289" s="59"/>
      <c r="X289" s="61"/>
      <c r="Y289" s="59"/>
      <c r="Z289" s="61"/>
      <c r="AA289" s="59"/>
      <c r="AB289" s="62"/>
      <c r="AC289" s="62"/>
      <c r="AD289" s="59"/>
      <c r="AE289" s="62"/>
      <c r="AF289" s="59"/>
      <c r="AG289" s="63"/>
      <c r="AH289" s="59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59"/>
      <c r="AT289" s="59"/>
      <c r="AU289" s="59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  <c r="BR289" s="13"/>
      <c r="BS289" s="13"/>
      <c r="BT289" s="13"/>
      <c r="BU289" s="13"/>
      <c r="BV289" s="13"/>
      <c r="BW289" s="13"/>
      <c r="BX289" s="13"/>
      <c r="BY289" s="13"/>
      <c r="BZ289" s="13"/>
      <c r="CA289" s="13"/>
      <c r="CB289" s="13"/>
      <c r="CC289" s="13"/>
      <c r="CD289" s="13"/>
      <c r="CE289" s="13"/>
      <c r="CF289" s="13"/>
      <c r="CG289" s="13"/>
      <c r="CH289" s="13"/>
      <c r="CI289" s="13"/>
      <c r="CJ289" s="13"/>
      <c r="CK289" s="13"/>
      <c r="CL289" s="13"/>
      <c r="CM289" s="13"/>
      <c r="CN289" s="13"/>
      <c r="CO289" s="13"/>
      <c r="CP289" s="13"/>
      <c r="CQ289" s="13"/>
      <c r="CR289" s="13"/>
      <c r="CS289" s="13"/>
      <c r="CT289" s="13"/>
      <c r="CU289" s="13"/>
      <c r="CV289" s="13"/>
      <c r="CW289" s="13"/>
      <c r="CX289" s="13"/>
      <c r="CY289" s="13"/>
      <c r="CZ289" s="13"/>
      <c r="DA289" s="13"/>
      <c r="DB289" s="13"/>
      <c r="DC289" s="13"/>
      <c r="DD289" s="13"/>
      <c r="DE289" s="13"/>
      <c r="DF289" s="13"/>
      <c r="DG289" s="13"/>
      <c r="DH289" s="13"/>
      <c r="DI289" s="13"/>
      <c r="DJ289" s="13"/>
      <c r="DK289" s="13"/>
      <c r="DL289" s="13"/>
      <c r="DM289" s="13"/>
      <c r="DN289" s="13"/>
      <c r="DO289" s="13"/>
      <c r="DP289" s="13"/>
      <c r="DQ289" s="13"/>
      <c r="DR289" s="13"/>
      <c r="DS289" s="13"/>
      <c r="DT289" s="13"/>
      <c r="DU289" s="13"/>
      <c r="DV289" s="13"/>
      <c r="DW289" s="13"/>
      <c r="DX289" s="13"/>
      <c r="DY289" s="13"/>
      <c r="DZ289" s="13"/>
      <c r="EA289" s="13"/>
      <c r="EB289" s="13"/>
      <c r="EC289" s="13"/>
      <c r="ED289" s="13"/>
      <c r="EE289" s="13"/>
      <c r="EF289" s="13"/>
      <c r="EG289" s="13"/>
      <c r="EH289" s="13"/>
      <c r="EI289" s="13"/>
      <c r="EJ289" s="13"/>
      <c r="EK289" s="13"/>
      <c r="EL289" s="13"/>
      <c r="EM289" s="13"/>
      <c r="EN289" s="13"/>
      <c r="EO289" s="13"/>
      <c r="EP289" s="13"/>
      <c r="EQ289" s="13"/>
      <c r="ER289" s="13"/>
      <c r="ES289" s="13"/>
      <c r="ET289" s="13"/>
      <c r="EU289" s="13"/>
      <c r="EV289" s="13"/>
      <c r="EW289" s="13"/>
      <c r="EX289" s="13"/>
      <c r="EY289" s="13"/>
      <c r="EZ289" s="13"/>
      <c r="FA289" s="13"/>
      <c r="FB289" s="13"/>
      <c r="FC289" s="13"/>
      <c r="FD289" s="13"/>
      <c r="FE289" s="13"/>
      <c r="FF289" s="13"/>
      <c r="FG289" s="13"/>
      <c r="FH289" s="13"/>
      <c r="FI289" s="13"/>
      <c r="FJ289" s="13"/>
      <c r="FK289" s="13"/>
      <c r="FL289" s="13"/>
      <c r="FM289" s="13"/>
      <c r="FN289" s="13"/>
      <c r="FO289" s="13"/>
      <c r="FP289" s="13"/>
      <c r="FQ289" s="13"/>
      <c r="FR289" s="13"/>
      <c r="FS289" s="13"/>
      <c r="FT289" s="13"/>
      <c r="FU289" s="13"/>
      <c r="FV289" s="13"/>
      <c r="FW289" s="13"/>
      <c r="FX289" s="13"/>
      <c r="FY289" s="13"/>
      <c r="FZ289" s="13"/>
      <c r="GA289" s="13"/>
      <c r="GB289" s="13"/>
      <c r="GC289" s="13"/>
    </row>
    <row r="290" spans="1:185" ht="12.75" customHeight="1" x14ac:dyDescent="0.2">
      <c r="A290" s="76"/>
      <c r="B290" s="81" t="s">
        <v>136</v>
      </c>
      <c r="C290" s="82" t="s">
        <v>648</v>
      </c>
      <c r="D290" s="88">
        <v>55</v>
      </c>
      <c r="E290" s="85">
        <v>4</v>
      </c>
      <c r="F290" s="73"/>
      <c r="G290" s="15">
        <f t="shared" si="4"/>
        <v>1</v>
      </c>
      <c r="H290" s="15">
        <v>0</v>
      </c>
      <c r="I290" s="15">
        <v>0</v>
      </c>
      <c r="J290" s="15">
        <v>0</v>
      </c>
      <c r="K290" s="15"/>
      <c r="L290" s="59">
        <v>0</v>
      </c>
      <c r="M290" s="59">
        <v>0</v>
      </c>
      <c r="N290" s="59">
        <v>0</v>
      </c>
      <c r="O290" s="59">
        <v>0</v>
      </c>
      <c r="P290" s="15"/>
      <c r="Q290" s="59">
        <v>0</v>
      </c>
      <c r="R290" s="59">
        <v>0</v>
      </c>
      <c r="S290" s="59">
        <v>1</v>
      </c>
      <c r="T290" s="59"/>
      <c r="U290" s="15"/>
      <c r="V290" s="59"/>
      <c r="W290" s="59"/>
      <c r="X290" s="61"/>
      <c r="Y290" s="59"/>
      <c r="Z290" s="61"/>
      <c r="AA290" s="59"/>
      <c r="AB290" s="62"/>
      <c r="AC290" s="62"/>
      <c r="AD290" s="59"/>
      <c r="AE290" s="62"/>
      <c r="AF290" s="59"/>
      <c r="AG290" s="63"/>
      <c r="AH290" s="59"/>
      <c r="AI290" s="59"/>
      <c r="AJ290" s="59"/>
      <c r="AK290" s="59"/>
      <c r="AL290" s="59"/>
      <c r="AM290" s="63"/>
      <c r="AN290" s="59"/>
      <c r="AO290" s="59"/>
      <c r="AP290" s="63"/>
      <c r="AQ290" s="63"/>
      <c r="AR290" s="59"/>
      <c r="AS290" s="59"/>
      <c r="AT290" s="63"/>
      <c r="AU290" s="59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  <c r="BR290" s="13"/>
      <c r="BS290" s="13"/>
      <c r="BT290" s="13"/>
      <c r="BU290" s="13"/>
      <c r="BV290" s="13"/>
      <c r="BW290" s="13"/>
      <c r="BX290" s="13"/>
      <c r="BY290" s="13"/>
      <c r="BZ290" s="13"/>
      <c r="CA290" s="13"/>
      <c r="CB290" s="13"/>
      <c r="CC290" s="13"/>
      <c r="CD290" s="13"/>
      <c r="CE290" s="13"/>
      <c r="CF290" s="13"/>
      <c r="CG290" s="13"/>
      <c r="CH290" s="13"/>
      <c r="CI290" s="13"/>
      <c r="CJ290" s="13"/>
      <c r="CK290" s="13"/>
      <c r="CL290" s="13"/>
      <c r="CM290" s="13"/>
      <c r="CN290" s="13"/>
      <c r="CO290" s="13"/>
      <c r="CP290" s="13"/>
      <c r="CQ290" s="13"/>
      <c r="CR290" s="13"/>
      <c r="CS290" s="13"/>
      <c r="CT290" s="13"/>
      <c r="CU290" s="13"/>
      <c r="CV290" s="13"/>
      <c r="CW290" s="13"/>
      <c r="CX290" s="13"/>
      <c r="CY290" s="13"/>
      <c r="CZ290" s="13"/>
      <c r="DA290" s="13"/>
      <c r="DB290" s="13"/>
      <c r="DC290" s="13"/>
      <c r="DD290" s="13"/>
      <c r="DE290" s="13"/>
      <c r="DF290" s="13"/>
      <c r="DG290" s="13"/>
      <c r="DH290" s="13"/>
      <c r="DI290" s="13"/>
      <c r="DJ290" s="13"/>
      <c r="DK290" s="13"/>
      <c r="DL290" s="13"/>
      <c r="DM290" s="13"/>
      <c r="DN290" s="13"/>
      <c r="DO290" s="13"/>
      <c r="DP290" s="13"/>
      <c r="DQ290" s="13"/>
      <c r="DR290" s="13"/>
      <c r="DS290" s="13"/>
      <c r="DT290" s="13"/>
      <c r="DU290" s="13"/>
      <c r="DV290" s="13"/>
      <c r="DW290" s="13"/>
      <c r="DX290" s="13"/>
      <c r="DY290" s="13"/>
      <c r="DZ290" s="13"/>
      <c r="EA290" s="13"/>
      <c r="EB290" s="13"/>
      <c r="EC290" s="13"/>
      <c r="ED290" s="13"/>
      <c r="EE290" s="13"/>
      <c r="EF290" s="13"/>
      <c r="EG290" s="13"/>
      <c r="EH290" s="13"/>
      <c r="EI290" s="13"/>
      <c r="EJ290" s="13"/>
      <c r="EK290" s="13"/>
      <c r="EL290" s="13"/>
      <c r="EM290" s="13"/>
      <c r="EN290" s="13"/>
      <c r="EO290" s="13"/>
      <c r="EP290" s="13"/>
      <c r="EQ290" s="13"/>
      <c r="ER290" s="13"/>
      <c r="ES290" s="13"/>
      <c r="ET290" s="13"/>
      <c r="EU290" s="13"/>
      <c r="EV290" s="13"/>
      <c r="EW290" s="13"/>
      <c r="EX290" s="13"/>
      <c r="EY290" s="13"/>
      <c r="EZ290" s="13"/>
      <c r="FA290" s="13"/>
      <c r="FB290" s="13"/>
      <c r="FC290" s="13"/>
      <c r="FD290" s="13"/>
      <c r="FE290" s="13"/>
      <c r="FF290" s="13"/>
      <c r="FG290" s="13"/>
      <c r="FH290" s="13"/>
      <c r="FI290" s="13"/>
      <c r="FJ290" s="13"/>
      <c r="FK290" s="13"/>
      <c r="FL290" s="13"/>
      <c r="FM290" s="13"/>
      <c r="FN290" s="13"/>
      <c r="FO290" s="13"/>
      <c r="FP290" s="13"/>
      <c r="FQ290" s="13"/>
      <c r="FR290" s="13"/>
      <c r="FS290" s="13"/>
      <c r="FT290" s="13"/>
      <c r="FU290" s="13"/>
      <c r="FV290" s="13"/>
      <c r="FW290" s="13"/>
      <c r="FX290" s="13"/>
      <c r="FY290" s="13"/>
      <c r="FZ290" s="13"/>
      <c r="GA290" s="13"/>
      <c r="GB290" s="13"/>
      <c r="GC290" s="13"/>
    </row>
    <row r="291" spans="1:185" ht="12.75" customHeight="1" x14ac:dyDescent="0.2">
      <c r="A291" s="76"/>
      <c r="B291" s="81" t="s">
        <v>142</v>
      </c>
      <c r="C291" s="82" t="s">
        <v>649</v>
      </c>
      <c r="D291" s="88">
        <v>82</v>
      </c>
      <c r="E291" s="85">
        <v>4</v>
      </c>
      <c r="F291" s="73"/>
      <c r="G291" s="15">
        <f t="shared" si="4"/>
        <v>10</v>
      </c>
      <c r="H291" s="15">
        <v>2</v>
      </c>
      <c r="I291" s="15">
        <v>0</v>
      </c>
      <c r="J291" s="15">
        <v>0</v>
      </c>
      <c r="K291" s="15"/>
      <c r="L291" s="59">
        <v>1</v>
      </c>
      <c r="M291" s="59">
        <v>2</v>
      </c>
      <c r="N291" s="59">
        <v>2</v>
      </c>
      <c r="O291" s="59">
        <v>0</v>
      </c>
      <c r="P291" s="15"/>
      <c r="Q291" s="59">
        <v>0</v>
      </c>
      <c r="R291" s="59">
        <v>1</v>
      </c>
      <c r="S291" s="59">
        <v>2</v>
      </c>
      <c r="T291" s="59"/>
      <c r="U291" s="15"/>
      <c r="V291" s="59"/>
      <c r="W291" s="59"/>
      <c r="X291" s="61"/>
      <c r="Y291" s="59"/>
      <c r="Z291" s="61"/>
      <c r="AA291" s="59"/>
      <c r="AB291" s="62"/>
      <c r="AC291" s="62"/>
      <c r="AD291" s="59"/>
      <c r="AE291" s="62"/>
      <c r="AF291" s="59"/>
      <c r="AG291" s="59"/>
      <c r="AH291" s="59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59"/>
      <c r="AT291" s="63"/>
      <c r="AU291" s="59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  <c r="BR291" s="13"/>
      <c r="BS291" s="13"/>
      <c r="BT291" s="13"/>
      <c r="BU291" s="13"/>
      <c r="BV291" s="13"/>
      <c r="BW291" s="13"/>
      <c r="BX291" s="13"/>
      <c r="BY291" s="13"/>
      <c r="BZ291" s="13"/>
      <c r="CA291" s="13"/>
      <c r="CB291" s="13"/>
      <c r="CC291" s="13"/>
      <c r="CD291" s="13"/>
      <c r="CE291" s="13"/>
      <c r="CF291" s="13"/>
      <c r="CG291" s="13"/>
      <c r="CH291" s="13"/>
      <c r="CI291" s="13"/>
      <c r="CJ291" s="13"/>
      <c r="CK291" s="13"/>
      <c r="CL291" s="13"/>
      <c r="CM291" s="13"/>
      <c r="CN291" s="13"/>
      <c r="CO291" s="13"/>
      <c r="CP291" s="13"/>
      <c r="CQ291" s="13"/>
      <c r="CR291" s="13"/>
      <c r="CS291" s="13"/>
      <c r="CT291" s="13"/>
      <c r="CU291" s="13"/>
      <c r="CV291" s="13"/>
      <c r="CW291" s="13"/>
      <c r="CX291" s="13"/>
      <c r="CY291" s="13"/>
      <c r="CZ291" s="13"/>
      <c r="DA291" s="13"/>
      <c r="DB291" s="13"/>
      <c r="DC291" s="13"/>
      <c r="DD291" s="13"/>
      <c r="DE291" s="13"/>
      <c r="DF291" s="13"/>
      <c r="DG291" s="13"/>
      <c r="DH291" s="13"/>
      <c r="DI291" s="13"/>
      <c r="DJ291" s="13"/>
      <c r="DK291" s="13"/>
      <c r="DL291" s="13"/>
      <c r="DM291" s="13"/>
      <c r="DN291" s="13"/>
      <c r="DO291" s="13"/>
      <c r="DP291" s="13"/>
      <c r="DQ291" s="13"/>
      <c r="DR291" s="13"/>
      <c r="DS291" s="13"/>
      <c r="DT291" s="13"/>
      <c r="DU291" s="13"/>
      <c r="DV291" s="13"/>
      <c r="DW291" s="13"/>
      <c r="DX291" s="13"/>
      <c r="DY291" s="13"/>
      <c r="DZ291" s="13"/>
      <c r="EA291" s="13"/>
      <c r="EB291" s="13"/>
      <c r="EC291" s="13"/>
      <c r="ED291" s="13"/>
      <c r="EE291" s="13"/>
      <c r="EF291" s="13"/>
      <c r="EG291" s="13"/>
      <c r="EH291" s="13"/>
      <c r="EI291" s="13"/>
      <c r="EJ291" s="13"/>
      <c r="EK291" s="13"/>
      <c r="EL291" s="13"/>
      <c r="EM291" s="13"/>
      <c r="EN291" s="13"/>
      <c r="EO291" s="13"/>
      <c r="EP291" s="13"/>
      <c r="EQ291" s="13"/>
      <c r="ER291" s="13"/>
      <c r="ES291" s="13"/>
      <c r="ET291" s="13"/>
      <c r="EU291" s="13"/>
      <c r="EV291" s="13"/>
      <c r="EW291" s="13"/>
      <c r="EX291" s="13"/>
      <c r="EY291" s="13"/>
      <c r="EZ291" s="13"/>
      <c r="FA291" s="13"/>
      <c r="FB291" s="13"/>
      <c r="FC291" s="13"/>
      <c r="FD291" s="13"/>
      <c r="FE291" s="13"/>
      <c r="FF291" s="13"/>
      <c r="FG291" s="13"/>
      <c r="FH291" s="13"/>
      <c r="FI291" s="13"/>
      <c r="FJ291" s="13"/>
      <c r="FK291" s="13"/>
      <c r="FL291" s="13"/>
      <c r="FM291" s="13"/>
      <c r="FN291" s="13"/>
      <c r="FO291" s="13"/>
      <c r="FP291" s="13"/>
      <c r="FQ291" s="13"/>
      <c r="FR291" s="13"/>
      <c r="FS291" s="13"/>
      <c r="FT291" s="13"/>
      <c r="FU291" s="13"/>
      <c r="FV291" s="13"/>
      <c r="FW291" s="13"/>
      <c r="FX291" s="13"/>
      <c r="FY291" s="13"/>
      <c r="FZ291" s="13"/>
      <c r="GA291" s="13"/>
      <c r="GB291" s="13"/>
      <c r="GC291" s="13"/>
    </row>
    <row r="292" spans="1:185" ht="12.75" customHeight="1" x14ac:dyDescent="0.2">
      <c r="A292" s="76"/>
      <c r="B292" s="81" t="s">
        <v>391</v>
      </c>
      <c r="C292" s="82" t="s">
        <v>652</v>
      </c>
      <c r="D292" s="88">
        <v>145</v>
      </c>
      <c r="E292" s="85">
        <v>4</v>
      </c>
      <c r="F292" s="50">
        <v>8</v>
      </c>
      <c r="G292" s="15">
        <f t="shared" si="4"/>
        <v>20</v>
      </c>
      <c r="H292" s="15">
        <v>1</v>
      </c>
      <c r="I292" s="15">
        <v>2</v>
      </c>
      <c r="J292" s="15">
        <v>7</v>
      </c>
      <c r="K292" s="15"/>
      <c r="L292" s="59">
        <v>7</v>
      </c>
      <c r="M292" s="59">
        <v>1</v>
      </c>
      <c r="N292" s="59">
        <v>2</v>
      </c>
      <c r="O292" s="59">
        <v>0</v>
      </c>
      <c r="P292" s="15"/>
      <c r="Q292" s="59">
        <v>0</v>
      </c>
      <c r="R292" s="59">
        <v>0</v>
      </c>
      <c r="S292" s="59">
        <v>0</v>
      </c>
      <c r="T292" s="59"/>
      <c r="U292" s="15"/>
      <c r="V292" s="59"/>
      <c r="W292" s="59"/>
      <c r="X292" s="61"/>
      <c r="Y292" s="59"/>
      <c r="Z292" s="61"/>
      <c r="AA292" s="59"/>
      <c r="AB292" s="62"/>
      <c r="AC292" s="62"/>
      <c r="AD292" s="59"/>
      <c r="AE292" s="62"/>
      <c r="AF292" s="59"/>
      <c r="AG292" s="63"/>
      <c r="AH292" s="59"/>
      <c r="AI292" s="59"/>
      <c r="AJ292" s="59"/>
      <c r="AK292" s="59"/>
      <c r="AL292" s="59"/>
      <c r="AM292" s="63"/>
      <c r="AN292" s="59"/>
      <c r="AO292" s="59"/>
      <c r="AP292" s="59"/>
      <c r="AQ292" s="59"/>
      <c r="AR292" s="59"/>
      <c r="AS292" s="63"/>
      <c r="AT292" s="59"/>
      <c r="AU292" s="59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  <c r="BR292" s="13"/>
      <c r="BS292" s="13"/>
      <c r="BT292" s="13"/>
      <c r="BU292" s="13"/>
      <c r="BV292" s="13"/>
      <c r="BW292" s="13"/>
      <c r="BX292" s="13"/>
      <c r="BY292" s="13"/>
      <c r="BZ292" s="13"/>
      <c r="CA292" s="13"/>
      <c r="CB292" s="13"/>
      <c r="CC292" s="13"/>
      <c r="CD292" s="13"/>
      <c r="CE292" s="13"/>
      <c r="CF292" s="13"/>
      <c r="CG292" s="13"/>
      <c r="CH292" s="13"/>
      <c r="CI292" s="13"/>
      <c r="CJ292" s="13"/>
      <c r="CK292" s="13"/>
      <c r="CL292" s="13"/>
      <c r="CM292" s="13"/>
      <c r="CN292" s="13"/>
      <c r="CO292" s="13"/>
      <c r="CP292" s="13"/>
      <c r="CQ292" s="13"/>
      <c r="CR292" s="13"/>
      <c r="CS292" s="13"/>
      <c r="CT292" s="13"/>
      <c r="CU292" s="13"/>
      <c r="CV292" s="13"/>
      <c r="CW292" s="13"/>
      <c r="CX292" s="13"/>
      <c r="CY292" s="13"/>
      <c r="CZ292" s="13"/>
      <c r="DA292" s="13"/>
      <c r="DB292" s="13"/>
      <c r="DC292" s="13"/>
      <c r="DD292" s="13"/>
      <c r="DE292" s="13"/>
      <c r="DF292" s="13"/>
      <c r="DG292" s="13"/>
      <c r="DH292" s="13"/>
      <c r="DI292" s="13"/>
      <c r="DJ292" s="13"/>
      <c r="DK292" s="13"/>
      <c r="DL292" s="13"/>
      <c r="DM292" s="13"/>
      <c r="DN292" s="13"/>
      <c r="DO292" s="13"/>
      <c r="DP292" s="13"/>
      <c r="DQ292" s="13"/>
      <c r="DR292" s="13"/>
      <c r="DS292" s="13"/>
      <c r="DT292" s="13"/>
      <c r="DU292" s="13"/>
      <c r="DV292" s="13"/>
      <c r="DW292" s="13"/>
      <c r="DX292" s="13"/>
      <c r="DY292" s="13"/>
      <c r="DZ292" s="13"/>
      <c r="EA292" s="13"/>
      <c r="EB292" s="13"/>
      <c r="EC292" s="13"/>
      <c r="ED292" s="13"/>
      <c r="EE292" s="13"/>
      <c r="EF292" s="13"/>
      <c r="EG292" s="13"/>
      <c r="EH292" s="13"/>
      <c r="EI292" s="13"/>
      <c r="EJ292" s="13"/>
      <c r="EK292" s="13"/>
      <c r="EL292" s="13"/>
      <c r="EM292" s="13"/>
      <c r="EN292" s="13"/>
      <c r="EO292" s="13"/>
      <c r="EP292" s="13"/>
      <c r="EQ292" s="13"/>
      <c r="ER292" s="13"/>
      <c r="ES292" s="13"/>
      <c r="ET292" s="13"/>
      <c r="EU292" s="13"/>
      <c r="EV292" s="13"/>
      <c r="EW292" s="13"/>
      <c r="EX292" s="13"/>
      <c r="EY292" s="13"/>
      <c r="EZ292" s="13"/>
      <c r="FA292" s="13"/>
      <c r="FB292" s="13"/>
      <c r="FC292" s="13"/>
      <c r="FD292" s="13"/>
      <c r="FE292" s="13"/>
      <c r="FF292" s="13"/>
      <c r="FG292" s="13"/>
      <c r="FH292" s="13"/>
      <c r="FI292" s="13"/>
      <c r="FJ292" s="13"/>
      <c r="FK292" s="13"/>
      <c r="FL292" s="13"/>
      <c r="FM292" s="13"/>
      <c r="FN292" s="13"/>
      <c r="FO292" s="13"/>
      <c r="FP292" s="13"/>
      <c r="FQ292" s="13"/>
      <c r="FR292" s="13"/>
      <c r="FS292" s="13"/>
      <c r="FT292" s="13"/>
      <c r="FU292" s="13"/>
      <c r="FV292" s="13"/>
      <c r="FW292" s="13"/>
      <c r="FX292" s="13"/>
      <c r="FY292" s="13"/>
      <c r="FZ292" s="13"/>
      <c r="GA292" s="13"/>
      <c r="GB292" s="13"/>
      <c r="GC292" s="13"/>
    </row>
    <row r="293" spans="1:185" ht="12.75" customHeight="1" x14ac:dyDescent="0.2">
      <c r="A293" s="76"/>
      <c r="B293" s="81" t="s">
        <v>395</v>
      </c>
      <c r="C293" s="82" t="s">
        <v>648</v>
      </c>
      <c r="D293" s="88">
        <v>49</v>
      </c>
      <c r="E293" s="85">
        <v>3.9</v>
      </c>
      <c r="F293" s="73"/>
      <c r="G293" s="15">
        <f t="shared" si="4"/>
        <v>0</v>
      </c>
      <c r="H293" s="15">
        <v>0</v>
      </c>
      <c r="I293" s="15">
        <v>0</v>
      </c>
      <c r="J293" s="68"/>
      <c r="K293" s="15"/>
      <c r="L293" s="59"/>
      <c r="M293" s="59"/>
      <c r="N293" s="59"/>
      <c r="O293" s="59"/>
      <c r="P293" s="15"/>
      <c r="Q293" s="59"/>
      <c r="R293" s="59"/>
      <c r="S293" s="59"/>
      <c r="T293" s="59"/>
      <c r="U293" s="15"/>
      <c r="V293" s="59"/>
      <c r="W293" s="59"/>
      <c r="X293" s="61"/>
      <c r="Y293" s="59"/>
      <c r="Z293" s="61"/>
      <c r="AA293" s="59"/>
      <c r="AB293" s="62"/>
      <c r="AC293" s="62"/>
      <c r="AD293" s="59"/>
      <c r="AE293" s="62"/>
      <c r="AF293" s="59"/>
      <c r="AG293" s="59"/>
      <c r="AH293" s="59"/>
      <c r="AI293" s="59"/>
      <c r="AJ293" s="59"/>
      <c r="AK293" s="59"/>
      <c r="AL293" s="59"/>
      <c r="AM293" s="59"/>
      <c r="AN293" s="63"/>
      <c r="AO293" s="59"/>
      <c r="AP293" s="59"/>
      <c r="AQ293" s="63"/>
      <c r="AR293" s="59"/>
      <c r="AS293" s="59"/>
      <c r="AT293" s="59"/>
      <c r="AU293" s="59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  <c r="BR293" s="13"/>
      <c r="BS293" s="13"/>
      <c r="BT293" s="13"/>
      <c r="BU293" s="13"/>
      <c r="BV293" s="13"/>
      <c r="BW293" s="13"/>
      <c r="BX293" s="13"/>
      <c r="BY293" s="13"/>
      <c r="BZ293" s="13"/>
      <c r="CA293" s="13"/>
      <c r="CB293" s="13"/>
      <c r="CC293" s="13"/>
      <c r="CD293" s="13"/>
      <c r="CE293" s="13"/>
      <c r="CF293" s="13"/>
      <c r="CG293" s="13"/>
      <c r="CH293" s="13"/>
      <c r="CI293" s="13"/>
      <c r="CJ293" s="13"/>
      <c r="CK293" s="13"/>
      <c r="CL293" s="13"/>
      <c r="CM293" s="13"/>
      <c r="CN293" s="13"/>
      <c r="CO293" s="13"/>
      <c r="CP293" s="13"/>
      <c r="CQ293" s="13"/>
      <c r="CR293" s="13"/>
      <c r="CS293" s="13"/>
      <c r="CT293" s="13"/>
      <c r="CU293" s="13"/>
      <c r="CV293" s="13"/>
      <c r="CW293" s="13"/>
      <c r="CX293" s="13"/>
      <c r="CY293" s="13"/>
      <c r="CZ293" s="13"/>
      <c r="DA293" s="13"/>
      <c r="DB293" s="13"/>
      <c r="DC293" s="13"/>
      <c r="DD293" s="13"/>
      <c r="DE293" s="13"/>
      <c r="DF293" s="13"/>
      <c r="DG293" s="13"/>
      <c r="DH293" s="13"/>
      <c r="DI293" s="13"/>
      <c r="DJ293" s="13"/>
      <c r="DK293" s="13"/>
      <c r="DL293" s="13"/>
      <c r="DM293" s="13"/>
      <c r="DN293" s="13"/>
      <c r="DO293" s="13"/>
      <c r="DP293" s="13"/>
      <c r="DQ293" s="13"/>
      <c r="DR293" s="13"/>
      <c r="DS293" s="13"/>
      <c r="DT293" s="13"/>
      <c r="DU293" s="13"/>
      <c r="DV293" s="13"/>
      <c r="DW293" s="13"/>
      <c r="DX293" s="13"/>
      <c r="DY293" s="13"/>
      <c r="DZ293" s="13"/>
      <c r="EA293" s="13"/>
      <c r="EB293" s="13"/>
      <c r="EC293" s="13"/>
      <c r="ED293" s="13"/>
      <c r="EE293" s="13"/>
      <c r="EF293" s="13"/>
      <c r="EG293" s="13"/>
      <c r="EH293" s="13"/>
      <c r="EI293" s="13"/>
      <c r="EJ293" s="13"/>
      <c r="EK293" s="13"/>
      <c r="EL293" s="13"/>
      <c r="EM293" s="13"/>
      <c r="EN293" s="13"/>
      <c r="EO293" s="13"/>
      <c r="EP293" s="13"/>
      <c r="EQ293" s="13"/>
      <c r="ER293" s="13"/>
      <c r="ES293" s="13"/>
      <c r="ET293" s="13"/>
      <c r="EU293" s="13"/>
      <c r="EV293" s="13"/>
      <c r="EW293" s="13"/>
      <c r="EX293" s="13"/>
      <c r="EY293" s="13"/>
      <c r="EZ293" s="13"/>
      <c r="FA293" s="13"/>
      <c r="FB293" s="13"/>
      <c r="FC293" s="13"/>
      <c r="FD293" s="13"/>
      <c r="FE293" s="13"/>
      <c r="FF293" s="13"/>
      <c r="FG293" s="13"/>
      <c r="FH293" s="13"/>
      <c r="FI293" s="13"/>
      <c r="FJ293" s="13"/>
      <c r="FK293" s="13"/>
      <c r="FL293" s="13"/>
      <c r="FM293" s="13"/>
      <c r="FN293" s="13"/>
      <c r="FO293" s="13"/>
      <c r="FP293" s="13"/>
      <c r="FQ293" s="13"/>
      <c r="FR293" s="13"/>
      <c r="FS293" s="13"/>
      <c r="FT293" s="13"/>
      <c r="FU293" s="13"/>
      <c r="FV293" s="13"/>
      <c r="FW293" s="13"/>
      <c r="FX293" s="13"/>
      <c r="FY293" s="13"/>
      <c r="FZ293" s="13"/>
      <c r="GA293" s="13"/>
      <c r="GB293" s="13"/>
      <c r="GC293" s="13"/>
    </row>
    <row r="294" spans="1:185" ht="12.75" customHeight="1" x14ac:dyDescent="0.2">
      <c r="A294" s="76"/>
      <c r="B294" s="81" t="s">
        <v>416</v>
      </c>
      <c r="C294" s="82" t="s">
        <v>656</v>
      </c>
      <c r="D294" s="88">
        <v>109</v>
      </c>
      <c r="E294" s="85">
        <v>3.9</v>
      </c>
      <c r="F294" s="50">
        <v>5.3</v>
      </c>
      <c r="G294" s="15">
        <f t="shared" si="4"/>
        <v>28</v>
      </c>
      <c r="H294" s="15">
        <v>2</v>
      </c>
      <c r="I294" s="15">
        <v>0</v>
      </c>
      <c r="J294" s="68">
        <v>7</v>
      </c>
      <c r="K294" s="15"/>
      <c r="L294" s="59">
        <v>1</v>
      </c>
      <c r="M294" s="59">
        <v>4</v>
      </c>
      <c r="N294" s="59">
        <v>8</v>
      </c>
      <c r="O294" s="59">
        <v>2</v>
      </c>
      <c r="P294" s="15"/>
      <c r="Q294" s="59">
        <v>2</v>
      </c>
      <c r="R294" s="59">
        <v>1</v>
      </c>
      <c r="S294" s="59">
        <v>1</v>
      </c>
      <c r="T294" s="59"/>
      <c r="U294" s="15"/>
      <c r="V294" s="59"/>
      <c r="W294" s="59"/>
      <c r="X294" s="61"/>
      <c r="Y294" s="59"/>
      <c r="Z294" s="61"/>
      <c r="AA294" s="59"/>
      <c r="AB294" s="62"/>
      <c r="AC294" s="62"/>
      <c r="AD294" s="59"/>
      <c r="AE294" s="62"/>
      <c r="AF294" s="59"/>
      <c r="AG294" s="63"/>
      <c r="AH294" s="59"/>
      <c r="AI294" s="59"/>
      <c r="AJ294" s="59"/>
      <c r="AK294" s="59"/>
      <c r="AL294" s="59"/>
      <c r="AM294" s="59"/>
      <c r="AN294" s="59"/>
      <c r="AO294" s="59"/>
      <c r="AP294" s="59"/>
      <c r="AQ294" s="63"/>
      <c r="AR294" s="59"/>
      <c r="AS294" s="59"/>
      <c r="AT294" s="59"/>
      <c r="AU294" s="59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  <c r="BR294" s="13"/>
      <c r="BS294" s="13"/>
      <c r="BT294" s="13"/>
      <c r="BU294" s="13"/>
      <c r="BV294" s="13"/>
      <c r="BW294" s="13"/>
      <c r="BX294" s="13"/>
      <c r="BY294" s="13"/>
      <c r="BZ294" s="13"/>
      <c r="CA294" s="13"/>
      <c r="CB294" s="13"/>
      <c r="CC294" s="13"/>
      <c r="CD294" s="13"/>
      <c r="CE294" s="13"/>
      <c r="CF294" s="13"/>
      <c r="CG294" s="13"/>
      <c r="CH294" s="13"/>
      <c r="CI294" s="13"/>
      <c r="CJ294" s="13"/>
      <c r="CK294" s="13"/>
      <c r="CL294" s="13"/>
      <c r="CM294" s="13"/>
      <c r="CN294" s="13"/>
      <c r="CO294" s="13"/>
      <c r="CP294" s="13"/>
      <c r="CQ294" s="13"/>
      <c r="CR294" s="13"/>
      <c r="CS294" s="13"/>
      <c r="CT294" s="13"/>
      <c r="CU294" s="13"/>
      <c r="CV294" s="13"/>
      <c r="CW294" s="13"/>
      <c r="CX294" s="13"/>
      <c r="CY294" s="13"/>
      <c r="CZ294" s="13"/>
      <c r="DA294" s="13"/>
      <c r="DB294" s="13"/>
      <c r="DC294" s="13"/>
      <c r="DD294" s="13"/>
      <c r="DE294" s="13"/>
      <c r="DF294" s="13"/>
      <c r="DG294" s="13"/>
      <c r="DH294" s="13"/>
      <c r="DI294" s="13"/>
      <c r="DJ294" s="13"/>
      <c r="DK294" s="13"/>
      <c r="DL294" s="13"/>
      <c r="DM294" s="13"/>
      <c r="DN294" s="13"/>
      <c r="DO294" s="13"/>
      <c r="DP294" s="13"/>
      <c r="DQ294" s="13"/>
      <c r="DR294" s="13"/>
      <c r="DS294" s="13"/>
      <c r="DT294" s="13"/>
      <c r="DU294" s="13"/>
      <c r="DV294" s="13"/>
      <c r="DW294" s="13"/>
      <c r="DX294" s="13"/>
      <c r="DY294" s="13"/>
      <c r="DZ294" s="13"/>
      <c r="EA294" s="13"/>
      <c r="EB294" s="13"/>
      <c r="EC294" s="13"/>
      <c r="ED294" s="13"/>
      <c r="EE294" s="13"/>
      <c r="EF294" s="13"/>
      <c r="EG294" s="13"/>
      <c r="EH294" s="13"/>
      <c r="EI294" s="13"/>
      <c r="EJ294" s="13"/>
      <c r="EK294" s="13"/>
      <c r="EL294" s="13"/>
      <c r="EM294" s="13"/>
      <c r="EN294" s="13"/>
      <c r="EO294" s="13"/>
      <c r="EP294" s="13"/>
      <c r="EQ294" s="13"/>
      <c r="ER294" s="13"/>
      <c r="ES294" s="13"/>
      <c r="ET294" s="13"/>
      <c r="EU294" s="13"/>
      <c r="EV294" s="13"/>
      <c r="EW294" s="13"/>
      <c r="EX294" s="13"/>
      <c r="EY294" s="13"/>
      <c r="EZ294" s="13"/>
      <c r="FA294" s="13"/>
      <c r="FB294" s="13"/>
      <c r="FC294" s="13"/>
      <c r="FD294" s="13"/>
      <c r="FE294" s="13"/>
      <c r="FF294" s="13"/>
      <c r="FG294" s="13"/>
      <c r="FH294" s="13"/>
      <c r="FI294" s="13"/>
      <c r="FJ294" s="13"/>
      <c r="FK294" s="13"/>
      <c r="FL294" s="13"/>
      <c r="FM294" s="13"/>
      <c r="FN294" s="13"/>
      <c r="FO294" s="13"/>
      <c r="FP294" s="13"/>
      <c r="FQ294" s="13"/>
      <c r="FR294" s="13"/>
      <c r="FS294" s="13"/>
      <c r="FT294" s="13"/>
      <c r="FU294" s="13"/>
      <c r="FV294" s="13"/>
      <c r="FW294" s="13"/>
      <c r="FX294" s="13"/>
      <c r="FY294" s="13"/>
      <c r="FZ294" s="13"/>
      <c r="GA294" s="13"/>
      <c r="GB294" s="13"/>
      <c r="GC294" s="13"/>
    </row>
    <row r="295" spans="1:185" ht="12.75" customHeight="1" x14ac:dyDescent="0.2">
      <c r="A295" s="76"/>
      <c r="B295" s="81" t="s">
        <v>446</v>
      </c>
      <c r="C295" s="82" t="s">
        <v>648</v>
      </c>
      <c r="D295" s="88">
        <v>80</v>
      </c>
      <c r="E295" s="85">
        <v>3.9</v>
      </c>
      <c r="F295" s="73"/>
      <c r="G295" s="15">
        <f t="shared" si="4"/>
        <v>11</v>
      </c>
      <c r="H295" s="15">
        <v>1</v>
      </c>
      <c r="I295" s="15">
        <v>1</v>
      </c>
      <c r="J295" s="15">
        <v>1</v>
      </c>
      <c r="K295" s="15"/>
      <c r="L295" s="59">
        <v>1</v>
      </c>
      <c r="M295" s="59">
        <v>1</v>
      </c>
      <c r="N295" s="59">
        <v>0</v>
      </c>
      <c r="O295" s="59">
        <v>0</v>
      </c>
      <c r="P295" s="15"/>
      <c r="Q295" s="59">
        <v>2</v>
      </c>
      <c r="R295" s="59">
        <v>2</v>
      </c>
      <c r="S295" s="59">
        <v>2</v>
      </c>
      <c r="T295" s="59"/>
      <c r="U295" s="15"/>
      <c r="V295" s="59"/>
      <c r="W295" s="59"/>
      <c r="X295" s="61"/>
      <c r="Y295" s="59"/>
      <c r="Z295" s="61"/>
      <c r="AA295" s="59"/>
      <c r="AB295" s="62"/>
      <c r="AC295" s="62"/>
      <c r="AD295" s="59"/>
      <c r="AE295" s="62"/>
      <c r="AF295" s="59"/>
      <c r="AG295" s="59"/>
      <c r="AH295" s="59"/>
      <c r="AI295" s="59"/>
      <c r="AJ295" s="59"/>
      <c r="AK295" s="59"/>
      <c r="AL295" s="59"/>
      <c r="AM295" s="59"/>
      <c r="AN295" s="59"/>
      <c r="AO295" s="59"/>
      <c r="AP295" s="59"/>
      <c r="AQ295" s="63"/>
      <c r="AR295" s="59"/>
      <c r="AS295" s="59"/>
      <c r="AT295" s="63"/>
      <c r="AU295" s="59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  <c r="BR295" s="13"/>
      <c r="BS295" s="13"/>
      <c r="BT295" s="13"/>
      <c r="BU295" s="13"/>
      <c r="BV295" s="13"/>
      <c r="BW295" s="13"/>
      <c r="BX295" s="13"/>
      <c r="BY295" s="13"/>
      <c r="BZ295" s="13"/>
      <c r="CA295" s="13"/>
      <c r="CB295" s="13"/>
      <c r="CC295" s="13"/>
      <c r="CD295" s="13"/>
      <c r="CE295" s="13"/>
      <c r="CF295" s="13"/>
      <c r="CG295" s="13"/>
      <c r="CH295" s="13"/>
      <c r="CI295" s="13"/>
      <c r="CJ295" s="13"/>
      <c r="CK295" s="13"/>
      <c r="CL295" s="13"/>
      <c r="CM295" s="13"/>
      <c r="CN295" s="13"/>
      <c r="CO295" s="13"/>
      <c r="CP295" s="13"/>
      <c r="CQ295" s="13"/>
      <c r="CR295" s="13"/>
      <c r="CS295" s="13"/>
      <c r="CT295" s="13"/>
      <c r="CU295" s="13"/>
      <c r="CV295" s="13"/>
      <c r="CW295" s="13"/>
      <c r="CX295" s="13"/>
      <c r="CY295" s="13"/>
      <c r="CZ295" s="13"/>
      <c r="DA295" s="13"/>
      <c r="DB295" s="13"/>
      <c r="DC295" s="13"/>
      <c r="DD295" s="13"/>
      <c r="DE295" s="13"/>
      <c r="DF295" s="13"/>
      <c r="DG295" s="13"/>
      <c r="DH295" s="13"/>
      <c r="DI295" s="13"/>
      <c r="DJ295" s="13"/>
      <c r="DK295" s="13"/>
      <c r="DL295" s="13"/>
      <c r="DM295" s="13"/>
      <c r="DN295" s="13"/>
      <c r="DO295" s="13"/>
      <c r="DP295" s="13"/>
      <c r="DQ295" s="13"/>
      <c r="DR295" s="13"/>
      <c r="DS295" s="13"/>
      <c r="DT295" s="13"/>
      <c r="DU295" s="13"/>
      <c r="DV295" s="13"/>
      <c r="DW295" s="13"/>
      <c r="DX295" s="13"/>
      <c r="DY295" s="13"/>
      <c r="DZ295" s="13"/>
      <c r="EA295" s="13"/>
      <c r="EB295" s="13"/>
      <c r="EC295" s="13"/>
      <c r="ED295" s="13"/>
      <c r="EE295" s="13"/>
      <c r="EF295" s="13"/>
      <c r="EG295" s="13"/>
      <c r="EH295" s="13"/>
      <c r="EI295" s="13"/>
      <c r="EJ295" s="13"/>
      <c r="EK295" s="13"/>
      <c r="EL295" s="13"/>
      <c r="EM295" s="13"/>
      <c r="EN295" s="13"/>
      <c r="EO295" s="13"/>
      <c r="EP295" s="13"/>
      <c r="EQ295" s="13"/>
      <c r="ER295" s="13"/>
      <c r="ES295" s="13"/>
      <c r="ET295" s="13"/>
      <c r="EU295" s="13"/>
      <c r="EV295" s="13"/>
      <c r="EW295" s="13"/>
      <c r="EX295" s="13"/>
      <c r="EY295" s="13"/>
      <c r="EZ295" s="13"/>
      <c r="FA295" s="13"/>
      <c r="FB295" s="13"/>
      <c r="FC295" s="13"/>
      <c r="FD295" s="13"/>
      <c r="FE295" s="13"/>
      <c r="FF295" s="13"/>
      <c r="FG295" s="13"/>
      <c r="FH295" s="13"/>
      <c r="FI295" s="13"/>
      <c r="FJ295" s="13"/>
      <c r="FK295" s="13"/>
      <c r="FL295" s="13"/>
      <c r="FM295" s="13"/>
      <c r="FN295" s="13"/>
      <c r="FO295" s="13"/>
      <c r="FP295" s="13"/>
      <c r="FQ295" s="13"/>
      <c r="FR295" s="13"/>
      <c r="FS295" s="13"/>
      <c r="FT295" s="13"/>
      <c r="FU295" s="13"/>
      <c r="FV295" s="13"/>
      <c r="FW295" s="13"/>
      <c r="FX295" s="13"/>
      <c r="FY295" s="13"/>
      <c r="FZ295" s="13"/>
      <c r="GA295" s="13"/>
      <c r="GB295" s="13"/>
      <c r="GC295" s="13"/>
    </row>
    <row r="296" spans="1:185" ht="12.75" customHeight="1" x14ac:dyDescent="0.2">
      <c r="A296" s="76"/>
      <c r="B296" s="81" t="s">
        <v>394</v>
      </c>
      <c r="C296" s="82" t="s">
        <v>646</v>
      </c>
      <c r="D296" s="88">
        <v>29</v>
      </c>
      <c r="E296" s="85">
        <v>3.9</v>
      </c>
      <c r="F296" s="73"/>
      <c r="G296" s="15">
        <f t="shared" si="4"/>
        <v>2</v>
      </c>
      <c r="H296" s="15">
        <v>0</v>
      </c>
      <c r="I296" s="15">
        <v>0</v>
      </c>
      <c r="J296" s="15">
        <v>0</v>
      </c>
      <c r="K296" s="15"/>
      <c r="L296" s="59">
        <v>1</v>
      </c>
      <c r="M296" s="59">
        <v>0</v>
      </c>
      <c r="N296" s="59">
        <v>0</v>
      </c>
      <c r="O296" s="59">
        <v>0</v>
      </c>
      <c r="P296" s="15"/>
      <c r="Q296" s="59">
        <v>1</v>
      </c>
      <c r="R296" s="59">
        <v>0</v>
      </c>
      <c r="S296" s="59">
        <v>0</v>
      </c>
      <c r="T296" s="59"/>
      <c r="U296" s="15"/>
      <c r="V296" s="59"/>
      <c r="W296" s="59"/>
      <c r="X296" s="61"/>
      <c r="Y296" s="59"/>
      <c r="Z296" s="61"/>
      <c r="AA296" s="59"/>
      <c r="AB296" s="62"/>
      <c r="AC296" s="62"/>
      <c r="AD296" s="59"/>
      <c r="AE296" s="62"/>
      <c r="AF296" s="59"/>
      <c r="AG296" s="59"/>
      <c r="AH296" s="63"/>
      <c r="AI296" s="59"/>
      <c r="AJ296" s="59"/>
      <c r="AK296" s="59"/>
      <c r="AL296" s="59"/>
      <c r="AM296" s="59"/>
      <c r="AN296" s="59"/>
      <c r="AO296" s="59"/>
      <c r="AP296" s="59"/>
      <c r="AQ296" s="59"/>
      <c r="AR296" s="59"/>
      <c r="AS296" s="59"/>
      <c r="AT296" s="63"/>
      <c r="AU296" s="59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  <c r="BR296" s="13"/>
      <c r="BS296" s="13"/>
      <c r="BT296" s="13"/>
      <c r="BU296" s="13"/>
      <c r="BV296" s="13"/>
      <c r="BW296" s="13"/>
      <c r="BX296" s="13"/>
      <c r="BY296" s="13"/>
      <c r="BZ296" s="13"/>
      <c r="CA296" s="13"/>
      <c r="CB296" s="13"/>
      <c r="CC296" s="13"/>
      <c r="CD296" s="13"/>
      <c r="CE296" s="13"/>
      <c r="CF296" s="13"/>
      <c r="CG296" s="13"/>
      <c r="CH296" s="13"/>
      <c r="CI296" s="13"/>
      <c r="CJ296" s="13"/>
      <c r="CK296" s="13"/>
      <c r="CL296" s="13"/>
      <c r="CM296" s="13"/>
      <c r="CN296" s="13"/>
      <c r="CO296" s="13"/>
      <c r="CP296" s="13"/>
      <c r="CQ296" s="13"/>
      <c r="CR296" s="13"/>
      <c r="CS296" s="13"/>
      <c r="CT296" s="13"/>
      <c r="CU296" s="13"/>
      <c r="CV296" s="13"/>
      <c r="CW296" s="13"/>
      <c r="CX296" s="13"/>
      <c r="CY296" s="13"/>
      <c r="CZ296" s="13"/>
      <c r="DA296" s="13"/>
      <c r="DB296" s="13"/>
      <c r="DC296" s="13"/>
      <c r="DD296" s="13"/>
      <c r="DE296" s="13"/>
      <c r="DF296" s="13"/>
      <c r="DG296" s="13"/>
      <c r="DH296" s="13"/>
      <c r="DI296" s="13"/>
      <c r="DJ296" s="13"/>
      <c r="DK296" s="13"/>
      <c r="DL296" s="13"/>
      <c r="DM296" s="13"/>
      <c r="DN296" s="13"/>
      <c r="DO296" s="13"/>
      <c r="DP296" s="13"/>
      <c r="DQ296" s="13"/>
      <c r="DR296" s="13"/>
      <c r="DS296" s="13"/>
      <c r="DT296" s="13"/>
      <c r="DU296" s="13"/>
      <c r="DV296" s="13"/>
      <c r="DW296" s="13"/>
      <c r="DX296" s="13"/>
      <c r="DY296" s="13"/>
      <c r="DZ296" s="13"/>
      <c r="EA296" s="13"/>
      <c r="EB296" s="13"/>
      <c r="EC296" s="13"/>
      <c r="ED296" s="13"/>
      <c r="EE296" s="13"/>
      <c r="EF296" s="13"/>
      <c r="EG296" s="13"/>
      <c r="EH296" s="13"/>
      <c r="EI296" s="13"/>
      <c r="EJ296" s="13"/>
      <c r="EK296" s="13"/>
      <c r="EL296" s="13"/>
      <c r="EM296" s="13"/>
      <c r="EN296" s="13"/>
      <c r="EO296" s="13"/>
      <c r="EP296" s="13"/>
      <c r="EQ296" s="13"/>
      <c r="ER296" s="13"/>
      <c r="ES296" s="13"/>
      <c r="ET296" s="13"/>
      <c r="EU296" s="13"/>
      <c r="EV296" s="13"/>
      <c r="EW296" s="13"/>
      <c r="EX296" s="13"/>
      <c r="EY296" s="13"/>
      <c r="EZ296" s="13"/>
      <c r="FA296" s="13"/>
      <c r="FB296" s="13"/>
      <c r="FC296" s="13"/>
      <c r="FD296" s="13"/>
      <c r="FE296" s="13"/>
      <c r="FF296" s="13"/>
      <c r="FG296" s="13"/>
      <c r="FH296" s="13"/>
      <c r="FI296" s="13"/>
      <c r="FJ296" s="13"/>
      <c r="FK296" s="13"/>
      <c r="FL296" s="13"/>
      <c r="FM296" s="13"/>
      <c r="FN296" s="13"/>
      <c r="FO296" s="13"/>
      <c r="FP296" s="13"/>
      <c r="FQ296" s="13"/>
      <c r="FR296" s="13"/>
      <c r="FS296" s="13"/>
      <c r="FT296" s="13"/>
      <c r="FU296" s="13"/>
      <c r="FV296" s="13"/>
      <c r="FW296" s="13"/>
      <c r="FX296" s="13"/>
      <c r="FY296" s="13"/>
      <c r="FZ296" s="13"/>
      <c r="GA296" s="13"/>
      <c r="GB296" s="13"/>
      <c r="GC296" s="13"/>
    </row>
    <row r="297" spans="1:185" ht="12.75" customHeight="1" x14ac:dyDescent="0.2">
      <c r="A297" s="76"/>
      <c r="B297" s="81" t="s">
        <v>574</v>
      </c>
      <c r="C297" s="82" t="s">
        <v>650</v>
      </c>
      <c r="D297" s="88"/>
      <c r="E297" s="85">
        <v>3.9</v>
      </c>
      <c r="F297" s="50">
        <v>5</v>
      </c>
      <c r="G297" s="15">
        <f t="shared" si="4"/>
        <v>6</v>
      </c>
      <c r="H297" s="15">
        <v>0</v>
      </c>
      <c r="I297" s="15">
        <v>1</v>
      </c>
      <c r="J297" s="68">
        <v>1</v>
      </c>
      <c r="K297" s="15"/>
      <c r="L297" s="59">
        <v>2</v>
      </c>
      <c r="M297" s="59">
        <v>0</v>
      </c>
      <c r="N297" s="59">
        <v>2</v>
      </c>
      <c r="O297" s="59">
        <v>0</v>
      </c>
      <c r="P297" s="15"/>
      <c r="Q297" s="59">
        <v>0</v>
      </c>
      <c r="R297" s="59">
        <v>0</v>
      </c>
      <c r="S297" s="59">
        <v>0</v>
      </c>
      <c r="T297" s="59"/>
      <c r="U297" s="15"/>
      <c r="V297" s="59"/>
      <c r="W297" s="59"/>
      <c r="X297" s="61"/>
      <c r="Y297" s="59"/>
      <c r="Z297" s="61"/>
      <c r="AA297" s="59"/>
      <c r="AB297" s="62"/>
      <c r="AC297" s="62"/>
      <c r="AD297" s="59"/>
      <c r="AE297" s="62"/>
      <c r="AF297" s="59"/>
      <c r="AG297" s="59"/>
      <c r="AH297" s="59"/>
      <c r="AI297" s="59"/>
      <c r="AJ297" s="59"/>
      <c r="AK297" s="59"/>
      <c r="AL297" s="59"/>
      <c r="AM297" s="59"/>
      <c r="AN297" s="59"/>
      <c r="AO297" s="59"/>
      <c r="AP297" s="59"/>
      <c r="AQ297" s="59"/>
      <c r="AR297" s="59"/>
      <c r="AS297" s="59"/>
      <c r="AT297" s="59"/>
      <c r="AU297" s="59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  <c r="BR297" s="13"/>
      <c r="BS297" s="13"/>
      <c r="BT297" s="13"/>
      <c r="BU297" s="13"/>
      <c r="BV297" s="13"/>
      <c r="BW297" s="13"/>
      <c r="BX297" s="13"/>
      <c r="BY297" s="13"/>
      <c r="BZ297" s="13"/>
      <c r="CA297" s="13"/>
      <c r="CB297" s="13"/>
      <c r="CC297" s="13"/>
      <c r="CD297" s="13"/>
      <c r="CE297" s="13"/>
      <c r="CF297" s="13"/>
      <c r="CG297" s="13"/>
      <c r="CH297" s="13"/>
      <c r="CI297" s="13"/>
      <c r="CJ297" s="13"/>
      <c r="CK297" s="13"/>
      <c r="CL297" s="13"/>
      <c r="CM297" s="13"/>
      <c r="CN297" s="13"/>
      <c r="CO297" s="13"/>
      <c r="CP297" s="13"/>
      <c r="CQ297" s="13"/>
      <c r="CR297" s="13"/>
      <c r="CS297" s="13"/>
      <c r="CT297" s="13"/>
      <c r="CU297" s="13"/>
      <c r="CV297" s="13"/>
      <c r="CW297" s="13"/>
      <c r="CX297" s="13"/>
      <c r="CY297" s="13"/>
      <c r="CZ297" s="13"/>
      <c r="DA297" s="13"/>
      <c r="DB297" s="13"/>
      <c r="DC297" s="13"/>
      <c r="DD297" s="13"/>
      <c r="DE297" s="13"/>
      <c r="DF297" s="13"/>
      <c r="DG297" s="13"/>
      <c r="DH297" s="13"/>
      <c r="DI297" s="13"/>
      <c r="DJ297" s="13"/>
      <c r="DK297" s="13"/>
      <c r="DL297" s="13"/>
      <c r="DM297" s="13"/>
      <c r="DN297" s="13"/>
      <c r="DO297" s="13"/>
      <c r="DP297" s="13"/>
      <c r="DQ297" s="13"/>
      <c r="DR297" s="13"/>
      <c r="DS297" s="13"/>
      <c r="DT297" s="13"/>
      <c r="DU297" s="13"/>
      <c r="DV297" s="13"/>
      <c r="DW297" s="13"/>
      <c r="DX297" s="13"/>
      <c r="DY297" s="13"/>
      <c r="DZ297" s="13"/>
      <c r="EA297" s="13"/>
      <c r="EB297" s="13"/>
      <c r="EC297" s="13"/>
      <c r="ED297" s="13"/>
      <c r="EE297" s="13"/>
      <c r="EF297" s="13"/>
      <c r="EG297" s="13"/>
      <c r="EH297" s="13"/>
      <c r="EI297" s="13"/>
      <c r="EJ297" s="13"/>
      <c r="EK297" s="13"/>
      <c r="EL297" s="13"/>
      <c r="EM297" s="13"/>
      <c r="EN297" s="13"/>
      <c r="EO297" s="13"/>
      <c r="EP297" s="13"/>
      <c r="EQ297" s="13"/>
      <c r="ER297" s="13"/>
      <c r="ES297" s="13"/>
      <c r="ET297" s="13"/>
      <c r="EU297" s="13"/>
      <c r="EV297" s="13"/>
      <c r="EW297" s="13"/>
      <c r="EX297" s="13"/>
      <c r="EY297" s="13"/>
      <c r="EZ297" s="13"/>
      <c r="FA297" s="13"/>
      <c r="FB297" s="13"/>
      <c r="FC297" s="13"/>
      <c r="FD297" s="13"/>
      <c r="FE297" s="13"/>
      <c r="FF297" s="13"/>
      <c r="FG297" s="13"/>
      <c r="FH297" s="13"/>
      <c r="FI297" s="13"/>
      <c r="FJ297" s="13"/>
      <c r="FK297" s="13"/>
      <c r="FL297" s="13"/>
      <c r="FM297" s="13"/>
      <c r="FN297" s="13"/>
      <c r="FO297" s="13"/>
      <c r="FP297" s="13"/>
      <c r="FQ297" s="13"/>
      <c r="FR297" s="13"/>
      <c r="FS297" s="13"/>
      <c r="FT297" s="13"/>
      <c r="FU297" s="13"/>
      <c r="FV297" s="13"/>
      <c r="FW297" s="13"/>
      <c r="FX297" s="13"/>
      <c r="FY297" s="13"/>
      <c r="FZ297" s="13"/>
      <c r="GA297" s="13"/>
      <c r="GB297" s="13"/>
      <c r="GC297" s="13"/>
    </row>
    <row r="298" spans="1:185" ht="12.75" customHeight="1" x14ac:dyDescent="0.2">
      <c r="A298" s="76"/>
      <c r="B298" t="s">
        <v>1251</v>
      </c>
      <c r="C298" s="82" t="s">
        <v>658</v>
      </c>
      <c r="D298" s="88"/>
      <c r="E298" s="85">
        <v>3.9</v>
      </c>
      <c r="F298" s="50"/>
      <c r="G298" s="15">
        <f>SUM(H298:AW298)</f>
        <v>3</v>
      </c>
      <c r="H298" s="15"/>
      <c r="I298" s="15"/>
      <c r="J298" s="68">
        <v>0</v>
      </c>
      <c r="K298" s="15"/>
      <c r="L298" s="59">
        <v>2</v>
      </c>
      <c r="M298" s="59">
        <v>0</v>
      </c>
      <c r="N298" s="59">
        <v>1</v>
      </c>
      <c r="O298" s="59">
        <v>0</v>
      </c>
      <c r="P298" s="15"/>
      <c r="Q298" s="59">
        <v>0</v>
      </c>
      <c r="R298" s="59">
        <v>0</v>
      </c>
      <c r="S298" s="59">
        <v>0</v>
      </c>
      <c r="T298" s="59"/>
      <c r="U298" s="15"/>
      <c r="V298" s="59"/>
      <c r="W298" s="59"/>
      <c r="X298" s="61"/>
      <c r="Y298" s="59"/>
      <c r="Z298" s="61"/>
      <c r="AA298" s="59"/>
      <c r="AB298" s="62"/>
      <c r="AC298" s="62"/>
      <c r="AD298" s="59"/>
      <c r="AE298" s="62"/>
      <c r="AF298" s="59"/>
      <c r="AG298" s="59"/>
      <c r="AH298" s="59"/>
      <c r="AI298" s="59"/>
      <c r="AJ298" s="59"/>
      <c r="AK298" s="59"/>
      <c r="AL298" s="59"/>
      <c r="AM298" s="59"/>
      <c r="AN298" s="59"/>
      <c r="AO298" s="59"/>
      <c r="AP298" s="59"/>
      <c r="AQ298" s="59"/>
      <c r="AR298" s="59"/>
      <c r="AS298" s="59"/>
      <c r="AT298" s="59"/>
      <c r="AU298" s="59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  <c r="BR298" s="13"/>
      <c r="BS298" s="13"/>
      <c r="BT298" s="13"/>
      <c r="BU298" s="13"/>
      <c r="BV298" s="13"/>
      <c r="BW298" s="13"/>
      <c r="BX298" s="13"/>
      <c r="BY298" s="13"/>
      <c r="BZ298" s="13"/>
      <c r="CA298" s="13"/>
      <c r="CB298" s="13"/>
      <c r="CC298" s="13"/>
      <c r="CD298" s="13"/>
      <c r="CE298" s="13"/>
      <c r="CF298" s="13"/>
      <c r="CG298" s="13"/>
      <c r="CH298" s="13"/>
      <c r="CI298" s="13"/>
      <c r="CJ298" s="13"/>
      <c r="CK298" s="13"/>
      <c r="CL298" s="13"/>
      <c r="CM298" s="13"/>
      <c r="CN298" s="13"/>
      <c r="CO298" s="13"/>
      <c r="CP298" s="13"/>
      <c r="CQ298" s="13"/>
      <c r="CR298" s="13"/>
      <c r="CS298" s="13"/>
      <c r="CT298" s="13"/>
      <c r="CU298" s="13"/>
      <c r="CV298" s="13"/>
      <c r="CW298" s="13"/>
      <c r="CX298" s="13"/>
      <c r="CY298" s="13"/>
      <c r="CZ298" s="13"/>
      <c r="DA298" s="13"/>
      <c r="DB298" s="13"/>
      <c r="DC298" s="13"/>
      <c r="DD298" s="13"/>
      <c r="DE298" s="13"/>
      <c r="DF298" s="13"/>
      <c r="DG298" s="13"/>
      <c r="DH298" s="13"/>
      <c r="DI298" s="13"/>
      <c r="DJ298" s="13"/>
      <c r="DK298" s="13"/>
      <c r="DL298" s="13"/>
      <c r="DM298" s="13"/>
      <c r="DN298" s="13"/>
      <c r="DO298" s="13"/>
      <c r="DP298" s="13"/>
      <c r="DQ298" s="13"/>
      <c r="DR298" s="13"/>
      <c r="DS298" s="13"/>
      <c r="DT298" s="13"/>
      <c r="DU298" s="13"/>
      <c r="DV298" s="13"/>
      <c r="DW298" s="13"/>
      <c r="DX298" s="13"/>
      <c r="DY298" s="13"/>
      <c r="DZ298" s="13"/>
      <c r="EA298" s="13"/>
      <c r="EB298" s="13"/>
      <c r="EC298" s="13"/>
      <c r="ED298" s="13"/>
      <c r="EE298" s="13"/>
      <c r="EF298" s="13"/>
      <c r="EG298" s="13"/>
      <c r="EH298" s="13"/>
      <c r="EI298" s="13"/>
      <c r="EJ298" s="13"/>
      <c r="EK298" s="13"/>
      <c r="EL298" s="13"/>
      <c r="EM298" s="13"/>
      <c r="EN298" s="13"/>
      <c r="EO298" s="13"/>
      <c r="EP298" s="13"/>
      <c r="EQ298" s="13"/>
      <c r="ER298" s="13"/>
      <c r="ES298" s="13"/>
      <c r="ET298" s="13"/>
      <c r="EU298" s="13"/>
      <c r="EV298" s="13"/>
      <c r="EW298" s="13"/>
      <c r="EX298" s="13"/>
      <c r="EY298" s="13"/>
      <c r="EZ298" s="13"/>
      <c r="FA298" s="13"/>
      <c r="FB298" s="13"/>
      <c r="FC298" s="13"/>
      <c r="FD298" s="13"/>
      <c r="FE298" s="13"/>
      <c r="FF298" s="13"/>
      <c r="FG298" s="13"/>
      <c r="FH298" s="13"/>
      <c r="FI298" s="13"/>
      <c r="FJ298" s="13"/>
      <c r="FK298" s="13"/>
      <c r="FL298" s="13"/>
      <c r="FM298" s="13"/>
      <c r="FN298" s="13"/>
      <c r="FO298" s="13"/>
      <c r="FP298" s="13"/>
      <c r="FQ298" s="13"/>
      <c r="FR298" s="13"/>
      <c r="FS298" s="13"/>
      <c r="FT298" s="13"/>
      <c r="FU298" s="13"/>
      <c r="FV298" s="13"/>
      <c r="FW298" s="13"/>
      <c r="FX298" s="13"/>
      <c r="FY298" s="13"/>
      <c r="FZ298" s="13"/>
      <c r="GA298" s="13"/>
      <c r="GB298" s="13"/>
      <c r="GC298" s="13"/>
    </row>
    <row r="299" spans="1:185" ht="12.75" customHeight="1" x14ac:dyDescent="0.2">
      <c r="A299" s="76"/>
      <c r="B299" s="81" t="s">
        <v>185</v>
      </c>
      <c r="C299" s="82" t="s">
        <v>658</v>
      </c>
      <c r="D299" s="88">
        <v>134</v>
      </c>
      <c r="E299" s="85">
        <v>3.8</v>
      </c>
      <c r="F299" s="50">
        <v>5.9</v>
      </c>
      <c r="G299" s="15">
        <f t="shared" si="4"/>
        <v>19</v>
      </c>
      <c r="H299" s="15">
        <v>2</v>
      </c>
      <c r="I299" s="15">
        <v>0</v>
      </c>
      <c r="J299" s="68">
        <v>2</v>
      </c>
      <c r="K299" s="15"/>
      <c r="L299" s="59">
        <v>7</v>
      </c>
      <c r="M299" s="59">
        <v>2</v>
      </c>
      <c r="N299" s="59">
        <v>2</v>
      </c>
      <c r="O299" s="59">
        <v>1</v>
      </c>
      <c r="P299" s="15"/>
      <c r="Q299" s="59">
        <v>1</v>
      </c>
      <c r="R299" s="59">
        <v>2</v>
      </c>
      <c r="S299" s="59">
        <v>0</v>
      </c>
      <c r="T299" s="59"/>
      <c r="U299" s="15"/>
      <c r="V299" s="59"/>
      <c r="W299" s="59"/>
      <c r="X299" s="61"/>
      <c r="Y299" s="59"/>
      <c r="Z299" s="61"/>
      <c r="AA299" s="59"/>
      <c r="AB299" s="62"/>
      <c r="AC299" s="62"/>
      <c r="AD299" s="59"/>
      <c r="AE299" s="62"/>
      <c r="AF299" s="59"/>
      <c r="AG299" s="63"/>
      <c r="AH299" s="63"/>
      <c r="AI299" s="59"/>
      <c r="AJ299" s="59"/>
      <c r="AK299" s="59"/>
      <c r="AL299" s="59"/>
      <c r="AM299" s="59"/>
      <c r="AN299" s="59"/>
      <c r="AO299" s="59"/>
      <c r="AP299" s="59"/>
      <c r="AQ299" s="59"/>
      <c r="AR299" s="63"/>
      <c r="AS299" s="59"/>
      <c r="AT299" s="59"/>
      <c r="AU299" s="59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  <c r="BR299" s="13"/>
      <c r="BS299" s="13"/>
      <c r="BT299" s="13"/>
      <c r="BU299" s="13"/>
      <c r="BV299" s="13"/>
      <c r="BW299" s="13"/>
      <c r="BX299" s="13"/>
      <c r="BY299" s="13"/>
      <c r="BZ299" s="13"/>
      <c r="CA299" s="13"/>
      <c r="CB299" s="13"/>
      <c r="CC299" s="13"/>
      <c r="CD299" s="13"/>
      <c r="CE299" s="13"/>
      <c r="CF299" s="13"/>
      <c r="CG299" s="13"/>
      <c r="CH299" s="13"/>
      <c r="CI299" s="13"/>
      <c r="CJ299" s="13"/>
      <c r="CK299" s="13"/>
      <c r="CL299" s="13"/>
      <c r="CM299" s="13"/>
      <c r="CN299" s="13"/>
      <c r="CO299" s="13"/>
      <c r="CP299" s="13"/>
      <c r="CQ299" s="13"/>
      <c r="CR299" s="13"/>
      <c r="CS299" s="13"/>
      <c r="CT299" s="13"/>
      <c r="CU299" s="13"/>
      <c r="CV299" s="13"/>
      <c r="CW299" s="13"/>
      <c r="CX299" s="13"/>
      <c r="CY299" s="13"/>
      <c r="CZ299" s="13"/>
      <c r="DA299" s="13"/>
      <c r="DB299" s="13"/>
      <c r="DC299" s="13"/>
      <c r="DD299" s="13"/>
      <c r="DE299" s="13"/>
      <c r="DF299" s="13"/>
      <c r="DG299" s="13"/>
      <c r="DH299" s="13"/>
      <c r="DI299" s="13"/>
      <c r="DJ299" s="13"/>
      <c r="DK299" s="13"/>
      <c r="DL299" s="13"/>
      <c r="DM299" s="13"/>
      <c r="DN299" s="13"/>
      <c r="DO299" s="13"/>
      <c r="DP299" s="13"/>
      <c r="DQ299" s="13"/>
      <c r="DR299" s="13"/>
      <c r="DS299" s="13"/>
      <c r="DT299" s="13"/>
      <c r="DU299" s="13"/>
      <c r="DV299" s="13"/>
      <c r="DW299" s="13"/>
      <c r="DX299" s="13"/>
      <c r="DY299" s="13"/>
      <c r="DZ299" s="13"/>
      <c r="EA299" s="13"/>
      <c r="EB299" s="13"/>
      <c r="EC299" s="13"/>
      <c r="ED299" s="13"/>
      <c r="EE299" s="13"/>
      <c r="EF299" s="13"/>
      <c r="EG299" s="13"/>
      <c r="EH299" s="13"/>
      <c r="EI299" s="13"/>
      <c r="EJ299" s="13"/>
      <c r="EK299" s="13"/>
      <c r="EL299" s="13"/>
      <c r="EM299" s="13"/>
      <c r="EN299" s="13"/>
      <c r="EO299" s="13"/>
      <c r="EP299" s="13"/>
      <c r="EQ299" s="13"/>
      <c r="ER299" s="13"/>
      <c r="ES299" s="13"/>
      <c r="ET299" s="13"/>
      <c r="EU299" s="13"/>
      <c r="EV299" s="13"/>
      <c r="EW299" s="13"/>
      <c r="EX299" s="13"/>
      <c r="EY299" s="13"/>
      <c r="EZ299" s="13"/>
      <c r="FA299" s="13"/>
      <c r="FB299" s="13"/>
      <c r="FC299" s="13"/>
      <c r="FD299" s="13"/>
      <c r="FE299" s="13"/>
      <c r="FF299" s="13"/>
      <c r="FG299" s="13"/>
      <c r="FH299" s="13"/>
      <c r="FI299" s="13"/>
      <c r="FJ299" s="13"/>
      <c r="FK299" s="13"/>
      <c r="FL299" s="13"/>
      <c r="FM299" s="13"/>
      <c r="FN299" s="13"/>
      <c r="FO299" s="13"/>
      <c r="FP299" s="13"/>
      <c r="FQ299" s="13"/>
      <c r="FR299" s="13"/>
      <c r="FS299" s="13"/>
      <c r="FT299" s="13"/>
      <c r="FU299" s="13"/>
      <c r="FV299" s="13"/>
      <c r="FW299" s="13"/>
      <c r="FX299" s="13"/>
      <c r="FY299" s="13"/>
      <c r="FZ299" s="13"/>
      <c r="GA299" s="13"/>
      <c r="GB299" s="13"/>
      <c r="GC299" s="13"/>
    </row>
    <row r="300" spans="1:185" ht="12.75" customHeight="1" x14ac:dyDescent="0.2">
      <c r="A300" s="76"/>
      <c r="B300" s="81" t="s">
        <v>575</v>
      </c>
      <c r="C300" s="82" t="s">
        <v>649</v>
      </c>
      <c r="D300" s="88"/>
      <c r="E300" s="85">
        <v>3.8</v>
      </c>
      <c r="F300" s="50">
        <v>7.1</v>
      </c>
      <c r="G300" s="15">
        <f t="shared" si="4"/>
        <v>20</v>
      </c>
      <c r="H300" s="15">
        <v>1</v>
      </c>
      <c r="I300" s="15">
        <v>2</v>
      </c>
      <c r="J300" s="15">
        <v>1</v>
      </c>
      <c r="K300" s="15"/>
      <c r="L300" s="59">
        <v>1</v>
      </c>
      <c r="M300" s="59">
        <v>2</v>
      </c>
      <c r="N300" s="59">
        <v>6</v>
      </c>
      <c r="O300" s="59">
        <v>1</v>
      </c>
      <c r="P300" s="15"/>
      <c r="Q300" s="59">
        <v>2</v>
      </c>
      <c r="R300" s="59">
        <v>2</v>
      </c>
      <c r="S300" s="59">
        <v>2</v>
      </c>
      <c r="T300" s="59"/>
      <c r="U300" s="15"/>
      <c r="V300" s="59"/>
      <c r="W300" s="59"/>
      <c r="X300" s="61"/>
      <c r="Y300" s="59"/>
      <c r="Z300" s="61"/>
      <c r="AA300" s="59"/>
      <c r="AB300" s="62"/>
      <c r="AC300" s="62"/>
      <c r="AD300" s="59"/>
      <c r="AE300" s="62"/>
      <c r="AF300" s="59"/>
      <c r="AG300" s="63"/>
      <c r="AH300" s="63"/>
      <c r="AI300" s="59"/>
      <c r="AJ300" s="59"/>
      <c r="AK300" s="59"/>
      <c r="AL300" s="59"/>
      <c r="AM300" s="59"/>
      <c r="AN300" s="63"/>
      <c r="AO300" s="59"/>
      <c r="AP300" s="59"/>
      <c r="AQ300" s="59"/>
      <c r="AR300" s="63"/>
      <c r="AS300" s="59"/>
      <c r="AT300" s="59"/>
      <c r="AU300" s="59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  <c r="BR300" s="13"/>
      <c r="BS300" s="13"/>
      <c r="BT300" s="13"/>
      <c r="BU300" s="13"/>
      <c r="BV300" s="13"/>
      <c r="BW300" s="13"/>
      <c r="BX300" s="13"/>
      <c r="BY300" s="13"/>
      <c r="BZ300" s="13"/>
      <c r="CA300" s="13"/>
      <c r="CB300" s="13"/>
      <c r="CC300" s="13"/>
      <c r="CD300" s="13"/>
      <c r="CE300" s="13"/>
      <c r="CF300" s="13"/>
      <c r="CG300" s="13"/>
      <c r="CH300" s="13"/>
      <c r="CI300" s="13"/>
      <c r="CJ300" s="13"/>
      <c r="CK300" s="13"/>
      <c r="CL300" s="13"/>
      <c r="CM300" s="13"/>
      <c r="CN300" s="13"/>
      <c r="CO300" s="13"/>
      <c r="CP300" s="13"/>
      <c r="CQ300" s="13"/>
      <c r="CR300" s="13"/>
      <c r="CS300" s="13"/>
      <c r="CT300" s="13"/>
      <c r="CU300" s="13"/>
      <c r="CV300" s="13"/>
      <c r="CW300" s="13"/>
      <c r="CX300" s="13"/>
      <c r="CY300" s="13"/>
      <c r="CZ300" s="13"/>
      <c r="DA300" s="13"/>
      <c r="DB300" s="13"/>
      <c r="DC300" s="13"/>
      <c r="DD300" s="13"/>
      <c r="DE300" s="13"/>
      <c r="DF300" s="13"/>
      <c r="DG300" s="13"/>
      <c r="DH300" s="13"/>
      <c r="DI300" s="13"/>
      <c r="DJ300" s="13"/>
      <c r="DK300" s="13"/>
      <c r="DL300" s="13"/>
      <c r="DM300" s="13"/>
      <c r="DN300" s="13"/>
      <c r="DO300" s="13"/>
      <c r="DP300" s="13"/>
      <c r="DQ300" s="13"/>
      <c r="DR300" s="13"/>
      <c r="DS300" s="13"/>
      <c r="DT300" s="13"/>
      <c r="DU300" s="13"/>
      <c r="DV300" s="13"/>
      <c r="DW300" s="13"/>
      <c r="DX300" s="13"/>
      <c r="DY300" s="13"/>
      <c r="DZ300" s="13"/>
      <c r="EA300" s="13"/>
      <c r="EB300" s="13"/>
      <c r="EC300" s="13"/>
      <c r="ED300" s="13"/>
      <c r="EE300" s="13"/>
      <c r="EF300" s="13"/>
      <c r="EG300" s="13"/>
      <c r="EH300" s="13"/>
      <c r="EI300" s="13"/>
      <c r="EJ300" s="13"/>
      <c r="EK300" s="13"/>
      <c r="EL300" s="13"/>
      <c r="EM300" s="13"/>
      <c r="EN300" s="13"/>
      <c r="EO300" s="13"/>
      <c r="EP300" s="13"/>
      <c r="EQ300" s="13"/>
      <c r="ER300" s="13"/>
      <c r="ES300" s="13"/>
      <c r="ET300" s="13"/>
      <c r="EU300" s="13"/>
      <c r="EV300" s="13"/>
      <c r="EW300" s="13"/>
      <c r="EX300" s="13"/>
      <c r="EY300" s="13"/>
      <c r="EZ300" s="13"/>
      <c r="FA300" s="13"/>
      <c r="FB300" s="13"/>
      <c r="FC300" s="13"/>
      <c r="FD300" s="13"/>
      <c r="FE300" s="13"/>
      <c r="FF300" s="13"/>
      <c r="FG300" s="13"/>
      <c r="FH300" s="13"/>
      <c r="FI300" s="13"/>
      <c r="FJ300" s="13"/>
      <c r="FK300" s="13"/>
      <c r="FL300" s="13"/>
      <c r="FM300" s="13"/>
      <c r="FN300" s="13"/>
      <c r="FO300" s="13"/>
      <c r="FP300" s="13"/>
      <c r="FQ300" s="13"/>
      <c r="FR300" s="13"/>
      <c r="FS300" s="13"/>
      <c r="FT300" s="13"/>
      <c r="FU300" s="13"/>
      <c r="FV300" s="13"/>
      <c r="FW300" s="13"/>
      <c r="FX300" s="13"/>
      <c r="FY300" s="13"/>
      <c r="FZ300" s="13"/>
      <c r="GA300" s="13"/>
      <c r="GB300" s="13"/>
      <c r="GC300" s="13"/>
    </row>
    <row r="301" spans="1:185" ht="12.75" customHeight="1" x14ac:dyDescent="0.2">
      <c r="A301" s="76"/>
      <c r="B301" s="81" t="s">
        <v>448</v>
      </c>
      <c r="C301" s="82" t="s">
        <v>652</v>
      </c>
      <c r="D301" s="88">
        <v>107</v>
      </c>
      <c r="E301" s="85">
        <v>3.8</v>
      </c>
      <c r="F301" s="50">
        <v>8.1999999999999993</v>
      </c>
      <c r="G301" s="15">
        <f t="shared" si="4"/>
        <v>11</v>
      </c>
      <c r="H301" s="15">
        <v>0</v>
      </c>
      <c r="I301" s="15">
        <v>0</v>
      </c>
      <c r="J301" s="15">
        <v>0</v>
      </c>
      <c r="K301" s="15"/>
      <c r="L301" s="59">
        <v>0</v>
      </c>
      <c r="M301" s="59">
        <v>0</v>
      </c>
      <c r="N301" s="59">
        <v>0</v>
      </c>
      <c r="O301" s="59">
        <v>0</v>
      </c>
      <c r="P301" s="15"/>
      <c r="Q301" s="59">
        <v>5</v>
      </c>
      <c r="R301" s="59">
        <v>4</v>
      </c>
      <c r="S301" s="59">
        <v>2</v>
      </c>
      <c r="T301" s="59"/>
      <c r="U301" s="15"/>
      <c r="V301" s="59"/>
      <c r="W301" s="59"/>
      <c r="X301" s="61"/>
      <c r="Y301" s="59"/>
      <c r="Z301" s="61"/>
      <c r="AA301" s="59"/>
      <c r="AB301" s="62"/>
      <c r="AC301" s="62"/>
      <c r="AD301" s="59"/>
      <c r="AE301" s="62"/>
      <c r="AF301" s="59"/>
      <c r="AG301" s="63"/>
      <c r="AH301" s="59"/>
      <c r="AI301" s="59"/>
      <c r="AJ301" s="59"/>
      <c r="AK301" s="59"/>
      <c r="AL301" s="59"/>
      <c r="AM301" s="59"/>
      <c r="AN301" s="59"/>
      <c r="AO301" s="59"/>
      <c r="AP301" s="59"/>
      <c r="AQ301" s="59"/>
      <c r="AR301" s="59"/>
      <c r="AS301" s="59"/>
      <c r="AT301" s="63"/>
      <c r="AU301" s="59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  <c r="BR301" s="13"/>
      <c r="BS301" s="13"/>
      <c r="BT301" s="13"/>
      <c r="BU301" s="13"/>
      <c r="BV301" s="13"/>
      <c r="BW301" s="13"/>
      <c r="BX301" s="13"/>
      <c r="BY301" s="13"/>
      <c r="BZ301" s="13"/>
      <c r="CA301" s="13"/>
      <c r="CB301" s="13"/>
      <c r="CC301" s="13"/>
      <c r="CD301" s="13"/>
      <c r="CE301" s="13"/>
      <c r="CF301" s="13"/>
      <c r="CG301" s="13"/>
      <c r="CH301" s="13"/>
      <c r="CI301" s="13"/>
      <c r="CJ301" s="13"/>
      <c r="CK301" s="13"/>
      <c r="CL301" s="13"/>
      <c r="CM301" s="13"/>
      <c r="CN301" s="13"/>
      <c r="CO301" s="13"/>
      <c r="CP301" s="13"/>
      <c r="CQ301" s="13"/>
      <c r="CR301" s="13"/>
      <c r="CS301" s="13"/>
      <c r="CT301" s="13"/>
      <c r="CU301" s="13"/>
      <c r="CV301" s="13"/>
      <c r="CW301" s="13"/>
      <c r="CX301" s="13"/>
      <c r="CY301" s="13"/>
      <c r="CZ301" s="13"/>
      <c r="DA301" s="13"/>
      <c r="DB301" s="13"/>
      <c r="DC301" s="13"/>
      <c r="DD301" s="13"/>
      <c r="DE301" s="13"/>
      <c r="DF301" s="13"/>
      <c r="DG301" s="13"/>
      <c r="DH301" s="13"/>
      <c r="DI301" s="13"/>
      <c r="DJ301" s="13"/>
      <c r="DK301" s="13"/>
      <c r="DL301" s="13"/>
      <c r="DM301" s="13"/>
      <c r="DN301" s="13"/>
      <c r="DO301" s="13"/>
      <c r="DP301" s="13"/>
      <c r="DQ301" s="13"/>
      <c r="DR301" s="13"/>
      <c r="DS301" s="13"/>
      <c r="DT301" s="13"/>
      <c r="DU301" s="13"/>
      <c r="DV301" s="13"/>
      <c r="DW301" s="13"/>
      <c r="DX301" s="13"/>
      <c r="DY301" s="13"/>
      <c r="DZ301" s="13"/>
      <c r="EA301" s="13"/>
      <c r="EB301" s="13"/>
      <c r="EC301" s="13"/>
      <c r="ED301" s="13"/>
      <c r="EE301" s="13"/>
      <c r="EF301" s="13"/>
      <c r="EG301" s="13"/>
      <c r="EH301" s="13"/>
      <c r="EI301" s="13"/>
      <c r="EJ301" s="13"/>
      <c r="EK301" s="13"/>
      <c r="EL301" s="13"/>
      <c r="EM301" s="13"/>
      <c r="EN301" s="13"/>
      <c r="EO301" s="13"/>
      <c r="EP301" s="13"/>
      <c r="EQ301" s="13"/>
      <c r="ER301" s="13"/>
      <c r="ES301" s="13"/>
      <c r="ET301" s="13"/>
      <c r="EU301" s="13"/>
      <c r="EV301" s="13"/>
      <c r="EW301" s="13"/>
      <c r="EX301" s="13"/>
      <c r="EY301" s="13"/>
      <c r="EZ301" s="13"/>
      <c r="FA301" s="13"/>
      <c r="FB301" s="13"/>
      <c r="FC301" s="13"/>
      <c r="FD301" s="13"/>
      <c r="FE301" s="13"/>
      <c r="FF301" s="13"/>
      <c r="FG301" s="13"/>
      <c r="FH301" s="13"/>
      <c r="FI301" s="13"/>
      <c r="FJ301" s="13"/>
      <c r="FK301" s="13"/>
      <c r="FL301" s="13"/>
      <c r="FM301" s="13"/>
      <c r="FN301" s="13"/>
      <c r="FO301" s="13"/>
      <c r="FP301" s="13"/>
      <c r="FQ301" s="13"/>
      <c r="FR301" s="13"/>
      <c r="FS301" s="13"/>
      <c r="FT301" s="13"/>
      <c r="FU301" s="13"/>
      <c r="FV301" s="13"/>
      <c r="FW301" s="13"/>
      <c r="FX301" s="13"/>
      <c r="FY301" s="13"/>
      <c r="FZ301" s="13"/>
      <c r="GA301" s="13"/>
      <c r="GB301" s="13"/>
      <c r="GC301" s="13"/>
    </row>
    <row r="302" spans="1:185" ht="12.75" customHeight="1" x14ac:dyDescent="0.2">
      <c r="A302" s="76"/>
      <c r="B302" s="81" t="s">
        <v>289</v>
      </c>
      <c r="C302" s="82" t="s">
        <v>651</v>
      </c>
      <c r="D302" s="88">
        <v>90</v>
      </c>
      <c r="E302" s="85">
        <v>3.8</v>
      </c>
      <c r="F302" s="50"/>
      <c r="G302" s="15">
        <f t="shared" si="4"/>
        <v>1</v>
      </c>
      <c r="H302" s="15">
        <v>0</v>
      </c>
      <c r="I302" s="15">
        <v>0</v>
      </c>
      <c r="J302" s="15">
        <v>0</v>
      </c>
      <c r="K302" s="15"/>
      <c r="L302" s="59">
        <v>0</v>
      </c>
      <c r="M302" s="59">
        <v>1</v>
      </c>
      <c r="N302" s="59">
        <v>0</v>
      </c>
      <c r="O302" s="59">
        <v>0</v>
      </c>
      <c r="P302" s="15"/>
      <c r="Q302" s="59">
        <v>0</v>
      </c>
      <c r="R302" s="59">
        <v>0</v>
      </c>
      <c r="S302" s="59">
        <v>0</v>
      </c>
      <c r="T302" s="59"/>
      <c r="U302" s="15"/>
      <c r="V302" s="59"/>
      <c r="W302" s="59"/>
      <c r="X302" s="61"/>
      <c r="Y302" s="59"/>
      <c r="Z302" s="61"/>
      <c r="AA302" s="59"/>
      <c r="AB302" s="62"/>
      <c r="AC302" s="62"/>
      <c r="AD302" s="59"/>
      <c r="AE302" s="62"/>
      <c r="AF302" s="59"/>
      <c r="AG302" s="63"/>
      <c r="AH302" s="59"/>
      <c r="AI302" s="59"/>
      <c r="AJ302" s="59"/>
      <c r="AK302" s="59"/>
      <c r="AL302" s="59"/>
      <c r="AM302" s="63"/>
      <c r="AN302" s="59"/>
      <c r="AO302" s="59"/>
      <c r="AP302" s="59"/>
      <c r="AQ302" s="63"/>
      <c r="AR302" s="59"/>
      <c r="AS302" s="59"/>
      <c r="AT302" s="59"/>
      <c r="AU302" s="59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  <c r="BR302" s="13"/>
      <c r="BS302" s="13"/>
      <c r="BT302" s="13"/>
      <c r="BU302" s="13"/>
      <c r="BV302" s="13"/>
      <c r="BW302" s="13"/>
      <c r="BX302" s="13"/>
      <c r="BY302" s="13"/>
      <c r="BZ302" s="13"/>
      <c r="CA302" s="13"/>
      <c r="CB302" s="13"/>
      <c r="CC302" s="13"/>
      <c r="CD302" s="13"/>
      <c r="CE302" s="13"/>
      <c r="CF302" s="13"/>
      <c r="CG302" s="13"/>
      <c r="CH302" s="13"/>
      <c r="CI302" s="13"/>
      <c r="CJ302" s="13"/>
      <c r="CK302" s="13"/>
      <c r="CL302" s="13"/>
      <c r="CM302" s="13"/>
      <c r="CN302" s="13"/>
      <c r="CO302" s="13"/>
      <c r="CP302" s="13"/>
      <c r="CQ302" s="13"/>
      <c r="CR302" s="13"/>
      <c r="CS302" s="13"/>
      <c r="CT302" s="13"/>
      <c r="CU302" s="13"/>
      <c r="CV302" s="13"/>
      <c r="CW302" s="13"/>
      <c r="CX302" s="13"/>
      <c r="CY302" s="13"/>
      <c r="CZ302" s="13"/>
      <c r="DA302" s="13"/>
      <c r="DB302" s="13"/>
      <c r="DC302" s="13"/>
      <c r="DD302" s="13"/>
      <c r="DE302" s="13"/>
      <c r="DF302" s="13"/>
      <c r="DG302" s="13"/>
      <c r="DH302" s="13"/>
      <c r="DI302" s="13"/>
      <c r="DJ302" s="13"/>
      <c r="DK302" s="13"/>
      <c r="DL302" s="13"/>
      <c r="DM302" s="13"/>
      <c r="DN302" s="13"/>
      <c r="DO302" s="13"/>
      <c r="DP302" s="13"/>
      <c r="DQ302" s="13"/>
      <c r="DR302" s="13"/>
      <c r="DS302" s="13"/>
      <c r="DT302" s="13"/>
      <c r="DU302" s="13"/>
      <c r="DV302" s="13"/>
      <c r="DW302" s="13"/>
      <c r="DX302" s="13"/>
      <c r="DY302" s="13"/>
      <c r="DZ302" s="13"/>
      <c r="EA302" s="13"/>
      <c r="EB302" s="13"/>
      <c r="EC302" s="13"/>
      <c r="ED302" s="13"/>
      <c r="EE302" s="13"/>
      <c r="EF302" s="13"/>
      <c r="EG302" s="13"/>
      <c r="EH302" s="13"/>
      <c r="EI302" s="13"/>
      <c r="EJ302" s="13"/>
      <c r="EK302" s="13"/>
      <c r="EL302" s="13"/>
      <c r="EM302" s="13"/>
      <c r="EN302" s="13"/>
      <c r="EO302" s="13"/>
      <c r="EP302" s="13"/>
      <c r="EQ302" s="13"/>
      <c r="ER302" s="13"/>
      <c r="ES302" s="13"/>
      <c r="ET302" s="13"/>
      <c r="EU302" s="13"/>
      <c r="EV302" s="13"/>
      <c r="EW302" s="13"/>
      <c r="EX302" s="13"/>
      <c r="EY302" s="13"/>
      <c r="EZ302" s="13"/>
      <c r="FA302" s="13"/>
      <c r="FB302" s="13"/>
      <c r="FC302" s="13"/>
      <c r="FD302" s="13"/>
      <c r="FE302" s="13"/>
      <c r="FF302" s="13"/>
      <c r="FG302" s="13"/>
      <c r="FH302" s="13"/>
      <c r="FI302" s="13"/>
      <c r="FJ302" s="13"/>
      <c r="FK302" s="13"/>
      <c r="FL302" s="13"/>
      <c r="FM302" s="13"/>
      <c r="FN302" s="13"/>
      <c r="FO302" s="13"/>
      <c r="FP302" s="13"/>
      <c r="FQ302" s="13"/>
      <c r="FR302" s="13"/>
      <c r="FS302" s="13"/>
      <c r="FT302" s="13"/>
      <c r="FU302" s="13"/>
      <c r="FV302" s="13"/>
      <c r="FW302" s="13"/>
      <c r="FX302" s="13"/>
      <c r="FY302" s="13"/>
      <c r="FZ302" s="13"/>
      <c r="GA302" s="13"/>
      <c r="GB302" s="13"/>
      <c r="GC302" s="13"/>
    </row>
    <row r="303" spans="1:185" ht="12.75" customHeight="1" x14ac:dyDescent="0.2">
      <c r="A303" s="76"/>
      <c r="B303" s="81" t="s">
        <v>150</v>
      </c>
      <c r="C303" s="82" t="s">
        <v>652</v>
      </c>
      <c r="D303" s="88">
        <v>67</v>
      </c>
      <c r="E303" s="85">
        <v>3.7</v>
      </c>
      <c r="F303" s="50">
        <v>3.7</v>
      </c>
      <c r="G303" s="15">
        <f t="shared" si="4"/>
        <v>14</v>
      </c>
      <c r="H303" s="15">
        <v>5</v>
      </c>
      <c r="I303" s="15">
        <v>2</v>
      </c>
      <c r="J303" s="15">
        <v>0</v>
      </c>
      <c r="K303" s="15"/>
      <c r="L303" s="59">
        <v>0</v>
      </c>
      <c r="M303" s="59">
        <v>0</v>
      </c>
      <c r="N303" s="59">
        <v>0</v>
      </c>
      <c r="O303" s="59">
        <v>1</v>
      </c>
      <c r="P303" s="15"/>
      <c r="Q303" s="59">
        <v>1</v>
      </c>
      <c r="R303" s="59">
        <v>4</v>
      </c>
      <c r="S303" s="59">
        <v>1</v>
      </c>
      <c r="T303" s="59"/>
      <c r="U303" s="15"/>
      <c r="V303" s="59"/>
      <c r="W303" s="59"/>
      <c r="X303" s="61"/>
      <c r="Y303" s="59"/>
      <c r="Z303" s="61"/>
      <c r="AA303" s="59"/>
      <c r="AB303" s="62"/>
      <c r="AC303" s="62"/>
      <c r="AD303" s="59"/>
      <c r="AE303" s="62"/>
      <c r="AF303" s="59"/>
      <c r="AG303" s="59"/>
      <c r="AH303" s="59"/>
      <c r="AI303" s="59"/>
      <c r="AJ303" s="59"/>
      <c r="AK303" s="59"/>
      <c r="AL303" s="59"/>
      <c r="AM303" s="59"/>
      <c r="AN303" s="59"/>
      <c r="AO303" s="59"/>
      <c r="AP303" s="59"/>
      <c r="AQ303" s="59"/>
      <c r="AR303" s="59"/>
      <c r="AS303" s="59"/>
      <c r="AT303" s="59"/>
      <c r="AU303" s="59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  <c r="BR303" s="13"/>
      <c r="BS303" s="13"/>
      <c r="BT303" s="13"/>
      <c r="BU303" s="13"/>
      <c r="BV303" s="13"/>
      <c r="BW303" s="13"/>
      <c r="BX303" s="13"/>
      <c r="BY303" s="13"/>
      <c r="BZ303" s="13"/>
      <c r="CA303" s="13"/>
      <c r="CB303" s="13"/>
      <c r="CC303" s="13"/>
      <c r="CD303" s="13"/>
      <c r="CE303" s="13"/>
      <c r="CF303" s="13"/>
      <c r="CG303" s="13"/>
      <c r="CH303" s="13"/>
      <c r="CI303" s="13"/>
      <c r="CJ303" s="13"/>
      <c r="CK303" s="13"/>
      <c r="CL303" s="13"/>
      <c r="CM303" s="13"/>
      <c r="CN303" s="13"/>
      <c r="CO303" s="13"/>
      <c r="CP303" s="13"/>
      <c r="CQ303" s="13"/>
      <c r="CR303" s="13"/>
      <c r="CS303" s="13"/>
      <c r="CT303" s="13"/>
      <c r="CU303" s="13"/>
      <c r="CV303" s="13"/>
      <c r="CW303" s="13"/>
      <c r="CX303" s="13"/>
      <c r="CY303" s="13"/>
      <c r="CZ303" s="13"/>
      <c r="DA303" s="13"/>
      <c r="DB303" s="13"/>
      <c r="DC303" s="13"/>
      <c r="DD303" s="13"/>
      <c r="DE303" s="13"/>
      <c r="DF303" s="13"/>
      <c r="DG303" s="13"/>
      <c r="DH303" s="13"/>
      <c r="DI303" s="13"/>
      <c r="DJ303" s="13"/>
      <c r="DK303" s="13"/>
      <c r="DL303" s="13"/>
      <c r="DM303" s="13"/>
      <c r="DN303" s="13"/>
      <c r="DO303" s="13"/>
      <c r="DP303" s="13"/>
      <c r="DQ303" s="13"/>
      <c r="DR303" s="13"/>
      <c r="DS303" s="13"/>
      <c r="DT303" s="13"/>
      <c r="DU303" s="13"/>
      <c r="DV303" s="13"/>
      <c r="DW303" s="13"/>
      <c r="DX303" s="13"/>
      <c r="DY303" s="13"/>
      <c r="DZ303" s="13"/>
      <c r="EA303" s="13"/>
      <c r="EB303" s="13"/>
      <c r="EC303" s="13"/>
      <c r="ED303" s="13"/>
      <c r="EE303" s="13"/>
      <c r="EF303" s="13"/>
      <c r="EG303" s="13"/>
      <c r="EH303" s="13"/>
      <c r="EI303" s="13"/>
      <c r="EJ303" s="13"/>
      <c r="EK303" s="13"/>
      <c r="EL303" s="13"/>
      <c r="EM303" s="13"/>
      <c r="EN303" s="13"/>
      <c r="EO303" s="13"/>
      <c r="EP303" s="13"/>
      <c r="EQ303" s="13"/>
      <c r="ER303" s="13"/>
      <c r="ES303" s="13"/>
      <c r="ET303" s="13"/>
      <c r="EU303" s="13"/>
      <c r="EV303" s="13"/>
      <c r="EW303" s="13"/>
      <c r="EX303" s="13"/>
      <c r="EY303" s="13"/>
      <c r="EZ303" s="13"/>
      <c r="FA303" s="13"/>
      <c r="FB303" s="13"/>
      <c r="FC303" s="13"/>
      <c r="FD303" s="13"/>
      <c r="FE303" s="13"/>
      <c r="FF303" s="13"/>
      <c r="FG303" s="13"/>
      <c r="FH303" s="13"/>
      <c r="FI303" s="13"/>
      <c r="FJ303" s="13"/>
      <c r="FK303" s="13"/>
      <c r="FL303" s="13"/>
      <c r="FM303" s="13"/>
      <c r="FN303" s="13"/>
      <c r="FO303" s="13"/>
      <c r="FP303" s="13"/>
      <c r="FQ303" s="13"/>
      <c r="FR303" s="13"/>
      <c r="FS303" s="13"/>
      <c r="FT303" s="13"/>
      <c r="FU303" s="13"/>
      <c r="FV303" s="13"/>
      <c r="FW303" s="13"/>
      <c r="FX303" s="13"/>
      <c r="FY303" s="13"/>
      <c r="FZ303" s="13"/>
      <c r="GA303" s="13"/>
      <c r="GB303" s="13"/>
      <c r="GC303" s="13"/>
    </row>
    <row r="304" spans="1:185" ht="12.75" customHeight="1" x14ac:dyDescent="0.2">
      <c r="A304" s="76"/>
      <c r="B304" s="81" t="s">
        <v>70</v>
      </c>
      <c r="C304" s="82" t="s">
        <v>648</v>
      </c>
      <c r="D304" s="88">
        <v>21</v>
      </c>
      <c r="E304" s="85">
        <v>3.7</v>
      </c>
      <c r="F304" s="73"/>
      <c r="G304" s="15">
        <f t="shared" si="4"/>
        <v>0</v>
      </c>
      <c r="H304" s="15"/>
      <c r="I304" s="15"/>
      <c r="J304" s="15"/>
      <c r="K304" s="15"/>
      <c r="L304" s="59"/>
      <c r="M304" s="59"/>
      <c r="N304" s="59"/>
      <c r="O304" s="59"/>
      <c r="P304" s="15"/>
      <c r="Q304" s="59"/>
      <c r="R304" s="59"/>
      <c r="S304" s="59"/>
      <c r="T304" s="59"/>
      <c r="U304" s="15"/>
      <c r="V304" s="59"/>
      <c r="W304" s="59"/>
      <c r="X304" s="61"/>
      <c r="Y304" s="59"/>
      <c r="Z304" s="61"/>
      <c r="AA304" s="59"/>
      <c r="AB304" s="62"/>
      <c r="AC304" s="62"/>
      <c r="AD304" s="59"/>
      <c r="AE304" s="62"/>
      <c r="AF304" s="59"/>
      <c r="AG304" s="59"/>
      <c r="AH304" s="59"/>
      <c r="AI304" s="59"/>
      <c r="AJ304" s="59"/>
      <c r="AK304" s="59"/>
      <c r="AL304" s="59"/>
      <c r="AM304" s="59"/>
      <c r="AN304" s="59"/>
      <c r="AO304" s="59"/>
      <c r="AP304" s="59"/>
      <c r="AQ304" s="59"/>
      <c r="AR304" s="59"/>
      <c r="AS304" s="59"/>
      <c r="AT304" s="59"/>
      <c r="AU304" s="59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  <c r="BR304" s="13"/>
      <c r="BS304" s="13"/>
      <c r="BT304" s="13"/>
      <c r="BU304" s="13"/>
      <c r="BV304" s="13"/>
      <c r="BW304" s="13"/>
      <c r="BX304" s="13"/>
      <c r="BY304" s="13"/>
      <c r="BZ304" s="13"/>
      <c r="CA304" s="13"/>
      <c r="CB304" s="13"/>
      <c r="CC304" s="13"/>
      <c r="CD304" s="13"/>
      <c r="CE304" s="13"/>
      <c r="CF304" s="13"/>
      <c r="CG304" s="13"/>
      <c r="CH304" s="13"/>
      <c r="CI304" s="13"/>
      <c r="CJ304" s="13"/>
      <c r="CK304" s="13"/>
      <c r="CL304" s="13"/>
      <c r="CM304" s="13"/>
      <c r="CN304" s="13"/>
      <c r="CO304" s="13"/>
      <c r="CP304" s="13"/>
      <c r="CQ304" s="13"/>
      <c r="CR304" s="13"/>
      <c r="CS304" s="13"/>
      <c r="CT304" s="13"/>
      <c r="CU304" s="13"/>
      <c r="CV304" s="13"/>
      <c r="CW304" s="13"/>
      <c r="CX304" s="13"/>
      <c r="CY304" s="13"/>
      <c r="CZ304" s="13"/>
      <c r="DA304" s="13"/>
      <c r="DB304" s="13"/>
      <c r="DC304" s="13"/>
      <c r="DD304" s="13"/>
      <c r="DE304" s="13"/>
      <c r="DF304" s="13"/>
      <c r="DG304" s="13"/>
      <c r="DH304" s="13"/>
      <c r="DI304" s="13"/>
      <c r="DJ304" s="13"/>
      <c r="DK304" s="13"/>
      <c r="DL304" s="13"/>
      <c r="DM304" s="13"/>
      <c r="DN304" s="13"/>
      <c r="DO304" s="13"/>
      <c r="DP304" s="13"/>
      <c r="DQ304" s="13"/>
      <c r="DR304" s="13"/>
      <c r="DS304" s="13"/>
      <c r="DT304" s="13"/>
      <c r="DU304" s="13"/>
      <c r="DV304" s="13"/>
      <c r="DW304" s="13"/>
      <c r="DX304" s="13"/>
      <c r="DY304" s="13"/>
      <c r="DZ304" s="13"/>
      <c r="EA304" s="13"/>
      <c r="EB304" s="13"/>
      <c r="EC304" s="13"/>
      <c r="ED304" s="13"/>
      <c r="EE304" s="13"/>
      <c r="EF304" s="13"/>
      <c r="EG304" s="13"/>
      <c r="EH304" s="13"/>
      <c r="EI304" s="13"/>
      <c r="EJ304" s="13"/>
      <c r="EK304" s="13"/>
      <c r="EL304" s="13"/>
      <c r="EM304" s="13"/>
      <c r="EN304" s="13"/>
      <c r="EO304" s="13"/>
      <c r="EP304" s="13"/>
      <c r="EQ304" s="13"/>
      <c r="ER304" s="13"/>
      <c r="ES304" s="13"/>
      <c r="ET304" s="13"/>
      <c r="EU304" s="13"/>
      <c r="EV304" s="13"/>
      <c r="EW304" s="13"/>
      <c r="EX304" s="13"/>
      <c r="EY304" s="13"/>
      <c r="EZ304" s="13"/>
      <c r="FA304" s="13"/>
      <c r="FB304" s="13"/>
      <c r="FC304" s="13"/>
      <c r="FD304" s="13"/>
      <c r="FE304" s="13"/>
      <c r="FF304" s="13"/>
      <c r="FG304" s="13"/>
      <c r="FH304" s="13"/>
      <c r="FI304" s="13"/>
      <c r="FJ304" s="13"/>
      <c r="FK304" s="13"/>
      <c r="FL304" s="13"/>
      <c r="FM304" s="13"/>
      <c r="FN304" s="13"/>
      <c r="FO304" s="13"/>
      <c r="FP304" s="13"/>
      <c r="FQ304" s="13"/>
      <c r="FR304" s="13"/>
      <c r="FS304" s="13"/>
      <c r="FT304" s="13"/>
      <c r="FU304" s="13"/>
      <c r="FV304" s="13"/>
      <c r="FW304" s="13"/>
      <c r="FX304" s="13"/>
      <c r="FY304" s="13"/>
      <c r="FZ304" s="13"/>
      <c r="GA304" s="13"/>
      <c r="GB304" s="13"/>
      <c r="GC304" s="13"/>
    </row>
    <row r="305" spans="1:185" ht="12.75" customHeight="1" x14ac:dyDescent="0.2">
      <c r="A305" s="76"/>
      <c r="B305" s="81" t="s">
        <v>214</v>
      </c>
      <c r="C305" s="82" t="s">
        <v>648</v>
      </c>
      <c r="D305" s="88">
        <v>73</v>
      </c>
      <c r="E305" s="85">
        <v>3.7</v>
      </c>
      <c r="F305" s="50"/>
      <c r="G305" s="15">
        <f t="shared" si="4"/>
        <v>9</v>
      </c>
      <c r="H305" s="15">
        <v>0</v>
      </c>
      <c r="I305" s="15">
        <v>2</v>
      </c>
      <c r="J305" s="15">
        <v>2</v>
      </c>
      <c r="K305" s="15"/>
      <c r="L305" s="59">
        <v>1</v>
      </c>
      <c r="M305" s="59">
        <v>0</v>
      </c>
      <c r="N305" s="59">
        <v>1</v>
      </c>
      <c r="O305" s="59">
        <v>1</v>
      </c>
      <c r="P305" s="15"/>
      <c r="Q305" s="59">
        <v>0</v>
      </c>
      <c r="R305" s="59">
        <v>0</v>
      </c>
      <c r="S305" s="59">
        <v>2</v>
      </c>
      <c r="T305" s="59"/>
      <c r="U305" s="15"/>
      <c r="V305" s="59"/>
      <c r="W305" s="59"/>
      <c r="X305" s="61"/>
      <c r="Y305" s="59"/>
      <c r="Z305" s="61"/>
      <c r="AA305" s="59"/>
      <c r="AB305" s="62"/>
      <c r="AC305" s="62"/>
      <c r="AD305" s="59"/>
      <c r="AE305" s="62"/>
      <c r="AF305" s="59"/>
      <c r="AG305" s="59"/>
      <c r="AH305" s="59"/>
      <c r="AI305" s="59"/>
      <c r="AJ305" s="59"/>
      <c r="AK305" s="59"/>
      <c r="AL305" s="59"/>
      <c r="AM305" s="63"/>
      <c r="AN305" s="59"/>
      <c r="AO305" s="59"/>
      <c r="AP305" s="59"/>
      <c r="AQ305" s="59"/>
      <c r="AR305" s="59"/>
      <c r="AS305" s="59"/>
      <c r="AT305" s="59"/>
      <c r="AU305" s="59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  <c r="BR305" s="13"/>
      <c r="BS305" s="13"/>
      <c r="BT305" s="13"/>
      <c r="BU305" s="13"/>
      <c r="BV305" s="13"/>
      <c r="BW305" s="13"/>
      <c r="BX305" s="13"/>
      <c r="BY305" s="13"/>
      <c r="BZ305" s="13"/>
      <c r="CA305" s="13"/>
      <c r="CB305" s="13"/>
      <c r="CC305" s="13"/>
      <c r="CD305" s="13"/>
      <c r="CE305" s="13"/>
      <c r="CF305" s="13"/>
      <c r="CG305" s="13"/>
      <c r="CH305" s="13"/>
      <c r="CI305" s="13"/>
      <c r="CJ305" s="13"/>
      <c r="CK305" s="13"/>
      <c r="CL305" s="13"/>
      <c r="CM305" s="13"/>
      <c r="CN305" s="13"/>
      <c r="CO305" s="13"/>
      <c r="CP305" s="13"/>
      <c r="CQ305" s="13"/>
      <c r="CR305" s="13"/>
      <c r="CS305" s="13"/>
      <c r="CT305" s="13"/>
      <c r="CU305" s="13"/>
      <c r="CV305" s="13"/>
      <c r="CW305" s="13"/>
      <c r="CX305" s="13"/>
      <c r="CY305" s="13"/>
      <c r="CZ305" s="13"/>
      <c r="DA305" s="13"/>
      <c r="DB305" s="13"/>
      <c r="DC305" s="13"/>
      <c r="DD305" s="13"/>
      <c r="DE305" s="13"/>
      <c r="DF305" s="13"/>
      <c r="DG305" s="13"/>
      <c r="DH305" s="13"/>
      <c r="DI305" s="13"/>
      <c r="DJ305" s="13"/>
      <c r="DK305" s="13"/>
      <c r="DL305" s="13"/>
      <c r="DM305" s="13"/>
      <c r="DN305" s="13"/>
      <c r="DO305" s="13"/>
      <c r="DP305" s="13"/>
      <c r="DQ305" s="13"/>
      <c r="DR305" s="13"/>
      <c r="DS305" s="13"/>
      <c r="DT305" s="13"/>
      <c r="DU305" s="13"/>
      <c r="DV305" s="13"/>
      <c r="DW305" s="13"/>
      <c r="DX305" s="13"/>
      <c r="DY305" s="13"/>
      <c r="DZ305" s="13"/>
      <c r="EA305" s="13"/>
      <c r="EB305" s="13"/>
      <c r="EC305" s="13"/>
      <c r="ED305" s="13"/>
      <c r="EE305" s="13"/>
      <c r="EF305" s="13"/>
      <c r="EG305" s="13"/>
      <c r="EH305" s="13"/>
      <c r="EI305" s="13"/>
      <c r="EJ305" s="13"/>
      <c r="EK305" s="13"/>
      <c r="EL305" s="13"/>
      <c r="EM305" s="13"/>
      <c r="EN305" s="13"/>
      <c r="EO305" s="13"/>
      <c r="EP305" s="13"/>
      <c r="EQ305" s="13"/>
      <c r="ER305" s="13"/>
      <c r="ES305" s="13"/>
      <c r="ET305" s="13"/>
      <c r="EU305" s="13"/>
      <c r="EV305" s="13"/>
      <c r="EW305" s="13"/>
      <c r="EX305" s="13"/>
      <c r="EY305" s="13"/>
      <c r="EZ305" s="13"/>
      <c r="FA305" s="13"/>
      <c r="FB305" s="13"/>
      <c r="FC305" s="13"/>
      <c r="FD305" s="13"/>
      <c r="FE305" s="13"/>
      <c r="FF305" s="13"/>
      <c r="FG305" s="13"/>
      <c r="FH305" s="13"/>
      <c r="FI305" s="13"/>
      <c r="FJ305" s="13"/>
      <c r="FK305" s="13"/>
      <c r="FL305" s="13"/>
      <c r="FM305" s="13"/>
      <c r="FN305" s="13"/>
      <c r="FO305" s="13"/>
      <c r="FP305" s="13"/>
      <c r="FQ305" s="13"/>
      <c r="FR305" s="13"/>
      <c r="FS305" s="13"/>
      <c r="FT305" s="13"/>
      <c r="FU305" s="13"/>
      <c r="FV305" s="13"/>
      <c r="FW305" s="13"/>
      <c r="FX305" s="13"/>
      <c r="FY305" s="13"/>
      <c r="FZ305" s="13"/>
      <c r="GA305" s="13"/>
      <c r="GB305" s="13"/>
      <c r="GC305" s="13"/>
    </row>
    <row r="306" spans="1:185" ht="12.75" customHeight="1" x14ac:dyDescent="0.2">
      <c r="A306" s="76"/>
      <c r="B306" s="81" t="s">
        <v>141</v>
      </c>
      <c r="C306" s="82" t="s">
        <v>647</v>
      </c>
      <c r="D306" s="88">
        <v>74</v>
      </c>
      <c r="E306" s="85">
        <v>3.7</v>
      </c>
      <c r="F306" s="73"/>
      <c r="G306" s="15">
        <f t="shared" si="4"/>
        <v>20</v>
      </c>
      <c r="H306" s="15">
        <v>1</v>
      </c>
      <c r="I306" s="15">
        <v>0</v>
      </c>
      <c r="J306" s="68">
        <v>0</v>
      </c>
      <c r="K306" s="15"/>
      <c r="L306" s="59">
        <v>2</v>
      </c>
      <c r="M306" s="59">
        <v>5</v>
      </c>
      <c r="N306" s="59">
        <v>2</v>
      </c>
      <c r="O306" s="59">
        <v>5</v>
      </c>
      <c r="P306" s="15"/>
      <c r="Q306" s="59">
        <v>2</v>
      </c>
      <c r="R306" s="59">
        <v>1</v>
      </c>
      <c r="S306" s="59">
        <v>2</v>
      </c>
      <c r="T306" s="59"/>
      <c r="U306" s="15"/>
      <c r="V306" s="59"/>
      <c r="W306" s="59"/>
      <c r="X306" s="61"/>
      <c r="Y306" s="59"/>
      <c r="Z306" s="61"/>
      <c r="AA306" s="59"/>
      <c r="AB306" s="62"/>
      <c r="AC306" s="62"/>
      <c r="AD306" s="59"/>
      <c r="AE306" s="62"/>
      <c r="AF306" s="59"/>
      <c r="AG306" s="59"/>
      <c r="AH306" s="59"/>
      <c r="AI306" s="59"/>
      <c r="AJ306" s="59"/>
      <c r="AK306" s="59"/>
      <c r="AL306" s="59"/>
      <c r="AM306" s="59"/>
      <c r="AN306" s="59"/>
      <c r="AO306" s="59"/>
      <c r="AP306" s="59"/>
      <c r="AQ306" s="59"/>
      <c r="AR306" s="59"/>
      <c r="AS306" s="59"/>
      <c r="AT306" s="59"/>
      <c r="AU306" s="59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  <c r="BR306" s="13"/>
      <c r="BS306" s="13"/>
      <c r="BT306" s="13"/>
      <c r="BU306" s="13"/>
      <c r="BV306" s="13"/>
      <c r="BW306" s="13"/>
      <c r="BX306" s="13"/>
      <c r="BY306" s="13"/>
      <c r="BZ306" s="13"/>
      <c r="CA306" s="13"/>
      <c r="CB306" s="13"/>
      <c r="CC306" s="13"/>
      <c r="CD306" s="13"/>
      <c r="CE306" s="13"/>
      <c r="CF306" s="13"/>
      <c r="CG306" s="13"/>
      <c r="CH306" s="13"/>
      <c r="CI306" s="13"/>
      <c r="CJ306" s="13"/>
      <c r="CK306" s="13"/>
      <c r="CL306" s="13"/>
      <c r="CM306" s="13"/>
      <c r="CN306" s="13"/>
      <c r="CO306" s="13"/>
      <c r="CP306" s="13"/>
      <c r="CQ306" s="13"/>
      <c r="CR306" s="13"/>
      <c r="CS306" s="13"/>
      <c r="CT306" s="13"/>
      <c r="CU306" s="13"/>
      <c r="CV306" s="13"/>
      <c r="CW306" s="13"/>
      <c r="CX306" s="13"/>
      <c r="CY306" s="13"/>
      <c r="CZ306" s="13"/>
      <c r="DA306" s="13"/>
      <c r="DB306" s="13"/>
      <c r="DC306" s="13"/>
      <c r="DD306" s="13"/>
      <c r="DE306" s="13"/>
      <c r="DF306" s="13"/>
      <c r="DG306" s="13"/>
      <c r="DH306" s="13"/>
      <c r="DI306" s="13"/>
      <c r="DJ306" s="13"/>
      <c r="DK306" s="13"/>
      <c r="DL306" s="13"/>
      <c r="DM306" s="13"/>
      <c r="DN306" s="13"/>
      <c r="DO306" s="13"/>
      <c r="DP306" s="13"/>
      <c r="DQ306" s="13"/>
      <c r="DR306" s="13"/>
      <c r="DS306" s="13"/>
      <c r="DT306" s="13"/>
      <c r="DU306" s="13"/>
      <c r="DV306" s="13"/>
      <c r="DW306" s="13"/>
      <c r="DX306" s="13"/>
      <c r="DY306" s="13"/>
      <c r="DZ306" s="13"/>
      <c r="EA306" s="13"/>
      <c r="EB306" s="13"/>
      <c r="EC306" s="13"/>
      <c r="ED306" s="13"/>
      <c r="EE306" s="13"/>
      <c r="EF306" s="13"/>
      <c r="EG306" s="13"/>
      <c r="EH306" s="13"/>
      <c r="EI306" s="13"/>
      <c r="EJ306" s="13"/>
      <c r="EK306" s="13"/>
      <c r="EL306" s="13"/>
      <c r="EM306" s="13"/>
      <c r="EN306" s="13"/>
      <c r="EO306" s="13"/>
      <c r="EP306" s="13"/>
      <c r="EQ306" s="13"/>
      <c r="ER306" s="13"/>
      <c r="ES306" s="13"/>
      <c r="ET306" s="13"/>
      <c r="EU306" s="13"/>
      <c r="EV306" s="13"/>
      <c r="EW306" s="13"/>
      <c r="EX306" s="13"/>
      <c r="EY306" s="13"/>
      <c r="EZ306" s="13"/>
      <c r="FA306" s="13"/>
      <c r="FB306" s="13"/>
      <c r="FC306" s="13"/>
      <c r="FD306" s="13"/>
      <c r="FE306" s="13"/>
      <c r="FF306" s="13"/>
      <c r="FG306" s="13"/>
      <c r="FH306" s="13"/>
      <c r="FI306" s="13"/>
      <c r="FJ306" s="13"/>
      <c r="FK306" s="13"/>
      <c r="FL306" s="13"/>
      <c r="FM306" s="13"/>
      <c r="FN306" s="13"/>
      <c r="FO306" s="13"/>
      <c r="FP306" s="13"/>
      <c r="FQ306" s="13"/>
      <c r="FR306" s="13"/>
      <c r="FS306" s="13"/>
      <c r="FT306" s="13"/>
      <c r="FU306" s="13"/>
      <c r="FV306" s="13"/>
      <c r="FW306" s="13"/>
      <c r="FX306" s="13"/>
      <c r="FY306" s="13"/>
      <c r="FZ306" s="13"/>
      <c r="GA306" s="13"/>
      <c r="GB306" s="13"/>
      <c r="GC306" s="13"/>
    </row>
    <row r="307" spans="1:185" ht="12.75" customHeight="1" x14ac:dyDescent="0.2">
      <c r="A307" s="76"/>
      <c r="B307" s="81" t="s">
        <v>402</v>
      </c>
      <c r="C307" s="82" t="s">
        <v>654</v>
      </c>
      <c r="D307" s="88">
        <v>77</v>
      </c>
      <c r="E307" s="85">
        <v>3.7</v>
      </c>
      <c r="F307" s="50">
        <v>3.7</v>
      </c>
      <c r="G307" s="15">
        <f t="shared" si="4"/>
        <v>35</v>
      </c>
      <c r="H307" s="15">
        <v>1</v>
      </c>
      <c r="I307" s="15">
        <v>2</v>
      </c>
      <c r="J307" s="15">
        <v>12</v>
      </c>
      <c r="K307" s="15"/>
      <c r="L307" s="59">
        <v>7</v>
      </c>
      <c r="M307" s="59">
        <v>1</v>
      </c>
      <c r="N307" s="59">
        <v>2</v>
      </c>
      <c r="O307" s="59">
        <v>2</v>
      </c>
      <c r="P307" s="15"/>
      <c r="Q307" s="59">
        <v>4</v>
      </c>
      <c r="R307" s="59">
        <v>2</v>
      </c>
      <c r="S307" s="59">
        <v>2</v>
      </c>
      <c r="T307" s="59"/>
      <c r="U307" s="15"/>
      <c r="V307" s="59"/>
      <c r="W307" s="59"/>
      <c r="X307" s="61"/>
      <c r="Y307" s="59"/>
      <c r="Z307" s="61"/>
      <c r="AA307" s="59"/>
      <c r="AB307" s="62"/>
      <c r="AC307" s="62"/>
      <c r="AD307" s="59"/>
      <c r="AE307" s="62"/>
      <c r="AF307" s="59"/>
      <c r="AG307" s="63"/>
      <c r="AH307" s="59"/>
      <c r="AI307" s="59"/>
      <c r="AJ307" s="59"/>
      <c r="AK307" s="59"/>
      <c r="AL307" s="59"/>
      <c r="AM307" s="59"/>
      <c r="AN307" s="59"/>
      <c r="AO307" s="59"/>
      <c r="AP307" s="59"/>
      <c r="AQ307" s="63"/>
      <c r="AR307" s="59"/>
      <c r="AS307" s="59"/>
      <c r="AT307" s="59"/>
      <c r="AU307" s="59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  <c r="BR307" s="13"/>
      <c r="BS307" s="13"/>
      <c r="BT307" s="13"/>
      <c r="BU307" s="13"/>
      <c r="BV307" s="13"/>
      <c r="BW307" s="13"/>
      <c r="BX307" s="13"/>
      <c r="BY307" s="13"/>
      <c r="BZ307" s="13"/>
      <c r="CA307" s="13"/>
      <c r="CB307" s="13"/>
      <c r="CC307" s="13"/>
      <c r="CD307" s="13"/>
      <c r="CE307" s="13"/>
      <c r="CF307" s="13"/>
      <c r="CG307" s="13"/>
      <c r="CH307" s="13"/>
      <c r="CI307" s="13"/>
      <c r="CJ307" s="13"/>
      <c r="CK307" s="13"/>
      <c r="CL307" s="13"/>
      <c r="CM307" s="13"/>
      <c r="CN307" s="13"/>
      <c r="CO307" s="13"/>
      <c r="CP307" s="13"/>
      <c r="CQ307" s="13"/>
      <c r="CR307" s="13"/>
      <c r="CS307" s="13"/>
      <c r="CT307" s="13"/>
      <c r="CU307" s="13"/>
      <c r="CV307" s="13"/>
      <c r="CW307" s="13"/>
      <c r="CX307" s="13"/>
      <c r="CY307" s="13"/>
      <c r="CZ307" s="13"/>
      <c r="DA307" s="13"/>
      <c r="DB307" s="13"/>
      <c r="DC307" s="13"/>
      <c r="DD307" s="13"/>
      <c r="DE307" s="13"/>
      <c r="DF307" s="13"/>
      <c r="DG307" s="13"/>
      <c r="DH307" s="13"/>
      <c r="DI307" s="13"/>
      <c r="DJ307" s="13"/>
      <c r="DK307" s="13"/>
      <c r="DL307" s="13"/>
      <c r="DM307" s="13"/>
      <c r="DN307" s="13"/>
      <c r="DO307" s="13"/>
      <c r="DP307" s="13"/>
      <c r="DQ307" s="13"/>
      <c r="DR307" s="13"/>
      <c r="DS307" s="13"/>
      <c r="DT307" s="13"/>
      <c r="DU307" s="13"/>
      <c r="DV307" s="13"/>
      <c r="DW307" s="13"/>
      <c r="DX307" s="13"/>
      <c r="DY307" s="13"/>
      <c r="DZ307" s="13"/>
      <c r="EA307" s="13"/>
      <c r="EB307" s="13"/>
      <c r="EC307" s="13"/>
      <c r="ED307" s="13"/>
      <c r="EE307" s="13"/>
      <c r="EF307" s="13"/>
      <c r="EG307" s="13"/>
      <c r="EH307" s="13"/>
      <c r="EI307" s="13"/>
      <c r="EJ307" s="13"/>
      <c r="EK307" s="13"/>
      <c r="EL307" s="13"/>
      <c r="EM307" s="13"/>
      <c r="EN307" s="13"/>
      <c r="EO307" s="13"/>
      <c r="EP307" s="13"/>
      <c r="EQ307" s="13"/>
      <c r="ER307" s="13"/>
      <c r="ES307" s="13"/>
      <c r="ET307" s="13"/>
      <c r="EU307" s="13"/>
      <c r="EV307" s="13"/>
      <c r="EW307" s="13"/>
      <c r="EX307" s="13"/>
      <c r="EY307" s="13"/>
      <c r="EZ307" s="13"/>
      <c r="FA307" s="13"/>
      <c r="FB307" s="13"/>
      <c r="FC307" s="13"/>
      <c r="FD307" s="13"/>
      <c r="FE307" s="13"/>
      <c r="FF307" s="13"/>
      <c r="FG307" s="13"/>
      <c r="FH307" s="13"/>
      <c r="FI307" s="13"/>
      <c r="FJ307" s="13"/>
      <c r="FK307" s="13"/>
      <c r="FL307" s="13"/>
      <c r="FM307" s="13"/>
      <c r="FN307" s="13"/>
      <c r="FO307" s="13"/>
      <c r="FP307" s="13"/>
      <c r="FQ307" s="13"/>
      <c r="FR307" s="13"/>
      <c r="FS307" s="13"/>
      <c r="FT307" s="13"/>
      <c r="FU307" s="13"/>
      <c r="FV307" s="13"/>
      <c r="FW307" s="13"/>
      <c r="FX307" s="13"/>
      <c r="FY307" s="13"/>
      <c r="FZ307" s="13"/>
      <c r="GA307" s="13"/>
      <c r="GB307" s="13"/>
      <c r="GC307" s="13"/>
    </row>
    <row r="308" spans="1:185" ht="12.75" customHeight="1" x14ac:dyDescent="0.2">
      <c r="A308" s="76"/>
      <c r="B308" s="81" t="s">
        <v>404</v>
      </c>
      <c r="C308" s="82" t="s">
        <v>653</v>
      </c>
      <c r="D308" s="88">
        <v>70</v>
      </c>
      <c r="E308" s="85">
        <v>3.7</v>
      </c>
      <c r="F308" s="78"/>
      <c r="G308" s="15">
        <f t="shared" si="4"/>
        <v>7</v>
      </c>
      <c r="H308" s="15">
        <v>0</v>
      </c>
      <c r="I308" s="15">
        <v>0</v>
      </c>
      <c r="J308" s="68">
        <v>0</v>
      </c>
      <c r="K308" s="15"/>
      <c r="L308" s="59">
        <v>1</v>
      </c>
      <c r="M308" s="59">
        <v>0</v>
      </c>
      <c r="N308" s="59">
        <v>1</v>
      </c>
      <c r="O308" s="59">
        <v>0</v>
      </c>
      <c r="P308" s="15"/>
      <c r="Q308" s="59">
        <v>2</v>
      </c>
      <c r="R308" s="59">
        <v>1</v>
      </c>
      <c r="S308" s="59">
        <v>2</v>
      </c>
      <c r="T308" s="59"/>
      <c r="U308" s="15"/>
      <c r="V308" s="59"/>
      <c r="W308" s="59"/>
      <c r="X308" s="61"/>
      <c r="Y308" s="59"/>
      <c r="Z308" s="61"/>
      <c r="AA308" s="59"/>
      <c r="AB308" s="62"/>
      <c r="AC308" s="62"/>
      <c r="AD308" s="59"/>
      <c r="AE308" s="62"/>
      <c r="AF308" s="59"/>
      <c r="AG308" s="59"/>
      <c r="AH308" s="59"/>
      <c r="AI308" s="59"/>
      <c r="AJ308" s="59"/>
      <c r="AK308" s="59"/>
      <c r="AL308" s="59"/>
      <c r="AM308" s="59"/>
      <c r="AN308" s="59"/>
      <c r="AO308" s="59"/>
      <c r="AP308" s="59"/>
      <c r="AQ308" s="63"/>
      <c r="AR308" s="59"/>
      <c r="AS308" s="59"/>
      <c r="AT308" s="59"/>
      <c r="AU308" s="59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  <c r="BR308" s="13"/>
      <c r="BS308" s="13"/>
      <c r="BT308" s="13"/>
      <c r="BU308" s="13"/>
      <c r="BV308" s="13"/>
      <c r="BW308" s="13"/>
      <c r="BX308" s="13"/>
      <c r="BY308" s="13"/>
      <c r="BZ308" s="13"/>
      <c r="CA308" s="13"/>
      <c r="CB308" s="13"/>
      <c r="CC308" s="13"/>
      <c r="CD308" s="13"/>
      <c r="CE308" s="13"/>
      <c r="CF308" s="13"/>
      <c r="CG308" s="13"/>
      <c r="CH308" s="13"/>
      <c r="CI308" s="13"/>
      <c r="CJ308" s="13"/>
      <c r="CK308" s="13"/>
      <c r="CL308" s="13"/>
      <c r="CM308" s="13"/>
      <c r="CN308" s="13"/>
      <c r="CO308" s="13"/>
      <c r="CP308" s="13"/>
      <c r="CQ308" s="13"/>
      <c r="CR308" s="13"/>
      <c r="CS308" s="13"/>
      <c r="CT308" s="13"/>
      <c r="CU308" s="13"/>
      <c r="CV308" s="13"/>
      <c r="CW308" s="13"/>
      <c r="CX308" s="13"/>
      <c r="CY308" s="13"/>
      <c r="CZ308" s="13"/>
      <c r="DA308" s="13"/>
      <c r="DB308" s="13"/>
      <c r="DC308" s="13"/>
      <c r="DD308" s="13"/>
      <c r="DE308" s="13"/>
      <c r="DF308" s="13"/>
      <c r="DG308" s="13"/>
      <c r="DH308" s="13"/>
      <c r="DI308" s="13"/>
      <c r="DJ308" s="13"/>
      <c r="DK308" s="13"/>
      <c r="DL308" s="13"/>
      <c r="DM308" s="13"/>
      <c r="DN308" s="13"/>
      <c r="DO308" s="13"/>
      <c r="DP308" s="13"/>
      <c r="DQ308" s="13"/>
      <c r="DR308" s="13"/>
      <c r="DS308" s="13"/>
      <c r="DT308" s="13"/>
      <c r="DU308" s="13"/>
      <c r="DV308" s="13"/>
      <c r="DW308" s="13"/>
      <c r="DX308" s="13"/>
      <c r="DY308" s="13"/>
      <c r="DZ308" s="13"/>
      <c r="EA308" s="13"/>
      <c r="EB308" s="13"/>
      <c r="EC308" s="13"/>
      <c r="ED308" s="13"/>
      <c r="EE308" s="13"/>
      <c r="EF308" s="13"/>
      <c r="EG308" s="13"/>
      <c r="EH308" s="13"/>
      <c r="EI308" s="13"/>
      <c r="EJ308" s="13"/>
      <c r="EK308" s="13"/>
      <c r="EL308" s="13"/>
      <c r="EM308" s="13"/>
      <c r="EN308" s="13"/>
      <c r="EO308" s="13"/>
      <c r="EP308" s="13"/>
      <c r="EQ308" s="13"/>
      <c r="ER308" s="13"/>
      <c r="ES308" s="13"/>
      <c r="ET308" s="13"/>
      <c r="EU308" s="13"/>
      <c r="EV308" s="13"/>
      <c r="EW308" s="13"/>
      <c r="EX308" s="13"/>
      <c r="EY308" s="13"/>
      <c r="EZ308" s="13"/>
      <c r="FA308" s="13"/>
      <c r="FB308" s="13"/>
      <c r="FC308" s="13"/>
      <c r="FD308" s="13"/>
      <c r="FE308" s="13"/>
      <c r="FF308" s="13"/>
      <c r="FG308" s="13"/>
      <c r="FH308" s="13"/>
      <c r="FI308" s="13"/>
      <c r="FJ308" s="13"/>
      <c r="FK308" s="13"/>
      <c r="FL308" s="13"/>
      <c r="FM308" s="13"/>
      <c r="FN308" s="13"/>
      <c r="FO308" s="13"/>
      <c r="FP308" s="13"/>
      <c r="FQ308" s="13"/>
      <c r="FR308" s="13"/>
      <c r="FS308" s="13"/>
      <c r="FT308" s="13"/>
      <c r="FU308" s="13"/>
      <c r="FV308" s="13"/>
      <c r="FW308" s="13"/>
      <c r="FX308" s="13"/>
      <c r="FY308" s="13"/>
      <c r="FZ308" s="13"/>
      <c r="GA308" s="13"/>
      <c r="GB308" s="13"/>
      <c r="GC308" s="13"/>
    </row>
    <row r="309" spans="1:185" ht="12.75" customHeight="1" x14ac:dyDescent="0.2">
      <c r="A309" s="76"/>
      <c r="B309" s="81" t="s">
        <v>169</v>
      </c>
      <c r="C309" s="82" t="s">
        <v>652</v>
      </c>
      <c r="D309" s="88">
        <v>81</v>
      </c>
      <c r="E309" s="85">
        <v>3.7</v>
      </c>
      <c r="F309" s="78"/>
      <c r="G309" s="15">
        <f t="shared" si="4"/>
        <v>23</v>
      </c>
      <c r="H309" s="15">
        <v>2</v>
      </c>
      <c r="I309" s="15">
        <v>2</v>
      </c>
      <c r="J309" s="68">
        <v>2</v>
      </c>
      <c r="K309" s="15"/>
      <c r="L309" s="59">
        <v>1</v>
      </c>
      <c r="M309" s="59">
        <v>8</v>
      </c>
      <c r="N309" s="59">
        <v>2</v>
      </c>
      <c r="O309" s="59">
        <v>0</v>
      </c>
      <c r="P309" s="15"/>
      <c r="Q309" s="59">
        <v>2</v>
      </c>
      <c r="R309" s="59">
        <v>2</v>
      </c>
      <c r="S309" s="59">
        <v>2</v>
      </c>
      <c r="T309" s="59"/>
      <c r="U309" s="15"/>
      <c r="V309" s="59"/>
      <c r="W309" s="59"/>
      <c r="X309" s="61"/>
      <c r="Y309" s="59"/>
      <c r="Z309" s="61"/>
      <c r="AA309" s="59"/>
      <c r="AB309" s="62"/>
      <c r="AC309" s="62"/>
      <c r="AD309" s="59"/>
      <c r="AE309" s="62"/>
      <c r="AF309" s="59"/>
      <c r="AG309" s="59"/>
      <c r="AH309" s="59"/>
      <c r="AI309" s="59"/>
      <c r="AJ309" s="59"/>
      <c r="AK309" s="59"/>
      <c r="AL309" s="59"/>
      <c r="AM309" s="59"/>
      <c r="AN309" s="59"/>
      <c r="AO309" s="59"/>
      <c r="AP309" s="59"/>
      <c r="AQ309" s="59"/>
      <c r="AR309" s="59"/>
      <c r="AS309" s="59"/>
      <c r="AT309" s="59"/>
      <c r="AU309" s="59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  <c r="BR309" s="13"/>
      <c r="BS309" s="13"/>
      <c r="BT309" s="13"/>
      <c r="BU309" s="13"/>
      <c r="BV309" s="13"/>
      <c r="BW309" s="13"/>
      <c r="BX309" s="13"/>
      <c r="BY309" s="13"/>
      <c r="BZ309" s="13"/>
      <c r="CA309" s="13"/>
      <c r="CB309" s="13"/>
      <c r="CC309" s="13"/>
      <c r="CD309" s="13"/>
      <c r="CE309" s="13"/>
      <c r="CF309" s="13"/>
      <c r="CG309" s="13"/>
      <c r="CH309" s="13"/>
      <c r="CI309" s="13"/>
      <c r="CJ309" s="13"/>
      <c r="CK309" s="13"/>
      <c r="CL309" s="13"/>
      <c r="CM309" s="13"/>
      <c r="CN309" s="13"/>
      <c r="CO309" s="13"/>
      <c r="CP309" s="13"/>
      <c r="CQ309" s="13"/>
      <c r="CR309" s="13"/>
      <c r="CS309" s="13"/>
      <c r="CT309" s="13"/>
      <c r="CU309" s="13"/>
      <c r="CV309" s="13"/>
      <c r="CW309" s="13"/>
      <c r="CX309" s="13"/>
      <c r="CY309" s="13"/>
      <c r="CZ309" s="13"/>
      <c r="DA309" s="13"/>
      <c r="DB309" s="13"/>
      <c r="DC309" s="13"/>
      <c r="DD309" s="13"/>
      <c r="DE309" s="13"/>
      <c r="DF309" s="13"/>
      <c r="DG309" s="13"/>
      <c r="DH309" s="13"/>
      <c r="DI309" s="13"/>
      <c r="DJ309" s="13"/>
      <c r="DK309" s="13"/>
      <c r="DL309" s="13"/>
      <c r="DM309" s="13"/>
      <c r="DN309" s="13"/>
      <c r="DO309" s="13"/>
      <c r="DP309" s="13"/>
      <c r="DQ309" s="13"/>
      <c r="DR309" s="13"/>
      <c r="DS309" s="13"/>
      <c r="DT309" s="13"/>
      <c r="DU309" s="13"/>
      <c r="DV309" s="13"/>
      <c r="DW309" s="13"/>
      <c r="DX309" s="13"/>
      <c r="DY309" s="13"/>
      <c r="DZ309" s="13"/>
      <c r="EA309" s="13"/>
      <c r="EB309" s="13"/>
      <c r="EC309" s="13"/>
      <c r="ED309" s="13"/>
      <c r="EE309" s="13"/>
      <c r="EF309" s="13"/>
      <c r="EG309" s="13"/>
      <c r="EH309" s="13"/>
      <c r="EI309" s="13"/>
      <c r="EJ309" s="13"/>
      <c r="EK309" s="13"/>
      <c r="EL309" s="13"/>
      <c r="EM309" s="13"/>
      <c r="EN309" s="13"/>
      <c r="EO309" s="13"/>
      <c r="EP309" s="13"/>
      <c r="EQ309" s="13"/>
      <c r="ER309" s="13"/>
      <c r="ES309" s="13"/>
      <c r="ET309" s="13"/>
      <c r="EU309" s="13"/>
      <c r="EV309" s="13"/>
      <c r="EW309" s="13"/>
      <c r="EX309" s="13"/>
      <c r="EY309" s="13"/>
      <c r="EZ309" s="13"/>
      <c r="FA309" s="13"/>
      <c r="FB309" s="13"/>
      <c r="FC309" s="13"/>
      <c r="FD309" s="13"/>
      <c r="FE309" s="13"/>
      <c r="FF309" s="13"/>
      <c r="FG309" s="13"/>
      <c r="FH309" s="13"/>
      <c r="FI309" s="13"/>
      <c r="FJ309" s="13"/>
      <c r="FK309" s="13"/>
      <c r="FL309" s="13"/>
      <c r="FM309" s="13"/>
      <c r="FN309" s="13"/>
      <c r="FO309" s="13"/>
      <c r="FP309" s="13"/>
      <c r="FQ309" s="13"/>
      <c r="FR309" s="13"/>
      <c r="FS309" s="13"/>
      <c r="FT309" s="13"/>
      <c r="FU309" s="13"/>
      <c r="FV309" s="13"/>
      <c r="FW309" s="13"/>
      <c r="FX309" s="13"/>
      <c r="FY309" s="13"/>
      <c r="FZ309" s="13"/>
      <c r="GA309" s="13"/>
      <c r="GB309" s="13"/>
      <c r="GC309" s="13"/>
    </row>
    <row r="310" spans="1:185" ht="12.75" customHeight="1" x14ac:dyDescent="0.2">
      <c r="A310" s="76"/>
      <c r="B310" s="81" t="s">
        <v>290</v>
      </c>
      <c r="C310" s="82" t="s">
        <v>647</v>
      </c>
      <c r="D310" s="88"/>
      <c r="E310" s="85">
        <v>3.7</v>
      </c>
      <c r="F310" s="73"/>
      <c r="G310" s="15">
        <f t="shared" si="4"/>
        <v>14</v>
      </c>
      <c r="H310" s="15">
        <v>1</v>
      </c>
      <c r="I310" s="15">
        <v>2</v>
      </c>
      <c r="J310" s="68">
        <v>2</v>
      </c>
      <c r="K310" s="15"/>
      <c r="L310" s="59">
        <v>0</v>
      </c>
      <c r="M310" s="59">
        <v>0</v>
      </c>
      <c r="N310" s="59">
        <v>0</v>
      </c>
      <c r="O310" s="59">
        <v>4</v>
      </c>
      <c r="P310" s="15"/>
      <c r="Q310" s="59">
        <v>2</v>
      </c>
      <c r="R310" s="59">
        <v>2</v>
      </c>
      <c r="S310" s="59">
        <v>1</v>
      </c>
      <c r="T310" s="59"/>
      <c r="U310" s="15"/>
      <c r="V310" s="59"/>
      <c r="W310" s="59"/>
      <c r="X310" s="61"/>
      <c r="Y310" s="59"/>
      <c r="Z310" s="61"/>
      <c r="AA310" s="59"/>
      <c r="AB310" s="62"/>
      <c r="AC310" s="62"/>
      <c r="AD310" s="59"/>
      <c r="AE310" s="62"/>
      <c r="AF310" s="59"/>
      <c r="AG310" s="63"/>
      <c r="AH310" s="59"/>
      <c r="AI310" s="59"/>
      <c r="AJ310" s="59"/>
      <c r="AK310" s="59"/>
      <c r="AL310" s="59"/>
      <c r="AM310" s="59"/>
      <c r="AN310" s="59"/>
      <c r="AO310" s="59"/>
      <c r="AP310" s="59"/>
      <c r="AQ310" s="63"/>
      <c r="AR310" s="59"/>
      <c r="AS310" s="59"/>
      <c r="AT310" s="59"/>
      <c r="AU310" s="59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  <c r="BR310" s="13"/>
      <c r="BS310" s="13"/>
      <c r="BT310" s="13"/>
      <c r="BU310" s="13"/>
      <c r="BV310" s="13"/>
      <c r="BW310" s="13"/>
      <c r="BX310" s="13"/>
      <c r="BY310" s="13"/>
      <c r="BZ310" s="13"/>
      <c r="CA310" s="13"/>
      <c r="CB310" s="13"/>
      <c r="CC310" s="13"/>
      <c r="CD310" s="13"/>
      <c r="CE310" s="13"/>
      <c r="CF310" s="13"/>
      <c r="CG310" s="13"/>
      <c r="CH310" s="13"/>
      <c r="CI310" s="13"/>
      <c r="CJ310" s="13"/>
      <c r="CK310" s="13"/>
      <c r="CL310" s="13"/>
      <c r="CM310" s="13"/>
      <c r="CN310" s="13"/>
      <c r="CO310" s="13"/>
      <c r="CP310" s="13"/>
      <c r="CQ310" s="13"/>
      <c r="CR310" s="13"/>
      <c r="CS310" s="13"/>
      <c r="CT310" s="13"/>
      <c r="CU310" s="13"/>
      <c r="CV310" s="13"/>
      <c r="CW310" s="13"/>
      <c r="CX310" s="13"/>
      <c r="CY310" s="13"/>
      <c r="CZ310" s="13"/>
      <c r="DA310" s="13"/>
      <c r="DB310" s="13"/>
      <c r="DC310" s="13"/>
      <c r="DD310" s="13"/>
      <c r="DE310" s="13"/>
      <c r="DF310" s="13"/>
      <c r="DG310" s="13"/>
      <c r="DH310" s="13"/>
      <c r="DI310" s="13"/>
      <c r="DJ310" s="13"/>
      <c r="DK310" s="13"/>
      <c r="DL310" s="13"/>
      <c r="DM310" s="13"/>
      <c r="DN310" s="13"/>
      <c r="DO310" s="13"/>
      <c r="DP310" s="13"/>
      <c r="DQ310" s="13"/>
      <c r="DR310" s="13"/>
      <c r="DS310" s="13"/>
      <c r="DT310" s="13"/>
      <c r="DU310" s="13"/>
      <c r="DV310" s="13"/>
      <c r="DW310" s="13"/>
      <c r="DX310" s="13"/>
      <c r="DY310" s="13"/>
      <c r="DZ310" s="13"/>
      <c r="EA310" s="13"/>
      <c r="EB310" s="13"/>
      <c r="EC310" s="13"/>
      <c r="ED310" s="13"/>
      <c r="EE310" s="13"/>
      <c r="EF310" s="13"/>
      <c r="EG310" s="13"/>
      <c r="EH310" s="13"/>
      <c r="EI310" s="13"/>
      <c r="EJ310" s="13"/>
      <c r="EK310" s="13"/>
      <c r="EL310" s="13"/>
      <c r="EM310" s="13"/>
      <c r="EN310" s="13"/>
      <c r="EO310" s="13"/>
      <c r="EP310" s="13"/>
      <c r="EQ310" s="13"/>
      <c r="ER310" s="13"/>
      <c r="ES310" s="13"/>
      <c r="ET310" s="13"/>
      <c r="EU310" s="13"/>
      <c r="EV310" s="13"/>
      <c r="EW310" s="13"/>
      <c r="EX310" s="13"/>
      <c r="EY310" s="13"/>
      <c r="EZ310" s="13"/>
      <c r="FA310" s="13"/>
      <c r="FB310" s="13"/>
      <c r="FC310" s="13"/>
      <c r="FD310" s="13"/>
      <c r="FE310" s="13"/>
      <c r="FF310" s="13"/>
      <c r="FG310" s="13"/>
      <c r="FH310" s="13"/>
      <c r="FI310" s="13"/>
      <c r="FJ310" s="13"/>
      <c r="FK310" s="13"/>
      <c r="FL310" s="13"/>
      <c r="FM310" s="13"/>
      <c r="FN310" s="13"/>
      <c r="FO310" s="13"/>
      <c r="FP310" s="13"/>
      <c r="FQ310" s="13"/>
      <c r="FR310" s="13"/>
      <c r="FS310" s="13"/>
      <c r="FT310" s="13"/>
      <c r="FU310" s="13"/>
      <c r="FV310" s="13"/>
      <c r="FW310" s="13"/>
      <c r="FX310" s="13"/>
      <c r="FY310" s="13"/>
      <c r="FZ310" s="13"/>
      <c r="GA310" s="13"/>
      <c r="GB310" s="13"/>
      <c r="GC310" s="13"/>
    </row>
    <row r="311" spans="1:185" ht="12.75" customHeight="1" x14ac:dyDescent="0.2">
      <c r="A311" s="76"/>
      <c r="B311" s="81" t="s">
        <v>576</v>
      </c>
      <c r="C311" s="82" t="s">
        <v>654</v>
      </c>
      <c r="D311" s="88"/>
      <c r="E311" s="85">
        <v>3.7</v>
      </c>
      <c r="F311" s="50">
        <v>5.6</v>
      </c>
      <c r="G311" s="15">
        <f t="shared" si="4"/>
        <v>51</v>
      </c>
      <c r="H311" s="15">
        <v>5</v>
      </c>
      <c r="I311" s="15">
        <v>2</v>
      </c>
      <c r="J311" s="68">
        <v>2</v>
      </c>
      <c r="K311" s="15"/>
      <c r="L311" s="59">
        <v>8</v>
      </c>
      <c r="M311" s="59">
        <v>2</v>
      </c>
      <c r="N311" s="59">
        <v>5</v>
      </c>
      <c r="O311" s="59">
        <v>1</v>
      </c>
      <c r="P311" s="15"/>
      <c r="Q311" s="59">
        <v>22</v>
      </c>
      <c r="R311" s="59">
        <v>2</v>
      </c>
      <c r="S311" s="59">
        <v>2</v>
      </c>
      <c r="T311" s="59"/>
      <c r="U311" s="15"/>
      <c r="V311" s="59"/>
      <c r="W311" s="59"/>
      <c r="X311" s="61"/>
      <c r="Y311" s="59"/>
      <c r="Z311" s="61"/>
      <c r="AA311" s="59"/>
      <c r="AB311" s="62"/>
      <c r="AC311" s="62"/>
      <c r="AD311" s="59"/>
      <c r="AE311" s="62"/>
      <c r="AF311" s="59"/>
      <c r="AG311" s="63"/>
      <c r="AH311" s="59"/>
      <c r="AI311" s="59"/>
      <c r="AJ311" s="59"/>
      <c r="AK311" s="59"/>
      <c r="AL311" s="59"/>
      <c r="AM311" s="59"/>
      <c r="AN311" s="59"/>
      <c r="AO311" s="59"/>
      <c r="AP311" s="59"/>
      <c r="AQ311" s="63"/>
      <c r="AR311" s="59"/>
      <c r="AS311" s="59"/>
      <c r="AT311" s="59"/>
      <c r="AU311" s="59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  <c r="BR311" s="13"/>
      <c r="BS311" s="13"/>
      <c r="BT311" s="13"/>
      <c r="BU311" s="13"/>
      <c r="BV311" s="13"/>
      <c r="BW311" s="13"/>
      <c r="BX311" s="13"/>
      <c r="BY311" s="13"/>
      <c r="BZ311" s="13"/>
      <c r="CA311" s="13"/>
      <c r="CB311" s="13"/>
      <c r="CC311" s="13"/>
      <c r="CD311" s="13"/>
      <c r="CE311" s="13"/>
      <c r="CF311" s="13"/>
      <c r="CG311" s="13"/>
      <c r="CH311" s="13"/>
      <c r="CI311" s="13"/>
      <c r="CJ311" s="13"/>
      <c r="CK311" s="13"/>
      <c r="CL311" s="13"/>
      <c r="CM311" s="13"/>
      <c r="CN311" s="13"/>
      <c r="CO311" s="13"/>
      <c r="CP311" s="13"/>
      <c r="CQ311" s="13"/>
      <c r="CR311" s="13"/>
      <c r="CS311" s="13"/>
      <c r="CT311" s="13"/>
      <c r="CU311" s="13"/>
      <c r="CV311" s="13"/>
      <c r="CW311" s="13"/>
      <c r="CX311" s="13"/>
      <c r="CY311" s="13"/>
      <c r="CZ311" s="13"/>
      <c r="DA311" s="13"/>
      <c r="DB311" s="13"/>
      <c r="DC311" s="13"/>
      <c r="DD311" s="13"/>
      <c r="DE311" s="13"/>
      <c r="DF311" s="13"/>
      <c r="DG311" s="13"/>
      <c r="DH311" s="13"/>
      <c r="DI311" s="13"/>
      <c r="DJ311" s="13"/>
      <c r="DK311" s="13"/>
      <c r="DL311" s="13"/>
      <c r="DM311" s="13"/>
      <c r="DN311" s="13"/>
      <c r="DO311" s="13"/>
      <c r="DP311" s="13"/>
      <c r="DQ311" s="13"/>
      <c r="DR311" s="13"/>
      <c r="DS311" s="13"/>
      <c r="DT311" s="13"/>
      <c r="DU311" s="13"/>
      <c r="DV311" s="13"/>
      <c r="DW311" s="13"/>
      <c r="DX311" s="13"/>
      <c r="DY311" s="13"/>
      <c r="DZ311" s="13"/>
      <c r="EA311" s="13"/>
      <c r="EB311" s="13"/>
      <c r="EC311" s="13"/>
      <c r="ED311" s="13"/>
      <c r="EE311" s="13"/>
      <c r="EF311" s="13"/>
      <c r="EG311" s="13"/>
      <c r="EH311" s="13"/>
      <c r="EI311" s="13"/>
      <c r="EJ311" s="13"/>
      <c r="EK311" s="13"/>
      <c r="EL311" s="13"/>
      <c r="EM311" s="13"/>
      <c r="EN311" s="13"/>
      <c r="EO311" s="13"/>
      <c r="EP311" s="13"/>
      <c r="EQ311" s="13"/>
      <c r="ER311" s="13"/>
      <c r="ES311" s="13"/>
      <c r="ET311" s="13"/>
      <c r="EU311" s="13"/>
      <c r="EV311" s="13"/>
      <c r="EW311" s="13"/>
      <c r="EX311" s="13"/>
      <c r="EY311" s="13"/>
      <c r="EZ311" s="13"/>
      <c r="FA311" s="13"/>
      <c r="FB311" s="13"/>
      <c r="FC311" s="13"/>
      <c r="FD311" s="13"/>
      <c r="FE311" s="13"/>
      <c r="FF311" s="13"/>
      <c r="FG311" s="13"/>
      <c r="FH311" s="13"/>
      <c r="FI311" s="13"/>
      <c r="FJ311" s="13"/>
      <c r="FK311" s="13"/>
      <c r="FL311" s="13"/>
      <c r="FM311" s="13"/>
      <c r="FN311" s="13"/>
      <c r="FO311" s="13"/>
      <c r="FP311" s="13"/>
      <c r="FQ311" s="13"/>
      <c r="FR311" s="13"/>
      <c r="FS311" s="13"/>
      <c r="FT311" s="13"/>
      <c r="FU311" s="13"/>
      <c r="FV311" s="13"/>
      <c r="FW311" s="13"/>
      <c r="FX311" s="13"/>
      <c r="FY311" s="13"/>
      <c r="FZ311" s="13"/>
      <c r="GA311" s="13"/>
      <c r="GB311" s="13"/>
      <c r="GC311" s="13"/>
    </row>
    <row r="312" spans="1:185" ht="12.75" customHeight="1" x14ac:dyDescent="0.2">
      <c r="A312" s="76"/>
      <c r="B312" s="81" t="s">
        <v>220</v>
      </c>
      <c r="C312" s="82" t="s">
        <v>661</v>
      </c>
      <c r="D312" s="88">
        <v>109</v>
      </c>
      <c r="E312" s="85">
        <v>3.6</v>
      </c>
      <c r="F312" s="50">
        <v>3.6</v>
      </c>
      <c r="G312" s="15">
        <f t="shared" si="4"/>
        <v>7</v>
      </c>
      <c r="H312" s="15">
        <v>2</v>
      </c>
      <c r="I312" s="15">
        <v>0</v>
      </c>
      <c r="J312" s="15">
        <v>0</v>
      </c>
      <c r="K312" s="15"/>
      <c r="L312" s="59">
        <v>0</v>
      </c>
      <c r="M312" s="59">
        <v>0</v>
      </c>
      <c r="N312" s="59">
        <v>1</v>
      </c>
      <c r="O312" s="59">
        <v>1</v>
      </c>
      <c r="P312" s="15"/>
      <c r="Q312" s="59">
        <v>1</v>
      </c>
      <c r="R312" s="59">
        <v>1</v>
      </c>
      <c r="S312" s="59">
        <v>1</v>
      </c>
      <c r="T312" s="59"/>
      <c r="U312" s="15"/>
      <c r="V312" s="59"/>
      <c r="W312" s="59"/>
      <c r="X312" s="61"/>
      <c r="Y312" s="59"/>
      <c r="Z312" s="61"/>
      <c r="AA312" s="59"/>
      <c r="AB312" s="62"/>
      <c r="AC312" s="62"/>
      <c r="AD312" s="59"/>
      <c r="AE312" s="62"/>
      <c r="AF312" s="59"/>
      <c r="AG312" s="63"/>
      <c r="AH312" s="59"/>
      <c r="AI312" s="59"/>
      <c r="AJ312" s="59"/>
      <c r="AK312" s="59"/>
      <c r="AL312" s="59"/>
      <c r="AM312" s="63"/>
      <c r="AN312" s="59"/>
      <c r="AO312" s="59"/>
      <c r="AP312" s="59"/>
      <c r="AQ312" s="59"/>
      <c r="AR312" s="59"/>
      <c r="AS312" s="63"/>
      <c r="AT312" s="59"/>
      <c r="AU312" s="59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  <c r="BR312" s="13"/>
      <c r="BS312" s="13"/>
      <c r="BT312" s="13"/>
      <c r="BU312" s="13"/>
      <c r="BV312" s="13"/>
      <c r="BW312" s="13"/>
      <c r="BX312" s="13"/>
      <c r="BY312" s="13"/>
      <c r="BZ312" s="13"/>
      <c r="CA312" s="13"/>
      <c r="CB312" s="13"/>
      <c r="CC312" s="13"/>
      <c r="CD312" s="13"/>
      <c r="CE312" s="13"/>
      <c r="CF312" s="13"/>
      <c r="CG312" s="13"/>
      <c r="CH312" s="13"/>
      <c r="CI312" s="13"/>
      <c r="CJ312" s="13"/>
      <c r="CK312" s="13"/>
      <c r="CL312" s="13"/>
      <c r="CM312" s="13"/>
      <c r="CN312" s="13"/>
      <c r="CO312" s="13"/>
      <c r="CP312" s="13"/>
      <c r="CQ312" s="13"/>
      <c r="CR312" s="13"/>
      <c r="CS312" s="13"/>
      <c r="CT312" s="13"/>
      <c r="CU312" s="13"/>
      <c r="CV312" s="13"/>
      <c r="CW312" s="13"/>
      <c r="CX312" s="13"/>
      <c r="CY312" s="13"/>
      <c r="CZ312" s="13"/>
      <c r="DA312" s="13"/>
      <c r="DB312" s="13"/>
      <c r="DC312" s="13"/>
      <c r="DD312" s="13"/>
      <c r="DE312" s="13"/>
      <c r="DF312" s="13"/>
      <c r="DG312" s="13"/>
      <c r="DH312" s="13"/>
      <c r="DI312" s="13"/>
      <c r="DJ312" s="13"/>
      <c r="DK312" s="13"/>
      <c r="DL312" s="13"/>
      <c r="DM312" s="13"/>
      <c r="DN312" s="13"/>
      <c r="DO312" s="13"/>
      <c r="DP312" s="13"/>
      <c r="DQ312" s="13"/>
      <c r="DR312" s="13"/>
      <c r="DS312" s="13"/>
      <c r="DT312" s="13"/>
      <c r="DU312" s="13"/>
      <c r="DV312" s="13"/>
      <c r="DW312" s="13"/>
      <c r="DX312" s="13"/>
      <c r="DY312" s="13"/>
      <c r="DZ312" s="13"/>
      <c r="EA312" s="13"/>
      <c r="EB312" s="13"/>
      <c r="EC312" s="13"/>
      <c r="ED312" s="13"/>
      <c r="EE312" s="13"/>
      <c r="EF312" s="13"/>
      <c r="EG312" s="13"/>
      <c r="EH312" s="13"/>
      <c r="EI312" s="13"/>
      <c r="EJ312" s="13"/>
      <c r="EK312" s="13"/>
      <c r="EL312" s="13"/>
      <c r="EM312" s="13"/>
      <c r="EN312" s="13"/>
      <c r="EO312" s="13"/>
      <c r="EP312" s="13"/>
      <c r="EQ312" s="13"/>
      <c r="ER312" s="13"/>
      <c r="ES312" s="13"/>
      <c r="ET312" s="13"/>
      <c r="EU312" s="13"/>
      <c r="EV312" s="13"/>
      <c r="EW312" s="13"/>
      <c r="EX312" s="13"/>
      <c r="EY312" s="13"/>
      <c r="EZ312" s="13"/>
      <c r="FA312" s="13"/>
      <c r="FB312" s="13"/>
      <c r="FC312" s="13"/>
      <c r="FD312" s="13"/>
      <c r="FE312" s="13"/>
      <c r="FF312" s="13"/>
      <c r="FG312" s="13"/>
      <c r="FH312" s="13"/>
      <c r="FI312" s="13"/>
      <c r="FJ312" s="13"/>
      <c r="FK312" s="13"/>
      <c r="FL312" s="13"/>
      <c r="FM312" s="13"/>
      <c r="FN312" s="13"/>
      <c r="FO312" s="13"/>
      <c r="FP312" s="13"/>
      <c r="FQ312" s="13"/>
      <c r="FR312" s="13"/>
      <c r="FS312" s="13"/>
      <c r="FT312" s="13"/>
      <c r="FU312" s="13"/>
      <c r="FV312" s="13"/>
      <c r="FW312" s="13"/>
      <c r="FX312" s="13"/>
      <c r="FY312" s="13"/>
      <c r="FZ312" s="13"/>
      <c r="GA312" s="13"/>
      <c r="GB312" s="13"/>
      <c r="GC312" s="13"/>
    </row>
    <row r="313" spans="1:185" ht="12.75" customHeight="1" x14ac:dyDescent="0.2">
      <c r="A313" s="76"/>
      <c r="B313" s="81" t="s">
        <v>149</v>
      </c>
      <c r="C313" s="82" t="s">
        <v>651</v>
      </c>
      <c r="D313" s="88">
        <v>74</v>
      </c>
      <c r="E313" s="85">
        <v>3.6</v>
      </c>
      <c r="F313" s="50"/>
      <c r="G313" s="15">
        <f t="shared" si="4"/>
        <v>5</v>
      </c>
      <c r="H313" s="15">
        <v>2</v>
      </c>
      <c r="I313" s="15">
        <v>0</v>
      </c>
      <c r="J313" s="15">
        <v>0</v>
      </c>
      <c r="K313" s="15"/>
      <c r="L313" s="59">
        <v>1</v>
      </c>
      <c r="M313" s="59">
        <v>1</v>
      </c>
      <c r="N313" s="59">
        <v>0</v>
      </c>
      <c r="O313" s="59">
        <v>0</v>
      </c>
      <c r="P313" s="15"/>
      <c r="Q313" s="59">
        <v>0</v>
      </c>
      <c r="R313" s="59">
        <v>1</v>
      </c>
      <c r="S313" s="59">
        <v>0</v>
      </c>
      <c r="T313" s="59"/>
      <c r="U313" s="15"/>
      <c r="V313" s="59"/>
      <c r="W313" s="59"/>
      <c r="X313" s="61"/>
      <c r="Y313" s="59"/>
      <c r="Z313" s="61"/>
      <c r="AA313" s="59"/>
      <c r="AB313" s="62"/>
      <c r="AC313" s="62"/>
      <c r="AD313" s="59"/>
      <c r="AE313" s="62"/>
      <c r="AF313" s="59"/>
      <c r="AG313" s="59"/>
      <c r="AH313" s="59"/>
      <c r="AI313" s="59"/>
      <c r="AJ313" s="59"/>
      <c r="AK313" s="59"/>
      <c r="AL313" s="59"/>
      <c r="AM313" s="59"/>
      <c r="AN313" s="59"/>
      <c r="AO313" s="59"/>
      <c r="AP313" s="59"/>
      <c r="AQ313" s="59"/>
      <c r="AR313" s="59"/>
      <c r="AS313" s="59"/>
      <c r="AT313" s="59"/>
      <c r="AU313" s="59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  <c r="BR313" s="13"/>
      <c r="BS313" s="13"/>
      <c r="BT313" s="13"/>
      <c r="BU313" s="13"/>
      <c r="BV313" s="13"/>
      <c r="BW313" s="13"/>
      <c r="BX313" s="13"/>
      <c r="BY313" s="13"/>
      <c r="BZ313" s="13"/>
      <c r="CA313" s="13"/>
      <c r="CB313" s="13"/>
      <c r="CC313" s="13"/>
      <c r="CD313" s="13"/>
      <c r="CE313" s="13"/>
      <c r="CF313" s="13"/>
      <c r="CG313" s="13"/>
      <c r="CH313" s="13"/>
      <c r="CI313" s="13"/>
      <c r="CJ313" s="13"/>
      <c r="CK313" s="13"/>
      <c r="CL313" s="13"/>
      <c r="CM313" s="13"/>
      <c r="CN313" s="13"/>
      <c r="CO313" s="13"/>
      <c r="CP313" s="13"/>
      <c r="CQ313" s="13"/>
      <c r="CR313" s="13"/>
      <c r="CS313" s="13"/>
      <c r="CT313" s="13"/>
      <c r="CU313" s="13"/>
      <c r="CV313" s="13"/>
      <c r="CW313" s="13"/>
      <c r="CX313" s="13"/>
      <c r="CY313" s="13"/>
      <c r="CZ313" s="13"/>
      <c r="DA313" s="13"/>
      <c r="DB313" s="13"/>
      <c r="DC313" s="13"/>
      <c r="DD313" s="13"/>
      <c r="DE313" s="13"/>
      <c r="DF313" s="13"/>
      <c r="DG313" s="13"/>
      <c r="DH313" s="13"/>
      <c r="DI313" s="13"/>
      <c r="DJ313" s="13"/>
      <c r="DK313" s="13"/>
      <c r="DL313" s="13"/>
      <c r="DM313" s="13"/>
      <c r="DN313" s="13"/>
      <c r="DO313" s="13"/>
      <c r="DP313" s="13"/>
      <c r="DQ313" s="13"/>
      <c r="DR313" s="13"/>
      <c r="DS313" s="13"/>
      <c r="DT313" s="13"/>
      <c r="DU313" s="13"/>
      <c r="DV313" s="13"/>
      <c r="DW313" s="13"/>
      <c r="DX313" s="13"/>
      <c r="DY313" s="13"/>
      <c r="DZ313" s="13"/>
      <c r="EA313" s="13"/>
      <c r="EB313" s="13"/>
      <c r="EC313" s="13"/>
      <c r="ED313" s="13"/>
      <c r="EE313" s="13"/>
      <c r="EF313" s="13"/>
      <c r="EG313" s="13"/>
      <c r="EH313" s="13"/>
      <c r="EI313" s="13"/>
      <c r="EJ313" s="13"/>
      <c r="EK313" s="13"/>
      <c r="EL313" s="13"/>
      <c r="EM313" s="13"/>
      <c r="EN313" s="13"/>
      <c r="EO313" s="13"/>
      <c r="EP313" s="13"/>
      <c r="EQ313" s="13"/>
      <c r="ER313" s="13"/>
      <c r="ES313" s="13"/>
      <c r="ET313" s="13"/>
      <c r="EU313" s="13"/>
      <c r="EV313" s="13"/>
      <c r="EW313" s="13"/>
      <c r="EX313" s="13"/>
      <c r="EY313" s="13"/>
      <c r="EZ313" s="13"/>
      <c r="FA313" s="13"/>
      <c r="FB313" s="13"/>
      <c r="FC313" s="13"/>
      <c r="FD313" s="13"/>
      <c r="FE313" s="13"/>
      <c r="FF313" s="13"/>
      <c r="FG313" s="13"/>
      <c r="FH313" s="13"/>
      <c r="FI313" s="13"/>
      <c r="FJ313" s="13"/>
      <c r="FK313" s="13"/>
      <c r="FL313" s="13"/>
      <c r="FM313" s="13"/>
      <c r="FN313" s="13"/>
      <c r="FO313" s="13"/>
      <c r="FP313" s="13"/>
      <c r="FQ313" s="13"/>
      <c r="FR313" s="13"/>
      <c r="FS313" s="13"/>
      <c r="FT313" s="13"/>
      <c r="FU313" s="13"/>
      <c r="FV313" s="13"/>
      <c r="FW313" s="13"/>
      <c r="FX313" s="13"/>
      <c r="FY313" s="13"/>
      <c r="FZ313" s="13"/>
      <c r="GA313" s="13"/>
      <c r="GB313" s="13"/>
      <c r="GC313" s="13"/>
    </row>
    <row r="314" spans="1:185" ht="12.75" customHeight="1" x14ac:dyDescent="0.2">
      <c r="A314" s="76"/>
      <c r="B314" s="81" t="s">
        <v>398</v>
      </c>
      <c r="C314" s="82" t="s">
        <v>659</v>
      </c>
      <c r="D314" s="88">
        <v>91</v>
      </c>
      <c r="E314" s="85">
        <v>3.6</v>
      </c>
      <c r="F314" s="50"/>
      <c r="G314" s="15">
        <f t="shared" si="4"/>
        <v>18</v>
      </c>
      <c r="H314" s="15">
        <v>1</v>
      </c>
      <c r="I314" s="15">
        <v>1</v>
      </c>
      <c r="J314" s="15">
        <v>1</v>
      </c>
      <c r="K314" s="15"/>
      <c r="L314" s="59">
        <v>0</v>
      </c>
      <c r="M314" s="59">
        <v>1</v>
      </c>
      <c r="N314" s="59">
        <v>2</v>
      </c>
      <c r="O314" s="59">
        <v>2</v>
      </c>
      <c r="P314" s="15"/>
      <c r="Q314" s="59">
        <v>7</v>
      </c>
      <c r="R314" s="59">
        <v>1</v>
      </c>
      <c r="S314" s="59">
        <v>2</v>
      </c>
      <c r="T314" s="59"/>
      <c r="U314" s="15"/>
      <c r="V314" s="59"/>
      <c r="W314" s="59"/>
      <c r="X314" s="61"/>
      <c r="Y314" s="59"/>
      <c r="Z314" s="61"/>
      <c r="AA314" s="59"/>
      <c r="AB314" s="62"/>
      <c r="AC314" s="62"/>
      <c r="AD314" s="59"/>
      <c r="AE314" s="62"/>
      <c r="AF314" s="59"/>
      <c r="AG314" s="59"/>
      <c r="AH314" s="59"/>
      <c r="AI314" s="59"/>
      <c r="AJ314" s="59"/>
      <c r="AK314" s="59"/>
      <c r="AL314" s="59"/>
      <c r="AM314" s="59"/>
      <c r="AN314" s="59"/>
      <c r="AO314" s="59"/>
      <c r="AP314" s="59"/>
      <c r="AQ314" s="59"/>
      <c r="AR314" s="59"/>
      <c r="AS314" s="59"/>
      <c r="AT314" s="59"/>
      <c r="AU314" s="59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  <c r="BR314" s="13"/>
      <c r="BS314" s="13"/>
      <c r="BT314" s="13"/>
      <c r="BU314" s="13"/>
      <c r="BV314" s="13"/>
      <c r="BW314" s="13"/>
      <c r="BX314" s="13"/>
      <c r="BY314" s="13"/>
      <c r="BZ314" s="13"/>
      <c r="CA314" s="13"/>
      <c r="CB314" s="13"/>
      <c r="CC314" s="13"/>
      <c r="CD314" s="13"/>
      <c r="CE314" s="13"/>
      <c r="CF314" s="13"/>
      <c r="CG314" s="13"/>
      <c r="CH314" s="13"/>
      <c r="CI314" s="13"/>
      <c r="CJ314" s="13"/>
      <c r="CK314" s="13"/>
      <c r="CL314" s="13"/>
      <c r="CM314" s="13"/>
      <c r="CN314" s="13"/>
      <c r="CO314" s="13"/>
      <c r="CP314" s="13"/>
      <c r="CQ314" s="13"/>
      <c r="CR314" s="13"/>
      <c r="CS314" s="13"/>
      <c r="CT314" s="13"/>
      <c r="CU314" s="13"/>
      <c r="CV314" s="13"/>
      <c r="CW314" s="13"/>
      <c r="CX314" s="13"/>
      <c r="CY314" s="13"/>
      <c r="CZ314" s="13"/>
      <c r="DA314" s="13"/>
      <c r="DB314" s="13"/>
      <c r="DC314" s="13"/>
      <c r="DD314" s="13"/>
      <c r="DE314" s="13"/>
      <c r="DF314" s="13"/>
      <c r="DG314" s="13"/>
      <c r="DH314" s="13"/>
      <c r="DI314" s="13"/>
      <c r="DJ314" s="13"/>
      <c r="DK314" s="13"/>
      <c r="DL314" s="13"/>
      <c r="DM314" s="13"/>
      <c r="DN314" s="13"/>
      <c r="DO314" s="13"/>
      <c r="DP314" s="13"/>
      <c r="DQ314" s="13"/>
      <c r="DR314" s="13"/>
      <c r="DS314" s="13"/>
      <c r="DT314" s="13"/>
      <c r="DU314" s="13"/>
      <c r="DV314" s="13"/>
      <c r="DW314" s="13"/>
      <c r="DX314" s="13"/>
      <c r="DY314" s="13"/>
      <c r="DZ314" s="13"/>
      <c r="EA314" s="13"/>
      <c r="EB314" s="13"/>
      <c r="EC314" s="13"/>
      <c r="ED314" s="13"/>
      <c r="EE314" s="13"/>
      <c r="EF314" s="13"/>
      <c r="EG314" s="13"/>
      <c r="EH314" s="13"/>
      <c r="EI314" s="13"/>
      <c r="EJ314" s="13"/>
      <c r="EK314" s="13"/>
      <c r="EL314" s="13"/>
      <c r="EM314" s="13"/>
      <c r="EN314" s="13"/>
      <c r="EO314" s="13"/>
      <c r="EP314" s="13"/>
      <c r="EQ314" s="13"/>
      <c r="ER314" s="13"/>
      <c r="ES314" s="13"/>
      <c r="ET314" s="13"/>
      <c r="EU314" s="13"/>
      <c r="EV314" s="13"/>
      <c r="EW314" s="13"/>
      <c r="EX314" s="13"/>
      <c r="EY314" s="13"/>
      <c r="EZ314" s="13"/>
      <c r="FA314" s="13"/>
      <c r="FB314" s="13"/>
      <c r="FC314" s="13"/>
      <c r="FD314" s="13"/>
      <c r="FE314" s="13"/>
      <c r="FF314" s="13"/>
      <c r="FG314" s="13"/>
      <c r="FH314" s="13"/>
      <c r="FI314" s="13"/>
      <c r="FJ314" s="13"/>
      <c r="FK314" s="13"/>
      <c r="FL314" s="13"/>
      <c r="FM314" s="13"/>
      <c r="FN314" s="13"/>
      <c r="FO314" s="13"/>
      <c r="FP314" s="13"/>
      <c r="FQ314" s="13"/>
      <c r="FR314" s="13"/>
      <c r="FS314" s="13"/>
      <c r="FT314" s="13"/>
      <c r="FU314" s="13"/>
      <c r="FV314" s="13"/>
      <c r="FW314" s="13"/>
      <c r="FX314" s="13"/>
      <c r="FY314" s="13"/>
      <c r="FZ314" s="13"/>
      <c r="GA314" s="13"/>
      <c r="GB314" s="13"/>
      <c r="GC314" s="13"/>
    </row>
    <row r="315" spans="1:185" ht="12.75" customHeight="1" x14ac:dyDescent="0.2">
      <c r="A315" s="76"/>
      <c r="B315" s="81" t="s">
        <v>399</v>
      </c>
      <c r="C315" s="82" t="s">
        <v>647</v>
      </c>
      <c r="D315" s="88">
        <v>43</v>
      </c>
      <c r="E315" s="85">
        <v>3.6</v>
      </c>
      <c r="F315" s="78"/>
      <c r="G315" s="15">
        <f t="shared" si="4"/>
        <v>0</v>
      </c>
      <c r="H315" s="15"/>
      <c r="I315" s="15"/>
      <c r="J315" s="68"/>
      <c r="K315" s="15"/>
      <c r="L315" s="59"/>
      <c r="M315" s="59"/>
      <c r="N315" s="59"/>
      <c r="O315" s="59"/>
      <c r="P315" s="15"/>
      <c r="Q315" s="59"/>
      <c r="R315" s="59"/>
      <c r="S315" s="59"/>
      <c r="T315" s="59"/>
      <c r="U315" s="15"/>
      <c r="V315" s="59"/>
      <c r="W315" s="59"/>
      <c r="X315" s="61"/>
      <c r="Y315" s="59"/>
      <c r="Z315" s="61"/>
      <c r="AA315" s="59"/>
      <c r="AB315" s="62"/>
      <c r="AC315" s="62"/>
      <c r="AD315" s="59"/>
      <c r="AE315" s="62"/>
      <c r="AF315" s="59"/>
      <c r="AG315" s="59"/>
      <c r="AH315" s="59"/>
      <c r="AI315" s="59"/>
      <c r="AJ315" s="59"/>
      <c r="AK315" s="59"/>
      <c r="AL315" s="59"/>
      <c r="AM315" s="59"/>
      <c r="AN315" s="59"/>
      <c r="AO315" s="59"/>
      <c r="AP315" s="63"/>
      <c r="AQ315" s="59"/>
      <c r="AR315" s="63"/>
      <c r="AS315" s="59"/>
      <c r="AT315" s="59"/>
      <c r="AU315" s="59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  <c r="BR315" s="13"/>
      <c r="BS315" s="13"/>
      <c r="BT315" s="13"/>
      <c r="BU315" s="13"/>
      <c r="BV315" s="13"/>
      <c r="BW315" s="13"/>
      <c r="BX315" s="13"/>
      <c r="BY315" s="13"/>
      <c r="BZ315" s="13"/>
      <c r="CA315" s="13"/>
      <c r="CB315" s="13"/>
      <c r="CC315" s="13"/>
      <c r="CD315" s="13"/>
      <c r="CE315" s="13"/>
      <c r="CF315" s="13"/>
      <c r="CG315" s="13"/>
      <c r="CH315" s="13"/>
      <c r="CI315" s="13"/>
      <c r="CJ315" s="13"/>
      <c r="CK315" s="13"/>
      <c r="CL315" s="13"/>
      <c r="CM315" s="13"/>
      <c r="CN315" s="13"/>
      <c r="CO315" s="13"/>
      <c r="CP315" s="13"/>
      <c r="CQ315" s="13"/>
      <c r="CR315" s="13"/>
      <c r="CS315" s="13"/>
      <c r="CT315" s="13"/>
      <c r="CU315" s="13"/>
      <c r="CV315" s="13"/>
      <c r="CW315" s="13"/>
      <c r="CX315" s="13"/>
      <c r="CY315" s="13"/>
      <c r="CZ315" s="13"/>
      <c r="DA315" s="13"/>
      <c r="DB315" s="13"/>
      <c r="DC315" s="13"/>
      <c r="DD315" s="13"/>
      <c r="DE315" s="13"/>
      <c r="DF315" s="13"/>
      <c r="DG315" s="13"/>
      <c r="DH315" s="13"/>
      <c r="DI315" s="13"/>
      <c r="DJ315" s="13"/>
      <c r="DK315" s="13"/>
      <c r="DL315" s="13"/>
      <c r="DM315" s="13"/>
      <c r="DN315" s="13"/>
      <c r="DO315" s="13"/>
      <c r="DP315" s="13"/>
      <c r="DQ315" s="13"/>
      <c r="DR315" s="13"/>
      <c r="DS315" s="13"/>
      <c r="DT315" s="13"/>
      <c r="DU315" s="13"/>
      <c r="DV315" s="13"/>
      <c r="DW315" s="13"/>
      <c r="DX315" s="13"/>
      <c r="DY315" s="13"/>
      <c r="DZ315" s="13"/>
      <c r="EA315" s="13"/>
      <c r="EB315" s="13"/>
      <c r="EC315" s="13"/>
      <c r="ED315" s="13"/>
      <c r="EE315" s="13"/>
      <c r="EF315" s="13"/>
      <c r="EG315" s="13"/>
      <c r="EH315" s="13"/>
      <c r="EI315" s="13"/>
      <c r="EJ315" s="13"/>
      <c r="EK315" s="13"/>
      <c r="EL315" s="13"/>
      <c r="EM315" s="13"/>
      <c r="EN315" s="13"/>
      <c r="EO315" s="13"/>
      <c r="EP315" s="13"/>
      <c r="EQ315" s="13"/>
      <c r="ER315" s="13"/>
      <c r="ES315" s="13"/>
      <c r="ET315" s="13"/>
      <c r="EU315" s="13"/>
      <c r="EV315" s="13"/>
      <c r="EW315" s="13"/>
      <c r="EX315" s="13"/>
      <c r="EY315" s="13"/>
      <c r="EZ315" s="13"/>
      <c r="FA315" s="13"/>
      <c r="FB315" s="13"/>
      <c r="FC315" s="13"/>
      <c r="FD315" s="13"/>
      <c r="FE315" s="13"/>
      <c r="FF315" s="13"/>
      <c r="FG315" s="13"/>
      <c r="FH315" s="13"/>
      <c r="FI315" s="13"/>
      <c r="FJ315" s="13"/>
      <c r="FK315" s="13"/>
      <c r="FL315" s="13"/>
      <c r="FM315" s="13"/>
      <c r="FN315" s="13"/>
      <c r="FO315" s="13"/>
      <c r="FP315" s="13"/>
      <c r="FQ315" s="13"/>
      <c r="FR315" s="13"/>
      <c r="FS315" s="13"/>
      <c r="FT315" s="13"/>
      <c r="FU315" s="13"/>
      <c r="FV315" s="13"/>
      <c r="FW315" s="13"/>
      <c r="FX315" s="13"/>
      <c r="FY315" s="13"/>
      <c r="FZ315" s="13"/>
      <c r="GA315" s="13"/>
      <c r="GB315" s="13"/>
      <c r="GC315" s="13"/>
    </row>
    <row r="316" spans="1:185" ht="12.75" customHeight="1" x14ac:dyDescent="0.2">
      <c r="A316" s="76"/>
      <c r="B316" s="81" t="s">
        <v>137</v>
      </c>
      <c r="C316" s="82" t="s">
        <v>648</v>
      </c>
      <c r="D316" s="88">
        <v>51</v>
      </c>
      <c r="E316" s="85">
        <v>3.6</v>
      </c>
      <c r="F316" s="50"/>
      <c r="G316" s="15">
        <f t="shared" si="4"/>
        <v>5</v>
      </c>
      <c r="H316" s="15">
        <v>1</v>
      </c>
      <c r="I316" s="15">
        <v>1</v>
      </c>
      <c r="J316" s="15">
        <v>2</v>
      </c>
      <c r="K316" s="15"/>
      <c r="L316" s="59">
        <v>0</v>
      </c>
      <c r="M316" s="59">
        <v>0</v>
      </c>
      <c r="N316" s="59">
        <v>0</v>
      </c>
      <c r="O316" s="59">
        <v>0</v>
      </c>
      <c r="P316" s="15"/>
      <c r="Q316" s="59">
        <v>1</v>
      </c>
      <c r="R316" s="59">
        <v>0</v>
      </c>
      <c r="S316" s="59">
        <v>0</v>
      </c>
      <c r="T316" s="59"/>
      <c r="U316" s="15"/>
      <c r="V316" s="59"/>
      <c r="W316" s="59"/>
      <c r="X316" s="61"/>
      <c r="Y316" s="59"/>
      <c r="Z316" s="61"/>
      <c r="AA316" s="59"/>
      <c r="AB316" s="62"/>
      <c r="AC316" s="62"/>
      <c r="AD316" s="59"/>
      <c r="AE316" s="62"/>
      <c r="AF316" s="59"/>
      <c r="AG316" s="59"/>
      <c r="AH316" s="59"/>
      <c r="AI316" s="59"/>
      <c r="AJ316" s="59"/>
      <c r="AK316" s="59"/>
      <c r="AL316" s="59"/>
      <c r="AM316" s="59"/>
      <c r="AN316" s="59"/>
      <c r="AO316" s="59"/>
      <c r="AP316" s="59"/>
      <c r="AQ316" s="59"/>
      <c r="AR316" s="59"/>
      <c r="AS316" s="59"/>
      <c r="AT316" s="59"/>
      <c r="AU316" s="59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  <c r="BR316" s="13"/>
      <c r="BS316" s="13"/>
      <c r="BT316" s="13"/>
      <c r="BU316" s="13"/>
      <c r="BV316" s="13"/>
      <c r="BW316" s="13"/>
      <c r="BX316" s="13"/>
      <c r="BY316" s="13"/>
      <c r="BZ316" s="13"/>
      <c r="CA316" s="13"/>
      <c r="CB316" s="13"/>
      <c r="CC316" s="13"/>
      <c r="CD316" s="13"/>
      <c r="CE316" s="13"/>
      <c r="CF316" s="13"/>
      <c r="CG316" s="13"/>
      <c r="CH316" s="13"/>
      <c r="CI316" s="13"/>
      <c r="CJ316" s="13"/>
      <c r="CK316" s="13"/>
      <c r="CL316" s="13"/>
      <c r="CM316" s="13"/>
      <c r="CN316" s="13"/>
      <c r="CO316" s="13"/>
      <c r="CP316" s="13"/>
      <c r="CQ316" s="13"/>
      <c r="CR316" s="13"/>
      <c r="CS316" s="13"/>
      <c r="CT316" s="13"/>
      <c r="CU316" s="13"/>
      <c r="CV316" s="13"/>
      <c r="CW316" s="13"/>
      <c r="CX316" s="13"/>
      <c r="CY316" s="13"/>
      <c r="CZ316" s="13"/>
      <c r="DA316" s="13"/>
      <c r="DB316" s="13"/>
      <c r="DC316" s="13"/>
      <c r="DD316" s="13"/>
      <c r="DE316" s="13"/>
      <c r="DF316" s="13"/>
      <c r="DG316" s="13"/>
      <c r="DH316" s="13"/>
      <c r="DI316" s="13"/>
      <c r="DJ316" s="13"/>
      <c r="DK316" s="13"/>
      <c r="DL316" s="13"/>
      <c r="DM316" s="13"/>
      <c r="DN316" s="13"/>
      <c r="DO316" s="13"/>
      <c r="DP316" s="13"/>
      <c r="DQ316" s="13"/>
      <c r="DR316" s="13"/>
      <c r="DS316" s="13"/>
      <c r="DT316" s="13"/>
      <c r="DU316" s="13"/>
      <c r="DV316" s="13"/>
      <c r="DW316" s="13"/>
      <c r="DX316" s="13"/>
      <c r="DY316" s="13"/>
      <c r="DZ316" s="13"/>
      <c r="EA316" s="13"/>
      <c r="EB316" s="13"/>
      <c r="EC316" s="13"/>
      <c r="ED316" s="13"/>
      <c r="EE316" s="13"/>
      <c r="EF316" s="13"/>
      <c r="EG316" s="13"/>
      <c r="EH316" s="13"/>
      <c r="EI316" s="13"/>
      <c r="EJ316" s="13"/>
      <c r="EK316" s="13"/>
      <c r="EL316" s="13"/>
      <c r="EM316" s="13"/>
      <c r="EN316" s="13"/>
      <c r="EO316" s="13"/>
      <c r="EP316" s="13"/>
      <c r="EQ316" s="13"/>
      <c r="ER316" s="13"/>
      <c r="ES316" s="13"/>
      <c r="ET316" s="13"/>
      <c r="EU316" s="13"/>
      <c r="EV316" s="13"/>
      <c r="EW316" s="13"/>
      <c r="EX316" s="13"/>
      <c r="EY316" s="13"/>
      <c r="EZ316" s="13"/>
      <c r="FA316" s="13"/>
      <c r="FB316" s="13"/>
      <c r="FC316" s="13"/>
      <c r="FD316" s="13"/>
      <c r="FE316" s="13"/>
      <c r="FF316" s="13"/>
      <c r="FG316" s="13"/>
      <c r="FH316" s="13"/>
      <c r="FI316" s="13"/>
      <c r="FJ316" s="13"/>
      <c r="FK316" s="13"/>
      <c r="FL316" s="13"/>
      <c r="FM316" s="13"/>
      <c r="FN316" s="13"/>
      <c r="FO316" s="13"/>
      <c r="FP316" s="13"/>
      <c r="FQ316" s="13"/>
      <c r="FR316" s="13"/>
      <c r="FS316" s="13"/>
      <c r="FT316" s="13"/>
      <c r="FU316" s="13"/>
      <c r="FV316" s="13"/>
      <c r="FW316" s="13"/>
      <c r="FX316" s="13"/>
      <c r="FY316" s="13"/>
      <c r="FZ316" s="13"/>
      <c r="GA316" s="13"/>
      <c r="GB316" s="13"/>
      <c r="GC316" s="13"/>
    </row>
    <row r="317" spans="1:185" ht="12.75" customHeight="1" x14ac:dyDescent="0.2">
      <c r="A317" s="76"/>
      <c r="B317" s="81" t="s">
        <v>144</v>
      </c>
      <c r="C317" s="82" t="s">
        <v>652</v>
      </c>
      <c r="D317" s="88">
        <v>87</v>
      </c>
      <c r="E317" s="85">
        <v>3.6</v>
      </c>
      <c r="F317" s="93">
        <v>5.0999999999999996</v>
      </c>
      <c r="G317" s="15">
        <f t="shared" si="4"/>
        <v>22</v>
      </c>
      <c r="H317" s="15">
        <v>1</v>
      </c>
      <c r="I317" s="15">
        <v>5</v>
      </c>
      <c r="J317" s="15">
        <v>2</v>
      </c>
      <c r="K317" s="15"/>
      <c r="L317" s="59">
        <v>2</v>
      </c>
      <c r="M317" s="59">
        <v>2</v>
      </c>
      <c r="N317" s="59">
        <v>1</v>
      </c>
      <c r="O317" s="59">
        <v>5</v>
      </c>
      <c r="P317" s="15"/>
      <c r="Q317" s="59">
        <v>1</v>
      </c>
      <c r="R317" s="59">
        <v>2</v>
      </c>
      <c r="S317" s="59">
        <v>1</v>
      </c>
      <c r="T317" s="59"/>
      <c r="U317" s="15"/>
      <c r="V317" s="59"/>
      <c r="W317" s="59"/>
      <c r="X317" s="61"/>
      <c r="Y317" s="59"/>
      <c r="Z317" s="61"/>
      <c r="AA317" s="59"/>
      <c r="AB317" s="62"/>
      <c r="AC317" s="62"/>
      <c r="AD317" s="59"/>
      <c r="AE317" s="62"/>
      <c r="AF317" s="59"/>
      <c r="AG317" s="59"/>
      <c r="AH317" s="59"/>
      <c r="AI317" s="59"/>
      <c r="AJ317" s="63"/>
      <c r="AK317" s="59"/>
      <c r="AL317" s="59"/>
      <c r="AM317" s="59"/>
      <c r="AN317" s="59"/>
      <c r="AO317" s="59"/>
      <c r="AP317" s="59"/>
      <c r="AQ317" s="63"/>
      <c r="AR317" s="59"/>
      <c r="AS317" s="59"/>
      <c r="AT317" s="59"/>
      <c r="AU317" s="59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  <c r="BR317" s="13"/>
      <c r="BS317" s="13"/>
      <c r="BT317" s="13"/>
      <c r="BU317" s="13"/>
      <c r="BV317" s="13"/>
      <c r="BW317" s="13"/>
      <c r="BX317" s="13"/>
      <c r="BY317" s="13"/>
      <c r="BZ317" s="13"/>
      <c r="CA317" s="13"/>
      <c r="CB317" s="13"/>
      <c r="CC317" s="13"/>
      <c r="CD317" s="13"/>
      <c r="CE317" s="13"/>
      <c r="CF317" s="13"/>
      <c r="CG317" s="13"/>
      <c r="CH317" s="13"/>
      <c r="CI317" s="13"/>
      <c r="CJ317" s="13"/>
      <c r="CK317" s="13"/>
      <c r="CL317" s="13"/>
      <c r="CM317" s="13"/>
      <c r="CN317" s="13"/>
      <c r="CO317" s="13"/>
      <c r="CP317" s="13"/>
      <c r="CQ317" s="13"/>
      <c r="CR317" s="13"/>
      <c r="CS317" s="13"/>
      <c r="CT317" s="13"/>
      <c r="CU317" s="13"/>
      <c r="CV317" s="13"/>
      <c r="CW317" s="13"/>
      <c r="CX317" s="13"/>
      <c r="CY317" s="13"/>
      <c r="CZ317" s="13"/>
      <c r="DA317" s="13"/>
      <c r="DB317" s="13"/>
      <c r="DC317" s="13"/>
      <c r="DD317" s="13"/>
      <c r="DE317" s="13"/>
      <c r="DF317" s="13"/>
      <c r="DG317" s="13"/>
      <c r="DH317" s="13"/>
      <c r="DI317" s="13"/>
      <c r="DJ317" s="13"/>
      <c r="DK317" s="13"/>
      <c r="DL317" s="13"/>
      <c r="DM317" s="13"/>
      <c r="DN317" s="13"/>
      <c r="DO317" s="13"/>
      <c r="DP317" s="13"/>
      <c r="DQ317" s="13"/>
      <c r="DR317" s="13"/>
      <c r="DS317" s="13"/>
      <c r="DT317" s="13"/>
      <c r="DU317" s="13"/>
      <c r="DV317" s="13"/>
      <c r="DW317" s="13"/>
      <c r="DX317" s="13"/>
      <c r="DY317" s="13"/>
      <c r="DZ317" s="13"/>
      <c r="EA317" s="13"/>
      <c r="EB317" s="13"/>
      <c r="EC317" s="13"/>
      <c r="ED317" s="13"/>
      <c r="EE317" s="13"/>
      <c r="EF317" s="13"/>
      <c r="EG317" s="13"/>
      <c r="EH317" s="13"/>
      <c r="EI317" s="13"/>
      <c r="EJ317" s="13"/>
      <c r="EK317" s="13"/>
      <c r="EL317" s="13"/>
      <c r="EM317" s="13"/>
      <c r="EN317" s="13"/>
      <c r="EO317" s="13"/>
      <c r="EP317" s="13"/>
      <c r="EQ317" s="13"/>
      <c r="ER317" s="13"/>
      <c r="ES317" s="13"/>
      <c r="ET317" s="13"/>
      <c r="EU317" s="13"/>
      <c r="EV317" s="13"/>
      <c r="EW317" s="13"/>
      <c r="EX317" s="13"/>
      <c r="EY317" s="13"/>
      <c r="EZ317" s="13"/>
      <c r="FA317" s="13"/>
      <c r="FB317" s="13"/>
      <c r="FC317" s="13"/>
      <c r="FD317" s="13"/>
      <c r="FE317" s="13"/>
      <c r="FF317" s="13"/>
      <c r="FG317" s="13"/>
      <c r="FH317" s="13"/>
      <c r="FI317" s="13"/>
      <c r="FJ317" s="13"/>
      <c r="FK317" s="13"/>
      <c r="FL317" s="13"/>
      <c r="FM317" s="13"/>
      <c r="FN317" s="13"/>
      <c r="FO317" s="13"/>
      <c r="FP317" s="13"/>
      <c r="FQ317" s="13"/>
      <c r="FR317" s="13"/>
      <c r="FS317" s="13"/>
      <c r="FT317" s="13"/>
      <c r="FU317" s="13"/>
      <c r="FV317" s="13"/>
      <c r="FW317" s="13"/>
      <c r="FX317" s="13"/>
      <c r="FY317" s="13"/>
      <c r="FZ317" s="13"/>
      <c r="GA317" s="13"/>
      <c r="GB317" s="13"/>
      <c r="GC317" s="13"/>
    </row>
    <row r="318" spans="1:185" ht="12.75" customHeight="1" x14ac:dyDescent="0.2">
      <c r="A318" s="76"/>
      <c r="B318" s="81" t="s">
        <v>411</v>
      </c>
      <c r="C318" s="82" t="s">
        <v>665</v>
      </c>
      <c r="D318" s="88">
        <v>68</v>
      </c>
      <c r="E318" s="85">
        <v>3.6</v>
      </c>
      <c r="F318" s="50">
        <v>4.2</v>
      </c>
      <c r="G318" s="15">
        <f t="shared" si="4"/>
        <v>47</v>
      </c>
      <c r="H318" s="15">
        <v>10</v>
      </c>
      <c r="I318" s="15">
        <v>4</v>
      </c>
      <c r="J318" s="68">
        <v>8</v>
      </c>
      <c r="K318" s="15"/>
      <c r="L318" s="59">
        <v>2</v>
      </c>
      <c r="M318" s="59">
        <v>2</v>
      </c>
      <c r="N318" s="59">
        <v>2</v>
      </c>
      <c r="O318" s="59">
        <v>8</v>
      </c>
      <c r="P318" s="15"/>
      <c r="Q318" s="59">
        <v>2</v>
      </c>
      <c r="R318" s="59">
        <v>8</v>
      </c>
      <c r="S318" s="59">
        <v>1</v>
      </c>
      <c r="T318" s="59"/>
      <c r="U318" s="15"/>
      <c r="V318" s="59"/>
      <c r="W318" s="59"/>
      <c r="X318" s="61"/>
      <c r="Y318" s="59"/>
      <c r="Z318" s="61"/>
      <c r="AA318" s="59"/>
      <c r="AB318" s="62"/>
      <c r="AC318" s="62"/>
      <c r="AD318" s="59"/>
      <c r="AE318" s="62"/>
      <c r="AF318" s="59"/>
      <c r="AG318" s="63"/>
      <c r="AH318" s="63"/>
      <c r="AI318" s="59"/>
      <c r="AJ318" s="59"/>
      <c r="AK318" s="59"/>
      <c r="AL318" s="59"/>
      <c r="AM318" s="59"/>
      <c r="AN318" s="59"/>
      <c r="AO318" s="59"/>
      <c r="AP318" s="59"/>
      <c r="AQ318" s="63"/>
      <c r="AR318" s="59"/>
      <c r="AS318" s="59"/>
      <c r="AT318" s="59"/>
      <c r="AU318" s="59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  <c r="BR318" s="13"/>
      <c r="BS318" s="13"/>
      <c r="BT318" s="13"/>
      <c r="BU318" s="13"/>
      <c r="BV318" s="13"/>
      <c r="BW318" s="13"/>
      <c r="BX318" s="13"/>
      <c r="BY318" s="13"/>
      <c r="BZ318" s="13"/>
      <c r="CA318" s="13"/>
      <c r="CB318" s="13"/>
      <c r="CC318" s="13"/>
      <c r="CD318" s="13"/>
      <c r="CE318" s="13"/>
      <c r="CF318" s="13"/>
      <c r="CG318" s="13"/>
      <c r="CH318" s="13"/>
      <c r="CI318" s="13"/>
      <c r="CJ318" s="13"/>
      <c r="CK318" s="13"/>
      <c r="CL318" s="13"/>
      <c r="CM318" s="13"/>
      <c r="CN318" s="13"/>
      <c r="CO318" s="13"/>
      <c r="CP318" s="13"/>
      <c r="CQ318" s="13"/>
      <c r="CR318" s="13"/>
      <c r="CS318" s="13"/>
      <c r="CT318" s="13"/>
      <c r="CU318" s="13"/>
      <c r="CV318" s="13"/>
      <c r="CW318" s="13"/>
      <c r="CX318" s="13"/>
      <c r="CY318" s="13"/>
      <c r="CZ318" s="13"/>
      <c r="DA318" s="13"/>
      <c r="DB318" s="13"/>
      <c r="DC318" s="13"/>
      <c r="DD318" s="13"/>
      <c r="DE318" s="13"/>
      <c r="DF318" s="13"/>
      <c r="DG318" s="13"/>
      <c r="DH318" s="13"/>
      <c r="DI318" s="13"/>
      <c r="DJ318" s="13"/>
      <c r="DK318" s="13"/>
      <c r="DL318" s="13"/>
      <c r="DM318" s="13"/>
      <c r="DN318" s="13"/>
      <c r="DO318" s="13"/>
      <c r="DP318" s="13"/>
      <c r="DQ318" s="13"/>
      <c r="DR318" s="13"/>
      <c r="DS318" s="13"/>
      <c r="DT318" s="13"/>
      <c r="DU318" s="13"/>
      <c r="DV318" s="13"/>
      <c r="DW318" s="13"/>
      <c r="DX318" s="13"/>
      <c r="DY318" s="13"/>
      <c r="DZ318" s="13"/>
      <c r="EA318" s="13"/>
      <c r="EB318" s="13"/>
      <c r="EC318" s="13"/>
      <c r="ED318" s="13"/>
      <c r="EE318" s="13"/>
      <c r="EF318" s="13"/>
      <c r="EG318" s="13"/>
      <c r="EH318" s="13"/>
      <c r="EI318" s="13"/>
      <c r="EJ318" s="13"/>
      <c r="EK318" s="13"/>
      <c r="EL318" s="13"/>
      <c r="EM318" s="13"/>
      <c r="EN318" s="13"/>
      <c r="EO318" s="13"/>
      <c r="EP318" s="13"/>
      <c r="EQ318" s="13"/>
      <c r="ER318" s="13"/>
      <c r="ES318" s="13"/>
      <c r="ET318" s="13"/>
      <c r="EU318" s="13"/>
      <c r="EV318" s="13"/>
      <c r="EW318" s="13"/>
      <c r="EX318" s="13"/>
      <c r="EY318" s="13"/>
      <c r="EZ318" s="13"/>
      <c r="FA318" s="13"/>
      <c r="FB318" s="13"/>
      <c r="FC318" s="13"/>
      <c r="FD318" s="13"/>
      <c r="FE318" s="13"/>
      <c r="FF318" s="13"/>
      <c r="FG318" s="13"/>
      <c r="FH318" s="13"/>
      <c r="FI318" s="13"/>
      <c r="FJ318" s="13"/>
      <c r="FK318" s="13"/>
      <c r="FL318" s="13"/>
      <c r="FM318" s="13"/>
      <c r="FN318" s="13"/>
      <c r="FO318" s="13"/>
      <c r="FP318" s="13"/>
      <c r="FQ318" s="13"/>
      <c r="FR318" s="13"/>
      <c r="FS318" s="13"/>
      <c r="FT318" s="13"/>
      <c r="FU318" s="13"/>
      <c r="FV318" s="13"/>
      <c r="FW318" s="13"/>
      <c r="FX318" s="13"/>
      <c r="FY318" s="13"/>
      <c r="FZ318" s="13"/>
      <c r="GA318" s="13"/>
      <c r="GB318" s="13"/>
      <c r="GC318" s="13"/>
    </row>
    <row r="319" spans="1:185" ht="12.75" customHeight="1" x14ac:dyDescent="0.2">
      <c r="A319" s="76"/>
      <c r="B319" s="81" t="s">
        <v>166</v>
      </c>
      <c r="C319" s="82" t="s">
        <v>660</v>
      </c>
      <c r="D319" s="88">
        <v>112</v>
      </c>
      <c r="E319" s="85">
        <v>3.6</v>
      </c>
      <c r="F319" s="50">
        <v>3.6</v>
      </c>
      <c r="G319" s="15">
        <f t="shared" si="4"/>
        <v>23</v>
      </c>
      <c r="H319" s="15">
        <v>2</v>
      </c>
      <c r="I319" s="15">
        <v>5</v>
      </c>
      <c r="J319" s="15">
        <v>2</v>
      </c>
      <c r="K319" s="15"/>
      <c r="L319" s="59">
        <v>1</v>
      </c>
      <c r="M319" s="59">
        <v>2</v>
      </c>
      <c r="N319" s="59">
        <v>2</v>
      </c>
      <c r="O319" s="59">
        <v>2</v>
      </c>
      <c r="P319" s="15"/>
      <c r="Q319" s="59">
        <v>4</v>
      </c>
      <c r="R319" s="59">
        <v>1</v>
      </c>
      <c r="S319" s="59">
        <v>2</v>
      </c>
      <c r="T319" s="59"/>
      <c r="U319" s="15"/>
      <c r="V319" s="59"/>
      <c r="W319" s="59"/>
      <c r="X319" s="61"/>
      <c r="Y319" s="59"/>
      <c r="Z319" s="61"/>
      <c r="AA319" s="59"/>
      <c r="AB319" s="62"/>
      <c r="AC319" s="62"/>
      <c r="AD319" s="59"/>
      <c r="AE319" s="62"/>
      <c r="AF319" s="59"/>
      <c r="AG319" s="59"/>
      <c r="AH319" s="59"/>
      <c r="AI319" s="59"/>
      <c r="AJ319" s="59"/>
      <c r="AK319" s="59"/>
      <c r="AL319" s="59"/>
      <c r="AM319" s="59"/>
      <c r="AN319" s="59"/>
      <c r="AO319" s="59"/>
      <c r="AP319" s="59"/>
      <c r="AQ319" s="59"/>
      <c r="AR319" s="59"/>
      <c r="AS319" s="59"/>
      <c r="AT319" s="59"/>
      <c r="AU319" s="59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  <c r="BR319" s="13"/>
      <c r="BS319" s="13"/>
      <c r="BT319" s="13"/>
      <c r="BU319" s="13"/>
      <c r="BV319" s="13"/>
      <c r="BW319" s="13"/>
      <c r="BX319" s="13"/>
      <c r="BY319" s="13"/>
      <c r="BZ319" s="13"/>
      <c r="CA319" s="13"/>
      <c r="CB319" s="13"/>
      <c r="CC319" s="13"/>
      <c r="CD319" s="13"/>
      <c r="CE319" s="13"/>
      <c r="CF319" s="13"/>
      <c r="CG319" s="13"/>
      <c r="CH319" s="13"/>
      <c r="CI319" s="13"/>
      <c r="CJ319" s="13"/>
      <c r="CK319" s="13"/>
      <c r="CL319" s="13"/>
      <c r="CM319" s="13"/>
      <c r="CN319" s="13"/>
      <c r="CO319" s="13"/>
      <c r="CP319" s="13"/>
      <c r="CQ319" s="13"/>
      <c r="CR319" s="13"/>
      <c r="CS319" s="13"/>
      <c r="CT319" s="13"/>
      <c r="CU319" s="13"/>
      <c r="CV319" s="13"/>
      <c r="CW319" s="13"/>
      <c r="CX319" s="13"/>
      <c r="CY319" s="13"/>
      <c r="CZ319" s="13"/>
      <c r="DA319" s="13"/>
      <c r="DB319" s="13"/>
      <c r="DC319" s="13"/>
      <c r="DD319" s="13"/>
      <c r="DE319" s="13"/>
      <c r="DF319" s="13"/>
      <c r="DG319" s="13"/>
      <c r="DH319" s="13"/>
      <c r="DI319" s="13"/>
      <c r="DJ319" s="13"/>
      <c r="DK319" s="13"/>
      <c r="DL319" s="13"/>
      <c r="DM319" s="13"/>
      <c r="DN319" s="13"/>
      <c r="DO319" s="13"/>
      <c r="DP319" s="13"/>
      <c r="DQ319" s="13"/>
      <c r="DR319" s="13"/>
      <c r="DS319" s="13"/>
      <c r="DT319" s="13"/>
      <c r="DU319" s="13"/>
      <c r="DV319" s="13"/>
      <c r="DW319" s="13"/>
      <c r="DX319" s="13"/>
      <c r="DY319" s="13"/>
      <c r="DZ319" s="13"/>
      <c r="EA319" s="13"/>
      <c r="EB319" s="13"/>
      <c r="EC319" s="13"/>
      <c r="ED319" s="13"/>
      <c r="EE319" s="13"/>
      <c r="EF319" s="13"/>
      <c r="EG319" s="13"/>
      <c r="EH319" s="13"/>
      <c r="EI319" s="13"/>
      <c r="EJ319" s="13"/>
      <c r="EK319" s="13"/>
      <c r="EL319" s="13"/>
      <c r="EM319" s="13"/>
      <c r="EN319" s="13"/>
      <c r="EO319" s="13"/>
      <c r="EP319" s="13"/>
      <c r="EQ319" s="13"/>
      <c r="ER319" s="13"/>
      <c r="ES319" s="13"/>
      <c r="ET319" s="13"/>
      <c r="EU319" s="13"/>
      <c r="EV319" s="13"/>
      <c r="EW319" s="13"/>
      <c r="EX319" s="13"/>
      <c r="EY319" s="13"/>
      <c r="EZ319" s="13"/>
      <c r="FA319" s="13"/>
      <c r="FB319" s="13"/>
      <c r="FC319" s="13"/>
      <c r="FD319" s="13"/>
      <c r="FE319" s="13"/>
      <c r="FF319" s="13"/>
      <c r="FG319" s="13"/>
      <c r="FH319" s="13"/>
      <c r="FI319" s="13"/>
      <c r="FJ319" s="13"/>
      <c r="FK319" s="13"/>
      <c r="FL319" s="13"/>
      <c r="FM319" s="13"/>
      <c r="FN319" s="13"/>
      <c r="FO319" s="13"/>
      <c r="FP319" s="13"/>
      <c r="FQ319" s="13"/>
      <c r="FR319" s="13"/>
      <c r="FS319" s="13"/>
      <c r="FT319" s="13"/>
      <c r="FU319" s="13"/>
      <c r="FV319" s="13"/>
      <c r="FW319" s="13"/>
      <c r="FX319" s="13"/>
      <c r="FY319" s="13"/>
      <c r="FZ319" s="13"/>
      <c r="GA319" s="13"/>
      <c r="GB319" s="13"/>
      <c r="GC319" s="13"/>
    </row>
    <row r="320" spans="1:185" ht="12.75" customHeight="1" x14ac:dyDescent="0.2">
      <c r="A320" s="76"/>
      <c r="B320" s="81" t="s">
        <v>244</v>
      </c>
      <c r="C320" s="82" t="s">
        <v>665</v>
      </c>
      <c r="D320" s="88">
        <v>116</v>
      </c>
      <c r="E320" s="85">
        <v>3.6</v>
      </c>
      <c r="F320" s="50">
        <v>5.0999999999999996</v>
      </c>
      <c r="G320" s="15">
        <f t="shared" si="4"/>
        <v>16</v>
      </c>
      <c r="H320" s="15">
        <v>1</v>
      </c>
      <c r="I320" s="15">
        <v>1</v>
      </c>
      <c r="J320" s="15">
        <v>2</v>
      </c>
      <c r="K320" s="15"/>
      <c r="L320" s="59">
        <v>6</v>
      </c>
      <c r="M320" s="59">
        <v>2</v>
      </c>
      <c r="N320" s="59">
        <v>2</v>
      </c>
      <c r="O320" s="59">
        <v>1</v>
      </c>
      <c r="P320" s="15"/>
      <c r="Q320" s="59">
        <v>0</v>
      </c>
      <c r="R320" s="59">
        <v>2</v>
      </c>
      <c r="S320" s="59">
        <v>-1</v>
      </c>
      <c r="T320" s="59"/>
      <c r="U320" s="15"/>
      <c r="V320" s="59"/>
      <c r="W320" s="59"/>
      <c r="X320" s="61"/>
      <c r="Y320" s="59"/>
      <c r="Z320" s="61"/>
      <c r="AA320" s="59"/>
      <c r="AB320" s="62"/>
      <c r="AC320" s="62"/>
      <c r="AD320" s="59"/>
      <c r="AE320" s="62"/>
      <c r="AF320" s="59"/>
      <c r="AG320" s="59"/>
      <c r="AH320" s="59"/>
      <c r="AI320" s="59"/>
      <c r="AJ320" s="59"/>
      <c r="AK320" s="59"/>
      <c r="AL320" s="59"/>
      <c r="AM320" s="63"/>
      <c r="AN320" s="59"/>
      <c r="AO320" s="59"/>
      <c r="AP320" s="59"/>
      <c r="AQ320" s="59"/>
      <c r="AR320" s="59"/>
      <c r="AS320" s="63"/>
      <c r="AT320" s="63"/>
      <c r="AU320" s="59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  <c r="BR320" s="13"/>
      <c r="BS320" s="13"/>
      <c r="BT320" s="13"/>
      <c r="BU320" s="13"/>
      <c r="BV320" s="13"/>
      <c r="BW320" s="13"/>
      <c r="BX320" s="13"/>
      <c r="BY320" s="13"/>
      <c r="BZ320" s="13"/>
      <c r="CA320" s="13"/>
      <c r="CB320" s="13"/>
      <c r="CC320" s="13"/>
      <c r="CD320" s="13"/>
      <c r="CE320" s="13"/>
      <c r="CF320" s="13"/>
      <c r="CG320" s="13"/>
      <c r="CH320" s="13"/>
      <c r="CI320" s="13"/>
      <c r="CJ320" s="13"/>
      <c r="CK320" s="13"/>
      <c r="CL320" s="13"/>
      <c r="CM320" s="13"/>
      <c r="CN320" s="13"/>
      <c r="CO320" s="13"/>
      <c r="CP320" s="13"/>
      <c r="CQ320" s="13"/>
      <c r="CR320" s="13"/>
      <c r="CS320" s="13"/>
      <c r="CT320" s="13"/>
      <c r="CU320" s="13"/>
      <c r="CV320" s="13"/>
      <c r="CW320" s="13"/>
      <c r="CX320" s="13"/>
      <c r="CY320" s="13"/>
      <c r="CZ320" s="13"/>
      <c r="DA320" s="13"/>
      <c r="DB320" s="13"/>
      <c r="DC320" s="13"/>
      <c r="DD320" s="13"/>
      <c r="DE320" s="13"/>
      <c r="DF320" s="13"/>
      <c r="DG320" s="13"/>
      <c r="DH320" s="13"/>
      <c r="DI320" s="13"/>
      <c r="DJ320" s="13"/>
      <c r="DK320" s="13"/>
      <c r="DL320" s="13"/>
      <c r="DM320" s="13"/>
      <c r="DN320" s="13"/>
      <c r="DO320" s="13"/>
      <c r="DP320" s="13"/>
      <c r="DQ320" s="13"/>
      <c r="DR320" s="13"/>
      <c r="DS320" s="13"/>
      <c r="DT320" s="13"/>
      <c r="DU320" s="13"/>
      <c r="DV320" s="13"/>
      <c r="DW320" s="13"/>
      <c r="DX320" s="13"/>
      <c r="DY320" s="13"/>
      <c r="DZ320" s="13"/>
      <c r="EA320" s="13"/>
      <c r="EB320" s="13"/>
      <c r="EC320" s="13"/>
      <c r="ED320" s="13"/>
      <c r="EE320" s="13"/>
      <c r="EF320" s="13"/>
      <c r="EG320" s="13"/>
      <c r="EH320" s="13"/>
      <c r="EI320" s="13"/>
      <c r="EJ320" s="13"/>
      <c r="EK320" s="13"/>
      <c r="EL320" s="13"/>
      <c r="EM320" s="13"/>
      <c r="EN320" s="13"/>
      <c r="EO320" s="13"/>
      <c r="EP320" s="13"/>
      <c r="EQ320" s="13"/>
      <c r="ER320" s="13"/>
      <c r="ES320" s="13"/>
      <c r="ET320" s="13"/>
      <c r="EU320" s="13"/>
      <c r="EV320" s="13"/>
      <c r="EW320" s="13"/>
      <c r="EX320" s="13"/>
      <c r="EY320" s="13"/>
      <c r="EZ320" s="13"/>
      <c r="FA320" s="13"/>
      <c r="FB320" s="13"/>
      <c r="FC320" s="13"/>
      <c r="FD320" s="13"/>
      <c r="FE320" s="13"/>
      <c r="FF320" s="13"/>
      <c r="FG320" s="13"/>
      <c r="FH320" s="13"/>
      <c r="FI320" s="13"/>
      <c r="FJ320" s="13"/>
      <c r="FK320" s="13"/>
      <c r="FL320" s="13"/>
      <c r="FM320" s="13"/>
      <c r="FN320" s="13"/>
      <c r="FO320" s="13"/>
      <c r="FP320" s="13"/>
      <c r="FQ320" s="13"/>
      <c r="FR320" s="13"/>
      <c r="FS320" s="13"/>
      <c r="FT320" s="13"/>
      <c r="FU320" s="13"/>
      <c r="FV320" s="13"/>
      <c r="FW320" s="13"/>
      <c r="FX320" s="13"/>
      <c r="FY320" s="13"/>
      <c r="FZ320" s="13"/>
      <c r="GA320" s="13"/>
      <c r="GB320" s="13"/>
      <c r="GC320" s="13"/>
    </row>
    <row r="321" spans="1:185" ht="12.75" customHeight="1" x14ac:dyDescent="0.2">
      <c r="A321" s="76"/>
      <c r="B321" s="81" t="s">
        <v>438</v>
      </c>
      <c r="C321" s="82" t="s">
        <v>651</v>
      </c>
      <c r="D321" s="88">
        <v>46</v>
      </c>
      <c r="E321" s="85">
        <v>3.6</v>
      </c>
      <c r="F321" s="78"/>
      <c r="G321" s="15">
        <f t="shared" si="4"/>
        <v>4</v>
      </c>
      <c r="H321" s="15">
        <v>1</v>
      </c>
      <c r="I321" s="15">
        <v>0</v>
      </c>
      <c r="J321" s="15">
        <v>1</v>
      </c>
      <c r="K321" s="15"/>
      <c r="L321" s="59">
        <v>0</v>
      </c>
      <c r="M321" s="59">
        <v>0</v>
      </c>
      <c r="N321" s="59">
        <v>0</v>
      </c>
      <c r="O321" s="59">
        <v>0</v>
      </c>
      <c r="P321" s="15"/>
      <c r="Q321" s="59">
        <v>1</v>
      </c>
      <c r="R321" s="59">
        <v>0</v>
      </c>
      <c r="S321" s="59">
        <v>1</v>
      </c>
      <c r="T321" s="59"/>
      <c r="U321" s="15"/>
      <c r="V321" s="59"/>
      <c r="W321" s="59"/>
      <c r="X321" s="61"/>
      <c r="Y321" s="59"/>
      <c r="Z321" s="61"/>
      <c r="AA321" s="59"/>
      <c r="AB321" s="62"/>
      <c r="AC321" s="62"/>
      <c r="AD321" s="59"/>
      <c r="AE321" s="62"/>
      <c r="AF321" s="59"/>
      <c r="AG321" s="59"/>
      <c r="AH321" s="59"/>
      <c r="AI321" s="59"/>
      <c r="AJ321" s="59"/>
      <c r="AK321" s="59"/>
      <c r="AL321" s="59"/>
      <c r="AM321" s="59"/>
      <c r="AN321" s="63"/>
      <c r="AO321" s="59"/>
      <c r="AP321" s="59"/>
      <c r="AQ321" s="63"/>
      <c r="AR321" s="59"/>
      <c r="AS321" s="59"/>
      <c r="AT321" s="59"/>
      <c r="AU321" s="59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  <c r="BR321" s="13"/>
      <c r="BS321" s="13"/>
      <c r="BT321" s="13"/>
      <c r="BU321" s="13"/>
      <c r="BV321" s="13"/>
      <c r="BW321" s="13"/>
      <c r="BX321" s="13"/>
      <c r="BY321" s="13"/>
      <c r="BZ321" s="13"/>
      <c r="CA321" s="13"/>
      <c r="CB321" s="13"/>
      <c r="CC321" s="13"/>
      <c r="CD321" s="13"/>
      <c r="CE321" s="13"/>
      <c r="CF321" s="13"/>
      <c r="CG321" s="13"/>
      <c r="CH321" s="13"/>
      <c r="CI321" s="13"/>
      <c r="CJ321" s="13"/>
      <c r="CK321" s="13"/>
      <c r="CL321" s="13"/>
      <c r="CM321" s="13"/>
      <c r="CN321" s="13"/>
      <c r="CO321" s="13"/>
      <c r="CP321" s="13"/>
      <c r="CQ321" s="13"/>
      <c r="CR321" s="13"/>
      <c r="CS321" s="13"/>
      <c r="CT321" s="13"/>
      <c r="CU321" s="13"/>
      <c r="CV321" s="13"/>
      <c r="CW321" s="13"/>
      <c r="CX321" s="13"/>
      <c r="CY321" s="13"/>
      <c r="CZ321" s="13"/>
      <c r="DA321" s="13"/>
      <c r="DB321" s="13"/>
      <c r="DC321" s="13"/>
      <c r="DD321" s="13"/>
      <c r="DE321" s="13"/>
      <c r="DF321" s="13"/>
      <c r="DG321" s="13"/>
      <c r="DH321" s="13"/>
      <c r="DI321" s="13"/>
      <c r="DJ321" s="13"/>
      <c r="DK321" s="13"/>
      <c r="DL321" s="13"/>
      <c r="DM321" s="13"/>
      <c r="DN321" s="13"/>
      <c r="DO321" s="13"/>
      <c r="DP321" s="13"/>
      <c r="DQ321" s="13"/>
      <c r="DR321" s="13"/>
      <c r="DS321" s="13"/>
      <c r="DT321" s="13"/>
      <c r="DU321" s="13"/>
      <c r="DV321" s="13"/>
      <c r="DW321" s="13"/>
      <c r="DX321" s="13"/>
      <c r="DY321" s="13"/>
      <c r="DZ321" s="13"/>
      <c r="EA321" s="13"/>
      <c r="EB321" s="13"/>
      <c r="EC321" s="13"/>
      <c r="ED321" s="13"/>
      <c r="EE321" s="13"/>
      <c r="EF321" s="13"/>
      <c r="EG321" s="13"/>
      <c r="EH321" s="13"/>
      <c r="EI321" s="13"/>
      <c r="EJ321" s="13"/>
      <c r="EK321" s="13"/>
      <c r="EL321" s="13"/>
      <c r="EM321" s="13"/>
      <c r="EN321" s="13"/>
      <c r="EO321" s="13"/>
      <c r="EP321" s="13"/>
      <c r="EQ321" s="13"/>
      <c r="ER321" s="13"/>
      <c r="ES321" s="13"/>
      <c r="ET321" s="13"/>
      <c r="EU321" s="13"/>
      <c r="EV321" s="13"/>
      <c r="EW321" s="13"/>
      <c r="EX321" s="13"/>
      <c r="EY321" s="13"/>
      <c r="EZ321" s="13"/>
      <c r="FA321" s="13"/>
      <c r="FB321" s="13"/>
      <c r="FC321" s="13"/>
      <c r="FD321" s="13"/>
      <c r="FE321" s="13"/>
      <c r="FF321" s="13"/>
      <c r="FG321" s="13"/>
      <c r="FH321" s="13"/>
      <c r="FI321" s="13"/>
      <c r="FJ321" s="13"/>
      <c r="FK321" s="13"/>
      <c r="FL321" s="13"/>
      <c r="FM321" s="13"/>
      <c r="FN321" s="13"/>
      <c r="FO321" s="13"/>
      <c r="FP321" s="13"/>
      <c r="FQ321" s="13"/>
      <c r="FR321" s="13"/>
      <c r="FS321" s="13"/>
      <c r="FT321" s="13"/>
      <c r="FU321" s="13"/>
      <c r="FV321" s="13"/>
      <c r="FW321" s="13"/>
      <c r="FX321" s="13"/>
      <c r="FY321" s="13"/>
      <c r="FZ321" s="13"/>
      <c r="GA321" s="13"/>
      <c r="GB321" s="13"/>
      <c r="GC321" s="13"/>
    </row>
    <row r="322" spans="1:185" ht="12.75" customHeight="1" x14ac:dyDescent="0.2">
      <c r="A322" s="76"/>
      <c r="B322" s="81" t="s">
        <v>447</v>
      </c>
      <c r="C322" s="82" t="s">
        <v>656</v>
      </c>
      <c r="D322" s="88">
        <v>68</v>
      </c>
      <c r="E322" s="85">
        <v>3.6</v>
      </c>
      <c r="F322" s="50">
        <v>3.6</v>
      </c>
      <c r="G322" s="15">
        <f t="shared" si="4"/>
        <v>30</v>
      </c>
      <c r="H322" s="15">
        <v>2</v>
      </c>
      <c r="I322" s="15">
        <v>2</v>
      </c>
      <c r="J322" s="15">
        <v>5</v>
      </c>
      <c r="K322" s="15"/>
      <c r="L322" s="59">
        <v>1</v>
      </c>
      <c r="M322" s="59">
        <v>7</v>
      </c>
      <c r="N322" s="59">
        <v>2</v>
      </c>
      <c r="O322" s="59">
        <v>2</v>
      </c>
      <c r="P322" s="15"/>
      <c r="Q322" s="59">
        <v>2</v>
      </c>
      <c r="R322" s="59">
        <v>5</v>
      </c>
      <c r="S322" s="59">
        <v>2</v>
      </c>
      <c r="T322" s="59"/>
      <c r="U322" s="15"/>
      <c r="V322" s="59"/>
      <c r="W322" s="59"/>
      <c r="X322" s="61"/>
      <c r="Y322" s="59"/>
      <c r="Z322" s="61"/>
      <c r="AA322" s="59"/>
      <c r="AB322" s="62"/>
      <c r="AC322" s="62"/>
      <c r="AD322" s="59"/>
      <c r="AE322" s="62"/>
      <c r="AF322" s="59"/>
      <c r="AG322" s="59"/>
      <c r="AH322" s="59"/>
      <c r="AI322" s="59"/>
      <c r="AJ322" s="59"/>
      <c r="AK322" s="59"/>
      <c r="AL322" s="59"/>
      <c r="AM322" s="59"/>
      <c r="AN322" s="59"/>
      <c r="AO322" s="59"/>
      <c r="AP322" s="59"/>
      <c r="AQ322" s="59"/>
      <c r="AR322" s="59"/>
      <c r="AS322" s="59"/>
      <c r="AT322" s="59"/>
      <c r="AU322" s="59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  <c r="BR322" s="13"/>
      <c r="BS322" s="13"/>
      <c r="BT322" s="13"/>
      <c r="BU322" s="13"/>
      <c r="BV322" s="13"/>
      <c r="BW322" s="13"/>
      <c r="BX322" s="13"/>
      <c r="BY322" s="13"/>
      <c r="BZ322" s="13"/>
      <c r="CA322" s="13"/>
      <c r="CB322" s="13"/>
      <c r="CC322" s="13"/>
      <c r="CD322" s="13"/>
      <c r="CE322" s="13"/>
      <c r="CF322" s="13"/>
      <c r="CG322" s="13"/>
      <c r="CH322" s="13"/>
      <c r="CI322" s="13"/>
      <c r="CJ322" s="13"/>
      <c r="CK322" s="13"/>
      <c r="CL322" s="13"/>
      <c r="CM322" s="13"/>
      <c r="CN322" s="13"/>
      <c r="CO322" s="13"/>
      <c r="CP322" s="13"/>
      <c r="CQ322" s="13"/>
      <c r="CR322" s="13"/>
      <c r="CS322" s="13"/>
      <c r="CT322" s="13"/>
      <c r="CU322" s="13"/>
      <c r="CV322" s="13"/>
      <c r="CW322" s="13"/>
      <c r="CX322" s="13"/>
      <c r="CY322" s="13"/>
      <c r="CZ322" s="13"/>
      <c r="DA322" s="13"/>
      <c r="DB322" s="13"/>
      <c r="DC322" s="13"/>
      <c r="DD322" s="13"/>
      <c r="DE322" s="13"/>
      <c r="DF322" s="13"/>
      <c r="DG322" s="13"/>
      <c r="DH322" s="13"/>
      <c r="DI322" s="13"/>
      <c r="DJ322" s="13"/>
      <c r="DK322" s="13"/>
      <c r="DL322" s="13"/>
      <c r="DM322" s="13"/>
      <c r="DN322" s="13"/>
      <c r="DO322" s="13"/>
      <c r="DP322" s="13"/>
      <c r="DQ322" s="13"/>
      <c r="DR322" s="13"/>
      <c r="DS322" s="13"/>
      <c r="DT322" s="13"/>
      <c r="DU322" s="13"/>
      <c r="DV322" s="13"/>
      <c r="DW322" s="13"/>
      <c r="DX322" s="13"/>
      <c r="DY322" s="13"/>
      <c r="DZ322" s="13"/>
      <c r="EA322" s="13"/>
      <c r="EB322" s="13"/>
      <c r="EC322" s="13"/>
      <c r="ED322" s="13"/>
      <c r="EE322" s="13"/>
      <c r="EF322" s="13"/>
      <c r="EG322" s="13"/>
      <c r="EH322" s="13"/>
      <c r="EI322" s="13"/>
      <c r="EJ322" s="13"/>
      <c r="EK322" s="13"/>
      <c r="EL322" s="13"/>
      <c r="EM322" s="13"/>
      <c r="EN322" s="13"/>
      <c r="EO322" s="13"/>
      <c r="EP322" s="13"/>
      <c r="EQ322" s="13"/>
      <c r="ER322" s="13"/>
      <c r="ES322" s="13"/>
      <c r="ET322" s="13"/>
      <c r="EU322" s="13"/>
      <c r="EV322" s="13"/>
      <c r="EW322" s="13"/>
      <c r="EX322" s="13"/>
      <c r="EY322" s="13"/>
      <c r="EZ322" s="13"/>
      <c r="FA322" s="13"/>
      <c r="FB322" s="13"/>
      <c r="FC322" s="13"/>
      <c r="FD322" s="13"/>
      <c r="FE322" s="13"/>
      <c r="FF322" s="13"/>
      <c r="FG322" s="13"/>
      <c r="FH322" s="13"/>
      <c r="FI322" s="13"/>
      <c r="FJ322" s="13"/>
      <c r="FK322" s="13"/>
      <c r="FL322" s="13"/>
      <c r="FM322" s="13"/>
      <c r="FN322" s="13"/>
      <c r="FO322" s="13"/>
      <c r="FP322" s="13"/>
      <c r="FQ322" s="13"/>
      <c r="FR322" s="13"/>
      <c r="FS322" s="13"/>
      <c r="FT322" s="13"/>
      <c r="FU322" s="13"/>
      <c r="FV322" s="13"/>
      <c r="FW322" s="13"/>
      <c r="FX322" s="13"/>
      <c r="FY322" s="13"/>
      <c r="FZ322" s="13"/>
      <c r="GA322" s="13"/>
      <c r="GB322" s="13"/>
      <c r="GC322" s="13"/>
    </row>
    <row r="323" spans="1:185" ht="12.75" customHeight="1" x14ac:dyDescent="0.2">
      <c r="A323" s="76"/>
      <c r="B323" s="81" t="s">
        <v>417</v>
      </c>
      <c r="C323" s="82" t="s">
        <v>654</v>
      </c>
      <c r="D323" s="88">
        <v>37</v>
      </c>
      <c r="E323" s="85">
        <v>3.6</v>
      </c>
      <c r="F323" s="78"/>
      <c r="G323" s="15">
        <f t="shared" si="4"/>
        <v>29</v>
      </c>
      <c r="H323" s="15">
        <v>2</v>
      </c>
      <c r="I323" s="15">
        <v>2</v>
      </c>
      <c r="J323" s="68">
        <v>0</v>
      </c>
      <c r="K323" s="15"/>
      <c r="L323" s="59">
        <v>1</v>
      </c>
      <c r="M323" s="59">
        <v>6</v>
      </c>
      <c r="N323" s="59">
        <v>2</v>
      </c>
      <c r="O323" s="59">
        <v>2</v>
      </c>
      <c r="P323" s="15"/>
      <c r="Q323" s="59">
        <v>6</v>
      </c>
      <c r="R323" s="59">
        <v>1</v>
      </c>
      <c r="S323" s="59">
        <v>7</v>
      </c>
      <c r="T323" s="59"/>
      <c r="U323" s="15"/>
      <c r="V323" s="59"/>
      <c r="W323" s="59"/>
      <c r="X323" s="61"/>
      <c r="Y323" s="59"/>
      <c r="Z323" s="61"/>
      <c r="AA323" s="59"/>
      <c r="AB323" s="62"/>
      <c r="AC323" s="62"/>
      <c r="AD323" s="59"/>
      <c r="AE323" s="62"/>
      <c r="AF323" s="59"/>
      <c r="AG323" s="59"/>
      <c r="AH323" s="59"/>
      <c r="AI323" s="59"/>
      <c r="AJ323" s="59"/>
      <c r="AK323" s="59"/>
      <c r="AL323" s="59"/>
      <c r="AM323" s="59"/>
      <c r="AN323" s="59"/>
      <c r="AO323" s="59"/>
      <c r="AP323" s="59"/>
      <c r="AQ323" s="59"/>
      <c r="AR323" s="59"/>
      <c r="AS323" s="59"/>
      <c r="AT323" s="63"/>
      <c r="AU323" s="59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  <c r="BR323" s="13"/>
      <c r="BS323" s="13"/>
      <c r="BT323" s="13"/>
      <c r="BU323" s="13"/>
      <c r="BV323" s="13"/>
      <c r="BW323" s="13"/>
      <c r="BX323" s="13"/>
      <c r="BY323" s="13"/>
      <c r="BZ323" s="13"/>
      <c r="CA323" s="13"/>
      <c r="CB323" s="13"/>
      <c r="CC323" s="13"/>
      <c r="CD323" s="13"/>
      <c r="CE323" s="13"/>
      <c r="CF323" s="13"/>
      <c r="CG323" s="13"/>
      <c r="CH323" s="13"/>
      <c r="CI323" s="13"/>
      <c r="CJ323" s="13"/>
      <c r="CK323" s="13"/>
      <c r="CL323" s="13"/>
      <c r="CM323" s="13"/>
      <c r="CN323" s="13"/>
      <c r="CO323" s="13"/>
      <c r="CP323" s="13"/>
      <c r="CQ323" s="13"/>
      <c r="CR323" s="13"/>
      <c r="CS323" s="13"/>
      <c r="CT323" s="13"/>
      <c r="CU323" s="13"/>
      <c r="CV323" s="13"/>
      <c r="CW323" s="13"/>
      <c r="CX323" s="13"/>
      <c r="CY323" s="13"/>
      <c r="CZ323" s="13"/>
      <c r="DA323" s="13"/>
      <c r="DB323" s="13"/>
      <c r="DC323" s="13"/>
      <c r="DD323" s="13"/>
      <c r="DE323" s="13"/>
      <c r="DF323" s="13"/>
      <c r="DG323" s="13"/>
      <c r="DH323" s="13"/>
      <c r="DI323" s="13"/>
      <c r="DJ323" s="13"/>
      <c r="DK323" s="13"/>
      <c r="DL323" s="13"/>
      <c r="DM323" s="13"/>
      <c r="DN323" s="13"/>
      <c r="DO323" s="13"/>
      <c r="DP323" s="13"/>
      <c r="DQ323" s="13"/>
      <c r="DR323" s="13"/>
      <c r="DS323" s="13"/>
      <c r="DT323" s="13"/>
      <c r="DU323" s="13"/>
      <c r="DV323" s="13"/>
      <c r="DW323" s="13"/>
      <c r="DX323" s="13"/>
      <c r="DY323" s="13"/>
      <c r="DZ323" s="13"/>
      <c r="EA323" s="13"/>
      <c r="EB323" s="13"/>
      <c r="EC323" s="13"/>
      <c r="ED323" s="13"/>
      <c r="EE323" s="13"/>
      <c r="EF323" s="13"/>
      <c r="EG323" s="13"/>
      <c r="EH323" s="13"/>
      <c r="EI323" s="13"/>
      <c r="EJ323" s="13"/>
      <c r="EK323" s="13"/>
      <c r="EL323" s="13"/>
      <c r="EM323" s="13"/>
      <c r="EN323" s="13"/>
      <c r="EO323" s="13"/>
      <c r="EP323" s="13"/>
      <c r="EQ323" s="13"/>
      <c r="ER323" s="13"/>
      <c r="ES323" s="13"/>
      <c r="ET323" s="13"/>
      <c r="EU323" s="13"/>
      <c r="EV323" s="13"/>
      <c r="EW323" s="13"/>
      <c r="EX323" s="13"/>
      <c r="EY323" s="13"/>
      <c r="EZ323" s="13"/>
      <c r="FA323" s="13"/>
      <c r="FB323" s="13"/>
      <c r="FC323" s="13"/>
      <c r="FD323" s="13"/>
      <c r="FE323" s="13"/>
      <c r="FF323" s="13"/>
      <c r="FG323" s="13"/>
      <c r="FH323" s="13"/>
      <c r="FI323" s="13"/>
      <c r="FJ323" s="13"/>
      <c r="FK323" s="13"/>
      <c r="FL323" s="13"/>
      <c r="FM323" s="13"/>
      <c r="FN323" s="13"/>
      <c r="FO323" s="13"/>
      <c r="FP323" s="13"/>
      <c r="FQ323" s="13"/>
      <c r="FR323" s="13"/>
      <c r="FS323" s="13"/>
      <c r="FT323" s="13"/>
      <c r="FU323" s="13"/>
      <c r="FV323" s="13"/>
      <c r="FW323" s="13"/>
      <c r="FX323" s="13"/>
      <c r="FY323" s="13"/>
      <c r="FZ323" s="13"/>
      <c r="GA323" s="13"/>
      <c r="GB323" s="13"/>
      <c r="GC323" s="13"/>
    </row>
    <row r="324" spans="1:185" ht="12.75" customHeight="1" x14ac:dyDescent="0.2">
      <c r="A324" s="76"/>
      <c r="B324" s="81" t="s">
        <v>400</v>
      </c>
      <c r="C324" s="82" t="s">
        <v>651</v>
      </c>
      <c r="D324" s="88">
        <v>53</v>
      </c>
      <c r="E324" s="85">
        <v>3.6</v>
      </c>
      <c r="F324" s="50">
        <v>9.5</v>
      </c>
      <c r="G324" s="15">
        <f t="shared" si="4"/>
        <v>47</v>
      </c>
      <c r="H324" s="15">
        <v>0</v>
      </c>
      <c r="I324" s="15">
        <v>15</v>
      </c>
      <c r="J324" s="68">
        <v>2</v>
      </c>
      <c r="K324" s="15"/>
      <c r="L324" s="59">
        <v>7</v>
      </c>
      <c r="M324" s="59">
        <v>2</v>
      </c>
      <c r="N324" s="59">
        <v>6</v>
      </c>
      <c r="O324" s="59">
        <v>5</v>
      </c>
      <c r="P324" s="15"/>
      <c r="Q324" s="59">
        <v>2</v>
      </c>
      <c r="R324" s="59">
        <v>2</v>
      </c>
      <c r="S324" s="59">
        <v>6</v>
      </c>
      <c r="T324" s="59"/>
      <c r="U324" s="15"/>
      <c r="V324" s="59"/>
      <c r="W324" s="59"/>
      <c r="X324" s="61"/>
      <c r="Y324" s="59"/>
      <c r="Z324" s="61"/>
      <c r="AA324" s="59"/>
      <c r="AB324" s="62"/>
      <c r="AC324" s="62"/>
      <c r="AD324" s="59"/>
      <c r="AE324" s="62"/>
      <c r="AF324" s="59"/>
      <c r="AG324" s="63"/>
      <c r="AH324" s="59"/>
      <c r="AI324" s="59"/>
      <c r="AJ324" s="59"/>
      <c r="AK324" s="59"/>
      <c r="AL324" s="59"/>
      <c r="AM324" s="59"/>
      <c r="AN324" s="59"/>
      <c r="AO324" s="59"/>
      <c r="AP324" s="59"/>
      <c r="AQ324" s="63"/>
      <c r="AR324" s="59"/>
      <c r="AS324" s="59"/>
      <c r="AT324" s="59"/>
      <c r="AU324" s="59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  <c r="BR324" s="13"/>
      <c r="BS324" s="13"/>
      <c r="BT324" s="13"/>
      <c r="BU324" s="13"/>
      <c r="BV324" s="13"/>
      <c r="BW324" s="13"/>
      <c r="BX324" s="13"/>
      <c r="BY324" s="13"/>
      <c r="BZ324" s="13"/>
      <c r="CA324" s="13"/>
      <c r="CB324" s="13"/>
      <c r="CC324" s="13"/>
      <c r="CD324" s="13"/>
      <c r="CE324" s="13"/>
      <c r="CF324" s="13"/>
      <c r="CG324" s="13"/>
      <c r="CH324" s="13"/>
      <c r="CI324" s="13"/>
      <c r="CJ324" s="13"/>
      <c r="CK324" s="13"/>
      <c r="CL324" s="13"/>
      <c r="CM324" s="13"/>
      <c r="CN324" s="13"/>
      <c r="CO324" s="13"/>
      <c r="CP324" s="13"/>
      <c r="CQ324" s="13"/>
      <c r="CR324" s="13"/>
      <c r="CS324" s="13"/>
      <c r="CT324" s="13"/>
      <c r="CU324" s="13"/>
      <c r="CV324" s="13"/>
      <c r="CW324" s="13"/>
      <c r="CX324" s="13"/>
      <c r="CY324" s="13"/>
      <c r="CZ324" s="13"/>
      <c r="DA324" s="13"/>
      <c r="DB324" s="13"/>
      <c r="DC324" s="13"/>
      <c r="DD324" s="13"/>
      <c r="DE324" s="13"/>
      <c r="DF324" s="13"/>
      <c r="DG324" s="13"/>
      <c r="DH324" s="13"/>
      <c r="DI324" s="13"/>
      <c r="DJ324" s="13"/>
      <c r="DK324" s="13"/>
      <c r="DL324" s="13"/>
      <c r="DM324" s="13"/>
      <c r="DN324" s="13"/>
      <c r="DO324" s="13"/>
      <c r="DP324" s="13"/>
      <c r="DQ324" s="13"/>
      <c r="DR324" s="13"/>
      <c r="DS324" s="13"/>
      <c r="DT324" s="13"/>
      <c r="DU324" s="13"/>
      <c r="DV324" s="13"/>
      <c r="DW324" s="13"/>
      <c r="DX324" s="13"/>
      <c r="DY324" s="13"/>
      <c r="DZ324" s="13"/>
      <c r="EA324" s="13"/>
      <c r="EB324" s="13"/>
      <c r="EC324" s="13"/>
      <c r="ED324" s="13"/>
      <c r="EE324" s="13"/>
      <c r="EF324" s="13"/>
      <c r="EG324" s="13"/>
      <c r="EH324" s="13"/>
      <c r="EI324" s="13"/>
      <c r="EJ324" s="13"/>
      <c r="EK324" s="13"/>
      <c r="EL324" s="13"/>
      <c r="EM324" s="13"/>
      <c r="EN324" s="13"/>
      <c r="EO324" s="13"/>
      <c r="EP324" s="13"/>
      <c r="EQ324" s="13"/>
      <c r="ER324" s="13"/>
      <c r="ES324" s="13"/>
      <c r="ET324" s="13"/>
      <c r="EU324" s="13"/>
      <c r="EV324" s="13"/>
      <c r="EW324" s="13"/>
      <c r="EX324" s="13"/>
      <c r="EY324" s="13"/>
      <c r="EZ324" s="13"/>
      <c r="FA324" s="13"/>
      <c r="FB324" s="13"/>
      <c r="FC324" s="13"/>
      <c r="FD324" s="13"/>
      <c r="FE324" s="13"/>
      <c r="FF324" s="13"/>
      <c r="FG324" s="13"/>
      <c r="FH324" s="13"/>
      <c r="FI324" s="13"/>
      <c r="FJ324" s="13"/>
      <c r="FK324" s="13"/>
      <c r="FL324" s="13"/>
      <c r="FM324" s="13"/>
      <c r="FN324" s="13"/>
      <c r="FO324" s="13"/>
      <c r="FP324" s="13"/>
      <c r="FQ324" s="13"/>
      <c r="FR324" s="13"/>
      <c r="FS324" s="13"/>
      <c r="FT324" s="13"/>
      <c r="FU324" s="13"/>
      <c r="FV324" s="13"/>
      <c r="FW324" s="13"/>
      <c r="FX324" s="13"/>
      <c r="FY324" s="13"/>
      <c r="FZ324" s="13"/>
      <c r="GA324" s="13"/>
      <c r="GB324" s="13"/>
      <c r="GC324" s="13"/>
    </row>
    <row r="325" spans="1:185" ht="12.75" customHeight="1" x14ac:dyDescent="0.2">
      <c r="A325" s="76"/>
      <c r="B325" s="81" t="s">
        <v>455</v>
      </c>
      <c r="C325" s="82" t="s">
        <v>661</v>
      </c>
      <c r="D325" s="88">
        <v>49</v>
      </c>
      <c r="E325" s="85">
        <v>3.6</v>
      </c>
      <c r="F325" s="73"/>
      <c r="G325" s="15">
        <f t="shared" si="4"/>
        <v>1</v>
      </c>
      <c r="H325" s="15">
        <v>0</v>
      </c>
      <c r="I325" s="15">
        <v>0</v>
      </c>
      <c r="J325" s="68">
        <v>1</v>
      </c>
      <c r="K325" s="15"/>
      <c r="L325" s="59">
        <v>0</v>
      </c>
      <c r="M325" s="59">
        <v>0</v>
      </c>
      <c r="N325" s="59">
        <v>0</v>
      </c>
      <c r="O325" s="59">
        <v>0</v>
      </c>
      <c r="P325" s="15"/>
      <c r="Q325" s="59">
        <v>0</v>
      </c>
      <c r="R325" s="59">
        <v>0</v>
      </c>
      <c r="S325" s="59">
        <v>0</v>
      </c>
      <c r="T325" s="59"/>
      <c r="U325" s="15"/>
      <c r="V325" s="59"/>
      <c r="W325" s="59"/>
      <c r="X325" s="61"/>
      <c r="Y325" s="59"/>
      <c r="Z325" s="61"/>
      <c r="AA325" s="59"/>
      <c r="AB325" s="62"/>
      <c r="AC325" s="62"/>
      <c r="AD325" s="59"/>
      <c r="AE325" s="62"/>
      <c r="AF325" s="59"/>
      <c r="AG325" s="63"/>
      <c r="AH325" s="59"/>
      <c r="AI325" s="59"/>
      <c r="AJ325" s="59"/>
      <c r="AK325" s="59"/>
      <c r="AL325" s="59"/>
      <c r="AM325" s="59"/>
      <c r="AN325" s="59"/>
      <c r="AO325" s="63"/>
      <c r="AP325" s="59"/>
      <c r="AQ325" s="59"/>
      <c r="AR325" s="59"/>
      <c r="AS325" s="59"/>
      <c r="AT325" s="59"/>
      <c r="AU325" s="59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  <c r="BR325" s="13"/>
      <c r="BS325" s="13"/>
      <c r="BT325" s="13"/>
      <c r="BU325" s="13"/>
      <c r="BV325" s="13"/>
      <c r="BW325" s="13"/>
      <c r="BX325" s="13"/>
      <c r="BY325" s="13"/>
      <c r="BZ325" s="13"/>
      <c r="CA325" s="13"/>
      <c r="CB325" s="13"/>
      <c r="CC325" s="13"/>
      <c r="CD325" s="13"/>
      <c r="CE325" s="13"/>
      <c r="CF325" s="13"/>
      <c r="CG325" s="13"/>
      <c r="CH325" s="13"/>
      <c r="CI325" s="13"/>
      <c r="CJ325" s="13"/>
      <c r="CK325" s="13"/>
      <c r="CL325" s="13"/>
      <c r="CM325" s="13"/>
      <c r="CN325" s="13"/>
      <c r="CO325" s="13"/>
      <c r="CP325" s="13"/>
      <c r="CQ325" s="13"/>
      <c r="CR325" s="13"/>
      <c r="CS325" s="13"/>
      <c r="CT325" s="13"/>
      <c r="CU325" s="13"/>
      <c r="CV325" s="13"/>
      <c r="CW325" s="13"/>
      <c r="CX325" s="13"/>
      <c r="CY325" s="13"/>
      <c r="CZ325" s="13"/>
      <c r="DA325" s="13"/>
      <c r="DB325" s="13"/>
      <c r="DC325" s="13"/>
      <c r="DD325" s="13"/>
      <c r="DE325" s="13"/>
      <c r="DF325" s="13"/>
      <c r="DG325" s="13"/>
      <c r="DH325" s="13"/>
      <c r="DI325" s="13"/>
      <c r="DJ325" s="13"/>
      <c r="DK325" s="13"/>
      <c r="DL325" s="13"/>
      <c r="DM325" s="13"/>
      <c r="DN325" s="13"/>
      <c r="DO325" s="13"/>
      <c r="DP325" s="13"/>
      <c r="DQ325" s="13"/>
      <c r="DR325" s="13"/>
      <c r="DS325" s="13"/>
      <c r="DT325" s="13"/>
      <c r="DU325" s="13"/>
      <c r="DV325" s="13"/>
      <c r="DW325" s="13"/>
      <c r="DX325" s="13"/>
      <c r="DY325" s="13"/>
      <c r="DZ325" s="13"/>
      <c r="EA325" s="13"/>
      <c r="EB325" s="13"/>
      <c r="EC325" s="13"/>
      <c r="ED325" s="13"/>
      <c r="EE325" s="13"/>
      <c r="EF325" s="13"/>
      <c r="EG325" s="13"/>
      <c r="EH325" s="13"/>
      <c r="EI325" s="13"/>
      <c r="EJ325" s="13"/>
      <c r="EK325" s="13"/>
      <c r="EL325" s="13"/>
      <c r="EM325" s="13"/>
      <c r="EN325" s="13"/>
      <c r="EO325" s="13"/>
      <c r="EP325" s="13"/>
      <c r="EQ325" s="13"/>
      <c r="ER325" s="13"/>
      <c r="ES325" s="13"/>
      <c r="ET325" s="13"/>
      <c r="EU325" s="13"/>
      <c r="EV325" s="13"/>
      <c r="EW325" s="13"/>
      <c r="EX325" s="13"/>
      <c r="EY325" s="13"/>
      <c r="EZ325" s="13"/>
      <c r="FA325" s="13"/>
      <c r="FB325" s="13"/>
      <c r="FC325" s="13"/>
      <c r="FD325" s="13"/>
      <c r="FE325" s="13"/>
      <c r="FF325" s="13"/>
      <c r="FG325" s="13"/>
      <c r="FH325" s="13"/>
      <c r="FI325" s="13"/>
      <c r="FJ325" s="13"/>
      <c r="FK325" s="13"/>
      <c r="FL325" s="13"/>
      <c r="FM325" s="13"/>
      <c r="FN325" s="13"/>
      <c r="FO325" s="13"/>
      <c r="FP325" s="13"/>
      <c r="FQ325" s="13"/>
      <c r="FR325" s="13"/>
      <c r="FS325" s="13"/>
      <c r="FT325" s="13"/>
      <c r="FU325" s="13"/>
      <c r="FV325" s="13"/>
      <c r="FW325" s="13"/>
      <c r="FX325" s="13"/>
      <c r="FY325" s="13"/>
      <c r="FZ325" s="13"/>
      <c r="GA325" s="13"/>
      <c r="GB325" s="13"/>
      <c r="GC325" s="13"/>
    </row>
    <row r="326" spans="1:185" ht="12.75" customHeight="1" x14ac:dyDescent="0.2">
      <c r="A326" s="76"/>
      <c r="B326" s="81" t="s">
        <v>392</v>
      </c>
      <c r="C326" s="82" t="s">
        <v>651</v>
      </c>
      <c r="D326" s="88">
        <v>14</v>
      </c>
      <c r="E326" s="85">
        <v>3.6</v>
      </c>
      <c r="F326" s="50">
        <v>6.5</v>
      </c>
      <c r="G326" s="15">
        <f t="shared" si="4"/>
        <v>29</v>
      </c>
      <c r="H326" s="15">
        <v>2</v>
      </c>
      <c r="I326" s="15">
        <v>8</v>
      </c>
      <c r="J326" s="15">
        <v>2</v>
      </c>
      <c r="K326" s="15"/>
      <c r="L326" s="59">
        <v>2</v>
      </c>
      <c r="M326" s="59">
        <v>2</v>
      </c>
      <c r="N326" s="59">
        <v>4</v>
      </c>
      <c r="O326" s="59">
        <v>1</v>
      </c>
      <c r="P326" s="15"/>
      <c r="Q326" s="59">
        <v>2</v>
      </c>
      <c r="R326" s="59">
        <v>2</v>
      </c>
      <c r="S326" s="59">
        <v>4</v>
      </c>
      <c r="T326" s="59"/>
      <c r="U326" s="15"/>
      <c r="V326" s="59"/>
      <c r="W326" s="59"/>
      <c r="X326" s="61"/>
      <c r="Y326" s="59"/>
      <c r="Z326" s="61"/>
      <c r="AA326" s="59"/>
      <c r="AB326" s="62"/>
      <c r="AC326" s="62"/>
      <c r="AD326" s="59"/>
      <c r="AE326" s="62"/>
      <c r="AF326" s="59"/>
      <c r="AG326" s="59"/>
      <c r="AH326" s="59"/>
      <c r="AI326" s="59"/>
      <c r="AJ326" s="59"/>
      <c r="AK326" s="59"/>
      <c r="AL326" s="59"/>
      <c r="AM326" s="59"/>
      <c r="AN326" s="59"/>
      <c r="AO326" s="59"/>
      <c r="AP326" s="59"/>
      <c r="AQ326" s="59"/>
      <c r="AR326" s="59"/>
      <c r="AS326" s="59"/>
      <c r="AT326" s="59"/>
      <c r="AU326" s="59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  <c r="BR326" s="13"/>
      <c r="BS326" s="13"/>
      <c r="BT326" s="13"/>
      <c r="BU326" s="13"/>
      <c r="BV326" s="13"/>
      <c r="BW326" s="13"/>
      <c r="BX326" s="13"/>
      <c r="BY326" s="13"/>
      <c r="BZ326" s="13"/>
      <c r="CA326" s="13"/>
      <c r="CB326" s="13"/>
      <c r="CC326" s="13"/>
      <c r="CD326" s="13"/>
      <c r="CE326" s="13"/>
      <c r="CF326" s="13"/>
      <c r="CG326" s="13"/>
      <c r="CH326" s="13"/>
      <c r="CI326" s="13"/>
      <c r="CJ326" s="13"/>
      <c r="CK326" s="13"/>
      <c r="CL326" s="13"/>
      <c r="CM326" s="13"/>
      <c r="CN326" s="13"/>
      <c r="CO326" s="13"/>
      <c r="CP326" s="13"/>
      <c r="CQ326" s="13"/>
      <c r="CR326" s="13"/>
      <c r="CS326" s="13"/>
      <c r="CT326" s="13"/>
      <c r="CU326" s="13"/>
      <c r="CV326" s="13"/>
      <c r="CW326" s="13"/>
      <c r="CX326" s="13"/>
      <c r="CY326" s="13"/>
      <c r="CZ326" s="13"/>
      <c r="DA326" s="13"/>
      <c r="DB326" s="13"/>
      <c r="DC326" s="13"/>
      <c r="DD326" s="13"/>
      <c r="DE326" s="13"/>
      <c r="DF326" s="13"/>
      <c r="DG326" s="13"/>
      <c r="DH326" s="13"/>
      <c r="DI326" s="13"/>
      <c r="DJ326" s="13"/>
      <c r="DK326" s="13"/>
      <c r="DL326" s="13"/>
      <c r="DM326" s="13"/>
      <c r="DN326" s="13"/>
      <c r="DO326" s="13"/>
      <c r="DP326" s="13"/>
      <c r="DQ326" s="13"/>
      <c r="DR326" s="13"/>
      <c r="DS326" s="13"/>
      <c r="DT326" s="13"/>
      <c r="DU326" s="13"/>
      <c r="DV326" s="13"/>
      <c r="DW326" s="13"/>
      <c r="DX326" s="13"/>
      <c r="DY326" s="13"/>
      <c r="DZ326" s="13"/>
      <c r="EA326" s="13"/>
      <c r="EB326" s="13"/>
      <c r="EC326" s="13"/>
      <c r="ED326" s="13"/>
      <c r="EE326" s="13"/>
      <c r="EF326" s="13"/>
      <c r="EG326" s="13"/>
      <c r="EH326" s="13"/>
      <c r="EI326" s="13"/>
      <c r="EJ326" s="13"/>
      <c r="EK326" s="13"/>
      <c r="EL326" s="13"/>
      <c r="EM326" s="13"/>
      <c r="EN326" s="13"/>
      <c r="EO326" s="13"/>
      <c r="EP326" s="13"/>
      <c r="EQ326" s="13"/>
      <c r="ER326" s="13"/>
      <c r="ES326" s="13"/>
      <c r="ET326" s="13"/>
      <c r="EU326" s="13"/>
      <c r="EV326" s="13"/>
      <c r="EW326" s="13"/>
      <c r="EX326" s="13"/>
      <c r="EY326" s="13"/>
      <c r="EZ326" s="13"/>
      <c r="FA326" s="13"/>
      <c r="FB326" s="13"/>
      <c r="FC326" s="13"/>
      <c r="FD326" s="13"/>
      <c r="FE326" s="13"/>
      <c r="FF326" s="13"/>
      <c r="FG326" s="13"/>
      <c r="FH326" s="13"/>
      <c r="FI326" s="13"/>
      <c r="FJ326" s="13"/>
      <c r="FK326" s="13"/>
      <c r="FL326" s="13"/>
      <c r="FM326" s="13"/>
      <c r="FN326" s="13"/>
      <c r="FO326" s="13"/>
      <c r="FP326" s="13"/>
      <c r="FQ326" s="13"/>
      <c r="FR326" s="13"/>
      <c r="FS326" s="13"/>
      <c r="FT326" s="13"/>
      <c r="FU326" s="13"/>
      <c r="FV326" s="13"/>
      <c r="FW326" s="13"/>
      <c r="FX326" s="13"/>
      <c r="FY326" s="13"/>
      <c r="FZ326" s="13"/>
      <c r="GA326" s="13"/>
      <c r="GB326" s="13"/>
      <c r="GC326" s="13"/>
    </row>
    <row r="327" spans="1:185" ht="12.75" customHeight="1" x14ac:dyDescent="0.2">
      <c r="A327" s="76"/>
      <c r="B327" s="81" t="s">
        <v>397</v>
      </c>
      <c r="C327" s="82" t="s">
        <v>652</v>
      </c>
      <c r="D327" s="88">
        <v>29</v>
      </c>
      <c r="E327" s="85">
        <v>3.6</v>
      </c>
      <c r="F327" s="50">
        <v>3.6</v>
      </c>
      <c r="G327" s="15">
        <f t="shared" si="4"/>
        <v>23</v>
      </c>
      <c r="H327" s="15">
        <v>7</v>
      </c>
      <c r="I327" s="15">
        <v>1</v>
      </c>
      <c r="J327" s="68">
        <v>8</v>
      </c>
      <c r="K327" s="15"/>
      <c r="L327" s="59">
        <v>2</v>
      </c>
      <c r="M327" s="59">
        <v>0</v>
      </c>
      <c r="N327" s="59">
        <v>1</v>
      </c>
      <c r="O327" s="59">
        <v>2</v>
      </c>
      <c r="P327" s="15"/>
      <c r="Q327" s="59">
        <v>0</v>
      </c>
      <c r="R327" s="59">
        <v>0</v>
      </c>
      <c r="S327" s="59">
        <v>2</v>
      </c>
      <c r="T327" s="59"/>
      <c r="U327" s="15"/>
      <c r="V327" s="59"/>
      <c r="W327" s="59"/>
      <c r="X327" s="61"/>
      <c r="Y327" s="59"/>
      <c r="Z327" s="61"/>
      <c r="AA327" s="59"/>
      <c r="AB327" s="62"/>
      <c r="AC327" s="62"/>
      <c r="AD327" s="59"/>
      <c r="AE327" s="62"/>
      <c r="AF327" s="59"/>
      <c r="AG327" s="59"/>
      <c r="AH327" s="59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59"/>
      <c r="AT327" s="59"/>
      <c r="AU327" s="59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  <c r="BR327" s="13"/>
      <c r="BS327" s="13"/>
      <c r="BT327" s="13"/>
      <c r="BU327" s="13"/>
      <c r="BV327" s="13"/>
      <c r="BW327" s="13"/>
      <c r="BX327" s="13"/>
      <c r="BY327" s="13"/>
      <c r="BZ327" s="13"/>
      <c r="CA327" s="13"/>
      <c r="CB327" s="13"/>
      <c r="CC327" s="13"/>
      <c r="CD327" s="13"/>
      <c r="CE327" s="13"/>
      <c r="CF327" s="13"/>
      <c r="CG327" s="13"/>
      <c r="CH327" s="13"/>
      <c r="CI327" s="13"/>
      <c r="CJ327" s="13"/>
      <c r="CK327" s="13"/>
      <c r="CL327" s="13"/>
      <c r="CM327" s="13"/>
      <c r="CN327" s="13"/>
      <c r="CO327" s="13"/>
      <c r="CP327" s="13"/>
      <c r="CQ327" s="13"/>
      <c r="CR327" s="13"/>
      <c r="CS327" s="13"/>
      <c r="CT327" s="13"/>
      <c r="CU327" s="13"/>
      <c r="CV327" s="13"/>
      <c r="CW327" s="13"/>
      <c r="CX327" s="13"/>
      <c r="CY327" s="13"/>
      <c r="CZ327" s="13"/>
      <c r="DA327" s="13"/>
      <c r="DB327" s="13"/>
      <c r="DC327" s="13"/>
      <c r="DD327" s="13"/>
      <c r="DE327" s="13"/>
      <c r="DF327" s="13"/>
      <c r="DG327" s="13"/>
      <c r="DH327" s="13"/>
      <c r="DI327" s="13"/>
      <c r="DJ327" s="13"/>
      <c r="DK327" s="13"/>
      <c r="DL327" s="13"/>
      <c r="DM327" s="13"/>
      <c r="DN327" s="13"/>
      <c r="DO327" s="13"/>
      <c r="DP327" s="13"/>
      <c r="DQ327" s="13"/>
      <c r="DR327" s="13"/>
      <c r="DS327" s="13"/>
      <c r="DT327" s="13"/>
      <c r="DU327" s="13"/>
      <c r="DV327" s="13"/>
      <c r="DW327" s="13"/>
      <c r="DX327" s="13"/>
      <c r="DY327" s="13"/>
      <c r="DZ327" s="13"/>
      <c r="EA327" s="13"/>
      <c r="EB327" s="13"/>
      <c r="EC327" s="13"/>
      <c r="ED327" s="13"/>
      <c r="EE327" s="13"/>
      <c r="EF327" s="13"/>
      <c r="EG327" s="13"/>
      <c r="EH327" s="13"/>
      <c r="EI327" s="13"/>
      <c r="EJ327" s="13"/>
      <c r="EK327" s="13"/>
      <c r="EL327" s="13"/>
      <c r="EM327" s="13"/>
      <c r="EN327" s="13"/>
      <c r="EO327" s="13"/>
      <c r="EP327" s="13"/>
      <c r="EQ327" s="13"/>
      <c r="ER327" s="13"/>
      <c r="ES327" s="13"/>
      <c r="ET327" s="13"/>
      <c r="EU327" s="13"/>
      <c r="EV327" s="13"/>
      <c r="EW327" s="13"/>
      <c r="EX327" s="13"/>
      <c r="EY327" s="13"/>
      <c r="EZ327" s="13"/>
      <c r="FA327" s="13"/>
      <c r="FB327" s="13"/>
      <c r="FC327" s="13"/>
      <c r="FD327" s="13"/>
      <c r="FE327" s="13"/>
      <c r="FF327" s="13"/>
      <c r="FG327" s="13"/>
      <c r="FH327" s="13"/>
      <c r="FI327" s="13"/>
      <c r="FJ327" s="13"/>
      <c r="FK327" s="13"/>
      <c r="FL327" s="13"/>
      <c r="FM327" s="13"/>
      <c r="FN327" s="13"/>
      <c r="FO327" s="13"/>
      <c r="FP327" s="13"/>
      <c r="FQ327" s="13"/>
      <c r="FR327" s="13"/>
      <c r="FS327" s="13"/>
      <c r="FT327" s="13"/>
      <c r="FU327" s="13"/>
      <c r="FV327" s="13"/>
      <c r="FW327" s="13"/>
      <c r="FX327" s="13"/>
      <c r="FY327" s="13"/>
      <c r="FZ327" s="13"/>
      <c r="GA327" s="13"/>
      <c r="GB327" s="13"/>
      <c r="GC327" s="13"/>
    </row>
    <row r="328" spans="1:185" ht="12.75" customHeight="1" x14ac:dyDescent="0.2">
      <c r="A328" s="76"/>
      <c r="B328" s="81" t="s">
        <v>577</v>
      </c>
      <c r="C328" s="82" t="s">
        <v>652</v>
      </c>
      <c r="D328" s="88"/>
      <c r="E328" s="85">
        <v>3.6</v>
      </c>
      <c r="F328" s="50"/>
      <c r="G328" s="15">
        <f t="shared" si="4"/>
        <v>4</v>
      </c>
      <c r="H328" s="15">
        <v>0</v>
      </c>
      <c r="I328" s="15">
        <v>0</v>
      </c>
      <c r="J328" s="68">
        <v>1</v>
      </c>
      <c r="K328" s="15"/>
      <c r="L328" s="59">
        <v>0</v>
      </c>
      <c r="M328" s="59">
        <v>0</v>
      </c>
      <c r="N328" s="59">
        <v>2</v>
      </c>
      <c r="O328" s="59">
        <v>1</v>
      </c>
      <c r="P328" s="15"/>
      <c r="Q328" s="59">
        <v>0</v>
      </c>
      <c r="R328" s="59">
        <v>0</v>
      </c>
      <c r="S328" s="59">
        <v>0</v>
      </c>
      <c r="T328" s="59"/>
      <c r="U328" s="15"/>
      <c r="V328" s="59"/>
      <c r="W328" s="59"/>
      <c r="X328" s="61"/>
      <c r="Y328" s="59"/>
      <c r="Z328" s="61"/>
      <c r="AA328" s="59"/>
      <c r="AB328" s="62"/>
      <c r="AC328" s="62"/>
      <c r="AD328" s="59"/>
      <c r="AE328" s="62"/>
      <c r="AF328" s="59"/>
      <c r="AG328" s="63"/>
      <c r="AH328" s="63"/>
      <c r="AI328" s="59"/>
      <c r="AJ328" s="63"/>
      <c r="AK328" s="59"/>
      <c r="AL328" s="59"/>
      <c r="AM328" s="59"/>
      <c r="AN328" s="63"/>
      <c r="AO328" s="59"/>
      <c r="AP328" s="59"/>
      <c r="AQ328" s="63"/>
      <c r="AR328" s="59"/>
      <c r="AS328" s="59"/>
      <c r="AT328" s="59"/>
      <c r="AU328" s="59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  <c r="BR328" s="13"/>
      <c r="BS328" s="13"/>
      <c r="BT328" s="13"/>
      <c r="BU328" s="13"/>
      <c r="BV328" s="13"/>
      <c r="BW328" s="13"/>
      <c r="BX328" s="13"/>
      <c r="BY328" s="13"/>
      <c r="BZ328" s="13"/>
      <c r="CA328" s="13"/>
      <c r="CB328" s="13"/>
      <c r="CC328" s="13"/>
      <c r="CD328" s="13"/>
      <c r="CE328" s="13"/>
      <c r="CF328" s="13"/>
      <c r="CG328" s="13"/>
      <c r="CH328" s="13"/>
      <c r="CI328" s="13"/>
      <c r="CJ328" s="13"/>
      <c r="CK328" s="13"/>
      <c r="CL328" s="13"/>
      <c r="CM328" s="13"/>
      <c r="CN328" s="13"/>
      <c r="CO328" s="13"/>
      <c r="CP328" s="13"/>
      <c r="CQ328" s="13"/>
      <c r="CR328" s="13"/>
      <c r="CS328" s="13"/>
      <c r="CT328" s="13"/>
      <c r="CU328" s="13"/>
      <c r="CV328" s="13"/>
      <c r="CW328" s="13"/>
      <c r="CX328" s="13"/>
      <c r="CY328" s="13"/>
      <c r="CZ328" s="13"/>
      <c r="DA328" s="13"/>
      <c r="DB328" s="13"/>
      <c r="DC328" s="13"/>
      <c r="DD328" s="13"/>
      <c r="DE328" s="13"/>
      <c r="DF328" s="13"/>
      <c r="DG328" s="13"/>
      <c r="DH328" s="13"/>
      <c r="DI328" s="13"/>
      <c r="DJ328" s="13"/>
      <c r="DK328" s="13"/>
      <c r="DL328" s="13"/>
      <c r="DM328" s="13"/>
      <c r="DN328" s="13"/>
      <c r="DO328" s="13"/>
      <c r="DP328" s="13"/>
      <c r="DQ328" s="13"/>
      <c r="DR328" s="13"/>
      <c r="DS328" s="13"/>
      <c r="DT328" s="13"/>
      <c r="DU328" s="13"/>
      <c r="DV328" s="13"/>
      <c r="DW328" s="13"/>
      <c r="DX328" s="13"/>
      <c r="DY328" s="13"/>
      <c r="DZ328" s="13"/>
      <c r="EA328" s="13"/>
      <c r="EB328" s="13"/>
      <c r="EC328" s="13"/>
      <c r="ED328" s="13"/>
      <c r="EE328" s="13"/>
      <c r="EF328" s="13"/>
      <c r="EG328" s="13"/>
      <c r="EH328" s="13"/>
      <c r="EI328" s="13"/>
      <c r="EJ328" s="13"/>
      <c r="EK328" s="13"/>
      <c r="EL328" s="13"/>
      <c r="EM328" s="13"/>
      <c r="EN328" s="13"/>
      <c r="EO328" s="13"/>
      <c r="EP328" s="13"/>
      <c r="EQ328" s="13"/>
      <c r="ER328" s="13"/>
      <c r="ES328" s="13"/>
      <c r="ET328" s="13"/>
      <c r="EU328" s="13"/>
      <c r="EV328" s="13"/>
      <c r="EW328" s="13"/>
      <c r="EX328" s="13"/>
      <c r="EY328" s="13"/>
      <c r="EZ328" s="13"/>
      <c r="FA328" s="13"/>
      <c r="FB328" s="13"/>
      <c r="FC328" s="13"/>
      <c r="FD328" s="13"/>
      <c r="FE328" s="13"/>
      <c r="FF328" s="13"/>
      <c r="FG328" s="13"/>
      <c r="FH328" s="13"/>
      <c r="FI328" s="13"/>
      <c r="FJ328" s="13"/>
      <c r="FK328" s="13"/>
      <c r="FL328" s="13"/>
      <c r="FM328" s="13"/>
      <c r="FN328" s="13"/>
      <c r="FO328" s="13"/>
      <c r="FP328" s="13"/>
      <c r="FQ328" s="13"/>
      <c r="FR328" s="13"/>
      <c r="FS328" s="13"/>
      <c r="FT328" s="13"/>
      <c r="FU328" s="13"/>
      <c r="FV328" s="13"/>
      <c r="FW328" s="13"/>
      <c r="FX328" s="13"/>
      <c r="FY328" s="13"/>
      <c r="FZ328" s="13"/>
      <c r="GA328" s="13"/>
      <c r="GB328" s="13"/>
      <c r="GC328" s="13"/>
    </row>
    <row r="329" spans="1:185" ht="12.75" customHeight="1" x14ac:dyDescent="0.2">
      <c r="A329" s="76"/>
      <c r="B329" s="81" t="s">
        <v>146</v>
      </c>
      <c r="C329" s="82" t="s">
        <v>652</v>
      </c>
      <c r="D329" s="88">
        <v>111</v>
      </c>
      <c r="E329" s="85">
        <v>3.5</v>
      </c>
      <c r="F329" s="78"/>
      <c r="G329" s="15">
        <f t="shared" si="4"/>
        <v>18</v>
      </c>
      <c r="H329" s="15">
        <v>0</v>
      </c>
      <c r="I329" s="15">
        <v>1</v>
      </c>
      <c r="J329" s="68">
        <v>0</v>
      </c>
      <c r="K329" s="15"/>
      <c r="L329" s="59">
        <v>1</v>
      </c>
      <c r="M329" s="59">
        <v>5</v>
      </c>
      <c r="N329" s="59">
        <v>0</v>
      </c>
      <c r="O329" s="59">
        <v>1</v>
      </c>
      <c r="P329" s="15"/>
      <c r="Q329" s="59">
        <v>5</v>
      </c>
      <c r="R329" s="59">
        <v>5</v>
      </c>
      <c r="S329" s="59">
        <v>0</v>
      </c>
      <c r="T329" s="59"/>
      <c r="U329" s="15"/>
      <c r="V329" s="59"/>
      <c r="W329" s="59"/>
      <c r="X329" s="61"/>
      <c r="Y329" s="59"/>
      <c r="Z329" s="61"/>
      <c r="AA329" s="59"/>
      <c r="AB329" s="62"/>
      <c r="AC329" s="62"/>
      <c r="AD329" s="59"/>
      <c r="AE329" s="62"/>
      <c r="AF329" s="59"/>
      <c r="AG329" s="59"/>
      <c r="AH329" s="59"/>
      <c r="AI329" s="59"/>
      <c r="AJ329" s="59"/>
      <c r="AK329" s="59"/>
      <c r="AL329" s="59"/>
      <c r="AM329" s="59"/>
      <c r="AN329" s="63"/>
      <c r="AO329" s="59"/>
      <c r="AP329" s="59"/>
      <c r="AQ329" s="59"/>
      <c r="AR329" s="59"/>
      <c r="AS329" s="59"/>
      <c r="AT329" s="59"/>
      <c r="AU329" s="59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  <c r="BR329" s="13"/>
      <c r="BS329" s="13"/>
      <c r="BT329" s="13"/>
      <c r="BU329" s="13"/>
      <c r="BV329" s="13"/>
      <c r="BW329" s="13"/>
      <c r="BX329" s="13"/>
      <c r="BY329" s="13"/>
      <c r="BZ329" s="13"/>
      <c r="CA329" s="13"/>
      <c r="CB329" s="13"/>
      <c r="CC329" s="13"/>
      <c r="CD329" s="13"/>
      <c r="CE329" s="13"/>
      <c r="CF329" s="13"/>
      <c r="CG329" s="13"/>
      <c r="CH329" s="13"/>
      <c r="CI329" s="13"/>
      <c r="CJ329" s="13"/>
      <c r="CK329" s="13"/>
      <c r="CL329" s="13"/>
      <c r="CM329" s="13"/>
      <c r="CN329" s="13"/>
      <c r="CO329" s="13"/>
      <c r="CP329" s="13"/>
      <c r="CQ329" s="13"/>
      <c r="CR329" s="13"/>
      <c r="CS329" s="13"/>
      <c r="CT329" s="13"/>
      <c r="CU329" s="13"/>
      <c r="CV329" s="13"/>
      <c r="CW329" s="13"/>
      <c r="CX329" s="13"/>
      <c r="CY329" s="13"/>
      <c r="CZ329" s="13"/>
      <c r="DA329" s="13"/>
      <c r="DB329" s="13"/>
      <c r="DC329" s="13"/>
      <c r="DD329" s="13"/>
      <c r="DE329" s="13"/>
      <c r="DF329" s="13"/>
      <c r="DG329" s="13"/>
      <c r="DH329" s="13"/>
      <c r="DI329" s="13"/>
      <c r="DJ329" s="13"/>
      <c r="DK329" s="13"/>
      <c r="DL329" s="13"/>
      <c r="DM329" s="13"/>
      <c r="DN329" s="13"/>
      <c r="DO329" s="13"/>
      <c r="DP329" s="13"/>
      <c r="DQ329" s="13"/>
      <c r="DR329" s="13"/>
      <c r="DS329" s="13"/>
      <c r="DT329" s="13"/>
      <c r="DU329" s="13"/>
      <c r="DV329" s="13"/>
      <c r="DW329" s="13"/>
      <c r="DX329" s="13"/>
      <c r="DY329" s="13"/>
      <c r="DZ329" s="13"/>
      <c r="EA329" s="13"/>
      <c r="EB329" s="13"/>
      <c r="EC329" s="13"/>
      <c r="ED329" s="13"/>
      <c r="EE329" s="13"/>
      <c r="EF329" s="13"/>
      <c r="EG329" s="13"/>
      <c r="EH329" s="13"/>
      <c r="EI329" s="13"/>
      <c r="EJ329" s="13"/>
      <c r="EK329" s="13"/>
      <c r="EL329" s="13"/>
      <c r="EM329" s="13"/>
      <c r="EN329" s="13"/>
      <c r="EO329" s="13"/>
      <c r="EP329" s="13"/>
      <c r="EQ329" s="13"/>
      <c r="ER329" s="13"/>
      <c r="ES329" s="13"/>
      <c r="ET329" s="13"/>
      <c r="EU329" s="13"/>
      <c r="EV329" s="13"/>
      <c r="EW329" s="13"/>
      <c r="EX329" s="13"/>
      <c r="EY329" s="13"/>
      <c r="EZ329" s="13"/>
      <c r="FA329" s="13"/>
      <c r="FB329" s="13"/>
      <c r="FC329" s="13"/>
      <c r="FD329" s="13"/>
      <c r="FE329" s="13"/>
      <c r="FF329" s="13"/>
      <c r="FG329" s="13"/>
      <c r="FH329" s="13"/>
      <c r="FI329" s="13"/>
      <c r="FJ329" s="13"/>
      <c r="FK329" s="13"/>
      <c r="FL329" s="13"/>
      <c r="FM329" s="13"/>
      <c r="FN329" s="13"/>
      <c r="FO329" s="13"/>
      <c r="FP329" s="13"/>
      <c r="FQ329" s="13"/>
      <c r="FR329" s="13"/>
      <c r="FS329" s="13"/>
      <c r="FT329" s="13"/>
      <c r="FU329" s="13"/>
      <c r="FV329" s="13"/>
      <c r="FW329" s="13"/>
      <c r="FX329" s="13"/>
      <c r="FY329" s="13"/>
      <c r="FZ329" s="13"/>
      <c r="GA329" s="13"/>
      <c r="GB329" s="13"/>
      <c r="GC329" s="13"/>
    </row>
    <row r="330" spans="1:185" ht="12.75" customHeight="1" x14ac:dyDescent="0.2">
      <c r="A330" s="76"/>
      <c r="B330" s="81" t="s">
        <v>232</v>
      </c>
      <c r="C330" s="82" t="s">
        <v>659</v>
      </c>
      <c r="D330" s="88">
        <v>76</v>
      </c>
      <c r="E330" s="85">
        <v>3.5</v>
      </c>
      <c r="F330" s="78"/>
      <c r="G330" s="15">
        <f t="shared" si="4"/>
        <v>22</v>
      </c>
      <c r="H330" s="15">
        <v>0</v>
      </c>
      <c r="I330" s="15">
        <v>0</v>
      </c>
      <c r="J330" s="15">
        <v>1</v>
      </c>
      <c r="K330" s="15"/>
      <c r="L330" s="59">
        <v>2</v>
      </c>
      <c r="M330" s="59">
        <v>7</v>
      </c>
      <c r="N330" s="59">
        <v>5</v>
      </c>
      <c r="O330" s="59">
        <v>2</v>
      </c>
      <c r="P330" s="15"/>
      <c r="Q330" s="59">
        <v>1</v>
      </c>
      <c r="R330" s="59">
        <v>2</v>
      </c>
      <c r="S330" s="59">
        <v>2</v>
      </c>
      <c r="T330" s="59"/>
      <c r="U330" s="15"/>
      <c r="V330" s="59"/>
      <c r="W330" s="59"/>
      <c r="X330" s="61"/>
      <c r="Y330" s="59"/>
      <c r="Z330" s="61"/>
      <c r="AA330" s="59"/>
      <c r="AB330" s="62"/>
      <c r="AC330" s="62"/>
      <c r="AD330" s="59"/>
      <c r="AE330" s="62"/>
      <c r="AF330" s="59"/>
      <c r="AG330" s="59"/>
      <c r="AH330" s="63"/>
      <c r="AI330" s="59"/>
      <c r="AJ330" s="59"/>
      <c r="AK330" s="59"/>
      <c r="AL330" s="59"/>
      <c r="AM330" s="59"/>
      <c r="AN330" s="59"/>
      <c r="AO330" s="59"/>
      <c r="AP330" s="63"/>
      <c r="AQ330" s="59"/>
      <c r="AR330" s="59"/>
      <c r="AS330" s="59"/>
      <c r="AT330" s="59"/>
      <c r="AU330" s="59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  <c r="BR330" s="13"/>
      <c r="BS330" s="13"/>
      <c r="BT330" s="13"/>
      <c r="BU330" s="13"/>
      <c r="BV330" s="13"/>
      <c r="BW330" s="13"/>
      <c r="BX330" s="13"/>
      <c r="BY330" s="13"/>
      <c r="BZ330" s="13"/>
      <c r="CA330" s="13"/>
      <c r="CB330" s="13"/>
      <c r="CC330" s="13"/>
      <c r="CD330" s="13"/>
      <c r="CE330" s="13"/>
      <c r="CF330" s="13"/>
      <c r="CG330" s="13"/>
      <c r="CH330" s="13"/>
      <c r="CI330" s="13"/>
      <c r="CJ330" s="13"/>
      <c r="CK330" s="13"/>
      <c r="CL330" s="13"/>
      <c r="CM330" s="13"/>
      <c r="CN330" s="13"/>
      <c r="CO330" s="13"/>
      <c r="CP330" s="13"/>
      <c r="CQ330" s="13"/>
      <c r="CR330" s="13"/>
      <c r="CS330" s="13"/>
      <c r="CT330" s="13"/>
      <c r="CU330" s="13"/>
      <c r="CV330" s="13"/>
      <c r="CW330" s="13"/>
      <c r="CX330" s="13"/>
      <c r="CY330" s="13"/>
      <c r="CZ330" s="13"/>
      <c r="DA330" s="13"/>
      <c r="DB330" s="13"/>
      <c r="DC330" s="13"/>
      <c r="DD330" s="13"/>
      <c r="DE330" s="13"/>
      <c r="DF330" s="13"/>
      <c r="DG330" s="13"/>
      <c r="DH330" s="13"/>
      <c r="DI330" s="13"/>
      <c r="DJ330" s="13"/>
      <c r="DK330" s="13"/>
      <c r="DL330" s="13"/>
      <c r="DM330" s="13"/>
      <c r="DN330" s="13"/>
      <c r="DO330" s="13"/>
      <c r="DP330" s="13"/>
      <c r="DQ330" s="13"/>
      <c r="DR330" s="13"/>
      <c r="DS330" s="13"/>
      <c r="DT330" s="13"/>
      <c r="DU330" s="13"/>
      <c r="DV330" s="13"/>
      <c r="DW330" s="13"/>
      <c r="DX330" s="13"/>
      <c r="DY330" s="13"/>
      <c r="DZ330" s="13"/>
      <c r="EA330" s="13"/>
      <c r="EB330" s="13"/>
      <c r="EC330" s="13"/>
      <c r="ED330" s="13"/>
      <c r="EE330" s="13"/>
      <c r="EF330" s="13"/>
      <c r="EG330" s="13"/>
      <c r="EH330" s="13"/>
      <c r="EI330" s="13"/>
      <c r="EJ330" s="13"/>
      <c r="EK330" s="13"/>
      <c r="EL330" s="13"/>
      <c r="EM330" s="13"/>
      <c r="EN330" s="13"/>
      <c r="EO330" s="13"/>
      <c r="EP330" s="13"/>
      <c r="EQ330" s="13"/>
      <c r="ER330" s="13"/>
      <c r="ES330" s="13"/>
      <c r="ET330" s="13"/>
      <c r="EU330" s="13"/>
      <c r="EV330" s="13"/>
      <c r="EW330" s="13"/>
      <c r="EX330" s="13"/>
      <c r="EY330" s="13"/>
      <c r="EZ330" s="13"/>
      <c r="FA330" s="13"/>
      <c r="FB330" s="13"/>
      <c r="FC330" s="13"/>
      <c r="FD330" s="13"/>
      <c r="FE330" s="13"/>
      <c r="FF330" s="13"/>
      <c r="FG330" s="13"/>
      <c r="FH330" s="13"/>
      <c r="FI330" s="13"/>
      <c r="FJ330" s="13"/>
      <c r="FK330" s="13"/>
      <c r="FL330" s="13"/>
      <c r="FM330" s="13"/>
      <c r="FN330" s="13"/>
      <c r="FO330" s="13"/>
      <c r="FP330" s="13"/>
      <c r="FQ330" s="13"/>
      <c r="FR330" s="13"/>
      <c r="FS330" s="13"/>
      <c r="FT330" s="13"/>
      <c r="FU330" s="13"/>
      <c r="FV330" s="13"/>
      <c r="FW330" s="13"/>
      <c r="FX330" s="13"/>
      <c r="FY330" s="13"/>
      <c r="FZ330" s="13"/>
      <c r="GA330" s="13"/>
      <c r="GB330" s="13"/>
      <c r="GC330" s="13"/>
    </row>
    <row r="331" spans="1:185" ht="12.75" customHeight="1" x14ac:dyDescent="0.2">
      <c r="A331" s="76"/>
      <c r="B331" s="81" t="s">
        <v>224</v>
      </c>
      <c r="C331" s="82" t="s">
        <v>665</v>
      </c>
      <c r="D331" s="88">
        <v>103</v>
      </c>
      <c r="E331" s="85">
        <v>3.5</v>
      </c>
      <c r="F331" s="50">
        <v>3.7</v>
      </c>
      <c r="G331" s="15">
        <f t="shared" si="4"/>
        <v>33</v>
      </c>
      <c r="H331" s="15">
        <v>5</v>
      </c>
      <c r="I331" s="15">
        <v>2</v>
      </c>
      <c r="J331" s="15">
        <v>7</v>
      </c>
      <c r="K331" s="15"/>
      <c r="L331" s="59">
        <v>2</v>
      </c>
      <c r="M331" s="59">
        <v>2</v>
      </c>
      <c r="N331" s="59">
        <v>2</v>
      </c>
      <c r="O331" s="59">
        <v>7</v>
      </c>
      <c r="P331" s="15"/>
      <c r="Q331" s="59">
        <v>2</v>
      </c>
      <c r="R331" s="59">
        <v>2</v>
      </c>
      <c r="S331" s="59">
        <v>2</v>
      </c>
      <c r="T331" s="59"/>
      <c r="U331" s="15"/>
      <c r="V331" s="59"/>
      <c r="W331" s="59"/>
      <c r="X331" s="61"/>
      <c r="Y331" s="59"/>
      <c r="Z331" s="61"/>
      <c r="AA331" s="59"/>
      <c r="AB331" s="62"/>
      <c r="AC331" s="62"/>
      <c r="AD331" s="59"/>
      <c r="AE331" s="62"/>
      <c r="AF331" s="59"/>
      <c r="AG331" s="59"/>
      <c r="AH331" s="59"/>
      <c r="AI331" s="59"/>
      <c r="AJ331" s="59"/>
      <c r="AK331" s="59"/>
      <c r="AL331" s="59"/>
      <c r="AM331" s="59"/>
      <c r="AN331" s="59"/>
      <c r="AO331" s="59"/>
      <c r="AP331" s="59"/>
      <c r="AQ331" s="59"/>
      <c r="AR331" s="59"/>
      <c r="AS331" s="59"/>
      <c r="AT331" s="59"/>
      <c r="AU331" s="59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  <c r="BR331" s="13"/>
      <c r="BS331" s="13"/>
      <c r="BT331" s="13"/>
      <c r="BU331" s="13"/>
      <c r="BV331" s="13"/>
      <c r="BW331" s="13"/>
      <c r="BX331" s="13"/>
      <c r="BY331" s="13"/>
      <c r="BZ331" s="13"/>
      <c r="CA331" s="13"/>
      <c r="CB331" s="13"/>
      <c r="CC331" s="13"/>
      <c r="CD331" s="13"/>
      <c r="CE331" s="13"/>
      <c r="CF331" s="13"/>
      <c r="CG331" s="13"/>
      <c r="CH331" s="13"/>
      <c r="CI331" s="13"/>
      <c r="CJ331" s="13"/>
      <c r="CK331" s="13"/>
      <c r="CL331" s="13"/>
      <c r="CM331" s="13"/>
      <c r="CN331" s="13"/>
      <c r="CO331" s="13"/>
      <c r="CP331" s="13"/>
      <c r="CQ331" s="13"/>
      <c r="CR331" s="13"/>
      <c r="CS331" s="13"/>
      <c r="CT331" s="13"/>
      <c r="CU331" s="13"/>
      <c r="CV331" s="13"/>
      <c r="CW331" s="13"/>
      <c r="CX331" s="13"/>
      <c r="CY331" s="13"/>
      <c r="CZ331" s="13"/>
      <c r="DA331" s="13"/>
      <c r="DB331" s="13"/>
      <c r="DC331" s="13"/>
      <c r="DD331" s="13"/>
      <c r="DE331" s="13"/>
      <c r="DF331" s="13"/>
      <c r="DG331" s="13"/>
      <c r="DH331" s="13"/>
      <c r="DI331" s="13"/>
      <c r="DJ331" s="13"/>
      <c r="DK331" s="13"/>
      <c r="DL331" s="13"/>
      <c r="DM331" s="13"/>
      <c r="DN331" s="13"/>
      <c r="DO331" s="13"/>
      <c r="DP331" s="13"/>
      <c r="DQ331" s="13"/>
      <c r="DR331" s="13"/>
      <c r="DS331" s="13"/>
      <c r="DT331" s="13"/>
      <c r="DU331" s="13"/>
      <c r="DV331" s="13"/>
      <c r="DW331" s="13"/>
      <c r="DX331" s="13"/>
      <c r="DY331" s="13"/>
      <c r="DZ331" s="13"/>
      <c r="EA331" s="13"/>
      <c r="EB331" s="13"/>
      <c r="EC331" s="13"/>
      <c r="ED331" s="13"/>
      <c r="EE331" s="13"/>
      <c r="EF331" s="13"/>
      <c r="EG331" s="13"/>
      <c r="EH331" s="13"/>
      <c r="EI331" s="13"/>
      <c r="EJ331" s="13"/>
      <c r="EK331" s="13"/>
      <c r="EL331" s="13"/>
      <c r="EM331" s="13"/>
      <c r="EN331" s="13"/>
      <c r="EO331" s="13"/>
      <c r="EP331" s="13"/>
      <c r="EQ331" s="13"/>
      <c r="ER331" s="13"/>
      <c r="ES331" s="13"/>
      <c r="ET331" s="13"/>
      <c r="EU331" s="13"/>
      <c r="EV331" s="13"/>
      <c r="EW331" s="13"/>
      <c r="EX331" s="13"/>
      <c r="EY331" s="13"/>
      <c r="EZ331" s="13"/>
      <c r="FA331" s="13"/>
      <c r="FB331" s="13"/>
      <c r="FC331" s="13"/>
      <c r="FD331" s="13"/>
      <c r="FE331" s="13"/>
      <c r="FF331" s="13"/>
      <c r="FG331" s="13"/>
      <c r="FH331" s="13"/>
      <c r="FI331" s="13"/>
      <c r="FJ331" s="13"/>
      <c r="FK331" s="13"/>
      <c r="FL331" s="13"/>
      <c r="FM331" s="13"/>
      <c r="FN331" s="13"/>
      <c r="FO331" s="13"/>
      <c r="FP331" s="13"/>
      <c r="FQ331" s="13"/>
      <c r="FR331" s="13"/>
      <c r="FS331" s="13"/>
      <c r="FT331" s="13"/>
      <c r="FU331" s="13"/>
      <c r="FV331" s="13"/>
      <c r="FW331" s="13"/>
      <c r="FX331" s="13"/>
      <c r="FY331" s="13"/>
      <c r="FZ331" s="13"/>
      <c r="GA331" s="13"/>
      <c r="GB331" s="13"/>
      <c r="GC331" s="13"/>
    </row>
    <row r="332" spans="1:185" ht="12.75" customHeight="1" x14ac:dyDescent="0.2">
      <c r="A332" s="76"/>
      <c r="B332" s="81" t="s">
        <v>396</v>
      </c>
      <c r="C332" s="82" t="s">
        <v>660</v>
      </c>
      <c r="D332" s="88">
        <v>96</v>
      </c>
      <c r="E332" s="85">
        <v>3.5</v>
      </c>
      <c r="F332" s="50">
        <v>5</v>
      </c>
      <c r="G332" s="15">
        <f t="shared" si="4"/>
        <v>2</v>
      </c>
      <c r="H332" s="15">
        <v>2</v>
      </c>
      <c r="I332" s="15">
        <v>0</v>
      </c>
      <c r="J332" s="15">
        <v>0</v>
      </c>
      <c r="K332" s="15"/>
      <c r="L332" s="59">
        <v>0</v>
      </c>
      <c r="M332" s="59">
        <v>0</v>
      </c>
      <c r="N332" s="59">
        <v>0</v>
      </c>
      <c r="O332" s="59">
        <v>0</v>
      </c>
      <c r="P332" s="15"/>
      <c r="Q332" s="59">
        <v>0</v>
      </c>
      <c r="R332" s="59">
        <v>0</v>
      </c>
      <c r="S332" s="59">
        <v>0</v>
      </c>
      <c r="T332" s="59"/>
      <c r="U332" s="15"/>
      <c r="V332" s="59"/>
      <c r="W332" s="59"/>
      <c r="X332" s="61"/>
      <c r="Y332" s="59"/>
      <c r="Z332" s="61"/>
      <c r="AA332" s="59"/>
      <c r="AB332" s="62"/>
      <c r="AC332" s="62"/>
      <c r="AD332" s="59"/>
      <c r="AE332" s="62"/>
      <c r="AF332" s="59"/>
      <c r="AG332" s="59"/>
      <c r="AH332" s="59"/>
      <c r="AI332" s="59"/>
      <c r="AJ332" s="59"/>
      <c r="AK332" s="59"/>
      <c r="AL332" s="59"/>
      <c r="AM332" s="59"/>
      <c r="AN332" s="59"/>
      <c r="AO332" s="59"/>
      <c r="AP332" s="59"/>
      <c r="AQ332" s="59"/>
      <c r="AR332" s="59"/>
      <c r="AS332" s="59"/>
      <c r="AT332" s="59"/>
      <c r="AU332" s="59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  <c r="BR332" s="13"/>
      <c r="BS332" s="13"/>
      <c r="BT332" s="13"/>
      <c r="BU332" s="13"/>
      <c r="BV332" s="13"/>
      <c r="BW332" s="13"/>
      <c r="BX332" s="13"/>
      <c r="BY332" s="13"/>
      <c r="BZ332" s="13"/>
      <c r="CA332" s="13"/>
      <c r="CB332" s="13"/>
      <c r="CC332" s="13"/>
      <c r="CD332" s="13"/>
      <c r="CE332" s="13"/>
      <c r="CF332" s="13"/>
      <c r="CG332" s="13"/>
      <c r="CH332" s="13"/>
      <c r="CI332" s="13"/>
      <c r="CJ332" s="13"/>
      <c r="CK332" s="13"/>
      <c r="CL332" s="13"/>
      <c r="CM332" s="13"/>
      <c r="CN332" s="13"/>
      <c r="CO332" s="13"/>
      <c r="CP332" s="13"/>
      <c r="CQ332" s="13"/>
      <c r="CR332" s="13"/>
      <c r="CS332" s="13"/>
      <c r="CT332" s="13"/>
      <c r="CU332" s="13"/>
      <c r="CV332" s="13"/>
      <c r="CW332" s="13"/>
      <c r="CX332" s="13"/>
      <c r="CY332" s="13"/>
      <c r="CZ332" s="13"/>
      <c r="DA332" s="13"/>
      <c r="DB332" s="13"/>
      <c r="DC332" s="13"/>
      <c r="DD332" s="13"/>
      <c r="DE332" s="13"/>
      <c r="DF332" s="13"/>
      <c r="DG332" s="13"/>
      <c r="DH332" s="13"/>
      <c r="DI332" s="13"/>
      <c r="DJ332" s="13"/>
      <c r="DK332" s="13"/>
      <c r="DL332" s="13"/>
      <c r="DM332" s="13"/>
      <c r="DN332" s="13"/>
      <c r="DO332" s="13"/>
      <c r="DP332" s="13"/>
      <c r="DQ332" s="13"/>
      <c r="DR332" s="13"/>
      <c r="DS332" s="13"/>
      <c r="DT332" s="13"/>
      <c r="DU332" s="13"/>
      <c r="DV332" s="13"/>
      <c r="DW332" s="13"/>
      <c r="DX332" s="13"/>
      <c r="DY332" s="13"/>
      <c r="DZ332" s="13"/>
      <c r="EA332" s="13"/>
      <c r="EB332" s="13"/>
      <c r="EC332" s="13"/>
      <c r="ED332" s="13"/>
      <c r="EE332" s="13"/>
      <c r="EF332" s="13"/>
      <c r="EG332" s="13"/>
      <c r="EH332" s="13"/>
      <c r="EI332" s="13"/>
      <c r="EJ332" s="13"/>
      <c r="EK332" s="13"/>
      <c r="EL332" s="13"/>
      <c r="EM332" s="13"/>
      <c r="EN332" s="13"/>
      <c r="EO332" s="13"/>
      <c r="EP332" s="13"/>
      <c r="EQ332" s="13"/>
      <c r="ER332" s="13"/>
      <c r="ES332" s="13"/>
      <c r="ET332" s="13"/>
      <c r="EU332" s="13"/>
      <c r="EV332" s="13"/>
      <c r="EW332" s="13"/>
      <c r="EX332" s="13"/>
      <c r="EY332" s="13"/>
      <c r="EZ332" s="13"/>
      <c r="FA332" s="13"/>
      <c r="FB332" s="13"/>
      <c r="FC332" s="13"/>
      <c r="FD332" s="13"/>
      <c r="FE332" s="13"/>
      <c r="FF332" s="13"/>
      <c r="FG332" s="13"/>
      <c r="FH332" s="13"/>
      <c r="FI332" s="13"/>
      <c r="FJ332" s="13"/>
      <c r="FK332" s="13"/>
      <c r="FL332" s="13"/>
      <c r="FM332" s="13"/>
      <c r="FN332" s="13"/>
      <c r="FO332" s="13"/>
      <c r="FP332" s="13"/>
      <c r="FQ332" s="13"/>
      <c r="FR332" s="13"/>
      <c r="FS332" s="13"/>
      <c r="FT332" s="13"/>
      <c r="FU332" s="13"/>
      <c r="FV332" s="13"/>
      <c r="FW332" s="13"/>
      <c r="FX332" s="13"/>
      <c r="FY332" s="13"/>
      <c r="FZ332" s="13"/>
      <c r="GA332" s="13"/>
      <c r="GB332" s="13"/>
      <c r="GC332" s="13"/>
    </row>
    <row r="333" spans="1:185" ht="12.75" customHeight="1" x14ac:dyDescent="0.2">
      <c r="A333" s="76"/>
      <c r="B333" s="81" t="s">
        <v>140</v>
      </c>
      <c r="C333" s="82" t="s">
        <v>661</v>
      </c>
      <c r="D333" s="88">
        <v>86</v>
      </c>
      <c r="E333" s="85">
        <v>3.5</v>
      </c>
      <c r="F333" s="50">
        <v>4</v>
      </c>
      <c r="G333" s="15">
        <f t="shared" si="4"/>
        <v>51</v>
      </c>
      <c r="H333" s="15">
        <v>2</v>
      </c>
      <c r="I333" s="15">
        <v>7</v>
      </c>
      <c r="J333" s="15">
        <v>2</v>
      </c>
      <c r="K333" s="15"/>
      <c r="L333" s="59">
        <v>8</v>
      </c>
      <c r="M333" s="59">
        <v>8</v>
      </c>
      <c r="N333" s="59">
        <v>2</v>
      </c>
      <c r="O333" s="59">
        <v>5</v>
      </c>
      <c r="P333" s="15"/>
      <c r="Q333" s="59">
        <v>5</v>
      </c>
      <c r="R333" s="59">
        <v>2</v>
      </c>
      <c r="S333" s="59">
        <v>10</v>
      </c>
      <c r="T333" s="59"/>
      <c r="U333" s="15"/>
      <c r="V333" s="59"/>
      <c r="W333" s="59"/>
      <c r="X333" s="61"/>
      <c r="Y333" s="59"/>
      <c r="Z333" s="61"/>
      <c r="AA333" s="59"/>
      <c r="AB333" s="62"/>
      <c r="AC333" s="62"/>
      <c r="AD333" s="59"/>
      <c r="AE333" s="62"/>
      <c r="AF333" s="59"/>
      <c r="AG333" s="59"/>
      <c r="AH333" s="59"/>
      <c r="AI333" s="59"/>
      <c r="AJ333" s="59"/>
      <c r="AK333" s="59"/>
      <c r="AL333" s="59"/>
      <c r="AM333" s="59"/>
      <c r="AN333" s="59"/>
      <c r="AO333" s="59"/>
      <c r="AP333" s="59"/>
      <c r="AQ333" s="59"/>
      <c r="AR333" s="59"/>
      <c r="AS333" s="59"/>
      <c r="AT333" s="59"/>
      <c r="AU333" s="59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  <c r="BR333" s="13"/>
      <c r="BS333" s="13"/>
      <c r="BT333" s="13"/>
      <c r="BU333" s="13"/>
      <c r="BV333" s="13"/>
      <c r="BW333" s="13"/>
      <c r="BX333" s="13"/>
      <c r="BY333" s="13"/>
      <c r="BZ333" s="13"/>
      <c r="CA333" s="13"/>
      <c r="CB333" s="13"/>
      <c r="CC333" s="13"/>
      <c r="CD333" s="13"/>
      <c r="CE333" s="13"/>
      <c r="CF333" s="13"/>
      <c r="CG333" s="13"/>
      <c r="CH333" s="13"/>
      <c r="CI333" s="13"/>
      <c r="CJ333" s="13"/>
      <c r="CK333" s="13"/>
      <c r="CL333" s="13"/>
      <c r="CM333" s="13"/>
      <c r="CN333" s="13"/>
      <c r="CO333" s="13"/>
      <c r="CP333" s="13"/>
      <c r="CQ333" s="13"/>
      <c r="CR333" s="13"/>
      <c r="CS333" s="13"/>
      <c r="CT333" s="13"/>
      <c r="CU333" s="13"/>
      <c r="CV333" s="13"/>
      <c r="CW333" s="13"/>
      <c r="CX333" s="13"/>
      <c r="CY333" s="13"/>
      <c r="CZ333" s="13"/>
      <c r="DA333" s="13"/>
      <c r="DB333" s="13"/>
      <c r="DC333" s="13"/>
      <c r="DD333" s="13"/>
      <c r="DE333" s="13"/>
      <c r="DF333" s="13"/>
      <c r="DG333" s="13"/>
      <c r="DH333" s="13"/>
      <c r="DI333" s="13"/>
      <c r="DJ333" s="13"/>
      <c r="DK333" s="13"/>
      <c r="DL333" s="13"/>
      <c r="DM333" s="13"/>
      <c r="DN333" s="13"/>
      <c r="DO333" s="13"/>
      <c r="DP333" s="13"/>
      <c r="DQ333" s="13"/>
      <c r="DR333" s="13"/>
      <c r="DS333" s="13"/>
      <c r="DT333" s="13"/>
      <c r="DU333" s="13"/>
      <c r="DV333" s="13"/>
      <c r="DW333" s="13"/>
      <c r="DX333" s="13"/>
      <c r="DY333" s="13"/>
      <c r="DZ333" s="13"/>
      <c r="EA333" s="13"/>
      <c r="EB333" s="13"/>
      <c r="EC333" s="13"/>
      <c r="ED333" s="13"/>
      <c r="EE333" s="13"/>
      <c r="EF333" s="13"/>
      <c r="EG333" s="13"/>
      <c r="EH333" s="13"/>
      <c r="EI333" s="13"/>
      <c r="EJ333" s="13"/>
      <c r="EK333" s="13"/>
      <c r="EL333" s="13"/>
      <c r="EM333" s="13"/>
      <c r="EN333" s="13"/>
      <c r="EO333" s="13"/>
      <c r="EP333" s="13"/>
      <c r="EQ333" s="13"/>
      <c r="ER333" s="13"/>
      <c r="ES333" s="13"/>
      <c r="ET333" s="13"/>
      <c r="EU333" s="13"/>
      <c r="EV333" s="13"/>
      <c r="EW333" s="13"/>
      <c r="EX333" s="13"/>
      <c r="EY333" s="13"/>
      <c r="EZ333" s="13"/>
      <c r="FA333" s="13"/>
      <c r="FB333" s="13"/>
      <c r="FC333" s="13"/>
      <c r="FD333" s="13"/>
      <c r="FE333" s="13"/>
      <c r="FF333" s="13"/>
      <c r="FG333" s="13"/>
      <c r="FH333" s="13"/>
      <c r="FI333" s="13"/>
      <c r="FJ333" s="13"/>
      <c r="FK333" s="13"/>
      <c r="FL333" s="13"/>
      <c r="FM333" s="13"/>
      <c r="FN333" s="13"/>
      <c r="FO333" s="13"/>
      <c r="FP333" s="13"/>
      <c r="FQ333" s="13"/>
      <c r="FR333" s="13"/>
      <c r="FS333" s="13"/>
      <c r="FT333" s="13"/>
      <c r="FU333" s="13"/>
      <c r="FV333" s="13"/>
      <c r="FW333" s="13"/>
      <c r="FX333" s="13"/>
      <c r="FY333" s="13"/>
      <c r="FZ333" s="13"/>
      <c r="GA333" s="13"/>
      <c r="GB333" s="13"/>
      <c r="GC333" s="13"/>
    </row>
    <row r="334" spans="1:185" ht="12.75" customHeight="1" x14ac:dyDescent="0.2">
      <c r="A334" s="76"/>
      <c r="B334" s="81" t="s">
        <v>406</v>
      </c>
      <c r="C334" s="82" t="s">
        <v>654</v>
      </c>
      <c r="D334" s="88">
        <v>38</v>
      </c>
      <c r="E334" s="85">
        <v>3.5</v>
      </c>
      <c r="F334" s="78"/>
      <c r="G334" s="15">
        <f t="shared" si="4"/>
        <v>6</v>
      </c>
      <c r="H334" s="58">
        <v>0</v>
      </c>
      <c r="I334" s="15">
        <v>0</v>
      </c>
      <c r="J334" s="15">
        <v>1</v>
      </c>
      <c r="K334" s="15"/>
      <c r="L334" s="59">
        <v>1</v>
      </c>
      <c r="M334" s="59">
        <v>0</v>
      </c>
      <c r="N334" s="59">
        <v>1</v>
      </c>
      <c r="O334" s="59">
        <v>1</v>
      </c>
      <c r="P334" s="15"/>
      <c r="Q334" s="59">
        <v>1</v>
      </c>
      <c r="R334" s="59">
        <v>1</v>
      </c>
      <c r="S334" s="59">
        <v>0</v>
      </c>
      <c r="T334" s="59"/>
      <c r="U334" s="15"/>
      <c r="V334" s="59"/>
      <c r="W334" s="59"/>
      <c r="X334" s="61"/>
      <c r="Y334" s="59"/>
      <c r="Z334" s="61"/>
      <c r="AA334" s="59"/>
      <c r="AB334" s="62"/>
      <c r="AC334" s="62"/>
      <c r="AD334" s="59"/>
      <c r="AE334" s="62"/>
      <c r="AF334" s="59"/>
      <c r="AG334" s="59"/>
      <c r="AH334" s="59"/>
      <c r="AI334" s="63"/>
      <c r="AJ334" s="59"/>
      <c r="AK334" s="59"/>
      <c r="AL334" s="59"/>
      <c r="AM334" s="63"/>
      <c r="AN334" s="59"/>
      <c r="AO334" s="59"/>
      <c r="AP334" s="59"/>
      <c r="AQ334" s="59"/>
      <c r="AR334" s="59"/>
      <c r="AS334" s="59"/>
      <c r="AT334" s="59"/>
      <c r="AU334" s="59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  <c r="BR334" s="13"/>
      <c r="BS334" s="13"/>
      <c r="BT334" s="13"/>
      <c r="BU334" s="13"/>
      <c r="BV334" s="13"/>
      <c r="BW334" s="13"/>
      <c r="BX334" s="13"/>
      <c r="BY334" s="13"/>
      <c r="BZ334" s="13"/>
      <c r="CA334" s="13"/>
      <c r="CB334" s="13"/>
      <c r="CC334" s="13"/>
      <c r="CD334" s="13"/>
      <c r="CE334" s="13"/>
      <c r="CF334" s="13"/>
      <c r="CG334" s="13"/>
      <c r="CH334" s="13"/>
      <c r="CI334" s="13"/>
      <c r="CJ334" s="13"/>
      <c r="CK334" s="13"/>
      <c r="CL334" s="13"/>
      <c r="CM334" s="13"/>
      <c r="CN334" s="13"/>
      <c r="CO334" s="13"/>
      <c r="CP334" s="13"/>
      <c r="CQ334" s="13"/>
      <c r="CR334" s="13"/>
      <c r="CS334" s="13"/>
      <c r="CT334" s="13"/>
      <c r="CU334" s="13"/>
      <c r="CV334" s="13"/>
      <c r="CW334" s="13"/>
      <c r="CX334" s="13"/>
      <c r="CY334" s="13"/>
      <c r="CZ334" s="13"/>
      <c r="DA334" s="13"/>
      <c r="DB334" s="13"/>
      <c r="DC334" s="13"/>
      <c r="DD334" s="13"/>
      <c r="DE334" s="13"/>
      <c r="DF334" s="13"/>
      <c r="DG334" s="13"/>
      <c r="DH334" s="13"/>
      <c r="DI334" s="13"/>
      <c r="DJ334" s="13"/>
      <c r="DK334" s="13"/>
      <c r="DL334" s="13"/>
      <c r="DM334" s="13"/>
      <c r="DN334" s="13"/>
      <c r="DO334" s="13"/>
      <c r="DP334" s="13"/>
      <c r="DQ334" s="13"/>
      <c r="DR334" s="13"/>
      <c r="DS334" s="13"/>
      <c r="DT334" s="13"/>
      <c r="DU334" s="13"/>
      <c r="DV334" s="13"/>
      <c r="DW334" s="13"/>
      <c r="DX334" s="13"/>
      <c r="DY334" s="13"/>
      <c r="DZ334" s="13"/>
      <c r="EA334" s="13"/>
      <c r="EB334" s="13"/>
      <c r="EC334" s="13"/>
      <c r="ED334" s="13"/>
      <c r="EE334" s="13"/>
      <c r="EF334" s="13"/>
      <c r="EG334" s="13"/>
      <c r="EH334" s="13"/>
      <c r="EI334" s="13"/>
      <c r="EJ334" s="13"/>
      <c r="EK334" s="13"/>
      <c r="EL334" s="13"/>
      <c r="EM334" s="13"/>
      <c r="EN334" s="13"/>
      <c r="EO334" s="13"/>
      <c r="EP334" s="13"/>
      <c r="EQ334" s="13"/>
      <c r="ER334" s="13"/>
      <c r="ES334" s="13"/>
      <c r="ET334" s="13"/>
      <c r="EU334" s="13"/>
      <c r="EV334" s="13"/>
      <c r="EW334" s="13"/>
      <c r="EX334" s="13"/>
      <c r="EY334" s="13"/>
      <c r="EZ334" s="13"/>
      <c r="FA334" s="13"/>
      <c r="FB334" s="13"/>
      <c r="FC334" s="13"/>
      <c r="FD334" s="13"/>
      <c r="FE334" s="13"/>
      <c r="FF334" s="13"/>
      <c r="FG334" s="13"/>
      <c r="FH334" s="13"/>
      <c r="FI334" s="13"/>
      <c r="FJ334" s="13"/>
      <c r="FK334" s="13"/>
      <c r="FL334" s="13"/>
      <c r="FM334" s="13"/>
      <c r="FN334" s="13"/>
      <c r="FO334" s="13"/>
      <c r="FP334" s="13"/>
      <c r="FQ334" s="13"/>
      <c r="FR334" s="13"/>
      <c r="FS334" s="13"/>
      <c r="FT334" s="13"/>
      <c r="FU334" s="13"/>
      <c r="FV334" s="13"/>
      <c r="FW334" s="13"/>
      <c r="FX334" s="13"/>
      <c r="FY334" s="13"/>
      <c r="FZ334" s="13"/>
      <c r="GA334" s="13"/>
      <c r="GB334" s="13"/>
      <c r="GC334" s="13"/>
    </row>
    <row r="335" spans="1:185" ht="12.75" customHeight="1" x14ac:dyDescent="0.2">
      <c r="A335" s="76"/>
      <c r="B335" s="81" t="s">
        <v>409</v>
      </c>
      <c r="C335" s="82" t="s">
        <v>653</v>
      </c>
      <c r="D335" s="88">
        <v>103</v>
      </c>
      <c r="E335" s="85">
        <v>3.5</v>
      </c>
      <c r="F335" s="78"/>
      <c r="G335" s="15">
        <f t="shared" ref="G335:G403" si="5">SUM(H335:AU335)</f>
        <v>23</v>
      </c>
      <c r="H335" s="58">
        <v>2</v>
      </c>
      <c r="I335" s="15">
        <v>2</v>
      </c>
      <c r="J335" s="15">
        <v>2</v>
      </c>
      <c r="K335" s="15"/>
      <c r="L335" s="59">
        <v>2</v>
      </c>
      <c r="M335" s="59">
        <v>4</v>
      </c>
      <c r="N335" s="59">
        <v>2</v>
      </c>
      <c r="O335" s="59">
        <v>1</v>
      </c>
      <c r="P335" s="15"/>
      <c r="Q335" s="59">
        <v>2</v>
      </c>
      <c r="R335" s="59">
        <v>5</v>
      </c>
      <c r="S335" s="59">
        <v>1</v>
      </c>
      <c r="T335" s="59"/>
      <c r="U335" s="15"/>
      <c r="V335" s="59"/>
      <c r="W335" s="59"/>
      <c r="X335" s="61"/>
      <c r="Y335" s="59"/>
      <c r="Z335" s="61"/>
      <c r="AA335" s="59"/>
      <c r="AB335" s="62"/>
      <c r="AC335" s="62"/>
      <c r="AD335" s="59"/>
      <c r="AE335" s="62"/>
      <c r="AF335" s="59"/>
      <c r="AG335" s="59"/>
      <c r="AH335" s="59"/>
      <c r="AI335" s="59"/>
      <c r="AJ335" s="59"/>
      <c r="AK335" s="59"/>
      <c r="AL335" s="59"/>
      <c r="AM335" s="59"/>
      <c r="AN335" s="59"/>
      <c r="AO335" s="59"/>
      <c r="AP335" s="59"/>
      <c r="AQ335" s="59"/>
      <c r="AR335" s="59"/>
      <c r="AS335" s="59"/>
      <c r="AT335" s="59"/>
      <c r="AU335" s="59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  <c r="BR335" s="13"/>
      <c r="BS335" s="13"/>
      <c r="BT335" s="13"/>
      <c r="BU335" s="13"/>
      <c r="BV335" s="13"/>
      <c r="BW335" s="13"/>
      <c r="BX335" s="13"/>
      <c r="BY335" s="13"/>
      <c r="BZ335" s="13"/>
      <c r="CA335" s="13"/>
      <c r="CB335" s="13"/>
      <c r="CC335" s="13"/>
      <c r="CD335" s="13"/>
      <c r="CE335" s="13"/>
      <c r="CF335" s="13"/>
      <c r="CG335" s="13"/>
      <c r="CH335" s="13"/>
      <c r="CI335" s="13"/>
      <c r="CJ335" s="13"/>
      <c r="CK335" s="13"/>
      <c r="CL335" s="13"/>
      <c r="CM335" s="13"/>
      <c r="CN335" s="13"/>
      <c r="CO335" s="13"/>
      <c r="CP335" s="13"/>
      <c r="CQ335" s="13"/>
      <c r="CR335" s="13"/>
      <c r="CS335" s="13"/>
      <c r="CT335" s="13"/>
      <c r="CU335" s="13"/>
      <c r="CV335" s="13"/>
      <c r="CW335" s="13"/>
      <c r="CX335" s="13"/>
      <c r="CY335" s="13"/>
      <c r="CZ335" s="13"/>
      <c r="DA335" s="13"/>
      <c r="DB335" s="13"/>
      <c r="DC335" s="13"/>
      <c r="DD335" s="13"/>
      <c r="DE335" s="13"/>
      <c r="DF335" s="13"/>
      <c r="DG335" s="13"/>
      <c r="DH335" s="13"/>
      <c r="DI335" s="13"/>
      <c r="DJ335" s="13"/>
      <c r="DK335" s="13"/>
      <c r="DL335" s="13"/>
      <c r="DM335" s="13"/>
      <c r="DN335" s="13"/>
      <c r="DO335" s="13"/>
      <c r="DP335" s="13"/>
      <c r="DQ335" s="13"/>
      <c r="DR335" s="13"/>
      <c r="DS335" s="13"/>
      <c r="DT335" s="13"/>
      <c r="DU335" s="13"/>
      <c r="DV335" s="13"/>
      <c r="DW335" s="13"/>
      <c r="DX335" s="13"/>
      <c r="DY335" s="13"/>
      <c r="DZ335" s="13"/>
      <c r="EA335" s="13"/>
      <c r="EB335" s="13"/>
      <c r="EC335" s="13"/>
      <c r="ED335" s="13"/>
      <c r="EE335" s="13"/>
      <c r="EF335" s="13"/>
      <c r="EG335" s="13"/>
      <c r="EH335" s="13"/>
      <c r="EI335" s="13"/>
      <c r="EJ335" s="13"/>
      <c r="EK335" s="13"/>
      <c r="EL335" s="13"/>
      <c r="EM335" s="13"/>
      <c r="EN335" s="13"/>
      <c r="EO335" s="13"/>
      <c r="EP335" s="13"/>
      <c r="EQ335" s="13"/>
      <c r="ER335" s="13"/>
      <c r="ES335" s="13"/>
      <c r="ET335" s="13"/>
      <c r="EU335" s="13"/>
      <c r="EV335" s="13"/>
      <c r="EW335" s="13"/>
      <c r="EX335" s="13"/>
      <c r="EY335" s="13"/>
      <c r="EZ335" s="13"/>
      <c r="FA335" s="13"/>
      <c r="FB335" s="13"/>
      <c r="FC335" s="13"/>
      <c r="FD335" s="13"/>
      <c r="FE335" s="13"/>
      <c r="FF335" s="13"/>
      <c r="FG335" s="13"/>
      <c r="FH335" s="13"/>
      <c r="FI335" s="13"/>
      <c r="FJ335" s="13"/>
      <c r="FK335" s="13"/>
      <c r="FL335" s="13"/>
      <c r="FM335" s="13"/>
      <c r="FN335" s="13"/>
      <c r="FO335" s="13"/>
      <c r="FP335" s="13"/>
      <c r="FQ335" s="13"/>
      <c r="FR335" s="13"/>
      <c r="FS335" s="13"/>
      <c r="FT335" s="13"/>
      <c r="FU335" s="13"/>
      <c r="FV335" s="13"/>
      <c r="FW335" s="13"/>
      <c r="FX335" s="13"/>
      <c r="FY335" s="13"/>
      <c r="FZ335" s="13"/>
      <c r="GA335" s="13"/>
      <c r="GB335" s="13"/>
      <c r="GC335" s="13"/>
    </row>
    <row r="336" spans="1:185" ht="12.75" customHeight="1" x14ac:dyDescent="0.2">
      <c r="A336" s="76"/>
      <c r="B336" s="81" t="s">
        <v>415</v>
      </c>
      <c r="C336" s="82" t="s">
        <v>653</v>
      </c>
      <c r="D336" s="88">
        <v>113</v>
      </c>
      <c r="E336" s="85">
        <v>3.5</v>
      </c>
      <c r="F336" s="50"/>
      <c r="G336" s="15">
        <f t="shared" si="5"/>
        <v>20</v>
      </c>
      <c r="H336" s="15">
        <v>2</v>
      </c>
      <c r="I336" s="15">
        <v>2</v>
      </c>
      <c r="J336" s="15">
        <v>2</v>
      </c>
      <c r="K336" s="15"/>
      <c r="L336" s="59">
        <v>2</v>
      </c>
      <c r="M336" s="59">
        <v>5</v>
      </c>
      <c r="N336" s="59">
        <v>2</v>
      </c>
      <c r="O336" s="59">
        <v>2</v>
      </c>
      <c r="P336" s="15"/>
      <c r="Q336" s="59">
        <v>2</v>
      </c>
      <c r="R336" s="59">
        <v>1</v>
      </c>
      <c r="S336" s="59">
        <v>0</v>
      </c>
      <c r="T336" s="59"/>
      <c r="U336" s="15"/>
      <c r="V336" s="59"/>
      <c r="W336" s="59"/>
      <c r="X336" s="61"/>
      <c r="Y336" s="59"/>
      <c r="Z336" s="61"/>
      <c r="AA336" s="59"/>
      <c r="AB336" s="62"/>
      <c r="AC336" s="62"/>
      <c r="AD336" s="59"/>
      <c r="AE336" s="62"/>
      <c r="AF336" s="59"/>
      <c r="AG336" s="59"/>
      <c r="AH336" s="59"/>
      <c r="AI336" s="59"/>
      <c r="AJ336" s="59"/>
      <c r="AK336" s="59"/>
      <c r="AL336" s="59"/>
      <c r="AM336" s="59"/>
      <c r="AN336" s="59"/>
      <c r="AO336" s="59"/>
      <c r="AP336" s="59"/>
      <c r="AQ336" s="59"/>
      <c r="AR336" s="59"/>
      <c r="AS336" s="63"/>
      <c r="AT336" s="63"/>
      <c r="AU336" s="59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  <c r="BR336" s="13"/>
      <c r="BS336" s="13"/>
      <c r="BT336" s="13"/>
      <c r="BU336" s="13"/>
      <c r="BV336" s="13"/>
      <c r="BW336" s="13"/>
      <c r="BX336" s="13"/>
      <c r="BY336" s="13"/>
      <c r="BZ336" s="13"/>
      <c r="CA336" s="13"/>
      <c r="CB336" s="13"/>
      <c r="CC336" s="13"/>
      <c r="CD336" s="13"/>
      <c r="CE336" s="13"/>
      <c r="CF336" s="13"/>
      <c r="CG336" s="13"/>
      <c r="CH336" s="13"/>
      <c r="CI336" s="13"/>
      <c r="CJ336" s="13"/>
      <c r="CK336" s="13"/>
      <c r="CL336" s="13"/>
      <c r="CM336" s="13"/>
      <c r="CN336" s="13"/>
      <c r="CO336" s="13"/>
      <c r="CP336" s="13"/>
      <c r="CQ336" s="13"/>
      <c r="CR336" s="13"/>
      <c r="CS336" s="13"/>
      <c r="CT336" s="13"/>
      <c r="CU336" s="13"/>
      <c r="CV336" s="13"/>
      <c r="CW336" s="13"/>
      <c r="CX336" s="13"/>
      <c r="CY336" s="13"/>
      <c r="CZ336" s="13"/>
      <c r="DA336" s="13"/>
      <c r="DB336" s="13"/>
      <c r="DC336" s="13"/>
      <c r="DD336" s="13"/>
      <c r="DE336" s="13"/>
      <c r="DF336" s="13"/>
      <c r="DG336" s="13"/>
      <c r="DH336" s="13"/>
      <c r="DI336" s="13"/>
      <c r="DJ336" s="13"/>
      <c r="DK336" s="13"/>
      <c r="DL336" s="13"/>
      <c r="DM336" s="13"/>
      <c r="DN336" s="13"/>
      <c r="DO336" s="13"/>
      <c r="DP336" s="13"/>
      <c r="DQ336" s="13"/>
      <c r="DR336" s="13"/>
      <c r="DS336" s="13"/>
      <c r="DT336" s="13"/>
      <c r="DU336" s="13"/>
      <c r="DV336" s="13"/>
      <c r="DW336" s="13"/>
      <c r="DX336" s="13"/>
      <c r="DY336" s="13"/>
      <c r="DZ336" s="13"/>
      <c r="EA336" s="13"/>
      <c r="EB336" s="13"/>
      <c r="EC336" s="13"/>
      <c r="ED336" s="13"/>
      <c r="EE336" s="13"/>
      <c r="EF336" s="13"/>
      <c r="EG336" s="13"/>
      <c r="EH336" s="13"/>
      <c r="EI336" s="13"/>
      <c r="EJ336" s="13"/>
      <c r="EK336" s="13"/>
      <c r="EL336" s="13"/>
      <c r="EM336" s="13"/>
      <c r="EN336" s="13"/>
      <c r="EO336" s="13"/>
      <c r="EP336" s="13"/>
      <c r="EQ336" s="13"/>
      <c r="ER336" s="13"/>
      <c r="ES336" s="13"/>
      <c r="ET336" s="13"/>
      <c r="EU336" s="13"/>
      <c r="EV336" s="13"/>
      <c r="EW336" s="13"/>
      <c r="EX336" s="13"/>
      <c r="EY336" s="13"/>
      <c r="EZ336" s="13"/>
      <c r="FA336" s="13"/>
      <c r="FB336" s="13"/>
      <c r="FC336" s="13"/>
      <c r="FD336" s="13"/>
      <c r="FE336" s="13"/>
      <c r="FF336" s="13"/>
      <c r="FG336" s="13"/>
      <c r="FH336" s="13"/>
      <c r="FI336" s="13"/>
      <c r="FJ336" s="13"/>
      <c r="FK336" s="13"/>
      <c r="FL336" s="13"/>
      <c r="FM336" s="13"/>
      <c r="FN336" s="13"/>
      <c r="FO336" s="13"/>
      <c r="FP336" s="13"/>
      <c r="FQ336" s="13"/>
      <c r="FR336" s="13"/>
      <c r="FS336" s="13"/>
      <c r="FT336" s="13"/>
      <c r="FU336" s="13"/>
      <c r="FV336" s="13"/>
      <c r="FW336" s="13"/>
      <c r="FX336" s="13"/>
      <c r="FY336" s="13"/>
      <c r="FZ336" s="13"/>
      <c r="GA336" s="13"/>
      <c r="GB336" s="13"/>
      <c r="GC336" s="13"/>
    </row>
    <row r="337" spans="1:185" ht="12.75" customHeight="1" x14ac:dyDescent="0.2">
      <c r="A337" s="76"/>
      <c r="B337" s="81" t="s">
        <v>418</v>
      </c>
      <c r="C337" s="82" t="s">
        <v>655</v>
      </c>
      <c r="D337" s="88">
        <v>86</v>
      </c>
      <c r="E337" s="85">
        <v>3.5</v>
      </c>
      <c r="F337" s="73"/>
      <c r="G337" s="15">
        <f t="shared" si="5"/>
        <v>19</v>
      </c>
      <c r="H337" s="15">
        <v>2</v>
      </c>
      <c r="I337" s="15">
        <v>2</v>
      </c>
      <c r="J337" s="15">
        <v>2</v>
      </c>
      <c r="K337" s="15"/>
      <c r="L337" s="59">
        <v>2</v>
      </c>
      <c r="M337" s="59">
        <v>2</v>
      </c>
      <c r="N337" s="59">
        <v>2</v>
      </c>
      <c r="O337" s="59">
        <v>2</v>
      </c>
      <c r="P337" s="15"/>
      <c r="Q337" s="59">
        <v>1</v>
      </c>
      <c r="R337" s="59">
        <v>2</v>
      </c>
      <c r="S337" s="59">
        <v>2</v>
      </c>
      <c r="T337" s="59"/>
      <c r="U337" s="15"/>
      <c r="V337" s="59"/>
      <c r="W337" s="59"/>
      <c r="X337" s="61"/>
      <c r="Y337" s="59"/>
      <c r="Z337" s="61"/>
      <c r="AA337" s="59"/>
      <c r="AB337" s="62"/>
      <c r="AC337" s="62"/>
      <c r="AD337" s="59"/>
      <c r="AE337" s="62"/>
      <c r="AF337" s="59"/>
      <c r="AG337" s="63"/>
      <c r="AH337" s="59"/>
      <c r="AI337" s="59"/>
      <c r="AJ337" s="59"/>
      <c r="AK337" s="59"/>
      <c r="AL337" s="59"/>
      <c r="AM337" s="63"/>
      <c r="AN337" s="59"/>
      <c r="AO337" s="59"/>
      <c r="AP337" s="59"/>
      <c r="AQ337" s="59"/>
      <c r="AR337" s="59"/>
      <c r="AS337" s="59"/>
      <c r="AT337" s="59"/>
      <c r="AU337" s="59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  <c r="BF337" s="13"/>
      <c r="BG337" s="13"/>
      <c r="BH337" s="13"/>
      <c r="BI337" s="13"/>
      <c r="BJ337" s="13"/>
      <c r="BK337" s="13"/>
      <c r="BL337" s="13"/>
      <c r="BM337" s="13"/>
      <c r="BN337" s="13"/>
      <c r="BO337" s="13"/>
      <c r="BP337" s="13"/>
      <c r="BQ337" s="13"/>
      <c r="BR337" s="13"/>
      <c r="BS337" s="13"/>
      <c r="BT337" s="13"/>
      <c r="BU337" s="13"/>
      <c r="BV337" s="13"/>
      <c r="BW337" s="13"/>
      <c r="BX337" s="13"/>
      <c r="BY337" s="13"/>
      <c r="BZ337" s="13"/>
      <c r="CA337" s="13"/>
      <c r="CB337" s="13"/>
      <c r="CC337" s="13"/>
      <c r="CD337" s="13"/>
      <c r="CE337" s="13"/>
      <c r="CF337" s="13"/>
      <c r="CG337" s="13"/>
      <c r="CH337" s="13"/>
      <c r="CI337" s="13"/>
      <c r="CJ337" s="13"/>
      <c r="CK337" s="13"/>
      <c r="CL337" s="13"/>
      <c r="CM337" s="13"/>
      <c r="CN337" s="13"/>
      <c r="CO337" s="13"/>
      <c r="CP337" s="13"/>
      <c r="CQ337" s="13"/>
      <c r="CR337" s="13"/>
      <c r="CS337" s="13"/>
      <c r="CT337" s="13"/>
      <c r="CU337" s="13"/>
      <c r="CV337" s="13"/>
      <c r="CW337" s="13"/>
      <c r="CX337" s="13"/>
      <c r="CY337" s="13"/>
      <c r="CZ337" s="13"/>
      <c r="DA337" s="13"/>
      <c r="DB337" s="13"/>
      <c r="DC337" s="13"/>
      <c r="DD337" s="13"/>
      <c r="DE337" s="13"/>
      <c r="DF337" s="13"/>
      <c r="DG337" s="13"/>
      <c r="DH337" s="13"/>
      <c r="DI337" s="13"/>
      <c r="DJ337" s="13"/>
      <c r="DK337" s="13"/>
      <c r="DL337" s="13"/>
      <c r="DM337" s="13"/>
      <c r="DN337" s="13"/>
      <c r="DO337" s="13"/>
      <c r="DP337" s="13"/>
      <c r="DQ337" s="13"/>
      <c r="DR337" s="13"/>
      <c r="DS337" s="13"/>
      <c r="DT337" s="13"/>
      <c r="DU337" s="13"/>
      <c r="DV337" s="13"/>
      <c r="DW337" s="13"/>
      <c r="DX337" s="13"/>
      <c r="DY337" s="13"/>
      <c r="DZ337" s="13"/>
      <c r="EA337" s="13"/>
      <c r="EB337" s="13"/>
      <c r="EC337" s="13"/>
      <c r="ED337" s="13"/>
      <c r="EE337" s="13"/>
      <c r="EF337" s="13"/>
      <c r="EG337" s="13"/>
      <c r="EH337" s="13"/>
      <c r="EI337" s="13"/>
      <c r="EJ337" s="13"/>
      <c r="EK337" s="13"/>
      <c r="EL337" s="13"/>
      <c r="EM337" s="13"/>
      <c r="EN337" s="13"/>
      <c r="EO337" s="13"/>
      <c r="EP337" s="13"/>
      <c r="EQ337" s="13"/>
      <c r="ER337" s="13"/>
      <c r="ES337" s="13"/>
      <c r="ET337" s="13"/>
      <c r="EU337" s="13"/>
      <c r="EV337" s="13"/>
      <c r="EW337" s="13"/>
      <c r="EX337" s="13"/>
      <c r="EY337" s="13"/>
      <c r="EZ337" s="13"/>
      <c r="FA337" s="13"/>
      <c r="FB337" s="13"/>
      <c r="FC337" s="13"/>
      <c r="FD337" s="13"/>
      <c r="FE337" s="13"/>
      <c r="FF337" s="13"/>
      <c r="FG337" s="13"/>
      <c r="FH337" s="13"/>
      <c r="FI337" s="13"/>
      <c r="FJ337" s="13"/>
      <c r="FK337" s="13"/>
      <c r="FL337" s="13"/>
      <c r="FM337" s="13"/>
      <c r="FN337" s="13"/>
      <c r="FO337" s="13"/>
      <c r="FP337" s="13"/>
      <c r="FQ337" s="13"/>
      <c r="FR337" s="13"/>
      <c r="FS337" s="13"/>
      <c r="FT337" s="13"/>
      <c r="FU337" s="13"/>
      <c r="FV337" s="13"/>
      <c r="FW337" s="13"/>
      <c r="FX337" s="13"/>
      <c r="FY337" s="13"/>
      <c r="FZ337" s="13"/>
      <c r="GA337" s="13"/>
      <c r="GB337" s="13"/>
      <c r="GC337" s="13"/>
    </row>
    <row r="338" spans="1:185" ht="12.75" customHeight="1" x14ac:dyDescent="0.2">
      <c r="A338" s="76"/>
      <c r="B338" s="81" t="s">
        <v>403</v>
      </c>
      <c r="C338" s="82" t="s">
        <v>658</v>
      </c>
      <c r="D338" s="88">
        <v>74</v>
      </c>
      <c r="E338" s="85">
        <v>3.5</v>
      </c>
      <c r="F338" s="78"/>
      <c r="G338" s="15">
        <f t="shared" si="5"/>
        <v>3</v>
      </c>
      <c r="H338" s="15">
        <v>0</v>
      </c>
      <c r="I338" s="15">
        <v>0</v>
      </c>
      <c r="J338" s="15">
        <v>0</v>
      </c>
      <c r="K338" s="15"/>
      <c r="L338" s="59">
        <v>1</v>
      </c>
      <c r="M338" s="59">
        <v>2</v>
      </c>
      <c r="N338" s="59">
        <v>0</v>
      </c>
      <c r="O338" s="59">
        <v>0</v>
      </c>
      <c r="P338" s="15"/>
      <c r="Q338" s="59">
        <v>0</v>
      </c>
      <c r="R338" s="59">
        <v>0</v>
      </c>
      <c r="S338" s="59">
        <v>0</v>
      </c>
      <c r="T338" s="59"/>
      <c r="U338" s="15"/>
      <c r="V338" s="59"/>
      <c r="W338" s="59"/>
      <c r="X338" s="61"/>
      <c r="Y338" s="59"/>
      <c r="Z338" s="61"/>
      <c r="AA338" s="59"/>
      <c r="AB338" s="62"/>
      <c r="AC338" s="62"/>
      <c r="AD338" s="59"/>
      <c r="AE338" s="62"/>
      <c r="AF338" s="59"/>
      <c r="AG338" s="59"/>
      <c r="AH338" s="63"/>
      <c r="AI338" s="59"/>
      <c r="AJ338" s="59"/>
      <c r="AK338" s="59"/>
      <c r="AL338" s="59"/>
      <c r="AM338" s="59"/>
      <c r="AN338" s="59"/>
      <c r="AO338" s="59"/>
      <c r="AP338" s="59"/>
      <c r="AQ338" s="63"/>
      <c r="AR338" s="59"/>
      <c r="AS338" s="59"/>
      <c r="AT338" s="59"/>
      <c r="AU338" s="59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  <c r="BF338" s="13"/>
      <c r="BG338" s="13"/>
      <c r="BH338" s="13"/>
      <c r="BI338" s="13"/>
      <c r="BJ338" s="13"/>
      <c r="BK338" s="13"/>
      <c r="BL338" s="13"/>
      <c r="BM338" s="13"/>
      <c r="BN338" s="13"/>
      <c r="BO338" s="13"/>
      <c r="BP338" s="13"/>
      <c r="BQ338" s="13"/>
      <c r="BR338" s="13"/>
      <c r="BS338" s="13"/>
      <c r="BT338" s="13"/>
      <c r="BU338" s="13"/>
      <c r="BV338" s="13"/>
      <c r="BW338" s="13"/>
      <c r="BX338" s="13"/>
      <c r="BY338" s="13"/>
      <c r="BZ338" s="13"/>
      <c r="CA338" s="13"/>
      <c r="CB338" s="13"/>
      <c r="CC338" s="13"/>
      <c r="CD338" s="13"/>
      <c r="CE338" s="13"/>
      <c r="CF338" s="13"/>
      <c r="CG338" s="13"/>
      <c r="CH338" s="13"/>
      <c r="CI338" s="13"/>
      <c r="CJ338" s="13"/>
      <c r="CK338" s="13"/>
      <c r="CL338" s="13"/>
      <c r="CM338" s="13"/>
      <c r="CN338" s="13"/>
      <c r="CO338" s="13"/>
      <c r="CP338" s="13"/>
      <c r="CQ338" s="13"/>
      <c r="CR338" s="13"/>
      <c r="CS338" s="13"/>
      <c r="CT338" s="13"/>
      <c r="CU338" s="13"/>
      <c r="CV338" s="13"/>
      <c r="CW338" s="13"/>
      <c r="CX338" s="13"/>
      <c r="CY338" s="13"/>
      <c r="CZ338" s="13"/>
      <c r="DA338" s="13"/>
      <c r="DB338" s="13"/>
      <c r="DC338" s="13"/>
      <c r="DD338" s="13"/>
      <c r="DE338" s="13"/>
      <c r="DF338" s="13"/>
      <c r="DG338" s="13"/>
      <c r="DH338" s="13"/>
      <c r="DI338" s="13"/>
      <c r="DJ338" s="13"/>
      <c r="DK338" s="13"/>
      <c r="DL338" s="13"/>
      <c r="DM338" s="13"/>
      <c r="DN338" s="13"/>
      <c r="DO338" s="13"/>
      <c r="DP338" s="13"/>
      <c r="DQ338" s="13"/>
      <c r="DR338" s="13"/>
      <c r="DS338" s="13"/>
      <c r="DT338" s="13"/>
      <c r="DU338" s="13"/>
      <c r="DV338" s="13"/>
      <c r="DW338" s="13"/>
      <c r="DX338" s="13"/>
      <c r="DY338" s="13"/>
      <c r="DZ338" s="13"/>
      <c r="EA338" s="13"/>
      <c r="EB338" s="13"/>
      <c r="EC338" s="13"/>
      <c r="ED338" s="13"/>
      <c r="EE338" s="13"/>
      <c r="EF338" s="13"/>
      <c r="EG338" s="13"/>
      <c r="EH338" s="13"/>
      <c r="EI338" s="13"/>
      <c r="EJ338" s="13"/>
      <c r="EK338" s="13"/>
      <c r="EL338" s="13"/>
      <c r="EM338" s="13"/>
      <c r="EN338" s="13"/>
      <c r="EO338" s="13"/>
      <c r="EP338" s="13"/>
      <c r="EQ338" s="13"/>
      <c r="ER338" s="13"/>
      <c r="ES338" s="13"/>
      <c r="ET338" s="13"/>
      <c r="EU338" s="13"/>
      <c r="EV338" s="13"/>
      <c r="EW338" s="13"/>
      <c r="EX338" s="13"/>
      <c r="EY338" s="13"/>
      <c r="EZ338" s="13"/>
      <c r="FA338" s="13"/>
      <c r="FB338" s="13"/>
      <c r="FC338" s="13"/>
      <c r="FD338" s="13"/>
      <c r="FE338" s="13"/>
      <c r="FF338" s="13"/>
      <c r="FG338" s="13"/>
      <c r="FH338" s="13"/>
      <c r="FI338" s="13"/>
      <c r="FJ338" s="13"/>
      <c r="FK338" s="13"/>
      <c r="FL338" s="13"/>
      <c r="FM338" s="13"/>
      <c r="FN338" s="13"/>
      <c r="FO338" s="13"/>
      <c r="FP338" s="13"/>
      <c r="FQ338" s="13"/>
      <c r="FR338" s="13"/>
      <c r="FS338" s="13"/>
      <c r="FT338" s="13"/>
      <c r="FU338" s="13"/>
      <c r="FV338" s="13"/>
      <c r="FW338" s="13"/>
      <c r="FX338" s="13"/>
      <c r="FY338" s="13"/>
      <c r="FZ338" s="13"/>
      <c r="GA338" s="13"/>
      <c r="GB338" s="13"/>
      <c r="GC338" s="13"/>
    </row>
    <row r="339" spans="1:185" ht="12.75" customHeight="1" x14ac:dyDescent="0.2">
      <c r="A339" s="76"/>
      <c r="B339" s="81" t="s">
        <v>422</v>
      </c>
      <c r="C339" s="82" t="s">
        <v>655</v>
      </c>
      <c r="D339" s="88">
        <v>108</v>
      </c>
      <c r="E339" s="85">
        <v>3.5</v>
      </c>
      <c r="F339" s="50">
        <v>5</v>
      </c>
      <c r="G339" s="15">
        <f t="shared" si="5"/>
        <v>9</v>
      </c>
      <c r="H339" s="15">
        <v>2</v>
      </c>
      <c r="I339" s="15">
        <v>2</v>
      </c>
      <c r="J339" s="68">
        <v>0</v>
      </c>
      <c r="K339" s="15"/>
      <c r="L339" s="59">
        <v>0</v>
      </c>
      <c r="M339" s="59">
        <v>1</v>
      </c>
      <c r="N339" s="59">
        <v>1</v>
      </c>
      <c r="O339" s="59">
        <v>2</v>
      </c>
      <c r="P339" s="15"/>
      <c r="Q339" s="59">
        <v>0</v>
      </c>
      <c r="R339" s="59">
        <v>1</v>
      </c>
      <c r="S339" s="59">
        <v>0</v>
      </c>
      <c r="T339" s="59"/>
      <c r="U339" s="15"/>
      <c r="V339" s="59"/>
      <c r="W339" s="59"/>
      <c r="X339" s="61"/>
      <c r="Y339" s="59"/>
      <c r="Z339" s="61"/>
      <c r="AA339" s="59"/>
      <c r="AB339" s="62"/>
      <c r="AC339" s="62"/>
      <c r="AD339" s="59"/>
      <c r="AE339" s="62"/>
      <c r="AF339" s="59"/>
      <c r="AG339" s="59"/>
      <c r="AH339" s="63"/>
      <c r="AI339" s="59"/>
      <c r="AJ339" s="59"/>
      <c r="AK339" s="59"/>
      <c r="AL339" s="59"/>
      <c r="AM339" s="59"/>
      <c r="AN339" s="59"/>
      <c r="AO339" s="59"/>
      <c r="AP339" s="59"/>
      <c r="AQ339" s="59"/>
      <c r="AR339" s="59"/>
      <c r="AS339" s="59"/>
      <c r="AT339" s="59"/>
      <c r="AU339" s="59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  <c r="BF339" s="13"/>
      <c r="BG339" s="13"/>
      <c r="BH339" s="13"/>
      <c r="BI339" s="13"/>
      <c r="BJ339" s="13"/>
      <c r="BK339" s="13"/>
      <c r="BL339" s="13"/>
      <c r="BM339" s="13"/>
      <c r="BN339" s="13"/>
      <c r="BO339" s="13"/>
      <c r="BP339" s="13"/>
      <c r="BQ339" s="13"/>
      <c r="BR339" s="13"/>
      <c r="BS339" s="13"/>
      <c r="BT339" s="13"/>
      <c r="BU339" s="13"/>
      <c r="BV339" s="13"/>
      <c r="BW339" s="13"/>
      <c r="BX339" s="13"/>
      <c r="BY339" s="13"/>
      <c r="BZ339" s="13"/>
      <c r="CA339" s="13"/>
      <c r="CB339" s="13"/>
      <c r="CC339" s="13"/>
      <c r="CD339" s="13"/>
      <c r="CE339" s="13"/>
      <c r="CF339" s="13"/>
      <c r="CG339" s="13"/>
      <c r="CH339" s="13"/>
      <c r="CI339" s="13"/>
      <c r="CJ339" s="13"/>
      <c r="CK339" s="13"/>
      <c r="CL339" s="13"/>
      <c r="CM339" s="13"/>
      <c r="CN339" s="13"/>
      <c r="CO339" s="13"/>
      <c r="CP339" s="13"/>
      <c r="CQ339" s="13"/>
      <c r="CR339" s="13"/>
      <c r="CS339" s="13"/>
      <c r="CT339" s="13"/>
      <c r="CU339" s="13"/>
      <c r="CV339" s="13"/>
      <c r="CW339" s="13"/>
      <c r="CX339" s="13"/>
      <c r="CY339" s="13"/>
      <c r="CZ339" s="13"/>
      <c r="DA339" s="13"/>
      <c r="DB339" s="13"/>
      <c r="DC339" s="13"/>
      <c r="DD339" s="13"/>
      <c r="DE339" s="13"/>
      <c r="DF339" s="13"/>
      <c r="DG339" s="13"/>
      <c r="DH339" s="13"/>
      <c r="DI339" s="13"/>
      <c r="DJ339" s="13"/>
      <c r="DK339" s="13"/>
      <c r="DL339" s="13"/>
      <c r="DM339" s="13"/>
      <c r="DN339" s="13"/>
      <c r="DO339" s="13"/>
      <c r="DP339" s="13"/>
      <c r="DQ339" s="13"/>
      <c r="DR339" s="13"/>
      <c r="DS339" s="13"/>
      <c r="DT339" s="13"/>
      <c r="DU339" s="13"/>
      <c r="DV339" s="13"/>
      <c r="DW339" s="13"/>
      <c r="DX339" s="13"/>
      <c r="DY339" s="13"/>
      <c r="DZ339" s="13"/>
      <c r="EA339" s="13"/>
      <c r="EB339" s="13"/>
      <c r="EC339" s="13"/>
      <c r="ED339" s="13"/>
      <c r="EE339" s="13"/>
      <c r="EF339" s="13"/>
      <c r="EG339" s="13"/>
      <c r="EH339" s="13"/>
      <c r="EI339" s="13"/>
      <c r="EJ339" s="13"/>
      <c r="EK339" s="13"/>
      <c r="EL339" s="13"/>
      <c r="EM339" s="13"/>
      <c r="EN339" s="13"/>
      <c r="EO339" s="13"/>
      <c r="EP339" s="13"/>
      <c r="EQ339" s="13"/>
      <c r="ER339" s="13"/>
      <c r="ES339" s="13"/>
      <c r="ET339" s="13"/>
      <c r="EU339" s="13"/>
      <c r="EV339" s="13"/>
      <c r="EW339" s="13"/>
      <c r="EX339" s="13"/>
      <c r="EY339" s="13"/>
      <c r="EZ339" s="13"/>
      <c r="FA339" s="13"/>
      <c r="FB339" s="13"/>
      <c r="FC339" s="13"/>
      <c r="FD339" s="13"/>
      <c r="FE339" s="13"/>
      <c r="FF339" s="13"/>
      <c r="FG339" s="13"/>
      <c r="FH339" s="13"/>
      <c r="FI339" s="13"/>
      <c r="FJ339" s="13"/>
      <c r="FK339" s="13"/>
      <c r="FL339" s="13"/>
      <c r="FM339" s="13"/>
      <c r="FN339" s="13"/>
      <c r="FO339" s="13"/>
      <c r="FP339" s="13"/>
      <c r="FQ339" s="13"/>
      <c r="FR339" s="13"/>
      <c r="FS339" s="13"/>
      <c r="FT339" s="13"/>
      <c r="FU339" s="13"/>
      <c r="FV339" s="13"/>
      <c r="FW339" s="13"/>
      <c r="FX339" s="13"/>
      <c r="FY339" s="13"/>
      <c r="FZ339" s="13"/>
      <c r="GA339" s="13"/>
      <c r="GB339" s="13"/>
      <c r="GC339" s="13"/>
    </row>
    <row r="340" spans="1:185" ht="12.75" customHeight="1" x14ac:dyDescent="0.2">
      <c r="A340" s="76"/>
      <c r="B340" s="81" t="s">
        <v>578</v>
      </c>
      <c r="C340" s="82" t="s">
        <v>653</v>
      </c>
      <c r="D340" s="88"/>
      <c r="E340" s="85">
        <v>3.5</v>
      </c>
      <c r="F340" s="50"/>
      <c r="G340" s="15">
        <f t="shared" si="5"/>
        <v>3</v>
      </c>
      <c r="H340" s="15">
        <v>0</v>
      </c>
      <c r="I340" s="15">
        <v>1</v>
      </c>
      <c r="J340" s="15">
        <v>2</v>
      </c>
      <c r="K340" s="15"/>
      <c r="L340" s="59">
        <v>0</v>
      </c>
      <c r="M340" s="59">
        <v>0</v>
      </c>
      <c r="N340" s="59">
        <v>0</v>
      </c>
      <c r="O340" s="59">
        <v>0</v>
      </c>
      <c r="P340" s="15"/>
      <c r="Q340" s="59">
        <v>0</v>
      </c>
      <c r="R340" s="59">
        <v>0</v>
      </c>
      <c r="S340" s="59">
        <v>0</v>
      </c>
      <c r="T340" s="59"/>
      <c r="U340" s="15"/>
      <c r="V340" s="59"/>
      <c r="W340" s="59"/>
      <c r="X340" s="61"/>
      <c r="Y340" s="59"/>
      <c r="Z340" s="61"/>
      <c r="AA340" s="59"/>
      <c r="AB340" s="62"/>
      <c r="AC340" s="62"/>
      <c r="AD340" s="59"/>
      <c r="AE340" s="62"/>
      <c r="AF340" s="59"/>
      <c r="AG340" s="59"/>
      <c r="AH340" s="59"/>
      <c r="AI340" s="59"/>
      <c r="AJ340" s="59"/>
      <c r="AK340" s="59"/>
      <c r="AL340" s="59"/>
      <c r="AM340" s="59"/>
      <c r="AN340" s="59"/>
      <c r="AO340" s="59"/>
      <c r="AP340" s="59"/>
      <c r="AQ340" s="59"/>
      <c r="AR340" s="59"/>
      <c r="AS340" s="63"/>
      <c r="AT340" s="59"/>
      <c r="AU340" s="59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  <c r="BF340" s="13"/>
      <c r="BG340" s="13"/>
      <c r="BH340" s="13"/>
      <c r="BI340" s="13"/>
      <c r="BJ340" s="13"/>
      <c r="BK340" s="13"/>
      <c r="BL340" s="13"/>
      <c r="BM340" s="13"/>
      <c r="BN340" s="13"/>
      <c r="BO340" s="13"/>
      <c r="BP340" s="13"/>
      <c r="BQ340" s="13"/>
      <c r="BR340" s="13"/>
      <c r="BS340" s="13"/>
      <c r="BT340" s="13"/>
      <c r="BU340" s="13"/>
      <c r="BV340" s="13"/>
      <c r="BW340" s="13"/>
      <c r="BX340" s="13"/>
      <c r="BY340" s="13"/>
      <c r="BZ340" s="13"/>
      <c r="CA340" s="13"/>
      <c r="CB340" s="13"/>
      <c r="CC340" s="13"/>
      <c r="CD340" s="13"/>
      <c r="CE340" s="13"/>
      <c r="CF340" s="13"/>
      <c r="CG340" s="13"/>
      <c r="CH340" s="13"/>
      <c r="CI340" s="13"/>
      <c r="CJ340" s="13"/>
      <c r="CK340" s="13"/>
      <c r="CL340" s="13"/>
      <c r="CM340" s="13"/>
      <c r="CN340" s="13"/>
      <c r="CO340" s="13"/>
      <c r="CP340" s="13"/>
      <c r="CQ340" s="13"/>
      <c r="CR340" s="13"/>
      <c r="CS340" s="13"/>
      <c r="CT340" s="13"/>
      <c r="CU340" s="13"/>
      <c r="CV340" s="13"/>
      <c r="CW340" s="13"/>
      <c r="CX340" s="13"/>
      <c r="CY340" s="13"/>
      <c r="CZ340" s="13"/>
      <c r="DA340" s="13"/>
      <c r="DB340" s="13"/>
      <c r="DC340" s="13"/>
      <c r="DD340" s="13"/>
      <c r="DE340" s="13"/>
      <c r="DF340" s="13"/>
      <c r="DG340" s="13"/>
      <c r="DH340" s="13"/>
      <c r="DI340" s="13"/>
      <c r="DJ340" s="13"/>
      <c r="DK340" s="13"/>
      <c r="DL340" s="13"/>
      <c r="DM340" s="13"/>
      <c r="DN340" s="13"/>
      <c r="DO340" s="13"/>
      <c r="DP340" s="13"/>
      <c r="DQ340" s="13"/>
      <c r="DR340" s="13"/>
      <c r="DS340" s="13"/>
      <c r="DT340" s="13"/>
      <c r="DU340" s="13"/>
      <c r="DV340" s="13"/>
      <c r="DW340" s="13"/>
      <c r="DX340" s="13"/>
      <c r="DY340" s="13"/>
      <c r="DZ340" s="13"/>
      <c r="EA340" s="13"/>
      <c r="EB340" s="13"/>
      <c r="EC340" s="13"/>
      <c r="ED340" s="13"/>
      <c r="EE340" s="13"/>
      <c r="EF340" s="13"/>
      <c r="EG340" s="13"/>
      <c r="EH340" s="13"/>
      <c r="EI340" s="13"/>
      <c r="EJ340" s="13"/>
      <c r="EK340" s="13"/>
      <c r="EL340" s="13"/>
      <c r="EM340" s="13"/>
      <c r="EN340" s="13"/>
      <c r="EO340" s="13"/>
      <c r="EP340" s="13"/>
      <c r="EQ340" s="13"/>
      <c r="ER340" s="13"/>
      <c r="ES340" s="13"/>
      <c r="ET340" s="13"/>
      <c r="EU340" s="13"/>
      <c r="EV340" s="13"/>
      <c r="EW340" s="13"/>
      <c r="EX340" s="13"/>
      <c r="EY340" s="13"/>
      <c r="EZ340" s="13"/>
      <c r="FA340" s="13"/>
      <c r="FB340" s="13"/>
      <c r="FC340" s="13"/>
      <c r="FD340" s="13"/>
      <c r="FE340" s="13"/>
      <c r="FF340" s="13"/>
      <c r="FG340" s="13"/>
      <c r="FH340" s="13"/>
      <c r="FI340" s="13"/>
      <c r="FJ340" s="13"/>
      <c r="FK340" s="13"/>
      <c r="FL340" s="13"/>
      <c r="FM340" s="13"/>
      <c r="FN340" s="13"/>
      <c r="FO340" s="13"/>
      <c r="FP340" s="13"/>
      <c r="FQ340" s="13"/>
      <c r="FR340" s="13"/>
      <c r="FS340" s="13"/>
      <c r="FT340" s="13"/>
      <c r="FU340" s="13"/>
      <c r="FV340" s="13"/>
      <c r="FW340" s="13"/>
      <c r="FX340" s="13"/>
      <c r="FY340" s="13"/>
      <c r="FZ340" s="13"/>
      <c r="GA340" s="13"/>
      <c r="GB340" s="13"/>
      <c r="GC340" s="13"/>
    </row>
    <row r="341" spans="1:185" ht="12.75" customHeight="1" x14ac:dyDescent="0.2">
      <c r="A341" s="76"/>
      <c r="B341" s="81" t="s">
        <v>579</v>
      </c>
      <c r="C341" s="82" t="s">
        <v>654</v>
      </c>
      <c r="D341" s="88"/>
      <c r="E341" s="85">
        <v>3.5</v>
      </c>
      <c r="F341" s="78"/>
      <c r="G341" s="15">
        <f t="shared" si="5"/>
        <v>0</v>
      </c>
      <c r="H341" s="15">
        <v>0</v>
      </c>
      <c r="I341" s="15">
        <v>0</v>
      </c>
      <c r="J341" s="15"/>
      <c r="K341" s="15"/>
      <c r="L341" s="59"/>
      <c r="M341" s="59"/>
      <c r="N341" s="59"/>
      <c r="O341" s="59"/>
      <c r="P341" s="15"/>
      <c r="Q341" s="59"/>
      <c r="R341" s="59"/>
      <c r="S341" s="59"/>
      <c r="T341" s="59"/>
      <c r="U341" s="15"/>
      <c r="V341" s="59"/>
      <c r="W341" s="59"/>
      <c r="X341" s="61"/>
      <c r="Y341" s="59"/>
      <c r="Z341" s="61"/>
      <c r="AA341" s="59"/>
      <c r="AB341" s="62"/>
      <c r="AC341" s="62"/>
      <c r="AD341" s="59"/>
      <c r="AE341" s="62"/>
      <c r="AF341" s="59"/>
      <c r="AG341" s="63"/>
      <c r="AH341" s="59"/>
      <c r="AI341" s="59"/>
      <c r="AJ341" s="59"/>
      <c r="AK341" s="59"/>
      <c r="AL341" s="59"/>
      <c r="AM341" s="59"/>
      <c r="AN341" s="59"/>
      <c r="AO341" s="59"/>
      <c r="AP341" s="59"/>
      <c r="AQ341" s="59"/>
      <c r="AR341" s="59"/>
      <c r="AS341" s="63"/>
      <c r="AT341" s="59"/>
      <c r="AU341" s="59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  <c r="BF341" s="13"/>
      <c r="BG341" s="13"/>
      <c r="BH341" s="13"/>
      <c r="BI341" s="13"/>
      <c r="BJ341" s="13"/>
      <c r="BK341" s="13"/>
      <c r="BL341" s="13"/>
      <c r="BM341" s="13"/>
      <c r="BN341" s="13"/>
      <c r="BO341" s="13"/>
      <c r="BP341" s="13"/>
      <c r="BQ341" s="13"/>
      <c r="BR341" s="13"/>
      <c r="BS341" s="13"/>
      <c r="BT341" s="13"/>
      <c r="BU341" s="13"/>
      <c r="BV341" s="13"/>
      <c r="BW341" s="13"/>
      <c r="BX341" s="13"/>
      <c r="BY341" s="13"/>
      <c r="BZ341" s="13"/>
      <c r="CA341" s="13"/>
      <c r="CB341" s="13"/>
      <c r="CC341" s="13"/>
      <c r="CD341" s="13"/>
      <c r="CE341" s="13"/>
      <c r="CF341" s="13"/>
      <c r="CG341" s="13"/>
      <c r="CH341" s="13"/>
      <c r="CI341" s="13"/>
      <c r="CJ341" s="13"/>
      <c r="CK341" s="13"/>
      <c r="CL341" s="13"/>
      <c r="CM341" s="13"/>
      <c r="CN341" s="13"/>
      <c r="CO341" s="13"/>
      <c r="CP341" s="13"/>
      <c r="CQ341" s="13"/>
      <c r="CR341" s="13"/>
      <c r="CS341" s="13"/>
      <c r="CT341" s="13"/>
      <c r="CU341" s="13"/>
      <c r="CV341" s="13"/>
      <c r="CW341" s="13"/>
      <c r="CX341" s="13"/>
      <c r="CY341" s="13"/>
      <c r="CZ341" s="13"/>
      <c r="DA341" s="13"/>
      <c r="DB341" s="13"/>
      <c r="DC341" s="13"/>
      <c r="DD341" s="13"/>
      <c r="DE341" s="13"/>
      <c r="DF341" s="13"/>
      <c r="DG341" s="13"/>
      <c r="DH341" s="13"/>
      <c r="DI341" s="13"/>
      <c r="DJ341" s="13"/>
      <c r="DK341" s="13"/>
      <c r="DL341" s="13"/>
      <c r="DM341" s="13"/>
      <c r="DN341" s="13"/>
      <c r="DO341" s="13"/>
      <c r="DP341" s="13"/>
      <c r="DQ341" s="13"/>
      <c r="DR341" s="13"/>
      <c r="DS341" s="13"/>
      <c r="DT341" s="13"/>
      <c r="DU341" s="13"/>
      <c r="DV341" s="13"/>
      <c r="DW341" s="13"/>
      <c r="DX341" s="13"/>
      <c r="DY341" s="13"/>
      <c r="DZ341" s="13"/>
      <c r="EA341" s="13"/>
      <c r="EB341" s="13"/>
      <c r="EC341" s="13"/>
      <c r="ED341" s="13"/>
      <c r="EE341" s="13"/>
      <c r="EF341" s="13"/>
      <c r="EG341" s="13"/>
      <c r="EH341" s="13"/>
      <c r="EI341" s="13"/>
      <c r="EJ341" s="13"/>
      <c r="EK341" s="13"/>
      <c r="EL341" s="13"/>
      <c r="EM341" s="13"/>
      <c r="EN341" s="13"/>
      <c r="EO341" s="13"/>
      <c r="EP341" s="13"/>
      <c r="EQ341" s="13"/>
      <c r="ER341" s="13"/>
      <c r="ES341" s="13"/>
      <c r="ET341" s="13"/>
      <c r="EU341" s="13"/>
      <c r="EV341" s="13"/>
      <c r="EW341" s="13"/>
      <c r="EX341" s="13"/>
      <c r="EY341" s="13"/>
      <c r="EZ341" s="13"/>
      <c r="FA341" s="13"/>
      <c r="FB341" s="13"/>
      <c r="FC341" s="13"/>
      <c r="FD341" s="13"/>
      <c r="FE341" s="13"/>
      <c r="FF341" s="13"/>
      <c r="FG341" s="13"/>
      <c r="FH341" s="13"/>
      <c r="FI341" s="13"/>
      <c r="FJ341" s="13"/>
      <c r="FK341" s="13"/>
      <c r="FL341" s="13"/>
      <c r="FM341" s="13"/>
      <c r="FN341" s="13"/>
      <c r="FO341" s="13"/>
      <c r="FP341" s="13"/>
      <c r="FQ341" s="13"/>
      <c r="FR341" s="13"/>
      <c r="FS341" s="13"/>
      <c r="FT341" s="13"/>
      <c r="FU341" s="13"/>
      <c r="FV341" s="13"/>
      <c r="FW341" s="13"/>
      <c r="FX341" s="13"/>
      <c r="FY341" s="13"/>
      <c r="FZ341" s="13"/>
      <c r="GA341" s="13"/>
      <c r="GB341" s="13"/>
      <c r="GC341" s="13"/>
    </row>
    <row r="342" spans="1:185" ht="12.75" customHeight="1" x14ac:dyDescent="0.2">
      <c r="A342" s="76"/>
      <c r="B342" t="s">
        <v>1241</v>
      </c>
      <c r="C342" s="82" t="s">
        <v>659</v>
      </c>
      <c r="D342" s="88"/>
      <c r="E342" s="85">
        <v>3.5</v>
      </c>
      <c r="F342" s="78"/>
      <c r="G342" s="15">
        <f>SUM(H342:AW342)</f>
        <v>0</v>
      </c>
      <c r="H342" s="15"/>
      <c r="I342" s="15">
        <v>0</v>
      </c>
      <c r="J342" s="15">
        <v>0</v>
      </c>
      <c r="K342" s="15"/>
      <c r="L342" s="59">
        <v>0</v>
      </c>
      <c r="M342" s="59">
        <v>0</v>
      </c>
      <c r="N342" s="59">
        <v>0</v>
      </c>
      <c r="O342" s="59">
        <v>0</v>
      </c>
      <c r="P342" s="15"/>
      <c r="Q342" s="59">
        <v>0</v>
      </c>
      <c r="R342" s="59">
        <v>0</v>
      </c>
      <c r="S342" s="59">
        <v>0</v>
      </c>
      <c r="T342" s="59"/>
      <c r="U342" s="15"/>
      <c r="V342" s="59"/>
      <c r="W342" s="59"/>
      <c r="X342" s="61"/>
      <c r="Y342" s="59"/>
      <c r="Z342" s="61"/>
      <c r="AA342" s="59"/>
      <c r="AB342" s="62"/>
      <c r="AC342" s="62"/>
      <c r="AD342" s="59"/>
      <c r="AE342" s="62"/>
      <c r="AF342" s="59"/>
      <c r="AG342" s="63"/>
      <c r="AH342" s="59"/>
      <c r="AI342" s="59"/>
      <c r="AJ342" s="59"/>
      <c r="AK342" s="59"/>
      <c r="AL342" s="59"/>
      <c r="AM342" s="59"/>
      <c r="AN342" s="59"/>
      <c r="AO342" s="59"/>
      <c r="AP342" s="59"/>
      <c r="AQ342" s="59"/>
      <c r="AR342" s="59"/>
      <c r="AS342" s="63"/>
      <c r="AT342" s="59"/>
      <c r="AU342" s="59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  <c r="BF342" s="13"/>
      <c r="BG342" s="13"/>
      <c r="BH342" s="13"/>
      <c r="BI342" s="13"/>
      <c r="BJ342" s="13"/>
      <c r="BK342" s="13"/>
      <c r="BL342" s="13"/>
      <c r="BM342" s="13"/>
      <c r="BN342" s="13"/>
      <c r="BO342" s="13"/>
      <c r="BP342" s="13"/>
      <c r="BQ342" s="13"/>
      <c r="BR342" s="13"/>
      <c r="BS342" s="13"/>
      <c r="BT342" s="13"/>
      <c r="BU342" s="13"/>
      <c r="BV342" s="13"/>
      <c r="BW342" s="13"/>
      <c r="BX342" s="13"/>
      <c r="BY342" s="13"/>
      <c r="BZ342" s="13"/>
      <c r="CA342" s="13"/>
      <c r="CB342" s="13"/>
      <c r="CC342" s="13"/>
      <c r="CD342" s="13"/>
      <c r="CE342" s="13"/>
      <c r="CF342" s="13"/>
      <c r="CG342" s="13"/>
      <c r="CH342" s="13"/>
      <c r="CI342" s="13"/>
      <c r="CJ342" s="13"/>
      <c r="CK342" s="13"/>
      <c r="CL342" s="13"/>
      <c r="CM342" s="13"/>
      <c r="CN342" s="13"/>
      <c r="CO342" s="13"/>
      <c r="CP342" s="13"/>
      <c r="CQ342" s="13"/>
      <c r="CR342" s="13"/>
      <c r="CS342" s="13"/>
      <c r="CT342" s="13"/>
      <c r="CU342" s="13"/>
      <c r="CV342" s="13"/>
      <c r="CW342" s="13"/>
      <c r="CX342" s="13"/>
      <c r="CY342" s="13"/>
      <c r="CZ342" s="13"/>
      <c r="DA342" s="13"/>
      <c r="DB342" s="13"/>
      <c r="DC342" s="13"/>
      <c r="DD342" s="13"/>
      <c r="DE342" s="13"/>
      <c r="DF342" s="13"/>
      <c r="DG342" s="13"/>
      <c r="DH342" s="13"/>
      <c r="DI342" s="13"/>
      <c r="DJ342" s="13"/>
      <c r="DK342" s="13"/>
      <c r="DL342" s="13"/>
      <c r="DM342" s="13"/>
      <c r="DN342" s="13"/>
      <c r="DO342" s="13"/>
      <c r="DP342" s="13"/>
      <c r="DQ342" s="13"/>
      <c r="DR342" s="13"/>
      <c r="DS342" s="13"/>
      <c r="DT342" s="13"/>
      <c r="DU342" s="13"/>
      <c r="DV342" s="13"/>
      <c r="DW342" s="13"/>
      <c r="DX342" s="13"/>
      <c r="DY342" s="13"/>
      <c r="DZ342" s="13"/>
      <c r="EA342" s="13"/>
      <c r="EB342" s="13"/>
      <c r="EC342" s="13"/>
      <c r="ED342" s="13"/>
      <c r="EE342" s="13"/>
      <c r="EF342" s="13"/>
      <c r="EG342" s="13"/>
      <c r="EH342" s="13"/>
      <c r="EI342" s="13"/>
      <c r="EJ342" s="13"/>
      <c r="EK342" s="13"/>
      <c r="EL342" s="13"/>
      <c r="EM342" s="13"/>
      <c r="EN342" s="13"/>
      <c r="EO342" s="13"/>
      <c r="EP342" s="13"/>
      <c r="EQ342" s="13"/>
      <c r="ER342" s="13"/>
      <c r="ES342" s="13"/>
      <c r="ET342" s="13"/>
      <c r="EU342" s="13"/>
      <c r="EV342" s="13"/>
      <c r="EW342" s="13"/>
      <c r="EX342" s="13"/>
      <c r="EY342" s="13"/>
      <c r="EZ342" s="13"/>
      <c r="FA342" s="13"/>
      <c r="FB342" s="13"/>
      <c r="FC342" s="13"/>
      <c r="FD342" s="13"/>
      <c r="FE342" s="13"/>
      <c r="FF342" s="13"/>
      <c r="FG342" s="13"/>
      <c r="FH342" s="13"/>
      <c r="FI342" s="13"/>
      <c r="FJ342" s="13"/>
      <c r="FK342" s="13"/>
      <c r="FL342" s="13"/>
      <c r="FM342" s="13"/>
      <c r="FN342" s="13"/>
      <c r="FO342" s="13"/>
      <c r="FP342" s="13"/>
      <c r="FQ342" s="13"/>
      <c r="FR342" s="13"/>
      <c r="FS342" s="13"/>
      <c r="FT342" s="13"/>
      <c r="FU342" s="13"/>
      <c r="FV342" s="13"/>
      <c r="FW342" s="13"/>
      <c r="FX342" s="13"/>
      <c r="FY342" s="13"/>
      <c r="FZ342" s="13"/>
      <c r="GA342" s="13"/>
      <c r="GB342" s="13"/>
      <c r="GC342" s="13"/>
    </row>
    <row r="343" spans="1:185" ht="12.75" customHeight="1" x14ac:dyDescent="0.2">
      <c r="A343" s="76"/>
      <c r="B343" s="81" t="s">
        <v>401</v>
      </c>
      <c r="C343" s="82" t="s">
        <v>665</v>
      </c>
      <c r="D343" s="88">
        <v>82</v>
      </c>
      <c r="E343" s="85">
        <v>3.4</v>
      </c>
      <c r="F343" s="50">
        <v>3.4</v>
      </c>
      <c r="G343" s="15">
        <f t="shared" si="5"/>
        <v>32</v>
      </c>
      <c r="H343" s="15">
        <v>1</v>
      </c>
      <c r="I343" s="15">
        <v>7</v>
      </c>
      <c r="J343" s="68">
        <v>12</v>
      </c>
      <c r="K343" s="15"/>
      <c r="L343" s="59">
        <v>2</v>
      </c>
      <c r="M343" s="59">
        <v>2</v>
      </c>
      <c r="N343" s="59">
        <v>2</v>
      </c>
      <c r="O343" s="59">
        <v>2</v>
      </c>
      <c r="P343" s="15"/>
      <c r="Q343" s="59">
        <v>2</v>
      </c>
      <c r="R343" s="59">
        <v>1</v>
      </c>
      <c r="S343" s="59">
        <v>1</v>
      </c>
      <c r="T343" s="59"/>
      <c r="U343" s="15"/>
      <c r="V343" s="59"/>
      <c r="W343" s="59"/>
      <c r="X343" s="61"/>
      <c r="Y343" s="59"/>
      <c r="Z343" s="61"/>
      <c r="AA343" s="59"/>
      <c r="AB343" s="62"/>
      <c r="AC343" s="62"/>
      <c r="AD343" s="59"/>
      <c r="AE343" s="62"/>
      <c r="AF343" s="59"/>
      <c r="AG343" s="63"/>
      <c r="AH343" s="63"/>
      <c r="AI343" s="59"/>
      <c r="AJ343" s="59"/>
      <c r="AK343" s="59"/>
      <c r="AL343" s="59"/>
      <c r="AM343" s="59"/>
      <c r="AN343" s="59"/>
      <c r="AO343" s="59"/>
      <c r="AP343" s="59"/>
      <c r="AQ343" s="63"/>
      <c r="AR343" s="59"/>
      <c r="AS343" s="59"/>
      <c r="AT343" s="59"/>
      <c r="AU343" s="59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  <c r="BF343" s="13"/>
      <c r="BG343" s="13"/>
      <c r="BH343" s="13"/>
      <c r="BI343" s="13"/>
      <c r="BJ343" s="13"/>
      <c r="BK343" s="13"/>
      <c r="BL343" s="13"/>
      <c r="BM343" s="13"/>
      <c r="BN343" s="13"/>
      <c r="BO343" s="13"/>
      <c r="BP343" s="13"/>
      <c r="BQ343" s="13"/>
      <c r="BR343" s="13"/>
      <c r="BS343" s="13"/>
      <c r="BT343" s="13"/>
      <c r="BU343" s="13"/>
      <c r="BV343" s="13"/>
      <c r="BW343" s="13"/>
      <c r="BX343" s="13"/>
      <c r="BY343" s="13"/>
      <c r="BZ343" s="13"/>
      <c r="CA343" s="13"/>
      <c r="CB343" s="13"/>
      <c r="CC343" s="13"/>
      <c r="CD343" s="13"/>
      <c r="CE343" s="13"/>
      <c r="CF343" s="13"/>
      <c r="CG343" s="13"/>
      <c r="CH343" s="13"/>
      <c r="CI343" s="13"/>
      <c r="CJ343" s="13"/>
      <c r="CK343" s="13"/>
      <c r="CL343" s="13"/>
      <c r="CM343" s="13"/>
      <c r="CN343" s="13"/>
      <c r="CO343" s="13"/>
      <c r="CP343" s="13"/>
      <c r="CQ343" s="13"/>
      <c r="CR343" s="13"/>
      <c r="CS343" s="13"/>
      <c r="CT343" s="13"/>
      <c r="CU343" s="13"/>
      <c r="CV343" s="13"/>
      <c r="CW343" s="13"/>
      <c r="CX343" s="13"/>
      <c r="CY343" s="13"/>
      <c r="CZ343" s="13"/>
      <c r="DA343" s="13"/>
      <c r="DB343" s="13"/>
      <c r="DC343" s="13"/>
      <c r="DD343" s="13"/>
      <c r="DE343" s="13"/>
      <c r="DF343" s="13"/>
      <c r="DG343" s="13"/>
      <c r="DH343" s="13"/>
      <c r="DI343" s="13"/>
      <c r="DJ343" s="13"/>
      <c r="DK343" s="13"/>
      <c r="DL343" s="13"/>
      <c r="DM343" s="13"/>
      <c r="DN343" s="13"/>
      <c r="DO343" s="13"/>
      <c r="DP343" s="13"/>
      <c r="DQ343" s="13"/>
      <c r="DR343" s="13"/>
      <c r="DS343" s="13"/>
      <c r="DT343" s="13"/>
      <c r="DU343" s="13"/>
      <c r="DV343" s="13"/>
      <c r="DW343" s="13"/>
      <c r="DX343" s="13"/>
      <c r="DY343" s="13"/>
      <c r="DZ343" s="13"/>
      <c r="EA343" s="13"/>
      <c r="EB343" s="13"/>
      <c r="EC343" s="13"/>
      <c r="ED343" s="13"/>
      <c r="EE343" s="13"/>
      <c r="EF343" s="13"/>
      <c r="EG343" s="13"/>
      <c r="EH343" s="13"/>
      <c r="EI343" s="13"/>
      <c r="EJ343" s="13"/>
      <c r="EK343" s="13"/>
      <c r="EL343" s="13"/>
      <c r="EM343" s="13"/>
      <c r="EN343" s="13"/>
      <c r="EO343" s="13"/>
      <c r="EP343" s="13"/>
      <c r="EQ343" s="13"/>
      <c r="ER343" s="13"/>
      <c r="ES343" s="13"/>
      <c r="ET343" s="13"/>
      <c r="EU343" s="13"/>
      <c r="EV343" s="13"/>
      <c r="EW343" s="13"/>
      <c r="EX343" s="13"/>
      <c r="EY343" s="13"/>
      <c r="EZ343" s="13"/>
      <c r="FA343" s="13"/>
      <c r="FB343" s="13"/>
      <c r="FC343" s="13"/>
      <c r="FD343" s="13"/>
      <c r="FE343" s="13"/>
      <c r="FF343" s="13"/>
      <c r="FG343" s="13"/>
      <c r="FH343" s="13"/>
      <c r="FI343" s="13"/>
      <c r="FJ343" s="13"/>
      <c r="FK343" s="13"/>
      <c r="FL343" s="13"/>
      <c r="FM343" s="13"/>
      <c r="FN343" s="13"/>
      <c r="FO343" s="13"/>
      <c r="FP343" s="13"/>
      <c r="FQ343" s="13"/>
      <c r="FR343" s="13"/>
      <c r="FS343" s="13"/>
      <c r="FT343" s="13"/>
      <c r="FU343" s="13"/>
      <c r="FV343" s="13"/>
      <c r="FW343" s="13"/>
      <c r="FX343" s="13"/>
      <c r="FY343" s="13"/>
      <c r="FZ343" s="13"/>
      <c r="GA343" s="13"/>
      <c r="GB343" s="13"/>
      <c r="GC343" s="13"/>
    </row>
    <row r="344" spans="1:185" ht="12.75" customHeight="1" x14ac:dyDescent="0.2">
      <c r="A344" s="76"/>
      <c r="B344" s="81" t="s">
        <v>407</v>
      </c>
      <c r="C344" s="82" t="s">
        <v>651</v>
      </c>
      <c r="D344" s="88">
        <v>58</v>
      </c>
      <c r="E344" s="85">
        <v>3.4</v>
      </c>
      <c r="F344" s="73"/>
      <c r="G344" s="15">
        <f t="shared" si="5"/>
        <v>8</v>
      </c>
      <c r="H344" s="15">
        <v>0</v>
      </c>
      <c r="I344" s="15">
        <v>1</v>
      </c>
      <c r="J344" s="15">
        <v>1</v>
      </c>
      <c r="K344" s="15"/>
      <c r="L344" s="59">
        <v>2</v>
      </c>
      <c r="M344" s="59">
        <v>2</v>
      </c>
      <c r="N344" s="59">
        <v>0</v>
      </c>
      <c r="O344" s="59">
        <v>1</v>
      </c>
      <c r="P344" s="15"/>
      <c r="Q344" s="59">
        <v>1</v>
      </c>
      <c r="R344" s="59">
        <v>0</v>
      </c>
      <c r="S344" s="59">
        <v>0</v>
      </c>
      <c r="T344" s="59"/>
      <c r="U344" s="15"/>
      <c r="V344" s="59"/>
      <c r="W344" s="59"/>
      <c r="X344" s="61"/>
      <c r="Y344" s="59"/>
      <c r="Z344" s="61"/>
      <c r="AA344" s="59"/>
      <c r="AB344" s="62"/>
      <c r="AC344" s="62"/>
      <c r="AD344" s="59"/>
      <c r="AE344" s="62"/>
      <c r="AF344" s="59"/>
      <c r="AG344" s="59"/>
      <c r="AH344" s="59"/>
      <c r="AI344" s="59"/>
      <c r="AJ344" s="59"/>
      <c r="AK344" s="59"/>
      <c r="AL344" s="59"/>
      <c r="AM344" s="59"/>
      <c r="AN344" s="59"/>
      <c r="AO344" s="59"/>
      <c r="AP344" s="59"/>
      <c r="AQ344" s="59"/>
      <c r="AR344" s="59"/>
      <c r="AS344" s="59"/>
      <c r="AT344" s="59"/>
      <c r="AU344" s="59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  <c r="BF344" s="13"/>
      <c r="BG344" s="13"/>
      <c r="BH344" s="13"/>
      <c r="BI344" s="13"/>
      <c r="BJ344" s="13"/>
      <c r="BK344" s="13"/>
      <c r="BL344" s="13"/>
      <c r="BM344" s="13"/>
      <c r="BN344" s="13"/>
      <c r="BO344" s="13"/>
      <c r="BP344" s="13"/>
      <c r="BQ344" s="13"/>
      <c r="BR344" s="13"/>
      <c r="BS344" s="13"/>
      <c r="BT344" s="13"/>
      <c r="BU344" s="13"/>
      <c r="BV344" s="13"/>
      <c r="BW344" s="13"/>
      <c r="BX344" s="13"/>
      <c r="BY344" s="13"/>
      <c r="BZ344" s="13"/>
      <c r="CA344" s="13"/>
      <c r="CB344" s="13"/>
      <c r="CC344" s="13"/>
      <c r="CD344" s="13"/>
      <c r="CE344" s="13"/>
      <c r="CF344" s="13"/>
      <c r="CG344" s="13"/>
      <c r="CH344" s="13"/>
      <c r="CI344" s="13"/>
      <c r="CJ344" s="13"/>
      <c r="CK344" s="13"/>
      <c r="CL344" s="13"/>
      <c r="CM344" s="13"/>
      <c r="CN344" s="13"/>
      <c r="CO344" s="13"/>
      <c r="CP344" s="13"/>
      <c r="CQ344" s="13"/>
      <c r="CR344" s="13"/>
      <c r="CS344" s="13"/>
      <c r="CT344" s="13"/>
      <c r="CU344" s="13"/>
      <c r="CV344" s="13"/>
      <c r="CW344" s="13"/>
      <c r="CX344" s="13"/>
      <c r="CY344" s="13"/>
      <c r="CZ344" s="13"/>
      <c r="DA344" s="13"/>
      <c r="DB344" s="13"/>
      <c r="DC344" s="13"/>
      <c r="DD344" s="13"/>
      <c r="DE344" s="13"/>
      <c r="DF344" s="13"/>
      <c r="DG344" s="13"/>
      <c r="DH344" s="13"/>
      <c r="DI344" s="13"/>
      <c r="DJ344" s="13"/>
      <c r="DK344" s="13"/>
      <c r="DL344" s="13"/>
      <c r="DM344" s="13"/>
      <c r="DN344" s="13"/>
      <c r="DO344" s="13"/>
      <c r="DP344" s="13"/>
      <c r="DQ344" s="13"/>
      <c r="DR344" s="13"/>
      <c r="DS344" s="13"/>
      <c r="DT344" s="13"/>
      <c r="DU344" s="13"/>
      <c r="DV344" s="13"/>
      <c r="DW344" s="13"/>
      <c r="DX344" s="13"/>
      <c r="DY344" s="13"/>
      <c r="DZ344" s="13"/>
      <c r="EA344" s="13"/>
      <c r="EB344" s="13"/>
      <c r="EC344" s="13"/>
      <c r="ED344" s="13"/>
      <c r="EE344" s="13"/>
      <c r="EF344" s="13"/>
      <c r="EG344" s="13"/>
      <c r="EH344" s="13"/>
      <c r="EI344" s="13"/>
      <c r="EJ344" s="13"/>
      <c r="EK344" s="13"/>
      <c r="EL344" s="13"/>
      <c r="EM344" s="13"/>
      <c r="EN344" s="13"/>
      <c r="EO344" s="13"/>
      <c r="EP344" s="13"/>
      <c r="EQ344" s="13"/>
      <c r="ER344" s="13"/>
      <c r="ES344" s="13"/>
      <c r="ET344" s="13"/>
      <c r="EU344" s="13"/>
      <c r="EV344" s="13"/>
      <c r="EW344" s="13"/>
      <c r="EX344" s="13"/>
      <c r="EY344" s="13"/>
      <c r="EZ344" s="13"/>
      <c r="FA344" s="13"/>
      <c r="FB344" s="13"/>
      <c r="FC344" s="13"/>
      <c r="FD344" s="13"/>
      <c r="FE344" s="13"/>
      <c r="FF344" s="13"/>
      <c r="FG344" s="13"/>
      <c r="FH344" s="13"/>
      <c r="FI344" s="13"/>
      <c r="FJ344" s="13"/>
      <c r="FK344" s="13"/>
      <c r="FL344" s="13"/>
      <c r="FM344" s="13"/>
      <c r="FN344" s="13"/>
      <c r="FO344" s="13"/>
      <c r="FP344" s="13"/>
      <c r="FQ344" s="13"/>
      <c r="FR344" s="13"/>
      <c r="FS344" s="13"/>
      <c r="FT344" s="13"/>
      <c r="FU344" s="13"/>
      <c r="FV344" s="13"/>
      <c r="FW344" s="13"/>
      <c r="FX344" s="13"/>
      <c r="FY344" s="13"/>
      <c r="FZ344" s="13"/>
      <c r="GA344" s="13"/>
      <c r="GB344" s="13"/>
      <c r="GC344" s="13"/>
    </row>
    <row r="345" spans="1:185" ht="12.75" customHeight="1" x14ac:dyDescent="0.2">
      <c r="A345" s="76"/>
      <c r="B345" s="81" t="s">
        <v>408</v>
      </c>
      <c r="C345" s="82" t="s">
        <v>665</v>
      </c>
      <c r="D345" s="88">
        <v>80</v>
      </c>
      <c r="E345" s="85">
        <v>3.4</v>
      </c>
      <c r="F345" s="78"/>
      <c r="G345" s="15">
        <f t="shared" si="5"/>
        <v>0</v>
      </c>
      <c r="H345" s="15"/>
      <c r="I345" s="15"/>
      <c r="J345" s="15"/>
      <c r="K345" s="15"/>
      <c r="L345" s="59"/>
      <c r="M345" s="59"/>
      <c r="N345" s="59"/>
      <c r="O345" s="59"/>
      <c r="P345" s="15"/>
      <c r="Q345" s="59"/>
      <c r="R345" s="59"/>
      <c r="S345" s="59"/>
      <c r="T345" s="59"/>
      <c r="U345" s="15"/>
      <c r="V345" s="59"/>
      <c r="W345" s="59"/>
      <c r="X345" s="61"/>
      <c r="Y345" s="59"/>
      <c r="Z345" s="61"/>
      <c r="AA345" s="59"/>
      <c r="AB345" s="62"/>
      <c r="AC345" s="62"/>
      <c r="AD345" s="59"/>
      <c r="AE345" s="62"/>
      <c r="AF345" s="59"/>
      <c r="AG345" s="59"/>
      <c r="AH345" s="59"/>
      <c r="AI345" s="59"/>
      <c r="AJ345" s="59"/>
      <c r="AK345" s="59"/>
      <c r="AL345" s="59"/>
      <c r="AM345" s="59"/>
      <c r="AN345" s="59"/>
      <c r="AO345" s="59"/>
      <c r="AP345" s="59"/>
      <c r="AQ345" s="63"/>
      <c r="AR345" s="59"/>
      <c r="AS345" s="59"/>
      <c r="AT345" s="59"/>
      <c r="AU345" s="59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  <c r="BF345" s="13"/>
      <c r="BG345" s="13"/>
      <c r="BH345" s="13"/>
      <c r="BI345" s="13"/>
      <c r="BJ345" s="13"/>
      <c r="BK345" s="13"/>
      <c r="BL345" s="13"/>
      <c r="BM345" s="13"/>
      <c r="BN345" s="13"/>
      <c r="BO345" s="13"/>
      <c r="BP345" s="13"/>
      <c r="BQ345" s="13"/>
      <c r="BR345" s="13"/>
      <c r="BS345" s="13"/>
      <c r="BT345" s="13"/>
      <c r="BU345" s="13"/>
      <c r="BV345" s="13"/>
      <c r="BW345" s="13"/>
      <c r="BX345" s="13"/>
      <c r="BY345" s="13"/>
      <c r="BZ345" s="13"/>
      <c r="CA345" s="13"/>
      <c r="CB345" s="13"/>
      <c r="CC345" s="13"/>
      <c r="CD345" s="13"/>
      <c r="CE345" s="13"/>
      <c r="CF345" s="13"/>
      <c r="CG345" s="13"/>
      <c r="CH345" s="13"/>
      <c r="CI345" s="13"/>
      <c r="CJ345" s="13"/>
      <c r="CK345" s="13"/>
      <c r="CL345" s="13"/>
      <c r="CM345" s="13"/>
      <c r="CN345" s="13"/>
      <c r="CO345" s="13"/>
      <c r="CP345" s="13"/>
      <c r="CQ345" s="13"/>
      <c r="CR345" s="13"/>
      <c r="CS345" s="13"/>
      <c r="CT345" s="13"/>
      <c r="CU345" s="13"/>
      <c r="CV345" s="13"/>
      <c r="CW345" s="13"/>
      <c r="CX345" s="13"/>
      <c r="CY345" s="13"/>
      <c r="CZ345" s="13"/>
      <c r="DA345" s="13"/>
      <c r="DB345" s="13"/>
      <c r="DC345" s="13"/>
      <c r="DD345" s="13"/>
      <c r="DE345" s="13"/>
      <c r="DF345" s="13"/>
      <c r="DG345" s="13"/>
      <c r="DH345" s="13"/>
      <c r="DI345" s="13"/>
      <c r="DJ345" s="13"/>
      <c r="DK345" s="13"/>
      <c r="DL345" s="13"/>
      <c r="DM345" s="13"/>
      <c r="DN345" s="13"/>
      <c r="DO345" s="13"/>
      <c r="DP345" s="13"/>
      <c r="DQ345" s="13"/>
      <c r="DR345" s="13"/>
      <c r="DS345" s="13"/>
      <c r="DT345" s="13"/>
      <c r="DU345" s="13"/>
      <c r="DV345" s="13"/>
      <c r="DW345" s="13"/>
      <c r="DX345" s="13"/>
      <c r="DY345" s="13"/>
      <c r="DZ345" s="13"/>
      <c r="EA345" s="13"/>
      <c r="EB345" s="13"/>
      <c r="EC345" s="13"/>
      <c r="ED345" s="13"/>
      <c r="EE345" s="13"/>
      <c r="EF345" s="13"/>
      <c r="EG345" s="13"/>
      <c r="EH345" s="13"/>
      <c r="EI345" s="13"/>
      <c r="EJ345" s="13"/>
      <c r="EK345" s="13"/>
      <c r="EL345" s="13"/>
      <c r="EM345" s="13"/>
      <c r="EN345" s="13"/>
      <c r="EO345" s="13"/>
      <c r="EP345" s="13"/>
      <c r="EQ345" s="13"/>
      <c r="ER345" s="13"/>
      <c r="ES345" s="13"/>
      <c r="ET345" s="13"/>
      <c r="EU345" s="13"/>
      <c r="EV345" s="13"/>
      <c r="EW345" s="13"/>
      <c r="EX345" s="13"/>
      <c r="EY345" s="13"/>
      <c r="EZ345" s="13"/>
      <c r="FA345" s="13"/>
      <c r="FB345" s="13"/>
      <c r="FC345" s="13"/>
      <c r="FD345" s="13"/>
      <c r="FE345" s="13"/>
      <c r="FF345" s="13"/>
      <c r="FG345" s="13"/>
      <c r="FH345" s="13"/>
      <c r="FI345" s="13"/>
      <c r="FJ345" s="13"/>
      <c r="FK345" s="13"/>
      <c r="FL345" s="13"/>
      <c r="FM345" s="13"/>
      <c r="FN345" s="13"/>
      <c r="FO345" s="13"/>
      <c r="FP345" s="13"/>
      <c r="FQ345" s="13"/>
      <c r="FR345" s="13"/>
      <c r="FS345" s="13"/>
      <c r="FT345" s="13"/>
      <c r="FU345" s="13"/>
      <c r="FV345" s="13"/>
      <c r="FW345" s="13"/>
      <c r="FX345" s="13"/>
      <c r="FY345" s="13"/>
      <c r="FZ345" s="13"/>
      <c r="GA345" s="13"/>
      <c r="GB345" s="13"/>
      <c r="GC345" s="13"/>
    </row>
    <row r="346" spans="1:185" ht="12.75" customHeight="1" x14ac:dyDescent="0.2">
      <c r="A346" s="76"/>
      <c r="B346" s="81" t="s">
        <v>219</v>
      </c>
      <c r="C346" s="82" t="s">
        <v>661</v>
      </c>
      <c r="D346" s="88">
        <v>89</v>
      </c>
      <c r="E346" s="85">
        <v>3.4</v>
      </c>
      <c r="F346" s="50">
        <v>8.9</v>
      </c>
      <c r="G346" s="15">
        <f t="shared" si="5"/>
        <v>39</v>
      </c>
      <c r="H346" s="15">
        <v>1</v>
      </c>
      <c r="I346" s="15">
        <v>1</v>
      </c>
      <c r="J346" s="15">
        <v>1</v>
      </c>
      <c r="K346" s="15"/>
      <c r="L346" s="59">
        <v>7</v>
      </c>
      <c r="M346" s="59">
        <v>10</v>
      </c>
      <c r="N346" s="59">
        <v>2</v>
      </c>
      <c r="O346" s="59">
        <v>7</v>
      </c>
      <c r="P346" s="15"/>
      <c r="Q346" s="59">
        <v>7</v>
      </c>
      <c r="R346" s="59">
        <v>2</v>
      </c>
      <c r="S346" s="59">
        <v>1</v>
      </c>
      <c r="T346" s="59"/>
      <c r="U346" s="15"/>
      <c r="V346" s="59"/>
      <c r="W346" s="59"/>
      <c r="X346" s="61"/>
      <c r="Y346" s="59"/>
      <c r="Z346" s="61"/>
      <c r="AA346" s="59"/>
      <c r="AB346" s="62"/>
      <c r="AC346" s="62"/>
      <c r="AD346" s="59"/>
      <c r="AE346" s="62"/>
      <c r="AF346" s="59"/>
      <c r="AG346" s="63"/>
      <c r="AH346" s="63"/>
      <c r="AI346" s="59"/>
      <c r="AJ346" s="63"/>
      <c r="AK346" s="59"/>
      <c r="AL346" s="59"/>
      <c r="AM346" s="59"/>
      <c r="AN346" s="59"/>
      <c r="AO346" s="59"/>
      <c r="AP346" s="59"/>
      <c r="AQ346" s="63"/>
      <c r="AR346" s="59"/>
      <c r="AS346" s="59"/>
      <c r="AT346" s="59"/>
      <c r="AU346" s="59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  <c r="BF346" s="13"/>
      <c r="BG346" s="13"/>
      <c r="BH346" s="13"/>
      <c r="BI346" s="13"/>
      <c r="BJ346" s="13"/>
      <c r="BK346" s="13"/>
      <c r="BL346" s="13"/>
      <c r="BM346" s="13"/>
      <c r="BN346" s="13"/>
      <c r="BO346" s="13"/>
      <c r="BP346" s="13"/>
      <c r="BQ346" s="13"/>
      <c r="BR346" s="13"/>
      <c r="BS346" s="13"/>
      <c r="BT346" s="13"/>
      <c r="BU346" s="13"/>
      <c r="BV346" s="13"/>
      <c r="BW346" s="13"/>
      <c r="BX346" s="13"/>
      <c r="BY346" s="13"/>
      <c r="BZ346" s="13"/>
      <c r="CA346" s="13"/>
      <c r="CB346" s="13"/>
      <c r="CC346" s="13"/>
      <c r="CD346" s="13"/>
      <c r="CE346" s="13"/>
      <c r="CF346" s="13"/>
      <c r="CG346" s="13"/>
      <c r="CH346" s="13"/>
      <c r="CI346" s="13"/>
      <c r="CJ346" s="13"/>
      <c r="CK346" s="13"/>
      <c r="CL346" s="13"/>
      <c r="CM346" s="13"/>
      <c r="CN346" s="13"/>
      <c r="CO346" s="13"/>
      <c r="CP346" s="13"/>
      <c r="CQ346" s="13"/>
      <c r="CR346" s="13"/>
      <c r="CS346" s="13"/>
      <c r="CT346" s="13"/>
      <c r="CU346" s="13"/>
      <c r="CV346" s="13"/>
      <c r="CW346" s="13"/>
      <c r="CX346" s="13"/>
      <c r="CY346" s="13"/>
      <c r="CZ346" s="13"/>
      <c r="DA346" s="13"/>
      <c r="DB346" s="13"/>
      <c r="DC346" s="13"/>
      <c r="DD346" s="13"/>
      <c r="DE346" s="13"/>
      <c r="DF346" s="13"/>
      <c r="DG346" s="13"/>
      <c r="DH346" s="13"/>
      <c r="DI346" s="13"/>
      <c r="DJ346" s="13"/>
      <c r="DK346" s="13"/>
      <c r="DL346" s="13"/>
      <c r="DM346" s="13"/>
      <c r="DN346" s="13"/>
      <c r="DO346" s="13"/>
      <c r="DP346" s="13"/>
      <c r="DQ346" s="13"/>
      <c r="DR346" s="13"/>
      <c r="DS346" s="13"/>
      <c r="DT346" s="13"/>
      <c r="DU346" s="13"/>
      <c r="DV346" s="13"/>
      <c r="DW346" s="13"/>
      <c r="DX346" s="13"/>
      <c r="DY346" s="13"/>
      <c r="DZ346" s="13"/>
      <c r="EA346" s="13"/>
      <c r="EB346" s="13"/>
      <c r="EC346" s="13"/>
      <c r="ED346" s="13"/>
      <c r="EE346" s="13"/>
      <c r="EF346" s="13"/>
      <c r="EG346" s="13"/>
      <c r="EH346" s="13"/>
      <c r="EI346" s="13"/>
      <c r="EJ346" s="13"/>
      <c r="EK346" s="13"/>
      <c r="EL346" s="13"/>
      <c r="EM346" s="13"/>
      <c r="EN346" s="13"/>
      <c r="EO346" s="13"/>
      <c r="EP346" s="13"/>
      <c r="EQ346" s="13"/>
      <c r="ER346" s="13"/>
      <c r="ES346" s="13"/>
      <c r="ET346" s="13"/>
      <c r="EU346" s="13"/>
      <c r="EV346" s="13"/>
      <c r="EW346" s="13"/>
      <c r="EX346" s="13"/>
      <c r="EY346" s="13"/>
      <c r="EZ346" s="13"/>
      <c r="FA346" s="13"/>
      <c r="FB346" s="13"/>
      <c r="FC346" s="13"/>
      <c r="FD346" s="13"/>
      <c r="FE346" s="13"/>
      <c r="FF346" s="13"/>
      <c r="FG346" s="13"/>
      <c r="FH346" s="13"/>
      <c r="FI346" s="13"/>
      <c r="FJ346" s="13"/>
      <c r="FK346" s="13"/>
      <c r="FL346" s="13"/>
      <c r="FM346" s="13"/>
      <c r="FN346" s="13"/>
      <c r="FO346" s="13"/>
      <c r="FP346" s="13"/>
      <c r="FQ346" s="13"/>
      <c r="FR346" s="13"/>
      <c r="FS346" s="13"/>
      <c r="FT346" s="13"/>
      <c r="FU346" s="13"/>
      <c r="FV346" s="13"/>
      <c r="FW346" s="13"/>
      <c r="FX346" s="13"/>
      <c r="FY346" s="13"/>
      <c r="FZ346" s="13"/>
      <c r="GA346" s="13"/>
      <c r="GB346" s="13"/>
      <c r="GC346" s="13"/>
    </row>
    <row r="347" spans="1:185" ht="12.75" customHeight="1" x14ac:dyDescent="0.2">
      <c r="A347" s="76"/>
      <c r="B347" s="81" t="s">
        <v>178</v>
      </c>
      <c r="C347" s="82" t="s">
        <v>661</v>
      </c>
      <c r="D347" s="88">
        <v>78</v>
      </c>
      <c r="E347" s="85">
        <v>3.4</v>
      </c>
      <c r="F347" s="73"/>
      <c r="G347" s="15">
        <f t="shared" si="5"/>
        <v>1</v>
      </c>
      <c r="H347" s="15">
        <v>0</v>
      </c>
      <c r="I347" s="15">
        <v>0</v>
      </c>
      <c r="J347" s="15">
        <v>0</v>
      </c>
      <c r="K347" s="15"/>
      <c r="L347" s="59">
        <v>0</v>
      </c>
      <c r="M347" s="59">
        <v>0</v>
      </c>
      <c r="N347" s="59">
        <v>0</v>
      </c>
      <c r="O347" s="59">
        <v>1</v>
      </c>
      <c r="P347" s="15"/>
      <c r="Q347" s="59">
        <v>0</v>
      </c>
      <c r="R347" s="59">
        <v>0</v>
      </c>
      <c r="S347" s="59">
        <v>0</v>
      </c>
      <c r="T347" s="59"/>
      <c r="U347" s="15"/>
      <c r="V347" s="59"/>
      <c r="W347" s="59"/>
      <c r="X347" s="61"/>
      <c r="Y347" s="59"/>
      <c r="Z347" s="61"/>
      <c r="AA347" s="59"/>
      <c r="AB347" s="62"/>
      <c r="AC347" s="62"/>
      <c r="AD347" s="59"/>
      <c r="AE347" s="62"/>
      <c r="AF347" s="59"/>
      <c r="AG347" s="59"/>
      <c r="AH347" s="59"/>
      <c r="AI347" s="59"/>
      <c r="AJ347" s="59"/>
      <c r="AK347" s="59"/>
      <c r="AL347" s="59"/>
      <c r="AM347" s="59"/>
      <c r="AN347" s="59"/>
      <c r="AO347" s="59"/>
      <c r="AP347" s="59"/>
      <c r="AQ347" s="59"/>
      <c r="AR347" s="63"/>
      <c r="AS347" s="59"/>
      <c r="AT347" s="59"/>
      <c r="AU347" s="59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  <c r="BF347" s="13"/>
      <c r="BG347" s="13"/>
      <c r="BH347" s="13"/>
      <c r="BI347" s="13"/>
      <c r="BJ347" s="13"/>
      <c r="BK347" s="13"/>
      <c r="BL347" s="13"/>
      <c r="BM347" s="13"/>
      <c r="BN347" s="13"/>
      <c r="BO347" s="13"/>
      <c r="BP347" s="13"/>
      <c r="BQ347" s="13"/>
      <c r="BR347" s="13"/>
      <c r="BS347" s="13"/>
      <c r="BT347" s="13"/>
      <c r="BU347" s="13"/>
      <c r="BV347" s="13"/>
      <c r="BW347" s="13"/>
      <c r="BX347" s="13"/>
      <c r="BY347" s="13"/>
      <c r="BZ347" s="13"/>
      <c r="CA347" s="13"/>
      <c r="CB347" s="13"/>
      <c r="CC347" s="13"/>
      <c r="CD347" s="13"/>
      <c r="CE347" s="13"/>
      <c r="CF347" s="13"/>
      <c r="CG347" s="13"/>
      <c r="CH347" s="13"/>
      <c r="CI347" s="13"/>
      <c r="CJ347" s="13"/>
      <c r="CK347" s="13"/>
      <c r="CL347" s="13"/>
      <c r="CM347" s="13"/>
      <c r="CN347" s="13"/>
      <c r="CO347" s="13"/>
      <c r="CP347" s="13"/>
      <c r="CQ347" s="13"/>
      <c r="CR347" s="13"/>
      <c r="CS347" s="13"/>
      <c r="CT347" s="13"/>
      <c r="CU347" s="13"/>
      <c r="CV347" s="13"/>
      <c r="CW347" s="13"/>
      <c r="CX347" s="13"/>
      <c r="CY347" s="13"/>
      <c r="CZ347" s="13"/>
      <c r="DA347" s="13"/>
      <c r="DB347" s="13"/>
      <c r="DC347" s="13"/>
      <c r="DD347" s="13"/>
      <c r="DE347" s="13"/>
      <c r="DF347" s="13"/>
      <c r="DG347" s="13"/>
      <c r="DH347" s="13"/>
      <c r="DI347" s="13"/>
      <c r="DJ347" s="13"/>
      <c r="DK347" s="13"/>
      <c r="DL347" s="13"/>
      <c r="DM347" s="13"/>
      <c r="DN347" s="13"/>
      <c r="DO347" s="13"/>
      <c r="DP347" s="13"/>
      <c r="DQ347" s="13"/>
      <c r="DR347" s="13"/>
      <c r="DS347" s="13"/>
      <c r="DT347" s="13"/>
      <c r="DU347" s="13"/>
      <c r="DV347" s="13"/>
      <c r="DW347" s="13"/>
      <c r="DX347" s="13"/>
      <c r="DY347" s="13"/>
      <c r="DZ347" s="13"/>
      <c r="EA347" s="13"/>
      <c r="EB347" s="13"/>
      <c r="EC347" s="13"/>
      <c r="ED347" s="13"/>
      <c r="EE347" s="13"/>
      <c r="EF347" s="13"/>
      <c r="EG347" s="13"/>
      <c r="EH347" s="13"/>
      <c r="EI347" s="13"/>
      <c r="EJ347" s="13"/>
      <c r="EK347" s="13"/>
      <c r="EL347" s="13"/>
      <c r="EM347" s="13"/>
      <c r="EN347" s="13"/>
      <c r="EO347" s="13"/>
      <c r="EP347" s="13"/>
      <c r="EQ347" s="13"/>
      <c r="ER347" s="13"/>
      <c r="ES347" s="13"/>
      <c r="ET347" s="13"/>
      <c r="EU347" s="13"/>
      <c r="EV347" s="13"/>
      <c r="EW347" s="13"/>
      <c r="EX347" s="13"/>
      <c r="EY347" s="13"/>
      <c r="EZ347" s="13"/>
      <c r="FA347" s="13"/>
      <c r="FB347" s="13"/>
      <c r="FC347" s="13"/>
      <c r="FD347" s="13"/>
      <c r="FE347" s="13"/>
      <c r="FF347" s="13"/>
      <c r="FG347" s="13"/>
      <c r="FH347" s="13"/>
      <c r="FI347" s="13"/>
      <c r="FJ347" s="13"/>
      <c r="FK347" s="13"/>
      <c r="FL347" s="13"/>
      <c r="FM347" s="13"/>
      <c r="FN347" s="13"/>
      <c r="FO347" s="13"/>
      <c r="FP347" s="13"/>
      <c r="FQ347" s="13"/>
      <c r="FR347" s="13"/>
      <c r="FS347" s="13"/>
      <c r="FT347" s="13"/>
      <c r="FU347" s="13"/>
      <c r="FV347" s="13"/>
      <c r="FW347" s="13"/>
      <c r="FX347" s="13"/>
      <c r="FY347" s="13"/>
      <c r="FZ347" s="13"/>
      <c r="GA347" s="13"/>
      <c r="GB347" s="13"/>
      <c r="GC347" s="13"/>
    </row>
    <row r="348" spans="1:185" ht="12.75" customHeight="1" x14ac:dyDescent="0.2">
      <c r="A348" s="76"/>
      <c r="B348" s="81" t="s">
        <v>413</v>
      </c>
      <c r="C348" s="82" t="s">
        <v>651</v>
      </c>
      <c r="D348" s="88">
        <v>74</v>
      </c>
      <c r="E348" s="85">
        <v>3.4</v>
      </c>
      <c r="F348" s="73"/>
      <c r="G348" s="15">
        <f t="shared" si="5"/>
        <v>1</v>
      </c>
      <c r="H348" s="15">
        <v>1</v>
      </c>
      <c r="I348" s="15">
        <v>0</v>
      </c>
      <c r="J348" s="15"/>
      <c r="K348" s="15"/>
      <c r="L348" s="59"/>
      <c r="M348" s="59"/>
      <c r="N348" s="59"/>
      <c r="O348" s="59"/>
      <c r="P348" s="15"/>
      <c r="Q348" s="59"/>
      <c r="R348" s="59"/>
      <c r="S348" s="59"/>
      <c r="T348" s="59"/>
      <c r="U348" s="15"/>
      <c r="V348" s="59"/>
      <c r="W348" s="59"/>
      <c r="X348" s="61"/>
      <c r="Y348" s="59"/>
      <c r="Z348" s="61"/>
      <c r="AA348" s="59"/>
      <c r="AB348" s="62"/>
      <c r="AC348" s="62"/>
      <c r="AD348" s="59"/>
      <c r="AE348" s="62"/>
      <c r="AF348" s="59"/>
      <c r="AG348" s="63"/>
      <c r="AH348" s="59"/>
      <c r="AI348" s="59"/>
      <c r="AJ348" s="59"/>
      <c r="AK348" s="59"/>
      <c r="AL348" s="59"/>
      <c r="AM348" s="59"/>
      <c r="AN348" s="59"/>
      <c r="AO348" s="59"/>
      <c r="AP348" s="59"/>
      <c r="AQ348" s="63"/>
      <c r="AR348" s="59"/>
      <c r="AS348" s="59"/>
      <c r="AT348" s="59"/>
      <c r="AU348" s="59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/>
      <c r="BJ348" s="13"/>
      <c r="BK348" s="13"/>
      <c r="BL348" s="13"/>
      <c r="BM348" s="13"/>
      <c r="BN348" s="13"/>
      <c r="BO348" s="13"/>
      <c r="BP348" s="13"/>
      <c r="BQ348" s="13"/>
      <c r="BR348" s="13"/>
      <c r="BS348" s="13"/>
      <c r="BT348" s="13"/>
      <c r="BU348" s="13"/>
      <c r="BV348" s="13"/>
      <c r="BW348" s="13"/>
      <c r="BX348" s="13"/>
      <c r="BY348" s="13"/>
      <c r="BZ348" s="13"/>
      <c r="CA348" s="13"/>
      <c r="CB348" s="13"/>
      <c r="CC348" s="13"/>
      <c r="CD348" s="13"/>
      <c r="CE348" s="13"/>
      <c r="CF348" s="13"/>
      <c r="CG348" s="13"/>
      <c r="CH348" s="13"/>
      <c r="CI348" s="13"/>
      <c r="CJ348" s="13"/>
      <c r="CK348" s="13"/>
      <c r="CL348" s="13"/>
      <c r="CM348" s="13"/>
      <c r="CN348" s="13"/>
      <c r="CO348" s="13"/>
      <c r="CP348" s="13"/>
      <c r="CQ348" s="13"/>
      <c r="CR348" s="13"/>
      <c r="CS348" s="13"/>
      <c r="CT348" s="13"/>
      <c r="CU348" s="13"/>
      <c r="CV348" s="13"/>
      <c r="CW348" s="13"/>
      <c r="CX348" s="13"/>
      <c r="CY348" s="13"/>
      <c r="CZ348" s="13"/>
      <c r="DA348" s="13"/>
      <c r="DB348" s="13"/>
      <c r="DC348" s="13"/>
      <c r="DD348" s="13"/>
      <c r="DE348" s="13"/>
      <c r="DF348" s="13"/>
      <c r="DG348" s="13"/>
      <c r="DH348" s="13"/>
      <c r="DI348" s="13"/>
      <c r="DJ348" s="13"/>
      <c r="DK348" s="13"/>
      <c r="DL348" s="13"/>
      <c r="DM348" s="13"/>
      <c r="DN348" s="13"/>
      <c r="DO348" s="13"/>
      <c r="DP348" s="13"/>
      <c r="DQ348" s="13"/>
      <c r="DR348" s="13"/>
      <c r="DS348" s="13"/>
      <c r="DT348" s="13"/>
      <c r="DU348" s="13"/>
      <c r="DV348" s="13"/>
      <c r="DW348" s="13"/>
      <c r="DX348" s="13"/>
      <c r="DY348" s="13"/>
      <c r="DZ348" s="13"/>
      <c r="EA348" s="13"/>
      <c r="EB348" s="13"/>
      <c r="EC348" s="13"/>
      <c r="ED348" s="13"/>
      <c r="EE348" s="13"/>
      <c r="EF348" s="13"/>
      <c r="EG348" s="13"/>
      <c r="EH348" s="13"/>
      <c r="EI348" s="13"/>
      <c r="EJ348" s="13"/>
      <c r="EK348" s="13"/>
      <c r="EL348" s="13"/>
      <c r="EM348" s="13"/>
      <c r="EN348" s="13"/>
      <c r="EO348" s="13"/>
      <c r="EP348" s="13"/>
      <c r="EQ348" s="13"/>
      <c r="ER348" s="13"/>
      <c r="ES348" s="13"/>
      <c r="ET348" s="13"/>
      <c r="EU348" s="13"/>
      <c r="EV348" s="13"/>
      <c r="EW348" s="13"/>
      <c r="EX348" s="13"/>
      <c r="EY348" s="13"/>
      <c r="EZ348" s="13"/>
      <c r="FA348" s="13"/>
      <c r="FB348" s="13"/>
      <c r="FC348" s="13"/>
      <c r="FD348" s="13"/>
      <c r="FE348" s="13"/>
      <c r="FF348" s="13"/>
      <c r="FG348" s="13"/>
      <c r="FH348" s="13"/>
      <c r="FI348" s="13"/>
      <c r="FJ348" s="13"/>
      <c r="FK348" s="13"/>
      <c r="FL348" s="13"/>
      <c r="FM348" s="13"/>
      <c r="FN348" s="13"/>
      <c r="FO348" s="13"/>
      <c r="FP348" s="13"/>
      <c r="FQ348" s="13"/>
      <c r="FR348" s="13"/>
      <c r="FS348" s="13"/>
      <c r="FT348" s="13"/>
      <c r="FU348" s="13"/>
      <c r="FV348" s="13"/>
      <c r="FW348" s="13"/>
      <c r="FX348" s="13"/>
      <c r="FY348" s="13"/>
      <c r="FZ348" s="13"/>
      <c r="GA348" s="13"/>
      <c r="GB348" s="13"/>
      <c r="GC348" s="13"/>
    </row>
    <row r="349" spans="1:185" ht="12.75" customHeight="1" x14ac:dyDescent="0.2">
      <c r="A349" s="76"/>
      <c r="B349" s="81" t="s">
        <v>414</v>
      </c>
      <c r="C349" s="82" t="s">
        <v>650</v>
      </c>
      <c r="D349" s="88">
        <v>48</v>
      </c>
      <c r="E349" s="85">
        <v>3.4</v>
      </c>
      <c r="F349" s="73"/>
      <c r="G349" s="15">
        <f t="shared" si="5"/>
        <v>12</v>
      </c>
      <c r="H349" s="15">
        <v>1</v>
      </c>
      <c r="I349" s="15">
        <v>2</v>
      </c>
      <c r="J349" s="15">
        <v>4</v>
      </c>
      <c r="K349" s="15"/>
      <c r="L349" s="59">
        <v>0</v>
      </c>
      <c r="M349" s="59">
        <v>0</v>
      </c>
      <c r="N349" s="59">
        <v>0</v>
      </c>
      <c r="O349" s="59">
        <v>0</v>
      </c>
      <c r="P349" s="15"/>
      <c r="Q349" s="59">
        <v>1</v>
      </c>
      <c r="R349" s="59">
        <v>2</v>
      </c>
      <c r="S349" s="59">
        <v>2</v>
      </c>
      <c r="T349" s="59"/>
      <c r="U349" s="15"/>
      <c r="V349" s="59"/>
      <c r="W349" s="59"/>
      <c r="X349" s="61"/>
      <c r="Y349" s="59"/>
      <c r="Z349" s="61"/>
      <c r="AA349" s="59"/>
      <c r="AB349" s="62"/>
      <c r="AC349" s="62"/>
      <c r="AD349" s="59"/>
      <c r="AE349" s="62"/>
      <c r="AF349" s="59"/>
      <c r="AG349" s="63"/>
      <c r="AH349" s="59"/>
      <c r="AI349" s="59"/>
      <c r="AJ349" s="59"/>
      <c r="AK349" s="59"/>
      <c r="AL349" s="59"/>
      <c r="AM349" s="59"/>
      <c r="AN349" s="59"/>
      <c r="AO349" s="59"/>
      <c r="AP349" s="59"/>
      <c r="AQ349" s="59"/>
      <c r="AR349" s="59"/>
      <c r="AS349" s="59"/>
      <c r="AT349" s="59"/>
      <c r="AU349" s="59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  <c r="BF349" s="13"/>
      <c r="BG349" s="13"/>
      <c r="BH349" s="13"/>
      <c r="BI349" s="13"/>
      <c r="BJ349" s="13"/>
      <c r="BK349" s="13"/>
      <c r="BL349" s="13"/>
      <c r="BM349" s="13"/>
      <c r="BN349" s="13"/>
      <c r="BO349" s="13"/>
      <c r="BP349" s="13"/>
      <c r="BQ349" s="13"/>
      <c r="BR349" s="13"/>
      <c r="BS349" s="13"/>
      <c r="BT349" s="13"/>
      <c r="BU349" s="13"/>
      <c r="BV349" s="13"/>
      <c r="BW349" s="13"/>
      <c r="BX349" s="13"/>
      <c r="BY349" s="13"/>
      <c r="BZ349" s="13"/>
      <c r="CA349" s="13"/>
      <c r="CB349" s="13"/>
      <c r="CC349" s="13"/>
      <c r="CD349" s="13"/>
      <c r="CE349" s="13"/>
      <c r="CF349" s="13"/>
      <c r="CG349" s="13"/>
      <c r="CH349" s="13"/>
      <c r="CI349" s="13"/>
      <c r="CJ349" s="13"/>
      <c r="CK349" s="13"/>
      <c r="CL349" s="13"/>
      <c r="CM349" s="13"/>
      <c r="CN349" s="13"/>
      <c r="CO349" s="13"/>
      <c r="CP349" s="13"/>
      <c r="CQ349" s="13"/>
      <c r="CR349" s="13"/>
      <c r="CS349" s="13"/>
      <c r="CT349" s="13"/>
      <c r="CU349" s="13"/>
      <c r="CV349" s="13"/>
      <c r="CW349" s="13"/>
      <c r="CX349" s="13"/>
      <c r="CY349" s="13"/>
      <c r="CZ349" s="13"/>
      <c r="DA349" s="13"/>
      <c r="DB349" s="13"/>
      <c r="DC349" s="13"/>
      <c r="DD349" s="13"/>
      <c r="DE349" s="13"/>
      <c r="DF349" s="13"/>
      <c r="DG349" s="13"/>
      <c r="DH349" s="13"/>
      <c r="DI349" s="13"/>
      <c r="DJ349" s="13"/>
      <c r="DK349" s="13"/>
      <c r="DL349" s="13"/>
      <c r="DM349" s="13"/>
      <c r="DN349" s="13"/>
      <c r="DO349" s="13"/>
      <c r="DP349" s="13"/>
      <c r="DQ349" s="13"/>
      <c r="DR349" s="13"/>
      <c r="DS349" s="13"/>
      <c r="DT349" s="13"/>
      <c r="DU349" s="13"/>
      <c r="DV349" s="13"/>
      <c r="DW349" s="13"/>
      <c r="DX349" s="13"/>
      <c r="DY349" s="13"/>
      <c r="DZ349" s="13"/>
      <c r="EA349" s="13"/>
      <c r="EB349" s="13"/>
      <c r="EC349" s="13"/>
      <c r="ED349" s="13"/>
      <c r="EE349" s="13"/>
      <c r="EF349" s="13"/>
      <c r="EG349" s="13"/>
      <c r="EH349" s="13"/>
      <c r="EI349" s="13"/>
      <c r="EJ349" s="13"/>
      <c r="EK349" s="13"/>
      <c r="EL349" s="13"/>
      <c r="EM349" s="13"/>
      <c r="EN349" s="13"/>
      <c r="EO349" s="13"/>
      <c r="EP349" s="13"/>
      <c r="EQ349" s="13"/>
      <c r="ER349" s="13"/>
      <c r="ES349" s="13"/>
      <c r="ET349" s="13"/>
      <c r="EU349" s="13"/>
      <c r="EV349" s="13"/>
      <c r="EW349" s="13"/>
      <c r="EX349" s="13"/>
      <c r="EY349" s="13"/>
      <c r="EZ349" s="13"/>
      <c r="FA349" s="13"/>
      <c r="FB349" s="13"/>
      <c r="FC349" s="13"/>
      <c r="FD349" s="13"/>
      <c r="FE349" s="13"/>
      <c r="FF349" s="13"/>
      <c r="FG349" s="13"/>
      <c r="FH349" s="13"/>
      <c r="FI349" s="13"/>
      <c r="FJ349" s="13"/>
      <c r="FK349" s="13"/>
      <c r="FL349" s="13"/>
      <c r="FM349" s="13"/>
      <c r="FN349" s="13"/>
      <c r="FO349" s="13"/>
      <c r="FP349" s="13"/>
      <c r="FQ349" s="13"/>
      <c r="FR349" s="13"/>
      <c r="FS349" s="13"/>
      <c r="FT349" s="13"/>
      <c r="FU349" s="13"/>
      <c r="FV349" s="13"/>
      <c r="FW349" s="13"/>
      <c r="FX349" s="13"/>
      <c r="FY349" s="13"/>
      <c r="FZ349" s="13"/>
      <c r="GA349" s="13"/>
      <c r="GB349" s="13"/>
      <c r="GC349" s="13"/>
    </row>
    <row r="350" spans="1:185" ht="12.75" customHeight="1" x14ac:dyDescent="0.2">
      <c r="A350" s="76"/>
      <c r="B350" s="81" t="s">
        <v>419</v>
      </c>
      <c r="C350" s="82" t="s">
        <v>648</v>
      </c>
      <c r="D350" s="88">
        <v>26</v>
      </c>
      <c r="E350" s="85">
        <v>3.4</v>
      </c>
      <c r="F350" s="78"/>
      <c r="G350" s="15">
        <f t="shared" si="5"/>
        <v>16</v>
      </c>
      <c r="H350" s="15">
        <v>0</v>
      </c>
      <c r="I350" s="15">
        <v>0</v>
      </c>
      <c r="J350" s="15">
        <v>6</v>
      </c>
      <c r="K350" s="15"/>
      <c r="L350" s="59">
        <v>2</v>
      </c>
      <c r="M350" s="59">
        <v>0</v>
      </c>
      <c r="N350" s="59">
        <v>0</v>
      </c>
      <c r="O350" s="59">
        <v>0</v>
      </c>
      <c r="P350" s="15"/>
      <c r="Q350" s="59">
        <v>4</v>
      </c>
      <c r="R350" s="59">
        <v>2</v>
      </c>
      <c r="S350" s="59">
        <v>2</v>
      </c>
      <c r="T350" s="59"/>
      <c r="U350" s="15"/>
      <c r="V350" s="59"/>
      <c r="W350" s="59"/>
      <c r="X350" s="61"/>
      <c r="Y350" s="59"/>
      <c r="Z350" s="61"/>
      <c r="AA350" s="59"/>
      <c r="AB350" s="62"/>
      <c r="AC350" s="62"/>
      <c r="AD350" s="59"/>
      <c r="AE350" s="62"/>
      <c r="AF350" s="59"/>
      <c r="AG350" s="63"/>
      <c r="AH350" s="59"/>
      <c r="AI350" s="59"/>
      <c r="AJ350" s="59"/>
      <c r="AK350" s="59"/>
      <c r="AL350" s="59"/>
      <c r="AM350" s="59"/>
      <c r="AN350" s="59"/>
      <c r="AO350" s="59"/>
      <c r="AP350" s="59"/>
      <c r="AQ350" s="63"/>
      <c r="AR350" s="59"/>
      <c r="AS350" s="59"/>
      <c r="AT350" s="59"/>
      <c r="AU350" s="59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  <c r="BF350" s="13"/>
      <c r="BG350" s="13"/>
      <c r="BH350" s="13"/>
      <c r="BI350" s="13"/>
      <c r="BJ350" s="13"/>
      <c r="BK350" s="13"/>
      <c r="BL350" s="13"/>
      <c r="BM350" s="13"/>
      <c r="BN350" s="13"/>
      <c r="BO350" s="13"/>
      <c r="BP350" s="13"/>
      <c r="BQ350" s="13"/>
      <c r="BR350" s="13"/>
      <c r="BS350" s="13"/>
      <c r="BT350" s="13"/>
      <c r="BU350" s="13"/>
      <c r="BV350" s="13"/>
      <c r="BW350" s="13"/>
      <c r="BX350" s="13"/>
      <c r="BY350" s="13"/>
      <c r="BZ350" s="13"/>
      <c r="CA350" s="13"/>
      <c r="CB350" s="13"/>
      <c r="CC350" s="13"/>
      <c r="CD350" s="13"/>
      <c r="CE350" s="13"/>
      <c r="CF350" s="13"/>
      <c r="CG350" s="13"/>
      <c r="CH350" s="13"/>
      <c r="CI350" s="13"/>
      <c r="CJ350" s="13"/>
      <c r="CK350" s="13"/>
      <c r="CL350" s="13"/>
      <c r="CM350" s="13"/>
      <c r="CN350" s="13"/>
      <c r="CO350" s="13"/>
      <c r="CP350" s="13"/>
      <c r="CQ350" s="13"/>
      <c r="CR350" s="13"/>
      <c r="CS350" s="13"/>
      <c r="CT350" s="13"/>
      <c r="CU350" s="13"/>
      <c r="CV350" s="13"/>
      <c r="CW350" s="13"/>
      <c r="CX350" s="13"/>
      <c r="CY350" s="13"/>
      <c r="CZ350" s="13"/>
      <c r="DA350" s="13"/>
      <c r="DB350" s="13"/>
      <c r="DC350" s="13"/>
      <c r="DD350" s="13"/>
      <c r="DE350" s="13"/>
      <c r="DF350" s="13"/>
      <c r="DG350" s="13"/>
      <c r="DH350" s="13"/>
      <c r="DI350" s="13"/>
      <c r="DJ350" s="13"/>
      <c r="DK350" s="13"/>
      <c r="DL350" s="13"/>
      <c r="DM350" s="13"/>
      <c r="DN350" s="13"/>
      <c r="DO350" s="13"/>
      <c r="DP350" s="13"/>
      <c r="DQ350" s="13"/>
      <c r="DR350" s="13"/>
      <c r="DS350" s="13"/>
      <c r="DT350" s="13"/>
      <c r="DU350" s="13"/>
      <c r="DV350" s="13"/>
      <c r="DW350" s="13"/>
      <c r="DX350" s="13"/>
      <c r="DY350" s="13"/>
      <c r="DZ350" s="13"/>
      <c r="EA350" s="13"/>
      <c r="EB350" s="13"/>
      <c r="EC350" s="13"/>
      <c r="ED350" s="13"/>
      <c r="EE350" s="13"/>
      <c r="EF350" s="13"/>
      <c r="EG350" s="13"/>
      <c r="EH350" s="13"/>
      <c r="EI350" s="13"/>
      <c r="EJ350" s="13"/>
      <c r="EK350" s="13"/>
      <c r="EL350" s="13"/>
      <c r="EM350" s="13"/>
      <c r="EN350" s="13"/>
      <c r="EO350" s="13"/>
      <c r="EP350" s="13"/>
      <c r="EQ350" s="13"/>
      <c r="ER350" s="13"/>
      <c r="ES350" s="13"/>
      <c r="ET350" s="13"/>
      <c r="EU350" s="13"/>
      <c r="EV350" s="13"/>
      <c r="EW350" s="13"/>
      <c r="EX350" s="13"/>
      <c r="EY350" s="13"/>
      <c r="EZ350" s="13"/>
      <c r="FA350" s="13"/>
      <c r="FB350" s="13"/>
      <c r="FC350" s="13"/>
      <c r="FD350" s="13"/>
      <c r="FE350" s="13"/>
      <c r="FF350" s="13"/>
      <c r="FG350" s="13"/>
      <c r="FH350" s="13"/>
      <c r="FI350" s="13"/>
      <c r="FJ350" s="13"/>
      <c r="FK350" s="13"/>
      <c r="FL350" s="13"/>
      <c r="FM350" s="13"/>
      <c r="FN350" s="13"/>
      <c r="FO350" s="13"/>
      <c r="FP350" s="13"/>
      <c r="FQ350" s="13"/>
      <c r="FR350" s="13"/>
      <c r="FS350" s="13"/>
      <c r="FT350" s="13"/>
      <c r="FU350" s="13"/>
      <c r="FV350" s="13"/>
      <c r="FW350" s="13"/>
      <c r="FX350" s="13"/>
      <c r="FY350" s="13"/>
      <c r="FZ350" s="13"/>
      <c r="GA350" s="13"/>
      <c r="GB350" s="13"/>
      <c r="GC350" s="13"/>
    </row>
    <row r="351" spans="1:185" ht="12.75" customHeight="1" x14ac:dyDescent="0.2">
      <c r="A351" s="76"/>
      <c r="B351" s="81" t="s">
        <v>453</v>
      </c>
      <c r="C351" s="82" t="s">
        <v>652</v>
      </c>
      <c r="D351" s="88">
        <v>42</v>
      </c>
      <c r="E351" s="85">
        <v>3.4</v>
      </c>
      <c r="F351" s="78"/>
      <c r="G351" s="15">
        <f t="shared" si="5"/>
        <v>1</v>
      </c>
      <c r="H351" s="15">
        <v>0</v>
      </c>
      <c r="I351" s="15">
        <v>0</v>
      </c>
      <c r="J351" s="68">
        <v>0</v>
      </c>
      <c r="K351" s="15"/>
      <c r="L351" s="59">
        <v>0</v>
      </c>
      <c r="M351" s="59">
        <v>0</v>
      </c>
      <c r="N351" s="59">
        <v>0</v>
      </c>
      <c r="O351" s="59">
        <v>1</v>
      </c>
      <c r="P351" s="15"/>
      <c r="Q351" s="59">
        <v>0</v>
      </c>
      <c r="R351" s="59">
        <v>0</v>
      </c>
      <c r="S351" s="59">
        <v>0</v>
      </c>
      <c r="T351" s="59"/>
      <c r="U351" s="15"/>
      <c r="V351" s="59"/>
      <c r="W351" s="59"/>
      <c r="X351" s="61"/>
      <c r="Y351" s="59"/>
      <c r="Z351" s="61"/>
      <c r="AA351" s="59"/>
      <c r="AB351" s="62"/>
      <c r="AC351" s="62"/>
      <c r="AD351" s="59"/>
      <c r="AE351" s="62"/>
      <c r="AF351" s="59"/>
      <c r="AG351" s="59"/>
      <c r="AH351" s="59"/>
      <c r="AI351" s="59"/>
      <c r="AJ351" s="59"/>
      <c r="AK351" s="59"/>
      <c r="AL351" s="59"/>
      <c r="AM351" s="59"/>
      <c r="AN351" s="59"/>
      <c r="AO351" s="59"/>
      <c r="AP351" s="59"/>
      <c r="AQ351" s="59"/>
      <c r="AR351" s="59"/>
      <c r="AS351" s="59"/>
      <c r="AT351" s="59"/>
      <c r="AU351" s="59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  <c r="BF351" s="13"/>
      <c r="BG351" s="13"/>
      <c r="BH351" s="13"/>
      <c r="BI351" s="13"/>
      <c r="BJ351" s="13"/>
      <c r="BK351" s="13"/>
      <c r="BL351" s="13"/>
      <c r="BM351" s="13"/>
      <c r="BN351" s="13"/>
      <c r="BO351" s="13"/>
      <c r="BP351" s="13"/>
      <c r="BQ351" s="13"/>
      <c r="BR351" s="13"/>
      <c r="BS351" s="13"/>
      <c r="BT351" s="13"/>
      <c r="BU351" s="13"/>
      <c r="BV351" s="13"/>
      <c r="BW351" s="13"/>
      <c r="BX351" s="13"/>
      <c r="BY351" s="13"/>
      <c r="BZ351" s="13"/>
      <c r="CA351" s="13"/>
      <c r="CB351" s="13"/>
      <c r="CC351" s="13"/>
      <c r="CD351" s="13"/>
      <c r="CE351" s="13"/>
      <c r="CF351" s="13"/>
      <c r="CG351" s="13"/>
      <c r="CH351" s="13"/>
      <c r="CI351" s="13"/>
      <c r="CJ351" s="13"/>
      <c r="CK351" s="13"/>
      <c r="CL351" s="13"/>
      <c r="CM351" s="13"/>
      <c r="CN351" s="13"/>
      <c r="CO351" s="13"/>
      <c r="CP351" s="13"/>
      <c r="CQ351" s="13"/>
      <c r="CR351" s="13"/>
      <c r="CS351" s="13"/>
      <c r="CT351" s="13"/>
      <c r="CU351" s="13"/>
      <c r="CV351" s="13"/>
      <c r="CW351" s="13"/>
      <c r="CX351" s="13"/>
      <c r="CY351" s="13"/>
      <c r="CZ351" s="13"/>
      <c r="DA351" s="13"/>
      <c r="DB351" s="13"/>
      <c r="DC351" s="13"/>
      <c r="DD351" s="13"/>
      <c r="DE351" s="13"/>
      <c r="DF351" s="13"/>
      <c r="DG351" s="13"/>
      <c r="DH351" s="13"/>
      <c r="DI351" s="13"/>
      <c r="DJ351" s="13"/>
      <c r="DK351" s="13"/>
      <c r="DL351" s="13"/>
      <c r="DM351" s="13"/>
      <c r="DN351" s="13"/>
      <c r="DO351" s="13"/>
      <c r="DP351" s="13"/>
      <c r="DQ351" s="13"/>
      <c r="DR351" s="13"/>
      <c r="DS351" s="13"/>
      <c r="DT351" s="13"/>
      <c r="DU351" s="13"/>
      <c r="DV351" s="13"/>
      <c r="DW351" s="13"/>
      <c r="DX351" s="13"/>
      <c r="DY351" s="13"/>
      <c r="DZ351" s="13"/>
      <c r="EA351" s="13"/>
      <c r="EB351" s="13"/>
      <c r="EC351" s="13"/>
      <c r="ED351" s="13"/>
      <c r="EE351" s="13"/>
      <c r="EF351" s="13"/>
      <c r="EG351" s="13"/>
      <c r="EH351" s="13"/>
      <c r="EI351" s="13"/>
      <c r="EJ351" s="13"/>
      <c r="EK351" s="13"/>
      <c r="EL351" s="13"/>
      <c r="EM351" s="13"/>
      <c r="EN351" s="13"/>
      <c r="EO351" s="13"/>
      <c r="EP351" s="13"/>
      <c r="EQ351" s="13"/>
      <c r="ER351" s="13"/>
      <c r="ES351" s="13"/>
      <c r="ET351" s="13"/>
      <c r="EU351" s="13"/>
      <c r="EV351" s="13"/>
      <c r="EW351" s="13"/>
      <c r="EX351" s="13"/>
      <c r="EY351" s="13"/>
      <c r="EZ351" s="13"/>
      <c r="FA351" s="13"/>
      <c r="FB351" s="13"/>
      <c r="FC351" s="13"/>
      <c r="FD351" s="13"/>
      <c r="FE351" s="13"/>
      <c r="FF351" s="13"/>
      <c r="FG351" s="13"/>
      <c r="FH351" s="13"/>
      <c r="FI351" s="13"/>
      <c r="FJ351" s="13"/>
      <c r="FK351" s="13"/>
      <c r="FL351" s="13"/>
      <c r="FM351" s="13"/>
      <c r="FN351" s="13"/>
      <c r="FO351" s="13"/>
      <c r="FP351" s="13"/>
      <c r="FQ351" s="13"/>
      <c r="FR351" s="13"/>
      <c r="FS351" s="13"/>
      <c r="FT351" s="13"/>
      <c r="FU351" s="13"/>
      <c r="FV351" s="13"/>
      <c r="FW351" s="13"/>
      <c r="FX351" s="13"/>
      <c r="FY351" s="13"/>
      <c r="FZ351" s="13"/>
      <c r="GA351" s="13"/>
      <c r="GB351" s="13"/>
      <c r="GC351" s="13"/>
    </row>
    <row r="352" spans="1:185" ht="12.75" customHeight="1" x14ac:dyDescent="0.2">
      <c r="A352" s="76"/>
      <c r="B352" s="81" t="s">
        <v>449</v>
      </c>
      <c r="C352" s="82" t="s">
        <v>660</v>
      </c>
      <c r="D352" s="88">
        <v>21</v>
      </c>
      <c r="E352" s="85">
        <v>3.4</v>
      </c>
      <c r="F352" s="50">
        <v>3.4</v>
      </c>
      <c r="G352" s="15">
        <f t="shared" si="5"/>
        <v>6</v>
      </c>
      <c r="H352" s="15">
        <v>2</v>
      </c>
      <c r="I352" s="15">
        <v>2</v>
      </c>
      <c r="J352" s="68">
        <v>2</v>
      </c>
      <c r="K352" s="15"/>
      <c r="L352" s="59">
        <v>0</v>
      </c>
      <c r="M352" s="59">
        <v>0</v>
      </c>
      <c r="N352" s="59">
        <v>0</v>
      </c>
      <c r="O352" s="59">
        <v>0</v>
      </c>
      <c r="P352" s="15"/>
      <c r="Q352" s="59">
        <v>0</v>
      </c>
      <c r="R352" s="59">
        <v>0</v>
      </c>
      <c r="S352" s="59">
        <v>0</v>
      </c>
      <c r="T352" s="59"/>
      <c r="U352" s="15"/>
      <c r="V352" s="59"/>
      <c r="W352" s="59"/>
      <c r="X352" s="61"/>
      <c r="Y352" s="59"/>
      <c r="Z352" s="61"/>
      <c r="AA352" s="59"/>
      <c r="AB352" s="62"/>
      <c r="AC352" s="62"/>
      <c r="AD352" s="59"/>
      <c r="AE352" s="62"/>
      <c r="AF352" s="59"/>
      <c r="AG352" s="59"/>
      <c r="AH352" s="59"/>
      <c r="AI352" s="59"/>
      <c r="AJ352" s="59"/>
      <c r="AK352" s="59"/>
      <c r="AL352" s="59"/>
      <c r="AM352" s="59"/>
      <c r="AN352" s="59"/>
      <c r="AO352" s="59"/>
      <c r="AP352" s="59"/>
      <c r="AQ352" s="59"/>
      <c r="AR352" s="63"/>
      <c r="AS352" s="59"/>
      <c r="AT352" s="59"/>
      <c r="AU352" s="59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  <c r="BF352" s="13"/>
      <c r="BG352" s="13"/>
      <c r="BH352" s="13"/>
      <c r="BI352" s="13"/>
      <c r="BJ352" s="13"/>
      <c r="BK352" s="13"/>
      <c r="BL352" s="13"/>
      <c r="BM352" s="13"/>
      <c r="BN352" s="13"/>
      <c r="BO352" s="13"/>
      <c r="BP352" s="13"/>
      <c r="BQ352" s="13"/>
      <c r="BR352" s="13"/>
      <c r="BS352" s="13"/>
      <c r="BT352" s="13"/>
      <c r="BU352" s="13"/>
      <c r="BV352" s="13"/>
      <c r="BW352" s="13"/>
      <c r="BX352" s="13"/>
      <c r="BY352" s="13"/>
      <c r="BZ352" s="13"/>
      <c r="CA352" s="13"/>
      <c r="CB352" s="13"/>
      <c r="CC352" s="13"/>
      <c r="CD352" s="13"/>
      <c r="CE352" s="13"/>
      <c r="CF352" s="13"/>
      <c r="CG352" s="13"/>
      <c r="CH352" s="13"/>
      <c r="CI352" s="13"/>
      <c r="CJ352" s="13"/>
      <c r="CK352" s="13"/>
      <c r="CL352" s="13"/>
      <c r="CM352" s="13"/>
      <c r="CN352" s="13"/>
      <c r="CO352" s="13"/>
      <c r="CP352" s="13"/>
      <c r="CQ352" s="13"/>
      <c r="CR352" s="13"/>
      <c r="CS352" s="13"/>
      <c r="CT352" s="13"/>
      <c r="CU352" s="13"/>
      <c r="CV352" s="13"/>
      <c r="CW352" s="13"/>
      <c r="CX352" s="13"/>
      <c r="CY352" s="13"/>
      <c r="CZ352" s="13"/>
      <c r="DA352" s="13"/>
      <c r="DB352" s="13"/>
      <c r="DC352" s="13"/>
      <c r="DD352" s="13"/>
      <c r="DE352" s="13"/>
      <c r="DF352" s="13"/>
      <c r="DG352" s="13"/>
      <c r="DH352" s="13"/>
      <c r="DI352" s="13"/>
      <c r="DJ352" s="13"/>
      <c r="DK352" s="13"/>
      <c r="DL352" s="13"/>
      <c r="DM352" s="13"/>
      <c r="DN352" s="13"/>
      <c r="DO352" s="13"/>
      <c r="DP352" s="13"/>
      <c r="DQ352" s="13"/>
      <c r="DR352" s="13"/>
      <c r="DS352" s="13"/>
      <c r="DT352" s="13"/>
      <c r="DU352" s="13"/>
      <c r="DV352" s="13"/>
      <c r="DW352" s="13"/>
      <c r="DX352" s="13"/>
      <c r="DY352" s="13"/>
      <c r="DZ352" s="13"/>
      <c r="EA352" s="13"/>
      <c r="EB352" s="13"/>
      <c r="EC352" s="13"/>
      <c r="ED352" s="13"/>
      <c r="EE352" s="13"/>
      <c r="EF352" s="13"/>
      <c r="EG352" s="13"/>
      <c r="EH352" s="13"/>
      <c r="EI352" s="13"/>
      <c r="EJ352" s="13"/>
      <c r="EK352" s="13"/>
      <c r="EL352" s="13"/>
      <c r="EM352" s="13"/>
      <c r="EN352" s="13"/>
      <c r="EO352" s="13"/>
      <c r="EP352" s="13"/>
      <c r="EQ352" s="13"/>
      <c r="ER352" s="13"/>
      <c r="ES352" s="13"/>
      <c r="ET352" s="13"/>
      <c r="EU352" s="13"/>
      <c r="EV352" s="13"/>
      <c r="EW352" s="13"/>
      <c r="EX352" s="13"/>
      <c r="EY352" s="13"/>
      <c r="EZ352" s="13"/>
      <c r="FA352" s="13"/>
      <c r="FB352" s="13"/>
      <c r="FC352" s="13"/>
      <c r="FD352" s="13"/>
      <c r="FE352" s="13"/>
      <c r="FF352" s="13"/>
      <c r="FG352" s="13"/>
      <c r="FH352" s="13"/>
      <c r="FI352" s="13"/>
      <c r="FJ352" s="13"/>
      <c r="FK352" s="13"/>
      <c r="FL352" s="13"/>
      <c r="FM352" s="13"/>
      <c r="FN352" s="13"/>
      <c r="FO352" s="13"/>
      <c r="FP352" s="13"/>
      <c r="FQ352" s="13"/>
      <c r="FR352" s="13"/>
      <c r="FS352" s="13"/>
      <c r="FT352" s="13"/>
      <c r="FU352" s="13"/>
      <c r="FV352" s="13"/>
      <c r="FW352" s="13"/>
      <c r="FX352" s="13"/>
      <c r="FY352" s="13"/>
      <c r="FZ352" s="13"/>
      <c r="GA352" s="13"/>
      <c r="GB352" s="13"/>
      <c r="GC352" s="13"/>
    </row>
    <row r="353" spans="1:185" ht="12.75" customHeight="1" x14ac:dyDescent="0.2">
      <c r="A353" s="76"/>
      <c r="B353" s="81" t="s">
        <v>580</v>
      </c>
      <c r="C353" s="82" t="s">
        <v>650</v>
      </c>
      <c r="D353" s="88"/>
      <c r="E353" s="85">
        <v>3.4</v>
      </c>
      <c r="F353" s="78"/>
      <c r="G353" s="15">
        <f t="shared" si="5"/>
        <v>5</v>
      </c>
      <c r="H353" s="15">
        <v>0</v>
      </c>
      <c r="I353" s="15">
        <v>0</v>
      </c>
      <c r="J353" s="68">
        <v>1</v>
      </c>
      <c r="K353" s="15"/>
      <c r="L353" s="59">
        <v>0</v>
      </c>
      <c r="M353" s="59">
        <v>0</v>
      </c>
      <c r="N353" s="59">
        <v>0</v>
      </c>
      <c r="O353" s="59">
        <v>0</v>
      </c>
      <c r="P353" s="15"/>
      <c r="Q353" s="59">
        <v>2</v>
      </c>
      <c r="R353" s="59">
        <v>2</v>
      </c>
      <c r="S353" s="59">
        <v>0</v>
      </c>
      <c r="T353" s="59"/>
      <c r="U353" s="15"/>
      <c r="V353" s="59"/>
      <c r="W353" s="59"/>
      <c r="X353" s="61"/>
      <c r="Y353" s="59"/>
      <c r="Z353" s="61"/>
      <c r="AA353" s="59"/>
      <c r="AB353" s="62"/>
      <c r="AC353" s="62"/>
      <c r="AD353" s="59"/>
      <c r="AE353" s="62"/>
      <c r="AF353" s="59"/>
      <c r="AG353" s="63"/>
      <c r="AH353" s="63"/>
      <c r="AI353" s="59"/>
      <c r="AJ353" s="59"/>
      <c r="AK353" s="59"/>
      <c r="AL353" s="59"/>
      <c r="AM353" s="59"/>
      <c r="AN353" s="59"/>
      <c r="AO353" s="59"/>
      <c r="AP353" s="59"/>
      <c r="AQ353" s="59"/>
      <c r="AR353" s="59"/>
      <c r="AS353" s="59"/>
      <c r="AT353" s="59"/>
      <c r="AU353" s="59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  <c r="BF353" s="13"/>
      <c r="BG353" s="13"/>
      <c r="BH353" s="13"/>
      <c r="BI353" s="13"/>
      <c r="BJ353" s="13"/>
      <c r="BK353" s="13"/>
      <c r="BL353" s="13"/>
      <c r="BM353" s="13"/>
      <c r="BN353" s="13"/>
      <c r="BO353" s="13"/>
      <c r="BP353" s="13"/>
      <c r="BQ353" s="13"/>
      <c r="BR353" s="13"/>
      <c r="BS353" s="13"/>
      <c r="BT353" s="13"/>
      <c r="BU353" s="13"/>
      <c r="BV353" s="13"/>
      <c r="BW353" s="13"/>
      <c r="BX353" s="13"/>
      <c r="BY353" s="13"/>
      <c r="BZ353" s="13"/>
      <c r="CA353" s="13"/>
      <c r="CB353" s="13"/>
      <c r="CC353" s="13"/>
      <c r="CD353" s="13"/>
      <c r="CE353" s="13"/>
      <c r="CF353" s="13"/>
      <c r="CG353" s="13"/>
      <c r="CH353" s="13"/>
      <c r="CI353" s="13"/>
      <c r="CJ353" s="13"/>
      <c r="CK353" s="13"/>
      <c r="CL353" s="13"/>
      <c r="CM353" s="13"/>
      <c r="CN353" s="13"/>
      <c r="CO353" s="13"/>
      <c r="CP353" s="13"/>
      <c r="CQ353" s="13"/>
      <c r="CR353" s="13"/>
      <c r="CS353" s="13"/>
      <c r="CT353" s="13"/>
      <c r="CU353" s="13"/>
      <c r="CV353" s="13"/>
      <c r="CW353" s="13"/>
      <c r="CX353" s="13"/>
      <c r="CY353" s="13"/>
      <c r="CZ353" s="13"/>
      <c r="DA353" s="13"/>
      <c r="DB353" s="13"/>
      <c r="DC353" s="13"/>
      <c r="DD353" s="13"/>
      <c r="DE353" s="13"/>
      <c r="DF353" s="13"/>
      <c r="DG353" s="13"/>
      <c r="DH353" s="13"/>
      <c r="DI353" s="13"/>
      <c r="DJ353" s="13"/>
      <c r="DK353" s="13"/>
      <c r="DL353" s="13"/>
      <c r="DM353" s="13"/>
      <c r="DN353" s="13"/>
      <c r="DO353" s="13"/>
      <c r="DP353" s="13"/>
      <c r="DQ353" s="13"/>
      <c r="DR353" s="13"/>
      <c r="DS353" s="13"/>
      <c r="DT353" s="13"/>
      <c r="DU353" s="13"/>
      <c r="DV353" s="13"/>
      <c r="DW353" s="13"/>
      <c r="DX353" s="13"/>
      <c r="DY353" s="13"/>
      <c r="DZ353" s="13"/>
      <c r="EA353" s="13"/>
      <c r="EB353" s="13"/>
      <c r="EC353" s="13"/>
      <c r="ED353" s="13"/>
      <c r="EE353" s="13"/>
      <c r="EF353" s="13"/>
      <c r="EG353" s="13"/>
      <c r="EH353" s="13"/>
      <c r="EI353" s="13"/>
      <c r="EJ353" s="13"/>
      <c r="EK353" s="13"/>
      <c r="EL353" s="13"/>
      <c r="EM353" s="13"/>
      <c r="EN353" s="13"/>
      <c r="EO353" s="13"/>
      <c r="EP353" s="13"/>
      <c r="EQ353" s="13"/>
      <c r="ER353" s="13"/>
      <c r="ES353" s="13"/>
      <c r="ET353" s="13"/>
      <c r="EU353" s="13"/>
      <c r="EV353" s="13"/>
      <c r="EW353" s="13"/>
      <c r="EX353" s="13"/>
      <c r="EY353" s="13"/>
      <c r="EZ353" s="13"/>
      <c r="FA353" s="13"/>
      <c r="FB353" s="13"/>
      <c r="FC353" s="13"/>
      <c r="FD353" s="13"/>
      <c r="FE353" s="13"/>
      <c r="FF353" s="13"/>
      <c r="FG353" s="13"/>
      <c r="FH353" s="13"/>
      <c r="FI353" s="13"/>
      <c r="FJ353" s="13"/>
      <c r="FK353" s="13"/>
      <c r="FL353" s="13"/>
      <c r="FM353" s="13"/>
      <c r="FN353" s="13"/>
      <c r="FO353" s="13"/>
      <c r="FP353" s="13"/>
      <c r="FQ353" s="13"/>
      <c r="FR353" s="13"/>
      <c r="FS353" s="13"/>
      <c r="FT353" s="13"/>
      <c r="FU353" s="13"/>
      <c r="FV353" s="13"/>
      <c r="FW353" s="13"/>
      <c r="FX353" s="13"/>
      <c r="FY353" s="13"/>
      <c r="FZ353" s="13"/>
      <c r="GA353" s="13"/>
      <c r="GB353" s="13"/>
      <c r="GC353" s="13"/>
    </row>
    <row r="354" spans="1:185" ht="12.75" customHeight="1" x14ac:dyDescent="0.2">
      <c r="A354" s="76"/>
      <c r="B354" s="81" t="s">
        <v>581</v>
      </c>
      <c r="C354" s="82" t="s">
        <v>653</v>
      </c>
      <c r="D354" s="88"/>
      <c r="E354" s="85">
        <v>3.4</v>
      </c>
      <c r="F354" s="50">
        <v>6</v>
      </c>
      <c r="G354" s="15">
        <f t="shared" si="5"/>
        <v>20</v>
      </c>
      <c r="H354" s="15">
        <v>2</v>
      </c>
      <c r="I354" s="15">
        <v>2</v>
      </c>
      <c r="J354" s="68">
        <v>5</v>
      </c>
      <c r="K354" s="15"/>
      <c r="L354" s="59">
        <v>2</v>
      </c>
      <c r="M354" s="59">
        <v>1</v>
      </c>
      <c r="N354" s="59">
        <v>2</v>
      </c>
      <c r="O354" s="59">
        <v>0</v>
      </c>
      <c r="P354" s="15"/>
      <c r="Q354" s="59">
        <v>1</v>
      </c>
      <c r="R354" s="59">
        <v>4</v>
      </c>
      <c r="S354" s="59">
        <v>1</v>
      </c>
      <c r="T354" s="59"/>
      <c r="U354" s="15"/>
      <c r="V354" s="59"/>
      <c r="W354" s="59"/>
      <c r="X354" s="61"/>
      <c r="Y354" s="59"/>
      <c r="Z354" s="61"/>
      <c r="AA354" s="59"/>
      <c r="AB354" s="62"/>
      <c r="AC354" s="62"/>
      <c r="AD354" s="59"/>
      <c r="AE354" s="62"/>
      <c r="AF354" s="59"/>
      <c r="AG354" s="63"/>
      <c r="AH354" s="59"/>
      <c r="AI354" s="59"/>
      <c r="AJ354" s="59"/>
      <c r="AK354" s="59"/>
      <c r="AL354" s="59"/>
      <c r="AM354" s="63"/>
      <c r="AN354" s="59"/>
      <c r="AO354" s="63"/>
      <c r="AP354" s="59"/>
      <c r="AQ354" s="59"/>
      <c r="AR354" s="59"/>
      <c r="AS354" s="59"/>
      <c r="AT354" s="59"/>
      <c r="AU354" s="59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  <c r="BF354" s="13"/>
      <c r="BG354" s="13"/>
      <c r="BH354" s="13"/>
      <c r="BI354" s="13"/>
      <c r="BJ354" s="13"/>
      <c r="BK354" s="13"/>
      <c r="BL354" s="13"/>
      <c r="BM354" s="13"/>
      <c r="BN354" s="13"/>
      <c r="BO354" s="13"/>
      <c r="BP354" s="13"/>
      <c r="BQ354" s="13"/>
      <c r="BR354" s="13"/>
      <c r="BS354" s="13"/>
      <c r="BT354" s="13"/>
      <c r="BU354" s="13"/>
      <c r="BV354" s="13"/>
      <c r="BW354" s="13"/>
      <c r="BX354" s="13"/>
      <c r="BY354" s="13"/>
      <c r="BZ354" s="13"/>
      <c r="CA354" s="13"/>
      <c r="CB354" s="13"/>
      <c r="CC354" s="13"/>
      <c r="CD354" s="13"/>
      <c r="CE354" s="13"/>
      <c r="CF354" s="13"/>
      <c r="CG354" s="13"/>
      <c r="CH354" s="13"/>
      <c r="CI354" s="13"/>
      <c r="CJ354" s="13"/>
      <c r="CK354" s="13"/>
      <c r="CL354" s="13"/>
      <c r="CM354" s="13"/>
      <c r="CN354" s="13"/>
      <c r="CO354" s="13"/>
      <c r="CP354" s="13"/>
      <c r="CQ354" s="13"/>
      <c r="CR354" s="13"/>
      <c r="CS354" s="13"/>
      <c r="CT354" s="13"/>
      <c r="CU354" s="13"/>
      <c r="CV354" s="13"/>
      <c r="CW354" s="13"/>
      <c r="CX354" s="13"/>
      <c r="CY354" s="13"/>
      <c r="CZ354" s="13"/>
      <c r="DA354" s="13"/>
      <c r="DB354" s="13"/>
      <c r="DC354" s="13"/>
      <c r="DD354" s="13"/>
      <c r="DE354" s="13"/>
      <c r="DF354" s="13"/>
      <c r="DG354" s="13"/>
      <c r="DH354" s="13"/>
      <c r="DI354" s="13"/>
      <c r="DJ354" s="13"/>
      <c r="DK354" s="13"/>
      <c r="DL354" s="13"/>
      <c r="DM354" s="13"/>
      <c r="DN354" s="13"/>
      <c r="DO354" s="13"/>
      <c r="DP354" s="13"/>
      <c r="DQ354" s="13"/>
      <c r="DR354" s="13"/>
      <c r="DS354" s="13"/>
      <c r="DT354" s="13"/>
      <c r="DU354" s="13"/>
      <c r="DV354" s="13"/>
      <c r="DW354" s="13"/>
      <c r="DX354" s="13"/>
      <c r="DY354" s="13"/>
      <c r="DZ354" s="13"/>
      <c r="EA354" s="13"/>
      <c r="EB354" s="13"/>
      <c r="EC354" s="13"/>
      <c r="ED354" s="13"/>
      <c r="EE354" s="13"/>
      <c r="EF354" s="13"/>
      <c r="EG354" s="13"/>
      <c r="EH354" s="13"/>
      <c r="EI354" s="13"/>
      <c r="EJ354" s="13"/>
      <c r="EK354" s="13"/>
      <c r="EL354" s="13"/>
      <c r="EM354" s="13"/>
      <c r="EN354" s="13"/>
      <c r="EO354" s="13"/>
      <c r="EP354" s="13"/>
      <c r="EQ354" s="13"/>
      <c r="ER354" s="13"/>
      <c r="ES354" s="13"/>
      <c r="ET354" s="13"/>
      <c r="EU354" s="13"/>
      <c r="EV354" s="13"/>
      <c r="EW354" s="13"/>
      <c r="EX354" s="13"/>
      <c r="EY354" s="13"/>
      <c r="EZ354" s="13"/>
      <c r="FA354" s="13"/>
      <c r="FB354" s="13"/>
      <c r="FC354" s="13"/>
      <c r="FD354" s="13"/>
      <c r="FE354" s="13"/>
      <c r="FF354" s="13"/>
      <c r="FG354" s="13"/>
      <c r="FH354" s="13"/>
      <c r="FI354" s="13"/>
      <c r="FJ354" s="13"/>
      <c r="FK354" s="13"/>
      <c r="FL354" s="13"/>
      <c r="FM354" s="13"/>
      <c r="FN354" s="13"/>
      <c r="FO354" s="13"/>
      <c r="FP354" s="13"/>
      <c r="FQ354" s="13"/>
      <c r="FR354" s="13"/>
      <c r="FS354" s="13"/>
      <c r="FT354" s="13"/>
      <c r="FU354" s="13"/>
      <c r="FV354" s="13"/>
      <c r="FW354" s="13"/>
      <c r="FX354" s="13"/>
      <c r="FY354" s="13"/>
      <c r="FZ354" s="13"/>
      <c r="GA354" s="13"/>
      <c r="GB354" s="13"/>
      <c r="GC354" s="13"/>
    </row>
    <row r="355" spans="1:185" ht="12.75" customHeight="1" x14ac:dyDescent="0.2">
      <c r="A355" s="76"/>
      <c r="B355" s="81" t="s">
        <v>582</v>
      </c>
      <c r="C355" s="82" t="s">
        <v>665</v>
      </c>
      <c r="D355" s="88"/>
      <c r="E355" s="85">
        <v>3.4</v>
      </c>
      <c r="F355" s="78"/>
      <c r="G355" s="15">
        <f t="shared" si="5"/>
        <v>18</v>
      </c>
      <c r="H355" s="15">
        <v>4</v>
      </c>
      <c r="I355" s="15">
        <v>1</v>
      </c>
      <c r="J355" s="68">
        <v>1</v>
      </c>
      <c r="K355" s="15"/>
      <c r="L355" s="59">
        <v>1</v>
      </c>
      <c r="M355" s="59">
        <v>1</v>
      </c>
      <c r="N355" s="59">
        <v>1</v>
      </c>
      <c r="O355" s="59">
        <v>1</v>
      </c>
      <c r="P355" s="15"/>
      <c r="Q355" s="59">
        <v>1</v>
      </c>
      <c r="R355" s="59">
        <v>5</v>
      </c>
      <c r="S355" s="59">
        <v>2</v>
      </c>
      <c r="T355" s="59"/>
      <c r="U355" s="15"/>
      <c r="V355" s="59"/>
      <c r="W355" s="59"/>
      <c r="X355" s="61"/>
      <c r="Y355" s="59"/>
      <c r="Z355" s="61"/>
      <c r="AA355" s="59"/>
      <c r="AB355" s="62"/>
      <c r="AC355" s="62"/>
      <c r="AD355" s="59"/>
      <c r="AE355" s="62"/>
      <c r="AF355" s="59"/>
      <c r="AG355" s="63"/>
      <c r="AH355" s="59"/>
      <c r="AI355" s="59"/>
      <c r="AJ355" s="59"/>
      <c r="AK355" s="59"/>
      <c r="AL355" s="59"/>
      <c r="AM355" s="59"/>
      <c r="AN355" s="59"/>
      <c r="AO355" s="59"/>
      <c r="AP355" s="59"/>
      <c r="AQ355" s="59"/>
      <c r="AR355" s="59"/>
      <c r="AS355" s="59"/>
      <c r="AT355" s="59"/>
      <c r="AU355" s="59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  <c r="BF355" s="13"/>
      <c r="BG355" s="13"/>
      <c r="BH355" s="13"/>
      <c r="BI355" s="13"/>
      <c r="BJ355" s="13"/>
      <c r="BK355" s="13"/>
      <c r="BL355" s="13"/>
      <c r="BM355" s="13"/>
      <c r="BN355" s="13"/>
      <c r="BO355" s="13"/>
      <c r="BP355" s="13"/>
      <c r="BQ355" s="13"/>
      <c r="BR355" s="13"/>
      <c r="BS355" s="13"/>
      <c r="BT355" s="13"/>
      <c r="BU355" s="13"/>
      <c r="BV355" s="13"/>
      <c r="BW355" s="13"/>
      <c r="BX355" s="13"/>
      <c r="BY355" s="13"/>
      <c r="BZ355" s="13"/>
      <c r="CA355" s="13"/>
      <c r="CB355" s="13"/>
      <c r="CC355" s="13"/>
      <c r="CD355" s="13"/>
      <c r="CE355" s="13"/>
      <c r="CF355" s="13"/>
      <c r="CG355" s="13"/>
      <c r="CH355" s="13"/>
      <c r="CI355" s="13"/>
      <c r="CJ355" s="13"/>
      <c r="CK355" s="13"/>
      <c r="CL355" s="13"/>
      <c r="CM355" s="13"/>
      <c r="CN355" s="13"/>
      <c r="CO355" s="13"/>
      <c r="CP355" s="13"/>
      <c r="CQ355" s="13"/>
      <c r="CR355" s="13"/>
      <c r="CS355" s="13"/>
      <c r="CT355" s="13"/>
      <c r="CU355" s="13"/>
      <c r="CV355" s="13"/>
      <c r="CW355" s="13"/>
      <c r="CX355" s="13"/>
      <c r="CY355" s="13"/>
      <c r="CZ355" s="13"/>
      <c r="DA355" s="13"/>
      <c r="DB355" s="13"/>
      <c r="DC355" s="13"/>
      <c r="DD355" s="13"/>
      <c r="DE355" s="13"/>
      <c r="DF355" s="13"/>
      <c r="DG355" s="13"/>
      <c r="DH355" s="13"/>
      <c r="DI355" s="13"/>
      <c r="DJ355" s="13"/>
      <c r="DK355" s="13"/>
      <c r="DL355" s="13"/>
      <c r="DM355" s="13"/>
      <c r="DN355" s="13"/>
      <c r="DO355" s="13"/>
      <c r="DP355" s="13"/>
      <c r="DQ355" s="13"/>
      <c r="DR355" s="13"/>
      <c r="DS355" s="13"/>
      <c r="DT355" s="13"/>
      <c r="DU355" s="13"/>
      <c r="DV355" s="13"/>
      <c r="DW355" s="13"/>
      <c r="DX355" s="13"/>
      <c r="DY355" s="13"/>
      <c r="DZ355" s="13"/>
      <c r="EA355" s="13"/>
      <c r="EB355" s="13"/>
      <c r="EC355" s="13"/>
      <c r="ED355" s="13"/>
      <c r="EE355" s="13"/>
      <c r="EF355" s="13"/>
      <c r="EG355" s="13"/>
      <c r="EH355" s="13"/>
      <c r="EI355" s="13"/>
      <c r="EJ355" s="13"/>
      <c r="EK355" s="13"/>
      <c r="EL355" s="13"/>
      <c r="EM355" s="13"/>
      <c r="EN355" s="13"/>
      <c r="EO355" s="13"/>
      <c r="EP355" s="13"/>
      <c r="EQ355" s="13"/>
      <c r="ER355" s="13"/>
      <c r="ES355" s="13"/>
      <c r="ET355" s="13"/>
      <c r="EU355" s="13"/>
      <c r="EV355" s="13"/>
      <c r="EW355" s="13"/>
      <c r="EX355" s="13"/>
      <c r="EY355" s="13"/>
      <c r="EZ355" s="13"/>
      <c r="FA355" s="13"/>
      <c r="FB355" s="13"/>
      <c r="FC355" s="13"/>
      <c r="FD355" s="13"/>
      <c r="FE355" s="13"/>
      <c r="FF355" s="13"/>
      <c r="FG355" s="13"/>
      <c r="FH355" s="13"/>
      <c r="FI355" s="13"/>
      <c r="FJ355" s="13"/>
      <c r="FK355" s="13"/>
      <c r="FL355" s="13"/>
      <c r="FM355" s="13"/>
      <c r="FN355" s="13"/>
      <c r="FO355" s="13"/>
      <c r="FP355" s="13"/>
      <c r="FQ355" s="13"/>
      <c r="FR355" s="13"/>
      <c r="FS355" s="13"/>
      <c r="FT355" s="13"/>
      <c r="FU355" s="13"/>
      <c r="FV355" s="13"/>
      <c r="FW355" s="13"/>
      <c r="FX355" s="13"/>
      <c r="FY355" s="13"/>
      <c r="FZ355" s="13"/>
      <c r="GA355" s="13"/>
      <c r="GB355" s="13"/>
      <c r="GC355" s="13"/>
    </row>
    <row r="356" spans="1:185" ht="12.75" customHeight="1" x14ac:dyDescent="0.2">
      <c r="A356" s="76"/>
      <c r="B356" t="s">
        <v>1254</v>
      </c>
      <c r="C356" s="82" t="s">
        <v>661</v>
      </c>
      <c r="D356" s="88"/>
      <c r="E356" s="85">
        <v>3.4</v>
      </c>
      <c r="F356" s="78"/>
      <c r="G356" s="15">
        <f>SUM(H356:AW356)</f>
        <v>14</v>
      </c>
      <c r="H356" s="15"/>
      <c r="I356" s="15"/>
      <c r="J356" s="68">
        <v>0</v>
      </c>
      <c r="K356" s="15"/>
      <c r="L356" s="59">
        <v>1</v>
      </c>
      <c r="M356" s="59">
        <v>2</v>
      </c>
      <c r="N356" s="59">
        <v>1</v>
      </c>
      <c r="O356" s="59">
        <v>2</v>
      </c>
      <c r="P356" s="15"/>
      <c r="Q356" s="59">
        <v>2</v>
      </c>
      <c r="R356" s="59">
        <v>4</v>
      </c>
      <c r="S356" s="59">
        <v>2</v>
      </c>
      <c r="T356" s="59"/>
      <c r="U356" s="15"/>
      <c r="V356" s="59"/>
      <c r="W356" s="59"/>
      <c r="X356" s="61"/>
      <c r="Y356" s="59"/>
      <c r="Z356" s="61"/>
      <c r="AA356" s="59"/>
      <c r="AB356" s="62"/>
      <c r="AC356" s="62"/>
      <c r="AD356" s="59"/>
      <c r="AE356" s="62"/>
      <c r="AF356" s="59"/>
      <c r="AG356" s="63"/>
      <c r="AH356" s="59"/>
      <c r="AI356" s="59"/>
      <c r="AJ356" s="59"/>
      <c r="AK356" s="59"/>
      <c r="AL356" s="59"/>
      <c r="AM356" s="59"/>
      <c r="AN356" s="59"/>
      <c r="AO356" s="59"/>
      <c r="AP356" s="59"/>
      <c r="AQ356" s="59"/>
      <c r="AR356" s="59"/>
      <c r="AS356" s="59"/>
      <c r="AT356" s="59"/>
      <c r="AU356" s="59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  <c r="BF356" s="13"/>
      <c r="BG356" s="13"/>
      <c r="BH356" s="13"/>
      <c r="BI356" s="13"/>
      <c r="BJ356" s="13"/>
      <c r="BK356" s="13"/>
      <c r="BL356" s="13"/>
      <c r="BM356" s="13"/>
      <c r="BN356" s="13"/>
      <c r="BO356" s="13"/>
      <c r="BP356" s="13"/>
      <c r="BQ356" s="13"/>
      <c r="BR356" s="13"/>
      <c r="BS356" s="13"/>
      <c r="BT356" s="13"/>
      <c r="BU356" s="13"/>
      <c r="BV356" s="13"/>
      <c r="BW356" s="13"/>
      <c r="BX356" s="13"/>
      <c r="BY356" s="13"/>
      <c r="BZ356" s="13"/>
      <c r="CA356" s="13"/>
      <c r="CB356" s="13"/>
      <c r="CC356" s="13"/>
      <c r="CD356" s="13"/>
      <c r="CE356" s="13"/>
      <c r="CF356" s="13"/>
      <c r="CG356" s="13"/>
      <c r="CH356" s="13"/>
      <c r="CI356" s="13"/>
      <c r="CJ356" s="13"/>
      <c r="CK356" s="13"/>
      <c r="CL356" s="13"/>
      <c r="CM356" s="13"/>
      <c r="CN356" s="13"/>
      <c r="CO356" s="13"/>
      <c r="CP356" s="13"/>
      <c r="CQ356" s="13"/>
      <c r="CR356" s="13"/>
      <c r="CS356" s="13"/>
      <c r="CT356" s="13"/>
      <c r="CU356" s="13"/>
      <c r="CV356" s="13"/>
      <c r="CW356" s="13"/>
      <c r="CX356" s="13"/>
      <c r="CY356" s="13"/>
      <c r="CZ356" s="13"/>
      <c r="DA356" s="13"/>
      <c r="DB356" s="13"/>
      <c r="DC356" s="13"/>
      <c r="DD356" s="13"/>
      <c r="DE356" s="13"/>
      <c r="DF356" s="13"/>
      <c r="DG356" s="13"/>
      <c r="DH356" s="13"/>
      <c r="DI356" s="13"/>
      <c r="DJ356" s="13"/>
      <c r="DK356" s="13"/>
      <c r="DL356" s="13"/>
      <c r="DM356" s="13"/>
      <c r="DN356" s="13"/>
      <c r="DO356" s="13"/>
      <c r="DP356" s="13"/>
      <c r="DQ356" s="13"/>
      <c r="DR356" s="13"/>
      <c r="DS356" s="13"/>
      <c r="DT356" s="13"/>
      <c r="DU356" s="13"/>
      <c r="DV356" s="13"/>
      <c r="DW356" s="13"/>
      <c r="DX356" s="13"/>
      <c r="DY356" s="13"/>
      <c r="DZ356" s="13"/>
      <c r="EA356" s="13"/>
      <c r="EB356" s="13"/>
      <c r="EC356" s="13"/>
      <c r="ED356" s="13"/>
      <c r="EE356" s="13"/>
      <c r="EF356" s="13"/>
      <c r="EG356" s="13"/>
      <c r="EH356" s="13"/>
      <c r="EI356" s="13"/>
      <c r="EJ356" s="13"/>
      <c r="EK356" s="13"/>
      <c r="EL356" s="13"/>
      <c r="EM356" s="13"/>
      <c r="EN356" s="13"/>
      <c r="EO356" s="13"/>
      <c r="EP356" s="13"/>
      <c r="EQ356" s="13"/>
      <c r="ER356" s="13"/>
      <c r="ES356" s="13"/>
      <c r="ET356" s="13"/>
      <c r="EU356" s="13"/>
      <c r="EV356" s="13"/>
      <c r="EW356" s="13"/>
      <c r="EX356" s="13"/>
      <c r="EY356" s="13"/>
      <c r="EZ356" s="13"/>
      <c r="FA356" s="13"/>
      <c r="FB356" s="13"/>
      <c r="FC356" s="13"/>
      <c r="FD356" s="13"/>
      <c r="FE356" s="13"/>
      <c r="FF356" s="13"/>
      <c r="FG356" s="13"/>
      <c r="FH356" s="13"/>
      <c r="FI356" s="13"/>
      <c r="FJ356" s="13"/>
      <c r="FK356" s="13"/>
      <c r="FL356" s="13"/>
      <c r="FM356" s="13"/>
      <c r="FN356" s="13"/>
      <c r="FO356" s="13"/>
      <c r="FP356" s="13"/>
      <c r="FQ356" s="13"/>
      <c r="FR356" s="13"/>
      <c r="FS356" s="13"/>
      <c r="FT356" s="13"/>
      <c r="FU356" s="13"/>
      <c r="FV356" s="13"/>
      <c r="FW356" s="13"/>
      <c r="FX356" s="13"/>
      <c r="FY356" s="13"/>
      <c r="FZ356" s="13"/>
      <c r="GA356" s="13"/>
      <c r="GB356" s="13"/>
      <c r="GC356" s="13"/>
    </row>
    <row r="357" spans="1:185" ht="12.75" customHeight="1" x14ac:dyDescent="0.2">
      <c r="A357" s="76"/>
      <c r="B357" t="s">
        <v>1255</v>
      </c>
      <c r="C357" s="82" t="s">
        <v>661</v>
      </c>
      <c r="D357" s="88"/>
      <c r="E357" s="85">
        <v>3.4</v>
      </c>
      <c r="F357" s="78"/>
      <c r="G357" s="15">
        <f>SUM(H357:AW357)</f>
        <v>20</v>
      </c>
      <c r="H357" s="15"/>
      <c r="I357" s="15"/>
      <c r="J357" s="68">
        <v>0</v>
      </c>
      <c r="K357" s="15"/>
      <c r="L357" s="59">
        <v>0</v>
      </c>
      <c r="M357" s="59">
        <v>0</v>
      </c>
      <c r="N357" s="59">
        <v>4</v>
      </c>
      <c r="O357" s="59">
        <v>2</v>
      </c>
      <c r="P357" s="15"/>
      <c r="Q357" s="59">
        <v>6</v>
      </c>
      <c r="R357" s="59">
        <v>7</v>
      </c>
      <c r="S357" s="59">
        <v>1</v>
      </c>
      <c r="T357" s="59"/>
      <c r="U357" s="15"/>
      <c r="V357" s="59"/>
      <c r="W357" s="59"/>
      <c r="X357" s="61"/>
      <c r="Y357" s="59"/>
      <c r="Z357" s="61"/>
      <c r="AA357" s="59"/>
      <c r="AB357" s="62"/>
      <c r="AC357" s="62"/>
      <c r="AD357" s="59"/>
      <c r="AE357" s="62"/>
      <c r="AF357" s="59"/>
      <c r="AG357" s="63"/>
      <c r="AH357" s="59"/>
      <c r="AI357" s="59"/>
      <c r="AJ357" s="59"/>
      <c r="AK357" s="59"/>
      <c r="AL357" s="59"/>
      <c r="AM357" s="59"/>
      <c r="AN357" s="59"/>
      <c r="AO357" s="59"/>
      <c r="AP357" s="59"/>
      <c r="AQ357" s="59"/>
      <c r="AR357" s="59"/>
      <c r="AS357" s="59"/>
      <c r="AT357" s="59"/>
      <c r="AU357" s="59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  <c r="BF357" s="13"/>
      <c r="BG357" s="13"/>
      <c r="BH357" s="13"/>
      <c r="BI357" s="13"/>
      <c r="BJ357" s="13"/>
      <c r="BK357" s="13"/>
      <c r="BL357" s="13"/>
      <c r="BM357" s="13"/>
      <c r="BN357" s="13"/>
      <c r="BO357" s="13"/>
      <c r="BP357" s="13"/>
      <c r="BQ357" s="13"/>
      <c r="BR357" s="13"/>
      <c r="BS357" s="13"/>
      <c r="BT357" s="13"/>
      <c r="BU357" s="13"/>
      <c r="BV357" s="13"/>
      <c r="BW357" s="13"/>
      <c r="BX357" s="13"/>
      <c r="BY357" s="13"/>
      <c r="BZ357" s="13"/>
      <c r="CA357" s="13"/>
      <c r="CB357" s="13"/>
      <c r="CC357" s="13"/>
      <c r="CD357" s="13"/>
      <c r="CE357" s="13"/>
      <c r="CF357" s="13"/>
      <c r="CG357" s="13"/>
      <c r="CH357" s="13"/>
      <c r="CI357" s="13"/>
      <c r="CJ357" s="13"/>
      <c r="CK357" s="13"/>
      <c r="CL357" s="13"/>
      <c r="CM357" s="13"/>
      <c r="CN357" s="13"/>
      <c r="CO357" s="13"/>
      <c r="CP357" s="13"/>
      <c r="CQ357" s="13"/>
      <c r="CR357" s="13"/>
      <c r="CS357" s="13"/>
      <c r="CT357" s="13"/>
      <c r="CU357" s="13"/>
      <c r="CV357" s="13"/>
      <c r="CW357" s="13"/>
      <c r="CX357" s="13"/>
      <c r="CY357" s="13"/>
      <c r="CZ357" s="13"/>
      <c r="DA357" s="13"/>
      <c r="DB357" s="13"/>
      <c r="DC357" s="13"/>
      <c r="DD357" s="13"/>
      <c r="DE357" s="13"/>
      <c r="DF357" s="13"/>
      <c r="DG357" s="13"/>
      <c r="DH357" s="13"/>
      <c r="DI357" s="13"/>
      <c r="DJ357" s="13"/>
      <c r="DK357" s="13"/>
      <c r="DL357" s="13"/>
      <c r="DM357" s="13"/>
      <c r="DN357" s="13"/>
      <c r="DO357" s="13"/>
      <c r="DP357" s="13"/>
      <c r="DQ357" s="13"/>
      <c r="DR357" s="13"/>
      <c r="DS357" s="13"/>
      <c r="DT357" s="13"/>
      <c r="DU357" s="13"/>
      <c r="DV357" s="13"/>
      <c r="DW357" s="13"/>
      <c r="DX357" s="13"/>
      <c r="DY357" s="13"/>
      <c r="DZ357" s="13"/>
      <c r="EA357" s="13"/>
      <c r="EB357" s="13"/>
      <c r="EC357" s="13"/>
      <c r="ED357" s="13"/>
      <c r="EE357" s="13"/>
      <c r="EF357" s="13"/>
      <c r="EG357" s="13"/>
      <c r="EH357" s="13"/>
      <c r="EI357" s="13"/>
      <c r="EJ357" s="13"/>
      <c r="EK357" s="13"/>
      <c r="EL357" s="13"/>
      <c r="EM357" s="13"/>
      <c r="EN357" s="13"/>
      <c r="EO357" s="13"/>
      <c r="EP357" s="13"/>
      <c r="EQ357" s="13"/>
      <c r="ER357" s="13"/>
      <c r="ES357" s="13"/>
      <c r="ET357" s="13"/>
      <c r="EU357" s="13"/>
      <c r="EV357" s="13"/>
      <c r="EW357" s="13"/>
      <c r="EX357" s="13"/>
      <c r="EY357" s="13"/>
      <c r="EZ357" s="13"/>
      <c r="FA357" s="13"/>
      <c r="FB357" s="13"/>
      <c r="FC357" s="13"/>
      <c r="FD357" s="13"/>
      <c r="FE357" s="13"/>
      <c r="FF357" s="13"/>
      <c r="FG357" s="13"/>
      <c r="FH357" s="13"/>
      <c r="FI357" s="13"/>
      <c r="FJ357" s="13"/>
      <c r="FK357" s="13"/>
      <c r="FL357" s="13"/>
      <c r="FM357" s="13"/>
      <c r="FN357" s="13"/>
      <c r="FO357" s="13"/>
      <c r="FP357" s="13"/>
      <c r="FQ357" s="13"/>
      <c r="FR357" s="13"/>
      <c r="FS357" s="13"/>
      <c r="FT357" s="13"/>
      <c r="FU357" s="13"/>
      <c r="FV357" s="13"/>
      <c r="FW357" s="13"/>
      <c r="FX357" s="13"/>
      <c r="FY357" s="13"/>
      <c r="FZ357" s="13"/>
      <c r="GA357" s="13"/>
      <c r="GB357" s="13"/>
      <c r="GC357" s="13"/>
    </row>
    <row r="358" spans="1:185" ht="12.75" customHeight="1" x14ac:dyDescent="0.2">
      <c r="A358" s="76"/>
      <c r="B358" s="81" t="s">
        <v>170</v>
      </c>
      <c r="C358" s="82" t="s">
        <v>659</v>
      </c>
      <c r="D358" s="88">
        <v>46</v>
      </c>
      <c r="E358" s="85">
        <v>3.3</v>
      </c>
      <c r="F358" s="73"/>
      <c r="G358" s="15">
        <f t="shared" si="5"/>
        <v>18</v>
      </c>
      <c r="H358" s="15">
        <v>5</v>
      </c>
      <c r="I358" s="15">
        <v>1</v>
      </c>
      <c r="J358" s="15">
        <v>1</v>
      </c>
      <c r="K358" s="15"/>
      <c r="L358" s="59">
        <v>1</v>
      </c>
      <c r="M358" s="59">
        <v>2</v>
      </c>
      <c r="N358" s="59">
        <v>2</v>
      </c>
      <c r="O358" s="59">
        <v>2</v>
      </c>
      <c r="P358" s="15"/>
      <c r="Q358" s="59">
        <v>2</v>
      </c>
      <c r="R358" s="59">
        <v>1</v>
      </c>
      <c r="S358" s="59">
        <v>1</v>
      </c>
      <c r="T358" s="59"/>
      <c r="U358" s="15"/>
      <c r="V358" s="59"/>
      <c r="W358" s="59"/>
      <c r="X358" s="61"/>
      <c r="Y358" s="59"/>
      <c r="Z358" s="61"/>
      <c r="AA358" s="59"/>
      <c r="AB358" s="62"/>
      <c r="AC358" s="62"/>
      <c r="AD358" s="59"/>
      <c r="AE358" s="62"/>
      <c r="AF358" s="59"/>
      <c r="AG358" s="59"/>
      <c r="AH358" s="63"/>
      <c r="AI358" s="59"/>
      <c r="AJ358" s="59"/>
      <c r="AK358" s="59"/>
      <c r="AL358" s="59"/>
      <c r="AM358" s="59"/>
      <c r="AN358" s="63"/>
      <c r="AO358" s="59"/>
      <c r="AP358" s="59"/>
      <c r="AQ358" s="59"/>
      <c r="AR358" s="59"/>
      <c r="AS358" s="59"/>
      <c r="AT358" s="59"/>
      <c r="AU358" s="59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  <c r="BF358" s="13"/>
      <c r="BG358" s="13"/>
      <c r="BH358" s="13"/>
      <c r="BI358" s="13"/>
      <c r="BJ358" s="13"/>
      <c r="BK358" s="13"/>
      <c r="BL358" s="13"/>
      <c r="BM358" s="13"/>
      <c r="BN358" s="13"/>
      <c r="BO358" s="13"/>
      <c r="BP358" s="13"/>
      <c r="BQ358" s="13"/>
      <c r="BR358" s="13"/>
      <c r="BS358" s="13"/>
      <c r="BT358" s="13"/>
      <c r="BU358" s="13"/>
      <c r="BV358" s="13"/>
      <c r="BW358" s="13"/>
      <c r="BX358" s="13"/>
      <c r="BY358" s="13"/>
      <c r="BZ358" s="13"/>
      <c r="CA358" s="13"/>
      <c r="CB358" s="13"/>
      <c r="CC358" s="13"/>
      <c r="CD358" s="13"/>
      <c r="CE358" s="13"/>
      <c r="CF358" s="13"/>
      <c r="CG358" s="13"/>
      <c r="CH358" s="13"/>
      <c r="CI358" s="13"/>
      <c r="CJ358" s="13"/>
      <c r="CK358" s="13"/>
      <c r="CL358" s="13"/>
      <c r="CM358" s="13"/>
      <c r="CN358" s="13"/>
      <c r="CO358" s="13"/>
      <c r="CP358" s="13"/>
      <c r="CQ358" s="13"/>
      <c r="CR358" s="13"/>
      <c r="CS358" s="13"/>
      <c r="CT358" s="13"/>
      <c r="CU358" s="13"/>
      <c r="CV358" s="13"/>
      <c r="CW358" s="13"/>
      <c r="CX358" s="13"/>
      <c r="CY358" s="13"/>
      <c r="CZ358" s="13"/>
      <c r="DA358" s="13"/>
      <c r="DB358" s="13"/>
      <c r="DC358" s="13"/>
      <c r="DD358" s="13"/>
      <c r="DE358" s="13"/>
      <c r="DF358" s="13"/>
      <c r="DG358" s="13"/>
      <c r="DH358" s="13"/>
      <c r="DI358" s="13"/>
      <c r="DJ358" s="13"/>
      <c r="DK358" s="13"/>
      <c r="DL358" s="13"/>
      <c r="DM358" s="13"/>
      <c r="DN358" s="13"/>
      <c r="DO358" s="13"/>
      <c r="DP358" s="13"/>
      <c r="DQ358" s="13"/>
      <c r="DR358" s="13"/>
      <c r="DS358" s="13"/>
      <c r="DT358" s="13"/>
      <c r="DU358" s="13"/>
      <c r="DV358" s="13"/>
      <c r="DW358" s="13"/>
      <c r="DX358" s="13"/>
      <c r="DY358" s="13"/>
      <c r="DZ358" s="13"/>
      <c r="EA358" s="13"/>
      <c r="EB358" s="13"/>
      <c r="EC358" s="13"/>
      <c r="ED358" s="13"/>
      <c r="EE358" s="13"/>
      <c r="EF358" s="13"/>
      <c r="EG358" s="13"/>
      <c r="EH358" s="13"/>
      <c r="EI358" s="13"/>
      <c r="EJ358" s="13"/>
      <c r="EK358" s="13"/>
      <c r="EL358" s="13"/>
      <c r="EM358" s="13"/>
      <c r="EN358" s="13"/>
      <c r="EO358" s="13"/>
      <c r="EP358" s="13"/>
      <c r="EQ358" s="13"/>
      <c r="ER358" s="13"/>
      <c r="ES358" s="13"/>
      <c r="ET358" s="13"/>
      <c r="EU358" s="13"/>
      <c r="EV358" s="13"/>
      <c r="EW358" s="13"/>
      <c r="EX358" s="13"/>
      <c r="EY358" s="13"/>
      <c r="EZ358" s="13"/>
      <c r="FA358" s="13"/>
      <c r="FB358" s="13"/>
      <c r="FC358" s="13"/>
      <c r="FD358" s="13"/>
      <c r="FE358" s="13"/>
      <c r="FF358" s="13"/>
      <c r="FG358" s="13"/>
      <c r="FH358" s="13"/>
      <c r="FI358" s="13"/>
      <c r="FJ358" s="13"/>
      <c r="FK358" s="13"/>
      <c r="FL358" s="13"/>
      <c r="FM358" s="13"/>
      <c r="FN358" s="13"/>
      <c r="FO358" s="13"/>
      <c r="FP358" s="13"/>
      <c r="FQ358" s="13"/>
      <c r="FR358" s="13"/>
      <c r="FS358" s="13"/>
      <c r="FT358" s="13"/>
      <c r="FU358" s="13"/>
      <c r="FV358" s="13"/>
      <c r="FW358" s="13"/>
      <c r="FX358" s="13"/>
      <c r="FY358" s="13"/>
      <c r="FZ358" s="13"/>
      <c r="GA358" s="13"/>
      <c r="GB358" s="13"/>
      <c r="GC358" s="13"/>
    </row>
    <row r="359" spans="1:185" ht="12.75" customHeight="1" x14ac:dyDescent="0.2">
      <c r="A359" s="76"/>
      <c r="B359" s="81" t="s">
        <v>225</v>
      </c>
      <c r="C359" s="82" t="s">
        <v>659</v>
      </c>
      <c r="D359" s="88">
        <v>79</v>
      </c>
      <c r="E359" s="85">
        <v>3.3</v>
      </c>
      <c r="F359" s="50">
        <v>4.4000000000000004</v>
      </c>
      <c r="G359" s="15">
        <f t="shared" si="5"/>
        <v>31</v>
      </c>
      <c r="H359" s="15">
        <v>2</v>
      </c>
      <c r="I359" s="15">
        <v>1</v>
      </c>
      <c r="J359" s="68">
        <v>2</v>
      </c>
      <c r="K359" s="15"/>
      <c r="L359" s="59">
        <v>2</v>
      </c>
      <c r="M359" s="59">
        <v>5</v>
      </c>
      <c r="N359" s="59">
        <v>5</v>
      </c>
      <c r="O359" s="59">
        <v>2</v>
      </c>
      <c r="P359" s="15"/>
      <c r="Q359" s="59">
        <v>5</v>
      </c>
      <c r="R359" s="59">
        <v>5</v>
      </c>
      <c r="S359" s="59">
        <v>2</v>
      </c>
      <c r="T359" s="59"/>
      <c r="U359" s="15"/>
      <c r="V359" s="59"/>
      <c r="W359" s="59"/>
      <c r="X359" s="61"/>
      <c r="Y359" s="59"/>
      <c r="Z359" s="61"/>
      <c r="AA359" s="59"/>
      <c r="AB359" s="62"/>
      <c r="AC359" s="62"/>
      <c r="AD359" s="59"/>
      <c r="AE359" s="62"/>
      <c r="AF359" s="59"/>
      <c r="AG359" s="59"/>
      <c r="AH359" s="59"/>
      <c r="AI359" s="59"/>
      <c r="AJ359" s="59"/>
      <c r="AK359" s="59"/>
      <c r="AL359" s="59"/>
      <c r="AM359" s="59"/>
      <c r="AN359" s="59"/>
      <c r="AO359" s="59"/>
      <c r="AP359" s="59"/>
      <c r="AQ359" s="59"/>
      <c r="AR359" s="59"/>
      <c r="AS359" s="59"/>
      <c r="AT359" s="63"/>
      <c r="AU359" s="59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  <c r="BR359" s="13"/>
      <c r="BS359" s="13"/>
      <c r="BT359" s="13"/>
      <c r="BU359" s="13"/>
      <c r="BV359" s="13"/>
      <c r="BW359" s="13"/>
      <c r="BX359" s="13"/>
      <c r="BY359" s="13"/>
      <c r="BZ359" s="13"/>
      <c r="CA359" s="13"/>
      <c r="CB359" s="13"/>
      <c r="CC359" s="13"/>
      <c r="CD359" s="13"/>
      <c r="CE359" s="13"/>
      <c r="CF359" s="13"/>
      <c r="CG359" s="13"/>
      <c r="CH359" s="13"/>
      <c r="CI359" s="13"/>
      <c r="CJ359" s="13"/>
      <c r="CK359" s="13"/>
      <c r="CL359" s="13"/>
      <c r="CM359" s="13"/>
      <c r="CN359" s="13"/>
      <c r="CO359" s="13"/>
      <c r="CP359" s="13"/>
      <c r="CQ359" s="13"/>
      <c r="CR359" s="13"/>
      <c r="CS359" s="13"/>
      <c r="CT359" s="13"/>
      <c r="CU359" s="13"/>
      <c r="CV359" s="13"/>
      <c r="CW359" s="13"/>
      <c r="CX359" s="13"/>
      <c r="CY359" s="13"/>
      <c r="CZ359" s="13"/>
      <c r="DA359" s="13"/>
      <c r="DB359" s="13"/>
      <c r="DC359" s="13"/>
      <c r="DD359" s="13"/>
      <c r="DE359" s="13"/>
      <c r="DF359" s="13"/>
      <c r="DG359" s="13"/>
      <c r="DH359" s="13"/>
      <c r="DI359" s="13"/>
      <c r="DJ359" s="13"/>
      <c r="DK359" s="13"/>
      <c r="DL359" s="13"/>
      <c r="DM359" s="13"/>
      <c r="DN359" s="13"/>
      <c r="DO359" s="13"/>
      <c r="DP359" s="13"/>
      <c r="DQ359" s="13"/>
      <c r="DR359" s="13"/>
      <c r="DS359" s="13"/>
      <c r="DT359" s="13"/>
      <c r="DU359" s="13"/>
      <c r="DV359" s="13"/>
      <c r="DW359" s="13"/>
      <c r="DX359" s="13"/>
      <c r="DY359" s="13"/>
      <c r="DZ359" s="13"/>
      <c r="EA359" s="13"/>
      <c r="EB359" s="13"/>
      <c r="EC359" s="13"/>
      <c r="ED359" s="13"/>
      <c r="EE359" s="13"/>
      <c r="EF359" s="13"/>
      <c r="EG359" s="13"/>
      <c r="EH359" s="13"/>
      <c r="EI359" s="13"/>
      <c r="EJ359" s="13"/>
      <c r="EK359" s="13"/>
      <c r="EL359" s="13"/>
      <c r="EM359" s="13"/>
      <c r="EN359" s="13"/>
      <c r="EO359" s="13"/>
      <c r="EP359" s="13"/>
      <c r="EQ359" s="13"/>
      <c r="ER359" s="13"/>
      <c r="ES359" s="13"/>
      <c r="ET359" s="13"/>
      <c r="EU359" s="13"/>
      <c r="EV359" s="13"/>
      <c r="EW359" s="13"/>
      <c r="EX359" s="13"/>
      <c r="EY359" s="13"/>
      <c r="EZ359" s="13"/>
      <c r="FA359" s="13"/>
      <c r="FB359" s="13"/>
      <c r="FC359" s="13"/>
      <c r="FD359" s="13"/>
      <c r="FE359" s="13"/>
      <c r="FF359" s="13"/>
      <c r="FG359" s="13"/>
      <c r="FH359" s="13"/>
      <c r="FI359" s="13"/>
      <c r="FJ359" s="13"/>
      <c r="FK359" s="13"/>
      <c r="FL359" s="13"/>
      <c r="FM359" s="13"/>
      <c r="FN359" s="13"/>
      <c r="FO359" s="13"/>
      <c r="FP359" s="13"/>
      <c r="FQ359" s="13"/>
      <c r="FR359" s="13"/>
      <c r="FS359" s="13"/>
      <c r="FT359" s="13"/>
      <c r="FU359" s="13"/>
      <c r="FV359" s="13"/>
      <c r="FW359" s="13"/>
      <c r="FX359" s="13"/>
      <c r="FY359" s="13"/>
      <c r="FZ359" s="13"/>
      <c r="GA359" s="13"/>
      <c r="GB359" s="13"/>
      <c r="GC359" s="13"/>
    </row>
    <row r="360" spans="1:185" ht="12.75" customHeight="1" x14ac:dyDescent="0.2">
      <c r="A360" s="76"/>
      <c r="B360" s="81" t="s">
        <v>253</v>
      </c>
      <c r="C360" s="82" t="s">
        <v>648</v>
      </c>
      <c r="D360" s="88">
        <v>47</v>
      </c>
      <c r="E360" s="85">
        <v>3.3</v>
      </c>
      <c r="F360" s="78"/>
      <c r="G360" s="15">
        <f t="shared" si="5"/>
        <v>14</v>
      </c>
      <c r="H360" s="15">
        <v>0</v>
      </c>
      <c r="I360" s="15">
        <v>1</v>
      </c>
      <c r="J360" s="68">
        <v>0</v>
      </c>
      <c r="K360" s="15"/>
      <c r="L360" s="59">
        <v>2</v>
      </c>
      <c r="M360" s="59">
        <v>2</v>
      </c>
      <c r="N360" s="59">
        <v>1</v>
      </c>
      <c r="O360" s="59">
        <v>2</v>
      </c>
      <c r="P360" s="15"/>
      <c r="Q360" s="59">
        <v>2</v>
      </c>
      <c r="R360" s="59">
        <v>2</v>
      </c>
      <c r="S360" s="59">
        <v>2</v>
      </c>
      <c r="T360" s="59"/>
      <c r="U360" s="15"/>
      <c r="V360" s="59"/>
      <c r="W360" s="59"/>
      <c r="X360" s="61"/>
      <c r="Y360" s="59"/>
      <c r="Z360" s="61"/>
      <c r="AA360" s="59"/>
      <c r="AB360" s="62"/>
      <c r="AC360" s="62"/>
      <c r="AD360" s="59"/>
      <c r="AE360" s="62"/>
      <c r="AF360" s="59"/>
      <c r="AG360" s="59"/>
      <c r="AH360" s="59"/>
      <c r="AI360" s="59"/>
      <c r="AJ360" s="59"/>
      <c r="AK360" s="59"/>
      <c r="AL360" s="59"/>
      <c r="AM360" s="59"/>
      <c r="AN360" s="59"/>
      <c r="AO360" s="59"/>
      <c r="AP360" s="59"/>
      <c r="AQ360" s="59"/>
      <c r="AR360" s="59"/>
      <c r="AS360" s="59"/>
      <c r="AT360" s="59"/>
      <c r="AU360" s="59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  <c r="BR360" s="13"/>
      <c r="BS360" s="13"/>
      <c r="BT360" s="13"/>
      <c r="BU360" s="13"/>
      <c r="BV360" s="13"/>
      <c r="BW360" s="13"/>
      <c r="BX360" s="13"/>
      <c r="BY360" s="13"/>
      <c r="BZ360" s="13"/>
      <c r="CA360" s="13"/>
      <c r="CB360" s="13"/>
      <c r="CC360" s="13"/>
      <c r="CD360" s="13"/>
      <c r="CE360" s="13"/>
      <c r="CF360" s="13"/>
      <c r="CG360" s="13"/>
      <c r="CH360" s="13"/>
      <c r="CI360" s="13"/>
      <c r="CJ360" s="13"/>
      <c r="CK360" s="13"/>
      <c r="CL360" s="13"/>
      <c r="CM360" s="13"/>
      <c r="CN360" s="13"/>
      <c r="CO360" s="13"/>
      <c r="CP360" s="13"/>
      <c r="CQ360" s="13"/>
      <c r="CR360" s="13"/>
      <c r="CS360" s="13"/>
      <c r="CT360" s="13"/>
      <c r="CU360" s="13"/>
      <c r="CV360" s="13"/>
      <c r="CW360" s="13"/>
      <c r="CX360" s="13"/>
      <c r="CY360" s="13"/>
      <c r="CZ360" s="13"/>
      <c r="DA360" s="13"/>
      <c r="DB360" s="13"/>
      <c r="DC360" s="13"/>
      <c r="DD360" s="13"/>
      <c r="DE360" s="13"/>
      <c r="DF360" s="13"/>
      <c r="DG360" s="13"/>
      <c r="DH360" s="13"/>
      <c r="DI360" s="13"/>
      <c r="DJ360" s="13"/>
      <c r="DK360" s="13"/>
      <c r="DL360" s="13"/>
      <c r="DM360" s="13"/>
      <c r="DN360" s="13"/>
      <c r="DO360" s="13"/>
      <c r="DP360" s="13"/>
      <c r="DQ360" s="13"/>
      <c r="DR360" s="13"/>
      <c r="DS360" s="13"/>
      <c r="DT360" s="13"/>
      <c r="DU360" s="13"/>
      <c r="DV360" s="13"/>
      <c r="DW360" s="13"/>
      <c r="DX360" s="13"/>
      <c r="DY360" s="13"/>
      <c r="DZ360" s="13"/>
      <c r="EA360" s="13"/>
      <c r="EB360" s="13"/>
      <c r="EC360" s="13"/>
      <c r="ED360" s="13"/>
      <c r="EE360" s="13"/>
      <c r="EF360" s="13"/>
      <c r="EG360" s="13"/>
      <c r="EH360" s="13"/>
      <c r="EI360" s="13"/>
      <c r="EJ360" s="13"/>
      <c r="EK360" s="13"/>
      <c r="EL360" s="13"/>
      <c r="EM360" s="13"/>
      <c r="EN360" s="13"/>
      <c r="EO360" s="13"/>
      <c r="EP360" s="13"/>
      <c r="EQ360" s="13"/>
      <c r="ER360" s="13"/>
      <c r="ES360" s="13"/>
      <c r="ET360" s="13"/>
      <c r="EU360" s="13"/>
      <c r="EV360" s="13"/>
      <c r="EW360" s="13"/>
      <c r="EX360" s="13"/>
      <c r="EY360" s="13"/>
      <c r="EZ360" s="13"/>
      <c r="FA360" s="13"/>
      <c r="FB360" s="13"/>
      <c r="FC360" s="13"/>
      <c r="FD360" s="13"/>
      <c r="FE360" s="13"/>
      <c r="FF360" s="13"/>
      <c r="FG360" s="13"/>
      <c r="FH360" s="13"/>
      <c r="FI360" s="13"/>
      <c r="FJ360" s="13"/>
      <c r="FK360" s="13"/>
      <c r="FL360" s="13"/>
      <c r="FM360" s="13"/>
      <c r="FN360" s="13"/>
      <c r="FO360" s="13"/>
      <c r="FP360" s="13"/>
      <c r="FQ360" s="13"/>
      <c r="FR360" s="13"/>
      <c r="FS360" s="13"/>
      <c r="FT360" s="13"/>
      <c r="FU360" s="13"/>
      <c r="FV360" s="13"/>
      <c r="FW360" s="13"/>
      <c r="FX360" s="13"/>
      <c r="FY360" s="13"/>
      <c r="FZ360" s="13"/>
      <c r="GA360" s="13"/>
      <c r="GB360" s="13"/>
      <c r="GC360" s="13"/>
    </row>
    <row r="361" spans="1:185" ht="12.75" customHeight="1" x14ac:dyDescent="0.2">
      <c r="A361" s="76"/>
      <c r="B361" s="81" t="s">
        <v>162</v>
      </c>
      <c r="C361" s="82" t="s">
        <v>650</v>
      </c>
      <c r="D361" s="88">
        <v>42</v>
      </c>
      <c r="E361" s="85">
        <v>3.3</v>
      </c>
      <c r="F361" s="73"/>
      <c r="G361" s="15">
        <f t="shared" si="5"/>
        <v>5</v>
      </c>
      <c r="H361" s="15">
        <v>2</v>
      </c>
      <c r="I361" s="15">
        <v>0</v>
      </c>
      <c r="J361" s="15">
        <v>0</v>
      </c>
      <c r="K361" s="15"/>
      <c r="L361" s="59">
        <v>0</v>
      </c>
      <c r="M361" s="59">
        <v>2</v>
      </c>
      <c r="N361" s="59">
        <v>0</v>
      </c>
      <c r="O361" s="59">
        <v>1</v>
      </c>
      <c r="P361" s="15"/>
      <c r="Q361" s="59">
        <v>0</v>
      </c>
      <c r="R361" s="59">
        <v>0</v>
      </c>
      <c r="S361" s="59">
        <v>0</v>
      </c>
      <c r="T361" s="59"/>
      <c r="U361" s="15"/>
      <c r="V361" s="59"/>
      <c r="W361" s="59"/>
      <c r="X361" s="61"/>
      <c r="Y361" s="59"/>
      <c r="Z361" s="61"/>
      <c r="AA361" s="59"/>
      <c r="AB361" s="62"/>
      <c r="AC361" s="62"/>
      <c r="AD361" s="59"/>
      <c r="AE361" s="62"/>
      <c r="AF361" s="59"/>
      <c r="AG361" s="59"/>
      <c r="AH361" s="59"/>
      <c r="AI361" s="59"/>
      <c r="AJ361" s="59"/>
      <c r="AK361" s="59"/>
      <c r="AL361" s="59"/>
      <c r="AM361" s="59"/>
      <c r="AN361" s="59"/>
      <c r="AO361" s="59"/>
      <c r="AP361" s="59"/>
      <c r="AQ361" s="59"/>
      <c r="AR361" s="59"/>
      <c r="AS361" s="59"/>
      <c r="AT361" s="59"/>
      <c r="AU361" s="59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  <c r="BR361" s="13"/>
      <c r="BS361" s="13"/>
      <c r="BT361" s="13"/>
      <c r="BU361" s="13"/>
      <c r="BV361" s="13"/>
      <c r="BW361" s="13"/>
      <c r="BX361" s="13"/>
      <c r="BY361" s="13"/>
      <c r="BZ361" s="13"/>
      <c r="CA361" s="13"/>
      <c r="CB361" s="13"/>
      <c r="CC361" s="13"/>
      <c r="CD361" s="13"/>
      <c r="CE361" s="13"/>
      <c r="CF361" s="13"/>
      <c r="CG361" s="13"/>
      <c r="CH361" s="13"/>
      <c r="CI361" s="13"/>
      <c r="CJ361" s="13"/>
      <c r="CK361" s="13"/>
      <c r="CL361" s="13"/>
      <c r="CM361" s="13"/>
      <c r="CN361" s="13"/>
      <c r="CO361" s="13"/>
      <c r="CP361" s="13"/>
      <c r="CQ361" s="13"/>
      <c r="CR361" s="13"/>
      <c r="CS361" s="13"/>
      <c r="CT361" s="13"/>
      <c r="CU361" s="13"/>
      <c r="CV361" s="13"/>
      <c r="CW361" s="13"/>
      <c r="CX361" s="13"/>
      <c r="CY361" s="13"/>
      <c r="CZ361" s="13"/>
      <c r="DA361" s="13"/>
      <c r="DB361" s="13"/>
      <c r="DC361" s="13"/>
      <c r="DD361" s="13"/>
      <c r="DE361" s="13"/>
      <c r="DF361" s="13"/>
      <c r="DG361" s="13"/>
      <c r="DH361" s="13"/>
      <c r="DI361" s="13"/>
      <c r="DJ361" s="13"/>
      <c r="DK361" s="13"/>
      <c r="DL361" s="13"/>
      <c r="DM361" s="13"/>
      <c r="DN361" s="13"/>
      <c r="DO361" s="13"/>
      <c r="DP361" s="13"/>
      <c r="DQ361" s="13"/>
      <c r="DR361" s="13"/>
      <c r="DS361" s="13"/>
      <c r="DT361" s="13"/>
      <c r="DU361" s="13"/>
      <c r="DV361" s="13"/>
      <c r="DW361" s="13"/>
      <c r="DX361" s="13"/>
      <c r="DY361" s="13"/>
      <c r="DZ361" s="13"/>
      <c r="EA361" s="13"/>
      <c r="EB361" s="13"/>
      <c r="EC361" s="13"/>
      <c r="ED361" s="13"/>
      <c r="EE361" s="13"/>
      <c r="EF361" s="13"/>
      <c r="EG361" s="13"/>
      <c r="EH361" s="13"/>
      <c r="EI361" s="13"/>
      <c r="EJ361" s="13"/>
      <c r="EK361" s="13"/>
      <c r="EL361" s="13"/>
      <c r="EM361" s="13"/>
      <c r="EN361" s="13"/>
      <c r="EO361" s="13"/>
      <c r="EP361" s="13"/>
      <c r="EQ361" s="13"/>
      <c r="ER361" s="13"/>
      <c r="ES361" s="13"/>
      <c r="ET361" s="13"/>
      <c r="EU361" s="13"/>
      <c r="EV361" s="13"/>
      <c r="EW361" s="13"/>
      <c r="EX361" s="13"/>
      <c r="EY361" s="13"/>
      <c r="EZ361" s="13"/>
      <c r="FA361" s="13"/>
      <c r="FB361" s="13"/>
      <c r="FC361" s="13"/>
      <c r="FD361" s="13"/>
      <c r="FE361" s="13"/>
      <c r="FF361" s="13"/>
      <c r="FG361" s="13"/>
      <c r="FH361" s="13"/>
      <c r="FI361" s="13"/>
      <c r="FJ361" s="13"/>
      <c r="FK361" s="13"/>
      <c r="FL361" s="13"/>
      <c r="FM361" s="13"/>
      <c r="FN361" s="13"/>
      <c r="FO361" s="13"/>
      <c r="FP361" s="13"/>
      <c r="FQ361" s="13"/>
      <c r="FR361" s="13"/>
      <c r="FS361" s="13"/>
      <c r="FT361" s="13"/>
      <c r="FU361" s="13"/>
      <c r="FV361" s="13"/>
      <c r="FW361" s="13"/>
      <c r="FX361" s="13"/>
      <c r="FY361" s="13"/>
      <c r="FZ361" s="13"/>
      <c r="GA361" s="13"/>
      <c r="GB361" s="13"/>
      <c r="GC361" s="13"/>
    </row>
    <row r="362" spans="1:185" ht="12.75" customHeight="1" x14ac:dyDescent="0.2">
      <c r="A362" s="76"/>
      <c r="B362" s="81" t="s">
        <v>151</v>
      </c>
      <c r="C362" s="82" t="s">
        <v>654</v>
      </c>
      <c r="D362" s="88">
        <v>109</v>
      </c>
      <c r="E362" s="85">
        <v>3.3</v>
      </c>
      <c r="F362" s="73"/>
      <c r="G362" s="15">
        <f t="shared" si="5"/>
        <v>21</v>
      </c>
      <c r="H362" s="15">
        <v>1</v>
      </c>
      <c r="I362" s="15">
        <v>2</v>
      </c>
      <c r="J362" s="68">
        <v>2</v>
      </c>
      <c r="K362" s="15"/>
      <c r="L362" s="59">
        <v>2</v>
      </c>
      <c r="M362" s="59">
        <v>1</v>
      </c>
      <c r="N362" s="59">
        <v>2</v>
      </c>
      <c r="O362" s="59">
        <v>2</v>
      </c>
      <c r="P362" s="15"/>
      <c r="Q362" s="59">
        <v>5</v>
      </c>
      <c r="R362" s="59">
        <v>2</v>
      </c>
      <c r="S362" s="59">
        <v>2</v>
      </c>
      <c r="T362" s="59"/>
      <c r="U362" s="15"/>
      <c r="V362" s="59"/>
      <c r="W362" s="59"/>
      <c r="X362" s="61"/>
      <c r="Y362" s="59"/>
      <c r="Z362" s="61"/>
      <c r="AA362" s="59"/>
      <c r="AB362" s="62"/>
      <c r="AC362" s="62"/>
      <c r="AD362" s="59"/>
      <c r="AE362" s="62"/>
      <c r="AF362" s="59"/>
      <c r="AG362" s="63"/>
      <c r="AH362" s="63"/>
      <c r="AI362" s="59"/>
      <c r="AJ362" s="59"/>
      <c r="AK362" s="59"/>
      <c r="AL362" s="59"/>
      <c r="AM362" s="59"/>
      <c r="AN362" s="59"/>
      <c r="AO362" s="59"/>
      <c r="AP362" s="59"/>
      <c r="AQ362" s="59"/>
      <c r="AR362" s="59"/>
      <c r="AS362" s="59"/>
      <c r="AT362" s="59"/>
      <c r="AU362" s="59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  <c r="BR362" s="13"/>
      <c r="BS362" s="13"/>
      <c r="BT362" s="13"/>
      <c r="BU362" s="13"/>
      <c r="BV362" s="13"/>
      <c r="BW362" s="13"/>
      <c r="BX362" s="13"/>
      <c r="BY362" s="13"/>
      <c r="BZ362" s="13"/>
      <c r="CA362" s="13"/>
      <c r="CB362" s="13"/>
      <c r="CC362" s="13"/>
      <c r="CD362" s="13"/>
      <c r="CE362" s="13"/>
      <c r="CF362" s="13"/>
      <c r="CG362" s="13"/>
      <c r="CH362" s="13"/>
      <c r="CI362" s="13"/>
      <c r="CJ362" s="13"/>
      <c r="CK362" s="13"/>
      <c r="CL362" s="13"/>
      <c r="CM362" s="13"/>
      <c r="CN362" s="13"/>
      <c r="CO362" s="13"/>
      <c r="CP362" s="13"/>
      <c r="CQ362" s="13"/>
      <c r="CR362" s="13"/>
      <c r="CS362" s="13"/>
      <c r="CT362" s="13"/>
      <c r="CU362" s="13"/>
      <c r="CV362" s="13"/>
      <c r="CW362" s="13"/>
      <c r="CX362" s="13"/>
      <c r="CY362" s="13"/>
      <c r="CZ362" s="13"/>
      <c r="DA362" s="13"/>
      <c r="DB362" s="13"/>
      <c r="DC362" s="13"/>
      <c r="DD362" s="13"/>
      <c r="DE362" s="13"/>
      <c r="DF362" s="13"/>
      <c r="DG362" s="13"/>
      <c r="DH362" s="13"/>
      <c r="DI362" s="13"/>
      <c r="DJ362" s="13"/>
      <c r="DK362" s="13"/>
      <c r="DL362" s="13"/>
      <c r="DM362" s="13"/>
      <c r="DN362" s="13"/>
      <c r="DO362" s="13"/>
      <c r="DP362" s="13"/>
      <c r="DQ362" s="13"/>
      <c r="DR362" s="13"/>
      <c r="DS362" s="13"/>
      <c r="DT362" s="13"/>
      <c r="DU362" s="13"/>
      <c r="DV362" s="13"/>
      <c r="DW362" s="13"/>
      <c r="DX362" s="13"/>
      <c r="DY362" s="13"/>
      <c r="DZ362" s="13"/>
      <c r="EA362" s="13"/>
      <c r="EB362" s="13"/>
      <c r="EC362" s="13"/>
      <c r="ED362" s="13"/>
      <c r="EE362" s="13"/>
      <c r="EF362" s="13"/>
      <c r="EG362" s="13"/>
      <c r="EH362" s="13"/>
      <c r="EI362" s="13"/>
      <c r="EJ362" s="13"/>
      <c r="EK362" s="13"/>
      <c r="EL362" s="13"/>
      <c r="EM362" s="13"/>
      <c r="EN362" s="13"/>
      <c r="EO362" s="13"/>
      <c r="EP362" s="13"/>
      <c r="EQ362" s="13"/>
      <c r="ER362" s="13"/>
      <c r="ES362" s="13"/>
      <c r="ET362" s="13"/>
      <c r="EU362" s="13"/>
      <c r="EV362" s="13"/>
      <c r="EW362" s="13"/>
      <c r="EX362" s="13"/>
      <c r="EY362" s="13"/>
      <c r="EZ362" s="13"/>
      <c r="FA362" s="13"/>
      <c r="FB362" s="13"/>
      <c r="FC362" s="13"/>
      <c r="FD362" s="13"/>
      <c r="FE362" s="13"/>
      <c r="FF362" s="13"/>
      <c r="FG362" s="13"/>
      <c r="FH362" s="13"/>
      <c r="FI362" s="13"/>
      <c r="FJ362" s="13"/>
      <c r="FK362" s="13"/>
      <c r="FL362" s="13"/>
      <c r="FM362" s="13"/>
      <c r="FN362" s="13"/>
      <c r="FO362" s="13"/>
      <c r="FP362" s="13"/>
      <c r="FQ362" s="13"/>
      <c r="FR362" s="13"/>
      <c r="FS362" s="13"/>
      <c r="FT362" s="13"/>
      <c r="FU362" s="13"/>
      <c r="FV362" s="13"/>
      <c r="FW362" s="13"/>
      <c r="FX362" s="13"/>
      <c r="FY362" s="13"/>
      <c r="FZ362" s="13"/>
      <c r="GA362" s="13"/>
      <c r="GB362" s="13"/>
      <c r="GC362" s="13"/>
    </row>
    <row r="363" spans="1:185" ht="12.75" customHeight="1" x14ac:dyDescent="0.2">
      <c r="A363" s="76"/>
      <c r="B363" s="81" t="s">
        <v>241</v>
      </c>
      <c r="C363" s="82" t="s">
        <v>646</v>
      </c>
      <c r="D363" s="88">
        <v>41</v>
      </c>
      <c r="E363" s="85">
        <v>3.3</v>
      </c>
      <c r="F363" s="50">
        <v>4.5</v>
      </c>
      <c r="G363" s="15">
        <f t="shared" si="5"/>
        <v>36</v>
      </c>
      <c r="H363" s="15">
        <v>0</v>
      </c>
      <c r="I363" s="15">
        <v>0</v>
      </c>
      <c r="J363" s="15">
        <v>2</v>
      </c>
      <c r="K363" s="15"/>
      <c r="L363" s="59">
        <v>2</v>
      </c>
      <c r="M363" s="59">
        <v>8</v>
      </c>
      <c r="N363" s="59">
        <v>5</v>
      </c>
      <c r="O363" s="59">
        <v>5</v>
      </c>
      <c r="P363" s="15"/>
      <c r="Q363" s="59">
        <v>5</v>
      </c>
      <c r="R363" s="59">
        <v>2</v>
      </c>
      <c r="S363" s="59">
        <v>7</v>
      </c>
      <c r="T363" s="59"/>
      <c r="U363" s="15"/>
      <c r="V363" s="59"/>
      <c r="W363" s="59"/>
      <c r="X363" s="61"/>
      <c r="Y363" s="59"/>
      <c r="Z363" s="61"/>
      <c r="AA363" s="59"/>
      <c r="AB363" s="62"/>
      <c r="AC363" s="62"/>
      <c r="AD363" s="59"/>
      <c r="AE363" s="62"/>
      <c r="AF363" s="59"/>
      <c r="AG363" s="59"/>
      <c r="AH363" s="59"/>
      <c r="AI363" s="59"/>
      <c r="AJ363" s="59"/>
      <c r="AK363" s="59"/>
      <c r="AL363" s="59"/>
      <c r="AM363" s="59"/>
      <c r="AN363" s="59"/>
      <c r="AO363" s="59"/>
      <c r="AP363" s="59"/>
      <c r="AQ363" s="59"/>
      <c r="AR363" s="59"/>
      <c r="AS363" s="59"/>
      <c r="AT363" s="59"/>
      <c r="AU363" s="59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  <c r="BR363" s="13"/>
      <c r="BS363" s="13"/>
      <c r="BT363" s="13"/>
      <c r="BU363" s="13"/>
      <c r="BV363" s="13"/>
      <c r="BW363" s="13"/>
      <c r="BX363" s="13"/>
      <c r="BY363" s="13"/>
      <c r="BZ363" s="13"/>
      <c r="CA363" s="13"/>
      <c r="CB363" s="13"/>
      <c r="CC363" s="13"/>
      <c r="CD363" s="13"/>
      <c r="CE363" s="13"/>
      <c r="CF363" s="13"/>
      <c r="CG363" s="13"/>
      <c r="CH363" s="13"/>
      <c r="CI363" s="13"/>
      <c r="CJ363" s="13"/>
      <c r="CK363" s="13"/>
      <c r="CL363" s="13"/>
      <c r="CM363" s="13"/>
      <c r="CN363" s="13"/>
      <c r="CO363" s="13"/>
      <c r="CP363" s="13"/>
      <c r="CQ363" s="13"/>
      <c r="CR363" s="13"/>
      <c r="CS363" s="13"/>
      <c r="CT363" s="13"/>
      <c r="CU363" s="13"/>
      <c r="CV363" s="13"/>
      <c r="CW363" s="13"/>
      <c r="CX363" s="13"/>
      <c r="CY363" s="13"/>
      <c r="CZ363" s="13"/>
      <c r="DA363" s="13"/>
      <c r="DB363" s="13"/>
      <c r="DC363" s="13"/>
      <c r="DD363" s="13"/>
      <c r="DE363" s="13"/>
      <c r="DF363" s="13"/>
      <c r="DG363" s="13"/>
      <c r="DH363" s="13"/>
      <c r="DI363" s="13"/>
      <c r="DJ363" s="13"/>
      <c r="DK363" s="13"/>
      <c r="DL363" s="13"/>
      <c r="DM363" s="13"/>
      <c r="DN363" s="13"/>
      <c r="DO363" s="13"/>
      <c r="DP363" s="13"/>
      <c r="DQ363" s="13"/>
      <c r="DR363" s="13"/>
      <c r="DS363" s="13"/>
      <c r="DT363" s="13"/>
      <c r="DU363" s="13"/>
      <c r="DV363" s="13"/>
      <c r="DW363" s="13"/>
      <c r="DX363" s="13"/>
      <c r="DY363" s="13"/>
      <c r="DZ363" s="13"/>
      <c r="EA363" s="13"/>
      <c r="EB363" s="13"/>
      <c r="EC363" s="13"/>
      <c r="ED363" s="13"/>
      <c r="EE363" s="13"/>
      <c r="EF363" s="13"/>
      <c r="EG363" s="13"/>
      <c r="EH363" s="13"/>
      <c r="EI363" s="13"/>
      <c r="EJ363" s="13"/>
      <c r="EK363" s="13"/>
      <c r="EL363" s="13"/>
      <c r="EM363" s="13"/>
      <c r="EN363" s="13"/>
      <c r="EO363" s="13"/>
      <c r="EP363" s="13"/>
      <c r="EQ363" s="13"/>
      <c r="ER363" s="13"/>
      <c r="ES363" s="13"/>
      <c r="ET363" s="13"/>
      <c r="EU363" s="13"/>
      <c r="EV363" s="13"/>
      <c r="EW363" s="13"/>
      <c r="EX363" s="13"/>
      <c r="EY363" s="13"/>
      <c r="EZ363" s="13"/>
      <c r="FA363" s="13"/>
      <c r="FB363" s="13"/>
      <c r="FC363" s="13"/>
      <c r="FD363" s="13"/>
      <c r="FE363" s="13"/>
      <c r="FF363" s="13"/>
      <c r="FG363" s="13"/>
      <c r="FH363" s="13"/>
      <c r="FI363" s="13"/>
      <c r="FJ363" s="13"/>
      <c r="FK363" s="13"/>
      <c r="FL363" s="13"/>
      <c r="FM363" s="13"/>
      <c r="FN363" s="13"/>
      <c r="FO363" s="13"/>
      <c r="FP363" s="13"/>
      <c r="FQ363" s="13"/>
      <c r="FR363" s="13"/>
      <c r="FS363" s="13"/>
      <c r="FT363" s="13"/>
      <c r="FU363" s="13"/>
      <c r="FV363" s="13"/>
      <c r="FW363" s="13"/>
      <c r="FX363" s="13"/>
      <c r="FY363" s="13"/>
      <c r="FZ363" s="13"/>
      <c r="GA363" s="13"/>
      <c r="GB363" s="13"/>
      <c r="GC363" s="13"/>
    </row>
    <row r="364" spans="1:185" ht="12.75" customHeight="1" x14ac:dyDescent="0.2">
      <c r="A364" s="76"/>
      <c r="B364" s="81" t="s">
        <v>198</v>
      </c>
      <c r="C364" s="82" t="s">
        <v>651</v>
      </c>
      <c r="D364" s="88">
        <v>23</v>
      </c>
      <c r="E364" s="85">
        <v>3.3</v>
      </c>
      <c r="F364" s="78"/>
      <c r="G364" s="15">
        <f t="shared" si="5"/>
        <v>11</v>
      </c>
      <c r="H364" s="15">
        <v>0</v>
      </c>
      <c r="I364" s="15">
        <v>0</v>
      </c>
      <c r="J364" s="15">
        <v>0</v>
      </c>
      <c r="K364" s="15"/>
      <c r="L364" s="59">
        <v>2</v>
      </c>
      <c r="M364" s="59">
        <v>0</v>
      </c>
      <c r="N364" s="59">
        <v>2</v>
      </c>
      <c r="O364" s="59">
        <v>1</v>
      </c>
      <c r="P364" s="15"/>
      <c r="Q364" s="59">
        <v>2</v>
      </c>
      <c r="R364" s="59">
        <v>2</v>
      </c>
      <c r="S364" s="59">
        <v>2</v>
      </c>
      <c r="T364" s="59"/>
      <c r="U364" s="15"/>
      <c r="V364" s="59"/>
      <c r="W364" s="59"/>
      <c r="X364" s="61"/>
      <c r="Y364" s="59"/>
      <c r="Z364" s="61"/>
      <c r="AA364" s="59"/>
      <c r="AB364" s="62"/>
      <c r="AC364" s="62"/>
      <c r="AD364" s="59"/>
      <c r="AE364" s="62"/>
      <c r="AF364" s="59"/>
      <c r="AG364" s="59"/>
      <c r="AH364" s="59"/>
      <c r="AI364" s="59"/>
      <c r="AJ364" s="59"/>
      <c r="AK364" s="59"/>
      <c r="AL364" s="59"/>
      <c r="AM364" s="59"/>
      <c r="AN364" s="59"/>
      <c r="AO364" s="59"/>
      <c r="AP364" s="59"/>
      <c r="AQ364" s="59"/>
      <c r="AR364" s="59"/>
      <c r="AS364" s="59"/>
      <c r="AT364" s="59"/>
      <c r="AU364" s="59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  <c r="BR364" s="13"/>
      <c r="BS364" s="13"/>
      <c r="BT364" s="13"/>
      <c r="BU364" s="13"/>
      <c r="BV364" s="13"/>
      <c r="BW364" s="13"/>
      <c r="BX364" s="13"/>
      <c r="BY364" s="13"/>
      <c r="BZ364" s="13"/>
      <c r="CA364" s="13"/>
      <c r="CB364" s="13"/>
      <c r="CC364" s="13"/>
      <c r="CD364" s="13"/>
      <c r="CE364" s="13"/>
      <c r="CF364" s="13"/>
      <c r="CG364" s="13"/>
      <c r="CH364" s="13"/>
      <c r="CI364" s="13"/>
      <c r="CJ364" s="13"/>
      <c r="CK364" s="13"/>
      <c r="CL364" s="13"/>
      <c r="CM364" s="13"/>
      <c r="CN364" s="13"/>
      <c r="CO364" s="13"/>
      <c r="CP364" s="13"/>
      <c r="CQ364" s="13"/>
      <c r="CR364" s="13"/>
      <c r="CS364" s="13"/>
      <c r="CT364" s="13"/>
      <c r="CU364" s="13"/>
      <c r="CV364" s="13"/>
      <c r="CW364" s="13"/>
      <c r="CX364" s="13"/>
      <c r="CY364" s="13"/>
      <c r="CZ364" s="13"/>
      <c r="DA364" s="13"/>
      <c r="DB364" s="13"/>
      <c r="DC364" s="13"/>
      <c r="DD364" s="13"/>
      <c r="DE364" s="13"/>
      <c r="DF364" s="13"/>
      <c r="DG364" s="13"/>
      <c r="DH364" s="13"/>
      <c r="DI364" s="13"/>
      <c r="DJ364" s="13"/>
      <c r="DK364" s="13"/>
      <c r="DL364" s="13"/>
      <c r="DM364" s="13"/>
      <c r="DN364" s="13"/>
      <c r="DO364" s="13"/>
      <c r="DP364" s="13"/>
      <c r="DQ364" s="13"/>
      <c r="DR364" s="13"/>
      <c r="DS364" s="13"/>
      <c r="DT364" s="13"/>
      <c r="DU364" s="13"/>
      <c r="DV364" s="13"/>
      <c r="DW364" s="13"/>
      <c r="DX364" s="13"/>
      <c r="DY364" s="13"/>
      <c r="DZ364" s="13"/>
      <c r="EA364" s="13"/>
      <c r="EB364" s="13"/>
      <c r="EC364" s="13"/>
      <c r="ED364" s="13"/>
      <c r="EE364" s="13"/>
      <c r="EF364" s="13"/>
      <c r="EG364" s="13"/>
      <c r="EH364" s="13"/>
      <c r="EI364" s="13"/>
      <c r="EJ364" s="13"/>
      <c r="EK364" s="13"/>
      <c r="EL364" s="13"/>
      <c r="EM364" s="13"/>
      <c r="EN364" s="13"/>
      <c r="EO364" s="13"/>
      <c r="EP364" s="13"/>
      <c r="EQ364" s="13"/>
      <c r="ER364" s="13"/>
      <c r="ES364" s="13"/>
      <c r="ET364" s="13"/>
      <c r="EU364" s="13"/>
      <c r="EV364" s="13"/>
      <c r="EW364" s="13"/>
      <c r="EX364" s="13"/>
      <c r="EY364" s="13"/>
      <c r="EZ364" s="13"/>
      <c r="FA364" s="13"/>
      <c r="FB364" s="13"/>
      <c r="FC364" s="13"/>
      <c r="FD364" s="13"/>
      <c r="FE364" s="13"/>
      <c r="FF364" s="13"/>
      <c r="FG364" s="13"/>
      <c r="FH364" s="13"/>
      <c r="FI364" s="13"/>
      <c r="FJ364" s="13"/>
      <c r="FK364" s="13"/>
      <c r="FL364" s="13"/>
      <c r="FM364" s="13"/>
      <c r="FN364" s="13"/>
      <c r="FO364" s="13"/>
      <c r="FP364" s="13"/>
      <c r="FQ364" s="13"/>
      <c r="FR364" s="13"/>
      <c r="FS364" s="13"/>
      <c r="FT364" s="13"/>
      <c r="FU364" s="13"/>
      <c r="FV364" s="13"/>
      <c r="FW364" s="13"/>
      <c r="FX364" s="13"/>
      <c r="FY364" s="13"/>
      <c r="FZ364" s="13"/>
      <c r="GA364" s="13"/>
      <c r="GB364" s="13"/>
      <c r="GC364" s="13"/>
    </row>
    <row r="365" spans="1:185" ht="12.75" customHeight="1" x14ac:dyDescent="0.2">
      <c r="A365" s="76"/>
      <c r="B365" s="81" t="s">
        <v>427</v>
      </c>
      <c r="C365" s="82" t="s">
        <v>656</v>
      </c>
      <c r="D365" s="88">
        <v>77</v>
      </c>
      <c r="E365" s="85">
        <v>3.3</v>
      </c>
      <c r="F365" s="50">
        <v>3.3</v>
      </c>
      <c r="G365" s="15">
        <f t="shared" si="5"/>
        <v>32</v>
      </c>
      <c r="H365" s="15">
        <v>2</v>
      </c>
      <c r="I365" s="15">
        <v>4</v>
      </c>
      <c r="J365" s="15">
        <v>2</v>
      </c>
      <c r="K365" s="15"/>
      <c r="L365" s="59">
        <v>1</v>
      </c>
      <c r="M365" s="59">
        <v>7</v>
      </c>
      <c r="N365" s="59">
        <v>7</v>
      </c>
      <c r="O365" s="59">
        <v>2</v>
      </c>
      <c r="P365" s="15"/>
      <c r="Q365" s="59">
        <v>2</v>
      </c>
      <c r="R365" s="59">
        <v>6</v>
      </c>
      <c r="S365" s="59">
        <v>-1</v>
      </c>
      <c r="T365" s="59"/>
      <c r="U365" s="15"/>
      <c r="V365" s="59"/>
      <c r="W365" s="59"/>
      <c r="X365" s="61"/>
      <c r="Y365" s="59"/>
      <c r="Z365" s="61"/>
      <c r="AA365" s="59"/>
      <c r="AB365" s="62"/>
      <c r="AC365" s="62"/>
      <c r="AD365" s="59"/>
      <c r="AE365" s="62"/>
      <c r="AF365" s="59"/>
      <c r="AG365" s="59"/>
      <c r="AH365" s="59"/>
      <c r="AI365" s="59"/>
      <c r="AJ365" s="59"/>
      <c r="AK365" s="59"/>
      <c r="AL365" s="59"/>
      <c r="AM365" s="63"/>
      <c r="AN365" s="59"/>
      <c r="AO365" s="59"/>
      <c r="AP365" s="59"/>
      <c r="AQ365" s="59"/>
      <c r="AR365" s="59"/>
      <c r="AS365" s="63"/>
      <c r="AT365" s="59"/>
      <c r="AU365" s="59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  <c r="BR365" s="13"/>
      <c r="BS365" s="13"/>
      <c r="BT365" s="13"/>
      <c r="BU365" s="13"/>
      <c r="BV365" s="13"/>
      <c r="BW365" s="13"/>
      <c r="BX365" s="13"/>
      <c r="BY365" s="13"/>
      <c r="BZ365" s="13"/>
      <c r="CA365" s="13"/>
      <c r="CB365" s="13"/>
      <c r="CC365" s="13"/>
      <c r="CD365" s="13"/>
      <c r="CE365" s="13"/>
      <c r="CF365" s="13"/>
      <c r="CG365" s="13"/>
      <c r="CH365" s="13"/>
      <c r="CI365" s="13"/>
      <c r="CJ365" s="13"/>
      <c r="CK365" s="13"/>
      <c r="CL365" s="13"/>
      <c r="CM365" s="13"/>
      <c r="CN365" s="13"/>
      <c r="CO365" s="13"/>
      <c r="CP365" s="13"/>
      <c r="CQ365" s="13"/>
      <c r="CR365" s="13"/>
      <c r="CS365" s="13"/>
      <c r="CT365" s="13"/>
      <c r="CU365" s="13"/>
      <c r="CV365" s="13"/>
      <c r="CW365" s="13"/>
      <c r="CX365" s="13"/>
      <c r="CY365" s="13"/>
      <c r="CZ365" s="13"/>
      <c r="DA365" s="13"/>
      <c r="DB365" s="13"/>
      <c r="DC365" s="13"/>
      <c r="DD365" s="13"/>
      <c r="DE365" s="13"/>
      <c r="DF365" s="13"/>
      <c r="DG365" s="13"/>
      <c r="DH365" s="13"/>
      <c r="DI365" s="13"/>
      <c r="DJ365" s="13"/>
      <c r="DK365" s="13"/>
      <c r="DL365" s="13"/>
      <c r="DM365" s="13"/>
      <c r="DN365" s="13"/>
      <c r="DO365" s="13"/>
      <c r="DP365" s="13"/>
      <c r="DQ365" s="13"/>
      <c r="DR365" s="13"/>
      <c r="DS365" s="13"/>
      <c r="DT365" s="13"/>
      <c r="DU365" s="13"/>
      <c r="DV365" s="13"/>
      <c r="DW365" s="13"/>
      <c r="DX365" s="13"/>
      <c r="DY365" s="13"/>
      <c r="DZ365" s="13"/>
      <c r="EA365" s="13"/>
      <c r="EB365" s="13"/>
      <c r="EC365" s="13"/>
      <c r="ED365" s="13"/>
      <c r="EE365" s="13"/>
      <c r="EF365" s="13"/>
      <c r="EG365" s="13"/>
      <c r="EH365" s="13"/>
      <c r="EI365" s="13"/>
      <c r="EJ365" s="13"/>
      <c r="EK365" s="13"/>
      <c r="EL365" s="13"/>
      <c r="EM365" s="13"/>
      <c r="EN365" s="13"/>
      <c r="EO365" s="13"/>
      <c r="EP365" s="13"/>
      <c r="EQ365" s="13"/>
      <c r="ER365" s="13"/>
      <c r="ES365" s="13"/>
      <c r="ET365" s="13"/>
      <c r="EU365" s="13"/>
      <c r="EV365" s="13"/>
      <c r="EW365" s="13"/>
      <c r="EX365" s="13"/>
      <c r="EY365" s="13"/>
      <c r="EZ365" s="13"/>
      <c r="FA365" s="13"/>
      <c r="FB365" s="13"/>
      <c r="FC365" s="13"/>
      <c r="FD365" s="13"/>
      <c r="FE365" s="13"/>
      <c r="FF365" s="13"/>
      <c r="FG365" s="13"/>
      <c r="FH365" s="13"/>
      <c r="FI365" s="13"/>
      <c r="FJ365" s="13"/>
      <c r="FK365" s="13"/>
      <c r="FL365" s="13"/>
      <c r="FM365" s="13"/>
      <c r="FN365" s="13"/>
      <c r="FO365" s="13"/>
      <c r="FP365" s="13"/>
      <c r="FQ365" s="13"/>
      <c r="FR365" s="13"/>
      <c r="FS365" s="13"/>
      <c r="FT365" s="13"/>
      <c r="FU365" s="13"/>
      <c r="FV365" s="13"/>
      <c r="FW365" s="13"/>
      <c r="FX365" s="13"/>
      <c r="FY365" s="13"/>
      <c r="FZ365" s="13"/>
      <c r="GA365" s="13"/>
      <c r="GB365" s="13"/>
      <c r="GC365" s="13"/>
    </row>
    <row r="366" spans="1:185" ht="12.75" customHeight="1" x14ac:dyDescent="0.2">
      <c r="A366" s="76"/>
      <c r="B366" s="81" t="s">
        <v>441</v>
      </c>
      <c r="C366" s="82" t="s">
        <v>660</v>
      </c>
      <c r="D366" s="88">
        <v>44</v>
      </c>
      <c r="E366" s="85">
        <v>3.3</v>
      </c>
      <c r="F366" s="78"/>
      <c r="G366" s="15">
        <f t="shared" si="5"/>
        <v>10</v>
      </c>
      <c r="H366" s="15">
        <v>0</v>
      </c>
      <c r="I366" s="15">
        <v>0</v>
      </c>
      <c r="J366" s="15">
        <v>4</v>
      </c>
      <c r="K366" s="15"/>
      <c r="L366" s="59">
        <v>1</v>
      </c>
      <c r="M366" s="59">
        <v>0</v>
      </c>
      <c r="N366" s="59">
        <v>1</v>
      </c>
      <c r="O366" s="59">
        <v>0</v>
      </c>
      <c r="P366" s="15"/>
      <c r="Q366" s="59">
        <v>0</v>
      </c>
      <c r="R366" s="59">
        <v>2</v>
      </c>
      <c r="S366" s="59">
        <v>2</v>
      </c>
      <c r="T366" s="59"/>
      <c r="U366" s="15"/>
      <c r="V366" s="59"/>
      <c r="W366" s="59"/>
      <c r="X366" s="61"/>
      <c r="Y366" s="59"/>
      <c r="Z366" s="61"/>
      <c r="AA366" s="59"/>
      <c r="AB366" s="62"/>
      <c r="AC366" s="62"/>
      <c r="AD366" s="59"/>
      <c r="AE366" s="62"/>
      <c r="AF366" s="59"/>
      <c r="AG366" s="63"/>
      <c r="AH366" s="59"/>
      <c r="AI366" s="59"/>
      <c r="AJ366" s="59"/>
      <c r="AK366" s="59"/>
      <c r="AL366" s="59"/>
      <c r="AM366" s="59"/>
      <c r="AN366" s="59"/>
      <c r="AO366" s="59"/>
      <c r="AP366" s="59"/>
      <c r="AQ366" s="59"/>
      <c r="AR366" s="59"/>
      <c r="AS366" s="59"/>
      <c r="AT366" s="59"/>
      <c r="AU366" s="59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  <c r="BR366" s="13"/>
      <c r="BS366" s="13"/>
      <c r="BT366" s="13"/>
      <c r="BU366" s="13"/>
      <c r="BV366" s="13"/>
      <c r="BW366" s="13"/>
      <c r="BX366" s="13"/>
      <c r="BY366" s="13"/>
      <c r="BZ366" s="13"/>
      <c r="CA366" s="13"/>
      <c r="CB366" s="13"/>
      <c r="CC366" s="13"/>
      <c r="CD366" s="13"/>
      <c r="CE366" s="13"/>
      <c r="CF366" s="13"/>
      <c r="CG366" s="13"/>
      <c r="CH366" s="13"/>
      <c r="CI366" s="13"/>
      <c r="CJ366" s="13"/>
      <c r="CK366" s="13"/>
      <c r="CL366" s="13"/>
      <c r="CM366" s="13"/>
      <c r="CN366" s="13"/>
      <c r="CO366" s="13"/>
      <c r="CP366" s="13"/>
      <c r="CQ366" s="13"/>
      <c r="CR366" s="13"/>
      <c r="CS366" s="13"/>
      <c r="CT366" s="13"/>
      <c r="CU366" s="13"/>
      <c r="CV366" s="13"/>
      <c r="CW366" s="13"/>
      <c r="CX366" s="13"/>
      <c r="CY366" s="13"/>
      <c r="CZ366" s="13"/>
      <c r="DA366" s="13"/>
      <c r="DB366" s="13"/>
      <c r="DC366" s="13"/>
      <c r="DD366" s="13"/>
      <c r="DE366" s="13"/>
      <c r="DF366" s="13"/>
      <c r="DG366" s="13"/>
      <c r="DH366" s="13"/>
      <c r="DI366" s="13"/>
      <c r="DJ366" s="13"/>
      <c r="DK366" s="13"/>
      <c r="DL366" s="13"/>
      <c r="DM366" s="13"/>
      <c r="DN366" s="13"/>
      <c r="DO366" s="13"/>
      <c r="DP366" s="13"/>
      <c r="DQ366" s="13"/>
      <c r="DR366" s="13"/>
      <c r="DS366" s="13"/>
      <c r="DT366" s="13"/>
      <c r="DU366" s="13"/>
      <c r="DV366" s="13"/>
      <c r="DW366" s="13"/>
      <c r="DX366" s="13"/>
      <c r="DY366" s="13"/>
      <c r="DZ366" s="13"/>
      <c r="EA366" s="13"/>
      <c r="EB366" s="13"/>
      <c r="EC366" s="13"/>
      <c r="ED366" s="13"/>
      <c r="EE366" s="13"/>
      <c r="EF366" s="13"/>
      <c r="EG366" s="13"/>
      <c r="EH366" s="13"/>
      <c r="EI366" s="13"/>
      <c r="EJ366" s="13"/>
      <c r="EK366" s="13"/>
      <c r="EL366" s="13"/>
      <c r="EM366" s="13"/>
      <c r="EN366" s="13"/>
      <c r="EO366" s="13"/>
      <c r="EP366" s="13"/>
      <c r="EQ366" s="13"/>
      <c r="ER366" s="13"/>
      <c r="ES366" s="13"/>
      <c r="ET366" s="13"/>
      <c r="EU366" s="13"/>
      <c r="EV366" s="13"/>
      <c r="EW366" s="13"/>
      <c r="EX366" s="13"/>
      <c r="EY366" s="13"/>
      <c r="EZ366" s="13"/>
      <c r="FA366" s="13"/>
      <c r="FB366" s="13"/>
      <c r="FC366" s="13"/>
      <c r="FD366" s="13"/>
      <c r="FE366" s="13"/>
      <c r="FF366" s="13"/>
      <c r="FG366" s="13"/>
      <c r="FH366" s="13"/>
      <c r="FI366" s="13"/>
      <c r="FJ366" s="13"/>
      <c r="FK366" s="13"/>
      <c r="FL366" s="13"/>
      <c r="FM366" s="13"/>
      <c r="FN366" s="13"/>
      <c r="FO366" s="13"/>
      <c r="FP366" s="13"/>
      <c r="FQ366" s="13"/>
      <c r="FR366" s="13"/>
      <c r="FS366" s="13"/>
      <c r="FT366" s="13"/>
      <c r="FU366" s="13"/>
      <c r="FV366" s="13"/>
      <c r="FW366" s="13"/>
      <c r="FX366" s="13"/>
      <c r="FY366" s="13"/>
      <c r="FZ366" s="13"/>
      <c r="GA366" s="13"/>
      <c r="GB366" s="13"/>
      <c r="GC366" s="13"/>
    </row>
    <row r="367" spans="1:185" ht="12.75" customHeight="1" x14ac:dyDescent="0.2">
      <c r="A367" s="76"/>
      <c r="B367" s="81" t="s">
        <v>421</v>
      </c>
      <c r="C367" s="82" t="s">
        <v>651</v>
      </c>
      <c r="D367" s="88">
        <v>24</v>
      </c>
      <c r="E367" s="85">
        <v>3.3</v>
      </c>
      <c r="F367" s="78"/>
      <c r="G367" s="15">
        <f t="shared" si="5"/>
        <v>19</v>
      </c>
      <c r="H367" s="15">
        <v>2</v>
      </c>
      <c r="I367" s="15">
        <v>2</v>
      </c>
      <c r="J367" s="15">
        <v>2</v>
      </c>
      <c r="K367" s="15"/>
      <c r="L367" s="59">
        <v>2</v>
      </c>
      <c r="M367" s="59">
        <v>2</v>
      </c>
      <c r="N367" s="59">
        <v>2</v>
      </c>
      <c r="O367" s="59">
        <v>2</v>
      </c>
      <c r="P367" s="15"/>
      <c r="Q367" s="59">
        <v>2</v>
      </c>
      <c r="R367" s="59">
        <v>1</v>
      </c>
      <c r="S367" s="59">
        <v>2</v>
      </c>
      <c r="T367" s="59"/>
      <c r="U367" s="15"/>
      <c r="V367" s="59"/>
      <c r="W367" s="59"/>
      <c r="X367" s="61"/>
      <c r="Y367" s="59"/>
      <c r="Z367" s="61"/>
      <c r="AA367" s="59"/>
      <c r="AB367" s="62"/>
      <c r="AC367" s="62"/>
      <c r="AD367" s="59"/>
      <c r="AE367" s="62"/>
      <c r="AF367" s="59"/>
      <c r="AG367" s="59"/>
      <c r="AH367" s="59"/>
      <c r="AI367" s="59"/>
      <c r="AJ367" s="59"/>
      <c r="AK367" s="59"/>
      <c r="AL367" s="59"/>
      <c r="AM367" s="59"/>
      <c r="AN367" s="59"/>
      <c r="AO367" s="59"/>
      <c r="AP367" s="59"/>
      <c r="AQ367" s="63"/>
      <c r="AR367" s="59"/>
      <c r="AS367" s="59"/>
      <c r="AT367" s="63"/>
      <c r="AU367" s="59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  <c r="BR367" s="13"/>
      <c r="BS367" s="13"/>
      <c r="BT367" s="13"/>
      <c r="BU367" s="13"/>
      <c r="BV367" s="13"/>
      <c r="BW367" s="13"/>
      <c r="BX367" s="13"/>
      <c r="BY367" s="13"/>
      <c r="BZ367" s="13"/>
      <c r="CA367" s="13"/>
      <c r="CB367" s="13"/>
      <c r="CC367" s="13"/>
      <c r="CD367" s="13"/>
      <c r="CE367" s="13"/>
      <c r="CF367" s="13"/>
      <c r="CG367" s="13"/>
      <c r="CH367" s="13"/>
      <c r="CI367" s="13"/>
      <c r="CJ367" s="13"/>
      <c r="CK367" s="13"/>
      <c r="CL367" s="13"/>
      <c r="CM367" s="13"/>
      <c r="CN367" s="13"/>
      <c r="CO367" s="13"/>
      <c r="CP367" s="13"/>
      <c r="CQ367" s="13"/>
      <c r="CR367" s="13"/>
      <c r="CS367" s="13"/>
      <c r="CT367" s="13"/>
      <c r="CU367" s="13"/>
      <c r="CV367" s="13"/>
      <c r="CW367" s="13"/>
      <c r="CX367" s="13"/>
      <c r="CY367" s="13"/>
      <c r="CZ367" s="13"/>
      <c r="DA367" s="13"/>
      <c r="DB367" s="13"/>
      <c r="DC367" s="13"/>
      <c r="DD367" s="13"/>
      <c r="DE367" s="13"/>
      <c r="DF367" s="13"/>
      <c r="DG367" s="13"/>
      <c r="DH367" s="13"/>
      <c r="DI367" s="13"/>
      <c r="DJ367" s="13"/>
      <c r="DK367" s="13"/>
      <c r="DL367" s="13"/>
      <c r="DM367" s="13"/>
      <c r="DN367" s="13"/>
      <c r="DO367" s="13"/>
      <c r="DP367" s="13"/>
      <c r="DQ367" s="13"/>
      <c r="DR367" s="13"/>
      <c r="DS367" s="13"/>
      <c r="DT367" s="13"/>
      <c r="DU367" s="13"/>
      <c r="DV367" s="13"/>
      <c r="DW367" s="13"/>
      <c r="DX367" s="13"/>
      <c r="DY367" s="13"/>
      <c r="DZ367" s="13"/>
      <c r="EA367" s="13"/>
      <c r="EB367" s="13"/>
      <c r="EC367" s="13"/>
      <c r="ED367" s="13"/>
      <c r="EE367" s="13"/>
      <c r="EF367" s="13"/>
      <c r="EG367" s="13"/>
      <c r="EH367" s="13"/>
      <c r="EI367" s="13"/>
      <c r="EJ367" s="13"/>
      <c r="EK367" s="13"/>
      <c r="EL367" s="13"/>
      <c r="EM367" s="13"/>
      <c r="EN367" s="13"/>
      <c r="EO367" s="13"/>
      <c r="EP367" s="13"/>
      <c r="EQ367" s="13"/>
      <c r="ER367" s="13"/>
      <c r="ES367" s="13"/>
      <c r="ET367" s="13"/>
      <c r="EU367" s="13"/>
      <c r="EV367" s="13"/>
      <c r="EW367" s="13"/>
      <c r="EX367" s="13"/>
      <c r="EY367" s="13"/>
      <c r="EZ367" s="13"/>
      <c r="FA367" s="13"/>
      <c r="FB367" s="13"/>
      <c r="FC367" s="13"/>
      <c r="FD367" s="13"/>
      <c r="FE367" s="13"/>
      <c r="FF367" s="13"/>
      <c r="FG367" s="13"/>
      <c r="FH367" s="13"/>
      <c r="FI367" s="13"/>
      <c r="FJ367" s="13"/>
      <c r="FK367" s="13"/>
      <c r="FL367" s="13"/>
      <c r="FM367" s="13"/>
      <c r="FN367" s="13"/>
      <c r="FO367" s="13"/>
      <c r="FP367" s="13"/>
      <c r="FQ367" s="13"/>
      <c r="FR367" s="13"/>
      <c r="FS367" s="13"/>
      <c r="FT367" s="13"/>
      <c r="FU367" s="13"/>
      <c r="FV367" s="13"/>
      <c r="FW367" s="13"/>
      <c r="FX367" s="13"/>
      <c r="FY367" s="13"/>
      <c r="FZ367" s="13"/>
      <c r="GA367" s="13"/>
      <c r="GB367" s="13"/>
      <c r="GC367" s="13"/>
    </row>
    <row r="368" spans="1:185" ht="12.75" customHeight="1" x14ac:dyDescent="0.2">
      <c r="A368" s="76"/>
      <c r="B368" t="s">
        <v>1256</v>
      </c>
      <c r="C368" s="82" t="s">
        <v>651</v>
      </c>
      <c r="D368" s="88"/>
      <c r="E368" s="85">
        <v>3.3</v>
      </c>
      <c r="F368" s="78"/>
      <c r="G368" s="15">
        <f>SUM(H368:AW368)</f>
        <v>1</v>
      </c>
      <c r="H368" s="15"/>
      <c r="I368" s="15"/>
      <c r="J368" s="15">
        <v>0</v>
      </c>
      <c r="K368" s="15"/>
      <c r="L368" s="59">
        <v>1</v>
      </c>
      <c r="M368" s="59">
        <v>0</v>
      </c>
      <c r="N368" s="59">
        <v>0</v>
      </c>
      <c r="O368" s="59">
        <v>0</v>
      </c>
      <c r="P368" s="15"/>
      <c r="Q368" s="59">
        <v>0</v>
      </c>
      <c r="R368" s="59">
        <v>0</v>
      </c>
      <c r="S368" s="59">
        <v>0</v>
      </c>
      <c r="T368" s="59"/>
      <c r="U368" s="15"/>
      <c r="V368" s="59"/>
      <c r="W368" s="59"/>
      <c r="X368" s="61"/>
      <c r="Y368" s="59"/>
      <c r="Z368" s="61"/>
      <c r="AA368" s="59"/>
      <c r="AB368" s="62"/>
      <c r="AC368" s="62"/>
      <c r="AD368" s="59"/>
      <c r="AE368" s="62"/>
      <c r="AF368" s="59"/>
      <c r="AG368" s="59"/>
      <c r="AH368" s="59"/>
      <c r="AI368" s="59"/>
      <c r="AJ368" s="59"/>
      <c r="AK368" s="59"/>
      <c r="AL368" s="59"/>
      <c r="AM368" s="59"/>
      <c r="AN368" s="59"/>
      <c r="AO368" s="59"/>
      <c r="AP368" s="59"/>
      <c r="AQ368" s="63"/>
      <c r="AR368" s="59"/>
      <c r="AS368" s="59"/>
      <c r="AT368" s="63"/>
      <c r="AU368" s="59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  <c r="BR368" s="13"/>
      <c r="BS368" s="13"/>
      <c r="BT368" s="13"/>
      <c r="BU368" s="13"/>
      <c r="BV368" s="13"/>
      <c r="BW368" s="13"/>
      <c r="BX368" s="13"/>
      <c r="BY368" s="13"/>
      <c r="BZ368" s="13"/>
      <c r="CA368" s="13"/>
      <c r="CB368" s="13"/>
      <c r="CC368" s="13"/>
      <c r="CD368" s="13"/>
      <c r="CE368" s="13"/>
      <c r="CF368" s="13"/>
      <c r="CG368" s="13"/>
      <c r="CH368" s="13"/>
      <c r="CI368" s="13"/>
      <c r="CJ368" s="13"/>
      <c r="CK368" s="13"/>
      <c r="CL368" s="13"/>
      <c r="CM368" s="13"/>
      <c r="CN368" s="13"/>
      <c r="CO368" s="13"/>
      <c r="CP368" s="13"/>
      <c r="CQ368" s="13"/>
      <c r="CR368" s="13"/>
      <c r="CS368" s="13"/>
      <c r="CT368" s="13"/>
      <c r="CU368" s="13"/>
      <c r="CV368" s="13"/>
      <c r="CW368" s="13"/>
      <c r="CX368" s="13"/>
      <c r="CY368" s="13"/>
      <c r="CZ368" s="13"/>
      <c r="DA368" s="13"/>
      <c r="DB368" s="13"/>
      <c r="DC368" s="13"/>
      <c r="DD368" s="13"/>
      <c r="DE368" s="13"/>
      <c r="DF368" s="13"/>
      <c r="DG368" s="13"/>
      <c r="DH368" s="13"/>
      <c r="DI368" s="13"/>
      <c r="DJ368" s="13"/>
      <c r="DK368" s="13"/>
      <c r="DL368" s="13"/>
      <c r="DM368" s="13"/>
      <c r="DN368" s="13"/>
      <c r="DO368" s="13"/>
      <c r="DP368" s="13"/>
      <c r="DQ368" s="13"/>
      <c r="DR368" s="13"/>
      <c r="DS368" s="13"/>
      <c r="DT368" s="13"/>
      <c r="DU368" s="13"/>
      <c r="DV368" s="13"/>
      <c r="DW368" s="13"/>
      <c r="DX368" s="13"/>
      <c r="DY368" s="13"/>
      <c r="DZ368" s="13"/>
      <c r="EA368" s="13"/>
      <c r="EB368" s="13"/>
      <c r="EC368" s="13"/>
      <c r="ED368" s="13"/>
      <c r="EE368" s="13"/>
      <c r="EF368" s="13"/>
      <c r="EG368" s="13"/>
      <c r="EH368" s="13"/>
      <c r="EI368" s="13"/>
      <c r="EJ368" s="13"/>
      <c r="EK368" s="13"/>
      <c r="EL368" s="13"/>
      <c r="EM368" s="13"/>
      <c r="EN368" s="13"/>
      <c r="EO368" s="13"/>
      <c r="EP368" s="13"/>
      <c r="EQ368" s="13"/>
      <c r="ER368" s="13"/>
      <c r="ES368" s="13"/>
      <c r="ET368" s="13"/>
      <c r="EU368" s="13"/>
      <c r="EV368" s="13"/>
      <c r="EW368" s="13"/>
      <c r="EX368" s="13"/>
      <c r="EY368" s="13"/>
      <c r="EZ368" s="13"/>
      <c r="FA368" s="13"/>
      <c r="FB368" s="13"/>
      <c r="FC368" s="13"/>
      <c r="FD368" s="13"/>
      <c r="FE368" s="13"/>
      <c r="FF368" s="13"/>
      <c r="FG368" s="13"/>
      <c r="FH368" s="13"/>
      <c r="FI368" s="13"/>
      <c r="FJ368" s="13"/>
      <c r="FK368" s="13"/>
      <c r="FL368" s="13"/>
      <c r="FM368" s="13"/>
      <c r="FN368" s="13"/>
      <c r="FO368" s="13"/>
      <c r="FP368" s="13"/>
      <c r="FQ368" s="13"/>
      <c r="FR368" s="13"/>
      <c r="FS368" s="13"/>
      <c r="FT368" s="13"/>
      <c r="FU368" s="13"/>
      <c r="FV368" s="13"/>
      <c r="FW368" s="13"/>
      <c r="FX368" s="13"/>
      <c r="FY368" s="13"/>
      <c r="FZ368" s="13"/>
      <c r="GA368" s="13"/>
      <c r="GB368" s="13"/>
      <c r="GC368" s="13"/>
    </row>
    <row r="369" spans="1:185" ht="12.75" customHeight="1" x14ac:dyDescent="0.2">
      <c r="A369" s="76"/>
      <c r="B369" t="s">
        <v>1257</v>
      </c>
      <c r="C369" s="82" t="s">
        <v>656</v>
      </c>
      <c r="D369" s="88"/>
      <c r="E369" s="85">
        <v>3.3</v>
      </c>
      <c r="F369" s="78"/>
      <c r="G369" s="15">
        <f>SUM(H369:AW369)</f>
        <v>10</v>
      </c>
      <c r="H369" s="15"/>
      <c r="I369" s="15"/>
      <c r="J369" s="15">
        <v>0</v>
      </c>
      <c r="K369" s="15"/>
      <c r="L369" s="59">
        <v>2</v>
      </c>
      <c r="M369" s="59">
        <v>2</v>
      </c>
      <c r="N369" s="59">
        <v>2</v>
      </c>
      <c r="O369" s="59">
        <v>2</v>
      </c>
      <c r="P369" s="15"/>
      <c r="Q369" s="59">
        <v>2</v>
      </c>
      <c r="R369" s="59">
        <v>0</v>
      </c>
      <c r="S369" s="59">
        <v>0</v>
      </c>
      <c r="T369" s="59"/>
      <c r="U369" s="15"/>
      <c r="V369" s="59"/>
      <c r="W369" s="59"/>
      <c r="X369" s="61"/>
      <c r="Y369" s="59"/>
      <c r="Z369" s="61"/>
      <c r="AA369" s="59"/>
      <c r="AB369" s="62"/>
      <c r="AC369" s="62"/>
      <c r="AD369" s="59"/>
      <c r="AE369" s="62"/>
      <c r="AF369" s="59"/>
      <c r="AG369" s="59"/>
      <c r="AH369" s="59"/>
      <c r="AI369" s="59"/>
      <c r="AJ369" s="59"/>
      <c r="AK369" s="59"/>
      <c r="AL369" s="59"/>
      <c r="AM369" s="59"/>
      <c r="AN369" s="59"/>
      <c r="AO369" s="59"/>
      <c r="AP369" s="59"/>
      <c r="AQ369" s="63"/>
      <c r="AR369" s="59"/>
      <c r="AS369" s="59"/>
      <c r="AT369" s="63"/>
      <c r="AU369" s="59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  <c r="BR369" s="13"/>
      <c r="BS369" s="13"/>
      <c r="BT369" s="13"/>
      <c r="BU369" s="13"/>
      <c r="BV369" s="13"/>
      <c r="BW369" s="13"/>
      <c r="BX369" s="13"/>
      <c r="BY369" s="13"/>
      <c r="BZ369" s="13"/>
      <c r="CA369" s="13"/>
      <c r="CB369" s="13"/>
      <c r="CC369" s="13"/>
      <c r="CD369" s="13"/>
      <c r="CE369" s="13"/>
      <c r="CF369" s="13"/>
      <c r="CG369" s="13"/>
      <c r="CH369" s="13"/>
      <c r="CI369" s="13"/>
      <c r="CJ369" s="13"/>
      <c r="CK369" s="13"/>
      <c r="CL369" s="13"/>
      <c r="CM369" s="13"/>
      <c r="CN369" s="13"/>
      <c r="CO369" s="13"/>
      <c r="CP369" s="13"/>
      <c r="CQ369" s="13"/>
      <c r="CR369" s="13"/>
      <c r="CS369" s="13"/>
      <c r="CT369" s="13"/>
      <c r="CU369" s="13"/>
      <c r="CV369" s="13"/>
      <c r="CW369" s="13"/>
      <c r="CX369" s="13"/>
      <c r="CY369" s="13"/>
      <c r="CZ369" s="13"/>
      <c r="DA369" s="13"/>
      <c r="DB369" s="13"/>
      <c r="DC369" s="13"/>
      <c r="DD369" s="13"/>
      <c r="DE369" s="13"/>
      <c r="DF369" s="13"/>
      <c r="DG369" s="13"/>
      <c r="DH369" s="13"/>
      <c r="DI369" s="13"/>
      <c r="DJ369" s="13"/>
      <c r="DK369" s="13"/>
      <c r="DL369" s="13"/>
      <c r="DM369" s="13"/>
      <c r="DN369" s="13"/>
      <c r="DO369" s="13"/>
      <c r="DP369" s="13"/>
      <c r="DQ369" s="13"/>
      <c r="DR369" s="13"/>
      <c r="DS369" s="13"/>
      <c r="DT369" s="13"/>
      <c r="DU369" s="13"/>
      <c r="DV369" s="13"/>
      <c r="DW369" s="13"/>
      <c r="DX369" s="13"/>
      <c r="DY369" s="13"/>
      <c r="DZ369" s="13"/>
      <c r="EA369" s="13"/>
      <c r="EB369" s="13"/>
      <c r="EC369" s="13"/>
      <c r="ED369" s="13"/>
      <c r="EE369" s="13"/>
      <c r="EF369" s="13"/>
      <c r="EG369" s="13"/>
      <c r="EH369" s="13"/>
      <c r="EI369" s="13"/>
      <c r="EJ369" s="13"/>
      <c r="EK369" s="13"/>
      <c r="EL369" s="13"/>
      <c r="EM369" s="13"/>
      <c r="EN369" s="13"/>
      <c r="EO369" s="13"/>
      <c r="EP369" s="13"/>
      <c r="EQ369" s="13"/>
      <c r="ER369" s="13"/>
      <c r="ES369" s="13"/>
      <c r="ET369" s="13"/>
      <c r="EU369" s="13"/>
      <c r="EV369" s="13"/>
      <c r="EW369" s="13"/>
      <c r="EX369" s="13"/>
      <c r="EY369" s="13"/>
      <c r="EZ369" s="13"/>
      <c r="FA369" s="13"/>
      <c r="FB369" s="13"/>
      <c r="FC369" s="13"/>
      <c r="FD369" s="13"/>
      <c r="FE369" s="13"/>
      <c r="FF369" s="13"/>
      <c r="FG369" s="13"/>
      <c r="FH369" s="13"/>
      <c r="FI369" s="13"/>
      <c r="FJ369" s="13"/>
      <c r="FK369" s="13"/>
      <c r="FL369" s="13"/>
      <c r="FM369" s="13"/>
      <c r="FN369" s="13"/>
      <c r="FO369" s="13"/>
      <c r="FP369" s="13"/>
      <c r="FQ369" s="13"/>
      <c r="FR369" s="13"/>
      <c r="FS369" s="13"/>
      <c r="FT369" s="13"/>
      <c r="FU369" s="13"/>
      <c r="FV369" s="13"/>
      <c r="FW369" s="13"/>
      <c r="FX369" s="13"/>
      <c r="FY369" s="13"/>
      <c r="FZ369" s="13"/>
      <c r="GA369" s="13"/>
      <c r="GB369" s="13"/>
      <c r="GC369" s="13"/>
    </row>
    <row r="370" spans="1:185" ht="12.75" customHeight="1" x14ac:dyDescent="0.2">
      <c r="A370" s="76"/>
      <c r="B370" s="81" t="s">
        <v>154</v>
      </c>
      <c r="C370" s="82" t="s">
        <v>661</v>
      </c>
      <c r="D370" s="88">
        <v>109</v>
      </c>
      <c r="E370" s="85">
        <v>3.2</v>
      </c>
      <c r="F370" s="50">
        <v>3.2</v>
      </c>
      <c r="G370" s="15">
        <f t="shared" si="5"/>
        <v>22</v>
      </c>
      <c r="H370" s="15">
        <v>0</v>
      </c>
      <c r="I370" s="15">
        <v>2</v>
      </c>
      <c r="J370" s="15">
        <v>7</v>
      </c>
      <c r="K370" s="15"/>
      <c r="L370" s="59">
        <v>2</v>
      </c>
      <c r="M370" s="59">
        <v>5</v>
      </c>
      <c r="N370" s="59">
        <v>0</v>
      </c>
      <c r="O370" s="59">
        <v>0</v>
      </c>
      <c r="P370" s="15"/>
      <c r="Q370" s="59">
        <v>2</v>
      </c>
      <c r="R370" s="59">
        <v>2</v>
      </c>
      <c r="S370" s="59">
        <v>2</v>
      </c>
      <c r="T370" s="59"/>
      <c r="U370" s="15"/>
      <c r="V370" s="59"/>
      <c r="W370" s="59"/>
      <c r="X370" s="61"/>
      <c r="Y370" s="59"/>
      <c r="Z370" s="61"/>
      <c r="AA370" s="59"/>
      <c r="AB370" s="62"/>
      <c r="AC370" s="62"/>
      <c r="AD370" s="59"/>
      <c r="AE370" s="62"/>
      <c r="AF370" s="59"/>
      <c r="AG370" s="59"/>
      <c r="AH370" s="59"/>
      <c r="AI370" s="59"/>
      <c r="AJ370" s="59"/>
      <c r="AK370" s="59"/>
      <c r="AL370" s="59"/>
      <c r="AM370" s="59"/>
      <c r="AN370" s="59"/>
      <c r="AO370" s="59"/>
      <c r="AP370" s="59"/>
      <c r="AQ370" s="59"/>
      <c r="AR370" s="59"/>
      <c r="AS370" s="59"/>
      <c r="AT370" s="59"/>
      <c r="AU370" s="59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  <c r="BR370" s="13"/>
      <c r="BS370" s="13"/>
      <c r="BT370" s="13"/>
      <c r="BU370" s="13"/>
      <c r="BV370" s="13"/>
      <c r="BW370" s="13"/>
      <c r="BX370" s="13"/>
      <c r="BY370" s="13"/>
      <c r="BZ370" s="13"/>
      <c r="CA370" s="13"/>
      <c r="CB370" s="13"/>
      <c r="CC370" s="13"/>
      <c r="CD370" s="13"/>
      <c r="CE370" s="13"/>
      <c r="CF370" s="13"/>
      <c r="CG370" s="13"/>
      <c r="CH370" s="13"/>
      <c r="CI370" s="13"/>
      <c r="CJ370" s="13"/>
      <c r="CK370" s="13"/>
      <c r="CL370" s="13"/>
      <c r="CM370" s="13"/>
      <c r="CN370" s="13"/>
      <c r="CO370" s="13"/>
      <c r="CP370" s="13"/>
      <c r="CQ370" s="13"/>
      <c r="CR370" s="13"/>
      <c r="CS370" s="13"/>
      <c r="CT370" s="13"/>
      <c r="CU370" s="13"/>
      <c r="CV370" s="13"/>
      <c r="CW370" s="13"/>
      <c r="CX370" s="13"/>
      <c r="CY370" s="13"/>
      <c r="CZ370" s="13"/>
      <c r="DA370" s="13"/>
      <c r="DB370" s="13"/>
      <c r="DC370" s="13"/>
      <c r="DD370" s="13"/>
      <c r="DE370" s="13"/>
      <c r="DF370" s="13"/>
      <c r="DG370" s="13"/>
      <c r="DH370" s="13"/>
      <c r="DI370" s="13"/>
      <c r="DJ370" s="13"/>
      <c r="DK370" s="13"/>
      <c r="DL370" s="13"/>
      <c r="DM370" s="13"/>
      <c r="DN370" s="13"/>
      <c r="DO370" s="13"/>
      <c r="DP370" s="13"/>
      <c r="DQ370" s="13"/>
      <c r="DR370" s="13"/>
      <c r="DS370" s="13"/>
      <c r="DT370" s="13"/>
      <c r="DU370" s="13"/>
      <c r="DV370" s="13"/>
      <c r="DW370" s="13"/>
      <c r="DX370" s="13"/>
      <c r="DY370" s="13"/>
      <c r="DZ370" s="13"/>
      <c r="EA370" s="13"/>
      <c r="EB370" s="13"/>
      <c r="EC370" s="13"/>
      <c r="ED370" s="13"/>
      <c r="EE370" s="13"/>
      <c r="EF370" s="13"/>
      <c r="EG370" s="13"/>
      <c r="EH370" s="13"/>
      <c r="EI370" s="13"/>
      <c r="EJ370" s="13"/>
      <c r="EK370" s="13"/>
      <c r="EL370" s="13"/>
      <c r="EM370" s="13"/>
      <c r="EN370" s="13"/>
      <c r="EO370" s="13"/>
      <c r="EP370" s="13"/>
      <c r="EQ370" s="13"/>
      <c r="ER370" s="13"/>
      <c r="ES370" s="13"/>
      <c r="ET370" s="13"/>
      <c r="EU370" s="13"/>
      <c r="EV370" s="13"/>
      <c r="EW370" s="13"/>
      <c r="EX370" s="13"/>
      <c r="EY370" s="13"/>
      <c r="EZ370" s="13"/>
      <c r="FA370" s="13"/>
      <c r="FB370" s="13"/>
      <c r="FC370" s="13"/>
      <c r="FD370" s="13"/>
      <c r="FE370" s="13"/>
      <c r="FF370" s="13"/>
      <c r="FG370" s="13"/>
      <c r="FH370" s="13"/>
      <c r="FI370" s="13"/>
      <c r="FJ370" s="13"/>
      <c r="FK370" s="13"/>
      <c r="FL370" s="13"/>
      <c r="FM370" s="13"/>
      <c r="FN370" s="13"/>
      <c r="FO370" s="13"/>
      <c r="FP370" s="13"/>
      <c r="FQ370" s="13"/>
      <c r="FR370" s="13"/>
      <c r="FS370" s="13"/>
      <c r="FT370" s="13"/>
      <c r="FU370" s="13"/>
      <c r="FV370" s="13"/>
      <c r="FW370" s="13"/>
      <c r="FX370" s="13"/>
      <c r="FY370" s="13"/>
      <c r="FZ370" s="13"/>
      <c r="GA370" s="13"/>
      <c r="GB370" s="13"/>
      <c r="GC370" s="13"/>
    </row>
    <row r="371" spans="1:185" ht="12.75" customHeight="1" x14ac:dyDescent="0.2">
      <c r="A371" s="76"/>
      <c r="B371" s="81" t="s">
        <v>147</v>
      </c>
      <c r="C371" s="82" t="s">
        <v>649</v>
      </c>
      <c r="D371" s="88">
        <v>83</v>
      </c>
      <c r="E371" s="85">
        <v>3.2</v>
      </c>
      <c r="F371" s="78"/>
      <c r="G371" s="15">
        <f t="shared" si="5"/>
        <v>3</v>
      </c>
      <c r="H371" s="15">
        <v>0</v>
      </c>
      <c r="I371" s="15">
        <v>0</v>
      </c>
      <c r="J371" s="15">
        <v>0</v>
      </c>
      <c r="K371" s="15"/>
      <c r="L371" s="59">
        <v>0</v>
      </c>
      <c r="M371" s="59">
        <v>1</v>
      </c>
      <c r="N371" s="59">
        <v>0</v>
      </c>
      <c r="O371" s="59">
        <v>1</v>
      </c>
      <c r="P371" s="15"/>
      <c r="Q371" s="59">
        <v>0</v>
      </c>
      <c r="R371" s="59">
        <v>1</v>
      </c>
      <c r="S371" s="59">
        <v>0</v>
      </c>
      <c r="T371" s="59"/>
      <c r="U371" s="15"/>
      <c r="V371" s="59"/>
      <c r="W371" s="59"/>
      <c r="X371" s="61"/>
      <c r="Y371" s="59"/>
      <c r="Z371" s="61"/>
      <c r="AA371" s="59"/>
      <c r="AB371" s="62"/>
      <c r="AC371" s="62"/>
      <c r="AD371" s="59"/>
      <c r="AE371" s="62"/>
      <c r="AF371" s="59"/>
      <c r="AG371" s="59"/>
      <c r="AH371" s="59"/>
      <c r="AI371" s="59"/>
      <c r="AJ371" s="59"/>
      <c r="AK371" s="59"/>
      <c r="AL371" s="59"/>
      <c r="AM371" s="59"/>
      <c r="AN371" s="59"/>
      <c r="AO371" s="59"/>
      <c r="AP371" s="59"/>
      <c r="AQ371" s="59"/>
      <c r="AR371" s="59"/>
      <c r="AS371" s="59"/>
      <c r="AT371" s="59"/>
      <c r="AU371" s="59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  <c r="BR371" s="13"/>
      <c r="BS371" s="13"/>
      <c r="BT371" s="13"/>
      <c r="BU371" s="13"/>
      <c r="BV371" s="13"/>
      <c r="BW371" s="13"/>
      <c r="BX371" s="13"/>
      <c r="BY371" s="13"/>
      <c r="BZ371" s="13"/>
      <c r="CA371" s="13"/>
      <c r="CB371" s="13"/>
      <c r="CC371" s="13"/>
      <c r="CD371" s="13"/>
      <c r="CE371" s="13"/>
      <c r="CF371" s="13"/>
      <c r="CG371" s="13"/>
      <c r="CH371" s="13"/>
      <c r="CI371" s="13"/>
      <c r="CJ371" s="13"/>
      <c r="CK371" s="13"/>
      <c r="CL371" s="13"/>
      <c r="CM371" s="13"/>
      <c r="CN371" s="13"/>
      <c r="CO371" s="13"/>
      <c r="CP371" s="13"/>
      <c r="CQ371" s="13"/>
      <c r="CR371" s="13"/>
      <c r="CS371" s="13"/>
      <c r="CT371" s="13"/>
      <c r="CU371" s="13"/>
      <c r="CV371" s="13"/>
      <c r="CW371" s="13"/>
      <c r="CX371" s="13"/>
      <c r="CY371" s="13"/>
      <c r="CZ371" s="13"/>
      <c r="DA371" s="13"/>
      <c r="DB371" s="13"/>
      <c r="DC371" s="13"/>
      <c r="DD371" s="13"/>
      <c r="DE371" s="13"/>
      <c r="DF371" s="13"/>
      <c r="DG371" s="13"/>
      <c r="DH371" s="13"/>
      <c r="DI371" s="13"/>
      <c r="DJ371" s="13"/>
      <c r="DK371" s="13"/>
      <c r="DL371" s="13"/>
      <c r="DM371" s="13"/>
      <c r="DN371" s="13"/>
      <c r="DO371" s="13"/>
      <c r="DP371" s="13"/>
      <c r="DQ371" s="13"/>
      <c r="DR371" s="13"/>
      <c r="DS371" s="13"/>
      <c r="DT371" s="13"/>
      <c r="DU371" s="13"/>
      <c r="DV371" s="13"/>
      <c r="DW371" s="13"/>
      <c r="DX371" s="13"/>
      <c r="DY371" s="13"/>
      <c r="DZ371" s="13"/>
      <c r="EA371" s="13"/>
      <c r="EB371" s="13"/>
      <c r="EC371" s="13"/>
      <c r="ED371" s="13"/>
      <c r="EE371" s="13"/>
      <c r="EF371" s="13"/>
      <c r="EG371" s="13"/>
      <c r="EH371" s="13"/>
      <c r="EI371" s="13"/>
      <c r="EJ371" s="13"/>
      <c r="EK371" s="13"/>
      <c r="EL371" s="13"/>
      <c r="EM371" s="13"/>
      <c r="EN371" s="13"/>
      <c r="EO371" s="13"/>
      <c r="EP371" s="13"/>
      <c r="EQ371" s="13"/>
      <c r="ER371" s="13"/>
      <c r="ES371" s="13"/>
      <c r="ET371" s="13"/>
      <c r="EU371" s="13"/>
      <c r="EV371" s="13"/>
      <c r="EW371" s="13"/>
      <c r="EX371" s="13"/>
      <c r="EY371" s="13"/>
      <c r="EZ371" s="13"/>
      <c r="FA371" s="13"/>
      <c r="FB371" s="13"/>
      <c r="FC371" s="13"/>
      <c r="FD371" s="13"/>
      <c r="FE371" s="13"/>
      <c r="FF371" s="13"/>
      <c r="FG371" s="13"/>
      <c r="FH371" s="13"/>
      <c r="FI371" s="13"/>
      <c r="FJ371" s="13"/>
      <c r="FK371" s="13"/>
      <c r="FL371" s="13"/>
      <c r="FM371" s="13"/>
      <c r="FN371" s="13"/>
      <c r="FO371" s="13"/>
      <c r="FP371" s="13"/>
      <c r="FQ371" s="13"/>
      <c r="FR371" s="13"/>
      <c r="FS371" s="13"/>
      <c r="FT371" s="13"/>
      <c r="FU371" s="13"/>
      <c r="FV371" s="13"/>
      <c r="FW371" s="13"/>
      <c r="FX371" s="13"/>
      <c r="FY371" s="13"/>
      <c r="FZ371" s="13"/>
      <c r="GA371" s="13"/>
      <c r="GB371" s="13"/>
      <c r="GC371" s="13"/>
    </row>
    <row r="372" spans="1:185" ht="12.75" customHeight="1" x14ac:dyDescent="0.2">
      <c r="A372" s="76"/>
      <c r="B372" s="81" t="s">
        <v>222</v>
      </c>
      <c r="C372" s="82" t="s">
        <v>655</v>
      </c>
      <c r="D372" s="88">
        <v>108</v>
      </c>
      <c r="E372" s="85">
        <v>3.2</v>
      </c>
      <c r="F372" s="78"/>
      <c r="G372" s="15">
        <f t="shared" si="5"/>
        <v>27</v>
      </c>
      <c r="H372" s="15">
        <v>1</v>
      </c>
      <c r="I372" s="15">
        <v>1</v>
      </c>
      <c r="J372" s="15">
        <v>1</v>
      </c>
      <c r="K372" s="15"/>
      <c r="L372" s="59">
        <v>0</v>
      </c>
      <c r="M372" s="59">
        <v>2</v>
      </c>
      <c r="N372" s="59">
        <v>2</v>
      </c>
      <c r="O372" s="59">
        <v>7</v>
      </c>
      <c r="P372" s="15"/>
      <c r="Q372" s="59">
        <v>10</v>
      </c>
      <c r="R372" s="59">
        <v>2</v>
      </c>
      <c r="S372" s="59">
        <v>1</v>
      </c>
      <c r="T372" s="59"/>
      <c r="U372" s="15"/>
      <c r="V372" s="59"/>
      <c r="W372" s="59"/>
      <c r="X372" s="61"/>
      <c r="Y372" s="59"/>
      <c r="Z372" s="61"/>
      <c r="AA372" s="59"/>
      <c r="AB372" s="62"/>
      <c r="AC372" s="62"/>
      <c r="AD372" s="59"/>
      <c r="AE372" s="62"/>
      <c r="AF372" s="59"/>
      <c r="AG372" s="59"/>
      <c r="AH372" s="59"/>
      <c r="AI372" s="63"/>
      <c r="AJ372" s="59"/>
      <c r="AK372" s="59"/>
      <c r="AL372" s="59"/>
      <c r="AM372" s="59"/>
      <c r="AN372" s="63"/>
      <c r="AO372" s="59"/>
      <c r="AP372" s="59"/>
      <c r="AQ372" s="59"/>
      <c r="AR372" s="59"/>
      <c r="AS372" s="63"/>
      <c r="AT372" s="59"/>
      <c r="AU372" s="59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  <c r="BR372" s="13"/>
      <c r="BS372" s="13"/>
      <c r="BT372" s="13"/>
      <c r="BU372" s="13"/>
      <c r="BV372" s="13"/>
      <c r="BW372" s="13"/>
      <c r="BX372" s="13"/>
      <c r="BY372" s="13"/>
      <c r="BZ372" s="13"/>
      <c r="CA372" s="13"/>
      <c r="CB372" s="13"/>
      <c r="CC372" s="13"/>
      <c r="CD372" s="13"/>
      <c r="CE372" s="13"/>
      <c r="CF372" s="13"/>
      <c r="CG372" s="13"/>
      <c r="CH372" s="13"/>
      <c r="CI372" s="13"/>
      <c r="CJ372" s="13"/>
      <c r="CK372" s="13"/>
      <c r="CL372" s="13"/>
      <c r="CM372" s="13"/>
      <c r="CN372" s="13"/>
      <c r="CO372" s="13"/>
      <c r="CP372" s="13"/>
      <c r="CQ372" s="13"/>
      <c r="CR372" s="13"/>
      <c r="CS372" s="13"/>
      <c r="CT372" s="13"/>
      <c r="CU372" s="13"/>
      <c r="CV372" s="13"/>
      <c r="CW372" s="13"/>
      <c r="CX372" s="13"/>
      <c r="CY372" s="13"/>
      <c r="CZ372" s="13"/>
      <c r="DA372" s="13"/>
      <c r="DB372" s="13"/>
      <c r="DC372" s="13"/>
      <c r="DD372" s="13"/>
      <c r="DE372" s="13"/>
      <c r="DF372" s="13"/>
      <c r="DG372" s="13"/>
      <c r="DH372" s="13"/>
      <c r="DI372" s="13"/>
      <c r="DJ372" s="13"/>
      <c r="DK372" s="13"/>
      <c r="DL372" s="13"/>
      <c r="DM372" s="13"/>
      <c r="DN372" s="13"/>
      <c r="DO372" s="13"/>
      <c r="DP372" s="13"/>
      <c r="DQ372" s="13"/>
      <c r="DR372" s="13"/>
      <c r="DS372" s="13"/>
      <c r="DT372" s="13"/>
      <c r="DU372" s="13"/>
      <c r="DV372" s="13"/>
      <c r="DW372" s="13"/>
      <c r="DX372" s="13"/>
      <c r="DY372" s="13"/>
      <c r="DZ372" s="13"/>
      <c r="EA372" s="13"/>
      <c r="EB372" s="13"/>
      <c r="EC372" s="13"/>
      <c r="ED372" s="13"/>
      <c r="EE372" s="13"/>
      <c r="EF372" s="13"/>
      <c r="EG372" s="13"/>
      <c r="EH372" s="13"/>
      <c r="EI372" s="13"/>
      <c r="EJ372" s="13"/>
      <c r="EK372" s="13"/>
      <c r="EL372" s="13"/>
      <c r="EM372" s="13"/>
      <c r="EN372" s="13"/>
      <c r="EO372" s="13"/>
      <c r="EP372" s="13"/>
      <c r="EQ372" s="13"/>
      <c r="ER372" s="13"/>
      <c r="ES372" s="13"/>
      <c r="ET372" s="13"/>
      <c r="EU372" s="13"/>
      <c r="EV372" s="13"/>
      <c r="EW372" s="13"/>
      <c r="EX372" s="13"/>
      <c r="EY372" s="13"/>
      <c r="EZ372" s="13"/>
      <c r="FA372" s="13"/>
      <c r="FB372" s="13"/>
      <c r="FC372" s="13"/>
      <c r="FD372" s="13"/>
      <c r="FE372" s="13"/>
      <c r="FF372" s="13"/>
      <c r="FG372" s="13"/>
      <c r="FH372" s="13"/>
      <c r="FI372" s="13"/>
      <c r="FJ372" s="13"/>
      <c r="FK372" s="13"/>
      <c r="FL372" s="13"/>
      <c r="FM372" s="13"/>
      <c r="FN372" s="13"/>
      <c r="FO372" s="13"/>
      <c r="FP372" s="13"/>
      <c r="FQ372" s="13"/>
      <c r="FR372" s="13"/>
      <c r="FS372" s="13"/>
      <c r="FT372" s="13"/>
      <c r="FU372" s="13"/>
      <c r="FV372" s="13"/>
      <c r="FW372" s="13"/>
      <c r="FX372" s="13"/>
      <c r="FY372" s="13"/>
      <c r="FZ372" s="13"/>
      <c r="GA372" s="13"/>
      <c r="GB372" s="13"/>
      <c r="GC372" s="13"/>
    </row>
    <row r="373" spans="1:185" ht="12.75" customHeight="1" x14ac:dyDescent="0.2">
      <c r="A373" s="76"/>
      <c r="B373" s="81" t="s">
        <v>450</v>
      </c>
      <c r="C373" s="82" t="s">
        <v>660</v>
      </c>
      <c r="D373" s="88">
        <v>109</v>
      </c>
      <c r="E373" s="85">
        <v>3.2</v>
      </c>
      <c r="F373" s="50">
        <v>3.3</v>
      </c>
      <c r="G373" s="15">
        <f t="shared" si="5"/>
        <v>24</v>
      </c>
      <c r="H373" s="15">
        <v>2</v>
      </c>
      <c r="I373" s="15">
        <v>2</v>
      </c>
      <c r="J373" s="15">
        <v>2</v>
      </c>
      <c r="K373" s="15"/>
      <c r="L373" s="59">
        <v>4</v>
      </c>
      <c r="M373" s="59">
        <v>2</v>
      </c>
      <c r="N373" s="59">
        <v>2</v>
      </c>
      <c r="O373" s="59">
        <v>4</v>
      </c>
      <c r="P373" s="15"/>
      <c r="Q373" s="59">
        <v>2</v>
      </c>
      <c r="R373" s="59">
        <v>2</v>
      </c>
      <c r="S373" s="59">
        <v>2</v>
      </c>
      <c r="T373" s="59"/>
      <c r="U373" s="15"/>
      <c r="V373" s="59"/>
      <c r="W373" s="59"/>
      <c r="X373" s="61"/>
      <c r="Y373" s="59"/>
      <c r="Z373" s="61"/>
      <c r="AA373" s="59"/>
      <c r="AB373" s="62"/>
      <c r="AC373" s="62"/>
      <c r="AD373" s="59"/>
      <c r="AE373" s="62"/>
      <c r="AF373" s="59"/>
      <c r="AG373" s="59"/>
      <c r="AH373" s="59"/>
      <c r="AI373" s="59"/>
      <c r="AJ373" s="59"/>
      <c r="AK373" s="59"/>
      <c r="AL373" s="59"/>
      <c r="AM373" s="59"/>
      <c r="AN373" s="59"/>
      <c r="AO373" s="59"/>
      <c r="AP373" s="59"/>
      <c r="AQ373" s="59"/>
      <c r="AR373" s="59"/>
      <c r="AS373" s="59"/>
      <c r="AT373" s="59"/>
      <c r="AU373" s="59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  <c r="BR373" s="13"/>
      <c r="BS373" s="13"/>
      <c r="BT373" s="13"/>
      <c r="BU373" s="13"/>
      <c r="BV373" s="13"/>
      <c r="BW373" s="13"/>
      <c r="BX373" s="13"/>
      <c r="BY373" s="13"/>
      <c r="BZ373" s="13"/>
      <c r="CA373" s="13"/>
      <c r="CB373" s="13"/>
      <c r="CC373" s="13"/>
      <c r="CD373" s="13"/>
      <c r="CE373" s="13"/>
      <c r="CF373" s="13"/>
      <c r="CG373" s="13"/>
      <c r="CH373" s="13"/>
      <c r="CI373" s="13"/>
      <c r="CJ373" s="13"/>
      <c r="CK373" s="13"/>
      <c r="CL373" s="13"/>
      <c r="CM373" s="13"/>
      <c r="CN373" s="13"/>
      <c r="CO373" s="13"/>
      <c r="CP373" s="13"/>
      <c r="CQ373" s="13"/>
      <c r="CR373" s="13"/>
      <c r="CS373" s="13"/>
      <c r="CT373" s="13"/>
      <c r="CU373" s="13"/>
      <c r="CV373" s="13"/>
      <c r="CW373" s="13"/>
      <c r="CX373" s="13"/>
      <c r="CY373" s="13"/>
      <c r="CZ373" s="13"/>
      <c r="DA373" s="13"/>
      <c r="DB373" s="13"/>
      <c r="DC373" s="13"/>
      <c r="DD373" s="13"/>
      <c r="DE373" s="13"/>
      <c r="DF373" s="13"/>
      <c r="DG373" s="13"/>
      <c r="DH373" s="13"/>
      <c r="DI373" s="13"/>
      <c r="DJ373" s="13"/>
      <c r="DK373" s="13"/>
      <c r="DL373" s="13"/>
      <c r="DM373" s="13"/>
      <c r="DN373" s="13"/>
      <c r="DO373" s="13"/>
      <c r="DP373" s="13"/>
      <c r="DQ373" s="13"/>
      <c r="DR373" s="13"/>
      <c r="DS373" s="13"/>
      <c r="DT373" s="13"/>
      <c r="DU373" s="13"/>
      <c r="DV373" s="13"/>
      <c r="DW373" s="13"/>
      <c r="DX373" s="13"/>
      <c r="DY373" s="13"/>
      <c r="DZ373" s="13"/>
      <c r="EA373" s="13"/>
      <c r="EB373" s="13"/>
      <c r="EC373" s="13"/>
      <c r="ED373" s="13"/>
      <c r="EE373" s="13"/>
      <c r="EF373" s="13"/>
      <c r="EG373" s="13"/>
      <c r="EH373" s="13"/>
      <c r="EI373" s="13"/>
      <c r="EJ373" s="13"/>
      <c r="EK373" s="13"/>
      <c r="EL373" s="13"/>
      <c r="EM373" s="13"/>
      <c r="EN373" s="13"/>
      <c r="EO373" s="13"/>
      <c r="EP373" s="13"/>
      <c r="EQ373" s="13"/>
      <c r="ER373" s="13"/>
      <c r="ES373" s="13"/>
      <c r="ET373" s="13"/>
      <c r="EU373" s="13"/>
      <c r="EV373" s="13"/>
      <c r="EW373" s="13"/>
      <c r="EX373" s="13"/>
      <c r="EY373" s="13"/>
      <c r="EZ373" s="13"/>
      <c r="FA373" s="13"/>
      <c r="FB373" s="13"/>
      <c r="FC373" s="13"/>
      <c r="FD373" s="13"/>
      <c r="FE373" s="13"/>
      <c r="FF373" s="13"/>
      <c r="FG373" s="13"/>
      <c r="FH373" s="13"/>
      <c r="FI373" s="13"/>
      <c r="FJ373" s="13"/>
      <c r="FK373" s="13"/>
      <c r="FL373" s="13"/>
      <c r="FM373" s="13"/>
      <c r="FN373" s="13"/>
      <c r="FO373" s="13"/>
      <c r="FP373" s="13"/>
      <c r="FQ373" s="13"/>
      <c r="FR373" s="13"/>
      <c r="FS373" s="13"/>
      <c r="FT373" s="13"/>
      <c r="FU373" s="13"/>
      <c r="FV373" s="13"/>
      <c r="FW373" s="13"/>
      <c r="FX373" s="13"/>
      <c r="FY373" s="13"/>
      <c r="FZ373" s="13"/>
      <c r="GA373" s="13"/>
      <c r="GB373" s="13"/>
      <c r="GC373" s="13"/>
    </row>
    <row r="374" spans="1:185" ht="12.75" customHeight="1" x14ac:dyDescent="0.2">
      <c r="A374" s="76"/>
      <c r="B374" s="81" t="s">
        <v>410</v>
      </c>
      <c r="C374" s="82" t="s">
        <v>646</v>
      </c>
      <c r="D374" s="88">
        <v>2</v>
      </c>
      <c r="E374" s="85">
        <v>3.2</v>
      </c>
      <c r="F374" s="73"/>
      <c r="G374" s="15">
        <f t="shared" si="5"/>
        <v>0</v>
      </c>
      <c r="H374" s="15">
        <v>0</v>
      </c>
      <c r="I374" s="15">
        <v>0</v>
      </c>
      <c r="J374" s="15"/>
      <c r="K374" s="15"/>
      <c r="L374" s="59"/>
      <c r="M374" s="59"/>
      <c r="N374" s="59"/>
      <c r="O374" s="59"/>
      <c r="P374" s="15"/>
      <c r="Q374" s="59"/>
      <c r="R374" s="59"/>
      <c r="S374" s="59"/>
      <c r="T374" s="59"/>
      <c r="U374" s="15"/>
      <c r="V374" s="59"/>
      <c r="W374" s="59"/>
      <c r="X374" s="61"/>
      <c r="Y374" s="59"/>
      <c r="Z374" s="61"/>
      <c r="AA374" s="59"/>
      <c r="AB374" s="62"/>
      <c r="AC374" s="62"/>
      <c r="AD374" s="59"/>
      <c r="AE374" s="62"/>
      <c r="AF374" s="59"/>
      <c r="AG374" s="63"/>
      <c r="AH374" s="59"/>
      <c r="AI374" s="59"/>
      <c r="AJ374" s="59"/>
      <c r="AK374" s="59"/>
      <c r="AL374" s="59"/>
      <c r="AM374" s="63"/>
      <c r="AN374" s="59"/>
      <c r="AO374" s="59"/>
      <c r="AP374" s="59"/>
      <c r="AQ374" s="59"/>
      <c r="AR374" s="59"/>
      <c r="AS374" s="63"/>
      <c r="AT374" s="59"/>
      <c r="AU374" s="59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  <c r="BR374" s="13"/>
      <c r="BS374" s="13"/>
      <c r="BT374" s="13"/>
      <c r="BU374" s="13"/>
      <c r="BV374" s="13"/>
      <c r="BW374" s="13"/>
      <c r="BX374" s="13"/>
      <c r="BY374" s="13"/>
      <c r="BZ374" s="13"/>
      <c r="CA374" s="13"/>
      <c r="CB374" s="13"/>
      <c r="CC374" s="13"/>
      <c r="CD374" s="13"/>
      <c r="CE374" s="13"/>
      <c r="CF374" s="13"/>
      <c r="CG374" s="13"/>
      <c r="CH374" s="13"/>
      <c r="CI374" s="13"/>
      <c r="CJ374" s="13"/>
      <c r="CK374" s="13"/>
      <c r="CL374" s="13"/>
      <c r="CM374" s="13"/>
      <c r="CN374" s="13"/>
      <c r="CO374" s="13"/>
      <c r="CP374" s="13"/>
      <c r="CQ374" s="13"/>
      <c r="CR374" s="13"/>
      <c r="CS374" s="13"/>
      <c r="CT374" s="13"/>
      <c r="CU374" s="13"/>
      <c r="CV374" s="13"/>
      <c r="CW374" s="13"/>
      <c r="CX374" s="13"/>
      <c r="CY374" s="13"/>
      <c r="CZ374" s="13"/>
      <c r="DA374" s="13"/>
      <c r="DB374" s="13"/>
      <c r="DC374" s="13"/>
      <c r="DD374" s="13"/>
      <c r="DE374" s="13"/>
      <c r="DF374" s="13"/>
      <c r="DG374" s="13"/>
      <c r="DH374" s="13"/>
      <c r="DI374" s="13"/>
      <c r="DJ374" s="13"/>
      <c r="DK374" s="13"/>
      <c r="DL374" s="13"/>
      <c r="DM374" s="13"/>
      <c r="DN374" s="13"/>
      <c r="DO374" s="13"/>
      <c r="DP374" s="13"/>
      <c r="DQ374" s="13"/>
      <c r="DR374" s="13"/>
      <c r="DS374" s="13"/>
      <c r="DT374" s="13"/>
      <c r="DU374" s="13"/>
      <c r="DV374" s="13"/>
      <c r="DW374" s="13"/>
      <c r="DX374" s="13"/>
      <c r="DY374" s="13"/>
      <c r="DZ374" s="13"/>
      <c r="EA374" s="13"/>
      <c r="EB374" s="13"/>
      <c r="EC374" s="13"/>
      <c r="ED374" s="13"/>
      <c r="EE374" s="13"/>
      <c r="EF374" s="13"/>
      <c r="EG374" s="13"/>
      <c r="EH374" s="13"/>
      <c r="EI374" s="13"/>
      <c r="EJ374" s="13"/>
      <c r="EK374" s="13"/>
      <c r="EL374" s="13"/>
      <c r="EM374" s="13"/>
      <c r="EN374" s="13"/>
      <c r="EO374" s="13"/>
      <c r="EP374" s="13"/>
      <c r="EQ374" s="13"/>
      <c r="ER374" s="13"/>
      <c r="ES374" s="13"/>
      <c r="ET374" s="13"/>
      <c r="EU374" s="13"/>
      <c r="EV374" s="13"/>
      <c r="EW374" s="13"/>
      <c r="EX374" s="13"/>
      <c r="EY374" s="13"/>
      <c r="EZ374" s="13"/>
      <c r="FA374" s="13"/>
      <c r="FB374" s="13"/>
      <c r="FC374" s="13"/>
      <c r="FD374" s="13"/>
      <c r="FE374" s="13"/>
      <c r="FF374" s="13"/>
      <c r="FG374" s="13"/>
      <c r="FH374" s="13"/>
      <c r="FI374" s="13"/>
      <c r="FJ374" s="13"/>
      <c r="FK374" s="13"/>
      <c r="FL374" s="13"/>
      <c r="FM374" s="13"/>
      <c r="FN374" s="13"/>
      <c r="FO374" s="13"/>
      <c r="FP374" s="13"/>
      <c r="FQ374" s="13"/>
      <c r="FR374" s="13"/>
      <c r="FS374" s="13"/>
      <c r="FT374" s="13"/>
      <c r="FU374" s="13"/>
      <c r="FV374" s="13"/>
      <c r="FW374" s="13"/>
      <c r="FX374" s="13"/>
      <c r="FY374" s="13"/>
      <c r="FZ374" s="13"/>
      <c r="GA374" s="13"/>
      <c r="GB374" s="13"/>
      <c r="GC374" s="13"/>
    </row>
    <row r="375" spans="1:185" ht="12.75" customHeight="1" x14ac:dyDescent="0.2">
      <c r="A375" s="76"/>
      <c r="B375" s="81" t="s">
        <v>158</v>
      </c>
      <c r="C375" s="82" t="s">
        <v>658</v>
      </c>
      <c r="D375" s="88">
        <v>76</v>
      </c>
      <c r="E375" s="85">
        <v>3.2</v>
      </c>
      <c r="F375" s="50">
        <v>5</v>
      </c>
      <c r="G375" s="15">
        <f t="shared" si="5"/>
        <v>33</v>
      </c>
      <c r="H375" s="15">
        <v>7</v>
      </c>
      <c r="I375" s="15">
        <v>5</v>
      </c>
      <c r="J375" s="15">
        <v>2</v>
      </c>
      <c r="K375" s="15"/>
      <c r="L375" s="59">
        <v>5</v>
      </c>
      <c r="M375" s="59">
        <v>2</v>
      </c>
      <c r="N375" s="59">
        <v>2</v>
      </c>
      <c r="O375" s="59">
        <v>5</v>
      </c>
      <c r="P375" s="15"/>
      <c r="Q375" s="59">
        <v>2</v>
      </c>
      <c r="R375" s="59">
        <v>1</v>
      </c>
      <c r="S375" s="59">
        <v>2</v>
      </c>
      <c r="T375" s="59"/>
      <c r="U375" s="15"/>
      <c r="V375" s="59"/>
      <c r="W375" s="59"/>
      <c r="X375" s="61"/>
      <c r="Y375" s="59"/>
      <c r="Z375" s="61"/>
      <c r="AA375" s="59"/>
      <c r="AB375" s="62"/>
      <c r="AC375" s="62"/>
      <c r="AD375" s="59"/>
      <c r="AE375" s="62"/>
      <c r="AF375" s="59"/>
      <c r="AG375" s="63"/>
      <c r="AH375" s="59"/>
      <c r="AI375" s="59"/>
      <c r="AJ375" s="59"/>
      <c r="AK375" s="59"/>
      <c r="AL375" s="59"/>
      <c r="AM375" s="59"/>
      <c r="AN375" s="59"/>
      <c r="AO375" s="59"/>
      <c r="AP375" s="59"/>
      <c r="AQ375" s="59"/>
      <c r="AR375" s="59"/>
      <c r="AS375" s="59"/>
      <c r="AT375" s="63"/>
      <c r="AU375" s="59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  <c r="BR375" s="13"/>
      <c r="BS375" s="13"/>
      <c r="BT375" s="13"/>
      <c r="BU375" s="13"/>
      <c r="BV375" s="13"/>
      <c r="BW375" s="13"/>
      <c r="BX375" s="13"/>
      <c r="BY375" s="13"/>
      <c r="BZ375" s="13"/>
      <c r="CA375" s="13"/>
      <c r="CB375" s="13"/>
      <c r="CC375" s="13"/>
      <c r="CD375" s="13"/>
      <c r="CE375" s="13"/>
      <c r="CF375" s="13"/>
      <c r="CG375" s="13"/>
      <c r="CH375" s="13"/>
      <c r="CI375" s="13"/>
      <c r="CJ375" s="13"/>
      <c r="CK375" s="13"/>
      <c r="CL375" s="13"/>
      <c r="CM375" s="13"/>
      <c r="CN375" s="13"/>
      <c r="CO375" s="13"/>
      <c r="CP375" s="13"/>
      <c r="CQ375" s="13"/>
      <c r="CR375" s="13"/>
      <c r="CS375" s="13"/>
      <c r="CT375" s="13"/>
      <c r="CU375" s="13"/>
      <c r="CV375" s="13"/>
      <c r="CW375" s="13"/>
      <c r="CX375" s="13"/>
      <c r="CY375" s="13"/>
      <c r="CZ375" s="13"/>
      <c r="DA375" s="13"/>
      <c r="DB375" s="13"/>
      <c r="DC375" s="13"/>
      <c r="DD375" s="13"/>
      <c r="DE375" s="13"/>
      <c r="DF375" s="13"/>
      <c r="DG375" s="13"/>
      <c r="DH375" s="13"/>
      <c r="DI375" s="13"/>
      <c r="DJ375" s="13"/>
      <c r="DK375" s="13"/>
      <c r="DL375" s="13"/>
      <c r="DM375" s="13"/>
      <c r="DN375" s="13"/>
      <c r="DO375" s="13"/>
      <c r="DP375" s="13"/>
      <c r="DQ375" s="13"/>
      <c r="DR375" s="13"/>
      <c r="DS375" s="13"/>
      <c r="DT375" s="13"/>
      <c r="DU375" s="13"/>
      <c r="DV375" s="13"/>
      <c r="DW375" s="13"/>
      <c r="DX375" s="13"/>
      <c r="DY375" s="13"/>
      <c r="DZ375" s="13"/>
      <c r="EA375" s="13"/>
      <c r="EB375" s="13"/>
      <c r="EC375" s="13"/>
      <c r="ED375" s="13"/>
      <c r="EE375" s="13"/>
      <c r="EF375" s="13"/>
      <c r="EG375" s="13"/>
      <c r="EH375" s="13"/>
      <c r="EI375" s="13"/>
      <c r="EJ375" s="13"/>
      <c r="EK375" s="13"/>
      <c r="EL375" s="13"/>
      <c r="EM375" s="13"/>
      <c r="EN375" s="13"/>
      <c r="EO375" s="13"/>
      <c r="EP375" s="13"/>
      <c r="EQ375" s="13"/>
      <c r="ER375" s="13"/>
      <c r="ES375" s="13"/>
      <c r="ET375" s="13"/>
      <c r="EU375" s="13"/>
      <c r="EV375" s="13"/>
      <c r="EW375" s="13"/>
      <c r="EX375" s="13"/>
      <c r="EY375" s="13"/>
      <c r="EZ375" s="13"/>
      <c r="FA375" s="13"/>
      <c r="FB375" s="13"/>
      <c r="FC375" s="13"/>
      <c r="FD375" s="13"/>
      <c r="FE375" s="13"/>
      <c r="FF375" s="13"/>
      <c r="FG375" s="13"/>
      <c r="FH375" s="13"/>
      <c r="FI375" s="13"/>
      <c r="FJ375" s="13"/>
      <c r="FK375" s="13"/>
      <c r="FL375" s="13"/>
      <c r="FM375" s="13"/>
      <c r="FN375" s="13"/>
      <c r="FO375" s="13"/>
      <c r="FP375" s="13"/>
      <c r="FQ375" s="13"/>
      <c r="FR375" s="13"/>
      <c r="FS375" s="13"/>
      <c r="FT375" s="13"/>
      <c r="FU375" s="13"/>
      <c r="FV375" s="13"/>
      <c r="FW375" s="13"/>
      <c r="FX375" s="13"/>
      <c r="FY375" s="13"/>
      <c r="FZ375" s="13"/>
      <c r="GA375" s="13"/>
      <c r="GB375" s="13"/>
      <c r="GC375" s="13"/>
    </row>
    <row r="376" spans="1:185" ht="12.75" customHeight="1" x14ac:dyDescent="0.2">
      <c r="A376" s="76"/>
      <c r="B376" s="81" t="s">
        <v>465</v>
      </c>
      <c r="C376" s="82" t="s">
        <v>651</v>
      </c>
      <c r="D376" s="88">
        <v>30</v>
      </c>
      <c r="E376" s="85">
        <v>3.2</v>
      </c>
      <c r="F376" s="78"/>
      <c r="G376" s="15">
        <f t="shared" si="5"/>
        <v>7</v>
      </c>
      <c r="H376" s="15">
        <v>2</v>
      </c>
      <c r="I376" s="15">
        <v>2</v>
      </c>
      <c r="J376" s="15">
        <v>2</v>
      </c>
      <c r="K376" s="15"/>
      <c r="L376" s="59">
        <v>0</v>
      </c>
      <c r="M376" s="59">
        <v>0</v>
      </c>
      <c r="N376" s="59">
        <v>1</v>
      </c>
      <c r="O376" s="59">
        <v>0</v>
      </c>
      <c r="P376" s="15"/>
      <c r="Q376" s="59">
        <v>0</v>
      </c>
      <c r="R376" s="59">
        <v>0</v>
      </c>
      <c r="S376" s="59">
        <v>0</v>
      </c>
      <c r="T376" s="59"/>
      <c r="U376" s="15"/>
      <c r="V376" s="59"/>
      <c r="W376" s="59"/>
      <c r="X376" s="61"/>
      <c r="Y376" s="59"/>
      <c r="Z376" s="61"/>
      <c r="AA376" s="59"/>
      <c r="AB376" s="62"/>
      <c r="AC376" s="62"/>
      <c r="AD376" s="59"/>
      <c r="AE376" s="62"/>
      <c r="AF376" s="59"/>
      <c r="AG376" s="59"/>
      <c r="AH376" s="59"/>
      <c r="AI376" s="59"/>
      <c r="AJ376" s="59"/>
      <c r="AK376" s="59"/>
      <c r="AL376" s="59"/>
      <c r="AM376" s="59"/>
      <c r="AN376" s="59"/>
      <c r="AO376" s="59"/>
      <c r="AP376" s="59"/>
      <c r="AQ376" s="59"/>
      <c r="AR376" s="59"/>
      <c r="AS376" s="59"/>
      <c r="AT376" s="59"/>
      <c r="AU376" s="59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  <c r="BR376" s="13"/>
      <c r="BS376" s="13"/>
      <c r="BT376" s="13"/>
      <c r="BU376" s="13"/>
      <c r="BV376" s="13"/>
      <c r="BW376" s="13"/>
      <c r="BX376" s="13"/>
      <c r="BY376" s="13"/>
      <c r="BZ376" s="13"/>
      <c r="CA376" s="13"/>
      <c r="CB376" s="13"/>
      <c r="CC376" s="13"/>
      <c r="CD376" s="13"/>
      <c r="CE376" s="13"/>
      <c r="CF376" s="13"/>
      <c r="CG376" s="13"/>
      <c r="CH376" s="13"/>
      <c r="CI376" s="13"/>
      <c r="CJ376" s="13"/>
      <c r="CK376" s="13"/>
      <c r="CL376" s="13"/>
      <c r="CM376" s="13"/>
      <c r="CN376" s="13"/>
      <c r="CO376" s="13"/>
      <c r="CP376" s="13"/>
      <c r="CQ376" s="13"/>
      <c r="CR376" s="13"/>
      <c r="CS376" s="13"/>
      <c r="CT376" s="13"/>
      <c r="CU376" s="13"/>
      <c r="CV376" s="13"/>
      <c r="CW376" s="13"/>
      <c r="CX376" s="13"/>
      <c r="CY376" s="13"/>
      <c r="CZ376" s="13"/>
      <c r="DA376" s="13"/>
      <c r="DB376" s="13"/>
      <c r="DC376" s="13"/>
      <c r="DD376" s="13"/>
      <c r="DE376" s="13"/>
      <c r="DF376" s="13"/>
      <c r="DG376" s="13"/>
      <c r="DH376" s="13"/>
      <c r="DI376" s="13"/>
      <c r="DJ376" s="13"/>
      <c r="DK376" s="13"/>
      <c r="DL376" s="13"/>
      <c r="DM376" s="13"/>
      <c r="DN376" s="13"/>
      <c r="DO376" s="13"/>
      <c r="DP376" s="13"/>
      <c r="DQ376" s="13"/>
      <c r="DR376" s="13"/>
      <c r="DS376" s="13"/>
      <c r="DT376" s="13"/>
      <c r="DU376" s="13"/>
      <c r="DV376" s="13"/>
      <c r="DW376" s="13"/>
      <c r="DX376" s="13"/>
      <c r="DY376" s="13"/>
      <c r="DZ376" s="13"/>
      <c r="EA376" s="13"/>
      <c r="EB376" s="13"/>
      <c r="EC376" s="13"/>
      <c r="ED376" s="13"/>
      <c r="EE376" s="13"/>
      <c r="EF376" s="13"/>
      <c r="EG376" s="13"/>
      <c r="EH376" s="13"/>
      <c r="EI376" s="13"/>
      <c r="EJ376" s="13"/>
      <c r="EK376" s="13"/>
      <c r="EL376" s="13"/>
      <c r="EM376" s="13"/>
      <c r="EN376" s="13"/>
      <c r="EO376" s="13"/>
      <c r="EP376" s="13"/>
      <c r="EQ376" s="13"/>
      <c r="ER376" s="13"/>
      <c r="ES376" s="13"/>
      <c r="ET376" s="13"/>
      <c r="EU376" s="13"/>
      <c r="EV376" s="13"/>
      <c r="EW376" s="13"/>
      <c r="EX376" s="13"/>
      <c r="EY376" s="13"/>
      <c r="EZ376" s="13"/>
      <c r="FA376" s="13"/>
      <c r="FB376" s="13"/>
      <c r="FC376" s="13"/>
      <c r="FD376" s="13"/>
      <c r="FE376" s="13"/>
      <c r="FF376" s="13"/>
      <c r="FG376" s="13"/>
      <c r="FH376" s="13"/>
      <c r="FI376" s="13"/>
      <c r="FJ376" s="13"/>
      <c r="FK376" s="13"/>
      <c r="FL376" s="13"/>
      <c r="FM376" s="13"/>
      <c r="FN376" s="13"/>
      <c r="FO376" s="13"/>
      <c r="FP376" s="13"/>
      <c r="FQ376" s="13"/>
      <c r="FR376" s="13"/>
      <c r="FS376" s="13"/>
      <c r="FT376" s="13"/>
      <c r="FU376" s="13"/>
      <c r="FV376" s="13"/>
      <c r="FW376" s="13"/>
      <c r="FX376" s="13"/>
      <c r="FY376" s="13"/>
      <c r="FZ376" s="13"/>
      <c r="GA376" s="13"/>
      <c r="GB376" s="13"/>
      <c r="GC376" s="13"/>
    </row>
    <row r="377" spans="1:185" ht="12.75" customHeight="1" x14ac:dyDescent="0.2">
      <c r="A377" s="76"/>
      <c r="B377" s="81" t="s">
        <v>444</v>
      </c>
      <c r="C377" s="82" t="s">
        <v>656</v>
      </c>
      <c r="D377" s="88">
        <v>40</v>
      </c>
      <c r="E377" s="85">
        <v>3.2</v>
      </c>
      <c r="F377" s="73"/>
      <c r="G377" s="15">
        <f t="shared" si="5"/>
        <v>14</v>
      </c>
      <c r="H377" s="15">
        <v>2</v>
      </c>
      <c r="I377" s="15">
        <v>0</v>
      </c>
      <c r="J377" s="68">
        <v>0</v>
      </c>
      <c r="K377" s="15"/>
      <c r="L377" s="59">
        <v>0</v>
      </c>
      <c r="M377" s="59">
        <v>2</v>
      </c>
      <c r="N377" s="59">
        <v>2</v>
      </c>
      <c r="O377" s="59">
        <v>2</v>
      </c>
      <c r="P377" s="15"/>
      <c r="Q377" s="59">
        <v>2</v>
      </c>
      <c r="R377" s="59">
        <v>2</v>
      </c>
      <c r="S377" s="59">
        <v>2</v>
      </c>
      <c r="T377" s="59"/>
      <c r="U377" s="15"/>
      <c r="V377" s="59"/>
      <c r="W377" s="59"/>
      <c r="X377" s="61"/>
      <c r="Y377" s="59"/>
      <c r="Z377" s="61"/>
      <c r="AA377" s="59"/>
      <c r="AB377" s="62"/>
      <c r="AC377" s="62"/>
      <c r="AD377" s="59"/>
      <c r="AE377" s="62"/>
      <c r="AF377" s="59"/>
      <c r="AG377" s="63"/>
      <c r="AH377" s="59"/>
      <c r="AI377" s="59"/>
      <c r="AJ377" s="59"/>
      <c r="AK377" s="59"/>
      <c r="AL377" s="59"/>
      <c r="AM377" s="59"/>
      <c r="AN377" s="59"/>
      <c r="AO377" s="59"/>
      <c r="AP377" s="59"/>
      <c r="AQ377" s="59"/>
      <c r="AR377" s="59"/>
      <c r="AS377" s="59"/>
      <c r="AT377" s="59"/>
      <c r="AU377" s="59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  <c r="BR377" s="13"/>
      <c r="BS377" s="13"/>
      <c r="BT377" s="13"/>
      <c r="BU377" s="13"/>
      <c r="BV377" s="13"/>
      <c r="BW377" s="13"/>
      <c r="BX377" s="13"/>
      <c r="BY377" s="13"/>
      <c r="BZ377" s="13"/>
      <c r="CA377" s="13"/>
      <c r="CB377" s="13"/>
      <c r="CC377" s="13"/>
      <c r="CD377" s="13"/>
      <c r="CE377" s="13"/>
      <c r="CF377" s="13"/>
      <c r="CG377" s="13"/>
      <c r="CH377" s="13"/>
      <c r="CI377" s="13"/>
      <c r="CJ377" s="13"/>
      <c r="CK377" s="13"/>
      <c r="CL377" s="13"/>
      <c r="CM377" s="13"/>
      <c r="CN377" s="13"/>
      <c r="CO377" s="13"/>
      <c r="CP377" s="13"/>
      <c r="CQ377" s="13"/>
      <c r="CR377" s="13"/>
      <c r="CS377" s="13"/>
      <c r="CT377" s="13"/>
      <c r="CU377" s="13"/>
      <c r="CV377" s="13"/>
      <c r="CW377" s="13"/>
      <c r="CX377" s="13"/>
      <c r="CY377" s="13"/>
      <c r="CZ377" s="13"/>
      <c r="DA377" s="13"/>
      <c r="DB377" s="13"/>
      <c r="DC377" s="13"/>
      <c r="DD377" s="13"/>
      <c r="DE377" s="13"/>
      <c r="DF377" s="13"/>
      <c r="DG377" s="13"/>
      <c r="DH377" s="13"/>
      <c r="DI377" s="13"/>
      <c r="DJ377" s="13"/>
      <c r="DK377" s="13"/>
      <c r="DL377" s="13"/>
      <c r="DM377" s="13"/>
      <c r="DN377" s="13"/>
      <c r="DO377" s="13"/>
      <c r="DP377" s="13"/>
      <c r="DQ377" s="13"/>
      <c r="DR377" s="13"/>
      <c r="DS377" s="13"/>
      <c r="DT377" s="13"/>
      <c r="DU377" s="13"/>
      <c r="DV377" s="13"/>
      <c r="DW377" s="13"/>
      <c r="DX377" s="13"/>
      <c r="DY377" s="13"/>
      <c r="DZ377" s="13"/>
      <c r="EA377" s="13"/>
      <c r="EB377" s="13"/>
      <c r="EC377" s="13"/>
      <c r="ED377" s="13"/>
      <c r="EE377" s="13"/>
      <c r="EF377" s="13"/>
      <c r="EG377" s="13"/>
      <c r="EH377" s="13"/>
      <c r="EI377" s="13"/>
      <c r="EJ377" s="13"/>
      <c r="EK377" s="13"/>
      <c r="EL377" s="13"/>
      <c r="EM377" s="13"/>
      <c r="EN377" s="13"/>
      <c r="EO377" s="13"/>
      <c r="EP377" s="13"/>
      <c r="EQ377" s="13"/>
      <c r="ER377" s="13"/>
      <c r="ES377" s="13"/>
      <c r="ET377" s="13"/>
      <c r="EU377" s="13"/>
      <c r="EV377" s="13"/>
      <c r="EW377" s="13"/>
      <c r="EX377" s="13"/>
      <c r="EY377" s="13"/>
      <c r="EZ377" s="13"/>
      <c r="FA377" s="13"/>
      <c r="FB377" s="13"/>
      <c r="FC377" s="13"/>
      <c r="FD377" s="13"/>
      <c r="FE377" s="13"/>
      <c r="FF377" s="13"/>
      <c r="FG377" s="13"/>
      <c r="FH377" s="13"/>
      <c r="FI377" s="13"/>
      <c r="FJ377" s="13"/>
      <c r="FK377" s="13"/>
      <c r="FL377" s="13"/>
      <c r="FM377" s="13"/>
      <c r="FN377" s="13"/>
      <c r="FO377" s="13"/>
      <c r="FP377" s="13"/>
      <c r="FQ377" s="13"/>
      <c r="FR377" s="13"/>
      <c r="FS377" s="13"/>
      <c r="FT377" s="13"/>
      <c r="FU377" s="13"/>
      <c r="FV377" s="13"/>
      <c r="FW377" s="13"/>
      <c r="FX377" s="13"/>
      <c r="FY377" s="13"/>
      <c r="FZ377" s="13"/>
      <c r="GA377" s="13"/>
      <c r="GB377" s="13"/>
      <c r="GC377" s="13"/>
    </row>
    <row r="378" spans="1:185" ht="12.75" customHeight="1" x14ac:dyDescent="0.2">
      <c r="A378" s="76"/>
      <c r="B378" s="81" t="s">
        <v>502</v>
      </c>
      <c r="C378" s="82" t="s">
        <v>660</v>
      </c>
      <c r="D378" s="88">
        <v>65</v>
      </c>
      <c r="E378" s="85">
        <v>3.2</v>
      </c>
      <c r="F378" s="78"/>
      <c r="G378" s="15">
        <f t="shared" si="5"/>
        <v>17</v>
      </c>
      <c r="H378" s="15">
        <v>0</v>
      </c>
      <c r="I378" s="15">
        <v>1</v>
      </c>
      <c r="J378" s="15">
        <v>0</v>
      </c>
      <c r="K378" s="15"/>
      <c r="L378" s="59">
        <v>1</v>
      </c>
      <c r="M378" s="59">
        <v>2</v>
      </c>
      <c r="N378" s="59">
        <v>2</v>
      </c>
      <c r="O378" s="59">
        <v>2</v>
      </c>
      <c r="P378" s="15"/>
      <c r="Q378" s="59">
        <v>7</v>
      </c>
      <c r="R378" s="59">
        <v>1</v>
      </c>
      <c r="S378" s="59">
        <v>1</v>
      </c>
      <c r="T378" s="59"/>
      <c r="U378" s="15"/>
      <c r="V378" s="59"/>
      <c r="W378" s="59"/>
      <c r="X378" s="61"/>
      <c r="Y378" s="59"/>
      <c r="Z378" s="61"/>
      <c r="AA378" s="59"/>
      <c r="AB378" s="62"/>
      <c r="AC378" s="62"/>
      <c r="AD378" s="59"/>
      <c r="AE378" s="62"/>
      <c r="AF378" s="59"/>
      <c r="AG378" s="59"/>
      <c r="AH378" s="59"/>
      <c r="AI378" s="59"/>
      <c r="AJ378" s="59"/>
      <c r="AK378" s="59"/>
      <c r="AL378" s="59"/>
      <c r="AM378" s="59"/>
      <c r="AN378" s="59"/>
      <c r="AO378" s="59"/>
      <c r="AP378" s="59"/>
      <c r="AQ378" s="59"/>
      <c r="AR378" s="59"/>
      <c r="AS378" s="59"/>
      <c r="AT378" s="63"/>
      <c r="AU378" s="59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  <c r="BR378" s="13"/>
      <c r="BS378" s="13"/>
      <c r="BT378" s="13"/>
      <c r="BU378" s="13"/>
      <c r="BV378" s="13"/>
      <c r="BW378" s="13"/>
      <c r="BX378" s="13"/>
      <c r="BY378" s="13"/>
      <c r="BZ378" s="13"/>
      <c r="CA378" s="13"/>
      <c r="CB378" s="13"/>
      <c r="CC378" s="13"/>
      <c r="CD378" s="13"/>
      <c r="CE378" s="13"/>
      <c r="CF378" s="13"/>
      <c r="CG378" s="13"/>
      <c r="CH378" s="13"/>
      <c r="CI378" s="13"/>
      <c r="CJ378" s="13"/>
      <c r="CK378" s="13"/>
      <c r="CL378" s="13"/>
      <c r="CM378" s="13"/>
      <c r="CN378" s="13"/>
      <c r="CO378" s="13"/>
      <c r="CP378" s="13"/>
      <c r="CQ378" s="13"/>
      <c r="CR378" s="13"/>
      <c r="CS378" s="13"/>
      <c r="CT378" s="13"/>
      <c r="CU378" s="13"/>
      <c r="CV378" s="13"/>
      <c r="CW378" s="13"/>
      <c r="CX378" s="13"/>
      <c r="CY378" s="13"/>
      <c r="CZ378" s="13"/>
      <c r="DA378" s="13"/>
      <c r="DB378" s="13"/>
      <c r="DC378" s="13"/>
      <c r="DD378" s="13"/>
      <c r="DE378" s="13"/>
      <c r="DF378" s="13"/>
      <c r="DG378" s="13"/>
      <c r="DH378" s="13"/>
      <c r="DI378" s="13"/>
      <c r="DJ378" s="13"/>
      <c r="DK378" s="13"/>
      <c r="DL378" s="13"/>
      <c r="DM378" s="13"/>
      <c r="DN378" s="13"/>
      <c r="DO378" s="13"/>
      <c r="DP378" s="13"/>
      <c r="DQ378" s="13"/>
      <c r="DR378" s="13"/>
      <c r="DS378" s="13"/>
      <c r="DT378" s="13"/>
      <c r="DU378" s="13"/>
      <c r="DV378" s="13"/>
      <c r="DW378" s="13"/>
      <c r="DX378" s="13"/>
      <c r="DY378" s="13"/>
      <c r="DZ378" s="13"/>
      <c r="EA378" s="13"/>
      <c r="EB378" s="13"/>
      <c r="EC378" s="13"/>
      <c r="ED378" s="13"/>
      <c r="EE378" s="13"/>
      <c r="EF378" s="13"/>
      <c r="EG378" s="13"/>
      <c r="EH378" s="13"/>
      <c r="EI378" s="13"/>
      <c r="EJ378" s="13"/>
      <c r="EK378" s="13"/>
      <c r="EL378" s="13"/>
      <c r="EM378" s="13"/>
      <c r="EN378" s="13"/>
      <c r="EO378" s="13"/>
      <c r="EP378" s="13"/>
      <c r="EQ378" s="13"/>
      <c r="ER378" s="13"/>
      <c r="ES378" s="13"/>
      <c r="ET378" s="13"/>
      <c r="EU378" s="13"/>
      <c r="EV378" s="13"/>
      <c r="EW378" s="13"/>
      <c r="EX378" s="13"/>
      <c r="EY378" s="13"/>
      <c r="EZ378" s="13"/>
      <c r="FA378" s="13"/>
      <c r="FB378" s="13"/>
      <c r="FC378" s="13"/>
      <c r="FD378" s="13"/>
      <c r="FE378" s="13"/>
      <c r="FF378" s="13"/>
      <c r="FG378" s="13"/>
      <c r="FH378" s="13"/>
      <c r="FI378" s="13"/>
      <c r="FJ378" s="13"/>
      <c r="FK378" s="13"/>
      <c r="FL378" s="13"/>
      <c r="FM378" s="13"/>
      <c r="FN378" s="13"/>
      <c r="FO378" s="13"/>
      <c r="FP378" s="13"/>
      <c r="FQ378" s="13"/>
      <c r="FR378" s="13"/>
      <c r="FS378" s="13"/>
      <c r="FT378" s="13"/>
      <c r="FU378" s="13"/>
      <c r="FV378" s="13"/>
      <c r="FW378" s="13"/>
      <c r="FX378" s="13"/>
      <c r="FY378" s="13"/>
      <c r="FZ378" s="13"/>
      <c r="GA378" s="13"/>
      <c r="GB378" s="13"/>
      <c r="GC378" s="13"/>
    </row>
    <row r="379" spans="1:185" ht="12.75" customHeight="1" x14ac:dyDescent="0.2">
      <c r="A379" s="76"/>
      <c r="B379" s="81" t="s">
        <v>412</v>
      </c>
      <c r="C379" s="82" t="s">
        <v>657</v>
      </c>
      <c r="D379" s="88">
        <v>85</v>
      </c>
      <c r="E379" s="85">
        <v>3.1</v>
      </c>
      <c r="F379" s="78"/>
      <c r="G379" s="15">
        <f t="shared" si="5"/>
        <v>17</v>
      </c>
      <c r="H379" s="15">
        <v>1</v>
      </c>
      <c r="I379" s="15">
        <v>2</v>
      </c>
      <c r="J379" s="68">
        <v>2</v>
      </c>
      <c r="K379" s="15"/>
      <c r="L379" s="59">
        <v>2</v>
      </c>
      <c r="M379" s="59">
        <v>0</v>
      </c>
      <c r="N379" s="59">
        <v>2</v>
      </c>
      <c r="O379" s="59">
        <v>2</v>
      </c>
      <c r="P379" s="15"/>
      <c r="Q379" s="59">
        <v>2</v>
      </c>
      <c r="R379" s="59">
        <v>2</v>
      </c>
      <c r="S379" s="59">
        <v>2</v>
      </c>
      <c r="T379" s="59"/>
      <c r="U379" s="15"/>
      <c r="V379" s="59"/>
      <c r="W379" s="59"/>
      <c r="X379" s="61"/>
      <c r="Y379" s="59"/>
      <c r="Z379" s="61"/>
      <c r="AA379" s="59"/>
      <c r="AB379" s="62"/>
      <c r="AC379" s="62"/>
      <c r="AD379" s="59"/>
      <c r="AE379" s="62"/>
      <c r="AF379" s="59"/>
      <c r="AG379" s="63"/>
      <c r="AH379" s="59"/>
      <c r="AI379" s="59"/>
      <c r="AJ379" s="59"/>
      <c r="AK379" s="59"/>
      <c r="AL379" s="59"/>
      <c r="AM379" s="59"/>
      <c r="AN379" s="63"/>
      <c r="AO379" s="59"/>
      <c r="AP379" s="59"/>
      <c r="AQ379" s="63"/>
      <c r="AR379" s="59"/>
      <c r="AS379" s="59"/>
      <c r="AT379" s="59"/>
      <c r="AU379" s="59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  <c r="BR379" s="13"/>
      <c r="BS379" s="13"/>
      <c r="BT379" s="13"/>
      <c r="BU379" s="13"/>
      <c r="BV379" s="13"/>
      <c r="BW379" s="13"/>
      <c r="BX379" s="13"/>
      <c r="BY379" s="13"/>
      <c r="BZ379" s="13"/>
      <c r="CA379" s="13"/>
      <c r="CB379" s="13"/>
      <c r="CC379" s="13"/>
      <c r="CD379" s="13"/>
      <c r="CE379" s="13"/>
      <c r="CF379" s="13"/>
      <c r="CG379" s="13"/>
      <c r="CH379" s="13"/>
      <c r="CI379" s="13"/>
      <c r="CJ379" s="13"/>
      <c r="CK379" s="13"/>
      <c r="CL379" s="13"/>
      <c r="CM379" s="13"/>
      <c r="CN379" s="13"/>
      <c r="CO379" s="13"/>
      <c r="CP379" s="13"/>
      <c r="CQ379" s="13"/>
      <c r="CR379" s="13"/>
      <c r="CS379" s="13"/>
      <c r="CT379" s="13"/>
      <c r="CU379" s="13"/>
      <c r="CV379" s="13"/>
      <c r="CW379" s="13"/>
      <c r="CX379" s="13"/>
      <c r="CY379" s="13"/>
      <c r="CZ379" s="13"/>
      <c r="DA379" s="13"/>
      <c r="DB379" s="13"/>
      <c r="DC379" s="13"/>
      <c r="DD379" s="13"/>
      <c r="DE379" s="13"/>
      <c r="DF379" s="13"/>
      <c r="DG379" s="13"/>
      <c r="DH379" s="13"/>
      <c r="DI379" s="13"/>
      <c r="DJ379" s="13"/>
      <c r="DK379" s="13"/>
      <c r="DL379" s="13"/>
      <c r="DM379" s="13"/>
      <c r="DN379" s="13"/>
      <c r="DO379" s="13"/>
      <c r="DP379" s="13"/>
      <c r="DQ379" s="13"/>
      <c r="DR379" s="13"/>
      <c r="DS379" s="13"/>
      <c r="DT379" s="13"/>
      <c r="DU379" s="13"/>
      <c r="DV379" s="13"/>
      <c r="DW379" s="13"/>
      <c r="DX379" s="13"/>
      <c r="DY379" s="13"/>
      <c r="DZ379" s="13"/>
      <c r="EA379" s="13"/>
      <c r="EB379" s="13"/>
      <c r="EC379" s="13"/>
      <c r="ED379" s="13"/>
      <c r="EE379" s="13"/>
      <c r="EF379" s="13"/>
      <c r="EG379" s="13"/>
      <c r="EH379" s="13"/>
      <c r="EI379" s="13"/>
      <c r="EJ379" s="13"/>
      <c r="EK379" s="13"/>
      <c r="EL379" s="13"/>
      <c r="EM379" s="13"/>
      <c r="EN379" s="13"/>
      <c r="EO379" s="13"/>
      <c r="EP379" s="13"/>
      <c r="EQ379" s="13"/>
      <c r="ER379" s="13"/>
      <c r="ES379" s="13"/>
      <c r="ET379" s="13"/>
      <c r="EU379" s="13"/>
      <c r="EV379" s="13"/>
      <c r="EW379" s="13"/>
      <c r="EX379" s="13"/>
      <c r="EY379" s="13"/>
      <c r="EZ379" s="13"/>
      <c r="FA379" s="13"/>
      <c r="FB379" s="13"/>
      <c r="FC379" s="13"/>
      <c r="FD379" s="13"/>
      <c r="FE379" s="13"/>
      <c r="FF379" s="13"/>
      <c r="FG379" s="13"/>
      <c r="FH379" s="13"/>
      <c r="FI379" s="13"/>
      <c r="FJ379" s="13"/>
      <c r="FK379" s="13"/>
      <c r="FL379" s="13"/>
      <c r="FM379" s="13"/>
      <c r="FN379" s="13"/>
      <c r="FO379" s="13"/>
      <c r="FP379" s="13"/>
      <c r="FQ379" s="13"/>
      <c r="FR379" s="13"/>
      <c r="FS379" s="13"/>
      <c r="FT379" s="13"/>
      <c r="FU379" s="13"/>
      <c r="FV379" s="13"/>
      <c r="FW379" s="13"/>
      <c r="FX379" s="13"/>
      <c r="FY379" s="13"/>
      <c r="FZ379" s="13"/>
      <c r="GA379" s="13"/>
      <c r="GB379" s="13"/>
      <c r="GC379" s="13"/>
    </row>
    <row r="380" spans="1:185" ht="12.75" customHeight="1" x14ac:dyDescent="0.2">
      <c r="A380" s="76"/>
      <c r="B380" s="81" t="s">
        <v>235</v>
      </c>
      <c r="C380" s="82" t="s">
        <v>657</v>
      </c>
      <c r="D380" s="88">
        <v>82</v>
      </c>
      <c r="E380" s="85">
        <v>3.1</v>
      </c>
      <c r="F380" s="50">
        <v>3.1</v>
      </c>
      <c r="G380" s="15">
        <f t="shared" si="5"/>
        <v>14</v>
      </c>
      <c r="H380" s="15">
        <v>2</v>
      </c>
      <c r="I380" s="15">
        <v>2</v>
      </c>
      <c r="J380" s="15">
        <v>2</v>
      </c>
      <c r="K380" s="15"/>
      <c r="L380" s="59">
        <v>2</v>
      </c>
      <c r="M380" s="59">
        <v>2</v>
      </c>
      <c r="N380" s="59">
        <v>2</v>
      </c>
      <c r="O380" s="59">
        <v>2</v>
      </c>
      <c r="P380" s="15"/>
      <c r="Q380" s="59">
        <v>0</v>
      </c>
      <c r="R380" s="59">
        <v>0</v>
      </c>
      <c r="S380" s="59">
        <v>0</v>
      </c>
      <c r="T380" s="59"/>
      <c r="U380" s="15"/>
      <c r="V380" s="59"/>
      <c r="W380" s="59"/>
      <c r="X380" s="61"/>
      <c r="Y380" s="59"/>
      <c r="Z380" s="61"/>
      <c r="AA380" s="59"/>
      <c r="AB380" s="62"/>
      <c r="AC380" s="62"/>
      <c r="AD380" s="59"/>
      <c r="AE380" s="62"/>
      <c r="AF380" s="59"/>
      <c r="AG380" s="59"/>
      <c r="AH380" s="59"/>
      <c r="AI380" s="59"/>
      <c r="AJ380" s="59"/>
      <c r="AK380" s="59"/>
      <c r="AL380" s="59"/>
      <c r="AM380" s="59"/>
      <c r="AN380" s="59"/>
      <c r="AO380" s="59"/>
      <c r="AP380" s="59"/>
      <c r="AQ380" s="59"/>
      <c r="AR380" s="59"/>
      <c r="AS380" s="59"/>
      <c r="AT380" s="59"/>
      <c r="AU380" s="59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  <c r="BR380" s="13"/>
      <c r="BS380" s="13"/>
      <c r="BT380" s="13"/>
      <c r="BU380" s="13"/>
      <c r="BV380" s="13"/>
      <c r="BW380" s="13"/>
      <c r="BX380" s="13"/>
      <c r="BY380" s="13"/>
      <c r="BZ380" s="13"/>
      <c r="CA380" s="13"/>
      <c r="CB380" s="13"/>
      <c r="CC380" s="13"/>
      <c r="CD380" s="13"/>
      <c r="CE380" s="13"/>
      <c r="CF380" s="13"/>
      <c r="CG380" s="13"/>
      <c r="CH380" s="13"/>
      <c r="CI380" s="13"/>
      <c r="CJ380" s="13"/>
      <c r="CK380" s="13"/>
      <c r="CL380" s="13"/>
      <c r="CM380" s="13"/>
      <c r="CN380" s="13"/>
      <c r="CO380" s="13"/>
      <c r="CP380" s="13"/>
      <c r="CQ380" s="13"/>
      <c r="CR380" s="13"/>
      <c r="CS380" s="13"/>
      <c r="CT380" s="13"/>
      <c r="CU380" s="13"/>
      <c r="CV380" s="13"/>
      <c r="CW380" s="13"/>
      <c r="CX380" s="13"/>
      <c r="CY380" s="13"/>
      <c r="CZ380" s="13"/>
      <c r="DA380" s="13"/>
      <c r="DB380" s="13"/>
      <c r="DC380" s="13"/>
      <c r="DD380" s="13"/>
      <c r="DE380" s="13"/>
      <c r="DF380" s="13"/>
      <c r="DG380" s="13"/>
      <c r="DH380" s="13"/>
      <c r="DI380" s="13"/>
      <c r="DJ380" s="13"/>
      <c r="DK380" s="13"/>
      <c r="DL380" s="13"/>
      <c r="DM380" s="13"/>
      <c r="DN380" s="13"/>
      <c r="DO380" s="13"/>
      <c r="DP380" s="13"/>
      <c r="DQ380" s="13"/>
      <c r="DR380" s="13"/>
      <c r="DS380" s="13"/>
      <c r="DT380" s="13"/>
      <c r="DU380" s="13"/>
      <c r="DV380" s="13"/>
      <c r="DW380" s="13"/>
      <c r="DX380" s="13"/>
      <c r="DY380" s="13"/>
      <c r="DZ380" s="13"/>
      <c r="EA380" s="13"/>
      <c r="EB380" s="13"/>
      <c r="EC380" s="13"/>
      <c r="ED380" s="13"/>
      <c r="EE380" s="13"/>
      <c r="EF380" s="13"/>
      <c r="EG380" s="13"/>
      <c r="EH380" s="13"/>
      <c r="EI380" s="13"/>
      <c r="EJ380" s="13"/>
      <c r="EK380" s="13"/>
      <c r="EL380" s="13"/>
      <c r="EM380" s="13"/>
      <c r="EN380" s="13"/>
      <c r="EO380" s="13"/>
      <c r="EP380" s="13"/>
      <c r="EQ380" s="13"/>
      <c r="ER380" s="13"/>
      <c r="ES380" s="13"/>
      <c r="ET380" s="13"/>
      <c r="EU380" s="13"/>
      <c r="EV380" s="13"/>
      <c r="EW380" s="13"/>
      <c r="EX380" s="13"/>
      <c r="EY380" s="13"/>
      <c r="EZ380" s="13"/>
      <c r="FA380" s="13"/>
      <c r="FB380" s="13"/>
      <c r="FC380" s="13"/>
      <c r="FD380" s="13"/>
      <c r="FE380" s="13"/>
      <c r="FF380" s="13"/>
      <c r="FG380" s="13"/>
      <c r="FH380" s="13"/>
      <c r="FI380" s="13"/>
      <c r="FJ380" s="13"/>
      <c r="FK380" s="13"/>
      <c r="FL380" s="13"/>
      <c r="FM380" s="13"/>
      <c r="FN380" s="13"/>
      <c r="FO380" s="13"/>
      <c r="FP380" s="13"/>
      <c r="FQ380" s="13"/>
      <c r="FR380" s="13"/>
      <c r="FS380" s="13"/>
      <c r="FT380" s="13"/>
      <c r="FU380" s="13"/>
      <c r="FV380" s="13"/>
      <c r="FW380" s="13"/>
      <c r="FX380" s="13"/>
      <c r="FY380" s="13"/>
      <c r="FZ380" s="13"/>
      <c r="GA380" s="13"/>
      <c r="GB380" s="13"/>
      <c r="GC380" s="13"/>
    </row>
    <row r="381" spans="1:185" ht="12.75" customHeight="1" x14ac:dyDescent="0.2">
      <c r="A381" s="76"/>
      <c r="B381" s="81" t="s">
        <v>428</v>
      </c>
      <c r="C381" s="82" t="s">
        <v>656</v>
      </c>
      <c r="D381" s="88">
        <v>8</v>
      </c>
      <c r="E381" s="85">
        <v>3.1</v>
      </c>
      <c r="F381" s="73"/>
      <c r="G381" s="15">
        <f t="shared" si="5"/>
        <v>0</v>
      </c>
      <c r="H381" s="15">
        <v>0</v>
      </c>
      <c r="I381" s="15">
        <v>0</v>
      </c>
      <c r="J381" s="15">
        <v>0</v>
      </c>
      <c r="K381" s="15"/>
      <c r="L381" s="59">
        <v>0</v>
      </c>
      <c r="M381" s="59">
        <v>0</v>
      </c>
      <c r="N381" s="59">
        <v>0</v>
      </c>
      <c r="O381" s="59">
        <v>0</v>
      </c>
      <c r="P381" s="15"/>
      <c r="Q381" s="59">
        <v>0</v>
      </c>
      <c r="R381" s="59">
        <v>0</v>
      </c>
      <c r="S381" s="59">
        <v>0</v>
      </c>
      <c r="T381" s="59"/>
      <c r="U381" s="15"/>
      <c r="V381" s="59"/>
      <c r="W381" s="59"/>
      <c r="X381" s="61"/>
      <c r="Y381" s="59"/>
      <c r="Z381" s="61"/>
      <c r="AA381" s="59"/>
      <c r="AB381" s="62"/>
      <c r="AC381" s="62"/>
      <c r="AD381" s="59"/>
      <c r="AE381" s="62"/>
      <c r="AF381" s="59"/>
      <c r="AG381" s="59"/>
      <c r="AH381" s="59"/>
      <c r="AI381" s="59"/>
      <c r="AJ381" s="63"/>
      <c r="AK381" s="59"/>
      <c r="AL381" s="59"/>
      <c r="AM381" s="59"/>
      <c r="AN381" s="59"/>
      <c r="AO381" s="59"/>
      <c r="AP381" s="59"/>
      <c r="AQ381" s="59"/>
      <c r="AR381" s="59"/>
      <c r="AS381" s="59"/>
      <c r="AT381" s="59"/>
      <c r="AU381" s="59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  <c r="BR381" s="13"/>
      <c r="BS381" s="13"/>
      <c r="BT381" s="13"/>
      <c r="BU381" s="13"/>
      <c r="BV381" s="13"/>
      <c r="BW381" s="13"/>
      <c r="BX381" s="13"/>
      <c r="BY381" s="13"/>
      <c r="BZ381" s="13"/>
      <c r="CA381" s="13"/>
      <c r="CB381" s="13"/>
      <c r="CC381" s="13"/>
      <c r="CD381" s="13"/>
      <c r="CE381" s="13"/>
      <c r="CF381" s="13"/>
      <c r="CG381" s="13"/>
      <c r="CH381" s="13"/>
      <c r="CI381" s="13"/>
      <c r="CJ381" s="13"/>
      <c r="CK381" s="13"/>
      <c r="CL381" s="13"/>
      <c r="CM381" s="13"/>
      <c r="CN381" s="13"/>
      <c r="CO381" s="13"/>
      <c r="CP381" s="13"/>
      <c r="CQ381" s="13"/>
      <c r="CR381" s="13"/>
      <c r="CS381" s="13"/>
      <c r="CT381" s="13"/>
      <c r="CU381" s="13"/>
      <c r="CV381" s="13"/>
      <c r="CW381" s="13"/>
      <c r="CX381" s="13"/>
      <c r="CY381" s="13"/>
      <c r="CZ381" s="13"/>
      <c r="DA381" s="13"/>
      <c r="DB381" s="13"/>
      <c r="DC381" s="13"/>
      <c r="DD381" s="13"/>
      <c r="DE381" s="13"/>
      <c r="DF381" s="13"/>
      <c r="DG381" s="13"/>
      <c r="DH381" s="13"/>
      <c r="DI381" s="13"/>
      <c r="DJ381" s="13"/>
      <c r="DK381" s="13"/>
      <c r="DL381" s="13"/>
      <c r="DM381" s="13"/>
      <c r="DN381" s="13"/>
      <c r="DO381" s="13"/>
      <c r="DP381" s="13"/>
      <c r="DQ381" s="13"/>
      <c r="DR381" s="13"/>
      <c r="DS381" s="13"/>
      <c r="DT381" s="13"/>
      <c r="DU381" s="13"/>
      <c r="DV381" s="13"/>
      <c r="DW381" s="13"/>
      <c r="DX381" s="13"/>
      <c r="DY381" s="13"/>
      <c r="DZ381" s="13"/>
      <c r="EA381" s="13"/>
      <c r="EB381" s="13"/>
      <c r="EC381" s="13"/>
      <c r="ED381" s="13"/>
      <c r="EE381" s="13"/>
      <c r="EF381" s="13"/>
      <c r="EG381" s="13"/>
      <c r="EH381" s="13"/>
      <c r="EI381" s="13"/>
      <c r="EJ381" s="13"/>
      <c r="EK381" s="13"/>
      <c r="EL381" s="13"/>
      <c r="EM381" s="13"/>
      <c r="EN381" s="13"/>
      <c r="EO381" s="13"/>
      <c r="EP381" s="13"/>
      <c r="EQ381" s="13"/>
      <c r="ER381" s="13"/>
      <c r="ES381" s="13"/>
      <c r="ET381" s="13"/>
      <c r="EU381" s="13"/>
      <c r="EV381" s="13"/>
      <c r="EW381" s="13"/>
      <c r="EX381" s="13"/>
      <c r="EY381" s="13"/>
      <c r="EZ381" s="13"/>
      <c r="FA381" s="13"/>
      <c r="FB381" s="13"/>
      <c r="FC381" s="13"/>
      <c r="FD381" s="13"/>
      <c r="FE381" s="13"/>
      <c r="FF381" s="13"/>
      <c r="FG381" s="13"/>
      <c r="FH381" s="13"/>
      <c r="FI381" s="13"/>
      <c r="FJ381" s="13"/>
      <c r="FK381" s="13"/>
      <c r="FL381" s="13"/>
      <c r="FM381" s="13"/>
      <c r="FN381" s="13"/>
      <c r="FO381" s="13"/>
      <c r="FP381" s="13"/>
      <c r="FQ381" s="13"/>
      <c r="FR381" s="13"/>
      <c r="FS381" s="13"/>
      <c r="FT381" s="13"/>
      <c r="FU381" s="13"/>
      <c r="FV381" s="13"/>
      <c r="FW381" s="13"/>
      <c r="FX381" s="13"/>
      <c r="FY381" s="13"/>
      <c r="FZ381" s="13"/>
      <c r="GA381" s="13"/>
      <c r="GB381" s="13"/>
      <c r="GC381" s="13"/>
    </row>
    <row r="382" spans="1:185" ht="12.75" customHeight="1" x14ac:dyDescent="0.2">
      <c r="A382" s="76"/>
      <c r="B382" s="81" t="s">
        <v>423</v>
      </c>
      <c r="C382" s="82" t="s">
        <v>658</v>
      </c>
      <c r="D382" s="88">
        <v>17</v>
      </c>
      <c r="E382" s="85">
        <v>3.1</v>
      </c>
      <c r="F382" s="78"/>
      <c r="G382" s="15">
        <f t="shared" si="5"/>
        <v>3</v>
      </c>
      <c r="H382" s="15">
        <v>0</v>
      </c>
      <c r="I382" s="15">
        <v>1</v>
      </c>
      <c r="J382" s="15">
        <v>0</v>
      </c>
      <c r="K382" s="15"/>
      <c r="L382" s="59">
        <v>0</v>
      </c>
      <c r="M382" s="59">
        <v>0</v>
      </c>
      <c r="N382" s="59">
        <v>0</v>
      </c>
      <c r="O382" s="59">
        <v>1</v>
      </c>
      <c r="P382" s="15"/>
      <c r="Q382" s="59">
        <v>-3</v>
      </c>
      <c r="R382" s="59">
        <v>0</v>
      </c>
      <c r="S382" s="59">
        <v>4</v>
      </c>
      <c r="T382" s="59"/>
      <c r="U382" s="15"/>
      <c r="V382" s="59"/>
      <c r="W382" s="59"/>
      <c r="X382" s="61"/>
      <c r="Y382" s="59"/>
      <c r="Z382" s="61"/>
      <c r="AA382" s="59"/>
      <c r="AB382" s="62"/>
      <c r="AC382" s="62"/>
      <c r="AD382" s="59"/>
      <c r="AE382" s="62"/>
      <c r="AF382" s="59"/>
      <c r="AG382" s="59"/>
      <c r="AH382" s="59"/>
      <c r="AI382" s="59"/>
      <c r="AJ382" s="59"/>
      <c r="AK382" s="59"/>
      <c r="AL382" s="59"/>
      <c r="AM382" s="59"/>
      <c r="AN382" s="59"/>
      <c r="AO382" s="59"/>
      <c r="AP382" s="59"/>
      <c r="AQ382" s="63"/>
      <c r="AR382" s="59"/>
      <c r="AS382" s="59"/>
      <c r="AT382" s="59"/>
      <c r="AU382" s="59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  <c r="BR382" s="13"/>
      <c r="BS382" s="13"/>
      <c r="BT382" s="13"/>
      <c r="BU382" s="13"/>
      <c r="BV382" s="13"/>
      <c r="BW382" s="13"/>
      <c r="BX382" s="13"/>
      <c r="BY382" s="13"/>
      <c r="BZ382" s="13"/>
      <c r="CA382" s="13"/>
      <c r="CB382" s="13"/>
      <c r="CC382" s="13"/>
      <c r="CD382" s="13"/>
      <c r="CE382" s="13"/>
      <c r="CF382" s="13"/>
      <c r="CG382" s="13"/>
      <c r="CH382" s="13"/>
      <c r="CI382" s="13"/>
      <c r="CJ382" s="13"/>
      <c r="CK382" s="13"/>
      <c r="CL382" s="13"/>
      <c r="CM382" s="13"/>
      <c r="CN382" s="13"/>
      <c r="CO382" s="13"/>
      <c r="CP382" s="13"/>
      <c r="CQ382" s="13"/>
      <c r="CR382" s="13"/>
      <c r="CS382" s="13"/>
      <c r="CT382" s="13"/>
      <c r="CU382" s="13"/>
      <c r="CV382" s="13"/>
      <c r="CW382" s="13"/>
      <c r="CX382" s="13"/>
      <c r="CY382" s="13"/>
      <c r="CZ382" s="13"/>
      <c r="DA382" s="13"/>
      <c r="DB382" s="13"/>
      <c r="DC382" s="13"/>
      <c r="DD382" s="13"/>
      <c r="DE382" s="13"/>
      <c r="DF382" s="13"/>
      <c r="DG382" s="13"/>
      <c r="DH382" s="13"/>
      <c r="DI382" s="13"/>
      <c r="DJ382" s="13"/>
      <c r="DK382" s="13"/>
      <c r="DL382" s="13"/>
      <c r="DM382" s="13"/>
      <c r="DN382" s="13"/>
      <c r="DO382" s="13"/>
      <c r="DP382" s="13"/>
      <c r="DQ382" s="13"/>
      <c r="DR382" s="13"/>
      <c r="DS382" s="13"/>
      <c r="DT382" s="13"/>
      <c r="DU382" s="13"/>
      <c r="DV382" s="13"/>
      <c r="DW382" s="13"/>
      <c r="DX382" s="13"/>
      <c r="DY382" s="13"/>
      <c r="DZ382" s="13"/>
      <c r="EA382" s="13"/>
      <c r="EB382" s="13"/>
      <c r="EC382" s="13"/>
      <c r="ED382" s="13"/>
      <c r="EE382" s="13"/>
      <c r="EF382" s="13"/>
      <c r="EG382" s="13"/>
      <c r="EH382" s="13"/>
      <c r="EI382" s="13"/>
      <c r="EJ382" s="13"/>
      <c r="EK382" s="13"/>
      <c r="EL382" s="13"/>
      <c r="EM382" s="13"/>
      <c r="EN382" s="13"/>
      <c r="EO382" s="13"/>
      <c r="EP382" s="13"/>
      <c r="EQ382" s="13"/>
      <c r="ER382" s="13"/>
      <c r="ES382" s="13"/>
      <c r="ET382" s="13"/>
      <c r="EU382" s="13"/>
      <c r="EV382" s="13"/>
      <c r="EW382" s="13"/>
      <c r="EX382" s="13"/>
      <c r="EY382" s="13"/>
      <c r="EZ382" s="13"/>
      <c r="FA382" s="13"/>
      <c r="FB382" s="13"/>
      <c r="FC382" s="13"/>
      <c r="FD382" s="13"/>
      <c r="FE382" s="13"/>
      <c r="FF382" s="13"/>
      <c r="FG382" s="13"/>
      <c r="FH382" s="13"/>
      <c r="FI382" s="13"/>
      <c r="FJ382" s="13"/>
      <c r="FK382" s="13"/>
      <c r="FL382" s="13"/>
      <c r="FM382" s="13"/>
      <c r="FN382" s="13"/>
      <c r="FO382" s="13"/>
      <c r="FP382" s="13"/>
      <c r="FQ382" s="13"/>
      <c r="FR382" s="13"/>
      <c r="FS382" s="13"/>
      <c r="FT382" s="13"/>
      <c r="FU382" s="13"/>
      <c r="FV382" s="13"/>
      <c r="FW382" s="13"/>
      <c r="FX382" s="13"/>
      <c r="FY382" s="13"/>
      <c r="FZ382" s="13"/>
      <c r="GA382" s="13"/>
      <c r="GB382" s="13"/>
      <c r="GC382" s="13"/>
    </row>
    <row r="383" spans="1:185" ht="12.75" customHeight="1" x14ac:dyDescent="0.2">
      <c r="A383" s="76"/>
      <c r="B383" s="81" t="s">
        <v>583</v>
      </c>
      <c r="C383" s="82" t="s">
        <v>662</v>
      </c>
      <c r="D383" s="88"/>
      <c r="E383" s="85">
        <v>3.1</v>
      </c>
      <c r="F383" s="78"/>
      <c r="G383" s="15">
        <f t="shared" si="5"/>
        <v>4</v>
      </c>
      <c r="H383" s="15">
        <v>2</v>
      </c>
      <c r="I383" s="15">
        <v>0</v>
      </c>
      <c r="J383" s="15">
        <v>0</v>
      </c>
      <c r="K383" s="15"/>
      <c r="L383" s="59">
        <v>0</v>
      </c>
      <c r="M383" s="59">
        <v>0</v>
      </c>
      <c r="N383" s="59">
        <v>0</v>
      </c>
      <c r="O383" s="59">
        <v>1</v>
      </c>
      <c r="P383" s="15"/>
      <c r="Q383" s="59">
        <v>1</v>
      </c>
      <c r="R383" s="59">
        <v>0</v>
      </c>
      <c r="S383" s="59">
        <v>0</v>
      </c>
      <c r="T383" s="59"/>
      <c r="U383" s="15"/>
      <c r="V383" s="59"/>
      <c r="W383" s="59"/>
      <c r="X383" s="61"/>
      <c r="Y383" s="59"/>
      <c r="Z383" s="61"/>
      <c r="AA383" s="59"/>
      <c r="AB383" s="62"/>
      <c r="AC383" s="62"/>
      <c r="AD383" s="59"/>
      <c r="AE383" s="62"/>
      <c r="AF383" s="59"/>
      <c r="AG383" s="59"/>
      <c r="AH383" s="59"/>
      <c r="AI383" s="59"/>
      <c r="AJ383" s="59"/>
      <c r="AK383" s="59"/>
      <c r="AL383" s="59"/>
      <c r="AM383" s="59"/>
      <c r="AN383" s="59"/>
      <c r="AO383" s="59"/>
      <c r="AP383" s="59"/>
      <c r="AQ383" s="59"/>
      <c r="AR383" s="59"/>
      <c r="AS383" s="59"/>
      <c r="AT383" s="59"/>
      <c r="AU383" s="59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  <c r="BR383" s="13"/>
      <c r="BS383" s="13"/>
      <c r="BT383" s="13"/>
      <c r="BU383" s="13"/>
      <c r="BV383" s="13"/>
      <c r="BW383" s="13"/>
      <c r="BX383" s="13"/>
      <c r="BY383" s="13"/>
      <c r="BZ383" s="13"/>
      <c r="CA383" s="13"/>
      <c r="CB383" s="13"/>
      <c r="CC383" s="13"/>
      <c r="CD383" s="13"/>
      <c r="CE383" s="13"/>
      <c r="CF383" s="13"/>
      <c r="CG383" s="13"/>
      <c r="CH383" s="13"/>
      <c r="CI383" s="13"/>
      <c r="CJ383" s="13"/>
      <c r="CK383" s="13"/>
      <c r="CL383" s="13"/>
      <c r="CM383" s="13"/>
      <c r="CN383" s="13"/>
      <c r="CO383" s="13"/>
      <c r="CP383" s="13"/>
      <c r="CQ383" s="13"/>
      <c r="CR383" s="13"/>
      <c r="CS383" s="13"/>
      <c r="CT383" s="13"/>
      <c r="CU383" s="13"/>
      <c r="CV383" s="13"/>
      <c r="CW383" s="13"/>
      <c r="CX383" s="13"/>
      <c r="CY383" s="13"/>
      <c r="CZ383" s="13"/>
      <c r="DA383" s="13"/>
      <c r="DB383" s="13"/>
      <c r="DC383" s="13"/>
      <c r="DD383" s="13"/>
      <c r="DE383" s="13"/>
      <c r="DF383" s="13"/>
      <c r="DG383" s="13"/>
      <c r="DH383" s="13"/>
      <c r="DI383" s="13"/>
      <c r="DJ383" s="13"/>
      <c r="DK383" s="13"/>
      <c r="DL383" s="13"/>
      <c r="DM383" s="13"/>
      <c r="DN383" s="13"/>
      <c r="DO383" s="13"/>
      <c r="DP383" s="13"/>
      <c r="DQ383" s="13"/>
      <c r="DR383" s="13"/>
      <c r="DS383" s="13"/>
      <c r="DT383" s="13"/>
      <c r="DU383" s="13"/>
      <c r="DV383" s="13"/>
      <c r="DW383" s="13"/>
      <c r="DX383" s="13"/>
      <c r="DY383" s="13"/>
      <c r="DZ383" s="13"/>
      <c r="EA383" s="13"/>
      <c r="EB383" s="13"/>
      <c r="EC383" s="13"/>
      <c r="ED383" s="13"/>
      <c r="EE383" s="13"/>
      <c r="EF383" s="13"/>
      <c r="EG383" s="13"/>
      <c r="EH383" s="13"/>
      <c r="EI383" s="13"/>
      <c r="EJ383" s="13"/>
      <c r="EK383" s="13"/>
      <c r="EL383" s="13"/>
      <c r="EM383" s="13"/>
      <c r="EN383" s="13"/>
      <c r="EO383" s="13"/>
      <c r="EP383" s="13"/>
      <c r="EQ383" s="13"/>
      <c r="ER383" s="13"/>
      <c r="ES383" s="13"/>
      <c r="ET383" s="13"/>
      <c r="EU383" s="13"/>
      <c r="EV383" s="13"/>
      <c r="EW383" s="13"/>
      <c r="EX383" s="13"/>
      <c r="EY383" s="13"/>
      <c r="EZ383" s="13"/>
      <c r="FA383" s="13"/>
      <c r="FB383" s="13"/>
      <c r="FC383" s="13"/>
      <c r="FD383" s="13"/>
      <c r="FE383" s="13"/>
      <c r="FF383" s="13"/>
      <c r="FG383" s="13"/>
      <c r="FH383" s="13"/>
      <c r="FI383" s="13"/>
      <c r="FJ383" s="13"/>
      <c r="FK383" s="13"/>
      <c r="FL383" s="13"/>
      <c r="FM383" s="13"/>
      <c r="FN383" s="13"/>
      <c r="FO383" s="13"/>
      <c r="FP383" s="13"/>
      <c r="FQ383" s="13"/>
      <c r="FR383" s="13"/>
      <c r="FS383" s="13"/>
      <c r="FT383" s="13"/>
      <c r="FU383" s="13"/>
      <c r="FV383" s="13"/>
      <c r="FW383" s="13"/>
      <c r="FX383" s="13"/>
      <c r="FY383" s="13"/>
      <c r="FZ383" s="13"/>
      <c r="GA383" s="13"/>
      <c r="GB383" s="13"/>
      <c r="GC383" s="13"/>
    </row>
    <row r="384" spans="1:185" ht="12.75" customHeight="1" x14ac:dyDescent="0.2">
      <c r="A384" s="76"/>
      <c r="B384" s="81" t="s">
        <v>155</v>
      </c>
      <c r="C384" s="82" t="s">
        <v>655</v>
      </c>
      <c r="D384" s="88">
        <v>118</v>
      </c>
      <c r="E384" s="85">
        <v>3</v>
      </c>
      <c r="F384" s="78"/>
      <c r="G384" s="15">
        <f t="shared" si="5"/>
        <v>3</v>
      </c>
      <c r="H384" s="15">
        <v>0</v>
      </c>
      <c r="I384" s="15">
        <v>2</v>
      </c>
      <c r="J384" s="68">
        <v>0</v>
      </c>
      <c r="K384" s="15"/>
      <c r="L384" s="59">
        <v>0</v>
      </c>
      <c r="M384" s="59">
        <v>0</v>
      </c>
      <c r="N384" s="59">
        <v>0</v>
      </c>
      <c r="O384" s="59">
        <v>0</v>
      </c>
      <c r="P384" s="15"/>
      <c r="Q384" s="59">
        <v>0</v>
      </c>
      <c r="R384" s="59">
        <v>0</v>
      </c>
      <c r="S384" s="59">
        <v>1</v>
      </c>
      <c r="T384" s="59"/>
      <c r="U384" s="15"/>
      <c r="V384" s="59"/>
      <c r="W384" s="59"/>
      <c r="X384" s="61"/>
      <c r="Y384" s="59"/>
      <c r="Z384" s="61"/>
      <c r="AA384" s="59"/>
      <c r="AB384" s="62"/>
      <c r="AC384" s="62"/>
      <c r="AD384" s="59"/>
      <c r="AE384" s="62"/>
      <c r="AF384" s="59"/>
      <c r="AG384" s="63"/>
      <c r="AH384" s="59"/>
      <c r="AI384" s="59"/>
      <c r="AJ384" s="59"/>
      <c r="AK384" s="59"/>
      <c r="AL384" s="59"/>
      <c r="AM384" s="59"/>
      <c r="AN384" s="59"/>
      <c r="AO384" s="63"/>
      <c r="AP384" s="59"/>
      <c r="AQ384" s="63"/>
      <c r="AR384" s="59"/>
      <c r="AS384" s="63"/>
      <c r="AT384" s="59"/>
      <c r="AU384" s="59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  <c r="BR384" s="13"/>
      <c r="BS384" s="13"/>
      <c r="BT384" s="13"/>
      <c r="BU384" s="13"/>
      <c r="BV384" s="13"/>
      <c r="BW384" s="13"/>
      <c r="BX384" s="13"/>
      <c r="BY384" s="13"/>
      <c r="BZ384" s="13"/>
      <c r="CA384" s="13"/>
      <c r="CB384" s="13"/>
      <c r="CC384" s="13"/>
      <c r="CD384" s="13"/>
      <c r="CE384" s="13"/>
      <c r="CF384" s="13"/>
      <c r="CG384" s="13"/>
      <c r="CH384" s="13"/>
      <c r="CI384" s="13"/>
      <c r="CJ384" s="13"/>
      <c r="CK384" s="13"/>
      <c r="CL384" s="13"/>
      <c r="CM384" s="13"/>
      <c r="CN384" s="13"/>
      <c r="CO384" s="13"/>
      <c r="CP384" s="13"/>
      <c r="CQ384" s="13"/>
      <c r="CR384" s="13"/>
      <c r="CS384" s="13"/>
      <c r="CT384" s="13"/>
      <c r="CU384" s="13"/>
      <c r="CV384" s="13"/>
      <c r="CW384" s="13"/>
      <c r="CX384" s="13"/>
      <c r="CY384" s="13"/>
      <c r="CZ384" s="13"/>
      <c r="DA384" s="13"/>
      <c r="DB384" s="13"/>
      <c r="DC384" s="13"/>
      <c r="DD384" s="13"/>
      <c r="DE384" s="13"/>
      <c r="DF384" s="13"/>
      <c r="DG384" s="13"/>
      <c r="DH384" s="13"/>
      <c r="DI384" s="13"/>
      <c r="DJ384" s="13"/>
      <c r="DK384" s="13"/>
      <c r="DL384" s="13"/>
      <c r="DM384" s="13"/>
      <c r="DN384" s="13"/>
      <c r="DO384" s="13"/>
      <c r="DP384" s="13"/>
      <c r="DQ384" s="13"/>
      <c r="DR384" s="13"/>
      <c r="DS384" s="13"/>
      <c r="DT384" s="13"/>
      <c r="DU384" s="13"/>
      <c r="DV384" s="13"/>
      <c r="DW384" s="13"/>
      <c r="DX384" s="13"/>
      <c r="DY384" s="13"/>
      <c r="DZ384" s="13"/>
      <c r="EA384" s="13"/>
      <c r="EB384" s="13"/>
      <c r="EC384" s="13"/>
      <c r="ED384" s="13"/>
      <c r="EE384" s="13"/>
      <c r="EF384" s="13"/>
      <c r="EG384" s="13"/>
      <c r="EH384" s="13"/>
      <c r="EI384" s="13"/>
      <c r="EJ384" s="13"/>
      <c r="EK384" s="13"/>
      <c r="EL384" s="13"/>
      <c r="EM384" s="13"/>
      <c r="EN384" s="13"/>
      <c r="EO384" s="13"/>
      <c r="EP384" s="13"/>
      <c r="EQ384" s="13"/>
      <c r="ER384" s="13"/>
      <c r="ES384" s="13"/>
      <c r="ET384" s="13"/>
      <c r="EU384" s="13"/>
      <c r="EV384" s="13"/>
      <c r="EW384" s="13"/>
      <c r="EX384" s="13"/>
      <c r="EY384" s="13"/>
      <c r="EZ384" s="13"/>
      <c r="FA384" s="13"/>
      <c r="FB384" s="13"/>
      <c r="FC384" s="13"/>
      <c r="FD384" s="13"/>
      <c r="FE384" s="13"/>
      <c r="FF384" s="13"/>
      <c r="FG384" s="13"/>
      <c r="FH384" s="13"/>
      <c r="FI384" s="13"/>
      <c r="FJ384" s="13"/>
      <c r="FK384" s="13"/>
      <c r="FL384" s="13"/>
      <c r="FM384" s="13"/>
      <c r="FN384" s="13"/>
      <c r="FO384" s="13"/>
      <c r="FP384" s="13"/>
      <c r="FQ384" s="13"/>
      <c r="FR384" s="13"/>
      <c r="FS384" s="13"/>
      <c r="FT384" s="13"/>
      <c r="FU384" s="13"/>
      <c r="FV384" s="13"/>
      <c r="FW384" s="13"/>
      <c r="FX384" s="13"/>
      <c r="FY384" s="13"/>
      <c r="FZ384" s="13"/>
      <c r="GA384" s="13"/>
      <c r="GB384" s="13"/>
      <c r="GC384" s="13"/>
    </row>
    <row r="385" spans="1:185" ht="12.75" customHeight="1" x14ac:dyDescent="0.2">
      <c r="A385" s="76"/>
      <c r="B385" s="81" t="s">
        <v>226</v>
      </c>
      <c r="C385" s="82" t="s">
        <v>659</v>
      </c>
      <c r="D385" s="88">
        <v>82</v>
      </c>
      <c r="E385" s="85">
        <v>3</v>
      </c>
      <c r="F385" s="73"/>
      <c r="G385" s="15">
        <f t="shared" si="5"/>
        <v>8</v>
      </c>
      <c r="H385" s="15">
        <v>2</v>
      </c>
      <c r="I385" s="15">
        <v>2</v>
      </c>
      <c r="J385" s="15">
        <v>2</v>
      </c>
      <c r="K385" s="15"/>
      <c r="L385" s="59">
        <v>0</v>
      </c>
      <c r="M385" s="59">
        <v>0</v>
      </c>
      <c r="N385" s="59">
        <v>0</v>
      </c>
      <c r="O385" s="59">
        <v>1</v>
      </c>
      <c r="P385" s="15"/>
      <c r="Q385" s="59">
        <v>1</v>
      </c>
      <c r="R385" s="59">
        <v>0</v>
      </c>
      <c r="S385" s="59">
        <v>0</v>
      </c>
      <c r="T385" s="59"/>
      <c r="U385" s="15"/>
      <c r="V385" s="59"/>
      <c r="W385" s="59"/>
      <c r="X385" s="61"/>
      <c r="Y385" s="59"/>
      <c r="Z385" s="61"/>
      <c r="AA385" s="59"/>
      <c r="AB385" s="62"/>
      <c r="AC385" s="62"/>
      <c r="AD385" s="59"/>
      <c r="AE385" s="62"/>
      <c r="AF385" s="59"/>
      <c r="AG385" s="59"/>
      <c r="AH385" s="59"/>
      <c r="AI385" s="59"/>
      <c r="AJ385" s="59"/>
      <c r="AK385" s="59"/>
      <c r="AL385" s="59"/>
      <c r="AM385" s="59"/>
      <c r="AN385" s="59"/>
      <c r="AO385" s="59"/>
      <c r="AP385" s="59"/>
      <c r="AQ385" s="59"/>
      <c r="AR385" s="59"/>
      <c r="AS385" s="59"/>
      <c r="AT385" s="59"/>
      <c r="AU385" s="59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  <c r="BR385" s="13"/>
      <c r="BS385" s="13"/>
      <c r="BT385" s="13"/>
      <c r="BU385" s="13"/>
      <c r="BV385" s="13"/>
      <c r="BW385" s="13"/>
      <c r="BX385" s="13"/>
      <c r="BY385" s="13"/>
      <c r="BZ385" s="13"/>
      <c r="CA385" s="13"/>
      <c r="CB385" s="13"/>
      <c r="CC385" s="13"/>
      <c r="CD385" s="13"/>
      <c r="CE385" s="13"/>
      <c r="CF385" s="13"/>
      <c r="CG385" s="13"/>
      <c r="CH385" s="13"/>
      <c r="CI385" s="13"/>
      <c r="CJ385" s="13"/>
      <c r="CK385" s="13"/>
      <c r="CL385" s="13"/>
      <c r="CM385" s="13"/>
      <c r="CN385" s="13"/>
      <c r="CO385" s="13"/>
      <c r="CP385" s="13"/>
      <c r="CQ385" s="13"/>
      <c r="CR385" s="13"/>
      <c r="CS385" s="13"/>
      <c r="CT385" s="13"/>
      <c r="CU385" s="13"/>
      <c r="CV385" s="13"/>
      <c r="CW385" s="13"/>
      <c r="CX385" s="13"/>
      <c r="CY385" s="13"/>
      <c r="CZ385" s="13"/>
      <c r="DA385" s="13"/>
      <c r="DB385" s="13"/>
      <c r="DC385" s="13"/>
      <c r="DD385" s="13"/>
      <c r="DE385" s="13"/>
      <c r="DF385" s="13"/>
      <c r="DG385" s="13"/>
      <c r="DH385" s="13"/>
      <c r="DI385" s="13"/>
      <c r="DJ385" s="13"/>
      <c r="DK385" s="13"/>
      <c r="DL385" s="13"/>
      <c r="DM385" s="13"/>
      <c r="DN385" s="13"/>
      <c r="DO385" s="13"/>
      <c r="DP385" s="13"/>
      <c r="DQ385" s="13"/>
      <c r="DR385" s="13"/>
      <c r="DS385" s="13"/>
      <c r="DT385" s="13"/>
      <c r="DU385" s="13"/>
      <c r="DV385" s="13"/>
      <c r="DW385" s="13"/>
      <c r="DX385" s="13"/>
      <c r="DY385" s="13"/>
      <c r="DZ385" s="13"/>
      <c r="EA385" s="13"/>
      <c r="EB385" s="13"/>
      <c r="EC385" s="13"/>
      <c r="ED385" s="13"/>
      <c r="EE385" s="13"/>
      <c r="EF385" s="13"/>
      <c r="EG385" s="13"/>
      <c r="EH385" s="13"/>
      <c r="EI385" s="13"/>
      <c r="EJ385" s="13"/>
      <c r="EK385" s="13"/>
      <c r="EL385" s="13"/>
      <c r="EM385" s="13"/>
      <c r="EN385" s="13"/>
      <c r="EO385" s="13"/>
      <c r="EP385" s="13"/>
      <c r="EQ385" s="13"/>
      <c r="ER385" s="13"/>
      <c r="ES385" s="13"/>
      <c r="ET385" s="13"/>
      <c r="EU385" s="13"/>
      <c r="EV385" s="13"/>
      <c r="EW385" s="13"/>
      <c r="EX385" s="13"/>
      <c r="EY385" s="13"/>
      <c r="EZ385" s="13"/>
      <c r="FA385" s="13"/>
      <c r="FB385" s="13"/>
      <c r="FC385" s="13"/>
      <c r="FD385" s="13"/>
      <c r="FE385" s="13"/>
      <c r="FF385" s="13"/>
      <c r="FG385" s="13"/>
      <c r="FH385" s="13"/>
      <c r="FI385" s="13"/>
      <c r="FJ385" s="13"/>
      <c r="FK385" s="13"/>
      <c r="FL385" s="13"/>
      <c r="FM385" s="13"/>
      <c r="FN385" s="13"/>
      <c r="FO385" s="13"/>
      <c r="FP385" s="13"/>
      <c r="FQ385" s="13"/>
      <c r="FR385" s="13"/>
      <c r="FS385" s="13"/>
      <c r="FT385" s="13"/>
      <c r="FU385" s="13"/>
      <c r="FV385" s="13"/>
      <c r="FW385" s="13"/>
      <c r="FX385" s="13"/>
      <c r="FY385" s="13"/>
      <c r="FZ385" s="13"/>
      <c r="GA385" s="13"/>
      <c r="GB385" s="13"/>
      <c r="GC385" s="13"/>
    </row>
    <row r="386" spans="1:185" ht="12.75" customHeight="1" x14ac:dyDescent="0.2">
      <c r="A386" s="76"/>
      <c r="B386" s="81" t="s">
        <v>157</v>
      </c>
      <c r="C386" s="82" t="s">
        <v>657</v>
      </c>
      <c r="D386" s="88">
        <v>0</v>
      </c>
      <c r="E386" s="85">
        <v>3</v>
      </c>
      <c r="F386" s="78"/>
      <c r="G386" s="15">
        <f t="shared" si="5"/>
        <v>20</v>
      </c>
      <c r="H386" s="15">
        <v>2</v>
      </c>
      <c r="I386" s="15">
        <v>1</v>
      </c>
      <c r="J386" s="68">
        <v>5</v>
      </c>
      <c r="K386" s="15"/>
      <c r="L386" s="59">
        <v>1</v>
      </c>
      <c r="M386" s="59">
        <v>1</v>
      </c>
      <c r="N386" s="59">
        <v>1</v>
      </c>
      <c r="O386" s="59">
        <v>2</v>
      </c>
      <c r="P386" s="15"/>
      <c r="Q386" s="59">
        <v>2</v>
      </c>
      <c r="R386" s="59">
        <v>0</v>
      </c>
      <c r="S386" s="59">
        <v>5</v>
      </c>
      <c r="T386" s="59"/>
      <c r="U386" s="15"/>
      <c r="V386" s="59"/>
      <c r="W386" s="59"/>
      <c r="X386" s="61"/>
      <c r="Y386" s="59"/>
      <c r="Z386" s="61"/>
      <c r="AA386" s="59"/>
      <c r="AB386" s="62"/>
      <c r="AC386" s="62"/>
      <c r="AD386" s="59"/>
      <c r="AE386" s="62"/>
      <c r="AF386" s="59"/>
      <c r="AG386" s="59"/>
      <c r="AH386" s="59"/>
      <c r="AI386" s="59"/>
      <c r="AJ386" s="59"/>
      <c r="AK386" s="59"/>
      <c r="AL386" s="59"/>
      <c r="AM386" s="59"/>
      <c r="AN386" s="59"/>
      <c r="AO386" s="59"/>
      <c r="AP386" s="59"/>
      <c r="AQ386" s="59"/>
      <c r="AR386" s="59"/>
      <c r="AS386" s="59"/>
      <c r="AT386" s="59"/>
      <c r="AU386" s="59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  <c r="BR386" s="13"/>
      <c r="BS386" s="13"/>
      <c r="BT386" s="13"/>
      <c r="BU386" s="13"/>
      <c r="BV386" s="13"/>
      <c r="BW386" s="13"/>
      <c r="BX386" s="13"/>
      <c r="BY386" s="13"/>
      <c r="BZ386" s="13"/>
      <c r="CA386" s="13"/>
      <c r="CB386" s="13"/>
      <c r="CC386" s="13"/>
      <c r="CD386" s="13"/>
      <c r="CE386" s="13"/>
      <c r="CF386" s="13"/>
      <c r="CG386" s="13"/>
      <c r="CH386" s="13"/>
      <c r="CI386" s="13"/>
      <c r="CJ386" s="13"/>
      <c r="CK386" s="13"/>
      <c r="CL386" s="13"/>
      <c r="CM386" s="13"/>
      <c r="CN386" s="13"/>
      <c r="CO386" s="13"/>
      <c r="CP386" s="13"/>
      <c r="CQ386" s="13"/>
      <c r="CR386" s="13"/>
      <c r="CS386" s="13"/>
      <c r="CT386" s="13"/>
      <c r="CU386" s="13"/>
      <c r="CV386" s="13"/>
      <c r="CW386" s="13"/>
      <c r="CX386" s="13"/>
      <c r="CY386" s="13"/>
      <c r="CZ386" s="13"/>
      <c r="DA386" s="13"/>
      <c r="DB386" s="13"/>
      <c r="DC386" s="13"/>
      <c r="DD386" s="13"/>
      <c r="DE386" s="13"/>
      <c r="DF386" s="13"/>
      <c r="DG386" s="13"/>
      <c r="DH386" s="13"/>
      <c r="DI386" s="13"/>
      <c r="DJ386" s="13"/>
      <c r="DK386" s="13"/>
      <c r="DL386" s="13"/>
      <c r="DM386" s="13"/>
      <c r="DN386" s="13"/>
      <c r="DO386" s="13"/>
      <c r="DP386" s="13"/>
      <c r="DQ386" s="13"/>
      <c r="DR386" s="13"/>
      <c r="DS386" s="13"/>
      <c r="DT386" s="13"/>
      <c r="DU386" s="13"/>
      <c r="DV386" s="13"/>
      <c r="DW386" s="13"/>
      <c r="DX386" s="13"/>
      <c r="DY386" s="13"/>
      <c r="DZ386" s="13"/>
      <c r="EA386" s="13"/>
      <c r="EB386" s="13"/>
      <c r="EC386" s="13"/>
      <c r="ED386" s="13"/>
      <c r="EE386" s="13"/>
      <c r="EF386" s="13"/>
      <c r="EG386" s="13"/>
      <c r="EH386" s="13"/>
      <c r="EI386" s="13"/>
      <c r="EJ386" s="13"/>
      <c r="EK386" s="13"/>
      <c r="EL386" s="13"/>
      <c r="EM386" s="13"/>
      <c r="EN386" s="13"/>
      <c r="EO386" s="13"/>
      <c r="EP386" s="13"/>
      <c r="EQ386" s="13"/>
      <c r="ER386" s="13"/>
      <c r="ES386" s="13"/>
      <c r="ET386" s="13"/>
      <c r="EU386" s="13"/>
      <c r="EV386" s="13"/>
      <c r="EW386" s="13"/>
      <c r="EX386" s="13"/>
      <c r="EY386" s="13"/>
      <c r="EZ386" s="13"/>
      <c r="FA386" s="13"/>
      <c r="FB386" s="13"/>
      <c r="FC386" s="13"/>
      <c r="FD386" s="13"/>
      <c r="FE386" s="13"/>
      <c r="FF386" s="13"/>
      <c r="FG386" s="13"/>
      <c r="FH386" s="13"/>
      <c r="FI386" s="13"/>
      <c r="FJ386" s="13"/>
      <c r="FK386" s="13"/>
      <c r="FL386" s="13"/>
      <c r="FM386" s="13"/>
      <c r="FN386" s="13"/>
      <c r="FO386" s="13"/>
      <c r="FP386" s="13"/>
      <c r="FQ386" s="13"/>
      <c r="FR386" s="13"/>
      <c r="FS386" s="13"/>
      <c r="FT386" s="13"/>
      <c r="FU386" s="13"/>
      <c r="FV386" s="13"/>
      <c r="FW386" s="13"/>
      <c r="FX386" s="13"/>
      <c r="FY386" s="13"/>
      <c r="FZ386" s="13"/>
      <c r="GA386" s="13"/>
      <c r="GB386" s="13"/>
      <c r="GC386" s="13"/>
    </row>
    <row r="387" spans="1:185" ht="12.75" customHeight="1" x14ac:dyDescent="0.2">
      <c r="A387" s="76"/>
      <c r="B387" s="81" t="s">
        <v>420</v>
      </c>
      <c r="C387" s="82" t="s">
        <v>653</v>
      </c>
      <c r="D387" s="88">
        <v>85</v>
      </c>
      <c r="E387" s="85">
        <v>3</v>
      </c>
      <c r="F387" s="78"/>
      <c r="G387" s="15">
        <f t="shared" si="5"/>
        <v>19</v>
      </c>
      <c r="H387" s="15">
        <v>2</v>
      </c>
      <c r="I387" s="15">
        <v>2</v>
      </c>
      <c r="J387" s="68">
        <v>2</v>
      </c>
      <c r="K387" s="15"/>
      <c r="L387" s="59">
        <v>1</v>
      </c>
      <c r="M387" s="59">
        <v>2</v>
      </c>
      <c r="N387" s="59">
        <v>1</v>
      </c>
      <c r="O387" s="59">
        <v>2</v>
      </c>
      <c r="P387" s="15"/>
      <c r="Q387" s="59">
        <v>2</v>
      </c>
      <c r="R387" s="59">
        <v>4</v>
      </c>
      <c r="S387" s="59">
        <v>1</v>
      </c>
      <c r="T387" s="59"/>
      <c r="U387" s="15"/>
      <c r="V387" s="59"/>
      <c r="W387" s="59"/>
      <c r="X387" s="61"/>
      <c r="Y387" s="59"/>
      <c r="Z387" s="61"/>
      <c r="AA387" s="59"/>
      <c r="AB387" s="62"/>
      <c r="AC387" s="62"/>
      <c r="AD387" s="59"/>
      <c r="AE387" s="62"/>
      <c r="AF387" s="59"/>
      <c r="AG387" s="59"/>
      <c r="AH387" s="59"/>
      <c r="AI387" s="59"/>
      <c r="AJ387" s="59"/>
      <c r="AK387" s="59"/>
      <c r="AL387" s="59"/>
      <c r="AM387" s="59"/>
      <c r="AN387" s="59"/>
      <c r="AO387" s="59"/>
      <c r="AP387" s="59"/>
      <c r="AQ387" s="59"/>
      <c r="AR387" s="59"/>
      <c r="AS387" s="59"/>
      <c r="AT387" s="59"/>
      <c r="AU387" s="59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  <c r="BR387" s="13"/>
      <c r="BS387" s="13"/>
      <c r="BT387" s="13"/>
      <c r="BU387" s="13"/>
      <c r="BV387" s="13"/>
      <c r="BW387" s="13"/>
      <c r="BX387" s="13"/>
      <c r="BY387" s="13"/>
      <c r="BZ387" s="13"/>
      <c r="CA387" s="13"/>
      <c r="CB387" s="13"/>
      <c r="CC387" s="13"/>
      <c r="CD387" s="13"/>
      <c r="CE387" s="13"/>
      <c r="CF387" s="13"/>
      <c r="CG387" s="13"/>
      <c r="CH387" s="13"/>
      <c r="CI387" s="13"/>
      <c r="CJ387" s="13"/>
      <c r="CK387" s="13"/>
      <c r="CL387" s="13"/>
      <c r="CM387" s="13"/>
      <c r="CN387" s="13"/>
      <c r="CO387" s="13"/>
      <c r="CP387" s="13"/>
      <c r="CQ387" s="13"/>
      <c r="CR387" s="13"/>
      <c r="CS387" s="13"/>
      <c r="CT387" s="13"/>
      <c r="CU387" s="13"/>
      <c r="CV387" s="13"/>
      <c r="CW387" s="13"/>
      <c r="CX387" s="13"/>
      <c r="CY387" s="13"/>
      <c r="CZ387" s="13"/>
      <c r="DA387" s="13"/>
      <c r="DB387" s="13"/>
      <c r="DC387" s="13"/>
      <c r="DD387" s="13"/>
      <c r="DE387" s="13"/>
      <c r="DF387" s="13"/>
      <c r="DG387" s="13"/>
      <c r="DH387" s="13"/>
      <c r="DI387" s="13"/>
      <c r="DJ387" s="13"/>
      <c r="DK387" s="13"/>
      <c r="DL387" s="13"/>
      <c r="DM387" s="13"/>
      <c r="DN387" s="13"/>
      <c r="DO387" s="13"/>
      <c r="DP387" s="13"/>
      <c r="DQ387" s="13"/>
      <c r="DR387" s="13"/>
      <c r="DS387" s="13"/>
      <c r="DT387" s="13"/>
      <c r="DU387" s="13"/>
      <c r="DV387" s="13"/>
      <c r="DW387" s="13"/>
      <c r="DX387" s="13"/>
      <c r="DY387" s="13"/>
      <c r="DZ387" s="13"/>
      <c r="EA387" s="13"/>
      <c r="EB387" s="13"/>
      <c r="EC387" s="13"/>
      <c r="ED387" s="13"/>
      <c r="EE387" s="13"/>
      <c r="EF387" s="13"/>
      <c r="EG387" s="13"/>
      <c r="EH387" s="13"/>
      <c r="EI387" s="13"/>
      <c r="EJ387" s="13"/>
      <c r="EK387" s="13"/>
      <c r="EL387" s="13"/>
      <c r="EM387" s="13"/>
      <c r="EN387" s="13"/>
      <c r="EO387" s="13"/>
      <c r="EP387" s="13"/>
      <c r="EQ387" s="13"/>
      <c r="ER387" s="13"/>
      <c r="ES387" s="13"/>
      <c r="ET387" s="13"/>
      <c r="EU387" s="13"/>
      <c r="EV387" s="13"/>
      <c r="EW387" s="13"/>
      <c r="EX387" s="13"/>
      <c r="EY387" s="13"/>
      <c r="EZ387" s="13"/>
      <c r="FA387" s="13"/>
      <c r="FB387" s="13"/>
      <c r="FC387" s="13"/>
      <c r="FD387" s="13"/>
      <c r="FE387" s="13"/>
      <c r="FF387" s="13"/>
      <c r="FG387" s="13"/>
      <c r="FH387" s="13"/>
      <c r="FI387" s="13"/>
      <c r="FJ387" s="13"/>
      <c r="FK387" s="13"/>
      <c r="FL387" s="13"/>
      <c r="FM387" s="13"/>
      <c r="FN387" s="13"/>
      <c r="FO387" s="13"/>
      <c r="FP387" s="13"/>
      <c r="FQ387" s="13"/>
      <c r="FR387" s="13"/>
      <c r="FS387" s="13"/>
      <c r="FT387" s="13"/>
      <c r="FU387" s="13"/>
      <c r="FV387" s="13"/>
      <c r="FW387" s="13"/>
      <c r="FX387" s="13"/>
      <c r="FY387" s="13"/>
      <c r="FZ387" s="13"/>
      <c r="GA387" s="13"/>
      <c r="GB387" s="13"/>
      <c r="GC387" s="13"/>
    </row>
    <row r="388" spans="1:185" ht="12.75" customHeight="1" x14ac:dyDescent="0.2">
      <c r="A388" s="76"/>
      <c r="B388" s="81" t="s">
        <v>424</v>
      </c>
      <c r="C388" s="82" t="s">
        <v>665</v>
      </c>
      <c r="D388" s="88">
        <v>62</v>
      </c>
      <c r="E388" s="85">
        <v>3</v>
      </c>
      <c r="F388" s="78"/>
      <c r="G388" s="15">
        <f t="shared" si="5"/>
        <v>0</v>
      </c>
      <c r="H388" s="15">
        <v>0</v>
      </c>
      <c r="I388" s="15">
        <v>0</v>
      </c>
      <c r="J388" s="68">
        <v>0</v>
      </c>
      <c r="K388" s="15"/>
      <c r="L388" s="59">
        <v>0</v>
      </c>
      <c r="M388" s="59">
        <v>0</v>
      </c>
      <c r="N388" s="59">
        <v>0</v>
      </c>
      <c r="O388" s="59">
        <v>0</v>
      </c>
      <c r="P388" s="15"/>
      <c r="Q388" s="59">
        <v>0</v>
      </c>
      <c r="R388" s="59">
        <v>0</v>
      </c>
      <c r="S388" s="59">
        <v>0</v>
      </c>
      <c r="T388" s="59"/>
      <c r="U388" s="15"/>
      <c r="V388" s="59"/>
      <c r="W388" s="59"/>
      <c r="X388" s="61"/>
      <c r="Y388" s="59"/>
      <c r="Z388" s="61"/>
      <c r="AA388" s="59"/>
      <c r="AB388" s="62"/>
      <c r="AC388" s="62"/>
      <c r="AD388" s="59"/>
      <c r="AE388" s="62"/>
      <c r="AF388" s="59"/>
      <c r="AG388" s="59"/>
      <c r="AH388" s="59"/>
      <c r="AI388" s="59"/>
      <c r="AJ388" s="59"/>
      <c r="AK388" s="59"/>
      <c r="AL388" s="59"/>
      <c r="AM388" s="59"/>
      <c r="AN388" s="63"/>
      <c r="AO388" s="59"/>
      <c r="AP388" s="59"/>
      <c r="AQ388" s="63"/>
      <c r="AR388" s="59"/>
      <c r="AS388" s="63"/>
      <c r="AT388" s="59"/>
      <c r="AU388" s="59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  <c r="BR388" s="13"/>
      <c r="BS388" s="13"/>
      <c r="BT388" s="13"/>
      <c r="BU388" s="13"/>
      <c r="BV388" s="13"/>
      <c r="BW388" s="13"/>
      <c r="BX388" s="13"/>
      <c r="BY388" s="13"/>
      <c r="BZ388" s="13"/>
      <c r="CA388" s="13"/>
      <c r="CB388" s="13"/>
      <c r="CC388" s="13"/>
      <c r="CD388" s="13"/>
      <c r="CE388" s="13"/>
      <c r="CF388" s="13"/>
      <c r="CG388" s="13"/>
      <c r="CH388" s="13"/>
      <c r="CI388" s="13"/>
      <c r="CJ388" s="13"/>
      <c r="CK388" s="13"/>
      <c r="CL388" s="13"/>
      <c r="CM388" s="13"/>
      <c r="CN388" s="13"/>
      <c r="CO388" s="13"/>
      <c r="CP388" s="13"/>
      <c r="CQ388" s="13"/>
      <c r="CR388" s="13"/>
      <c r="CS388" s="13"/>
      <c r="CT388" s="13"/>
      <c r="CU388" s="13"/>
      <c r="CV388" s="13"/>
      <c r="CW388" s="13"/>
      <c r="CX388" s="13"/>
      <c r="CY388" s="13"/>
      <c r="CZ388" s="13"/>
      <c r="DA388" s="13"/>
      <c r="DB388" s="13"/>
      <c r="DC388" s="13"/>
      <c r="DD388" s="13"/>
      <c r="DE388" s="13"/>
      <c r="DF388" s="13"/>
      <c r="DG388" s="13"/>
      <c r="DH388" s="13"/>
      <c r="DI388" s="13"/>
      <c r="DJ388" s="13"/>
      <c r="DK388" s="13"/>
      <c r="DL388" s="13"/>
      <c r="DM388" s="13"/>
      <c r="DN388" s="13"/>
      <c r="DO388" s="13"/>
      <c r="DP388" s="13"/>
      <c r="DQ388" s="13"/>
      <c r="DR388" s="13"/>
      <c r="DS388" s="13"/>
      <c r="DT388" s="13"/>
      <c r="DU388" s="13"/>
      <c r="DV388" s="13"/>
      <c r="DW388" s="13"/>
      <c r="DX388" s="13"/>
      <c r="DY388" s="13"/>
      <c r="DZ388" s="13"/>
      <c r="EA388" s="13"/>
      <c r="EB388" s="13"/>
      <c r="EC388" s="13"/>
      <c r="ED388" s="13"/>
      <c r="EE388" s="13"/>
      <c r="EF388" s="13"/>
      <c r="EG388" s="13"/>
      <c r="EH388" s="13"/>
      <c r="EI388" s="13"/>
      <c r="EJ388" s="13"/>
      <c r="EK388" s="13"/>
      <c r="EL388" s="13"/>
      <c r="EM388" s="13"/>
      <c r="EN388" s="13"/>
      <c r="EO388" s="13"/>
      <c r="EP388" s="13"/>
      <c r="EQ388" s="13"/>
      <c r="ER388" s="13"/>
      <c r="ES388" s="13"/>
      <c r="ET388" s="13"/>
      <c r="EU388" s="13"/>
      <c r="EV388" s="13"/>
      <c r="EW388" s="13"/>
      <c r="EX388" s="13"/>
      <c r="EY388" s="13"/>
      <c r="EZ388" s="13"/>
      <c r="FA388" s="13"/>
      <c r="FB388" s="13"/>
      <c r="FC388" s="13"/>
      <c r="FD388" s="13"/>
      <c r="FE388" s="13"/>
      <c r="FF388" s="13"/>
      <c r="FG388" s="13"/>
      <c r="FH388" s="13"/>
      <c r="FI388" s="13"/>
      <c r="FJ388" s="13"/>
      <c r="FK388" s="13"/>
      <c r="FL388" s="13"/>
      <c r="FM388" s="13"/>
      <c r="FN388" s="13"/>
      <c r="FO388" s="13"/>
      <c r="FP388" s="13"/>
      <c r="FQ388" s="13"/>
      <c r="FR388" s="13"/>
      <c r="FS388" s="13"/>
      <c r="FT388" s="13"/>
      <c r="FU388" s="13"/>
      <c r="FV388" s="13"/>
      <c r="FW388" s="13"/>
      <c r="FX388" s="13"/>
      <c r="FY388" s="13"/>
      <c r="FZ388" s="13"/>
      <c r="GA388" s="13"/>
      <c r="GB388" s="13"/>
      <c r="GC388" s="13"/>
    </row>
    <row r="389" spans="1:185" ht="12.75" customHeight="1" x14ac:dyDescent="0.2">
      <c r="A389" s="76"/>
      <c r="B389" s="81" t="s">
        <v>425</v>
      </c>
      <c r="C389" s="82" t="s">
        <v>654</v>
      </c>
      <c r="D389" s="88">
        <v>60</v>
      </c>
      <c r="E389" s="85">
        <v>3</v>
      </c>
      <c r="F389" s="78"/>
      <c r="G389" s="15">
        <f t="shared" si="5"/>
        <v>28</v>
      </c>
      <c r="H389" s="15">
        <v>0</v>
      </c>
      <c r="I389" s="15">
        <v>1</v>
      </c>
      <c r="J389" s="68">
        <v>4</v>
      </c>
      <c r="K389" s="15"/>
      <c r="L389" s="59">
        <v>7</v>
      </c>
      <c r="M389" s="59">
        <v>2</v>
      </c>
      <c r="N389" s="59">
        <v>1</v>
      </c>
      <c r="O389" s="59">
        <v>0</v>
      </c>
      <c r="P389" s="15"/>
      <c r="Q389" s="59">
        <v>10</v>
      </c>
      <c r="R389" s="59">
        <v>2</v>
      </c>
      <c r="S389" s="59">
        <v>1</v>
      </c>
      <c r="T389" s="59"/>
      <c r="U389" s="15"/>
      <c r="V389" s="59"/>
      <c r="W389" s="59"/>
      <c r="X389" s="61"/>
      <c r="Y389" s="59"/>
      <c r="Z389" s="61"/>
      <c r="AA389" s="59"/>
      <c r="AB389" s="62"/>
      <c r="AC389" s="62"/>
      <c r="AD389" s="59"/>
      <c r="AE389" s="62"/>
      <c r="AF389" s="59"/>
      <c r="AG389" s="63"/>
      <c r="AH389" s="59"/>
      <c r="AI389" s="59"/>
      <c r="AJ389" s="59"/>
      <c r="AK389" s="59"/>
      <c r="AL389" s="59"/>
      <c r="AM389" s="59"/>
      <c r="AN389" s="59"/>
      <c r="AO389" s="59"/>
      <c r="AP389" s="59"/>
      <c r="AQ389" s="63"/>
      <c r="AR389" s="59"/>
      <c r="AS389" s="59"/>
      <c r="AT389" s="59"/>
      <c r="AU389" s="59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  <c r="BR389" s="13"/>
      <c r="BS389" s="13"/>
      <c r="BT389" s="13"/>
      <c r="BU389" s="13"/>
      <c r="BV389" s="13"/>
      <c r="BW389" s="13"/>
      <c r="BX389" s="13"/>
      <c r="BY389" s="13"/>
      <c r="BZ389" s="13"/>
      <c r="CA389" s="13"/>
      <c r="CB389" s="13"/>
      <c r="CC389" s="13"/>
      <c r="CD389" s="13"/>
      <c r="CE389" s="13"/>
      <c r="CF389" s="13"/>
      <c r="CG389" s="13"/>
      <c r="CH389" s="13"/>
      <c r="CI389" s="13"/>
      <c r="CJ389" s="13"/>
      <c r="CK389" s="13"/>
      <c r="CL389" s="13"/>
      <c r="CM389" s="13"/>
      <c r="CN389" s="13"/>
      <c r="CO389" s="13"/>
      <c r="CP389" s="13"/>
      <c r="CQ389" s="13"/>
      <c r="CR389" s="13"/>
      <c r="CS389" s="13"/>
      <c r="CT389" s="13"/>
      <c r="CU389" s="13"/>
      <c r="CV389" s="13"/>
      <c r="CW389" s="13"/>
      <c r="CX389" s="13"/>
      <c r="CY389" s="13"/>
      <c r="CZ389" s="13"/>
      <c r="DA389" s="13"/>
      <c r="DB389" s="13"/>
      <c r="DC389" s="13"/>
      <c r="DD389" s="13"/>
      <c r="DE389" s="13"/>
      <c r="DF389" s="13"/>
      <c r="DG389" s="13"/>
      <c r="DH389" s="13"/>
      <c r="DI389" s="13"/>
      <c r="DJ389" s="13"/>
      <c r="DK389" s="13"/>
      <c r="DL389" s="13"/>
      <c r="DM389" s="13"/>
      <c r="DN389" s="13"/>
      <c r="DO389" s="13"/>
      <c r="DP389" s="13"/>
      <c r="DQ389" s="13"/>
      <c r="DR389" s="13"/>
      <c r="DS389" s="13"/>
      <c r="DT389" s="13"/>
      <c r="DU389" s="13"/>
      <c r="DV389" s="13"/>
      <c r="DW389" s="13"/>
      <c r="DX389" s="13"/>
      <c r="DY389" s="13"/>
      <c r="DZ389" s="13"/>
      <c r="EA389" s="13"/>
      <c r="EB389" s="13"/>
      <c r="EC389" s="13"/>
      <c r="ED389" s="13"/>
      <c r="EE389" s="13"/>
      <c r="EF389" s="13"/>
      <c r="EG389" s="13"/>
      <c r="EH389" s="13"/>
      <c r="EI389" s="13"/>
      <c r="EJ389" s="13"/>
      <c r="EK389" s="13"/>
      <c r="EL389" s="13"/>
      <c r="EM389" s="13"/>
      <c r="EN389" s="13"/>
      <c r="EO389" s="13"/>
      <c r="EP389" s="13"/>
      <c r="EQ389" s="13"/>
      <c r="ER389" s="13"/>
      <c r="ES389" s="13"/>
      <c r="ET389" s="13"/>
      <c r="EU389" s="13"/>
      <c r="EV389" s="13"/>
      <c r="EW389" s="13"/>
      <c r="EX389" s="13"/>
      <c r="EY389" s="13"/>
      <c r="EZ389" s="13"/>
      <c r="FA389" s="13"/>
      <c r="FB389" s="13"/>
      <c r="FC389" s="13"/>
      <c r="FD389" s="13"/>
      <c r="FE389" s="13"/>
      <c r="FF389" s="13"/>
      <c r="FG389" s="13"/>
      <c r="FH389" s="13"/>
      <c r="FI389" s="13"/>
      <c r="FJ389" s="13"/>
      <c r="FK389" s="13"/>
      <c r="FL389" s="13"/>
      <c r="FM389" s="13"/>
      <c r="FN389" s="13"/>
      <c r="FO389" s="13"/>
      <c r="FP389" s="13"/>
      <c r="FQ389" s="13"/>
      <c r="FR389" s="13"/>
      <c r="FS389" s="13"/>
      <c r="FT389" s="13"/>
      <c r="FU389" s="13"/>
      <c r="FV389" s="13"/>
      <c r="FW389" s="13"/>
      <c r="FX389" s="13"/>
      <c r="FY389" s="13"/>
      <c r="FZ389" s="13"/>
      <c r="GA389" s="13"/>
      <c r="GB389" s="13"/>
      <c r="GC389" s="13"/>
    </row>
    <row r="390" spans="1:185" ht="12.75" customHeight="1" x14ac:dyDescent="0.2">
      <c r="A390" s="76"/>
      <c r="B390" s="81" t="s">
        <v>429</v>
      </c>
      <c r="C390" s="82" t="s">
        <v>665</v>
      </c>
      <c r="D390" s="88">
        <v>82</v>
      </c>
      <c r="E390" s="85">
        <v>3</v>
      </c>
      <c r="F390" s="50"/>
      <c r="G390" s="15">
        <f t="shared" si="5"/>
        <v>26</v>
      </c>
      <c r="H390" s="15">
        <v>6</v>
      </c>
      <c r="I390" s="15">
        <v>2</v>
      </c>
      <c r="J390" s="68">
        <v>1</v>
      </c>
      <c r="K390" s="15"/>
      <c r="L390" s="59">
        <v>5</v>
      </c>
      <c r="M390" s="59">
        <v>2</v>
      </c>
      <c r="N390" s="59">
        <v>2</v>
      </c>
      <c r="O390" s="59">
        <v>2</v>
      </c>
      <c r="P390" s="15"/>
      <c r="Q390" s="59">
        <v>2</v>
      </c>
      <c r="R390" s="59">
        <v>2</v>
      </c>
      <c r="S390" s="59">
        <v>2</v>
      </c>
      <c r="T390" s="59"/>
      <c r="U390" s="15"/>
      <c r="V390" s="59"/>
      <c r="W390" s="59"/>
      <c r="X390" s="61"/>
      <c r="Y390" s="59"/>
      <c r="Z390" s="61"/>
      <c r="AA390" s="59"/>
      <c r="AB390" s="62"/>
      <c r="AC390" s="62"/>
      <c r="AD390" s="59"/>
      <c r="AE390" s="62"/>
      <c r="AF390" s="59"/>
      <c r="AG390" s="63"/>
      <c r="AH390" s="59"/>
      <c r="AI390" s="59"/>
      <c r="AJ390" s="59"/>
      <c r="AK390" s="59"/>
      <c r="AL390" s="59"/>
      <c r="AM390" s="59"/>
      <c r="AN390" s="59"/>
      <c r="AO390" s="59"/>
      <c r="AP390" s="59"/>
      <c r="AQ390" s="59"/>
      <c r="AR390" s="59"/>
      <c r="AS390" s="59"/>
      <c r="AT390" s="59"/>
      <c r="AU390" s="59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  <c r="BR390" s="13"/>
      <c r="BS390" s="13"/>
      <c r="BT390" s="13"/>
      <c r="BU390" s="13"/>
      <c r="BV390" s="13"/>
      <c r="BW390" s="13"/>
      <c r="BX390" s="13"/>
      <c r="BY390" s="13"/>
      <c r="BZ390" s="13"/>
      <c r="CA390" s="13"/>
      <c r="CB390" s="13"/>
      <c r="CC390" s="13"/>
      <c r="CD390" s="13"/>
      <c r="CE390" s="13"/>
      <c r="CF390" s="13"/>
      <c r="CG390" s="13"/>
      <c r="CH390" s="13"/>
      <c r="CI390" s="13"/>
      <c r="CJ390" s="13"/>
      <c r="CK390" s="13"/>
      <c r="CL390" s="13"/>
      <c r="CM390" s="13"/>
      <c r="CN390" s="13"/>
      <c r="CO390" s="13"/>
      <c r="CP390" s="13"/>
      <c r="CQ390" s="13"/>
      <c r="CR390" s="13"/>
      <c r="CS390" s="13"/>
      <c r="CT390" s="13"/>
      <c r="CU390" s="13"/>
      <c r="CV390" s="13"/>
      <c r="CW390" s="13"/>
      <c r="CX390" s="13"/>
      <c r="CY390" s="13"/>
      <c r="CZ390" s="13"/>
      <c r="DA390" s="13"/>
      <c r="DB390" s="13"/>
      <c r="DC390" s="13"/>
      <c r="DD390" s="13"/>
      <c r="DE390" s="13"/>
      <c r="DF390" s="13"/>
      <c r="DG390" s="13"/>
      <c r="DH390" s="13"/>
      <c r="DI390" s="13"/>
      <c r="DJ390" s="13"/>
      <c r="DK390" s="13"/>
      <c r="DL390" s="13"/>
      <c r="DM390" s="13"/>
      <c r="DN390" s="13"/>
      <c r="DO390" s="13"/>
      <c r="DP390" s="13"/>
      <c r="DQ390" s="13"/>
      <c r="DR390" s="13"/>
      <c r="DS390" s="13"/>
      <c r="DT390" s="13"/>
      <c r="DU390" s="13"/>
      <c r="DV390" s="13"/>
      <c r="DW390" s="13"/>
      <c r="DX390" s="13"/>
      <c r="DY390" s="13"/>
      <c r="DZ390" s="13"/>
      <c r="EA390" s="13"/>
      <c r="EB390" s="13"/>
      <c r="EC390" s="13"/>
      <c r="ED390" s="13"/>
      <c r="EE390" s="13"/>
      <c r="EF390" s="13"/>
      <c r="EG390" s="13"/>
      <c r="EH390" s="13"/>
      <c r="EI390" s="13"/>
      <c r="EJ390" s="13"/>
      <c r="EK390" s="13"/>
      <c r="EL390" s="13"/>
      <c r="EM390" s="13"/>
      <c r="EN390" s="13"/>
      <c r="EO390" s="13"/>
      <c r="EP390" s="13"/>
      <c r="EQ390" s="13"/>
      <c r="ER390" s="13"/>
      <c r="ES390" s="13"/>
      <c r="ET390" s="13"/>
      <c r="EU390" s="13"/>
      <c r="EV390" s="13"/>
      <c r="EW390" s="13"/>
      <c r="EX390" s="13"/>
      <c r="EY390" s="13"/>
      <c r="EZ390" s="13"/>
      <c r="FA390" s="13"/>
      <c r="FB390" s="13"/>
      <c r="FC390" s="13"/>
      <c r="FD390" s="13"/>
      <c r="FE390" s="13"/>
      <c r="FF390" s="13"/>
      <c r="FG390" s="13"/>
      <c r="FH390" s="13"/>
      <c r="FI390" s="13"/>
      <c r="FJ390" s="13"/>
      <c r="FK390" s="13"/>
      <c r="FL390" s="13"/>
      <c r="FM390" s="13"/>
      <c r="FN390" s="13"/>
      <c r="FO390" s="13"/>
      <c r="FP390" s="13"/>
      <c r="FQ390" s="13"/>
      <c r="FR390" s="13"/>
      <c r="FS390" s="13"/>
      <c r="FT390" s="13"/>
      <c r="FU390" s="13"/>
      <c r="FV390" s="13"/>
      <c r="FW390" s="13"/>
      <c r="FX390" s="13"/>
      <c r="FY390" s="13"/>
      <c r="FZ390" s="13"/>
      <c r="GA390" s="13"/>
      <c r="GB390" s="13"/>
      <c r="GC390" s="13"/>
    </row>
    <row r="391" spans="1:185" ht="12.75" customHeight="1" x14ac:dyDescent="0.2">
      <c r="A391" s="76"/>
      <c r="B391" s="81" t="s">
        <v>252</v>
      </c>
      <c r="C391" s="82" t="s">
        <v>657</v>
      </c>
      <c r="D391" s="88">
        <v>39</v>
      </c>
      <c r="E391" s="85">
        <v>3</v>
      </c>
      <c r="F391" s="78"/>
      <c r="G391" s="15">
        <f t="shared" si="5"/>
        <v>2</v>
      </c>
      <c r="H391" s="15">
        <v>0</v>
      </c>
      <c r="I391" s="15">
        <v>0</v>
      </c>
      <c r="J391" s="68">
        <v>0</v>
      </c>
      <c r="K391" s="15"/>
      <c r="L391" s="59">
        <v>0</v>
      </c>
      <c r="M391" s="59">
        <v>0</v>
      </c>
      <c r="N391" s="59">
        <v>0</v>
      </c>
      <c r="O391" s="59">
        <v>0</v>
      </c>
      <c r="P391" s="15"/>
      <c r="Q391" s="59">
        <v>1</v>
      </c>
      <c r="R391" s="59">
        <v>1</v>
      </c>
      <c r="S391" s="59">
        <v>0</v>
      </c>
      <c r="T391" s="59"/>
      <c r="U391" s="15"/>
      <c r="V391" s="59"/>
      <c r="W391" s="59"/>
      <c r="X391" s="61"/>
      <c r="Y391" s="59"/>
      <c r="Z391" s="61"/>
      <c r="AA391" s="59"/>
      <c r="AB391" s="62"/>
      <c r="AC391" s="62"/>
      <c r="AD391" s="59"/>
      <c r="AE391" s="62"/>
      <c r="AF391" s="59"/>
      <c r="AG391" s="59"/>
      <c r="AH391" s="59"/>
      <c r="AI391" s="59"/>
      <c r="AJ391" s="59"/>
      <c r="AK391" s="59"/>
      <c r="AL391" s="59"/>
      <c r="AM391" s="59"/>
      <c r="AN391" s="59"/>
      <c r="AO391" s="59"/>
      <c r="AP391" s="59"/>
      <c r="AQ391" s="59"/>
      <c r="AR391" s="59"/>
      <c r="AS391" s="59"/>
      <c r="AT391" s="59"/>
      <c r="AU391" s="59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  <c r="BR391" s="13"/>
      <c r="BS391" s="13"/>
      <c r="BT391" s="13"/>
      <c r="BU391" s="13"/>
      <c r="BV391" s="13"/>
      <c r="BW391" s="13"/>
      <c r="BX391" s="13"/>
      <c r="BY391" s="13"/>
      <c r="BZ391" s="13"/>
      <c r="CA391" s="13"/>
      <c r="CB391" s="13"/>
      <c r="CC391" s="13"/>
      <c r="CD391" s="13"/>
      <c r="CE391" s="13"/>
      <c r="CF391" s="13"/>
      <c r="CG391" s="13"/>
      <c r="CH391" s="13"/>
      <c r="CI391" s="13"/>
      <c r="CJ391" s="13"/>
      <c r="CK391" s="13"/>
      <c r="CL391" s="13"/>
      <c r="CM391" s="13"/>
      <c r="CN391" s="13"/>
      <c r="CO391" s="13"/>
      <c r="CP391" s="13"/>
      <c r="CQ391" s="13"/>
      <c r="CR391" s="13"/>
      <c r="CS391" s="13"/>
      <c r="CT391" s="13"/>
      <c r="CU391" s="13"/>
      <c r="CV391" s="13"/>
      <c r="CW391" s="13"/>
      <c r="CX391" s="13"/>
      <c r="CY391" s="13"/>
      <c r="CZ391" s="13"/>
      <c r="DA391" s="13"/>
      <c r="DB391" s="13"/>
      <c r="DC391" s="13"/>
      <c r="DD391" s="13"/>
      <c r="DE391" s="13"/>
      <c r="DF391" s="13"/>
      <c r="DG391" s="13"/>
      <c r="DH391" s="13"/>
      <c r="DI391" s="13"/>
      <c r="DJ391" s="13"/>
      <c r="DK391" s="13"/>
      <c r="DL391" s="13"/>
      <c r="DM391" s="13"/>
      <c r="DN391" s="13"/>
      <c r="DO391" s="13"/>
      <c r="DP391" s="13"/>
      <c r="DQ391" s="13"/>
      <c r="DR391" s="13"/>
      <c r="DS391" s="13"/>
      <c r="DT391" s="13"/>
      <c r="DU391" s="13"/>
      <c r="DV391" s="13"/>
      <c r="DW391" s="13"/>
      <c r="DX391" s="13"/>
      <c r="DY391" s="13"/>
      <c r="DZ391" s="13"/>
      <c r="EA391" s="13"/>
      <c r="EB391" s="13"/>
      <c r="EC391" s="13"/>
      <c r="ED391" s="13"/>
      <c r="EE391" s="13"/>
      <c r="EF391" s="13"/>
      <c r="EG391" s="13"/>
      <c r="EH391" s="13"/>
      <c r="EI391" s="13"/>
      <c r="EJ391" s="13"/>
      <c r="EK391" s="13"/>
      <c r="EL391" s="13"/>
      <c r="EM391" s="13"/>
      <c r="EN391" s="13"/>
      <c r="EO391" s="13"/>
      <c r="EP391" s="13"/>
      <c r="EQ391" s="13"/>
      <c r="ER391" s="13"/>
      <c r="ES391" s="13"/>
      <c r="ET391" s="13"/>
      <c r="EU391" s="13"/>
      <c r="EV391" s="13"/>
      <c r="EW391" s="13"/>
      <c r="EX391" s="13"/>
      <c r="EY391" s="13"/>
      <c r="EZ391" s="13"/>
      <c r="FA391" s="13"/>
      <c r="FB391" s="13"/>
      <c r="FC391" s="13"/>
      <c r="FD391" s="13"/>
      <c r="FE391" s="13"/>
      <c r="FF391" s="13"/>
      <c r="FG391" s="13"/>
      <c r="FH391" s="13"/>
      <c r="FI391" s="13"/>
      <c r="FJ391" s="13"/>
      <c r="FK391" s="13"/>
      <c r="FL391" s="13"/>
      <c r="FM391" s="13"/>
      <c r="FN391" s="13"/>
      <c r="FO391" s="13"/>
      <c r="FP391" s="13"/>
      <c r="FQ391" s="13"/>
      <c r="FR391" s="13"/>
      <c r="FS391" s="13"/>
      <c r="FT391" s="13"/>
      <c r="FU391" s="13"/>
      <c r="FV391" s="13"/>
      <c r="FW391" s="13"/>
      <c r="FX391" s="13"/>
      <c r="FY391" s="13"/>
      <c r="FZ391" s="13"/>
      <c r="GA391" s="13"/>
      <c r="GB391" s="13"/>
      <c r="GC391" s="13"/>
    </row>
    <row r="392" spans="1:185" ht="12.75" customHeight="1" x14ac:dyDescent="0.2">
      <c r="A392" s="76"/>
      <c r="B392" s="81" t="s">
        <v>217</v>
      </c>
      <c r="C392" s="82" t="s">
        <v>649</v>
      </c>
      <c r="D392" s="88">
        <v>1</v>
      </c>
      <c r="E392" s="85">
        <v>3</v>
      </c>
      <c r="F392" s="73"/>
      <c r="G392" s="15">
        <f t="shared" si="5"/>
        <v>0</v>
      </c>
      <c r="H392" s="15">
        <v>0</v>
      </c>
      <c r="I392" s="15">
        <v>0</v>
      </c>
      <c r="J392" s="68">
        <v>0</v>
      </c>
      <c r="K392" s="15"/>
      <c r="L392" s="59">
        <v>0</v>
      </c>
      <c r="M392" s="59">
        <v>0</v>
      </c>
      <c r="N392" s="59">
        <v>0</v>
      </c>
      <c r="O392" s="59">
        <v>0</v>
      </c>
      <c r="P392" s="15"/>
      <c r="Q392" s="59">
        <v>0</v>
      </c>
      <c r="R392" s="59">
        <v>0</v>
      </c>
      <c r="S392" s="59">
        <v>0</v>
      </c>
      <c r="T392" s="59"/>
      <c r="U392" s="15"/>
      <c r="V392" s="59"/>
      <c r="W392" s="59"/>
      <c r="X392" s="61"/>
      <c r="Y392" s="59"/>
      <c r="Z392" s="61"/>
      <c r="AA392" s="59"/>
      <c r="AB392" s="62"/>
      <c r="AC392" s="62"/>
      <c r="AD392" s="59"/>
      <c r="AE392" s="62"/>
      <c r="AF392" s="59"/>
      <c r="AG392" s="59"/>
      <c r="AH392" s="59"/>
      <c r="AI392" s="59"/>
      <c r="AJ392" s="59"/>
      <c r="AK392" s="59"/>
      <c r="AL392" s="59"/>
      <c r="AM392" s="59"/>
      <c r="AN392" s="59"/>
      <c r="AO392" s="59"/>
      <c r="AP392" s="59"/>
      <c r="AQ392" s="63"/>
      <c r="AR392" s="59"/>
      <c r="AS392" s="59"/>
      <c r="AT392" s="59"/>
      <c r="AU392" s="59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  <c r="BF392" s="13"/>
      <c r="BG392" s="13"/>
      <c r="BH392" s="13"/>
      <c r="BI392" s="13"/>
      <c r="BJ392" s="13"/>
      <c r="BK392" s="13"/>
      <c r="BL392" s="13"/>
      <c r="BM392" s="13"/>
      <c r="BN392" s="13"/>
      <c r="BO392" s="13"/>
      <c r="BP392" s="13"/>
      <c r="BQ392" s="13"/>
      <c r="BR392" s="13"/>
      <c r="BS392" s="13"/>
      <c r="BT392" s="13"/>
      <c r="BU392" s="13"/>
      <c r="BV392" s="13"/>
      <c r="BW392" s="13"/>
      <c r="BX392" s="13"/>
      <c r="BY392" s="13"/>
      <c r="BZ392" s="13"/>
      <c r="CA392" s="13"/>
      <c r="CB392" s="13"/>
      <c r="CC392" s="13"/>
      <c r="CD392" s="13"/>
      <c r="CE392" s="13"/>
      <c r="CF392" s="13"/>
      <c r="CG392" s="13"/>
      <c r="CH392" s="13"/>
      <c r="CI392" s="13"/>
      <c r="CJ392" s="13"/>
      <c r="CK392" s="13"/>
      <c r="CL392" s="13"/>
      <c r="CM392" s="13"/>
      <c r="CN392" s="13"/>
      <c r="CO392" s="13"/>
      <c r="CP392" s="13"/>
      <c r="CQ392" s="13"/>
      <c r="CR392" s="13"/>
      <c r="CS392" s="13"/>
      <c r="CT392" s="13"/>
      <c r="CU392" s="13"/>
      <c r="CV392" s="13"/>
      <c r="CW392" s="13"/>
      <c r="CX392" s="13"/>
      <c r="CY392" s="13"/>
      <c r="CZ392" s="13"/>
      <c r="DA392" s="13"/>
      <c r="DB392" s="13"/>
      <c r="DC392" s="13"/>
      <c r="DD392" s="13"/>
      <c r="DE392" s="13"/>
      <c r="DF392" s="13"/>
      <c r="DG392" s="13"/>
      <c r="DH392" s="13"/>
      <c r="DI392" s="13"/>
      <c r="DJ392" s="13"/>
      <c r="DK392" s="13"/>
      <c r="DL392" s="13"/>
      <c r="DM392" s="13"/>
      <c r="DN392" s="13"/>
      <c r="DO392" s="13"/>
      <c r="DP392" s="13"/>
      <c r="DQ392" s="13"/>
      <c r="DR392" s="13"/>
      <c r="DS392" s="13"/>
      <c r="DT392" s="13"/>
      <c r="DU392" s="13"/>
      <c r="DV392" s="13"/>
      <c r="DW392" s="13"/>
      <c r="DX392" s="13"/>
      <c r="DY392" s="13"/>
      <c r="DZ392" s="13"/>
      <c r="EA392" s="13"/>
      <c r="EB392" s="13"/>
      <c r="EC392" s="13"/>
      <c r="ED392" s="13"/>
      <c r="EE392" s="13"/>
      <c r="EF392" s="13"/>
      <c r="EG392" s="13"/>
      <c r="EH392" s="13"/>
      <c r="EI392" s="13"/>
      <c r="EJ392" s="13"/>
      <c r="EK392" s="13"/>
      <c r="EL392" s="13"/>
      <c r="EM392" s="13"/>
      <c r="EN392" s="13"/>
      <c r="EO392" s="13"/>
      <c r="EP392" s="13"/>
      <c r="EQ392" s="13"/>
      <c r="ER392" s="13"/>
      <c r="ES392" s="13"/>
      <c r="ET392" s="13"/>
      <c r="EU392" s="13"/>
      <c r="EV392" s="13"/>
      <c r="EW392" s="13"/>
      <c r="EX392" s="13"/>
      <c r="EY392" s="13"/>
      <c r="EZ392" s="13"/>
      <c r="FA392" s="13"/>
      <c r="FB392" s="13"/>
      <c r="FC392" s="13"/>
      <c r="FD392" s="13"/>
      <c r="FE392" s="13"/>
      <c r="FF392" s="13"/>
      <c r="FG392" s="13"/>
      <c r="FH392" s="13"/>
      <c r="FI392" s="13"/>
      <c r="FJ392" s="13"/>
      <c r="FK392" s="13"/>
      <c r="FL392" s="13"/>
      <c r="FM392" s="13"/>
      <c r="FN392" s="13"/>
      <c r="FO392" s="13"/>
      <c r="FP392" s="13"/>
      <c r="FQ392" s="13"/>
      <c r="FR392" s="13"/>
      <c r="FS392" s="13"/>
      <c r="FT392" s="13"/>
      <c r="FU392" s="13"/>
      <c r="FV392" s="13"/>
      <c r="FW392" s="13"/>
      <c r="FX392" s="13"/>
      <c r="FY392" s="13"/>
      <c r="FZ392" s="13"/>
      <c r="GA392" s="13"/>
      <c r="GB392" s="13"/>
      <c r="GC392" s="13"/>
    </row>
    <row r="393" spans="1:185" ht="12.75" customHeight="1" x14ac:dyDescent="0.2">
      <c r="A393" s="76"/>
      <c r="B393" s="81" t="s">
        <v>179</v>
      </c>
      <c r="C393" s="82" t="s">
        <v>660</v>
      </c>
      <c r="D393" s="88">
        <v>95</v>
      </c>
      <c r="E393" s="85">
        <v>3</v>
      </c>
      <c r="F393" s="78"/>
      <c r="G393" s="15">
        <f t="shared" si="5"/>
        <v>4</v>
      </c>
      <c r="H393" s="15">
        <v>1</v>
      </c>
      <c r="I393" s="15">
        <v>1</v>
      </c>
      <c r="J393" s="15">
        <v>0</v>
      </c>
      <c r="K393" s="15"/>
      <c r="L393" s="59">
        <v>0</v>
      </c>
      <c r="M393" s="59">
        <v>1</v>
      </c>
      <c r="N393" s="59">
        <v>0</v>
      </c>
      <c r="O393" s="59">
        <v>0</v>
      </c>
      <c r="P393" s="15"/>
      <c r="Q393" s="59">
        <v>0</v>
      </c>
      <c r="R393" s="59">
        <v>1</v>
      </c>
      <c r="S393" s="59">
        <v>0</v>
      </c>
      <c r="T393" s="59"/>
      <c r="U393" s="15"/>
      <c r="V393" s="59"/>
      <c r="W393" s="59"/>
      <c r="X393" s="61"/>
      <c r="Y393" s="59"/>
      <c r="Z393" s="61"/>
      <c r="AA393" s="59"/>
      <c r="AB393" s="62"/>
      <c r="AC393" s="62"/>
      <c r="AD393" s="59"/>
      <c r="AE393" s="62"/>
      <c r="AF393" s="59"/>
      <c r="AG393" s="59"/>
      <c r="AH393" s="59"/>
      <c r="AI393" s="59"/>
      <c r="AJ393" s="59"/>
      <c r="AK393" s="59"/>
      <c r="AL393" s="59"/>
      <c r="AM393" s="59"/>
      <c r="AN393" s="59"/>
      <c r="AO393" s="59"/>
      <c r="AP393" s="59"/>
      <c r="AQ393" s="59"/>
      <c r="AR393" s="59"/>
      <c r="AS393" s="59"/>
      <c r="AT393" s="59"/>
      <c r="AU393" s="59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  <c r="BF393" s="13"/>
      <c r="BG393" s="13"/>
      <c r="BH393" s="13"/>
      <c r="BI393" s="13"/>
      <c r="BJ393" s="13"/>
      <c r="BK393" s="13"/>
      <c r="BL393" s="13"/>
      <c r="BM393" s="13"/>
      <c r="BN393" s="13"/>
      <c r="BO393" s="13"/>
      <c r="BP393" s="13"/>
      <c r="BQ393" s="13"/>
      <c r="BR393" s="13"/>
      <c r="BS393" s="13"/>
      <c r="BT393" s="13"/>
      <c r="BU393" s="13"/>
      <c r="BV393" s="13"/>
      <c r="BW393" s="13"/>
      <c r="BX393" s="13"/>
      <c r="BY393" s="13"/>
      <c r="BZ393" s="13"/>
      <c r="CA393" s="13"/>
      <c r="CB393" s="13"/>
      <c r="CC393" s="13"/>
      <c r="CD393" s="13"/>
      <c r="CE393" s="13"/>
      <c r="CF393" s="13"/>
      <c r="CG393" s="13"/>
      <c r="CH393" s="13"/>
      <c r="CI393" s="13"/>
      <c r="CJ393" s="13"/>
      <c r="CK393" s="13"/>
      <c r="CL393" s="13"/>
      <c r="CM393" s="13"/>
      <c r="CN393" s="13"/>
      <c r="CO393" s="13"/>
      <c r="CP393" s="13"/>
      <c r="CQ393" s="13"/>
      <c r="CR393" s="13"/>
      <c r="CS393" s="13"/>
      <c r="CT393" s="13"/>
      <c r="CU393" s="13"/>
      <c r="CV393" s="13"/>
      <c r="CW393" s="13"/>
      <c r="CX393" s="13"/>
      <c r="CY393" s="13"/>
      <c r="CZ393" s="13"/>
      <c r="DA393" s="13"/>
      <c r="DB393" s="13"/>
      <c r="DC393" s="13"/>
      <c r="DD393" s="13"/>
      <c r="DE393" s="13"/>
      <c r="DF393" s="13"/>
      <c r="DG393" s="13"/>
      <c r="DH393" s="13"/>
      <c r="DI393" s="13"/>
      <c r="DJ393" s="13"/>
      <c r="DK393" s="13"/>
      <c r="DL393" s="13"/>
      <c r="DM393" s="13"/>
      <c r="DN393" s="13"/>
      <c r="DO393" s="13"/>
      <c r="DP393" s="13"/>
      <c r="DQ393" s="13"/>
      <c r="DR393" s="13"/>
      <c r="DS393" s="13"/>
      <c r="DT393" s="13"/>
      <c r="DU393" s="13"/>
      <c r="DV393" s="13"/>
      <c r="DW393" s="13"/>
      <c r="DX393" s="13"/>
      <c r="DY393" s="13"/>
      <c r="DZ393" s="13"/>
      <c r="EA393" s="13"/>
      <c r="EB393" s="13"/>
      <c r="EC393" s="13"/>
      <c r="ED393" s="13"/>
      <c r="EE393" s="13"/>
      <c r="EF393" s="13"/>
      <c r="EG393" s="13"/>
      <c r="EH393" s="13"/>
      <c r="EI393" s="13"/>
      <c r="EJ393" s="13"/>
      <c r="EK393" s="13"/>
      <c r="EL393" s="13"/>
      <c r="EM393" s="13"/>
      <c r="EN393" s="13"/>
      <c r="EO393" s="13"/>
      <c r="EP393" s="13"/>
      <c r="EQ393" s="13"/>
      <c r="ER393" s="13"/>
      <c r="ES393" s="13"/>
      <c r="ET393" s="13"/>
      <c r="EU393" s="13"/>
      <c r="EV393" s="13"/>
      <c r="EW393" s="13"/>
      <c r="EX393" s="13"/>
      <c r="EY393" s="13"/>
      <c r="EZ393" s="13"/>
      <c r="FA393" s="13"/>
      <c r="FB393" s="13"/>
      <c r="FC393" s="13"/>
      <c r="FD393" s="13"/>
      <c r="FE393" s="13"/>
      <c r="FF393" s="13"/>
      <c r="FG393" s="13"/>
      <c r="FH393" s="13"/>
      <c r="FI393" s="13"/>
      <c r="FJ393" s="13"/>
      <c r="FK393" s="13"/>
      <c r="FL393" s="13"/>
      <c r="FM393" s="13"/>
      <c r="FN393" s="13"/>
      <c r="FO393" s="13"/>
      <c r="FP393" s="13"/>
      <c r="FQ393" s="13"/>
      <c r="FR393" s="13"/>
      <c r="FS393" s="13"/>
      <c r="FT393" s="13"/>
      <c r="FU393" s="13"/>
      <c r="FV393" s="13"/>
      <c r="FW393" s="13"/>
      <c r="FX393" s="13"/>
      <c r="FY393" s="13"/>
      <c r="FZ393" s="13"/>
      <c r="GA393" s="13"/>
      <c r="GB393" s="13"/>
      <c r="GC393" s="13"/>
    </row>
    <row r="394" spans="1:185" ht="12.75" customHeight="1" x14ac:dyDescent="0.2">
      <c r="A394" s="76"/>
      <c r="B394" s="81" t="s">
        <v>431</v>
      </c>
      <c r="C394" s="82" t="s">
        <v>646</v>
      </c>
      <c r="D394" s="88">
        <v>49</v>
      </c>
      <c r="E394" s="85">
        <v>3</v>
      </c>
      <c r="F394" s="78"/>
      <c r="G394" s="15">
        <f t="shared" si="5"/>
        <v>9</v>
      </c>
      <c r="H394" s="15">
        <v>1</v>
      </c>
      <c r="I394" s="15">
        <v>0</v>
      </c>
      <c r="J394" s="15">
        <v>4</v>
      </c>
      <c r="K394" s="15"/>
      <c r="L394" s="59">
        <v>0</v>
      </c>
      <c r="M394" s="59">
        <v>1</v>
      </c>
      <c r="N394" s="59">
        <v>1</v>
      </c>
      <c r="O394" s="59">
        <v>1</v>
      </c>
      <c r="P394" s="15"/>
      <c r="Q394" s="59">
        <v>0</v>
      </c>
      <c r="R394" s="59">
        <v>1</v>
      </c>
      <c r="S394" s="59">
        <v>0</v>
      </c>
      <c r="T394" s="59"/>
      <c r="U394" s="15"/>
      <c r="V394" s="59"/>
      <c r="W394" s="59"/>
      <c r="X394" s="61"/>
      <c r="Y394" s="59"/>
      <c r="Z394" s="61"/>
      <c r="AA394" s="59"/>
      <c r="AB394" s="62"/>
      <c r="AC394" s="62"/>
      <c r="AD394" s="59"/>
      <c r="AE394" s="62"/>
      <c r="AF394" s="59"/>
      <c r="AG394" s="63"/>
      <c r="AH394" s="59"/>
      <c r="AI394" s="59"/>
      <c r="AJ394" s="59"/>
      <c r="AK394" s="59"/>
      <c r="AL394" s="59"/>
      <c r="AM394" s="63"/>
      <c r="AN394" s="59"/>
      <c r="AO394" s="59"/>
      <c r="AP394" s="59"/>
      <c r="AQ394" s="59"/>
      <c r="AR394" s="59"/>
      <c r="AS394" s="59"/>
      <c r="AT394" s="59"/>
      <c r="AU394" s="59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  <c r="BF394" s="13"/>
      <c r="BG394" s="13"/>
      <c r="BH394" s="13"/>
      <c r="BI394" s="13"/>
      <c r="BJ394" s="13"/>
      <c r="BK394" s="13"/>
      <c r="BL394" s="13"/>
      <c r="BM394" s="13"/>
      <c r="BN394" s="13"/>
      <c r="BO394" s="13"/>
      <c r="BP394" s="13"/>
      <c r="BQ394" s="13"/>
      <c r="BR394" s="13"/>
      <c r="BS394" s="13"/>
      <c r="BT394" s="13"/>
      <c r="BU394" s="13"/>
      <c r="BV394" s="13"/>
      <c r="BW394" s="13"/>
      <c r="BX394" s="13"/>
      <c r="BY394" s="13"/>
      <c r="BZ394" s="13"/>
      <c r="CA394" s="13"/>
      <c r="CB394" s="13"/>
      <c r="CC394" s="13"/>
      <c r="CD394" s="13"/>
      <c r="CE394" s="13"/>
      <c r="CF394" s="13"/>
      <c r="CG394" s="13"/>
      <c r="CH394" s="13"/>
      <c r="CI394" s="13"/>
      <c r="CJ394" s="13"/>
      <c r="CK394" s="13"/>
      <c r="CL394" s="13"/>
      <c r="CM394" s="13"/>
      <c r="CN394" s="13"/>
      <c r="CO394" s="13"/>
      <c r="CP394" s="13"/>
      <c r="CQ394" s="13"/>
      <c r="CR394" s="13"/>
      <c r="CS394" s="13"/>
      <c r="CT394" s="13"/>
      <c r="CU394" s="13"/>
      <c r="CV394" s="13"/>
      <c r="CW394" s="13"/>
      <c r="CX394" s="13"/>
      <c r="CY394" s="13"/>
      <c r="CZ394" s="13"/>
      <c r="DA394" s="13"/>
      <c r="DB394" s="13"/>
      <c r="DC394" s="13"/>
      <c r="DD394" s="13"/>
      <c r="DE394" s="13"/>
      <c r="DF394" s="13"/>
      <c r="DG394" s="13"/>
      <c r="DH394" s="13"/>
      <c r="DI394" s="13"/>
      <c r="DJ394" s="13"/>
      <c r="DK394" s="13"/>
      <c r="DL394" s="13"/>
      <c r="DM394" s="13"/>
      <c r="DN394" s="13"/>
      <c r="DO394" s="13"/>
      <c r="DP394" s="13"/>
      <c r="DQ394" s="13"/>
      <c r="DR394" s="13"/>
      <c r="DS394" s="13"/>
      <c r="DT394" s="13"/>
      <c r="DU394" s="13"/>
      <c r="DV394" s="13"/>
      <c r="DW394" s="13"/>
      <c r="DX394" s="13"/>
      <c r="DY394" s="13"/>
      <c r="DZ394" s="13"/>
      <c r="EA394" s="13"/>
      <c r="EB394" s="13"/>
      <c r="EC394" s="13"/>
      <c r="ED394" s="13"/>
      <c r="EE394" s="13"/>
      <c r="EF394" s="13"/>
      <c r="EG394" s="13"/>
      <c r="EH394" s="13"/>
      <c r="EI394" s="13"/>
      <c r="EJ394" s="13"/>
      <c r="EK394" s="13"/>
      <c r="EL394" s="13"/>
      <c r="EM394" s="13"/>
      <c r="EN394" s="13"/>
      <c r="EO394" s="13"/>
      <c r="EP394" s="13"/>
      <c r="EQ394" s="13"/>
      <c r="ER394" s="13"/>
      <c r="ES394" s="13"/>
      <c r="ET394" s="13"/>
      <c r="EU394" s="13"/>
      <c r="EV394" s="13"/>
      <c r="EW394" s="13"/>
      <c r="EX394" s="13"/>
      <c r="EY394" s="13"/>
      <c r="EZ394" s="13"/>
      <c r="FA394" s="13"/>
      <c r="FB394" s="13"/>
      <c r="FC394" s="13"/>
      <c r="FD394" s="13"/>
      <c r="FE394" s="13"/>
      <c r="FF394" s="13"/>
      <c r="FG394" s="13"/>
      <c r="FH394" s="13"/>
      <c r="FI394" s="13"/>
      <c r="FJ394" s="13"/>
      <c r="FK394" s="13"/>
      <c r="FL394" s="13"/>
      <c r="FM394" s="13"/>
      <c r="FN394" s="13"/>
      <c r="FO394" s="13"/>
      <c r="FP394" s="13"/>
      <c r="FQ394" s="13"/>
      <c r="FR394" s="13"/>
      <c r="FS394" s="13"/>
      <c r="FT394" s="13"/>
      <c r="FU394" s="13"/>
      <c r="FV394" s="13"/>
      <c r="FW394" s="13"/>
      <c r="FX394" s="13"/>
      <c r="FY394" s="13"/>
      <c r="FZ394" s="13"/>
      <c r="GA394" s="13"/>
      <c r="GB394" s="13"/>
      <c r="GC394" s="13"/>
    </row>
    <row r="395" spans="1:185" ht="12.75" customHeight="1" x14ac:dyDescent="0.2">
      <c r="A395" s="76"/>
      <c r="B395" s="81" t="s">
        <v>432</v>
      </c>
      <c r="C395" s="82" t="s">
        <v>653</v>
      </c>
      <c r="D395" s="88">
        <v>59</v>
      </c>
      <c r="E395" s="85">
        <v>3</v>
      </c>
      <c r="F395" s="50">
        <v>3</v>
      </c>
      <c r="G395" s="15">
        <f t="shared" si="5"/>
        <v>9</v>
      </c>
      <c r="H395" s="15">
        <v>0</v>
      </c>
      <c r="I395" s="15">
        <v>0</v>
      </c>
      <c r="J395" s="15">
        <v>0</v>
      </c>
      <c r="K395" s="15"/>
      <c r="L395" s="59">
        <v>0</v>
      </c>
      <c r="M395" s="59">
        <v>5</v>
      </c>
      <c r="N395" s="59">
        <v>2</v>
      </c>
      <c r="O395" s="59">
        <v>2</v>
      </c>
      <c r="P395" s="15"/>
      <c r="Q395" s="59">
        <v>0</v>
      </c>
      <c r="R395" s="59">
        <v>0</v>
      </c>
      <c r="S395" s="59">
        <v>0</v>
      </c>
      <c r="T395" s="59"/>
      <c r="U395" s="15"/>
      <c r="V395" s="59"/>
      <c r="W395" s="59"/>
      <c r="X395" s="61"/>
      <c r="Y395" s="59"/>
      <c r="Z395" s="61"/>
      <c r="AA395" s="59"/>
      <c r="AB395" s="62"/>
      <c r="AC395" s="62"/>
      <c r="AD395" s="59"/>
      <c r="AE395" s="62"/>
      <c r="AF395" s="59"/>
      <c r="AG395" s="59"/>
      <c r="AH395" s="59"/>
      <c r="AI395" s="59"/>
      <c r="AJ395" s="59"/>
      <c r="AK395" s="59"/>
      <c r="AL395" s="59"/>
      <c r="AM395" s="59"/>
      <c r="AN395" s="59"/>
      <c r="AO395" s="59"/>
      <c r="AP395" s="59"/>
      <c r="AQ395" s="59"/>
      <c r="AR395" s="59"/>
      <c r="AS395" s="59"/>
      <c r="AT395" s="59"/>
      <c r="AU395" s="59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  <c r="BF395" s="13"/>
      <c r="BG395" s="13"/>
      <c r="BH395" s="13"/>
      <c r="BI395" s="13"/>
      <c r="BJ395" s="13"/>
      <c r="BK395" s="13"/>
      <c r="BL395" s="13"/>
      <c r="BM395" s="13"/>
      <c r="BN395" s="13"/>
      <c r="BO395" s="13"/>
      <c r="BP395" s="13"/>
      <c r="BQ395" s="13"/>
      <c r="BR395" s="13"/>
      <c r="BS395" s="13"/>
      <c r="BT395" s="13"/>
      <c r="BU395" s="13"/>
      <c r="BV395" s="13"/>
      <c r="BW395" s="13"/>
      <c r="BX395" s="13"/>
      <c r="BY395" s="13"/>
      <c r="BZ395" s="13"/>
      <c r="CA395" s="13"/>
      <c r="CB395" s="13"/>
      <c r="CC395" s="13"/>
      <c r="CD395" s="13"/>
      <c r="CE395" s="13"/>
      <c r="CF395" s="13"/>
      <c r="CG395" s="13"/>
      <c r="CH395" s="13"/>
      <c r="CI395" s="13"/>
      <c r="CJ395" s="13"/>
      <c r="CK395" s="13"/>
      <c r="CL395" s="13"/>
      <c r="CM395" s="13"/>
      <c r="CN395" s="13"/>
      <c r="CO395" s="13"/>
      <c r="CP395" s="13"/>
      <c r="CQ395" s="13"/>
      <c r="CR395" s="13"/>
      <c r="CS395" s="13"/>
      <c r="CT395" s="13"/>
      <c r="CU395" s="13"/>
      <c r="CV395" s="13"/>
      <c r="CW395" s="13"/>
      <c r="CX395" s="13"/>
      <c r="CY395" s="13"/>
      <c r="CZ395" s="13"/>
      <c r="DA395" s="13"/>
      <c r="DB395" s="13"/>
      <c r="DC395" s="13"/>
      <c r="DD395" s="13"/>
      <c r="DE395" s="13"/>
      <c r="DF395" s="13"/>
      <c r="DG395" s="13"/>
      <c r="DH395" s="13"/>
      <c r="DI395" s="13"/>
      <c r="DJ395" s="13"/>
      <c r="DK395" s="13"/>
      <c r="DL395" s="13"/>
      <c r="DM395" s="13"/>
      <c r="DN395" s="13"/>
      <c r="DO395" s="13"/>
      <c r="DP395" s="13"/>
      <c r="DQ395" s="13"/>
      <c r="DR395" s="13"/>
      <c r="DS395" s="13"/>
      <c r="DT395" s="13"/>
      <c r="DU395" s="13"/>
      <c r="DV395" s="13"/>
      <c r="DW395" s="13"/>
      <c r="DX395" s="13"/>
      <c r="DY395" s="13"/>
      <c r="DZ395" s="13"/>
      <c r="EA395" s="13"/>
      <c r="EB395" s="13"/>
      <c r="EC395" s="13"/>
      <c r="ED395" s="13"/>
      <c r="EE395" s="13"/>
      <c r="EF395" s="13"/>
      <c r="EG395" s="13"/>
      <c r="EH395" s="13"/>
      <c r="EI395" s="13"/>
      <c r="EJ395" s="13"/>
      <c r="EK395" s="13"/>
      <c r="EL395" s="13"/>
      <c r="EM395" s="13"/>
      <c r="EN395" s="13"/>
      <c r="EO395" s="13"/>
      <c r="EP395" s="13"/>
      <c r="EQ395" s="13"/>
      <c r="ER395" s="13"/>
      <c r="ES395" s="13"/>
      <c r="ET395" s="13"/>
      <c r="EU395" s="13"/>
      <c r="EV395" s="13"/>
      <c r="EW395" s="13"/>
      <c r="EX395" s="13"/>
      <c r="EY395" s="13"/>
      <c r="EZ395" s="13"/>
      <c r="FA395" s="13"/>
      <c r="FB395" s="13"/>
      <c r="FC395" s="13"/>
      <c r="FD395" s="13"/>
      <c r="FE395" s="13"/>
      <c r="FF395" s="13"/>
      <c r="FG395" s="13"/>
      <c r="FH395" s="13"/>
      <c r="FI395" s="13"/>
      <c r="FJ395" s="13"/>
      <c r="FK395" s="13"/>
      <c r="FL395" s="13"/>
      <c r="FM395" s="13"/>
      <c r="FN395" s="13"/>
      <c r="FO395" s="13"/>
      <c r="FP395" s="13"/>
      <c r="FQ395" s="13"/>
      <c r="FR395" s="13"/>
      <c r="FS395" s="13"/>
      <c r="FT395" s="13"/>
      <c r="FU395" s="13"/>
      <c r="FV395" s="13"/>
      <c r="FW395" s="13"/>
      <c r="FX395" s="13"/>
      <c r="FY395" s="13"/>
      <c r="FZ395" s="13"/>
      <c r="GA395" s="13"/>
      <c r="GB395" s="13"/>
      <c r="GC395" s="13"/>
    </row>
    <row r="396" spans="1:185" ht="12.75" customHeight="1" x14ac:dyDescent="0.2">
      <c r="A396" s="76"/>
      <c r="B396" s="81" t="s">
        <v>439</v>
      </c>
      <c r="C396" s="82" t="s">
        <v>657</v>
      </c>
      <c r="D396" s="88">
        <v>69</v>
      </c>
      <c r="E396" s="85">
        <v>3</v>
      </c>
      <c r="F396" s="78"/>
      <c r="G396" s="15">
        <f t="shared" si="5"/>
        <v>0</v>
      </c>
      <c r="H396" s="15">
        <v>0</v>
      </c>
      <c r="I396" s="15">
        <v>0</v>
      </c>
      <c r="J396" s="15"/>
      <c r="K396" s="15"/>
      <c r="L396" s="59"/>
      <c r="M396" s="59"/>
      <c r="N396" s="59"/>
      <c r="O396" s="59"/>
      <c r="P396" s="15"/>
      <c r="Q396" s="59"/>
      <c r="R396" s="59"/>
      <c r="S396" s="59"/>
      <c r="T396" s="59"/>
      <c r="U396" s="15"/>
      <c r="V396" s="59"/>
      <c r="W396" s="59"/>
      <c r="X396" s="61"/>
      <c r="Y396" s="59"/>
      <c r="Z396" s="61"/>
      <c r="AA396" s="59"/>
      <c r="AB396" s="62"/>
      <c r="AC396" s="62"/>
      <c r="AD396" s="59"/>
      <c r="AE396" s="62"/>
      <c r="AF396" s="59"/>
      <c r="AG396" s="59"/>
      <c r="AH396" s="63"/>
      <c r="AI396" s="59"/>
      <c r="AJ396" s="59"/>
      <c r="AK396" s="59"/>
      <c r="AL396" s="59"/>
      <c r="AM396" s="59"/>
      <c r="AN396" s="59"/>
      <c r="AO396" s="59"/>
      <c r="AP396" s="59"/>
      <c r="AQ396" s="63"/>
      <c r="AR396" s="59"/>
      <c r="AS396" s="59"/>
      <c r="AT396" s="59"/>
      <c r="AU396" s="59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  <c r="BF396" s="13"/>
      <c r="BG396" s="13"/>
      <c r="BH396" s="13"/>
      <c r="BI396" s="13"/>
      <c r="BJ396" s="13"/>
      <c r="BK396" s="13"/>
      <c r="BL396" s="13"/>
      <c r="BM396" s="13"/>
      <c r="BN396" s="13"/>
      <c r="BO396" s="13"/>
      <c r="BP396" s="13"/>
      <c r="BQ396" s="13"/>
      <c r="BR396" s="13"/>
      <c r="BS396" s="13"/>
      <c r="BT396" s="13"/>
      <c r="BU396" s="13"/>
      <c r="BV396" s="13"/>
      <c r="BW396" s="13"/>
      <c r="BX396" s="13"/>
      <c r="BY396" s="13"/>
      <c r="BZ396" s="13"/>
      <c r="CA396" s="13"/>
      <c r="CB396" s="13"/>
      <c r="CC396" s="13"/>
      <c r="CD396" s="13"/>
      <c r="CE396" s="13"/>
      <c r="CF396" s="13"/>
      <c r="CG396" s="13"/>
      <c r="CH396" s="13"/>
      <c r="CI396" s="13"/>
      <c r="CJ396" s="13"/>
      <c r="CK396" s="13"/>
      <c r="CL396" s="13"/>
      <c r="CM396" s="13"/>
      <c r="CN396" s="13"/>
      <c r="CO396" s="13"/>
      <c r="CP396" s="13"/>
      <c r="CQ396" s="13"/>
      <c r="CR396" s="13"/>
      <c r="CS396" s="13"/>
      <c r="CT396" s="13"/>
      <c r="CU396" s="13"/>
      <c r="CV396" s="13"/>
      <c r="CW396" s="13"/>
      <c r="CX396" s="13"/>
      <c r="CY396" s="13"/>
      <c r="CZ396" s="13"/>
      <c r="DA396" s="13"/>
      <c r="DB396" s="13"/>
      <c r="DC396" s="13"/>
      <c r="DD396" s="13"/>
      <c r="DE396" s="13"/>
      <c r="DF396" s="13"/>
      <c r="DG396" s="13"/>
      <c r="DH396" s="13"/>
      <c r="DI396" s="13"/>
      <c r="DJ396" s="13"/>
      <c r="DK396" s="13"/>
      <c r="DL396" s="13"/>
      <c r="DM396" s="13"/>
      <c r="DN396" s="13"/>
      <c r="DO396" s="13"/>
      <c r="DP396" s="13"/>
      <c r="DQ396" s="13"/>
      <c r="DR396" s="13"/>
      <c r="DS396" s="13"/>
      <c r="DT396" s="13"/>
      <c r="DU396" s="13"/>
      <c r="DV396" s="13"/>
      <c r="DW396" s="13"/>
      <c r="DX396" s="13"/>
      <c r="DY396" s="13"/>
      <c r="DZ396" s="13"/>
      <c r="EA396" s="13"/>
      <c r="EB396" s="13"/>
      <c r="EC396" s="13"/>
      <c r="ED396" s="13"/>
      <c r="EE396" s="13"/>
      <c r="EF396" s="13"/>
      <c r="EG396" s="13"/>
      <c r="EH396" s="13"/>
      <c r="EI396" s="13"/>
      <c r="EJ396" s="13"/>
      <c r="EK396" s="13"/>
      <c r="EL396" s="13"/>
      <c r="EM396" s="13"/>
      <c r="EN396" s="13"/>
      <c r="EO396" s="13"/>
      <c r="EP396" s="13"/>
      <c r="EQ396" s="13"/>
      <c r="ER396" s="13"/>
      <c r="ES396" s="13"/>
      <c r="ET396" s="13"/>
      <c r="EU396" s="13"/>
      <c r="EV396" s="13"/>
      <c r="EW396" s="13"/>
      <c r="EX396" s="13"/>
      <c r="EY396" s="13"/>
      <c r="EZ396" s="13"/>
      <c r="FA396" s="13"/>
      <c r="FB396" s="13"/>
      <c r="FC396" s="13"/>
      <c r="FD396" s="13"/>
      <c r="FE396" s="13"/>
      <c r="FF396" s="13"/>
      <c r="FG396" s="13"/>
      <c r="FH396" s="13"/>
      <c r="FI396" s="13"/>
      <c r="FJ396" s="13"/>
      <c r="FK396" s="13"/>
      <c r="FL396" s="13"/>
      <c r="FM396" s="13"/>
      <c r="FN396" s="13"/>
      <c r="FO396" s="13"/>
      <c r="FP396" s="13"/>
      <c r="FQ396" s="13"/>
      <c r="FR396" s="13"/>
      <c r="FS396" s="13"/>
      <c r="FT396" s="13"/>
      <c r="FU396" s="13"/>
      <c r="FV396" s="13"/>
      <c r="FW396" s="13"/>
      <c r="FX396" s="13"/>
      <c r="FY396" s="13"/>
      <c r="FZ396" s="13"/>
      <c r="GA396" s="13"/>
      <c r="GB396" s="13"/>
      <c r="GC396" s="13"/>
    </row>
    <row r="397" spans="1:185" ht="12.75" customHeight="1" x14ac:dyDescent="0.2">
      <c r="A397" s="76"/>
      <c r="B397" s="81" t="s">
        <v>234</v>
      </c>
      <c r="C397" s="82" t="s">
        <v>662</v>
      </c>
      <c r="D397" s="88">
        <v>38</v>
      </c>
      <c r="E397" s="85">
        <v>3</v>
      </c>
      <c r="F397" s="78"/>
      <c r="G397" s="15">
        <f t="shared" si="5"/>
        <v>3</v>
      </c>
      <c r="H397" s="15">
        <v>0</v>
      </c>
      <c r="I397" s="15">
        <v>1</v>
      </c>
      <c r="J397" s="15">
        <v>0</v>
      </c>
      <c r="K397" s="15"/>
      <c r="L397" s="59">
        <v>0</v>
      </c>
      <c r="M397" s="59">
        <v>0</v>
      </c>
      <c r="N397" s="59">
        <v>0</v>
      </c>
      <c r="O397" s="59">
        <v>0</v>
      </c>
      <c r="P397" s="15"/>
      <c r="Q397" s="59">
        <v>2</v>
      </c>
      <c r="R397" s="59">
        <v>0</v>
      </c>
      <c r="S397" s="59">
        <v>0</v>
      </c>
      <c r="T397" s="59"/>
      <c r="U397" s="15"/>
      <c r="V397" s="59"/>
      <c r="W397" s="59"/>
      <c r="X397" s="61"/>
      <c r="Y397" s="59"/>
      <c r="Z397" s="61"/>
      <c r="AA397" s="59"/>
      <c r="AB397" s="62"/>
      <c r="AC397" s="62"/>
      <c r="AD397" s="59"/>
      <c r="AE397" s="62"/>
      <c r="AF397" s="59"/>
      <c r="AG397" s="59"/>
      <c r="AH397" s="59"/>
      <c r="AI397" s="59"/>
      <c r="AJ397" s="59"/>
      <c r="AK397" s="59"/>
      <c r="AL397" s="59"/>
      <c r="AM397" s="59"/>
      <c r="AN397" s="59"/>
      <c r="AO397" s="59"/>
      <c r="AP397" s="59"/>
      <c r="AQ397" s="59"/>
      <c r="AR397" s="59"/>
      <c r="AS397" s="59"/>
      <c r="AT397" s="59"/>
      <c r="AU397" s="59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  <c r="BF397" s="13"/>
      <c r="BG397" s="13"/>
      <c r="BH397" s="13"/>
      <c r="BI397" s="13"/>
      <c r="BJ397" s="13"/>
      <c r="BK397" s="13"/>
      <c r="BL397" s="13"/>
      <c r="BM397" s="13"/>
      <c r="BN397" s="13"/>
      <c r="BO397" s="13"/>
      <c r="BP397" s="13"/>
      <c r="BQ397" s="13"/>
      <c r="BR397" s="13"/>
      <c r="BS397" s="13"/>
      <c r="BT397" s="13"/>
      <c r="BU397" s="13"/>
      <c r="BV397" s="13"/>
      <c r="BW397" s="13"/>
      <c r="BX397" s="13"/>
      <c r="BY397" s="13"/>
      <c r="BZ397" s="13"/>
      <c r="CA397" s="13"/>
      <c r="CB397" s="13"/>
      <c r="CC397" s="13"/>
      <c r="CD397" s="13"/>
      <c r="CE397" s="13"/>
      <c r="CF397" s="13"/>
      <c r="CG397" s="13"/>
      <c r="CH397" s="13"/>
      <c r="CI397" s="13"/>
      <c r="CJ397" s="13"/>
      <c r="CK397" s="13"/>
      <c r="CL397" s="13"/>
      <c r="CM397" s="13"/>
      <c r="CN397" s="13"/>
      <c r="CO397" s="13"/>
      <c r="CP397" s="13"/>
      <c r="CQ397" s="13"/>
      <c r="CR397" s="13"/>
      <c r="CS397" s="13"/>
      <c r="CT397" s="13"/>
      <c r="CU397" s="13"/>
      <c r="CV397" s="13"/>
      <c r="CW397" s="13"/>
      <c r="CX397" s="13"/>
      <c r="CY397" s="13"/>
      <c r="CZ397" s="13"/>
      <c r="DA397" s="13"/>
      <c r="DB397" s="13"/>
      <c r="DC397" s="13"/>
      <c r="DD397" s="13"/>
      <c r="DE397" s="13"/>
      <c r="DF397" s="13"/>
      <c r="DG397" s="13"/>
      <c r="DH397" s="13"/>
      <c r="DI397" s="13"/>
      <c r="DJ397" s="13"/>
      <c r="DK397" s="13"/>
      <c r="DL397" s="13"/>
      <c r="DM397" s="13"/>
      <c r="DN397" s="13"/>
      <c r="DO397" s="13"/>
      <c r="DP397" s="13"/>
      <c r="DQ397" s="13"/>
      <c r="DR397" s="13"/>
      <c r="DS397" s="13"/>
      <c r="DT397" s="13"/>
      <c r="DU397" s="13"/>
      <c r="DV397" s="13"/>
      <c r="DW397" s="13"/>
      <c r="DX397" s="13"/>
      <c r="DY397" s="13"/>
      <c r="DZ397" s="13"/>
      <c r="EA397" s="13"/>
      <c r="EB397" s="13"/>
      <c r="EC397" s="13"/>
      <c r="ED397" s="13"/>
      <c r="EE397" s="13"/>
      <c r="EF397" s="13"/>
      <c r="EG397" s="13"/>
      <c r="EH397" s="13"/>
      <c r="EI397" s="13"/>
      <c r="EJ397" s="13"/>
      <c r="EK397" s="13"/>
      <c r="EL397" s="13"/>
      <c r="EM397" s="13"/>
      <c r="EN397" s="13"/>
      <c r="EO397" s="13"/>
      <c r="EP397" s="13"/>
      <c r="EQ397" s="13"/>
      <c r="ER397" s="13"/>
      <c r="ES397" s="13"/>
      <c r="ET397" s="13"/>
      <c r="EU397" s="13"/>
      <c r="EV397" s="13"/>
      <c r="EW397" s="13"/>
      <c r="EX397" s="13"/>
      <c r="EY397" s="13"/>
      <c r="EZ397" s="13"/>
      <c r="FA397" s="13"/>
      <c r="FB397" s="13"/>
      <c r="FC397" s="13"/>
      <c r="FD397" s="13"/>
      <c r="FE397" s="13"/>
      <c r="FF397" s="13"/>
      <c r="FG397" s="13"/>
      <c r="FH397" s="13"/>
      <c r="FI397" s="13"/>
      <c r="FJ397" s="13"/>
      <c r="FK397" s="13"/>
      <c r="FL397" s="13"/>
      <c r="FM397" s="13"/>
      <c r="FN397" s="13"/>
      <c r="FO397" s="13"/>
      <c r="FP397" s="13"/>
      <c r="FQ397" s="13"/>
      <c r="FR397" s="13"/>
      <c r="FS397" s="13"/>
      <c r="FT397" s="13"/>
      <c r="FU397" s="13"/>
      <c r="FV397" s="13"/>
      <c r="FW397" s="13"/>
      <c r="FX397" s="13"/>
      <c r="FY397" s="13"/>
      <c r="FZ397" s="13"/>
      <c r="GA397" s="13"/>
      <c r="GB397" s="13"/>
      <c r="GC397" s="13"/>
    </row>
    <row r="398" spans="1:185" ht="12.75" customHeight="1" x14ac:dyDescent="0.2">
      <c r="A398" s="76"/>
      <c r="B398" s="81" t="s">
        <v>452</v>
      </c>
      <c r="C398" s="82" t="s">
        <v>654</v>
      </c>
      <c r="D398" s="88">
        <v>68</v>
      </c>
      <c r="E398" s="85">
        <v>3</v>
      </c>
      <c r="F398" s="78"/>
      <c r="G398" s="15">
        <f t="shared" si="5"/>
        <v>15</v>
      </c>
      <c r="H398" s="15">
        <v>2</v>
      </c>
      <c r="I398" s="15">
        <v>2</v>
      </c>
      <c r="J398" s="68">
        <v>5</v>
      </c>
      <c r="K398" s="15"/>
      <c r="L398" s="59">
        <v>4</v>
      </c>
      <c r="M398" s="59">
        <v>2</v>
      </c>
      <c r="N398" s="59">
        <v>0</v>
      </c>
      <c r="O398" s="59">
        <v>0</v>
      </c>
      <c r="P398" s="15"/>
      <c r="Q398" s="59">
        <v>0</v>
      </c>
      <c r="R398" s="59">
        <v>0</v>
      </c>
      <c r="S398" s="59">
        <v>0</v>
      </c>
      <c r="T398" s="59"/>
      <c r="U398" s="15"/>
      <c r="V398" s="59"/>
      <c r="W398" s="59"/>
      <c r="X398" s="61"/>
      <c r="Y398" s="59"/>
      <c r="Z398" s="61"/>
      <c r="AA398" s="59"/>
      <c r="AB398" s="62"/>
      <c r="AC398" s="62"/>
      <c r="AD398" s="59"/>
      <c r="AE398" s="62"/>
      <c r="AF398" s="59"/>
      <c r="AG398" s="59"/>
      <c r="AH398" s="59"/>
      <c r="AI398" s="59"/>
      <c r="AJ398" s="59"/>
      <c r="AK398" s="59"/>
      <c r="AL398" s="59"/>
      <c r="AM398" s="59"/>
      <c r="AN398" s="59"/>
      <c r="AO398" s="59"/>
      <c r="AP398" s="59"/>
      <c r="AQ398" s="59"/>
      <c r="AR398" s="59"/>
      <c r="AS398" s="59"/>
      <c r="AT398" s="59"/>
      <c r="AU398" s="59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  <c r="BF398" s="13"/>
      <c r="BG398" s="13"/>
      <c r="BH398" s="13"/>
      <c r="BI398" s="13"/>
      <c r="BJ398" s="13"/>
      <c r="BK398" s="13"/>
      <c r="BL398" s="13"/>
      <c r="BM398" s="13"/>
      <c r="BN398" s="13"/>
      <c r="BO398" s="13"/>
      <c r="BP398" s="13"/>
      <c r="BQ398" s="13"/>
      <c r="BR398" s="13"/>
      <c r="BS398" s="13"/>
      <c r="BT398" s="13"/>
      <c r="BU398" s="13"/>
      <c r="BV398" s="13"/>
      <c r="BW398" s="13"/>
      <c r="BX398" s="13"/>
      <c r="BY398" s="13"/>
      <c r="BZ398" s="13"/>
      <c r="CA398" s="13"/>
      <c r="CB398" s="13"/>
      <c r="CC398" s="13"/>
      <c r="CD398" s="13"/>
      <c r="CE398" s="13"/>
      <c r="CF398" s="13"/>
      <c r="CG398" s="13"/>
      <c r="CH398" s="13"/>
      <c r="CI398" s="13"/>
      <c r="CJ398" s="13"/>
      <c r="CK398" s="13"/>
      <c r="CL398" s="13"/>
      <c r="CM398" s="13"/>
      <c r="CN398" s="13"/>
      <c r="CO398" s="13"/>
      <c r="CP398" s="13"/>
      <c r="CQ398" s="13"/>
      <c r="CR398" s="13"/>
      <c r="CS398" s="13"/>
      <c r="CT398" s="13"/>
      <c r="CU398" s="13"/>
      <c r="CV398" s="13"/>
      <c r="CW398" s="13"/>
      <c r="CX398" s="13"/>
      <c r="CY398" s="13"/>
      <c r="CZ398" s="13"/>
      <c r="DA398" s="13"/>
      <c r="DB398" s="13"/>
      <c r="DC398" s="13"/>
      <c r="DD398" s="13"/>
      <c r="DE398" s="13"/>
      <c r="DF398" s="13"/>
      <c r="DG398" s="13"/>
      <c r="DH398" s="13"/>
      <c r="DI398" s="13"/>
      <c r="DJ398" s="13"/>
      <c r="DK398" s="13"/>
      <c r="DL398" s="13"/>
      <c r="DM398" s="13"/>
      <c r="DN398" s="13"/>
      <c r="DO398" s="13"/>
      <c r="DP398" s="13"/>
      <c r="DQ398" s="13"/>
      <c r="DR398" s="13"/>
      <c r="DS398" s="13"/>
      <c r="DT398" s="13"/>
      <c r="DU398" s="13"/>
      <c r="DV398" s="13"/>
      <c r="DW398" s="13"/>
      <c r="DX398" s="13"/>
      <c r="DY398" s="13"/>
      <c r="DZ398" s="13"/>
      <c r="EA398" s="13"/>
      <c r="EB398" s="13"/>
      <c r="EC398" s="13"/>
      <c r="ED398" s="13"/>
      <c r="EE398" s="13"/>
      <c r="EF398" s="13"/>
      <c r="EG398" s="13"/>
      <c r="EH398" s="13"/>
      <c r="EI398" s="13"/>
      <c r="EJ398" s="13"/>
      <c r="EK398" s="13"/>
      <c r="EL398" s="13"/>
      <c r="EM398" s="13"/>
      <c r="EN398" s="13"/>
      <c r="EO398" s="13"/>
      <c r="EP398" s="13"/>
      <c r="EQ398" s="13"/>
      <c r="ER398" s="13"/>
      <c r="ES398" s="13"/>
      <c r="ET398" s="13"/>
      <c r="EU398" s="13"/>
      <c r="EV398" s="13"/>
      <c r="EW398" s="13"/>
      <c r="EX398" s="13"/>
      <c r="EY398" s="13"/>
      <c r="EZ398" s="13"/>
      <c r="FA398" s="13"/>
      <c r="FB398" s="13"/>
      <c r="FC398" s="13"/>
      <c r="FD398" s="13"/>
      <c r="FE398" s="13"/>
      <c r="FF398" s="13"/>
      <c r="FG398" s="13"/>
      <c r="FH398" s="13"/>
      <c r="FI398" s="13"/>
      <c r="FJ398" s="13"/>
      <c r="FK398" s="13"/>
      <c r="FL398" s="13"/>
      <c r="FM398" s="13"/>
      <c r="FN398" s="13"/>
      <c r="FO398" s="13"/>
      <c r="FP398" s="13"/>
      <c r="FQ398" s="13"/>
      <c r="FR398" s="13"/>
      <c r="FS398" s="13"/>
      <c r="FT398" s="13"/>
      <c r="FU398" s="13"/>
      <c r="FV398" s="13"/>
      <c r="FW398" s="13"/>
      <c r="FX398" s="13"/>
      <c r="FY398" s="13"/>
      <c r="FZ398" s="13"/>
      <c r="GA398" s="13"/>
      <c r="GB398" s="13"/>
      <c r="GC398" s="13"/>
    </row>
    <row r="399" spans="1:185" ht="12.75" customHeight="1" x14ac:dyDescent="0.2">
      <c r="A399" s="76"/>
      <c r="B399" s="81" t="s">
        <v>467</v>
      </c>
      <c r="C399" s="82" t="s">
        <v>663</v>
      </c>
      <c r="D399" s="88">
        <v>106</v>
      </c>
      <c r="E399" s="85">
        <v>3</v>
      </c>
      <c r="F399" s="50">
        <v>4.0999999999999996</v>
      </c>
      <c r="G399" s="15">
        <f t="shared" si="5"/>
        <v>11</v>
      </c>
      <c r="H399" s="15">
        <v>2</v>
      </c>
      <c r="I399" s="15">
        <v>2</v>
      </c>
      <c r="J399" s="15">
        <v>1</v>
      </c>
      <c r="K399" s="15"/>
      <c r="L399" s="59">
        <v>0</v>
      </c>
      <c r="M399" s="59">
        <v>5</v>
      </c>
      <c r="N399" s="59">
        <v>0</v>
      </c>
      <c r="O399" s="59">
        <v>1</v>
      </c>
      <c r="P399" s="15"/>
      <c r="Q399" s="59">
        <v>0</v>
      </c>
      <c r="R399" s="59">
        <v>0</v>
      </c>
      <c r="S399" s="59">
        <v>0</v>
      </c>
      <c r="T399" s="59"/>
      <c r="U399" s="15"/>
      <c r="V399" s="59"/>
      <c r="W399" s="59"/>
      <c r="X399" s="61"/>
      <c r="Y399" s="59"/>
      <c r="Z399" s="61"/>
      <c r="AA399" s="59"/>
      <c r="AB399" s="62"/>
      <c r="AC399" s="62"/>
      <c r="AD399" s="59"/>
      <c r="AE399" s="62"/>
      <c r="AF399" s="59"/>
      <c r="AG399" s="63"/>
      <c r="AH399" s="59"/>
      <c r="AI399" s="59"/>
      <c r="AJ399" s="59"/>
      <c r="AK399" s="59"/>
      <c r="AL399" s="59"/>
      <c r="AM399" s="59"/>
      <c r="AN399" s="59"/>
      <c r="AO399" s="59"/>
      <c r="AP399" s="59"/>
      <c r="AQ399" s="63"/>
      <c r="AR399" s="59"/>
      <c r="AS399" s="59"/>
      <c r="AT399" s="63"/>
      <c r="AU399" s="59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  <c r="BF399" s="13"/>
      <c r="BG399" s="13"/>
      <c r="BH399" s="13"/>
      <c r="BI399" s="13"/>
      <c r="BJ399" s="13"/>
      <c r="BK399" s="13"/>
      <c r="BL399" s="13"/>
      <c r="BM399" s="13"/>
      <c r="BN399" s="13"/>
      <c r="BO399" s="13"/>
      <c r="BP399" s="13"/>
      <c r="BQ399" s="13"/>
      <c r="BR399" s="13"/>
      <c r="BS399" s="13"/>
      <c r="BT399" s="13"/>
      <c r="BU399" s="13"/>
      <c r="BV399" s="13"/>
      <c r="BW399" s="13"/>
      <c r="BX399" s="13"/>
      <c r="BY399" s="13"/>
      <c r="BZ399" s="13"/>
      <c r="CA399" s="13"/>
      <c r="CB399" s="13"/>
      <c r="CC399" s="13"/>
      <c r="CD399" s="13"/>
      <c r="CE399" s="13"/>
      <c r="CF399" s="13"/>
      <c r="CG399" s="13"/>
      <c r="CH399" s="13"/>
      <c r="CI399" s="13"/>
      <c r="CJ399" s="13"/>
      <c r="CK399" s="13"/>
      <c r="CL399" s="13"/>
      <c r="CM399" s="13"/>
      <c r="CN399" s="13"/>
      <c r="CO399" s="13"/>
      <c r="CP399" s="13"/>
      <c r="CQ399" s="13"/>
      <c r="CR399" s="13"/>
      <c r="CS399" s="13"/>
      <c r="CT399" s="13"/>
      <c r="CU399" s="13"/>
      <c r="CV399" s="13"/>
      <c r="CW399" s="13"/>
      <c r="CX399" s="13"/>
      <c r="CY399" s="13"/>
      <c r="CZ399" s="13"/>
      <c r="DA399" s="13"/>
      <c r="DB399" s="13"/>
      <c r="DC399" s="13"/>
      <c r="DD399" s="13"/>
      <c r="DE399" s="13"/>
      <c r="DF399" s="13"/>
      <c r="DG399" s="13"/>
      <c r="DH399" s="13"/>
      <c r="DI399" s="13"/>
      <c r="DJ399" s="13"/>
      <c r="DK399" s="13"/>
      <c r="DL399" s="13"/>
      <c r="DM399" s="13"/>
      <c r="DN399" s="13"/>
      <c r="DO399" s="13"/>
      <c r="DP399" s="13"/>
      <c r="DQ399" s="13"/>
      <c r="DR399" s="13"/>
      <c r="DS399" s="13"/>
      <c r="DT399" s="13"/>
      <c r="DU399" s="13"/>
      <c r="DV399" s="13"/>
      <c r="DW399" s="13"/>
      <c r="DX399" s="13"/>
      <c r="DY399" s="13"/>
      <c r="DZ399" s="13"/>
      <c r="EA399" s="13"/>
      <c r="EB399" s="13"/>
      <c r="EC399" s="13"/>
      <c r="ED399" s="13"/>
      <c r="EE399" s="13"/>
      <c r="EF399" s="13"/>
      <c r="EG399" s="13"/>
      <c r="EH399" s="13"/>
      <c r="EI399" s="13"/>
      <c r="EJ399" s="13"/>
      <c r="EK399" s="13"/>
      <c r="EL399" s="13"/>
      <c r="EM399" s="13"/>
      <c r="EN399" s="13"/>
      <c r="EO399" s="13"/>
      <c r="EP399" s="13"/>
      <c r="EQ399" s="13"/>
      <c r="ER399" s="13"/>
      <c r="ES399" s="13"/>
      <c r="ET399" s="13"/>
      <c r="EU399" s="13"/>
      <c r="EV399" s="13"/>
      <c r="EW399" s="13"/>
      <c r="EX399" s="13"/>
      <c r="EY399" s="13"/>
      <c r="EZ399" s="13"/>
      <c r="FA399" s="13"/>
      <c r="FB399" s="13"/>
      <c r="FC399" s="13"/>
      <c r="FD399" s="13"/>
      <c r="FE399" s="13"/>
      <c r="FF399" s="13"/>
      <c r="FG399" s="13"/>
      <c r="FH399" s="13"/>
      <c r="FI399" s="13"/>
      <c r="FJ399" s="13"/>
      <c r="FK399" s="13"/>
      <c r="FL399" s="13"/>
      <c r="FM399" s="13"/>
      <c r="FN399" s="13"/>
      <c r="FO399" s="13"/>
      <c r="FP399" s="13"/>
      <c r="FQ399" s="13"/>
      <c r="FR399" s="13"/>
      <c r="FS399" s="13"/>
      <c r="FT399" s="13"/>
      <c r="FU399" s="13"/>
      <c r="FV399" s="13"/>
      <c r="FW399" s="13"/>
      <c r="FX399" s="13"/>
      <c r="FY399" s="13"/>
      <c r="FZ399" s="13"/>
      <c r="GA399" s="13"/>
      <c r="GB399" s="13"/>
      <c r="GC399" s="13"/>
    </row>
    <row r="400" spans="1:185" ht="12.75" customHeight="1" x14ac:dyDescent="0.2">
      <c r="A400" s="76"/>
      <c r="B400" s="81" t="s">
        <v>434</v>
      </c>
      <c r="C400" s="82" t="s">
        <v>660</v>
      </c>
      <c r="D400" s="88">
        <v>106</v>
      </c>
      <c r="E400" s="85">
        <v>3</v>
      </c>
      <c r="F400" s="50">
        <v>3</v>
      </c>
      <c r="G400" s="15">
        <f t="shared" si="5"/>
        <v>28</v>
      </c>
      <c r="H400" s="15">
        <v>2</v>
      </c>
      <c r="I400" s="15">
        <v>2</v>
      </c>
      <c r="J400" s="68">
        <v>1</v>
      </c>
      <c r="K400" s="15"/>
      <c r="L400" s="59">
        <v>5</v>
      </c>
      <c r="M400" s="59">
        <v>5</v>
      </c>
      <c r="N400" s="59">
        <v>2</v>
      </c>
      <c r="O400" s="59">
        <v>2</v>
      </c>
      <c r="P400" s="15"/>
      <c r="Q400" s="59">
        <v>5</v>
      </c>
      <c r="R400" s="59">
        <v>2</v>
      </c>
      <c r="S400" s="59">
        <v>2</v>
      </c>
      <c r="T400" s="59"/>
      <c r="U400" s="15"/>
      <c r="V400" s="59"/>
      <c r="W400" s="59"/>
      <c r="X400" s="61"/>
      <c r="Y400" s="59"/>
      <c r="Z400" s="61"/>
      <c r="AA400" s="59"/>
      <c r="AB400" s="62"/>
      <c r="AC400" s="62"/>
      <c r="AD400" s="59"/>
      <c r="AE400" s="62"/>
      <c r="AF400" s="59"/>
      <c r="AG400" s="63"/>
      <c r="AH400" s="59"/>
      <c r="AI400" s="59"/>
      <c r="AJ400" s="59"/>
      <c r="AK400" s="59"/>
      <c r="AL400" s="59"/>
      <c r="AM400" s="59"/>
      <c r="AN400" s="59"/>
      <c r="AO400" s="59"/>
      <c r="AP400" s="59"/>
      <c r="AQ400" s="63"/>
      <c r="AR400" s="59"/>
      <c r="AS400" s="59"/>
      <c r="AT400" s="59"/>
      <c r="AU400" s="59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  <c r="BF400" s="13"/>
      <c r="BG400" s="13"/>
      <c r="BH400" s="13"/>
      <c r="BI400" s="13"/>
      <c r="BJ400" s="13"/>
      <c r="BK400" s="13"/>
      <c r="BL400" s="13"/>
      <c r="BM400" s="13"/>
      <c r="BN400" s="13"/>
      <c r="BO400" s="13"/>
      <c r="BP400" s="13"/>
      <c r="BQ400" s="13"/>
      <c r="BR400" s="13"/>
      <c r="BS400" s="13"/>
      <c r="BT400" s="13"/>
      <c r="BU400" s="13"/>
      <c r="BV400" s="13"/>
      <c r="BW400" s="13"/>
      <c r="BX400" s="13"/>
      <c r="BY400" s="13"/>
      <c r="BZ400" s="13"/>
      <c r="CA400" s="13"/>
      <c r="CB400" s="13"/>
      <c r="CC400" s="13"/>
      <c r="CD400" s="13"/>
      <c r="CE400" s="13"/>
      <c r="CF400" s="13"/>
      <c r="CG400" s="13"/>
      <c r="CH400" s="13"/>
      <c r="CI400" s="13"/>
      <c r="CJ400" s="13"/>
      <c r="CK400" s="13"/>
      <c r="CL400" s="13"/>
      <c r="CM400" s="13"/>
      <c r="CN400" s="13"/>
      <c r="CO400" s="13"/>
      <c r="CP400" s="13"/>
      <c r="CQ400" s="13"/>
      <c r="CR400" s="13"/>
      <c r="CS400" s="13"/>
      <c r="CT400" s="13"/>
      <c r="CU400" s="13"/>
      <c r="CV400" s="13"/>
      <c r="CW400" s="13"/>
      <c r="CX400" s="13"/>
      <c r="CY400" s="13"/>
      <c r="CZ400" s="13"/>
      <c r="DA400" s="13"/>
      <c r="DB400" s="13"/>
      <c r="DC400" s="13"/>
      <c r="DD400" s="13"/>
      <c r="DE400" s="13"/>
      <c r="DF400" s="13"/>
      <c r="DG400" s="13"/>
      <c r="DH400" s="13"/>
      <c r="DI400" s="13"/>
      <c r="DJ400" s="13"/>
      <c r="DK400" s="13"/>
      <c r="DL400" s="13"/>
      <c r="DM400" s="13"/>
      <c r="DN400" s="13"/>
      <c r="DO400" s="13"/>
      <c r="DP400" s="13"/>
      <c r="DQ400" s="13"/>
      <c r="DR400" s="13"/>
      <c r="DS400" s="13"/>
      <c r="DT400" s="13"/>
      <c r="DU400" s="13"/>
      <c r="DV400" s="13"/>
      <c r="DW400" s="13"/>
      <c r="DX400" s="13"/>
      <c r="DY400" s="13"/>
      <c r="DZ400" s="13"/>
      <c r="EA400" s="13"/>
      <c r="EB400" s="13"/>
      <c r="EC400" s="13"/>
      <c r="ED400" s="13"/>
      <c r="EE400" s="13"/>
      <c r="EF400" s="13"/>
      <c r="EG400" s="13"/>
      <c r="EH400" s="13"/>
      <c r="EI400" s="13"/>
      <c r="EJ400" s="13"/>
      <c r="EK400" s="13"/>
      <c r="EL400" s="13"/>
      <c r="EM400" s="13"/>
      <c r="EN400" s="13"/>
      <c r="EO400" s="13"/>
      <c r="EP400" s="13"/>
      <c r="EQ400" s="13"/>
      <c r="ER400" s="13"/>
      <c r="ES400" s="13"/>
      <c r="ET400" s="13"/>
      <c r="EU400" s="13"/>
      <c r="EV400" s="13"/>
      <c r="EW400" s="13"/>
      <c r="EX400" s="13"/>
      <c r="EY400" s="13"/>
      <c r="EZ400" s="13"/>
      <c r="FA400" s="13"/>
      <c r="FB400" s="13"/>
      <c r="FC400" s="13"/>
      <c r="FD400" s="13"/>
      <c r="FE400" s="13"/>
      <c r="FF400" s="13"/>
      <c r="FG400" s="13"/>
      <c r="FH400" s="13"/>
      <c r="FI400" s="13"/>
      <c r="FJ400" s="13"/>
      <c r="FK400" s="13"/>
      <c r="FL400" s="13"/>
      <c r="FM400" s="13"/>
      <c r="FN400" s="13"/>
      <c r="FO400" s="13"/>
      <c r="FP400" s="13"/>
      <c r="FQ400" s="13"/>
      <c r="FR400" s="13"/>
      <c r="FS400" s="13"/>
      <c r="FT400" s="13"/>
      <c r="FU400" s="13"/>
      <c r="FV400" s="13"/>
      <c r="FW400" s="13"/>
      <c r="FX400" s="13"/>
      <c r="FY400" s="13"/>
      <c r="FZ400" s="13"/>
      <c r="GA400" s="13"/>
      <c r="GB400" s="13"/>
      <c r="GC400" s="13"/>
    </row>
    <row r="401" spans="1:185" ht="12.75" customHeight="1" x14ac:dyDescent="0.2">
      <c r="A401" s="76"/>
      <c r="B401" s="81" t="s">
        <v>584</v>
      </c>
      <c r="C401" s="82" t="s">
        <v>663</v>
      </c>
      <c r="D401" s="88"/>
      <c r="E401" s="85">
        <v>3</v>
      </c>
      <c r="F401" s="73"/>
      <c r="G401" s="15">
        <f t="shared" si="5"/>
        <v>14</v>
      </c>
      <c r="H401" s="15">
        <v>1</v>
      </c>
      <c r="I401" s="15">
        <v>0</v>
      </c>
      <c r="J401" s="15">
        <v>2</v>
      </c>
      <c r="K401" s="15"/>
      <c r="L401" s="59">
        <v>2</v>
      </c>
      <c r="M401" s="59">
        <v>0</v>
      </c>
      <c r="N401" s="59">
        <v>4</v>
      </c>
      <c r="O401" s="59">
        <v>2</v>
      </c>
      <c r="P401" s="15"/>
      <c r="Q401" s="59">
        <v>0</v>
      </c>
      <c r="R401" s="59">
        <v>1</v>
      </c>
      <c r="S401" s="59">
        <v>2</v>
      </c>
      <c r="T401" s="59"/>
      <c r="U401" s="15"/>
      <c r="V401" s="59"/>
      <c r="W401" s="59"/>
      <c r="X401" s="61"/>
      <c r="Y401" s="59"/>
      <c r="Z401" s="61"/>
      <c r="AA401" s="59"/>
      <c r="AB401" s="62"/>
      <c r="AC401" s="62"/>
      <c r="AD401" s="59"/>
      <c r="AE401" s="62"/>
      <c r="AF401" s="59"/>
      <c r="AG401" s="59"/>
      <c r="AH401" s="59"/>
      <c r="AI401" s="59"/>
      <c r="AJ401" s="59"/>
      <c r="AK401" s="59"/>
      <c r="AL401" s="59"/>
      <c r="AM401" s="63"/>
      <c r="AN401" s="59"/>
      <c r="AO401" s="59"/>
      <c r="AP401" s="59"/>
      <c r="AQ401" s="63"/>
      <c r="AR401" s="59"/>
      <c r="AS401" s="63"/>
      <c r="AT401" s="59"/>
      <c r="AU401" s="59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  <c r="BF401" s="13"/>
      <c r="BG401" s="13"/>
      <c r="BH401" s="13"/>
      <c r="BI401" s="13"/>
      <c r="BJ401" s="13"/>
      <c r="BK401" s="13"/>
      <c r="BL401" s="13"/>
      <c r="BM401" s="13"/>
      <c r="BN401" s="13"/>
      <c r="BO401" s="13"/>
      <c r="BP401" s="13"/>
      <c r="BQ401" s="13"/>
      <c r="BR401" s="13"/>
      <c r="BS401" s="13"/>
      <c r="BT401" s="13"/>
      <c r="BU401" s="13"/>
      <c r="BV401" s="13"/>
      <c r="BW401" s="13"/>
      <c r="BX401" s="13"/>
      <c r="BY401" s="13"/>
      <c r="BZ401" s="13"/>
      <c r="CA401" s="13"/>
      <c r="CB401" s="13"/>
      <c r="CC401" s="13"/>
      <c r="CD401" s="13"/>
      <c r="CE401" s="13"/>
      <c r="CF401" s="13"/>
      <c r="CG401" s="13"/>
      <c r="CH401" s="13"/>
      <c r="CI401" s="13"/>
      <c r="CJ401" s="13"/>
      <c r="CK401" s="13"/>
      <c r="CL401" s="13"/>
      <c r="CM401" s="13"/>
      <c r="CN401" s="13"/>
      <c r="CO401" s="13"/>
      <c r="CP401" s="13"/>
      <c r="CQ401" s="13"/>
      <c r="CR401" s="13"/>
      <c r="CS401" s="13"/>
      <c r="CT401" s="13"/>
      <c r="CU401" s="13"/>
      <c r="CV401" s="13"/>
      <c r="CW401" s="13"/>
      <c r="CX401" s="13"/>
      <c r="CY401" s="13"/>
      <c r="CZ401" s="13"/>
      <c r="DA401" s="13"/>
      <c r="DB401" s="13"/>
      <c r="DC401" s="13"/>
      <c r="DD401" s="13"/>
      <c r="DE401" s="13"/>
      <c r="DF401" s="13"/>
      <c r="DG401" s="13"/>
      <c r="DH401" s="13"/>
      <c r="DI401" s="13"/>
      <c r="DJ401" s="13"/>
      <c r="DK401" s="13"/>
      <c r="DL401" s="13"/>
      <c r="DM401" s="13"/>
      <c r="DN401" s="13"/>
      <c r="DO401" s="13"/>
      <c r="DP401" s="13"/>
      <c r="DQ401" s="13"/>
      <c r="DR401" s="13"/>
      <c r="DS401" s="13"/>
      <c r="DT401" s="13"/>
      <c r="DU401" s="13"/>
      <c r="DV401" s="13"/>
      <c r="DW401" s="13"/>
      <c r="DX401" s="13"/>
      <c r="DY401" s="13"/>
      <c r="DZ401" s="13"/>
      <c r="EA401" s="13"/>
      <c r="EB401" s="13"/>
      <c r="EC401" s="13"/>
      <c r="ED401" s="13"/>
      <c r="EE401" s="13"/>
      <c r="EF401" s="13"/>
      <c r="EG401" s="13"/>
      <c r="EH401" s="13"/>
      <c r="EI401" s="13"/>
      <c r="EJ401" s="13"/>
      <c r="EK401" s="13"/>
      <c r="EL401" s="13"/>
      <c r="EM401" s="13"/>
      <c r="EN401" s="13"/>
      <c r="EO401" s="13"/>
      <c r="EP401" s="13"/>
      <c r="EQ401" s="13"/>
      <c r="ER401" s="13"/>
      <c r="ES401" s="13"/>
      <c r="ET401" s="13"/>
      <c r="EU401" s="13"/>
      <c r="EV401" s="13"/>
      <c r="EW401" s="13"/>
      <c r="EX401" s="13"/>
      <c r="EY401" s="13"/>
      <c r="EZ401" s="13"/>
      <c r="FA401" s="13"/>
      <c r="FB401" s="13"/>
      <c r="FC401" s="13"/>
      <c r="FD401" s="13"/>
      <c r="FE401" s="13"/>
      <c r="FF401" s="13"/>
      <c r="FG401" s="13"/>
      <c r="FH401" s="13"/>
      <c r="FI401" s="13"/>
      <c r="FJ401" s="13"/>
      <c r="FK401" s="13"/>
      <c r="FL401" s="13"/>
      <c r="FM401" s="13"/>
      <c r="FN401" s="13"/>
      <c r="FO401" s="13"/>
      <c r="FP401" s="13"/>
      <c r="FQ401" s="13"/>
      <c r="FR401" s="13"/>
      <c r="FS401" s="13"/>
      <c r="FT401" s="13"/>
      <c r="FU401" s="13"/>
      <c r="FV401" s="13"/>
      <c r="FW401" s="13"/>
      <c r="FX401" s="13"/>
      <c r="FY401" s="13"/>
      <c r="FZ401" s="13"/>
      <c r="GA401" s="13"/>
      <c r="GB401" s="13"/>
      <c r="GC401" s="13"/>
    </row>
    <row r="402" spans="1:185" ht="12.75" customHeight="1" x14ac:dyDescent="0.2">
      <c r="A402" s="76"/>
      <c r="B402" s="81" t="s">
        <v>228</v>
      </c>
      <c r="C402" s="82" t="s">
        <v>663</v>
      </c>
      <c r="D402" s="88"/>
      <c r="E402" s="85">
        <v>3</v>
      </c>
      <c r="F402" s="78"/>
      <c r="G402" s="15">
        <f t="shared" si="5"/>
        <v>11</v>
      </c>
      <c r="H402" s="15">
        <v>2</v>
      </c>
      <c r="I402" s="15">
        <v>2</v>
      </c>
      <c r="J402" s="68">
        <v>5</v>
      </c>
      <c r="K402" s="15"/>
      <c r="L402" s="59">
        <v>0</v>
      </c>
      <c r="M402" s="59">
        <v>2</v>
      </c>
      <c r="N402" s="59">
        <v>0</v>
      </c>
      <c r="O402" s="59">
        <v>0</v>
      </c>
      <c r="P402" s="15"/>
      <c r="Q402" s="59">
        <v>0</v>
      </c>
      <c r="R402" s="59">
        <v>0</v>
      </c>
      <c r="S402" s="59">
        <v>0</v>
      </c>
      <c r="T402" s="59"/>
      <c r="U402" s="15"/>
      <c r="V402" s="59"/>
      <c r="W402" s="59"/>
      <c r="X402" s="61"/>
      <c r="Y402" s="59"/>
      <c r="Z402" s="61"/>
      <c r="AA402" s="59"/>
      <c r="AB402" s="62"/>
      <c r="AC402" s="62"/>
      <c r="AD402" s="59"/>
      <c r="AE402" s="62"/>
      <c r="AF402" s="59"/>
      <c r="AG402" s="63"/>
      <c r="AH402" s="59"/>
      <c r="AI402" s="59"/>
      <c r="AJ402" s="59"/>
      <c r="AK402" s="59"/>
      <c r="AL402" s="59"/>
      <c r="AM402" s="63"/>
      <c r="AN402" s="59"/>
      <c r="AO402" s="63"/>
      <c r="AP402" s="59"/>
      <c r="AQ402" s="63"/>
      <c r="AR402" s="59"/>
      <c r="AS402" s="59"/>
      <c r="AT402" s="59"/>
      <c r="AU402" s="59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  <c r="BF402" s="13"/>
      <c r="BG402" s="13"/>
      <c r="BH402" s="13"/>
      <c r="BI402" s="13"/>
      <c r="BJ402" s="13"/>
      <c r="BK402" s="13"/>
      <c r="BL402" s="13"/>
      <c r="BM402" s="13"/>
      <c r="BN402" s="13"/>
      <c r="BO402" s="13"/>
      <c r="BP402" s="13"/>
      <c r="BQ402" s="13"/>
      <c r="BR402" s="13"/>
      <c r="BS402" s="13"/>
      <c r="BT402" s="13"/>
      <c r="BU402" s="13"/>
      <c r="BV402" s="13"/>
      <c r="BW402" s="13"/>
      <c r="BX402" s="13"/>
      <c r="BY402" s="13"/>
      <c r="BZ402" s="13"/>
      <c r="CA402" s="13"/>
      <c r="CB402" s="13"/>
      <c r="CC402" s="13"/>
      <c r="CD402" s="13"/>
      <c r="CE402" s="13"/>
      <c r="CF402" s="13"/>
      <c r="CG402" s="13"/>
      <c r="CH402" s="13"/>
      <c r="CI402" s="13"/>
      <c r="CJ402" s="13"/>
      <c r="CK402" s="13"/>
      <c r="CL402" s="13"/>
      <c r="CM402" s="13"/>
      <c r="CN402" s="13"/>
      <c r="CO402" s="13"/>
      <c r="CP402" s="13"/>
      <c r="CQ402" s="13"/>
      <c r="CR402" s="13"/>
      <c r="CS402" s="13"/>
      <c r="CT402" s="13"/>
      <c r="CU402" s="13"/>
      <c r="CV402" s="13"/>
      <c r="CW402" s="13"/>
      <c r="CX402" s="13"/>
      <c r="CY402" s="13"/>
      <c r="CZ402" s="13"/>
      <c r="DA402" s="13"/>
      <c r="DB402" s="13"/>
      <c r="DC402" s="13"/>
      <c r="DD402" s="13"/>
      <c r="DE402" s="13"/>
      <c r="DF402" s="13"/>
      <c r="DG402" s="13"/>
      <c r="DH402" s="13"/>
      <c r="DI402" s="13"/>
      <c r="DJ402" s="13"/>
      <c r="DK402" s="13"/>
      <c r="DL402" s="13"/>
      <c r="DM402" s="13"/>
      <c r="DN402" s="13"/>
      <c r="DO402" s="13"/>
      <c r="DP402" s="13"/>
      <c r="DQ402" s="13"/>
      <c r="DR402" s="13"/>
      <c r="DS402" s="13"/>
      <c r="DT402" s="13"/>
      <c r="DU402" s="13"/>
      <c r="DV402" s="13"/>
      <c r="DW402" s="13"/>
      <c r="DX402" s="13"/>
      <c r="DY402" s="13"/>
      <c r="DZ402" s="13"/>
      <c r="EA402" s="13"/>
      <c r="EB402" s="13"/>
      <c r="EC402" s="13"/>
      <c r="ED402" s="13"/>
      <c r="EE402" s="13"/>
      <c r="EF402" s="13"/>
      <c r="EG402" s="13"/>
      <c r="EH402" s="13"/>
      <c r="EI402" s="13"/>
      <c r="EJ402" s="13"/>
      <c r="EK402" s="13"/>
      <c r="EL402" s="13"/>
      <c r="EM402" s="13"/>
      <c r="EN402" s="13"/>
      <c r="EO402" s="13"/>
      <c r="EP402" s="13"/>
      <c r="EQ402" s="13"/>
      <c r="ER402" s="13"/>
      <c r="ES402" s="13"/>
      <c r="ET402" s="13"/>
      <c r="EU402" s="13"/>
      <c r="EV402" s="13"/>
      <c r="EW402" s="13"/>
      <c r="EX402" s="13"/>
      <c r="EY402" s="13"/>
      <c r="EZ402" s="13"/>
      <c r="FA402" s="13"/>
      <c r="FB402" s="13"/>
      <c r="FC402" s="13"/>
      <c r="FD402" s="13"/>
      <c r="FE402" s="13"/>
      <c r="FF402" s="13"/>
      <c r="FG402" s="13"/>
      <c r="FH402" s="13"/>
      <c r="FI402" s="13"/>
      <c r="FJ402" s="13"/>
      <c r="FK402" s="13"/>
      <c r="FL402" s="13"/>
      <c r="FM402" s="13"/>
      <c r="FN402" s="13"/>
      <c r="FO402" s="13"/>
      <c r="FP402" s="13"/>
      <c r="FQ402" s="13"/>
      <c r="FR402" s="13"/>
      <c r="FS402" s="13"/>
      <c r="FT402" s="13"/>
      <c r="FU402" s="13"/>
      <c r="FV402" s="13"/>
      <c r="FW402" s="13"/>
      <c r="FX402" s="13"/>
      <c r="FY402" s="13"/>
      <c r="FZ402" s="13"/>
      <c r="GA402" s="13"/>
      <c r="GB402" s="13"/>
      <c r="GC402" s="13"/>
    </row>
    <row r="403" spans="1:185" ht="12.75" customHeight="1" x14ac:dyDescent="0.2">
      <c r="A403" s="76"/>
      <c r="B403" s="81" t="s">
        <v>585</v>
      </c>
      <c r="C403" s="82" t="s">
        <v>664</v>
      </c>
      <c r="D403" s="88"/>
      <c r="E403" s="85">
        <v>3</v>
      </c>
      <c r="F403" s="78"/>
      <c r="G403" s="15">
        <f t="shared" si="5"/>
        <v>13</v>
      </c>
      <c r="H403" s="15">
        <v>5</v>
      </c>
      <c r="I403" s="15">
        <v>2</v>
      </c>
      <c r="J403" s="68">
        <v>1</v>
      </c>
      <c r="K403" s="15"/>
      <c r="L403" s="59">
        <v>2</v>
      </c>
      <c r="M403" s="59">
        <v>1</v>
      </c>
      <c r="N403" s="59">
        <v>0</v>
      </c>
      <c r="O403" s="59">
        <v>0</v>
      </c>
      <c r="P403" s="15"/>
      <c r="Q403" s="59">
        <v>0</v>
      </c>
      <c r="R403" s="59">
        <v>0</v>
      </c>
      <c r="S403" s="59">
        <v>2</v>
      </c>
      <c r="T403" s="59"/>
      <c r="U403" s="15"/>
      <c r="V403" s="59"/>
      <c r="W403" s="59"/>
      <c r="X403" s="61"/>
      <c r="Y403" s="59"/>
      <c r="Z403" s="61"/>
      <c r="AA403" s="59"/>
      <c r="AB403" s="62"/>
      <c r="AC403" s="62"/>
      <c r="AD403" s="59"/>
      <c r="AE403" s="62"/>
      <c r="AF403" s="59"/>
      <c r="AG403" s="63"/>
      <c r="AH403" s="59"/>
      <c r="AI403" s="59"/>
      <c r="AJ403" s="59"/>
      <c r="AK403" s="59"/>
      <c r="AL403" s="59"/>
      <c r="AM403" s="63"/>
      <c r="AN403" s="59"/>
      <c r="AO403" s="63"/>
      <c r="AP403" s="59"/>
      <c r="AQ403" s="63"/>
      <c r="AR403" s="59"/>
      <c r="AS403" s="59"/>
      <c r="AT403" s="59"/>
      <c r="AU403" s="59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  <c r="BF403" s="13"/>
      <c r="BG403" s="13"/>
      <c r="BH403" s="13"/>
      <c r="BI403" s="13"/>
      <c r="BJ403" s="13"/>
      <c r="BK403" s="13"/>
      <c r="BL403" s="13"/>
      <c r="BM403" s="13"/>
      <c r="BN403" s="13"/>
      <c r="BO403" s="13"/>
      <c r="BP403" s="13"/>
      <c r="BQ403" s="13"/>
      <c r="BR403" s="13"/>
      <c r="BS403" s="13"/>
      <c r="BT403" s="13"/>
      <c r="BU403" s="13"/>
      <c r="BV403" s="13"/>
      <c r="BW403" s="13"/>
      <c r="BX403" s="13"/>
      <c r="BY403" s="13"/>
      <c r="BZ403" s="13"/>
      <c r="CA403" s="13"/>
      <c r="CB403" s="13"/>
      <c r="CC403" s="13"/>
      <c r="CD403" s="13"/>
      <c r="CE403" s="13"/>
      <c r="CF403" s="13"/>
      <c r="CG403" s="13"/>
      <c r="CH403" s="13"/>
      <c r="CI403" s="13"/>
      <c r="CJ403" s="13"/>
      <c r="CK403" s="13"/>
      <c r="CL403" s="13"/>
      <c r="CM403" s="13"/>
      <c r="CN403" s="13"/>
      <c r="CO403" s="13"/>
      <c r="CP403" s="13"/>
      <c r="CQ403" s="13"/>
      <c r="CR403" s="13"/>
      <c r="CS403" s="13"/>
      <c r="CT403" s="13"/>
      <c r="CU403" s="13"/>
      <c r="CV403" s="13"/>
      <c r="CW403" s="13"/>
      <c r="CX403" s="13"/>
      <c r="CY403" s="13"/>
      <c r="CZ403" s="13"/>
      <c r="DA403" s="13"/>
      <c r="DB403" s="13"/>
      <c r="DC403" s="13"/>
      <c r="DD403" s="13"/>
      <c r="DE403" s="13"/>
      <c r="DF403" s="13"/>
      <c r="DG403" s="13"/>
      <c r="DH403" s="13"/>
      <c r="DI403" s="13"/>
      <c r="DJ403" s="13"/>
      <c r="DK403" s="13"/>
      <c r="DL403" s="13"/>
      <c r="DM403" s="13"/>
      <c r="DN403" s="13"/>
      <c r="DO403" s="13"/>
      <c r="DP403" s="13"/>
      <c r="DQ403" s="13"/>
      <c r="DR403" s="13"/>
      <c r="DS403" s="13"/>
      <c r="DT403" s="13"/>
      <c r="DU403" s="13"/>
      <c r="DV403" s="13"/>
      <c r="DW403" s="13"/>
      <c r="DX403" s="13"/>
      <c r="DY403" s="13"/>
      <c r="DZ403" s="13"/>
      <c r="EA403" s="13"/>
      <c r="EB403" s="13"/>
      <c r="EC403" s="13"/>
      <c r="ED403" s="13"/>
      <c r="EE403" s="13"/>
      <c r="EF403" s="13"/>
      <c r="EG403" s="13"/>
      <c r="EH403" s="13"/>
      <c r="EI403" s="13"/>
      <c r="EJ403" s="13"/>
      <c r="EK403" s="13"/>
      <c r="EL403" s="13"/>
      <c r="EM403" s="13"/>
      <c r="EN403" s="13"/>
      <c r="EO403" s="13"/>
      <c r="EP403" s="13"/>
      <c r="EQ403" s="13"/>
      <c r="ER403" s="13"/>
      <c r="ES403" s="13"/>
      <c r="ET403" s="13"/>
      <c r="EU403" s="13"/>
      <c r="EV403" s="13"/>
      <c r="EW403" s="13"/>
      <c r="EX403" s="13"/>
      <c r="EY403" s="13"/>
      <c r="EZ403" s="13"/>
      <c r="FA403" s="13"/>
      <c r="FB403" s="13"/>
      <c r="FC403" s="13"/>
      <c r="FD403" s="13"/>
      <c r="FE403" s="13"/>
      <c r="FF403" s="13"/>
      <c r="FG403" s="13"/>
      <c r="FH403" s="13"/>
      <c r="FI403" s="13"/>
      <c r="FJ403" s="13"/>
      <c r="FK403" s="13"/>
      <c r="FL403" s="13"/>
      <c r="FM403" s="13"/>
      <c r="FN403" s="13"/>
      <c r="FO403" s="13"/>
      <c r="FP403" s="13"/>
      <c r="FQ403" s="13"/>
      <c r="FR403" s="13"/>
      <c r="FS403" s="13"/>
      <c r="FT403" s="13"/>
      <c r="FU403" s="13"/>
      <c r="FV403" s="13"/>
      <c r="FW403" s="13"/>
      <c r="FX403" s="13"/>
      <c r="FY403" s="13"/>
      <c r="FZ403" s="13"/>
      <c r="GA403" s="13"/>
      <c r="GB403" s="13"/>
      <c r="GC403" s="13"/>
    </row>
    <row r="404" spans="1:185" ht="12.75" customHeight="1" x14ac:dyDescent="0.2">
      <c r="A404" s="76"/>
      <c r="B404" s="81" t="s">
        <v>172</v>
      </c>
      <c r="C404" s="82" t="s">
        <v>664</v>
      </c>
      <c r="D404" s="88"/>
      <c r="E404" s="85">
        <v>3</v>
      </c>
      <c r="F404" s="78"/>
      <c r="G404" s="15">
        <f t="shared" ref="G404:G478" si="6">SUM(H404:AU404)</f>
        <v>16</v>
      </c>
      <c r="H404" s="15">
        <v>2</v>
      </c>
      <c r="I404" s="15">
        <v>2</v>
      </c>
      <c r="J404" s="15">
        <v>2</v>
      </c>
      <c r="K404" s="15"/>
      <c r="L404" s="15">
        <v>2</v>
      </c>
      <c r="M404" s="15">
        <v>2</v>
      </c>
      <c r="N404" s="15">
        <v>0</v>
      </c>
      <c r="O404" s="10">
        <v>0</v>
      </c>
      <c r="P404" s="15"/>
      <c r="Q404" s="15">
        <v>2</v>
      </c>
      <c r="R404" s="15">
        <v>2</v>
      </c>
      <c r="S404" s="15">
        <v>2</v>
      </c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  <c r="AG404" s="15"/>
      <c r="AH404" s="15"/>
      <c r="AI404" s="15"/>
      <c r="AJ404" s="15"/>
      <c r="AK404" s="15"/>
      <c r="AL404" s="15"/>
      <c r="AM404" s="15"/>
      <c r="AN404" s="15"/>
      <c r="AO404" s="15"/>
      <c r="AP404" s="15"/>
      <c r="AQ404" s="15"/>
      <c r="AR404" s="15"/>
      <c r="AS404" s="15"/>
      <c r="AT404" s="15"/>
      <c r="AU404" s="15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  <c r="BF404" s="13"/>
      <c r="BG404" s="13"/>
      <c r="BH404" s="13"/>
      <c r="BI404" s="13"/>
      <c r="BJ404" s="13"/>
      <c r="BK404" s="13"/>
      <c r="BL404" s="13"/>
      <c r="BM404" s="13"/>
      <c r="BN404" s="13"/>
      <c r="BO404" s="13"/>
      <c r="BP404" s="13"/>
      <c r="BQ404" s="13"/>
      <c r="BR404" s="13"/>
      <c r="BS404" s="13"/>
      <c r="BT404" s="13"/>
      <c r="BU404" s="13"/>
      <c r="BV404" s="13"/>
      <c r="BW404" s="13"/>
      <c r="BX404" s="13"/>
      <c r="BY404" s="13"/>
      <c r="BZ404" s="13"/>
      <c r="CA404" s="13"/>
      <c r="CB404" s="13"/>
      <c r="CC404" s="13"/>
      <c r="CD404" s="13"/>
      <c r="CE404" s="13"/>
      <c r="CF404" s="13"/>
      <c r="CG404" s="13"/>
      <c r="CH404" s="13"/>
      <c r="CI404" s="13"/>
      <c r="CJ404" s="13"/>
      <c r="CK404" s="13"/>
      <c r="CL404" s="13"/>
      <c r="CM404" s="13"/>
      <c r="CN404" s="13"/>
      <c r="CO404" s="13"/>
      <c r="CP404" s="13"/>
      <c r="CQ404" s="13"/>
      <c r="CR404" s="13"/>
      <c r="CS404" s="13"/>
      <c r="CT404" s="13"/>
      <c r="CU404" s="13"/>
      <c r="CV404" s="13"/>
      <c r="CW404" s="13"/>
      <c r="CX404" s="13"/>
      <c r="CY404" s="13"/>
      <c r="CZ404" s="13"/>
      <c r="DA404" s="13"/>
      <c r="DB404" s="13"/>
      <c r="DC404" s="13"/>
      <c r="DD404" s="13"/>
      <c r="DE404" s="13"/>
      <c r="DF404" s="13"/>
      <c r="DG404" s="13"/>
      <c r="DH404" s="13"/>
      <c r="DI404" s="13"/>
      <c r="DJ404" s="13"/>
      <c r="DK404" s="13"/>
      <c r="DL404" s="13"/>
      <c r="DM404" s="13"/>
      <c r="DN404" s="13"/>
      <c r="DO404" s="13"/>
      <c r="DP404" s="13"/>
      <c r="DQ404" s="13"/>
      <c r="DR404" s="13"/>
      <c r="DS404" s="13"/>
      <c r="DT404" s="13"/>
      <c r="DU404" s="13"/>
      <c r="DV404" s="13"/>
      <c r="DW404" s="13"/>
      <c r="DX404" s="13"/>
      <c r="DY404" s="13"/>
      <c r="DZ404" s="13"/>
      <c r="EA404" s="13"/>
      <c r="EB404" s="13"/>
      <c r="EC404" s="13"/>
      <c r="ED404" s="13"/>
      <c r="EE404" s="13"/>
      <c r="EF404" s="13"/>
      <c r="EG404" s="13"/>
      <c r="EH404" s="13"/>
      <c r="EI404" s="13"/>
      <c r="EJ404" s="13"/>
      <c r="EK404" s="13"/>
      <c r="EL404" s="13"/>
      <c r="EM404" s="13"/>
      <c r="EN404" s="13"/>
      <c r="EO404" s="13"/>
      <c r="EP404" s="13"/>
      <c r="EQ404" s="13"/>
      <c r="ER404" s="13"/>
      <c r="ES404" s="13"/>
      <c r="ET404" s="13"/>
      <c r="EU404" s="13"/>
      <c r="EV404" s="13"/>
      <c r="EW404" s="13"/>
      <c r="EX404" s="13"/>
      <c r="EY404" s="13"/>
      <c r="EZ404" s="13"/>
      <c r="FA404" s="13"/>
      <c r="FB404" s="13"/>
      <c r="FC404" s="13"/>
      <c r="FD404" s="13"/>
      <c r="FE404" s="13"/>
      <c r="FF404" s="13"/>
      <c r="FG404" s="13"/>
      <c r="FH404" s="13"/>
      <c r="FI404" s="13"/>
      <c r="FJ404" s="13"/>
      <c r="FK404" s="13"/>
      <c r="FL404" s="13"/>
      <c r="FM404" s="13"/>
      <c r="FN404" s="13"/>
      <c r="FO404" s="13"/>
      <c r="FP404" s="13"/>
      <c r="FQ404" s="13"/>
      <c r="FR404" s="13"/>
      <c r="FS404" s="13"/>
      <c r="FT404" s="13"/>
      <c r="FU404" s="13"/>
      <c r="FV404" s="13"/>
      <c r="FW404" s="13"/>
      <c r="FX404" s="13"/>
      <c r="FY404" s="13"/>
      <c r="FZ404" s="13"/>
      <c r="GA404" s="13"/>
      <c r="GB404" s="13"/>
      <c r="GC404" s="13"/>
    </row>
    <row r="405" spans="1:185" ht="12.75" customHeight="1" x14ac:dyDescent="0.2">
      <c r="A405" s="76"/>
      <c r="B405" s="81" t="s">
        <v>171</v>
      </c>
      <c r="C405" s="82" t="s">
        <v>658</v>
      </c>
      <c r="D405" s="88"/>
      <c r="E405" s="85">
        <v>3</v>
      </c>
      <c r="F405" s="78"/>
      <c r="G405" s="15">
        <f t="shared" si="6"/>
        <v>28</v>
      </c>
      <c r="H405" s="15">
        <v>4</v>
      </c>
      <c r="I405" s="15">
        <v>1</v>
      </c>
      <c r="J405" s="15">
        <v>0</v>
      </c>
      <c r="K405" s="15"/>
      <c r="L405" s="15">
        <v>3</v>
      </c>
      <c r="M405" s="15">
        <v>1</v>
      </c>
      <c r="N405" s="15">
        <v>1</v>
      </c>
      <c r="O405" s="10">
        <v>5</v>
      </c>
      <c r="P405" s="15"/>
      <c r="Q405" s="15">
        <v>2</v>
      </c>
      <c r="R405" s="15">
        <v>1</v>
      </c>
      <c r="S405" s="15">
        <v>10</v>
      </c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  <c r="AG405" s="15"/>
      <c r="AH405" s="15"/>
      <c r="AI405" s="15"/>
      <c r="AJ405" s="15"/>
      <c r="AK405" s="15"/>
      <c r="AL405" s="15"/>
      <c r="AM405" s="15"/>
      <c r="AN405" s="15"/>
      <c r="AO405" s="15"/>
      <c r="AP405" s="15"/>
      <c r="AQ405" s="15"/>
      <c r="AR405" s="15"/>
      <c r="AS405" s="15"/>
      <c r="AT405" s="15"/>
      <c r="AU405" s="15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  <c r="BF405" s="13"/>
      <c r="BG405" s="13"/>
      <c r="BH405" s="13"/>
      <c r="BI405" s="13"/>
      <c r="BJ405" s="13"/>
      <c r="BK405" s="13"/>
      <c r="BL405" s="13"/>
      <c r="BM405" s="13"/>
      <c r="BN405" s="13"/>
      <c r="BO405" s="13"/>
      <c r="BP405" s="13"/>
      <c r="BQ405" s="13"/>
      <c r="BR405" s="13"/>
      <c r="BS405" s="13"/>
      <c r="BT405" s="13"/>
      <c r="BU405" s="13"/>
      <c r="BV405" s="13"/>
      <c r="BW405" s="13"/>
      <c r="BX405" s="13"/>
      <c r="BY405" s="13"/>
      <c r="BZ405" s="13"/>
      <c r="CA405" s="13"/>
      <c r="CB405" s="13"/>
      <c r="CC405" s="13"/>
      <c r="CD405" s="13"/>
      <c r="CE405" s="13"/>
      <c r="CF405" s="13"/>
      <c r="CG405" s="13"/>
      <c r="CH405" s="13"/>
      <c r="CI405" s="13"/>
      <c r="CJ405" s="13"/>
      <c r="CK405" s="13"/>
      <c r="CL405" s="13"/>
      <c r="CM405" s="13"/>
      <c r="CN405" s="13"/>
      <c r="CO405" s="13"/>
      <c r="CP405" s="13"/>
      <c r="CQ405" s="13"/>
      <c r="CR405" s="13"/>
      <c r="CS405" s="13"/>
      <c r="CT405" s="13"/>
      <c r="CU405" s="13"/>
      <c r="CV405" s="13"/>
      <c r="CW405" s="13"/>
      <c r="CX405" s="13"/>
      <c r="CY405" s="13"/>
      <c r="CZ405" s="13"/>
      <c r="DA405" s="13"/>
      <c r="DB405" s="13"/>
      <c r="DC405" s="13"/>
      <c r="DD405" s="13"/>
      <c r="DE405" s="13"/>
      <c r="DF405" s="13"/>
      <c r="DG405" s="13"/>
      <c r="DH405" s="13"/>
      <c r="DI405" s="13"/>
      <c r="DJ405" s="13"/>
      <c r="DK405" s="13"/>
      <c r="DL405" s="13"/>
      <c r="DM405" s="13"/>
      <c r="DN405" s="13"/>
      <c r="DO405" s="13"/>
      <c r="DP405" s="13"/>
      <c r="DQ405" s="13"/>
      <c r="DR405" s="13"/>
      <c r="DS405" s="13"/>
      <c r="DT405" s="13"/>
      <c r="DU405" s="13"/>
      <c r="DV405" s="13"/>
      <c r="DW405" s="13"/>
      <c r="DX405" s="13"/>
      <c r="DY405" s="13"/>
      <c r="DZ405" s="13"/>
      <c r="EA405" s="13"/>
      <c r="EB405" s="13"/>
      <c r="EC405" s="13"/>
      <c r="ED405" s="13"/>
      <c r="EE405" s="13"/>
      <c r="EF405" s="13"/>
      <c r="EG405" s="13"/>
      <c r="EH405" s="13"/>
      <c r="EI405" s="13"/>
      <c r="EJ405" s="13"/>
      <c r="EK405" s="13"/>
      <c r="EL405" s="13"/>
      <c r="EM405" s="13"/>
      <c r="EN405" s="13"/>
      <c r="EO405" s="13"/>
      <c r="EP405" s="13"/>
      <c r="EQ405" s="13"/>
      <c r="ER405" s="13"/>
      <c r="ES405" s="13"/>
      <c r="ET405" s="13"/>
      <c r="EU405" s="13"/>
      <c r="EV405" s="13"/>
      <c r="EW405" s="13"/>
      <c r="EX405" s="13"/>
      <c r="EY405" s="13"/>
      <c r="EZ405" s="13"/>
      <c r="FA405" s="13"/>
      <c r="FB405" s="13"/>
      <c r="FC405" s="13"/>
      <c r="FD405" s="13"/>
      <c r="FE405" s="13"/>
      <c r="FF405" s="13"/>
      <c r="FG405" s="13"/>
      <c r="FH405" s="13"/>
      <c r="FI405" s="13"/>
      <c r="FJ405" s="13"/>
      <c r="FK405" s="13"/>
      <c r="FL405" s="13"/>
      <c r="FM405" s="13"/>
      <c r="FN405" s="13"/>
      <c r="FO405" s="13"/>
      <c r="FP405" s="13"/>
      <c r="FQ405" s="13"/>
      <c r="FR405" s="13"/>
      <c r="FS405" s="13"/>
      <c r="FT405" s="13"/>
      <c r="FU405" s="13"/>
      <c r="FV405" s="13"/>
      <c r="FW405" s="13"/>
      <c r="FX405" s="13"/>
      <c r="FY405" s="13"/>
      <c r="FZ405" s="13"/>
      <c r="GA405" s="13"/>
      <c r="GB405" s="13"/>
      <c r="GC405" s="13"/>
    </row>
    <row r="406" spans="1:185" ht="12.75" customHeight="1" x14ac:dyDescent="0.2">
      <c r="A406" s="76"/>
      <c r="B406" s="81" t="s">
        <v>586</v>
      </c>
      <c r="C406" s="82" t="s">
        <v>661</v>
      </c>
      <c r="D406" s="88"/>
      <c r="E406" s="85">
        <v>3</v>
      </c>
      <c r="F406" s="78"/>
      <c r="G406" s="15">
        <f t="shared" si="6"/>
        <v>14</v>
      </c>
      <c r="H406" s="15">
        <v>1</v>
      </c>
      <c r="I406" s="15">
        <v>5</v>
      </c>
      <c r="J406" s="15">
        <v>2</v>
      </c>
      <c r="K406" s="15"/>
      <c r="L406" s="15">
        <v>2</v>
      </c>
      <c r="M406" s="15">
        <v>1</v>
      </c>
      <c r="N406" s="15">
        <v>0</v>
      </c>
      <c r="O406" s="10">
        <v>0</v>
      </c>
      <c r="P406" s="15"/>
      <c r="Q406" s="15">
        <v>0</v>
      </c>
      <c r="R406" s="15">
        <v>1</v>
      </c>
      <c r="S406" s="15">
        <v>2</v>
      </c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  <c r="AG406" s="15"/>
      <c r="AH406" s="15"/>
      <c r="AI406" s="15"/>
      <c r="AJ406" s="15"/>
      <c r="AK406" s="15"/>
      <c r="AL406" s="15"/>
      <c r="AM406" s="15"/>
      <c r="AN406" s="15"/>
      <c r="AO406" s="15"/>
      <c r="AP406" s="15"/>
      <c r="AQ406" s="15"/>
      <c r="AR406" s="15"/>
      <c r="AS406" s="15"/>
      <c r="AT406" s="15"/>
      <c r="AU406" s="15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  <c r="BF406" s="13"/>
      <c r="BG406" s="13"/>
      <c r="BH406" s="13"/>
      <c r="BI406" s="13"/>
      <c r="BJ406" s="13"/>
      <c r="BK406" s="13"/>
      <c r="BL406" s="13"/>
      <c r="BM406" s="13"/>
      <c r="BN406" s="13"/>
      <c r="BO406" s="13"/>
      <c r="BP406" s="13"/>
      <c r="BQ406" s="13"/>
      <c r="BR406" s="13"/>
      <c r="BS406" s="13"/>
      <c r="BT406" s="13"/>
      <c r="BU406" s="13"/>
      <c r="BV406" s="13"/>
      <c r="BW406" s="13"/>
      <c r="BX406" s="13"/>
      <c r="BY406" s="13"/>
      <c r="BZ406" s="13"/>
      <c r="CA406" s="13"/>
      <c r="CB406" s="13"/>
      <c r="CC406" s="13"/>
      <c r="CD406" s="13"/>
      <c r="CE406" s="13"/>
      <c r="CF406" s="13"/>
      <c r="CG406" s="13"/>
      <c r="CH406" s="13"/>
      <c r="CI406" s="13"/>
      <c r="CJ406" s="13"/>
      <c r="CK406" s="13"/>
      <c r="CL406" s="13"/>
      <c r="CM406" s="13"/>
      <c r="CN406" s="13"/>
      <c r="CO406" s="13"/>
      <c r="CP406" s="13"/>
      <c r="CQ406" s="13"/>
      <c r="CR406" s="13"/>
      <c r="CS406" s="13"/>
      <c r="CT406" s="13"/>
      <c r="CU406" s="13"/>
      <c r="CV406" s="13"/>
      <c r="CW406" s="13"/>
      <c r="CX406" s="13"/>
      <c r="CY406" s="13"/>
      <c r="CZ406" s="13"/>
      <c r="DA406" s="13"/>
      <c r="DB406" s="13"/>
      <c r="DC406" s="13"/>
      <c r="DD406" s="13"/>
      <c r="DE406" s="13"/>
      <c r="DF406" s="13"/>
      <c r="DG406" s="13"/>
      <c r="DH406" s="13"/>
      <c r="DI406" s="13"/>
      <c r="DJ406" s="13"/>
      <c r="DK406" s="13"/>
      <c r="DL406" s="13"/>
      <c r="DM406" s="13"/>
      <c r="DN406" s="13"/>
      <c r="DO406" s="13"/>
      <c r="DP406" s="13"/>
      <c r="DQ406" s="13"/>
      <c r="DR406" s="13"/>
      <c r="DS406" s="13"/>
      <c r="DT406" s="13"/>
      <c r="DU406" s="13"/>
      <c r="DV406" s="13"/>
      <c r="DW406" s="13"/>
      <c r="DX406" s="13"/>
      <c r="DY406" s="13"/>
      <c r="DZ406" s="13"/>
      <c r="EA406" s="13"/>
      <c r="EB406" s="13"/>
      <c r="EC406" s="13"/>
      <c r="ED406" s="13"/>
      <c r="EE406" s="13"/>
      <c r="EF406" s="13"/>
      <c r="EG406" s="13"/>
      <c r="EH406" s="13"/>
      <c r="EI406" s="13"/>
      <c r="EJ406" s="13"/>
      <c r="EK406" s="13"/>
      <c r="EL406" s="13"/>
      <c r="EM406" s="13"/>
      <c r="EN406" s="13"/>
      <c r="EO406" s="13"/>
      <c r="EP406" s="13"/>
      <c r="EQ406" s="13"/>
      <c r="ER406" s="13"/>
      <c r="ES406" s="13"/>
      <c r="ET406" s="13"/>
      <c r="EU406" s="13"/>
      <c r="EV406" s="13"/>
      <c r="EW406" s="13"/>
      <c r="EX406" s="13"/>
      <c r="EY406" s="13"/>
      <c r="EZ406" s="13"/>
      <c r="FA406" s="13"/>
      <c r="FB406" s="13"/>
      <c r="FC406" s="13"/>
      <c r="FD406" s="13"/>
      <c r="FE406" s="13"/>
      <c r="FF406" s="13"/>
      <c r="FG406" s="13"/>
      <c r="FH406" s="13"/>
      <c r="FI406" s="13"/>
      <c r="FJ406" s="13"/>
      <c r="FK406" s="13"/>
      <c r="FL406" s="13"/>
      <c r="FM406" s="13"/>
      <c r="FN406" s="13"/>
      <c r="FO406" s="13"/>
      <c r="FP406" s="13"/>
      <c r="FQ406" s="13"/>
      <c r="FR406" s="13"/>
      <c r="FS406" s="13"/>
      <c r="FT406" s="13"/>
      <c r="FU406" s="13"/>
      <c r="FV406" s="13"/>
      <c r="FW406" s="13"/>
      <c r="FX406" s="13"/>
      <c r="FY406" s="13"/>
      <c r="FZ406" s="13"/>
      <c r="GA406" s="13"/>
      <c r="GB406" s="13"/>
      <c r="GC406" s="13"/>
    </row>
    <row r="407" spans="1:185" ht="12.75" customHeight="1" x14ac:dyDescent="0.2">
      <c r="A407" s="76"/>
      <c r="B407" t="s">
        <v>1220</v>
      </c>
      <c r="C407" s="82" t="s">
        <v>663</v>
      </c>
      <c r="D407" s="88"/>
      <c r="E407" s="85">
        <v>3</v>
      </c>
      <c r="F407" s="78"/>
      <c r="G407" s="15">
        <f>SUM(H407:AW407)</f>
        <v>25</v>
      </c>
      <c r="H407" s="15">
        <v>0</v>
      </c>
      <c r="I407" s="15">
        <v>1</v>
      </c>
      <c r="J407" s="15">
        <v>5</v>
      </c>
      <c r="K407" s="15"/>
      <c r="L407" s="15">
        <v>2</v>
      </c>
      <c r="M407" s="15">
        <v>1</v>
      </c>
      <c r="N407" s="15">
        <v>2</v>
      </c>
      <c r="O407" s="10">
        <v>2</v>
      </c>
      <c r="P407" s="15"/>
      <c r="Q407" s="15">
        <v>5</v>
      </c>
      <c r="R407" s="15">
        <v>2</v>
      </c>
      <c r="S407" s="15">
        <v>5</v>
      </c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  <c r="AG407" s="15"/>
      <c r="AH407" s="15"/>
      <c r="AI407" s="15"/>
      <c r="AJ407" s="15"/>
      <c r="AK407" s="15"/>
      <c r="AL407" s="15"/>
      <c r="AM407" s="15"/>
      <c r="AN407" s="15"/>
      <c r="AO407" s="15"/>
      <c r="AP407" s="15"/>
      <c r="AQ407" s="15"/>
      <c r="AR407" s="15"/>
      <c r="AS407" s="15"/>
      <c r="AT407" s="15"/>
      <c r="AU407" s="15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  <c r="BF407" s="13"/>
      <c r="BG407" s="13"/>
      <c r="BH407" s="13"/>
      <c r="BI407" s="13"/>
      <c r="BJ407" s="13"/>
      <c r="BK407" s="13"/>
      <c r="BL407" s="13"/>
      <c r="BM407" s="13"/>
      <c r="BN407" s="13"/>
      <c r="BO407" s="13"/>
      <c r="BP407" s="13"/>
      <c r="BQ407" s="13"/>
      <c r="BR407" s="13"/>
      <c r="BS407" s="13"/>
      <c r="BT407" s="13"/>
      <c r="BU407" s="13"/>
      <c r="BV407" s="13"/>
      <c r="BW407" s="13"/>
      <c r="BX407" s="13"/>
      <c r="BY407" s="13"/>
      <c r="BZ407" s="13"/>
      <c r="CA407" s="13"/>
      <c r="CB407" s="13"/>
      <c r="CC407" s="13"/>
      <c r="CD407" s="13"/>
      <c r="CE407" s="13"/>
      <c r="CF407" s="13"/>
      <c r="CG407" s="13"/>
      <c r="CH407" s="13"/>
      <c r="CI407" s="13"/>
      <c r="CJ407" s="13"/>
      <c r="CK407" s="13"/>
      <c r="CL407" s="13"/>
      <c r="CM407" s="13"/>
      <c r="CN407" s="13"/>
      <c r="CO407" s="13"/>
      <c r="CP407" s="13"/>
      <c r="CQ407" s="13"/>
      <c r="CR407" s="13"/>
      <c r="CS407" s="13"/>
      <c r="CT407" s="13"/>
      <c r="CU407" s="13"/>
      <c r="CV407" s="13"/>
      <c r="CW407" s="13"/>
      <c r="CX407" s="13"/>
      <c r="CY407" s="13"/>
      <c r="CZ407" s="13"/>
      <c r="DA407" s="13"/>
      <c r="DB407" s="13"/>
      <c r="DC407" s="13"/>
      <c r="DD407" s="13"/>
      <c r="DE407" s="13"/>
      <c r="DF407" s="13"/>
      <c r="DG407" s="13"/>
      <c r="DH407" s="13"/>
      <c r="DI407" s="13"/>
      <c r="DJ407" s="13"/>
      <c r="DK407" s="13"/>
      <c r="DL407" s="13"/>
      <c r="DM407" s="13"/>
      <c r="DN407" s="13"/>
      <c r="DO407" s="13"/>
      <c r="DP407" s="13"/>
      <c r="DQ407" s="13"/>
      <c r="DR407" s="13"/>
      <c r="DS407" s="13"/>
      <c r="DT407" s="13"/>
      <c r="DU407" s="13"/>
      <c r="DV407" s="13"/>
      <c r="DW407" s="13"/>
      <c r="DX407" s="13"/>
      <c r="DY407" s="13"/>
      <c r="DZ407" s="13"/>
      <c r="EA407" s="13"/>
      <c r="EB407" s="13"/>
      <c r="EC407" s="13"/>
      <c r="ED407" s="13"/>
      <c r="EE407" s="13"/>
      <c r="EF407" s="13"/>
      <c r="EG407" s="13"/>
      <c r="EH407" s="13"/>
      <c r="EI407" s="13"/>
      <c r="EJ407" s="13"/>
      <c r="EK407" s="13"/>
      <c r="EL407" s="13"/>
      <c r="EM407" s="13"/>
      <c r="EN407" s="13"/>
      <c r="EO407" s="13"/>
      <c r="EP407" s="13"/>
      <c r="EQ407" s="13"/>
      <c r="ER407" s="13"/>
      <c r="ES407" s="13"/>
      <c r="ET407" s="13"/>
      <c r="EU407" s="13"/>
      <c r="EV407" s="13"/>
      <c r="EW407" s="13"/>
      <c r="EX407" s="13"/>
      <c r="EY407" s="13"/>
      <c r="EZ407" s="13"/>
      <c r="FA407" s="13"/>
      <c r="FB407" s="13"/>
      <c r="FC407" s="13"/>
      <c r="FD407" s="13"/>
      <c r="FE407" s="13"/>
      <c r="FF407" s="13"/>
      <c r="FG407" s="13"/>
      <c r="FH407" s="13"/>
      <c r="FI407" s="13"/>
      <c r="FJ407" s="13"/>
      <c r="FK407" s="13"/>
      <c r="FL407" s="13"/>
      <c r="FM407" s="13"/>
      <c r="FN407" s="13"/>
      <c r="FO407" s="13"/>
      <c r="FP407" s="13"/>
      <c r="FQ407" s="13"/>
      <c r="FR407" s="13"/>
      <c r="FS407" s="13"/>
      <c r="FT407" s="13"/>
      <c r="FU407" s="13"/>
      <c r="FV407" s="13"/>
      <c r="FW407" s="13"/>
      <c r="FX407" s="13"/>
      <c r="FY407" s="13"/>
      <c r="FZ407" s="13"/>
      <c r="GA407" s="13"/>
      <c r="GB407" s="13"/>
      <c r="GC407" s="13"/>
    </row>
    <row r="408" spans="1:185" ht="12.75" customHeight="1" x14ac:dyDescent="0.2">
      <c r="A408" s="76"/>
      <c r="B408" t="s">
        <v>1221</v>
      </c>
      <c r="C408" s="82" t="s">
        <v>657</v>
      </c>
      <c r="D408" s="88"/>
      <c r="E408" s="85">
        <v>3</v>
      </c>
      <c r="F408" s="78"/>
      <c r="G408" s="15">
        <f>SUM(H408:AW408)</f>
        <v>7</v>
      </c>
      <c r="H408" s="15">
        <v>0</v>
      </c>
      <c r="I408" s="15">
        <v>0</v>
      </c>
      <c r="J408" s="15">
        <v>1</v>
      </c>
      <c r="K408" s="15"/>
      <c r="L408" s="15">
        <v>1</v>
      </c>
      <c r="M408" s="15">
        <v>2</v>
      </c>
      <c r="N408" s="15">
        <v>0</v>
      </c>
      <c r="O408" s="10">
        <v>0</v>
      </c>
      <c r="P408" s="15"/>
      <c r="Q408" s="15">
        <v>0</v>
      </c>
      <c r="R408" s="15">
        <v>2</v>
      </c>
      <c r="S408" s="15">
        <v>1</v>
      </c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  <c r="AG408" s="15"/>
      <c r="AH408" s="15"/>
      <c r="AI408" s="15"/>
      <c r="AJ408" s="15"/>
      <c r="AK408" s="15"/>
      <c r="AL408" s="15"/>
      <c r="AM408" s="15"/>
      <c r="AN408" s="15"/>
      <c r="AO408" s="15"/>
      <c r="AP408" s="15"/>
      <c r="AQ408" s="15"/>
      <c r="AR408" s="15"/>
      <c r="AS408" s="15"/>
      <c r="AT408" s="15"/>
      <c r="AU408" s="15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  <c r="BF408" s="13"/>
      <c r="BG408" s="13"/>
      <c r="BH408" s="13"/>
      <c r="BI408" s="13"/>
      <c r="BJ408" s="13"/>
      <c r="BK408" s="13"/>
      <c r="BL408" s="13"/>
      <c r="BM408" s="13"/>
      <c r="BN408" s="13"/>
      <c r="BO408" s="13"/>
      <c r="BP408" s="13"/>
      <c r="BQ408" s="13"/>
      <c r="BR408" s="13"/>
      <c r="BS408" s="13"/>
      <c r="BT408" s="13"/>
      <c r="BU408" s="13"/>
      <c r="BV408" s="13"/>
      <c r="BW408" s="13"/>
      <c r="BX408" s="13"/>
      <c r="BY408" s="13"/>
      <c r="BZ408" s="13"/>
      <c r="CA408" s="13"/>
      <c r="CB408" s="13"/>
      <c r="CC408" s="13"/>
      <c r="CD408" s="13"/>
      <c r="CE408" s="13"/>
      <c r="CF408" s="13"/>
      <c r="CG408" s="13"/>
      <c r="CH408" s="13"/>
      <c r="CI408" s="13"/>
      <c r="CJ408" s="13"/>
      <c r="CK408" s="13"/>
      <c r="CL408" s="13"/>
      <c r="CM408" s="13"/>
      <c r="CN408" s="13"/>
      <c r="CO408" s="13"/>
      <c r="CP408" s="13"/>
      <c r="CQ408" s="13"/>
      <c r="CR408" s="13"/>
      <c r="CS408" s="13"/>
      <c r="CT408" s="13"/>
      <c r="CU408" s="13"/>
      <c r="CV408" s="13"/>
      <c r="CW408" s="13"/>
      <c r="CX408" s="13"/>
      <c r="CY408" s="13"/>
      <c r="CZ408" s="13"/>
      <c r="DA408" s="13"/>
      <c r="DB408" s="13"/>
      <c r="DC408" s="13"/>
      <c r="DD408" s="13"/>
      <c r="DE408" s="13"/>
      <c r="DF408" s="13"/>
      <c r="DG408" s="13"/>
      <c r="DH408" s="13"/>
      <c r="DI408" s="13"/>
      <c r="DJ408" s="13"/>
      <c r="DK408" s="13"/>
      <c r="DL408" s="13"/>
      <c r="DM408" s="13"/>
      <c r="DN408" s="13"/>
      <c r="DO408" s="13"/>
      <c r="DP408" s="13"/>
      <c r="DQ408" s="13"/>
      <c r="DR408" s="13"/>
      <c r="DS408" s="13"/>
      <c r="DT408" s="13"/>
      <c r="DU408" s="13"/>
      <c r="DV408" s="13"/>
      <c r="DW408" s="13"/>
      <c r="DX408" s="13"/>
      <c r="DY408" s="13"/>
      <c r="DZ408" s="13"/>
      <c r="EA408" s="13"/>
      <c r="EB408" s="13"/>
      <c r="EC408" s="13"/>
      <c r="ED408" s="13"/>
      <c r="EE408" s="13"/>
      <c r="EF408" s="13"/>
      <c r="EG408" s="13"/>
      <c r="EH408" s="13"/>
      <c r="EI408" s="13"/>
      <c r="EJ408" s="13"/>
      <c r="EK408" s="13"/>
      <c r="EL408" s="13"/>
      <c r="EM408" s="13"/>
      <c r="EN408" s="13"/>
      <c r="EO408" s="13"/>
      <c r="EP408" s="13"/>
      <c r="EQ408" s="13"/>
      <c r="ER408" s="13"/>
      <c r="ES408" s="13"/>
      <c r="ET408" s="13"/>
      <c r="EU408" s="13"/>
      <c r="EV408" s="13"/>
      <c r="EW408" s="13"/>
      <c r="EX408" s="13"/>
      <c r="EY408" s="13"/>
      <c r="EZ408" s="13"/>
      <c r="FA408" s="13"/>
      <c r="FB408" s="13"/>
      <c r="FC408" s="13"/>
      <c r="FD408" s="13"/>
      <c r="FE408" s="13"/>
      <c r="FF408" s="13"/>
      <c r="FG408" s="13"/>
      <c r="FH408" s="13"/>
      <c r="FI408" s="13"/>
      <c r="FJ408" s="13"/>
      <c r="FK408" s="13"/>
      <c r="FL408" s="13"/>
      <c r="FM408" s="13"/>
      <c r="FN408" s="13"/>
      <c r="FO408" s="13"/>
      <c r="FP408" s="13"/>
      <c r="FQ408" s="13"/>
      <c r="FR408" s="13"/>
      <c r="FS408" s="13"/>
      <c r="FT408" s="13"/>
      <c r="FU408" s="13"/>
      <c r="FV408" s="13"/>
      <c r="FW408" s="13"/>
      <c r="FX408" s="13"/>
      <c r="FY408" s="13"/>
      <c r="FZ408" s="13"/>
      <c r="GA408" s="13"/>
      <c r="GB408" s="13"/>
      <c r="GC408" s="13"/>
    </row>
    <row r="409" spans="1:185" ht="12.75" customHeight="1" x14ac:dyDescent="0.2">
      <c r="A409" s="76"/>
      <c r="B409" t="s">
        <v>1259</v>
      </c>
      <c r="C409" s="82" t="s">
        <v>662</v>
      </c>
      <c r="D409" s="88"/>
      <c r="E409" s="85">
        <v>3</v>
      </c>
      <c r="F409" s="78"/>
      <c r="G409" s="15">
        <f>SUM(H409:AW409)</f>
        <v>12</v>
      </c>
      <c r="H409" s="15"/>
      <c r="I409" s="15"/>
      <c r="J409" s="15">
        <v>0</v>
      </c>
      <c r="K409" s="15"/>
      <c r="L409" s="15">
        <v>1</v>
      </c>
      <c r="M409" s="15">
        <v>7</v>
      </c>
      <c r="N409" s="15">
        <v>2</v>
      </c>
      <c r="O409" s="10">
        <v>0</v>
      </c>
      <c r="P409" s="15"/>
      <c r="Q409" s="15">
        <v>2</v>
      </c>
      <c r="R409" s="15">
        <v>1</v>
      </c>
      <c r="S409" s="15">
        <v>-1</v>
      </c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  <c r="AG409" s="15"/>
      <c r="AH409" s="15"/>
      <c r="AI409" s="15"/>
      <c r="AJ409" s="15"/>
      <c r="AK409" s="15"/>
      <c r="AL409" s="15"/>
      <c r="AM409" s="15"/>
      <c r="AN409" s="15"/>
      <c r="AO409" s="15"/>
      <c r="AP409" s="15"/>
      <c r="AQ409" s="15"/>
      <c r="AR409" s="15"/>
      <c r="AS409" s="15"/>
      <c r="AT409" s="15"/>
      <c r="AU409" s="15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  <c r="BF409" s="13"/>
      <c r="BG409" s="13"/>
      <c r="BH409" s="13"/>
      <c r="BI409" s="13"/>
      <c r="BJ409" s="13"/>
      <c r="BK409" s="13"/>
      <c r="BL409" s="13"/>
      <c r="BM409" s="13"/>
      <c r="BN409" s="13"/>
      <c r="BO409" s="13"/>
      <c r="BP409" s="13"/>
      <c r="BQ409" s="13"/>
      <c r="BR409" s="13"/>
      <c r="BS409" s="13"/>
      <c r="BT409" s="13"/>
      <c r="BU409" s="13"/>
      <c r="BV409" s="13"/>
      <c r="BW409" s="13"/>
      <c r="BX409" s="13"/>
      <c r="BY409" s="13"/>
      <c r="BZ409" s="13"/>
      <c r="CA409" s="13"/>
      <c r="CB409" s="13"/>
      <c r="CC409" s="13"/>
      <c r="CD409" s="13"/>
      <c r="CE409" s="13"/>
      <c r="CF409" s="13"/>
      <c r="CG409" s="13"/>
      <c r="CH409" s="13"/>
      <c r="CI409" s="13"/>
      <c r="CJ409" s="13"/>
      <c r="CK409" s="13"/>
      <c r="CL409" s="13"/>
      <c r="CM409" s="13"/>
      <c r="CN409" s="13"/>
      <c r="CO409" s="13"/>
      <c r="CP409" s="13"/>
      <c r="CQ409" s="13"/>
      <c r="CR409" s="13"/>
      <c r="CS409" s="13"/>
      <c r="CT409" s="13"/>
      <c r="CU409" s="13"/>
      <c r="CV409" s="13"/>
      <c r="CW409" s="13"/>
      <c r="CX409" s="13"/>
      <c r="CY409" s="13"/>
      <c r="CZ409" s="13"/>
      <c r="DA409" s="13"/>
      <c r="DB409" s="13"/>
      <c r="DC409" s="13"/>
      <c r="DD409" s="13"/>
      <c r="DE409" s="13"/>
      <c r="DF409" s="13"/>
      <c r="DG409" s="13"/>
      <c r="DH409" s="13"/>
      <c r="DI409" s="13"/>
      <c r="DJ409" s="13"/>
      <c r="DK409" s="13"/>
      <c r="DL409" s="13"/>
      <c r="DM409" s="13"/>
      <c r="DN409" s="13"/>
      <c r="DO409" s="13"/>
      <c r="DP409" s="13"/>
      <c r="DQ409" s="13"/>
      <c r="DR409" s="13"/>
      <c r="DS409" s="13"/>
      <c r="DT409" s="13"/>
      <c r="DU409" s="13"/>
      <c r="DV409" s="13"/>
      <c r="DW409" s="13"/>
      <c r="DX409" s="13"/>
      <c r="DY409" s="13"/>
      <c r="DZ409" s="13"/>
      <c r="EA409" s="13"/>
      <c r="EB409" s="13"/>
      <c r="EC409" s="13"/>
      <c r="ED409" s="13"/>
      <c r="EE409" s="13"/>
      <c r="EF409" s="13"/>
      <c r="EG409" s="13"/>
      <c r="EH409" s="13"/>
      <c r="EI409" s="13"/>
      <c r="EJ409" s="13"/>
      <c r="EK409" s="13"/>
      <c r="EL409" s="13"/>
      <c r="EM409" s="13"/>
      <c r="EN409" s="13"/>
      <c r="EO409" s="13"/>
      <c r="EP409" s="13"/>
      <c r="EQ409" s="13"/>
      <c r="ER409" s="13"/>
      <c r="ES409" s="13"/>
      <c r="ET409" s="13"/>
      <c r="EU409" s="13"/>
      <c r="EV409" s="13"/>
      <c r="EW409" s="13"/>
      <c r="EX409" s="13"/>
      <c r="EY409" s="13"/>
      <c r="EZ409" s="13"/>
      <c r="FA409" s="13"/>
      <c r="FB409" s="13"/>
      <c r="FC409" s="13"/>
      <c r="FD409" s="13"/>
      <c r="FE409" s="13"/>
      <c r="FF409" s="13"/>
      <c r="FG409" s="13"/>
      <c r="FH409" s="13"/>
      <c r="FI409" s="13"/>
      <c r="FJ409" s="13"/>
      <c r="FK409" s="13"/>
      <c r="FL409" s="13"/>
      <c r="FM409" s="13"/>
      <c r="FN409" s="13"/>
      <c r="FO409" s="13"/>
      <c r="FP409" s="13"/>
      <c r="FQ409" s="13"/>
      <c r="FR409" s="13"/>
      <c r="FS409" s="13"/>
      <c r="FT409" s="13"/>
      <c r="FU409" s="13"/>
      <c r="FV409" s="13"/>
      <c r="FW409" s="13"/>
      <c r="FX409" s="13"/>
      <c r="FY409" s="13"/>
      <c r="FZ409" s="13"/>
      <c r="GA409" s="13"/>
      <c r="GB409" s="13"/>
      <c r="GC409" s="13"/>
    </row>
    <row r="410" spans="1:185" ht="12.75" customHeight="1" x14ac:dyDescent="0.2">
      <c r="A410" s="76"/>
      <c r="B410" t="s">
        <v>1260</v>
      </c>
      <c r="C410" s="82" t="s">
        <v>663</v>
      </c>
      <c r="D410" s="88"/>
      <c r="E410" s="85">
        <v>3</v>
      </c>
      <c r="F410" s="78"/>
      <c r="G410" s="15">
        <f>SUM(H410:AW410)</f>
        <v>1</v>
      </c>
      <c r="H410" s="15"/>
      <c r="I410" s="15"/>
      <c r="J410" s="15">
        <v>0</v>
      </c>
      <c r="K410" s="15"/>
      <c r="L410" s="15">
        <v>0</v>
      </c>
      <c r="M410" s="15">
        <v>0</v>
      </c>
      <c r="N410" s="15">
        <v>0</v>
      </c>
      <c r="O410" s="10">
        <v>1</v>
      </c>
      <c r="P410" s="15"/>
      <c r="Q410" s="15">
        <v>0</v>
      </c>
      <c r="R410" s="15">
        <v>0</v>
      </c>
      <c r="S410" s="15">
        <v>0</v>
      </c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  <c r="AG410" s="15"/>
      <c r="AH410" s="15"/>
      <c r="AI410" s="15"/>
      <c r="AJ410" s="15"/>
      <c r="AK410" s="15"/>
      <c r="AL410" s="15"/>
      <c r="AM410" s="15"/>
      <c r="AN410" s="15"/>
      <c r="AO410" s="15"/>
      <c r="AP410" s="15"/>
      <c r="AQ410" s="15"/>
      <c r="AR410" s="15"/>
      <c r="AS410" s="15"/>
      <c r="AT410" s="15"/>
      <c r="AU410" s="15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  <c r="BF410" s="13"/>
      <c r="BG410" s="13"/>
      <c r="BH410" s="13"/>
      <c r="BI410" s="13"/>
      <c r="BJ410" s="13"/>
      <c r="BK410" s="13"/>
      <c r="BL410" s="13"/>
      <c r="BM410" s="13"/>
      <c r="BN410" s="13"/>
      <c r="BO410" s="13"/>
      <c r="BP410" s="13"/>
      <c r="BQ410" s="13"/>
      <c r="BR410" s="13"/>
      <c r="BS410" s="13"/>
      <c r="BT410" s="13"/>
      <c r="BU410" s="13"/>
      <c r="BV410" s="13"/>
      <c r="BW410" s="13"/>
      <c r="BX410" s="13"/>
      <c r="BY410" s="13"/>
      <c r="BZ410" s="13"/>
      <c r="CA410" s="13"/>
      <c r="CB410" s="13"/>
      <c r="CC410" s="13"/>
      <c r="CD410" s="13"/>
      <c r="CE410" s="13"/>
      <c r="CF410" s="13"/>
      <c r="CG410" s="13"/>
      <c r="CH410" s="13"/>
      <c r="CI410" s="13"/>
      <c r="CJ410" s="13"/>
      <c r="CK410" s="13"/>
      <c r="CL410" s="13"/>
      <c r="CM410" s="13"/>
      <c r="CN410" s="13"/>
      <c r="CO410" s="13"/>
      <c r="CP410" s="13"/>
      <c r="CQ410" s="13"/>
      <c r="CR410" s="13"/>
      <c r="CS410" s="13"/>
      <c r="CT410" s="13"/>
      <c r="CU410" s="13"/>
      <c r="CV410" s="13"/>
      <c r="CW410" s="13"/>
      <c r="CX410" s="13"/>
      <c r="CY410" s="13"/>
      <c r="CZ410" s="13"/>
      <c r="DA410" s="13"/>
      <c r="DB410" s="13"/>
      <c r="DC410" s="13"/>
      <c r="DD410" s="13"/>
      <c r="DE410" s="13"/>
      <c r="DF410" s="13"/>
      <c r="DG410" s="13"/>
      <c r="DH410" s="13"/>
      <c r="DI410" s="13"/>
      <c r="DJ410" s="13"/>
      <c r="DK410" s="13"/>
      <c r="DL410" s="13"/>
      <c r="DM410" s="13"/>
      <c r="DN410" s="13"/>
      <c r="DO410" s="13"/>
      <c r="DP410" s="13"/>
      <c r="DQ410" s="13"/>
      <c r="DR410" s="13"/>
      <c r="DS410" s="13"/>
      <c r="DT410" s="13"/>
      <c r="DU410" s="13"/>
      <c r="DV410" s="13"/>
      <c r="DW410" s="13"/>
      <c r="DX410" s="13"/>
      <c r="DY410" s="13"/>
      <c r="DZ410" s="13"/>
      <c r="EA410" s="13"/>
      <c r="EB410" s="13"/>
      <c r="EC410" s="13"/>
      <c r="ED410" s="13"/>
      <c r="EE410" s="13"/>
      <c r="EF410" s="13"/>
      <c r="EG410" s="13"/>
      <c r="EH410" s="13"/>
      <c r="EI410" s="13"/>
      <c r="EJ410" s="13"/>
      <c r="EK410" s="13"/>
      <c r="EL410" s="13"/>
      <c r="EM410" s="13"/>
      <c r="EN410" s="13"/>
      <c r="EO410" s="13"/>
      <c r="EP410" s="13"/>
      <c r="EQ410" s="13"/>
      <c r="ER410" s="13"/>
      <c r="ES410" s="13"/>
      <c r="ET410" s="13"/>
      <c r="EU410" s="13"/>
      <c r="EV410" s="13"/>
      <c r="EW410" s="13"/>
      <c r="EX410" s="13"/>
      <c r="EY410" s="13"/>
      <c r="EZ410" s="13"/>
      <c r="FA410" s="13"/>
      <c r="FB410" s="13"/>
      <c r="FC410" s="13"/>
      <c r="FD410" s="13"/>
      <c r="FE410" s="13"/>
      <c r="FF410" s="13"/>
      <c r="FG410" s="13"/>
      <c r="FH410" s="13"/>
      <c r="FI410" s="13"/>
      <c r="FJ410" s="13"/>
      <c r="FK410" s="13"/>
      <c r="FL410" s="13"/>
      <c r="FM410" s="13"/>
      <c r="FN410" s="13"/>
      <c r="FO410" s="13"/>
      <c r="FP410" s="13"/>
      <c r="FQ410" s="13"/>
      <c r="FR410" s="13"/>
      <c r="FS410" s="13"/>
      <c r="FT410" s="13"/>
      <c r="FU410" s="13"/>
      <c r="FV410" s="13"/>
      <c r="FW410" s="13"/>
      <c r="FX410" s="13"/>
      <c r="FY410" s="13"/>
      <c r="FZ410" s="13"/>
      <c r="GA410" s="13"/>
      <c r="GB410" s="13"/>
      <c r="GC410" s="13"/>
    </row>
    <row r="411" spans="1:185" ht="12.75" customHeight="1" x14ac:dyDescent="0.2">
      <c r="A411" s="76"/>
      <c r="B411" t="s">
        <v>1261</v>
      </c>
      <c r="C411" s="82" t="s">
        <v>661</v>
      </c>
      <c r="D411" s="88"/>
      <c r="E411" s="85">
        <v>3</v>
      </c>
      <c r="F411" s="78"/>
      <c r="G411" s="15">
        <f>SUM(H411:AW411)</f>
        <v>27</v>
      </c>
      <c r="H411" s="15"/>
      <c r="I411" s="15"/>
      <c r="J411" s="15">
        <v>0</v>
      </c>
      <c r="K411" s="15"/>
      <c r="L411" s="15">
        <v>1</v>
      </c>
      <c r="M411" s="15">
        <v>6</v>
      </c>
      <c r="N411" s="15">
        <v>5</v>
      </c>
      <c r="O411" s="10">
        <v>2</v>
      </c>
      <c r="P411" s="15"/>
      <c r="Q411" s="15">
        <v>5</v>
      </c>
      <c r="R411" s="15">
        <v>6</v>
      </c>
      <c r="S411" s="15">
        <v>2</v>
      </c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  <c r="AG411" s="15"/>
      <c r="AH411" s="15"/>
      <c r="AI411" s="15"/>
      <c r="AJ411" s="15"/>
      <c r="AK411" s="15"/>
      <c r="AL411" s="15"/>
      <c r="AM411" s="15"/>
      <c r="AN411" s="15"/>
      <c r="AO411" s="15"/>
      <c r="AP411" s="15"/>
      <c r="AQ411" s="15"/>
      <c r="AR411" s="15"/>
      <c r="AS411" s="15"/>
      <c r="AT411" s="15"/>
      <c r="AU411" s="15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  <c r="BF411" s="13"/>
      <c r="BG411" s="13"/>
      <c r="BH411" s="13"/>
      <c r="BI411" s="13"/>
      <c r="BJ411" s="13"/>
      <c r="BK411" s="13"/>
      <c r="BL411" s="13"/>
      <c r="BM411" s="13"/>
      <c r="BN411" s="13"/>
      <c r="BO411" s="13"/>
      <c r="BP411" s="13"/>
      <c r="BQ411" s="13"/>
      <c r="BR411" s="13"/>
      <c r="BS411" s="13"/>
      <c r="BT411" s="13"/>
      <c r="BU411" s="13"/>
      <c r="BV411" s="13"/>
      <c r="BW411" s="13"/>
      <c r="BX411" s="13"/>
      <c r="BY411" s="13"/>
      <c r="BZ411" s="13"/>
      <c r="CA411" s="13"/>
      <c r="CB411" s="13"/>
      <c r="CC411" s="13"/>
      <c r="CD411" s="13"/>
      <c r="CE411" s="13"/>
      <c r="CF411" s="13"/>
      <c r="CG411" s="13"/>
      <c r="CH411" s="13"/>
      <c r="CI411" s="13"/>
      <c r="CJ411" s="13"/>
      <c r="CK411" s="13"/>
      <c r="CL411" s="13"/>
      <c r="CM411" s="13"/>
      <c r="CN411" s="13"/>
      <c r="CO411" s="13"/>
      <c r="CP411" s="13"/>
      <c r="CQ411" s="13"/>
      <c r="CR411" s="13"/>
      <c r="CS411" s="13"/>
      <c r="CT411" s="13"/>
      <c r="CU411" s="13"/>
      <c r="CV411" s="13"/>
      <c r="CW411" s="13"/>
      <c r="CX411" s="13"/>
      <c r="CY411" s="13"/>
      <c r="CZ411" s="13"/>
      <c r="DA411" s="13"/>
      <c r="DB411" s="13"/>
      <c r="DC411" s="13"/>
      <c r="DD411" s="13"/>
      <c r="DE411" s="13"/>
      <c r="DF411" s="13"/>
      <c r="DG411" s="13"/>
      <c r="DH411" s="13"/>
      <c r="DI411" s="13"/>
      <c r="DJ411" s="13"/>
      <c r="DK411" s="13"/>
      <c r="DL411" s="13"/>
      <c r="DM411" s="13"/>
      <c r="DN411" s="13"/>
      <c r="DO411" s="13"/>
      <c r="DP411" s="13"/>
      <c r="DQ411" s="13"/>
      <c r="DR411" s="13"/>
      <c r="DS411" s="13"/>
      <c r="DT411" s="13"/>
      <c r="DU411" s="13"/>
      <c r="DV411" s="13"/>
      <c r="DW411" s="13"/>
      <c r="DX411" s="13"/>
      <c r="DY411" s="13"/>
      <c r="DZ411" s="13"/>
      <c r="EA411" s="13"/>
      <c r="EB411" s="13"/>
      <c r="EC411" s="13"/>
      <c r="ED411" s="13"/>
      <c r="EE411" s="13"/>
      <c r="EF411" s="13"/>
      <c r="EG411" s="13"/>
      <c r="EH411" s="13"/>
      <c r="EI411" s="13"/>
      <c r="EJ411" s="13"/>
      <c r="EK411" s="13"/>
      <c r="EL411" s="13"/>
      <c r="EM411" s="13"/>
      <c r="EN411" s="13"/>
      <c r="EO411" s="13"/>
      <c r="EP411" s="13"/>
      <c r="EQ411" s="13"/>
      <c r="ER411" s="13"/>
      <c r="ES411" s="13"/>
      <c r="ET411" s="13"/>
      <c r="EU411" s="13"/>
      <c r="EV411" s="13"/>
      <c r="EW411" s="13"/>
      <c r="EX411" s="13"/>
      <c r="EY411" s="13"/>
      <c r="EZ411" s="13"/>
      <c r="FA411" s="13"/>
      <c r="FB411" s="13"/>
      <c r="FC411" s="13"/>
      <c r="FD411" s="13"/>
      <c r="FE411" s="13"/>
      <c r="FF411" s="13"/>
      <c r="FG411" s="13"/>
      <c r="FH411" s="13"/>
      <c r="FI411" s="13"/>
      <c r="FJ411" s="13"/>
      <c r="FK411" s="13"/>
      <c r="FL411" s="13"/>
      <c r="FM411" s="13"/>
      <c r="FN411" s="13"/>
      <c r="FO411" s="13"/>
      <c r="FP411" s="13"/>
      <c r="FQ411" s="13"/>
      <c r="FR411" s="13"/>
      <c r="FS411" s="13"/>
      <c r="FT411" s="13"/>
      <c r="FU411" s="13"/>
      <c r="FV411" s="13"/>
      <c r="FW411" s="13"/>
      <c r="FX411" s="13"/>
      <c r="FY411" s="13"/>
      <c r="FZ411" s="13"/>
      <c r="GA411" s="13"/>
      <c r="GB411" s="13"/>
      <c r="GC411" s="13"/>
    </row>
    <row r="412" spans="1:185" ht="12.75" customHeight="1" x14ac:dyDescent="0.2">
      <c r="A412" s="76"/>
      <c r="B412" s="81" t="s">
        <v>221</v>
      </c>
      <c r="C412" s="82" t="s">
        <v>659</v>
      </c>
      <c r="D412" s="88">
        <v>35</v>
      </c>
      <c r="E412" s="85">
        <v>2.9</v>
      </c>
      <c r="F412" s="78"/>
      <c r="G412" s="15">
        <f t="shared" si="6"/>
        <v>28</v>
      </c>
      <c r="H412" s="15">
        <v>1</v>
      </c>
      <c r="I412" s="15">
        <v>2</v>
      </c>
      <c r="J412" s="15">
        <v>1</v>
      </c>
      <c r="K412" s="15"/>
      <c r="L412" s="15">
        <v>2</v>
      </c>
      <c r="M412" s="15">
        <v>2</v>
      </c>
      <c r="N412" s="15">
        <v>12</v>
      </c>
      <c r="O412" s="10">
        <v>2</v>
      </c>
      <c r="P412" s="15"/>
      <c r="Q412" s="15">
        <v>2</v>
      </c>
      <c r="R412" s="15">
        <v>2</v>
      </c>
      <c r="S412" s="15">
        <v>2</v>
      </c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  <c r="AG412" s="15"/>
      <c r="AH412" s="15"/>
      <c r="AI412" s="15"/>
      <c r="AJ412" s="15"/>
      <c r="AK412" s="15"/>
      <c r="AL412" s="15"/>
      <c r="AM412" s="15"/>
      <c r="AN412" s="15"/>
      <c r="AO412" s="15"/>
      <c r="AP412" s="15"/>
      <c r="AQ412" s="15"/>
      <c r="AR412" s="15"/>
      <c r="AS412" s="15"/>
      <c r="AT412" s="15"/>
      <c r="AU412" s="15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  <c r="BF412" s="13"/>
      <c r="BG412" s="13"/>
      <c r="BH412" s="13"/>
      <c r="BI412" s="13"/>
      <c r="BJ412" s="13"/>
      <c r="BK412" s="13"/>
      <c r="BL412" s="13"/>
      <c r="BM412" s="13"/>
      <c r="BN412" s="13"/>
      <c r="BO412" s="13"/>
      <c r="BP412" s="13"/>
      <c r="BQ412" s="13"/>
      <c r="BR412" s="13"/>
      <c r="BS412" s="13"/>
      <c r="BT412" s="13"/>
      <c r="BU412" s="13"/>
      <c r="BV412" s="13"/>
      <c r="BW412" s="13"/>
      <c r="BX412" s="13"/>
      <c r="BY412" s="13"/>
      <c r="BZ412" s="13"/>
      <c r="CA412" s="13"/>
      <c r="CB412" s="13"/>
      <c r="CC412" s="13"/>
      <c r="CD412" s="13"/>
      <c r="CE412" s="13"/>
      <c r="CF412" s="13"/>
      <c r="CG412" s="13"/>
      <c r="CH412" s="13"/>
      <c r="CI412" s="13"/>
      <c r="CJ412" s="13"/>
      <c r="CK412" s="13"/>
      <c r="CL412" s="13"/>
      <c r="CM412" s="13"/>
      <c r="CN412" s="13"/>
      <c r="CO412" s="13"/>
      <c r="CP412" s="13"/>
      <c r="CQ412" s="13"/>
      <c r="CR412" s="13"/>
      <c r="CS412" s="13"/>
      <c r="CT412" s="13"/>
      <c r="CU412" s="13"/>
      <c r="CV412" s="13"/>
      <c r="CW412" s="13"/>
      <c r="CX412" s="13"/>
      <c r="CY412" s="13"/>
      <c r="CZ412" s="13"/>
      <c r="DA412" s="13"/>
      <c r="DB412" s="13"/>
      <c r="DC412" s="13"/>
      <c r="DD412" s="13"/>
      <c r="DE412" s="13"/>
      <c r="DF412" s="13"/>
      <c r="DG412" s="13"/>
      <c r="DH412" s="13"/>
      <c r="DI412" s="13"/>
      <c r="DJ412" s="13"/>
      <c r="DK412" s="13"/>
      <c r="DL412" s="13"/>
      <c r="DM412" s="13"/>
      <c r="DN412" s="13"/>
      <c r="DO412" s="13"/>
      <c r="DP412" s="13"/>
      <c r="DQ412" s="13"/>
      <c r="DR412" s="13"/>
      <c r="DS412" s="13"/>
      <c r="DT412" s="13"/>
      <c r="DU412" s="13"/>
      <c r="DV412" s="13"/>
      <c r="DW412" s="13"/>
      <c r="DX412" s="13"/>
      <c r="DY412" s="13"/>
      <c r="DZ412" s="13"/>
      <c r="EA412" s="13"/>
      <c r="EB412" s="13"/>
      <c r="EC412" s="13"/>
      <c r="ED412" s="13"/>
      <c r="EE412" s="13"/>
      <c r="EF412" s="13"/>
      <c r="EG412" s="13"/>
      <c r="EH412" s="13"/>
      <c r="EI412" s="13"/>
      <c r="EJ412" s="13"/>
      <c r="EK412" s="13"/>
      <c r="EL412" s="13"/>
      <c r="EM412" s="13"/>
      <c r="EN412" s="13"/>
      <c r="EO412" s="13"/>
      <c r="EP412" s="13"/>
      <c r="EQ412" s="13"/>
      <c r="ER412" s="13"/>
      <c r="ES412" s="13"/>
      <c r="ET412" s="13"/>
      <c r="EU412" s="13"/>
      <c r="EV412" s="13"/>
      <c r="EW412" s="13"/>
      <c r="EX412" s="13"/>
      <c r="EY412" s="13"/>
      <c r="EZ412" s="13"/>
      <c r="FA412" s="13"/>
      <c r="FB412" s="13"/>
      <c r="FC412" s="13"/>
      <c r="FD412" s="13"/>
      <c r="FE412" s="13"/>
      <c r="FF412" s="13"/>
      <c r="FG412" s="13"/>
      <c r="FH412" s="13"/>
      <c r="FI412" s="13"/>
      <c r="FJ412" s="13"/>
      <c r="FK412" s="13"/>
      <c r="FL412" s="13"/>
      <c r="FM412" s="13"/>
      <c r="FN412" s="13"/>
      <c r="FO412" s="13"/>
      <c r="FP412" s="13"/>
      <c r="FQ412" s="13"/>
      <c r="FR412" s="13"/>
      <c r="FS412" s="13"/>
      <c r="FT412" s="13"/>
      <c r="FU412" s="13"/>
      <c r="FV412" s="13"/>
      <c r="FW412" s="13"/>
      <c r="FX412" s="13"/>
      <c r="FY412" s="13"/>
      <c r="FZ412" s="13"/>
      <c r="GA412" s="13"/>
      <c r="GB412" s="13"/>
      <c r="GC412" s="13"/>
    </row>
    <row r="413" spans="1:185" ht="12.75" customHeight="1" x14ac:dyDescent="0.2">
      <c r="A413" s="76"/>
      <c r="B413" s="81" t="s">
        <v>174</v>
      </c>
      <c r="C413" s="82" t="s">
        <v>652</v>
      </c>
      <c r="D413" s="88">
        <v>1</v>
      </c>
      <c r="E413" s="85">
        <v>2.9</v>
      </c>
      <c r="F413" s="78"/>
      <c r="G413" s="15">
        <f t="shared" si="6"/>
        <v>2</v>
      </c>
      <c r="H413" s="15">
        <v>0</v>
      </c>
      <c r="I413" s="15">
        <v>0</v>
      </c>
      <c r="J413" s="15">
        <v>0</v>
      </c>
      <c r="K413" s="15"/>
      <c r="L413" s="15">
        <v>0</v>
      </c>
      <c r="M413" s="15">
        <v>1</v>
      </c>
      <c r="N413" s="15">
        <v>0</v>
      </c>
      <c r="O413" s="10">
        <v>0</v>
      </c>
      <c r="P413" s="15"/>
      <c r="Q413" s="15">
        <v>1</v>
      </c>
      <c r="R413" s="15">
        <v>0</v>
      </c>
      <c r="S413" s="15">
        <v>0</v>
      </c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  <c r="AG413" s="15"/>
      <c r="AH413" s="15"/>
      <c r="AI413" s="15"/>
      <c r="AJ413" s="15"/>
      <c r="AK413" s="15"/>
      <c r="AL413" s="15"/>
      <c r="AM413" s="15"/>
      <c r="AN413" s="15"/>
      <c r="AO413" s="15"/>
      <c r="AP413" s="15"/>
      <c r="AQ413" s="15"/>
      <c r="AR413" s="15"/>
      <c r="AS413" s="15"/>
      <c r="AT413" s="15"/>
      <c r="AU413" s="15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  <c r="BF413" s="13"/>
      <c r="BG413" s="13"/>
      <c r="BH413" s="13"/>
      <c r="BI413" s="13"/>
      <c r="BJ413" s="13"/>
      <c r="BK413" s="13"/>
      <c r="BL413" s="13"/>
      <c r="BM413" s="13"/>
      <c r="BN413" s="13"/>
      <c r="BO413" s="13"/>
      <c r="BP413" s="13"/>
      <c r="BQ413" s="13"/>
      <c r="BR413" s="13"/>
      <c r="BS413" s="13"/>
      <c r="BT413" s="13"/>
      <c r="BU413" s="13"/>
      <c r="BV413" s="13"/>
      <c r="BW413" s="13"/>
      <c r="BX413" s="13"/>
      <c r="BY413" s="13"/>
      <c r="BZ413" s="13"/>
      <c r="CA413" s="13"/>
      <c r="CB413" s="13"/>
      <c r="CC413" s="13"/>
      <c r="CD413" s="13"/>
      <c r="CE413" s="13"/>
      <c r="CF413" s="13"/>
      <c r="CG413" s="13"/>
      <c r="CH413" s="13"/>
      <c r="CI413" s="13"/>
      <c r="CJ413" s="13"/>
      <c r="CK413" s="13"/>
      <c r="CL413" s="13"/>
      <c r="CM413" s="13"/>
      <c r="CN413" s="13"/>
      <c r="CO413" s="13"/>
      <c r="CP413" s="13"/>
      <c r="CQ413" s="13"/>
      <c r="CR413" s="13"/>
      <c r="CS413" s="13"/>
      <c r="CT413" s="13"/>
      <c r="CU413" s="13"/>
      <c r="CV413" s="13"/>
      <c r="CW413" s="13"/>
      <c r="CX413" s="13"/>
      <c r="CY413" s="13"/>
      <c r="CZ413" s="13"/>
      <c r="DA413" s="13"/>
      <c r="DB413" s="13"/>
      <c r="DC413" s="13"/>
      <c r="DD413" s="13"/>
      <c r="DE413" s="13"/>
      <c r="DF413" s="13"/>
      <c r="DG413" s="13"/>
      <c r="DH413" s="13"/>
      <c r="DI413" s="13"/>
      <c r="DJ413" s="13"/>
      <c r="DK413" s="13"/>
      <c r="DL413" s="13"/>
      <c r="DM413" s="13"/>
      <c r="DN413" s="13"/>
      <c r="DO413" s="13"/>
      <c r="DP413" s="13"/>
      <c r="DQ413" s="13"/>
      <c r="DR413" s="13"/>
      <c r="DS413" s="13"/>
      <c r="DT413" s="13"/>
      <c r="DU413" s="13"/>
      <c r="DV413" s="13"/>
      <c r="DW413" s="13"/>
      <c r="DX413" s="13"/>
      <c r="DY413" s="13"/>
      <c r="DZ413" s="13"/>
      <c r="EA413" s="13"/>
      <c r="EB413" s="13"/>
      <c r="EC413" s="13"/>
      <c r="ED413" s="13"/>
      <c r="EE413" s="13"/>
      <c r="EF413" s="13"/>
      <c r="EG413" s="13"/>
      <c r="EH413" s="13"/>
      <c r="EI413" s="13"/>
      <c r="EJ413" s="13"/>
      <c r="EK413" s="13"/>
      <c r="EL413" s="13"/>
      <c r="EM413" s="13"/>
      <c r="EN413" s="13"/>
      <c r="EO413" s="13"/>
      <c r="EP413" s="13"/>
      <c r="EQ413" s="13"/>
      <c r="ER413" s="13"/>
      <c r="ES413" s="13"/>
      <c r="ET413" s="13"/>
      <c r="EU413" s="13"/>
      <c r="EV413" s="13"/>
      <c r="EW413" s="13"/>
      <c r="EX413" s="13"/>
      <c r="EY413" s="13"/>
      <c r="EZ413" s="13"/>
      <c r="FA413" s="13"/>
      <c r="FB413" s="13"/>
      <c r="FC413" s="13"/>
      <c r="FD413" s="13"/>
      <c r="FE413" s="13"/>
      <c r="FF413" s="13"/>
      <c r="FG413" s="13"/>
      <c r="FH413" s="13"/>
      <c r="FI413" s="13"/>
      <c r="FJ413" s="13"/>
      <c r="FK413" s="13"/>
      <c r="FL413" s="13"/>
      <c r="FM413" s="13"/>
      <c r="FN413" s="13"/>
      <c r="FO413" s="13"/>
      <c r="FP413" s="13"/>
      <c r="FQ413" s="13"/>
      <c r="FR413" s="13"/>
      <c r="FS413" s="13"/>
      <c r="FT413" s="13"/>
      <c r="FU413" s="13"/>
      <c r="FV413" s="13"/>
      <c r="FW413" s="13"/>
      <c r="FX413" s="13"/>
      <c r="FY413" s="13"/>
      <c r="FZ413" s="13"/>
      <c r="GA413" s="13"/>
      <c r="GB413" s="13"/>
      <c r="GC413" s="13"/>
    </row>
    <row r="414" spans="1:185" ht="12.75" customHeight="1" x14ac:dyDescent="0.2">
      <c r="A414" s="76"/>
      <c r="B414" s="81" t="s">
        <v>161</v>
      </c>
      <c r="C414" s="82" t="s">
        <v>664</v>
      </c>
      <c r="D414" s="88">
        <v>0</v>
      </c>
      <c r="E414" s="85">
        <v>2.9</v>
      </c>
      <c r="F414" s="78"/>
      <c r="G414" s="15">
        <f t="shared" si="6"/>
        <v>14</v>
      </c>
      <c r="H414" s="15">
        <v>1</v>
      </c>
      <c r="I414" s="15">
        <v>0</v>
      </c>
      <c r="J414" s="15">
        <v>0</v>
      </c>
      <c r="K414" s="15"/>
      <c r="L414" s="15">
        <v>0</v>
      </c>
      <c r="M414" s="15">
        <v>0</v>
      </c>
      <c r="N414" s="15">
        <v>2</v>
      </c>
      <c r="O414" s="10">
        <v>7</v>
      </c>
      <c r="P414" s="15"/>
      <c r="Q414" s="15">
        <v>2</v>
      </c>
      <c r="R414" s="15">
        <v>2</v>
      </c>
      <c r="S414" s="15">
        <v>0</v>
      </c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  <c r="AG414" s="15"/>
      <c r="AH414" s="15"/>
      <c r="AI414" s="15"/>
      <c r="AJ414" s="15"/>
      <c r="AK414" s="15"/>
      <c r="AL414" s="15"/>
      <c r="AM414" s="15"/>
      <c r="AN414" s="15"/>
      <c r="AO414" s="15"/>
      <c r="AP414" s="15"/>
      <c r="AQ414" s="15"/>
      <c r="AR414" s="15"/>
      <c r="AS414" s="15"/>
      <c r="AT414" s="15"/>
      <c r="AU414" s="15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  <c r="BF414" s="13"/>
      <c r="BG414" s="13"/>
      <c r="BH414" s="13"/>
      <c r="BI414" s="13"/>
      <c r="BJ414" s="13"/>
      <c r="BK414" s="13"/>
      <c r="BL414" s="13"/>
      <c r="BM414" s="13"/>
      <c r="BN414" s="13"/>
      <c r="BO414" s="13"/>
      <c r="BP414" s="13"/>
      <c r="BQ414" s="13"/>
      <c r="BR414" s="13"/>
      <c r="BS414" s="13"/>
      <c r="BT414" s="13"/>
      <c r="BU414" s="13"/>
      <c r="BV414" s="13"/>
      <c r="BW414" s="13"/>
      <c r="BX414" s="13"/>
      <c r="BY414" s="13"/>
      <c r="BZ414" s="13"/>
      <c r="CA414" s="13"/>
      <c r="CB414" s="13"/>
      <c r="CC414" s="13"/>
      <c r="CD414" s="13"/>
      <c r="CE414" s="13"/>
      <c r="CF414" s="13"/>
      <c r="CG414" s="13"/>
      <c r="CH414" s="13"/>
      <c r="CI414" s="13"/>
      <c r="CJ414" s="13"/>
      <c r="CK414" s="13"/>
      <c r="CL414" s="13"/>
      <c r="CM414" s="13"/>
      <c r="CN414" s="13"/>
      <c r="CO414" s="13"/>
      <c r="CP414" s="13"/>
      <c r="CQ414" s="13"/>
      <c r="CR414" s="13"/>
      <c r="CS414" s="13"/>
      <c r="CT414" s="13"/>
      <c r="CU414" s="13"/>
      <c r="CV414" s="13"/>
      <c r="CW414" s="13"/>
      <c r="CX414" s="13"/>
      <c r="CY414" s="13"/>
      <c r="CZ414" s="13"/>
      <c r="DA414" s="13"/>
      <c r="DB414" s="13"/>
      <c r="DC414" s="13"/>
      <c r="DD414" s="13"/>
      <c r="DE414" s="13"/>
      <c r="DF414" s="13"/>
      <c r="DG414" s="13"/>
      <c r="DH414" s="13"/>
      <c r="DI414" s="13"/>
      <c r="DJ414" s="13"/>
      <c r="DK414" s="13"/>
      <c r="DL414" s="13"/>
      <c r="DM414" s="13"/>
      <c r="DN414" s="13"/>
      <c r="DO414" s="13"/>
      <c r="DP414" s="13"/>
      <c r="DQ414" s="13"/>
      <c r="DR414" s="13"/>
      <c r="DS414" s="13"/>
      <c r="DT414" s="13"/>
      <c r="DU414" s="13"/>
      <c r="DV414" s="13"/>
      <c r="DW414" s="13"/>
      <c r="DX414" s="13"/>
      <c r="DY414" s="13"/>
      <c r="DZ414" s="13"/>
      <c r="EA414" s="13"/>
      <c r="EB414" s="13"/>
      <c r="EC414" s="13"/>
      <c r="ED414" s="13"/>
      <c r="EE414" s="13"/>
      <c r="EF414" s="13"/>
      <c r="EG414" s="13"/>
      <c r="EH414" s="13"/>
      <c r="EI414" s="13"/>
      <c r="EJ414" s="13"/>
      <c r="EK414" s="13"/>
      <c r="EL414" s="13"/>
      <c r="EM414" s="13"/>
      <c r="EN414" s="13"/>
      <c r="EO414" s="13"/>
      <c r="EP414" s="13"/>
      <c r="EQ414" s="13"/>
      <c r="ER414" s="13"/>
      <c r="ES414" s="13"/>
      <c r="ET414" s="13"/>
      <c r="EU414" s="13"/>
      <c r="EV414" s="13"/>
      <c r="EW414" s="13"/>
      <c r="EX414" s="13"/>
      <c r="EY414" s="13"/>
      <c r="EZ414" s="13"/>
      <c r="FA414" s="13"/>
      <c r="FB414" s="13"/>
      <c r="FC414" s="13"/>
      <c r="FD414" s="13"/>
      <c r="FE414" s="13"/>
      <c r="FF414" s="13"/>
      <c r="FG414" s="13"/>
      <c r="FH414" s="13"/>
      <c r="FI414" s="13"/>
      <c r="FJ414" s="13"/>
      <c r="FK414" s="13"/>
      <c r="FL414" s="13"/>
      <c r="FM414" s="13"/>
      <c r="FN414" s="13"/>
      <c r="FO414" s="13"/>
      <c r="FP414" s="13"/>
      <c r="FQ414" s="13"/>
      <c r="FR414" s="13"/>
      <c r="FS414" s="13"/>
      <c r="FT414" s="13"/>
      <c r="FU414" s="13"/>
      <c r="FV414" s="13"/>
      <c r="FW414" s="13"/>
      <c r="FX414" s="13"/>
      <c r="FY414" s="13"/>
      <c r="FZ414" s="13"/>
      <c r="GA414" s="13"/>
      <c r="GB414" s="13"/>
      <c r="GC414" s="13"/>
    </row>
    <row r="415" spans="1:185" ht="12.75" customHeight="1" x14ac:dyDescent="0.2">
      <c r="A415" s="76"/>
      <c r="B415" s="81" t="s">
        <v>71</v>
      </c>
      <c r="C415" s="82" t="s">
        <v>648</v>
      </c>
      <c r="D415" s="88">
        <v>6</v>
      </c>
      <c r="E415" s="85">
        <v>2.9</v>
      </c>
      <c r="G415" s="15">
        <f t="shared" si="6"/>
        <v>1</v>
      </c>
      <c r="H415" s="15">
        <v>0</v>
      </c>
      <c r="I415" s="15">
        <v>0</v>
      </c>
      <c r="J415" s="15">
        <v>1</v>
      </c>
      <c r="K415" s="15"/>
      <c r="L415" s="15">
        <v>0</v>
      </c>
      <c r="M415" s="15">
        <v>0</v>
      </c>
      <c r="N415" s="15">
        <v>0</v>
      </c>
      <c r="O415" s="10">
        <v>0</v>
      </c>
      <c r="P415" s="15"/>
      <c r="Q415" s="15">
        <v>0</v>
      </c>
      <c r="R415" s="15">
        <v>0</v>
      </c>
      <c r="S415" s="15">
        <v>0</v>
      </c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  <c r="AG415" s="15"/>
      <c r="AH415" s="15"/>
      <c r="AI415" s="15"/>
      <c r="AJ415" s="15"/>
      <c r="AK415" s="15"/>
      <c r="AL415" s="15"/>
      <c r="AM415" s="15"/>
      <c r="AN415" s="15"/>
      <c r="AO415" s="15"/>
      <c r="AP415" s="15"/>
      <c r="AQ415" s="15"/>
      <c r="AR415" s="15"/>
      <c r="AS415" s="15"/>
      <c r="AT415" s="15"/>
      <c r="AU415" s="15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  <c r="BF415" s="13"/>
      <c r="BG415" s="13"/>
      <c r="BH415" s="13"/>
      <c r="BI415" s="13"/>
      <c r="BJ415" s="13"/>
      <c r="BK415" s="13"/>
      <c r="BL415" s="13"/>
      <c r="BM415" s="13"/>
      <c r="BN415" s="13"/>
      <c r="BO415" s="13"/>
      <c r="BP415" s="13"/>
      <c r="BQ415" s="13"/>
      <c r="BR415" s="13"/>
      <c r="BS415" s="13"/>
      <c r="BT415" s="13"/>
      <c r="BU415" s="13"/>
      <c r="BV415" s="13"/>
      <c r="BW415" s="13"/>
      <c r="BX415" s="13"/>
      <c r="BY415" s="13"/>
      <c r="BZ415" s="13"/>
      <c r="CA415" s="13"/>
      <c r="CB415" s="13"/>
      <c r="CC415" s="13"/>
      <c r="CD415" s="13"/>
      <c r="CE415" s="13"/>
      <c r="CF415" s="13"/>
      <c r="CG415" s="13"/>
      <c r="CH415" s="13"/>
      <c r="CI415" s="13"/>
      <c r="CJ415" s="13"/>
      <c r="CK415" s="13"/>
      <c r="CL415" s="13"/>
      <c r="CM415" s="13"/>
      <c r="CN415" s="13"/>
      <c r="CO415" s="13"/>
      <c r="CP415" s="13"/>
      <c r="CQ415" s="13"/>
      <c r="CR415" s="13"/>
      <c r="CS415" s="13"/>
      <c r="CT415" s="13"/>
      <c r="CU415" s="13"/>
      <c r="CV415" s="13"/>
      <c r="CW415" s="13"/>
      <c r="CX415" s="13"/>
      <c r="CY415" s="13"/>
      <c r="CZ415" s="13"/>
      <c r="DA415" s="13"/>
      <c r="DB415" s="13"/>
      <c r="DC415" s="13"/>
      <c r="DD415" s="13"/>
      <c r="DE415" s="13"/>
      <c r="DF415" s="13"/>
      <c r="DG415" s="13"/>
      <c r="DH415" s="13"/>
      <c r="DI415" s="13"/>
      <c r="DJ415" s="13"/>
      <c r="DK415" s="13"/>
      <c r="DL415" s="13"/>
      <c r="DM415" s="13"/>
      <c r="DN415" s="13"/>
      <c r="DO415" s="13"/>
      <c r="DP415" s="13"/>
      <c r="DQ415" s="13"/>
      <c r="DR415" s="13"/>
      <c r="DS415" s="13"/>
      <c r="DT415" s="13"/>
      <c r="DU415" s="13"/>
      <c r="DV415" s="13"/>
      <c r="DW415" s="13"/>
      <c r="DX415" s="13"/>
      <c r="DY415" s="13"/>
      <c r="DZ415" s="13"/>
      <c r="EA415" s="13"/>
      <c r="EB415" s="13"/>
      <c r="EC415" s="13"/>
      <c r="ED415" s="13"/>
      <c r="EE415" s="13"/>
      <c r="EF415" s="13"/>
      <c r="EG415" s="13"/>
      <c r="EH415" s="13"/>
      <c r="EI415" s="13"/>
      <c r="EJ415" s="13"/>
      <c r="EK415" s="13"/>
      <c r="EL415" s="13"/>
      <c r="EM415" s="13"/>
      <c r="EN415" s="13"/>
      <c r="EO415" s="13"/>
      <c r="EP415" s="13"/>
      <c r="EQ415" s="13"/>
      <c r="ER415" s="13"/>
      <c r="ES415" s="13"/>
      <c r="ET415" s="13"/>
      <c r="EU415" s="13"/>
      <c r="EV415" s="13"/>
      <c r="EW415" s="13"/>
      <c r="EX415" s="13"/>
      <c r="EY415" s="13"/>
      <c r="EZ415" s="13"/>
      <c r="FA415" s="13"/>
      <c r="FB415" s="13"/>
      <c r="FC415" s="13"/>
      <c r="FD415" s="13"/>
      <c r="FE415" s="13"/>
      <c r="FF415" s="13"/>
      <c r="FG415" s="13"/>
      <c r="FH415" s="13"/>
      <c r="FI415" s="13"/>
      <c r="FJ415" s="13"/>
      <c r="FK415" s="13"/>
      <c r="FL415" s="13"/>
      <c r="FM415" s="13"/>
      <c r="FN415" s="13"/>
      <c r="FO415" s="13"/>
      <c r="FP415" s="13"/>
      <c r="FQ415" s="13"/>
      <c r="FR415" s="13"/>
      <c r="FS415" s="13"/>
      <c r="FT415" s="13"/>
      <c r="FU415" s="13"/>
      <c r="FV415" s="13"/>
      <c r="FW415" s="13"/>
      <c r="FX415" s="13"/>
      <c r="FY415" s="13"/>
      <c r="FZ415" s="13"/>
      <c r="GA415" s="13"/>
      <c r="GB415" s="13"/>
      <c r="GC415" s="13"/>
    </row>
    <row r="416" spans="1:185" ht="12.75" customHeight="1" x14ac:dyDescent="0.2">
      <c r="A416" s="76"/>
      <c r="B416" s="81" t="s">
        <v>430</v>
      </c>
      <c r="C416" s="82" t="s">
        <v>656</v>
      </c>
      <c r="D416" s="88">
        <v>42</v>
      </c>
      <c r="E416" s="85">
        <v>2.9</v>
      </c>
      <c r="G416" s="15">
        <f t="shared" si="6"/>
        <v>5</v>
      </c>
      <c r="H416" s="15">
        <v>0</v>
      </c>
      <c r="I416" s="15">
        <v>5</v>
      </c>
      <c r="J416" s="15">
        <v>0</v>
      </c>
      <c r="K416" s="15"/>
      <c r="L416" s="15">
        <v>0</v>
      </c>
      <c r="M416" s="15">
        <v>0</v>
      </c>
      <c r="N416" s="15">
        <v>0</v>
      </c>
      <c r="O416" s="10">
        <v>0</v>
      </c>
      <c r="P416" s="15"/>
      <c r="Q416" s="15">
        <v>0</v>
      </c>
      <c r="R416" s="15">
        <v>0</v>
      </c>
      <c r="S416" s="15">
        <v>0</v>
      </c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  <c r="AG416" s="15"/>
      <c r="AH416" s="15"/>
      <c r="AI416" s="15"/>
      <c r="AJ416" s="15"/>
      <c r="AK416" s="15"/>
      <c r="AL416" s="15"/>
      <c r="AM416" s="15"/>
      <c r="AN416" s="15"/>
      <c r="AO416" s="15"/>
      <c r="AP416" s="15"/>
      <c r="AQ416" s="15"/>
      <c r="AR416" s="15"/>
      <c r="AS416" s="15"/>
      <c r="AT416" s="15"/>
      <c r="AU416" s="15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  <c r="BF416" s="13"/>
      <c r="BG416" s="13"/>
      <c r="BH416" s="13"/>
      <c r="BI416" s="13"/>
      <c r="BJ416" s="13"/>
      <c r="BK416" s="13"/>
      <c r="BL416" s="13"/>
      <c r="BM416" s="13"/>
      <c r="BN416" s="13"/>
      <c r="BO416" s="13"/>
      <c r="BP416" s="13"/>
      <c r="BQ416" s="13"/>
      <c r="BR416" s="13"/>
      <c r="BS416" s="13"/>
      <c r="BT416" s="13"/>
      <c r="BU416" s="13"/>
      <c r="BV416" s="13"/>
      <c r="BW416" s="13"/>
      <c r="BX416" s="13"/>
      <c r="BY416" s="13"/>
      <c r="BZ416" s="13"/>
      <c r="CA416" s="13"/>
      <c r="CB416" s="13"/>
      <c r="CC416" s="13"/>
      <c r="CD416" s="13"/>
      <c r="CE416" s="13"/>
      <c r="CF416" s="13"/>
      <c r="CG416" s="13"/>
      <c r="CH416" s="13"/>
      <c r="CI416" s="13"/>
      <c r="CJ416" s="13"/>
      <c r="CK416" s="13"/>
      <c r="CL416" s="13"/>
      <c r="CM416" s="13"/>
      <c r="CN416" s="13"/>
      <c r="CO416" s="13"/>
      <c r="CP416" s="13"/>
      <c r="CQ416" s="13"/>
      <c r="CR416" s="13"/>
      <c r="CS416" s="13"/>
      <c r="CT416" s="13"/>
      <c r="CU416" s="13"/>
      <c r="CV416" s="13"/>
      <c r="CW416" s="13"/>
      <c r="CX416" s="13"/>
      <c r="CY416" s="13"/>
      <c r="CZ416" s="13"/>
      <c r="DA416" s="13"/>
      <c r="DB416" s="13"/>
      <c r="DC416" s="13"/>
      <c r="DD416" s="13"/>
      <c r="DE416" s="13"/>
      <c r="DF416" s="13"/>
      <c r="DG416" s="13"/>
      <c r="DH416" s="13"/>
      <c r="DI416" s="13"/>
      <c r="DJ416" s="13"/>
      <c r="DK416" s="13"/>
      <c r="DL416" s="13"/>
      <c r="DM416" s="13"/>
      <c r="DN416" s="13"/>
      <c r="DO416" s="13"/>
      <c r="DP416" s="13"/>
      <c r="DQ416" s="13"/>
      <c r="DR416" s="13"/>
      <c r="DS416" s="13"/>
      <c r="DT416" s="13"/>
      <c r="DU416" s="13"/>
      <c r="DV416" s="13"/>
      <c r="DW416" s="13"/>
      <c r="DX416" s="13"/>
      <c r="DY416" s="13"/>
      <c r="DZ416" s="13"/>
      <c r="EA416" s="13"/>
      <c r="EB416" s="13"/>
      <c r="EC416" s="13"/>
      <c r="ED416" s="13"/>
      <c r="EE416" s="13"/>
      <c r="EF416" s="13"/>
      <c r="EG416" s="13"/>
      <c r="EH416" s="13"/>
      <c r="EI416" s="13"/>
      <c r="EJ416" s="13"/>
      <c r="EK416" s="13"/>
      <c r="EL416" s="13"/>
      <c r="EM416" s="13"/>
      <c r="EN416" s="13"/>
      <c r="EO416" s="13"/>
      <c r="EP416" s="13"/>
      <c r="EQ416" s="13"/>
      <c r="ER416" s="13"/>
      <c r="ES416" s="13"/>
      <c r="ET416" s="13"/>
      <c r="EU416" s="13"/>
      <c r="EV416" s="13"/>
      <c r="EW416" s="13"/>
      <c r="EX416" s="13"/>
      <c r="EY416" s="13"/>
      <c r="EZ416" s="13"/>
      <c r="FA416" s="13"/>
      <c r="FB416" s="13"/>
      <c r="FC416" s="13"/>
      <c r="FD416" s="13"/>
      <c r="FE416" s="13"/>
      <c r="FF416" s="13"/>
      <c r="FG416" s="13"/>
      <c r="FH416" s="13"/>
      <c r="FI416" s="13"/>
      <c r="FJ416" s="13"/>
      <c r="FK416" s="13"/>
      <c r="FL416" s="13"/>
      <c r="FM416" s="13"/>
      <c r="FN416" s="13"/>
      <c r="FO416" s="13"/>
      <c r="FP416" s="13"/>
      <c r="FQ416" s="13"/>
      <c r="FR416" s="13"/>
      <c r="FS416" s="13"/>
      <c r="FT416" s="13"/>
      <c r="FU416" s="13"/>
      <c r="FV416" s="13"/>
      <c r="FW416" s="13"/>
      <c r="FX416" s="13"/>
      <c r="FY416" s="13"/>
      <c r="FZ416" s="13"/>
      <c r="GA416" s="13"/>
      <c r="GB416" s="13"/>
      <c r="GC416" s="13"/>
    </row>
    <row r="417" spans="1:185" ht="12.75" customHeight="1" x14ac:dyDescent="0.2">
      <c r="A417" s="76"/>
      <c r="B417" s="81" t="s">
        <v>160</v>
      </c>
      <c r="C417" s="82" t="s">
        <v>658</v>
      </c>
      <c r="D417" s="88">
        <v>47</v>
      </c>
      <c r="E417" s="85">
        <v>2.9</v>
      </c>
      <c r="G417" s="15">
        <f t="shared" si="6"/>
        <v>20</v>
      </c>
      <c r="H417" s="15">
        <v>7</v>
      </c>
      <c r="I417" s="15">
        <v>2</v>
      </c>
      <c r="J417" s="15">
        <v>1</v>
      </c>
      <c r="K417" s="15"/>
      <c r="L417" s="15">
        <v>2</v>
      </c>
      <c r="M417" s="15">
        <v>2</v>
      </c>
      <c r="N417" s="15">
        <v>1</v>
      </c>
      <c r="O417" s="10">
        <v>2</v>
      </c>
      <c r="P417" s="15"/>
      <c r="Q417" s="15">
        <v>1</v>
      </c>
      <c r="R417" s="15">
        <v>1</v>
      </c>
      <c r="S417" s="15">
        <v>1</v>
      </c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  <c r="AG417" s="15"/>
      <c r="AH417" s="15"/>
      <c r="AI417" s="15"/>
      <c r="AJ417" s="15"/>
      <c r="AK417" s="15"/>
      <c r="AL417" s="15"/>
      <c r="AM417" s="15"/>
      <c r="AN417" s="15"/>
      <c r="AO417" s="15"/>
      <c r="AP417" s="15"/>
      <c r="AQ417" s="15"/>
      <c r="AR417" s="15"/>
      <c r="AS417" s="15"/>
      <c r="AT417" s="15"/>
      <c r="AU417" s="15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  <c r="BF417" s="13"/>
      <c r="BG417" s="13"/>
      <c r="BH417" s="13"/>
      <c r="BI417" s="13"/>
      <c r="BJ417" s="13"/>
      <c r="BK417" s="13"/>
      <c r="BL417" s="13"/>
      <c r="BM417" s="13"/>
      <c r="BN417" s="13"/>
      <c r="BO417" s="13"/>
      <c r="BP417" s="13"/>
      <c r="BQ417" s="13"/>
      <c r="BR417" s="13"/>
      <c r="BS417" s="13"/>
      <c r="BT417" s="13"/>
      <c r="BU417" s="13"/>
      <c r="BV417" s="13"/>
      <c r="BW417" s="13"/>
      <c r="BX417" s="13"/>
      <c r="BY417" s="13"/>
      <c r="BZ417" s="13"/>
      <c r="CA417" s="13"/>
      <c r="CB417" s="13"/>
      <c r="CC417" s="13"/>
      <c r="CD417" s="13"/>
      <c r="CE417" s="13"/>
      <c r="CF417" s="13"/>
      <c r="CG417" s="13"/>
      <c r="CH417" s="13"/>
      <c r="CI417" s="13"/>
      <c r="CJ417" s="13"/>
      <c r="CK417" s="13"/>
      <c r="CL417" s="13"/>
      <c r="CM417" s="13"/>
      <c r="CN417" s="13"/>
      <c r="CO417" s="13"/>
      <c r="CP417" s="13"/>
      <c r="CQ417" s="13"/>
      <c r="CR417" s="13"/>
      <c r="CS417" s="13"/>
      <c r="CT417" s="13"/>
      <c r="CU417" s="13"/>
      <c r="CV417" s="13"/>
      <c r="CW417" s="13"/>
      <c r="CX417" s="13"/>
      <c r="CY417" s="13"/>
      <c r="CZ417" s="13"/>
      <c r="DA417" s="13"/>
      <c r="DB417" s="13"/>
      <c r="DC417" s="13"/>
      <c r="DD417" s="13"/>
      <c r="DE417" s="13"/>
      <c r="DF417" s="13"/>
      <c r="DG417" s="13"/>
      <c r="DH417" s="13"/>
      <c r="DI417" s="13"/>
      <c r="DJ417" s="13"/>
      <c r="DK417" s="13"/>
      <c r="DL417" s="13"/>
      <c r="DM417" s="13"/>
      <c r="DN417" s="13"/>
      <c r="DO417" s="13"/>
      <c r="DP417" s="13"/>
      <c r="DQ417" s="13"/>
      <c r="DR417" s="13"/>
      <c r="DS417" s="13"/>
      <c r="DT417" s="13"/>
      <c r="DU417" s="13"/>
      <c r="DV417" s="13"/>
      <c r="DW417" s="13"/>
      <c r="DX417" s="13"/>
      <c r="DY417" s="13"/>
      <c r="DZ417" s="13"/>
      <c r="EA417" s="13"/>
      <c r="EB417" s="13"/>
      <c r="EC417" s="13"/>
      <c r="ED417" s="13"/>
      <c r="EE417" s="13"/>
      <c r="EF417" s="13"/>
      <c r="EG417" s="13"/>
      <c r="EH417" s="13"/>
      <c r="EI417" s="13"/>
      <c r="EJ417" s="13"/>
      <c r="EK417" s="13"/>
      <c r="EL417" s="13"/>
      <c r="EM417" s="13"/>
      <c r="EN417" s="13"/>
      <c r="EO417" s="13"/>
      <c r="EP417" s="13"/>
      <c r="EQ417" s="13"/>
      <c r="ER417" s="13"/>
      <c r="ES417" s="13"/>
      <c r="ET417" s="13"/>
      <c r="EU417" s="13"/>
      <c r="EV417" s="13"/>
      <c r="EW417" s="13"/>
      <c r="EX417" s="13"/>
      <c r="EY417" s="13"/>
      <c r="EZ417" s="13"/>
      <c r="FA417" s="13"/>
      <c r="FB417" s="13"/>
      <c r="FC417" s="13"/>
      <c r="FD417" s="13"/>
      <c r="FE417" s="13"/>
      <c r="FF417" s="13"/>
      <c r="FG417" s="13"/>
      <c r="FH417" s="13"/>
      <c r="FI417" s="13"/>
      <c r="FJ417" s="13"/>
      <c r="FK417" s="13"/>
      <c r="FL417" s="13"/>
      <c r="FM417" s="13"/>
      <c r="FN417" s="13"/>
      <c r="FO417" s="13"/>
      <c r="FP417" s="13"/>
      <c r="FQ417" s="13"/>
      <c r="FR417" s="13"/>
      <c r="FS417" s="13"/>
      <c r="FT417" s="13"/>
      <c r="FU417" s="13"/>
      <c r="FV417" s="13"/>
      <c r="FW417" s="13"/>
      <c r="FX417" s="13"/>
      <c r="FY417" s="13"/>
      <c r="FZ417" s="13"/>
      <c r="GA417" s="13"/>
      <c r="GB417" s="13"/>
      <c r="GC417" s="13"/>
    </row>
    <row r="418" spans="1:185" ht="12.75" customHeight="1" x14ac:dyDescent="0.2">
      <c r="A418" s="76"/>
      <c r="B418" s="81" t="s">
        <v>156</v>
      </c>
      <c r="C418" s="82" t="s">
        <v>648</v>
      </c>
      <c r="D418" s="88">
        <v>23</v>
      </c>
      <c r="E418" s="85">
        <v>2.9</v>
      </c>
      <c r="G418" s="15">
        <f t="shared" si="6"/>
        <v>6</v>
      </c>
      <c r="H418" s="15">
        <v>2</v>
      </c>
      <c r="I418" s="15">
        <v>2</v>
      </c>
      <c r="J418" s="15">
        <v>1</v>
      </c>
      <c r="K418" s="15"/>
      <c r="L418" s="15">
        <v>0</v>
      </c>
      <c r="M418" s="15">
        <v>0</v>
      </c>
      <c r="N418" s="15">
        <v>1</v>
      </c>
      <c r="O418" s="10">
        <v>0</v>
      </c>
      <c r="P418" s="15"/>
      <c r="Q418" s="15">
        <v>0</v>
      </c>
      <c r="R418" s="15">
        <v>0</v>
      </c>
      <c r="S418" s="15">
        <v>0</v>
      </c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  <c r="AG418" s="15"/>
      <c r="AH418" s="15"/>
      <c r="AI418" s="15"/>
      <c r="AJ418" s="15"/>
      <c r="AK418" s="15"/>
      <c r="AL418" s="15"/>
      <c r="AM418" s="15"/>
      <c r="AN418" s="15"/>
      <c r="AO418" s="15"/>
      <c r="AP418" s="15"/>
      <c r="AQ418" s="15"/>
      <c r="AR418" s="15"/>
      <c r="AS418" s="15"/>
      <c r="AT418" s="15"/>
      <c r="AU418" s="15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  <c r="BF418" s="13"/>
      <c r="BG418" s="13"/>
      <c r="BH418" s="13"/>
      <c r="BI418" s="13"/>
      <c r="BJ418" s="13"/>
      <c r="BK418" s="13"/>
      <c r="BL418" s="13"/>
      <c r="BM418" s="13"/>
      <c r="BN418" s="13"/>
      <c r="BO418" s="13"/>
      <c r="BP418" s="13"/>
      <c r="BQ418" s="13"/>
      <c r="BR418" s="13"/>
      <c r="BS418" s="13"/>
      <c r="BT418" s="13"/>
      <c r="BU418" s="13"/>
      <c r="BV418" s="13"/>
      <c r="BW418" s="13"/>
      <c r="BX418" s="13"/>
      <c r="BY418" s="13"/>
      <c r="BZ418" s="13"/>
      <c r="CA418" s="13"/>
      <c r="CB418" s="13"/>
      <c r="CC418" s="13"/>
      <c r="CD418" s="13"/>
      <c r="CE418" s="13"/>
      <c r="CF418" s="13"/>
      <c r="CG418" s="13"/>
      <c r="CH418" s="13"/>
      <c r="CI418" s="13"/>
      <c r="CJ418" s="13"/>
      <c r="CK418" s="13"/>
      <c r="CL418" s="13"/>
      <c r="CM418" s="13"/>
      <c r="CN418" s="13"/>
      <c r="CO418" s="13"/>
      <c r="CP418" s="13"/>
      <c r="CQ418" s="13"/>
      <c r="CR418" s="13"/>
      <c r="CS418" s="13"/>
      <c r="CT418" s="13"/>
      <c r="CU418" s="13"/>
      <c r="CV418" s="13"/>
      <c r="CW418" s="13"/>
      <c r="CX418" s="13"/>
      <c r="CY418" s="13"/>
      <c r="CZ418" s="13"/>
      <c r="DA418" s="13"/>
      <c r="DB418" s="13"/>
      <c r="DC418" s="13"/>
      <c r="DD418" s="13"/>
      <c r="DE418" s="13"/>
      <c r="DF418" s="13"/>
      <c r="DG418" s="13"/>
      <c r="DH418" s="13"/>
      <c r="DI418" s="13"/>
      <c r="DJ418" s="13"/>
      <c r="DK418" s="13"/>
      <c r="DL418" s="13"/>
      <c r="DM418" s="13"/>
      <c r="DN418" s="13"/>
      <c r="DO418" s="13"/>
      <c r="DP418" s="13"/>
      <c r="DQ418" s="13"/>
      <c r="DR418" s="13"/>
      <c r="DS418" s="13"/>
      <c r="DT418" s="13"/>
      <c r="DU418" s="13"/>
      <c r="DV418" s="13"/>
      <c r="DW418" s="13"/>
      <c r="DX418" s="13"/>
      <c r="DY418" s="13"/>
      <c r="DZ418" s="13"/>
      <c r="EA418" s="13"/>
      <c r="EB418" s="13"/>
      <c r="EC418" s="13"/>
      <c r="ED418" s="13"/>
      <c r="EE418" s="13"/>
      <c r="EF418" s="13"/>
      <c r="EG418" s="13"/>
      <c r="EH418" s="13"/>
      <c r="EI418" s="13"/>
      <c r="EJ418" s="13"/>
      <c r="EK418" s="13"/>
      <c r="EL418" s="13"/>
      <c r="EM418" s="13"/>
      <c r="EN418" s="13"/>
      <c r="EO418" s="13"/>
      <c r="EP418" s="13"/>
      <c r="EQ418" s="13"/>
      <c r="ER418" s="13"/>
      <c r="ES418" s="13"/>
      <c r="ET418" s="13"/>
      <c r="EU418" s="13"/>
      <c r="EV418" s="13"/>
      <c r="EW418" s="13"/>
      <c r="EX418" s="13"/>
      <c r="EY418" s="13"/>
      <c r="EZ418" s="13"/>
      <c r="FA418" s="13"/>
      <c r="FB418" s="13"/>
      <c r="FC418" s="13"/>
      <c r="FD418" s="13"/>
      <c r="FE418" s="13"/>
      <c r="FF418" s="13"/>
      <c r="FG418" s="13"/>
      <c r="FH418" s="13"/>
      <c r="FI418" s="13"/>
      <c r="FJ418" s="13"/>
      <c r="FK418" s="13"/>
      <c r="FL418" s="13"/>
      <c r="FM418" s="13"/>
      <c r="FN418" s="13"/>
      <c r="FO418" s="13"/>
      <c r="FP418" s="13"/>
      <c r="FQ418" s="13"/>
      <c r="FR418" s="13"/>
      <c r="FS418" s="13"/>
      <c r="FT418" s="13"/>
      <c r="FU418" s="13"/>
      <c r="FV418" s="13"/>
      <c r="FW418" s="13"/>
      <c r="FX418" s="13"/>
      <c r="FY418" s="13"/>
      <c r="FZ418" s="13"/>
      <c r="GA418" s="13"/>
      <c r="GB418" s="13"/>
      <c r="GC418" s="13"/>
    </row>
    <row r="419" spans="1:185" ht="12.75" customHeight="1" x14ac:dyDescent="0.2">
      <c r="A419" s="76"/>
      <c r="B419" s="81" t="s">
        <v>196</v>
      </c>
      <c r="C419" s="82" t="s">
        <v>647</v>
      </c>
      <c r="D419" s="88">
        <v>16</v>
      </c>
      <c r="E419" s="85">
        <v>2.9</v>
      </c>
      <c r="G419" s="15">
        <f t="shared" si="6"/>
        <v>0</v>
      </c>
      <c r="H419" s="15">
        <v>0</v>
      </c>
      <c r="I419" s="15">
        <v>0</v>
      </c>
      <c r="J419" s="15">
        <v>0</v>
      </c>
      <c r="K419" s="15"/>
      <c r="L419" s="15">
        <v>0</v>
      </c>
      <c r="M419" s="15">
        <v>0</v>
      </c>
      <c r="N419" s="15">
        <v>0</v>
      </c>
      <c r="O419" s="10">
        <v>0</v>
      </c>
      <c r="P419" s="15"/>
      <c r="Q419" s="15">
        <v>0</v>
      </c>
      <c r="R419" s="15">
        <v>0</v>
      </c>
      <c r="S419" s="15">
        <v>0</v>
      </c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  <c r="AG419" s="15"/>
      <c r="AH419" s="15"/>
      <c r="AI419" s="15"/>
      <c r="AJ419" s="15"/>
      <c r="AK419" s="15"/>
      <c r="AL419" s="15"/>
      <c r="AM419" s="15"/>
      <c r="AN419" s="15"/>
      <c r="AO419" s="15"/>
      <c r="AP419" s="15"/>
      <c r="AQ419" s="15"/>
      <c r="AR419" s="15"/>
      <c r="AS419" s="15"/>
      <c r="AT419" s="15"/>
      <c r="AU419" s="15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  <c r="BF419" s="13"/>
      <c r="BG419" s="13"/>
      <c r="BH419" s="13"/>
      <c r="BI419" s="13"/>
      <c r="BJ419" s="13"/>
      <c r="BK419" s="13"/>
      <c r="BL419" s="13"/>
      <c r="BM419" s="13"/>
      <c r="BN419" s="13"/>
      <c r="BO419" s="13"/>
      <c r="BP419" s="13"/>
      <c r="BQ419" s="13"/>
      <c r="BR419" s="13"/>
      <c r="BS419" s="13"/>
      <c r="BT419" s="13"/>
      <c r="BU419" s="13"/>
      <c r="BV419" s="13"/>
      <c r="BW419" s="13"/>
      <c r="BX419" s="13"/>
      <c r="BY419" s="13"/>
      <c r="BZ419" s="13"/>
      <c r="CA419" s="13"/>
      <c r="CB419" s="13"/>
      <c r="CC419" s="13"/>
      <c r="CD419" s="13"/>
      <c r="CE419" s="13"/>
      <c r="CF419" s="13"/>
      <c r="CG419" s="13"/>
      <c r="CH419" s="13"/>
      <c r="CI419" s="13"/>
      <c r="CJ419" s="13"/>
      <c r="CK419" s="13"/>
      <c r="CL419" s="13"/>
      <c r="CM419" s="13"/>
      <c r="CN419" s="13"/>
      <c r="CO419" s="13"/>
      <c r="CP419" s="13"/>
      <c r="CQ419" s="13"/>
      <c r="CR419" s="13"/>
      <c r="CS419" s="13"/>
      <c r="CT419" s="13"/>
      <c r="CU419" s="13"/>
      <c r="CV419" s="13"/>
      <c r="CW419" s="13"/>
      <c r="CX419" s="13"/>
      <c r="CY419" s="13"/>
      <c r="CZ419" s="13"/>
      <c r="DA419" s="13"/>
      <c r="DB419" s="13"/>
      <c r="DC419" s="13"/>
      <c r="DD419" s="13"/>
      <c r="DE419" s="13"/>
      <c r="DF419" s="13"/>
      <c r="DG419" s="13"/>
      <c r="DH419" s="13"/>
      <c r="DI419" s="13"/>
      <c r="DJ419" s="13"/>
      <c r="DK419" s="13"/>
      <c r="DL419" s="13"/>
      <c r="DM419" s="13"/>
      <c r="DN419" s="13"/>
      <c r="DO419" s="13"/>
      <c r="DP419" s="13"/>
      <c r="DQ419" s="13"/>
      <c r="DR419" s="13"/>
      <c r="DS419" s="13"/>
      <c r="DT419" s="13"/>
      <c r="DU419" s="13"/>
      <c r="DV419" s="13"/>
      <c r="DW419" s="13"/>
      <c r="DX419" s="13"/>
      <c r="DY419" s="13"/>
      <c r="DZ419" s="13"/>
      <c r="EA419" s="13"/>
      <c r="EB419" s="13"/>
      <c r="EC419" s="13"/>
      <c r="ED419" s="13"/>
      <c r="EE419" s="13"/>
      <c r="EF419" s="13"/>
      <c r="EG419" s="13"/>
      <c r="EH419" s="13"/>
      <c r="EI419" s="13"/>
      <c r="EJ419" s="13"/>
      <c r="EK419" s="13"/>
      <c r="EL419" s="13"/>
      <c r="EM419" s="13"/>
      <c r="EN419" s="13"/>
      <c r="EO419" s="13"/>
      <c r="EP419" s="13"/>
      <c r="EQ419" s="13"/>
      <c r="ER419" s="13"/>
      <c r="ES419" s="13"/>
      <c r="ET419" s="13"/>
      <c r="EU419" s="13"/>
      <c r="EV419" s="13"/>
      <c r="EW419" s="13"/>
      <c r="EX419" s="13"/>
      <c r="EY419" s="13"/>
      <c r="EZ419" s="13"/>
      <c r="FA419" s="13"/>
      <c r="FB419" s="13"/>
      <c r="FC419" s="13"/>
      <c r="FD419" s="13"/>
      <c r="FE419" s="13"/>
      <c r="FF419" s="13"/>
      <c r="FG419" s="13"/>
      <c r="FH419" s="13"/>
      <c r="FI419" s="13"/>
      <c r="FJ419" s="13"/>
      <c r="FK419" s="13"/>
      <c r="FL419" s="13"/>
      <c r="FM419" s="13"/>
      <c r="FN419" s="13"/>
      <c r="FO419" s="13"/>
      <c r="FP419" s="13"/>
      <c r="FQ419" s="13"/>
      <c r="FR419" s="13"/>
      <c r="FS419" s="13"/>
      <c r="FT419" s="13"/>
      <c r="FU419" s="13"/>
      <c r="FV419" s="13"/>
      <c r="FW419" s="13"/>
      <c r="FX419" s="13"/>
      <c r="FY419" s="13"/>
      <c r="FZ419" s="13"/>
      <c r="GA419" s="13"/>
      <c r="GB419" s="13"/>
      <c r="GC419" s="13"/>
    </row>
    <row r="420" spans="1:185" ht="12.75" customHeight="1" x14ac:dyDescent="0.2">
      <c r="A420" s="76"/>
      <c r="B420" s="81" t="s">
        <v>587</v>
      </c>
      <c r="C420" s="82" t="s">
        <v>646</v>
      </c>
      <c r="D420" s="88"/>
      <c r="E420" s="85">
        <v>2.9</v>
      </c>
      <c r="G420" s="15">
        <f t="shared" si="6"/>
        <v>0</v>
      </c>
      <c r="H420" s="15"/>
      <c r="I420" s="15"/>
      <c r="J420" s="15"/>
      <c r="K420" s="15"/>
      <c r="L420" s="15"/>
      <c r="M420" s="15"/>
      <c r="N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  <c r="AG420" s="15"/>
      <c r="AH420" s="15"/>
      <c r="AI420" s="15"/>
      <c r="AJ420" s="15"/>
      <c r="AK420" s="15"/>
      <c r="AL420" s="15"/>
      <c r="AM420" s="15"/>
      <c r="AN420" s="15"/>
      <c r="AO420" s="15"/>
      <c r="AP420" s="15"/>
      <c r="AQ420" s="15"/>
      <c r="AR420" s="15"/>
      <c r="AS420" s="15"/>
      <c r="AT420" s="15"/>
      <c r="AU420" s="15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  <c r="BF420" s="13"/>
      <c r="BG420" s="13"/>
      <c r="BH420" s="13"/>
      <c r="BI420" s="13"/>
      <c r="BJ420" s="13"/>
      <c r="BK420" s="13"/>
      <c r="BL420" s="13"/>
      <c r="BM420" s="13"/>
      <c r="BN420" s="13"/>
      <c r="BO420" s="13"/>
      <c r="BP420" s="13"/>
      <c r="BQ420" s="13"/>
      <c r="BR420" s="13"/>
      <c r="BS420" s="13"/>
      <c r="BT420" s="13"/>
      <c r="BU420" s="13"/>
      <c r="BV420" s="13"/>
      <c r="BW420" s="13"/>
      <c r="BX420" s="13"/>
      <c r="BY420" s="13"/>
      <c r="BZ420" s="13"/>
      <c r="CA420" s="13"/>
      <c r="CB420" s="13"/>
      <c r="CC420" s="13"/>
      <c r="CD420" s="13"/>
      <c r="CE420" s="13"/>
      <c r="CF420" s="13"/>
      <c r="CG420" s="13"/>
      <c r="CH420" s="13"/>
      <c r="CI420" s="13"/>
      <c r="CJ420" s="13"/>
      <c r="CK420" s="13"/>
      <c r="CL420" s="13"/>
      <c r="CM420" s="13"/>
      <c r="CN420" s="13"/>
      <c r="CO420" s="13"/>
      <c r="CP420" s="13"/>
      <c r="CQ420" s="13"/>
      <c r="CR420" s="13"/>
      <c r="CS420" s="13"/>
      <c r="CT420" s="13"/>
      <c r="CU420" s="13"/>
      <c r="CV420" s="13"/>
      <c r="CW420" s="13"/>
      <c r="CX420" s="13"/>
      <c r="CY420" s="13"/>
      <c r="CZ420" s="13"/>
      <c r="DA420" s="13"/>
      <c r="DB420" s="13"/>
      <c r="DC420" s="13"/>
      <c r="DD420" s="13"/>
      <c r="DE420" s="13"/>
      <c r="DF420" s="13"/>
      <c r="DG420" s="13"/>
      <c r="DH420" s="13"/>
      <c r="DI420" s="13"/>
      <c r="DJ420" s="13"/>
      <c r="DK420" s="13"/>
      <c r="DL420" s="13"/>
      <c r="DM420" s="13"/>
      <c r="DN420" s="13"/>
      <c r="DO420" s="13"/>
      <c r="DP420" s="13"/>
      <c r="DQ420" s="13"/>
      <c r="DR420" s="13"/>
      <c r="DS420" s="13"/>
      <c r="DT420" s="13"/>
      <c r="DU420" s="13"/>
      <c r="DV420" s="13"/>
      <c r="DW420" s="13"/>
      <c r="DX420" s="13"/>
      <c r="DY420" s="13"/>
      <c r="DZ420" s="13"/>
      <c r="EA420" s="13"/>
      <c r="EB420" s="13"/>
      <c r="EC420" s="13"/>
      <c r="ED420" s="13"/>
      <c r="EE420" s="13"/>
      <c r="EF420" s="13"/>
      <c r="EG420" s="13"/>
      <c r="EH420" s="13"/>
      <c r="EI420" s="13"/>
      <c r="EJ420" s="13"/>
      <c r="EK420" s="13"/>
      <c r="EL420" s="13"/>
      <c r="EM420" s="13"/>
      <c r="EN420" s="13"/>
      <c r="EO420" s="13"/>
      <c r="EP420" s="13"/>
      <c r="EQ420" s="13"/>
      <c r="ER420" s="13"/>
      <c r="ES420" s="13"/>
      <c r="ET420" s="13"/>
      <c r="EU420" s="13"/>
      <c r="EV420" s="13"/>
      <c r="EW420" s="13"/>
      <c r="EX420" s="13"/>
      <c r="EY420" s="13"/>
      <c r="EZ420" s="13"/>
      <c r="FA420" s="13"/>
      <c r="FB420" s="13"/>
      <c r="FC420" s="13"/>
      <c r="FD420" s="13"/>
      <c r="FE420" s="13"/>
      <c r="FF420" s="13"/>
      <c r="FG420" s="13"/>
      <c r="FH420" s="13"/>
      <c r="FI420" s="13"/>
      <c r="FJ420" s="13"/>
      <c r="FK420" s="13"/>
      <c r="FL420" s="13"/>
      <c r="FM420" s="13"/>
      <c r="FN420" s="13"/>
      <c r="FO420" s="13"/>
      <c r="FP420" s="13"/>
      <c r="FQ420" s="13"/>
      <c r="FR420" s="13"/>
      <c r="FS420" s="13"/>
      <c r="FT420" s="13"/>
      <c r="FU420" s="13"/>
      <c r="FV420" s="13"/>
      <c r="FW420" s="13"/>
      <c r="FX420" s="13"/>
      <c r="FY420" s="13"/>
      <c r="FZ420" s="13"/>
      <c r="GA420" s="13"/>
      <c r="GB420" s="13"/>
      <c r="GC420" s="13"/>
    </row>
    <row r="421" spans="1:185" ht="12.75" customHeight="1" x14ac:dyDescent="0.2">
      <c r="A421" s="76"/>
      <c r="B421" s="81" t="s">
        <v>433</v>
      </c>
      <c r="C421" s="82" t="s">
        <v>659</v>
      </c>
      <c r="D421" s="88">
        <v>49</v>
      </c>
      <c r="E421" s="85">
        <v>2.9</v>
      </c>
      <c r="G421" s="15">
        <f t="shared" si="6"/>
        <v>3</v>
      </c>
      <c r="H421" s="15">
        <v>1</v>
      </c>
      <c r="I421" s="15">
        <v>0</v>
      </c>
      <c r="J421" s="15">
        <v>0</v>
      </c>
      <c r="K421" s="15"/>
      <c r="L421" s="15">
        <v>0</v>
      </c>
      <c r="M421" s="15">
        <v>0</v>
      </c>
      <c r="N421" s="15">
        <v>1</v>
      </c>
      <c r="O421" s="10">
        <v>0</v>
      </c>
      <c r="P421" s="15"/>
      <c r="Q421" s="15">
        <v>0</v>
      </c>
      <c r="R421" s="15">
        <v>0</v>
      </c>
      <c r="S421" s="15">
        <v>1</v>
      </c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  <c r="AG421" s="15"/>
      <c r="AH421" s="15"/>
      <c r="AI421" s="15"/>
      <c r="AJ421" s="15"/>
      <c r="AK421" s="15"/>
      <c r="AL421" s="15"/>
      <c r="AM421" s="15"/>
      <c r="AN421" s="15"/>
      <c r="AO421" s="15"/>
      <c r="AP421" s="15"/>
      <c r="AQ421" s="15"/>
      <c r="AR421" s="15"/>
      <c r="AS421" s="15"/>
      <c r="AT421" s="15"/>
      <c r="AU421" s="15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  <c r="BF421" s="13"/>
      <c r="BG421" s="13"/>
      <c r="BH421" s="13"/>
      <c r="BI421" s="13"/>
      <c r="BJ421" s="13"/>
      <c r="BK421" s="13"/>
      <c r="BL421" s="13"/>
      <c r="BM421" s="13"/>
      <c r="BN421" s="13"/>
      <c r="BO421" s="13"/>
      <c r="BP421" s="13"/>
      <c r="BQ421" s="13"/>
      <c r="BR421" s="13"/>
      <c r="BS421" s="13"/>
      <c r="BT421" s="13"/>
      <c r="BU421" s="13"/>
      <c r="BV421" s="13"/>
      <c r="BW421" s="13"/>
      <c r="BX421" s="13"/>
      <c r="BY421" s="13"/>
      <c r="BZ421" s="13"/>
      <c r="CA421" s="13"/>
      <c r="CB421" s="13"/>
      <c r="CC421" s="13"/>
      <c r="CD421" s="13"/>
      <c r="CE421" s="13"/>
      <c r="CF421" s="13"/>
      <c r="CG421" s="13"/>
      <c r="CH421" s="13"/>
      <c r="CI421" s="13"/>
      <c r="CJ421" s="13"/>
      <c r="CK421" s="13"/>
      <c r="CL421" s="13"/>
      <c r="CM421" s="13"/>
      <c r="CN421" s="13"/>
      <c r="CO421" s="13"/>
      <c r="CP421" s="13"/>
      <c r="CQ421" s="13"/>
      <c r="CR421" s="13"/>
      <c r="CS421" s="13"/>
      <c r="CT421" s="13"/>
      <c r="CU421" s="13"/>
      <c r="CV421" s="13"/>
      <c r="CW421" s="13"/>
      <c r="CX421" s="13"/>
      <c r="CY421" s="13"/>
      <c r="CZ421" s="13"/>
      <c r="DA421" s="13"/>
      <c r="DB421" s="13"/>
      <c r="DC421" s="13"/>
      <c r="DD421" s="13"/>
      <c r="DE421" s="13"/>
      <c r="DF421" s="13"/>
      <c r="DG421" s="13"/>
      <c r="DH421" s="13"/>
      <c r="DI421" s="13"/>
      <c r="DJ421" s="13"/>
      <c r="DK421" s="13"/>
      <c r="DL421" s="13"/>
      <c r="DM421" s="13"/>
      <c r="DN421" s="13"/>
      <c r="DO421" s="13"/>
      <c r="DP421" s="13"/>
      <c r="DQ421" s="13"/>
      <c r="DR421" s="13"/>
      <c r="DS421" s="13"/>
      <c r="DT421" s="13"/>
      <c r="DU421" s="13"/>
      <c r="DV421" s="13"/>
      <c r="DW421" s="13"/>
      <c r="DX421" s="13"/>
      <c r="DY421" s="13"/>
      <c r="DZ421" s="13"/>
      <c r="EA421" s="13"/>
      <c r="EB421" s="13"/>
      <c r="EC421" s="13"/>
      <c r="ED421" s="13"/>
      <c r="EE421" s="13"/>
      <c r="EF421" s="13"/>
      <c r="EG421" s="13"/>
      <c r="EH421" s="13"/>
      <c r="EI421" s="13"/>
      <c r="EJ421" s="13"/>
      <c r="EK421" s="13"/>
      <c r="EL421" s="13"/>
      <c r="EM421" s="13"/>
      <c r="EN421" s="13"/>
      <c r="EO421" s="13"/>
      <c r="EP421" s="13"/>
      <c r="EQ421" s="13"/>
      <c r="ER421" s="13"/>
      <c r="ES421" s="13"/>
      <c r="ET421" s="13"/>
      <c r="EU421" s="13"/>
      <c r="EV421" s="13"/>
      <c r="EW421" s="13"/>
      <c r="EX421" s="13"/>
      <c r="EY421" s="13"/>
      <c r="EZ421" s="13"/>
      <c r="FA421" s="13"/>
      <c r="FB421" s="13"/>
      <c r="FC421" s="13"/>
      <c r="FD421" s="13"/>
      <c r="FE421" s="13"/>
      <c r="FF421" s="13"/>
      <c r="FG421" s="13"/>
      <c r="FH421" s="13"/>
      <c r="FI421" s="13"/>
      <c r="FJ421" s="13"/>
      <c r="FK421" s="13"/>
      <c r="FL421" s="13"/>
      <c r="FM421" s="13"/>
      <c r="FN421" s="13"/>
      <c r="FO421" s="13"/>
      <c r="FP421" s="13"/>
      <c r="FQ421" s="13"/>
      <c r="FR421" s="13"/>
      <c r="FS421" s="13"/>
      <c r="FT421" s="13"/>
      <c r="FU421" s="13"/>
      <c r="FV421" s="13"/>
      <c r="FW421" s="13"/>
      <c r="FX421" s="13"/>
      <c r="FY421" s="13"/>
      <c r="FZ421" s="13"/>
      <c r="GA421" s="13"/>
      <c r="GB421" s="13"/>
      <c r="GC421" s="13"/>
    </row>
    <row r="422" spans="1:185" ht="12.75" customHeight="1" x14ac:dyDescent="0.2">
      <c r="A422" s="76"/>
      <c r="B422" s="81" t="s">
        <v>165</v>
      </c>
      <c r="C422" s="82" t="s">
        <v>658</v>
      </c>
      <c r="D422" s="88">
        <v>8</v>
      </c>
      <c r="E422" s="85">
        <v>2.9</v>
      </c>
      <c r="F422" s="50"/>
      <c r="G422" s="15">
        <f t="shared" si="6"/>
        <v>20</v>
      </c>
      <c r="H422" s="15">
        <v>2</v>
      </c>
      <c r="I422" s="15">
        <v>7</v>
      </c>
      <c r="J422" s="15">
        <v>2</v>
      </c>
      <c r="K422" s="15"/>
      <c r="L422" s="15">
        <v>2</v>
      </c>
      <c r="M422" s="15">
        <v>1</v>
      </c>
      <c r="N422" s="15">
        <v>2</v>
      </c>
      <c r="O422" s="10">
        <v>1</v>
      </c>
      <c r="P422" s="15"/>
      <c r="Q422" s="15">
        <v>1</v>
      </c>
      <c r="R422" s="15">
        <v>2</v>
      </c>
      <c r="S422" s="15">
        <v>0</v>
      </c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  <c r="AG422" s="15"/>
      <c r="AH422" s="15"/>
      <c r="AI422" s="15"/>
      <c r="AJ422" s="15"/>
      <c r="AK422" s="15"/>
      <c r="AL422" s="15"/>
      <c r="AM422" s="15"/>
      <c r="AN422" s="15"/>
      <c r="AO422" s="15"/>
      <c r="AP422" s="15"/>
      <c r="AQ422" s="15"/>
      <c r="AR422" s="15"/>
      <c r="AS422" s="15"/>
      <c r="AT422" s="15"/>
      <c r="AU422" s="15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  <c r="BF422" s="13"/>
      <c r="BG422" s="13"/>
      <c r="BH422" s="13"/>
      <c r="BI422" s="13"/>
      <c r="BJ422" s="13"/>
      <c r="BK422" s="13"/>
      <c r="BL422" s="13"/>
      <c r="BM422" s="13"/>
      <c r="BN422" s="13"/>
      <c r="BO422" s="13"/>
      <c r="BP422" s="13"/>
      <c r="BQ422" s="13"/>
      <c r="BR422" s="13"/>
      <c r="BS422" s="13"/>
      <c r="BT422" s="13"/>
      <c r="BU422" s="13"/>
      <c r="BV422" s="13"/>
      <c r="BW422" s="13"/>
      <c r="BX422" s="13"/>
      <c r="BY422" s="13"/>
      <c r="BZ422" s="13"/>
      <c r="CA422" s="13"/>
      <c r="CB422" s="13"/>
      <c r="CC422" s="13"/>
      <c r="CD422" s="13"/>
      <c r="CE422" s="13"/>
      <c r="CF422" s="13"/>
      <c r="CG422" s="13"/>
      <c r="CH422" s="13"/>
      <c r="CI422" s="13"/>
      <c r="CJ422" s="13"/>
      <c r="CK422" s="13"/>
      <c r="CL422" s="13"/>
      <c r="CM422" s="13"/>
      <c r="CN422" s="13"/>
      <c r="CO422" s="13"/>
      <c r="CP422" s="13"/>
      <c r="CQ422" s="13"/>
      <c r="CR422" s="13"/>
      <c r="CS422" s="13"/>
      <c r="CT422" s="13"/>
      <c r="CU422" s="13"/>
      <c r="CV422" s="13"/>
      <c r="CW422" s="13"/>
      <c r="CX422" s="13"/>
      <c r="CY422" s="13"/>
      <c r="CZ422" s="13"/>
      <c r="DA422" s="13"/>
      <c r="DB422" s="13"/>
      <c r="DC422" s="13"/>
      <c r="DD422" s="13"/>
      <c r="DE422" s="13"/>
      <c r="DF422" s="13"/>
      <c r="DG422" s="13"/>
      <c r="DH422" s="13"/>
      <c r="DI422" s="13"/>
      <c r="DJ422" s="13"/>
      <c r="DK422" s="13"/>
      <c r="DL422" s="13"/>
      <c r="DM422" s="13"/>
      <c r="DN422" s="13"/>
      <c r="DO422" s="13"/>
      <c r="DP422" s="13"/>
      <c r="DQ422" s="13"/>
      <c r="DR422" s="13"/>
      <c r="DS422" s="13"/>
      <c r="DT422" s="13"/>
      <c r="DU422" s="13"/>
      <c r="DV422" s="13"/>
      <c r="DW422" s="13"/>
      <c r="DX422" s="13"/>
      <c r="DY422" s="13"/>
      <c r="DZ422" s="13"/>
      <c r="EA422" s="13"/>
      <c r="EB422" s="13"/>
      <c r="EC422" s="13"/>
      <c r="ED422" s="13"/>
      <c r="EE422" s="13"/>
      <c r="EF422" s="13"/>
      <c r="EG422" s="13"/>
      <c r="EH422" s="13"/>
      <c r="EI422" s="13"/>
      <c r="EJ422" s="13"/>
      <c r="EK422" s="13"/>
      <c r="EL422" s="13"/>
      <c r="EM422" s="13"/>
      <c r="EN422" s="13"/>
      <c r="EO422" s="13"/>
      <c r="EP422" s="13"/>
      <c r="EQ422" s="13"/>
      <c r="ER422" s="13"/>
      <c r="ES422" s="13"/>
      <c r="ET422" s="13"/>
      <c r="EU422" s="13"/>
      <c r="EV422" s="13"/>
      <c r="EW422" s="13"/>
      <c r="EX422" s="13"/>
      <c r="EY422" s="13"/>
      <c r="EZ422" s="13"/>
      <c r="FA422" s="13"/>
      <c r="FB422" s="13"/>
      <c r="FC422" s="13"/>
      <c r="FD422" s="13"/>
      <c r="FE422" s="13"/>
      <c r="FF422" s="13"/>
      <c r="FG422" s="13"/>
      <c r="FH422" s="13"/>
      <c r="FI422" s="13"/>
      <c r="FJ422" s="13"/>
      <c r="FK422" s="13"/>
      <c r="FL422" s="13"/>
      <c r="FM422" s="13"/>
      <c r="FN422" s="13"/>
      <c r="FO422" s="13"/>
      <c r="FP422" s="13"/>
      <c r="FQ422" s="13"/>
      <c r="FR422" s="13"/>
      <c r="FS422" s="13"/>
      <c r="FT422" s="13"/>
      <c r="FU422" s="13"/>
      <c r="FV422" s="13"/>
      <c r="FW422" s="13"/>
      <c r="FX422" s="13"/>
      <c r="FY422" s="13"/>
      <c r="FZ422" s="13"/>
      <c r="GA422" s="13"/>
      <c r="GB422" s="13"/>
      <c r="GC422" s="13"/>
    </row>
    <row r="423" spans="1:185" ht="12.75" customHeight="1" x14ac:dyDescent="0.2">
      <c r="A423" s="76"/>
      <c r="B423" s="81" t="s">
        <v>139</v>
      </c>
      <c r="C423" s="82" t="s">
        <v>655</v>
      </c>
      <c r="D423" s="88">
        <v>54</v>
      </c>
      <c r="E423" s="85">
        <v>2.9</v>
      </c>
      <c r="G423" s="15">
        <f t="shared" si="6"/>
        <v>5</v>
      </c>
      <c r="H423" s="15">
        <v>2</v>
      </c>
      <c r="I423" s="15">
        <v>0</v>
      </c>
      <c r="J423" s="15">
        <v>0</v>
      </c>
      <c r="K423" s="15"/>
      <c r="L423" s="15">
        <v>0</v>
      </c>
      <c r="M423" s="15">
        <v>0</v>
      </c>
      <c r="N423" s="15">
        <v>1</v>
      </c>
      <c r="O423" s="10">
        <v>0</v>
      </c>
      <c r="P423" s="15"/>
      <c r="Q423" s="15">
        <v>2</v>
      </c>
      <c r="R423" s="15">
        <v>0</v>
      </c>
      <c r="S423" s="15">
        <v>0</v>
      </c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  <c r="AG423" s="15"/>
      <c r="AH423" s="15"/>
      <c r="AI423" s="15"/>
      <c r="AJ423" s="15"/>
      <c r="AK423" s="15"/>
      <c r="AL423" s="15"/>
      <c r="AM423" s="15"/>
      <c r="AN423" s="15"/>
      <c r="AO423" s="15"/>
      <c r="AP423" s="15"/>
      <c r="AQ423" s="15"/>
      <c r="AR423" s="15"/>
      <c r="AS423" s="15"/>
      <c r="AT423" s="15"/>
      <c r="AU423" s="15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  <c r="BF423" s="13"/>
      <c r="BG423" s="13"/>
      <c r="BH423" s="13"/>
      <c r="BI423" s="13"/>
      <c r="BJ423" s="13"/>
      <c r="BK423" s="13"/>
      <c r="BL423" s="13"/>
      <c r="BM423" s="13"/>
      <c r="BN423" s="13"/>
      <c r="BO423" s="13"/>
      <c r="BP423" s="13"/>
      <c r="BQ423" s="13"/>
      <c r="BR423" s="13"/>
      <c r="BS423" s="13"/>
      <c r="BT423" s="13"/>
      <c r="BU423" s="13"/>
      <c r="BV423" s="13"/>
      <c r="BW423" s="13"/>
      <c r="BX423" s="13"/>
      <c r="BY423" s="13"/>
      <c r="BZ423" s="13"/>
      <c r="CA423" s="13"/>
      <c r="CB423" s="13"/>
      <c r="CC423" s="13"/>
      <c r="CD423" s="13"/>
      <c r="CE423" s="13"/>
      <c r="CF423" s="13"/>
      <c r="CG423" s="13"/>
      <c r="CH423" s="13"/>
      <c r="CI423" s="13"/>
      <c r="CJ423" s="13"/>
      <c r="CK423" s="13"/>
      <c r="CL423" s="13"/>
      <c r="CM423" s="13"/>
      <c r="CN423" s="13"/>
      <c r="CO423" s="13"/>
      <c r="CP423" s="13"/>
      <c r="CQ423" s="13"/>
      <c r="CR423" s="13"/>
      <c r="CS423" s="13"/>
      <c r="CT423" s="13"/>
      <c r="CU423" s="13"/>
      <c r="CV423" s="13"/>
      <c r="CW423" s="13"/>
      <c r="CX423" s="13"/>
      <c r="CY423" s="13"/>
      <c r="CZ423" s="13"/>
      <c r="DA423" s="13"/>
      <c r="DB423" s="13"/>
      <c r="DC423" s="13"/>
      <c r="DD423" s="13"/>
      <c r="DE423" s="13"/>
      <c r="DF423" s="13"/>
      <c r="DG423" s="13"/>
      <c r="DH423" s="13"/>
      <c r="DI423" s="13"/>
      <c r="DJ423" s="13"/>
      <c r="DK423" s="13"/>
      <c r="DL423" s="13"/>
      <c r="DM423" s="13"/>
      <c r="DN423" s="13"/>
      <c r="DO423" s="13"/>
      <c r="DP423" s="13"/>
      <c r="DQ423" s="13"/>
      <c r="DR423" s="13"/>
      <c r="DS423" s="13"/>
      <c r="DT423" s="13"/>
      <c r="DU423" s="13"/>
      <c r="DV423" s="13"/>
      <c r="DW423" s="13"/>
      <c r="DX423" s="13"/>
      <c r="DY423" s="13"/>
      <c r="DZ423" s="13"/>
      <c r="EA423" s="13"/>
      <c r="EB423" s="13"/>
      <c r="EC423" s="13"/>
      <c r="ED423" s="13"/>
      <c r="EE423" s="13"/>
      <c r="EF423" s="13"/>
      <c r="EG423" s="13"/>
      <c r="EH423" s="13"/>
      <c r="EI423" s="13"/>
      <c r="EJ423" s="13"/>
      <c r="EK423" s="13"/>
      <c r="EL423" s="13"/>
      <c r="EM423" s="13"/>
      <c r="EN423" s="13"/>
      <c r="EO423" s="13"/>
      <c r="EP423" s="13"/>
      <c r="EQ423" s="13"/>
      <c r="ER423" s="13"/>
      <c r="ES423" s="13"/>
      <c r="ET423" s="13"/>
      <c r="EU423" s="13"/>
      <c r="EV423" s="13"/>
      <c r="EW423" s="13"/>
      <c r="EX423" s="13"/>
      <c r="EY423" s="13"/>
      <c r="EZ423" s="13"/>
      <c r="FA423" s="13"/>
      <c r="FB423" s="13"/>
      <c r="FC423" s="13"/>
      <c r="FD423" s="13"/>
      <c r="FE423" s="13"/>
      <c r="FF423" s="13"/>
      <c r="FG423" s="13"/>
      <c r="FH423" s="13"/>
      <c r="FI423" s="13"/>
      <c r="FJ423" s="13"/>
      <c r="FK423" s="13"/>
      <c r="FL423" s="13"/>
      <c r="FM423" s="13"/>
      <c r="FN423" s="13"/>
      <c r="FO423" s="13"/>
      <c r="FP423" s="13"/>
      <c r="FQ423" s="13"/>
      <c r="FR423" s="13"/>
      <c r="FS423" s="13"/>
      <c r="FT423" s="13"/>
      <c r="FU423" s="13"/>
      <c r="FV423" s="13"/>
      <c r="FW423" s="13"/>
      <c r="FX423" s="13"/>
      <c r="FY423" s="13"/>
      <c r="FZ423" s="13"/>
      <c r="GA423" s="13"/>
      <c r="GB423" s="13"/>
      <c r="GC423" s="13"/>
    </row>
    <row r="424" spans="1:185" ht="12.75" customHeight="1" x14ac:dyDescent="0.2">
      <c r="A424" s="76"/>
      <c r="B424" s="81" t="s">
        <v>459</v>
      </c>
      <c r="C424" s="82" t="s">
        <v>650</v>
      </c>
      <c r="D424" s="88">
        <v>59</v>
      </c>
      <c r="E424" s="85">
        <v>2.9</v>
      </c>
      <c r="G424" s="15">
        <f t="shared" si="6"/>
        <v>7</v>
      </c>
      <c r="H424" s="15">
        <v>0</v>
      </c>
      <c r="I424" s="15">
        <v>0</v>
      </c>
      <c r="J424" s="15">
        <v>0</v>
      </c>
      <c r="K424" s="15"/>
      <c r="L424" s="15">
        <v>1</v>
      </c>
      <c r="M424" s="15">
        <v>0</v>
      </c>
      <c r="N424" s="15">
        <v>1</v>
      </c>
      <c r="O424" s="10">
        <v>0</v>
      </c>
      <c r="P424" s="15"/>
      <c r="Q424" s="15">
        <v>4</v>
      </c>
      <c r="R424" s="15">
        <v>1</v>
      </c>
      <c r="S424" s="15">
        <v>0</v>
      </c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  <c r="AG424" s="15"/>
      <c r="AH424" s="15"/>
      <c r="AI424" s="15"/>
      <c r="AJ424" s="15"/>
      <c r="AK424" s="15"/>
      <c r="AL424" s="15"/>
      <c r="AM424" s="15"/>
      <c r="AN424" s="15"/>
      <c r="AO424" s="15"/>
      <c r="AP424" s="15"/>
      <c r="AQ424" s="15"/>
      <c r="AR424" s="15"/>
      <c r="AS424" s="15"/>
      <c r="AT424" s="15"/>
      <c r="AU424" s="15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  <c r="BF424" s="13"/>
      <c r="BG424" s="13"/>
      <c r="BH424" s="13"/>
      <c r="BI424" s="13"/>
      <c r="BJ424" s="13"/>
      <c r="BK424" s="13"/>
      <c r="BL424" s="13"/>
      <c r="BM424" s="13"/>
      <c r="BN424" s="13"/>
      <c r="BO424" s="13"/>
      <c r="BP424" s="13"/>
      <c r="BQ424" s="13"/>
      <c r="BR424" s="13"/>
      <c r="BS424" s="13"/>
      <c r="BT424" s="13"/>
      <c r="BU424" s="13"/>
      <c r="BV424" s="13"/>
      <c r="BW424" s="13"/>
      <c r="BX424" s="13"/>
      <c r="BY424" s="13"/>
      <c r="BZ424" s="13"/>
      <c r="CA424" s="13"/>
      <c r="CB424" s="13"/>
      <c r="CC424" s="13"/>
      <c r="CD424" s="13"/>
      <c r="CE424" s="13"/>
      <c r="CF424" s="13"/>
      <c r="CG424" s="13"/>
      <c r="CH424" s="13"/>
      <c r="CI424" s="13"/>
      <c r="CJ424" s="13"/>
      <c r="CK424" s="13"/>
      <c r="CL424" s="13"/>
      <c r="CM424" s="13"/>
      <c r="CN424" s="13"/>
      <c r="CO424" s="13"/>
      <c r="CP424" s="13"/>
      <c r="CQ424" s="13"/>
      <c r="CR424" s="13"/>
      <c r="CS424" s="13"/>
      <c r="CT424" s="13"/>
      <c r="CU424" s="13"/>
      <c r="CV424" s="13"/>
      <c r="CW424" s="13"/>
      <c r="CX424" s="13"/>
      <c r="CY424" s="13"/>
      <c r="CZ424" s="13"/>
      <c r="DA424" s="13"/>
      <c r="DB424" s="13"/>
      <c r="DC424" s="13"/>
      <c r="DD424" s="13"/>
      <c r="DE424" s="13"/>
      <c r="DF424" s="13"/>
      <c r="DG424" s="13"/>
      <c r="DH424" s="13"/>
      <c r="DI424" s="13"/>
      <c r="DJ424" s="13"/>
      <c r="DK424" s="13"/>
      <c r="DL424" s="13"/>
      <c r="DM424" s="13"/>
      <c r="DN424" s="13"/>
      <c r="DO424" s="13"/>
      <c r="DP424" s="13"/>
      <c r="DQ424" s="13"/>
      <c r="DR424" s="13"/>
      <c r="DS424" s="13"/>
      <c r="DT424" s="13"/>
      <c r="DU424" s="13"/>
      <c r="DV424" s="13"/>
      <c r="DW424" s="13"/>
      <c r="DX424" s="13"/>
      <c r="DY424" s="13"/>
      <c r="DZ424" s="13"/>
      <c r="EA424" s="13"/>
      <c r="EB424" s="13"/>
      <c r="EC424" s="13"/>
      <c r="ED424" s="13"/>
      <c r="EE424" s="13"/>
      <c r="EF424" s="13"/>
      <c r="EG424" s="13"/>
      <c r="EH424" s="13"/>
      <c r="EI424" s="13"/>
      <c r="EJ424" s="13"/>
      <c r="EK424" s="13"/>
      <c r="EL424" s="13"/>
      <c r="EM424" s="13"/>
      <c r="EN424" s="13"/>
      <c r="EO424" s="13"/>
      <c r="EP424" s="13"/>
      <c r="EQ424" s="13"/>
      <c r="ER424" s="13"/>
      <c r="ES424" s="13"/>
      <c r="ET424" s="13"/>
      <c r="EU424" s="13"/>
      <c r="EV424" s="13"/>
      <c r="EW424" s="13"/>
      <c r="EX424" s="13"/>
      <c r="EY424" s="13"/>
      <c r="EZ424" s="13"/>
      <c r="FA424" s="13"/>
      <c r="FB424" s="13"/>
      <c r="FC424" s="13"/>
      <c r="FD424" s="13"/>
      <c r="FE424" s="13"/>
      <c r="FF424" s="13"/>
      <c r="FG424" s="13"/>
      <c r="FH424" s="13"/>
      <c r="FI424" s="13"/>
      <c r="FJ424" s="13"/>
      <c r="FK424" s="13"/>
      <c r="FL424" s="13"/>
      <c r="FM424" s="13"/>
      <c r="FN424" s="13"/>
      <c r="FO424" s="13"/>
      <c r="FP424" s="13"/>
      <c r="FQ424" s="13"/>
      <c r="FR424" s="13"/>
      <c r="FS424" s="13"/>
      <c r="FT424" s="13"/>
      <c r="FU424" s="13"/>
      <c r="FV424" s="13"/>
      <c r="FW424" s="13"/>
      <c r="FX424" s="13"/>
      <c r="FY424" s="13"/>
      <c r="FZ424" s="13"/>
      <c r="GA424" s="13"/>
      <c r="GB424" s="13"/>
      <c r="GC424" s="13"/>
    </row>
    <row r="425" spans="1:185" ht="12.75" customHeight="1" x14ac:dyDescent="0.2">
      <c r="A425" s="76"/>
      <c r="B425" s="81" t="s">
        <v>461</v>
      </c>
      <c r="C425" s="82" t="s">
        <v>649</v>
      </c>
      <c r="D425" s="88">
        <v>32</v>
      </c>
      <c r="E425" s="85">
        <v>2.9</v>
      </c>
      <c r="G425" s="15">
        <f t="shared" si="6"/>
        <v>0</v>
      </c>
      <c r="H425" s="15">
        <v>0</v>
      </c>
      <c r="I425" s="15">
        <v>0</v>
      </c>
      <c r="J425" s="15">
        <v>0</v>
      </c>
      <c r="K425" s="15"/>
      <c r="L425" s="15">
        <v>0</v>
      </c>
      <c r="M425" s="15">
        <v>0</v>
      </c>
      <c r="N425" s="15">
        <v>0</v>
      </c>
      <c r="O425" s="10">
        <v>0</v>
      </c>
      <c r="P425" s="15"/>
      <c r="Q425" s="15">
        <v>0</v>
      </c>
      <c r="R425" s="15">
        <v>0</v>
      </c>
      <c r="S425" s="15">
        <v>0</v>
      </c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  <c r="AG425" s="15"/>
      <c r="AH425" s="15"/>
      <c r="AI425" s="15"/>
      <c r="AJ425" s="15"/>
      <c r="AK425" s="15"/>
      <c r="AL425" s="15"/>
      <c r="AM425" s="15"/>
      <c r="AN425" s="15"/>
      <c r="AO425" s="15"/>
      <c r="AP425" s="15"/>
      <c r="AQ425" s="15"/>
      <c r="AR425" s="15"/>
      <c r="AS425" s="15"/>
      <c r="AT425" s="15"/>
      <c r="AU425" s="15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  <c r="BF425" s="13"/>
      <c r="BG425" s="13"/>
      <c r="BH425" s="13"/>
      <c r="BI425" s="13"/>
      <c r="BJ425" s="13"/>
      <c r="BK425" s="13"/>
      <c r="BL425" s="13"/>
      <c r="BM425" s="13"/>
      <c r="BN425" s="13"/>
      <c r="BO425" s="13"/>
      <c r="BP425" s="13"/>
      <c r="BQ425" s="13"/>
      <c r="BR425" s="13"/>
      <c r="BS425" s="13"/>
      <c r="BT425" s="13"/>
      <c r="BU425" s="13"/>
      <c r="BV425" s="13"/>
      <c r="BW425" s="13"/>
      <c r="BX425" s="13"/>
      <c r="BY425" s="13"/>
      <c r="BZ425" s="13"/>
      <c r="CA425" s="13"/>
      <c r="CB425" s="13"/>
      <c r="CC425" s="13"/>
      <c r="CD425" s="13"/>
      <c r="CE425" s="13"/>
      <c r="CF425" s="13"/>
      <c r="CG425" s="13"/>
      <c r="CH425" s="13"/>
      <c r="CI425" s="13"/>
      <c r="CJ425" s="13"/>
      <c r="CK425" s="13"/>
      <c r="CL425" s="13"/>
      <c r="CM425" s="13"/>
      <c r="CN425" s="13"/>
      <c r="CO425" s="13"/>
      <c r="CP425" s="13"/>
      <c r="CQ425" s="13"/>
      <c r="CR425" s="13"/>
      <c r="CS425" s="13"/>
      <c r="CT425" s="13"/>
      <c r="CU425" s="13"/>
      <c r="CV425" s="13"/>
      <c r="CW425" s="13"/>
      <c r="CX425" s="13"/>
      <c r="CY425" s="13"/>
      <c r="CZ425" s="13"/>
      <c r="DA425" s="13"/>
      <c r="DB425" s="13"/>
      <c r="DC425" s="13"/>
      <c r="DD425" s="13"/>
      <c r="DE425" s="13"/>
      <c r="DF425" s="13"/>
      <c r="DG425" s="13"/>
      <c r="DH425" s="13"/>
      <c r="DI425" s="13"/>
      <c r="DJ425" s="13"/>
      <c r="DK425" s="13"/>
      <c r="DL425" s="13"/>
      <c r="DM425" s="13"/>
      <c r="DN425" s="13"/>
      <c r="DO425" s="13"/>
      <c r="DP425" s="13"/>
      <c r="DQ425" s="13"/>
      <c r="DR425" s="13"/>
      <c r="DS425" s="13"/>
      <c r="DT425" s="13"/>
      <c r="DU425" s="13"/>
      <c r="DV425" s="13"/>
      <c r="DW425" s="13"/>
      <c r="DX425" s="13"/>
      <c r="DY425" s="13"/>
      <c r="DZ425" s="13"/>
      <c r="EA425" s="13"/>
      <c r="EB425" s="13"/>
      <c r="EC425" s="13"/>
      <c r="ED425" s="13"/>
      <c r="EE425" s="13"/>
      <c r="EF425" s="13"/>
      <c r="EG425" s="13"/>
      <c r="EH425" s="13"/>
      <c r="EI425" s="13"/>
      <c r="EJ425" s="13"/>
      <c r="EK425" s="13"/>
      <c r="EL425" s="13"/>
      <c r="EM425" s="13"/>
      <c r="EN425" s="13"/>
      <c r="EO425" s="13"/>
      <c r="EP425" s="13"/>
      <c r="EQ425" s="13"/>
      <c r="ER425" s="13"/>
      <c r="ES425" s="13"/>
      <c r="ET425" s="13"/>
      <c r="EU425" s="13"/>
      <c r="EV425" s="13"/>
      <c r="EW425" s="13"/>
      <c r="EX425" s="13"/>
      <c r="EY425" s="13"/>
      <c r="EZ425" s="13"/>
      <c r="FA425" s="13"/>
      <c r="FB425" s="13"/>
      <c r="FC425" s="13"/>
      <c r="FD425" s="13"/>
      <c r="FE425" s="13"/>
      <c r="FF425" s="13"/>
      <c r="FG425" s="13"/>
      <c r="FH425" s="13"/>
      <c r="FI425" s="13"/>
      <c r="FJ425" s="13"/>
      <c r="FK425" s="13"/>
      <c r="FL425" s="13"/>
      <c r="FM425" s="13"/>
      <c r="FN425" s="13"/>
      <c r="FO425" s="13"/>
      <c r="FP425" s="13"/>
      <c r="FQ425" s="13"/>
      <c r="FR425" s="13"/>
      <c r="FS425" s="13"/>
      <c r="FT425" s="13"/>
      <c r="FU425" s="13"/>
      <c r="FV425" s="13"/>
      <c r="FW425" s="13"/>
      <c r="FX425" s="13"/>
      <c r="FY425" s="13"/>
      <c r="FZ425" s="13"/>
      <c r="GA425" s="13"/>
      <c r="GB425" s="13"/>
      <c r="GC425" s="13"/>
    </row>
    <row r="426" spans="1:185" ht="12.75" customHeight="1" x14ac:dyDescent="0.2">
      <c r="A426" s="76"/>
      <c r="B426" s="81" t="s">
        <v>442</v>
      </c>
      <c r="C426" s="82" t="s">
        <v>657</v>
      </c>
      <c r="D426" s="88">
        <v>25</v>
      </c>
      <c r="E426" s="85">
        <v>2.9</v>
      </c>
      <c r="F426" s="73"/>
      <c r="G426" s="15">
        <f t="shared" si="6"/>
        <v>0</v>
      </c>
      <c r="H426" s="15"/>
      <c r="I426" s="15"/>
      <c r="J426" s="15"/>
      <c r="K426" s="15"/>
      <c r="L426" s="15"/>
      <c r="M426" s="15"/>
      <c r="N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  <c r="AG426" s="15"/>
      <c r="AH426" s="15"/>
      <c r="AI426" s="15"/>
      <c r="AJ426" s="15"/>
      <c r="AK426" s="15"/>
      <c r="AL426" s="15"/>
      <c r="AM426" s="15"/>
      <c r="AN426" s="15"/>
      <c r="AO426" s="15"/>
      <c r="AP426" s="15"/>
      <c r="AQ426" s="15"/>
      <c r="AR426" s="15"/>
      <c r="AS426" s="15"/>
      <c r="AT426" s="15"/>
      <c r="AU426" s="15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  <c r="BF426" s="13"/>
      <c r="BG426" s="13"/>
      <c r="BH426" s="13"/>
      <c r="BI426" s="13"/>
      <c r="BJ426" s="13"/>
      <c r="BK426" s="13"/>
      <c r="BL426" s="13"/>
      <c r="BM426" s="13"/>
      <c r="BN426" s="13"/>
      <c r="BO426" s="13"/>
      <c r="BP426" s="13"/>
      <c r="BQ426" s="13"/>
      <c r="BR426" s="13"/>
      <c r="BS426" s="13"/>
      <c r="BT426" s="13"/>
      <c r="BU426" s="13"/>
      <c r="BV426" s="13"/>
      <c r="BW426" s="13"/>
      <c r="BX426" s="13"/>
      <c r="BY426" s="13"/>
      <c r="BZ426" s="13"/>
      <c r="CA426" s="13"/>
      <c r="CB426" s="13"/>
      <c r="CC426" s="13"/>
      <c r="CD426" s="13"/>
      <c r="CE426" s="13"/>
      <c r="CF426" s="13"/>
      <c r="CG426" s="13"/>
      <c r="CH426" s="13"/>
      <c r="CI426" s="13"/>
      <c r="CJ426" s="13"/>
      <c r="CK426" s="13"/>
      <c r="CL426" s="13"/>
      <c r="CM426" s="13"/>
      <c r="CN426" s="13"/>
      <c r="CO426" s="13"/>
      <c r="CP426" s="13"/>
      <c r="CQ426" s="13"/>
      <c r="CR426" s="13"/>
      <c r="CS426" s="13"/>
      <c r="CT426" s="13"/>
      <c r="CU426" s="13"/>
      <c r="CV426" s="13"/>
      <c r="CW426" s="13"/>
      <c r="CX426" s="13"/>
      <c r="CY426" s="13"/>
      <c r="CZ426" s="13"/>
      <c r="DA426" s="13"/>
      <c r="DB426" s="13"/>
      <c r="DC426" s="13"/>
      <c r="DD426" s="13"/>
      <c r="DE426" s="13"/>
      <c r="DF426" s="13"/>
      <c r="DG426" s="13"/>
      <c r="DH426" s="13"/>
      <c r="DI426" s="13"/>
      <c r="DJ426" s="13"/>
      <c r="DK426" s="13"/>
      <c r="DL426" s="13"/>
      <c r="DM426" s="13"/>
      <c r="DN426" s="13"/>
      <c r="DO426" s="13"/>
      <c r="DP426" s="13"/>
      <c r="DQ426" s="13"/>
      <c r="DR426" s="13"/>
      <c r="DS426" s="13"/>
      <c r="DT426" s="13"/>
      <c r="DU426" s="13"/>
      <c r="DV426" s="13"/>
      <c r="DW426" s="13"/>
      <c r="DX426" s="13"/>
      <c r="DY426" s="13"/>
      <c r="DZ426" s="13"/>
      <c r="EA426" s="13"/>
      <c r="EB426" s="13"/>
      <c r="EC426" s="13"/>
      <c r="ED426" s="13"/>
      <c r="EE426" s="13"/>
      <c r="EF426" s="13"/>
      <c r="EG426" s="13"/>
      <c r="EH426" s="13"/>
      <c r="EI426" s="13"/>
      <c r="EJ426" s="13"/>
      <c r="EK426" s="13"/>
      <c r="EL426" s="13"/>
      <c r="EM426" s="13"/>
      <c r="EN426" s="13"/>
      <c r="EO426" s="13"/>
      <c r="EP426" s="13"/>
      <c r="EQ426" s="13"/>
      <c r="ER426" s="13"/>
      <c r="ES426" s="13"/>
      <c r="ET426" s="13"/>
      <c r="EU426" s="13"/>
      <c r="EV426" s="13"/>
      <c r="EW426" s="13"/>
      <c r="EX426" s="13"/>
      <c r="EY426" s="13"/>
      <c r="EZ426" s="13"/>
      <c r="FA426" s="13"/>
      <c r="FB426" s="13"/>
      <c r="FC426" s="13"/>
      <c r="FD426" s="13"/>
      <c r="FE426" s="13"/>
      <c r="FF426" s="13"/>
      <c r="FG426" s="13"/>
      <c r="FH426" s="13"/>
      <c r="FI426" s="13"/>
      <c r="FJ426" s="13"/>
      <c r="FK426" s="13"/>
      <c r="FL426" s="13"/>
      <c r="FM426" s="13"/>
      <c r="FN426" s="13"/>
      <c r="FO426" s="13"/>
      <c r="FP426" s="13"/>
      <c r="FQ426" s="13"/>
      <c r="FR426" s="13"/>
      <c r="FS426" s="13"/>
      <c r="FT426" s="13"/>
      <c r="FU426" s="13"/>
      <c r="FV426" s="13"/>
      <c r="FW426" s="13"/>
      <c r="FX426" s="13"/>
      <c r="FY426" s="13"/>
      <c r="FZ426" s="13"/>
      <c r="GA426" s="13"/>
      <c r="GB426" s="13"/>
      <c r="GC426" s="13"/>
    </row>
    <row r="427" spans="1:185" ht="12.75" customHeight="1" x14ac:dyDescent="0.2">
      <c r="A427" s="76"/>
      <c r="B427" s="81" t="s">
        <v>436</v>
      </c>
      <c r="C427" s="82" t="s">
        <v>649</v>
      </c>
      <c r="D427" s="88">
        <v>44</v>
      </c>
      <c r="E427" s="85">
        <v>2.9</v>
      </c>
      <c r="F427" s="73"/>
      <c r="G427" s="15">
        <f t="shared" si="6"/>
        <v>13</v>
      </c>
      <c r="H427" s="15">
        <v>0</v>
      </c>
      <c r="I427" s="15">
        <v>1</v>
      </c>
      <c r="J427" s="15">
        <v>2</v>
      </c>
      <c r="K427" s="15"/>
      <c r="L427" s="15">
        <v>1</v>
      </c>
      <c r="M427" s="15">
        <v>0</v>
      </c>
      <c r="N427" s="15">
        <v>1</v>
      </c>
      <c r="O427" s="10">
        <v>2</v>
      </c>
      <c r="P427" s="15"/>
      <c r="Q427" s="15">
        <v>2</v>
      </c>
      <c r="R427" s="15">
        <v>2</v>
      </c>
      <c r="S427" s="15">
        <v>2</v>
      </c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  <c r="AG427" s="15"/>
      <c r="AH427" s="15"/>
      <c r="AI427" s="15"/>
      <c r="AJ427" s="15"/>
      <c r="AK427" s="15"/>
      <c r="AL427" s="15"/>
      <c r="AM427" s="15"/>
      <c r="AN427" s="15"/>
      <c r="AO427" s="15"/>
      <c r="AP427" s="15"/>
      <c r="AQ427" s="15"/>
      <c r="AR427" s="15"/>
      <c r="AS427" s="15"/>
      <c r="AT427" s="15"/>
      <c r="AU427" s="15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  <c r="BF427" s="13"/>
      <c r="BG427" s="13"/>
      <c r="BH427" s="13"/>
      <c r="BI427" s="13"/>
      <c r="BJ427" s="13"/>
      <c r="BK427" s="13"/>
      <c r="BL427" s="13"/>
      <c r="BM427" s="13"/>
      <c r="BN427" s="13"/>
      <c r="BO427" s="13"/>
      <c r="BP427" s="13"/>
      <c r="BQ427" s="13"/>
      <c r="BR427" s="13"/>
      <c r="BS427" s="13"/>
      <c r="BT427" s="13"/>
      <c r="BU427" s="13"/>
      <c r="BV427" s="13"/>
      <c r="BW427" s="13"/>
      <c r="BX427" s="13"/>
      <c r="BY427" s="13"/>
      <c r="BZ427" s="13"/>
      <c r="CA427" s="13"/>
      <c r="CB427" s="13"/>
      <c r="CC427" s="13"/>
      <c r="CD427" s="13"/>
      <c r="CE427" s="13"/>
      <c r="CF427" s="13"/>
      <c r="CG427" s="13"/>
      <c r="CH427" s="13"/>
      <c r="CI427" s="13"/>
      <c r="CJ427" s="13"/>
      <c r="CK427" s="13"/>
      <c r="CL427" s="13"/>
      <c r="CM427" s="13"/>
      <c r="CN427" s="13"/>
      <c r="CO427" s="13"/>
      <c r="CP427" s="13"/>
      <c r="CQ427" s="13"/>
      <c r="CR427" s="13"/>
      <c r="CS427" s="13"/>
      <c r="CT427" s="13"/>
      <c r="CU427" s="13"/>
      <c r="CV427" s="13"/>
      <c r="CW427" s="13"/>
      <c r="CX427" s="13"/>
      <c r="CY427" s="13"/>
      <c r="CZ427" s="13"/>
      <c r="DA427" s="13"/>
      <c r="DB427" s="13"/>
      <c r="DC427" s="13"/>
      <c r="DD427" s="13"/>
      <c r="DE427" s="13"/>
      <c r="DF427" s="13"/>
      <c r="DG427" s="13"/>
      <c r="DH427" s="13"/>
      <c r="DI427" s="13"/>
      <c r="DJ427" s="13"/>
      <c r="DK427" s="13"/>
      <c r="DL427" s="13"/>
      <c r="DM427" s="13"/>
      <c r="DN427" s="13"/>
      <c r="DO427" s="13"/>
      <c r="DP427" s="13"/>
      <c r="DQ427" s="13"/>
      <c r="DR427" s="13"/>
      <c r="DS427" s="13"/>
      <c r="DT427" s="13"/>
      <c r="DU427" s="13"/>
      <c r="DV427" s="13"/>
      <c r="DW427" s="13"/>
      <c r="DX427" s="13"/>
      <c r="DY427" s="13"/>
      <c r="DZ427" s="13"/>
      <c r="EA427" s="13"/>
      <c r="EB427" s="13"/>
      <c r="EC427" s="13"/>
      <c r="ED427" s="13"/>
      <c r="EE427" s="13"/>
      <c r="EF427" s="13"/>
      <c r="EG427" s="13"/>
      <c r="EH427" s="13"/>
      <c r="EI427" s="13"/>
      <c r="EJ427" s="13"/>
      <c r="EK427" s="13"/>
      <c r="EL427" s="13"/>
      <c r="EM427" s="13"/>
      <c r="EN427" s="13"/>
      <c r="EO427" s="13"/>
      <c r="EP427" s="13"/>
      <c r="EQ427" s="13"/>
      <c r="ER427" s="13"/>
      <c r="ES427" s="13"/>
      <c r="ET427" s="13"/>
      <c r="EU427" s="13"/>
      <c r="EV427" s="13"/>
      <c r="EW427" s="13"/>
      <c r="EX427" s="13"/>
      <c r="EY427" s="13"/>
      <c r="EZ427" s="13"/>
      <c r="FA427" s="13"/>
      <c r="FB427" s="13"/>
      <c r="FC427" s="13"/>
      <c r="FD427" s="13"/>
      <c r="FE427" s="13"/>
      <c r="FF427" s="13"/>
      <c r="FG427" s="13"/>
      <c r="FH427" s="13"/>
      <c r="FI427" s="13"/>
      <c r="FJ427" s="13"/>
      <c r="FK427" s="13"/>
      <c r="FL427" s="13"/>
      <c r="FM427" s="13"/>
      <c r="FN427" s="13"/>
      <c r="FO427" s="13"/>
      <c r="FP427" s="13"/>
      <c r="FQ427" s="13"/>
      <c r="FR427" s="13"/>
      <c r="FS427" s="13"/>
      <c r="FT427" s="13"/>
      <c r="FU427" s="13"/>
      <c r="FV427" s="13"/>
      <c r="FW427" s="13"/>
      <c r="FX427" s="13"/>
      <c r="FY427" s="13"/>
      <c r="FZ427" s="13"/>
      <c r="GA427" s="13"/>
      <c r="GB427" s="13"/>
      <c r="GC427" s="13"/>
    </row>
    <row r="428" spans="1:185" ht="12.75" customHeight="1" x14ac:dyDescent="0.2">
      <c r="A428" s="76"/>
      <c r="B428" s="81" t="s">
        <v>588</v>
      </c>
      <c r="C428" s="82" t="s">
        <v>664</v>
      </c>
      <c r="D428" s="88"/>
      <c r="E428" s="85">
        <v>2.9</v>
      </c>
      <c r="F428" s="73"/>
      <c r="G428" s="15">
        <f t="shared" si="6"/>
        <v>24</v>
      </c>
      <c r="H428" s="15">
        <v>7</v>
      </c>
      <c r="I428" s="15">
        <v>2</v>
      </c>
      <c r="J428" s="15">
        <v>2</v>
      </c>
      <c r="K428" s="15"/>
      <c r="L428" s="15">
        <v>0</v>
      </c>
      <c r="M428" s="15">
        <v>2</v>
      </c>
      <c r="N428" s="15">
        <v>2</v>
      </c>
      <c r="O428" s="10">
        <v>4</v>
      </c>
      <c r="P428" s="15"/>
      <c r="Q428" s="15">
        <v>2</v>
      </c>
      <c r="R428" s="15">
        <v>1</v>
      </c>
      <c r="S428" s="15">
        <v>2</v>
      </c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  <c r="AG428" s="15"/>
      <c r="AH428" s="15"/>
      <c r="AI428" s="15"/>
      <c r="AJ428" s="15"/>
      <c r="AK428" s="15"/>
      <c r="AL428" s="15"/>
      <c r="AM428" s="15"/>
      <c r="AN428" s="15"/>
      <c r="AO428" s="15"/>
      <c r="AP428" s="15"/>
      <c r="AQ428" s="15"/>
      <c r="AR428" s="15"/>
      <c r="AS428" s="15"/>
      <c r="AT428" s="15"/>
      <c r="AU428" s="15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  <c r="BF428" s="13"/>
      <c r="BG428" s="13"/>
      <c r="BH428" s="13"/>
      <c r="BI428" s="13"/>
      <c r="BJ428" s="13"/>
      <c r="BK428" s="13"/>
      <c r="BL428" s="13"/>
      <c r="BM428" s="13"/>
      <c r="BN428" s="13"/>
      <c r="BO428" s="13"/>
      <c r="BP428" s="13"/>
      <c r="BQ428" s="13"/>
      <c r="BR428" s="13"/>
      <c r="BS428" s="13"/>
      <c r="BT428" s="13"/>
      <c r="BU428" s="13"/>
      <c r="BV428" s="13"/>
      <c r="BW428" s="13"/>
      <c r="BX428" s="13"/>
      <c r="BY428" s="13"/>
      <c r="BZ428" s="13"/>
      <c r="CA428" s="13"/>
      <c r="CB428" s="13"/>
      <c r="CC428" s="13"/>
      <c r="CD428" s="13"/>
      <c r="CE428" s="13"/>
      <c r="CF428" s="13"/>
      <c r="CG428" s="13"/>
      <c r="CH428" s="13"/>
      <c r="CI428" s="13"/>
      <c r="CJ428" s="13"/>
      <c r="CK428" s="13"/>
      <c r="CL428" s="13"/>
      <c r="CM428" s="13"/>
      <c r="CN428" s="13"/>
      <c r="CO428" s="13"/>
      <c r="CP428" s="13"/>
      <c r="CQ428" s="13"/>
      <c r="CR428" s="13"/>
      <c r="CS428" s="13"/>
      <c r="CT428" s="13"/>
      <c r="CU428" s="13"/>
      <c r="CV428" s="13"/>
      <c r="CW428" s="13"/>
      <c r="CX428" s="13"/>
      <c r="CY428" s="13"/>
      <c r="CZ428" s="13"/>
      <c r="DA428" s="13"/>
      <c r="DB428" s="13"/>
      <c r="DC428" s="13"/>
      <c r="DD428" s="13"/>
      <c r="DE428" s="13"/>
      <c r="DF428" s="13"/>
      <c r="DG428" s="13"/>
      <c r="DH428" s="13"/>
      <c r="DI428" s="13"/>
      <c r="DJ428" s="13"/>
      <c r="DK428" s="13"/>
      <c r="DL428" s="13"/>
      <c r="DM428" s="13"/>
      <c r="DN428" s="13"/>
      <c r="DO428" s="13"/>
      <c r="DP428" s="13"/>
      <c r="DQ428" s="13"/>
      <c r="DR428" s="13"/>
      <c r="DS428" s="13"/>
      <c r="DT428" s="13"/>
      <c r="DU428" s="13"/>
      <c r="DV428" s="13"/>
      <c r="DW428" s="13"/>
      <c r="DX428" s="13"/>
      <c r="DY428" s="13"/>
      <c r="DZ428" s="13"/>
      <c r="EA428" s="13"/>
      <c r="EB428" s="13"/>
      <c r="EC428" s="13"/>
      <c r="ED428" s="13"/>
      <c r="EE428" s="13"/>
      <c r="EF428" s="13"/>
      <c r="EG428" s="13"/>
      <c r="EH428" s="13"/>
      <c r="EI428" s="13"/>
      <c r="EJ428" s="13"/>
      <c r="EK428" s="13"/>
      <c r="EL428" s="13"/>
      <c r="EM428" s="13"/>
      <c r="EN428" s="13"/>
      <c r="EO428" s="13"/>
      <c r="EP428" s="13"/>
      <c r="EQ428" s="13"/>
      <c r="ER428" s="13"/>
      <c r="ES428" s="13"/>
      <c r="ET428" s="13"/>
      <c r="EU428" s="13"/>
      <c r="EV428" s="13"/>
      <c r="EW428" s="13"/>
      <c r="EX428" s="13"/>
      <c r="EY428" s="13"/>
      <c r="EZ428" s="13"/>
      <c r="FA428" s="13"/>
      <c r="FB428" s="13"/>
      <c r="FC428" s="13"/>
      <c r="FD428" s="13"/>
      <c r="FE428" s="13"/>
      <c r="FF428" s="13"/>
      <c r="FG428" s="13"/>
      <c r="FH428" s="13"/>
      <c r="FI428" s="13"/>
      <c r="FJ428" s="13"/>
      <c r="FK428" s="13"/>
      <c r="FL428" s="13"/>
      <c r="FM428" s="13"/>
      <c r="FN428" s="13"/>
      <c r="FO428" s="13"/>
      <c r="FP428" s="13"/>
      <c r="FQ428" s="13"/>
      <c r="FR428" s="13"/>
      <c r="FS428" s="13"/>
      <c r="FT428" s="13"/>
      <c r="FU428" s="13"/>
      <c r="FV428" s="13"/>
      <c r="FW428" s="13"/>
      <c r="FX428" s="13"/>
      <c r="FY428" s="13"/>
      <c r="FZ428" s="13"/>
      <c r="GA428" s="13"/>
      <c r="GB428" s="13"/>
      <c r="GC428" s="13"/>
    </row>
    <row r="429" spans="1:185" ht="12.75" customHeight="1" x14ac:dyDescent="0.2">
      <c r="A429" s="76"/>
      <c r="B429" s="81" t="s">
        <v>589</v>
      </c>
      <c r="C429" s="82" t="s">
        <v>662</v>
      </c>
      <c r="D429" s="88"/>
      <c r="E429" s="85">
        <v>2.9</v>
      </c>
      <c r="F429" s="73"/>
      <c r="G429" s="15">
        <f t="shared" si="6"/>
        <v>12</v>
      </c>
      <c r="H429" s="15">
        <v>2</v>
      </c>
      <c r="I429" s="15">
        <v>2</v>
      </c>
      <c r="J429" s="15">
        <v>2</v>
      </c>
      <c r="K429" s="15"/>
      <c r="L429" s="15">
        <v>2</v>
      </c>
      <c r="M429" s="15">
        <v>1</v>
      </c>
      <c r="N429" s="15">
        <v>0</v>
      </c>
      <c r="O429" s="10">
        <v>0</v>
      </c>
      <c r="P429" s="15"/>
      <c r="Q429" s="15">
        <v>0</v>
      </c>
      <c r="R429" s="15">
        <v>1</v>
      </c>
      <c r="S429" s="15">
        <v>2</v>
      </c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  <c r="AG429" s="15"/>
      <c r="AH429" s="15"/>
      <c r="AI429" s="15"/>
      <c r="AJ429" s="15"/>
      <c r="AK429" s="15"/>
      <c r="AL429" s="15"/>
      <c r="AM429" s="15"/>
      <c r="AN429" s="15"/>
      <c r="AO429" s="15"/>
      <c r="AP429" s="15"/>
      <c r="AQ429" s="15"/>
      <c r="AR429" s="15"/>
      <c r="AS429" s="15"/>
      <c r="AT429" s="15"/>
      <c r="AU429" s="15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  <c r="BF429" s="13"/>
      <c r="BG429" s="13"/>
      <c r="BH429" s="13"/>
      <c r="BI429" s="13"/>
      <c r="BJ429" s="13"/>
      <c r="BK429" s="13"/>
      <c r="BL429" s="13"/>
      <c r="BM429" s="13"/>
      <c r="BN429" s="13"/>
      <c r="BO429" s="13"/>
      <c r="BP429" s="13"/>
      <c r="BQ429" s="13"/>
      <c r="BR429" s="13"/>
      <c r="BS429" s="13"/>
      <c r="BT429" s="13"/>
      <c r="BU429" s="13"/>
      <c r="BV429" s="13"/>
      <c r="BW429" s="13"/>
      <c r="BX429" s="13"/>
      <c r="BY429" s="13"/>
      <c r="BZ429" s="13"/>
      <c r="CA429" s="13"/>
      <c r="CB429" s="13"/>
      <c r="CC429" s="13"/>
      <c r="CD429" s="13"/>
      <c r="CE429" s="13"/>
      <c r="CF429" s="13"/>
      <c r="CG429" s="13"/>
      <c r="CH429" s="13"/>
      <c r="CI429" s="13"/>
      <c r="CJ429" s="13"/>
      <c r="CK429" s="13"/>
      <c r="CL429" s="13"/>
      <c r="CM429" s="13"/>
      <c r="CN429" s="13"/>
      <c r="CO429" s="13"/>
      <c r="CP429" s="13"/>
      <c r="CQ429" s="13"/>
      <c r="CR429" s="13"/>
      <c r="CS429" s="13"/>
      <c r="CT429" s="13"/>
      <c r="CU429" s="13"/>
      <c r="CV429" s="13"/>
      <c r="CW429" s="13"/>
      <c r="CX429" s="13"/>
      <c r="CY429" s="13"/>
      <c r="CZ429" s="13"/>
      <c r="DA429" s="13"/>
      <c r="DB429" s="13"/>
      <c r="DC429" s="13"/>
      <c r="DD429" s="13"/>
      <c r="DE429" s="13"/>
      <c r="DF429" s="13"/>
      <c r="DG429" s="13"/>
      <c r="DH429" s="13"/>
      <c r="DI429" s="13"/>
      <c r="DJ429" s="13"/>
      <c r="DK429" s="13"/>
      <c r="DL429" s="13"/>
      <c r="DM429" s="13"/>
      <c r="DN429" s="13"/>
      <c r="DO429" s="13"/>
      <c r="DP429" s="13"/>
      <c r="DQ429" s="13"/>
      <c r="DR429" s="13"/>
      <c r="DS429" s="13"/>
      <c r="DT429" s="13"/>
      <c r="DU429" s="13"/>
      <c r="DV429" s="13"/>
      <c r="DW429" s="13"/>
      <c r="DX429" s="13"/>
      <c r="DY429" s="13"/>
      <c r="DZ429" s="13"/>
      <c r="EA429" s="13"/>
      <c r="EB429" s="13"/>
      <c r="EC429" s="13"/>
      <c r="ED429" s="13"/>
      <c r="EE429" s="13"/>
      <c r="EF429" s="13"/>
      <c r="EG429" s="13"/>
      <c r="EH429" s="13"/>
      <c r="EI429" s="13"/>
      <c r="EJ429" s="13"/>
      <c r="EK429" s="13"/>
      <c r="EL429" s="13"/>
      <c r="EM429" s="13"/>
      <c r="EN429" s="13"/>
      <c r="EO429" s="13"/>
      <c r="EP429" s="13"/>
      <c r="EQ429" s="13"/>
      <c r="ER429" s="13"/>
      <c r="ES429" s="13"/>
      <c r="ET429" s="13"/>
      <c r="EU429" s="13"/>
      <c r="EV429" s="13"/>
      <c r="EW429" s="13"/>
      <c r="EX429" s="13"/>
      <c r="EY429" s="13"/>
      <c r="EZ429" s="13"/>
      <c r="FA429" s="13"/>
      <c r="FB429" s="13"/>
      <c r="FC429" s="13"/>
      <c r="FD429" s="13"/>
      <c r="FE429" s="13"/>
      <c r="FF429" s="13"/>
      <c r="FG429" s="13"/>
      <c r="FH429" s="13"/>
      <c r="FI429" s="13"/>
      <c r="FJ429" s="13"/>
      <c r="FK429" s="13"/>
      <c r="FL429" s="13"/>
      <c r="FM429" s="13"/>
      <c r="FN429" s="13"/>
      <c r="FO429" s="13"/>
      <c r="FP429" s="13"/>
      <c r="FQ429" s="13"/>
      <c r="FR429" s="13"/>
      <c r="FS429" s="13"/>
      <c r="FT429" s="13"/>
      <c r="FU429" s="13"/>
      <c r="FV429" s="13"/>
      <c r="FW429" s="13"/>
      <c r="FX429" s="13"/>
      <c r="FY429" s="13"/>
      <c r="FZ429" s="13"/>
      <c r="GA429" s="13"/>
      <c r="GB429" s="13"/>
      <c r="GC429" s="13"/>
    </row>
    <row r="430" spans="1:185" ht="12.75" customHeight="1" x14ac:dyDescent="0.2">
      <c r="A430" s="76"/>
      <c r="B430" s="81" t="s">
        <v>590</v>
      </c>
      <c r="C430" s="82" t="s">
        <v>646</v>
      </c>
      <c r="D430" s="88"/>
      <c r="E430" s="85">
        <v>2.9</v>
      </c>
      <c r="F430" s="73"/>
      <c r="G430" s="15">
        <f t="shared" si="6"/>
        <v>3</v>
      </c>
      <c r="H430" s="15">
        <v>0</v>
      </c>
      <c r="I430" s="15">
        <v>1</v>
      </c>
      <c r="J430" s="15">
        <v>0</v>
      </c>
      <c r="K430" s="15"/>
      <c r="L430" s="15">
        <v>0</v>
      </c>
      <c r="M430" s="15">
        <v>2</v>
      </c>
      <c r="N430" s="15">
        <v>0</v>
      </c>
      <c r="O430" s="59">
        <v>0</v>
      </c>
      <c r="P430" s="15"/>
      <c r="Q430" s="15">
        <v>0</v>
      </c>
      <c r="R430" s="15">
        <v>0</v>
      </c>
      <c r="S430" s="15">
        <v>0</v>
      </c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  <c r="AG430" s="15"/>
      <c r="AH430" s="15"/>
      <c r="AI430" s="15"/>
      <c r="AJ430" s="15"/>
      <c r="AK430" s="15"/>
      <c r="AL430" s="15"/>
      <c r="AM430" s="15"/>
      <c r="AN430" s="15"/>
      <c r="AO430" s="15"/>
      <c r="AP430" s="15"/>
      <c r="AQ430" s="15"/>
      <c r="AR430" s="15"/>
      <c r="AS430" s="15"/>
      <c r="AT430" s="15"/>
      <c r="AU430" s="15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  <c r="BF430" s="13"/>
      <c r="BG430" s="13"/>
      <c r="BH430" s="13"/>
      <c r="BI430" s="13"/>
      <c r="BJ430" s="13"/>
      <c r="BK430" s="13"/>
      <c r="BL430" s="13"/>
      <c r="BM430" s="13"/>
      <c r="BN430" s="13"/>
      <c r="BO430" s="13"/>
      <c r="BP430" s="13"/>
      <c r="BQ430" s="13"/>
      <c r="BR430" s="13"/>
      <c r="BS430" s="13"/>
      <c r="BT430" s="13"/>
      <c r="BU430" s="13"/>
      <c r="BV430" s="13"/>
      <c r="BW430" s="13"/>
      <c r="BX430" s="13"/>
      <c r="BY430" s="13"/>
      <c r="BZ430" s="13"/>
      <c r="CA430" s="13"/>
      <c r="CB430" s="13"/>
      <c r="CC430" s="13"/>
      <c r="CD430" s="13"/>
      <c r="CE430" s="13"/>
      <c r="CF430" s="13"/>
      <c r="CG430" s="13"/>
      <c r="CH430" s="13"/>
      <c r="CI430" s="13"/>
      <c r="CJ430" s="13"/>
      <c r="CK430" s="13"/>
      <c r="CL430" s="13"/>
      <c r="CM430" s="13"/>
      <c r="CN430" s="13"/>
      <c r="CO430" s="13"/>
      <c r="CP430" s="13"/>
      <c r="CQ430" s="13"/>
      <c r="CR430" s="13"/>
      <c r="CS430" s="13"/>
      <c r="CT430" s="13"/>
      <c r="CU430" s="13"/>
      <c r="CV430" s="13"/>
      <c r="CW430" s="13"/>
      <c r="CX430" s="13"/>
      <c r="CY430" s="13"/>
      <c r="CZ430" s="13"/>
      <c r="DA430" s="13"/>
      <c r="DB430" s="13"/>
      <c r="DC430" s="13"/>
      <c r="DD430" s="13"/>
      <c r="DE430" s="13"/>
      <c r="DF430" s="13"/>
      <c r="DG430" s="13"/>
      <c r="DH430" s="13"/>
      <c r="DI430" s="13"/>
      <c r="DJ430" s="13"/>
      <c r="DK430" s="13"/>
      <c r="DL430" s="13"/>
      <c r="DM430" s="13"/>
      <c r="DN430" s="13"/>
      <c r="DO430" s="13"/>
      <c r="DP430" s="13"/>
      <c r="DQ430" s="13"/>
      <c r="DR430" s="13"/>
      <c r="DS430" s="13"/>
      <c r="DT430" s="13"/>
      <c r="DU430" s="13"/>
      <c r="DV430" s="13"/>
      <c r="DW430" s="13"/>
      <c r="DX430" s="13"/>
      <c r="DY430" s="13"/>
      <c r="DZ430" s="13"/>
      <c r="EA430" s="13"/>
      <c r="EB430" s="13"/>
      <c r="EC430" s="13"/>
      <c r="ED430" s="13"/>
      <c r="EE430" s="13"/>
      <c r="EF430" s="13"/>
      <c r="EG430" s="13"/>
      <c r="EH430" s="13"/>
      <c r="EI430" s="13"/>
      <c r="EJ430" s="13"/>
      <c r="EK430" s="13"/>
      <c r="EL430" s="13"/>
      <c r="EM430" s="13"/>
      <c r="EN430" s="13"/>
      <c r="EO430" s="13"/>
      <c r="EP430" s="13"/>
      <c r="EQ430" s="13"/>
      <c r="ER430" s="13"/>
      <c r="ES430" s="13"/>
      <c r="ET430" s="13"/>
      <c r="EU430" s="13"/>
      <c r="EV430" s="13"/>
      <c r="EW430" s="13"/>
      <c r="EX430" s="13"/>
      <c r="EY430" s="13"/>
      <c r="EZ430" s="13"/>
      <c r="FA430" s="13"/>
      <c r="FB430" s="13"/>
      <c r="FC430" s="13"/>
      <c r="FD430" s="13"/>
      <c r="FE430" s="13"/>
      <c r="FF430" s="13"/>
      <c r="FG430" s="13"/>
      <c r="FH430" s="13"/>
      <c r="FI430" s="13"/>
      <c r="FJ430" s="13"/>
      <c r="FK430" s="13"/>
      <c r="FL430" s="13"/>
      <c r="FM430" s="13"/>
      <c r="FN430" s="13"/>
      <c r="FO430" s="13"/>
      <c r="FP430" s="13"/>
      <c r="FQ430" s="13"/>
      <c r="FR430" s="13"/>
      <c r="FS430" s="13"/>
      <c r="FT430" s="13"/>
      <c r="FU430" s="13"/>
      <c r="FV430" s="13"/>
      <c r="FW430" s="13"/>
      <c r="FX430" s="13"/>
      <c r="FY430" s="13"/>
      <c r="FZ430" s="13"/>
      <c r="GA430" s="13"/>
      <c r="GB430" s="13"/>
      <c r="GC430" s="13"/>
    </row>
    <row r="431" spans="1:185" ht="12.75" customHeight="1" x14ac:dyDescent="0.2">
      <c r="A431" s="76"/>
      <c r="B431" t="s">
        <v>1262</v>
      </c>
      <c r="C431" s="82" t="s">
        <v>663</v>
      </c>
      <c r="D431" s="88"/>
      <c r="E431" s="85">
        <v>2.9</v>
      </c>
      <c r="F431" s="73"/>
      <c r="G431" s="15">
        <f>SUM(H431:AW431)</f>
        <v>14</v>
      </c>
      <c r="H431" s="15"/>
      <c r="I431" s="15"/>
      <c r="J431" s="15">
        <v>0</v>
      </c>
      <c r="K431" s="15"/>
      <c r="L431" s="15">
        <v>2</v>
      </c>
      <c r="M431" s="15">
        <v>7</v>
      </c>
      <c r="N431" s="15">
        <v>2</v>
      </c>
      <c r="O431" s="59">
        <v>2</v>
      </c>
      <c r="P431" s="15"/>
      <c r="Q431" s="15">
        <v>0</v>
      </c>
      <c r="R431" s="15">
        <v>1</v>
      </c>
      <c r="S431" s="15">
        <v>0</v>
      </c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  <c r="AG431" s="15"/>
      <c r="AH431" s="15"/>
      <c r="AI431" s="15"/>
      <c r="AJ431" s="15"/>
      <c r="AK431" s="15"/>
      <c r="AL431" s="15"/>
      <c r="AM431" s="15"/>
      <c r="AN431" s="15"/>
      <c r="AO431" s="15"/>
      <c r="AP431" s="15"/>
      <c r="AQ431" s="15"/>
      <c r="AR431" s="15"/>
      <c r="AS431" s="15"/>
      <c r="AT431" s="15"/>
      <c r="AU431" s="15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  <c r="BF431" s="13"/>
      <c r="BG431" s="13"/>
      <c r="BH431" s="13"/>
      <c r="BI431" s="13"/>
      <c r="BJ431" s="13"/>
      <c r="BK431" s="13"/>
      <c r="BL431" s="13"/>
      <c r="BM431" s="13"/>
      <c r="BN431" s="13"/>
      <c r="BO431" s="13"/>
      <c r="BP431" s="13"/>
      <c r="BQ431" s="13"/>
      <c r="BR431" s="13"/>
      <c r="BS431" s="13"/>
      <c r="BT431" s="13"/>
      <c r="BU431" s="13"/>
      <c r="BV431" s="13"/>
      <c r="BW431" s="13"/>
      <c r="BX431" s="13"/>
      <c r="BY431" s="13"/>
      <c r="BZ431" s="13"/>
      <c r="CA431" s="13"/>
      <c r="CB431" s="13"/>
      <c r="CC431" s="13"/>
      <c r="CD431" s="13"/>
      <c r="CE431" s="13"/>
      <c r="CF431" s="13"/>
      <c r="CG431" s="13"/>
      <c r="CH431" s="13"/>
      <c r="CI431" s="13"/>
      <c r="CJ431" s="13"/>
      <c r="CK431" s="13"/>
      <c r="CL431" s="13"/>
      <c r="CM431" s="13"/>
      <c r="CN431" s="13"/>
      <c r="CO431" s="13"/>
      <c r="CP431" s="13"/>
      <c r="CQ431" s="13"/>
      <c r="CR431" s="13"/>
      <c r="CS431" s="13"/>
      <c r="CT431" s="13"/>
      <c r="CU431" s="13"/>
      <c r="CV431" s="13"/>
      <c r="CW431" s="13"/>
      <c r="CX431" s="13"/>
      <c r="CY431" s="13"/>
      <c r="CZ431" s="13"/>
      <c r="DA431" s="13"/>
      <c r="DB431" s="13"/>
      <c r="DC431" s="13"/>
      <c r="DD431" s="13"/>
      <c r="DE431" s="13"/>
      <c r="DF431" s="13"/>
      <c r="DG431" s="13"/>
      <c r="DH431" s="13"/>
      <c r="DI431" s="13"/>
      <c r="DJ431" s="13"/>
      <c r="DK431" s="13"/>
      <c r="DL431" s="13"/>
      <c r="DM431" s="13"/>
      <c r="DN431" s="13"/>
      <c r="DO431" s="13"/>
      <c r="DP431" s="13"/>
      <c r="DQ431" s="13"/>
      <c r="DR431" s="13"/>
      <c r="DS431" s="13"/>
      <c r="DT431" s="13"/>
      <c r="DU431" s="13"/>
      <c r="DV431" s="13"/>
      <c r="DW431" s="13"/>
      <c r="DX431" s="13"/>
      <c r="DY431" s="13"/>
      <c r="DZ431" s="13"/>
      <c r="EA431" s="13"/>
      <c r="EB431" s="13"/>
      <c r="EC431" s="13"/>
      <c r="ED431" s="13"/>
      <c r="EE431" s="13"/>
      <c r="EF431" s="13"/>
      <c r="EG431" s="13"/>
      <c r="EH431" s="13"/>
      <c r="EI431" s="13"/>
      <c r="EJ431" s="13"/>
      <c r="EK431" s="13"/>
      <c r="EL431" s="13"/>
      <c r="EM431" s="13"/>
      <c r="EN431" s="13"/>
      <c r="EO431" s="13"/>
      <c r="EP431" s="13"/>
      <c r="EQ431" s="13"/>
      <c r="ER431" s="13"/>
      <c r="ES431" s="13"/>
      <c r="ET431" s="13"/>
      <c r="EU431" s="13"/>
      <c r="EV431" s="13"/>
      <c r="EW431" s="13"/>
      <c r="EX431" s="13"/>
      <c r="EY431" s="13"/>
      <c r="EZ431" s="13"/>
      <c r="FA431" s="13"/>
      <c r="FB431" s="13"/>
      <c r="FC431" s="13"/>
      <c r="FD431" s="13"/>
      <c r="FE431" s="13"/>
      <c r="FF431" s="13"/>
      <c r="FG431" s="13"/>
      <c r="FH431" s="13"/>
      <c r="FI431" s="13"/>
      <c r="FJ431" s="13"/>
      <c r="FK431" s="13"/>
      <c r="FL431" s="13"/>
      <c r="FM431" s="13"/>
      <c r="FN431" s="13"/>
      <c r="FO431" s="13"/>
      <c r="FP431" s="13"/>
      <c r="FQ431" s="13"/>
      <c r="FR431" s="13"/>
      <c r="FS431" s="13"/>
      <c r="FT431" s="13"/>
      <c r="FU431" s="13"/>
      <c r="FV431" s="13"/>
      <c r="FW431" s="13"/>
      <c r="FX431" s="13"/>
      <c r="FY431" s="13"/>
      <c r="FZ431" s="13"/>
      <c r="GA431" s="13"/>
      <c r="GB431" s="13"/>
      <c r="GC431" s="13"/>
    </row>
    <row r="432" spans="1:185" ht="12.75" customHeight="1" x14ac:dyDescent="0.2">
      <c r="A432" s="76"/>
      <c r="B432" s="81" t="s">
        <v>229</v>
      </c>
      <c r="C432" s="82" t="s">
        <v>653</v>
      </c>
      <c r="D432" s="88">
        <v>9</v>
      </c>
      <c r="E432" s="85">
        <v>2.8</v>
      </c>
      <c r="F432" s="73"/>
      <c r="G432" s="15">
        <f t="shared" si="6"/>
        <v>0</v>
      </c>
      <c r="H432" s="15">
        <v>0</v>
      </c>
      <c r="I432" s="15">
        <v>0</v>
      </c>
      <c r="J432" s="68">
        <v>0</v>
      </c>
      <c r="K432" s="15"/>
      <c r="L432" s="59">
        <v>0</v>
      </c>
      <c r="M432" s="59">
        <v>0</v>
      </c>
      <c r="N432" s="59">
        <v>0</v>
      </c>
      <c r="O432" s="59">
        <v>0</v>
      </c>
      <c r="P432" s="15"/>
      <c r="Q432" s="59">
        <v>0</v>
      </c>
      <c r="R432" s="59">
        <v>0</v>
      </c>
      <c r="S432" s="59">
        <v>0</v>
      </c>
      <c r="T432" s="59"/>
      <c r="U432" s="15"/>
      <c r="V432" s="59"/>
      <c r="W432" s="59"/>
      <c r="X432" s="61"/>
      <c r="Y432" s="59"/>
      <c r="Z432" s="61"/>
      <c r="AA432" s="59"/>
      <c r="AB432" s="62"/>
      <c r="AC432" s="62"/>
      <c r="AD432" s="59"/>
      <c r="AE432" s="62"/>
      <c r="AF432" s="59"/>
      <c r="AG432" s="63"/>
      <c r="AH432" s="59"/>
      <c r="AI432" s="59"/>
      <c r="AJ432" s="59"/>
      <c r="AK432" s="59"/>
      <c r="AL432" s="59"/>
      <c r="AM432" s="59"/>
      <c r="AN432" s="59"/>
      <c r="AO432" s="59"/>
      <c r="AP432" s="59"/>
      <c r="AQ432" s="63"/>
      <c r="AR432" s="59"/>
      <c r="AS432" s="59"/>
      <c r="AT432" s="59"/>
      <c r="AU432" s="59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  <c r="BF432" s="13"/>
      <c r="BG432" s="13"/>
      <c r="BH432" s="13"/>
      <c r="BI432" s="13"/>
      <c r="BJ432" s="13"/>
      <c r="BK432" s="13"/>
      <c r="BL432" s="13"/>
      <c r="BM432" s="13"/>
      <c r="BN432" s="13"/>
      <c r="BO432" s="13"/>
      <c r="BP432" s="13"/>
      <c r="BQ432" s="13"/>
      <c r="BR432" s="13"/>
      <c r="BS432" s="13"/>
      <c r="BT432" s="13"/>
      <c r="BU432" s="13"/>
      <c r="BV432" s="13"/>
      <c r="BW432" s="13"/>
      <c r="BX432" s="13"/>
      <c r="BY432" s="13"/>
      <c r="BZ432" s="13"/>
      <c r="CA432" s="13"/>
      <c r="CB432" s="13"/>
      <c r="CC432" s="13"/>
      <c r="CD432" s="13"/>
      <c r="CE432" s="13"/>
      <c r="CF432" s="13"/>
      <c r="CG432" s="13"/>
      <c r="CH432" s="13"/>
      <c r="CI432" s="13"/>
      <c r="CJ432" s="13"/>
      <c r="CK432" s="13"/>
      <c r="CL432" s="13"/>
      <c r="CM432" s="13"/>
      <c r="CN432" s="13"/>
      <c r="CO432" s="13"/>
      <c r="CP432" s="13"/>
      <c r="CQ432" s="13"/>
      <c r="CR432" s="13"/>
      <c r="CS432" s="13"/>
      <c r="CT432" s="13"/>
      <c r="CU432" s="13"/>
      <c r="CV432" s="13"/>
      <c r="CW432" s="13"/>
      <c r="CX432" s="13"/>
      <c r="CY432" s="13"/>
      <c r="CZ432" s="13"/>
      <c r="DA432" s="13"/>
      <c r="DB432" s="13"/>
      <c r="DC432" s="13"/>
      <c r="DD432" s="13"/>
      <c r="DE432" s="13"/>
      <c r="DF432" s="13"/>
      <c r="DG432" s="13"/>
      <c r="DH432" s="13"/>
      <c r="DI432" s="13"/>
      <c r="DJ432" s="13"/>
      <c r="DK432" s="13"/>
      <c r="DL432" s="13"/>
      <c r="DM432" s="13"/>
      <c r="DN432" s="13"/>
      <c r="DO432" s="13"/>
      <c r="DP432" s="13"/>
      <c r="DQ432" s="13"/>
      <c r="DR432" s="13"/>
      <c r="DS432" s="13"/>
      <c r="DT432" s="13"/>
      <c r="DU432" s="13"/>
      <c r="DV432" s="13"/>
      <c r="DW432" s="13"/>
      <c r="DX432" s="13"/>
      <c r="DY432" s="13"/>
      <c r="DZ432" s="13"/>
      <c r="EA432" s="13"/>
      <c r="EB432" s="13"/>
      <c r="EC432" s="13"/>
      <c r="ED432" s="13"/>
      <c r="EE432" s="13"/>
      <c r="EF432" s="13"/>
      <c r="EG432" s="13"/>
      <c r="EH432" s="13"/>
      <c r="EI432" s="13"/>
      <c r="EJ432" s="13"/>
      <c r="EK432" s="13"/>
      <c r="EL432" s="13"/>
      <c r="EM432" s="13"/>
      <c r="EN432" s="13"/>
      <c r="EO432" s="13"/>
      <c r="EP432" s="13"/>
      <c r="EQ432" s="13"/>
      <c r="ER432" s="13"/>
      <c r="ES432" s="13"/>
      <c r="ET432" s="13"/>
      <c r="EU432" s="13"/>
      <c r="EV432" s="13"/>
      <c r="EW432" s="13"/>
      <c r="EX432" s="13"/>
      <c r="EY432" s="13"/>
      <c r="EZ432" s="13"/>
      <c r="FA432" s="13"/>
      <c r="FB432" s="13"/>
      <c r="FC432" s="13"/>
      <c r="FD432" s="13"/>
      <c r="FE432" s="13"/>
      <c r="FF432" s="13"/>
      <c r="FG432" s="13"/>
      <c r="FH432" s="13"/>
      <c r="FI432" s="13"/>
      <c r="FJ432" s="13"/>
      <c r="FK432" s="13"/>
      <c r="FL432" s="13"/>
      <c r="FM432" s="13"/>
      <c r="FN432" s="13"/>
      <c r="FO432" s="13"/>
      <c r="FP432" s="13"/>
      <c r="FQ432" s="13"/>
      <c r="FR432" s="13"/>
      <c r="FS432" s="13"/>
      <c r="FT432" s="13"/>
      <c r="FU432" s="13"/>
      <c r="FV432" s="13"/>
      <c r="FW432" s="13"/>
      <c r="FX432" s="13"/>
      <c r="FY432" s="13"/>
      <c r="FZ432" s="13"/>
      <c r="GA432" s="13"/>
      <c r="GB432" s="13"/>
      <c r="GC432" s="13"/>
    </row>
    <row r="433" spans="1:185" ht="12.75" customHeight="1" x14ac:dyDescent="0.2">
      <c r="A433" s="76"/>
      <c r="B433" s="81" t="s">
        <v>163</v>
      </c>
      <c r="C433" s="82" t="s">
        <v>655</v>
      </c>
      <c r="D433" s="88">
        <v>61</v>
      </c>
      <c r="E433" s="85">
        <v>2.8</v>
      </c>
      <c r="F433" s="73"/>
      <c r="G433" s="15">
        <f t="shared" si="6"/>
        <v>12</v>
      </c>
      <c r="H433" s="15">
        <v>2</v>
      </c>
      <c r="I433" s="15">
        <v>2</v>
      </c>
      <c r="J433" s="68">
        <v>2</v>
      </c>
      <c r="K433" s="15"/>
      <c r="L433" s="59">
        <v>1</v>
      </c>
      <c r="M433" s="59">
        <v>2</v>
      </c>
      <c r="N433" s="59">
        <v>1</v>
      </c>
      <c r="O433" s="59">
        <v>2</v>
      </c>
      <c r="P433" s="15"/>
      <c r="Q433" s="59">
        <v>0</v>
      </c>
      <c r="R433" s="59">
        <v>0</v>
      </c>
      <c r="S433" s="59">
        <v>0</v>
      </c>
      <c r="T433" s="59"/>
      <c r="U433" s="15"/>
      <c r="V433" s="59"/>
      <c r="W433" s="59"/>
      <c r="X433" s="61"/>
      <c r="Y433" s="59"/>
      <c r="Z433" s="61"/>
      <c r="AA433" s="59"/>
      <c r="AB433" s="62"/>
      <c r="AC433" s="62"/>
      <c r="AD433" s="59"/>
      <c r="AE433" s="62"/>
      <c r="AF433" s="59"/>
      <c r="AG433" s="63"/>
      <c r="AH433" s="59"/>
      <c r="AI433" s="59"/>
      <c r="AJ433" s="59"/>
      <c r="AK433" s="59"/>
      <c r="AL433" s="59"/>
      <c r="AM433" s="59"/>
      <c r="AN433" s="59"/>
      <c r="AO433" s="63"/>
      <c r="AP433" s="59"/>
      <c r="AQ433" s="63"/>
      <c r="AR433" s="59"/>
      <c r="AS433" s="59"/>
      <c r="AT433" s="59"/>
      <c r="AU433" s="59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  <c r="BF433" s="13"/>
      <c r="BG433" s="13"/>
      <c r="BH433" s="13"/>
      <c r="BI433" s="13"/>
      <c r="BJ433" s="13"/>
      <c r="BK433" s="13"/>
      <c r="BL433" s="13"/>
      <c r="BM433" s="13"/>
      <c r="BN433" s="13"/>
      <c r="BO433" s="13"/>
      <c r="BP433" s="13"/>
      <c r="BQ433" s="13"/>
      <c r="BR433" s="13"/>
      <c r="BS433" s="13"/>
      <c r="BT433" s="13"/>
      <c r="BU433" s="13"/>
      <c r="BV433" s="13"/>
      <c r="BW433" s="13"/>
      <c r="BX433" s="13"/>
      <c r="BY433" s="13"/>
      <c r="BZ433" s="13"/>
      <c r="CA433" s="13"/>
      <c r="CB433" s="13"/>
      <c r="CC433" s="13"/>
      <c r="CD433" s="13"/>
      <c r="CE433" s="13"/>
      <c r="CF433" s="13"/>
      <c r="CG433" s="13"/>
      <c r="CH433" s="13"/>
      <c r="CI433" s="13"/>
      <c r="CJ433" s="13"/>
      <c r="CK433" s="13"/>
      <c r="CL433" s="13"/>
      <c r="CM433" s="13"/>
      <c r="CN433" s="13"/>
      <c r="CO433" s="13"/>
      <c r="CP433" s="13"/>
      <c r="CQ433" s="13"/>
      <c r="CR433" s="13"/>
      <c r="CS433" s="13"/>
      <c r="CT433" s="13"/>
      <c r="CU433" s="13"/>
      <c r="CV433" s="13"/>
      <c r="CW433" s="13"/>
      <c r="CX433" s="13"/>
      <c r="CY433" s="13"/>
      <c r="CZ433" s="13"/>
      <c r="DA433" s="13"/>
      <c r="DB433" s="13"/>
      <c r="DC433" s="13"/>
      <c r="DD433" s="13"/>
      <c r="DE433" s="13"/>
      <c r="DF433" s="13"/>
      <c r="DG433" s="13"/>
      <c r="DH433" s="13"/>
      <c r="DI433" s="13"/>
      <c r="DJ433" s="13"/>
      <c r="DK433" s="13"/>
      <c r="DL433" s="13"/>
      <c r="DM433" s="13"/>
      <c r="DN433" s="13"/>
      <c r="DO433" s="13"/>
      <c r="DP433" s="13"/>
      <c r="DQ433" s="13"/>
      <c r="DR433" s="13"/>
      <c r="DS433" s="13"/>
      <c r="DT433" s="13"/>
      <c r="DU433" s="13"/>
      <c r="DV433" s="13"/>
      <c r="DW433" s="13"/>
      <c r="DX433" s="13"/>
      <c r="DY433" s="13"/>
      <c r="DZ433" s="13"/>
      <c r="EA433" s="13"/>
      <c r="EB433" s="13"/>
      <c r="EC433" s="13"/>
      <c r="ED433" s="13"/>
      <c r="EE433" s="13"/>
      <c r="EF433" s="13"/>
      <c r="EG433" s="13"/>
      <c r="EH433" s="13"/>
      <c r="EI433" s="13"/>
      <c r="EJ433" s="13"/>
      <c r="EK433" s="13"/>
      <c r="EL433" s="13"/>
      <c r="EM433" s="13"/>
      <c r="EN433" s="13"/>
      <c r="EO433" s="13"/>
      <c r="EP433" s="13"/>
      <c r="EQ433" s="13"/>
      <c r="ER433" s="13"/>
      <c r="ES433" s="13"/>
      <c r="ET433" s="13"/>
      <c r="EU433" s="13"/>
      <c r="EV433" s="13"/>
      <c r="EW433" s="13"/>
      <c r="EX433" s="13"/>
      <c r="EY433" s="13"/>
      <c r="EZ433" s="13"/>
      <c r="FA433" s="13"/>
      <c r="FB433" s="13"/>
      <c r="FC433" s="13"/>
      <c r="FD433" s="13"/>
      <c r="FE433" s="13"/>
      <c r="FF433" s="13"/>
      <c r="FG433" s="13"/>
      <c r="FH433" s="13"/>
      <c r="FI433" s="13"/>
      <c r="FJ433" s="13"/>
      <c r="FK433" s="13"/>
      <c r="FL433" s="13"/>
      <c r="FM433" s="13"/>
      <c r="FN433" s="13"/>
      <c r="FO433" s="13"/>
      <c r="FP433" s="13"/>
      <c r="FQ433" s="13"/>
      <c r="FR433" s="13"/>
      <c r="FS433" s="13"/>
      <c r="FT433" s="13"/>
      <c r="FU433" s="13"/>
      <c r="FV433" s="13"/>
      <c r="FW433" s="13"/>
      <c r="FX433" s="13"/>
      <c r="FY433" s="13"/>
      <c r="FZ433" s="13"/>
      <c r="GA433" s="13"/>
      <c r="GB433" s="13"/>
      <c r="GC433" s="13"/>
    </row>
    <row r="434" spans="1:185" ht="12.75" customHeight="1" x14ac:dyDescent="0.2">
      <c r="A434" s="76"/>
      <c r="B434" s="81" t="s">
        <v>437</v>
      </c>
      <c r="C434" s="82" t="s">
        <v>653</v>
      </c>
      <c r="D434" s="88">
        <v>73</v>
      </c>
      <c r="E434" s="85">
        <v>2.8</v>
      </c>
      <c r="F434" s="73"/>
      <c r="G434" s="15">
        <f t="shared" si="6"/>
        <v>11</v>
      </c>
      <c r="H434" s="15">
        <v>2</v>
      </c>
      <c r="I434" s="15">
        <v>2</v>
      </c>
      <c r="J434" s="68">
        <v>1</v>
      </c>
      <c r="K434" s="15"/>
      <c r="L434" s="59">
        <v>2</v>
      </c>
      <c r="M434" s="59">
        <v>0</v>
      </c>
      <c r="N434" s="59">
        <v>0</v>
      </c>
      <c r="O434" s="59">
        <v>0</v>
      </c>
      <c r="P434" s="15"/>
      <c r="Q434" s="59">
        <v>2</v>
      </c>
      <c r="R434" s="59">
        <v>2</v>
      </c>
      <c r="S434" s="59">
        <v>0</v>
      </c>
      <c r="T434" s="59"/>
      <c r="U434" s="15"/>
      <c r="V434" s="59"/>
      <c r="W434" s="59"/>
      <c r="X434" s="61"/>
      <c r="Y434" s="59"/>
      <c r="Z434" s="61"/>
      <c r="AA434" s="59"/>
      <c r="AB434" s="62"/>
      <c r="AC434" s="62"/>
      <c r="AD434" s="59"/>
      <c r="AE434" s="62"/>
      <c r="AF434" s="59"/>
      <c r="AG434" s="63"/>
      <c r="AH434" s="59"/>
      <c r="AI434" s="59"/>
      <c r="AJ434" s="59"/>
      <c r="AK434" s="59"/>
      <c r="AL434" s="59"/>
      <c r="AM434" s="59"/>
      <c r="AN434" s="59"/>
      <c r="AO434" s="63"/>
      <c r="AP434" s="59"/>
      <c r="AQ434" s="63"/>
      <c r="AR434" s="59"/>
      <c r="AS434" s="59"/>
      <c r="AT434" s="59"/>
      <c r="AU434" s="59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  <c r="BF434" s="13"/>
      <c r="BG434" s="13"/>
      <c r="BH434" s="13"/>
      <c r="BI434" s="13"/>
      <c r="BJ434" s="13"/>
      <c r="BK434" s="13"/>
      <c r="BL434" s="13"/>
      <c r="BM434" s="13"/>
      <c r="BN434" s="13"/>
      <c r="BO434" s="13"/>
      <c r="BP434" s="13"/>
      <c r="BQ434" s="13"/>
      <c r="BR434" s="13"/>
      <c r="BS434" s="13"/>
      <c r="BT434" s="13"/>
      <c r="BU434" s="13"/>
      <c r="BV434" s="13"/>
      <c r="BW434" s="13"/>
      <c r="BX434" s="13"/>
      <c r="BY434" s="13"/>
      <c r="BZ434" s="13"/>
      <c r="CA434" s="13"/>
      <c r="CB434" s="13"/>
      <c r="CC434" s="13"/>
      <c r="CD434" s="13"/>
      <c r="CE434" s="13"/>
      <c r="CF434" s="13"/>
      <c r="CG434" s="13"/>
      <c r="CH434" s="13"/>
      <c r="CI434" s="13"/>
      <c r="CJ434" s="13"/>
      <c r="CK434" s="13"/>
      <c r="CL434" s="13"/>
      <c r="CM434" s="13"/>
      <c r="CN434" s="13"/>
      <c r="CO434" s="13"/>
      <c r="CP434" s="13"/>
      <c r="CQ434" s="13"/>
      <c r="CR434" s="13"/>
      <c r="CS434" s="13"/>
      <c r="CT434" s="13"/>
      <c r="CU434" s="13"/>
      <c r="CV434" s="13"/>
      <c r="CW434" s="13"/>
      <c r="CX434" s="13"/>
      <c r="CY434" s="13"/>
      <c r="CZ434" s="13"/>
      <c r="DA434" s="13"/>
      <c r="DB434" s="13"/>
      <c r="DC434" s="13"/>
      <c r="DD434" s="13"/>
      <c r="DE434" s="13"/>
      <c r="DF434" s="13"/>
      <c r="DG434" s="13"/>
      <c r="DH434" s="13"/>
      <c r="DI434" s="13"/>
      <c r="DJ434" s="13"/>
      <c r="DK434" s="13"/>
      <c r="DL434" s="13"/>
      <c r="DM434" s="13"/>
      <c r="DN434" s="13"/>
      <c r="DO434" s="13"/>
      <c r="DP434" s="13"/>
      <c r="DQ434" s="13"/>
      <c r="DR434" s="13"/>
      <c r="DS434" s="13"/>
      <c r="DT434" s="13"/>
      <c r="DU434" s="13"/>
      <c r="DV434" s="13"/>
      <c r="DW434" s="13"/>
      <c r="DX434" s="13"/>
      <c r="DY434" s="13"/>
      <c r="DZ434" s="13"/>
      <c r="EA434" s="13"/>
      <c r="EB434" s="13"/>
      <c r="EC434" s="13"/>
      <c r="ED434" s="13"/>
      <c r="EE434" s="13"/>
      <c r="EF434" s="13"/>
      <c r="EG434" s="13"/>
      <c r="EH434" s="13"/>
      <c r="EI434" s="13"/>
      <c r="EJ434" s="13"/>
      <c r="EK434" s="13"/>
      <c r="EL434" s="13"/>
      <c r="EM434" s="13"/>
      <c r="EN434" s="13"/>
      <c r="EO434" s="13"/>
      <c r="EP434" s="13"/>
      <c r="EQ434" s="13"/>
      <c r="ER434" s="13"/>
      <c r="ES434" s="13"/>
      <c r="ET434" s="13"/>
      <c r="EU434" s="13"/>
      <c r="EV434" s="13"/>
      <c r="EW434" s="13"/>
      <c r="EX434" s="13"/>
      <c r="EY434" s="13"/>
      <c r="EZ434" s="13"/>
      <c r="FA434" s="13"/>
      <c r="FB434" s="13"/>
      <c r="FC434" s="13"/>
      <c r="FD434" s="13"/>
      <c r="FE434" s="13"/>
      <c r="FF434" s="13"/>
      <c r="FG434" s="13"/>
      <c r="FH434" s="13"/>
      <c r="FI434" s="13"/>
      <c r="FJ434" s="13"/>
      <c r="FK434" s="13"/>
      <c r="FL434" s="13"/>
      <c r="FM434" s="13"/>
      <c r="FN434" s="13"/>
      <c r="FO434" s="13"/>
      <c r="FP434" s="13"/>
      <c r="FQ434" s="13"/>
      <c r="FR434" s="13"/>
      <c r="FS434" s="13"/>
      <c r="FT434" s="13"/>
      <c r="FU434" s="13"/>
      <c r="FV434" s="13"/>
      <c r="FW434" s="13"/>
      <c r="FX434" s="13"/>
      <c r="FY434" s="13"/>
      <c r="FZ434" s="13"/>
      <c r="GA434" s="13"/>
      <c r="GB434" s="13"/>
      <c r="GC434" s="13"/>
    </row>
    <row r="435" spans="1:185" ht="12.75" customHeight="1" x14ac:dyDescent="0.2">
      <c r="A435" s="76"/>
      <c r="B435" s="81" t="s">
        <v>211</v>
      </c>
      <c r="C435" s="82" t="s">
        <v>653</v>
      </c>
      <c r="D435" s="88">
        <v>0</v>
      </c>
      <c r="E435" s="85">
        <v>2.8</v>
      </c>
      <c r="F435" s="50"/>
      <c r="G435" s="15">
        <f t="shared" si="6"/>
        <v>0</v>
      </c>
      <c r="H435" s="15">
        <v>0</v>
      </c>
      <c r="I435" s="15">
        <v>0</v>
      </c>
      <c r="J435" s="68">
        <v>0</v>
      </c>
      <c r="K435" s="15"/>
      <c r="L435" s="59">
        <v>0</v>
      </c>
      <c r="M435" s="59">
        <v>0</v>
      </c>
      <c r="N435" s="59">
        <v>0</v>
      </c>
      <c r="O435" s="59">
        <v>0</v>
      </c>
      <c r="P435" s="15"/>
      <c r="Q435" s="59">
        <v>0</v>
      </c>
      <c r="R435" s="59">
        <v>0</v>
      </c>
      <c r="S435" s="59">
        <v>0</v>
      </c>
      <c r="T435" s="59"/>
      <c r="U435" s="15"/>
      <c r="V435" s="59"/>
      <c r="W435" s="59"/>
      <c r="X435" s="61"/>
      <c r="Y435" s="59"/>
      <c r="Z435" s="61"/>
      <c r="AA435" s="59"/>
      <c r="AB435" s="62"/>
      <c r="AC435" s="62"/>
      <c r="AD435" s="59"/>
      <c r="AE435" s="62"/>
      <c r="AF435" s="59"/>
      <c r="AG435" s="59"/>
      <c r="AH435" s="59"/>
      <c r="AI435" s="59"/>
      <c r="AJ435" s="59"/>
      <c r="AK435" s="59"/>
      <c r="AL435" s="59"/>
      <c r="AM435" s="59"/>
      <c r="AN435" s="59"/>
      <c r="AO435" s="59"/>
      <c r="AP435" s="59"/>
      <c r="AQ435" s="59"/>
      <c r="AR435" s="59"/>
      <c r="AS435" s="59"/>
      <c r="AT435" s="59"/>
      <c r="AU435" s="59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  <c r="BF435" s="13"/>
      <c r="BG435" s="13"/>
      <c r="BH435" s="13"/>
      <c r="BI435" s="13"/>
      <c r="BJ435" s="13"/>
      <c r="BK435" s="13"/>
      <c r="BL435" s="13"/>
      <c r="BM435" s="13"/>
      <c r="BN435" s="13"/>
      <c r="BO435" s="13"/>
      <c r="BP435" s="13"/>
      <c r="BQ435" s="13"/>
      <c r="BR435" s="13"/>
      <c r="BS435" s="13"/>
      <c r="BT435" s="13"/>
      <c r="BU435" s="13"/>
      <c r="BV435" s="13"/>
      <c r="BW435" s="13"/>
      <c r="BX435" s="13"/>
      <c r="BY435" s="13"/>
      <c r="BZ435" s="13"/>
      <c r="CA435" s="13"/>
      <c r="CB435" s="13"/>
      <c r="CC435" s="13"/>
      <c r="CD435" s="13"/>
      <c r="CE435" s="13"/>
      <c r="CF435" s="13"/>
      <c r="CG435" s="13"/>
      <c r="CH435" s="13"/>
      <c r="CI435" s="13"/>
      <c r="CJ435" s="13"/>
      <c r="CK435" s="13"/>
      <c r="CL435" s="13"/>
      <c r="CM435" s="13"/>
      <c r="CN435" s="13"/>
      <c r="CO435" s="13"/>
      <c r="CP435" s="13"/>
      <c r="CQ435" s="13"/>
      <c r="CR435" s="13"/>
      <c r="CS435" s="13"/>
      <c r="CT435" s="13"/>
      <c r="CU435" s="13"/>
      <c r="CV435" s="13"/>
      <c r="CW435" s="13"/>
      <c r="CX435" s="13"/>
      <c r="CY435" s="13"/>
      <c r="CZ435" s="13"/>
      <c r="DA435" s="13"/>
      <c r="DB435" s="13"/>
      <c r="DC435" s="13"/>
      <c r="DD435" s="13"/>
      <c r="DE435" s="13"/>
      <c r="DF435" s="13"/>
      <c r="DG435" s="13"/>
      <c r="DH435" s="13"/>
      <c r="DI435" s="13"/>
      <c r="DJ435" s="13"/>
      <c r="DK435" s="13"/>
      <c r="DL435" s="13"/>
      <c r="DM435" s="13"/>
      <c r="DN435" s="13"/>
      <c r="DO435" s="13"/>
      <c r="DP435" s="13"/>
      <c r="DQ435" s="13"/>
      <c r="DR435" s="13"/>
      <c r="DS435" s="13"/>
      <c r="DT435" s="13"/>
      <c r="DU435" s="13"/>
      <c r="DV435" s="13"/>
      <c r="DW435" s="13"/>
      <c r="DX435" s="13"/>
      <c r="DY435" s="13"/>
      <c r="DZ435" s="13"/>
      <c r="EA435" s="13"/>
      <c r="EB435" s="13"/>
      <c r="EC435" s="13"/>
      <c r="ED435" s="13"/>
      <c r="EE435" s="13"/>
      <c r="EF435" s="13"/>
      <c r="EG435" s="13"/>
      <c r="EH435" s="13"/>
      <c r="EI435" s="13"/>
      <c r="EJ435" s="13"/>
      <c r="EK435" s="13"/>
      <c r="EL435" s="13"/>
      <c r="EM435" s="13"/>
      <c r="EN435" s="13"/>
      <c r="EO435" s="13"/>
      <c r="EP435" s="13"/>
      <c r="EQ435" s="13"/>
      <c r="ER435" s="13"/>
      <c r="ES435" s="13"/>
      <c r="ET435" s="13"/>
      <c r="EU435" s="13"/>
      <c r="EV435" s="13"/>
      <c r="EW435" s="13"/>
      <c r="EX435" s="13"/>
      <c r="EY435" s="13"/>
      <c r="EZ435" s="13"/>
      <c r="FA435" s="13"/>
      <c r="FB435" s="13"/>
      <c r="FC435" s="13"/>
      <c r="FD435" s="13"/>
      <c r="FE435" s="13"/>
      <c r="FF435" s="13"/>
      <c r="FG435" s="13"/>
      <c r="FH435" s="13"/>
      <c r="FI435" s="13"/>
      <c r="FJ435" s="13"/>
      <c r="FK435" s="13"/>
      <c r="FL435" s="13"/>
      <c r="FM435" s="13"/>
      <c r="FN435" s="13"/>
      <c r="FO435" s="13"/>
      <c r="FP435" s="13"/>
      <c r="FQ435" s="13"/>
      <c r="FR435" s="13"/>
      <c r="FS435" s="13"/>
      <c r="FT435" s="13"/>
      <c r="FU435" s="13"/>
      <c r="FV435" s="13"/>
      <c r="FW435" s="13"/>
      <c r="FX435" s="13"/>
      <c r="FY435" s="13"/>
      <c r="FZ435" s="13"/>
      <c r="GA435" s="13"/>
      <c r="GB435" s="13"/>
      <c r="GC435" s="13"/>
    </row>
    <row r="436" spans="1:185" ht="12.75" customHeight="1" x14ac:dyDescent="0.2">
      <c r="A436" s="76"/>
      <c r="B436" s="81" t="s">
        <v>440</v>
      </c>
      <c r="C436" s="82" t="s">
        <v>656</v>
      </c>
      <c r="D436" s="88">
        <v>3</v>
      </c>
      <c r="E436" s="85">
        <v>2.8</v>
      </c>
      <c r="F436" s="16"/>
      <c r="G436" s="15">
        <f t="shared" si="6"/>
        <v>0</v>
      </c>
      <c r="H436" s="15">
        <v>0</v>
      </c>
      <c r="I436" s="15">
        <v>0</v>
      </c>
      <c r="J436" s="15">
        <v>0</v>
      </c>
      <c r="K436" s="15"/>
      <c r="L436" s="59">
        <v>0</v>
      </c>
      <c r="M436" s="59">
        <v>0</v>
      </c>
      <c r="N436" s="59">
        <v>0</v>
      </c>
      <c r="O436" s="59">
        <v>0</v>
      </c>
      <c r="P436" s="15"/>
      <c r="Q436" s="59">
        <v>0</v>
      </c>
      <c r="R436" s="59">
        <v>0</v>
      </c>
      <c r="S436" s="59">
        <v>0</v>
      </c>
      <c r="T436" s="59"/>
      <c r="U436" s="15"/>
      <c r="V436" s="59"/>
      <c r="W436" s="59"/>
      <c r="X436" s="61"/>
      <c r="Y436" s="59"/>
      <c r="Z436" s="61"/>
      <c r="AA436" s="59"/>
      <c r="AB436" s="62"/>
      <c r="AC436" s="62"/>
      <c r="AD436" s="59"/>
      <c r="AE436" s="62"/>
      <c r="AF436" s="59"/>
      <c r="AG436" s="63"/>
      <c r="AH436" s="63"/>
      <c r="AI436" s="59"/>
      <c r="AJ436" s="59"/>
      <c r="AK436" s="59"/>
      <c r="AL436" s="59"/>
      <c r="AM436" s="59"/>
      <c r="AN436" s="63"/>
      <c r="AO436" s="59"/>
      <c r="AP436" s="59"/>
      <c r="AQ436" s="59"/>
      <c r="AR436" s="59"/>
      <c r="AS436" s="59"/>
      <c r="AT436" s="59"/>
      <c r="AU436" s="59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  <c r="BF436" s="13"/>
      <c r="BG436" s="13"/>
      <c r="BH436" s="13"/>
      <c r="BI436" s="13"/>
      <c r="BJ436" s="13"/>
      <c r="BK436" s="13"/>
      <c r="BL436" s="13"/>
      <c r="BM436" s="13"/>
      <c r="BN436" s="13"/>
      <c r="BO436" s="13"/>
      <c r="BP436" s="13"/>
      <c r="BQ436" s="13"/>
      <c r="BR436" s="13"/>
      <c r="BS436" s="13"/>
      <c r="BT436" s="13"/>
      <c r="BU436" s="13"/>
      <c r="BV436" s="13"/>
      <c r="BW436" s="13"/>
      <c r="BX436" s="13"/>
      <c r="BY436" s="13"/>
      <c r="BZ436" s="13"/>
      <c r="CA436" s="13"/>
      <c r="CB436" s="13"/>
      <c r="CC436" s="13"/>
      <c r="CD436" s="13"/>
      <c r="CE436" s="13"/>
      <c r="CF436" s="13"/>
      <c r="CG436" s="13"/>
      <c r="CH436" s="13"/>
      <c r="CI436" s="13"/>
      <c r="CJ436" s="13"/>
      <c r="CK436" s="13"/>
      <c r="CL436" s="13"/>
      <c r="CM436" s="13"/>
      <c r="CN436" s="13"/>
      <c r="CO436" s="13"/>
      <c r="CP436" s="13"/>
      <c r="CQ436" s="13"/>
      <c r="CR436" s="13"/>
      <c r="CS436" s="13"/>
      <c r="CT436" s="13"/>
      <c r="CU436" s="13"/>
      <c r="CV436" s="13"/>
      <c r="CW436" s="13"/>
      <c r="CX436" s="13"/>
      <c r="CY436" s="13"/>
      <c r="CZ436" s="13"/>
      <c r="DA436" s="13"/>
      <c r="DB436" s="13"/>
      <c r="DC436" s="13"/>
      <c r="DD436" s="13"/>
      <c r="DE436" s="13"/>
      <c r="DF436" s="13"/>
      <c r="DG436" s="13"/>
      <c r="DH436" s="13"/>
      <c r="DI436" s="13"/>
      <c r="DJ436" s="13"/>
      <c r="DK436" s="13"/>
      <c r="DL436" s="13"/>
      <c r="DM436" s="13"/>
      <c r="DN436" s="13"/>
      <c r="DO436" s="13"/>
      <c r="DP436" s="13"/>
      <c r="DQ436" s="13"/>
      <c r="DR436" s="13"/>
      <c r="DS436" s="13"/>
      <c r="DT436" s="13"/>
      <c r="DU436" s="13"/>
      <c r="DV436" s="13"/>
      <c r="DW436" s="13"/>
      <c r="DX436" s="13"/>
      <c r="DY436" s="13"/>
      <c r="DZ436" s="13"/>
      <c r="EA436" s="13"/>
      <c r="EB436" s="13"/>
      <c r="EC436" s="13"/>
      <c r="ED436" s="13"/>
      <c r="EE436" s="13"/>
      <c r="EF436" s="13"/>
      <c r="EG436" s="13"/>
      <c r="EH436" s="13"/>
      <c r="EI436" s="13"/>
      <c r="EJ436" s="13"/>
      <c r="EK436" s="13"/>
      <c r="EL436" s="13"/>
      <c r="EM436" s="13"/>
      <c r="EN436" s="13"/>
      <c r="EO436" s="13"/>
      <c r="EP436" s="13"/>
      <c r="EQ436" s="13"/>
      <c r="ER436" s="13"/>
      <c r="ES436" s="13"/>
      <c r="ET436" s="13"/>
      <c r="EU436" s="13"/>
      <c r="EV436" s="13"/>
      <c r="EW436" s="13"/>
      <c r="EX436" s="13"/>
      <c r="EY436" s="13"/>
      <c r="EZ436" s="13"/>
      <c r="FA436" s="13"/>
      <c r="FB436" s="13"/>
      <c r="FC436" s="13"/>
      <c r="FD436" s="13"/>
      <c r="FE436" s="13"/>
      <c r="FF436" s="13"/>
      <c r="FG436" s="13"/>
      <c r="FH436" s="13"/>
      <c r="FI436" s="13"/>
      <c r="FJ436" s="13"/>
      <c r="FK436" s="13"/>
      <c r="FL436" s="13"/>
      <c r="FM436" s="13"/>
      <c r="FN436" s="13"/>
      <c r="FO436" s="13"/>
      <c r="FP436" s="13"/>
      <c r="FQ436" s="13"/>
      <c r="FR436" s="13"/>
      <c r="FS436" s="13"/>
      <c r="FT436" s="13"/>
      <c r="FU436" s="13"/>
      <c r="FV436" s="13"/>
      <c r="FW436" s="13"/>
      <c r="FX436" s="13"/>
      <c r="FY436" s="13"/>
      <c r="FZ436" s="13"/>
      <c r="GA436" s="13"/>
      <c r="GB436" s="13"/>
      <c r="GC436" s="13"/>
    </row>
    <row r="437" spans="1:185" ht="12.75" customHeight="1" x14ac:dyDescent="0.2">
      <c r="A437" s="76"/>
      <c r="B437" s="81" t="s">
        <v>168</v>
      </c>
      <c r="C437" s="82" t="s">
        <v>653</v>
      </c>
      <c r="D437" s="88">
        <v>7</v>
      </c>
      <c r="E437" s="85">
        <v>2.8</v>
      </c>
      <c r="G437" s="15">
        <f t="shared" si="6"/>
        <v>18</v>
      </c>
      <c r="H437" s="15">
        <v>1</v>
      </c>
      <c r="I437" s="15">
        <v>0</v>
      </c>
      <c r="J437" s="15">
        <v>0</v>
      </c>
      <c r="K437" s="15"/>
      <c r="L437" s="59">
        <v>0</v>
      </c>
      <c r="M437" s="59">
        <v>0</v>
      </c>
      <c r="N437" s="59">
        <v>1</v>
      </c>
      <c r="O437" s="59">
        <v>5</v>
      </c>
      <c r="P437" s="15"/>
      <c r="Q437" s="59">
        <v>7</v>
      </c>
      <c r="R437" s="59">
        <v>2</v>
      </c>
      <c r="S437" s="59">
        <v>2</v>
      </c>
      <c r="T437" s="59"/>
      <c r="U437" s="15"/>
      <c r="V437" s="59"/>
      <c r="W437" s="59"/>
      <c r="X437" s="61"/>
      <c r="Y437" s="59"/>
      <c r="Z437" s="61"/>
      <c r="AA437" s="59"/>
      <c r="AB437" s="62"/>
      <c r="AC437" s="62"/>
      <c r="AD437" s="59"/>
      <c r="AE437" s="62"/>
      <c r="AF437" s="59"/>
      <c r="AG437" s="59"/>
      <c r="AH437" s="59"/>
      <c r="AI437" s="59"/>
      <c r="AJ437" s="59"/>
      <c r="AK437" s="59"/>
      <c r="AL437" s="59"/>
      <c r="AM437" s="59"/>
      <c r="AN437" s="63"/>
      <c r="AO437" s="59"/>
      <c r="AP437" s="59"/>
      <c r="AQ437" s="63"/>
      <c r="AR437" s="59"/>
      <c r="AS437" s="59"/>
      <c r="AT437" s="59"/>
      <c r="AU437" s="59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  <c r="BF437" s="13"/>
      <c r="BG437" s="13"/>
      <c r="BH437" s="13"/>
      <c r="BI437" s="13"/>
      <c r="BJ437" s="13"/>
      <c r="BK437" s="13"/>
      <c r="BL437" s="13"/>
      <c r="BM437" s="13"/>
      <c r="BN437" s="13"/>
      <c r="BO437" s="13"/>
      <c r="BP437" s="13"/>
      <c r="BQ437" s="13"/>
      <c r="BR437" s="13"/>
      <c r="BS437" s="13"/>
      <c r="BT437" s="13"/>
      <c r="BU437" s="13"/>
      <c r="BV437" s="13"/>
      <c r="BW437" s="13"/>
      <c r="BX437" s="13"/>
      <c r="BY437" s="13"/>
      <c r="BZ437" s="13"/>
      <c r="CA437" s="13"/>
      <c r="CB437" s="13"/>
      <c r="CC437" s="13"/>
      <c r="CD437" s="13"/>
      <c r="CE437" s="13"/>
      <c r="CF437" s="13"/>
      <c r="CG437" s="13"/>
      <c r="CH437" s="13"/>
      <c r="CI437" s="13"/>
      <c r="CJ437" s="13"/>
      <c r="CK437" s="13"/>
      <c r="CL437" s="13"/>
      <c r="CM437" s="13"/>
      <c r="CN437" s="13"/>
      <c r="CO437" s="13"/>
      <c r="CP437" s="13"/>
      <c r="CQ437" s="13"/>
      <c r="CR437" s="13"/>
      <c r="CS437" s="13"/>
      <c r="CT437" s="13"/>
      <c r="CU437" s="13"/>
      <c r="CV437" s="13"/>
      <c r="CW437" s="13"/>
      <c r="CX437" s="13"/>
      <c r="CY437" s="13"/>
      <c r="CZ437" s="13"/>
      <c r="DA437" s="13"/>
      <c r="DB437" s="13"/>
      <c r="DC437" s="13"/>
      <c r="DD437" s="13"/>
      <c r="DE437" s="13"/>
      <c r="DF437" s="13"/>
      <c r="DG437" s="13"/>
      <c r="DH437" s="13"/>
      <c r="DI437" s="13"/>
      <c r="DJ437" s="13"/>
      <c r="DK437" s="13"/>
      <c r="DL437" s="13"/>
      <c r="DM437" s="13"/>
      <c r="DN437" s="13"/>
      <c r="DO437" s="13"/>
      <c r="DP437" s="13"/>
      <c r="DQ437" s="13"/>
      <c r="DR437" s="13"/>
      <c r="DS437" s="13"/>
      <c r="DT437" s="13"/>
      <c r="DU437" s="13"/>
      <c r="DV437" s="13"/>
      <c r="DW437" s="13"/>
      <c r="DX437" s="13"/>
      <c r="DY437" s="13"/>
      <c r="DZ437" s="13"/>
      <c r="EA437" s="13"/>
      <c r="EB437" s="13"/>
      <c r="EC437" s="13"/>
      <c r="ED437" s="13"/>
      <c r="EE437" s="13"/>
      <c r="EF437" s="13"/>
      <c r="EG437" s="13"/>
      <c r="EH437" s="13"/>
      <c r="EI437" s="13"/>
      <c r="EJ437" s="13"/>
      <c r="EK437" s="13"/>
      <c r="EL437" s="13"/>
      <c r="EM437" s="13"/>
      <c r="EN437" s="13"/>
      <c r="EO437" s="13"/>
      <c r="EP437" s="13"/>
      <c r="EQ437" s="13"/>
      <c r="ER437" s="13"/>
      <c r="ES437" s="13"/>
      <c r="ET437" s="13"/>
      <c r="EU437" s="13"/>
      <c r="EV437" s="13"/>
      <c r="EW437" s="13"/>
      <c r="EX437" s="13"/>
      <c r="EY437" s="13"/>
      <c r="EZ437" s="13"/>
      <c r="FA437" s="13"/>
      <c r="FB437" s="13"/>
      <c r="FC437" s="13"/>
      <c r="FD437" s="13"/>
      <c r="FE437" s="13"/>
      <c r="FF437" s="13"/>
      <c r="FG437" s="13"/>
      <c r="FH437" s="13"/>
      <c r="FI437" s="13"/>
      <c r="FJ437" s="13"/>
      <c r="FK437" s="13"/>
      <c r="FL437" s="13"/>
      <c r="FM437" s="13"/>
      <c r="FN437" s="13"/>
      <c r="FO437" s="13"/>
      <c r="FP437" s="13"/>
      <c r="FQ437" s="13"/>
      <c r="FR437" s="13"/>
      <c r="FS437" s="13"/>
      <c r="FT437" s="13"/>
      <c r="FU437" s="13"/>
      <c r="FV437" s="13"/>
      <c r="FW437" s="13"/>
      <c r="FX437" s="13"/>
      <c r="FY437" s="13"/>
      <c r="FZ437" s="13"/>
      <c r="GA437" s="13"/>
      <c r="GB437" s="13"/>
      <c r="GC437" s="13"/>
    </row>
    <row r="438" spans="1:185" ht="12.75" customHeight="1" x14ac:dyDescent="0.2">
      <c r="A438" s="76"/>
      <c r="B438" s="81" t="s">
        <v>291</v>
      </c>
      <c r="C438" s="82" t="s">
        <v>650</v>
      </c>
      <c r="D438" s="88"/>
      <c r="E438" s="85">
        <v>2.8</v>
      </c>
      <c r="F438" s="73"/>
      <c r="G438" s="15">
        <f t="shared" si="6"/>
        <v>0</v>
      </c>
      <c r="H438" s="15">
        <v>0</v>
      </c>
      <c r="I438" s="15">
        <v>0</v>
      </c>
      <c r="J438" s="68">
        <v>0</v>
      </c>
      <c r="K438" s="15"/>
      <c r="L438" s="59">
        <v>0</v>
      </c>
      <c r="M438" s="59">
        <v>0</v>
      </c>
      <c r="N438" s="59">
        <v>0</v>
      </c>
      <c r="O438" s="59">
        <v>0</v>
      </c>
      <c r="P438" s="15"/>
      <c r="Q438" s="59">
        <v>0</v>
      </c>
      <c r="R438" s="59">
        <v>0</v>
      </c>
      <c r="S438" s="59">
        <v>0</v>
      </c>
      <c r="T438" s="59"/>
      <c r="U438" s="15"/>
      <c r="V438" s="59"/>
      <c r="W438" s="59"/>
      <c r="X438" s="61"/>
      <c r="Y438" s="59"/>
      <c r="Z438" s="61"/>
      <c r="AA438" s="59"/>
      <c r="AB438" s="62"/>
      <c r="AC438" s="62"/>
      <c r="AD438" s="59"/>
      <c r="AE438" s="62"/>
      <c r="AF438" s="59"/>
      <c r="AG438" s="59"/>
      <c r="AH438" s="59"/>
      <c r="AI438" s="59"/>
      <c r="AJ438" s="59"/>
      <c r="AK438" s="59"/>
      <c r="AL438" s="59"/>
      <c r="AM438" s="59"/>
      <c r="AN438" s="59"/>
      <c r="AO438" s="59"/>
      <c r="AP438" s="59"/>
      <c r="AQ438" s="63"/>
      <c r="AR438" s="59"/>
      <c r="AS438" s="59"/>
      <c r="AT438" s="63"/>
      <c r="AU438" s="59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  <c r="BF438" s="13"/>
      <c r="BG438" s="13"/>
      <c r="BH438" s="13"/>
      <c r="BI438" s="13"/>
      <c r="BJ438" s="13"/>
      <c r="BK438" s="13"/>
      <c r="BL438" s="13"/>
      <c r="BM438" s="13"/>
      <c r="BN438" s="13"/>
      <c r="BO438" s="13"/>
      <c r="BP438" s="13"/>
      <c r="BQ438" s="13"/>
      <c r="BR438" s="13"/>
      <c r="BS438" s="13"/>
      <c r="BT438" s="13"/>
      <c r="BU438" s="13"/>
      <c r="BV438" s="13"/>
      <c r="BW438" s="13"/>
      <c r="BX438" s="13"/>
      <c r="BY438" s="13"/>
      <c r="BZ438" s="13"/>
      <c r="CA438" s="13"/>
      <c r="CB438" s="13"/>
      <c r="CC438" s="13"/>
      <c r="CD438" s="13"/>
      <c r="CE438" s="13"/>
      <c r="CF438" s="13"/>
      <c r="CG438" s="13"/>
      <c r="CH438" s="13"/>
      <c r="CI438" s="13"/>
      <c r="CJ438" s="13"/>
      <c r="CK438" s="13"/>
      <c r="CL438" s="13"/>
      <c r="CM438" s="13"/>
      <c r="CN438" s="13"/>
      <c r="CO438" s="13"/>
      <c r="CP438" s="13"/>
      <c r="CQ438" s="13"/>
      <c r="CR438" s="13"/>
      <c r="CS438" s="13"/>
      <c r="CT438" s="13"/>
      <c r="CU438" s="13"/>
      <c r="CV438" s="13"/>
      <c r="CW438" s="13"/>
      <c r="CX438" s="13"/>
      <c r="CY438" s="13"/>
      <c r="CZ438" s="13"/>
      <c r="DA438" s="13"/>
      <c r="DB438" s="13"/>
      <c r="DC438" s="13"/>
      <c r="DD438" s="13"/>
      <c r="DE438" s="13"/>
      <c r="DF438" s="13"/>
      <c r="DG438" s="13"/>
      <c r="DH438" s="13"/>
      <c r="DI438" s="13"/>
      <c r="DJ438" s="13"/>
      <c r="DK438" s="13"/>
      <c r="DL438" s="13"/>
      <c r="DM438" s="13"/>
      <c r="DN438" s="13"/>
      <c r="DO438" s="13"/>
      <c r="DP438" s="13"/>
      <c r="DQ438" s="13"/>
      <c r="DR438" s="13"/>
      <c r="DS438" s="13"/>
      <c r="DT438" s="13"/>
      <c r="DU438" s="13"/>
      <c r="DV438" s="13"/>
      <c r="DW438" s="13"/>
      <c r="DX438" s="13"/>
      <c r="DY438" s="13"/>
      <c r="DZ438" s="13"/>
      <c r="EA438" s="13"/>
      <c r="EB438" s="13"/>
      <c r="EC438" s="13"/>
      <c r="ED438" s="13"/>
      <c r="EE438" s="13"/>
      <c r="EF438" s="13"/>
      <c r="EG438" s="13"/>
      <c r="EH438" s="13"/>
      <c r="EI438" s="13"/>
      <c r="EJ438" s="13"/>
      <c r="EK438" s="13"/>
      <c r="EL438" s="13"/>
      <c r="EM438" s="13"/>
      <c r="EN438" s="13"/>
      <c r="EO438" s="13"/>
      <c r="EP438" s="13"/>
      <c r="EQ438" s="13"/>
      <c r="ER438" s="13"/>
      <c r="ES438" s="13"/>
      <c r="ET438" s="13"/>
      <c r="EU438" s="13"/>
      <c r="EV438" s="13"/>
      <c r="EW438" s="13"/>
      <c r="EX438" s="13"/>
      <c r="EY438" s="13"/>
      <c r="EZ438" s="13"/>
      <c r="FA438" s="13"/>
      <c r="FB438" s="13"/>
      <c r="FC438" s="13"/>
      <c r="FD438" s="13"/>
      <c r="FE438" s="13"/>
      <c r="FF438" s="13"/>
      <c r="FG438" s="13"/>
      <c r="FH438" s="13"/>
      <c r="FI438" s="13"/>
      <c r="FJ438" s="13"/>
      <c r="FK438" s="13"/>
      <c r="FL438" s="13"/>
      <c r="FM438" s="13"/>
      <c r="FN438" s="13"/>
      <c r="FO438" s="13"/>
      <c r="FP438" s="13"/>
      <c r="FQ438" s="13"/>
      <c r="FR438" s="13"/>
      <c r="FS438" s="13"/>
      <c r="FT438" s="13"/>
      <c r="FU438" s="13"/>
      <c r="FV438" s="13"/>
      <c r="FW438" s="13"/>
      <c r="FX438" s="13"/>
      <c r="FY438" s="13"/>
      <c r="FZ438" s="13"/>
      <c r="GA438" s="13"/>
      <c r="GB438" s="13"/>
      <c r="GC438" s="13"/>
    </row>
    <row r="439" spans="1:185" ht="12.75" customHeight="1" x14ac:dyDescent="0.2">
      <c r="A439" s="76"/>
      <c r="B439" s="81" t="s">
        <v>591</v>
      </c>
      <c r="C439" s="82" t="s">
        <v>653</v>
      </c>
      <c r="D439" s="88"/>
      <c r="E439" s="85">
        <v>2.8</v>
      </c>
      <c r="F439" s="73"/>
      <c r="G439" s="15">
        <f t="shared" si="6"/>
        <v>0</v>
      </c>
      <c r="H439" s="15">
        <v>0</v>
      </c>
      <c r="I439" s="15">
        <v>0</v>
      </c>
      <c r="J439" s="15">
        <v>0</v>
      </c>
      <c r="K439" s="15"/>
      <c r="L439" s="59">
        <v>0</v>
      </c>
      <c r="M439" s="59">
        <v>0</v>
      </c>
      <c r="N439" s="59">
        <v>0</v>
      </c>
      <c r="O439" s="59">
        <v>0</v>
      </c>
      <c r="P439" s="15"/>
      <c r="Q439" s="59">
        <v>0</v>
      </c>
      <c r="R439" s="59">
        <v>0</v>
      </c>
      <c r="S439" s="59">
        <v>0</v>
      </c>
      <c r="T439" s="59"/>
      <c r="U439" s="15"/>
      <c r="V439" s="59"/>
      <c r="W439" s="59"/>
      <c r="X439" s="61"/>
      <c r="Y439" s="59"/>
      <c r="Z439" s="61"/>
      <c r="AA439" s="59"/>
      <c r="AB439" s="62"/>
      <c r="AC439" s="62"/>
      <c r="AD439" s="59"/>
      <c r="AE439" s="62"/>
      <c r="AF439" s="59"/>
      <c r="AG439" s="63"/>
      <c r="AH439" s="59"/>
      <c r="AI439" s="59"/>
      <c r="AJ439" s="59"/>
      <c r="AK439" s="59"/>
      <c r="AL439" s="59"/>
      <c r="AM439" s="59"/>
      <c r="AN439" s="59"/>
      <c r="AO439" s="59"/>
      <c r="AP439" s="59"/>
      <c r="AQ439" s="63"/>
      <c r="AR439" s="59"/>
      <c r="AS439" s="59"/>
      <c r="AT439" s="59"/>
      <c r="AU439" s="59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  <c r="BF439" s="13"/>
      <c r="BG439" s="13"/>
      <c r="BH439" s="13"/>
      <c r="BI439" s="13"/>
      <c r="BJ439" s="13"/>
      <c r="BK439" s="13"/>
      <c r="BL439" s="13"/>
      <c r="BM439" s="13"/>
      <c r="BN439" s="13"/>
      <c r="BO439" s="13"/>
      <c r="BP439" s="13"/>
      <c r="BQ439" s="13"/>
      <c r="BR439" s="13"/>
      <c r="BS439" s="13"/>
      <c r="BT439" s="13"/>
      <c r="BU439" s="13"/>
      <c r="BV439" s="13"/>
      <c r="BW439" s="13"/>
      <c r="BX439" s="13"/>
      <c r="BY439" s="13"/>
      <c r="BZ439" s="13"/>
      <c r="CA439" s="13"/>
      <c r="CB439" s="13"/>
      <c r="CC439" s="13"/>
      <c r="CD439" s="13"/>
      <c r="CE439" s="13"/>
      <c r="CF439" s="13"/>
      <c r="CG439" s="13"/>
      <c r="CH439" s="13"/>
      <c r="CI439" s="13"/>
      <c r="CJ439" s="13"/>
      <c r="CK439" s="13"/>
      <c r="CL439" s="13"/>
      <c r="CM439" s="13"/>
      <c r="CN439" s="13"/>
      <c r="CO439" s="13"/>
      <c r="CP439" s="13"/>
      <c r="CQ439" s="13"/>
      <c r="CR439" s="13"/>
      <c r="CS439" s="13"/>
      <c r="CT439" s="13"/>
      <c r="CU439" s="13"/>
      <c r="CV439" s="13"/>
      <c r="CW439" s="13"/>
      <c r="CX439" s="13"/>
      <c r="CY439" s="13"/>
      <c r="CZ439" s="13"/>
      <c r="DA439" s="13"/>
      <c r="DB439" s="13"/>
      <c r="DC439" s="13"/>
      <c r="DD439" s="13"/>
      <c r="DE439" s="13"/>
      <c r="DF439" s="13"/>
      <c r="DG439" s="13"/>
      <c r="DH439" s="13"/>
      <c r="DI439" s="13"/>
      <c r="DJ439" s="13"/>
      <c r="DK439" s="13"/>
      <c r="DL439" s="13"/>
      <c r="DM439" s="13"/>
      <c r="DN439" s="13"/>
      <c r="DO439" s="13"/>
      <c r="DP439" s="13"/>
      <c r="DQ439" s="13"/>
      <c r="DR439" s="13"/>
      <c r="DS439" s="13"/>
      <c r="DT439" s="13"/>
      <c r="DU439" s="13"/>
      <c r="DV439" s="13"/>
      <c r="DW439" s="13"/>
      <c r="DX439" s="13"/>
      <c r="DY439" s="13"/>
      <c r="DZ439" s="13"/>
      <c r="EA439" s="13"/>
      <c r="EB439" s="13"/>
      <c r="EC439" s="13"/>
      <c r="ED439" s="13"/>
      <c r="EE439" s="13"/>
      <c r="EF439" s="13"/>
      <c r="EG439" s="13"/>
      <c r="EH439" s="13"/>
      <c r="EI439" s="13"/>
      <c r="EJ439" s="13"/>
      <c r="EK439" s="13"/>
      <c r="EL439" s="13"/>
      <c r="EM439" s="13"/>
      <c r="EN439" s="13"/>
      <c r="EO439" s="13"/>
      <c r="EP439" s="13"/>
      <c r="EQ439" s="13"/>
      <c r="ER439" s="13"/>
      <c r="ES439" s="13"/>
      <c r="ET439" s="13"/>
      <c r="EU439" s="13"/>
      <c r="EV439" s="13"/>
      <c r="EW439" s="13"/>
      <c r="EX439" s="13"/>
      <c r="EY439" s="13"/>
      <c r="EZ439" s="13"/>
      <c r="FA439" s="13"/>
      <c r="FB439" s="13"/>
      <c r="FC439" s="13"/>
      <c r="FD439" s="13"/>
      <c r="FE439" s="13"/>
      <c r="FF439" s="13"/>
      <c r="FG439" s="13"/>
      <c r="FH439" s="13"/>
      <c r="FI439" s="13"/>
      <c r="FJ439" s="13"/>
      <c r="FK439" s="13"/>
      <c r="FL439" s="13"/>
      <c r="FM439" s="13"/>
      <c r="FN439" s="13"/>
      <c r="FO439" s="13"/>
      <c r="FP439" s="13"/>
      <c r="FQ439" s="13"/>
      <c r="FR439" s="13"/>
      <c r="FS439" s="13"/>
      <c r="FT439" s="13"/>
      <c r="FU439" s="13"/>
      <c r="FV439" s="13"/>
      <c r="FW439" s="13"/>
      <c r="FX439" s="13"/>
      <c r="FY439" s="13"/>
      <c r="FZ439" s="13"/>
      <c r="GA439" s="13"/>
      <c r="GB439" s="13"/>
      <c r="GC439" s="13"/>
    </row>
    <row r="440" spans="1:185" ht="12.75" customHeight="1" x14ac:dyDescent="0.2">
      <c r="A440" s="76"/>
      <c r="B440" s="81" t="s">
        <v>445</v>
      </c>
      <c r="C440" s="82" t="s">
        <v>650</v>
      </c>
      <c r="D440" s="88">
        <v>1</v>
      </c>
      <c r="E440" s="85">
        <v>2.8</v>
      </c>
      <c r="F440" s="73"/>
      <c r="G440" s="15">
        <f t="shared" si="6"/>
        <v>0</v>
      </c>
      <c r="H440" s="15">
        <v>0</v>
      </c>
      <c r="I440" s="15">
        <v>0</v>
      </c>
      <c r="J440" s="68"/>
      <c r="K440" s="15"/>
      <c r="L440" s="59"/>
      <c r="M440" s="59"/>
      <c r="N440" s="59"/>
      <c r="O440" s="59"/>
      <c r="P440" s="15"/>
      <c r="Q440" s="59"/>
      <c r="R440" s="59"/>
      <c r="S440" s="59"/>
      <c r="T440" s="59"/>
      <c r="U440" s="15"/>
      <c r="V440" s="59"/>
      <c r="W440" s="59"/>
      <c r="X440" s="61"/>
      <c r="Y440" s="59"/>
      <c r="Z440" s="61"/>
      <c r="AA440" s="59"/>
      <c r="AB440" s="62"/>
      <c r="AC440" s="62"/>
      <c r="AD440" s="59"/>
      <c r="AE440" s="62"/>
      <c r="AF440" s="59"/>
      <c r="AG440" s="63"/>
      <c r="AH440" s="63"/>
      <c r="AI440" s="59"/>
      <c r="AJ440" s="59"/>
      <c r="AK440" s="59"/>
      <c r="AL440" s="59"/>
      <c r="AM440" s="59"/>
      <c r="AN440" s="63"/>
      <c r="AO440" s="59"/>
      <c r="AP440" s="59"/>
      <c r="AQ440" s="63"/>
      <c r="AR440" s="59"/>
      <c r="AS440" s="59"/>
      <c r="AT440" s="59"/>
      <c r="AU440" s="59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  <c r="BF440" s="13"/>
      <c r="BG440" s="13"/>
      <c r="BH440" s="13"/>
      <c r="BI440" s="13"/>
      <c r="BJ440" s="13"/>
      <c r="BK440" s="13"/>
      <c r="BL440" s="13"/>
      <c r="BM440" s="13"/>
      <c r="BN440" s="13"/>
      <c r="BO440" s="13"/>
      <c r="BP440" s="13"/>
      <c r="BQ440" s="13"/>
      <c r="BR440" s="13"/>
      <c r="BS440" s="13"/>
      <c r="BT440" s="13"/>
      <c r="BU440" s="13"/>
      <c r="BV440" s="13"/>
      <c r="BW440" s="13"/>
      <c r="BX440" s="13"/>
      <c r="BY440" s="13"/>
      <c r="BZ440" s="13"/>
      <c r="CA440" s="13"/>
      <c r="CB440" s="13"/>
      <c r="CC440" s="13"/>
      <c r="CD440" s="13"/>
      <c r="CE440" s="13"/>
      <c r="CF440" s="13"/>
      <c r="CG440" s="13"/>
      <c r="CH440" s="13"/>
      <c r="CI440" s="13"/>
      <c r="CJ440" s="13"/>
      <c r="CK440" s="13"/>
      <c r="CL440" s="13"/>
      <c r="CM440" s="13"/>
      <c r="CN440" s="13"/>
      <c r="CO440" s="13"/>
      <c r="CP440" s="13"/>
      <c r="CQ440" s="13"/>
      <c r="CR440" s="13"/>
      <c r="CS440" s="13"/>
      <c r="CT440" s="13"/>
      <c r="CU440" s="13"/>
      <c r="CV440" s="13"/>
      <c r="CW440" s="13"/>
      <c r="CX440" s="13"/>
      <c r="CY440" s="13"/>
      <c r="CZ440" s="13"/>
      <c r="DA440" s="13"/>
      <c r="DB440" s="13"/>
      <c r="DC440" s="13"/>
      <c r="DD440" s="13"/>
      <c r="DE440" s="13"/>
      <c r="DF440" s="13"/>
      <c r="DG440" s="13"/>
      <c r="DH440" s="13"/>
      <c r="DI440" s="13"/>
      <c r="DJ440" s="13"/>
      <c r="DK440" s="13"/>
      <c r="DL440" s="13"/>
      <c r="DM440" s="13"/>
      <c r="DN440" s="13"/>
      <c r="DO440" s="13"/>
      <c r="DP440" s="13"/>
      <c r="DQ440" s="13"/>
      <c r="DR440" s="13"/>
      <c r="DS440" s="13"/>
      <c r="DT440" s="13"/>
      <c r="DU440" s="13"/>
      <c r="DV440" s="13"/>
      <c r="DW440" s="13"/>
      <c r="DX440" s="13"/>
      <c r="DY440" s="13"/>
      <c r="DZ440" s="13"/>
      <c r="EA440" s="13"/>
      <c r="EB440" s="13"/>
      <c r="EC440" s="13"/>
      <c r="ED440" s="13"/>
      <c r="EE440" s="13"/>
      <c r="EF440" s="13"/>
      <c r="EG440" s="13"/>
      <c r="EH440" s="13"/>
      <c r="EI440" s="13"/>
      <c r="EJ440" s="13"/>
      <c r="EK440" s="13"/>
      <c r="EL440" s="13"/>
      <c r="EM440" s="13"/>
      <c r="EN440" s="13"/>
      <c r="EO440" s="13"/>
      <c r="EP440" s="13"/>
      <c r="EQ440" s="13"/>
      <c r="ER440" s="13"/>
      <c r="ES440" s="13"/>
      <c r="ET440" s="13"/>
      <c r="EU440" s="13"/>
      <c r="EV440" s="13"/>
      <c r="EW440" s="13"/>
      <c r="EX440" s="13"/>
      <c r="EY440" s="13"/>
      <c r="EZ440" s="13"/>
      <c r="FA440" s="13"/>
      <c r="FB440" s="13"/>
      <c r="FC440" s="13"/>
      <c r="FD440" s="13"/>
      <c r="FE440" s="13"/>
      <c r="FF440" s="13"/>
      <c r="FG440" s="13"/>
      <c r="FH440" s="13"/>
      <c r="FI440" s="13"/>
      <c r="FJ440" s="13"/>
      <c r="FK440" s="13"/>
      <c r="FL440" s="13"/>
      <c r="FM440" s="13"/>
      <c r="FN440" s="13"/>
      <c r="FO440" s="13"/>
      <c r="FP440" s="13"/>
      <c r="FQ440" s="13"/>
      <c r="FR440" s="13"/>
      <c r="FS440" s="13"/>
      <c r="FT440" s="13"/>
      <c r="FU440" s="13"/>
      <c r="FV440" s="13"/>
      <c r="FW440" s="13"/>
      <c r="FX440" s="13"/>
      <c r="FY440" s="13"/>
      <c r="FZ440" s="13"/>
      <c r="GA440" s="13"/>
      <c r="GB440" s="13"/>
      <c r="GC440" s="13"/>
    </row>
    <row r="441" spans="1:185" ht="12.75" customHeight="1" x14ac:dyDescent="0.2">
      <c r="A441" s="76"/>
      <c r="B441" s="81" t="s">
        <v>227</v>
      </c>
      <c r="C441" s="82" t="s">
        <v>656</v>
      </c>
      <c r="D441" s="88">
        <v>10</v>
      </c>
      <c r="E441" s="85">
        <v>2.8</v>
      </c>
      <c r="F441" s="73"/>
      <c r="G441" s="15">
        <f t="shared" si="6"/>
        <v>0</v>
      </c>
      <c r="H441" s="15">
        <v>0</v>
      </c>
      <c r="I441" s="15">
        <v>0</v>
      </c>
      <c r="J441" s="15">
        <v>0</v>
      </c>
      <c r="K441" s="15"/>
      <c r="L441" s="59">
        <v>0</v>
      </c>
      <c r="M441" s="59">
        <v>0</v>
      </c>
      <c r="N441" s="59">
        <v>0</v>
      </c>
      <c r="O441" s="59">
        <v>0</v>
      </c>
      <c r="P441" s="15"/>
      <c r="Q441" s="59">
        <v>0</v>
      </c>
      <c r="R441" s="59">
        <v>0</v>
      </c>
      <c r="S441" s="59">
        <v>0</v>
      </c>
      <c r="T441" s="59"/>
      <c r="U441" s="15"/>
      <c r="V441" s="59"/>
      <c r="W441" s="59"/>
      <c r="X441" s="61"/>
      <c r="Y441" s="59"/>
      <c r="Z441" s="61"/>
      <c r="AA441" s="59"/>
      <c r="AB441" s="62"/>
      <c r="AC441" s="62"/>
      <c r="AD441" s="59"/>
      <c r="AE441" s="62"/>
      <c r="AF441" s="59"/>
      <c r="AG441" s="59"/>
      <c r="AH441" s="63"/>
      <c r="AI441" s="59"/>
      <c r="AJ441" s="59"/>
      <c r="AK441" s="59"/>
      <c r="AL441" s="59"/>
      <c r="AM441" s="59"/>
      <c r="AN441" s="63"/>
      <c r="AO441" s="59"/>
      <c r="AP441" s="59"/>
      <c r="AQ441" s="63"/>
      <c r="AR441" s="59"/>
      <c r="AS441" s="59"/>
      <c r="AT441" s="59"/>
      <c r="AU441" s="59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  <c r="BF441" s="13"/>
      <c r="BG441" s="13"/>
      <c r="BH441" s="13"/>
      <c r="BI441" s="13"/>
      <c r="BJ441" s="13"/>
      <c r="BK441" s="13"/>
      <c r="BL441" s="13"/>
      <c r="BM441" s="13"/>
      <c r="BN441" s="13"/>
      <c r="BO441" s="13"/>
      <c r="BP441" s="13"/>
      <c r="BQ441" s="13"/>
      <c r="BR441" s="13"/>
      <c r="BS441" s="13"/>
      <c r="BT441" s="13"/>
      <c r="BU441" s="13"/>
      <c r="BV441" s="13"/>
      <c r="BW441" s="13"/>
      <c r="BX441" s="13"/>
      <c r="BY441" s="13"/>
      <c r="BZ441" s="13"/>
      <c r="CA441" s="13"/>
      <c r="CB441" s="13"/>
      <c r="CC441" s="13"/>
      <c r="CD441" s="13"/>
      <c r="CE441" s="13"/>
      <c r="CF441" s="13"/>
      <c r="CG441" s="13"/>
      <c r="CH441" s="13"/>
      <c r="CI441" s="13"/>
      <c r="CJ441" s="13"/>
      <c r="CK441" s="13"/>
      <c r="CL441" s="13"/>
      <c r="CM441" s="13"/>
      <c r="CN441" s="13"/>
      <c r="CO441" s="13"/>
      <c r="CP441" s="13"/>
      <c r="CQ441" s="13"/>
      <c r="CR441" s="13"/>
      <c r="CS441" s="13"/>
      <c r="CT441" s="13"/>
      <c r="CU441" s="13"/>
      <c r="CV441" s="13"/>
      <c r="CW441" s="13"/>
      <c r="CX441" s="13"/>
      <c r="CY441" s="13"/>
      <c r="CZ441" s="13"/>
      <c r="DA441" s="13"/>
      <c r="DB441" s="13"/>
      <c r="DC441" s="13"/>
      <c r="DD441" s="13"/>
      <c r="DE441" s="13"/>
      <c r="DF441" s="13"/>
      <c r="DG441" s="13"/>
      <c r="DH441" s="13"/>
      <c r="DI441" s="13"/>
      <c r="DJ441" s="13"/>
      <c r="DK441" s="13"/>
      <c r="DL441" s="13"/>
      <c r="DM441" s="13"/>
      <c r="DN441" s="13"/>
      <c r="DO441" s="13"/>
      <c r="DP441" s="13"/>
      <c r="DQ441" s="13"/>
      <c r="DR441" s="13"/>
      <c r="DS441" s="13"/>
      <c r="DT441" s="13"/>
      <c r="DU441" s="13"/>
      <c r="DV441" s="13"/>
      <c r="DW441" s="13"/>
      <c r="DX441" s="13"/>
      <c r="DY441" s="13"/>
      <c r="DZ441" s="13"/>
      <c r="EA441" s="13"/>
      <c r="EB441" s="13"/>
      <c r="EC441" s="13"/>
      <c r="ED441" s="13"/>
      <c r="EE441" s="13"/>
      <c r="EF441" s="13"/>
      <c r="EG441" s="13"/>
      <c r="EH441" s="13"/>
      <c r="EI441" s="13"/>
      <c r="EJ441" s="13"/>
      <c r="EK441" s="13"/>
      <c r="EL441" s="13"/>
      <c r="EM441" s="13"/>
      <c r="EN441" s="13"/>
      <c r="EO441" s="13"/>
      <c r="EP441" s="13"/>
      <c r="EQ441" s="13"/>
      <c r="ER441" s="13"/>
      <c r="ES441" s="13"/>
      <c r="ET441" s="13"/>
      <c r="EU441" s="13"/>
      <c r="EV441" s="13"/>
      <c r="EW441" s="13"/>
      <c r="EX441" s="13"/>
      <c r="EY441" s="13"/>
      <c r="EZ441" s="13"/>
      <c r="FA441" s="13"/>
      <c r="FB441" s="13"/>
      <c r="FC441" s="13"/>
      <c r="FD441" s="13"/>
      <c r="FE441" s="13"/>
      <c r="FF441" s="13"/>
      <c r="FG441" s="13"/>
      <c r="FH441" s="13"/>
      <c r="FI441" s="13"/>
      <c r="FJ441" s="13"/>
      <c r="FK441" s="13"/>
      <c r="FL441" s="13"/>
      <c r="FM441" s="13"/>
      <c r="FN441" s="13"/>
      <c r="FO441" s="13"/>
      <c r="FP441" s="13"/>
      <c r="FQ441" s="13"/>
      <c r="FR441" s="13"/>
      <c r="FS441" s="13"/>
      <c r="FT441" s="13"/>
      <c r="FU441" s="13"/>
      <c r="FV441" s="13"/>
      <c r="FW441" s="13"/>
      <c r="FX441" s="13"/>
      <c r="FY441" s="13"/>
      <c r="FZ441" s="13"/>
      <c r="GA441" s="13"/>
      <c r="GB441" s="13"/>
      <c r="GC441" s="13"/>
    </row>
    <row r="442" spans="1:185" ht="12.75" customHeight="1" x14ac:dyDescent="0.2">
      <c r="A442" s="76"/>
      <c r="B442" s="81" t="s">
        <v>592</v>
      </c>
      <c r="C442" s="82" t="s">
        <v>663</v>
      </c>
      <c r="D442" s="88"/>
      <c r="E442" s="85">
        <v>2.8</v>
      </c>
      <c r="F442" s="73"/>
      <c r="G442" s="15">
        <f t="shared" si="6"/>
        <v>3</v>
      </c>
      <c r="H442" s="15">
        <v>2</v>
      </c>
      <c r="I442" s="15">
        <v>1</v>
      </c>
      <c r="J442" s="15">
        <v>0</v>
      </c>
      <c r="K442" s="15"/>
      <c r="L442" s="59">
        <v>0</v>
      </c>
      <c r="M442" s="59">
        <v>0</v>
      </c>
      <c r="N442" s="59">
        <v>0</v>
      </c>
      <c r="O442" s="59">
        <v>0</v>
      </c>
      <c r="P442" s="15"/>
      <c r="Q442" s="59">
        <v>0</v>
      </c>
      <c r="R442" s="59">
        <v>0</v>
      </c>
      <c r="S442" s="59">
        <v>0</v>
      </c>
      <c r="T442" s="59"/>
      <c r="U442" s="15"/>
      <c r="V442" s="59"/>
      <c r="W442" s="59"/>
      <c r="X442" s="61"/>
      <c r="Y442" s="59"/>
      <c r="Z442" s="61"/>
      <c r="AA442" s="59"/>
      <c r="AB442" s="62"/>
      <c r="AC442" s="62"/>
      <c r="AD442" s="59"/>
      <c r="AE442" s="62"/>
      <c r="AF442" s="59"/>
      <c r="AG442" s="63"/>
      <c r="AH442" s="59"/>
      <c r="AI442" s="59"/>
      <c r="AJ442" s="59"/>
      <c r="AK442" s="59"/>
      <c r="AL442" s="59"/>
      <c r="AM442" s="63"/>
      <c r="AN442" s="59"/>
      <c r="AO442" s="59"/>
      <c r="AP442" s="59"/>
      <c r="AQ442" s="59"/>
      <c r="AR442" s="59"/>
      <c r="AS442" s="59"/>
      <c r="AT442" s="59"/>
      <c r="AU442" s="59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  <c r="BF442" s="13"/>
      <c r="BG442" s="13"/>
      <c r="BH442" s="13"/>
      <c r="BI442" s="13"/>
      <c r="BJ442" s="13"/>
      <c r="BK442" s="13"/>
      <c r="BL442" s="13"/>
      <c r="BM442" s="13"/>
      <c r="BN442" s="13"/>
      <c r="BO442" s="13"/>
      <c r="BP442" s="13"/>
      <c r="BQ442" s="13"/>
      <c r="BR442" s="13"/>
      <c r="BS442" s="13"/>
      <c r="BT442" s="13"/>
      <c r="BU442" s="13"/>
      <c r="BV442" s="13"/>
      <c r="BW442" s="13"/>
      <c r="BX442" s="13"/>
      <c r="BY442" s="13"/>
      <c r="BZ442" s="13"/>
      <c r="CA442" s="13"/>
      <c r="CB442" s="13"/>
      <c r="CC442" s="13"/>
      <c r="CD442" s="13"/>
      <c r="CE442" s="13"/>
      <c r="CF442" s="13"/>
      <c r="CG442" s="13"/>
      <c r="CH442" s="13"/>
      <c r="CI442" s="13"/>
      <c r="CJ442" s="13"/>
      <c r="CK442" s="13"/>
      <c r="CL442" s="13"/>
      <c r="CM442" s="13"/>
      <c r="CN442" s="13"/>
      <c r="CO442" s="13"/>
      <c r="CP442" s="13"/>
      <c r="CQ442" s="13"/>
      <c r="CR442" s="13"/>
      <c r="CS442" s="13"/>
      <c r="CT442" s="13"/>
      <c r="CU442" s="13"/>
      <c r="CV442" s="13"/>
      <c r="CW442" s="13"/>
      <c r="CX442" s="13"/>
      <c r="CY442" s="13"/>
      <c r="CZ442" s="13"/>
      <c r="DA442" s="13"/>
      <c r="DB442" s="13"/>
      <c r="DC442" s="13"/>
      <c r="DD442" s="13"/>
      <c r="DE442" s="13"/>
      <c r="DF442" s="13"/>
      <c r="DG442" s="13"/>
      <c r="DH442" s="13"/>
      <c r="DI442" s="13"/>
      <c r="DJ442" s="13"/>
      <c r="DK442" s="13"/>
      <c r="DL442" s="13"/>
      <c r="DM442" s="13"/>
      <c r="DN442" s="13"/>
      <c r="DO442" s="13"/>
      <c r="DP442" s="13"/>
      <c r="DQ442" s="13"/>
      <c r="DR442" s="13"/>
      <c r="DS442" s="13"/>
      <c r="DT442" s="13"/>
      <c r="DU442" s="13"/>
      <c r="DV442" s="13"/>
      <c r="DW442" s="13"/>
      <c r="DX442" s="13"/>
      <c r="DY442" s="13"/>
      <c r="DZ442" s="13"/>
      <c r="EA442" s="13"/>
      <c r="EB442" s="13"/>
      <c r="EC442" s="13"/>
      <c r="ED442" s="13"/>
      <c r="EE442" s="13"/>
      <c r="EF442" s="13"/>
      <c r="EG442" s="13"/>
      <c r="EH442" s="13"/>
      <c r="EI442" s="13"/>
      <c r="EJ442" s="13"/>
      <c r="EK442" s="13"/>
      <c r="EL442" s="13"/>
      <c r="EM442" s="13"/>
      <c r="EN442" s="13"/>
      <c r="EO442" s="13"/>
      <c r="EP442" s="13"/>
      <c r="EQ442" s="13"/>
      <c r="ER442" s="13"/>
      <c r="ES442" s="13"/>
      <c r="ET442" s="13"/>
      <c r="EU442" s="13"/>
      <c r="EV442" s="13"/>
      <c r="EW442" s="13"/>
      <c r="EX442" s="13"/>
      <c r="EY442" s="13"/>
      <c r="EZ442" s="13"/>
      <c r="FA442" s="13"/>
      <c r="FB442" s="13"/>
      <c r="FC442" s="13"/>
      <c r="FD442" s="13"/>
      <c r="FE442" s="13"/>
      <c r="FF442" s="13"/>
      <c r="FG442" s="13"/>
      <c r="FH442" s="13"/>
      <c r="FI442" s="13"/>
      <c r="FJ442" s="13"/>
      <c r="FK442" s="13"/>
      <c r="FL442" s="13"/>
      <c r="FM442" s="13"/>
      <c r="FN442" s="13"/>
      <c r="FO442" s="13"/>
      <c r="FP442" s="13"/>
      <c r="FQ442" s="13"/>
      <c r="FR442" s="13"/>
      <c r="FS442" s="13"/>
      <c r="FT442" s="13"/>
      <c r="FU442" s="13"/>
      <c r="FV442" s="13"/>
      <c r="FW442" s="13"/>
      <c r="FX442" s="13"/>
      <c r="FY442" s="13"/>
      <c r="FZ442" s="13"/>
      <c r="GA442" s="13"/>
      <c r="GB442" s="13"/>
      <c r="GC442" s="13"/>
    </row>
    <row r="443" spans="1:185" ht="12.75" customHeight="1" x14ac:dyDescent="0.2">
      <c r="A443" s="76"/>
      <c r="B443" s="81" t="s">
        <v>593</v>
      </c>
      <c r="C443" s="82" t="s">
        <v>663</v>
      </c>
      <c r="D443" s="88"/>
      <c r="E443" s="85">
        <v>2.8</v>
      </c>
      <c r="F443" s="73"/>
      <c r="G443" s="15">
        <f t="shared" si="6"/>
        <v>0</v>
      </c>
      <c r="H443" s="15"/>
      <c r="I443" s="15"/>
      <c r="J443" s="15"/>
      <c r="K443" s="15"/>
      <c r="L443" s="59"/>
      <c r="M443" s="59"/>
      <c r="N443" s="59"/>
      <c r="O443" s="59"/>
      <c r="P443" s="15"/>
      <c r="Q443" s="59"/>
      <c r="R443" s="59"/>
      <c r="S443" s="59"/>
      <c r="T443" s="59"/>
      <c r="U443" s="15"/>
      <c r="V443" s="59"/>
      <c r="W443" s="59"/>
      <c r="X443" s="61"/>
      <c r="Y443" s="59"/>
      <c r="Z443" s="61"/>
      <c r="AA443" s="59"/>
      <c r="AB443" s="62"/>
      <c r="AC443" s="62"/>
      <c r="AD443" s="59"/>
      <c r="AE443" s="62"/>
      <c r="AF443" s="59"/>
      <c r="AG443" s="59"/>
      <c r="AH443" s="63"/>
      <c r="AI443" s="63"/>
      <c r="AJ443" s="59"/>
      <c r="AK443" s="59"/>
      <c r="AL443" s="59"/>
      <c r="AM443" s="63"/>
      <c r="AN443" s="59"/>
      <c r="AO443" s="59"/>
      <c r="AP443" s="59"/>
      <c r="AQ443" s="59"/>
      <c r="AR443" s="59"/>
      <c r="AS443" s="63"/>
      <c r="AT443" s="59"/>
      <c r="AU443" s="59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  <c r="BF443" s="13"/>
      <c r="BG443" s="13"/>
      <c r="BH443" s="13"/>
      <c r="BI443" s="13"/>
      <c r="BJ443" s="13"/>
      <c r="BK443" s="13"/>
      <c r="BL443" s="13"/>
      <c r="BM443" s="13"/>
      <c r="BN443" s="13"/>
      <c r="BO443" s="13"/>
      <c r="BP443" s="13"/>
      <c r="BQ443" s="13"/>
      <c r="BR443" s="13"/>
      <c r="BS443" s="13"/>
      <c r="BT443" s="13"/>
      <c r="BU443" s="13"/>
      <c r="BV443" s="13"/>
      <c r="BW443" s="13"/>
      <c r="BX443" s="13"/>
      <c r="BY443" s="13"/>
      <c r="BZ443" s="13"/>
      <c r="CA443" s="13"/>
      <c r="CB443" s="13"/>
      <c r="CC443" s="13"/>
      <c r="CD443" s="13"/>
      <c r="CE443" s="13"/>
      <c r="CF443" s="13"/>
      <c r="CG443" s="13"/>
      <c r="CH443" s="13"/>
      <c r="CI443" s="13"/>
      <c r="CJ443" s="13"/>
      <c r="CK443" s="13"/>
      <c r="CL443" s="13"/>
      <c r="CM443" s="13"/>
      <c r="CN443" s="13"/>
      <c r="CO443" s="13"/>
      <c r="CP443" s="13"/>
      <c r="CQ443" s="13"/>
      <c r="CR443" s="13"/>
      <c r="CS443" s="13"/>
      <c r="CT443" s="13"/>
      <c r="CU443" s="13"/>
      <c r="CV443" s="13"/>
      <c r="CW443" s="13"/>
      <c r="CX443" s="13"/>
      <c r="CY443" s="13"/>
      <c r="CZ443" s="13"/>
      <c r="DA443" s="13"/>
      <c r="DB443" s="13"/>
      <c r="DC443" s="13"/>
      <c r="DD443" s="13"/>
      <c r="DE443" s="13"/>
      <c r="DF443" s="13"/>
      <c r="DG443" s="13"/>
      <c r="DH443" s="13"/>
      <c r="DI443" s="13"/>
      <c r="DJ443" s="13"/>
      <c r="DK443" s="13"/>
      <c r="DL443" s="13"/>
      <c r="DM443" s="13"/>
      <c r="DN443" s="13"/>
      <c r="DO443" s="13"/>
      <c r="DP443" s="13"/>
      <c r="DQ443" s="13"/>
      <c r="DR443" s="13"/>
      <c r="DS443" s="13"/>
      <c r="DT443" s="13"/>
      <c r="DU443" s="13"/>
      <c r="DV443" s="13"/>
      <c r="DW443" s="13"/>
      <c r="DX443" s="13"/>
      <c r="DY443" s="13"/>
      <c r="DZ443" s="13"/>
      <c r="EA443" s="13"/>
      <c r="EB443" s="13"/>
      <c r="EC443" s="13"/>
      <c r="ED443" s="13"/>
      <c r="EE443" s="13"/>
      <c r="EF443" s="13"/>
      <c r="EG443" s="13"/>
      <c r="EH443" s="13"/>
      <c r="EI443" s="13"/>
      <c r="EJ443" s="13"/>
      <c r="EK443" s="13"/>
      <c r="EL443" s="13"/>
      <c r="EM443" s="13"/>
      <c r="EN443" s="13"/>
      <c r="EO443" s="13"/>
      <c r="EP443" s="13"/>
      <c r="EQ443" s="13"/>
      <c r="ER443" s="13"/>
      <c r="ES443" s="13"/>
      <c r="ET443" s="13"/>
      <c r="EU443" s="13"/>
      <c r="EV443" s="13"/>
      <c r="EW443" s="13"/>
      <c r="EX443" s="13"/>
      <c r="EY443" s="13"/>
      <c r="EZ443" s="13"/>
      <c r="FA443" s="13"/>
      <c r="FB443" s="13"/>
      <c r="FC443" s="13"/>
      <c r="FD443" s="13"/>
      <c r="FE443" s="13"/>
      <c r="FF443" s="13"/>
      <c r="FG443" s="13"/>
      <c r="FH443" s="13"/>
      <c r="FI443" s="13"/>
      <c r="FJ443" s="13"/>
      <c r="FK443" s="13"/>
      <c r="FL443" s="13"/>
      <c r="FM443" s="13"/>
      <c r="FN443" s="13"/>
      <c r="FO443" s="13"/>
      <c r="FP443" s="13"/>
      <c r="FQ443" s="13"/>
      <c r="FR443" s="13"/>
      <c r="FS443" s="13"/>
      <c r="FT443" s="13"/>
      <c r="FU443" s="13"/>
      <c r="FV443" s="13"/>
      <c r="FW443" s="13"/>
      <c r="FX443" s="13"/>
      <c r="FY443" s="13"/>
      <c r="FZ443" s="13"/>
      <c r="GA443" s="13"/>
      <c r="GB443" s="13"/>
      <c r="GC443" s="13"/>
    </row>
    <row r="444" spans="1:185" ht="12.75" customHeight="1" x14ac:dyDescent="0.2">
      <c r="A444" s="76"/>
      <c r="B444" s="81" t="s">
        <v>594</v>
      </c>
      <c r="C444" s="82" t="s">
        <v>664</v>
      </c>
      <c r="D444" s="88"/>
      <c r="E444" s="85">
        <v>2.8</v>
      </c>
      <c r="F444" s="73"/>
      <c r="G444" s="15">
        <f t="shared" si="6"/>
        <v>10</v>
      </c>
      <c r="H444" s="15">
        <v>0</v>
      </c>
      <c r="I444" s="15">
        <v>1</v>
      </c>
      <c r="J444" s="68">
        <v>0</v>
      </c>
      <c r="K444" s="15"/>
      <c r="L444" s="59">
        <v>0</v>
      </c>
      <c r="M444" s="59">
        <v>1</v>
      </c>
      <c r="N444" s="59">
        <v>2</v>
      </c>
      <c r="O444" s="59">
        <v>6</v>
      </c>
      <c r="P444" s="15"/>
      <c r="Q444" s="59">
        <v>0</v>
      </c>
      <c r="R444" s="59">
        <v>0</v>
      </c>
      <c r="S444" s="59">
        <v>0</v>
      </c>
      <c r="T444" s="59"/>
      <c r="U444" s="15"/>
      <c r="V444" s="59"/>
      <c r="W444" s="59"/>
      <c r="X444" s="61"/>
      <c r="Y444" s="59"/>
      <c r="Z444" s="61"/>
      <c r="AA444" s="59"/>
      <c r="AB444" s="62"/>
      <c r="AC444" s="62"/>
      <c r="AD444" s="59"/>
      <c r="AE444" s="62"/>
      <c r="AF444" s="59"/>
      <c r="AG444" s="59"/>
      <c r="AH444" s="59"/>
      <c r="AI444" s="59"/>
      <c r="AJ444" s="59"/>
      <c r="AK444" s="59"/>
      <c r="AL444" s="59"/>
      <c r="AM444" s="59"/>
      <c r="AN444" s="59"/>
      <c r="AO444" s="59"/>
      <c r="AP444" s="59"/>
      <c r="AQ444" s="59"/>
      <c r="AR444" s="59"/>
      <c r="AS444" s="59"/>
      <c r="AT444" s="59"/>
      <c r="AU444" s="59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  <c r="BF444" s="13"/>
      <c r="BG444" s="13"/>
      <c r="BH444" s="13"/>
      <c r="BI444" s="13"/>
      <c r="BJ444" s="13"/>
      <c r="BK444" s="13"/>
      <c r="BL444" s="13"/>
      <c r="BM444" s="13"/>
      <c r="BN444" s="13"/>
      <c r="BO444" s="13"/>
      <c r="BP444" s="13"/>
      <c r="BQ444" s="13"/>
      <c r="BR444" s="13"/>
      <c r="BS444" s="13"/>
      <c r="BT444" s="13"/>
      <c r="BU444" s="13"/>
      <c r="BV444" s="13"/>
      <c r="BW444" s="13"/>
      <c r="BX444" s="13"/>
      <c r="BY444" s="13"/>
      <c r="BZ444" s="13"/>
      <c r="CA444" s="13"/>
      <c r="CB444" s="13"/>
      <c r="CC444" s="13"/>
      <c r="CD444" s="13"/>
      <c r="CE444" s="13"/>
      <c r="CF444" s="13"/>
      <c r="CG444" s="13"/>
      <c r="CH444" s="13"/>
      <c r="CI444" s="13"/>
      <c r="CJ444" s="13"/>
      <c r="CK444" s="13"/>
      <c r="CL444" s="13"/>
      <c r="CM444" s="13"/>
      <c r="CN444" s="13"/>
      <c r="CO444" s="13"/>
      <c r="CP444" s="13"/>
      <c r="CQ444" s="13"/>
      <c r="CR444" s="13"/>
      <c r="CS444" s="13"/>
      <c r="CT444" s="13"/>
      <c r="CU444" s="13"/>
      <c r="CV444" s="13"/>
      <c r="CW444" s="13"/>
      <c r="CX444" s="13"/>
      <c r="CY444" s="13"/>
      <c r="CZ444" s="13"/>
      <c r="DA444" s="13"/>
      <c r="DB444" s="13"/>
      <c r="DC444" s="13"/>
      <c r="DD444" s="13"/>
      <c r="DE444" s="13"/>
      <c r="DF444" s="13"/>
      <c r="DG444" s="13"/>
      <c r="DH444" s="13"/>
      <c r="DI444" s="13"/>
      <c r="DJ444" s="13"/>
      <c r="DK444" s="13"/>
      <c r="DL444" s="13"/>
      <c r="DM444" s="13"/>
      <c r="DN444" s="13"/>
      <c r="DO444" s="13"/>
      <c r="DP444" s="13"/>
      <c r="DQ444" s="13"/>
      <c r="DR444" s="13"/>
      <c r="DS444" s="13"/>
      <c r="DT444" s="13"/>
      <c r="DU444" s="13"/>
      <c r="DV444" s="13"/>
      <c r="DW444" s="13"/>
      <c r="DX444" s="13"/>
      <c r="DY444" s="13"/>
      <c r="DZ444" s="13"/>
      <c r="EA444" s="13"/>
      <c r="EB444" s="13"/>
      <c r="EC444" s="13"/>
      <c r="ED444" s="13"/>
      <c r="EE444" s="13"/>
      <c r="EF444" s="13"/>
      <c r="EG444" s="13"/>
      <c r="EH444" s="13"/>
      <c r="EI444" s="13"/>
      <c r="EJ444" s="13"/>
      <c r="EK444" s="13"/>
      <c r="EL444" s="13"/>
      <c r="EM444" s="13"/>
      <c r="EN444" s="13"/>
      <c r="EO444" s="13"/>
      <c r="EP444" s="13"/>
      <c r="EQ444" s="13"/>
      <c r="ER444" s="13"/>
      <c r="ES444" s="13"/>
      <c r="ET444" s="13"/>
      <c r="EU444" s="13"/>
      <c r="EV444" s="13"/>
      <c r="EW444" s="13"/>
      <c r="EX444" s="13"/>
      <c r="EY444" s="13"/>
      <c r="EZ444" s="13"/>
      <c r="FA444" s="13"/>
      <c r="FB444" s="13"/>
      <c r="FC444" s="13"/>
      <c r="FD444" s="13"/>
      <c r="FE444" s="13"/>
      <c r="FF444" s="13"/>
      <c r="FG444" s="13"/>
      <c r="FH444" s="13"/>
      <c r="FI444" s="13"/>
      <c r="FJ444" s="13"/>
      <c r="FK444" s="13"/>
      <c r="FL444" s="13"/>
      <c r="FM444" s="13"/>
      <c r="FN444" s="13"/>
      <c r="FO444" s="13"/>
      <c r="FP444" s="13"/>
      <c r="FQ444" s="13"/>
      <c r="FR444" s="13"/>
      <c r="FS444" s="13"/>
      <c r="FT444" s="13"/>
      <c r="FU444" s="13"/>
      <c r="FV444" s="13"/>
      <c r="FW444" s="13"/>
      <c r="FX444" s="13"/>
      <c r="FY444" s="13"/>
      <c r="FZ444" s="13"/>
      <c r="GA444" s="13"/>
      <c r="GB444" s="13"/>
      <c r="GC444" s="13"/>
    </row>
    <row r="445" spans="1:185" ht="12.75" customHeight="1" x14ac:dyDescent="0.2">
      <c r="A445" s="76"/>
      <c r="B445" s="81" t="s">
        <v>595</v>
      </c>
      <c r="C445" s="82" t="s">
        <v>662</v>
      </c>
      <c r="D445" s="88"/>
      <c r="E445" s="85">
        <v>2.8</v>
      </c>
      <c r="F445" s="73"/>
      <c r="G445" s="15">
        <f t="shared" si="6"/>
        <v>19</v>
      </c>
      <c r="H445" s="15">
        <v>2</v>
      </c>
      <c r="I445" s="15">
        <v>0</v>
      </c>
      <c r="J445" s="68">
        <v>1</v>
      </c>
      <c r="K445" s="15"/>
      <c r="L445" s="59">
        <v>4</v>
      </c>
      <c r="M445" s="59">
        <v>2</v>
      </c>
      <c r="N445" s="59">
        <v>2</v>
      </c>
      <c r="O445" s="59">
        <v>2</v>
      </c>
      <c r="P445" s="15"/>
      <c r="Q445" s="59">
        <v>2</v>
      </c>
      <c r="R445" s="59">
        <v>2</v>
      </c>
      <c r="S445" s="59">
        <v>2</v>
      </c>
      <c r="T445" s="59"/>
      <c r="U445" s="15"/>
      <c r="V445" s="59"/>
      <c r="W445" s="59"/>
      <c r="X445" s="61"/>
      <c r="Y445" s="59"/>
      <c r="Z445" s="61"/>
      <c r="AA445" s="59"/>
      <c r="AB445" s="62"/>
      <c r="AC445" s="62"/>
      <c r="AD445" s="59"/>
      <c r="AE445" s="62"/>
      <c r="AF445" s="59"/>
      <c r="AG445" s="63"/>
      <c r="AH445" s="63"/>
      <c r="AI445" s="59"/>
      <c r="AJ445" s="59"/>
      <c r="AK445" s="59"/>
      <c r="AL445" s="59"/>
      <c r="AM445" s="59"/>
      <c r="AN445" s="63"/>
      <c r="AO445" s="59"/>
      <c r="AP445" s="59"/>
      <c r="AQ445" s="59"/>
      <c r="AR445" s="59"/>
      <c r="AS445" s="59"/>
      <c r="AT445" s="59"/>
      <c r="AU445" s="59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  <c r="BF445" s="13"/>
      <c r="BG445" s="13"/>
      <c r="BH445" s="13"/>
      <c r="BI445" s="13"/>
      <c r="BJ445" s="13"/>
      <c r="BK445" s="13"/>
      <c r="BL445" s="13"/>
      <c r="BM445" s="13"/>
      <c r="BN445" s="13"/>
      <c r="BO445" s="13"/>
      <c r="BP445" s="13"/>
      <c r="BQ445" s="13"/>
      <c r="BR445" s="13"/>
      <c r="BS445" s="13"/>
      <c r="BT445" s="13"/>
      <c r="BU445" s="13"/>
      <c r="BV445" s="13"/>
      <c r="BW445" s="13"/>
      <c r="BX445" s="13"/>
      <c r="BY445" s="13"/>
      <c r="BZ445" s="13"/>
      <c r="CA445" s="13"/>
      <c r="CB445" s="13"/>
      <c r="CC445" s="13"/>
      <c r="CD445" s="13"/>
      <c r="CE445" s="13"/>
      <c r="CF445" s="13"/>
      <c r="CG445" s="13"/>
      <c r="CH445" s="13"/>
      <c r="CI445" s="13"/>
      <c r="CJ445" s="13"/>
      <c r="CK445" s="13"/>
      <c r="CL445" s="13"/>
      <c r="CM445" s="13"/>
      <c r="CN445" s="13"/>
      <c r="CO445" s="13"/>
      <c r="CP445" s="13"/>
      <c r="CQ445" s="13"/>
      <c r="CR445" s="13"/>
      <c r="CS445" s="13"/>
      <c r="CT445" s="13"/>
      <c r="CU445" s="13"/>
      <c r="CV445" s="13"/>
      <c r="CW445" s="13"/>
      <c r="CX445" s="13"/>
      <c r="CY445" s="13"/>
      <c r="CZ445" s="13"/>
      <c r="DA445" s="13"/>
      <c r="DB445" s="13"/>
      <c r="DC445" s="13"/>
      <c r="DD445" s="13"/>
      <c r="DE445" s="13"/>
      <c r="DF445" s="13"/>
      <c r="DG445" s="13"/>
      <c r="DH445" s="13"/>
      <c r="DI445" s="13"/>
      <c r="DJ445" s="13"/>
      <c r="DK445" s="13"/>
      <c r="DL445" s="13"/>
      <c r="DM445" s="13"/>
      <c r="DN445" s="13"/>
      <c r="DO445" s="13"/>
      <c r="DP445" s="13"/>
      <c r="DQ445" s="13"/>
      <c r="DR445" s="13"/>
      <c r="DS445" s="13"/>
      <c r="DT445" s="13"/>
      <c r="DU445" s="13"/>
      <c r="DV445" s="13"/>
      <c r="DW445" s="13"/>
      <c r="DX445" s="13"/>
      <c r="DY445" s="13"/>
      <c r="DZ445" s="13"/>
      <c r="EA445" s="13"/>
      <c r="EB445" s="13"/>
      <c r="EC445" s="13"/>
      <c r="ED445" s="13"/>
      <c r="EE445" s="13"/>
      <c r="EF445" s="13"/>
      <c r="EG445" s="13"/>
      <c r="EH445" s="13"/>
      <c r="EI445" s="13"/>
      <c r="EJ445" s="13"/>
      <c r="EK445" s="13"/>
      <c r="EL445" s="13"/>
      <c r="EM445" s="13"/>
      <c r="EN445" s="13"/>
      <c r="EO445" s="13"/>
      <c r="EP445" s="13"/>
      <c r="EQ445" s="13"/>
      <c r="ER445" s="13"/>
      <c r="ES445" s="13"/>
      <c r="ET445" s="13"/>
      <c r="EU445" s="13"/>
      <c r="EV445" s="13"/>
      <c r="EW445" s="13"/>
      <c r="EX445" s="13"/>
      <c r="EY445" s="13"/>
      <c r="EZ445" s="13"/>
      <c r="FA445" s="13"/>
      <c r="FB445" s="13"/>
      <c r="FC445" s="13"/>
      <c r="FD445" s="13"/>
      <c r="FE445" s="13"/>
      <c r="FF445" s="13"/>
      <c r="FG445" s="13"/>
      <c r="FH445" s="13"/>
      <c r="FI445" s="13"/>
      <c r="FJ445" s="13"/>
      <c r="FK445" s="13"/>
      <c r="FL445" s="13"/>
      <c r="FM445" s="13"/>
      <c r="FN445" s="13"/>
      <c r="FO445" s="13"/>
      <c r="FP445" s="13"/>
      <c r="FQ445" s="13"/>
      <c r="FR445" s="13"/>
      <c r="FS445" s="13"/>
      <c r="FT445" s="13"/>
      <c r="FU445" s="13"/>
      <c r="FV445" s="13"/>
      <c r="FW445" s="13"/>
      <c r="FX445" s="13"/>
      <c r="FY445" s="13"/>
      <c r="FZ445" s="13"/>
      <c r="GA445" s="13"/>
      <c r="GB445" s="13"/>
      <c r="GC445" s="13"/>
    </row>
    <row r="446" spans="1:185" ht="12.75" customHeight="1" x14ac:dyDescent="0.2">
      <c r="A446" s="75"/>
      <c r="B446" s="81" t="s">
        <v>596</v>
      </c>
      <c r="C446" s="82" t="s">
        <v>662</v>
      </c>
      <c r="D446" s="88"/>
      <c r="E446" s="85">
        <v>2.8</v>
      </c>
      <c r="F446" s="73"/>
      <c r="G446" s="15">
        <f t="shared" si="6"/>
        <v>21</v>
      </c>
      <c r="H446" s="15">
        <v>2</v>
      </c>
      <c r="I446" s="15">
        <v>2</v>
      </c>
      <c r="J446" s="68">
        <v>2</v>
      </c>
      <c r="K446" s="15"/>
      <c r="L446" s="59">
        <v>2</v>
      </c>
      <c r="M446" s="59">
        <v>0</v>
      </c>
      <c r="N446" s="59">
        <v>1</v>
      </c>
      <c r="O446" s="59">
        <v>10</v>
      </c>
      <c r="P446" s="15"/>
      <c r="Q446" s="59">
        <v>0</v>
      </c>
      <c r="R446" s="59">
        <v>2</v>
      </c>
      <c r="S446" s="59">
        <v>0</v>
      </c>
      <c r="T446" s="59"/>
      <c r="U446" s="15"/>
      <c r="V446" s="59"/>
      <c r="W446" s="59"/>
      <c r="X446" s="61"/>
      <c r="Y446" s="59"/>
      <c r="Z446" s="61"/>
      <c r="AA446" s="59"/>
      <c r="AB446" s="62"/>
      <c r="AC446" s="62"/>
      <c r="AD446" s="59"/>
      <c r="AE446" s="62"/>
      <c r="AF446" s="59"/>
      <c r="AG446" s="59"/>
      <c r="AH446" s="59"/>
      <c r="AI446" s="59"/>
      <c r="AJ446" s="59"/>
      <c r="AK446" s="59"/>
      <c r="AL446" s="59"/>
      <c r="AM446" s="59"/>
      <c r="AN446" s="59"/>
      <c r="AO446" s="59"/>
      <c r="AP446" s="59"/>
      <c r="AQ446" s="59"/>
      <c r="AR446" s="59"/>
      <c r="AS446" s="59"/>
      <c r="AT446" s="59"/>
      <c r="AU446" s="59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  <c r="BF446" s="13"/>
      <c r="BG446" s="13"/>
      <c r="BH446" s="13"/>
      <c r="BI446" s="13"/>
      <c r="BJ446" s="13"/>
      <c r="BK446" s="13"/>
      <c r="BL446" s="13"/>
      <c r="BM446" s="13"/>
      <c r="BN446" s="13"/>
      <c r="BO446" s="13"/>
      <c r="BP446" s="13"/>
      <c r="BQ446" s="13"/>
      <c r="BR446" s="13"/>
      <c r="BS446" s="13"/>
      <c r="BT446" s="13"/>
      <c r="BU446" s="13"/>
      <c r="BV446" s="13"/>
      <c r="BW446" s="13"/>
      <c r="BX446" s="13"/>
      <c r="BY446" s="13"/>
      <c r="BZ446" s="13"/>
      <c r="CA446" s="13"/>
      <c r="CB446" s="13"/>
      <c r="CC446" s="13"/>
      <c r="CD446" s="13"/>
      <c r="CE446" s="13"/>
      <c r="CF446" s="13"/>
      <c r="CG446" s="13"/>
      <c r="CH446" s="13"/>
      <c r="CI446" s="13"/>
      <c r="CJ446" s="13"/>
      <c r="CK446" s="13"/>
      <c r="CL446" s="13"/>
      <c r="CM446" s="13"/>
      <c r="CN446" s="13"/>
      <c r="CO446" s="13"/>
      <c r="CP446" s="13"/>
      <c r="CQ446" s="13"/>
      <c r="CR446" s="13"/>
      <c r="CS446" s="13"/>
      <c r="CT446" s="13"/>
      <c r="CU446" s="13"/>
      <c r="CV446" s="13"/>
      <c r="CW446" s="13"/>
      <c r="CX446" s="13"/>
      <c r="CY446" s="13"/>
      <c r="CZ446" s="13"/>
      <c r="DA446" s="13"/>
      <c r="DB446" s="13"/>
      <c r="DC446" s="13"/>
      <c r="DD446" s="13"/>
      <c r="DE446" s="13"/>
      <c r="DF446" s="13"/>
      <c r="DG446" s="13"/>
      <c r="DH446" s="13"/>
      <c r="DI446" s="13"/>
      <c r="DJ446" s="13"/>
      <c r="DK446" s="13"/>
      <c r="DL446" s="13"/>
      <c r="DM446" s="13"/>
      <c r="DN446" s="13"/>
      <c r="DO446" s="13"/>
      <c r="DP446" s="13"/>
      <c r="DQ446" s="13"/>
      <c r="DR446" s="13"/>
      <c r="DS446" s="13"/>
      <c r="DT446" s="13"/>
      <c r="DU446" s="13"/>
      <c r="DV446" s="13"/>
      <c r="DW446" s="13"/>
      <c r="DX446" s="13"/>
      <c r="DY446" s="13"/>
      <c r="DZ446" s="13"/>
      <c r="EA446" s="13"/>
      <c r="EB446" s="13"/>
      <c r="EC446" s="13"/>
      <c r="ED446" s="13"/>
      <c r="EE446" s="13"/>
      <c r="EF446" s="13"/>
      <c r="EG446" s="13"/>
      <c r="EH446" s="13"/>
      <c r="EI446" s="13"/>
      <c r="EJ446" s="13"/>
      <c r="EK446" s="13"/>
      <c r="EL446" s="13"/>
      <c r="EM446" s="13"/>
      <c r="EN446" s="13"/>
      <c r="EO446" s="13"/>
      <c r="EP446" s="13"/>
      <c r="EQ446" s="13"/>
      <c r="ER446" s="13"/>
      <c r="ES446" s="13"/>
      <c r="ET446" s="13"/>
      <c r="EU446" s="13"/>
      <c r="EV446" s="13"/>
      <c r="EW446" s="13"/>
      <c r="EX446" s="13"/>
      <c r="EY446" s="13"/>
      <c r="EZ446" s="13"/>
      <c r="FA446" s="13"/>
      <c r="FB446" s="13"/>
      <c r="FC446" s="13"/>
      <c r="FD446" s="13"/>
      <c r="FE446" s="13"/>
      <c r="FF446" s="13"/>
      <c r="FG446" s="13"/>
      <c r="FH446" s="13"/>
      <c r="FI446" s="13"/>
      <c r="FJ446" s="13"/>
      <c r="FK446" s="13"/>
      <c r="FL446" s="13"/>
      <c r="FM446" s="13"/>
      <c r="FN446" s="13"/>
      <c r="FO446" s="13"/>
      <c r="FP446" s="13"/>
      <c r="FQ446" s="13"/>
      <c r="FR446" s="13"/>
      <c r="FS446" s="13"/>
      <c r="FT446" s="13"/>
      <c r="FU446" s="13"/>
      <c r="FV446" s="13"/>
      <c r="FW446" s="13"/>
      <c r="FX446" s="13"/>
      <c r="FY446" s="13"/>
      <c r="FZ446" s="13"/>
      <c r="GA446" s="13"/>
      <c r="GB446" s="13"/>
      <c r="GC446" s="13"/>
    </row>
    <row r="447" spans="1:185" ht="12.75" customHeight="1" x14ac:dyDescent="0.2">
      <c r="A447" s="75"/>
      <c r="B447" t="s">
        <v>1214</v>
      </c>
      <c r="C447" s="82" t="s">
        <v>658</v>
      </c>
      <c r="D447" s="88"/>
      <c r="E447" s="85">
        <v>2.8</v>
      </c>
      <c r="F447" s="73"/>
      <c r="G447" s="15">
        <f>SUM(H447:AW447)</f>
        <v>18</v>
      </c>
      <c r="H447" s="15">
        <v>1</v>
      </c>
      <c r="I447" s="15">
        <v>2</v>
      </c>
      <c r="J447" s="68">
        <v>1</v>
      </c>
      <c r="K447" s="15"/>
      <c r="L447" s="59">
        <v>1</v>
      </c>
      <c r="M447" s="59">
        <v>1</v>
      </c>
      <c r="N447" s="59">
        <v>2</v>
      </c>
      <c r="O447" s="59">
        <v>2</v>
      </c>
      <c r="P447" s="15"/>
      <c r="Q447" s="59">
        <v>2</v>
      </c>
      <c r="R447" s="59">
        <v>2</v>
      </c>
      <c r="S447" s="59">
        <v>4</v>
      </c>
      <c r="T447" s="59"/>
      <c r="U447" s="15"/>
      <c r="V447" s="59"/>
      <c r="W447" s="59"/>
      <c r="X447" s="61"/>
      <c r="Y447" s="59"/>
      <c r="Z447" s="61"/>
      <c r="AA447" s="59"/>
      <c r="AB447" s="62"/>
      <c r="AC447" s="62"/>
      <c r="AD447" s="59"/>
      <c r="AE447" s="62"/>
      <c r="AF447" s="59"/>
      <c r="AG447" s="59"/>
      <c r="AH447" s="59"/>
      <c r="AI447" s="59"/>
      <c r="AJ447" s="59"/>
      <c r="AK447" s="59"/>
      <c r="AL447" s="59"/>
      <c r="AM447" s="59"/>
      <c r="AN447" s="59"/>
      <c r="AO447" s="59"/>
      <c r="AP447" s="59"/>
      <c r="AQ447" s="59"/>
      <c r="AR447" s="59"/>
      <c r="AS447" s="59"/>
      <c r="AT447" s="59"/>
      <c r="AU447" s="59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  <c r="BF447" s="13"/>
      <c r="BG447" s="13"/>
      <c r="BH447" s="13"/>
      <c r="BI447" s="13"/>
      <c r="BJ447" s="13"/>
      <c r="BK447" s="13"/>
      <c r="BL447" s="13"/>
      <c r="BM447" s="13"/>
      <c r="BN447" s="13"/>
      <c r="BO447" s="13"/>
      <c r="BP447" s="13"/>
      <c r="BQ447" s="13"/>
      <c r="BR447" s="13"/>
      <c r="BS447" s="13"/>
      <c r="BT447" s="13"/>
      <c r="BU447" s="13"/>
      <c r="BV447" s="13"/>
      <c r="BW447" s="13"/>
      <c r="BX447" s="13"/>
      <c r="BY447" s="13"/>
      <c r="BZ447" s="13"/>
      <c r="CA447" s="13"/>
      <c r="CB447" s="13"/>
      <c r="CC447" s="13"/>
      <c r="CD447" s="13"/>
      <c r="CE447" s="13"/>
      <c r="CF447" s="13"/>
      <c r="CG447" s="13"/>
      <c r="CH447" s="13"/>
      <c r="CI447" s="13"/>
      <c r="CJ447" s="13"/>
      <c r="CK447" s="13"/>
      <c r="CL447" s="13"/>
      <c r="CM447" s="13"/>
      <c r="CN447" s="13"/>
      <c r="CO447" s="13"/>
      <c r="CP447" s="13"/>
      <c r="CQ447" s="13"/>
      <c r="CR447" s="13"/>
      <c r="CS447" s="13"/>
      <c r="CT447" s="13"/>
      <c r="CU447" s="13"/>
      <c r="CV447" s="13"/>
      <c r="CW447" s="13"/>
      <c r="CX447" s="13"/>
      <c r="CY447" s="13"/>
      <c r="CZ447" s="13"/>
      <c r="DA447" s="13"/>
      <c r="DB447" s="13"/>
      <c r="DC447" s="13"/>
      <c r="DD447" s="13"/>
      <c r="DE447" s="13"/>
      <c r="DF447" s="13"/>
      <c r="DG447" s="13"/>
      <c r="DH447" s="13"/>
      <c r="DI447" s="13"/>
      <c r="DJ447" s="13"/>
      <c r="DK447" s="13"/>
      <c r="DL447" s="13"/>
      <c r="DM447" s="13"/>
      <c r="DN447" s="13"/>
      <c r="DO447" s="13"/>
      <c r="DP447" s="13"/>
      <c r="DQ447" s="13"/>
      <c r="DR447" s="13"/>
      <c r="DS447" s="13"/>
      <c r="DT447" s="13"/>
      <c r="DU447" s="13"/>
      <c r="DV447" s="13"/>
      <c r="DW447" s="13"/>
      <c r="DX447" s="13"/>
      <c r="DY447" s="13"/>
      <c r="DZ447" s="13"/>
      <c r="EA447" s="13"/>
      <c r="EB447" s="13"/>
      <c r="EC447" s="13"/>
      <c r="ED447" s="13"/>
      <c r="EE447" s="13"/>
      <c r="EF447" s="13"/>
      <c r="EG447" s="13"/>
      <c r="EH447" s="13"/>
      <c r="EI447" s="13"/>
      <c r="EJ447" s="13"/>
      <c r="EK447" s="13"/>
      <c r="EL447" s="13"/>
      <c r="EM447" s="13"/>
      <c r="EN447" s="13"/>
      <c r="EO447" s="13"/>
      <c r="EP447" s="13"/>
      <c r="EQ447" s="13"/>
      <c r="ER447" s="13"/>
      <c r="ES447" s="13"/>
      <c r="ET447" s="13"/>
      <c r="EU447" s="13"/>
      <c r="EV447" s="13"/>
      <c r="EW447" s="13"/>
      <c r="EX447" s="13"/>
      <c r="EY447" s="13"/>
      <c r="EZ447" s="13"/>
      <c r="FA447" s="13"/>
      <c r="FB447" s="13"/>
      <c r="FC447" s="13"/>
      <c r="FD447" s="13"/>
      <c r="FE447" s="13"/>
      <c r="FF447" s="13"/>
      <c r="FG447" s="13"/>
      <c r="FH447" s="13"/>
      <c r="FI447" s="13"/>
      <c r="FJ447" s="13"/>
      <c r="FK447" s="13"/>
      <c r="FL447" s="13"/>
      <c r="FM447" s="13"/>
      <c r="FN447" s="13"/>
      <c r="FO447" s="13"/>
      <c r="FP447" s="13"/>
      <c r="FQ447" s="13"/>
      <c r="FR447" s="13"/>
      <c r="FS447" s="13"/>
      <c r="FT447" s="13"/>
      <c r="FU447" s="13"/>
      <c r="FV447" s="13"/>
      <c r="FW447" s="13"/>
      <c r="FX447" s="13"/>
      <c r="FY447" s="13"/>
      <c r="FZ447" s="13"/>
      <c r="GA447" s="13"/>
      <c r="GB447" s="13"/>
      <c r="GC447" s="13"/>
    </row>
    <row r="448" spans="1:185" ht="12.75" customHeight="1" x14ac:dyDescent="0.2">
      <c r="A448" s="75"/>
      <c r="B448" t="s">
        <v>1263</v>
      </c>
      <c r="C448" s="82" t="s">
        <v>659</v>
      </c>
      <c r="D448" s="88"/>
      <c r="E448" s="85">
        <v>2.8</v>
      </c>
      <c r="F448" s="73"/>
      <c r="G448" s="15">
        <f>SUM(H448:AW448)</f>
        <v>2</v>
      </c>
      <c r="H448" s="15"/>
      <c r="I448" s="15"/>
      <c r="J448" s="68">
        <v>0</v>
      </c>
      <c r="K448" s="15"/>
      <c r="L448" s="59">
        <v>1</v>
      </c>
      <c r="M448" s="59">
        <v>0</v>
      </c>
      <c r="N448" s="59">
        <v>0</v>
      </c>
      <c r="O448" s="59">
        <v>1</v>
      </c>
      <c r="P448" s="15"/>
      <c r="Q448" s="59">
        <v>0</v>
      </c>
      <c r="R448" s="59">
        <v>0</v>
      </c>
      <c r="S448" s="59">
        <v>0</v>
      </c>
      <c r="T448" s="59"/>
      <c r="U448" s="15"/>
      <c r="V448" s="59"/>
      <c r="W448" s="59"/>
      <c r="X448" s="61"/>
      <c r="Y448" s="59"/>
      <c r="Z448" s="61"/>
      <c r="AA448" s="59"/>
      <c r="AB448" s="62"/>
      <c r="AC448" s="62"/>
      <c r="AD448" s="59"/>
      <c r="AE448" s="62"/>
      <c r="AF448" s="59"/>
      <c r="AG448" s="59"/>
      <c r="AH448" s="59"/>
      <c r="AI448" s="59"/>
      <c r="AJ448" s="59"/>
      <c r="AK448" s="59"/>
      <c r="AL448" s="59"/>
      <c r="AM448" s="59"/>
      <c r="AN448" s="59"/>
      <c r="AO448" s="59"/>
      <c r="AP448" s="59"/>
      <c r="AQ448" s="59"/>
      <c r="AR448" s="59"/>
      <c r="AS448" s="59"/>
      <c r="AT448" s="59"/>
      <c r="AU448" s="59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  <c r="BF448" s="13"/>
      <c r="BG448" s="13"/>
      <c r="BH448" s="13"/>
      <c r="BI448" s="13"/>
      <c r="BJ448" s="13"/>
      <c r="BK448" s="13"/>
      <c r="BL448" s="13"/>
      <c r="BM448" s="13"/>
      <c r="BN448" s="13"/>
      <c r="BO448" s="13"/>
      <c r="BP448" s="13"/>
      <c r="BQ448" s="13"/>
      <c r="BR448" s="13"/>
      <c r="BS448" s="13"/>
      <c r="BT448" s="13"/>
      <c r="BU448" s="13"/>
      <c r="BV448" s="13"/>
      <c r="BW448" s="13"/>
      <c r="BX448" s="13"/>
      <c r="BY448" s="13"/>
      <c r="BZ448" s="13"/>
      <c r="CA448" s="13"/>
      <c r="CB448" s="13"/>
      <c r="CC448" s="13"/>
      <c r="CD448" s="13"/>
      <c r="CE448" s="13"/>
      <c r="CF448" s="13"/>
      <c r="CG448" s="13"/>
      <c r="CH448" s="13"/>
      <c r="CI448" s="13"/>
      <c r="CJ448" s="13"/>
      <c r="CK448" s="13"/>
      <c r="CL448" s="13"/>
      <c r="CM448" s="13"/>
      <c r="CN448" s="13"/>
      <c r="CO448" s="13"/>
      <c r="CP448" s="13"/>
      <c r="CQ448" s="13"/>
      <c r="CR448" s="13"/>
      <c r="CS448" s="13"/>
      <c r="CT448" s="13"/>
      <c r="CU448" s="13"/>
      <c r="CV448" s="13"/>
      <c r="CW448" s="13"/>
      <c r="CX448" s="13"/>
      <c r="CY448" s="13"/>
      <c r="CZ448" s="13"/>
      <c r="DA448" s="13"/>
      <c r="DB448" s="13"/>
      <c r="DC448" s="13"/>
      <c r="DD448" s="13"/>
      <c r="DE448" s="13"/>
      <c r="DF448" s="13"/>
      <c r="DG448" s="13"/>
      <c r="DH448" s="13"/>
      <c r="DI448" s="13"/>
      <c r="DJ448" s="13"/>
      <c r="DK448" s="13"/>
      <c r="DL448" s="13"/>
      <c r="DM448" s="13"/>
      <c r="DN448" s="13"/>
      <c r="DO448" s="13"/>
      <c r="DP448" s="13"/>
      <c r="DQ448" s="13"/>
      <c r="DR448" s="13"/>
      <c r="DS448" s="13"/>
      <c r="DT448" s="13"/>
      <c r="DU448" s="13"/>
      <c r="DV448" s="13"/>
      <c r="DW448" s="13"/>
      <c r="DX448" s="13"/>
      <c r="DY448" s="13"/>
      <c r="DZ448" s="13"/>
      <c r="EA448" s="13"/>
      <c r="EB448" s="13"/>
      <c r="EC448" s="13"/>
      <c r="ED448" s="13"/>
      <c r="EE448" s="13"/>
      <c r="EF448" s="13"/>
      <c r="EG448" s="13"/>
      <c r="EH448" s="13"/>
      <c r="EI448" s="13"/>
      <c r="EJ448" s="13"/>
      <c r="EK448" s="13"/>
      <c r="EL448" s="13"/>
      <c r="EM448" s="13"/>
      <c r="EN448" s="13"/>
      <c r="EO448" s="13"/>
      <c r="EP448" s="13"/>
      <c r="EQ448" s="13"/>
      <c r="ER448" s="13"/>
      <c r="ES448" s="13"/>
      <c r="ET448" s="13"/>
      <c r="EU448" s="13"/>
      <c r="EV448" s="13"/>
      <c r="EW448" s="13"/>
      <c r="EX448" s="13"/>
      <c r="EY448" s="13"/>
      <c r="EZ448" s="13"/>
      <c r="FA448" s="13"/>
      <c r="FB448" s="13"/>
      <c r="FC448" s="13"/>
      <c r="FD448" s="13"/>
      <c r="FE448" s="13"/>
      <c r="FF448" s="13"/>
      <c r="FG448" s="13"/>
      <c r="FH448" s="13"/>
      <c r="FI448" s="13"/>
      <c r="FJ448" s="13"/>
      <c r="FK448" s="13"/>
      <c r="FL448" s="13"/>
      <c r="FM448" s="13"/>
      <c r="FN448" s="13"/>
      <c r="FO448" s="13"/>
      <c r="FP448" s="13"/>
      <c r="FQ448" s="13"/>
      <c r="FR448" s="13"/>
      <c r="FS448" s="13"/>
      <c r="FT448" s="13"/>
      <c r="FU448" s="13"/>
      <c r="FV448" s="13"/>
      <c r="FW448" s="13"/>
      <c r="FX448" s="13"/>
      <c r="FY448" s="13"/>
      <c r="FZ448" s="13"/>
      <c r="GA448" s="13"/>
      <c r="GB448" s="13"/>
      <c r="GC448" s="13"/>
    </row>
    <row r="449" spans="1:185" ht="12.75" customHeight="1" x14ac:dyDescent="0.2">
      <c r="B449" s="81" t="s">
        <v>138</v>
      </c>
      <c r="C449" s="82" t="s">
        <v>664</v>
      </c>
      <c r="D449" s="88">
        <v>36</v>
      </c>
      <c r="E449" s="85">
        <v>2.7</v>
      </c>
      <c r="F449" s="73"/>
      <c r="G449" s="15">
        <f t="shared" si="6"/>
        <v>9</v>
      </c>
      <c r="H449" s="15">
        <v>5</v>
      </c>
      <c r="I449" s="15">
        <v>2</v>
      </c>
      <c r="J449" s="68">
        <v>2</v>
      </c>
      <c r="K449" s="15"/>
      <c r="L449" s="59">
        <v>0</v>
      </c>
      <c r="M449" s="59">
        <v>0</v>
      </c>
      <c r="N449" s="59">
        <v>0</v>
      </c>
      <c r="O449" s="59">
        <v>0</v>
      </c>
      <c r="P449" s="15"/>
      <c r="Q449" s="59">
        <v>0</v>
      </c>
      <c r="R449" s="59">
        <v>0</v>
      </c>
      <c r="S449" s="59">
        <v>0</v>
      </c>
      <c r="T449" s="59"/>
      <c r="U449" s="15"/>
      <c r="V449" s="59"/>
      <c r="W449" s="59"/>
      <c r="X449" s="61"/>
      <c r="Y449" s="59"/>
      <c r="Z449" s="61"/>
      <c r="AA449" s="59"/>
      <c r="AB449" s="62"/>
      <c r="AC449" s="62"/>
      <c r="AD449" s="59"/>
      <c r="AE449" s="62"/>
      <c r="AF449" s="59"/>
      <c r="AG449" s="63"/>
      <c r="AH449" s="59"/>
      <c r="AI449" s="59"/>
      <c r="AJ449" s="59"/>
      <c r="AK449" s="59"/>
      <c r="AL449" s="59"/>
      <c r="AM449" s="59"/>
      <c r="AN449" s="59"/>
      <c r="AO449" s="59"/>
      <c r="AP449" s="59"/>
      <c r="AQ449" s="63"/>
      <c r="AR449" s="59"/>
      <c r="AS449" s="59"/>
      <c r="AT449" s="59"/>
      <c r="AU449" s="59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  <c r="BF449" s="13"/>
      <c r="BG449" s="13"/>
      <c r="BH449" s="13"/>
      <c r="BI449" s="13"/>
      <c r="BJ449" s="13"/>
      <c r="BK449" s="13"/>
      <c r="BL449" s="13"/>
      <c r="BM449" s="13"/>
      <c r="BN449" s="13"/>
      <c r="BO449" s="13"/>
      <c r="BP449" s="13"/>
      <c r="BQ449" s="13"/>
      <c r="BR449" s="13"/>
      <c r="BS449" s="13"/>
      <c r="BT449" s="13"/>
      <c r="BU449" s="13"/>
      <c r="BV449" s="13"/>
      <c r="BW449" s="13"/>
      <c r="BX449" s="13"/>
      <c r="BY449" s="13"/>
      <c r="BZ449" s="13"/>
      <c r="CA449" s="13"/>
      <c r="CB449" s="13"/>
      <c r="CC449" s="13"/>
      <c r="CD449" s="13"/>
      <c r="CE449" s="13"/>
      <c r="CF449" s="13"/>
      <c r="CG449" s="13"/>
      <c r="CH449" s="13"/>
      <c r="CI449" s="13"/>
      <c r="CJ449" s="13"/>
      <c r="CK449" s="13"/>
      <c r="CL449" s="13"/>
      <c r="CM449" s="13"/>
      <c r="CN449" s="13"/>
      <c r="CO449" s="13"/>
      <c r="CP449" s="13"/>
      <c r="CQ449" s="13"/>
      <c r="CR449" s="13"/>
      <c r="CS449" s="13"/>
      <c r="CT449" s="13"/>
      <c r="CU449" s="13"/>
      <c r="CV449" s="13"/>
      <c r="CW449" s="13"/>
      <c r="CX449" s="13"/>
      <c r="CY449" s="13"/>
      <c r="CZ449" s="13"/>
      <c r="DA449" s="13"/>
      <c r="DB449" s="13"/>
      <c r="DC449" s="13"/>
      <c r="DD449" s="13"/>
      <c r="DE449" s="13"/>
      <c r="DF449" s="13"/>
      <c r="DG449" s="13"/>
      <c r="DH449" s="13"/>
      <c r="DI449" s="13"/>
      <c r="DJ449" s="13"/>
      <c r="DK449" s="13"/>
      <c r="DL449" s="13"/>
      <c r="DM449" s="13"/>
      <c r="DN449" s="13"/>
      <c r="DO449" s="13"/>
      <c r="DP449" s="13"/>
      <c r="DQ449" s="13"/>
      <c r="DR449" s="13"/>
      <c r="DS449" s="13"/>
      <c r="DT449" s="13"/>
      <c r="DU449" s="13"/>
      <c r="DV449" s="13"/>
      <c r="DW449" s="13"/>
      <c r="DX449" s="13"/>
      <c r="DY449" s="13"/>
      <c r="DZ449" s="13"/>
      <c r="EA449" s="13"/>
      <c r="EB449" s="13"/>
      <c r="EC449" s="13"/>
      <c r="ED449" s="13"/>
      <c r="EE449" s="13"/>
      <c r="EF449" s="13"/>
      <c r="EG449" s="13"/>
      <c r="EH449" s="13"/>
      <c r="EI449" s="13"/>
      <c r="EJ449" s="13"/>
      <c r="EK449" s="13"/>
      <c r="EL449" s="13"/>
      <c r="EM449" s="13"/>
      <c r="EN449" s="13"/>
      <c r="EO449" s="13"/>
      <c r="EP449" s="13"/>
      <c r="EQ449" s="13"/>
      <c r="ER449" s="13"/>
      <c r="ES449" s="13"/>
      <c r="ET449" s="13"/>
      <c r="EU449" s="13"/>
      <c r="EV449" s="13"/>
      <c r="EW449" s="13"/>
      <c r="EX449" s="13"/>
      <c r="EY449" s="13"/>
      <c r="EZ449" s="13"/>
      <c r="FA449" s="13"/>
      <c r="FB449" s="13"/>
      <c r="FC449" s="13"/>
      <c r="FD449" s="13"/>
      <c r="FE449" s="13"/>
      <c r="FF449" s="13"/>
      <c r="FG449" s="13"/>
      <c r="FH449" s="13"/>
      <c r="FI449" s="13"/>
      <c r="FJ449" s="13"/>
      <c r="FK449" s="13"/>
      <c r="FL449" s="13"/>
      <c r="FM449" s="13"/>
      <c r="FN449" s="13"/>
      <c r="FO449" s="13"/>
      <c r="FP449" s="13"/>
      <c r="FQ449" s="13"/>
      <c r="FR449" s="13"/>
      <c r="FS449" s="13"/>
      <c r="FT449" s="13"/>
      <c r="FU449" s="13"/>
      <c r="FV449" s="13"/>
      <c r="FW449" s="13"/>
      <c r="FX449" s="13"/>
      <c r="FY449" s="13"/>
      <c r="FZ449" s="13"/>
      <c r="GA449" s="13"/>
      <c r="GB449" s="13"/>
      <c r="GC449" s="13"/>
    </row>
    <row r="450" spans="1:185" ht="12.75" customHeight="1" x14ac:dyDescent="0.2">
      <c r="A450" s="76"/>
      <c r="B450" s="81" t="s">
        <v>597</v>
      </c>
      <c r="C450" s="82" t="s">
        <v>658</v>
      </c>
      <c r="D450" s="88"/>
      <c r="E450" s="85">
        <v>2.7</v>
      </c>
      <c r="F450" s="73"/>
      <c r="G450" s="15">
        <f t="shared" si="6"/>
        <v>0</v>
      </c>
      <c r="H450" s="15">
        <v>0</v>
      </c>
      <c r="I450" s="15">
        <v>0</v>
      </c>
      <c r="J450" s="15">
        <v>0</v>
      </c>
      <c r="K450" s="15"/>
      <c r="L450" s="59">
        <v>0</v>
      </c>
      <c r="M450" s="59">
        <v>0</v>
      </c>
      <c r="N450" s="59"/>
      <c r="O450" s="59"/>
      <c r="P450" s="15"/>
      <c r="Q450" s="59"/>
      <c r="R450" s="59"/>
      <c r="S450" s="59"/>
      <c r="T450" s="59"/>
      <c r="U450" s="15"/>
      <c r="V450" s="59"/>
      <c r="W450" s="59"/>
      <c r="X450" s="61"/>
      <c r="Y450" s="59"/>
      <c r="Z450" s="61"/>
      <c r="AA450" s="59"/>
      <c r="AB450" s="62"/>
      <c r="AC450" s="62"/>
      <c r="AD450" s="59"/>
      <c r="AE450" s="62"/>
      <c r="AF450" s="59"/>
      <c r="AG450" s="63"/>
      <c r="AH450" s="59"/>
      <c r="AI450" s="59"/>
      <c r="AJ450" s="59"/>
      <c r="AK450" s="59"/>
      <c r="AL450" s="59"/>
      <c r="AM450" s="59"/>
      <c r="AN450" s="59"/>
      <c r="AO450" s="59"/>
      <c r="AP450" s="59"/>
      <c r="AQ450" s="59"/>
      <c r="AR450" s="59"/>
      <c r="AS450" s="59"/>
      <c r="AT450" s="59"/>
      <c r="AU450" s="59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  <c r="BF450" s="13"/>
      <c r="BG450" s="13"/>
      <c r="BH450" s="13"/>
      <c r="BI450" s="13"/>
      <c r="BJ450" s="13"/>
      <c r="BK450" s="13"/>
      <c r="BL450" s="13"/>
      <c r="BM450" s="13"/>
      <c r="BN450" s="13"/>
      <c r="BO450" s="13"/>
      <c r="BP450" s="13"/>
      <c r="BQ450" s="13"/>
      <c r="BR450" s="13"/>
      <c r="BS450" s="13"/>
      <c r="BT450" s="13"/>
      <c r="BU450" s="13"/>
      <c r="BV450" s="13"/>
      <c r="BW450" s="13"/>
      <c r="BX450" s="13"/>
      <c r="BY450" s="13"/>
      <c r="BZ450" s="13"/>
      <c r="CA450" s="13"/>
      <c r="CB450" s="13"/>
      <c r="CC450" s="13"/>
      <c r="CD450" s="13"/>
      <c r="CE450" s="13"/>
      <c r="CF450" s="13"/>
      <c r="CG450" s="13"/>
      <c r="CH450" s="13"/>
      <c r="CI450" s="13"/>
      <c r="CJ450" s="13"/>
      <c r="CK450" s="13"/>
      <c r="CL450" s="13"/>
      <c r="CM450" s="13"/>
      <c r="CN450" s="13"/>
      <c r="CO450" s="13"/>
      <c r="CP450" s="13"/>
      <c r="CQ450" s="13"/>
      <c r="CR450" s="13"/>
      <c r="CS450" s="13"/>
      <c r="CT450" s="13"/>
      <c r="CU450" s="13"/>
      <c r="CV450" s="13"/>
      <c r="CW450" s="13"/>
      <c r="CX450" s="13"/>
      <c r="CY450" s="13"/>
      <c r="CZ450" s="13"/>
      <c r="DA450" s="13"/>
      <c r="DB450" s="13"/>
      <c r="DC450" s="13"/>
      <c r="DD450" s="13"/>
      <c r="DE450" s="13"/>
      <c r="DF450" s="13"/>
      <c r="DG450" s="13"/>
      <c r="DH450" s="13"/>
      <c r="DI450" s="13"/>
      <c r="DJ450" s="13"/>
      <c r="DK450" s="13"/>
      <c r="DL450" s="13"/>
      <c r="DM450" s="13"/>
      <c r="DN450" s="13"/>
      <c r="DO450" s="13"/>
      <c r="DP450" s="13"/>
      <c r="DQ450" s="13"/>
      <c r="DR450" s="13"/>
      <c r="DS450" s="13"/>
      <c r="DT450" s="13"/>
      <c r="DU450" s="13"/>
      <c r="DV450" s="13"/>
      <c r="DW450" s="13"/>
      <c r="DX450" s="13"/>
      <c r="DY450" s="13"/>
      <c r="DZ450" s="13"/>
      <c r="EA450" s="13"/>
      <c r="EB450" s="13"/>
      <c r="EC450" s="13"/>
      <c r="ED450" s="13"/>
      <c r="EE450" s="13"/>
      <c r="EF450" s="13"/>
      <c r="EG450" s="13"/>
      <c r="EH450" s="13"/>
      <c r="EI450" s="13"/>
      <c r="EJ450" s="13"/>
      <c r="EK450" s="13"/>
      <c r="EL450" s="13"/>
      <c r="EM450" s="13"/>
      <c r="EN450" s="13"/>
      <c r="EO450" s="13"/>
      <c r="EP450" s="13"/>
      <c r="EQ450" s="13"/>
      <c r="ER450" s="13"/>
      <c r="ES450" s="13"/>
      <c r="ET450" s="13"/>
      <c r="EU450" s="13"/>
      <c r="EV450" s="13"/>
      <c r="EW450" s="13"/>
      <c r="EX450" s="13"/>
      <c r="EY450" s="13"/>
      <c r="EZ450" s="13"/>
      <c r="FA450" s="13"/>
      <c r="FB450" s="13"/>
      <c r="FC450" s="13"/>
      <c r="FD450" s="13"/>
      <c r="FE450" s="13"/>
      <c r="FF450" s="13"/>
      <c r="FG450" s="13"/>
      <c r="FH450" s="13"/>
      <c r="FI450" s="13"/>
      <c r="FJ450" s="13"/>
      <c r="FK450" s="13"/>
      <c r="FL450" s="13"/>
      <c r="FM450" s="13"/>
      <c r="FN450" s="13"/>
      <c r="FO450" s="13"/>
      <c r="FP450" s="13"/>
      <c r="FQ450" s="13"/>
      <c r="FR450" s="13"/>
      <c r="FS450" s="13"/>
      <c r="FT450" s="13"/>
      <c r="FU450" s="13"/>
      <c r="FV450" s="13"/>
      <c r="FW450" s="13"/>
      <c r="FX450" s="13"/>
      <c r="FY450" s="13"/>
      <c r="FZ450" s="13"/>
      <c r="GA450" s="13"/>
      <c r="GB450" s="13"/>
      <c r="GC450" s="13"/>
    </row>
    <row r="451" spans="1:185" ht="12.75" customHeight="1" x14ac:dyDescent="0.2">
      <c r="A451" s="76"/>
      <c r="B451" s="81" t="s">
        <v>598</v>
      </c>
      <c r="C451" s="82" t="s">
        <v>649</v>
      </c>
      <c r="D451" s="88"/>
      <c r="E451" s="85">
        <v>2.7</v>
      </c>
      <c r="F451" s="73"/>
      <c r="G451" s="15">
        <f t="shared" si="6"/>
        <v>0</v>
      </c>
      <c r="H451" s="15">
        <v>0</v>
      </c>
      <c r="I451" s="15">
        <v>0</v>
      </c>
      <c r="J451" s="15">
        <v>0</v>
      </c>
      <c r="K451" s="15"/>
      <c r="L451" s="59">
        <v>0</v>
      </c>
      <c r="M451" s="59">
        <v>0</v>
      </c>
      <c r="N451" s="59">
        <v>0</v>
      </c>
      <c r="O451" s="59">
        <v>0</v>
      </c>
      <c r="P451" s="15"/>
      <c r="Q451" s="59">
        <v>0</v>
      </c>
      <c r="R451" s="59">
        <v>0</v>
      </c>
      <c r="S451" s="59">
        <v>0</v>
      </c>
      <c r="T451" s="59"/>
      <c r="U451" s="15"/>
      <c r="V451" s="59"/>
      <c r="W451" s="59"/>
      <c r="X451" s="61"/>
      <c r="Y451" s="59"/>
      <c r="Z451" s="61"/>
      <c r="AA451" s="59"/>
      <c r="AB451" s="62"/>
      <c r="AC451" s="62"/>
      <c r="AD451" s="59"/>
      <c r="AE451" s="62"/>
      <c r="AF451" s="59"/>
      <c r="AG451" s="59"/>
      <c r="AH451" s="63"/>
      <c r="AI451" s="59"/>
      <c r="AJ451" s="59"/>
      <c r="AK451" s="59"/>
      <c r="AL451" s="59"/>
      <c r="AM451" s="63"/>
      <c r="AN451" s="59"/>
      <c r="AO451" s="59"/>
      <c r="AP451" s="59"/>
      <c r="AQ451" s="59"/>
      <c r="AR451" s="59"/>
      <c r="AS451" s="63"/>
      <c r="AT451" s="59"/>
      <c r="AU451" s="59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  <c r="BF451" s="13"/>
      <c r="BG451" s="13"/>
      <c r="BH451" s="13"/>
      <c r="BI451" s="13"/>
      <c r="BJ451" s="13"/>
      <c r="BK451" s="13"/>
      <c r="BL451" s="13"/>
      <c r="BM451" s="13"/>
      <c r="BN451" s="13"/>
      <c r="BO451" s="13"/>
      <c r="BP451" s="13"/>
      <c r="BQ451" s="13"/>
      <c r="BR451" s="13"/>
      <c r="BS451" s="13"/>
      <c r="BT451" s="13"/>
      <c r="BU451" s="13"/>
      <c r="BV451" s="13"/>
      <c r="BW451" s="13"/>
      <c r="BX451" s="13"/>
      <c r="BY451" s="13"/>
      <c r="BZ451" s="13"/>
      <c r="CA451" s="13"/>
      <c r="CB451" s="13"/>
      <c r="CC451" s="13"/>
      <c r="CD451" s="13"/>
      <c r="CE451" s="13"/>
      <c r="CF451" s="13"/>
      <c r="CG451" s="13"/>
      <c r="CH451" s="13"/>
      <c r="CI451" s="13"/>
      <c r="CJ451" s="13"/>
      <c r="CK451" s="13"/>
      <c r="CL451" s="13"/>
      <c r="CM451" s="13"/>
      <c r="CN451" s="13"/>
      <c r="CO451" s="13"/>
      <c r="CP451" s="13"/>
      <c r="CQ451" s="13"/>
      <c r="CR451" s="13"/>
      <c r="CS451" s="13"/>
      <c r="CT451" s="13"/>
      <c r="CU451" s="13"/>
      <c r="CV451" s="13"/>
      <c r="CW451" s="13"/>
      <c r="CX451" s="13"/>
      <c r="CY451" s="13"/>
      <c r="CZ451" s="13"/>
      <c r="DA451" s="13"/>
      <c r="DB451" s="13"/>
      <c r="DC451" s="13"/>
      <c r="DD451" s="13"/>
      <c r="DE451" s="13"/>
      <c r="DF451" s="13"/>
      <c r="DG451" s="13"/>
      <c r="DH451" s="13"/>
      <c r="DI451" s="13"/>
      <c r="DJ451" s="13"/>
      <c r="DK451" s="13"/>
      <c r="DL451" s="13"/>
      <c r="DM451" s="13"/>
      <c r="DN451" s="13"/>
      <c r="DO451" s="13"/>
      <c r="DP451" s="13"/>
      <c r="DQ451" s="13"/>
      <c r="DR451" s="13"/>
      <c r="DS451" s="13"/>
      <c r="DT451" s="13"/>
      <c r="DU451" s="13"/>
      <c r="DV451" s="13"/>
      <c r="DW451" s="13"/>
      <c r="DX451" s="13"/>
      <c r="DY451" s="13"/>
      <c r="DZ451" s="13"/>
      <c r="EA451" s="13"/>
      <c r="EB451" s="13"/>
      <c r="EC451" s="13"/>
      <c r="ED451" s="13"/>
      <c r="EE451" s="13"/>
      <c r="EF451" s="13"/>
      <c r="EG451" s="13"/>
      <c r="EH451" s="13"/>
      <c r="EI451" s="13"/>
      <c r="EJ451" s="13"/>
      <c r="EK451" s="13"/>
      <c r="EL451" s="13"/>
      <c r="EM451" s="13"/>
      <c r="EN451" s="13"/>
      <c r="EO451" s="13"/>
      <c r="EP451" s="13"/>
      <c r="EQ451" s="13"/>
      <c r="ER451" s="13"/>
      <c r="ES451" s="13"/>
      <c r="ET451" s="13"/>
      <c r="EU451" s="13"/>
      <c r="EV451" s="13"/>
      <c r="EW451" s="13"/>
      <c r="EX451" s="13"/>
      <c r="EY451" s="13"/>
      <c r="EZ451" s="13"/>
      <c r="FA451" s="13"/>
      <c r="FB451" s="13"/>
      <c r="FC451" s="13"/>
      <c r="FD451" s="13"/>
      <c r="FE451" s="13"/>
      <c r="FF451" s="13"/>
      <c r="FG451" s="13"/>
      <c r="FH451" s="13"/>
      <c r="FI451" s="13"/>
      <c r="FJ451" s="13"/>
      <c r="FK451" s="13"/>
      <c r="FL451" s="13"/>
      <c r="FM451" s="13"/>
      <c r="FN451" s="13"/>
      <c r="FO451" s="13"/>
      <c r="FP451" s="13"/>
      <c r="FQ451" s="13"/>
      <c r="FR451" s="13"/>
      <c r="FS451" s="13"/>
      <c r="FT451" s="13"/>
      <c r="FU451" s="13"/>
      <c r="FV451" s="13"/>
      <c r="FW451" s="13"/>
      <c r="FX451" s="13"/>
      <c r="FY451" s="13"/>
      <c r="FZ451" s="13"/>
      <c r="GA451" s="13"/>
      <c r="GB451" s="13"/>
      <c r="GC451" s="13"/>
    </row>
    <row r="452" spans="1:185" ht="12.75" customHeight="1" x14ac:dyDescent="0.2">
      <c r="A452" s="76"/>
      <c r="B452" s="81" t="s">
        <v>451</v>
      </c>
      <c r="C452" s="82" t="s">
        <v>653</v>
      </c>
      <c r="D452" s="88">
        <v>0</v>
      </c>
      <c r="E452" s="85">
        <v>2.7</v>
      </c>
      <c r="F452" s="78"/>
      <c r="G452" s="15">
        <f t="shared" si="6"/>
        <v>0</v>
      </c>
      <c r="H452" s="15">
        <v>0</v>
      </c>
      <c r="I452" s="15">
        <v>0</v>
      </c>
      <c r="J452" s="15">
        <v>0</v>
      </c>
      <c r="K452" s="15"/>
      <c r="L452" s="59">
        <v>0</v>
      </c>
      <c r="M452" s="59">
        <v>0</v>
      </c>
      <c r="N452" s="59">
        <v>0</v>
      </c>
      <c r="O452" s="59">
        <v>0</v>
      </c>
      <c r="P452" s="15"/>
      <c r="Q452" s="59">
        <v>0</v>
      </c>
      <c r="R452" s="59">
        <v>0</v>
      </c>
      <c r="S452" s="59">
        <v>0</v>
      </c>
      <c r="T452" s="59"/>
      <c r="U452" s="15"/>
      <c r="V452" s="59"/>
      <c r="W452" s="59"/>
      <c r="X452" s="61"/>
      <c r="Y452" s="59"/>
      <c r="Z452" s="61"/>
      <c r="AA452" s="59"/>
      <c r="AB452" s="62"/>
      <c r="AC452" s="62"/>
      <c r="AD452" s="59"/>
      <c r="AE452" s="62"/>
      <c r="AF452" s="59"/>
      <c r="AG452" s="63"/>
      <c r="AH452" s="59"/>
      <c r="AI452" s="59"/>
      <c r="AJ452" s="59"/>
      <c r="AK452" s="59"/>
      <c r="AL452" s="59"/>
      <c r="AM452" s="59"/>
      <c r="AN452" s="63"/>
      <c r="AO452" s="59"/>
      <c r="AP452" s="59"/>
      <c r="AQ452" s="63"/>
      <c r="AR452" s="59"/>
      <c r="AS452" s="59"/>
      <c r="AT452" s="59"/>
      <c r="AU452" s="59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  <c r="BF452" s="13"/>
      <c r="BG452" s="13"/>
      <c r="BH452" s="13"/>
      <c r="BI452" s="13"/>
      <c r="BJ452" s="13"/>
      <c r="BK452" s="13"/>
      <c r="BL452" s="13"/>
      <c r="BM452" s="13"/>
      <c r="BN452" s="13"/>
      <c r="BO452" s="13"/>
      <c r="BP452" s="13"/>
      <c r="BQ452" s="13"/>
      <c r="BR452" s="13"/>
      <c r="BS452" s="13"/>
      <c r="BT452" s="13"/>
      <c r="BU452" s="13"/>
      <c r="BV452" s="13"/>
      <c r="BW452" s="13"/>
      <c r="BX452" s="13"/>
      <c r="BY452" s="13"/>
      <c r="BZ452" s="13"/>
      <c r="CA452" s="13"/>
      <c r="CB452" s="13"/>
      <c r="CC452" s="13"/>
      <c r="CD452" s="13"/>
      <c r="CE452" s="13"/>
      <c r="CF452" s="13"/>
      <c r="CG452" s="13"/>
      <c r="CH452" s="13"/>
      <c r="CI452" s="13"/>
      <c r="CJ452" s="13"/>
      <c r="CK452" s="13"/>
      <c r="CL452" s="13"/>
      <c r="CM452" s="13"/>
      <c r="CN452" s="13"/>
      <c r="CO452" s="13"/>
      <c r="CP452" s="13"/>
      <c r="CQ452" s="13"/>
      <c r="CR452" s="13"/>
      <c r="CS452" s="13"/>
      <c r="CT452" s="13"/>
      <c r="CU452" s="13"/>
      <c r="CV452" s="13"/>
      <c r="CW452" s="13"/>
      <c r="CX452" s="13"/>
      <c r="CY452" s="13"/>
      <c r="CZ452" s="13"/>
      <c r="DA452" s="13"/>
      <c r="DB452" s="13"/>
      <c r="DC452" s="13"/>
      <c r="DD452" s="13"/>
      <c r="DE452" s="13"/>
      <c r="DF452" s="13"/>
      <c r="DG452" s="13"/>
      <c r="DH452" s="13"/>
      <c r="DI452" s="13"/>
      <c r="DJ452" s="13"/>
      <c r="DK452" s="13"/>
      <c r="DL452" s="13"/>
      <c r="DM452" s="13"/>
      <c r="DN452" s="13"/>
      <c r="DO452" s="13"/>
      <c r="DP452" s="13"/>
      <c r="DQ452" s="13"/>
      <c r="DR452" s="13"/>
      <c r="DS452" s="13"/>
      <c r="DT452" s="13"/>
      <c r="DU452" s="13"/>
      <c r="DV452" s="13"/>
      <c r="DW452" s="13"/>
      <c r="DX452" s="13"/>
      <c r="DY452" s="13"/>
      <c r="DZ452" s="13"/>
      <c r="EA452" s="13"/>
      <c r="EB452" s="13"/>
      <c r="EC452" s="13"/>
      <c r="ED452" s="13"/>
      <c r="EE452" s="13"/>
      <c r="EF452" s="13"/>
      <c r="EG452" s="13"/>
      <c r="EH452" s="13"/>
      <c r="EI452" s="13"/>
      <c r="EJ452" s="13"/>
      <c r="EK452" s="13"/>
      <c r="EL452" s="13"/>
      <c r="EM452" s="13"/>
      <c r="EN452" s="13"/>
      <c r="EO452" s="13"/>
      <c r="EP452" s="13"/>
      <c r="EQ452" s="13"/>
      <c r="ER452" s="13"/>
      <c r="ES452" s="13"/>
      <c r="ET452" s="13"/>
      <c r="EU452" s="13"/>
      <c r="EV452" s="13"/>
      <c r="EW452" s="13"/>
      <c r="EX452" s="13"/>
      <c r="EY452" s="13"/>
      <c r="EZ452" s="13"/>
      <c r="FA452" s="13"/>
      <c r="FB452" s="13"/>
      <c r="FC452" s="13"/>
      <c r="FD452" s="13"/>
      <c r="FE452" s="13"/>
      <c r="FF452" s="13"/>
      <c r="FG452" s="13"/>
      <c r="FH452" s="13"/>
      <c r="FI452" s="13"/>
      <c r="FJ452" s="13"/>
      <c r="FK452" s="13"/>
      <c r="FL452" s="13"/>
      <c r="FM452" s="13"/>
      <c r="FN452" s="13"/>
      <c r="FO452" s="13"/>
      <c r="FP452" s="13"/>
      <c r="FQ452" s="13"/>
      <c r="FR452" s="13"/>
      <c r="FS452" s="13"/>
      <c r="FT452" s="13"/>
      <c r="FU452" s="13"/>
      <c r="FV452" s="13"/>
      <c r="FW452" s="13"/>
      <c r="FX452" s="13"/>
      <c r="FY452" s="13"/>
      <c r="FZ452" s="13"/>
      <c r="GA452" s="13"/>
      <c r="GB452" s="13"/>
      <c r="GC452" s="13"/>
    </row>
    <row r="453" spans="1:185" ht="12.75" customHeight="1" x14ac:dyDescent="0.2">
      <c r="A453" s="76"/>
      <c r="B453" s="81" t="s">
        <v>164</v>
      </c>
      <c r="C453" s="82" t="s">
        <v>655</v>
      </c>
      <c r="D453" s="88">
        <v>20</v>
      </c>
      <c r="E453" s="85">
        <v>2.7</v>
      </c>
      <c r="F453" s="73"/>
      <c r="G453" s="15">
        <f t="shared" si="6"/>
        <v>0</v>
      </c>
      <c r="H453" s="15">
        <v>0</v>
      </c>
      <c r="I453" s="15">
        <v>0</v>
      </c>
      <c r="J453" s="15">
        <v>0</v>
      </c>
      <c r="K453" s="15"/>
      <c r="L453" s="59">
        <v>0</v>
      </c>
      <c r="M453" s="59">
        <v>0</v>
      </c>
      <c r="N453" s="59">
        <v>0</v>
      </c>
      <c r="O453" s="59">
        <v>0</v>
      </c>
      <c r="P453" s="15"/>
      <c r="Q453" s="59">
        <v>0</v>
      </c>
      <c r="R453" s="59">
        <v>0</v>
      </c>
      <c r="S453" s="59">
        <v>0</v>
      </c>
      <c r="T453" s="59"/>
      <c r="U453" s="15"/>
      <c r="V453" s="59"/>
      <c r="W453" s="59"/>
      <c r="X453" s="61"/>
      <c r="Y453" s="59"/>
      <c r="Z453" s="61"/>
      <c r="AA453" s="59"/>
      <c r="AB453" s="62"/>
      <c r="AC453" s="62"/>
      <c r="AD453" s="59"/>
      <c r="AE453" s="62"/>
      <c r="AF453" s="59"/>
      <c r="AG453" s="63"/>
      <c r="AH453" s="59"/>
      <c r="AI453" s="59"/>
      <c r="AJ453" s="59"/>
      <c r="AK453" s="59"/>
      <c r="AL453" s="59"/>
      <c r="AM453" s="59"/>
      <c r="AN453" s="59"/>
      <c r="AO453" s="59"/>
      <c r="AP453" s="59"/>
      <c r="AQ453" s="59"/>
      <c r="AR453" s="59"/>
      <c r="AS453" s="59"/>
      <c r="AT453" s="63"/>
      <c r="AU453" s="59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  <c r="BF453" s="13"/>
      <c r="BG453" s="13"/>
      <c r="BH453" s="13"/>
      <c r="BI453" s="13"/>
      <c r="BJ453" s="13"/>
      <c r="BK453" s="13"/>
      <c r="BL453" s="13"/>
      <c r="BM453" s="13"/>
      <c r="BN453" s="13"/>
      <c r="BO453" s="13"/>
      <c r="BP453" s="13"/>
      <c r="BQ453" s="13"/>
      <c r="BR453" s="13"/>
      <c r="BS453" s="13"/>
      <c r="BT453" s="13"/>
      <c r="BU453" s="13"/>
      <c r="BV453" s="13"/>
      <c r="BW453" s="13"/>
      <c r="BX453" s="13"/>
      <c r="BY453" s="13"/>
      <c r="BZ453" s="13"/>
      <c r="CA453" s="13"/>
      <c r="CB453" s="13"/>
      <c r="CC453" s="13"/>
      <c r="CD453" s="13"/>
      <c r="CE453" s="13"/>
      <c r="CF453" s="13"/>
      <c r="CG453" s="13"/>
      <c r="CH453" s="13"/>
      <c r="CI453" s="13"/>
      <c r="CJ453" s="13"/>
      <c r="CK453" s="13"/>
      <c r="CL453" s="13"/>
      <c r="CM453" s="13"/>
      <c r="CN453" s="13"/>
      <c r="CO453" s="13"/>
      <c r="CP453" s="13"/>
      <c r="CQ453" s="13"/>
      <c r="CR453" s="13"/>
      <c r="CS453" s="13"/>
      <c r="CT453" s="13"/>
      <c r="CU453" s="13"/>
      <c r="CV453" s="13"/>
      <c r="CW453" s="13"/>
      <c r="CX453" s="13"/>
      <c r="CY453" s="13"/>
      <c r="CZ453" s="13"/>
      <c r="DA453" s="13"/>
      <c r="DB453" s="13"/>
      <c r="DC453" s="13"/>
      <c r="DD453" s="13"/>
      <c r="DE453" s="13"/>
      <c r="DF453" s="13"/>
      <c r="DG453" s="13"/>
      <c r="DH453" s="13"/>
      <c r="DI453" s="13"/>
      <c r="DJ453" s="13"/>
      <c r="DK453" s="13"/>
      <c r="DL453" s="13"/>
      <c r="DM453" s="13"/>
      <c r="DN453" s="13"/>
      <c r="DO453" s="13"/>
      <c r="DP453" s="13"/>
      <c r="DQ453" s="13"/>
      <c r="DR453" s="13"/>
      <c r="DS453" s="13"/>
      <c r="DT453" s="13"/>
      <c r="DU453" s="13"/>
      <c r="DV453" s="13"/>
      <c r="DW453" s="13"/>
      <c r="DX453" s="13"/>
      <c r="DY453" s="13"/>
      <c r="DZ453" s="13"/>
      <c r="EA453" s="13"/>
      <c r="EB453" s="13"/>
      <c r="EC453" s="13"/>
      <c r="ED453" s="13"/>
      <c r="EE453" s="13"/>
      <c r="EF453" s="13"/>
      <c r="EG453" s="13"/>
      <c r="EH453" s="13"/>
      <c r="EI453" s="13"/>
      <c r="EJ453" s="13"/>
      <c r="EK453" s="13"/>
      <c r="EL453" s="13"/>
      <c r="EM453" s="13"/>
      <c r="EN453" s="13"/>
      <c r="EO453" s="13"/>
      <c r="EP453" s="13"/>
      <c r="EQ453" s="13"/>
      <c r="ER453" s="13"/>
      <c r="ES453" s="13"/>
      <c r="ET453" s="13"/>
      <c r="EU453" s="13"/>
      <c r="EV453" s="13"/>
      <c r="EW453" s="13"/>
      <c r="EX453" s="13"/>
      <c r="EY453" s="13"/>
      <c r="EZ453" s="13"/>
      <c r="FA453" s="13"/>
      <c r="FB453" s="13"/>
      <c r="FC453" s="13"/>
      <c r="FD453" s="13"/>
      <c r="FE453" s="13"/>
      <c r="FF453" s="13"/>
      <c r="FG453" s="13"/>
      <c r="FH453" s="13"/>
      <c r="FI453" s="13"/>
      <c r="FJ453" s="13"/>
      <c r="FK453" s="13"/>
      <c r="FL453" s="13"/>
      <c r="FM453" s="13"/>
      <c r="FN453" s="13"/>
      <c r="FO453" s="13"/>
      <c r="FP453" s="13"/>
      <c r="FQ453" s="13"/>
      <c r="FR453" s="13"/>
      <c r="FS453" s="13"/>
      <c r="FT453" s="13"/>
      <c r="FU453" s="13"/>
      <c r="FV453" s="13"/>
      <c r="FW453" s="13"/>
      <c r="FX453" s="13"/>
      <c r="FY453" s="13"/>
      <c r="FZ453" s="13"/>
      <c r="GA453" s="13"/>
      <c r="GB453" s="13"/>
      <c r="GC453" s="13"/>
    </row>
    <row r="454" spans="1:185" ht="12.75" customHeight="1" x14ac:dyDescent="0.2">
      <c r="A454" s="76"/>
      <c r="B454" s="81" t="s">
        <v>458</v>
      </c>
      <c r="C454" s="82" t="s">
        <v>648</v>
      </c>
      <c r="D454" s="88">
        <v>0</v>
      </c>
      <c r="E454" s="85">
        <v>2.7</v>
      </c>
      <c r="F454" s="78"/>
      <c r="G454" s="15">
        <f t="shared" si="6"/>
        <v>1</v>
      </c>
      <c r="H454" s="15">
        <v>0</v>
      </c>
      <c r="I454" s="15">
        <v>0</v>
      </c>
      <c r="J454" s="68">
        <v>0</v>
      </c>
      <c r="K454" s="15"/>
      <c r="L454" s="59">
        <v>0</v>
      </c>
      <c r="M454" s="59">
        <v>0</v>
      </c>
      <c r="N454" s="59">
        <v>0</v>
      </c>
      <c r="O454" s="59">
        <v>0</v>
      </c>
      <c r="P454" s="15"/>
      <c r="Q454" s="59">
        <v>0</v>
      </c>
      <c r="R454" s="59">
        <v>0</v>
      </c>
      <c r="S454" s="59">
        <v>1</v>
      </c>
      <c r="T454" s="59"/>
      <c r="U454" s="15"/>
      <c r="V454" s="59"/>
      <c r="W454" s="59"/>
      <c r="X454" s="61"/>
      <c r="Y454" s="59"/>
      <c r="Z454" s="61"/>
      <c r="AA454" s="59"/>
      <c r="AB454" s="62"/>
      <c r="AC454" s="62"/>
      <c r="AD454" s="59"/>
      <c r="AE454" s="62"/>
      <c r="AF454" s="59"/>
      <c r="AG454" s="59"/>
      <c r="AH454" s="59"/>
      <c r="AI454" s="59"/>
      <c r="AJ454" s="59"/>
      <c r="AK454" s="59"/>
      <c r="AL454" s="59"/>
      <c r="AM454" s="59"/>
      <c r="AN454" s="59"/>
      <c r="AO454" s="59"/>
      <c r="AP454" s="59"/>
      <c r="AQ454" s="59"/>
      <c r="AR454" s="59"/>
      <c r="AS454" s="63"/>
      <c r="AT454" s="59"/>
      <c r="AU454" s="59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  <c r="BF454" s="13"/>
      <c r="BG454" s="13"/>
      <c r="BH454" s="13"/>
      <c r="BI454" s="13"/>
      <c r="BJ454" s="13"/>
      <c r="BK454" s="13"/>
      <c r="BL454" s="13"/>
      <c r="BM454" s="13"/>
      <c r="BN454" s="13"/>
      <c r="BO454" s="13"/>
      <c r="BP454" s="13"/>
      <c r="BQ454" s="13"/>
      <c r="BR454" s="13"/>
      <c r="BS454" s="13"/>
      <c r="BT454" s="13"/>
      <c r="BU454" s="13"/>
      <c r="BV454" s="13"/>
      <c r="BW454" s="13"/>
      <c r="BX454" s="13"/>
      <c r="BY454" s="13"/>
      <c r="BZ454" s="13"/>
      <c r="CA454" s="13"/>
      <c r="CB454" s="13"/>
      <c r="CC454" s="13"/>
      <c r="CD454" s="13"/>
      <c r="CE454" s="13"/>
      <c r="CF454" s="13"/>
      <c r="CG454" s="13"/>
      <c r="CH454" s="13"/>
      <c r="CI454" s="13"/>
      <c r="CJ454" s="13"/>
      <c r="CK454" s="13"/>
      <c r="CL454" s="13"/>
      <c r="CM454" s="13"/>
      <c r="CN454" s="13"/>
      <c r="CO454" s="13"/>
      <c r="CP454" s="13"/>
      <c r="CQ454" s="13"/>
      <c r="CR454" s="13"/>
      <c r="CS454" s="13"/>
      <c r="CT454" s="13"/>
      <c r="CU454" s="13"/>
      <c r="CV454" s="13"/>
      <c r="CW454" s="13"/>
      <c r="CX454" s="13"/>
      <c r="CY454" s="13"/>
      <c r="CZ454" s="13"/>
      <c r="DA454" s="13"/>
      <c r="DB454" s="13"/>
      <c r="DC454" s="13"/>
      <c r="DD454" s="13"/>
      <c r="DE454" s="13"/>
      <c r="DF454" s="13"/>
      <c r="DG454" s="13"/>
      <c r="DH454" s="13"/>
      <c r="DI454" s="13"/>
      <c r="DJ454" s="13"/>
      <c r="DK454" s="13"/>
      <c r="DL454" s="13"/>
      <c r="DM454" s="13"/>
      <c r="DN454" s="13"/>
      <c r="DO454" s="13"/>
      <c r="DP454" s="13"/>
      <c r="DQ454" s="13"/>
      <c r="DR454" s="13"/>
      <c r="DS454" s="13"/>
      <c r="DT454" s="13"/>
      <c r="DU454" s="13"/>
      <c r="DV454" s="13"/>
      <c r="DW454" s="13"/>
      <c r="DX454" s="13"/>
      <c r="DY454" s="13"/>
      <c r="DZ454" s="13"/>
      <c r="EA454" s="13"/>
      <c r="EB454" s="13"/>
      <c r="EC454" s="13"/>
      <c r="ED454" s="13"/>
      <c r="EE454" s="13"/>
      <c r="EF454" s="13"/>
      <c r="EG454" s="13"/>
      <c r="EH454" s="13"/>
      <c r="EI454" s="13"/>
      <c r="EJ454" s="13"/>
      <c r="EK454" s="13"/>
      <c r="EL454" s="13"/>
      <c r="EM454" s="13"/>
      <c r="EN454" s="13"/>
      <c r="EO454" s="13"/>
      <c r="EP454" s="13"/>
      <c r="EQ454" s="13"/>
      <c r="ER454" s="13"/>
      <c r="ES454" s="13"/>
      <c r="ET454" s="13"/>
      <c r="EU454" s="13"/>
      <c r="EV454" s="13"/>
      <c r="EW454" s="13"/>
      <c r="EX454" s="13"/>
      <c r="EY454" s="13"/>
      <c r="EZ454" s="13"/>
      <c r="FA454" s="13"/>
      <c r="FB454" s="13"/>
      <c r="FC454" s="13"/>
      <c r="FD454" s="13"/>
      <c r="FE454" s="13"/>
      <c r="FF454" s="13"/>
      <c r="FG454" s="13"/>
      <c r="FH454" s="13"/>
      <c r="FI454" s="13"/>
      <c r="FJ454" s="13"/>
      <c r="FK454" s="13"/>
      <c r="FL454" s="13"/>
      <c r="FM454" s="13"/>
      <c r="FN454" s="13"/>
      <c r="FO454" s="13"/>
      <c r="FP454" s="13"/>
      <c r="FQ454" s="13"/>
      <c r="FR454" s="13"/>
      <c r="FS454" s="13"/>
      <c r="FT454" s="13"/>
      <c r="FU454" s="13"/>
      <c r="FV454" s="13"/>
      <c r="FW454" s="13"/>
      <c r="FX454" s="13"/>
      <c r="FY454" s="13"/>
      <c r="FZ454" s="13"/>
      <c r="GA454" s="13"/>
      <c r="GB454" s="13"/>
      <c r="GC454" s="13"/>
    </row>
    <row r="455" spans="1:185" ht="12.75" customHeight="1" x14ac:dyDescent="0.2">
      <c r="A455" s="76"/>
      <c r="B455" s="81" t="s">
        <v>460</v>
      </c>
      <c r="C455" s="82" t="s">
        <v>660</v>
      </c>
      <c r="D455" s="88">
        <v>41</v>
      </c>
      <c r="E455" s="85">
        <v>2.7</v>
      </c>
      <c r="F455" s="73"/>
      <c r="G455" s="15">
        <f t="shared" si="6"/>
        <v>18</v>
      </c>
      <c r="H455" s="15">
        <v>4</v>
      </c>
      <c r="I455" s="15">
        <v>2</v>
      </c>
      <c r="J455" s="15">
        <v>4</v>
      </c>
      <c r="K455" s="15"/>
      <c r="L455" s="59">
        <v>2</v>
      </c>
      <c r="M455" s="59">
        <v>5</v>
      </c>
      <c r="N455" s="59">
        <v>0</v>
      </c>
      <c r="O455" s="59">
        <v>0</v>
      </c>
      <c r="P455" s="15"/>
      <c r="Q455" s="59">
        <v>0</v>
      </c>
      <c r="R455" s="59">
        <v>0</v>
      </c>
      <c r="S455" s="59">
        <v>1</v>
      </c>
      <c r="T455" s="59"/>
      <c r="U455" s="15"/>
      <c r="V455" s="59"/>
      <c r="W455" s="59"/>
      <c r="X455" s="61"/>
      <c r="Y455" s="59"/>
      <c r="Z455" s="61"/>
      <c r="AA455" s="59"/>
      <c r="AB455" s="62"/>
      <c r="AC455" s="62"/>
      <c r="AD455" s="59"/>
      <c r="AE455" s="62"/>
      <c r="AF455" s="59"/>
      <c r="AG455" s="59"/>
      <c r="AH455" s="59"/>
      <c r="AI455" s="59"/>
      <c r="AJ455" s="59"/>
      <c r="AK455" s="59"/>
      <c r="AL455" s="59"/>
      <c r="AM455" s="59"/>
      <c r="AN455" s="59"/>
      <c r="AO455" s="59"/>
      <c r="AP455" s="59"/>
      <c r="AQ455" s="63"/>
      <c r="AR455" s="59"/>
      <c r="AS455" s="59"/>
      <c r="AT455" s="63"/>
      <c r="AU455" s="59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  <c r="BF455" s="13"/>
      <c r="BG455" s="13"/>
      <c r="BH455" s="13"/>
      <c r="BI455" s="13"/>
      <c r="BJ455" s="13"/>
      <c r="BK455" s="13"/>
      <c r="BL455" s="13"/>
      <c r="BM455" s="13"/>
      <c r="BN455" s="13"/>
      <c r="BO455" s="13"/>
      <c r="BP455" s="13"/>
      <c r="BQ455" s="13"/>
      <c r="BR455" s="13"/>
      <c r="BS455" s="13"/>
      <c r="BT455" s="13"/>
      <c r="BU455" s="13"/>
      <c r="BV455" s="13"/>
      <c r="BW455" s="13"/>
      <c r="BX455" s="13"/>
      <c r="BY455" s="13"/>
      <c r="BZ455" s="13"/>
      <c r="CA455" s="13"/>
      <c r="CB455" s="13"/>
      <c r="CC455" s="13"/>
      <c r="CD455" s="13"/>
      <c r="CE455" s="13"/>
      <c r="CF455" s="13"/>
      <c r="CG455" s="13"/>
      <c r="CH455" s="13"/>
      <c r="CI455" s="13"/>
      <c r="CJ455" s="13"/>
      <c r="CK455" s="13"/>
      <c r="CL455" s="13"/>
      <c r="CM455" s="13"/>
      <c r="CN455" s="13"/>
      <c r="CO455" s="13"/>
      <c r="CP455" s="13"/>
      <c r="CQ455" s="13"/>
      <c r="CR455" s="13"/>
      <c r="CS455" s="13"/>
      <c r="CT455" s="13"/>
      <c r="CU455" s="13"/>
      <c r="CV455" s="13"/>
      <c r="CW455" s="13"/>
      <c r="CX455" s="13"/>
      <c r="CY455" s="13"/>
      <c r="CZ455" s="13"/>
      <c r="DA455" s="13"/>
      <c r="DB455" s="13"/>
      <c r="DC455" s="13"/>
      <c r="DD455" s="13"/>
      <c r="DE455" s="13"/>
      <c r="DF455" s="13"/>
      <c r="DG455" s="13"/>
      <c r="DH455" s="13"/>
      <c r="DI455" s="13"/>
      <c r="DJ455" s="13"/>
      <c r="DK455" s="13"/>
      <c r="DL455" s="13"/>
      <c r="DM455" s="13"/>
      <c r="DN455" s="13"/>
      <c r="DO455" s="13"/>
      <c r="DP455" s="13"/>
      <c r="DQ455" s="13"/>
      <c r="DR455" s="13"/>
      <c r="DS455" s="13"/>
      <c r="DT455" s="13"/>
      <c r="DU455" s="13"/>
      <c r="DV455" s="13"/>
      <c r="DW455" s="13"/>
      <c r="DX455" s="13"/>
      <c r="DY455" s="13"/>
      <c r="DZ455" s="13"/>
      <c r="EA455" s="13"/>
      <c r="EB455" s="13"/>
      <c r="EC455" s="13"/>
      <c r="ED455" s="13"/>
      <c r="EE455" s="13"/>
      <c r="EF455" s="13"/>
      <c r="EG455" s="13"/>
      <c r="EH455" s="13"/>
      <c r="EI455" s="13"/>
      <c r="EJ455" s="13"/>
      <c r="EK455" s="13"/>
      <c r="EL455" s="13"/>
      <c r="EM455" s="13"/>
      <c r="EN455" s="13"/>
      <c r="EO455" s="13"/>
      <c r="EP455" s="13"/>
      <c r="EQ455" s="13"/>
      <c r="ER455" s="13"/>
      <c r="ES455" s="13"/>
      <c r="ET455" s="13"/>
      <c r="EU455" s="13"/>
      <c r="EV455" s="13"/>
      <c r="EW455" s="13"/>
      <c r="EX455" s="13"/>
      <c r="EY455" s="13"/>
      <c r="EZ455" s="13"/>
      <c r="FA455" s="13"/>
      <c r="FB455" s="13"/>
      <c r="FC455" s="13"/>
      <c r="FD455" s="13"/>
      <c r="FE455" s="13"/>
      <c r="FF455" s="13"/>
      <c r="FG455" s="13"/>
      <c r="FH455" s="13"/>
      <c r="FI455" s="13"/>
      <c r="FJ455" s="13"/>
      <c r="FK455" s="13"/>
      <c r="FL455" s="13"/>
      <c r="FM455" s="13"/>
      <c r="FN455" s="13"/>
      <c r="FO455" s="13"/>
      <c r="FP455" s="13"/>
      <c r="FQ455" s="13"/>
      <c r="FR455" s="13"/>
      <c r="FS455" s="13"/>
      <c r="FT455" s="13"/>
      <c r="FU455" s="13"/>
      <c r="FV455" s="13"/>
      <c r="FW455" s="13"/>
      <c r="FX455" s="13"/>
      <c r="FY455" s="13"/>
      <c r="FZ455" s="13"/>
      <c r="GA455" s="13"/>
      <c r="GB455" s="13"/>
      <c r="GC455" s="13"/>
    </row>
    <row r="456" spans="1:185" ht="12.75" customHeight="1" x14ac:dyDescent="0.2">
      <c r="A456" s="76"/>
      <c r="B456" s="81" t="s">
        <v>292</v>
      </c>
      <c r="C456" s="82" t="s">
        <v>658</v>
      </c>
      <c r="D456" s="88">
        <v>2</v>
      </c>
      <c r="E456" s="85">
        <v>2.7</v>
      </c>
      <c r="F456" s="73"/>
      <c r="G456" s="15">
        <f t="shared" si="6"/>
        <v>0</v>
      </c>
      <c r="H456" s="15">
        <v>0</v>
      </c>
      <c r="I456" s="15">
        <v>0</v>
      </c>
      <c r="J456" s="15">
        <v>0</v>
      </c>
      <c r="K456" s="15"/>
      <c r="L456" s="59">
        <v>0</v>
      </c>
      <c r="M456" s="59">
        <v>0</v>
      </c>
      <c r="N456" s="59">
        <v>0</v>
      </c>
      <c r="O456" s="59">
        <v>0</v>
      </c>
      <c r="P456" s="15"/>
      <c r="Q456" s="59">
        <v>0</v>
      </c>
      <c r="R456" s="59">
        <v>0</v>
      </c>
      <c r="S456" s="59">
        <v>0</v>
      </c>
      <c r="T456" s="59"/>
      <c r="U456" s="15"/>
      <c r="V456" s="59"/>
      <c r="W456" s="59"/>
      <c r="X456" s="61"/>
      <c r="Y456" s="59"/>
      <c r="Z456" s="61"/>
      <c r="AA456" s="59"/>
      <c r="AB456" s="62"/>
      <c r="AC456" s="62"/>
      <c r="AD456" s="59"/>
      <c r="AE456" s="62"/>
      <c r="AF456" s="59"/>
      <c r="AG456" s="63"/>
      <c r="AH456" s="59"/>
      <c r="AI456" s="59"/>
      <c r="AJ456" s="59"/>
      <c r="AK456" s="59"/>
      <c r="AL456" s="59"/>
      <c r="AM456" s="63"/>
      <c r="AN456" s="59"/>
      <c r="AO456" s="59"/>
      <c r="AP456" s="63"/>
      <c r="AQ456" s="63"/>
      <c r="AR456" s="59"/>
      <c r="AS456" s="59"/>
      <c r="AT456" s="63"/>
      <c r="AU456" s="59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  <c r="BF456" s="13"/>
      <c r="BG456" s="13"/>
      <c r="BH456" s="13"/>
      <c r="BI456" s="13"/>
      <c r="BJ456" s="13"/>
      <c r="BK456" s="13"/>
      <c r="BL456" s="13"/>
      <c r="BM456" s="13"/>
      <c r="BN456" s="13"/>
      <c r="BO456" s="13"/>
      <c r="BP456" s="13"/>
      <c r="BQ456" s="13"/>
      <c r="BR456" s="13"/>
      <c r="BS456" s="13"/>
      <c r="BT456" s="13"/>
      <c r="BU456" s="13"/>
      <c r="BV456" s="13"/>
      <c r="BW456" s="13"/>
      <c r="BX456" s="13"/>
      <c r="BY456" s="13"/>
      <c r="BZ456" s="13"/>
      <c r="CA456" s="13"/>
      <c r="CB456" s="13"/>
      <c r="CC456" s="13"/>
      <c r="CD456" s="13"/>
      <c r="CE456" s="13"/>
      <c r="CF456" s="13"/>
      <c r="CG456" s="13"/>
      <c r="CH456" s="13"/>
      <c r="CI456" s="13"/>
      <c r="CJ456" s="13"/>
      <c r="CK456" s="13"/>
      <c r="CL456" s="13"/>
      <c r="CM456" s="13"/>
      <c r="CN456" s="13"/>
      <c r="CO456" s="13"/>
      <c r="CP456" s="13"/>
      <c r="CQ456" s="13"/>
      <c r="CR456" s="13"/>
      <c r="CS456" s="13"/>
      <c r="CT456" s="13"/>
      <c r="CU456" s="13"/>
      <c r="CV456" s="13"/>
      <c r="CW456" s="13"/>
      <c r="CX456" s="13"/>
      <c r="CY456" s="13"/>
      <c r="CZ456" s="13"/>
      <c r="DA456" s="13"/>
      <c r="DB456" s="13"/>
      <c r="DC456" s="13"/>
      <c r="DD456" s="13"/>
      <c r="DE456" s="13"/>
      <c r="DF456" s="13"/>
      <c r="DG456" s="13"/>
      <c r="DH456" s="13"/>
      <c r="DI456" s="13"/>
      <c r="DJ456" s="13"/>
      <c r="DK456" s="13"/>
      <c r="DL456" s="13"/>
      <c r="DM456" s="13"/>
      <c r="DN456" s="13"/>
      <c r="DO456" s="13"/>
      <c r="DP456" s="13"/>
      <c r="DQ456" s="13"/>
      <c r="DR456" s="13"/>
      <c r="DS456" s="13"/>
      <c r="DT456" s="13"/>
      <c r="DU456" s="13"/>
      <c r="DV456" s="13"/>
      <c r="DW456" s="13"/>
      <c r="DX456" s="13"/>
      <c r="DY456" s="13"/>
      <c r="DZ456" s="13"/>
      <c r="EA456" s="13"/>
      <c r="EB456" s="13"/>
      <c r="EC456" s="13"/>
      <c r="ED456" s="13"/>
      <c r="EE456" s="13"/>
      <c r="EF456" s="13"/>
      <c r="EG456" s="13"/>
      <c r="EH456" s="13"/>
      <c r="EI456" s="13"/>
      <c r="EJ456" s="13"/>
      <c r="EK456" s="13"/>
      <c r="EL456" s="13"/>
      <c r="EM456" s="13"/>
      <c r="EN456" s="13"/>
      <c r="EO456" s="13"/>
      <c r="EP456" s="13"/>
      <c r="EQ456" s="13"/>
      <c r="ER456" s="13"/>
      <c r="ES456" s="13"/>
      <c r="ET456" s="13"/>
      <c r="EU456" s="13"/>
      <c r="EV456" s="13"/>
      <c r="EW456" s="13"/>
      <c r="EX456" s="13"/>
      <c r="EY456" s="13"/>
      <c r="EZ456" s="13"/>
      <c r="FA456" s="13"/>
      <c r="FB456" s="13"/>
      <c r="FC456" s="13"/>
      <c r="FD456" s="13"/>
      <c r="FE456" s="13"/>
      <c r="FF456" s="13"/>
      <c r="FG456" s="13"/>
      <c r="FH456" s="13"/>
      <c r="FI456" s="13"/>
      <c r="FJ456" s="13"/>
      <c r="FK456" s="13"/>
      <c r="FL456" s="13"/>
      <c r="FM456" s="13"/>
      <c r="FN456" s="13"/>
      <c r="FO456" s="13"/>
      <c r="FP456" s="13"/>
      <c r="FQ456" s="13"/>
      <c r="FR456" s="13"/>
      <c r="FS456" s="13"/>
      <c r="FT456" s="13"/>
      <c r="FU456" s="13"/>
      <c r="FV456" s="13"/>
      <c r="FW456" s="13"/>
      <c r="FX456" s="13"/>
      <c r="FY456" s="13"/>
      <c r="FZ456" s="13"/>
      <c r="GA456" s="13"/>
      <c r="GB456" s="13"/>
      <c r="GC456" s="13"/>
    </row>
    <row r="457" spans="1:185" ht="12.75" customHeight="1" x14ac:dyDescent="0.2">
      <c r="A457" s="76"/>
      <c r="B457" s="81" t="s">
        <v>466</v>
      </c>
      <c r="C457" s="82" t="s">
        <v>665</v>
      </c>
      <c r="D457" s="88">
        <v>39</v>
      </c>
      <c r="E457" s="85">
        <v>2.7</v>
      </c>
      <c r="F457" s="78"/>
      <c r="G457" s="15">
        <f t="shared" si="6"/>
        <v>0</v>
      </c>
      <c r="H457" s="15">
        <v>0</v>
      </c>
      <c r="I457" s="15">
        <v>0</v>
      </c>
      <c r="J457" s="15"/>
      <c r="K457" s="15"/>
      <c r="L457" s="59"/>
      <c r="M457" s="59"/>
      <c r="N457" s="59"/>
      <c r="O457" s="59"/>
      <c r="P457" s="15"/>
      <c r="Q457" s="59"/>
      <c r="R457" s="59"/>
      <c r="S457" s="59"/>
      <c r="T457" s="59"/>
      <c r="U457" s="15"/>
      <c r="V457" s="59"/>
      <c r="W457" s="59"/>
      <c r="X457" s="61"/>
      <c r="Y457" s="59"/>
      <c r="Z457" s="61"/>
      <c r="AA457" s="59"/>
      <c r="AB457" s="62"/>
      <c r="AC457" s="62"/>
      <c r="AD457" s="59"/>
      <c r="AE457" s="62"/>
      <c r="AF457" s="59"/>
      <c r="AG457" s="63"/>
      <c r="AH457" s="59"/>
      <c r="AI457" s="59"/>
      <c r="AJ457" s="59"/>
      <c r="AK457" s="59"/>
      <c r="AL457" s="59"/>
      <c r="AM457" s="63"/>
      <c r="AN457" s="59"/>
      <c r="AO457" s="59"/>
      <c r="AP457" s="59"/>
      <c r="AQ457" s="59"/>
      <c r="AR457" s="59"/>
      <c r="AS457" s="63"/>
      <c r="AT457" s="63"/>
      <c r="AU457" s="59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  <c r="BF457" s="13"/>
      <c r="BG457" s="13"/>
      <c r="BH457" s="13"/>
      <c r="BI457" s="13"/>
      <c r="BJ457" s="13"/>
      <c r="BK457" s="13"/>
      <c r="BL457" s="13"/>
      <c r="BM457" s="13"/>
      <c r="BN457" s="13"/>
      <c r="BO457" s="13"/>
      <c r="BP457" s="13"/>
      <c r="BQ457" s="13"/>
      <c r="BR457" s="13"/>
      <c r="BS457" s="13"/>
      <c r="BT457" s="13"/>
      <c r="BU457" s="13"/>
      <c r="BV457" s="13"/>
      <c r="BW457" s="13"/>
      <c r="BX457" s="13"/>
      <c r="BY457" s="13"/>
      <c r="BZ457" s="13"/>
      <c r="CA457" s="13"/>
      <c r="CB457" s="13"/>
      <c r="CC457" s="13"/>
      <c r="CD457" s="13"/>
      <c r="CE457" s="13"/>
      <c r="CF457" s="13"/>
      <c r="CG457" s="13"/>
      <c r="CH457" s="13"/>
      <c r="CI457" s="13"/>
      <c r="CJ457" s="13"/>
      <c r="CK457" s="13"/>
      <c r="CL457" s="13"/>
      <c r="CM457" s="13"/>
      <c r="CN457" s="13"/>
      <c r="CO457" s="13"/>
      <c r="CP457" s="13"/>
      <c r="CQ457" s="13"/>
      <c r="CR457" s="13"/>
      <c r="CS457" s="13"/>
      <c r="CT457" s="13"/>
      <c r="CU457" s="13"/>
      <c r="CV457" s="13"/>
      <c r="CW457" s="13"/>
      <c r="CX457" s="13"/>
      <c r="CY457" s="13"/>
      <c r="CZ457" s="13"/>
      <c r="DA457" s="13"/>
      <c r="DB457" s="13"/>
      <c r="DC457" s="13"/>
      <c r="DD457" s="13"/>
      <c r="DE457" s="13"/>
      <c r="DF457" s="13"/>
      <c r="DG457" s="13"/>
      <c r="DH457" s="13"/>
      <c r="DI457" s="13"/>
      <c r="DJ457" s="13"/>
      <c r="DK457" s="13"/>
      <c r="DL457" s="13"/>
      <c r="DM457" s="13"/>
      <c r="DN457" s="13"/>
      <c r="DO457" s="13"/>
      <c r="DP457" s="13"/>
      <c r="DQ457" s="13"/>
      <c r="DR457" s="13"/>
      <c r="DS457" s="13"/>
      <c r="DT457" s="13"/>
      <c r="DU457" s="13"/>
      <c r="DV457" s="13"/>
      <c r="DW457" s="13"/>
      <c r="DX457" s="13"/>
      <c r="DY457" s="13"/>
      <c r="DZ457" s="13"/>
      <c r="EA457" s="13"/>
      <c r="EB457" s="13"/>
      <c r="EC457" s="13"/>
      <c r="ED457" s="13"/>
      <c r="EE457" s="13"/>
      <c r="EF457" s="13"/>
      <c r="EG457" s="13"/>
      <c r="EH457" s="13"/>
      <c r="EI457" s="13"/>
      <c r="EJ457" s="13"/>
      <c r="EK457" s="13"/>
      <c r="EL457" s="13"/>
      <c r="EM457" s="13"/>
      <c r="EN457" s="13"/>
      <c r="EO457" s="13"/>
      <c r="EP457" s="13"/>
      <c r="EQ457" s="13"/>
      <c r="ER457" s="13"/>
      <c r="ES457" s="13"/>
      <c r="ET457" s="13"/>
      <c r="EU457" s="13"/>
      <c r="EV457" s="13"/>
      <c r="EW457" s="13"/>
      <c r="EX457" s="13"/>
      <c r="EY457" s="13"/>
      <c r="EZ457" s="13"/>
      <c r="FA457" s="13"/>
      <c r="FB457" s="13"/>
      <c r="FC457" s="13"/>
      <c r="FD457" s="13"/>
      <c r="FE457" s="13"/>
      <c r="FF457" s="13"/>
      <c r="FG457" s="13"/>
      <c r="FH457" s="13"/>
      <c r="FI457" s="13"/>
      <c r="FJ457" s="13"/>
      <c r="FK457" s="13"/>
      <c r="FL457" s="13"/>
      <c r="FM457" s="13"/>
      <c r="FN457" s="13"/>
      <c r="FO457" s="13"/>
      <c r="FP457" s="13"/>
      <c r="FQ457" s="13"/>
      <c r="FR457" s="13"/>
      <c r="FS457" s="13"/>
      <c r="FT457" s="13"/>
      <c r="FU457" s="13"/>
      <c r="FV457" s="13"/>
      <c r="FW457" s="13"/>
      <c r="FX457" s="13"/>
      <c r="FY457" s="13"/>
      <c r="FZ457" s="13"/>
      <c r="GA457" s="13"/>
      <c r="GB457" s="13"/>
      <c r="GC457" s="13"/>
    </row>
    <row r="458" spans="1:185" ht="12.75" customHeight="1" x14ac:dyDescent="0.2">
      <c r="A458" s="76"/>
      <c r="B458" s="81" t="s">
        <v>468</v>
      </c>
      <c r="C458" s="82" t="s">
        <v>656</v>
      </c>
      <c r="D458" s="88">
        <v>11</v>
      </c>
      <c r="E458" s="85">
        <v>2.7</v>
      </c>
      <c r="F458" s="73"/>
      <c r="G458" s="15">
        <f t="shared" si="6"/>
        <v>2</v>
      </c>
      <c r="H458" s="15">
        <v>0</v>
      </c>
      <c r="I458" s="15">
        <v>1</v>
      </c>
      <c r="J458" s="15">
        <v>0</v>
      </c>
      <c r="K458" s="15"/>
      <c r="L458" s="59">
        <v>1</v>
      </c>
      <c r="M458" s="59">
        <v>0</v>
      </c>
      <c r="N458" s="59">
        <v>0</v>
      </c>
      <c r="O458" s="59">
        <v>0</v>
      </c>
      <c r="P458" s="15"/>
      <c r="Q458" s="59">
        <v>0</v>
      </c>
      <c r="R458" s="59">
        <v>0</v>
      </c>
      <c r="S458" s="59">
        <v>0</v>
      </c>
      <c r="T458" s="59"/>
      <c r="U458" s="15"/>
      <c r="V458" s="59"/>
      <c r="W458" s="59"/>
      <c r="X458" s="61"/>
      <c r="Y458" s="59"/>
      <c r="Z458" s="61"/>
      <c r="AA458" s="59"/>
      <c r="AB458" s="62"/>
      <c r="AC458" s="62"/>
      <c r="AD458" s="59"/>
      <c r="AE458" s="62"/>
      <c r="AF458" s="59"/>
      <c r="AG458" s="59"/>
      <c r="AH458" s="63"/>
      <c r="AI458" s="59"/>
      <c r="AJ458" s="59"/>
      <c r="AK458" s="59"/>
      <c r="AL458" s="59"/>
      <c r="AM458" s="59"/>
      <c r="AN458" s="59"/>
      <c r="AO458" s="59"/>
      <c r="AP458" s="63"/>
      <c r="AQ458" s="59"/>
      <c r="AR458" s="63"/>
      <c r="AS458" s="59"/>
      <c r="AT458" s="59"/>
      <c r="AU458" s="59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  <c r="BF458" s="13"/>
      <c r="BG458" s="13"/>
      <c r="BH458" s="13"/>
      <c r="BI458" s="13"/>
      <c r="BJ458" s="13"/>
      <c r="BK458" s="13"/>
      <c r="BL458" s="13"/>
      <c r="BM458" s="13"/>
      <c r="BN458" s="13"/>
      <c r="BO458" s="13"/>
      <c r="BP458" s="13"/>
      <c r="BQ458" s="13"/>
      <c r="BR458" s="13"/>
      <c r="BS458" s="13"/>
      <c r="BT458" s="13"/>
      <c r="BU458" s="13"/>
      <c r="BV458" s="13"/>
      <c r="BW458" s="13"/>
      <c r="BX458" s="13"/>
      <c r="BY458" s="13"/>
      <c r="BZ458" s="13"/>
      <c r="CA458" s="13"/>
      <c r="CB458" s="13"/>
      <c r="CC458" s="13"/>
      <c r="CD458" s="13"/>
      <c r="CE458" s="13"/>
      <c r="CF458" s="13"/>
      <c r="CG458" s="13"/>
      <c r="CH458" s="13"/>
      <c r="CI458" s="13"/>
      <c r="CJ458" s="13"/>
      <c r="CK458" s="13"/>
      <c r="CL458" s="13"/>
      <c r="CM458" s="13"/>
      <c r="CN458" s="13"/>
      <c r="CO458" s="13"/>
      <c r="CP458" s="13"/>
      <c r="CQ458" s="13"/>
      <c r="CR458" s="13"/>
      <c r="CS458" s="13"/>
      <c r="CT458" s="13"/>
      <c r="CU458" s="13"/>
      <c r="CV458" s="13"/>
      <c r="CW458" s="13"/>
      <c r="CX458" s="13"/>
      <c r="CY458" s="13"/>
      <c r="CZ458" s="13"/>
      <c r="DA458" s="13"/>
      <c r="DB458" s="13"/>
      <c r="DC458" s="13"/>
      <c r="DD458" s="13"/>
      <c r="DE458" s="13"/>
      <c r="DF458" s="13"/>
      <c r="DG458" s="13"/>
      <c r="DH458" s="13"/>
      <c r="DI458" s="13"/>
      <c r="DJ458" s="13"/>
      <c r="DK458" s="13"/>
      <c r="DL458" s="13"/>
      <c r="DM458" s="13"/>
      <c r="DN458" s="13"/>
      <c r="DO458" s="13"/>
      <c r="DP458" s="13"/>
      <c r="DQ458" s="13"/>
      <c r="DR458" s="13"/>
      <c r="DS458" s="13"/>
      <c r="DT458" s="13"/>
      <c r="DU458" s="13"/>
      <c r="DV458" s="13"/>
      <c r="DW458" s="13"/>
      <c r="DX458" s="13"/>
      <c r="DY458" s="13"/>
      <c r="DZ458" s="13"/>
      <c r="EA458" s="13"/>
      <c r="EB458" s="13"/>
      <c r="EC458" s="13"/>
      <c r="ED458" s="13"/>
      <c r="EE458" s="13"/>
      <c r="EF458" s="13"/>
      <c r="EG458" s="13"/>
      <c r="EH458" s="13"/>
      <c r="EI458" s="13"/>
      <c r="EJ458" s="13"/>
      <c r="EK458" s="13"/>
      <c r="EL458" s="13"/>
      <c r="EM458" s="13"/>
      <c r="EN458" s="13"/>
      <c r="EO458" s="13"/>
      <c r="EP458" s="13"/>
      <c r="EQ458" s="13"/>
      <c r="ER458" s="13"/>
      <c r="ES458" s="13"/>
      <c r="ET458" s="13"/>
      <c r="EU458" s="13"/>
      <c r="EV458" s="13"/>
      <c r="EW458" s="13"/>
      <c r="EX458" s="13"/>
      <c r="EY458" s="13"/>
      <c r="EZ458" s="13"/>
      <c r="FA458" s="13"/>
      <c r="FB458" s="13"/>
      <c r="FC458" s="13"/>
      <c r="FD458" s="13"/>
      <c r="FE458" s="13"/>
      <c r="FF458" s="13"/>
      <c r="FG458" s="13"/>
      <c r="FH458" s="13"/>
      <c r="FI458" s="13"/>
      <c r="FJ458" s="13"/>
      <c r="FK458" s="13"/>
      <c r="FL458" s="13"/>
      <c r="FM458" s="13"/>
      <c r="FN458" s="13"/>
      <c r="FO458" s="13"/>
      <c r="FP458" s="13"/>
      <c r="FQ458" s="13"/>
      <c r="FR458" s="13"/>
      <c r="FS458" s="13"/>
      <c r="FT458" s="13"/>
      <c r="FU458" s="13"/>
      <c r="FV458" s="13"/>
      <c r="FW458" s="13"/>
      <c r="FX458" s="13"/>
      <c r="FY458" s="13"/>
      <c r="FZ458" s="13"/>
      <c r="GA458" s="13"/>
      <c r="GB458" s="13"/>
      <c r="GC458" s="13"/>
    </row>
    <row r="459" spans="1:185" ht="12.75" customHeight="1" x14ac:dyDescent="0.2">
      <c r="A459" s="76"/>
      <c r="B459" s="81" t="s">
        <v>454</v>
      </c>
      <c r="C459" s="82" t="s">
        <v>657</v>
      </c>
      <c r="D459" s="88">
        <v>90</v>
      </c>
      <c r="E459" s="85">
        <v>2.7</v>
      </c>
      <c r="F459" s="78"/>
      <c r="G459" s="15">
        <f t="shared" si="6"/>
        <v>3</v>
      </c>
      <c r="H459" s="15">
        <v>1</v>
      </c>
      <c r="I459" s="58">
        <v>0</v>
      </c>
      <c r="J459" s="15">
        <v>0</v>
      </c>
      <c r="K459" s="15"/>
      <c r="L459" s="59">
        <v>0</v>
      </c>
      <c r="M459" s="59">
        <v>1</v>
      </c>
      <c r="N459" s="59">
        <v>0</v>
      </c>
      <c r="O459" s="59">
        <v>1</v>
      </c>
      <c r="P459" s="15"/>
      <c r="Q459" s="59">
        <v>0</v>
      </c>
      <c r="R459" s="59">
        <v>0</v>
      </c>
      <c r="S459" s="59">
        <v>0</v>
      </c>
      <c r="T459" s="59"/>
      <c r="U459" s="15"/>
      <c r="V459" s="59"/>
      <c r="W459" s="59"/>
      <c r="X459" s="61"/>
      <c r="Y459" s="59"/>
      <c r="Z459" s="61"/>
      <c r="AA459" s="59"/>
      <c r="AB459" s="62"/>
      <c r="AC459" s="62"/>
      <c r="AD459" s="59"/>
      <c r="AE459" s="62"/>
      <c r="AF459" s="59"/>
      <c r="AG459" s="59"/>
      <c r="AH459" s="59"/>
      <c r="AI459" s="59"/>
      <c r="AJ459" s="59"/>
      <c r="AK459" s="59"/>
      <c r="AL459" s="59"/>
      <c r="AM459" s="59"/>
      <c r="AN459" s="59"/>
      <c r="AO459" s="59"/>
      <c r="AP459" s="59"/>
      <c r="AQ459" s="59"/>
      <c r="AR459" s="59"/>
      <c r="AS459" s="59"/>
      <c r="AT459" s="59"/>
      <c r="AU459" s="59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  <c r="BF459" s="13"/>
      <c r="BG459" s="13"/>
      <c r="BH459" s="13"/>
      <c r="BI459" s="13"/>
      <c r="BJ459" s="13"/>
      <c r="BK459" s="13"/>
      <c r="BL459" s="13"/>
      <c r="BM459" s="13"/>
      <c r="BN459" s="13"/>
      <c r="BO459" s="13"/>
      <c r="BP459" s="13"/>
      <c r="BQ459" s="13"/>
      <c r="BR459" s="13"/>
      <c r="BS459" s="13"/>
      <c r="BT459" s="13"/>
      <c r="BU459" s="13"/>
      <c r="BV459" s="13"/>
      <c r="BW459" s="13"/>
      <c r="BX459" s="13"/>
      <c r="BY459" s="13"/>
      <c r="BZ459" s="13"/>
      <c r="CA459" s="13"/>
      <c r="CB459" s="13"/>
      <c r="CC459" s="13"/>
      <c r="CD459" s="13"/>
      <c r="CE459" s="13"/>
      <c r="CF459" s="13"/>
      <c r="CG459" s="13"/>
      <c r="CH459" s="13"/>
      <c r="CI459" s="13"/>
      <c r="CJ459" s="13"/>
      <c r="CK459" s="13"/>
      <c r="CL459" s="13"/>
      <c r="CM459" s="13"/>
      <c r="CN459" s="13"/>
      <c r="CO459" s="13"/>
      <c r="CP459" s="13"/>
      <c r="CQ459" s="13"/>
      <c r="CR459" s="13"/>
      <c r="CS459" s="13"/>
      <c r="CT459" s="13"/>
      <c r="CU459" s="13"/>
      <c r="CV459" s="13"/>
      <c r="CW459" s="13"/>
      <c r="CX459" s="13"/>
      <c r="CY459" s="13"/>
      <c r="CZ459" s="13"/>
      <c r="DA459" s="13"/>
      <c r="DB459" s="13"/>
      <c r="DC459" s="13"/>
      <c r="DD459" s="13"/>
      <c r="DE459" s="13"/>
      <c r="DF459" s="13"/>
      <c r="DG459" s="13"/>
      <c r="DH459" s="13"/>
      <c r="DI459" s="13"/>
      <c r="DJ459" s="13"/>
      <c r="DK459" s="13"/>
      <c r="DL459" s="13"/>
      <c r="DM459" s="13"/>
      <c r="DN459" s="13"/>
      <c r="DO459" s="13"/>
      <c r="DP459" s="13"/>
      <c r="DQ459" s="13"/>
      <c r="DR459" s="13"/>
      <c r="DS459" s="13"/>
      <c r="DT459" s="13"/>
      <c r="DU459" s="13"/>
      <c r="DV459" s="13"/>
      <c r="DW459" s="13"/>
      <c r="DX459" s="13"/>
      <c r="DY459" s="13"/>
      <c r="DZ459" s="13"/>
      <c r="EA459" s="13"/>
      <c r="EB459" s="13"/>
      <c r="EC459" s="13"/>
      <c r="ED459" s="13"/>
      <c r="EE459" s="13"/>
      <c r="EF459" s="13"/>
      <c r="EG459" s="13"/>
      <c r="EH459" s="13"/>
      <c r="EI459" s="13"/>
      <c r="EJ459" s="13"/>
      <c r="EK459" s="13"/>
      <c r="EL459" s="13"/>
      <c r="EM459" s="13"/>
      <c r="EN459" s="13"/>
      <c r="EO459" s="13"/>
      <c r="EP459" s="13"/>
      <c r="EQ459" s="13"/>
      <c r="ER459" s="13"/>
      <c r="ES459" s="13"/>
      <c r="ET459" s="13"/>
      <c r="EU459" s="13"/>
      <c r="EV459" s="13"/>
      <c r="EW459" s="13"/>
      <c r="EX459" s="13"/>
      <c r="EY459" s="13"/>
      <c r="EZ459" s="13"/>
      <c r="FA459" s="13"/>
      <c r="FB459" s="13"/>
      <c r="FC459" s="13"/>
      <c r="FD459" s="13"/>
      <c r="FE459" s="13"/>
      <c r="FF459" s="13"/>
      <c r="FG459" s="13"/>
      <c r="FH459" s="13"/>
      <c r="FI459" s="13"/>
      <c r="FJ459" s="13"/>
      <c r="FK459" s="13"/>
      <c r="FL459" s="13"/>
      <c r="FM459" s="13"/>
      <c r="FN459" s="13"/>
      <c r="FO459" s="13"/>
      <c r="FP459" s="13"/>
      <c r="FQ459" s="13"/>
      <c r="FR459" s="13"/>
      <c r="FS459" s="13"/>
      <c r="FT459" s="13"/>
      <c r="FU459" s="13"/>
      <c r="FV459" s="13"/>
      <c r="FW459" s="13"/>
      <c r="FX459" s="13"/>
      <c r="FY459" s="13"/>
      <c r="FZ459" s="13"/>
      <c r="GA459" s="13"/>
      <c r="GB459" s="13"/>
      <c r="GC459" s="13"/>
    </row>
    <row r="460" spans="1:185" ht="12.75" customHeight="1" x14ac:dyDescent="0.2">
      <c r="A460" s="76"/>
      <c r="B460" s="81" t="s">
        <v>435</v>
      </c>
      <c r="C460" s="82" t="s">
        <v>648</v>
      </c>
      <c r="D460" s="88">
        <v>0</v>
      </c>
      <c r="E460" s="85">
        <v>2.7</v>
      </c>
      <c r="F460" s="78"/>
      <c r="G460" s="15">
        <f t="shared" si="6"/>
        <v>2</v>
      </c>
      <c r="H460" s="15">
        <v>2</v>
      </c>
      <c r="I460" s="15">
        <v>0</v>
      </c>
      <c r="J460" s="68">
        <v>0</v>
      </c>
      <c r="K460" s="15"/>
      <c r="L460" s="59">
        <v>0</v>
      </c>
      <c r="M460" s="59">
        <v>0</v>
      </c>
      <c r="N460" s="59">
        <v>0</v>
      </c>
      <c r="O460" s="59">
        <v>0</v>
      </c>
      <c r="P460" s="15"/>
      <c r="Q460" s="59">
        <v>0</v>
      </c>
      <c r="R460" s="59">
        <v>0</v>
      </c>
      <c r="S460" s="59">
        <v>0</v>
      </c>
      <c r="T460" s="59"/>
      <c r="U460" s="15"/>
      <c r="V460" s="59"/>
      <c r="W460" s="59"/>
      <c r="X460" s="61"/>
      <c r="Y460" s="59"/>
      <c r="Z460" s="61"/>
      <c r="AA460" s="59"/>
      <c r="AB460" s="62"/>
      <c r="AC460" s="62"/>
      <c r="AD460" s="59"/>
      <c r="AE460" s="62"/>
      <c r="AF460" s="59"/>
      <c r="AG460" s="63"/>
      <c r="AH460" s="63"/>
      <c r="AI460" s="59"/>
      <c r="AJ460" s="63"/>
      <c r="AK460" s="59"/>
      <c r="AL460" s="59"/>
      <c r="AM460" s="59"/>
      <c r="AN460" s="59"/>
      <c r="AO460" s="59"/>
      <c r="AP460" s="59"/>
      <c r="AQ460" s="63"/>
      <c r="AR460" s="59"/>
      <c r="AS460" s="59"/>
      <c r="AT460" s="59"/>
      <c r="AU460" s="59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  <c r="BF460" s="13"/>
      <c r="BG460" s="13"/>
      <c r="BH460" s="13"/>
      <c r="BI460" s="13"/>
      <c r="BJ460" s="13"/>
      <c r="BK460" s="13"/>
      <c r="BL460" s="13"/>
      <c r="BM460" s="13"/>
      <c r="BN460" s="13"/>
      <c r="BO460" s="13"/>
      <c r="BP460" s="13"/>
      <c r="BQ460" s="13"/>
      <c r="BR460" s="13"/>
      <c r="BS460" s="13"/>
      <c r="BT460" s="13"/>
      <c r="BU460" s="13"/>
      <c r="BV460" s="13"/>
      <c r="BW460" s="13"/>
      <c r="BX460" s="13"/>
      <c r="BY460" s="13"/>
      <c r="BZ460" s="13"/>
      <c r="CA460" s="13"/>
      <c r="CB460" s="13"/>
      <c r="CC460" s="13"/>
      <c r="CD460" s="13"/>
      <c r="CE460" s="13"/>
      <c r="CF460" s="13"/>
      <c r="CG460" s="13"/>
      <c r="CH460" s="13"/>
      <c r="CI460" s="13"/>
      <c r="CJ460" s="13"/>
      <c r="CK460" s="13"/>
      <c r="CL460" s="13"/>
      <c r="CM460" s="13"/>
      <c r="CN460" s="13"/>
      <c r="CO460" s="13"/>
      <c r="CP460" s="13"/>
      <c r="CQ460" s="13"/>
      <c r="CR460" s="13"/>
      <c r="CS460" s="13"/>
      <c r="CT460" s="13"/>
      <c r="CU460" s="13"/>
      <c r="CV460" s="13"/>
      <c r="CW460" s="13"/>
      <c r="CX460" s="13"/>
      <c r="CY460" s="13"/>
      <c r="CZ460" s="13"/>
      <c r="DA460" s="13"/>
      <c r="DB460" s="13"/>
      <c r="DC460" s="13"/>
      <c r="DD460" s="13"/>
      <c r="DE460" s="13"/>
      <c r="DF460" s="13"/>
      <c r="DG460" s="13"/>
      <c r="DH460" s="13"/>
      <c r="DI460" s="13"/>
      <c r="DJ460" s="13"/>
      <c r="DK460" s="13"/>
      <c r="DL460" s="13"/>
      <c r="DM460" s="13"/>
      <c r="DN460" s="13"/>
      <c r="DO460" s="13"/>
      <c r="DP460" s="13"/>
      <c r="DQ460" s="13"/>
      <c r="DR460" s="13"/>
      <c r="DS460" s="13"/>
      <c r="DT460" s="13"/>
      <c r="DU460" s="13"/>
      <c r="DV460" s="13"/>
      <c r="DW460" s="13"/>
      <c r="DX460" s="13"/>
      <c r="DY460" s="13"/>
      <c r="DZ460" s="13"/>
      <c r="EA460" s="13"/>
      <c r="EB460" s="13"/>
      <c r="EC460" s="13"/>
      <c r="ED460" s="13"/>
      <c r="EE460" s="13"/>
      <c r="EF460" s="13"/>
      <c r="EG460" s="13"/>
      <c r="EH460" s="13"/>
      <c r="EI460" s="13"/>
      <c r="EJ460" s="13"/>
      <c r="EK460" s="13"/>
      <c r="EL460" s="13"/>
      <c r="EM460" s="13"/>
      <c r="EN460" s="13"/>
      <c r="EO460" s="13"/>
      <c r="EP460" s="13"/>
      <c r="EQ460" s="13"/>
      <c r="ER460" s="13"/>
      <c r="ES460" s="13"/>
      <c r="ET460" s="13"/>
      <c r="EU460" s="13"/>
      <c r="EV460" s="13"/>
      <c r="EW460" s="13"/>
      <c r="EX460" s="13"/>
      <c r="EY460" s="13"/>
      <c r="EZ460" s="13"/>
      <c r="FA460" s="13"/>
      <c r="FB460" s="13"/>
      <c r="FC460" s="13"/>
      <c r="FD460" s="13"/>
      <c r="FE460" s="13"/>
      <c r="FF460" s="13"/>
      <c r="FG460" s="13"/>
      <c r="FH460" s="13"/>
      <c r="FI460" s="13"/>
      <c r="FJ460" s="13"/>
      <c r="FK460" s="13"/>
      <c r="FL460" s="13"/>
      <c r="FM460" s="13"/>
      <c r="FN460" s="13"/>
      <c r="FO460" s="13"/>
      <c r="FP460" s="13"/>
      <c r="FQ460" s="13"/>
      <c r="FR460" s="13"/>
      <c r="FS460" s="13"/>
      <c r="FT460" s="13"/>
      <c r="FU460" s="13"/>
      <c r="FV460" s="13"/>
      <c r="FW460" s="13"/>
      <c r="FX460" s="13"/>
      <c r="FY460" s="13"/>
      <c r="FZ460" s="13"/>
      <c r="GA460" s="13"/>
      <c r="GB460" s="13"/>
      <c r="GC460" s="13"/>
    </row>
    <row r="461" spans="1:185" ht="12.75" customHeight="1" x14ac:dyDescent="0.2">
      <c r="A461" s="76"/>
      <c r="B461" s="81" t="s">
        <v>233</v>
      </c>
      <c r="C461" s="82" t="s">
        <v>656</v>
      </c>
      <c r="D461" s="88">
        <v>14</v>
      </c>
      <c r="E461" s="85">
        <v>2.7</v>
      </c>
      <c r="F461" s="73"/>
      <c r="G461" s="15">
        <f t="shared" si="6"/>
        <v>4</v>
      </c>
      <c r="H461" s="15">
        <v>0</v>
      </c>
      <c r="I461" s="15">
        <v>0</v>
      </c>
      <c r="J461" s="15">
        <v>0</v>
      </c>
      <c r="K461" s="15"/>
      <c r="L461" s="59">
        <v>0</v>
      </c>
      <c r="M461" s="59">
        <v>1</v>
      </c>
      <c r="N461" s="59">
        <v>1</v>
      </c>
      <c r="O461" s="59">
        <v>0</v>
      </c>
      <c r="P461" s="15"/>
      <c r="Q461" s="59">
        <v>1</v>
      </c>
      <c r="R461" s="59">
        <v>1</v>
      </c>
      <c r="S461" s="59">
        <v>0</v>
      </c>
      <c r="T461" s="59"/>
      <c r="U461" s="15"/>
      <c r="V461" s="59"/>
      <c r="W461" s="59"/>
      <c r="X461" s="61"/>
      <c r="Y461" s="59"/>
      <c r="Z461" s="61"/>
      <c r="AA461" s="59"/>
      <c r="AB461" s="62"/>
      <c r="AC461" s="62"/>
      <c r="AD461" s="59"/>
      <c r="AE461" s="62"/>
      <c r="AF461" s="59"/>
      <c r="AG461" s="59"/>
      <c r="AH461" s="63"/>
      <c r="AI461" s="63"/>
      <c r="AJ461" s="59"/>
      <c r="AK461" s="59"/>
      <c r="AL461" s="59"/>
      <c r="AM461" s="59"/>
      <c r="AN461" s="63"/>
      <c r="AO461" s="59"/>
      <c r="AP461" s="59"/>
      <c r="AQ461" s="59"/>
      <c r="AR461" s="59"/>
      <c r="AS461" s="63"/>
      <c r="AT461" s="59"/>
      <c r="AU461" s="59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  <c r="BF461" s="13"/>
      <c r="BG461" s="13"/>
      <c r="BH461" s="13"/>
      <c r="BI461" s="13"/>
      <c r="BJ461" s="13"/>
      <c r="BK461" s="13"/>
      <c r="BL461" s="13"/>
      <c r="BM461" s="13"/>
      <c r="BN461" s="13"/>
      <c r="BO461" s="13"/>
      <c r="BP461" s="13"/>
      <c r="BQ461" s="13"/>
      <c r="BR461" s="13"/>
      <c r="BS461" s="13"/>
      <c r="BT461" s="13"/>
      <c r="BU461" s="13"/>
      <c r="BV461" s="13"/>
      <c r="BW461" s="13"/>
      <c r="BX461" s="13"/>
      <c r="BY461" s="13"/>
      <c r="BZ461" s="13"/>
      <c r="CA461" s="13"/>
      <c r="CB461" s="13"/>
      <c r="CC461" s="13"/>
      <c r="CD461" s="13"/>
      <c r="CE461" s="13"/>
      <c r="CF461" s="13"/>
      <c r="CG461" s="13"/>
      <c r="CH461" s="13"/>
      <c r="CI461" s="13"/>
      <c r="CJ461" s="13"/>
      <c r="CK461" s="13"/>
      <c r="CL461" s="13"/>
      <c r="CM461" s="13"/>
      <c r="CN461" s="13"/>
      <c r="CO461" s="13"/>
      <c r="CP461" s="13"/>
      <c r="CQ461" s="13"/>
      <c r="CR461" s="13"/>
      <c r="CS461" s="13"/>
      <c r="CT461" s="13"/>
      <c r="CU461" s="13"/>
      <c r="CV461" s="13"/>
      <c r="CW461" s="13"/>
      <c r="CX461" s="13"/>
      <c r="CY461" s="13"/>
      <c r="CZ461" s="13"/>
      <c r="DA461" s="13"/>
      <c r="DB461" s="13"/>
      <c r="DC461" s="13"/>
      <c r="DD461" s="13"/>
      <c r="DE461" s="13"/>
      <c r="DF461" s="13"/>
      <c r="DG461" s="13"/>
      <c r="DH461" s="13"/>
      <c r="DI461" s="13"/>
      <c r="DJ461" s="13"/>
      <c r="DK461" s="13"/>
      <c r="DL461" s="13"/>
      <c r="DM461" s="13"/>
      <c r="DN461" s="13"/>
      <c r="DO461" s="13"/>
      <c r="DP461" s="13"/>
      <c r="DQ461" s="13"/>
      <c r="DR461" s="13"/>
      <c r="DS461" s="13"/>
      <c r="DT461" s="13"/>
      <c r="DU461" s="13"/>
      <c r="DV461" s="13"/>
      <c r="DW461" s="13"/>
      <c r="DX461" s="13"/>
      <c r="DY461" s="13"/>
      <c r="DZ461" s="13"/>
      <c r="EA461" s="13"/>
      <c r="EB461" s="13"/>
      <c r="EC461" s="13"/>
      <c r="ED461" s="13"/>
      <c r="EE461" s="13"/>
      <c r="EF461" s="13"/>
      <c r="EG461" s="13"/>
      <c r="EH461" s="13"/>
      <c r="EI461" s="13"/>
      <c r="EJ461" s="13"/>
      <c r="EK461" s="13"/>
      <c r="EL461" s="13"/>
      <c r="EM461" s="13"/>
      <c r="EN461" s="13"/>
      <c r="EO461" s="13"/>
      <c r="EP461" s="13"/>
      <c r="EQ461" s="13"/>
      <c r="ER461" s="13"/>
      <c r="ES461" s="13"/>
      <c r="ET461" s="13"/>
      <c r="EU461" s="13"/>
      <c r="EV461" s="13"/>
      <c r="EW461" s="13"/>
      <c r="EX461" s="13"/>
      <c r="EY461" s="13"/>
      <c r="EZ461" s="13"/>
      <c r="FA461" s="13"/>
      <c r="FB461" s="13"/>
      <c r="FC461" s="13"/>
      <c r="FD461" s="13"/>
      <c r="FE461" s="13"/>
      <c r="FF461" s="13"/>
      <c r="FG461" s="13"/>
      <c r="FH461" s="13"/>
      <c r="FI461" s="13"/>
      <c r="FJ461" s="13"/>
      <c r="FK461" s="13"/>
      <c r="FL461" s="13"/>
      <c r="FM461" s="13"/>
      <c r="FN461" s="13"/>
      <c r="FO461" s="13"/>
      <c r="FP461" s="13"/>
      <c r="FQ461" s="13"/>
      <c r="FR461" s="13"/>
      <c r="FS461" s="13"/>
      <c r="FT461" s="13"/>
      <c r="FU461" s="13"/>
      <c r="FV461" s="13"/>
      <c r="FW461" s="13"/>
      <c r="FX461" s="13"/>
      <c r="FY461" s="13"/>
      <c r="FZ461" s="13"/>
      <c r="GA461" s="13"/>
      <c r="GB461" s="13"/>
      <c r="GC461" s="13"/>
    </row>
    <row r="462" spans="1:185" ht="12.75" customHeight="1" x14ac:dyDescent="0.2">
      <c r="A462" s="76"/>
      <c r="B462" s="81" t="s">
        <v>599</v>
      </c>
      <c r="C462" s="82" t="s">
        <v>650</v>
      </c>
      <c r="D462" s="88"/>
      <c r="E462" s="85">
        <v>2.7</v>
      </c>
      <c r="F462" s="78"/>
      <c r="G462" s="15">
        <f t="shared" si="6"/>
        <v>0</v>
      </c>
      <c r="H462" s="15"/>
      <c r="I462" s="15"/>
      <c r="J462" s="15"/>
      <c r="K462" s="15"/>
      <c r="L462" s="59"/>
      <c r="M462" s="59"/>
      <c r="N462" s="59"/>
      <c r="O462" s="59"/>
      <c r="P462" s="15"/>
      <c r="Q462" s="59"/>
      <c r="R462" s="59"/>
      <c r="S462" s="59"/>
      <c r="T462" s="59"/>
      <c r="U462" s="15"/>
      <c r="V462" s="59"/>
      <c r="W462" s="59"/>
      <c r="X462" s="61"/>
      <c r="Y462" s="59"/>
      <c r="Z462" s="61"/>
      <c r="AA462" s="59"/>
      <c r="AB462" s="62"/>
      <c r="AC462" s="62"/>
      <c r="AD462" s="59"/>
      <c r="AE462" s="62"/>
      <c r="AF462" s="59"/>
      <c r="AG462" s="63"/>
      <c r="AH462" s="59"/>
      <c r="AI462" s="59"/>
      <c r="AJ462" s="59"/>
      <c r="AK462" s="59"/>
      <c r="AL462" s="59"/>
      <c r="AM462" s="59"/>
      <c r="AN462" s="59"/>
      <c r="AO462" s="59"/>
      <c r="AP462" s="59"/>
      <c r="AQ462" s="59"/>
      <c r="AR462" s="59"/>
      <c r="AS462" s="63"/>
      <c r="AT462" s="59"/>
      <c r="AU462" s="59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  <c r="BF462" s="13"/>
      <c r="BG462" s="13"/>
      <c r="BH462" s="13"/>
      <c r="BI462" s="13"/>
      <c r="BJ462" s="13"/>
      <c r="BK462" s="13"/>
      <c r="BL462" s="13"/>
      <c r="BM462" s="13"/>
      <c r="BN462" s="13"/>
      <c r="BO462" s="13"/>
      <c r="BP462" s="13"/>
      <c r="BQ462" s="13"/>
      <c r="BR462" s="13"/>
      <c r="BS462" s="13"/>
      <c r="BT462" s="13"/>
      <c r="BU462" s="13"/>
      <c r="BV462" s="13"/>
      <c r="BW462" s="13"/>
      <c r="BX462" s="13"/>
      <c r="BY462" s="13"/>
      <c r="BZ462" s="13"/>
      <c r="CA462" s="13"/>
      <c r="CB462" s="13"/>
      <c r="CC462" s="13"/>
      <c r="CD462" s="13"/>
      <c r="CE462" s="13"/>
      <c r="CF462" s="13"/>
      <c r="CG462" s="13"/>
      <c r="CH462" s="13"/>
      <c r="CI462" s="13"/>
      <c r="CJ462" s="13"/>
      <c r="CK462" s="13"/>
      <c r="CL462" s="13"/>
      <c r="CM462" s="13"/>
      <c r="CN462" s="13"/>
      <c r="CO462" s="13"/>
      <c r="CP462" s="13"/>
      <c r="CQ462" s="13"/>
      <c r="CR462" s="13"/>
      <c r="CS462" s="13"/>
      <c r="CT462" s="13"/>
      <c r="CU462" s="13"/>
      <c r="CV462" s="13"/>
      <c r="CW462" s="13"/>
      <c r="CX462" s="13"/>
      <c r="CY462" s="13"/>
      <c r="CZ462" s="13"/>
      <c r="DA462" s="13"/>
      <c r="DB462" s="13"/>
      <c r="DC462" s="13"/>
      <c r="DD462" s="13"/>
      <c r="DE462" s="13"/>
      <c r="DF462" s="13"/>
      <c r="DG462" s="13"/>
      <c r="DH462" s="13"/>
      <c r="DI462" s="13"/>
      <c r="DJ462" s="13"/>
      <c r="DK462" s="13"/>
      <c r="DL462" s="13"/>
      <c r="DM462" s="13"/>
      <c r="DN462" s="13"/>
      <c r="DO462" s="13"/>
      <c r="DP462" s="13"/>
      <c r="DQ462" s="13"/>
      <c r="DR462" s="13"/>
      <c r="DS462" s="13"/>
      <c r="DT462" s="13"/>
      <c r="DU462" s="13"/>
      <c r="DV462" s="13"/>
      <c r="DW462" s="13"/>
      <c r="DX462" s="13"/>
      <c r="DY462" s="13"/>
      <c r="DZ462" s="13"/>
      <c r="EA462" s="13"/>
      <c r="EB462" s="13"/>
      <c r="EC462" s="13"/>
      <c r="ED462" s="13"/>
      <c r="EE462" s="13"/>
      <c r="EF462" s="13"/>
      <c r="EG462" s="13"/>
      <c r="EH462" s="13"/>
      <c r="EI462" s="13"/>
      <c r="EJ462" s="13"/>
      <c r="EK462" s="13"/>
      <c r="EL462" s="13"/>
      <c r="EM462" s="13"/>
      <c r="EN462" s="13"/>
      <c r="EO462" s="13"/>
      <c r="EP462" s="13"/>
      <c r="EQ462" s="13"/>
      <c r="ER462" s="13"/>
      <c r="ES462" s="13"/>
      <c r="ET462" s="13"/>
      <c r="EU462" s="13"/>
      <c r="EV462" s="13"/>
      <c r="EW462" s="13"/>
      <c r="EX462" s="13"/>
      <c r="EY462" s="13"/>
      <c r="EZ462" s="13"/>
      <c r="FA462" s="13"/>
      <c r="FB462" s="13"/>
      <c r="FC462" s="13"/>
      <c r="FD462" s="13"/>
      <c r="FE462" s="13"/>
      <c r="FF462" s="13"/>
      <c r="FG462" s="13"/>
      <c r="FH462" s="13"/>
      <c r="FI462" s="13"/>
      <c r="FJ462" s="13"/>
      <c r="FK462" s="13"/>
      <c r="FL462" s="13"/>
      <c r="FM462" s="13"/>
      <c r="FN462" s="13"/>
      <c r="FO462" s="13"/>
      <c r="FP462" s="13"/>
      <c r="FQ462" s="13"/>
      <c r="FR462" s="13"/>
      <c r="FS462" s="13"/>
      <c r="FT462" s="13"/>
      <c r="FU462" s="13"/>
      <c r="FV462" s="13"/>
      <c r="FW462" s="13"/>
      <c r="FX462" s="13"/>
      <c r="FY462" s="13"/>
      <c r="FZ462" s="13"/>
      <c r="GA462" s="13"/>
      <c r="GB462" s="13"/>
      <c r="GC462" s="13"/>
    </row>
    <row r="463" spans="1:185" ht="12.75" customHeight="1" x14ac:dyDescent="0.2">
      <c r="A463" s="76"/>
      <c r="B463" s="81" t="s">
        <v>153</v>
      </c>
      <c r="C463" s="82" t="s">
        <v>663</v>
      </c>
      <c r="D463" s="88"/>
      <c r="E463" s="85">
        <v>2.7</v>
      </c>
      <c r="F463" s="73"/>
      <c r="G463" s="15">
        <f t="shared" si="6"/>
        <v>0</v>
      </c>
      <c r="H463" s="15">
        <v>0</v>
      </c>
      <c r="I463" s="15">
        <v>0</v>
      </c>
      <c r="J463" s="68">
        <v>0</v>
      </c>
      <c r="K463" s="15"/>
      <c r="L463" s="59">
        <v>0</v>
      </c>
      <c r="M463" s="59">
        <v>0</v>
      </c>
      <c r="N463" s="59"/>
      <c r="O463" s="59"/>
      <c r="P463" s="15"/>
      <c r="Q463" s="59"/>
      <c r="R463" s="59"/>
      <c r="S463" s="59"/>
      <c r="T463" s="59"/>
      <c r="U463" s="15"/>
      <c r="V463" s="59"/>
      <c r="W463" s="59"/>
      <c r="X463" s="61"/>
      <c r="Y463" s="59"/>
      <c r="Z463" s="61"/>
      <c r="AA463" s="59"/>
      <c r="AB463" s="62"/>
      <c r="AC463" s="62"/>
      <c r="AD463" s="59"/>
      <c r="AE463" s="62"/>
      <c r="AF463" s="59"/>
      <c r="AG463" s="59"/>
      <c r="AH463" s="59"/>
      <c r="AI463" s="59"/>
      <c r="AJ463" s="59"/>
      <c r="AK463" s="59"/>
      <c r="AL463" s="59"/>
      <c r="AM463" s="59"/>
      <c r="AN463" s="59"/>
      <c r="AO463" s="59"/>
      <c r="AP463" s="63"/>
      <c r="AQ463" s="59"/>
      <c r="AR463" s="63"/>
      <c r="AS463" s="59"/>
      <c r="AT463" s="59"/>
      <c r="AU463" s="59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  <c r="BF463" s="13"/>
      <c r="BG463" s="13"/>
      <c r="BH463" s="13"/>
      <c r="BI463" s="13"/>
      <c r="BJ463" s="13"/>
      <c r="BK463" s="13"/>
      <c r="BL463" s="13"/>
      <c r="BM463" s="13"/>
      <c r="BN463" s="13"/>
      <c r="BO463" s="13"/>
      <c r="BP463" s="13"/>
      <c r="BQ463" s="13"/>
      <c r="BR463" s="13"/>
      <c r="BS463" s="13"/>
      <c r="BT463" s="13"/>
      <c r="BU463" s="13"/>
      <c r="BV463" s="13"/>
      <c r="BW463" s="13"/>
      <c r="BX463" s="13"/>
      <c r="BY463" s="13"/>
      <c r="BZ463" s="13"/>
      <c r="CA463" s="13"/>
      <c r="CB463" s="13"/>
      <c r="CC463" s="13"/>
      <c r="CD463" s="13"/>
      <c r="CE463" s="13"/>
      <c r="CF463" s="13"/>
      <c r="CG463" s="13"/>
      <c r="CH463" s="13"/>
      <c r="CI463" s="13"/>
      <c r="CJ463" s="13"/>
      <c r="CK463" s="13"/>
      <c r="CL463" s="13"/>
      <c r="CM463" s="13"/>
      <c r="CN463" s="13"/>
      <c r="CO463" s="13"/>
      <c r="CP463" s="13"/>
      <c r="CQ463" s="13"/>
      <c r="CR463" s="13"/>
      <c r="CS463" s="13"/>
      <c r="CT463" s="13"/>
      <c r="CU463" s="13"/>
      <c r="CV463" s="13"/>
      <c r="CW463" s="13"/>
      <c r="CX463" s="13"/>
      <c r="CY463" s="13"/>
      <c r="CZ463" s="13"/>
      <c r="DA463" s="13"/>
      <c r="DB463" s="13"/>
      <c r="DC463" s="13"/>
      <c r="DD463" s="13"/>
      <c r="DE463" s="13"/>
      <c r="DF463" s="13"/>
      <c r="DG463" s="13"/>
      <c r="DH463" s="13"/>
      <c r="DI463" s="13"/>
      <c r="DJ463" s="13"/>
      <c r="DK463" s="13"/>
      <c r="DL463" s="13"/>
      <c r="DM463" s="13"/>
      <c r="DN463" s="13"/>
      <c r="DO463" s="13"/>
      <c r="DP463" s="13"/>
      <c r="DQ463" s="13"/>
      <c r="DR463" s="13"/>
      <c r="DS463" s="13"/>
      <c r="DT463" s="13"/>
      <c r="DU463" s="13"/>
      <c r="DV463" s="13"/>
      <c r="DW463" s="13"/>
      <c r="DX463" s="13"/>
      <c r="DY463" s="13"/>
      <c r="DZ463" s="13"/>
      <c r="EA463" s="13"/>
      <c r="EB463" s="13"/>
      <c r="EC463" s="13"/>
      <c r="ED463" s="13"/>
      <c r="EE463" s="13"/>
      <c r="EF463" s="13"/>
      <c r="EG463" s="13"/>
      <c r="EH463" s="13"/>
      <c r="EI463" s="13"/>
      <c r="EJ463" s="13"/>
      <c r="EK463" s="13"/>
      <c r="EL463" s="13"/>
      <c r="EM463" s="13"/>
      <c r="EN463" s="13"/>
      <c r="EO463" s="13"/>
      <c r="EP463" s="13"/>
      <c r="EQ463" s="13"/>
      <c r="ER463" s="13"/>
      <c r="ES463" s="13"/>
      <c r="ET463" s="13"/>
      <c r="EU463" s="13"/>
      <c r="EV463" s="13"/>
      <c r="EW463" s="13"/>
      <c r="EX463" s="13"/>
      <c r="EY463" s="13"/>
      <c r="EZ463" s="13"/>
      <c r="FA463" s="13"/>
      <c r="FB463" s="13"/>
      <c r="FC463" s="13"/>
      <c r="FD463" s="13"/>
      <c r="FE463" s="13"/>
      <c r="FF463" s="13"/>
      <c r="FG463" s="13"/>
      <c r="FH463" s="13"/>
      <c r="FI463" s="13"/>
      <c r="FJ463" s="13"/>
      <c r="FK463" s="13"/>
      <c r="FL463" s="13"/>
      <c r="FM463" s="13"/>
      <c r="FN463" s="13"/>
      <c r="FO463" s="13"/>
      <c r="FP463" s="13"/>
      <c r="FQ463" s="13"/>
      <c r="FR463" s="13"/>
      <c r="FS463" s="13"/>
      <c r="FT463" s="13"/>
      <c r="FU463" s="13"/>
      <c r="FV463" s="13"/>
      <c r="FW463" s="13"/>
      <c r="FX463" s="13"/>
      <c r="FY463" s="13"/>
      <c r="FZ463" s="13"/>
      <c r="GA463" s="13"/>
      <c r="GB463" s="13"/>
      <c r="GC463" s="13"/>
    </row>
    <row r="464" spans="1:185" ht="12.75" customHeight="1" x14ac:dyDescent="0.2">
      <c r="A464" s="76"/>
      <c r="B464" s="81" t="s">
        <v>600</v>
      </c>
      <c r="C464" s="82" t="s">
        <v>662</v>
      </c>
      <c r="D464" s="88"/>
      <c r="E464" s="85">
        <v>2.7</v>
      </c>
      <c r="F464" s="73"/>
      <c r="G464" s="15">
        <f t="shared" si="6"/>
        <v>8</v>
      </c>
      <c r="H464" s="15">
        <v>0</v>
      </c>
      <c r="I464" s="15">
        <v>0</v>
      </c>
      <c r="J464" s="15">
        <v>0</v>
      </c>
      <c r="K464" s="15"/>
      <c r="L464" s="59">
        <v>0</v>
      </c>
      <c r="M464" s="59">
        <v>1</v>
      </c>
      <c r="N464" s="59">
        <v>1</v>
      </c>
      <c r="O464" s="59">
        <v>1</v>
      </c>
      <c r="P464" s="15"/>
      <c r="Q464" s="59">
        <v>2</v>
      </c>
      <c r="R464" s="59">
        <v>1</v>
      </c>
      <c r="S464" s="59">
        <v>2</v>
      </c>
      <c r="T464" s="59"/>
      <c r="U464" s="15"/>
      <c r="V464" s="59"/>
      <c r="W464" s="59"/>
      <c r="X464" s="61"/>
      <c r="Y464" s="59"/>
      <c r="Z464" s="61"/>
      <c r="AA464" s="59"/>
      <c r="AB464" s="62"/>
      <c r="AC464" s="62"/>
      <c r="AD464" s="59"/>
      <c r="AE464" s="62"/>
      <c r="AF464" s="59"/>
      <c r="AG464" s="59"/>
      <c r="AH464" s="59"/>
      <c r="AI464" s="59"/>
      <c r="AJ464" s="59"/>
      <c r="AK464" s="59"/>
      <c r="AL464" s="59"/>
      <c r="AM464" s="59"/>
      <c r="AN464" s="59"/>
      <c r="AO464" s="59"/>
      <c r="AP464" s="59"/>
      <c r="AQ464" s="59"/>
      <c r="AR464" s="59"/>
      <c r="AS464" s="59"/>
      <c r="AT464" s="59"/>
      <c r="AU464" s="59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  <c r="BF464" s="13"/>
      <c r="BG464" s="13"/>
      <c r="BH464" s="13"/>
      <c r="BI464" s="13"/>
      <c r="BJ464" s="13"/>
      <c r="BK464" s="13"/>
      <c r="BL464" s="13"/>
      <c r="BM464" s="13"/>
      <c r="BN464" s="13"/>
      <c r="BO464" s="13"/>
      <c r="BP464" s="13"/>
      <c r="BQ464" s="13"/>
      <c r="BR464" s="13"/>
      <c r="BS464" s="13"/>
      <c r="BT464" s="13"/>
      <c r="BU464" s="13"/>
      <c r="BV464" s="13"/>
      <c r="BW464" s="13"/>
      <c r="BX464" s="13"/>
      <c r="BY464" s="13"/>
      <c r="BZ464" s="13"/>
      <c r="CA464" s="13"/>
      <c r="CB464" s="13"/>
      <c r="CC464" s="13"/>
      <c r="CD464" s="13"/>
      <c r="CE464" s="13"/>
      <c r="CF464" s="13"/>
      <c r="CG464" s="13"/>
      <c r="CH464" s="13"/>
      <c r="CI464" s="13"/>
      <c r="CJ464" s="13"/>
      <c r="CK464" s="13"/>
      <c r="CL464" s="13"/>
      <c r="CM464" s="13"/>
      <c r="CN464" s="13"/>
      <c r="CO464" s="13"/>
      <c r="CP464" s="13"/>
      <c r="CQ464" s="13"/>
      <c r="CR464" s="13"/>
      <c r="CS464" s="13"/>
      <c r="CT464" s="13"/>
      <c r="CU464" s="13"/>
      <c r="CV464" s="13"/>
      <c r="CW464" s="13"/>
      <c r="CX464" s="13"/>
      <c r="CY464" s="13"/>
      <c r="CZ464" s="13"/>
      <c r="DA464" s="13"/>
      <c r="DB464" s="13"/>
      <c r="DC464" s="13"/>
      <c r="DD464" s="13"/>
      <c r="DE464" s="13"/>
      <c r="DF464" s="13"/>
      <c r="DG464" s="13"/>
      <c r="DH464" s="13"/>
      <c r="DI464" s="13"/>
      <c r="DJ464" s="13"/>
      <c r="DK464" s="13"/>
      <c r="DL464" s="13"/>
      <c r="DM464" s="13"/>
      <c r="DN464" s="13"/>
      <c r="DO464" s="13"/>
      <c r="DP464" s="13"/>
      <c r="DQ464" s="13"/>
      <c r="DR464" s="13"/>
      <c r="DS464" s="13"/>
      <c r="DT464" s="13"/>
      <c r="DU464" s="13"/>
      <c r="DV464" s="13"/>
      <c r="DW464" s="13"/>
      <c r="DX464" s="13"/>
      <c r="DY464" s="13"/>
      <c r="DZ464" s="13"/>
      <c r="EA464" s="13"/>
      <c r="EB464" s="13"/>
      <c r="EC464" s="13"/>
      <c r="ED464" s="13"/>
      <c r="EE464" s="13"/>
      <c r="EF464" s="13"/>
      <c r="EG464" s="13"/>
      <c r="EH464" s="13"/>
      <c r="EI464" s="13"/>
      <c r="EJ464" s="13"/>
      <c r="EK464" s="13"/>
      <c r="EL464" s="13"/>
      <c r="EM464" s="13"/>
      <c r="EN464" s="13"/>
      <c r="EO464" s="13"/>
      <c r="EP464" s="13"/>
      <c r="EQ464" s="13"/>
      <c r="ER464" s="13"/>
      <c r="ES464" s="13"/>
      <c r="ET464" s="13"/>
      <c r="EU464" s="13"/>
      <c r="EV464" s="13"/>
      <c r="EW464" s="13"/>
      <c r="EX464" s="13"/>
      <c r="EY464" s="13"/>
      <c r="EZ464" s="13"/>
      <c r="FA464" s="13"/>
      <c r="FB464" s="13"/>
      <c r="FC464" s="13"/>
      <c r="FD464" s="13"/>
      <c r="FE464" s="13"/>
      <c r="FF464" s="13"/>
      <c r="FG464" s="13"/>
      <c r="FH464" s="13"/>
      <c r="FI464" s="13"/>
      <c r="FJ464" s="13"/>
      <c r="FK464" s="13"/>
      <c r="FL464" s="13"/>
      <c r="FM464" s="13"/>
      <c r="FN464" s="13"/>
      <c r="FO464" s="13"/>
      <c r="FP464" s="13"/>
      <c r="FQ464" s="13"/>
      <c r="FR464" s="13"/>
      <c r="FS464" s="13"/>
      <c r="FT464" s="13"/>
      <c r="FU464" s="13"/>
      <c r="FV464" s="13"/>
      <c r="FW464" s="13"/>
      <c r="FX464" s="13"/>
      <c r="FY464" s="13"/>
      <c r="FZ464" s="13"/>
      <c r="GA464" s="13"/>
      <c r="GB464" s="13"/>
      <c r="GC464" s="13"/>
    </row>
    <row r="465" spans="1:185" ht="12.75" customHeight="1" x14ac:dyDescent="0.2">
      <c r="A465" s="76"/>
      <c r="B465" s="81" t="s">
        <v>601</v>
      </c>
      <c r="C465" s="82" t="s">
        <v>663</v>
      </c>
      <c r="D465" s="88"/>
      <c r="E465" s="85">
        <v>2.7</v>
      </c>
      <c r="F465" s="78"/>
      <c r="G465" s="15">
        <f t="shared" si="6"/>
        <v>11</v>
      </c>
      <c r="H465" s="15">
        <v>1</v>
      </c>
      <c r="I465" s="15">
        <v>2</v>
      </c>
      <c r="J465" s="68">
        <v>2</v>
      </c>
      <c r="K465" s="15"/>
      <c r="L465" s="59">
        <v>2</v>
      </c>
      <c r="M465" s="59">
        <v>1</v>
      </c>
      <c r="N465" s="59">
        <v>2</v>
      </c>
      <c r="O465" s="59">
        <v>0</v>
      </c>
      <c r="P465" s="15"/>
      <c r="Q465" s="59">
        <v>1</v>
      </c>
      <c r="R465" s="59">
        <v>0</v>
      </c>
      <c r="S465" s="59">
        <v>0</v>
      </c>
      <c r="T465" s="59"/>
      <c r="U465" s="15"/>
      <c r="V465" s="59"/>
      <c r="W465" s="59"/>
      <c r="X465" s="61"/>
      <c r="Y465" s="59"/>
      <c r="Z465" s="61"/>
      <c r="AA465" s="59"/>
      <c r="AB465" s="62"/>
      <c r="AC465" s="62"/>
      <c r="AD465" s="59"/>
      <c r="AE465" s="62"/>
      <c r="AF465" s="59"/>
      <c r="AG465" s="59"/>
      <c r="AH465" s="59"/>
      <c r="AI465" s="59"/>
      <c r="AJ465" s="59"/>
      <c r="AK465" s="59"/>
      <c r="AL465" s="59"/>
      <c r="AM465" s="59"/>
      <c r="AN465" s="59"/>
      <c r="AO465" s="59"/>
      <c r="AP465" s="59"/>
      <c r="AQ465" s="59"/>
      <c r="AR465" s="59"/>
      <c r="AS465" s="59"/>
      <c r="AT465" s="59"/>
      <c r="AU465" s="59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  <c r="BF465" s="13"/>
      <c r="BG465" s="13"/>
      <c r="BH465" s="13"/>
      <c r="BI465" s="13"/>
      <c r="BJ465" s="13"/>
      <c r="BK465" s="13"/>
      <c r="BL465" s="13"/>
      <c r="BM465" s="13"/>
      <c r="BN465" s="13"/>
      <c r="BO465" s="13"/>
      <c r="BP465" s="13"/>
      <c r="BQ465" s="13"/>
      <c r="BR465" s="13"/>
      <c r="BS465" s="13"/>
      <c r="BT465" s="13"/>
      <c r="BU465" s="13"/>
      <c r="BV465" s="13"/>
      <c r="BW465" s="13"/>
      <c r="BX465" s="13"/>
      <c r="BY465" s="13"/>
      <c r="BZ465" s="13"/>
      <c r="CA465" s="13"/>
      <c r="CB465" s="13"/>
      <c r="CC465" s="13"/>
      <c r="CD465" s="13"/>
      <c r="CE465" s="13"/>
      <c r="CF465" s="13"/>
      <c r="CG465" s="13"/>
      <c r="CH465" s="13"/>
      <c r="CI465" s="13"/>
      <c r="CJ465" s="13"/>
      <c r="CK465" s="13"/>
      <c r="CL465" s="13"/>
      <c r="CM465" s="13"/>
      <c r="CN465" s="13"/>
      <c r="CO465" s="13"/>
      <c r="CP465" s="13"/>
      <c r="CQ465" s="13"/>
      <c r="CR465" s="13"/>
      <c r="CS465" s="13"/>
      <c r="CT465" s="13"/>
      <c r="CU465" s="13"/>
      <c r="CV465" s="13"/>
      <c r="CW465" s="13"/>
      <c r="CX465" s="13"/>
      <c r="CY465" s="13"/>
      <c r="CZ465" s="13"/>
      <c r="DA465" s="13"/>
      <c r="DB465" s="13"/>
      <c r="DC465" s="13"/>
      <c r="DD465" s="13"/>
      <c r="DE465" s="13"/>
      <c r="DF465" s="13"/>
      <c r="DG465" s="13"/>
      <c r="DH465" s="13"/>
      <c r="DI465" s="13"/>
      <c r="DJ465" s="13"/>
      <c r="DK465" s="13"/>
      <c r="DL465" s="13"/>
      <c r="DM465" s="13"/>
      <c r="DN465" s="13"/>
      <c r="DO465" s="13"/>
      <c r="DP465" s="13"/>
      <c r="DQ465" s="13"/>
      <c r="DR465" s="13"/>
      <c r="DS465" s="13"/>
      <c r="DT465" s="13"/>
      <c r="DU465" s="13"/>
      <c r="DV465" s="13"/>
      <c r="DW465" s="13"/>
      <c r="DX465" s="13"/>
      <c r="DY465" s="13"/>
      <c r="DZ465" s="13"/>
      <c r="EA465" s="13"/>
      <c r="EB465" s="13"/>
      <c r="EC465" s="13"/>
      <c r="ED465" s="13"/>
      <c r="EE465" s="13"/>
      <c r="EF465" s="13"/>
      <c r="EG465" s="13"/>
      <c r="EH465" s="13"/>
      <c r="EI465" s="13"/>
      <c r="EJ465" s="13"/>
      <c r="EK465" s="13"/>
      <c r="EL465" s="13"/>
      <c r="EM465" s="13"/>
      <c r="EN465" s="13"/>
      <c r="EO465" s="13"/>
      <c r="EP465" s="13"/>
      <c r="EQ465" s="13"/>
      <c r="ER465" s="13"/>
      <c r="ES465" s="13"/>
      <c r="ET465" s="13"/>
      <c r="EU465" s="13"/>
      <c r="EV465" s="13"/>
      <c r="EW465" s="13"/>
      <c r="EX465" s="13"/>
      <c r="EY465" s="13"/>
      <c r="EZ465" s="13"/>
      <c r="FA465" s="13"/>
      <c r="FB465" s="13"/>
      <c r="FC465" s="13"/>
      <c r="FD465" s="13"/>
      <c r="FE465" s="13"/>
      <c r="FF465" s="13"/>
      <c r="FG465" s="13"/>
      <c r="FH465" s="13"/>
      <c r="FI465" s="13"/>
      <c r="FJ465" s="13"/>
      <c r="FK465" s="13"/>
      <c r="FL465" s="13"/>
      <c r="FM465" s="13"/>
      <c r="FN465" s="13"/>
      <c r="FO465" s="13"/>
      <c r="FP465" s="13"/>
      <c r="FQ465" s="13"/>
      <c r="FR465" s="13"/>
      <c r="FS465" s="13"/>
      <c r="FT465" s="13"/>
      <c r="FU465" s="13"/>
      <c r="FV465" s="13"/>
      <c r="FW465" s="13"/>
      <c r="FX465" s="13"/>
      <c r="FY465" s="13"/>
      <c r="FZ465" s="13"/>
      <c r="GA465" s="13"/>
      <c r="GB465" s="13"/>
      <c r="GC465" s="13"/>
    </row>
    <row r="466" spans="1:185" ht="12.75" customHeight="1" x14ac:dyDescent="0.2">
      <c r="A466" s="76"/>
      <c r="B466" s="81" t="s">
        <v>602</v>
      </c>
      <c r="C466" s="82" t="s">
        <v>661</v>
      </c>
      <c r="D466" s="88"/>
      <c r="E466" s="85">
        <v>2.7</v>
      </c>
      <c r="F466" s="73"/>
      <c r="G466" s="15">
        <f t="shared" si="6"/>
        <v>3</v>
      </c>
      <c r="H466" s="15">
        <v>0</v>
      </c>
      <c r="I466" s="15">
        <v>1</v>
      </c>
      <c r="J466" s="15">
        <v>0</v>
      </c>
      <c r="K466" s="15"/>
      <c r="L466" s="59">
        <v>0</v>
      </c>
      <c r="M466" s="59">
        <v>0</v>
      </c>
      <c r="N466" s="59">
        <v>2</v>
      </c>
      <c r="O466" s="59">
        <v>0</v>
      </c>
      <c r="P466" s="15"/>
      <c r="Q466" s="59">
        <v>0</v>
      </c>
      <c r="R466" s="59">
        <v>0</v>
      </c>
      <c r="S466" s="59">
        <v>0</v>
      </c>
      <c r="T466" s="59"/>
      <c r="U466" s="15"/>
      <c r="V466" s="59"/>
      <c r="W466" s="59"/>
      <c r="X466" s="61"/>
      <c r="Y466" s="59"/>
      <c r="Z466" s="61"/>
      <c r="AA466" s="59"/>
      <c r="AB466" s="62"/>
      <c r="AC466" s="62"/>
      <c r="AD466" s="59"/>
      <c r="AE466" s="62"/>
      <c r="AF466" s="59"/>
      <c r="AG466" s="63"/>
      <c r="AH466" s="59"/>
      <c r="AI466" s="59"/>
      <c r="AJ466" s="59"/>
      <c r="AK466" s="59"/>
      <c r="AL466" s="59"/>
      <c r="AM466" s="63"/>
      <c r="AN466" s="63"/>
      <c r="AO466" s="59"/>
      <c r="AP466" s="59"/>
      <c r="AQ466" s="59"/>
      <c r="AR466" s="59"/>
      <c r="AS466" s="59"/>
      <c r="AT466" s="59"/>
      <c r="AU466" s="59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  <c r="BF466" s="13"/>
      <c r="BG466" s="13"/>
      <c r="BH466" s="13"/>
      <c r="BI466" s="13"/>
      <c r="BJ466" s="13"/>
      <c r="BK466" s="13"/>
      <c r="BL466" s="13"/>
      <c r="BM466" s="13"/>
      <c r="BN466" s="13"/>
      <c r="BO466" s="13"/>
      <c r="BP466" s="13"/>
      <c r="BQ466" s="13"/>
      <c r="BR466" s="13"/>
      <c r="BS466" s="13"/>
      <c r="BT466" s="13"/>
      <c r="BU466" s="13"/>
      <c r="BV466" s="13"/>
      <c r="BW466" s="13"/>
      <c r="BX466" s="13"/>
      <c r="BY466" s="13"/>
      <c r="BZ466" s="13"/>
      <c r="CA466" s="13"/>
      <c r="CB466" s="13"/>
      <c r="CC466" s="13"/>
      <c r="CD466" s="13"/>
      <c r="CE466" s="13"/>
      <c r="CF466" s="13"/>
      <c r="CG466" s="13"/>
      <c r="CH466" s="13"/>
      <c r="CI466" s="13"/>
      <c r="CJ466" s="13"/>
      <c r="CK466" s="13"/>
      <c r="CL466" s="13"/>
      <c r="CM466" s="13"/>
      <c r="CN466" s="13"/>
      <c r="CO466" s="13"/>
      <c r="CP466" s="13"/>
      <c r="CQ466" s="13"/>
      <c r="CR466" s="13"/>
      <c r="CS466" s="13"/>
      <c r="CT466" s="13"/>
      <c r="CU466" s="13"/>
      <c r="CV466" s="13"/>
      <c r="CW466" s="13"/>
      <c r="CX466" s="13"/>
      <c r="CY466" s="13"/>
      <c r="CZ466" s="13"/>
      <c r="DA466" s="13"/>
      <c r="DB466" s="13"/>
      <c r="DC466" s="13"/>
      <c r="DD466" s="13"/>
      <c r="DE466" s="13"/>
      <c r="DF466" s="13"/>
      <c r="DG466" s="13"/>
      <c r="DH466" s="13"/>
      <c r="DI466" s="13"/>
      <c r="DJ466" s="13"/>
      <c r="DK466" s="13"/>
      <c r="DL466" s="13"/>
      <c r="DM466" s="13"/>
      <c r="DN466" s="13"/>
      <c r="DO466" s="13"/>
      <c r="DP466" s="13"/>
      <c r="DQ466" s="13"/>
      <c r="DR466" s="13"/>
      <c r="DS466" s="13"/>
      <c r="DT466" s="13"/>
      <c r="DU466" s="13"/>
      <c r="DV466" s="13"/>
      <c r="DW466" s="13"/>
      <c r="DX466" s="13"/>
      <c r="DY466" s="13"/>
      <c r="DZ466" s="13"/>
      <c r="EA466" s="13"/>
      <c r="EB466" s="13"/>
      <c r="EC466" s="13"/>
      <c r="ED466" s="13"/>
      <c r="EE466" s="13"/>
      <c r="EF466" s="13"/>
      <c r="EG466" s="13"/>
      <c r="EH466" s="13"/>
      <c r="EI466" s="13"/>
      <c r="EJ466" s="13"/>
      <c r="EK466" s="13"/>
      <c r="EL466" s="13"/>
      <c r="EM466" s="13"/>
      <c r="EN466" s="13"/>
      <c r="EO466" s="13"/>
      <c r="EP466" s="13"/>
      <c r="EQ466" s="13"/>
      <c r="ER466" s="13"/>
      <c r="ES466" s="13"/>
      <c r="ET466" s="13"/>
      <c r="EU466" s="13"/>
      <c r="EV466" s="13"/>
      <c r="EW466" s="13"/>
      <c r="EX466" s="13"/>
      <c r="EY466" s="13"/>
      <c r="EZ466" s="13"/>
      <c r="FA466" s="13"/>
      <c r="FB466" s="13"/>
      <c r="FC466" s="13"/>
      <c r="FD466" s="13"/>
      <c r="FE466" s="13"/>
      <c r="FF466" s="13"/>
      <c r="FG466" s="13"/>
      <c r="FH466" s="13"/>
      <c r="FI466" s="13"/>
      <c r="FJ466" s="13"/>
      <c r="FK466" s="13"/>
      <c r="FL466" s="13"/>
      <c r="FM466" s="13"/>
      <c r="FN466" s="13"/>
      <c r="FO466" s="13"/>
      <c r="FP466" s="13"/>
      <c r="FQ466" s="13"/>
      <c r="FR466" s="13"/>
      <c r="FS466" s="13"/>
      <c r="FT466" s="13"/>
      <c r="FU466" s="13"/>
      <c r="FV466" s="13"/>
      <c r="FW466" s="13"/>
      <c r="FX466" s="13"/>
      <c r="FY466" s="13"/>
      <c r="FZ466" s="13"/>
      <c r="GA466" s="13"/>
      <c r="GB466" s="13"/>
      <c r="GC466" s="13"/>
    </row>
    <row r="467" spans="1:185" ht="12.75" customHeight="1" x14ac:dyDescent="0.2">
      <c r="A467" s="76"/>
      <c r="B467" t="s">
        <v>1264</v>
      </c>
      <c r="C467" s="82" t="s">
        <v>664</v>
      </c>
      <c r="D467" s="88"/>
      <c r="E467" s="85">
        <v>2.7</v>
      </c>
      <c r="F467" s="73"/>
      <c r="G467" s="15">
        <f>SUM(H467:AW467)</f>
        <v>3</v>
      </c>
      <c r="H467" s="15"/>
      <c r="I467" s="15"/>
      <c r="J467" s="15">
        <v>0</v>
      </c>
      <c r="K467" s="15"/>
      <c r="L467" s="59">
        <v>0</v>
      </c>
      <c r="M467" s="59">
        <v>0</v>
      </c>
      <c r="N467" s="59">
        <v>0</v>
      </c>
      <c r="O467" s="59">
        <v>0</v>
      </c>
      <c r="P467" s="15"/>
      <c r="Q467" s="59">
        <v>1</v>
      </c>
      <c r="R467" s="59">
        <v>1</v>
      </c>
      <c r="S467" s="59">
        <v>1</v>
      </c>
      <c r="T467" s="59"/>
      <c r="U467" s="15"/>
      <c r="V467" s="59"/>
      <c r="W467" s="59"/>
      <c r="X467" s="61"/>
      <c r="Y467" s="59"/>
      <c r="Z467" s="61"/>
      <c r="AA467" s="59"/>
      <c r="AB467" s="62"/>
      <c r="AC467" s="62"/>
      <c r="AD467" s="59"/>
      <c r="AE467" s="62"/>
      <c r="AF467" s="59"/>
      <c r="AG467" s="63"/>
      <c r="AH467" s="59"/>
      <c r="AI467" s="59"/>
      <c r="AJ467" s="59"/>
      <c r="AK467" s="59"/>
      <c r="AL467" s="59"/>
      <c r="AM467" s="63"/>
      <c r="AN467" s="63"/>
      <c r="AO467" s="59"/>
      <c r="AP467" s="59"/>
      <c r="AQ467" s="59"/>
      <c r="AR467" s="59"/>
      <c r="AS467" s="59"/>
      <c r="AT467" s="59"/>
      <c r="AU467" s="59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  <c r="BF467" s="13"/>
      <c r="BG467" s="13"/>
      <c r="BH467" s="13"/>
      <c r="BI467" s="13"/>
      <c r="BJ467" s="13"/>
      <c r="BK467" s="13"/>
      <c r="BL467" s="13"/>
      <c r="BM467" s="13"/>
      <c r="BN467" s="13"/>
      <c r="BO467" s="13"/>
      <c r="BP467" s="13"/>
      <c r="BQ467" s="13"/>
      <c r="BR467" s="13"/>
      <c r="BS467" s="13"/>
      <c r="BT467" s="13"/>
      <c r="BU467" s="13"/>
      <c r="BV467" s="13"/>
      <c r="BW467" s="13"/>
      <c r="BX467" s="13"/>
      <c r="BY467" s="13"/>
      <c r="BZ467" s="13"/>
      <c r="CA467" s="13"/>
      <c r="CB467" s="13"/>
      <c r="CC467" s="13"/>
      <c r="CD467" s="13"/>
      <c r="CE467" s="13"/>
      <c r="CF467" s="13"/>
      <c r="CG467" s="13"/>
      <c r="CH467" s="13"/>
      <c r="CI467" s="13"/>
      <c r="CJ467" s="13"/>
      <c r="CK467" s="13"/>
      <c r="CL467" s="13"/>
      <c r="CM467" s="13"/>
      <c r="CN467" s="13"/>
      <c r="CO467" s="13"/>
      <c r="CP467" s="13"/>
      <c r="CQ467" s="13"/>
      <c r="CR467" s="13"/>
      <c r="CS467" s="13"/>
      <c r="CT467" s="13"/>
      <c r="CU467" s="13"/>
      <c r="CV467" s="13"/>
      <c r="CW467" s="13"/>
      <c r="CX467" s="13"/>
      <c r="CY467" s="13"/>
      <c r="CZ467" s="13"/>
      <c r="DA467" s="13"/>
      <c r="DB467" s="13"/>
      <c r="DC467" s="13"/>
      <c r="DD467" s="13"/>
      <c r="DE467" s="13"/>
      <c r="DF467" s="13"/>
      <c r="DG467" s="13"/>
      <c r="DH467" s="13"/>
      <c r="DI467" s="13"/>
      <c r="DJ467" s="13"/>
      <c r="DK467" s="13"/>
      <c r="DL467" s="13"/>
      <c r="DM467" s="13"/>
      <c r="DN467" s="13"/>
      <c r="DO467" s="13"/>
      <c r="DP467" s="13"/>
      <c r="DQ467" s="13"/>
      <c r="DR467" s="13"/>
      <c r="DS467" s="13"/>
      <c r="DT467" s="13"/>
      <c r="DU467" s="13"/>
      <c r="DV467" s="13"/>
      <c r="DW467" s="13"/>
      <c r="DX467" s="13"/>
      <c r="DY467" s="13"/>
      <c r="DZ467" s="13"/>
      <c r="EA467" s="13"/>
      <c r="EB467" s="13"/>
      <c r="EC467" s="13"/>
      <c r="ED467" s="13"/>
      <c r="EE467" s="13"/>
      <c r="EF467" s="13"/>
      <c r="EG467" s="13"/>
      <c r="EH467" s="13"/>
      <c r="EI467" s="13"/>
      <c r="EJ467" s="13"/>
      <c r="EK467" s="13"/>
      <c r="EL467" s="13"/>
      <c r="EM467" s="13"/>
      <c r="EN467" s="13"/>
      <c r="EO467" s="13"/>
      <c r="EP467" s="13"/>
      <c r="EQ467" s="13"/>
      <c r="ER467" s="13"/>
      <c r="ES467" s="13"/>
      <c r="ET467" s="13"/>
      <c r="EU467" s="13"/>
      <c r="EV467" s="13"/>
      <c r="EW467" s="13"/>
      <c r="EX467" s="13"/>
      <c r="EY467" s="13"/>
      <c r="EZ467" s="13"/>
      <c r="FA467" s="13"/>
      <c r="FB467" s="13"/>
      <c r="FC467" s="13"/>
      <c r="FD467" s="13"/>
      <c r="FE467" s="13"/>
      <c r="FF467" s="13"/>
      <c r="FG467" s="13"/>
      <c r="FH467" s="13"/>
      <c r="FI467" s="13"/>
      <c r="FJ467" s="13"/>
      <c r="FK467" s="13"/>
      <c r="FL467" s="13"/>
      <c r="FM467" s="13"/>
      <c r="FN467" s="13"/>
      <c r="FO467" s="13"/>
      <c r="FP467" s="13"/>
      <c r="FQ467" s="13"/>
      <c r="FR467" s="13"/>
      <c r="FS467" s="13"/>
      <c r="FT467" s="13"/>
      <c r="FU467" s="13"/>
      <c r="FV467" s="13"/>
      <c r="FW467" s="13"/>
      <c r="FX467" s="13"/>
      <c r="FY467" s="13"/>
      <c r="FZ467" s="13"/>
      <c r="GA467" s="13"/>
      <c r="GB467" s="13"/>
      <c r="GC467" s="13"/>
    </row>
    <row r="468" spans="1:185" ht="12.75" customHeight="1" x14ac:dyDescent="0.2">
      <c r="A468" s="76"/>
      <c r="B468" s="81" t="s">
        <v>457</v>
      </c>
      <c r="C468" s="82" t="s">
        <v>649</v>
      </c>
      <c r="D468" s="88">
        <v>1</v>
      </c>
      <c r="E468" s="85">
        <v>2.6</v>
      </c>
      <c r="F468" s="73"/>
      <c r="G468" s="15">
        <f t="shared" si="6"/>
        <v>0</v>
      </c>
      <c r="H468" s="15">
        <v>0</v>
      </c>
      <c r="I468" s="15">
        <v>0</v>
      </c>
      <c r="J468" s="15"/>
      <c r="K468" s="15"/>
      <c r="L468" s="59"/>
      <c r="M468" s="59"/>
      <c r="N468" s="59"/>
      <c r="O468" s="59"/>
      <c r="P468" s="15"/>
      <c r="Q468" s="59"/>
      <c r="R468" s="59"/>
      <c r="S468" s="59"/>
      <c r="T468" s="59"/>
      <c r="U468" s="15"/>
      <c r="V468" s="59"/>
      <c r="W468" s="59"/>
      <c r="X468" s="61"/>
      <c r="Y468" s="59"/>
      <c r="Z468" s="61"/>
      <c r="AA468" s="59"/>
      <c r="AB468" s="62"/>
      <c r="AC468" s="62"/>
      <c r="AD468" s="59"/>
      <c r="AE468" s="62"/>
      <c r="AF468" s="59"/>
      <c r="AG468" s="59"/>
      <c r="AH468" s="59"/>
      <c r="AI468" s="59"/>
      <c r="AJ468" s="59"/>
      <c r="AK468" s="59"/>
      <c r="AL468" s="59"/>
      <c r="AM468" s="59"/>
      <c r="AN468" s="59"/>
      <c r="AO468" s="59"/>
      <c r="AP468" s="59"/>
      <c r="AQ468" s="59"/>
      <c r="AR468" s="59"/>
      <c r="AS468" s="59"/>
      <c r="AT468" s="59"/>
      <c r="AU468" s="59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  <c r="BF468" s="13"/>
      <c r="BG468" s="13"/>
      <c r="BH468" s="13"/>
      <c r="BI468" s="13"/>
      <c r="BJ468" s="13"/>
      <c r="BK468" s="13"/>
      <c r="BL468" s="13"/>
      <c r="BM468" s="13"/>
      <c r="BN468" s="13"/>
      <c r="BO468" s="13"/>
      <c r="BP468" s="13"/>
      <c r="BQ468" s="13"/>
      <c r="BR468" s="13"/>
      <c r="BS468" s="13"/>
      <c r="BT468" s="13"/>
      <c r="BU468" s="13"/>
      <c r="BV468" s="13"/>
      <c r="BW468" s="13"/>
      <c r="BX468" s="13"/>
      <c r="BY468" s="13"/>
      <c r="BZ468" s="13"/>
      <c r="CA468" s="13"/>
      <c r="CB468" s="13"/>
      <c r="CC468" s="13"/>
      <c r="CD468" s="13"/>
      <c r="CE468" s="13"/>
      <c r="CF468" s="13"/>
      <c r="CG468" s="13"/>
      <c r="CH468" s="13"/>
      <c r="CI468" s="13"/>
      <c r="CJ468" s="13"/>
      <c r="CK468" s="13"/>
      <c r="CL468" s="13"/>
      <c r="CM468" s="13"/>
      <c r="CN468" s="13"/>
      <c r="CO468" s="13"/>
      <c r="CP468" s="13"/>
      <c r="CQ468" s="13"/>
      <c r="CR468" s="13"/>
      <c r="CS468" s="13"/>
      <c r="CT468" s="13"/>
      <c r="CU468" s="13"/>
      <c r="CV468" s="13"/>
      <c r="CW468" s="13"/>
      <c r="CX468" s="13"/>
      <c r="CY468" s="13"/>
      <c r="CZ468" s="13"/>
      <c r="DA468" s="13"/>
      <c r="DB468" s="13"/>
      <c r="DC468" s="13"/>
      <c r="DD468" s="13"/>
      <c r="DE468" s="13"/>
      <c r="DF468" s="13"/>
      <c r="DG468" s="13"/>
      <c r="DH468" s="13"/>
      <c r="DI468" s="13"/>
      <c r="DJ468" s="13"/>
      <c r="DK468" s="13"/>
      <c r="DL468" s="13"/>
      <c r="DM468" s="13"/>
      <c r="DN468" s="13"/>
      <c r="DO468" s="13"/>
      <c r="DP468" s="13"/>
      <c r="DQ468" s="13"/>
      <c r="DR468" s="13"/>
      <c r="DS468" s="13"/>
      <c r="DT468" s="13"/>
      <c r="DU468" s="13"/>
      <c r="DV468" s="13"/>
      <c r="DW468" s="13"/>
      <c r="DX468" s="13"/>
      <c r="DY468" s="13"/>
      <c r="DZ468" s="13"/>
      <c r="EA468" s="13"/>
      <c r="EB468" s="13"/>
      <c r="EC468" s="13"/>
      <c r="ED468" s="13"/>
      <c r="EE468" s="13"/>
      <c r="EF468" s="13"/>
      <c r="EG468" s="13"/>
      <c r="EH468" s="13"/>
      <c r="EI468" s="13"/>
      <c r="EJ468" s="13"/>
      <c r="EK468" s="13"/>
      <c r="EL468" s="13"/>
      <c r="EM468" s="13"/>
      <c r="EN468" s="13"/>
      <c r="EO468" s="13"/>
      <c r="EP468" s="13"/>
      <c r="EQ468" s="13"/>
      <c r="ER468" s="13"/>
      <c r="ES468" s="13"/>
      <c r="ET468" s="13"/>
      <c r="EU468" s="13"/>
      <c r="EV468" s="13"/>
      <c r="EW468" s="13"/>
      <c r="EX468" s="13"/>
      <c r="EY468" s="13"/>
      <c r="EZ468" s="13"/>
      <c r="FA468" s="13"/>
      <c r="FB468" s="13"/>
      <c r="FC468" s="13"/>
      <c r="FD468" s="13"/>
      <c r="FE468" s="13"/>
      <c r="FF468" s="13"/>
      <c r="FG468" s="13"/>
      <c r="FH468" s="13"/>
      <c r="FI468" s="13"/>
      <c r="FJ468" s="13"/>
      <c r="FK468" s="13"/>
      <c r="FL468" s="13"/>
      <c r="FM468" s="13"/>
      <c r="FN468" s="13"/>
      <c r="FO468" s="13"/>
      <c r="FP468" s="13"/>
      <c r="FQ468" s="13"/>
      <c r="FR468" s="13"/>
      <c r="FS468" s="13"/>
      <c r="FT468" s="13"/>
      <c r="FU468" s="13"/>
      <c r="FV468" s="13"/>
      <c r="FW468" s="13"/>
      <c r="FX468" s="13"/>
      <c r="FY468" s="13"/>
      <c r="FZ468" s="13"/>
      <c r="GA468" s="13"/>
      <c r="GB468" s="13"/>
      <c r="GC468" s="13"/>
    </row>
    <row r="469" spans="1:185" ht="12.75" customHeight="1" x14ac:dyDescent="0.2">
      <c r="A469" s="76"/>
      <c r="B469" s="81" t="s">
        <v>463</v>
      </c>
      <c r="C469" s="82" t="s">
        <v>655</v>
      </c>
      <c r="D469" s="88">
        <v>1</v>
      </c>
      <c r="E469" s="85">
        <v>2.6</v>
      </c>
      <c r="F469" s="73"/>
      <c r="G469" s="15">
        <f t="shared" si="6"/>
        <v>0</v>
      </c>
      <c r="H469" s="15">
        <v>0</v>
      </c>
      <c r="I469" s="15">
        <v>0</v>
      </c>
      <c r="J469" s="15">
        <v>0</v>
      </c>
      <c r="K469" s="15"/>
      <c r="L469" s="59">
        <v>0</v>
      </c>
      <c r="M469" s="59">
        <v>0</v>
      </c>
      <c r="N469" s="59">
        <v>0</v>
      </c>
      <c r="O469" s="59">
        <v>0</v>
      </c>
      <c r="P469" s="15"/>
      <c r="Q469" s="59">
        <v>0</v>
      </c>
      <c r="R469" s="59">
        <v>0</v>
      </c>
      <c r="S469" s="59">
        <v>0</v>
      </c>
      <c r="T469" s="59"/>
      <c r="U469" s="15"/>
      <c r="V469" s="59"/>
      <c r="W469" s="59"/>
      <c r="X469" s="61"/>
      <c r="Y469" s="59"/>
      <c r="Z469" s="61"/>
      <c r="AA469" s="59"/>
      <c r="AB469" s="62"/>
      <c r="AC469" s="62"/>
      <c r="AD469" s="59"/>
      <c r="AE469" s="62"/>
      <c r="AF469" s="59"/>
      <c r="AG469" s="59"/>
      <c r="AH469" s="59"/>
      <c r="AI469" s="59"/>
      <c r="AJ469" s="59"/>
      <c r="AK469" s="59"/>
      <c r="AL469" s="59"/>
      <c r="AM469" s="59"/>
      <c r="AN469" s="59"/>
      <c r="AO469" s="59"/>
      <c r="AP469" s="63"/>
      <c r="AQ469" s="59"/>
      <c r="AR469" s="59"/>
      <c r="AS469" s="59"/>
      <c r="AT469" s="63"/>
      <c r="AU469" s="59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  <c r="BF469" s="13"/>
      <c r="BG469" s="13"/>
      <c r="BH469" s="13"/>
      <c r="BI469" s="13"/>
      <c r="BJ469" s="13"/>
      <c r="BK469" s="13"/>
      <c r="BL469" s="13"/>
      <c r="BM469" s="13"/>
      <c r="BN469" s="13"/>
      <c r="BO469" s="13"/>
      <c r="BP469" s="13"/>
      <c r="BQ469" s="13"/>
      <c r="BR469" s="13"/>
      <c r="BS469" s="13"/>
      <c r="BT469" s="13"/>
      <c r="BU469" s="13"/>
      <c r="BV469" s="13"/>
      <c r="BW469" s="13"/>
      <c r="BX469" s="13"/>
      <c r="BY469" s="13"/>
      <c r="BZ469" s="13"/>
      <c r="CA469" s="13"/>
      <c r="CB469" s="13"/>
      <c r="CC469" s="13"/>
      <c r="CD469" s="13"/>
      <c r="CE469" s="13"/>
      <c r="CF469" s="13"/>
      <c r="CG469" s="13"/>
      <c r="CH469" s="13"/>
      <c r="CI469" s="13"/>
      <c r="CJ469" s="13"/>
      <c r="CK469" s="13"/>
      <c r="CL469" s="13"/>
      <c r="CM469" s="13"/>
      <c r="CN469" s="13"/>
      <c r="CO469" s="13"/>
      <c r="CP469" s="13"/>
      <c r="CQ469" s="13"/>
      <c r="CR469" s="13"/>
      <c r="CS469" s="13"/>
      <c r="CT469" s="13"/>
      <c r="CU469" s="13"/>
      <c r="CV469" s="13"/>
      <c r="CW469" s="13"/>
      <c r="CX469" s="13"/>
      <c r="CY469" s="13"/>
      <c r="CZ469" s="13"/>
      <c r="DA469" s="13"/>
      <c r="DB469" s="13"/>
      <c r="DC469" s="13"/>
      <c r="DD469" s="13"/>
      <c r="DE469" s="13"/>
      <c r="DF469" s="13"/>
      <c r="DG469" s="13"/>
      <c r="DH469" s="13"/>
      <c r="DI469" s="13"/>
      <c r="DJ469" s="13"/>
      <c r="DK469" s="13"/>
      <c r="DL469" s="13"/>
      <c r="DM469" s="13"/>
      <c r="DN469" s="13"/>
      <c r="DO469" s="13"/>
      <c r="DP469" s="13"/>
      <c r="DQ469" s="13"/>
      <c r="DR469" s="13"/>
      <c r="DS469" s="13"/>
      <c r="DT469" s="13"/>
      <c r="DU469" s="13"/>
      <c r="DV469" s="13"/>
      <c r="DW469" s="13"/>
      <c r="DX469" s="13"/>
      <c r="DY469" s="13"/>
      <c r="DZ469" s="13"/>
      <c r="EA469" s="13"/>
      <c r="EB469" s="13"/>
      <c r="EC469" s="13"/>
      <c r="ED469" s="13"/>
      <c r="EE469" s="13"/>
      <c r="EF469" s="13"/>
      <c r="EG469" s="13"/>
      <c r="EH469" s="13"/>
      <c r="EI469" s="13"/>
      <c r="EJ469" s="13"/>
      <c r="EK469" s="13"/>
      <c r="EL469" s="13"/>
      <c r="EM469" s="13"/>
      <c r="EN469" s="13"/>
      <c r="EO469" s="13"/>
      <c r="EP469" s="13"/>
      <c r="EQ469" s="13"/>
      <c r="ER469" s="13"/>
      <c r="ES469" s="13"/>
      <c r="ET469" s="13"/>
      <c r="EU469" s="13"/>
      <c r="EV469" s="13"/>
      <c r="EW469" s="13"/>
      <c r="EX469" s="13"/>
      <c r="EY469" s="13"/>
      <c r="EZ469" s="13"/>
      <c r="FA469" s="13"/>
      <c r="FB469" s="13"/>
      <c r="FC469" s="13"/>
      <c r="FD469" s="13"/>
      <c r="FE469" s="13"/>
      <c r="FF469" s="13"/>
      <c r="FG469" s="13"/>
      <c r="FH469" s="13"/>
      <c r="FI469" s="13"/>
      <c r="FJ469" s="13"/>
      <c r="FK469" s="13"/>
      <c r="FL469" s="13"/>
      <c r="FM469" s="13"/>
      <c r="FN469" s="13"/>
      <c r="FO469" s="13"/>
      <c r="FP469" s="13"/>
      <c r="FQ469" s="13"/>
      <c r="FR469" s="13"/>
      <c r="FS469" s="13"/>
      <c r="FT469" s="13"/>
      <c r="FU469" s="13"/>
      <c r="FV469" s="13"/>
      <c r="FW469" s="13"/>
      <c r="FX469" s="13"/>
      <c r="FY469" s="13"/>
      <c r="FZ469" s="13"/>
      <c r="GA469" s="13"/>
      <c r="GB469" s="13"/>
      <c r="GC469" s="13"/>
    </row>
    <row r="470" spans="1:185" ht="12.75" customHeight="1" x14ac:dyDescent="0.2">
      <c r="A470" s="76"/>
      <c r="B470" s="81" t="s">
        <v>464</v>
      </c>
      <c r="C470" s="82" t="s">
        <v>657</v>
      </c>
      <c r="D470" s="88">
        <v>0</v>
      </c>
      <c r="E470" s="85">
        <v>2.6</v>
      </c>
      <c r="F470" s="73"/>
      <c r="G470" s="15">
        <f t="shared" si="6"/>
        <v>0</v>
      </c>
      <c r="H470" s="15">
        <v>0</v>
      </c>
      <c r="I470" s="15">
        <v>0</v>
      </c>
      <c r="J470" s="68">
        <v>0</v>
      </c>
      <c r="K470" s="15"/>
      <c r="L470" s="59">
        <v>0</v>
      </c>
      <c r="M470" s="59">
        <v>0</v>
      </c>
      <c r="N470" s="59">
        <v>0</v>
      </c>
      <c r="O470" s="59">
        <v>0</v>
      </c>
      <c r="P470" s="15"/>
      <c r="Q470" s="59">
        <v>0</v>
      </c>
      <c r="R470" s="59">
        <v>0</v>
      </c>
      <c r="S470" s="59">
        <v>0</v>
      </c>
      <c r="T470" s="59"/>
      <c r="U470" s="15"/>
      <c r="V470" s="59"/>
      <c r="W470" s="59"/>
      <c r="X470" s="61"/>
      <c r="Y470" s="59"/>
      <c r="Z470" s="61"/>
      <c r="AA470" s="59"/>
      <c r="AB470" s="62"/>
      <c r="AC470" s="62"/>
      <c r="AD470" s="59"/>
      <c r="AE470" s="62"/>
      <c r="AF470" s="59"/>
      <c r="AG470" s="63"/>
      <c r="AH470" s="63"/>
      <c r="AI470" s="59"/>
      <c r="AJ470" s="63"/>
      <c r="AK470" s="59"/>
      <c r="AL470" s="59"/>
      <c r="AM470" s="59"/>
      <c r="AN470" s="63"/>
      <c r="AO470" s="59"/>
      <c r="AP470" s="59"/>
      <c r="AQ470" s="63"/>
      <c r="AR470" s="59"/>
      <c r="AS470" s="59"/>
      <c r="AT470" s="59"/>
      <c r="AU470" s="59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  <c r="BF470" s="13"/>
      <c r="BG470" s="13"/>
      <c r="BH470" s="13"/>
      <c r="BI470" s="13"/>
      <c r="BJ470" s="13"/>
      <c r="BK470" s="13"/>
      <c r="BL470" s="13"/>
      <c r="BM470" s="13"/>
      <c r="BN470" s="13"/>
      <c r="BO470" s="13"/>
      <c r="BP470" s="13"/>
      <c r="BQ470" s="13"/>
      <c r="BR470" s="13"/>
      <c r="BS470" s="13"/>
      <c r="BT470" s="13"/>
      <c r="BU470" s="13"/>
      <c r="BV470" s="13"/>
      <c r="BW470" s="13"/>
      <c r="BX470" s="13"/>
      <c r="BY470" s="13"/>
      <c r="BZ470" s="13"/>
      <c r="CA470" s="13"/>
      <c r="CB470" s="13"/>
      <c r="CC470" s="13"/>
      <c r="CD470" s="13"/>
      <c r="CE470" s="13"/>
      <c r="CF470" s="13"/>
      <c r="CG470" s="13"/>
      <c r="CH470" s="13"/>
      <c r="CI470" s="13"/>
      <c r="CJ470" s="13"/>
      <c r="CK470" s="13"/>
      <c r="CL470" s="13"/>
      <c r="CM470" s="13"/>
      <c r="CN470" s="13"/>
      <c r="CO470" s="13"/>
      <c r="CP470" s="13"/>
      <c r="CQ470" s="13"/>
      <c r="CR470" s="13"/>
      <c r="CS470" s="13"/>
      <c r="CT470" s="13"/>
      <c r="CU470" s="13"/>
      <c r="CV470" s="13"/>
      <c r="CW470" s="13"/>
      <c r="CX470" s="13"/>
      <c r="CY470" s="13"/>
      <c r="CZ470" s="13"/>
      <c r="DA470" s="13"/>
      <c r="DB470" s="13"/>
      <c r="DC470" s="13"/>
      <c r="DD470" s="13"/>
      <c r="DE470" s="13"/>
      <c r="DF470" s="13"/>
      <c r="DG470" s="13"/>
      <c r="DH470" s="13"/>
      <c r="DI470" s="13"/>
      <c r="DJ470" s="13"/>
      <c r="DK470" s="13"/>
      <c r="DL470" s="13"/>
      <c r="DM470" s="13"/>
      <c r="DN470" s="13"/>
      <c r="DO470" s="13"/>
      <c r="DP470" s="13"/>
      <c r="DQ470" s="13"/>
      <c r="DR470" s="13"/>
      <c r="DS470" s="13"/>
      <c r="DT470" s="13"/>
      <c r="DU470" s="13"/>
      <c r="DV470" s="13"/>
      <c r="DW470" s="13"/>
      <c r="DX470" s="13"/>
      <c r="DY470" s="13"/>
      <c r="DZ470" s="13"/>
      <c r="EA470" s="13"/>
      <c r="EB470" s="13"/>
      <c r="EC470" s="13"/>
      <c r="ED470" s="13"/>
      <c r="EE470" s="13"/>
      <c r="EF470" s="13"/>
      <c r="EG470" s="13"/>
      <c r="EH470" s="13"/>
      <c r="EI470" s="13"/>
      <c r="EJ470" s="13"/>
      <c r="EK470" s="13"/>
      <c r="EL470" s="13"/>
      <c r="EM470" s="13"/>
      <c r="EN470" s="13"/>
      <c r="EO470" s="13"/>
      <c r="EP470" s="13"/>
      <c r="EQ470" s="13"/>
      <c r="ER470" s="13"/>
      <c r="ES470" s="13"/>
      <c r="ET470" s="13"/>
      <c r="EU470" s="13"/>
      <c r="EV470" s="13"/>
      <c r="EW470" s="13"/>
      <c r="EX470" s="13"/>
      <c r="EY470" s="13"/>
      <c r="EZ470" s="13"/>
      <c r="FA470" s="13"/>
      <c r="FB470" s="13"/>
      <c r="FC470" s="13"/>
      <c r="FD470" s="13"/>
      <c r="FE470" s="13"/>
      <c r="FF470" s="13"/>
      <c r="FG470" s="13"/>
      <c r="FH470" s="13"/>
      <c r="FI470" s="13"/>
      <c r="FJ470" s="13"/>
      <c r="FK470" s="13"/>
      <c r="FL470" s="13"/>
      <c r="FM470" s="13"/>
      <c r="FN470" s="13"/>
      <c r="FO470" s="13"/>
      <c r="FP470" s="13"/>
      <c r="FQ470" s="13"/>
      <c r="FR470" s="13"/>
      <c r="FS470" s="13"/>
      <c r="FT470" s="13"/>
      <c r="FU470" s="13"/>
      <c r="FV470" s="13"/>
      <c r="FW470" s="13"/>
      <c r="FX470" s="13"/>
      <c r="FY470" s="13"/>
      <c r="FZ470" s="13"/>
      <c r="GA470" s="13"/>
      <c r="GB470" s="13"/>
      <c r="GC470" s="13"/>
    </row>
    <row r="471" spans="1:185" ht="12.75" customHeight="1" x14ac:dyDescent="0.2">
      <c r="A471" s="76"/>
      <c r="B471" s="81" t="s">
        <v>236</v>
      </c>
      <c r="C471" s="82" t="s">
        <v>653</v>
      </c>
      <c r="D471" s="88">
        <v>0</v>
      </c>
      <c r="E471" s="85">
        <v>2.6</v>
      </c>
      <c r="F471" s="73"/>
      <c r="G471" s="15">
        <f t="shared" si="6"/>
        <v>0</v>
      </c>
      <c r="H471" s="15">
        <v>0</v>
      </c>
      <c r="I471" s="15">
        <v>0</v>
      </c>
      <c r="J471" s="15">
        <v>0</v>
      </c>
      <c r="K471" s="15"/>
      <c r="L471" s="59">
        <v>0</v>
      </c>
      <c r="M471" s="59">
        <v>0</v>
      </c>
      <c r="N471" s="59">
        <v>0</v>
      </c>
      <c r="O471" s="59">
        <v>0</v>
      </c>
      <c r="P471" s="15"/>
      <c r="Q471" s="59">
        <v>0</v>
      </c>
      <c r="R471" s="59">
        <v>0</v>
      </c>
      <c r="S471" s="59">
        <v>0</v>
      </c>
      <c r="T471" s="59"/>
      <c r="U471" s="15"/>
      <c r="V471" s="59"/>
      <c r="W471" s="59"/>
      <c r="X471" s="61"/>
      <c r="Y471" s="59"/>
      <c r="Z471" s="61"/>
      <c r="AA471" s="59"/>
      <c r="AB471" s="62"/>
      <c r="AC471" s="62"/>
      <c r="AD471" s="59"/>
      <c r="AE471" s="62"/>
      <c r="AF471" s="59"/>
      <c r="AG471" s="63"/>
      <c r="AH471" s="59"/>
      <c r="AI471" s="59"/>
      <c r="AJ471" s="59"/>
      <c r="AK471" s="59"/>
      <c r="AL471" s="59"/>
      <c r="AM471" s="63"/>
      <c r="AN471" s="59"/>
      <c r="AO471" s="59"/>
      <c r="AP471" s="59"/>
      <c r="AQ471" s="59"/>
      <c r="AR471" s="59"/>
      <c r="AS471" s="59"/>
      <c r="AT471" s="63"/>
      <c r="AU471" s="59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  <c r="BF471" s="13"/>
      <c r="BG471" s="13"/>
      <c r="BH471" s="13"/>
      <c r="BI471" s="13"/>
      <c r="BJ471" s="13"/>
      <c r="BK471" s="13"/>
      <c r="BL471" s="13"/>
      <c r="BM471" s="13"/>
      <c r="BN471" s="13"/>
      <c r="BO471" s="13"/>
      <c r="BP471" s="13"/>
      <c r="BQ471" s="13"/>
      <c r="BR471" s="13"/>
      <c r="BS471" s="13"/>
      <c r="BT471" s="13"/>
      <c r="BU471" s="13"/>
      <c r="BV471" s="13"/>
      <c r="BW471" s="13"/>
      <c r="BX471" s="13"/>
      <c r="BY471" s="13"/>
      <c r="BZ471" s="13"/>
      <c r="CA471" s="13"/>
      <c r="CB471" s="13"/>
      <c r="CC471" s="13"/>
      <c r="CD471" s="13"/>
      <c r="CE471" s="13"/>
      <c r="CF471" s="13"/>
      <c r="CG471" s="13"/>
      <c r="CH471" s="13"/>
      <c r="CI471" s="13"/>
      <c r="CJ471" s="13"/>
      <c r="CK471" s="13"/>
      <c r="CL471" s="13"/>
      <c r="CM471" s="13"/>
      <c r="CN471" s="13"/>
      <c r="CO471" s="13"/>
      <c r="CP471" s="13"/>
      <c r="CQ471" s="13"/>
      <c r="CR471" s="13"/>
      <c r="CS471" s="13"/>
      <c r="CT471" s="13"/>
      <c r="CU471" s="13"/>
      <c r="CV471" s="13"/>
      <c r="CW471" s="13"/>
      <c r="CX471" s="13"/>
      <c r="CY471" s="13"/>
      <c r="CZ471" s="13"/>
      <c r="DA471" s="13"/>
      <c r="DB471" s="13"/>
      <c r="DC471" s="13"/>
      <c r="DD471" s="13"/>
      <c r="DE471" s="13"/>
      <c r="DF471" s="13"/>
      <c r="DG471" s="13"/>
      <c r="DH471" s="13"/>
      <c r="DI471" s="13"/>
      <c r="DJ471" s="13"/>
      <c r="DK471" s="13"/>
      <c r="DL471" s="13"/>
      <c r="DM471" s="13"/>
      <c r="DN471" s="13"/>
      <c r="DO471" s="13"/>
      <c r="DP471" s="13"/>
      <c r="DQ471" s="13"/>
      <c r="DR471" s="13"/>
      <c r="DS471" s="13"/>
      <c r="DT471" s="13"/>
      <c r="DU471" s="13"/>
      <c r="DV471" s="13"/>
      <c r="DW471" s="13"/>
      <c r="DX471" s="13"/>
      <c r="DY471" s="13"/>
      <c r="DZ471" s="13"/>
      <c r="EA471" s="13"/>
      <c r="EB471" s="13"/>
      <c r="EC471" s="13"/>
      <c r="ED471" s="13"/>
      <c r="EE471" s="13"/>
      <c r="EF471" s="13"/>
      <c r="EG471" s="13"/>
      <c r="EH471" s="13"/>
      <c r="EI471" s="13"/>
      <c r="EJ471" s="13"/>
      <c r="EK471" s="13"/>
      <c r="EL471" s="13"/>
      <c r="EM471" s="13"/>
      <c r="EN471" s="13"/>
      <c r="EO471" s="13"/>
      <c r="EP471" s="13"/>
      <c r="EQ471" s="13"/>
      <c r="ER471" s="13"/>
      <c r="ES471" s="13"/>
      <c r="ET471" s="13"/>
      <c r="EU471" s="13"/>
      <c r="EV471" s="13"/>
      <c r="EW471" s="13"/>
      <c r="EX471" s="13"/>
      <c r="EY471" s="13"/>
      <c r="EZ471" s="13"/>
      <c r="FA471" s="13"/>
      <c r="FB471" s="13"/>
      <c r="FC471" s="13"/>
      <c r="FD471" s="13"/>
      <c r="FE471" s="13"/>
      <c r="FF471" s="13"/>
      <c r="FG471" s="13"/>
      <c r="FH471" s="13"/>
      <c r="FI471" s="13"/>
      <c r="FJ471" s="13"/>
      <c r="FK471" s="13"/>
      <c r="FL471" s="13"/>
      <c r="FM471" s="13"/>
      <c r="FN471" s="13"/>
      <c r="FO471" s="13"/>
      <c r="FP471" s="13"/>
      <c r="FQ471" s="13"/>
      <c r="FR471" s="13"/>
      <c r="FS471" s="13"/>
      <c r="FT471" s="13"/>
      <c r="FU471" s="13"/>
      <c r="FV471" s="13"/>
      <c r="FW471" s="13"/>
      <c r="FX471" s="13"/>
      <c r="FY471" s="13"/>
      <c r="FZ471" s="13"/>
      <c r="GA471" s="13"/>
      <c r="GB471" s="13"/>
      <c r="GC471" s="13"/>
    </row>
    <row r="472" spans="1:185" ht="12.75" customHeight="1" x14ac:dyDescent="0.2">
      <c r="A472" s="76"/>
      <c r="B472" s="81" t="s">
        <v>470</v>
      </c>
      <c r="C472" s="82" t="s">
        <v>655</v>
      </c>
      <c r="D472" s="88">
        <v>0</v>
      </c>
      <c r="E472" s="85">
        <v>2.6</v>
      </c>
      <c r="F472" s="73"/>
      <c r="G472" s="15">
        <f t="shared" si="6"/>
        <v>0</v>
      </c>
      <c r="H472" s="15">
        <v>0</v>
      </c>
      <c r="I472" s="15">
        <v>0</v>
      </c>
      <c r="J472" s="15">
        <v>0</v>
      </c>
      <c r="K472" s="15"/>
      <c r="L472" s="59">
        <v>0</v>
      </c>
      <c r="M472" s="59">
        <v>0</v>
      </c>
      <c r="N472" s="59">
        <v>0</v>
      </c>
      <c r="O472" s="59">
        <v>0</v>
      </c>
      <c r="P472" s="15"/>
      <c r="Q472" s="59">
        <v>0</v>
      </c>
      <c r="R472" s="59">
        <v>0</v>
      </c>
      <c r="S472" s="59">
        <v>0</v>
      </c>
      <c r="T472" s="59"/>
      <c r="U472" s="15"/>
      <c r="V472" s="59"/>
      <c r="W472" s="59"/>
      <c r="X472" s="61"/>
      <c r="Y472" s="59"/>
      <c r="Z472" s="61"/>
      <c r="AA472" s="59"/>
      <c r="AB472" s="62"/>
      <c r="AC472" s="62"/>
      <c r="AD472" s="59"/>
      <c r="AE472" s="62"/>
      <c r="AF472" s="59"/>
      <c r="AG472" s="63"/>
      <c r="AH472" s="59"/>
      <c r="AI472" s="59"/>
      <c r="AJ472" s="59"/>
      <c r="AK472" s="59"/>
      <c r="AL472" s="59"/>
      <c r="AM472" s="63"/>
      <c r="AN472" s="59"/>
      <c r="AO472" s="59"/>
      <c r="AP472" s="59"/>
      <c r="AQ472" s="59"/>
      <c r="AR472" s="59"/>
      <c r="AS472" s="59"/>
      <c r="AT472" s="63"/>
      <c r="AU472" s="59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  <c r="BF472" s="13"/>
      <c r="BG472" s="13"/>
      <c r="BH472" s="13"/>
      <c r="BI472" s="13"/>
      <c r="BJ472" s="13"/>
      <c r="BK472" s="13"/>
      <c r="BL472" s="13"/>
      <c r="BM472" s="13"/>
      <c r="BN472" s="13"/>
      <c r="BO472" s="13"/>
      <c r="BP472" s="13"/>
      <c r="BQ472" s="13"/>
      <c r="BR472" s="13"/>
      <c r="BS472" s="13"/>
      <c r="BT472" s="13"/>
      <c r="BU472" s="13"/>
      <c r="BV472" s="13"/>
      <c r="BW472" s="13"/>
      <c r="BX472" s="13"/>
      <c r="BY472" s="13"/>
      <c r="BZ472" s="13"/>
      <c r="CA472" s="13"/>
      <c r="CB472" s="13"/>
      <c r="CC472" s="13"/>
      <c r="CD472" s="13"/>
      <c r="CE472" s="13"/>
      <c r="CF472" s="13"/>
      <c r="CG472" s="13"/>
      <c r="CH472" s="13"/>
      <c r="CI472" s="13"/>
      <c r="CJ472" s="13"/>
      <c r="CK472" s="13"/>
      <c r="CL472" s="13"/>
      <c r="CM472" s="13"/>
      <c r="CN472" s="13"/>
      <c r="CO472" s="13"/>
      <c r="CP472" s="13"/>
      <c r="CQ472" s="13"/>
      <c r="CR472" s="13"/>
      <c r="CS472" s="13"/>
      <c r="CT472" s="13"/>
      <c r="CU472" s="13"/>
      <c r="CV472" s="13"/>
      <c r="CW472" s="13"/>
      <c r="CX472" s="13"/>
      <c r="CY472" s="13"/>
      <c r="CZ472" s="13"/>
      <c r="DA472" s="13"/>
      <c r="DB472" s="13"/>
      <c r="DC472" s="13"/>
      <c r="DD472" s="13"/>
      <c r="DE472" s="13"/>
      <c r="DF472" s="13"/>
      <c r="DG472" s="13"/>
      <c r="DH472" s="13"/>
      <c r="DI472" s="13"/>
      <c r="DJ472" s="13"/>
      <c r="DK472" s="13"/>
      <c r="DL472" s="13"/>
      <c r="DM472" s="13"/>
      <c r="DN472" s="13"/>
      <c r="DO472" s="13"/>
      <c r="DP472" s="13"/>
      <c r="DQ472" s="13"/>
      <c r="DR472" s="13"/>
      <c r="DS472" s="13"/>
      <c r="DT472" s="13"/>
      <c r="DU472" s="13"/>
      <c r="DV472" s="13"/>
      <c r="DW472" s="13"/>
      <c r="DX472" s="13"/>
      <c r="DY472" s="13"/>
      <c r="DZ472" s="13"/>
      <c r="EA472" s="13"/>
      <c r="EB472" s="13"/>
      <c r="EC472" s="13"/>
      <c r="ED472" s="13"/>
      <c r="EE472" s="13"/>
      <c r="EF472" s="13"/>
      <c r="EG472" s="13"/>
      <c r="EH472" s="13"/>
      <c r="EI472" s="13"/>
      <c r="EJ472" s="13"/>
      <c r="EK472" s="13"/>
      <c r="EL472" s="13"/>
      <c r="EM472" s="13"/>
      <c r="EN472" s="13"/>
      <c r="EO472" s="13"/>
      <c r="EP472" s="13"/>
      <c r="EQ472" s="13"/>
      <c r="ER472" s="13"/>
      <c r="ES472" s="13"/>
      <c r="ET472" s="13"/>
      <c r="EU472" s="13"/>
      <c r="EV472" s="13"/>
      <c r="EW472" s="13"/>
      <c r="EX472" s="13"/>
      <c r="EY472" s="13"/>
      <c r="EZ472" s="13"/>
      <c r="FA472" s="13"/>
      <c r="FB472" s="13"/>
      <c r="FC472" s="13"/>
      <c r="FD472" s="13"/>
      <c r="FE472" s="13"/>
      <c r="FF472" s="13"/>
      <c r="FG472" s="13"/>
      <c r="FH472" s="13"/>
      <c r="FI472" s="13"/>
      <c r="FJ472" s="13"/>
      <c r="FK472" s="13"/>
      <c r="FL472" s="13"/>
      <c r="FM472" s="13"/>
      <c r="FN472" s="13"/>
      <c r="FO472" s="13"/>
      <c r="FP472" s="13"/>
      <c r="FQ472" s="13"/>
      <c r="FR472" s="13"/>
      <c r="FS472" s="13"/>
      <c r="FT472" s="13"/>
      <c r="FU472" s="13"/>
      <c r="FV472" s="13"/>
      <c r="FW472" s="13"/>
      <c r="FX472" s="13"/>
      <c r="FY472" s="13"/>
      <c r="FZ472" s="13"/>
      <c r="GA472" s="13"/>
      <c r="GB472" s="13"/>
      <c r="GC472" s="13"/>
    </row>
    <row r="473" spans="1:185" ht="12.75" customHeight="1" x14ac:dyDescent="0.2">
      <c r="A473" s="76"/>
      <c r="B473" s="81" t="s">
        <v>159</v>
      </c>
      <c r="C473" s="82" t="s">
        <v>661</v>
      </c>
      <c r="D473" s="88">
        <v>2</v>
      </c>
      <c r="E473" s="85">
        <v>2.6</v>
      </c>
      <c r="F473" s="78"/>
      <c r="G473" s="15">
        <f t="shared" si="6"/>
        <v>0</v>
      </c>
      <c r="H473" s="15">
        <v>0</v>
      </c>
      <c r="I473" s="15">
        <v>0</v>
      </c>
      <c r="J473" s="15">
        <v>0</v>
      </c>
      <c r="K473" s="15"/>
      <c r="L473" s="59">
        <v>0</v>
      </c>
      <c r="M473" s="59">
        <v>0</v>
      </c>
      <c r="N473" s="59">
        <v>0</v>
      </c>
      <c r="O473" s="59">
        <v>0</v>
      </c>
      <c r="P473" s="15"/>
      <c r="Q473" s="59">
        <v>0</v>
      </c>
      <c r="R473" s="59">
        <v>0</v>
      </c>
      <c r="S473" s="59">
        <v>0</v>
      </c>
      <c r="T473" s="59"/>
      <c r="U473" s="15"/>
      <c r="V473" s="59"/>
      <c r="W473" s="59"/>
      <c r="X473" s="61"/>
      <c r="Y473" s="59"/>
      <c r="Z473" s="61"/>
      <c r="AA473" s="59"/>
      <c r="AB473" s="62"/>
      <c r="AC473" s="62"/>
      <c r="AD473" s="59"/>
      <c r="AE473" s="62"/>
      <c r="AF473" s="59"/>
      <c r="AG473" s="59"/>
      <c r="AH473" s="59"/>
      <c r="AI473" s="59"/>
      <c r="AJ473" s="59"/>
      <c r="AK473" s="59"/>
      <c r="AL473" s="59"/>
      <c r="AM473" s="59"/>
      <c r="AN473" s="59"/>
      <c r="AO473" s="59"/>
      <c r="AP473" s="59"/>
      <c r="AQ473" s="59"/>
      <c r="AR473" s="59"/>
      <c r="AS473" s="59"/>
      <c r="AT473" s="59"/>
      <c r="AU473" s="59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  <c r="BF473" s="13"/>
      <c r="BG473" s="13"/>
      <c r="BH473" s="13"/>
      <c r="BI473" s="13"/>
      <c r="BJ473" s="13"/>
      <c r="BK473" s="13"/>
      <c r="BL473" s="13"/>
      <c r="BM473" s="13"/>
      <c r="BN473" s="13"/>
      <c r="BO473" s="13"/>
      <c r="BP473" s="13"/>
      <c r="BQ473" s="13"/>
      <c r="BR473" s="13"/>
      <c r="BS473" s="13"/>
      <c r="BT473" s="13"/>
      <c r="BU473" s="13"/>
      <c r="BV473" s="13"/>
      <c r="BW473" s="13"/>
      <c r="BX473" s="13"/>
      <c r="BY473" s="13"/>
      <c r="BZ473" s="13"/>
      <c r="CA473" s="13"/>
      <c r="CB473" s="13"/>
      <c r="CC473" s="13"/>
      <c r="CD473" s="13"/>
      <c r="CE473" s="13"/>
      <c r="CF473" s="13"/>
      <c r="CG473" s="13"/>
      <c r="CH473" s="13"/>
      <c r="CI473" s="13"/>
      <c r="CJ473" s="13"/>
      <c r="CK473" s="13"/>
      <c r="CL473" s="13"/>
      <c r="CM473" s="13"/>
      <c r="CN473" s="13"/>
      <c r="CO473" s="13"/>
      <c r="CP473" s="13"/>
      <c r="CQ473" s="13"/>
      <c r="CR473" s="13"/>
      <c r="CS473" s="13"/>
      <c r="CT473" s="13"/>
      <c r="CU473" s="13"/>
      <c r="CV473" s="13"/>
      <c r="CW473" s="13"/>
      <c r="CX473" s="13"/>
      <c r="CY473" s="13"/>
      <c r="CZ473" s="13"/>
      <c r="DA473" s="13"/>
      <c r="DB473" s="13"/>
      <c r="DC473" s="13"/>
      <c r="DD473" s="13"/>
      <c r="DE473" s="13"/>
      <c r="DF473" s="13"/>
      <c r="DG473" s="13"/>
      <c r="DH473" s="13"/>
      <c r="DI473" s="13"/>
      <c r="DJ473" s="13"/>
      <c r="DK473" s="13"/>
      <c r="DL473" s="13"/>
      <c r="DM473" s="13"/>
      <c r="DN473" s="13"/>
      <c r="DO473" s="13"/>
      <c r="DP473" s="13"/>
      <c r="DQ473" s="13"/>
      <c r="DR473" s="13"/>
      <c r="DS473" s="13"/>
      <c r="DT473" s="13"/>
      <c r="DU473" s="13"/>
      <c r="DV473" s="13"/>
      <c r="DW473" s="13"/>
      <c r="DX473" s="13"/>
      <c r="DY473" s="13"/>
      <c r="DZ473" s="13"/>
      <c r="EA473" s="13"/>
      <c r="EB473" s="13"/>
      <c r="EC473" s="13"/>
      <c r="ED473" s="13"/>
      <c r="EE473" s="13"/>
      <c r="EF473" s="13"/>
      <c r="EG473" s="13"/>
      <c r="EH473" s="13"/>
      <c r="EI473" s="13"/>
      <c r="EJ473" s="13"/>
      <c r="EK473" s="13"/>
      <c r="EL473" s="13"/>
      <c r="EM473" s="13"/>
      <c r="EN473" s="13"/>
      <c r="EO473" s="13"/>
      <c r="EP473" s="13"/>
      <c r="EQ473" s="13"/>
      <c r="ER473" s="13"/>
      <c r="ES473" s="13"/>
      <c r="ET473" s="13"/>
      <c r="EU473" s="13"/>
      <c r="EV473" s="13"/>
      <c r="EW473" s="13"/>
      <c r="EX473" s="13"/>
      <c r="EY473" s="13"/>
      <c r="EZ473" s="13"/>
      <c r="FA473" s="13"/>
      <c r="FB473" s="13"/>
      <c r="FC473" s="13"/>
      <c r="FD473" s="13"/>
      <c r="FE473" s="13"/>
      <c r="FF473" s="13"/>
      <c r="FG473" s="13"/>
      <c r="FH473" s="13"/>
      <c r="FI473" s="13"/>
      <c r="FJ473" s="13"/>
      <c r="FK473" s="13"/>
      <c r="FL473" s="13"/>
      <c r="FM473" s="13"/>
      <c r="FN473" s="13"/>
      <c r="FO473" s="13"/>
      <c r="FP473" s="13"/>
      <c r="FQ473" s="13"/>
      <c r="FR473" s="13"/>
      <c r="FS473" s="13"/>
      <c r="FT473" s="13"/>
      <c r="FU473" s="13"/>
      <c r="FV473" s="13"/>
      <c r="FW473" s="13"/>
      <c r="FX473" s="13"/>
      <c r="FY473" s="13"/>
      <c r="FZ473" s="13"/>
      <c r="GA473" s="13"/>
      <c r="GB473" s="13"/>
      <c r="GC473" s="13"/>
    </row>
    <row r="474" spans="1:185" ht="12.75" customHeight="1" x14ac:dyDescent="0.2">
      <c r="A474" s="76"/>
      <c r="B474" s="81" t="s">
        <v>456</v>
      </c>
      <c r="C474" s="82" t="s">
        <v>658</v>
      </c>
      <c r="D474" s="88">
        <v>14</v>
      </c>
      <c r="E474" s="85">
        <v>2.6</v>
      </c>
      <c r="F474" s="73"/>
      <c r="G474" s="15">
        <f t="shared" si="6"/>
        <v>0</v>
      </c>
      <c r="H474" s="15">
        <v>0</v>
      </c>
      <c r="I474" s="15">
        <v>0</v>
      </c>
      <c r="J474" s="68">
        <v>0</v>
      </c>
      <c r="K474" s="15"/>
      <c r="L474" s="59">
        <v>0</v>
      </c>
      <c r="M474" s="59">
        <v>0</v>
      </c>
      <c r="N474" s="59">
        <v>0</v>
      </c>
      <c r="O474" s="59">
        <v>0</v>
      </c>
      <c r="P474" s="15"/>
      <c r="Q474" s="59">
        <v>0</v>
      </c>
      <c r="R474" s="59">
        <v>0</v>
      </c>
      <c r="S474" s="59">
        <v>0</v>
      </c>
      <c r="T474" s="59"/>
      <c r="U474" s="15"/>
      <c r="V474" s="59"/>
      <c r="W474" s="59"/>
      <c r="X474" s="61"/>
      <c r="Y474" s="59"/>
      <c r="Z474" s="61"/>
      <c r="AA474" s="59"/>
      <c r="AB474" s="62"/>
      <c r="AC474" s="62"/>
      <c r="AD474" s="59"/>
      <c r="AE474" s="62"/>
      <c r="AF474" s="59"/>
      <c r="AG474" s="63"/>
      <c r="AH474" s="59"/>
      <c r="AI474" s="59"/>
      <c r="AJ474" s="59"/>
      <c r="AK474" s="59"/>
      <c r="AL474" s="59"/>
      <c r="AM474" s="59"/>
      <c r="AN474" s="59"/>
      <c r="AO474" s="59"/>
      <c r="AP474" s="59"/>
      <c r="AQ474" s="59"/>
      <c r="AR474" s="59"/>
      <c r="AS474" s="63"/>
      <c r="AT474" s="59"/>
      <c r="AU474" s="59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  <c r="BF474" s="13"/>
      <c r="BG474" s="13"/>
      <c r="BH474" s="13"/>
      <c r="BI474" s="13"/>
      <c r="BJ474" s="13"/>
      <c r="BK474" s="13"/>
      <c r="BL474" s="13"/>
      <c r="BM474" s="13"/>
      <c r="BN474" s="13"/>
      <c r="BO474" s="13"/>
      <c r="BP474" s="13"/>
      <c r="BQ474" s="13"/>
      <c r="BR474" s="13"/>
      <c r="BS474" s="13"/>
      <c r="BT474" s="13"/>
      <c r="BU474" s="13"/>
      <c r="BV474" s="13"/>
      <c r="BW474" s="13"/>
      <c r="BX474" s="13"/>
      <c r="BY474" s="13"/>
      <c r="BZ474" s="13"/>
      <c r="CA474" s="13"/>
      <c r="CB474" s="13"/>
      <c r="CC474" s="13"/>
      <c r="CD474" s="13"/>
      <c r="CE474" s="13"/>
      <c r="CF474" s="13"/>
      <c r="CG474" s="13"/>
      <c r="CH474" s="13"/>
      <c r="CI474" s="13"/>
      <c r="CJ474" s="13"/>
      <c r="CK474" s="13"/>
      <c r="CL474" s="13"/>
      <c r="CM474" s="13"/>
      <c r="CN474" s="13"/>
      <c r="CO474" s="13"/>
      <c r="CP474" s="13"/>
      <c r="CQ474" s="13"/>
      <c r="CR474" s="13"/>
      <c r="CS474" s="13"/>
      <c r="CT474" s="13"/>
      <c r="CU474" s="13"/>
      <c r="CV474" s="13"/>
      <c r="CW474" s="13"/>
      <c r="CX474" s="13"/>
      <c r="CY474" s="13"/>
      <c r="CZ474" s="13"/>
      <c r="DA474" s="13"/>
      <c r="DB474" s="13"/>
      <c r="DC474" s="13"/>
      <c r="DD474" s="13"/>
      <c r="DE474" s="13"/>
      <c r="DF474" s="13"/>
      <c r="DG474" s="13"/>
      <c r="DH474" s="13"/>
      <c r="DI474" s="13"/>
      <c r="DJ474" s="13"/>
      <c r="DK474" s="13"/>
      <c r="DL474" s="13"/>
      <c r="DM474" s="13"/>
      <c r="DN474" s="13"/>
      <c r="DO474" s="13"/>
      <c r="DP474" s="13"/>
      <c r="DQ474" s="13"/>
      <c r="DR474" s="13"/>
      <c r="DS474" s="13"/>
      <c r="DT474" s="13"/>
      <c r="DU474" s="13"/>
      <c r="DV474" s="13"/>
      <c r="DW474" s="13"/>
      <c r="DX474" s="13"/>
      <c r="DY474" s="13"/>
      <c r="DZ474" s="13"/>
      <c r="EA474" s="13"/>
      <c r="EB474" s="13"/>
      <c r="EC474" s="13"/>
      <c r="ED474" s="13"/>
      <c r="EE474" s="13"/>
      <c r="EF474" s="13"/>
      <c r="EG474" s="13"/>
      <c r="EH474" s="13"/>
      <c r="EI474" s="13"/>
      <c r="EJ474" s="13"/>
      <c r="EK474" s="13"/>
      <c r="EL474" s="13"/>
      <c r="EM474" s="13"/>
      <c r="EN474" s="13"/>
      <c r="EO474" s="13"/>
      <c r="EP474" s="13"/>
      <c r="EQ474" s="13"/>
      <c r="ER474" s="13"/>
      <c r="ES474" s="13"/>
      <c r="ET474" s="13"/>
      <c r="EU474" s="13"/>
      <c r="EV474" s="13"/>
      <c r="EW474" s="13"/>
      <c r="EX474" s="13"/>
      <c r="EY474" s="13"/>
      <c r="EZ474" s="13"/>
      <c r="FA474" s="13"/>
      <c r="FB474" s="13"/>
      <c r="FC474" s="13"/>
      <c r="FD474" s="13"/>
      <c r="FE474" s="13"/>
      <c r="FF474" s="13"/>
      <c r="FG474" s="13"/>
      <c r="FH474" s="13"/>
      <c r="FI474" s="13"/>
      <c r="FJ474" s="13"/>
      <c r="FK474" s="13"/>
      <c r="FL474" s="13"/>
      <c r="FM474" s="13"/>
      <c r="FN474" s="13"/>
      <c r="FO474" s="13"/>
      <c r="FP474" s="13"/>
      <c r="FQ474" s="13"/>
      <c r="FR474" s="13"/>
      <c r="FS474" s="13"/>
      <c r="FT474" s="13"/>
      <c r="FU474" s="13"/>
      <c r="FV474" s="13"/>
      <c r="FW474" s="13"/>
      <c r="FX474" s="13"/>
      <c r="FY474" s="13"/>
      <c r="FZ474" s="13"/>
      <c r="GA474" s="13"/>
      <c r="GB474" s="13"/>
      <c r="GC474" s="13"/>
    </row>
    <row r="475" spans="1:185" ht="12.75" customHeight="1" x14ac:dyDescent="0.2">
      <c r="A475" s="76"/>
      <c r="B475" s="81" t="s">
        <v>443</v>
      </c>
      <c r="C475" s="82" t="s">
        <v>656</v>
      </c>
      <c r="D475" s="88">
        <v>20</v>
      </c>
      <c r="E475" s="85">
        <v>2.6</v>
      </c>
      <c r="F475" s="78"/>
      <c r="G475" s="15">
        <f t="shared" si="6"/>
        <v>3</v>
      </c>
      <c r="H475" s="15">
        <v>1</v>
      </c>
      <c r="I475" s="15">
        <v>2</v>
      </c>
      <c r="J475" s="15">
        <v>0</v>
      </c>
      <c r="K475" s="15"/>
      <c r="L475" s="59">
        <v>0</v>
      </c>
      <c r="M475" s="59">
        <v>0</v>
      </c>
      <c r="N475" s="59">
        <v>0</v>
      </c>
      <c r="O475" s="59">
        <v>0</v>
      </c>
      <c r="P475" s="15"/>
      <c r="Q475" s="59">
        <v>0</v>
      </c>
      <c r="R475" s="59">
        <v>0</v>
      </c>
      <c r="S475" s="59">
        <v>0</v>
      </c>
      <c r="T475" s="59"/>
      <c r="U475" s="15"/>
      <c r="V475" s="59"/>
      <c r="W475" s="59"/>
      <c r="X475" s="61"/>
      <c r="Y475" s="59"/>
      <c r="Z475" s="61"/>
      <c r="AA475" s="59"/>
      <c r="AB475" s="62"/>
      <c r="AC475" s="62"/>
      <c r="AD475" s="59"/>
      <c r="AE475" s="62"/>
      <c r="AF475" s="59"/>
      <c r="AG475" s="59"/>
      <c r="AH475" s="59"/>
      <c r="AI475" s="59"/>
      <c r="AJ475" s="59"/>
      <c r="AK475" s="59"/>
      <c r="AL475" s="59"/>
      <c r="AM475" s="59"/>
      <c r="AN475" s="59"/>
      <c r="AO475" s="59"/>
      <c r="AP475" s="59"/>
      <c r="AQ475" s="59"/>
      <c r="AR475" s="59"/>
      <c r="AS475" s="59"/>
      <c r="AT475" s="59"/>
      <c r="AU475" s="59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  <c r="BF475" s="13"/>
      <c r="BG475" s="13"/>
      <c r="BH475" s="13"/>
      <c r="BI475" s="13"/>
      <c r="BJ475" s="13"/>
      <c r="BK475" s="13"/>
      <c r="BL475" s="13"/>
      <c r="BM475" s="13"/>
      <c r="BN475" s="13"/>
      <c r="BO475" s="13"/>
      <c r="BP475" s="13"/>
      <c r="BQ475" s="13"/>
      <c r="BR475" s="13"/>
      <c r="BS475" s="13"/>
      <c r="BT475" s="13"/>
      <c r="BU475" s="13"/>
      <c r="BV475" s="13"/>
      <c r="BW475" s="13"/>
      <c r="BX475" s="13"/>
      <c r="BY475" s="13"/>
      <c r="BZ475" s="13"/>
      <c r="CA475" s="13"/>
      <c r="CB475" s="13"/>
      <c r="CC475" s="13"/>
      <c r="CD475" s="13"/>
      <c r="CE475" s="13"/>
      <c r="CF475" s="13"/>
      <c r="CG475" s="13"/>
      <c r="CH475" s="13"/>
      <c r="CI475" s="13"/>
      <c r="CJ475" s="13"/>
      <c r="CK475" s="13"/>
      <c r="CL475" s="13"/>
      <c r="CM475" s="13"/>
      <c r="CN475" s="13"/>
      <c r="CO475" s="13"/>
      <c r="CP475" s="13"/>
      <c r="CQ475" s="13"/>
      <c r="CR475" s="13"/>
      <c r="CS475" s="13"/>
      <c r="CT475" s="13"/>
      <c r="CU475" s="13"/>
      <c r="CV475" s="13"/>
      <c r="CW475" s="13"/>
      <c r="CX475" s="13"/>
      <c r="CY475" s="13"/>
      <c r="CZ475" s="13"/>
      <c r="DA475" s="13"/>
      <c r="DB475" s="13"/>
      <c r="DC475" s="13"/>
      <c r="DD475" s="13"/>
      <c r="DE475" s="13"/>
      <c r="DF475" s="13"/>
      <c r="DG475" s="13"/>
      <c r="DH475" s="13"/>
      <c r="DI475" s="13"/>
      <c r="DJ475" s="13"/>
      <c r="DK475" s="13"/>
      <c r="DL475" s="13"/>
      <c r="DM475" s="13"/>
      <c r="DN475" s="13"/>
      <c r="DO475" s="13"/>
      <c r="DP475" s="13"/>
      <c r="DQ475" s="13"/>
      <c r="DR475" s="13"/>
      <c r="DS475" s="13"/>
      <c r="DT475" s="13"/>
      <c r="DU475" s="13"/>
      <c r="DV475" s="13"/>
      <c r="DW475" s="13"/>
      <c r="DX475" s="13"/>
      <c r="DY475" s="13"/>
      <c r="DZ475" s="13"/>
      <c r="EA475" s="13"/>
      <c r="EB475" s="13"/>
      <c r="EC475" s="13"/>
      <c r="ED475" s="13"/>
      <c r="EE475" s="13"/>
      <c r="EF475" s="13"/>
      <c r="EG475" s="13"/>
      <c r="EH475" s="13"/>
      <c r="EI475" s="13"/>
      <c r="EJ475" s="13"/>
      <c r="EK475" s="13"/>
      <c r="EL475" s="13"/>
      <c r="EM475" s="13"/>
      <c r="EN475" s="13"/>
      <c r="EO475" s="13"/>
      <c r="EP475" s="13"/>
      <c r="EQ475" s="13"/>
      <c r="ER475" s="13"/>
      <c r="ES475" s="13"/>
      <c r="ET475" s="13"/>
      <c r="EU475" s="13"/>
      <c r="EV475" s="13"/>
      <c r="EW475" s="13"/>
      <c r="EX475" s="13"/>
      <c r="EY475" s="13"/>
      <c r="EZ475" s="13"/>
      <c r="FA475" s="13"/>
      <c r="FB475" s="13"/>
      <c r="FC475" s="13"/>
      <c r="FD475" s="13"/>
      <c r="FE475" s="13"/>
      <c r="FF475" s="13"/>
      <c r="FG475" s="13"/>
      <c r="FH475" s="13"/>
      <c r="FI475" s="13"/>
      <c r="FJ475" s="13"/>
      <c r="FK475" s="13"/>
      <c r="FL475" s="13"/>
      <c r="FM475" s="13"/>
      <c r="FN475" s="13"/>
      <c r="FO475" s="13"/>
      <c r="FP475" s="13"/>
      <c r="FQ475" s="13"/>
      <c r="FR475" s="13"/>
      <c r="FS475" s="13"/>
      <c r="FT475" s="13"/>
      <c r="FU475" s="13"/>
      <c r="FV475" s="13"/>
      <c r="FW475" s="13"/>
      <c r="FX475" s="13"/>
      <c r="FY475" s="13"/>
      <c r="FZ475" s="13"/>
      <c r="GA475" s="13"/>
      <c r="GB475" s="13"/>
      <c r="GC475" s="13"/>
    </row>
    <row r="476" spans="1:185" ht="12.75" customHeight="1" x14ac:dyDescent="0.2">
      <c r="A476" s="76"/>
      <c r="B476" s="81" t="s">
        <v>167</v>
      </c>
      <c r="C476" s="82" t="s">
        <v>663</v>
      </c>
      <c r="D476" s="88"/>
      <c r="E476" s="85">
        <v>2.6</v>
      </c>
      <c r="F476" s="78"/>
      <c r="G476" s="15">
        <f t="shared" si="6"/>
        <v>11</v>
      </c>
      <c r="H476" s="15">
        <v>0</v>
      </c>
      <c r="I476" s="15">
        <v>0</v>
      </c>
      <c r="J476" s="68">
        <v>0</v>
      </c>
      <c r="K476" s="15"/>
      <c r="L476" s="59">
        <v>1</v>
      </c>
      <c r="M476" s="59">
        <v>1</v>
      </c>
      <c r="N476" s="59">
        <v>0</v>
      </c>
      <c r="O476" s="59">
        <v>1</v>
      </c>
      <c r="P476" s="15"/>
      <c r="Q476" s="59">
        <v>1</v>
      </c>
      <c r="R476" s="59">
        <v>5</v>
      </c>
      <c r="S476" s="59">
        <v>2</v>
      </c>
      <c r="T476" s="59"/>
      <c r="U476" s="15"/>
      <c r="V476" s="59"/>
      <c r="W476" s="59"/>
      <c r="X476" s="61"/>
      <c r="Y476" s="59"/>
      <c r="Z476" s="61"/>
      <c r="AA476" s="59"/>
      <c r="AB476" s="62"/>
      <c r="AC476" s="62"/>
      <c r="AD476" s="59"/>
      <c r="AE476" s="62"/>
      <c r="AF476" s="59"/>
      <c r="AG476" s="59"/>
      <c r="AH476" s="59"/>
      <c r="AI476" s="59"/>
      <c r="AJ476" s="59"/>
      <c r="AK476" s="59"/>
      <c r="AL476" s="59"/>
      <c r="AM476" s="59"/>
      <c r="AN476" s="59"/>
      <c r="AO476" s="59"/>
      <c r="AP476" s="59"/>
      <c r="AQ476" s="59"/>
      <c r="AR476" s="59"/>
      <c r="AS476" s="59"/>
      <c r="AT476" s="59"/>
      <c r="AU476" s="59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  <c r="BF476" s="13"/>
      <c r="BG476" s="13"/>
      <c r="BH476" s="13"/>
      <c r="BI476" s="13"/>
      <c r="BJ476" s="13"/>
      <c r="BK476" s="13"/>
      <c r="BL476" s="13"/>
      <c r="BM476" s="13"/>
      <c r="BN476" s="13"/>
      <c r="BO476" s="13"/>
      <c r="BP476" s="13"/>
      <c r="BQ476" s="13"/>
      <c r="BR476" s="13"/>
      <c r="BS476" s="13"/>
      <c r="BT476" s="13"/>
      <c r="BU476" s="13"/>
      <c r="BV476" s="13"/>
      <c r="BW476" s="13"/>
      <c r="BX476" s="13"/>
      <c r="BY476" s="13"/>
      <c r="BZ476" s="13"/>
      <c r="CA476" s="13"/>
      <c r="CB476" s="13"/>
      <c r="CC476" s="13"/>
      <c r="CD476" s="13"/>
      <c r="CE476" s="13"/>
      <c r="CF476" s="13"/>
      <c r="CG476" s="13"/>
      <c r="CH476" s="13"/>
      <c r="CI476" s="13"/>
      <c r="CJ476" s="13"/>
      <c r="CK476" s="13"/>
      <c r="CL476" s="13"/>
      <c r="CM476" s="13"/>
      <c r="CN476" s="13"/>
      <c r="CO476" s="13"/>
      <c r="CP476" s="13"/>
      <c r="CQ476" s="13"/>
      <c r="CR476" s="13"/>
      <c r="CS476" s="13"/>
      <c r="CT476" s="13"/>
      <c r="CU476" s="13"/>
      <c r="CV476" s="13"/>
      <c r="CW476" s="13"/>
      <c r="CX476" s="13"/>
      <c r="CY476" s="13"/>
      <c r="CZ476" s="13"/>
      <c r="DA476" s="13"/>
      <c r="DB476" s="13"/>
      <c r="DC476" s="13"/>
      <c r="DD476" s="13"/>
      <c r="DE476" s="13"/>
      <c r="DF476" s="13"/>
      <c r="DG476" s="13"/>
      <c r="DH476" s="13"/>
      <c r="DI476" s="13"/>
      <c r="DJ476" s="13"/>
      <c r="DK476" s="13"/>
      <c r="DL476" s="13"/>
      <c r="DM476" s="13"/>
      <c r="DN476" s="13"/>
      <c r="DO476" s="13"/>
      <c r="DP476" s="13"/>
      <c r="DQ476" s="13"/>
      <c r="DR476" s="13"/>
      <c r="DS476" s="13"/>
      <c r="DT476" s="13"/>
      <c r="DU476" s="13"/>
      <c r="DV476" s="13"/>
      <c r="DW476" s="13"/>
      <c r="DX476" s="13"/>
      <c r="DY476" s="13"/>
      <c r="DZ476" s="13"/>
      <c r="EA476" s="13"/>
      <c r="EB476" s="13"/>
      <c r="EC476" s="13"/>
      <c r="ED476" s="13"/>
      <c r="EE476" s="13"/>
      <c r="EF476" s="13"/>
      <c r="EG476" s="13"/>
      <c r="EH476" s="13"/>
      <c r="EI476" s="13"/>
      <c r="EJ476" s="13"/>
      <c r="EK476" s="13"/>
      <c r="EL476" s="13"/>
      <c r="EM476" s="13"/>
      <c r="EN476" s="13"/>
      <c r="EO476" s="13"/>
      <c r="EP476" s="13"/>
      <c r="EQ476" s="13"/>
      <c r="ER476" s="13"/>
      <c r="ES476" s="13"/>
      <c r="ET476" s="13"/>
      <c r="EU476" s="13"/>
      <c r="EV476" s="13"/>
      <c r="EW476" s="13"/>
      <c r="EX476" s="13"/>
      <c r="EY476" s="13"/>
      <c r="EZ476" s="13"/>
      <c r="FA476" s="13"/>
      <c r="FB476" s="13"/>
      <c r="FC476" s="13"/>
      <c r="FD476" s="13"/>
      <c r="FE476" s="13"/>
      <c r="FF476" s="13"/>
      <c r="FG476" s="13"/>
      <c r="FH476" s="13"/>
      <c r="FI476" s="13"/>
      <c r="FJ476" s="13"/>
      <c r="FK476" s="13"/>
      <c r="FL476" s="13"/>
      <c r="FM476" s="13"/>
      <c r="FN476" s="13"/>
      <c r="FO476" s="13"/>
      <c r="FP476" s="13"/>
      <c r="FQ476" s="13"/>
      <c r="FR476" s="13"/>
      <c r="FS476" s="13"/>
      <c r="FT476" s="13"/>
      <c r="FU476" s="13"/>
      <c r="FV476" s="13"/>
      <c r="FW476" s="13"/>
      <c r="FX476" s="13"/>
      <c r="FY476" s="13"/>
      <c r="FZ476" s="13"/>
      <c r="GA476" s="13"/>
      <c r="GB476" s="13"/>
      <c r="GC476" s="13"/>
    </row>
    <row r="477" spans="1:185" ht="12.75" customHeight="1" x14ac:dyDescent="0.2">
      <c r="A477" s="76"/>
      <c r="B477" s="81" t="s">
        <v>462</v>
      </c>
      <c r="C477" s="82" t="s">
        <v>652</v>
      </c>
      <c r="D477" s="88">
        <v>0</v>
      </c>
      <c r="E477" s="85">
        <v>2.5</v>
      </c>
      <c r="F477" s="73"/>
      <c r="G477" s="15">
        <f t="shared" si="6"/>
        <v>0</v>
      </c>
      <c r="H477" s="15">
        <v>0</v>
      </c>
      <c r="I477" s="15">
        <v>0</v>
      </c>
      <c r="J477" s="68">
        <v>0</v>
      </c>
      <c r="K477" s="15"/>
      <c r="L477" s="59">
        <v>0</v>
      </c>
      <c r="M477" s="59">
        <v>0</v>
      </c>
      <c r="N477" s="59">
        <v>0</v>
      </c>
      <c r="O477" s="59">
        <v>0</v>
      </c>
      <c r="P477" s="15"/>
      <c r="Q477" s="59">
        <v>0</v>
      </c>
      <c r="R477" s="59">
        <v>0</v>
      </c>
      <c r="S477" s="59">
        <v>0</v>
      </c>
      <c r="T477" s="59"/>
      <c r="U477" s="15"/>
      <c r="V477" s="59"/>
      <c r="W477" s="59"/>
      <c r="X477" s="61"/>
      <c r="Y477" s="59"/>
      <c r="Z477" s="61"/>
      <c r="AA477" s="59"/>
      <c r="AB477" s="62"/>
      <c r="AC477" s="62"/>
      <c r="AD477" s="59"/>
      <c r="AE477" s="62"/>
      <c r="AF477" s="59"/>
      <c r="AG477" s="63"/>
      <c r="AH477" s="59"/>
      <c r="AI477" s="59"/>
      <c r="AJ477" s="59"/>
      <c r="AK477" s="59"/>
      <c r="AL477" s="59"/>
      <c r="AM477" s="59"/>
      <c r="AN477" s="59"/>
      <c r="AO477" s="59"/>
      <c r="AP477" s="59"/>
      <c r="AQ477" s="59"/>
      <c r="AR477" s="63"/>
      <c r="AS477" s="59"/>
      <c r="AT477" s="59"/>
      <c r="AU477" s="59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  <c r="BF477" s="13"/>
      <c r="BG477" s="13"/>
      <c r="BH477" s="13"/>
      <c r="BI477" s="13"/>
      <c r="BJ477" s="13"/>
      <c r="BK477" s="13"/>
      <c r="BL477" s="13"/>
      <c r="BM477" s="13"/>
      <c r="BN477" s="13"/>
      <c r="BO477" s="13"/>
      <c r="BP477" s="13"/>
      <c r="BQ477" s="13"/>
      <c r="BR477" s="13"/>
      <c r="BS477" s="13"/>
      <c r="BT477" s="13"/>
      <c r="BU477" s="13"/>
      <c r="BV477" s="13"/>
      <c r="BW477" s="13"/>
      <c r="BX477" s="13"/>
      <c r="BY477" s="13"/>
      <c r="BZ477" s="13"/>
      <c r="CA477" s="13"/>
      <c r="CB477" s="13"/>
      <c r="CC477" s="13"/>
      <c r="CD477" s="13"/>
      <c r="CE477" s="13"/>
      <c r="CF477" s="13"/>
      <c r="CG477" s="13"/>
      <c r="CH477" s="13"/>
      <c r="CI477" s="13"/>
      <c r="CJ477" s="13"/>
      <c r="CK477" s="13"/>
      <c r="CL477" s="13"/>
      <c r="CM477" s="13"/>
      <c r="CN477" s="13"/>
      <c r="CO477" s="13"/>
      <c r="CP477" s="13"/>
      <c r="CQ477" s="13"/>
      <c r="CR477" s="13"/>
      <c r="CS477" s="13"/>
      <c r="CT477" s="13"/>
      <c r="CU477" s="13"/>
      <c r="CV477" s="13"/>
      <c r="CW477" s="13"/>
      <c r="CX477" s="13"/>
      <c r="CY477" s="13"/>
      <c r="CZ477" s="13"/>
      <c r="DA477" s="13"/>
      <c r="DB477" s="13"/>
      <c r="DC477" s="13"/>
      <c r="DD477" s="13"/>
      <c r="DE477" s="13"/>
      <c r="DF477" s="13"/>
      <c r="DG477" s="13"/>
      <c r="DH477" s="13"/>
      <c r="DI477" s="13"/>
      <c r="DJ477" s="13"/>
      <c r="DK477" s="13"/>
      <c r="DL477" s="13"/>
      <c r="DM477" s="13"/>
      <c r="DN477" s="13"/>
      <c r="DO477" s="13"/>
      <c r="DP477" s="13"/>
      <c r="DQ477" s="13"/>
      <c r="DR477" s="13"/>
      <c r="DS477" s="13"/>
      <c r="DT477" s="13"/>
      <c r="DU477" s="13"/>
      <c r="DV477" s="13"/>
      <c r="DW477" s="13"/>
      <c r="DX477" s="13"/>
      <c r="DY477" s="13"/>
      <c r="DZ477" s="13"/>
      <c r="EA477" s="13"/>
      <c r="EB477" s="13"/>
      <c r="EC477" s="13"/>
      <c r="ED477" s="13"/>
      <c r="EE477" s="13"/>
      <c r="EF477" s="13"/>
      <c r="EG477" s="13"/>
      <c r="EH477" s="13"/>
      <c r="EI477" s="13"/>
      <c r="EJ477" s="13"/>
      <c r="EK477" s="13"/>
      <c r="EL477" s="13"/>
      <c r="EM477" s="13"/>
      <c r="EN477" s="13"/>
      <c r="EO477" s="13"/>
      <c r="EP477" s="13"/>
      <c r="EQ477" s="13"/>
      <c r="ER477" s="13"/>
      <c r="ES477" s="13"/>
      <c r="ET477" s="13"/>
      <c r="EU477" s="13"/>
      <c r="EV477" s="13"/>
      <c r="EW477" s="13"/>
      <c r="EX477" s="13"/>
      <c r="EY477" s="13"/>
      <c r="EZ477" s="13"/>
      <c r="FA477" s="13"/>
      <c r="FB477" s="13"/>
      <c r="FC477" s="13"/>
      <c r="FD477" s="13"/>
      <c r="FE477" s="13"/>
      <c r="FF477" s="13"/>
      <c r="FG477" s="13"/>
      <c r="FH477" s="13"/>
      <c r="FI477" s="13"/>
      <c r="FJ477" s="13"/>
      <c r="FK477" s="13"/>
      <c r="FL477" s="13"/>
      <c r="FM477" s="13"/>
      <c r="FN477" s="13"/>
      <c r="FO477" s="13"/>
      <c r="FP477" s="13"/>
      <c r="FQ477" s="13"/>
      <c r="FR477" s="13"/>
      <c r="FS477" s="13"/>
      <c r="FT477" s="13"/>
      <c r="FU477" s="13"/>
      <c r="FV477" s="13"/>
      <c r="FW477" s="13"/>
      <c r="FX477" s="13"/>
      <c r="FY477" s="13"/>
      <c r="FZ477" s="13"/>
      <c r="GA477" s="13"/>
      <c r="GB477" s="13"/>
      <c r="GC477" s="13"/>
    </row>
    <row r="478" spans="1:185" ht="12.75" customHeight="1" x14ac:dyDescent="0.2">
      <c r="A478" s="76"/>
      <c r="B478" s="81" t="s">
        <v>603</v>
      </c>
      <c r="C478" s="82" t="s">
        <v>654</v>
      </c>
      <c r="D478" s="88"/>
      <c r="E478" s="85">
        <v>2.5</v>
      </c>
      <c r="F478" s="73"/>
      <c r="G478" s="15">
        <f t="shared" si="6"/>
        <v>1</v>
      </c>
      <c r="H478" s="15">
        <v>1</v>
      </c>
      <c r="I478" s="15">
        <v>0</v>
      </c>
      <c r="J478" s="68">
        <v>0</v>
      </c>
      <c r="K478" s="15"/>
      <c r="L478" s="59">
        <v>0</v>
      </c>
      <c r="M478" s="59">
        <v>0</v>
      </c>
      <c r="N478" s="59">
        <v>0</v>
      </c>
      <c r="O478" s="59">
        <v>0</v>
      </c>
      <c r="P478" s="15"/>
      <c r="Q478" s="59">
        <v>0</v>
      </c>
      <c r="R478" s="59">
        <v>0</v>
      </c>
      <c r="S478" s="59">
        <v>0</v>
      </c>
      <c r="T478" s="59"/>
      <c r="U478" s="15"/>
      <c r="V478" s="59"/>
      <c r="W478" s="59"/>
      <c r="X478" s="61"/>
      <c r="Y478" s="59"/>
      <c r="Z478" s="61"/>
      <c r="AA478" s="59"/>
      <c r="AB478" s="62"/>
      <c r="AC478" s="62"/>
      <c r="AD478" s="59"/>
      <c r="AE478" s="62"/>
      <c r="AF478" s="59"/>
      <c r="AG478" s="63"/>
      <c r="AH478" s="63"/>
      <c r="AI478" s="59"/>
      <c r="AJ478" s="59"/>
      <c r="AK478" s="59"/>
      <c r="AL478" s="59"/>
      <c r="AM478" s="59"/>
      <c r="AN478" s="59"/>
      <c r="AO478" s="59"/>
      <c r="AP478" s="59"/>
      <c r="AQ478" s="63"/>
      <c r="AR478" s="59"/>
      <c r="AS478" s="59"/>
      <c r="AT478" s="59"/>
      <c r="AU478" s="59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  <c r="BF478" s="13"/>
      <c r="BG478" s="13"/>
      <c r="BH478" s="13"/>
      <c r="BI478" s="13"/>
      <c r="BJ478" s="13"/>
      <c r="BK478" s="13"/>
      <c r="BL478" s="13"/>
      <c r="BM478" s="13"/>
      <c r="BN478" s="13"/>
      <c r="BO478" s="13"/>
      <c r="BP478" s="13"/>
      <c r="BQ478" s="13"/>
      <c r="BR478" s="13"/>
      <c r="BS478" s="13"/>
      <c r="BT478" s="13"/>
      <c r="BU478" s="13"/>
      <c r="BV478" s="13"/>
      <c r="BW478" s="13"/>
      <c r="BX478" s="13"/>
      <c r="BY478" s="13"/>
      <c r="BZ478" s="13"/>
      <c r="CA478" s="13"/>
      <c r="CB478" s="13"/>
      <c r="CC478" s="13"/>
      <c r="CD478" s="13"/>
      <c r="CE478" s="13"/>
      <c r="CF478" s="13"/>
      <c r="CG478" s="13"/>
      <c r="CH478" s="13"/>
      <c r="CI478" s="13"/>
      <c r="CJ478" s="13"/>
      <c r="CK478" s="13"/>
      <c r="CL478" s="13"/>
      <c r="CM478" s="13"/>
      <c r="CN478" s="13"/>
      <c r="CO478" s="13"/>
      <c r="CP478" s="13"/>
      <c r="CQ478" s="13"/>
      <c r="CR478" s="13"/>
      <c r="CS478" s="13"/>
      <c r="CT478" s="13"/>
      <c r="CU478" s="13"/>
      <c r="CV478" s="13"/>
      <c r="CW478" s="13"/>
      <c r="CX478" s="13"/>
      <c r="CY478" s="13"/>
      <c r="CZ478" s="13"/>
      <c r="DA478" s="13"/>
      <c r="DB478" s="13"/>
      <c r="DC478" s="13"/>
      <c r="DD478" s="13"/>
      <c r="DE478" s="13"/>
      <c r="DF478" s="13"/>
      <c r="DG478" s="13"/>
      <c r="DH478" s="13"/>
      <c r="DI478" s="13"/>
      <c r="DJ478" s="13"/>
      <c r="DK478" s="13"/>
      <c r="DL478" s="13"/>
      <c r="DM478" s="13"/>
      <c r="DN478" s="13"/>
      <c r="DO478" s="13"/>
      <c r="DP478" s="13"/>
      <c r="DQ478" s="13"/>
      <c r="DR478" s="13"/>
      <c r="DS478" s="13"/>
      <c r="DT478" s="13"/>
      <c r="DU478" s="13"/>
      <c r="DV478" s="13"/>
      <c r="DW478" s="13"/>
      <c r="DX478" s="13"/>
      <c r="DY478" s="13"/>
      <c r="DZ478" s="13"/>
      <c r="EA478" s="13"/>
      <c r="EB478" s="13"/>
      <c r="EC478" s="13"/>
      <c r="ED478" s="13"/>
      <c r="EE478" s="13"/>
      <c r="EF478" s="13"/>
      <c r="EG478" s="13"/>
      <c r="EH478" s="13"/>
      <c r="EI478" s="13"/>
      <c r="EJ478" s="13"/>
      <c r="EK478" s="13"/>
      <c r="EL478" s="13"/>
      <c r="EM478" s="13"/>
      <c r="EN478" s="13"/>
      <c r="EO478" s="13"/>
      <c r="EP478" s="13"/>
      <c r="EQ478" s="13"/>
      <c r="ER478" s="13"/>
      <c r="ES478" s="13"/>
      <c r="ET478" s="13"/>
      <c r="EU478" s="13"/>
      <c r="EV478" s="13"/>
      <c r="EW478" s="13"/>
      <c r="EX478" s="13"/>
      <c r="EY478" s="13"/>
      <c r="EZ478" s="13"/>
      <c r="FA478" s="13"/>
      <c r="FB478" s="13"/>
      <c r="FC478" s="13"/>
      <c r="FD478" s="13"/>
      <c r="FE478" s="13"/>
      <c r="FF478" s="13"/>
      <c r="FG478" s="13"/>
      <c r="FH478" s="13"/>
      <c r="FI478" s="13"/>
      <c r="FJ478" s="13"/>
      <c r="FK478" s="13"/>
      <c r="FL478" s="13"/>
      <c r="FM478" s="13"/>
      <c r="FN478" s="13"/>
      <c r="FO478" s="13"/>
      <c r="FP478" s="13"/>
      <c r="FQ478" s="13"/>
      <c r="FR478" s="13"/>
      <c r="FS478" s="13"/>
      <c r="FT478" s="13"/>
      <c r="FU478" s="13"/>
      <c r="FV478" s="13"/>
      <c r="FW478" s="13"/>
      <c r="FX478" s="13"/>
      <c r="FY478" s="13"/>
      <c r="FZ478" s="13"/>
      <c r="GA478" s="13"/>
      <c r="GB478" s="13"/>
      <c r="GC478" s="13"/>
    </row>
    <row r="479" spans="1:185" ht="12.75" customHeight="1" x14ac:dyDescent="0.2">
      <c r="A479" s="76"/>
      <c r="B479" s="81" t="s">
        <v>604</v>
      </c>
      <c r="C479" s="82" t="s">
        <v>659</v>
      </c>
      <c r="D479" s="88"/>
      <c r="E479" s="85">
        <v>2.5</v>
      </c>
      <c r="F479" s="73"/>
      <c r="G479" s="15">
        <f t="shared" ref="G479:G548" si="7">SUM(H479:AU479)</f>
        <v>0</v>
      </c>
      <c r="H479" s="15">
        <v>0</v>
      </c>
      <c r="I479" s="15">
        <v>0</v>
      </c>
      <c r="J479" s="15">
        <v>0</v>
      </c>
      <c r="K479" s="15"/>
      <c r="L479" s="59">
        <v>0</v>
      </c>
      <c r="M479" s="59">
        <v>0</v>
      </c>
      <c r="N479" s="59">
        <v>0</v>
      </c>
      <c r="O479" s="59">
        <v>0</v>
      </c>
      <c r="P479" s="15"/>
      <c r="Q479" s="59">
        <v>0</v>
      </c>
      <c r="R479" s="59">
        <v>0</v>
      </c>
      <c r="S479" s="59">
        <v>0</v>
      </c>
      <c r="T479" s="59"/>
      <c r="U479" s="15"/>
      <c r="V479" s="59"/>
      <c r="W479" s="59"/>
      <c r="X479" s="61"/>
      <c r="Y479" s="59"/>
      <c r="Z479" s="61"/>
      <c r="AA479" s="59"/>
      <c r="AB479" s="62"/>
      <c r="AC479" s="62"/>
      <c r="AD479" s="59"/>
      <c r="AE479" s="62"/>
      <c r="AF479" s="59"/>
      <c r="AG479" s="59"/>
      <c r="AH479" s="59"/>
      <c r="AI479" s="59"/>
      <c r="AJ479" s="63"/>
      <c r="AK479" s="59"/>
      <c r="AL479" s="59"/>
      <c r="AM479" s="59"/>
      <c r="AN479" s="63"/>
      <c r="AO479" s="59"/>
      <c r="AP479" s="59"/>
      <c r="AQ479" s="59"/>
      <c r="AR479" s="59"/>
      <c r="AS479" s="59"/>
      <c r="AT479" s="59"/>
      <c r="AU479" s="59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  <c r="BF479" s="13"/>
      <c r="BG479" s="13"/>
      <c r="BH479" s="13"/>
      <c r="BI479" s="13"/>
      <c r="BJ479" s="13"/>
      <c r="BK479" s="13"/>
      <c r="BL479" s="13"/>
      <c r="BM479" s="13"/>
      <c r="BN479" s="13"/>
      <c r="BO479" s="13"/>
      <c r="BP479" s="13"/>
      <c r="BQ479" s="13"/>
      <c r="BR479" s="13"/>
      <c r="BS479" s="13"/>
      <c r="BT479" s="13"/>
      <c r="BU479" s="13"/>
      <c r="BV479" s="13"/>
      <c r="BW479" s="13"/>
      <c r="BX479" s="13"/>
      <c r="BY479" s="13"/>
      <c r="BZ479" s="13"/>
      <c r="CA479" s="13"/>
      <c r="CB479" s="13"/>
      <c r="CC479" s="13"/>
      <c r="CD479" s="13"/>
      <c r="CE479" s="13"/>
      <c r="CF479" s="13"/>
      <c r="CG479" s="13"/>
      <c r="CH479" s="13"/>
      <c r="CI479" s="13"/>
      <c r="CJ479" s="13"/>
      <c r="CK479" s="13"/>
      <c r="CL479" s="13"/>
      <c r="CM479" s="13"/>
      <c r="CN479" s="13"/>
      <c r="CO479" s="13"/>
      <c r="CP479" s="13"/>
      <c r="CQ479" s="13"/>
      <c r="CR479" s="13"/>
      <c r="CS479" s="13"/>
      <c r="CT479" s="13"/>
      <c r="CU479" s="13"/>
      <c r="CV479" s="13"/>
      <c r="CW479" s="13"/>
      <c r="CX479" s="13"/>
      <c r="CY479" s="13"/>
      <c r="CZ479" s="13"/>
      <c r="DA479" s="13"/>
      <c r="DB479" s="13"/>
      <c r="DC479" s="13"/>
      <c r="DD479" s="13"/>
      <c r="DE479" s="13"/>
      <c r="DF479" s="13"/>
      <c r="DG479" s="13"/>
      <c r="DH479" s="13"/>
      <c r="DI479" s="13"/>
      <c r="DJ479" s="13"/>
      <c r="DK479" s="13"/>
      <c r="DL479" s="13"/>
      <c r="DM479" s="13"/>
      <c r="DN479" s="13"/>
      <c r="DO479" s="13"/>
      <c r="DP479" s="13"/>
      <c r="DQ479" s="13"/>
      <c r="DR479" s="13"/>
      <c r="DS479" s="13"/>
      <c r="DT479" s="13"/>
      <c r="DU479" s="13"/>
      <c r="DV479" s="13"/>
      <c r="DW479" s="13"/>
      <c r="DX479" s="13"/>
      <c r="DY479" s="13"/>
      <c r="DZ479" s="13"/>
      <c r="EA479" s="13"/>
      <c r="EB479" s="13"/>
      <c r="EC479" s="13"/>
      <c r="ED479" s="13"/>
      <c r="EE479" s="13"/>
      <c r="EF479" s="13"/>
      <c r="EG479" s="13"/>
      <c r="EH479" s="13"/>
      <c r="EI479" s="13"/>
      <c r="EJ479" s="13"/>
      <c r="EK479" s="13"/>
      <c r="EL479" s="13"/>
      <c r="EM479" s="13"/>
      <c r="EN479" s="13"/>
      <c r="EO479" s="13"/>
      <c r="EP479" s="13"/>
      <c r="EQ479" s="13"/>
      <c r="ER479" s="13"/>
      <c r="ES479" s="13"/>
      <c r="ET479" s="13"/>
      <c r="EU479" s="13"/>
      <c r="EV479" s="13"/>
      <c r="EW479" s="13"/>
      <c r="EX479" s="13"/>
      <c r="EY479" s="13"/>
      <c r="EZ479" s="13"/>
      <c r="FA479" s="13"/>
      <c r="FB479" s="13"/>
      <c r="FC479" s="13"/>
      <c r="FD479" s="13"/>
      <c r="FE479" s="13"/>
      <c r="FF479" s="13"/>
      <c r="FG479" s="13"/>
      <c r="FH479" s="13"/>
      <c r="FI479" s="13"/>
      <c r="FJ479" s="13"/>
      <c r="FK479" s="13"/>
      <c r="FL479" s="13"/>
      <c r="FM479" s="13"/>
      <c r="FN479" s="13"/>
      <c r="FO479" s="13"/>
      <c r="FP479" s="13"/>
      <c r="FQ479" s="13"/>
      <c r="FR479" s="13"/>
      <c r="FS479" s="13"/>
      <c r="FT479" s="13"/>
      <c r="FU479" s="13"/>
      <c r="FV479" s="13"/>
      <c r="FW479" s="13"/>
      <c r="FX479" s="13"/>
      <c r="FY479" s="13"/>
      <c r="FZ479" s="13"/>
      <c r="GA479" s="13"/>
      <c r="GB479" s="13"/>
      <c r="GC479" s="13"/>
    </row>
    <row r="480" spans="1:185" ht="12.75" customHeight="1" x14ac:dyDescent="0.2">
      <c r="A480" s="76"/>
      <c r="B480" s="81" t="s">
        <v>605</v>
      </c>
      <c r="C480" s="82" t="s">
        <v>654</v>
      </c>
      <c r="D480" s="88"/>
      <c r="E480" s="85">
        <v>2.5</v>
      </c>
      <c r="F480" s="73"/>
      <c r="G480" s="15">
        <f t="shared" si="7"/>
        <v>0</v>
      </c>
      <c r="H480" s="15">
        <v>0</v>
      </c>
      <c r="I480" s="15">
        <v>0</v>
      </c>
      <c r="J480" s="15">
        <v>0</v>
      </c>
      <c r="K480" s="15"/>
      <c r="L480" s="59">
        <v>0</v>
      </c>
      <c r="M480" s="59">
        <v>0</v>
      </c>
      <c r="N480" s="59">
        <v>0</v>
      </c>
      <c r="O480" s="59">
        <v>0</v>
      </c>
      <c r="P480" s="15"/>
      <c r="Q480" s="59">
        <v>0</v>
      </c>
      <c r="R480" s="59">
        <v>0</v>
      </c>
      <c r="S480" s="59">
        <v>0</v>
      </c>
      <c r="T480" s="59"/>
      <c r="U480" s="15"/>
      <c r="V480" s="59"/>
      <c r="W480" s="59"/>
      <c r="X480" s="61"/>
      <c r="Y480" s="59"/>
      <c r="Z480" s="61"/>
      <c r="AA480" s="59"/>
      <c r="AB480" s="62"/>
      <c r="AC480" s="62"/>
      <c r="AD480" s="59"/>
      <c r="AE480" s="62"/>
      <c r="AF480" s="59"/>
      <c r="AG480" s="59"/>
      <c r="AH480" s="59"/>
      <c r="AI480" s="59"/>
      <c r="AJ480" s="59"/>
      <c r="AK480" s="59"/>
      <c r="AL480" s="59"/>
      <c r="AM480" s="59"/>
      <c r="AN480" s="59"/>
      <c r="AO480" s="59"/>
      <c r="AP480" s="59"/>
      <c r="AQ480" s="59"/>
      <c r="AR480" s="59"/>
      <c r="AS480" s="59"/>
      <c r="AT480" s="59"/>
      <c r="AU480" s="59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  <c r="BF480" s="13"/>
      <c r="BG480" s="13"/>
      <c r="BH480" s="13"/>
      <c r="BI480" s="13"/>
      <c r="BJ480" s="13"/>
      <c r="BK480" s="13"/>
      <c r="BL480" s="13"/>
      <c r="BM480" s="13"/>
      <c r="BN480" s="13"/>
      <c r="BO480" s="13"/>
      <c r="BP480" s="13"/>
      <c r="BQ480" s="13"/>
      <c r="BR480" s="13"/>
      <c r="BS480" s="13"/>
      <c r="BT480" s="13"/>
      <c r="BU480" s="13"/>
      <c r="BV480" s="13"/>
      <c r="BW480" s="13"/>
      <c r="BX480" s="13"/>
      <c r="BY480" s="13"/>
      <c r="BZ480" s="13"/>
      <c r="CA480" s="13"/>
      <c r="CB480" s="13"/>
      <c r="CC480" s="13"/>
      <c r="CD480" s="13"/>
      <c r="CE480" s="13"/>
      <c r="CF480" s="13"/>
      <c r="CG480" s="13"/>
      <c r="CH480" s="13"/>
      <c r="CI480" s="13"/>
      <c r="CJ480" s="13"/>
      <c r="CK480" s="13"/>
      <c r="CL480" s="13"/>
      <c r="CM480" s="13"/>
      <c r="CN480" s="13"/>
      <c r="CO480" s="13"/>
      <c r="CP480" s="13"/>
      <c r="CQ480" s="13"/>
      <c r="CR480" s="13"/>
      <c r="CS480" s="13"/>
      <c r="CT480" s="13"/>
      <c r="CU480" s="13"/>
      <c r="CV480" s="13"/>
      <c r="CW480" s="13"/>
      <c r="CX480" s="13"/>
      <c r="CY480" s="13"/>
      <c r="CZ480" s="13"/>
      <c r="DA480" s="13"/>
      <c r="DB480" s="13"/>
      <c r="DC480" s="13"/>
      <c r="DD480" s="13"/>
      <c r="DE480" s="13"/>
      <c r="DF480" s="13"/>
      <c r="DG480" s="13"/>
      <c r="DH480" s="13"/>
      <c r="DI480" s="13"/>
      <c r="DJ480" s="13"/>
      <c r="DK480" s="13"/>
      <c r="DL480" s="13"/>
      <c r="DM480" s="13"/>
      <c r="DN480" s="13"/>
      <c r="DO480" s="13"/>
      <c r="DP480" s="13"/>
      <c r="DQ480" s="13"/>
      <c r="DR480" s="13"/>
      <c r="DS480" s="13"/>
      <c r="DT480" s="13"/>
      <c r="DU480" s="13"/>
      <c r="DV480" s="13"/>
      <c r="DW480" s="13"/>
      <c r="DX480" s="13"/>
      <c r="DY480" s="13"/>
      <c r="DZ480" s="13"/>
      <c r="EA480" s="13"/>
      <c r="EB480" s="13"/>
      <c r="EC480" s="13"/>
      <c r="ED480" s="13"/>
      <c r="EE480" s="13"/>
      <c r="EF480" s="13"/>
      <c r="EG480" s="13"/>
      <c r="EH480" s="13"/>
      <c r="EI480" s="13"/>
      <c r="EJ480" s="13"/>
      <c r="EK480" s="13"/>
      <c r="EL480" s="13"/>
      <c r="EM480" s="13"/>
      <c r="EN480" s="13"/>
      <c r="EO480" s="13"/>
      <c r="EP480" s="13"/>
      <c r="EQ480" s="13"/>
      <c r="ER480" s="13"/>
      <c r="ES480" s="13"/>
      <c r="ET480" s="13"/>
      <c r="EU480" s="13"/>
      <c r="EV480" s="13"/>
      <c r="EW480" s="13"/>
      <c r="EX480" s="13"/>
      <c r="EY480" s="13"/>
      <c r="EZ480" s="13"/>
      <c r="FA480" s="13"/>
      <c r="FB480" s="13"/>
      <c r="FC480" s="13"/>
      <c r="FD480" s="13"/>
      <c r="FE480" s="13"/>
      <c r="FF480" s="13"/>
      <c r="FG480" s="13"/>
      <c r="FH480" s="13"/>
      <c r="FI480" s="13"/>
      <c r="FJ480" s="13"/>
      <c r="FK480" s="13"/>
      <c r="FL480" s="13"/>
      <c r="FM480" s="13"/>
      <c r="FN480" s="13"/>
      <c r="FO480" s="13"/>
      <c r="FP480" s="13"/>
      <c r="FQ480" s="13"/>
      <c r="FR480" s="13"/>
      <c r="FS480" s="13"/>
      <c r="FT480" s="13"/>
      <c r="FU480" s="13"/>
      <c r="FV480" s="13"/>
      <c r="FW480" s="13"/>
      <c r="FX480" s="13"/>
      <c r="FY480" s="13"/>
      <c r="FZ480" s="13"/>
      <c r="GA480" s="13"/>
      <c r="GB480" s="13"/>
      <c r="GC480" s="13"/>
    </row>
    <row r="481" spans="1:185" ht="12.75" customHeight="1" x14ac:dyDescent="0.2">
      <c r="A481" s="76"/>
      <c r="B481" s="81" t="s">
        <v>606</v>
      </c>
      <c r="C481" s="82" t="s">
        <v>661</v>
      </c>
      <c r="D481" s="88"/>
      <c r="E481" s="85">
        <v>2.5</v>
      </c>
      <c r="F481" s="73"/>
      <c r="G481" s="15">
        <f t="shared" si="7"/>
        <v>0</v>
      </c>
      <c r="H481" s="15">
        <v>0</v>
      </c>
      <c r="I481" s="15">
        <v>0</v>
      </c>
      <c r="J481" s="15">
        <v>0</v>
      </c>
      <c r="K481" s="15"/>
      <c r="L481" s="59">
        <v>0</v>
      </c>
      <c r="M481" s="59">
        <v>0</v>
      </c>
      <c r="N481" s="59">
        <v>0</v>
      </c>
      <c r="O481" s="59">
        <v>0</v>
      </c>
      <c r="P481" s="15"/>
      <c r="Q481" s="59">
        <v>0</v>
      </c>
      <c r="R481" s="59">
        <v>0</v>
      </c>
      <c r="S481" s="59">
        <v>0</v>
      </c>
      <c r="T481" s="59"/>
      <c r="U481" s="15"/>
      <c r="V481" s="59"/>
      <c r="W481" s="59"/>
      <c r="X481" s="61"/>
      <c r="Y481" s="59"/>
      <c r="Z481" s="61"/>
      <c r="AA481" s="59"/>
      <c r="AB481" s="62"/>
      <c r="AC481" s="62"/>
      <c r="AD481" s="59"/>
      <c r="AE481" s="62"/>
      <c r="AF481" s="59"/>
      <c r="AG481" s="59"/>
      <c r="AH481" s="59"/>
      <c r="AI481" s="59"/>
      <c r="AJ481" s="59"/>
      <c r="AK481" s="59"/>
      <c r="AL481" s="59"/>
      <c r="AM481" s="59"/>
      <c r="AN481" s="59"/>
      <c r="AO481" s="59"/>
      <c r="AP481" s="59"/>
      <c r="AQ481" s="63"/>
      <c r="AR481" s="59"/>
      <c r="AS481" s="59"/>
      <c r="AT481" s="59"/>
      <c r="AU481" s="59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  <c r="BF481" s="13"/>
      <c r="BG481" s="13"/>
      <c r="BH481" s="13"/>
      <c r="BI481" s="13"/>
      <c r="BJ481" s="13"/>
      <c r="BK481" s="13"/>
      <c r="BL481" s="13"/>
      <c r="BM481" s="13"/>
      <c r="BN481" s="13"/>
      <c r="BO481" s="13"/>
      <c r="BP481" s="13"/>
      <c r="BQ481" s="13"/>
      <c r="BR481" s="13"/>
      <c r="BS481" s="13"/>
      <c r="BT481" s="13"/>
      <c r="BU481" s="13"/>
      <c r="BV481" s="13"/>
      <c r="BW481" s="13"/>
      <c r="BX481" s="13"/>
      <c r="BY481" s="13"/>
      <c r="BZ481" s="13"/>
      <c r="CA481" s="13"/>
      <c r="CB481" s="13"/>
      <c r="CC481" s="13"/>
      <c r="CD481" s="13"/>
      <c r="CE481" s="13"/>
      <c r="CF481" s="13"/>
      <c r="CG481" s="13"/>
      <c r="CH481" s="13"/>
      <c r="CI481" s="13"/>
      <c r="CJ481" s="13"/>
      <c r="CK481" s="13"/>
      <c r="CL481" s="13"/>
      <c r="CM481" s="13"/>
      <c r="CN481" s="13"/>
      <c r="CO481" s="13"/>
      <c r="CP481" s="13"/>
      <c r="CQ481" s="13"/>
      <c r="CR481" s="13"/>
      <c r="CS481" s="13"/>
      <c r="CT481" s="13"/>
      <c r="CU481" s="13"/>
      <c r="CV481" s="13"/>
      <c r="CW481" s="13"/>
      <c r="CX481" s="13"/>
      <c r="CY481" s="13"/>
      <c r="CZ481" s="13"/>
      <c r="DA481" s="13"/>
      <c r="DB481" s="13"/>
      <c r="DC481" s="13"/>
      <c r="DD481" s="13"/>
      <c r="DE481" s="13"/>
      <c r="DF481" s="13"/>
      <c r="DG481" s="13"/>
      <c r="DH481" s="13"/>
      <c r="DI481" s="13"/>
      <c r="DJ481" s="13"/>
      <c r="DK481" s="13"/>
      <c r="DL481" s="13"/>
      <c r="DM481" s="13"/>
      <c r="DN481" s="13"/>
      <c r="DO481" s="13"/>
      <c r="DP481" s="13"/>
      <c r="DQ481" s="13"/>
      <c r="DR481" s="13"/>
      <c r="DS481" s="13"/>
      <c r="DT481" s="13"/>
      <c r="DU481" s="13"/>
      <c r="DV481" s="13"/>
      <c r="DW481" s="13"/>
      <c r="DX481" s="13"/>
      <c r="DY481" s="13"/>
      <c r="DZ481" s="13"/>
      <c r="EA481" s="13"/>
      <c r="EB481" s="13"/>
      <c r="EC481" s="13"/>
      <c r="ED481" s="13"/>
      <c r="EE481" s="13"/>
      <c r="EF481" s="13"/>
      <c r="EG481" s="13"/>
      <c r="EH481" s="13"/>
      <c r="EI481" s="13"/>
      <c r="EJ481" s="13"/>
      <c r="EK481" s="13"/>
      <c r="EL481" s="13"/>
      <c r="EM481" s="13"/>
      <c r="EN481" s="13"/>
      <c r="EO481" s="13"/>
      <c r="EP481" s="13"/>
      <c r="EQ481" s="13"/>
      <c r="ER481" s="13"/>
      <c r="ES481" s="13"/>
      <c r="ET481" s="13"/>
      <c r="EU481" s="13"/>
      <c r="EV481" s="13"/>
      <c r="EW481" s="13"/>
      <c r="EX481" s="13"/>
      <c r="EY481" s="13"/>
      <c r="EZ481" s="13"/>
      <c r="FA481" s="13"/>
      <c r="FB481" s="13"/>
      <c r="FC481" s="13"/>
      <c r="FD481" s="13"/>
      <c r="FE481" s="13"/>
      <c r="FF481" s="13"/>
      <c r="FG481" s="13"/>
      <c r="FH481" s="13"/>
      <c r="FI481" s="13"/>
      <c r="FJ481" s="13"/>
      <c r="FK481" s="13"/>
      <c r="FL481" s="13"/>
      <c r="FM481" s="13"/>
      <c r="FN481" s="13"/>
      <c r="FO481" s="13"/>
      <c r="FP481" s="13"/>
      <c r="FQ481" s="13"/>
      <c r="FR481" s="13"/>
      <c r="FS481" s="13"/>
      <c r="FT481" s="13"/>
      <c r="FU481" s="13"/>
      <c r="FV481" s="13"/>
      <c r="FW481" s="13"/>
      <c r="FX481" s="13"/>
      <c r="FY481" s="13"/>
      <c r="FZ481" s="13"/>
      <c r="GA481" s="13"/>
      <c r="GB481" s="13"/>
      <c r="GC481" s="13"/>
    </row>
    <row r="482" spans="1:185" ht="12.75" customHeight="1" x14ac:dyDescent="0.2">
      <c r="A482" s="76"/>
      <c r="B482" s="81" t="s">
        <v>607</v>
      </c>
      <c r="C482" s="82" t="s">
        <v>651</v>
      </c>
      <c r="D482" s="88"/>
      <c r="E482" s="85">
        <v>2.5</v>
      </c>
      <c r="F482" s="78"/>
      <c r="G482" s="15">
        <f t="shared" si="7"/>
        <v>5</v>
      </c>
      <c r="H482" s="15">
        <v>0</v>
      </c>
      <c r="I482" s="15">
        <v>0</v>
      </c>
      <c r="J482" s="15">
        <v>1</v>
      </c>
      <c r="K482" s="15"/>
      <c r="L482" s="59">
        <v>0</v>
      </c>
      <c r="M482" s="59">
        <v>0</v>
      </c>
      <c r="N482" s="59">
        <v>0</v>
      </c>
      <c r="O482" s="59">
        <v>0</v>
      </c>
      <c r="P482" s="15"/>
      <c r="Q482" s="59">
        <v>2</v>
      </c>
      <c r="R482" s="59">
        <v>1</v>
      </c>
      <c r="S482" s="59">
        <v>1</v>
      </c>
      <c r="T482" s="59"/>
      <c r="U482" s="15"/>
      <c r="V482" s="59"/>
      <c r="W482" s="59"/>
      <c r="X482" s="61"/>
      <c r="Y482" s="59"/>
      <c r="Z482" s="61"/>
      <c r="AA482" s="59"/>
      <c r="AB482" s="62"/>
      <c r="AC482" s="62"/>
      <c r="AD482" s="59"/>
      <c r="AE482" s="62"/>
      <c r="AF482" s="59"/>
      <c r="AG482" s="59"/>
      <c r="AH482" s="59"/>
      <c r="AI482" s="59"/>
      <c r="AJ482" s="59"/>
      <c r="AK482" s="59"/>
      <c r="AL482" s="59"/>
      <c r="AM482" s="59"/>
      <c r="AN482" s="59"/>
      <c r="AO482" s="59"/>
      <c r="AP482" s="59"/>
      <c r="AQ482" s="59"/>
      <c r="AR482" s="59"/>
      <c r="AS482" s="59"/>
      <c r="AT482" s="59"/>
      <c r="AU482" s="59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  <c r="BF482" s="13"/>
      <c r="BG482" s="13"/>
      <c r="BH482" s="13"/>
      <c r="BI482" s="13"/>
      <c r="BJ482" s="13"/>
      <c r="BK482" s="13"/>
      <c r="BL482" s="13"/>
      <c r="BM482" s="13"/>
      <c r="BN482" s="13"/>
      <c r="BO482" s="13"/>
      <c r="BP482" s="13"/>
      <c r="BQ482" s="13"/>
      <c r="BR482" s="13"/>
      <c r="BS482" s="13"/>
      <c r="BT482" s="13"/>
      <c r="BU482" s="13"/>
      <c r="BV482" s="13"/>
      <c r="BW482" s="13"/>
      <c r="BX482" s="13"/>
      <c r="BY482" s="13"/>
      <c r="BZ482" s="13"/>
      <c r="CA482" s="13"/>
      <c r="CB482" s="13"/>
      <c r="CC482" s="13"/>
      <c r="CD482" s="13"/>
      <c r="CE482" s="13"/>
      <c r="CF482" s="13"/>
      <c r="CG482" s="13"/>
      <c r="CH482" s="13"/>
      <c r="CI482" s="13"/>
      <c r="CJ482" s="13"/>
      <c r="CK482" s="13"/>
      <c r="CL482" s="13"/>
      <c r="CM482" s="13"/>
      <c r="CN482" s="13"/>
      <c r="CO482" s="13"/>
      <c r="CP482" s="13"/>
      <c r="CQ482" s="13"/>
      <c r="CR482" s="13"/>
      <c r="CS482" s="13"/>
      <c r="CT482" s="13"/>
      <c r="CU482" s="13"/>
      <c r="CV482" s="13"/>
      <c r="CW482" s="13"/>
      <c r="CX482" s="13"/>
      <c r="CY482" s="13"/>
      <c r="CZ482" s="13"/>
      <c r="DA482" s="13"/>
      <c r="DB482" s="13"/>
      <c r="DC482" s="13"/>
      <c r="DD482" s="13"/>
      <c r="DE482" s="13"/>
      <c r="DF482" s="13"/>
      <c r="DG482" s="13"/>
      <c r="DH482" s="13"/>
      <c r="DI482" s="13"/>
      <c r="DJ482" s="13"/>
      <c r="DK482" s="13"/>
      <c r="DL482" s="13"/>
      <c r="DM482" s="13"/>
      <c r="DN482" s="13"/>
      <c r="DO482" s="13"/>
      <c r="DP482" s="13"/>
      <c r="DQ482" s="13"/>
      <c r="DR482" s="13"/>
      <c r="DS482" s="13"/>
      <c r="DT482" s="13"/>
      <c r="DU482" s="13"/>
      <c r="DV482" s="13"/>
      <c r="DW482" s="13"/>
      <c r="DX482" s="13"/>
      <c r="DY482" s="13"/>
      <c r="DZ482" s="13"/>
      <c r="EA482" s="13"/>
      <c r="EB482" s="13"/>
      <c r="EC482" s="13"/>
      <c r="ED482" s="13"/>
      <c r="EE482" s="13"/>
      <c r="EF482" s="13"/>
      <c r="EG482" s="13"/>
      <c r="EH482" s="13"/>
      <c r="EI482" s="13"/>
      <c r="EJ482" s="13"/>
      <c r="EK482" s="13"/>
      <c r="EL482" s="13"/>
      <c r="EM482" s="13"/>
      <c r="EN482" s="13"/>
      <c r="EO482" s="13"/>
      <c r="EP482" s="13"/>
      <c r="EQ482" s="13"/>
      <c r="ER482" s="13"/>
      <c r="ES482" s="13"/>
      <c r="ET482" s="13"/>
      <c r="EU482" s="13"/>
      <c r="EV482" s="13"/>
      <c r="EW482" s="13"/>
      <c r="EX482" s="13"/>
      <c r="EY482" s="13"/>
      <c r="EZ482" s="13"/>
      <c r="FA482" s="13"/>
      <c r="FB482" s="13"/>
      <c r="FC482" s="13"/>
      <c r="FD482" s="13"/>
      <c r="FE482" s="13"/>
      <c r="FF482" s="13"/>
      <c r="FG482" s="13"/>
      <c r="FH482" s="13"/>
      <c r="FI482" s="13"/>
      <c r="FJ482" s="13"/>
      <c r="FK482" s="13"/>
      <c r="FL482" s="13"/>
      <c r="FM482" s="13"/>
      <c r="FN482" s="13"/>
      <c r="FO482" s="13"/>
      <c r="FP482" s="13"/>
      <c r="FQ482" s="13"/>
      <c r="FR482" s="13"/>
      <c r="FS482" s="13"/>
      <c r="FT482" s="13"/>
      <c r="FU482" s="13"/>
      <c r="FV482" s="13"/>
      <c r="FW482" s="13"/>
      <c r="FX482" s="13"/>
      <c r="FY482" s="13"/>
      <c r="FZ482" s="13"/>
      <c r="GA482" s="13"/>
      <c r="GB482" s="13"/>
      <c r="GC482" s="13"/>
    </row>
    <row r="483" spans="1:185" ht="12.75" customHeight="1" x14ac:dyDescent="0.2">
      <c r="A483" s="76"/>
      <c r="B483" s="81" t="s">
        <v>608</v>
      </c>
      <c r="C483" s="82" t="s">
        <v>661</v>
      </c>
      <c r="D483" s="88"/>
      <c r="E483" s="85">
        <v>2.5</v>
      </c>
      <c r="F483" s="78"/>
      <c r="G483" s="15">
        <f t="shared" si="7"/>
        <v>0</v>
      </c>
      <c r="H483" s="15">
        <v>0</v>
      </c>
      <c r="I483" s="15">
        <v>0</v>
      </c>
      <c r="J483" s="68">
        <v>0</v>
      </c>
      <c r="K483" s="15"/>
      <c r="L483" s="59">
        <v>0</v>
      </c>
      <c r="M483" s="59">
        <v>0</v>
      </c>
      <c r="N483" s="59">
        <v>0</v>
      </c>
      <c r="O483" s="59">
        <v>0</v>
      </c>
      <c r="P483" s="15"/>
      <c r="Q483" s="59">
        <v>0</v>
      </c>
      <c r="R483" s="59">
        <v>0</v>
      </c>
      <c r="S483" s="59">
        <v>0</v>
      </c>
      <c r="T483" s="59"/>
      <c r="U483" s="15"/>
      <c r="V483" s="59"/>
      <c r="W483" s="59"/>
      <c r="X483" s="61"/>
      <c r="Y483" s="59"/>
      <c r="Z483" s="61"/>
      <c r="AA483" s="59"/>
      <c r="AB483" s="62"/>
      <c r="AC483" s="62"/>
      <c r="AD483" s="59"/>
      <c r="AE483" s="62"/>
      <c r="AF483" s="59"/>
      <c r="AG483" s="59"/>
      <c r="AH483" s="59"/>
      <c r="AI483" s="59"/>
      <c r="AJ483" s="59"/>
      <c r="AK483" s="59"/>
      <c r="AL483" s="59"/>
      <c r="AM483" s="59"/>
      <c r="AN483" s="59"/>
      <c r="AO483" s="59"/>
      <c r="AP483" s="59"/>
      <c r="AQ483" s="63"/>
      <c r="AR483" s="59"/>
      <c r="AS483" s="59"/>
      <c r="AT483" s="59"/>
      <c r="AU483" s="59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  <c r="BF483" s="13"/>
      <c r="BG483" s="13"/>
      <c r="BH483" s="13"/>
      <c r="BI483" s="13"/>
      <c r="BJ483" s="13"/>
      <c r="BK483" s="13"/>
      <c r="BL483" s="13"/>
      <c r="BM483" s="13"/>
      <c r="BN483" s="13"/>
      <c r="BO483" s="13"/>
      <c r="BP483" s="13"/>
      <c r="BQ483" s="13"/>
      <c r="BR483" s="13"/>
      <c r="BS483" s="13"/>
      <c r="BT483" s="13"/>
      <c r="BU483" s="13"/>
      <c r="BV483" s="13"/>
      <c r="BW483" s="13"/>
      <c r="BX483" s="13"/>
      <c r="BY483" s="13"/>
      <c r="BZ483" s="13"/>
      <c r="CA483" s="13"/>
      <c r="CB483" s="13"/>
      <c r="CC483" s="13"/>
      <c r="CD483" s="13"/>
      <c r="CE483" s="13"/>
      <c r="CF483" s="13"/>
      <c r="CG483" s="13"/>
      <c r="CH483" s="13"/>
      <c r="CI483" s="13"/>
      <c r="CJ483" s="13"/>
      <c r="CK483" s="13"/>
      <c r="CL483" s="13"/>
      <c r="CM483" s="13"/>
      <c r="CN483" s="13"/>
      <c r="CO483" s="13"/>
      <c r="CP483" s="13"/>
      <c r="CQ483" s="13"/>
      <c r="CR483" s="13"/>
      <c r="CS483" s="13"/>
      <c r="CT483" s="13"/>
      <c r="CU483" s="13"/>
      <c r="CV483" s="13"/>
      <c r="CW483" s="13"/>
      <c r="CX483" s="13"/>
      <c r="CY483" s="13"/>
      <c r="CZ483" s="13"/>
      <c r="DA483" s="13"/>
      <c r="DB483" s="13"/>
      <c r="DC483" s="13"/>
      <c r="DD483" s="13"/>
      <c r="DE483" s="13"/>
      <c r="DF483" s="13"/>
      <c r="DG483" s="13"/>
      <c r="DH483" s="13"/>
      <c r="DI483" s="13"/>
      <c r="DJ483" s="13"/>
      <c r="DK483" s="13"/>
      <c r="DL483" s="13"/>
      <c r="DM483" s="13"/>
      <c r="DN483" s="13"/>
      <c r="DO483" s="13"/>
      <c r="DP483" s="13"/>
      <c r="DQ483" s="13"/>
      <c r="DR483" s="13"/>
      <c r="DS483" s="13"/>
      <c r="DT483" s="13"/>
      <c r="DU483" s="13"/>
      <c r="DV483" s="13"/>
      <c r="DW483" s="13"/>
      <c r="DX483" s="13"/>
      <c r="DY483" s="13"/>
      <c r="DZ483" s="13"/>
      <c r="EA483" s="13"/>
      <c r="EB483" s="13"/>
      <c r="EC483" s="13"/>
      <c r="ED483" s="13"/>
      <c r="EE483" s="13"/>
      <c r="EF483" s="13"/>
      <c r="EG483" s="13"/>
      <c r="EH483" s="13"/>
      <c r="EI483" s="13"/>
      <c r="EJ483" s="13"/>
      <c r="EK483" s="13"/>
      <c r="EL483" s="13"/>
      <c r="EM483" s="13"/>
      <c r="EN483" s="13"/>
      <c r="EO483" s="13"/>
      <c r="EP483" s="13"/>
      <c r="EQ483" s="13"/>
      <c r="ER483" s="13"/>
      <c r="ES483" s="13"/>
      <c r="ET483" s="13"/>
      <c r="EU483" s="13"/>
      <c r="EV483" s="13"/>
      <c r="EW483" s="13"/>
      <c r="EX483" s="13"/>
      <c r="EY483" s="13"/>
      <c r="EZ483" s="13"/>
      <c r="FA483" s="13"/>
      <c r="FB483" s="13"/>
      <c r="FC483" s="13"/>
      <c r="FD483" s="13"/>
      <c r="FE483" s="13"/>
      <c r="FF483" s="13"/>
      <c r="FG483" s="13"/>
      <c r="FH483" s="13"/>
      <c r="FI483" s="13"/>
      <c r="FJ483" s="13"/>
      <c r="FK483" s="13"/>
      <c r="FL483" s="13"/>
      <c r="FM483" s="13"/>
      <c r="FN483" s="13"/>
      <c r="FO483" s="13"/>
      <c r="FP483" s="13"/>
      <c r="FQ483" s="13"/>
      <c r="FR483" s="13"/>
      <c r="FS483" s="13"/>
      <c r="FT483" s="13"/>
      <c r="FU483" s="13"/>
      <c r="FV483" s="13"/>
      <c r="FW483" s="13"/>
      <c r="FX483" s="13"/>
      <c r="FY483" s="13"/>
      <c r="FZ483" s="13"/>
      <c r="GA483" s="13"/>
      <c r="GB483" s="13"/>
      <c r="GC483" s="13"/>
    </row>
    <row r="484" spans="1:185" ht="12.75" customHeight="1" x14ac:dyDescent="0.2">
      <c r="A484" s="76"/>
      <c r="B484" s="81" t="s">
        <v>609</v>
      </c>
      <c r="C484" s="82" t="s">
        <v>661</v>
      </c>
      <c r="D484" s="88"/>
      <c r="E484" s="85">
        <v>2.5</v>
      </c>
      <c r="F484" s="78"/>
      <c r="G484" s="15">
        <f t="shared" si="7"/>
        <v>0</v>
      </c>
      <c r="H484" s="15">
        <v>0</v>
      </c>
      <c r="I484" s="15">
        <v>0</v>
      </c>
      <c r="J484" s="15">
        <v>0</v>
      </c>
      <c r="K484" s="15"/>
      <c r="L484" s="59">
        <v>0</v>
      </c>
      <c r="M484" s="59">
        <v>0</v>
      </c>
      <c r="N484" s="59">
        <v>0</v>
      </c>
      <c r="O484" s="59">
        <v>0</v>
      </c>
      <c r="P484" s="15"/>
      <c r="Q484" s="59">
        <v>0</v>
      </c>
      <c r="R484" s="59">
        <v>0</v>
      </c>
      <c r="S484" s="59">
        <v>0</v>
      </c>
      <c r="T484" s="59"/>
      <c r="U484" s="15"/>
      <c r="V484" s="59"/>
      <c r="W484" s="59"/>
      <c r="X484" s="61"/>
      <c r="Y484" s="59"/>
      <c r="Z484" s="61"/>
      <c r="AA484" s="59"/>
      <c r="AB484" s="62"/>
      <c r="AC484" s="62"/>
      <c r="AD484" s="59"/>
      <c r="AE484" s="62"/>
      <c r="AF484" s="59"/>
      <c r="AG484" s="59"/>
      <c r="AH484" s="59"/>
      <c r="AI484" s="59"/>
      <c r="AJ484" s="59"/>
      <c r="AK484" s="59"/>
      <c r="AL484" s="59"/>
      <c r="AM484" s="59"/>
      <c r="AN484" s="59"/>
      <c r="AO484" s="59"/>
      <c r="AP484" s="59"/>
      <c r="AQ484" s="59"/>
      <c r="AR484" s="59"/>
      <c r="AS484" s="59"/>
      <c r="AT484" s="59"/>
      <c r="AU484" s="59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  <c r="BF484" s="13"/>
      <c r="BG484" s="13"/>
      <c r="BH484" s="13"/>
      <c r="BI484" s="13"/>
      <c r="BJ484" s="13"/>
      <c r="BK484" s="13"/>
      <c r="BL484" s="13"/>
      <c r="BM484" s="13"/>
      <c r="BN484" s="13"/>
      <c r="BO484" s="13"/>
      <c r="BP484" s="13"/>
      <c r="BQ484" s="13"/>
      <c r="BR484" s="13"/>
      <c r="BS484" s="13"/>
      <c r="BT484" s="13"/>
      <c r="BU484" s="13"/>
      <c r="BV484" s="13"/>
      <c r="BW484" s="13"/>
      <c r="BX484" s="13"/>
      <c r="BY484" s="13"/>
      <c r="BZ484" s="13"/>
      <c r="CA484" s="13"/>
      <c r="CB484" s="13"/>
      <c r="CC484" s="13"/>
      <c r="CD484" s="13"/>
      <c r="CE484" s="13"/>
      <c r="CF484" s="13"/>
      <c r="CG484" s="13"/>
      <c r="CH484" s="13"/>
      <c r="CI484" s="13"/>
      <c r="CJ484" s="13"/>
      <c r="CK484" s="13"/>
      <c r="CL484" s="13"/>
      <c r="CM484" s="13"/>
      <c r="CN484" s="13"/>
      <c r="CO484" s="13"/>
      <c r="CP484" s="13"/>
      <c r="CQ484" s="13"/>
      <c r="CR484" s="13"/>
      <c r="CS484" s="13"/>
      <c r="CT484" s="13"/>
      <c r="CU484" s="13"/>
      <c r="CV484" s="13"/>
      <c r="CW484" s="13"/>
      <c r="CX484" s="13"/>
      <c r="CY484" s="13"/>
      <c r="CZ484" s="13"/>
      <c r="DA484" s="13"/>
      <c r="DB484" s="13"/>
      <c r="DC484" s="13"/>
      <c r="DD484" s="13"/>
      <c r="DE484" s="13"/>
      <c r="DF484" s="13"/>
      <c r="DG484" s="13"/>
      <c r="DH484" s="13"/>
      <c r="DI484" s="13"/>
      <c r="DJ484" s="13"/>
      <c r="DK484" s="13"/>
      <c r="DL484" s="13"/>
      <c r="DM484" s="13"/>
      <c r="DN484" s="13"/>
      <c r="DO484" s="13"/>
      <c r="DP484" s="13"/>
      <c r="DQ484" s="13"/>
      <c r="DR484" s="13"/>
      <c r="DS484" s="13"/>
      <c r="DT484" s="13"/>
      <c r="DU484" s="13"/>
      <c r="DV484" s="13"/>
      <c r="DW484" s="13"/>
      <c r="DX484" s="13"/>
      <c r="DY484" s="13"/>
      <c r="DZ484" s="13"/>
      <c r="EA484" s="13"/>
      <c r="EB484" s="13"/>
      <c r="EC484" s="13"/>
      <c r="ED484" s="13"/>
      <c r="EE484" s="13"/>
      <c r="EF484" s="13"/>
      <c r="EG484" s="13"/>
      <c r="EH484" s="13"/>
      <c r="EI484" s="13"/>
      <c r="EJ484" s="13"/>
      <c r="EK484" s="13"/>
      <c r="EL484" s="13"/>
      <c r="EM484" s="13"/>
      <c r="EN484" s="13"/>
      <c r="EO484" s="13"/>
      <c r="EP484" s="13"/>
      <c r="EQ484" s="13"/>
      <c r="ER484" s="13"/>
      <c r="ES484" s="13"/>
      <c r="ET484" s="13"/>
      <c r="EU484" s="13"/>
      <c r="EV484" s="13"/>
      <c r="EW484" s="13"/>
      <c r="EX484" s="13"/>
      <c r="EY484" s="13"/>
      <c r="EZ484" s="13"/>
      <c r="FA484" s="13"/>
      <c r="FB484" s="13"/>
      <c r="FC484" s="13"/>
      <c r="FD484" s="13"/>
      <c r="FE484" s="13"/>
      <c r="FF484" s="13"/>
      <c r="FG484" s="13"/>
      <c r="FH484" s="13"/>
      <c r="FI484" s="13"/>
      <c r="FJ484" s="13"/>
      <c r="FK484" s="13"/>
      <c r="FL484" s="13"/>
      <c r="FM484" s="13"/>
      <c r="FN484" s="13"/>
      <c r="FO484" s="13"/>
      <c r="FP484" s="13"/>
      <c r="FQ484" s="13"/>
      <c r="FR484" s="13"/>
      <c r="FS484" s="13"/>
      <c r="FT484" s="13"/>
      <c r="FU484" s="13"/>
      <c r="FV484" s="13"/>
      <c r="FW484" s="13"/>
      <c r="FX484" s="13"/>
      <c r="FY484" s="13"/>
      <c r="FZ484" s="13"/>
      <c r="GA484" s="13"/>
      <c r="GB484" s="13"/>
      <c r="GC484" s="13"/>
    </row>
    <row r="485" spans="1:185" ht="12.75" customHeight="1" x14ac:dyDescent="0.2">
      <c r="A485" s="76"/>
      <c r="B485" s="81" t="s">
        <v>610</v>
      </c>
      <c r="C485" s="82" t="s">
        <v>663</v>
      </c>
      <c r="D485" s="88"/>
      <c r="E485" s="85">
        <v>2.5</v>
      </c>
      <c r="F485" s="78"/>
      <c r="G485" s="15">
        <f t="shared" si="7"/>
        <v>0</v>
      </c>
      <c r="H485" s="15">
        <v>0</v>
      </c>
      <c r="I485" s="15">
        <v>0</v>
      </c>
      <c r="J485" s="15">
        <v>0</v>
      </c>
      <c r="K485" s="15"/>
      <c r="L485" s="59">
        <v>0</v>
      </c>
      <c r="M485" s="59">
        <v>0</v>
      </c>
      <c r="N485" s="59">
        <v>0</v>
      </c>
      <c r="O485" s="59">
        <v>0</v>
      </c>
      <c r="P485" s="15"/>
      <c r="Q485" s="59">
        <v>0</v>
      </c>
      <c r="R485" s="59">
        <v>0</v>
      </c>
      <c r="S485" s="59">
        <v>0</v>
      </c>
      <c r="T485" s="59"/>
      <c r="U485" s="15"/>
      <c r="V485" s="59"/>
      <c r="W485" s="59"/>
      <c r="X485" s="61"/>
      <c r="Y485" s="59"/>
      <c r="Z485" s="61"/>
      <c r="AA485" s="59"/>
      <c r="AB485" s="62"/>
      <c r="AC485" s="62"/>
      <c r="AD485" s="59"/>
      <c r="AE485" s="62"/>
      <c r="AF485" s="59"/>
      <c r="AG485" s="59"/>
      <c r="AH485" s="59"/>
      <c r="AI485" s="59"/>
      <c r="AJ485" s="59"/>
      <c r="AK485" s="59"/>
      <c r="AL485" s="59"/>
      <c r="AM485" s="59"/>
      <c r="AN485" s="59"/>
      <c r="AO485" s="59"/>
      <c r="AP485" s="59"/>
      <c r="AQ485" s="59"/>
      <c r="AR485" s="59"/>
      <c r="AS485" s="59"/>
      <c r="AT485" s="59"/>
      <c r="AU485" s="59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  <c r="BF485" s="13"/>
      <c r="BG485" s="13"/>
      <c r="BH485" s="13"/>
      <c r="BI485" s="13"/>
      <c r="BJ485" s="13"/>
      <c r="BK485" s="13"/>
      <c r="BL485" s="13"/>
      <c r="BM485" s="13"/>
      <c r="BN485" s="13"/>
      <c r="BO485" s="13"/>
      <c r="BP485" s="13"/>
      <c r="BQ485" s="13"/>
      <c r="BR485" s="13"/>
      <c r="BS485" s="13"/>
      <c r="BT485" s="13"/>
      <c r="BU485" s="13"/>
      <c r="BV485" s="13"/>
      <c r="BW485" s="13"/>
      <c r="BX485" s="13"/>
      <c r="BY485" s="13"/>
      <c r="BZ485" s="13"/>
      <c r="CA485" s="13"/>
      <c r="CB485" s="13"/>
      <c r="CC485" s="13"/>
      <c r="CD485" s="13"/>
      <c r="CE485" s="13"/>
      <c r="CF485" s="13"/>
      <c r="CG485" s="13"/>
      <c r="CH485" s="13"/>
      <c r="CI485" s="13"/>
      <c r="CJ485" s="13"/>
      <c r="CK485" s="13"/>
      <c r="CL485" s="13"/>
      <c r="CM485" s="13"/>
      <c r="CN485" s="13"/>
      <c r="CO485" s="13"/>
      <c r="CP485" s="13"/>
      <c r="CQ485" s="13"/>
      <c r="CR485" s="13"/>
      <c r="CS485" s="13"/>
      <c r="CT485" s="13"/>
      <c r="CU485" s="13"/>
      <c r="CV485" s="13"/>
      <c r="CW485" s="13"/>
      <c r="CX485" s="13"/>
      <c r="CY485" s="13"/>
      <c r="CZ485" s="13"/>
      <c r="DA485" s="13"/>
      <c r="DB485" s="13"/>
      <c r="DC485" s="13"/>
      <c r="DD485" s="13"/>
      <c r="DE485" s="13"/>
      <c r="DF485" s="13"/>
      <c r="DG485" s="13"/>
      <c r="DH485" s="13"/>
      <c r="DI485" s="13"/>
      <c r="DJ485" s="13"/>
      <c r="DK485" s="13"/>
      <c r="DL485" s="13"/>
      <c r="DM485" s="13"/>
      <c r="DN485" s="13"/>
      <c r="DO485" s="13"/>
      <c r="DP485" s="13"/>
      <c r="DQ485" s="13"/>
      <c r="DR485" s="13"/>
      <c r="DS485" s="13"/>
      <c r="DT485" s="13"/>
      <c r="DU485" s="13"/>
      <c r="DV485" s="13"/>
      <c r="DW485" s="13"/>
      <c r="DX485" s="13"/>
      <c r="DY485" s="13"/>
      <c r="DZ485" s="13"/>
      <c r="EA485" s="13"/>
      <c r="EB485" s="13"/>
      <c r="EC485" s="13"/>
      <c r="ED485" s="13"/>
      <c r="EE485" s="13"/>
      <c r="EF485" s="13"/>
      <c r="EG485" s="13"/>
      <c r="EH485" s="13"/>
      <c r="EI485" s="13"/>
      <c r="EJ485" s="13"/>
      <c r="EK485" s="13"/>
      <c r="EL485" s="13"/>
      <c r="EM485" s="13"/>
      <c r="EN485" s="13"/>
      <c r="EO485" s="13"/>
      <c r="EP485" s="13"/>
      <c r="EQ485" s="13"/>
      <c r="ER485" s="13"/>
      <c r="ES485" s="13"/>
      <c r="ET485" s="13"/>
      <c r="EU485" s="13"/>
      <c r="EV485" s="13"/>
      <c r="EW485" s="13"/>
      <c r="EX485" s="13"/>
      <c r="EY485" s="13"/>
      <c r="EZ485" s="13"/>
      <c r="FA485" s="13"/>
      <c r="FB485" s="13"/>
      <c r="FC485" s="13"/>
      <c r="FD485" s="13"/>
      <c r="FE485" s="13"/>
      <c r="FF485" s="13"/>
      <c r="FG485" s="13"/>
      <c r="FH485" s="13"/>
      <c r="FI485" s="13"/>
      <c r="FJ485" s="13"/>
      <c r="FK485" s="13"/>
      <c r="FL485" s="13"/>
      <c r="FM485" s="13"/>
      <c r="FN485" s="13"/>
      <c r="FO485" s="13"/>
      <c r="FP485" s="13"/>
      <c r="FQ485" s="13"/>
      <c r="FR485" s="13"/>
      <c r="FS485" s="13"/>
      <c r="FT485" s="13"/>
      <c r="FU485" s="13"/>
      <c r="FV485" s="13"/>
      <c r="FW485" s="13"/>
      <c r="FX485" s="13"/>
      <c r="FY485" s="13"/>
      <c r="FZ485" s="13"/>
      <c r="GA485" s="13"/>
      <c r="GB485" s="13"/>
      <c r="GC485" s="13"/>
    </row>
    <row r="486" spans="1:185" ht="12.75" customHeight="1" x14ac:dyDescent="0.2">
      <c r="A486" s="76"/>
      <c r="B486" s="81" t="s">
        <v>611</v>
      </c>
      <c r="C486" s="82" t="s">
        <v>664</v>
      </c>
      <c r="D486" s="88"/>
      <c r="E486" s="85">
        <v>2.5</v>
      </c>
      <c r="F486" s="73"/>
      <c r="G486" s="15">
        <f t="shared" si="7"/>
        <v>0</v>
      </c>
      <c r="H486" s="15">
        <v>0</v>
      </c>
      <c r="I486" s="15">
        <v>0</v>
      </c>
      <c r="J486" s="15">
        <v>0</v>
      </c>
      <c r="K486" s="15"/>
      <c r="L486" s="59">
        <v>0</v>
      </c>
      <c r="M486" s="59">
        <v>0</v>
      </c>
      <c r="N486" s="59">
        <v>0</v>
      </c>
      <c r="O486" s="59">
        <v>0</v>
      </c>
      <c r="P486" s="15"/>
      <c r="Q486" s="59">
        <v>0</v>
      </c>
      <c r="R486" s="59">
        <v>0</v>
      </c>
      <c r="S486" s="59">
        <v>0</v>
      </c>
      <c r="T486" s="59"/>
      <c r="U486" s="15"/>
      <c r="V486" s="59"/>
      <c r="W486" s="59"/>
      <c r="X486" s="61"/>
      <c r="Y486" s="59"/>
      <c r="Z486" s="61"/>
      <c r="AA486" s="59"/>
      <c r="AB486" s="62"/>
      <c r="AC486" s="62"/>
      <c r="AD486" s="59"/>
      <c r="AE486" s="62"/>
      <c r="AF486" s="59"/>
      <c r="AG486" s="59"/>
      <c r="AH486" s="59"/>
      <c r="AI486" s="59"/>
      <c r="AJ486" s="59"/>
      <c r="AK486" s="59"/>
      <c r="AL486" s="59"/>
      <c r="AM486" s="59"/>
      <c r="AN486" s="59"/>
      <c r="AO486" s="59"/>
      <c r="AP486" s="59"/>
      <c r="AQ486" s="59"/>
      <c r="AR486" s="59"/>
      <c r="AS486" s="59"/>
      <c r="AT486" s="59"/>
      <c r="AU486" s="59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  <c r="BF486" s="13"/>
      <c r="BG486" s="13"/>
      <c r="BH486" s="13"/>
      <c r="BI486" s="13"/>
      <c r="BJ486" s="13"/>
      <c r="BK486" s="13"/>
      <c r="BL486" s="13"/>
      <c r="BM486" s="13"/>
      <c r="BN486" s="13"/>
      <c r="BO486" s="13"/>
      <c r="BP486" s="13"/>
      <c r="BQ486" s="13"/>
      <c r="BR486" s="13"/>
      <c r="BS486" s="13"/>
      <c r="BT486" s="13"/>
      <c r="BU486" s="13"/>
      <c r="BV486" s="13"/>
      <c r="BW486" s="13"/>
      <c r="BX486" s="13"/>
      <c r="BY486" s="13"/>
      <c r="BZ486" s="13"/>
      <c r="CA486" s="13"/>
      <c r="CB486" s="13"/>
      <c r="CC486" s="13"/>
      <c r="CD486" s="13"/>
      <c r="CE486" s="13"/>
      <c r="CF486" s="13"/>
      <c r="CG486" s="13"/>
      <c r="CH486" s="13"/>
      <c r="CI486" s="13"/>
      <c r="CJ486" s="13"/>
      <c r="CK486" s="13"/>
      <c r="CL486" s="13"/>
      <c r="CM486" s="13"/>
      <c r="CN486" s="13"/>
      <c r="CO486" s="13"/>
      <c r="CP486" s="13"/>
      <c r="CQ486" s="13"/>
      <c r="CR486" s="13"/>
      <c r="CS486" s="13"/>
      <c r="CT486" s="13"/>
      <c r="CU486" s="13"/>
      <c r="CV486" s="13"/>
      <c r="CW486" s="13"/>
      <c r="CX486" s="13"/>
      <c r="CY486" s="13"/>
      <c r="CZ486" s="13"/>
      <c r="DA486" s="13"/>
      <c r="DB486" s="13"/>
      <c r="DC486" s="13"/>
      <c r="DD486" s="13"/>
      <c r="DE486" s="13"/>
      <c r="DF486" s="13"/>
      <c r="DG486" s="13"/>
      <c r="DH486" s="13"/>
      <c r="DI486" s="13"/>
      <c r="DJ486" s="13"/>
      <c r="DK486" s="13"/>
      <c r="DL486" s="13"/>
      <c r="DM486" s="13"/>
      <c r="DN486" s="13"/>
      <c r="DO486" s="13"/>
      <c r="DP486" s="13"/>
      <c r="DQ486" s="13"/>
      <c r="DR486" s="13"/>
      <c r="DS486" s="13"/>
      <c r="DT486" s="13"/>
      <c r="DU486" s="13"/>
      <c r="DV486" s="13"/>
      <c r="DW486" s="13"/>
      <c r="DX486" s="13"/>
      <c r="DY486" s="13"/>
      <c r="DZ486" s="13"/>
      <c r="EA486" s="13"/>
      <c r="EB486" s="13"/>
      <c r="EC486" s="13"/>
      <c r="ED486" s="13"/>
      <c r="EE486" s="13"/>
      <c r="EF486" s="13"/>
      <c r="EG486" s="13"/>
      <c r="EH486" s="13"/>
      <c r="EI486" s="13"/>
      <c r="EJ486" s="13"/>
      <c r="EK486" s="13"/>
      <c r="EL486" s="13"/>
      <c r="EM486" s="13"/>
      <c r="EN486" s="13"/>
      <c r="EO486" s="13"/>
      <c r="EP486" s="13"/>
      <c r="EQ486" s="13"/>
      <c r="ER486" s="13"/>
      <c r="ES486" s="13"/>
      <c r="ET486" s="13"/>
      <c r="EU486" s="13"/>
      <c r="EV486" s="13"/>
      <c r="EW486" s="13"/>
      <c r="EX486" s="13"/>
      <c r="EY486" s="13"/>
      <c r="EZ486" s="13"/>
      <c r="FA486" s="13"/>
      <c r="FB486" s="13"/>
      <c r="FC486" s="13"/>
      <c r="FD486" s="13"/>
      <c r="FE486" s="13"/>
      <c r="FF486" s="13"/>
      <c r="FG486" s="13"/>
      <c r="FH486" s="13"/>
      <c r="FI486" s="13"/>
      <c r="FJ486" s="13"/>
      <c r="FK486" s="13"/>
      <c r="FL486" s="13"/>
      <c r="FM486" s="13"/>
      <c r="FN486" s="13"/>
      <c r="FO486" s="13"/>
      <c r="FP486" s="13"/>
      <c r="FQ486" s="13"/>
      <c r="FR486" s="13"/>
      <c r="FS486" s="13"/>
      <c r="FT486" s="13"/>
      <c r="FU486" s="13"/>
      <c r="FV486" s="13"/>
      <c r="FW486" s="13"/>
      <c r="FX486" s="13"/>
      <c r="FY486" s="13"/>
      <c r="FZ486" s="13"/>
      <c r="GA486" s="13"/>
      <c r="GB486" s="13"/>
      <c r="GC486" s="13"/>
    </row>
    <row r="487" spans="1:185" ht="12.75" customHeight="1" x14ac:dyDescent="0.2">
      <c r="A487" s="76"/>
      <c r="B487" s="81" t="s">
        <v>612</v>
      </c>
      <c r="C487" s="82" t="s">
        <v>662</v>
      </c>
      <c r="D487" s="88"/>
      <c r="E487" s="85">
        <v>2.5</v>
      </c>
      <c r="F487" s="73"/>
      <c r="G487" s="15">
        <f t="shared" si="7"/>
        <v>13</v>
      </c>
      <c r="H487" s="15">
        <v>1</v>
      </c>
      <c r="I487" s="15">
        <v>1</v>
      </c>
      <c r="J487" s="15">
        <v>1</v>
      </c>
      <c r="K487" s="15"/>
      <c r="L487" s="59">
        <v>2</v>
      </c>
      <c r="M487" s="59">
        <v>2</v>
      </c>
      <c r="N487" s="59">
        <v>2</v>
      </c>
      <c r="O487" s="59">
        <v>2</v>
      </c>
      <c r="P487" s="15"/>
      <c r="Q487" s="59">
        <v>0</v>
      </c>
      <c r="R487" s="59">
        <v>2</v>
      </c>
      <c r="S487" s="59">
        <v>0</v>
      </c>
      <c r="T487" s="59"/>
      <c r="U487" s="15"/>
      <c r="V487" s="59"/>
      <c r="W487" s="59"/>
      <c r="X487" s="61"/>
      <c r="Y487" s="59"/>
      <c r="Z487" s="61"/>
      <c r="AA487" s="59"/>
      <c r="AB487" s="62"/>
      <c r="AC487" s="62"/>
      <c r="AD487" s="59"/>
      <c r="AE487" s="62"/>
      <c r="AF487" s="59"/>
      <c r="AG487" s="59"/>
      <c r="AH487" s="59"/>
      <c r="AI487" s="59"/>
      <c r="AJ487" s="59"/>
      <c r="AK487" s="59"/>
      <c r="AL487" s="59"/>
      <c r="AM487" s="59"/>
      <c r="AN487" s="59"/>
      <c r="AO487" s="59"/>
      <c r="AP487" s="59"/>
      <c r="AQ487" s="59"/>
      <c r="AR487" s="59"/>
      <c r="AS487" s="59"/>
      <c r="AT487" s="59"/>
      <c r="AU487" s="59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  <c r="BF487" s="13"/>
      <c r="BG487" s="13"/>
      <c r="BH487" s="13"/>
      <c r="BI487" s="13"/>
      <c r="BJ487" s="13"/>
      <c r="BK487" s="13"/>
      <c r="BL487" s="13"/>
      <c r="BM487" s="13"/>
      <c r="BN487" s="13"/>
      <c r="BO487" s="13"/>
      <c r="BP487" s="13"/>
      <c r="BQ487" s="13"/>
      <c r="BR487" s="13"/>
      <c r="BS487" s="13"/>
      <c r="BT487" s="13"/>
      <c r="BU487" s="13"/>
      <c r="BV487" s="13"/>
      <c r="BW487" s="13"/>
      <c r="BX487" s="13"/>
      <c r="BY487" s="13"/>
      <c r="BZ487" s="13"/>
      <c r="CA487" s="13"/>
      <c r="CB487" s="13"/>
      <c r="CC487" s="13"/>
      <c r="CD487" s="13"/>
      <c r="CE487" s="13"/>
      <c r="CF487" s="13"/>
      <c r="CG487" s="13"/>
      <c r="CH487" s="13"/>
      <c r="CI487" s="13"/>
      <c r="CJ487" s="13"/>
      <c r="CK487" s="13"/>
      <c r="CL487" s="13"/>
      <c r="CM487" s="13"/>
      <c r="CN487" s="13"/>
      <c r="CO487" s="13"/>
      <c r="CP487" s="13"/>
      <c r="CQ487" s="13"/>
      <c r="CR487" s="13"/>
      <c r="CS487" s="13"/>
      <c r="CT487" s="13"/>
      <c r="CU487" s="13"/>
      <c r="CV487" s="13"/>
      <c r="CW487" s="13"/>
      <c r="CX487" s="13"/>
      <c r="CY487" s="13"/>
      <c r="CZ487" s="13"/>
      <c r="DA487" s="13"/>
      <c r="DB487" s="13"/>
      <c r="DC487" s="13"/>
      <c r="DD487" s="13"/>
      <c r="DE487" s="13"/>
      <c r="DF487" s="13"/>
      <c r="DG487" s="13"/>
      <c r="DH487" s="13"/>
      <c r="DI487" s="13"/>
      <c r="DJ487" s="13"/>
      <c r="DK487" s="13"/>
      <c r="DL487" s="13"/>
      <c r="DM487" s="13"/>
      <c r="DN487" s="13"/>
      <c r="DO487" s="13"/>
      <c r="DP487" s="13"/>
      <c r="DQ487" s="13"/>
      <c r="DR487" s="13"/>
      <c r="DS487" s="13"/>
      <c r="DT487" s="13"/>
      <c r="DU487" s="13"/>
      <c r="DV487" s="13"/>
      <c r="DW487" s="13"/>
      <c r="DX487" s="13"/>
      <c r="DY487" s="13"/>
      <c r="DZ487" s="13"/>
      <c r="EA487" s="13"/>
      <c r="EB487" s="13"/>
      <c r="EC487" s="13"/>
      <c r="ED487" s="13"/>
      <c r="EE487" s="13"/>
      <c r="EF487" s="13"/>
      <c r="EG487" s="13"/>
      <c r="EH487" s="13"/>
      <c r="EI487" s="13"/>
      <c r="EJ487" s="13"/>
      <c r="EK487" s="13"/>
      <c r="EL487" s="13"/>
      <c r="EM487" s="13"/>
      <c r="EN487" s="13"/>
      <c r="EO487" s="13"/>
      <c r="EP487" s="13"/>
      <c r="EQ487" s="13"/>
      <c r="ER487" s="13"/>
      <c r="ES487" s="13"/>
      <c r="ET487" s="13"/>
      <c r="EU487" s="13"/>
      <c r="EV487" s="13"/>
      <c r="EW487" s="13"/>
      <c r="EX487" s="13"/>
      <c r="EY487" s="13"/>
      <c r="EZ487" s="13"/>
      <c r="FA487" s="13"/>
      <c r="FB487" s="13"/>
      <c r="FC487" s="13"/>
      <c r="FD487" s="13"/>
      <c r="FE487" s="13"/>
      <c r="FF487" s="13"/>
      <c r="FG487" s="13"/>
      <c r="FH487" s="13"/>
      <c r="FI487" s="13"/>
      <c r="FJ487" s="13"/>
      <c r="FK487" s="13"/>
      <c r="FL487" s="13"/>
      <c r="FM487" s="13"/>
      <c r="FN487" s="13"/>
      <c r="FO487" s="13"/>
      <c r="FP487" s="13"/>
      <c r="FQ487" s="13"/>
      <c r="FR487" s="13"/>
      <c r="FS487" s="13"/>
      <c r="FT487" s="13"/>
      <c r="FU487" s="13"/>
      <c r="FV487" s="13"/>
      <c r="FW487" s="13"/>
      <c r="FX487" s="13"/>
      <c r="FY487" s="13"/>
      <c r="FZ487" s="13"/>
      <c r="GA487" s="13"/>
      <c r="GB487" s="13"/>
      <c r="GC487" s="13"/>
    </row>
    <row r="488" spans="1:185" ht="12.75" customHeight="1" x14ac:dyDescent="0.2">
      <c r="A488" s="76"/>
      <c r="B488" s="81" t="s">
        <v>613</v>
      </c>
      <c r="C488" s="82" t="s">
        <v>646</v>
      </c>
      <c r="D488" s="88"/>
      <c r="E488" s="85">
        <v>2.5</v>
      </c>
      <c r="F488" s="78"/>
      <c r="G488" s="15">
        <f t="shared" si="7"/>
        <v>0</v>
      </c>
      <c r="H488" s="15"/>
      <c r="I488" s="15"/>
      <c r="J488" s="68"/>
      <c r="K488" s="15"/>
      <c r="L488" s="59"/>
      <c r="M488" s="59"/>
      <c r="N488" s="59"/>
      <c r="O488" s="59"/>
      <c r="P488" s="15"/>
      <c r="Q488" s="59"/>
      <c r="R488" s="59"/>
      <c r="S488" s="59"/>
      <c r="T488" s="59"/>
      <c r="U488" s="15"/>
      <c r="V488" s="59"/>
      <c r="W488" s="59"/>
      <c r="X488" s="61"/>
      <c r="Y488" s="59"/>
      <c r="Z488" s="61"/>
      <c r="AA488" s="59"/>
      <c r="AB488" s="62"/>
      <c r="AC488" s="62"/>
      <c r="AD488" s="59"/>
      <c r="AE488" s="62"/>
      <c r="AF488" s="59"/>
      <c r="AG488" s="63"/>
      <c r="AH488" s="59"/>
      <c r="AI488" s="59"/>
      <c r="AJ488" s="59"/>
      <c r="AK488" s="59"/>
      <c r="AL488" s="59"/>
      <c r="AM488" s="63"/>
      <c r="AN488" s="59"/>
      <c r="AO488" s="59"/>
      <c r="AP488" s="59"/>
      <c r="AQ488" s="59"/>
      <c r="AR488" s="59"/>
      <c r="AS488" s="59"/>
      <c r="AT488" s="63"/>
      <c r="AU488" s="59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  <c r="BF488" s="13"/>
      <c r="BG488" s="13"/>
      <c r="BH488" s="13"/>
      <c r="BI488" s="13"/>
      <c r="BJ488" s="13"/>
      <c r="BK488" s="13"/>
      <c r="BL488" s="13"/>
      <c r="BM488" s="13"/>
      <c r="BN488" s="13"/>
      <c r="BO488" s="13"/>
      <c r="BP488" s="13"/>
      <c r="BQ488" s="13"/>
      <c r="BR488" s="13"/>
      <c r="BS488" s="13"/>
      <c r="BT488" s="13"/>
      <c r="BU488" s="13"/>
      <c r="BV488" s="13"/>
      <c r="BW488" s="13"/>
      <c r="BX488" s="13"/>
      <c r="BY488" s="13"/>
      <c r="BZ488" s="13"/>
      <c r="CA488" s="13"/>
      <c r="CB488" s="13"/>
      <c r="CC488" s="13"/>
      <c r="CD488" s="13"/>
      <c r="CE488" s="13"/>
      <c r="CF488" s="13"/>
      <c r="CG488" s="13"/>
      <c r="CH488" s="13"/>
      <c r="CI488" s="13"/>
      <c r="CJ488" s="13"/>
      <c r="CK488" s="13"/>
      <c r="CL488" s="13"/>
      <c r="CM488" s="13"/>
      <c r="CN488" s="13"/>
      <c r="CO488" s="13"/>
      <c r="CP488" s="13"/>
      <c r="CQ488" s="13"/>
      <c r="CR488" s="13"/>
      <c r="CS488" s="13"/>
      <c r="CT488" s="13"/>
      <c r="CU488" s="13"/>
      <c r="CV488" s="13"/>
      <c r="CW488" s="13"/>
      <c r="CX488" s="13"/>
      <c r="CY488" s="13"/>
      <c r="CZ488" s="13"/>
      <c r="DA488" s="13"/>
      <c r="DB488" s="13"/>
      <c r="DC488" s="13"/>
      <c r="DD488" s="13"/>
      <c r="DE488" s="13"/>
      <c r="DF488" s="13"/>
      <c r="DG488" s="13"/>
      <c r="DH488" s="13"/>
      <c r="DI488" s="13"/>
      <c r="DJ488" s="13"/>
      <c r="DK488" s="13"/>
      <c r="DL488" s="13"/>
      <c r="DM488" s="13"/>
      <c r="DN488" s="13"/>
      <c r="DO488" s="13"/>
      <c r="DP488" s="13"/>
      <c r="DQ488" s="13"/>
      <c r="DR488" s="13"/>
      <c r="DS488" s="13"/>
      <c r="DT488" s="13"/>
      <c r="DU488" s="13"/>
      <c r="DV488" s="13"/>
      <c r="DW488" s="13"/>
      <c r="DX488" s="13"/>
      <c r="DY488" s="13"/>
      <c r="DZ488" s="13"/>
      <c r="EA488" s="13"/>
      <c r="EB488" s="13"/>
      <c r="EC488" s="13"/>
      <c r="ED488" s="13"/>
      <c r="EE488" s="13"/>
      <c r="EF488" s="13"/>
      <c r="EG488" s="13"/>
      <c r="EH488" s="13"/>
      <c r="EI488" s="13"/>
      <c r="EJ488" s="13"/>
      <c r="EK488" s="13"/>
      <c r="EL488" s="13"/>
      <c r="EM488" s="13"/>
      <c r="EN488" s="13"/>
      <c r="EO488" s="13"/>
      <c r="EP488" s="13"/>
      <c r="EQ488" s="13"/>
      <c r="ER488" s="13"/>
      <c r="ES488" s="13"/>
      <c r="ET488" s="13"/>
      <c r="EU488" s="13"/>
      <c r="EV488" s="13"/>
      <c r="EW488" s="13"/>
      <c r="EX488" s="13"/>
      <c r="EY488" s="13"/>
      <c r="EZ488" s="13"/>
      <c r="FA488" s="13"/>
      <c r="FB488" s="13"/>
      <c r="FC488" s="13"/>
      <c r="FD488" s="13"/>
      <c r="FE488" s="13"/>
      <c r="FF488" s="13"/>
      <c r="FG488" s="13"/>
      <c r="FH488" s="13"/>
      <c r="FI488" s="13"/>
      <c r="FJ488" s="13"/>
      <c r="FK488" s="13"/>
      <c r="FL488" s="13"/>
      <c r="FM488" s="13"/>
      <c r="FN488" s="13"/>
      <c r="FO488" s="13"/>
      <c r="FP488" s="13"/>
      <c r="FQ488" s="13"/>
      <c r="FR488" s="13"/>
      <c r="FS488" s="13"/>
      <c r="FT488" s="13"/>
      <c r="FU488" s="13"/>
      <c r="FV488" s="13"/>
      <c r="FW488" s="13"/>
      <c r="FX488" s="13"/>
      <c r="FY488" s="13"/>
      <c r="FZ488" s="13"/>
      <c r="GA488" s="13"/>
      <c r="GB488" s="13"/>
      <c r="GC488" s="13"/>
    </row>
    <row r="489" spans="1:185" ht="12.75" customHeight="1" x14ac:dyDescent="0.2">
      <c r="A489" s="76"/>
      <c r="B489" s="81" t="s">
        <v>614</v>
      </c>
      <c r="C489" s="82" t="s">
        <v>652</v>
      </c>
      <c r="D489" s="88"/>
      <c r="E489" s="85">
        <v>2.5</v>
      </c>
      <c r="F489" s="78"/>
      <c r="G489" s="15">
        <f t="shared" si="7"/>
        <v>0</v>
      </c>
      <c r="H489" s="15">
        <v>0</v>
      </c>
      <c r="I489" s="15">
        <v>0</v>
      </c>
      <c r="J489" s="68">
        <v>0</v>
      </c>
      <c r="K489" s="15"/>
      <c r="L489" s="59">
        <v>0</v>
      </c>
      <c r="M489" s="59">
        <v>0</v>
      </c>
      <c r="N489" s="59">
        <v>0</v>
      </c>
      <c r="O489" s="59">
        <v>0</v>
      </c>
      <c r="P489" s="15"/>
      <c r="Q489" s="59">
        <v>0</v>
      </c>
      <c r="R489" s="59">
        <v>0</v>
      </c>
      <c r="S489" s="59">
        <v>0</v>
      </c>
      <c r="T489" s="59"/>
      <c r="U489" s="15"/>
      <c r="V489" s="59"/>
      <c r="W489" s="59"/>
      <c r="X489" s="61"/>
      <c r="Y489" s="59"/>
      <c r="Z489" s="61"/>
      <c r="AA489" s="59"/>
      <c r="AB489" s="62"/>
      <c r="AC489" s="62"/>
      <c r="AD489" s="59"/>
      <c r="AE489" s="62"/>
      <c r="AF489" s="59"/>
      <c r="AG489" s="59"/>
      <c r="AH489" s="59"/>
      <c r="AI489" s="59"/>
      <c r="AJ489" s="59"/>
      <c r="AK489" s="59"/>
      <c r="AL489" s="59"/>
      <c r="AM489" s="59"/>
      <c r="AN489" s="59"/>
      <c r="AO489" s="59"/>
      <c r="AP489" s="59"/>
      <c r="AQ489" s="59"/>
      <c r="AR489" s="59"/>
      <c r="AS489" s="59"/>
      <c r="AT489" s="59"/>
      <c r="AU489" s="59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  <c r="BF489" s="13"/>
      <c r="BG489" s="13"/>
      <c r="BH489" s="13"/>
      <c r="BI489" s="13"/>
      <c r="BJ489" s="13"/>
      <c r="BK489" s="13"/>
      <c r="BL489" s="13"/>
      <c r="BM489" s="13"/>
      <c r="BN489" s="13"/>
      <c r="BO489" s="13"/>
      <c r="BP489" s="13"/>
      <c r="BQ489" s="13"/>
      <c r="BR489" s="13"/>
      <c r="BS489" s="13"/>
      <c r="BT489" s="13"/>
      <c r="BU489" s="13"/>
      <c r="BV489" s="13"/>
      <c r="BW489" s="13"/>
      <c r="BX489" s="13"/>
      <c r="BY489" s="13"/>
      <c r="BZ489" s="13"/>
      <c r="CA489" s="13"/>
      <c r="CB489" s="13"/>
      <c r="CC489" s="13"/>
      <c r="CD489" s="13"/>
      <c r="CE489" s="13"/>
      <c r="CF489" s="13"/>
      <c r="CG489" s="13"/>
      <c r="CH489" s="13"/>
      <c r="CI489" s="13"/>
      <c r="CJ489" s="13"/>
      <c r="CK489" s="13"/>
      <c r="CL489" s="13"/>
      <c r="CM489" s="13"/>
      <c r="CN489" s="13"/>
      <c r="CO489" s="13"/>
      <c r="CP489" s="13"/>
      <c r="CQ489" s="13"/>
      <c r="CR489" s="13"/>
      <c r="CS489" s="13"/>
      <c r="CT489" s="13"/>
      <c r="CU489" s="13"/>
      <c r="CV489" s="13"/>
      <c r="CW489" s="13"/>
      <c r="CX489" s="13"/>
      <c r="CY489" s="13"/>
      <c r="CZ489" s="13"/>
      <c r="DA489" s="13"/>
      <c r="DB489" s="13"/>
      <c r="DC489" s="13"/>
      <c r="DD489" s="13"/>
      <c r="DE489" s="13"/>
      <c r="DF489" s="13"/>
      <c r="DG489" s="13"/>
      <c r="DH489" s="13"/>
      <c r="DI489" s="13"/>
      <c r="DJ489" s="13"/>
      <c r="DK489" s="13"/>
      <c r="DL489" s="13"/>
      <c r="DM489" s="13"/>
      <c r="DN489" s="13"/>
      <c r="DO489" s="13"/>
      <c r="DP489" s="13"/>
      <c r="DQ489" s="13"/>
      <c r="DR489" s="13"/>
      <c r="DS489" s="13"/>
      <c r="DT489" s="13"/>
      <c r="DU489" s="13"/>
      <c r="DV489" s="13"/>
      <c r="DW489" s="13"/>
      <c r="DX489" s="13"/>
      <c r="DY489" s="13"/>
      <c r="DZ489" s="13"/>
      <c r="EA489" s="13"/>
      <c r="EB489" s="13"/>
      <c r="EC489" s="13"/>
      <c r="ED489" s="13"/>
      <c r="EE489" s="13"/>
      <c r="EF489" s="13"/>
      <c r="EG489" s="13"/>
      <c r="EH489" s="13"/>
      <c r="EI489" s="13"/>
      <c r="EJ489" s="13"/>
      <c r="EK489" s="13"/>
      <c r="EL489" s="13"/>
      <c r="EM489" s="13"/>
      <c r="EN489" s="13"/>
      <c r="EO489" s="13"/>
      <c r="EP489" s="13"/>
      <c r="EQ489" s="13"/>
      <c r="ER489" s="13"/>
      <c r="ES489" s="13"/>
      <c r="ET489" s="13"/>
      <c r="EU489" s="13"/>
      <c r="EV489" s="13"/>
      <c r="EW489" s="13"/>
      <c r="EX489" s="13"/>
      <c r="EY489" s="13"/>
      <c r="EZ489" s="13"/>
      <c r="FA489" s="13"/>
      <c r="FB489" s="13"/>
      <c r="FC489" s="13"/>
      <c r="FD489" s="13"/>
      <c r="FE489" s="13"/>
      <c r="FF489" s="13"/>
      <c r="FG489" s="13"/>
      <c r="FH489" s="13"/>
      <c r="FI489" s="13"/>
      <c r="FJ489" s="13"/>
      <c r="FK489" s="13"/>
      <c r="FL489" s="13"/>
      <c r="FM489" s="13"/>
      <c r="FN489" s="13"/>
      <c r="FO489" s="13"/>
      <c r="FP489" s="13"/>
      <c r="FQ489" s="13"/>
      <c r="FR489" s="13"/>
      <c r="FS489" s="13"/>
      <c r="FT489" s="13"/>
      <c r="FU489" s="13"/>
      <c r="FV489" s="13"/>
      <c r="FW489" s="13"/>
      <c r="FX489" s="13"/>
      <c r="FY489" s="13"/>
      <c r="FZ489" s="13"/>
      <c r="GA489" s="13"/>
      <c r="GB489" s="13"/>
      <c r="GC489" s="13"/>
    </row>
    <row r="490" spans="1:185" ht="12.75" customHeight="1" x14ac:dyDescent="0.2">
      <c r="A490" s="76"/>
      <c r="B490" s="81" t="s">
        <v>615</v>
      </c>
      <c r="C490" s="82" t="s">
        <v>651</v>
      </c>
      <c r="D490" s="88"/>
      <c r="E490" s="85">
        <v>2.5</v>
      </c>
      <c r="F490" s="78"/>
      <c r="G490" s="15">
        <f t="shared" si="7"/>
        <v>11</v>
      </c>
      <c r="H490" s="15">
        <v>0</v>
      </c>
      <c r="I490" s="15">
        <v>0</v>
      </c>
      <c r="J490" s="15">
        <v>0</v>
      </c>
      <c r="K490" s="15"/>
      <c r="L490" s="59">
        <v>0</v>
      </c>
      <c r="M490" s="59">
        <v>0</v>
      </c>
      <c r="N490" s="59">
        <v>1</v>
      </c>
      <c r="O490" s="59">
        <v>2</v>
      </c>
      <c r="P490" s="15"/>
      <c r="Q490" s="59">
        <v>1</v>
      </c>
      <c r="R490" s="59">
        <v>5</v>
      </c>
      <c r="S490" s="59">
        <v>2</v>
      </c>
      <c r="T490" s="59"/>
      <c r="U490" s="15"/>
      <c r="V490" s="59"/>
      <c r="W490" s="59"/>
      <c r="X490" s="61"/>
      <c r="Y490" s="59"/>
      <c r="Z490" s="61"/>
      <c r="AA490" s="59"/>
      <c r="AB490" s="62"/>
      <c r="AC490" s="62"/>
      <c r="AD490" s="59"/>
      <c r="AE490" s="62"/>
      <c r="AF490" s="59"/>
      <c r="AG490" s="59"/>
      <c r="AH490" s="59"/>
      <c r="AI490" s="59"/>
      <c r="AJ490" s="59"/>
      <c r="AK490" s="59"/>
      <c r="AL490" s="59"/>
      <c r="AM490" s="59"/>
      <c r="AN490" s="59"/>
      <c r="AO490" s="59"/>
      <c r="AP490" s="59"/>
      <c r="AQ490" s="59"/>
      <c r="AR490" s="59"/>
      <c r="AS490" s="59"/>
      <c r="AT490" s="59"/>
      <c r="AU490" s="59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  <c r="BF490" s="13"/>
      <c r="BG490" s="13"/>
      <c r="BH490" s="13"/>
      <c r="BI490" s="13"/>
      <c r="BJ490" s="13"/>
      <c r="BK490" s="13"/>
      <c r="BL490" s="13"/>
      <c r="BM490" s="13"/>
      <c r="BN490" s="13"/>
      <c r="BO490" s="13"/>
      <c r="BP490" s="13"/>
      <c r="BQ490" s="13"/>
      <c r="BR490" s="13"/>
      <c r="BS490" s="13"/>
      <c r="BT490" s="13"/>
      <c r="BU490" s="13"/>
      <c r="BV490" s="13"/>
      <c r="BW490" s="13"/>
      <c r="BX490" s="13"/>
      <c r="BY490" s="13"/>
      <c r="BZ490" s="13"/>
      <c r="CA490" s="13"/>
      <c r="CB490" s="13"/>
      <c r="CC490" s="13"/>
      <c r="CD490" s="13"/>
      <c r="CE490" s="13"/>
      <c r="CF490" s="13"/>
      <c r="CG490" s="13"/>
      <c r="CH490" s="13"/>
      <c r="CI490" s="13"/>
      <c r="CJ490" s="13"/>
      <c r="CK490" s="13"/>
      <c r="CL490" s="13"/>
      <c r="CM490" s="13"/>
      <c r="CN490" s="13"/>
      <c r="CO490" s="13"/>
      <c r="CP490" s="13"/>
      <c r="CQ490" s="13"/>
      <c r="CR490" s="13"/>
      <c r="CS490" s="13"/>
      <c r="CT490" s="13"/>
      <c r="CU490" s="13"/>
      <c r="CV490" s="13"/>
      <c r="CW490" s="13"/>
      <c r="CX490" s="13"/>
      <c r="CY490" s="13"/>
      <c r="CZ490" s="13"/>
      <c r="DA490" s="13"/>
      <c r="DB490" s="13"/>
      <c r="DC490" s="13"/>
      <c r="DD490" s="13"/>
      <c r="DE490" s="13"/>
      <c r="DF490" s="13"/>
      <c r="DG490" s="13"/>
      <c r="DH490" s="13"/>
      <c r="DI490" s="13"/>
      <c r="DJ490" s="13"/>
      <c r="DK490" s="13"/>
      <c r="DL490" s="13"/>
      <c r="DM490" s="13"/>
      <c r="DN490" s="13"/>
      <c r="DO490" s="13"/>
      <c r="DP490" s="13"/>
      <c r="DQ490" s="13"/>
      <c r="DR490" s="13"/>
      <c r="DS490" s="13"/>
      <c r="DT490" s="13"/>
      <c r="DU490" s="13"/>
      <c r="DV490" s="13"/>
      <c r="DW490" s="13"/>
      <c r="DX490" s="13"/>
      <c r="DY490" s="13"/>
      <c r="DZ490" s="13"/>
      <c r="EA490" s="13"/>
      <c r="EB490" s="13"/>
      <c r="EC490" s="13"/>
      <c r="ED490" s="13"/>
      <c r="EE490" s="13"/>
      <c r="EF490" s="13"/>
      <c r="EG490" s="13"/>
      <c r="EH490" s="13"/>
      <c r="EI490" s="13"/>
      <c r="EJ490" s="13"/>
      <c r="EK490" s="13"/>
      <c r="EL490" s="13"/>
      <c r="EM490" s="13"/>
      <c r="EN490" s="13"/>
      <c r="EO490" s="13"/>
      <c r="EP490" s="13"/>
      <c r="EQ490" s="13"/>
      <c r="ER490" s="13"/>
      <c r="ES490" s="13"/>
      <c r="ET490" s="13"/>
      <c r="EU490" s="13"/>
      <c r="EV490" s="13"/>
      <c r="EW490" s="13"/>
      <c r="EX490" s="13"/>
      <c r="EY490" s="13"/>
      <c r="EZ490" s="13"/>
      <c r="FA490" s="13"/>
      <c r="FB490" s="13"/>
      <c r="FC490" s="13"/>
      <c r="FD490" s="13"/>
      <c r="FE490" s="13"/>
      <c r="FF490" s="13"/>
      <c r="FG490" s="13"/>
      <c r="FH490" s="13"/>
      <c r="FI490" s="13"/>
      <c r="FJ490" s="13"/>
      <c r="FK490" s="13"/>
      <c r="FL490" s="13"/>
      <c r="FM490" s="13"/>
      <c r="FN490" s="13"/>
      <c r="FO490" s="13"/>
      <c r="FP490" s="13"/>
      <c r="FQ490" s="13"/>
      <c r="FR490" s="13"/>
      <c r="FS490" s="13"/>
      <c r="FT490" s="13"/>
      <c r="FU490" s="13"/>
      <c r="FV490" s="13"/>
      <c r="FW490" s="13"/>
      <c r="FX490" s="13"/>
      <c r="FY490" s="13"/>
      <c r="FZ490" s="13"/>
      <c r="GA490" s="13"/>
      <c r="GB490" s="13"/>
      <c r="GC490" s="13"/>
    </row>
    <row r="491" spans="1:185" ht="12.75" customHeight="1" x14ac:dyDescent="0.2">
      <c r="A491" s="76"/>
      <c r="B491" s="81" t="s">
        <v>616</v>
      </c>
      <c r="C491" s="82" t="s">
        <v>653</v>
      </c>
      <c r="D491" s="88"/>
      <c r="E491" s="85">
        <v>2.5</v>
      </c>
      <c r="F491" s="78"/>
      <c r="G491" s="15">
        <f t="shared" si="7"/>
        <v>10</v>
      </c>
      <c r="H491" s="15">
        <v>1</v>
      </c>
      <c r="I491" s="15">
        <v>0</v>
      </c>
      <c r="J491" s="68">
        <v>8</v>
      </c>
      <c r="K491" s="15"/>
      <c r="L491" s="59">
        <v>0</v>
      </c>
      <c r="M491" s="59">
        <v>0</v>
      </c>
      <c r="N491" s="59">
        <v>0</v>
      </c>
      <c r="O491" s="59">
        <v>0</v>
      </c>
      <c r="P491" s="15"/>
      <c r="Q491" s="59">
        <v>0</v>
      </c>
      <c r="R491" s="59">
        <v>0</v>
      </c>
      <c r="S491" s="59">
        <v>1</v>
      </c>
      <c r="T491" s="59"/>
      <c r="U491" s="15"/>
      <c r="V491" s="59"/>
      <c r="W491" s="59"/>
      <c r="X491" s="61"/>
      <c r="Y491" s="59"/>
      <c r="Z491" s="61"/>
      <c r="AA491" s="59"/>
      <c r="AB491" s="62"/>
      <c r="AC491" s="62"/>
      <c r="AD491" s="59"/>
      <c r="AE491" s="62"/>
      <c r="AF491" s="59"/>
      <c r="AG491" s="63"/>
      <c r="AH491" s="59"/>
      <c r="AI491" s="59"/>
      <c r="AJ491" s="59"/>
      <c r="AK491" s="59"/>
      <c r="AL491" s="59"/>
      <c r="AM491" s="59"/>
      <c r="AN491" s="59"/>
      <c r="AO491" s="59"/>
      <c r="AP491" s="59"/>
      <c r="AQ491" s="59"/>
      <c r="AR491" s="59"/>
      <c r="AS491" s="59"/>
      <c r="AT491" s="59"/>
      <c r="AU491" s="59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  <c r="BF491" s="13"/>
      <c r="BG491" s="13"/>
      <c r="BH491" s="13"/>
      <c r="BI491" s="13"/>
      <c r="BJ491" s="13"/>
      <c r="BK491" s="13"/>
      <c r="BL491" s="13"/>
      <c r="BM491" s="13"/>
      <c r="BN491" s="13"/>
      <c r="BO491" s="13"/>
      <c r="BP491" s="13"/>
      <c r="BQ491" s="13"/>
      <c r="BR491" s="13"/>
      <c r="BS491" s="13"/>
      <c r="BT491" s="13"/>
      <c r="BU491" s="13"/>
      <c r="BV491" s="13"/>
      <c r="BW491" s="13"/>
      <c r="BX491" s="13"/>
      <c r="BY491" s="13"/>
      <c r="BZ491" s="13"/>
      <c r="CA491" s="13"/>
      <c r="CB491" s="13"/>
      <c r="CC491" s="13"/>
      <c r="CD491" s="13"/>
      <c r="CE491" s="13"/>
      <c r="CF491" s="13"/>
      <c r="CG491" s="13"/>
      <c r="CH491" s="13"/>
      <c r="CI491" s="13"/>
      <c r="CJ491" s="13"/>
      <c r="CK491" s="13"/>
      <c r="CL491" s="13"/>
      <c r="CM491" s="13"/>
      <c r="CN491" s="13"/>
      <c r="CO491" s="13"/>
      <c r="CP491" s="13"/>
      <c r="CQ491" s="13"/>
      <c r="CR491" s="13"/>
      <c r="CS491" s="13"/>
      <c r="CT491" s="13"/>
      <c r="CU491" s="13"/>
      <c r="CV491" s="13"/>
      <c r="CW491" s="13"/>
      <c r="CX491" s="13"/>
      <c r="CY491" s="13"/>
      <c r="CZ491" s="13"/>
      <c r="DA491" s="13"/>
      <c r="DB491" s="13"/>
      <c r="DC491" s="13"/>
      <c r="DD491" s="13"/>
      <c r="DE491" s="13"/>
      <c r="DF491" s="13"/>
      <c r="DG491" s="13"/>
      <c r="DH491" s="13"/>
      <c r="DI491" s="13"/>
      <c r="DJ491" s="13"/>
      <c r="DK491" s="13"/>
      <c r="DL491" s="13"/>
      <c r="DM491" s="13"/>
      <c r="DN491" s="13"/>
      <c r="DO491" s="13"/>
      <c r="DP491" s="13"/>
      <c r="DQ491" s="13"/>
      <c r="DR491" s="13"/>
      <c r="DS491" s="13"/>
      <c r="DT491" s="13"/>
      <c r="DU491" s="13"/>
      <c r="DV491" s="13"/>
      <c r="DW491" s="13"/>
      <c r="DX491" s="13"/>
      <c r="DY491" s="13"/>
      <c r="DZ491" s="13"/>
      <c r="EA491" s="13"/>
      <c r="EB491" s="13"/>
      <c r="EC491" s="13"/>
      <c r="ED491" s="13"/>
      <c r="EE491" s="13"/>
      <c r="EF491" s="13"/>
      <c r="EG491" s="13"/>
      <c r="EH491" s="13"/>
      <c r="EI491" s="13"/>
      <c r="EJ491" s="13"/>
      <c r="EK491" s="13"/>
      <c r="EL491" s="13"/>
      <c r="EM491" s="13"/>
      <c r="EN491" s="13"/>
      <c r="EO491" s="13"/>
      <c r="EP491" s="13"/>
      <c r="EQ491" s="13"/>
      <c r="ER491" s="13"/>
      <c r="ES491" s="13"/>
      <c r="ET491" s="13"/>
      <c r="EU491" s="13"/>
      <c r="EV491" s="13"/>
      <c r="EW491" s="13"/>
      <c r="EX491" s="13"/>
      <c r="EY491" s="13"/>
      <c r="EZ491" s="13"/>
      <c r="FA491" s="13"/>
      <c r="FB491" s="13"/>
      <c r="FC491" s="13"/>
      <c r="FD491" s="13"/>
      <c r="FE491" s="13"/>
      <c r="FF491" s="13"/>
      <c r="FG491" s="13"/>
      <c r="FH491" s="13"/>
      <c r="FI491" s="13"/>
      <c r="FJ491" s="13"/>
      <c r="FK491" s="13"/>
      <c r="FL491" s="13"/>
      <c r="FM491" s="13"/>
      <c r="FN491" s="13"/>
      <c r="FO491" s="13"/>
      <c r="FP491" s="13"/>
      <c r="FQ491" s="13"/>
      <c r="FR491" s="13"/>
      <c r="FS491" s="13"/>
      <c r="FT491" s="13"/>
      <c r="FU491" s="13"/>
      <c r="FV491" s="13"/>
      <c r="FW491" s="13"/>
      <c r="FX491" s="13"/>
      <c r="FY491" s="13"/>
      <c r="FZ491" s="13"/>
      <c r="GA491" s="13"/>
      <c r="GB491" s="13"/>
      <c r="GC491" s="13"/>
    </row>
    <row r="492" spans="1:185" ht="12.75" customHeight="1" x14ac:dyDescent="0.2">
      <c r="A492" s="76"/>
      <c r="B492" t="s">
        <v>1222</v>
      </c>
      <c r="C492" s="90" t="s">
        <v>657</v>
      </c>
      <c r="D492" s="91"/>
      <c r="E492" s="92">
        <v>2.5</v>
      </c>
      <c r="F492" s="78"/>
      <c r="G492" s="15">
        <f>SUM(H492:AW492)</f>
        <v>3</v>
      </c>
      <c r="H492" s="15">
        <v>0</v>
      </c>
      <c r="I492" s="15">
        <v>0</v>
      </c>
      <c r="J492" s="68">
        <v>1</v>
      </c>
      <c r="K492" s="15"/>
      <c r="L492" s="59">
        <v>0</v>
      </c>
      <c r="M492" s="59">
        <v>1</v>
      </c>
      <c r="N492" s="59">
        <v>0</v>
      </c>
      <c r="O492" s="59">
        <v>1</v>
      </c>
      <c r="P492" s="15"/>
      <c r="Q492" s="59">
        <v>0</v>
      </c>
      <c r="R492" s="59">
        <v>0</v>
      </c>
      <c r="S492" s="59">
        <v>0</v>
      </c>
      <c r="T492" s="59"/>
      <c r="U492" s="15"/>
      <c r="V492" s="59"/>
      <c r="W492" s="59"/>
      <c r="X492" s="61"/>
      <c r="Y492" s="59"/>
      <c r="Z492" s="61"/>
      <c r="AA492" s="59"/>
      <c r="AB492" s="62"/>
      <c r="AC492" s="62"/>
      <c r="AD492" s="59"/>
      <c r="AE492" s="62"/>
      <c r="AF492" s="59"/>
      <c r="AG492" s="63"/>
      <c r="AH492" s="59"/>
      <c r="AI492" s="59"/>
      <c r="AJ492" s="59"/>
      <c r="AK492" s="59"/>
      <c r="AL492" s="59"/>
      <c r="AM492" s="59"/>
      <c r="AN492" s="59"/>
      <c r="AO492" s="59"/>
      <c r="AP492" s="59"/>
      <c r="AQ492" s="59"/>
      <c r="AR492" s="59"/>
      <c r="AS492" s="59"/>
      <c r="AT492" s="59"/>
      <c r="AU492" s="59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  <c r="BF492" s="13"/>
      <c r="BG492" s="13"/>
      <c r="BH492" s="13"/>
      <c r="BI492" s="13"/>
      <c r="BJ492" s="13"/>
      <c r="BK492" s="13"/>
      <c r="BL492" s="13"/>
      <c r="BM492" s="13"/>
      <c r="BN492" s="13"/>
      <c r="BO492" s="13"/>
      <c r="BP492" s="13"/>
      <c r="BQ492" s="13"/>
      <c r="BR492" s="13"/>
      <c r="BS492" s="13"/>
      <c r="BT492" s="13"/>
      <c r="BU492" s="13"/>
      <c r="BV492" s="13"/>
      <c r="BW492" s="13"/>
      <c r="BX492" s="13"/>
      <c r="BY492" s="13"/>
      <c r="BZ492" s="13"/>
      <c r="CA492" s="13"/>
      <c r="CB492" s="13"/>
      <c r="CC492" s="13"/>
      <c r="CD492" s="13"/>
      <c r="CE492" s="13"/>
      <c r="CF492" s="13"/>
      <c r="CG492" s="13"/>
      <c r="CH492" s="13"/>
      <c r="CI492" s="13"/>
      <c r="CJ492" s="13"/>
      <c r="CK492" s="13"/>
      <c r="CL492" s="13"/>
      <c r="CM492" s="13"/>
      <c r="CN492" s="13"/>
      <c r="CO492" s="13"/>
      <c r="CP492" s="13"/>
      <c r="CQ492" s="13"/>
      <c r="CR492" s="13"/>
      <c r="CS492" s="13"/>
      <c r="CT492" s="13"/>
      <c r="CU492" s="13"/>
      <c r="CV492" s="13"/>
      <c r="CW492" s="13"/>
      <c r="CX492" s="13"/>
      <c r="CY492" s="13"/>
      <c r="CZ492" s="13"/>
      <c r="DA492" s="13"/>
      <c r="DB492" s="13"/>
      <c r="DC492" s="13"/>
      <c r="DD492" s="13"/>
      <c r="DE492" s="13"/>
      <c r="DF492" s="13"/>
      <c r="DG492" s="13"/>
      <c r="DH492" s="13"/>
      <c r="DI492" s="13"/>
      <c r="DJ492" s="13"/>
      <c r="DK492" s="13"/>
      <c r="DL492" s="13"/>
      <c r="DM492" s="13"/>
      <c r="DN492" s="13"/>
      <c r="DO492" s="13"/>
      <c r="DP492" s="13"/>
      <c r="DQ492" s="13"/>
      <c r="DR492" s="13"/>
      <c r="DS492" s="13"/>
      <c r="DT492" s="13"/>
      <c r="DU492" s="13"/>
      <c r="DV492" s="13"/>
      <c r="DW492" s="13"/>
      <c r="DX492" s="13"/>
      <c r="DY492" s="13"/>
      <c r="DZ492" s="13"/>
      <c r="EA492" s="13"/>
      <c r="EB492" s="13"/>
      <c r="EC492" s="13"/>
      <c r="ED492" s="13"/>
      <c r="EE492" s="13"/>
      <c r="EF492" s="13"/>
      <c r="EG492" s="13"/>
      <c r="EH492" s="13"/>
      <c r="EI492" s="13"/>
      <c r="EJ492" s="13"/>
      <c r="EK492" s="13"/>
      <c r="EL492" s="13"/>
      <c r="EM492" s="13"/>
      <c r="EN492" s="13"/>
      <c r="EO492" s="13"/>
      <c r="EP492" s="13"/>
      <c r="EQ492" s="13"/>
      <c r="ER492" s="13"/>
      <c r="ES492" s="13"/>
      <c r="ET492" s="13"/>
      <c r="EU492" s="13"/>
      <c r="EV492" s="13"/>
      <c r="EW492" s="13"/>
      <c r="EX492" s="13"/>
      <c r="EY492" s="13"/>
      <c r="EZ492" s="13"/>
      <c r="FA492" s="13"/>
      <c r="FB492" s="13"/>
      <c r="FC492" s="13"/>
      <c r="FD492" s="13"/>
      <c r="FE492" s="13"/>
      <c r="FF492" s="13"/>
      <c r="FG492" s="13"/>
      <c r="FH492" s="13"/>
      <c r="FI492" s="13"/>
      <c r="FJ492" s="13"/>
      <c r="FK492" s="13"/>
      <c r="FL492" s="13"/>
      <c r="FM492" s="13"/>
      <c r="FN492" s="13"/>
      <c r="FO492" s="13"/>
      <c r="FP492" s="13"/>
      <c r="FQ492" s="13"/>
      <c r="FR492" s="13"/>
      <c r="FS492" s="13"/>
      <c r="FT492" s="13"/>
      <c r="FU492" s="13"/>
      <c r="FV492" s="13"/>
      <c r="FW492" s="13"/>
      <c r="FX492" s="13"/>
      <c r="FY492" s="13"/>
      <c r="FZ492" s="13"/>
      <c r="GA492" s="13"/>
      <c r="GB492" s="13"/>
      <c r="GC492" s="13"/>
    </row>
    <row r="493" spans="1:185" ht="12.75" customHeight="1" x14ac:dyDescent="0.2">
      <c r="A493" s="76"/>
      <c r="B493" s="76"/>
      <c r="C493" s="76"/>
      <c r="D493" s="80"/>
      <c r="E493" s="77"/>
      <c r="F493" s="78"/>
      <c r="G493" s="15"/>
      <c r="H493" s="15"/>
      <c r="I493" s="15"/>
      <c r="J493" s="68"/>
      <c r="K493" s="15"/>
      <c r="L493" s="59"/>
      <c r="M493" s="59"/>
      <c r="N493" s="59"/>
      <c r="O493" s="59"/>
      <c r="P493" s="15"/>
      <c r="Q493" s="59"/>
      <c r="R493" s="59"/>
      <c r="S493" s="59"/>
      <c r="T493" s="59"/>
      <c r="U493" s="15"/>
      <c r="V493" s="59"/>
      <c r="W493" s="59"/>
      <c r="X493" s="61"/>
      <c r="Y493" s="59"/>
      <c r="Z493" s="61"/>
      <c r="AA493" s="59"/>
      <c r="AB493" s="62"/>
      <c r="AC493" s="62"/>
      <c r="AD493" s="59"/>
      <c r="AE493" s="62"/>
      <c r="AF493" s="59"/>
      <c r="AG493" s="59"/>
      <c r="AH493" s="59"/>
      <c r="AI493" s="59"/>
      <c r="AJ493" s="59"/>
      <c r="AK493" s="59"/>
      <c r="AL493" s="59"/>
      <c r="AM493" s="59"/>
      <c r="AN493" s="59"/>
      <c r="AO493" s="59"/>
      <c r="AP493" s="59"/>
      <c r="AQ493" s="59"/>
      <c r="AR493" s="63"/>
      <c r="AS493" s="59"/>
      <c r="AT493" s="59"/>
      <c r="AU493" s="59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  <c r="BF493" s="13"/>
      <c r="BG493" s="13"/>
      <c r="BH493" s="13"/>
      <c r="BI493" s="13"/>
      <c r="BJ493" s="13"/>
      <c r="BK493" s="13"/>
      <c r="BL493" s="13"/>
      <c r="BM493" s="13"/>
      <c r="BN493" s="13"/>
      <c r="BO493" s="13"/>
      <c r="BP493" s="13"/>
      <c r="BQ493" s="13"/>
      <c r="BR493" s="13"/>
      <c r="BS493" s="13"/>
      <c r="BT493" s="13"/>
      <c r="BU493" s="13"/>
      <c r="BV493" s="13"/>
      <c r="BW493" s="13"/>
      <c r="BX493" s="13"/>
      <c r="BY493" s="13"/>
      <c r="BZ493" s="13"/>
      <c r="CA493" s="13"/>
      <c r="CB493" s="13"/>
      <c r="CC493" s="13"/>
      <c r="CD493" s="13"/>
      <c r="CE493" s="13"/>
      <c r="CF493" s="13"/>
      <c r="CG493" s="13"/>
      <c r="CH493" s="13"/>
      <c r="CI493" s="13"/>
      <c r="CJ493" s="13"/>
      <c r="CK493" s="13"/>
      <c r="CL493" s="13"/>
      <c r="CM493" s="13"/>
      <c r="CN493" s="13"/>
      <c r="CO493" s="13"/>
      <c r="CP493" s="13"/>
      <c r="CQ493" s="13"/>
      <c r="CR493" s="13"/>
      <c r="CS493" s="13"/>
      <c r="CT493" s="13"/>
      <c r="CU493" s="13"/>
      <c r="CV493" s="13"/>
      <c r="CW493" s="13"/>
      <c r="CX493" s="13"/>
      <c r="CY493" s="13"/>
      <c r="CZ493" s="13"/>
      <c r="DA493" s="13"/>
      <c r="DB493" s="13"/>
      <c r="DC493" s="13"/>
      <c r="DD493" s="13"/>
      <c r="DE493" s="13"/>
      <c r="DF493" s="13"/>
      <c r="DG493" s="13"/>
      <c r="DH493" s="13"/>
      <c r="DI493" s="13"/>
      <c r="DJ493" s="13"/>
      <c r="DK493" s="13"/>
      <c r="DL493" s="13"/>
      <c r="DM493" s="13"/>
      <c r="DN493" s="13"/>
      <c r="DO493" s="13"/>
      <c r="DP493" s="13"/>
      <c r="DQ493" s="13"/>
      <c r="DR493" s="13"/>
      <c r="DS493" s="13"/>
      <c r="DT493" s="13"/>
      <c r="DU493" s="13"/>
      <c r="DV493" s="13"/>
      <c r="DW493" s="13"/>
      <c r="DX493" s="13"/>
      <c r="DY493" s="13"/>
      <c r="DZ493" s="13"/>
      <c r="EA493" s="13"/>
      <c r="EB493" s="13"/>
      <c r="EC493" s="13"/>
      <c r="ED493" s="13"/>
      <c r="EE493" s="13"/>
      <c r="EF493" s="13"/>
      <c r="EG493" s="13"/>
      <c r="EH493" s="13"/>
      <c r="EI493" s="13"/>
      <c r="EJ493" s="13"/>
      <c r="EK493" s="13"/>
      <c r="EL493" s="13"/>
      <c r="EM493" s="13"/>
      <c r="EN493" s="13"/>
      <c r="EO493" s="13"/>
      <c r="EP493" s="13"/>
      <c r="EQ493" s="13"/>
      <c r="ER493" s="13"/>
      <c r="ES493" s="13"/>
      <c r="ET493" s="13"/>
      <c r="EU493" s="13"/>
      <c r="EV493" s="13"/>
      <c r="EW493" s="13"/>
      <c r="EX493" s="13"/>
      <c r="EY493" s="13"/>
      <c r="EZ493" s="13"/>
      <c r="FA493" s="13"/>
      <c r="FB493" s="13"/>
      <c r="FC493" s="13"/>
      <c r="FD493" s="13"/>
      <c r="FE493" s="13"/>
      <c r="FF493" s="13"/>
      <c r="FG493" s="13"/>
      <c r="FH493" s="13"/>
      <c r="FI493" s="13"/>
      <c r="FJ493" s="13"/>
      <c r="FK493" s="13"/>
      <c r="FL493" s="13"/>
      <c r="FM493" s="13"/>
      <c r="FN493" s="13"/>
      <c r="FO493" s="13"/>
      <c r="FP493" s="13"/>
      <c r="FQ493" s="13"/>
      <c r="FR493" s="13"/>
      <c r="FS493" s="13"/>
      <c r="FT493" s="13"/>
      <c r="FU493" s="13"/>
      <c r="FV493" s="13"/>
      <c r="FW493" s="13"/>
      <c r="FX493" s="13"/>
      <c r="FY493" s="13"/>
      <c r="FZ493" s="13"/>
      <c r="GA493" s="13"/>
      <c r="GB493" s="13"/>
      <c r="GC493" s="13"/>
    </row>
    <row r="494" spans="1:185" ht="12.75" customHeight="1" x14ac:dyDescent="0.2">
      <c r="A494" s="76"/>
      <c r="B494" s="22" t="s">
        <v>666</v>
      </c>
      <c r="C494" s="76"/>
      <c r="D494" s="80"/>
      <c r="E494" s="77"/>
      <c r="F494" s="78"/>
      <c r="G494" s="15"/>
      <c r="H494" s="15"/>
      <c r="I494" s="15"/>
      <c r="J494" s="68"/>
      <c r="K494" s="15"/>
      <c r="L494" s="59"/>
      <c r="M494" s="59"/>
      <c r="N494" s="59"/>
      <c r="O494" s="59"/>
      <c r="P494" s="15"/>
      <c r="Q494" s="59"/>
      <c r="R494" s="59"/>
      <c r="S494" s="59"/>
      <c r="T494" s="59"/>
      <c r="U494" s="15"/>
      <c r="V494" s="59"/>
      <c r="W494" s="59"/>
      <c r="X494" s="61"/>
      <c r="Y494" s="59"/>
      <c r="Z494" s="61"/>
      <c r="AA494" s="59"/>
      <c r="AB494" s="62"/>
      <c r="AC494" s="62"/>
      <c r="AD494" s="59"/>
      <c r="AE494" s="62"/>
      <c r="AF494" s="59"/>
      <c r="AG494" s="63"/>
      <c r="AH494" s="59"/>
      <c r="AI494" s="59"/>
      <c r="AJ494" s="59"/>
      <c r="AK494" s="59"/>
      <c r="AL494" s="59"/>
      <c r="AM494" s="59"/>
      <c r="AN494" s="59"/>
      <c r="AO494" s="59"/>
      <c r="AP494" s="59"/>
      <c r="AQ494" s="59"/>
      <c r="AR494" s="59"/>
      <c r="AS494" s="59"/>
      <c r="AT494" s="59"/>
      <c r="AU494" s="59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  <c r="BF494" s="13"/>
      <c r="BG494" s="13"/>
      <c r="BH494" s="13"/>
      <c r="BI494" s="13"/>
      <c r="BJ494" s="13"/>
      <c r="BK494" s="13"/>
      <c r="BL494" s="13"/>
      <c r="BM494" s="13"/>
      <c r="BN494" s="13"/>
      <c r="BO494" s="13"/>
      <c r="BP494" s="13"/>
      <c r="BQ494" s="13"/>
      <c r="BR494" s="13"/>
      <c r="BS494" s="13"/>
      <c r="BT494" s="13"/>
      <c r="BU494" s="13"/>
      <c r="BV494" s="13"/>
      <c r="BW494" s="13"/>
      <c r="BX494" s="13"/>
      <c r="BY494" s="13"/>
      <c r="BZ494" s="13"/>
      <c r="CA494" s="13"/>
      <c r="CB494" s="13"/>
      <c r="CC494" s="13"/>
      <c r="CD494" s="13"/>
      <c r="CE494" s="13"/>
      <c r="CF494" s="13"/>
      <c r="CG494" s="13"/>
      <c r="CH494" s="13"/>
      <c r="CI494" s="13"/>
      <c r="CJ494" s="13"/>
      <c r="CK494" s="13"/>
      <c r="CL494" s="13"/>
      <c r="CM494" s="13"/>
      <c r="CN494" s="13"/>
      <c r="CO494" s="13"/>
      <c r="CP494" s="13"/>
      <c r="CQ494" s="13"/>
      <c r="CR494" s="13"/>
      <c r="CS494" s="13"/>
      <c r="CT494" s="13"/>
      <c r="CU494" s="13"/>
      <c r="CV494" s="13"/>
      <c r="CW494" s="13"/>
      <c r="CX494" s="13"/>
      <c r="CY494" s="13"/>
      <c r="CZ494" s="13"/>
      <c r="DA494" s="13"/>
      <c r="DB494" s="13"/>
      <c r="DC494" s="13"/>
      <c r="DD494" s="13"/>
      <c r="DE494" s="13"/>
      <c r="DF494" s="13"/>
      <c r="DG494" s="13"/>
      <c r="DH494" s="13"/>
      <c r="DI494" s="13"/>
      <c r="DJ494" s="13"/>
      <c r="DK494" s="13"/>
      <c r="DL494" s="13"/>
      <c r="DM494" s="13"/>
      <c r="DN494" s="13"/>
      <c r="DO494" s="13"/>
      <c r="DP494" s="13"/>
      <c r="DQ494" s="13"/>
      <c r="DR494" s="13"/>
      <c r="DS494" s="13"/>
      <c r="DT494" s="13"/>
      <c r="DU494" s="13"/>
      <c r="DV494" s="13"/>
      <c r="DW494" s="13"/>
      <c r="DX494" s="13"/>
      <c r="DY494" s="13"/>
      <c r="DZ494" s="13"/>
      <c r="EA494" s="13"/>
      <c r="EB494" s="13"/>
      <c r="EC494" s="13"/>
      <c r="ED494" s="13"/>
      <c r="EE494" s="13"/>
      <c r="EF494" s="13"/>
      <c r="EG494" s="13"/>
      <c r="EH494" s="13"/>
      <c r="EI494" s="13"/>
      <c r="EJ494" s="13"/>
      <c r="EK494" s="13"/>
      <c r="EL494" s="13"/>
      <c r="EM494" s="13"/>
      <c r="EN494" s="13"/>
      <c r="EO494" s="13"/>
      <c r="EP494" s="13"/>
      <c r="EQ494" s="13"/>
      <c r="ER494" s="13"/>
      <c r="ES494" s="13"/>
      <c r="ET494" s="13"/>
      <c r="EU494" s="13"/>
      <c r="EV494" s="13"/>
      <c r="EW494" s="13"/>
      <c r="EX494" s="13"/>
      <c r="EY494" s="13"/>
      <c r="EZ494" s="13"/>
      <c r="FA494" s="13"/>
      <c r="FB494" s="13"/>
      <c r="FC494" s="13"/>
      <c r="FD494" s="13"/>
      <c r="FE494" s="13"/>
      <c r="FF494" s="13"/>
      <c r="FG494" s="13"/>
      <c r="FH494" s="13"/>
      <c r="FI494" s="13"/>
      <c r="FJ494" s="13"/>
      <c r="FK494" s="13"/>
      <c r="FL494" s="13"/>
      <c r="FM494" s="13"/>
      <c r="FN494" s="13"/>
      <c r="FO494" s="13"/>
      <c r="FP494" s="13"/>
      <c r="FQ494" s="13"/>
      <c r="FR494" s="13"/>
      <c r="FS494" s="13"/>
      <c r="FT494" s="13"/>
      <c r="FU494" s="13"/>
      <c r="FV494" s="13"/>
      <c r="FW494" s="13"/>
      <c r="FX494" s="13"/>
      <c r="FY494" s="13"/>
      <c r="FZ494" s="13"/>
      <c r="GA494" s="13"/>
      <c r="GB494" s="13"/>
      <c r="GC494" s="13"/>
    </row>
    <row r="495" spans="1:185" ht="12.75" customHeight="1" x14ac:dyDescent="0.2">
      <c r="A495" s="76"/>
      <c r="B495" s="81" t="s">
        <v>472</v>
      </c>
      <c r="C495" s="82" t="s">
        <v>647</v>
      </c>
      <c r="D495" s="88">
        <v>180</v>
      </c>
      <c r="E495" s="85">
        <v>7.5</v>
      </c>
      <c r="F495" s="50">
        <v>19.5</v>
      </c>
      <c r="G495" s="15">
        <f t="shared" si="7"/>
        <v>65</v>
      </c>
      <c r="H495" s="15">
        <v>6</v>
      </c>
      <c r="I495" s="15">
        <v>6</v>
      </c>
      <c r="J495" s="15">
        <v>2</v>
      </c>
      <c r="K495" s="15"/>
      <c r="L495" s="59">
        <v>6</v>
      </c>
      <c r="M495" s="59">
        <v>2</v>
      </c>
      <c r="N495" s="59">
        <v>7</v>
      </c>
      <c r="O495" s="59">
        <v>7</v>
      </c>
      <c r="P495" s="15"/>
      <c r="Q495" s="59">
        <v>20</v>
      </c>
      <c r="R495" s="59">
        <v>2</v>
      </c>
      <c r="S495" s="59">
        <v>7</v>
      </c>
      <c r="T495" s="59"/>
      <c r="U495" s="15"/>
      <c r="V495" s="59"/>
      <c r="W495" s="59"/>
      <c r="X495" s="61"/>
      <c r="Y495" s="59"/>
      <c r="Z495" s="61"/>
      <c r="AA495" s="59"/>
      <c r="AB495" s="62"/>
      <c r="AC495" s="62"/>
      <c r="AD495" s="59"/>
      <c r="AE495" s="62"/>
      <c r="AF495" s="59"/>
      <c r="AG495" s="59"/>
      <c r="AH495" s="63"/>
      <c r="AI495" s="59"/>
      <c r="AJ495" s="59"/>
      <c r="AK495" s="59"/>
      <c r="AL495" s="59"/>
      <c r="AM495" s="59"/>
      <c r="AN495" s="59"/>
      <c r="AO495" s="59"/>
      <c r="AP495" s="59"/>
      <c r="AQ495" s="63"/>
      <c r="AR495" s="59"/>
      <c r="AS495" s="59"/>
      <c r="AT495" s="59"/>
      <c r="AU495" s="59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  <c r="BF495" s="13"/>
      <c r="BG495" s="13"/>
      <c r="BH495" s="13"/>
      <c r="BI495" s="13"/>
      <c r="BJ495" s="13"/>
      <c r="BK495" s="13"/>
      <c r="BL495" s="13"/>
      <c r="BM495" s="13"/>
      <c r="BN495" s="13"/>
      <c r="BO495" s="13"/>
      <c r="BP495" s="13"/>
      <c r="BQ495" s="13"/>
      <c r="BR495" s="13"/>
      <c r="BS495" s="13"/>
      <c r="BT495" s="13"/>
      <c r="BU495" s="13"/>
      <c r="BV495" s="13"/>
      <c r="BW495" s="13"/>
      <c r="BX495" s="13"/>
      <c r="BY495" s="13"/>
      <c r="BZ495" s="13"/>
      <c r="CA495" s="13"/>
      <c r="CB495" s="13"/>
      <c r="CC495" s="13"/>
      <c r="CD495" s="13"/>
      <c r="CE495" s="13"/>
      <c r="CF495" s="13"/>
      <c r="CG495" s="13"/>
      <c r="CH495" s="13"/>
      <c r="CI495" s="13"/>
      <c r="CJ495" s="13"/>
      <c r="CK495" s="13"/>
      <c r="CL495" s="13"/>
      <c r="CM495" s="13"/>
      <c r="CN495" s="13"/>
      <c r="CO495" s="13"/>
      <c r="CP495" s="13"/>
      <c r="CQ495" s="13"/>
      <c r="CR495" s="13"/>
      <c r="CS495" s="13"/>
      <c r="CT495" s="13"/>
      <c r="CU495" s="13"/>
      <c r="CV495" s="13"/>
      <c r="CW495" s="13"/>
      <c r="CX495" s="13"/>
      <c r="CY495" s="13"/>
      <c r="CZ495" s="13"/>
      <c r="DA495" s="13"/>
      <c r="DB495" s="13"/>
      <c r="DC495" s="13"/>
      <c r="DD495" s="13"/>
      <c r="DE495" s="13"/>
      <c r="DF495" s="13"/>
      <c r="DG495" s="13"/>
      <c r="DH495" s="13"/>
      <c r="DI495" s="13"/>
      <c r="DJ495" s="13"/>
      <c r="DK495" s="13"/>
      <c r="DL495" s="13"/>
      <c r="DM495" s="13"/>
      <c r="DN495" s="13"/>
      <c r="DO495" s="13"/>
      <c r="DP495" s="13"/>
      <c r="DQ495" s="13"/>
      <c r="DR495" s="13"/>
      <c r="DS495" s="13"/>
      <c r="DT495" s="13"/>
      <c r="DU495" s="13"/>
      <c r="DV495" s="13"/>
      <c r="DW495" s="13"/>
      <c r="DX495" s="13"/>
      <c r="DY495" s="13"/>
      <c r="DZ495" s="13"/>
      <c r="EA495" s="13"/>
      <c r="EB495" s="13"/>
      <c r="EC495" s="13"/>
      <c r="ED495" s="13"/>
      <c r="EE495" s="13"/>
      <c r="EF495" s="13"/>
      <c r="EG495" s="13"/>
      <c r="EH495" s="13"/>
      <c r="EI495" s="13"/>
      <c r="EJ495" s="13"/>
      <c r="EK495" s="13"/>
      <c r="EL495" s="13"/>
      <c r="EM495" s="13"/>
      <c r="EN495" s="13"/>
      <c r="EO495" s="13"/>
      <c r="EP495" s="13"/>
      <c r="EQ495" s="13"/>
      <c r="ER495" s="13"/>
      <c r="ES495" s="13"/>
      <c r="ET495" s="13"/>
      <c r="EU495" s="13"/>
      <c r="EV495" s="13"/>
      <c r="EW495" s="13"/>
      <c r="EX495" s="13"/>
      <c r="EY495" s="13"/>
      <c r="EZ495" s="13"/>
      <c r="FA495" s="13"/>
      <c r="FB495" s="13"/>
      <c r="FC495" s="13"/>
      <c r="FD495" s="13"/>
      <c r="FE495" s="13"/>
      <c r="FF495" s="13"/>
      <c r="FG495" s="13"/>
      <c r="FH495" s="13"/>
      <c r="FI495" s="13"/>
      <c r="FJ495" s="13"/>
      <c r="FK495" s="13"/>
      <c r="FL495" s="13"/>
      <c r="FM495" s="13"/>
      <c r="FN495" s="13"/>
      <c r="FO495" s="13"/>
      <c r="FP495" s="13"/>
      <c r="FQ495" s="13"/>
      <c r="FR495" s="13"/>
      <c r="FS495" s="13"/>
      <c r="FT495" s="13"/>
      <c r="FU495" s="13"/>
      <c r="FV495" s="13"/>
      <c r="FW495" s="13"/>
      <c r="FX495" s="13"/>
      <c r="FY495" s="13"/>
      <c r="FZ495" s="13"/>
      <c r="GA495" s="13"/>
      <c r="GB495" s="13"/>
      <c r="GC495" s="13"/>
    </row>
    <row r="496" spans="1:185" ht="12.75" customHeight="1" x14ac:dyDescent="0.2">
      <c r="A496" s="76"/>
      <c r="B496" s="81" t="s">
        <v>471</v>
      </c>
      <c r="C496" s="82" t="s">
        <v>648</v>
      </c>
      <c r="D496" s="88">
        <v>109</v>
      </c>
      <c r="E496" s="85">
        <v>7.2</v>
      </c>
      <c r="F496" s="50">
        <v>21.5</v>
      </c>
      <c r="G496" s="15">
        <f t="shared" si="7"/>
        <v>33</v>
      </c>
      <c r="H496" s="15">
        <v>0</v>
      </c>
      <c r="I496" s="15">
        <v>2</v>
      </c>
      <c r="J496" s="15">
        <v>2</v>
      </c>
      <c r="K496" s="15"/>
      <c r="L496" s="59">
        <v>1</v>
      </c>
      <c r="M496" s="59">
        <v>10</v>
      </c>
      <c r="N496" s="59">
        <v>7</v>
      </c>
      <c r="O496" s="59">
        <v>1</v>
      </c>
      <c r="P496" s="15"/>
      <c r="Q496" s="59">
        <v>2</v>
      </c>
      <c r="R496" s="59">
        <v>6</v>
      </c>
      <c r="S496" s="59">
        <v>2</v>
      </c>
      <c r="T496" s="59"/>
      <c r="U496" s="15"/>
      <c r="V496" s="59"/>
      <c r="W496" s="59"/>
      <c r="X496" s="61"/>
      <c r="Y496" s="59"/>
      <c r="Z496" s="61"/>
      <c r="AA496" s="59"/>
      <c r="AB496" s="62"/>
      <c r="AC496" s="62"/>
      <c r="AD496" s="59"/>
      <c r="AE496" s="62"/>
      <c r="AF496" s="59"/>
      <c r="AG496" s="63"/>
      <c r="AH496" s="59"/>
      <c r="AI496" s="59"/>
      <c r="AJ496" s="59"/>
      <c r="AK496" s="59"/>
      <c r="AL496" s="59"/>
      <c r="AM496" s="59"/>
      <c r="AN496" s="59"/>
      <c r="AO496" s="63"/>
      <c r="AP496" s="59"/>
      <c r="AQ496" s="59"/>
      <c r="AR496" s="59"/>
      <c r="AS496" s="63"/>
      <c r="AT496" s="59"/>
      <c r="AU496" s="59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  <c r="BF496" s="13"/>
      <c r="BG496" s="13"/>
      <c r="BH496" s="13"/>
      <c r="BI496" s="13"/>
      <c r="BJ496" s="13"/>
      <c r="BK496" s="13"/>
      <c r="BL496" s="13"/>
      <c r="BM496" s="13"/>
      <c r="BN496" s="13"/>
      <c r="BO496" s="13"/>
      <c r="BP496" s="13"/>
      <c r="BQ496" s="13"/>
      <c r="BR496" s="13"/>
      <c r="BS496" s="13"/>
      <c r="BT496" s="13"/>
      <c r="BU496" s="13"/>
      <c r="BV496" s="13"/>
      <c r="BW496" s="13"/>
      <c r="BX496" s="13"/>
      <c r="BY496" s="13"/>
      <c r="BZ496" s="13"/>
      <c r="CA496" s="13"/>
      <c r="CB496" s="13"/>
      <c r="CC496" s="13"/>
      <c r="CD496" s="13"/>
      <c r="CE496" s="13"/>
      <c r="CF496" s="13"/>
      <c r="CG496" s="13"/>
      <c r="CH496" s="13"/>
      <c r="CI496" s="13"/>
      <c r="CJ496" s="13"/>
      <c r="CK496" s="13"/>
      <c r="CL496" s="13"/>
      <c r="CM496" s="13"/>
      <c r="CN496" s="13"/>
      <c r="CO496" s="13"/>
      <c r="CP496" s="13"/>
      <c r="CQ496" s="13"/>
      <c r="CR496" s="13"/>
      <c r="CS496" s="13"/>
      <c r="CT496" s="13"/>
      <c r="CU496" s="13"/>
      <c r="CV496" s="13"/>
      <c r="CW496" s="13"/>
      <c r="CX496" s="13"/>
      <c r="CY496" s="13"/>
      <c r="CZ496" s="13"/>
      <c r="DA496" s="13"/>
      <c r="DB496" s="13"/>
      <c r="DC496" s="13"/>
      <c r="DD496" s="13"/>
      <c r="DE496" s="13"/>
      <c r="DF496" s="13"/>
      <c r="DG496" s="13"/>
      <c r="DH496" s="13"/>
      <c r="DI496" s="13"/>
      <c r="DJ496" s="13"/>
      <c r="DK496" s="13"/>
      <c r="DL496" s="13"/>
      <c r="DM496" s="13"/>
      <c r="DN496" s="13"/>
      <c r="DO496" s="13"/>
      <c r="DP496" s="13"/>
      <c r="DQ496" s="13"/>
      <c r="DR496" s="13"/>
      <c r="DS496" s="13"/>
      <c r="DT496" s="13"/>
      <c r="DU496" s="13"/>
      <c r="DV496" s="13"/>
      <c r="DW496" s="13"/>
      <c r="DX496" s="13"/>
      <c r="DY496" s="13"/>
      <c r="DZ496" s="13"/>
      <c r="EA496" s="13"/>
      <c r="EB496" s="13"/>
      <c r="EC496" s="13"/>
      <c r="ED496" s="13"/>
      <c r="EE496" s="13"/>
      <c r="EF496" s="13"/>
      <c r="EG496" s="13"/>
      <c r="EH496" s="13"/>
      <c r="EI496" s="13"/>
      <c r="EJ496" s="13"/>
      <c r="EK496" s="13"/>
      <c r="EL496" s="13"/>
      <c r="EM496" s="13"/>
      <c r="EN496" s="13"/>
      <c r="EO496" s="13"/>
      <c r="EP496" s="13"/>
      <c r="EQ496" s="13"/>
      <c r="ER496" s="13"/>
      <c r="ES496" s="13"/>
      <c r="ET496" s="13"/>
      <c r="EU496" s="13"/>
      <c r="EV496" s="13"/>
      <c r="EW496" s="13"/>
      <c r="EX496" s="13"/>
      <c r="EY496" s="13"/>
      <c r="EZ496" s="13"/>
      <c r="FA496" s="13"/>
      <c r="FB496" s="13"/>
      <c r="FC496" s="13"/>
      <c r="FD496" s="13"/>
      <c r="FE496" s="13"/>
      <c r="FF496" s="13"/>
      <c r="FG496" s="13"/>
      <c r="FH496" s="13"/>
      <c r="FI496" s="13"/>
      <c r="FJ496" s="13"/>
      <c r="FK496" s="13"/>
      <c r="FL496" s="13"/>
      <c r="FM496" s="13"/>
      <c r="FN496" s="13"/>
      <c r="FO496" s="13"/>
      <c r="FP496" s="13"/>
      <c r="FQ496" s="13"/>
      <c r="FR496" s="13"/>
      <c r="FS496" s="13"/>
      <c r="FT496" s="13"/>
      <c r="FU496" s="13"/>
      <c r="FV496" s="13"/>
      <c r="FW496" s="13"/>
      <c r="FX496" s="13"/>
      <c r="FY496" s="13"/>
      <c r="FZ496" s="13"/>
      <c r="GA496" s="13"/>
      <c r="GB496" s="13"/>
      <c r="GC496" s="13"/>
    </row>
    <row r="497" spans="1:185" ht="12.75" customHeight="1" x14ac:dyDescent="0.2">
      <c r="A497" s="76"/>
      <c r="B497" s="81" t="s">
        <v>617</v>
      </c>
      <c r="C497" s="82" t="s">
        <v>646</v>
      </c>
      <c r="D497" s="88"/>
      <c r="E497" s="85">
        <v>7</v>
      </c>
      <c r="F497" s="50">
        <v>22.2</v>
      </c>
      <c r="G497" s="15">
        <f t="shared" si="7"/>
        <v>64</v>
      </c>
      <c r="H497" s="15">
        <v>6</v>
      </c>
      <c r="I497" s="15">
        <v>7</v>
      </c>
      <c r="J497" s="15">
        <v>14</v>
      </c>
      <c r="K497" s="15"/>
      <c r="L497" s="59">
        <v>17</v>
      </c>
      <c r="M497" s="59">
        <v>4</v>
      </c>
      <c r="N497" s="59">
        <v>7</v>
      </c>
      <c r="O497" s="59">
        <v>7</v>
      </c>
      <c r="P497" s="15"/>
      <c r="Q497" s="59">
        <v>0</v>
      </c>
      <c r="R497" s="59">
        <v>0</v>
      </c>
      <c r="S497" s="59">
        <v>2</v>
      </c>
      <c r="T497" s="59"/>
      <c r="U497" s="15"/>
      <c r="V497" s="59"/>
      <c r="W497" s="59"/>
      <c r="X497" s="61"/>
      <c r="Y497" s="59"/>
      <c r="Z497" s="61"/>
      <c r="AA497" s="59"/>
      <c r="AB497" s="62"/>
      <c r="AC497" s="62"/>
      <c r="AD497" s="59"/>
      <c r="AE497" s="62"/>
      <c r="AF497" s="59"/>
      <c r="AG497" s="59"/>
      <c r="AH497" s="59"/>
      <c r="AI497" s="59"/>
      <c r="AJ497" s="59"/>
      <c r="AK497" s="59"/>
      <c r="AL497" s="59"/>
      <c r="AM497" s="59"/>
      <c r="AN497" s="59"/>
      <c r="AO497" s="59"/>
      <c r="AP497" s="59"/>
      <c r="AQ497" s="59"/>
      <c r="AR497" s="59"/>
      <c r="AS497" s="59"/>
      <c r="AT497" s="59"/>
      <c r="AU497" s="59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  <c r="BF497" s="13"/>
      <c r="BG497" s="13"/>
      <c r="BH497" s="13"/>
      <c r="BI497" s="13"/>
      <c r="BJ497" s="13"/>
      <c r="BK497" s="13"/>
      <c r="BL497" s="13"/>
      <c r="BM497" s="13"/>
      <c r="BN497" s="13"/>
      <c r="BO497" s="13"/>
      <c r="BP497" s="13"/>
      <c r="BQ497" s="13"/>
      <c r="BR497" s="13"/>
      <c r="BS497" s="13"/>
      <c r="BT497" s="13"/>
      <c r="BU497" s="13"/>
      <c r="BV497" s="13"/>
      <c r="BW497" s="13"/>
      <c r="BX497" s="13"/>
      <c r="BY497" s="13"/>
      <c r="BZ497" s="13"/>
      <c r="CA497" s="13"/>
      <c r="CB497" s="13"/>
      <c r="CC497" s="13"/>
      <c r="CD497" s="13"/>
      <c r="CE497" s="13"/>
      <c r="CF497" s="13"/>
      <c r="CG497" s="13"/>
      <c r="CH497" s="13"/>
      <c r="CI497" s="13"/>
      <c r="CJ497" s="13"/>
      <c r="CK497" s="13"/>
      <c r="CL497" s="13"/>
      <c r="CM497" s="13"/>
      <c r="CN497" s="13"/>
      <c r="CO497" s="13"/>
      <c r="CP497" s="13"/>
      <c r="CQ497" s="13"/>
      <c r="CR497" s="13"/>
      <c r="CS497" s="13"/>
      <c r="CT497" s="13"/>
      <c r="CU497" s="13"/>
      <c r="CV497" s="13"/>
      <c r="CW497" s="13"/>
      <c r="CX497" s="13"/>
      <c r="CY497" s="13"/>
      <c r="CZ497" s="13"/>
      <c r="DA497" s="13"/>
      <c r="DB497" s="13"/>
      <c r="DC497" s="13"/>
      <c r="DD497" s="13"/>
      <c r="DE497" s="13"/>
      <c r="DF497" s="13"/>
      <c r="DG497" s="13"/>
      <c r="DH497" s="13"/>
      <c r="DI497" s="13"/>
      <c r="DJ497" s="13"/>
      <c r="DK497" s="13"/>
      <c r="DL497" s="13"/>
      <c r="DM497" s="13"/>
      <c r="DN497" s="13"/>
      <c r="DO497" s="13"/>
      <c r="DP497" s="13"/>
      <c r="DQ497" s="13"/>
      <c r="DR497" s="13"/>
      <c r="DS497" s="13"/>
      <c r="DT497" s="13"/>
      <c r="DU497" s="13"/>
      <c r="DV497" s="13"/>
      <c r="DW497" s="13"/>
      <c r="DX497" s="13"/>
      <c r="DY497" s="13"/>
      <c r="DZ497" s="13"/>
      <c r="EA497" s="13"/>
      <c r="EB497" s="13"/>
      <c r="EC497" s="13"/>
      <c r="ED497" s="13"/>
      <c r="EE497" s="13"/>
      <c r="EF497" s="13"/>
      <c r="EG497" s="13"/>
      <c r="EH497" s="13"/>
      <c r="EI497" s="13"/>
      <c r="EJ497" s="13"/>
      <c r="EK497" s="13"/>
      <c r="EL497" s="13"/>
      <c r="EM497" s="13"/>
      <c r="EN497" s="13"/>
      <c r="EO497" s="13"/>
      <c r="EP497" s="13"/>
      <c r="EQ497" s="13"/>
      <c r="ER497" s="13"/>
      <c r="ES497" s="13"/>
      <c r="ET497" s="13"/>
      <c r="EU497" s="13"/>
      <c r="EV497" s="13"/>
      <c r="EW497" s="13"/>
      <c r="EX497" s="13"/>
      <c r="EY497" s="13"/>
      <c r="EZ497" s="13"/>
      <c r="FA497" s="13"/>
      <c r="FB497" s="13"/>
      <c r="FC497" s="13"/>
      <c r="FD497" s="13"/>
      <c r="FE497" s="13"/>
      <c r="FF497" s="13"/>
      <c r="FG497" s="13"/>
      <c r="FH497" s="13"/>
      <c r="FI497" s="13"/>
      <c r="FJ497" s="13"/>
      <c r="FK497" s="13"/>
      <c r="FL497" s="13"/>
      <c r="FM497" s="13"/>
      <c r="FN497" s="13"/>
      <c r="FO497" s="13"/>
      <c r="FP497" s="13"/>
      <c r="FQ497" s="13"/>
      <c r="FR497" s="13"/>
      <c r="FS497" s="13"/>
      <c r="FT497" s="13"/>
      <c r="FU497" s="13"/>
      <c r="FV497" s="13"/>
      <c r="FW497" s="13"/>
      <c r="FX497" s="13"/>
      <c r="FY497" s="13"/>
      <c r="FZ497" s="13"/>
      <c r="GA497" s="13"/>
      <c r="GB497" s="13"/>
      <c r="GC497" s="13"/>
    </row>
    <row r="498" spans="1:185" ht="12.75" customHeight="1" x14ac:dyDescent="0.2">
      <c r="A498" s="76"/>
      <c r="B498" s="81" t="s">
        <v>618</v>
      </c>
      <c r="C498" s="82" t="s">
        <v>649</v>
      </c>
      <c r="D498" s="88"/>
      <c r="E498" s="85">
        <v>7</v>
      </c>
      <c r="F498" s="50">
        <v>21.1</v>
      </c>
      <c r="G498" s="15">
        <f t="shared" si="7"/>
        <v>60</v>
      </c>
      <c r="H498" s="15">
        <v>5</v>
      </c>
      <c r="I498" s="15">
        <v>2</v>
      </c>
      <c r="J498" s="15">
        <v>7</v>
      </c>
      <c r="K498" s="15"/>
      <c r="L498" s="59">
        <v>9</v>
      </c>
      <c r="M498" s="59">
        <v>0</v>
      </c>
      <c r="N498" s="59">
        <v>1</v>
      </c>
      <c r="O498" s="59">
        <v>2</v>
      </c>
      <c r="P498" s="15"/>
      <c r="Q498" s="59">
        <v>10</v>
      </c>
      <c r="R498" s="59">
        <v>12</v>
      </c>
      <c r="S498" s="59">
        <v>12</v>
      </c>
      <c r="T498" s="59"/>
      <c r="U498" s="15"/>
      <c r="V498" s="59"/>
      <c r="W498" s="59"/>
      <c r="X498" s="61"/>
      <c r="Y498" s="59"/>
      <c r="Z498" s="61"/>
      <c r="AA498" s="59"/>
      <c r="AB498" s="62"/>
      <c r="AC498" s="62"/>
      <c r="AD498" s="59"/>
      <c r="AE498" s="62"/>
      <c r="AF498" s="59"/>
      <c r="AG498" s="59"/>
      <c r="AH498" s="59"/>
      <c r="AI498" s="59"/>
      <c r="AJ498" s="59"/>
      <c r="AK498" s="59"/>
      <c r="AL498" s="59"/>
      <c r="AM498" s="59"/>
      <c r="AN498" s="59"/>
      <c r="AO498" s="59"/>
      <c r="AP498" s="59"/>
      <c r="AQ498" s="59"/>
      <c r="AR498" s="59"/>
      <c r="AS498" s="59"/>
      <c r="AT498" s="59"/>
      <c r="AU498" s="59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  <c r="BF498" s="13"/>
      <c r="BG498" s="13"/>
      <c r="BH498" s="13"/>
      <c r="BI498" s="13"/>
      <c r="BJ498" s="13"/>
      <c r="BK498" s="13"/>
      <c r="BL498" s="13"/>
      <c r="BM498" s="13"/>
      <c r="BN498" s="13"/>
      <c r="BO498" s="13"/>
      <c r="BP498" s="13"/>
      <c r="BQ498" s="13"/>
      <c r="BR498" s="13"/>
      <c r="BS498" s="13"/>
      <c r="BT498" s="13"/>
      <c r="BU498" s="13"/>
      <c r="BV498" s="13"/>
      <c r="BW498" s="13"/>
      <c r="BX498" s="13"/>
      <c r="BY498" s="13"/>
      <c r="BZ498" s="13"/>
      <c r="CA498" s="13"/>
      <c r="CB498" s="13"/>
      <c r="CC498" s="13"/>
      <c r="CD498" s="13"/>
      <c r="CE498" s="13"/>
      <c r="CF498" s="13"/>
      <c r="CG498" s="13"/>
      <c r="CH498" s="13"/>
      <c r="CI498" s="13"/>
      <c r="CJ498" s="13"/>
      <c r="CK498" s="13"/>
      <c r="CL498" s="13"/>
      <c r="CM498" s="13"/>
      <c r="CN498" s="13"/>
      <c r="CO498" s="13"/>
      <c r="CP498" s="13"/>
      <c r="CQ498" s="13"/>
      <c r="CR498" s="13"/>
      <c r="CS498" s="13"/>
      <c r="CT498" s="13"/>
      <c r="CU498" s="13"/>
      <c r="CV498" s="13"/>
      <c r="CW498" s="13"/>
      <c r="CX498" s="13"/>
      <c r="CY498" s="13"/>
      <c r="CZ498" s="13"/>
      <c r="DA498" s="13"/>
      <c r="DB498" s="13"/>
      <c r="DC498" s="13"/>
      <c r="DD498" s="13"/>
      <c r="DE498" s="13"/>
      <c r="DF498" s="13"/>
      <c r="DG498" s="13"/>
      <c r="DH498" s="13"/>
      <c r="DI498" s="13"/>
      <c r="DJ498" s="13"/>
      <c r="DK498" s="13"/>
      <c r="DL498" s="13"/>
      <c r="DM498" s="13"/>
      <c r="DN498" s="13"/>
      <c r="DO498" s="13"/>
      <c r="DP498" s="13"/>
      <c r="DQ498" s="13"/>
      <c r="DR498" s="13"/>
      <c r="DS498" s="13"/>
      <c r="DT498" s="13"/>
      <c r="DU498" s="13"/>
      <c r="DV498" s="13"/>
      <c r="DW498" s="13"/>
      <c r="DX498" s="13"/>
      <c r="DY498" s="13"/>
      <c r="DZ498" s="13"/>
      <c r="EA498" s="13"/>
      <c r="EB498" s="13"/>
      <c r="EC498" s="13"/>
      <c r="ED498" s="13"/>
      <c r="EE498" s="13"/>
      <c r="EF498" s="13"/>
      <c r="EG498" s="13"/>
      <c r="EH498" s="13"/>
      <c r="EI498" s="13"/>
      <c r="EJ498" s="13"/>
      <c r="EK498" s="13"/>
      <c r="EL498" s="13"/>
      <c r="EM498" s="13"/>
      <c r="EN498" s="13"/>
      <c r="EO498" s="13"/>
      <c r="EP498" s="13"/>
      <c r="EQ498" s="13"/>
      <c r="ER498" s="13"/>
      <c r="ES498" s="13"/>
      <c r="ET498" s="13"/>
      <c r="EU498" s="13"/>
      <c r="EV498" s="13"/>
      <c r="EW498" s="13"/>
      <c r="EX498" s="13"/>
      <c r="EY498" s="13"/>
      <c r="EZ498" s="13"/>
      <c r="FA498" s="13"/>
      <c r="FB498" s="13"/>
      <c r="FC498" s="13"/>
      <c r="FD498" s="13"/>
      <c r="FE498" s="13"/>
      <c r="FF498" s="13"/>
      <c r="FG498" s="13"/>
      <c r="FH498" s="13"/>
      <c r="FI498" s="13"/>
      <c r="FJ498" s="13"/>
      <c r="FK498" s="13"/>
      <c r="FL498" s="13"/>
      <c r="FM498" s="13"/>
      <c r="FN498" s="13"/>
      <c r="FO498" s="13"/>
      <c r="FP498" s="13"/>
      <c r="FQ498" s="13"/>
      <c r="FR498" s="13"/>
      <c r="FS498" s="13"/>
      <c r="FT498" s="13"/>
      <c r="FU498" s="13"/>
      <c r="FV498" s="13"/>
      <c r="FW498" s="13"/>
      <c r="FX498" s="13"/>
      <c r="FY498" s="13"/>
      <c r="FZ498" s="13"/>
      <c r="GA498" s="13"/>
      <c r="GB498" s="13"/>
      <c r="GC498" s="13"/>
    </row>
    <row r="499" spans="1:185" ht="12.75" customHeight="1" x14ac:dyDescent="0.2">
      <c r="A499" s="76"/>
      <c r="B499" s="81" t="s">
        <v>194</v>
      </c>
      <c r="C499" s="82" t="s">
        <v>650</v>
      </c>
      <c r="D499" s="88">
        <v>197</v>
      </c>
      <c r="E499" s="85">
        <v>6.9</v>
      </c>
      <c r="F499" s="50">
        <v>23.5</v>
      </c>
      <c r="G499" s="15">
        <f t="shared" si="7"/>
        <v>17</v>
      </c>
      <c r="H499" s="15">
        <v>7</v>
      </c>
      <c r="I499" s="15">
        <v>5</v>
      </c>
      <c r="J499" s="15">
        <v>5</v>
      </c>
      <c r="K499" s="15"/>
      <c r="L499" s="59">
        <v>0</v>
      </c>
      <c r="M499" s="59">
        <v>0</v>
      </c>
      <c r="N499" s="59">
        <v>0</v>
      </c>
      <c r="O499" s="59">
        <v>0</v>
      </c>
      <c r="P499" s="15"/>
      <c r="Q499" s="59">
        <v>0</v>
      </c>
      <c r="R499" s="59">
        <v>0</v>
      </c>
      <c r="S499" s="59">
        <v>0</v>
      </c>
      <c r="T499" s="59"/>
      <c r="U499" s="15"/>
      <c r="V499" s="59"/>
      <c r="W499" s="59"/>
      <c r="X499" s="61"/>
      <c r="Y499" s="59"/>
      <c r="Z499" s="61"/>
      <c r="AA499" s="59"/>
      <c r="AB499" s="62"/>
      <c r="AC499" s="62"/>
      <c r="AD499" s="59"/>
      <c r="AE499" s="62"/>
      <c r="AF499" s="59"/>
      <c r="AG499" s="63"/>
      <c r="AH499" s="59"/>
      <c r="AI499" s="59"/>
      <c r="AJ499" s="59"/>
      <c r="AK499" s="59"/>
      <c r="AL499" s="59"/>
      <c r="AM499" s="63"/>
      <c r="AN499" s="59"/>
      <c r="AO499" s="63"/>
      <c r="AP499" s="59"/>
      <c r="AQ499" s="63"/>
      <c r="AR499" s="59"/>
      <c r="AS499" s="59"/>
      <c r="AT499" s="59"/>
      <c r="AU499" s="59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  <c r="BF499" s="13"/>
      <c r="BG499" s="13"/>
      <c r="BH499" s="13"/>
      <c r="BI499" s="13"/>
      <c r="BJ499" s="13"/>
      <c r="BK499" s="13"/>
      <c r="BL499" s="13"/>
      <c r="BM499" s="13"/>
      <c r="BN499" s="13"/>
      <c r="BO499" s="13"/>
      <c r="BP499" s="13"/>
      <c r="BQ499" s="13"/>
      <c r="BR499" s="13"/>
      <c r="BS499" s="13"/>
      <c r="BT499" s="13"/>
      <c r="BU499" s="13"/>
      <c r="BV499" s="13"/>
      <c r="BW499" s="13"/>
      <c r="BX499" s="13"/>
      <c r="BY499" s="13"/>
      <c r="BZ499" s="13"/>
      <c r="CA499" s="13"/>
      <c r="CB499" s="13"/>
      <c r="CC499" s="13"/>
      <c r="CD499" s="13"/>
      <c r="CE499" s="13"/>
      <c r="CF499" s="13"/>
      <c r="CG499" s="13"/>
      <c r="CH499" s="13"/>
      <c r="CI499" s="13"/>
      <c r="CJ499" s="13"/>
      <c r="CK499" s="13"/>
      <c r="CL499" s="13"/>
      <c r="CM499" s="13"/>
      <c r="CN499" s="13"/>
      <c r="CO499" s="13"/>
      <c r="CP499" s="13"/>
      <c r="CQ499" s="13"/>
      <c r="CR499" s="13"/>
      <c r="CS499" s="13"/>
      <c r="CT499" s="13"/>
      <c r="CU499" s="13"/>
      <c r="CV499" s="13"/>
      <c r="CW499" s="13"/>
      <c r="CX499" s="13"/>
      <c r="CY499" s="13"/>
      <c r="CZ499" s="13"/>
      <c r="DA499" s="13"/>
      <c r="DB499" s="13"/>
      <c r="DC499" s="13"/>
      <c r="DD499" s="13"/>
      <c r="DE499" s="13"/>
      <c r="DF499" s="13"/>
      <c r="DG499" s="13"/>
      <c r="DH499" s="13"/>
      <c r="DI499" s="13"/>
      <c r="DJ499" s="13"/>
      <c r="DK499" s="13"/>
      <c r="DL499" s="13"/>
      <c r="DM499" s="13"/>
      <c r="DN499" s="13"/>
      <c r="DO499" s="13"/>
      <c r="DP499" s="13"/>
      <c r="DQ499" s="13"/>
      <c r="DR499" s="13"/>
      <c r="DS499" s="13"/>
      <c r="DT499" s="13"/>
      <c r="DU499" s="13"/>
      <c r="DV499" s="13"/>
      <c r="DW499" s="13"/>
      <c r="DX499" s="13"/>
      <c r="DY499" s="13"/>
      <c r="DZ499" s="13"/>
      <c r="EA499" s="13"/>
      <c r="EB499" s="13"/>
      <c r="EC499" s="13"/>
      <c r="ED499" s="13"/>
      <c r="EE499" s="13"/>
      <c r="EF499" s="13"/>
      <c r="EG499" s="13"/>
      <c r="EH499" s="13"/>
      <c r="EI499" s="13"/>
      <c r="EJ499" s="13"/>
      <c r="EK499" s="13"/>
      <c r="EL499" s="13"/>
      <c r="EM499" s="13"/>
      <c r="EN499" s="13"/>
      <c r="EO499" s="13"/>
      <c r="EP499" s="13"/>
      <c r="EQ499" s="13"/>
      <c r="ER499" s="13"/>
      <c r="ES499" s="13"/>
      <c r="ET499" s="13"/>
      <c r="EU499" s="13"/>
      <c r="EV499" s="13"/>
      <c r="EW499" s="13"/>
      <c r="EX499" s="13"/>
      <c r="EY499" s="13"/>
      <c r="EZ499" s="13"/>
      <c r="FA499" s="13"/>
      <c r="FB499" s="13"/>
      <c r="FC499" s="13"/>
      <c r="FD499" s="13"/>
      <c r="FE499" s="13"/>
      <c r="FF499" s="13"/>
      <c r="FG499" s="13"/>
      <c r="FH499" s="13"/>
      <c r="FI499" s="13"/>
      <c r="FJ499" s="13"/>
      <c r="FK499" s="13"/>
      <c r="FL499" s="13"/>
      <c r="FM499" s="13"/>
      <c r="FN499" s="13"/>
      <c r="FO499" s="13"/>
      <c r="FP499" s="13"/>
      <c r="FQ499" s="13"/>
      <c r="FR499" s="13"/>
      <c r="FS499" s="13"/>
      <c r="FT499" s="13"/>
      <c r="FU499" s="13"/>
      <c r="FV499" s="13"/>
      <c r="FW499" s="13"/>
      <c r="FX499" s="13"/>
      <c r="FY499" s="13"/>
      <c r="FZ499" s="13"/>
      <c r="GA499" s="13"/>
      <c r="GB499" s="13"/>
      <c r="GC499" s="13"/>
    </row>
    <row r="500" spans="1:185" ht="12.75" customHeight="1" x14ac:dyDescent="0.2">
      <c r="A500" s="76"/>
      <c r="B500" t="s">
        <v>1249</v>
      </c>
      <c r="C500" s="82" t="s">
        <v>648</v>
      </c>
      <c r="D500" s="88"/>
      <c r="E500" s="85">
        <v>6.9</v>
      </c>
      <c r="F500" s="50">
        <v>11</v>
      </c>
      <c r="G500" s="15">
        <f>SUM(H500:AW500)</f>
        <v>19</v>
      </c>
      <c r="H500" s="15"/>
      <c r="I500" s="15"/>
      <c r="J500" s="15">
        <v>0</v>
      </c>
      <c r="K500" s="15"/>
      <c r="L500" s="59">
        <v>1</v>
      </c>
      <c r="M500" s="59">
        <v>5</v>
      </c>
      <c r="N500" s="59">
        <v>5</v>
      </c>
      <c r="O500" s="59">
        <v>7</v>
      </c>
      <c r="P500" s="15"/>
      <c r="Q500" s="59">
        <v>1</v>
      </c>
      <c r="R500" s="59">
        <v>0</v>
      </c>
      <c r="S500" s="59">
        <v>0</v>
      </c>
      <c r="T500" s="59"/>
      <c r="U500" s="15"/>
      <c r="V500" s="59"/>
      <c r="W500" s="59"/>
      <c r="X500" s="61"/>
      <c r="Y500" s="59"/>
      <c r="Z500" s="61"/>
      <c r="AA500" s="59"/>
      <c r="AB500" s="62"/>
      <c r="AC500" s="62"/>
      <c r="AD500" s="59"/>
      <c r="AE500" s="62"/>
      <c r="AF500" s="59"/>
      <c r="AG500" s="63"/>
      <c r="AH500" s="59"/>
      <c r="AI500" s="59"/>
      <c r="AJ500" s="59"/>
      <c r="AK500" s="59"/>
      <c r="AL500" s="59"/>
      <c r="AM500" s="63"/>
      <c r="AN500" s="59"/>
      <c r="AO500" s="63"/>
      <c r="AP500" s="59"/>
      <c r="AQ500" s="63"/>
      <c r="AR500" s="59"/>
      <c r="AS500" s="59"/>
      <c r="AT500" s="59"/>
      <c r="AU500" s="59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  <c r="BF500" s="13"/>
      <c r="BG500" s="13"/>
      <c r="BH500" s="13"/>
      <c r="BI500" s="13"/>
      <c r="BJ500" s="13"/>
      <c r="BK500" s="13"/>
      <c r="BL500" s="13"/>
      <c r="BM500" s="13"/>
      <c r="BN500" s="13"/>
      <c r="BO500" s="13"/>
      <c r="BP500" s="13"/>
      <c r="BQ500" s="13"/>
      <c r="BR500" s="13"/>
      <c r="BS500" s="13"/>
      <c r="BT500" s="13"/>
      <c r="BU500" s="13"/>
      <c r="BV500" s="13"/>
      <c r="BW500" s="13"/>
      <c r="BX500" s="13"/>
      <c r="BY500" s="13"/>
      <c r="BZ500" s="13"/>
      <c r="CA500" s="13"/>
      <c r="CB500" s="13"/>
      <c r="CC500" s="13"/>
      <c r="CD500" s="13"/>
      <c r="CE500" s="13"/>
      <c r="CF500" s="13"/>
      <c r="CG500" s="13"/>
      <c r="CH500" s="13"/>
      <c r="CI500" s="13"/>
      <c r="CJ500" s="13"/>
      <c r="CK500" s="13"/>
      <c r="CL500" s="13"/>
      <c r="CM500" s="13"/>
      <c r="CN500" s="13"/>
      <c r="CO500" s="13"/>
      <c r="CP500" s="13"/>
      <c r="CQ500" s="13"/>
      <c r="CR500" s="13"/>
      <c r="CS500" s="13"/>
      <c r="CT500" s="13"/>
      <c r="CU500" s="13"/>
      <c r="CV500" s="13"/>
      <c r="CW500" s="13"/>
      <c r="CX500" s="13"/>
      <c r="CY500" s="13"/>
      <c r="CZ500" s="13"/>
      <c r="DA500" s="13"/>
      <c r="DB500" s="13"/>
      <c r="DC500" s="13"/>
      <c r="DD500" s="13"/>
      <c r="DE500" s="13"/>
      <c r="DF500" s="13"/>
      <c r="DG500" s="13"/>
      <c r="DH500" s="13"/>
      <c r="DI500" s="13"/>
      <c r="DJ500" s="13"/>
      <c r="DK500" s="13"/>
      <c r="DL500" s="13"/>
      <c r="DM500" s="13"/>
      <c r="DN500" s="13"/>
      <c r="DO500" s="13"/>
      <c r="DP500" s="13"/>
      <c r="DQ500" s="13"/>
      <c r="DR500" s="13"/>
      <c r="DS500" s="13"/>
      <c r="DT500" s="13"/>
      <c r="DU500" s="13"/>
      <c r="DV500" s="13"/>
      <c r="DW500" s="13"/>
      <c r="DX500" s="13"/>
      <c r="DY500" s="13"/>
      <c r="DZ500" s="13"/>
      <c r="EA500" s="13"/>
      <c r="EB500" s="13"/>
      <c r="EC500" s="13"/>
      <c r="ED500" s="13"/>
      <c r="EE500" s="13"/>
      <c r="EF500" s="13"/>
      <c r="EG500" s="13"/>
      <c r="EH500" s="13"/>
      <c r="EI500" s="13"/>
      <c r="EJ500" s="13"/>
      <c r="EK500" s="13"/>
      <c r="EL500" s="13"/>
      <c r="EM500" s="13"/>
      <c r="EN500" s="13"/>
      <c r="EO500" s="13"/>
      <c r="EP500" s="13"/>
      <c r="EQ500" s="13"/>
      <c r="ER500" s="13"/>
      <c r="ES500" s="13"/>
      <c r="ET500" s="13"/>
      <c r="EU500" s="13"/>
      <c r="EV500" s="13"/>
      <c r="EW500" s="13"/>
      <c r="EX500" s="13"/>
      <c r="EY500" s="13"/>
      <c r="EZ500" s="13"/>
      <c r="FA500" s="13"/>
      <c r="FB500" s="13"/>
      <c r="FC500" s="13"/>
      <c r="FD500" s="13"/>
      <c r="FE500" s="13"/>
      <c r="FF500" s="13"/>
      <c r="FG500" s="13"/>
      <c r="FH500" s="13"/>
      <c r="FI500" s="13"/>
      <c r="FJ500" s="13"/>
      <c r="FK500" s="13"/>
      <c r="FL500" s="13"/>
      <c r="FM500" s="13"/>
      <c r="FN500" s="13"/>
      <c r="FO500" s="13"/>
      <c r="FP500" s="13"/>
      <c r="FQ500" s="13"/>
      <c r="FR500" s="13"/>
      <c r="FS500" s="13"/>
      <c r="FT500" s="13"/>
      <c r="FU500" s="13"/>
      <c r="FV500" s="13"/>
      <c r="FW500" s="13"/>
      <c r="FX500" s="13"/>
      <c r="FY500" s="13"/>
      <c r="FZ500" s="13"/>
      <c r="GA500" s="13"/>
      <c r="GB500" s="13"/>
      <c r="GC500" s="13"/>
    </row>
    <row r="501" spans="1:185" ht="12.75" customHeight="1" x14ac:dyDescent="0.2">
      <c r="A501" s="76"/>
      <c r="B501" s="81" t="s">
        <v>181</v>
      </c>
      <c r="C501" s="82" t="s">
        <v>648</v>
      </c>
      <c r="D501" s="88">
        <v>172</v>
      </c>
      <c r="E501" s="85">
        <v>6.8</v>
      </c>
      <c r="F501" s="50">
        <v>25</v>
      </c>
      <c r="G501" s="15">
        <f t="shared" si="7"/>
        <v>31</v>
      </c>
      <c r="H501" s="15">
        <v>7</v>
      </c>
      <c r="I501" s="15">
        <v>2</v>
      </c>
      <c r="J501" s="15">
        <v>2</v>
      </c>
      <c r="K501" s="15"/>
      <c r="L501" s="59">
        <v>10</v>
      </c>
      <c r="M501" s="59">
        <v>4</v>
      </c>
      <c r="N501" s="59">
        <v>4</v>
      </c>
      <c r="O501" s="59">
        <v>0</v>
      </c>
      <c r="P501" s="15"/>
      <c r="Q501" s="59">
        <v>0</v>
      </c>
      <c r="R501" s="59">
        <v>0</v>
      </c>
      <c r="S501" s="59">
        <v>2</v>
      </c>
      <c r="T501" s="59"/>
      <c r="U501" s="15"/>
      <c r="V501" s="59"/>
      <c r="W501" s="59"/>
      <c r="X501" s="61"/>
      <c r="Y501" s="59"/>
      <c r="Z501" s="61"/>
      <c r="AA501" s="59"/>
      <c r="AB501" s="62"/>
      <c r="AC501" s="62"/>
      <c r="AD501" s="59"/>
      <c r="AE501" s="62"/>
      <c r="AF501" s="59"/>
      <c r="AG501" s="59"/>
      <c r="AH501" s="59"/>
      <c r="AI501" s="59"/>
      <c r="AJ501" s="59"/>
      <c r="AK501" s="59"/>
      <c r="AL501" s="59"/>
      <c r="AM501" s="59"/>
      <c r="AN501" s="59"/>
      <c r="AO501" s="59"/>
      <c r="AP501" s="59"/>
      <c r="AQ501" s="59"/>
      <c r="AR501" s="59"/>
      <c r="AS501" s="59"/>
      <c r="AT501" s="59"/>
      <c r="AU501" s="59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  <c r="BF501" s="13"/>
      <c r="BG501" s="13"/>
      <c r="BH501" s="13"/>
      <c r="BI501" s="13"/>
      <c r="BJ501" s="13"/>
      <c r="BK501" s="13"/>
      <c r="BL501" s="13"/>
      <c r="BM501" s="13"/>
      <c r="BN501" s="13"/>
      <c r="BO501" s="13"/>
      <c r="BP501" s="13"/>
      <c r="BQ501" s="13"/>
      <c r="BR501" s="13"/>
      <c r="BS501" s="13"/>
      <c r="BT501" s="13"/>
      <c r="BU501" s="13"/>
      <c r="BV501" s="13"/>
      <c r="BW501" s="13"/>
      <c r="BX501" s="13"/>
      <c r="BY501" s="13"/>
      <c r="BZ501" s="13"/>
      <c r="CA501" s="13"/>
      <c r="CB501" s="13"/>
      <c r="CC501" s="13"/>
      <c r="CD501" s="13"/>
      <c r="CE501" s="13"/>
      <c r="CF501" s="13"/>
      <c r="CG501" s="13"/>
      <c r="CH501" s="13"/>
      <c r="CI501" s="13"/>
      <c r="CJ501" s="13"/>
      <c r="CK501" s="13"/>
      <c r="CL501" s="13"/>
      <c r="CM501" s="13"/>
      <c r="CN501" s="13"/>
      <c r="CO501" s="13"/>
      <c r="CP501" s="13"/>
      <c r="CQ501" s="13"/>
      <c r="CR501" s="13"/>
      <c r="CS501" s="13"/>
      <c r="CT501" s="13"/>
      <c r="CU501" s="13"/>
      <c r="CV501" s="13"/>
      <c r="CW501" s="13"/>
      <c r="CX501" s="13"/>
      <c r="CY501" s="13"/>
      <c r="CZ501" s="13"/>
      <c r="DA501" s="13"/>
      <c r="DB501" s="13"/>
      <c r="DC501" s="13"/>
      <c r="DD501" s="13"/>
      <c r="DE501" s="13"/>
      <c r="DF501" s="13"/>
      <c r="DG501" s="13"/>
      <c r="DH501" s="13"/>
      <c r="DI501" s="13"/>
      <c r="DJ501" s="13"/>
      <c r="DK501" s="13"/>
      <c r="DL501" s="13"/>
      <c r="DM501" s="13"/>
      <c r="DN501" s="13"/>
      <c r="DO501" s="13"/>
      <c r="DP501" s="13"/>
      <c r="DQ501" s="13"/>
      <c r="DR501" s="13"/>
      <c r="DS501" s="13"/>
      <c r="DT501" s="13"/>
      <c r="DU501" s="13"/>
      <c r="DV501" s="13"/>
      <c r="DW501" s="13"/>
      <c r="DX501" s="13"/>
      <c r="DY501" s="13"/>
      <c r="DZ501" s="13"/>
      <c r="EA501" s="13"/>
      <c r="EB501" s="13"/>
      <c r="EC501" s="13"/>
      <c r="ED501" s="13"/>
      <c r="EE501" s="13"/>
      <c r="EF501" s="13"/>
      <c r="EG501" s="13"/>
      <c r="EH501" s="13"/>
      <c r="EI501" s="13"/>
      <c r="EJ501" s="13"/>
      <c r="EK501" s="13"/>
      <c r="EL501" s="13"/>
      <c r="EM501" s="13"/>
      <c r="EN501" s="13"/>
      <c r="EO501" s="13"/>
      <c r="EP501" s="13"/>
      <c r="EQ501" s="13"/>
      <c r="ER501" s="13"/>
      <c r="ES501" s="13"/>
      <c r="ET501" s="13"/>
      <c r="EU501" s="13"/>
      <c r="EV501" s="13"/>
      <c r="EW501" s="13"/>
      <c r="EX501" s="13"/>
      <c r="EY501" s="13"/>
      <c r="EZ501" s="13"/>
      <c r="FA501" s="13"/>
      <c r="FB501" s="13"/>
      <c r="FC501" s="13"/>
      <c r="FD501" s="13"/>
      <c r="FE501" s="13"/>
      <c r="FF501" s="13"/>
      <c r="FG501" s="13"/>
      <c r="FH501" s="13"/>
      <c r="FI501" s="13"/>
      <c r="FJ501" s="13"/>
      <c r="FK501" s="13"/>
      <c r="FL501" s="13"/>
      <c r="FM501" s="13"/>
      <c r="FN501" s="13"/>
      <c r="FO501" s="13"/>
      <c r="FP501" s="13"/>
      <c r="FQ501" s="13"/>
      <c r="FR501" s="13"/>
      <c r="FS501" s="13"/>
      <c r="FT501" s="13"/>
      <c r="FU501" s="13"/>
      <c r="FV501" s="13"/>
      <c r="FW501" s="13"/>
      <c r="FX501" s="13"/>
      <c r="FY501" s="13"/>
      <c r="FZ501" s="13"/>
      <c r="GA501" s="13"/>
      <c r="GB501" s="13"/>
      <c r="GC501" s="13"/>
    </row>
    <row r="502" spans="1:185" ht="12.75" customHeight="1" x14ac:dyDescent="0.2">
      <c r="A502" s="76"/>
      <c r="B502" s="81" t="s">
        <v>476</v>
      </c>
      <c r="C502" s="82" t="s">
        <v>649</v>
      </c>
      <c r="D502" s="88">
        <v>214</v>
      </c>
      <c r="E502" s="85">
        <v>6.6</v>
      </c>
      <c r="F502" s="50"/>
      <c r="G502" s="15">
        <f t="shared" si="7"/>
        <v>10</v>
      </c>
      <c r="H502" s="15">
        <v>4</v>
      </c>
      <c r="I502" s="15">
        <v>6</v>
      </c>
      <c r="J502" s="68">
        <v>0</v>
      </c>
      <c r="K502" s="15"/>
      <c r="L502" s="59">
        <v>0</v>
      </c>
      <c r="M502" s="59">
        <v>0</v>
      </c>
      <c r="N502" s="59">
        <v>0</v>
      </c>
      <c r="O502" s="59">
        <v>0</v>
      </c>
      <c r="P502" s="15"/>
      <c r="Q502" s="59">
        <v>0</v>
      </c>
      <c r="R502" s="59">
        <v>0</v>
      </c>
      <c r="S502" s="59">
        <v>0</v>
      </c>
      <c r="T502" s="59"/>
      <c r="U502" s="15"/>
      <c r="V502" s="59"/>
      <c r="W502" s="59"/>
      <c r="X502" s="61"/>
      <c r="Y502" s="59"/>
      <c r="Z502" s="61"/>
      <c r="AA502" s="59"/>
      <c r="AB502" s="62"/>
      <c r="AC502" s="62"/>
      <c r="AD502" s="59"/>
      <c r="AE502" s="62"/>
      <c r="AF502" s="59"/>
      <c r="AG502" s="63"/>
      <c r="AH502" s="59"/>
      <c r="AI502" s="59"/>
      <c r="AJ502" s="59"/>
      <c r="AK502" s="59"/>
      <c r="AL502" s="59"/>
      <c r="AM502" s="59"/>
      <c r="AN502" s="59"/>
      <c r="AO502" s="59"/>
      <c r="AP502" s="59"/>
      <c r="AQ502" s="63"/>
      <c r="AR502" s="59"/>
      <c r="AS502" s="59"/>
      <c r="AT502" s="59"/>
      <c r="AU502" s="59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  <c r="BF502" s="13"/>
      <c r="BG502" s="13"/>
      <c r="BH502" s="13"/>
      <c r="BI502" s="13"/>
      <c r="BJ502" s="13"/>
      <c r="BK502" s="13"/>
      <c r="BL502" s="13"/>
      <c r="BM502" s="13"/>
      <c r="BN502" s="13"/>
      <c r="BO502" s="13"/>
      <c r="BP502" s="13"/>
      <c r="BQ502" s="13"/>
      <c r="BR502" s="13"/>
      <c r="BS502" s="13"/>
      <c r="BT502" s="13"/>
      <c r="BU502" s="13"/>
      <c r="BV502" s="13"/>
      <c r="BW502" s="13"/>
      <c r="BX502" s="13"/>
      <c r="BY502" s="13"/>
      <c r="BZ502" s="13"/>
      <c r="CA502" s="13"/>
      <c r="CB502" s="13"/>
      <c r="CC502" s="13"/>
      <c r="CD502" s="13"/>
      <c r="CE502" s="13"/>
      <c r="CF502" s="13"/>
      <c r="CG502" s="13"/>
      <c r="CH502" s="13"/>
      <c r="CI502" s="13"/>
      <c r="CJ502" s="13"/>
      <c r="CK502" s="13"/>
      <c r="CL502" s="13"/>
      <c r="CM502" s="13"/>
      <c r="CN502" s="13"/>
      <c r="CO502" s="13"/>
      <c r="CP502" s="13"/>
      <c r="CQ502" s="13"/>
      <c r="CR502" s="13"/>
      <c r="CS502" s="13"/>
      <c r="CT502" s="13"/>
      <c r="CU502" s="13"/>
      <c r="CV502" s="13"/>
      <c r="CW502" s="13"/>
      <c r="CX502" s="13"/>
      <c r="CY502" s="13"/>
      <c r="CZ502" s="13"/>
      <c r="DA502" s="13"/>
      <c r="DB502" s="13"/>
      <c r="DC502" s="13"/>
      <c r="DD502" s="13"/>
      <c r="DE502" s="13"/>
      <c r="DF502" s="13"/>
      <c r="DG502" s="13"/>
      <c r="DH502" s="13"/>
      <c r="DI502" s="13"/>
      <c r="DJ502" s="13"/>
      <c r="DK502" s="13"/>
      <c r="DL502" s="13"/>
      <c r="DM502" s="13"/>
      <c r="DN502" s="13"/>
      <c r="DO502" s="13"/>
      <c r="DP502" s="13"/>
      <c r="DQ502" s="13"/>
      <c r="DR502" s="13"/>
      <c r="DS502" s="13"/>
      <c r="DT502" s="13"/>
      <c r="DU502" s="13"/>
      <c r="DV502" s="13"/>
      <c r="DW502" s="13"/>
      <c r="DX502" s="13"/>
      <c r="DY502" s="13"/>
      <c r="DZ502" s="13"/>
      <c r="EA502" s="13"/>
      <c r="EB502" s="13"/>
      <c r="EC502" s="13"/>
      <c r="ED502" s="13"/>
      <c r="EE502" s="13"/>
      <c r="EF502" s="13"/>
      <c r="EG502" s="13"/>
      <c r="EH502" s="13"/>
      <c r="EI502" s="13"/>
      <c r="EJ502" s="13"/>
      <c r="EK502" s="13"/>
      <c r="EL502" s="13"/>
      <c r="EM502" s="13"/>
      <c r="EN502" s="13"/>
      <c r="EO502" s="13"/>
      <c r="EP502" s="13"/>
      <c r="EQ502" s="13"/>
      <c r="ER502" s="13"/>
      <c r="ES502" s="13"/>
      <c r="ET502" s="13"/>
      <c r="EU502" s="13"/>
      <c r="EV502" s="13"/>
      <c r="EW502" s="13"/>
      <c r="EX502" s="13"/>
      <c r="EY502" s="13"/>
      <c r="EZ502" s="13"/>
      <c r="FA502" s="13"/>
      <c r="FB502" s="13"/>
      <c r="FC502" s="13"/>
      <c r="FD502" s="13"/>
      <c r="FE502" s="13"/>
      <c r="FF502" s="13"/>
      <c r="FG502" s="13"/>
      <c r="FH502" s="13"/>
      <c r="FI502" s="13"/>
      <c r="FJ502" s="13"/>
      <c r="FK502" s="13"/>
      <c r="FL502" s="13"/>
      <c r="FM502" s="13"/>
      <c r="FN502" s="13"/>
      <c r="FO502" s="13"/>
      <c r="FP502" s="13"/>
      <c r="FQ502" s="13"/>
      <c r="FR502" s="13"/>
      <c r="FS502" s="13"/>
      <c r="FT502" s="13"/>
      <c r="FU502" s="13"/>
      <c r="FV502" s="13"/>
      <c r="FW502" s="13"/>
      <c r="FX502" s="13"/>
      <c r="FY502" s="13"/>
      <c r="FZ502" s="13"/>
      <c r="GA502" s="13"/>
      <c r="GB502" s="13"/>
      <c r="GC502" s="13"/>
    </row>
    <row r="503" spans="1:185" ht="12.75" customHeight="1" x14ac:dyDescent="0.2">
      <c r="A503" s="76"/>
      <c r="B503" s="81" t="s">
        <v>481</v>
      </c>
      <c r="C503" s="82" t="s">
        <v>652</v>
      </c>
      <c r="D503" s="88">
        <v>173</v>
      </c>
      <c r="E503" s="85">
        <v>6.4</v>
      </c>
      <c r="F503" s="50">
        <v>16</v>
      </c>
      <c r="G503" s="15">
        <f t="shared" si="7"/>
        <v>41</v>
      </c>
      <c r="H503" s="15">
        <v>2</v>
      </c>
      <c r="I503" s="15">
        <v>5</v>
      </c>
      <c r="J503" s="68">
        <v>2</v>
      </c>
      <c r="K503" s="15"/>
      <c r="L503" s="59">
        <v>7</v>
      </c>
      <c r="M503" s="59">
        <v>7</v>
      </c>
      <c r="N503" s="59">
        <v>2</v>
      </c>
      <c r="O503" s="59">
        <v>2</v>
      </c>
      <c r="P503" s="15"/>
      <c r="Q503" s="59">
        <v>7</v>
      </c>
      <c r="R503" s="59">
        <v>6</v>
      </c>
      <c r="S503" s="59">
        <v>1</v>
      </c>
      <c r="T503" s="59"/>
      <c r="U503" s="15"/>
      <c r="V503" s="59"/>
      <c r="W503" s="59"/>
      <c r="X503" s="61"/>
      <c r="Y503" s="59"/>
      <c r="Z503" s="61"/>
      <c r="AA503" s="59"/>
      <c r="AB503" s="62"/>
      <c r="AC503" s="62"/>
      <c r="AD503" s="59"/>
      <c r="AE503" s="62"/>
      <c r="AF503" s="59"/>
      <c r="AG503" s="59"/>
      <c r="AH503" s="59"/>
      <c r="AI503" s="59"/>
      <c r="AJ503" s="59"/>
      <c r="AK503" s="59"/>
      <c r="AL503" s="59"/>
      <c r="AM503" s="59"/>
      <c r="AN503" s="59"/>
      <c r="AO503" s="59"/>
      <c r="AP503" s="59"/>
      <c r="AQ503" s="63"/>
      <c r="AR503" s="59"/>
      <c r="AS503" s="59"/>
      <c r="AT503" s="59"/>
      <c r="AU503" s="59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  <c r="BF503" s="13"/>
      <c r="BG503" s="13"/>
      <c r="BH503" s="13"/>
      <c r="BI503" s="13"/>
      <c r="BJ503" s="13"/>
      <c r="BK503" s="13"/>
      <c r="BL503" s="13"/>
      <c r="BM503" s="13"/>
      <c r="BN503" s="13"/>
      <c r="BO503" s="13"/>
      <c r="BP503" s="13"/>
      <c r="BQ503" s="13"/>
      <c r="BR503" s="13"/>
      <c r="BS503" s="13"/>
      <c r="BT503" s="13"/>
      <c r="BU503" s="13"/>
      <c r="BV503" s="13"/>
      <c r="BW503" s="13"/>
      <c r="BX503" s="13"/>
      <c r="BY503" s="13"/>
      <c r="BZ503" s="13"/>
      <c r="CA503" s="13"/>
      <c r="CB503" s="13"/>
      <c r="CC503" s="13"/>
      <c r="CD503" s="13"/>
      <c r="CE503" s="13"/>
      <c r="CF503" s="13"/>
      <c r="CG503" s="13"/>
      <c r="CH503" s="13"/>
      <c r="CI503" s="13"/>
      <c r="CJ503" s="13"/>
      <c r="CK503" s="13"/>
      <c r="CL503" s="13"/>
      <c r="CM503" s="13"/>
      <c r="CN503" s="13"/>
      <c r="CO503" s="13"/>
      <c r="CP503" s="13"/>
      <c r="CQ503" s="13"/>
      <c r="CR503" s="13"/>
      <c r="CS503" s="13"/>
      <c r="CT503" s="13"/>
      <c r="CU503" s="13"/>
      <c r="CV503" s="13"/>
      <c r="CW503" s="13"/>
      <c r="CX503" s="13"/>
      <c r="CY503" s="13"/>
      <c r="CZ503" s="13"/>
      <c r="DA503" s="13"/>
      <c r="DB503" s="13"/>
      <c r="DC503" s="13"/>
      <c r="DD503" s="13"/>
      <c r="DE503" s="13"/>
      <c r="DF503" s="13"/>
      <c r="DG503" s="13"/>
      <c r="DH503" s="13"/>
      <c r="DI503" s="13"/>
      <c r="DJ503" s="13"/>
      <c r="DK503" s="13"/>
      <c r="DL503" s="13"/>
      <c r="DM503" s="13"/>
      <c r="DN503" s="13"/>
      <c r="DO503" s="13"/>
      <c r="DP503" s="13"/>
      <c r="DQ503" s="13"/>
      <c r="DR503" s="13"/>
      <c r="DS503" s="13"/>
      <c r="DT503" s="13"/>
      <c r="DU503" s="13"/>
      <c r="DV503" s="13"/>
      <c r="DW503" s="13"/>
      <c r="DX503" s="13"/>
      <c r="DY503" s="13"/>
      <c r="DZ503" s="13"/>
      <c r="EA503" s="13"/>
      <c r="EB503" s="13"/>
      <c r="EC503" s="13"/>
      <c r="ED503" s="13"/>
      <c r="EE503" s="13"/>
      <c r="EF503" s="13"/>
      <c r="EG503" s="13"/>
      <c r="EH503" s="13"/>
      <c r="EI503" s="13"/>
      <c r="EJ503" s="13"/>
      <c r="EK503" s="13"/>
      <c r="EL503" s="13"/>
      <c r="EM503" s="13"/>
      <c r="EN503" s="13"/>
      <c r="EO503" s="13"/>
      <c r="EP503" s="13"/>
      <c r="EQ503" s="13"/>
      <c r="ER503" s="13"/>
      <c r="ES503" s="13"/>
      <c r="ET503" s="13"/>
      <c r="EU503" s="13"/>
      <c r="EV503" s="13"/>
      <c r="EW503" s="13"/>
      <c r="EX503" s="13"/>
      <c r="EY503" s="13"/>
      <c r="EZ503" s="13"/>
      <c r="FA503" s="13"/>
      <c r="FB503" s="13"/>
      <c r="FC503" s="13"/>
      <c r="FD503" s="13"/>
      <c r="FE503" s="13"/>
      <c r="FF503" s="13"/>
      <c r="FG503" s="13"/>
      <c r="FH503" s="13"/>
      <c r="FI503" s="13"/>
      <c r="FJ503" s="13"/>
      <c r="FK503" s="13"/>
      <c r="FL503" s="13"/>
      <c r="FM503" s="13"/>
      <c r="FN503" s="13"/>
      <c r="FO503" s="13"/>
      <c r="FP503" s="13"/>
      <c r="FQ503" s="13"/>
      <c r="FR503" s="13"/>
      <c r="FS503" s="13"/>
      <c r="FT503" s="13"/>
      <c r="FU503" s="13"/>
      <c r="FV503" s="13"/>
      <c r="FW503" s="13"/>
      <c r="FX503" s="13"/>
      <c r="FY503" s="13"/>
      <c r="FZ503" s="13"/>
      <c r="GA503" s="13"/>
      <c r="GB503" s="13"/>
      <c r="GC503" s="13"/>
    </row>
    <row r="504" spans="1:185" ht="12.75" customHeight="1" x14ac:dyDescent="0.2">
      <c r="A504" s="76"/>
      <c r="B504" t="s">
        <v>1235</v>
      </c>
      <c r="C504" s="82" t="s">
        <v>650</v>
      </c>
      <c r="D504" s="88"/>
      <c r="E504" s="85">
        <v>6.3</v>
      </c>
      <c r="F504" s="50"/>
      <c r="G504" s="15">
        <f>SUM(H504:AW504)</f>
        <v>13</v>
      </c>
      <c r="H504" s="15"/>
      <c r="I504" s="15">
        <v>0</v>
      </c>
      <c r="J504" s="68">
        <v>2</v>
      </c>
      <c r="K504" s="15"/>
      <c r="L504" s="59">
        <v>2</v>
      </c>
      <c r="M504" s="59">
        <v>1</v>
      </c>
      <c r="N504" s="59">
        <v>2</v>
      </c>
      <c r="O504" s="59">
        <v>1</v>
      </c>
      <c r="P504" s="15"/>
      <c r="Q504" s="59">
        <v>2</v>
      </c>
      <c r="R504" s="59">
        <v>1</v>
      </c>
      <c r="S504" s="59">
        <v>2</v>
      </c>
      <c r="T504" s="59"/>
      <c r="U504" s="15"/>
      <c r="V504" s="59"/>
      <c r="W504" s="59"/>
      <c r="X504" s="61"/>
      <c r="Y504" s="59"/>
      <c r="Z504" s="61"/>
      <c r="AA504" s="59"/>
      <c r="AB504" s="62"/>
      <c r="AC504" s="62"/>
      <c r="AD504" s="59"/>
      <c r="AE504" s="62"/>
      <c r="AF504" s="59"/>
      <c r="AG504" s="59"/>
      <c r="AH504" s="59"/>
      <c r="AI504" s="59"/>
      <c r="AJ504" s="59"/>
      <c r="AK504" s="59"/>
      <c r="AL504" s="59"/>
      <c r="AM504" s="59"/>
      <c r="AN504" s="59"/>
      <c r="AO504" s="59"/>
      <c r="AP504" s="59"/>
      <c r="AQ504" s="63"/>
      <c r="AR504" s="59"/>
      <c r="AS504" s="59"/>
      <c r="AT504" s="59"/>
      <c r="AU504" s="59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  <c r="BF504" s="13"/>
      <c r="BG504" s="13"/>
      <c r="BH504" s="13"/>
      <c r="BI504" s="13"/>
      <c r="BJ504" s="13"/>
      <c r="BK504" s="13"/>
      <c r="BL504" s="13"/>
      <c r="BM504" s="13"/>
      <c r="BN504" s="13"/>
      <c r="BO504" s="13"/>
      <c r="BP504" s="13"/>
      <c r="BQ504" s="13"/>
      <c r="BR504" s="13"/>
      <c r="BS504" s="13"/>
      <c r="BT504" s="13"/>
      <c r="BU504" s="13"/>
      <c r="BV504" s="13"/>
      <c r="BW504" s="13"/>
      <c r="BX504" s="13"/>
      <c r="BY504" s="13"/>
      <c r="BZ504" s="13"/>
      <c r="CA504" s="13"/>
      <c r="CB504" s="13"/>
      <c r="CC504" s="13"/>
      <c r="CD504" s="13"/>
      <c r="CE504" s="13"/>
      <c r="CF504" s="13"/>
      <c r="CG504" s="13"/>
      <c r="CH504" s="13"/>
      <c r="CI504" s="13"/>
      <c r="CJ504" s="13"/>
      <c r="CK504" s="13"/>
      <c r="CL504" s="13"/>
      <c r="CM504" s="13"/>
      <c r="CN504" s="13"/>
      <c r="CO504" s="13"/>
      <c r="CP504" s="13"/>
      <c r="CQ504" s="13"/>
      <c r="CR504" s="13"/>
      <c r="CS504" s="13"/>
      <c r="CT504" s="13"/>
      <c r="CU504" s="13"/>
      <c r="CV504" s="13"/>
      <c r="CW504" s="13"/>
      <c r="CX504" s="13"/>
      <c r="CY504" s="13"/>
      <c r="CZ504" s="13"/>
      <c r="DA504" s="13"/>
      <c r="DB504" s="13"/>
      <c r="DC504" s="13"/>
      <c r="DD504" s="13"/>
      <c r="DE504" s="13"/>
      <c r="DF504" s="13"/>
      <c r="DG504" s="13"/>
      <c r="DH504" s="13"/>
      <c r="DI504" s="13"/>
      <c r="DJ504" s="13"/>
      <c r="DK504" s="13"/>
      <c r="DL504" s="13"/>
      <c r="DM504" s="13"/>
      <c r="DN504" s="13"/>
      <c r="DO504" s="13"/>
      <c r="DP504" s="13"/>
      <c r="DQ504" s="13"/>
      <c r="DR504" s="13"/>
      <c r="DS504" s="13"/>
      <c r="DT504" s="13"/>
      <c r="DU504" s="13"/>
      <c r="DV504" s="13"/>
      <c r="DW504" s="13"/>
      <c r="DX504" s="13"/>
      <c r="DY504" s="13"/>
      <c r="DZ504" s="13"/>
      <c r="EA504" s="13"/>
      <c r="EB504" s="13"/>
      <c r="EC504" s="13"/>
      <c r="ED504" s="13"/>
      <c r="EE504" s="13"/>
      <c r="EF504" s="13"/>
      <c r="EG504" s="13"/>
      <c r="EH504" s="13"/>
      <c r="EI504" s="13"/>
      <c r="EJ504" s="13"/>
      <c r="EK504" s="13"/>
      <c r="EL504" s="13"/>
      <c r="EM504" s="13"/>
      <c r="EN504" s="13"/>
      <c r="EO504" s="13"/>
      <c r="EP504" s="13"/>
      <c r="EQ504" s="13"/>
      <c r="ER504" s="13"/>
      <c r="ES504" s="13"/>
      <c r="ET504" s="13"/>
      <c r="EU504" s="13"/>
      <c r="EV504" s="13"/>
      <c r="EW504" s="13"/>
      <c r="EX504" s="13"/>
      <c r="EY504" s="13"/>
      <c r="EZ504" s="13"/>
      <c r="FA504" s="13"/>
      <c r="FB504" s="13"/>
      <c r="FC504" s="13"/>
      <c r="FD504" s="13"/>
      <c r="FE504" s="13"/>
      <c r="FF504" s="13"/>
      <c r="FG504" s="13"/>
      <c r="FH504" s="13"/>
      <c r="FI504" s="13"/>
      <c r="FJ504" s="13"/>
      <c r="FK504" s="13"/>
      <c r="FL504" s="13"/>
      <c r="FM504" s="13"/>
      <c r="FN504" s="13"/>
      <c r="FO504" s="13"/>
      <c r="FP504" s="13"/>
      <c r="FQ504" s="13"/>
      <c r="FR504" s="13"/>
      <c r="FS504" s="13"/>
      <c r="FT504" s="13"/>
      <c r="FU504" s="13"/>
      <c r="FV504" s="13"/>
      <c r="FW504" s="13"/>
      <c r="FX504" s="13"/>
      <c r="FY504" s="13"/>
      <c r="FZ504" s="13"/>
      <c r="GA504" s="13"/>
      <c r="GB504" s="13"/>
      <c r="GC504" s="13"/>
    </row>
    <row r="505" spans="1:185" ht="12.75" customHeight="1" x14ac:dyDescent="0.2">
      <c r="A505" s="76"/>
      <c r="B505" s="81" t="s">
        <v>484</v>
      </c>
      <c r="C505" s="82" t="s">
        <v>647</v>
      </c>
      <c r="D505" s="88">
        <v>180</v>
      </c>
      <c r="E505" s="85">
        <v>6.2</v>
      </c>
      <c r="F505" s="50">
        <v>12.1</v>
      </c>
      <c r="G505" s="15">
        <f t="shared" si="7"/>
        <v>28</v>
      </c>
      <c r="H505" s="15">
        <v>5</v>
      </c>
      <c r="I505" s="15">
        <v>2</v>
      </c>
      <c r="J505" s="68">
        <v>1</v>
      </c>
      <c r="K505" s="15"/>
      <c r="L505" s="59">
        <v>1</v>
      </c>
      <c r="M505" s="59">
        <v>2</v>
      </c>
      <c r="N505" s="59">
        <v>12</v>
      </c>
      <c r="O505" s="59">
        <v>2</v>
      </c>
      <c r="P505" s="15"/>
      <c r="Q505" s="59">
        <v>0</v>
      </c>
      <c r="R505" s="59">
        <v>2</v>
      </c>
      <c r="S505" s="59">
        <v>1</v>
      </c>
      <c r="T505" s="59"/>
      <c r="U505" s="15"/>
      <c r="V505" s="59"/>
      <c r="W505" s="59"/>
      <c r="X505" s="61"/>
      <c r="Y505" s="59"/>
      <c r="Z505" s="61"/>
      <c r="AA505" s="59"/>
      <c r="AB505" s="62"/>
      <c r="AC505" s="62"/>
      <c r="AD505" s="59"/>
      <c r="AE505" s="62"/>
      <c r="AF505" s="59"/>
      <c r="AG505" s="63"/>
      <c r="AH505" s="59"/>
      <c r="AI505" s="59"/>
      <c r="AJ505" s="59"/>
      <c r="AK505" s="59"/>
      <c r="AL505" s="59"/>
      <c r="AM505" s="63"/>
      <c r="AN505" s="59"/>
      <c r="AO505" s="63"/>
      <c r="AP505" s="59"/>
      <c r="AQ505" s="63"/>
      <c r="AR505" s="59"/>
      <c r="AS505" s="63"/>
      <c r="AT505" s="59"/>
      <c r="AU505" s="59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  <c r="BF505" s="13"/>
      <c r="BG505" s="13"/>
      <c r="BH505" s="13"/>
      <c r="BI505" s="13"/>
      <c r="BJ505" s="13"/>
      <c r="BK505" s="13"/>
      <c r="BL505" s="13"/>
      <c r="BM505" s="13"/>
      <c r="BN505" s="13"/>
      <c r="BO505" s="13"/>
      <c r="BP505" s="13"/>
      <c r="BQ505" s="13"/>
      <c r="BR505" s="13"/>
      <c r="BS505" s="13"/>
      <c r="BT505" s="13"/>
      <c r="BU505" s="13"/>
      <c r="BV505" s="13"/>
      <c r="BW505" s="13"/>
      <c r="BX505" s="13"/>
      <c r="BY505" s="13"/>
      <c r="BZ505" s="13"/>
      <c r="CA505" s="13"/>
      <c r="CB505" s="13"/>
      <c r="CC505" s="13"/>
      <c r="CD505" s="13"/>
      <c r="CE505" s="13"/>
      <c r="CF505" s="13"/>
      <c r="CG505" s="13"/>
      <c r="CH505" s="13"/>
      <c r="CI505" s="13"/>
      <c r="CJ505" s="13"/>
      <c r="CK505" s="13"/>
      <c r="CL505" s="13"/>
      <c r="CM505" s="13"/>
      <c r="CN505" s="13"/>
      <c r="CO505" s="13"/>
      <c r="CP505" s="13"/>
      <c r="CQ505" s="13"/>
      <c r="CR505" s="13"/>
      <c r="CS505" s="13"/>
      <c r="CT505" s="13"/>
      <c r="CU505" s="13"/>
      <c r="CV505" s="13"/>
      <c r="CW505" s="13"/>
      <c r="CX505" s="13"/>
      <c r="CY505" s="13"/>
      <c r="CZ505" s="13"/>
      <c r="DA505" s="13"/>
      <c r="DB505" s="13"/>
      <c r="DC505" s="13"/>
      <c r="DD505" s="13"/>
      <c r="DE505" s="13"/>
      <c r="DF505" s="13"/>
      <c r="DG505" s="13"/>
      <c r="DH505" s="13"/>
      <c r="DI505" s="13"/>
      <c r="DJ505" s="13"/>
      <c r="DK505" s="13"/>
      <c r="DL505" s="13"/>
      <c r="DM505" s="13"/>
      <c r="DN505" s="13"/>
      <c r="DO505" s="13"/>
      <c r="DP505" s="13"/>
      <c r="DQ505" s="13"/>
      <c r="DR505" s="13"/>
      <c r="DS505" s="13"/>
      <c r="DT505" s="13"/>
      <c r="DU505" s="13"/>
      <c r="DV505" s="13"/>
      <c r="DW505" s="13"/>
      <c r="DX505" s="13"/>
      <c r="DY505" s="13"/>
      <c r="DZ505" s="13"/>
      <c r="EA505" s="13"/>
      <c r="EB505" s="13"/>
      <c r="EC505" s="13"/>
      <c r="ED505" s="13"/>
      <c r="EE505" s="13"/>
      <c r="EF505" s="13"/>
      <c r="EG505" s="13"/>
      <c r="EH505" s="13"/>
      <c r="EI505" s="13"/>
      <c r="EJ505" s="13"/>
      <c r="EK505" s="13"/>
      <c r="EL505" s="13"/>
      <c r="EM505" s="13"/>
      <c r="EN505" s="13"/>
      <c r="EO505" s="13"/>
      <c r="EP505" s="13"/>
      <c r="EQ505" s="13"/>
      <c r="ER505" s="13"/>
      <c r="ES505" s="13"/>
      <c r="ET505" s="13"/>
      <c r="EU505" s="13"/>
      <c r="EV505" s="13"/>
      <c r="EW505" s="13"/>
      <c r="EX505" s="13"/>
      <c r="EY505" s="13"/>
      <c r="EZ505" s="13"/>
      <c r="FA505" s="13"/>
      <c r="FB505" s="13"/>
      <c r="FC505" s="13"/>
      <c r="FD505" s="13"/>
      <c r="FE505" s="13"/>
      <c r="FF505" s="13"/>
      <c r="FG505" s="13"/>
      <c r="FH505" s="13"/>
      <c r="FI505" s="13"/>
      <c r="FJ505" s="13"/>
      <c r="FK505" s="13"/>
      <c r="FL505" s="13"/>
      <c r="FM505" s="13"/>
      <c r="FN505" s="13"/>
      <c r="FO505" s="13"/>
      <c r="FP505" s="13"/>
      <c r="FQ505" s="13"/>
      <c r="FR505" s="13"/>
      <c r="FS505" s="13"/>
      <c r="FT505" s="13"/>
      <c r="FU505" s="13"/>
      <c r="FV505" s="13"/>
      <c r="FW505" s="13"/>
      <c r="FX505" s="13"/>
      <c r="FY505" s="13"/>
      <c r="FZ505" s="13"/>
      <c r="GA505" s="13"/>
      <c r="GB505" s="13"/>
      <c r="GC505" s="13"/>
    </row>
    <row r="506" spans="1:185" ht="12.75" customHeight="1" x14ac:dyDescent="0.2">
      <c r="A506" s="76"/>
      <c r="B506" s="81" t="s">
        <v>473</v>
      </c>
      <c r="C506" s="82" t="s">
        <v>647</v>
      </c>
      <c r="D506" s="88">
        <v>134</v>
      </c>
      <c r="E506" s="85">
        <v>6</v>
      </c>
      <c r="F506" s="50">
        <v>8.5</v>
      </c>
      <c r="G506" s="15">
        <f t="shared" si="7"/>
        <v>0</v>
      </c>
      <c r="H506" s="15">
        <v>0</v>
      </c>
      <c r="I506" s="15">
        <v>0</v>
      </c>
      <c r="J506" s="15"/>
      <c r="K506" s="15"/>
      <c r="L506" s="59"/>
      <c r="M506" s="59"/>
      <c r="N506" s="59"/>
      <c r="O506" s="59"/>
      <c r="P506" s="15"/>
      <c r="Q506" s="59"/>
      <c r="R506" s="59"/>
      <c r="S506" s="59"/>
      <c r="T506" s="59"/>
      <c r="U506" s="15"/>
      <c r="V506" s="59"/>
      <c r="W506" s="59"/>
      <c r="X506" s="61"/>
      <c r="Y506" s="59"/>
      <c r="Z506" s="61"/>
      <c r="AA506" s="59"/>
      <c r="AB506" s="62"/>
      <c r="AC506" s="62"/>
      <c r="AD506" s="59"/>
      <c r="AE506" s="62"/>
      <c r="AF506" s="59"/>
      <c r="AG506" s="63"/>
      <c r="AH506" s="59"/>
      <c r="AI506" s="59"/>
      <c r="AJ506" s="59"/>
      <c r="AK506" s="59"/>
      <c r="AL506" s="59"/>
      <c r="AM506" s="59"/>
      <c r="AN506" s="59"/>
      <c r="AO506" s="59"/>
      <c r="AP506" s="59"/>
      <c r="AQ506" s="59"/>
      <c r="AR506" s="59"/>
      <c r="AS506" s="59"/>
      <c r="AT506" s="59"/>
      <c r="AU506" s="59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  <c r="BF506" s="13"/>
      <c r="BG506" s="13"/>
      <c r="BH506" s="13"/>
      <c r="BI506" s="13"/>
      <c r="BJ506" s="13"/>
      <c r="BK506" s="13"/>
      <c r="BL506" s="13"/>
      <c r="BM506" s="13"/>
      <c r="BN506" s="13"/>
      <c r="BO506" s="13"/>
      <c r="BP506" s="13"/>
      <c r="BQ506" s="13"/>
      <c r="BR506" s="13"/>
      <c r="BS506" s="13"/>
      <c r="BT506" s="13"/>
      <c r="BU506" s="13"/>
      <c r="BV506" s="13"/>
      <c r="BW506" s="13"/>
      <c r="BX506" s="13"/>
      <c r="BY506" s="13"/>
      <c r="BZ506" s="13"/>
      <c r="CA506" s="13"/>
      <c r="CB506" s="13"/>
      <c r="CC506" s="13"/>
      <c r="CD506" s="13"/>
      <c r="CE506" s="13"/>
      <c r="CF506" s="13"/>
      <c r="CG506" s="13"/>
      <c r="CH506" s="13"/>
      <c r="CI506" s="13"/>
      <c r="CJ506" s="13"/>
      <c r="CK506" s="13"/>
      <c r="CL506" s="13"/>
      <c r="CM506" s="13"/>
      <c r="CN506" s="13"/>
      <c r="CO506" s="13"/>
      <c r="CP506" s="13"/>
      <c r="CQ506" s="13"/>
      <c r="CR506" s="13"/>
      <c r="CS506" s="13"/>
      <c r="CT506" s="13"/>
      <c r="CU506" s="13"/>
      <c r="CV506" s="13"/>
      <c r="CW506" s="13"/>
      <c r="CX506" s="13"/>
      <c r="CY506" s="13"/>
      <c r="CZ506" s="13"/>
      <c r="DA506" s="13"/>
      <c r="DB506" s="13"/>
      <c r="DC506" s="13"/>
      <c r="DD506" s="13"/>
      <c r="DE506" s="13"/>
      <c r="DF506" s="13"/>
      <c r="DG506" s="13"/>
      <c r="DH506" s="13"/>
      <c r="DI506" s="13"/>
      <c r="DJ506" s="13"/>
      <c r="DK506" s="13"/>
      <c r="DL506" s="13"/>
      <c r="DM506" s="13"/>
      <c r="DN506" s="13"/>
      <c r="DO506" s="13"/>
      <c r="DP506" s="13"/>
      <c r="DQ506" s="13"/>
      <c r="DR506" s="13"/>
      <c r="DS506" s="13"/>
      <c r="DT506" s="13"/>
      <c r="DU506" s="13"/>
      <c r="DV506" s="13"/>
      <c r="DW506" s="13"/>
      <c r="DX506" s="13"/>
      <c r="DY506" s="13"/>
      <c r="DZ506" s="13"/>
      <c r="EA506" s="13"/>
      <c r="EB506" s="13"/>
      <c r="EC506" s="13"/>
      <c r="ED506" s="13"/>
      <c r="EE506" s="13"/>
      <c r="EF506" s="13"/>
      <c r="EG506" s="13"/>
      <c r="EH506" s="13"/>
      <c r="EI506" s="13"/>
      <c r="EJ506" s="13"/>
      <c r="EK506" s="13"/>
      <c r="EL506" s="13"/>
      <c r="EM506" s="13"/>
      <c r="EN506" s="13"/>
      <c r="EO506" s="13"/>
      <c r="EP506" s="13"/>
      <c r="EQ506" s="13"/>
      <c r="ER506" s="13"/>
      <c r="ES506" s="13"/>
      <c r="ET506" s="13"/>
      <c r="EU506" s="13"/>
      <c r="EV506" s="13"/>
      <c r="EW506" s="13"/>
      <c r="EX506" s="13"/>
      <c r="EY506" s="13"/>
      <c r="EZ506" s="13"/>
      <c r="FA506" s="13"/>
      <c r="FB506" s="13"/>
      <c r="FC506" s="13"/>
      <c r="FD506" s="13"/>
      <c r="FE506" s="13"/>
      <c r="FF506" s="13"/>
      <c r="FG506" s="13"/>
      <c r="FH506" s="13"/>
      <c r="FI506" s="13"/>
      <c r="FJ506" s="13"/>
      <c r="FK506" s="13"/>
      <c r="FL506" s="13"/>
      <c r="FM506" s="13"/>
      <c r="FN506" s="13"/>
      <c r="FO506" s="13"/>
      <c r="FP506" s="13"/>
      <c r="FQ506" s="13"/>
      <c r="FR506" s="13"/>
      <c r="FS506" s="13"/>
      <c r="FT506" s="13"/>
      <c r="FU506" s="13"/>
      <c r="FV506" s="13"/>
      <c r="FW506" s="13"/>
      <c r="FX506" s="13"/>
      <c r="FY506" s="13"/>
      <c r="FZ506" s="13"/>
      <c r="GA506" s="13"/>
      <c r="GB506" s="13"/>
      <c r="GC506" s="13"/>
    </row>
    <row r="507" spans="1:185" ht="12.75" customHeight="1" x14ac:dyDescent="0.2">
      <c r="A507" s="76"/>
      <c r="B507" s="81" t="s">
        <v>180</v>
      </c>
      <c r="C507" s="82" t="s">
        <v>646</v>
      </c>
      <c r="D507" s="88">
        <v>80</v>
      </c>
      <c r="E507" s="85">
        <v>5.8</v>
      </c>
      <c r="F507" s="50"/>
      <c r="G507" s="15">
        <f t="shared" si="7"/>
        <v>0</v>
      </c>
      <c r="H507" s="15">
        <v>0</v>
      </c>
      <c r="I507" s="15">
        <v>0</v>
      </c>
      <c r="J507" s="15"/>
      <c r="K507" s="15"/>
      <c r="L507" s="59"/>
      <c r="M507" s="59"/>
      <c r="N507" s="59"/>
      <c r="O507" s="59"/>
      <c r="P507" s="15"/>
      <c r="Q507" s="59"/>
      <c r="R507" s="59"/>
      <c r="S507" s="59"/>
      <c r="T507" s="59"/>
      <c r="U507" s="15"/>
      <c r="V507" s="59"/>
      <c r="W507" s="59"/>
      <c r="X507" s="61"/>
      <c r="Y507" s="59"/>
      <c r="Z507" s="61"/>
      <c r="AA507" s="59"/>
      <c r="AB507" s="62"/>
      <c r="AC507" s="62"/>
      <c r="AD507" s="59"/>
      <c r="AE507" s="62"/>
      <c r="AF507" s="59"/>
      <c r="AG507" s="63"/>
      <c r="AH507" s="59"/>
      <c r="AI507" s="59"/>
      <c r="AJ507" s="59"/>
      <c r="AK507" s="59"/>
      <c r="AL507" s="59"/>
      <c r="AM507" s="59"/>
      <c r="AN507" s="63"/>
      <c r="AO507" s="59"/>
      <c r="AP507" s="59"/>
      <c r="AQ507" s="63"/>
      <c r="AR507" s="59"/>
      <c r="AS507" s="59"/>
      <c r="AT507" s="59"/>
      <c r="AU507" s="59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  <c r="BF507" s="13"/>
      <c r="BG507" s="13"/>
      <c r="BH507" s="13"/>
      <c r="BI507" s="13"/>
      <c r="BJ507" s="13"/>
      <c r="BK507" s="13"/>
      <c r="BL507" s="13"/>
      <c r="BM507" s="13"/>
      <c r="BN507" s="13"/>
      <c r="BO507" s="13"/>
      <c r="BP507" s="13"/>
      <c r="BQ507" s="13"/>
      <c r="BR507" s="13"/>
      <c r="BS507" s="13"/>
      <c r="BT507" s="13"/>
      <c r="BU507" s="13"/>
      <c r="BV507" s="13"/>
      <c r="BW507" s="13"/>
      <c r="BX507" s="13"/>
      <c r="BY507" s="13"/>
      <c r="BZ507" s="13"/>
      <c r="CA507" s="13"/>
      <c r="CB507" s="13"/>
      <c r="CC507" s="13"/>
      <c r="CD507" s="13"/>
      <c r="CE507" s="13"/>
      <c r="CF507" s="13"/>
      <c r="CG507" s="13"/>
      <c r="CH507" s="13"/>
      <c r="CI507" s="13"/>
      <c r="CJ507" s="13"/>
      <c r="CK507" s="13"/>
      <c r="CL507" s="13"/>
      <c r="CM507" s="13"/>
      <c r="CN507" s="13"/>
      <c r="CO507" s="13"/>
      <c r="CP507" s="13"/>
      <c r="CQ507" s="13"/>
      <c r="CR507" s="13"/>
      <c r="CS507" s="13"/>
      <c r="CT507" s="13"/>
      <c r="CU507" s="13"/>
      <c r="CV507" s="13"/>
      <c r="CW507" s="13"/>
      <c r="CX507" s="13"/>
      <c r="CY507" s="13"/>
      <c r="CZ507" s="13"/>
      <c r="DA507" s="13"/>
      <c r="DB507" s="13"/>
      <c r="DC507" s="13"/>
      <c r="DD507" s="13"/>
      <c r="DE507" s="13"/>
      <c r="DF507" s="13"/>
      <c r="DG507" s="13"/>
      <c r="DH507" s="13"/>
      <c r="DI507" s="13"/>
      <c r="DJ507" s="13"/>
      <c r="DK507" s="13"/>
      <c r="DL507" s="13"/>
      <c r="DM507" s="13"/>
      <c r="DN507" s="13"/>
      <c r="DO507" s="13"/>
      <c r="DP507" s="13"/>
      <c r="DQ507" s="13"/>
      <c r="DR507" s="13"/>
      <c r="DS507" s="13"/>
      <c r="DT507" s="13"/>
      <c r="DU507" s="13"/>
      <c r="DV507" s="13"/>
      <c r="DW507" s="13"/>
      <c r="DX507" s="13"/>
      <c r="DY507" s="13"/>
      <c r="DZ507" s="13"/>
      <c r="EA507" s="13"/>
      <c r="EB507" s="13"/>
      <c r="EC507" s="13"/>
      <c r="ED507" s="13"/>
      <c r="EE507" s="13"/>
      <c r="EF507" s="13"/>
      <c r="EG507" s="13"/>
      <c r="EH507" s="13"/>
      <c r="EI507" s="13"/>
      <c r="EJ507" s="13"/>
      <c r="EK507" s="13"/>
      <c r="EL507" s="13"/>
      <c r="EM507" s="13"/>
      <c r="EN507" s="13"/>
      <c r="EO507" s="13"/>
      <c r="EP507" s="13"/>
      <c r="EQ507" s="13"/>
      <c r="ER507" s="13"/>
      <c r="ES507" s="13"/>
      <c r="ET507" s="13"/>
      <c r="EU507" s="13"/>
      <c r="EV507" s="13"/>
      <c r="EW507" s="13"/>
      <c r="EX507" s="13"/>
      <c r="EY507" s="13"/>
      <c r="EZ507" s="13"/>
      <c r="FA507" s="13"/>
      <c r="FB507" s="13"/>
      <c r="FC507" s="13"/>
      <c r="FD507" s="13"/>
      <c r="FE507" s="13"/>
      <c r="FF507" s="13"/>
      <c r="FG507" s="13"/>
      <c r="FH507" s="13"/>
      <c r="FI507" s="13"/>
      <c r="FJ507" s="13"/>
      <c r="FK507" s="13"/>
      <c r="FL507" s="13"/>
      <c r="FM507" s="13"/>
      <c r="FN507" s="13"/>
      <c r="FO507" s="13"/>
      <c r="FP507" s="13"/>
      <c r="FQ507" s="13"/>
      <c r="FR507" s="13"/>
      <c r="FS507" s="13"/>
      <c r="FT507" s="13"/>
      <c r="FU507" s="13"/>
      <c r="FV507" s="13"/>
      <c r="FW507" s="13"/>
      <c r="FX507" s="13"/>
      <c r="FY507" s="13"/>
      <c r="FZ507" s="13"/>
      <c r="GA507" s="13"/>
      <c r="GB507" s="13"/>
      <c r="GC507" s="13"/>
    </row>
    <row r="508" spans="1:185" ht="12.75" customHeight="1" x14ac:dyDescent="0.2">
      <c r="A508" s="76"/>
      <c r="B508" s="81" t="s">
        <v>479</v>
      </c>
      <c r="C508" s="82" t="s">
        <v>650</v>
      </c>
      <c r="D508" s="88">
        <v>173</v>
      </c>
      <c r="E508" s="85">
        <v>5.8</v>
      </c>
      <c r="F508" s="50">
        <v>5.8</v>
      </c>
      <c r="G508" s="15">
        <f t="shared" si="7"/>
        <v>12</v>
      </c>
      <c r="H508" s="15">
        <v>1</v>
      </c>
      <c r="I508" s="15">
        <v>4</v>
      </c>
      <c r="J508" s="15">
        <v>0</v>
      </c>
      <c r="K508" s="15"/>
      <c r="L508" s="59">
        <v>1</v>
      </c>
      <c r="M508" s="59">
        <v>1</v>
      </c>
      <c r="N508" s="59">
        <v>1</v>
      </c>
      <c r="O508" s="59">
        <v>2</v>
      </c>
      <c r="P508" s="15"/>
      <c r="Q508" s="59">
        <v>0</v>
      </c>
      <c r="R508" s="59">
        <v>1</v>
      </c>
      <c r="S508" s="59">
        <v>1</v>
      </c>
      <c r="T508" s="59"/>
      <c r="U508" s="15"/>
      <c r="V508" s="59"/>
      <c r="W508" s="59"/>
      <c r="X508" s="61"/>
      <c r="Y508" s="59"/>
      <c r="Z508" s="61"/>
      <c r="AA508" s="59"/>
      <c r="AB508" s="62"/>
      <c r="AC508" s="62"/>
      <c r="AD508" s="59"/>
      <c r="AE508" s="62"/>
      <c r="AF508" s="59"/>
      <c r="AG508" s="63"/>
      <c r="AH508" s="59"/>
      <c r="AI508" s="59"/>
      <c r="AJ508" s="59"/>
      <c r="AK508" s="59"/>
      <c r="AL508" s="59"/>
      <c r="AM508" s="59"/>
      <c r="AN508" s="59"/>
      <c r="AO508" s="59"/>
      <c r="AP508" s="59"/>
      <c r="AQ508" s="63"/>
      <c r="AR508" s="59"/>
      <c r="AS508" s="59"/>
      <c r="AT508" s="59"/>
      <c r="AU508" s="59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  <c r="BF508" s="13"/>
      <c r="BG508" s="13"/>
      <c r="BH508" s="13"/>
      <c r="BI508" s="13"/>
      <c r="BJ508" s="13"/>
      <c r="BK508" s="13"/>
      <c r="BL508" s="13"/>
      <c r="BM508" s="13"/>
      <c r="BN508" s="13"/>
      <c r="BO508" s="13"/>
      <c r="BP508" s="13"/>
      <c r="BQ508" s="13"/>
      <c r="BR508" s="13"/>
      <c r="BS508" s="13"/>
      <c r="BT508" s="13"/>
      <c r="BU508" s="13"/>
      <c r="BV508" s="13"/>
      <c r="BW508" s="13"/>
      <c r="BX508" s="13"/>
      <c r="BY508" s="13"/>
      <c r="BZ508" s="13"/>
      <c r="CA508" s="13"/>
      <c r="CB508" s="13"/>
      <c r="CC508" s="13"/>
      <c r="CD508" s="13"/>
      <c r="CE508" s="13"/>
      <c r="CF508" s="13"/>
      <c r="CG508" s="13"/>
      <c r="CH508" s="13"/>
      <c r="CI508" s="13"/>
      <c r="CJ508" s="13"/>
      <c r="CK508" s="13"/>
      <c r="CL508" s="13"/>
      <c r="CM508" s="13"/>
      <c r="CN508" s="13"/>
      <c r="CO508" s="13"/>
      <c r="CP508" s="13"/>
      <c r="CQ508" s="13"/>
      <c r="CR508" s="13"/>
      <c r="CS508" s="13"/>
      <c r="CT508" s="13"/>
      <c r="CU508" s="13"/>
      <c r="CV508" s="13"/>
      <c r="CW508" s="13"/>
      <c r="CX508" s="13"/>
      <c r="CY508" s="13"/>
      <c r="CZ508" s="13"/>
      <c r="DA508" s="13"/>
      <c r="DB508" s="13"/>
      <c r="DC508" s="13"/>
      <c r="DD508" s="13"/>
      <c r="DE508" s="13"/>
      <c r="DF508" s="13"/>
      <c r="DG508" s="13"/>
      <c r="DH508" s="13"/>
      <c r="DI508" s="13"/>
      <c r="DJ508" s="13"/>
      <c r="DK508" s="13"/>
      <c r="DL508" s="13"/>
      <c r="DM508" s="13"/>
      <c r="DN508" s="13"/>
      <c r="DO508" s="13"/>
      <c r="DP508" s="13"/>
      <c r="DQ508" s="13"/>
      <c r="DR508" s="13"/>
      <c r="DS508" s="13"/>
      <c r="DT508" s="13"/>
      <c r="DU508" s="13"/>
      <c r="DV508" s="13"/>
      <c r="DW508" s="13"/>
      <c r="DX508" s="13"/>
      <c r="DY508" s="13"/>
      <c r="DZ508" s="13"/>
      <c r="EA508" s="13"/>
      <c r="EB508" s="13"/>
      <c r="EC508" s="13"/>
      <c r="ED508" s="13"/>
      <c r="EE508" s="13"/>
      <c r="EF508" s="13"/>
      <c r="EG508" s="13"/>
      <c r="EH508" s="13"/>
      <c r="EI508" s="13"/>
      <c r="EJ508" s="13"/>
      <c r="EK508" s="13"/>
      <c r="EL508" s="13"/>
      <c r="EM508" s="13"/>
      <c r="EN508" s="13"/>
      <c r="EO508" s="13"/>
      <c r="EP508" s="13"/>
      <c r="EQ508" s="13"/>
      <c r="ER508" s="13"/>
      <c r="ES508" s="13"/>
      <c r="ET508" s="13"/>
      <c r="EU508" s="13"/>
      <c r="EV508" s="13"/>
      <c r="EW508" s="13"/>
      <c r="EX508" s="13"/>
      <c r="EY508" s="13"/>
      <c r="EZ508" s="13"/>
      <c r="FA508" s="13"/>
      <c r="FB508" s="13"/>
      <c r="FC508" s="13"/>
      <c r="FD508" s="13"/>
      <c r="FE508" s="13"/>
      <c r="FF508" s="13"/>
      <c r="FG508" s="13"/>
      <c r="FH508" s="13"/>
      <c r="FI508" s="13"/>
      <c r="FJ508" s="13"/>
      <c r="FK508" s="13"/>
      <c r="FL508" s="13"/>
      <c r="FM508" s="13"/>
      <c r="FN508" s="13"/>
      <c r="FO508" s="13"/>
      <c r="FP508" s="13"/>
      <c r="FQ508" s="13"/>
      <c r="FR508" s="13"/>
      <c r="FS508" s="13"/>
      <c r="FT508" s="13"/>
      <c r="FU508" s="13"/>
      <c r="FV508" s="13"/>
      <c r="FW508" s="13"/>
      <c r="FX508" s="13"/>
      <c r="FY508" s="13"/>
      <c r="FZ508" s="13"/>
      <c r="GA508" s="13"/>
      <c r="GB508" s="13"/>
      <c r="GC508" s="13"/>
    </row>
    <row r="509" spans="1:185" ht="12.75" customHeight="1" x14ac:dyDescent="0.2">
      <c r="A509" s="76"/>
      <c r="B509" s="81" t="s">
        <v>182</v>
      </c>
      <c r="C509" s="82" t="s">
        <v>646</v>
      </c>
      <c r="D509" s="88"/>
      <c r="E509" s="85">
        <v>5.8</v>
      </c>
      <c r="F509" s="78"/>
      <c r="G509" s="15">
        <f t="shared" si="7"/>
        <v>12</v>
      </c>
      <c r="H509" s="15">
        <v>1</v>
      </c>
      <c r="I509" s="15">
        <v>1</v>
      </c>
      <c r="J509" s="15">
        <v>1</v>
      </c>
      <c r="K509" s="15"/>
      <c r="L509" s="59">
        <v>0</v>
      </c>
      <c r="M509" s="59">
        <v>1</v>
      </c>
      <c r="N509" s="59">
        <v>0</v>
      </c>
      <c r="O509" s="59">
        <v>0</v>
      </c>
      <c r="P509" s="15"/>
      <c r="Q509" s="59">
        <v>1</v>
      </c>
      <c r="R509" s="59">
        <v>6</v>
      </c>
      <c r="S509" s="59">
        <v>1</v>
      </c>
      <c r="T509" s="59"/>
      <c r="U509" s="15"/>
      <c r="V509" s="59"/>
      <c r="W509" s="59"/>
      <c r="X509" s="61"/>
      <c r="Y509" s="59"/>
      <c r="Z509" s="61"/>
      <c r="AA509" s="59"/>
      <c r="AB509" s="62"/>
      <c r="AC509" s="62"/>
      <c r="AD509" s="59"/>
      <c r="AE509" s="62"/>
      <c r="AF509" s="59"/>
      <c r="AG509" s="59"/>
      <c r="AH509" s="59"/>
      <c r="AI509" s="59"/>
      <c r="AJ509" s="59"/>
      <c r="AK509" s="59"/>
      <c r="AL509" s="59"/>
      <c r="AM509" s="63"/>
      <c r="AN509" s="59"/>
      <c r="AO509" s="59"/>
      <c r="AP509" s="59"/>
      <c r="AQ509" s="59"/>
      <c r="AR509" s="59"/>
      <c r="AS509" s="59"/>
      <c r="AT509" s="63"/>
      <c r="AU509" s="59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  <c r="BF509" s="13"/>
      <c r="BG509" s="13"/>
      <c r="BH509" s="13"/>
      <c r="BI509" s="13"/>
      <c r="BJ509" s="13"/>
      <c r="BK509" s="13"/>
      <c r="BL509" s="13"/>
      <c r="BM509" s="13"/>
      <c r="BN509" s="13"/>
      <c r="BO509" s="13"/>
      <c r="BP509" s="13"/>
      <c r="BQ509" s="13"/>
      <c r="BR509" s="13"/>
      <c r="BS509" s="13"/>
      <c r="BT509" s="13"/>
      <c r="BU509" s="13"/>
      <c r="BV509" s="13"/>
      <c r="BW509" s="13"/>
      <c r="BX509" s="13"/>
      <c r="BY509" s="13"/>
      <c r="BZ509" s="13"/>
      <c r="CA509" s="13"/>
      <c r="CB509" s="13"/>
      <c r="CC509" s="13"/>
      <c r="CD509" s="13"/>
      <c r="CE509" s="13"/>
      <c r="CF509" s="13"/>
      <c r="CG509" s="13"/>
      <c r="CH509" s="13"/>
      <c r="CI509" s="13"/>
      <c r="CJ509" s="13"/>
      <c r="CK509" s="13"/>
      <c r="CL509" s="13"/>
      <c r="CM509" s="13"/>
      <c r="CN509" s="13"/>
      <c r="CO509" s="13"/>
      <c r="CP509" s="13"/>
      <c r="CQ509" s="13"/>
      <c r="CR509" s="13"/>
      <c r="CS509" s="13"/>
      <c r="CT509" s="13"/>
      <c r="CU509" s="13"/>
      <c r="CV509" s="13"/>
      <c r="CW509" s="13"/>
      <c r="CX509" s="13"/>
      <c r="CY509" s="13"/>
      <c r="CZ509" s="13"/>
      <c r="DA509" s="13"/>
      <c r="DB509" s="13"/>
      <c r="DC509" s="13"/>
      <c r="DD509" s="13"/>
      <c r="DE509" s="13"/>
      <c r="DF509" s="13"/>
      <c r="DG509" s="13"/>
      <c r="DH509" s="13"/>
      <c r="DI509" s="13"/>
      <c r="DJ509" s="13"/>
      <c r="DK509" s="13"/>
      <c r="DL509" s="13"/>
      <c r="DM509" s="13"/>
      <c r="DN509" s="13"/>
      <c r="DO509" s="13"/>
      <c r="DP509" s="13"/>
      <c r="DQ509" s="13"/>
      <c r="DR509" s="13"/>
      <c r="DS509" s="13"/>
      <c r="DT509" s="13"/>
      <c r="DU509" s="13"/>
      <c r="DV509" s="13"/>
      <c r="DW509" s="13"/>
      <c r="DX509" s="13"/>
      <c r="DY509" s="13"/>
      <c r="DZ509" s="13"/>
      <c r="EA509" s="13"/>
      <c r="EB509" s="13"/>
      <c r="EC509" s="13"/>
      <c r="ED509" s="13"/>
      <c r="EE509" s="13"/>
      <c r="EF509" s="13"/>
      <c r="EG509" s="13"/>
      <c r="EH509" s="13"/>
      <c r="EI509" s="13"/>
      <c r="EJ509" s="13"/>
      <c r="EK509" s="13"/>
      <c r="EL509" s="13"/>
      <c r="EM509" s="13"/>
      <c r="EN509" s="13"/>
      <c r="EO509" s="13"/>
      <c r="EP509" s="13"/>
      <c r="EQ509" s="13"/>
      <c r="ER509" s="13"/>
      <c r="ES509" s="13"/>
      <c r="ET509" s="13"/>
      <c r="EU509" s="13"/>
      <c r="EV509" s="13"/>
      <c r="EW509" s="13"/>
      <c r="EX509" s="13"/>
      <c r="EY509" s="13"/>
      <c r="EZ509" s="13"/>
      <c r="FA509" s="13"/>
      <c r="FB509" s="13"/>
      <c r="FC509" s="13"/>
      <c r="FD509" s="13"/>
      <c r="FE509" s="13"/>
      <c r="FF509" s="13"/>
      <c r="FG509" s="13"/>
      <c r="FH509" s="13"/>
      <c r="FI509" s="13"/>
      <c r="FJ509" s="13"/>
      <c r="FK509" s="13"/>
      <c r="FL509" s="13"/>
      <c r="FM509" s="13"/>
      <c r="FN509" s="13"/>
      <c r="FO509" s="13"/>
      <c r="FP509" s="13"/>
      <c r="FQ509" s="13"/>
      <c r="FR509" s="13"/>
      <c r="FS509" s="13"/>
      <c r="FT509" s="13"/>
      <c r="FU509" s="13"/>
      <c r="FV509" s="13"/>
      <c r="FW509" s="13"/>
      <c r="FX509" s="13"/>
      <c r="FY509" s="13"/>
      <c r="FZ509" s="13"/>
      <c r="GA509" s="13"/>
      <c r="GB509" s="13"/>
      <c r="GC509" s="13"/>
    </row>
    <row r="510" spans="1:185" ht="12.75" customHeight="1" x14ac:dyDescent="0.2">
      <c r="A510" s="76"/>
      <c r="B510" t="s">
        <v>1236</v>
      </c>
      <c r="C510" s="82" t="s">
        <v>652</v>
      </c>
      <c r="D510" s="88"/>
      <c r="E510" s="85">
        <v>5.8</v>
      </c>
      <c r="F510" s="78"/>
      <c r="G510" s="15">
        <f>SUM(H510:AW510)</f>
        <v>23</v>
      </c>
      <c r="H510" s="15"/>
      <c r="I510" s="15">
        <v>0</v>
      </c>
      <c r="J510" s="15">
        <v>6</v>
      </c>
      <c r="K510" s="15"/>
      <c r="L510" s="59">
        <v>0</v>
      </c>
      <c r="M510" s="59">
        <v>1</v>
      </c>
      <c r="N510" s="59">
        <v>1</v>
      </c>
      <c r="O510" s="59">
        <v>0</v>
      </c>
      <c r="P510" s="15"/>
      <c r="Q510" s="59">
        <v>1</v>
      </c>
      <c r="R510" s="59">
        <v>12</v>
      </c>
      <c r="S510" s="59">
        <v>2</v>
      </c>
      <c r="T510" s="59"/>
      <c r="U510" s="15"/>
      <c r="V510" s="59"/>
      <c r="W510" s="59"/>
      <c r="X510" s="61"/>
      <c r="Y510" s="59"/>
      <c r="Z510" s="61"/>
      <c r="AA510" s="59"/>
      <c r="AB510" s="62"/>
      <c r="AC510" s="62"/>
      <c r="AD510" s="59"/>
      <c r="AE510" s="62"/>
      <c r="AF510" s="59"/>
      <c r="AG510" s="59"/>
      <c r="AH510" s="59"/>
      <c r="AI510" s="59"/>
      <c r="AJ510" s="59"/>
      <c r="AK510" s="59"/>
      <c r="AL510" s="59"/>
      <c r="AM510" s="63"/>
      <c r="AN510" s="59"/>
      <c r="AO510" s="59"/>
      <c r="AP510" s="59"/>
      <c r="AQ510" s="59"/>
      <c r="AR510" s="59"/>
      <c r="AS510" s="59"/>
      <c r="AT510" s="63"/>
      <c r="AU510" s="59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  <c r="BF510" s="13"/>
      <c r="BG510" s="13"/>
      <c r="BH510" s="13"/>
      <c r="BI510" s="13"/>
      <c r="BJ510" s="13"/>
      <c r="BK510" s="13"/>
      <c r="BL510" s="13"/>
      <c r="BM510" s="13"/>
      <c r="BN510" s="13"/>
      <c r="BO510" s="13"/>
      <c r="BP510" s="13"/>
      <c r="BQ510" s="13"/>
      <c r="BR510" s="13"/>
      <c r="BS510" s="13"/>
      <c r="BT510" s="13"/>
      <c r="BU510" s="13"/>
      <c r="BV510" s="13"/>
      <c r="BW510" s="13"/>
      <c r="BX510" s="13"/>
      <c r="BY510" s="13"/>
      <c r="BZ510" s="13"/>
      <c r="CA510" s="13"/>
      <c r="CB510" s="13"/>
      <c r="CC510" s="13"/>
      <c r="CD510" s="13"/>
      <c r="CE510" s="13"/>
      <c r="CF510" s="13"/>
      <c r="CG510" s="13"/>
      <c r="CH510" s="13"/>
      <c r="CI510" s="13"/>
      <c r="CJ510" s="13"/>
      <c r="CK510" s="13"/>
      <c r="CL510" s="13"/>
      <c r="CM510" s="13"/>
      <c r="CN510" s="13"/>
      <c r="CO510" s="13"/>
      <c r="CP510" s="13"/>
      <c r="CQ510" s="13"/>
      <c r="CR510" s="13"/>
      <c r="CS510" s="13"/>
      <c r="CT510" s="13"/>
      <c r="CU510" s="13"/>
      <c r="CV510" s="13"/>
      <c r="CW510" s="13"/>
      <c r="CX510" s="13"/>
      <c r="CY510" s="13"/>
      <c r="CZ510" s="13"/>
      <c r="DA510" s="13"/>
      <c r="DB510" s="13"/>
      <c r="DC510" s="13"/>
      <c r="DD510" s="13"/>
      <c r="DE510" s="13"/>
      <c r="DF510" s="13"/>
      <c r="DG510" s="13"/>
      <c r="DH510" s="13"/>
      <c r="DI510" s="13"/>
      <c r="DJ510" s="13"/>
      <c r="DK510" s="13"/>
      <c r="DL510" s="13"/>
      <c r="DM510" s="13"/>
      <c r="DN510" s="13"/>
      <c r="DO510" s="13"/>
      <c r="DP510" s="13"/>
      <c r="DQ510" s="13"/>
      <c r="DR510" s="13"/>
      <c r="DS510" s="13"/>
      <c r="DT510" s="13"/>
      <c r="DU510" s="13"/>
      <c r="DV510" s="13"/>
      <c r="DW510" s="13"/>
      <c r="DX510" s="13"/>
      <c r="DY510" s="13"/>
      <c r="DZ510" s="13"/>
      <c r="EA510" s="13"/>
      <c r="EB510" s="13"/>
      <c r="EC510" s="13"/>
      <c r="ED510" s="13"/>
      <c r="EE510" s="13"/>
      <c r="EF510" s="13"/>
      <c r="EG510" s="13"/>
      <c r="EH510" s="13"/>
      <c r="EI510" s="13"/>
      <c r="EJ510" s="13"/>
      <c r="EK510" s="13"/>
      <c r="EL510" s="13"/>
      <c r="EM510" s="13"/>
      <c r="EN510" s="13"/>
      <c r="EO510" s="13"/>
      <c r="EP510" s="13"/>
      <c r="EQ510" s="13"/>
      <c r="ER510" s="13"/>
      <c r="ES510" s="13"/>
      <c r="ET510" s="13"/>
      <c r="EU510" s="13"/>
      <c r="EV510" s="13"/>
      <c r="EW510" s="13"/>
      <c r="EX510" s="13"/>
      <c r="EY510" s="13"/>
      <c r="EZ510" s="13"/>
      <c r="FA510" s="13"/>
      <c r="FB510" s="13"/>
      <c r="FC510" s="13"/>
      <c r="FD510" s="13"/>
      <c r="FE510" s="13"/>
      <c r="FF510" s="13"/>
      <c r="FG510" s="13"/>
      <c r="FH510" s="13"/>
      <c r="FI510" s="13"/>
      <c r="FJ510" s="13"/>
      <c r="FK510" s="13"/>
      <c r="FL510" s="13"/>
      <c r="FM510" s="13"/>
      <c r="FN510" s="13"/>
      <c r="FO510" s="13"/>
      <c r="FP510" s="13"/>
      <c r="FQ510" s="13"/>
      <c r="FR510" s="13"/>
      <c r="FS510" s="13"/>
      <c r="FT510" s="13"/>
      <c r="FU510" s="13"/>
      <c r="FV510" s="13"/>
      <c r="FW510" s="13"/>
      <c r="FX510" s="13"/>
      <c r="FY510" s="13"/>
      <c r="FZ510" s="13"/>
      <c r="GA510" s="13"/>
      <c r="GB510" s="13"/>
      <c r="GC510" s="13"/>
    </row>
    <row r="511" spans="1:185" ht="12.75" customHeight="1" x14ac:dyDescent="0.2">
      <c r="A511" s="76"/>
      <c r="B511" s="81" t="s">
        <v>488</v>
      </c>
      <c r="C511" s="82" t="s">
        <v>654</v>
      </c>
      <c r="D511" s="88">
        <v>158</v>
      </c>
      <c r="E511" s="85">
        <v>5.7</v>
      </c>
      <c r="F511" s="50">
        <v>6</v>
      </c>
      <c r="G511" s="15">
        <f t="shared" si="7"/>
        <v>0</v>
      </c>
      <c r="H511" s="15">
        <v>0</v>
      </c>
      <c r="I511" s="15">
        <v>0</v>
      </c>
      <c r="J511" s="15">
        <v>0</v>
      </c>
      <c r="K511" s="15"/>
      <c r="L511" s="59">
        <v>0</v>
      </c>
      <c r="M511" s="59">
        <v>0</v>
      </c>
      <c r="N511" s="59">
        <v>0</v>
      </c>
      <c r="O511" s="59">
        <v>0</v>
      </c>
      <c r="P511" s="15"/>
      <c r="Q511" s="59">
        <v>0</v>
      </c>
      <c r="R511" s="59">
        <v>0</v>
      </c>
      <c r="S511" s="59">
        <v>0</v>
      </c>
      <c r="T511" s="59"/>
      <c r="U511" s="15"/>
      <c r="V511" s="59"/>
      <c r="W511" s="59"/>
      <c r="X511" s="61"/>
      <c r="Y511" s="59"/>
      <c r="Z511" s="61"/>
      <c r="AA511" s="59"/>
      <c r="AB511" s="62"/>
      <c r="AC511" s="62"/>
      <c r="AD511" s="59"/>
      <c r="AE511" s="62"/>
      <c r="AF511" s="59"/>
      <c r="AG511" s="63"/>
      <c r="AH511" s="59"/>
      <c r="AI511" s="59"/>
      <c r="AJ511" s="59"/>
      <c r="AK511" s="59"/>
      <c r="AL511" s="59"/>
      <c r="AM511" s="59"/>
      <c r="AN511" s="59"/>
      <c r="AO511" s="59"/>
      <c r="AP511" s="59"/>
      <c r="AQ511" s="59"/>
      <c r="AR511" s="59"/>
      <c r="AS511" s="59"/>
      <c r="AT511" s="59"/>
      <c r="AU511" s="59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  <c r="BF511" s="13"/>
      <c r="BG511" s="13"/>
      <c r="BH511" s="13"/>
      <c r="BI511" s="13"/>
      <c r="BJ511" s="13"/>
      <c r="BK511" s="13"/>
      <c r="BL511" s="13"/>
      <c r="BM511" s="13"/>
      <c r="BN511" s="13"/>
      <c r="BO511" s="13"/>
      <c r="BP511" s="13"/>
      <c r="BQ511" s="13"/>
      <c r="BR511" s="13"/>
      <c r="BS511" s="13"/>
      <c r="BT511" s="13"/>
      <c r="BU511" s="13"/>
      <c r="BV511" s="13"/>
      <c r="BW511" s="13"/>
      <c r="BX511" s="13"/>
      <c r="BY511" s="13"/>
      <c r="BZ511" s="13"/>
      <c r="CA511" s="13"/>
      <c r="CB511" s="13"/>
      <c r="CC511" s="13"/>
      <c r="CD511" s="13"/>
      <c r="CE511" s="13"/>
      <c r="CF511" s="13"/>
      <c r="CG511" s="13"/>
      <c r="CH511" s="13"/>
      <c r="CI511" s="13"/>
      <c r="CJ511" s="13"/>
      <c r="CK511" s="13"/>
      <c r="CL511" s="13"/>
      <c r="CM511" s="13"/>
      <c r="CN511" s="13"/>
      <c r="CO511" s="13"/>
      <c r="CP511" s="13"/>
      <c r="CQ511" s="13"/>
      <c r="CR511" s="13"/>
      <c r="CS511" s="13"/>
      <c r="CT511" s="13"/>
      <c r="CU511" s="13"/>
      <c r="CV511" s="13"/>
      <c r="CW511" s="13"/>
      <c r="CX511" s="13"/>
      <c r="CY511" s="13"/>
      <c r="CZ511" s="13"/>
      <c r="DA511" s="13"/>
      <c r="DB511" s="13"/>
      <c r="DC511" s="13"/>
      <c r="DD511" s="13"/>
      <c r="DE511" s="13"/>
      <c r="DF511" s="13"/>
      <c r="DG511" s="13"/>
      <c r="DH511" s="13"/>
      <c r="DI511" s="13"/>
      <c r="DJ511" s="13"/>
      <c r="DK511" s="13"/>
      <c r="DL511" s="13"/>
      <c r="DM511" s="13"/>
      <c r="DN511" s="13"/>
      <c r="DO511" s="13"/>
      <c r="DP511" s="13"/>
      <c r="DQ511" s="13"/>
      <c r="DR511" s="13"/>
      <c r="DS511" s="13"/>
      <c r="DT511" s="13"/>
      <c r="DU511" s="13"/>
      <c r="DV511" s="13"/>
      <c r="DW511" s="13"/>
      <c r="DX511" s="13"/>
      <c r="DY511" s="13"/>
      <c r="DZ511" s="13"/>
      <c r="EA511" s="13"/>
      <c r="EB511" s="13"/>
      <c r="EC511" s="13"/>
      <c r="ED511" s="13"/>
      <c r="EE511" s="13"/>
      <c r="EF511" s="13"/>
      <c r="EG511" s="13"/>
      <c r="EH511" s="13"/>
      <c r="EI511" s="13"/>
      <c r="EJ511" s="13"/>
      <c r="EK511" s="13"/>
      <c r="EL511" s="13"/>
      <c r="EM511" s="13"/>
      <c r="EN511" s="13"/>
      <c r="EO511" s="13"/>
      <c r="EP511" s="13"/>
      <c r="EQ511" s="13"/>
      <c r="ER511" s="13"/>
      <c r="ES511" s="13"/>
      <c r="ET511" s="13"/>
      <c r="EU511" s="13"/>
      <c r="EV511" s="13"/>
      <c r="EW511" s="13"/>
      <c r="EX511" s="13"/>
      <c r="EY511" s="13"/>
      <c r="EZ511" s="13"/>
      <c r="FA511" s="13"/>
      <c r="FB511" s="13"/>
      <c r="FC511" s="13"/>
      <c r="FD511" s="13"/>
      <c r="FE511" s="13"/>
      <c r="FF511" s="13"/>
      <c r="FG511" s="13"/>
      <c r="FH511" s="13"/>
      <c r="FI511" s="13"/>
      <c r="FJ511" s="13"/>
      <c r="FK511" s="13"/>
      <c r="FL511" s="13"/>
      <c r="FM511" s="13"/>
      <c r="FN511" s="13"/>
      <c r="FO511" s="13"/>
      <c r="FP511" s="13"/>
      <c r="FQ511" s="13"/>
      <c r="FR511" s="13"/>
      <c r="FS511" s="13"/>
      <c r="FT511" s="13"/>
      <c r="FU511" s="13"/>
      <c r="FV511" s="13"/>
      <c r="FW511" s="13"/>
      <c r="FX511" s="13"/>
      <c r="FY511" s="13"/>
      <c r="FZ511" s="13"/>
      <c r="GA511" s="13"/>
      <c r="GB511" s="13"/>
      <c r="GC511" s="13"/>
    </row>
    <row r="512" spans="1:185" ht="12.75" customHeight="1" x14ac:dyDescent="0.2">
      <c r="A512" s="76"/>
      <c r="B512" s="81" t="s">
        <v>489</v>
      </c>
      <c r="C512" s="82" t="s">
        <v>665</v>
      </c>
      <c r="D512" s="88">
        <v>178</v>
      </c>
      <c r="E512" s="85">
        <v>5.6</v>
      </c>
      <c r="F512" s="50">
        <v>15.6</v>
      </c>
      <c r="G512" s="15">
        <f t="shared" si="7"/>
        <v>36</v>
      </c>
      <c r="H512" s="15">
        <v>2</v>
      </c>
      <c r="I512" s="15">
        <v>2</v>
      </c>
      <c r="J512" s="68">
        <v>2</v>
      </c>
      <c r="K512" s="15"/>
      <c r="L512" s="59">
        <v>4</v>
      </c>
      <c r="M512" s="59">
        <v>-1</v>
      </c>
      <c r="N512" s="59">
        <v>1</v>
      </c>
      <c r="O512" s="59">
        <v>7</v>
      </c>
      <c r="P512" s="15"/>
      <c r="Q512" s="59">
        <v>6</v>
      </c>
      <c r="R512" s="59">
        <v>12</v>
      </c>
      <c r="S512" s="59">
        <v>1</v>
      </c>
      <c r="T512" s="59"/>
      <c r="U512" s="15"/>
      <c r="V512" s="59"/>
      <c r="W512" s="59"/>
      <c r="X512" s="61"/>
      <c r="Y512" s="59"/>
      <c r="Z512" s="61"/>
      <c r="AA512" s="59"/>
      <c r="AB512" s="62"/>
      <c r="AC512" s="62"/>
      <c r="AD512" s="59"/>
      <c r="AE512" s="62"/>
      <c r="AF512" s="59"/>
      <c r="AG512" s="63"/>
      <c r="AH512" s="59"/>
      <c r="AI512" s="59"/>
      <c r="AJ512" s="59"/>
      <c r="AK512" s="59"/>
      <c r="AL512" s="59"/>
      <c r="AM512" s="59"/>
      <c r="AN512" s="59"/>
      <c r="AO512" s="63"/>
      <c r="AP512" s="59"/>
      <c r="AQ512" s="63"/>
      <c r="AR512" s="59"/>
      <c r="AS512" s="63"/>
      <c r="AT512" s="59"/>
      <c r="AU512" s="59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  <c r="BF512" s="13"/>
      <c r="BG512" s="13"/>
      <c r="BH512" s="13"/>
      <c r="BI512" s="13"/>
      <c r="BJ512" s="13"/>
      <c r="BK512" s="13"/>
      <c r="BL512" s="13"/>
      <c r="BM512" s="13"/>
      <c r="BN512" s="13"/>
      <c r="BO512" s="13"/>
      <c r="BP512" s="13"/>
      <c r="BQ512" s="13"/>
      <c r="BR512" s="13"/>
      <c r="BS512" s="13"/>
      <c r="BT512" s="13"/>
      <c r="BU512" s="13"/>
      <c r="BV512" s="13"/>
      <c r="BW512" s="13"/>
      <c r="BX512" s="13"/>
      <c r="BY512" s="13"/>
      <c r="BZ512" s="13"/>
      <c r="CA512" s="13"/>
      <c r="CB512" s="13"/>
      <c r="CC512" s="13"/>
      <c r="CD512" s="13"/>
      <c r="CE512" s="13"/>
      <c r="CF512" s="13"/>
      <c r="CG512" s="13"/>
      <c r="CH512" s="13"/>
      <c r="CI512" s="13"/>
      <c r="CJ512" s="13"/>
      <c r="CK512" s="13"/>
      <c r="CL512" s="13"/>
      <c r="CM512" s="13"/>
      <c r="CN512" s="13"/>
      <c r="CO512" s="13"/>
      <c r="CP512" s="13"/>
      <c r="CQ512" s="13"/>
      <c r="CR512" s="13"/>
      <c r="CS512" s="13"/>
      <c r="CT512" s="13"/>
      <c r="CU512" s="13"/>
      <c r="CV512" s="13"/>
      <c r="CW512" s="13"/>
      <c r="CX512" s="13"/>
      <c r="CY512" s="13"/>
      <c r="CZ512" s="13"/>
      <c r="DA512" s="13"/>
      <c r="DB512" s="13"/>
      <c r="DC512" s="13"/>
      <c r="DD512" s="13"/>
      <c r="DE512" s="13"/>
      <c r="DF512" s="13"/>
      <c r="DG512" s="13"/>
      <c r="DH512" s="13"/>
      <c r="DI512" s="13"/>
      <c r="DJ512" s="13"/>
      <c r="DK512" s="13"/>
      <c r="DL512" s="13"/>
      <c r="DM512" s="13"/>
      <c r="DN512" s="13"/>
      <c r="DO512" s="13"/>
      <c r="DP512" s="13"/>
      <c r="DQ512" s="13"/>
      <c r="DR512" s="13"/>
      <c r="DS512" s="13"/>
      <c r="DT512" s="13"/>
      <c r="DU512" s="13"/>
      <c r="DV512" s="13"/>
      <c r="DW512" s="13"/>
      <c r="DX512" s="13"/>
      <c r="DY512" s="13"/>
      <c r="DZ512" s="13"/>
      <c r="EA512" s="13"/>
      <c r="EB512" s="13"/>
      <c r="EC512" s="13"/>
      <c r="ED512" s="13"/>
      <c r="EE512" s="13"/>
      <c r="EF512" s="13"/>
      <c r="EG512" s="13"/>
      <c r="EH512" s="13"/>
      <c r="EI512" s="13"/>
      <c r="EJ512" s="13"/>
      <c r="EK512" s="13"/>
      <c r="EL512" s="13"/>
      <c r="EM512" s="13"/>
      <c r="EN512" s="13"/>
      <c r="EO512" s="13"/>
      <c r="EP512" s="13"/>
      <c r="EQ512" s="13"/>
      <c r="ER512" s="13"/>
      <c r="ES512" s="13"/>
      <c r="ET512" s="13"/>
      <c r="EU512" s="13"/>
      <c r="EV512" s="13"/>
      <c r="EW512" s="13"/>
      <c r="EX512" s="13"/>
      <c r="EY512" s="13"/>
      <c r="EZ512" s="13"/>
      <c r="FA512" s="13"/>
      <c r="FB512" s="13"/>
      <c r="FC512" s="13"/>
      <c r="FD512" s="13"/>
      <c r="FE512" s="13"/>
      <c r="FF512" s="13"/>
      <c r="FG512" s="13"/>
      <c r="FH512" s="13"/>
      <c r="FI512" s="13"/>
      <c r="FJ512" s="13"/>
      <c r="FK512" s="13"/>
      <c r="FL512" s="13"/>
      <c r="FM512" s="13"/>
      <c r="FN512" s="13"/>
      <c r="FO512" s="13"/>
      <c r="FP512" s="13"/>
      <c r="FQ512" s="13"/>
      <c r="FR512" s="13"/>
      <c r="FS512" s="13"/>
      <c r="FT512" s="13"/>
      <c r="FU512" s="13"/>
      <c r="FV512" s="13"/>
      <c r="FW512" s="13"/>
      <c r="FX512" s="13"/>
      <c r="FY512" s="13"/>
      <c r="FZ512" s="13"/>
      <c r="GA512" s="13"/>
      <c r="GB512" s="13"/>
      <c r="GC512" s="13"/>
    </row>
    <row r="513" spans="1:185" ht="12.75" customHeight="1" x14ac:dyDescent="0.2">
      <c r="A513" s="76"/>
      <c r="B513" s="81" t="s">
        <v>474</v>
      </c>
      <c r="C513" s="82" t="s">
        <v>657</v>
      </c>
      <c r="D513" s="88">
        <v>100</v>
      </c>
      <c r="E513" s="85">
        <v>5.5</v>
      </c>
      <c r="F513" s="50">
        <v>5.5</v>
      </c>
      <c r="G513" s="15">
        <f t="shared" si="7"/>
        <v>4</v>
      </c>
      <c r="H513" s="15">
        <v>0</v>
      </c>
      <c r="I513" s="15">
        <v>0</v>
      </c>
      <c r="J513" s="68">
        <v>0</v>
      </c>
      <c r="K513" s="15"/>
      <c r="L513" s="59">
        <v>0</v>
      </c>
      <c r="M513" s="59">
        <v>0</v>
      </c>
      <c r="N513" s="59">
        <v>0</v>
      </c>
      <c r="O513" s="59">
        <v>1</v>
      </c>
      <c r="P513" s="15"/>
      <c r="Q513" s="59">
        <v>2</v>
      </c>
      <c r="R513" s="59">
        <v>2</v>
      </c>
      <c r="S513" s="59">
        <v>-1</v>
      </c>
      <c r="T513" s="59"/>
      <c r="U513" s="15"/>
      <c r="V513" s="59"/>
      <c r="W513" s="59"/>
      <c r="X513" s="61"/>
      <c r="Y513" s="59"/>
      <c r="Z513" s="61"/>
      <c r="AA513" s="59"/>
      <c r="AB513" s="62"/>
      <c r="AC513" s="62"/>
      <c r="AD513" s="59"/>
      <c r="AE513" s="62"/>
      <c r="AF513" s="59"/>
      <c r="AG513" s="59"/>
      <c r="AH513" s="59"/>
      <c r="AI513" s="59"/>
      <c r="AJ513" s="59"/>
      <c r="AK513" s="59"/>
      <c r="AL513" s="59"/>
      <c r="AM513" s="63"/>
      <c r="AN513" s="59"/>
      <c r="AO513" s="63"/>
      <c r="AP513" s="59"/>
      <c r="AQ513" s="63"/>
      <c r="AR513" s="59"/>
      <c r="AS513" s="63"/>
      <c r="AT513" s="59"/>
      <c r="AU513" s="59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  <c r="BF513" s="13"/>
      <c r="BG513" s="13"/>
      <c r="BH513" s="13"/>
      <c r="BI513" s="13"/>
      <c r="BJ513" s="13"/>
      <c r="BK513" s="13"/>
      <c r="BL513" s="13"/>
      <c r="BM513" s="13"/>
      <c r="BN513" s="13"/>
      <c r="BO513" s="13"/>
      <c r="BP513" s="13"/>
      <c r="BQ513" s="13"/>
      <c r="BR513" s="13"/>
      <c r="BS513" s="13"/>
      <c r="BT513" s="13"/>
      <c r="BU513" s="13"/>
      <c r="BV513" s="13"/>
      <c r="BW513" s="13"/>
      <c r="BX513" s="13"/>
      <c r="BY513" s="13"/>
      <c r="BZ513" s="13"/>
      <c r="CA513" s="13"/>
      <c r="CB513" s="13"/>
      <c r="CC513" s="13"/>
      <c r="CD513" s="13"/>
      <c r="CE513" s="13"/>
      <c r="CF513" s="13"/>
      <c r="CG513" s="13"/>
      <c r="CH513" s="13"/>
      <c r="CI513" s="13"/>
      <c r="CJ513" s="13"/>
      <c r="CK513" s="13"/>
      <c r="CL513" s="13"/>
      <c r="CM513" s="13"/>
      <c r="CN513" s="13"/>
      <c r="CO513" s="13"/>
      <c r="CP513" s="13"/>
      <c r="CQ513" s="13"/>
      <c r="CR513" s="13"/>
      <c r="CS513" s="13"/>
      <c r="CT513" s="13"/>
      <c r="CU513" s="13"/>
      <c r="CV513" s="13"/>
      <c r="CW513" s="13"/>
      <c r="CX513" s="13"/>
      <c r="CY513" s="13"/>
      <c r="CZ513" s="13"/>
      <c r="DA513" s="13"/>
      <c r="DB513" s="13"/>
      <c r="DC513" s="13"/>
      <c r="DD513" s="13"/>
      <c r="DE513" s="13"/>
      <c r="DF513" s="13"/>
      <c r="DG513" s="13"/>
      <c r="DH513" s="13"/>
      <c r="DI513" s="13"/>
      <c r="DJ513" s="13"/>
      <c r="DK513" s="13"/>
      <c r="DL513" s="13"/>
      <c r="DM513" s="13"/>
      <c r="DN513" s="13"/>
      <c r="DO513" s="13"/>
      <c r="DP513" s="13"/>
      <c r="DQ513" s="13"/>
      <c r="DR513" s="13"/>
      <c r="DS513" s="13"/>
      <c r="DT513" s="13"/>
      <c r="DU513" s="13"/>
      <c r="DV513" s="13"/>
      <c r="DW513" s="13"/>
      <c r="DX513" s="13"/>
      <c r="DY513" s="13"/>
      <c r="DZ513" s="13"/>
      <c r="EA513" s="13"/>
      <c r="EB513" s="13"/>
      <c r="EC513" s="13"/>
      <c r="ED513" s="13"/>
      <c r="EE513" s="13"/>
      <c r="EF513" s="13"/>
      <c r="EG513" s="13"/>
      <c r="EH513" s="13"/>
      <c r="EI513" s="13"/>
      <c r="EJ513" s="13"/>
      <c r="EK513" s="13"/>
      <c r="EL513" s="13"/>
      <c r="EM513" s="13"/>
      <c r="EN513" s="13"/>
      <c r="EO513" s="13"/>
      <c r="EP513" s="13"/>
      <c r="EQ513" s="13"/>
      <c r="ER513" s="13"/>
      <c r="ES513" s="13"/>
      <c r="ET513" s="13"/>
      <c r="EU513" s="13"/>
      <c r="EV513" s="13"/>
      <c r="EW513" s="13"/>
      <c r="EX513" s="13"/>
      <c r="EY513" s="13"/>
      <c r="EZ513" s="13"/>
      <c r="FA513" s="13"/>
      <c r="FB513" s="13"/>
      <c r="FC513" s="13"/>
      <c r="FD513" s="13"/>
      <c r="FE513" s="13"/>
      <c r="FF513" s="13"/>
      <c r="FG513" s="13"/>
      <c r="FH513" s="13"/>
      <c r="FI513" s="13"/>
      <c r="FJ513" s="13"/>
      <c r="FK513" s="13"/>
      <c r="FL513" s="13"/>
      <c r="FM513" s="13"/>
      <c r="FN513" s="13"/>
      <c r="FO513" s="13"/>
      <c r="FP513" s="13"/>
      <c r="FQ513" s="13"/>
      <c r="FR513" s="13"/>
      <c r="FS513" s="13"/>
      <c r="FT513" s="13"/>
      <c r="FU513" s="13"/>
      <c r="FV513" s="13"/>
      <c r="FW513" s="13"/>
      <c r="FX513" s="13"/>
      <c r="FY513" s="13"/>
      <c r="FZ513" s="13"/>
      <c r="GA513" s="13"/>
      <c r="GB513" s="13"/>
      <c r="GC513" s="13"/>
    </row>
    <row r="514" spans="1:185" ht="12.75" customHeight="1" x14ac:dyDescent="0.2">
      <c r="A514" s="76"/>
      <c r="B514" s="81" t="s">
        <v>183</v>
      </c>
      <c r="C514" s="82" t="s">
        <v>651</v>
      </c>
      <c r="D514" s="88">
        <v>114</v>
      </c>
      <c r="E514" s="85">
        <v>5.5</v>
      </c>
      <c r="F514" s="50">
        <v>12</v>
      </c>
      <c r="G514" s="15">
        <f t="shared" si="7"/>
        <v>36</v>
      </c>
      <c r="H514" s="15">
        <v>2</v>
      </c>
      <c r="I514" s="15">
        <v>10</v>
      </c>
      <c r="J514" s="15">
        <v>2</v>
      </c>
      <c r="K514" s="15"/>
      <c r="L514" s="59">
        <v>5</v>
      </c>
      <c r="M514" s="59">
        <v>2</v>
      </c>
      <c r="N514" s="59">
        <v>1</v>
      </c>
      <c r="O514" s="59">
        <v>5</v>
      </c>
      <c r="P514" s="15"/>
      <c r="Q514" s="59">
        <v>0</v>
      </c>
      <c r="R514" s="59">
        <v>7</v>
      </c>
      <c r="S514" s="59">
        <v>2</v>
      </c>
      <c r="T514" s="59"/>
      <c r="U514" s="15"/>
      <c r="V514" s="59"/>
      <c r="W514" s="59"/>
      <c r="X514" s="61"/>
      <c r="Y514" s="59"/>
      <c r="Z514" s="61"/>
      <c r="AA514" s="59"/>
      <c r="AB514" s="62"/>
      <c r="AC514" s="62"/>
      <c r="AD514" s="59"/>
      <c r="AE514" s="62"/>
      <c r="AF514" s="59"/>
      <c r="AG514" s="59"/>
      <c r="AH514" s="59"/>
      <c r="AI514" s="59"/>
      <c r="AJ514" s="59"/>
      <c r="AK514" s="59"/>
      <c r="AL514" s="59"/>
      <c r="AM514" s="59"/>
      <c r="AN514" s="59"/>
      <c r="AO514" s="59"/>
      <c r="AP514" s="59"/>
      <c r="AQ514" s="59"/>
      <c r="AR514" s="63"/>
      <c r="AS514" s="59"/>
      <c r="AT514" s="59"/>
      <c r="AU514" s="59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  <c r="BF514" s="13"/>
      <c r="BG514" s="13"/>
      <c r="BH514" s="13"/>
      <c r="BI514" s="13"/>
      <c r="BJ514" s="13"/>
      <c r="BK514" s="13"/>
      <c r="BL514" s="13"/>
      <c r="BM514" s="13"/>
      <c r="BN514" s="13"/>
      <c r="BO514" s="13"/>
      <c r="BP514" s="13"/>
      <c r="BQ514" s="13"/>
      <c r="BR514" s="13"/>
      <c r="BS514" s="13"/>
      <c r="BT514" s="13"/>
      <c r="BU514" s="13"/>
      <c r="BV514" s="13"/>
      <c r="BW514" s="13"/>
      <c r="BX514" s="13"/>
      <c r="BY514" s="13"/>
      <c r="BZ514" s="13"/>
      <c r="CA514" s="13"/>
      <c r="CB514" s="13"/>
      <c r="CC514" s="13"/>
      <c r="CD514" s="13"/>
      <c r="CE514" s="13"/>
      <c r="CF514" s="13"/>
      <c r="CG514" s="13"/>
      <c r="CH514" s="13"/>
      <c r="CI514" s="13"/>
      <c r="CJ514" s="13"/>
      <c r="CK514" s="13"/>
      <c r="CL514" s="13"/>
      <c r="CM514" s="13"/>
      <c r="CN514" s="13"/>
      <c r="CO514" s="13"/>
      <c r="CP514" s="13"/>
      <c r="CQ514" s="13"/>
      <c r="CR514" s="13"/>
      <c r="CS514" s="13"/>
      <c r="CT514" s="13"/>
      <c r="CU514" s="13"/>
      <c r="CV514" s="13"/>
      <c r="CW514" s="13"/>
      <c r="CX514" s="13"/>
      <c r="CY514" s="13"/>
      <c r="CZ514" s="13"/>
      <c r="DA514" s="13"/>
      <c r="DB514" s="13"/>
      <c r="DC514" s="13"/>
      <c r="DD514" s="13"/>
      <c r="DE514" s="13"/>
      <c r="DF514" s="13"/>
      <c r="DG514" s="13"/>
      <c r="DH514" s="13"/>
      <c r="DI514" s="13"/>
      <c r="DJ514" s="13"/>
      <c r="DK514" s="13"/>
      <c r="DL514" s="13"/>
      <c r="DM514" s="13"/>
      <c r="DN514" s="13"/>
      <c r="DO514" s="13"/>
      <c r="DP514" s="13"/>
      <c r="DQ514" s="13"/>
      <c r="DR514" s="13"/>
      <c r="DS514" s="13"/>
      <c r="DT514" s="13"/>
      <c r="DU514" s="13"/>
      <c r="DV514" s="13"/>
      <c r="DW514" s="13"/>
      <c r="DX514" s="13"/>
      <c r="DY514" s="13"/>
      <c r="DZ514" s="13"/>
      <c r="EA514" s="13"/>
      <c r="EB514" s="13"/>
      <c r="EC514" s="13"/>
      <c r="ED514" s="13"/>
      <c r="EE514" s="13"/>
      <c r="EF514" s="13"/>
      <c r="EG514" s="13"/>
      <c r="EH514" s="13"/>
      <c r="EI514" s="13"/>
      <c r="EJ514" s="13"/>
      <c r="EK514" s="13"/>
      <c r="EL514" s="13"/>
      <c r="EM514" s="13"/>
      <c r="EN514" s="13"/>
      <c r="EO514" s="13"/>
      <c r="EP514" s="13"/>
      <c r="EQ514" s="13"/>
      <c r="ER514" s="13"/>
      <c r="ES514" s="13"/>
      <c r="ET514" s="13"/>
      <c r="EU514" s="13"/>
      <c r="EV514" s="13"/>
      <c r="EW514" s="13"/>
      <c r="EX514" s="13"/>
      <c r="EY514" s="13"/>
      <c r="EZ514" s="13"/>
      <c r="FA514" s="13"/>
      <c r="FB514" s="13"/>
      <c r="FC514" s="13"/>
      <c r="FD514" s="13"/>
      <c r="FE514" s="13"/>
      <c r="FF514" s="13"/>
      <c r="FG514" s="13"/>
      <c r="FH514" s="13"/>
      <c r="FI514" s="13"/>
      <c r="FJ514" s="13"/>
      <c r="FK514" s="13"/>
      <c r="FL514" s="13"/>
      <c r="FM514" s="13"/>
      <c r="FN514" s="13"/>
      <c r="FO514" s="13"/>
      <c r="FP514" s="13"/>
      <c r="FQ514" s="13"/>
      <c r="FR514" s="13"/>
      <c r="FS514" s="13"/>
      <c r="FT514" s="13"/>
      <c r="FU514" s="13"/>
      <c r="FV514" s="13"/>
      <c r="FW514" s="13"/>
      <c r="FX514" s="13"/>
      <c r="FY514" s="13"/>
      <c r="FZ514" s="13"/>
      <c r="GA514" s="13"/>
      <c r="GB514" s="13"/>
      <c r="GC514" s="13"/>
    </row>
    <row r="515" spans="1:185" ht="12.75" customHeight="1" x14ac:dyDescent="0.2">
      <c r="A515" s="76"/>
      <c r="B515" s="81" t="s">
        <v>239</v>
      </c>
      <c r="C515" s="82" t="s">
        <v>661</v>
      </c>
      <c r="D515" s="88">
        <v>49</v>
      </c>
      <c r="E515" s="85">
        <v>5.4</v>
      </c>
      <c r="F515" s="78"/>
      <c r="G515" s="15">
        <f t="shared" si="7"/>
        <v>0</v>
      </c>
      <c r="H515" s="15">
        <v>0</v>
      </c>
      <c r="I515" s="15">
        <v>0</v>
      </c>
      <c r="J515" s="15">
        <v>0</v>
      </c>
      <c r="K515" s="15"/>
      <c r="L515" s="59">
        <v>0</v>
      </c>
      <c r="M515" s="59">
        <v>0</v>
      </c>
      <c r="N515" s="59">
        <v>0</v>
      </c>
      <c r="O515" s="59">
        <v>0</v>
      </c>
      <c r="P515" s="15"/>
      <c r="Q515" s="59">
        <v>0</v>
      </c>
      <c r="R515" s="59">
        <v>0</v>
      </c>
      <c r="S515" s="59">
        <v>0</v>
      </c>
      <c r="T515" s="59"/>
      <c r="U515" s="15"/>
      <c r="V515" s="59"/>
      <c r="W515" s="59"/>
      <c r="X515" s="61"/>
      <c r="Y515" s="59"/>
      <c r="Z515" s="61"/>
      <c r="AA515" s="59"/>
      <c r="AB515" s="62"/>
      <c r="AC515" s="62"/>
      <c r="AD515" s="59"/>
      <c r="AE515" s="62"/>
      <c r="AF515" s="59"/>
      <c r="AG515" s="63"/>
      <c r="AH515" s="59"/>
      <c r="AI515" s="59"/>
      <c r="AJ515" s="59"/>
      <c r="AK515" s="59"/>
      <c r="AL515" s="59"/>
      <c r="AM515" s="59"/>
      <c r="AN515" s="59"/>
      <c r="AO515" s="59"/>
      <c r="AP515" s="59"/>
      <c r="AQ515" s="59"/>
      <c r="AR515" s="59"/>
      <c r="AS515" s="59"/>
      <c r="AT515" s="63"/>
      <c r="AU515" s="59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  <c r="BF515" s="13"/>
      <c r="BG515" s="13"/>
      <c r="BH515" s="13"/>
      <c r="BI515" s="13"/>
      <c r="BJ515" s="13"/>
      <c r="BK515" s="13"/>
      <c r="BL515" s="13"/>
      <c r="BM515" s="13"/>
      <c r="BN515" s="13"/>
      <c r="BO515" s="13"/>
      <c r="BP515" s="13"/>
      <c r="BQ515" s="13"/>
      <c r="BR515" s="13"/>
      <c r="BS515" s="13"/>
      <c r="BT515" s="13"/>
      <c r="BU515" s="13"/>
      <c r="BV515" s="13"/>
      <c r="BW515" s="13"/>
      <c r="BX515" s="13"/>
      <c r="BY515" s="13"/>
      <c r="BZ515" s="13"/>
      <c r="CA515" s="13"/>
      <c r="CB515" s="13"/>
      <c r="CC515" s="13"/>
      <c r="CD515" s="13"/>
      <c r="CE515" s="13"/>
      <c r="CF515" s="13"/>
      <c r="CG515" s="13"/>
      <c r="CH515" s="13"/>
      <c r="CI515" s="13"/>
      <c r="CJ515" s="13"/>
      <c r="CK515" s="13"/>
      <c r="CL515" s="13"/>
      <c r="CM515" s="13"/>
      <c r="CN515" s="13"/>
      <c r="CO515" s="13"/>
      <c r="CP515" s="13"/>
      <c r="CQ515" s="13"/>
      <c r="CR515" s="13"/>
      <c r="CS515" s="13"/>
      <c r="CT515" s="13"/>
      <c r="CU515" s="13"/>
      <c r="CV515" s="13"/>
      <c r="CW515" s="13"/>
      <c r="CX515" s="13"/>
      <c r="CY515" s="13"/>
      <c r="CZ515" s="13"/>
      <c r="DA515" s="13"/>
      <c r="DB515" s="13"/>
      <c r="DC515" s="13"/>
      <c r="DD515" s="13"/>
      <c r="DE515" s="13"/>
      <c r="DF515" s="13"/>
      <c r="DG515" s="13"/>
      <c r="DH515" s="13"/>
      <c r="DI515" s="13"/>
      <c r="DJ515" s="13"/>
      <c r="DK515" s="13"/>
      <c r="DL515" s="13"/>
      <c r="DM515" s="13"/>
      <c r="DN515" s="13"/>
      <c r="DO515" s="13"/>
      <c r="DP515" s="13"/>
      <c r="DQ515" s="13"/>
      <c r="DR515" s="13"/>
      <c r="DS515" s="13"/>
      <c r="DT515" s="13"/>
      <c r="DU515" s="13"/>
      <c r="DV515" s="13"/>
      <c r="DW515" s="13"/>
      <c r="DX515" s="13"/>
      <c r="DY515" s="13"/>
      <c r="DZ515" s="13"/>
      <c r="EA515" s="13"/>
      <c r="EB515" s="13"/>
      <c r="EC515" s="13"/>
      <c r="ED515" s="13"/>
      <c r="EE515" s="13"/>
      <c r="EF515" s="13"/>
      <c r="EG515" s="13"/>
      <c r="EH515" s="13"/>
      <c r="EI515" s="13"/>
      <c r="EJ515" s="13"/>
      <c r="EK515" s="13"/>
      <c r="EL515" s="13"/>
      <c r="EM515" s="13"/>
      <c r="EN515" s="13"/>
      <c r="EO515" s="13"/>
      <c r="EP515" s="13"/>
      <c r="EQ515" s="13"/>
      <c r="ER515" s="13"/>
      <c r="ES515" s="13"/>
      <c r="ET515" s="13"/>
      <c r="EU515" s="13"/>
      <c r="EV515" s="13"/>
      <c r="EW515" s="13"/>
      <c r="EX515" s="13"/>
      <c r="EY515" s="13"/>
      <c r="EZ515" s="13"/>
      <c r="FA515" s="13"/>
      <c r="FB515" s="13"/>
      <c r="FC515" s="13"/>
      <c r="FD515" s="13"/>
      <c r="FE515" s="13"/>
      <c r="FF515" s="13"/>
      <c r="FG515" s="13"/>
      <c r="FH515" s="13"/>
      <c r="FI515" s="13"/>
      <c r="FJ515" s="13"/>
      <c r="FK515" s="13"/>
      <c r="FL515" s="13"/>
      <c r="FM515" s="13"/>
      <c r="FN515" s="13"/>
      <c r="FO515" s="13"/>
      <c r="FP515" s="13"/>
      <c r="FQ515" s="13"/>
      <c r="FR515" s="13"/>
      <c r="FS515" s="13"/>
      <c r="FT515" s="13"/>
      <c r="FU515" s="13"/>
      <c r="FV515" s="13"/>
      <c r="FW515" s="13"/>
      <c r="FX515" s="13"/>
      <c r="FY515" s="13"/>
      <c r="FZ515" s="13"/>
      <c r="GA515" s="13"/>
      <c r="GB515" s="13"/>
      <c r="GC515" s="13"/>
    </row>
    <row r="516" spans="1:185" ht="12.75" customHeight="1" x14ac:dyDescent="0.2">
      <c r="A516" s="76"/>
      <c r="B516" s="81" t="s">
        <v>480</v>
      </c>
      <c r="C516" s="82" t="s">
        <v>663</v>
      </c>
      <c r="D516" s="88">
        <v>129</v>
      </c>
      <c r="E516" s="85">
        <v>5.4</v>
      </c>
      <c r="F516" s="50"/>
      <c r="G516" s="15">
        <f t="shared" si="7"/>
        <v>13</v>
      </c>
      <c r="H516" s="15">
        <v>2</v>
      </c>
      <c r="I516" s="15">
        <v>2</v>
      </c>
      <c r="J516" s="15">
        <v>0</v>
      </c>
      <c r="K516" s="15"/>
      <c r="L516" s="59">
        <v>6</v>
      </c>
      <c r="M516" s="59">
        <v>0</v>
      </c>
      <c r="N516" s="59">
        <v>1</v>
      </c>
      <c r="O516" s="59">
        <v>0</v>
      </c>
      <c r="P516" s="15"/>
      <c r="Q516" s="59">
        <v>2</v>
      </c>
      <c r="R516" s="59">
        <v>0</v>
      </c>
      <c r="S516" s="59">
        <v>0</v>
      </c>
      <c r="T516" s="59"/>
      <c r="U516" s="15"/>
      <c r="V516" s="59"/>
      <c r="W516" s="59"/>
      <c r="X516" s="61"/>
      <c r="Y516" s="59"/>
      <c r="Z516" s="61"/>
      <c r="AA516" s="59"/>
      <c r="AB516" s="62"/>
      <c r="AC516" s="62"/>
      <c r="AD516" s="59"/>
      <c r="AE516" s="62"/>
      <c r="AF516" s="59"/>
      <c r="AG516" s="59"/>
      <c r="AH516" s="59"/>
      <c r="AI516" s="59"/>
      <c r="AJ516" s="59"/>
      <c r="AK516" s="59"/>
      <c r="AL516" s="59"/>
      <c r="AM516" s="59"/>
      <c r="AN516" s="59"/>
      <c r="AO516" s="59"/>
      <c r="AP516" s="59"/>
      <c r="AQ516" s="63"/>
      <c r="AR516" s="59"/>
      <c r="AS516" s="59"/>
      <c r="AT516" s="63"/>
      <c r="AU516" s="59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  <c r="BF516" s="13"/>
      <c r="BG516" s="13"/>
      <c r="BH516" s="13"/>
      <c r="BI516" s="13"/>
      <c r="BJ516" s="13"/>
      <c r="BK516" s="13"/>
      <c r="BL516" s="13"/>
      <c r="BM516" s="13"/>
      <c r="BN516" s="13"/>
      <c r="BO516" s="13"/>
      <c r="BP516" s="13"/>
      <c r="BQ516" s="13"/>
      <c r="BR516" s="13"/>
      <c r="BS516" s="13"/>
      <c r="BT516" s="13"/>
      <c r="BU516" s="13"/>
      <c r="BV516" s="13"/>
      <c r="BW516" s="13"/>
      <c r="BX516" s="13"/>
      <c r="BY516" s="13"/>
      <c r="BZ516" s="13"/>
      <c r="CA516" s="13"/>
      <c r="CB516" s="13"/>
      <c r="CC516" s="13"/>
      <c r="CD516" s="13"/>
      <c r="CE516" s="13"/>
      <c r="CF516" s="13"/>
      <c r="CG516" s="13"/>
      <c r="CH516" s="13"/>
      <c r="CI516" s="13"/>
      <c r="CJ516" s="13"/>
      <c r="CK516" s="13"/>
      <c r="CL516" s="13"/>
      <c r="CM516" s="13"/>
      <c r="CN516" s="13"/>
      <c r="CO516" s="13"/>
      <c r="CP516" s="13"/>
      <c r="CQ516" s="13"/>
      <c r="CR516" s="13"/>
      <c r="CS516" s="13"/>
      <c r="CT516" s="13"/>
      <c r="CU516" s="13"/>
      <c r="CV516" s="13"/>
      <c r="CW516" s="13"/>
      <c r="CX516" s="13"/>
      <c r="CY516" s="13"/>
      <c r="CZ516" s="13"/>
      <c r="DA516" s="13"/>
      <c r="DB516" s="13"/>
      <c r="DC516" s="13"/>
      <c r="DD516" s="13"/>
      <c r="DE516" s="13"/>
      <c r="DF516" s="13"/>
      <c r="DG516" s="13"/>
      <c r="DH516" s="13"/>
      <c r="DI516" s="13"/>
      <c r="DJ516" s="13"/>
      <c r="DK516" s="13"/>
      <c r="DL516" s="13"/>
      <c r="DM516" s="13"/>
      <c r="DN516" s="13"/>
      <c r="DO516" s="13"/>
      <c r="DP516" s="13"/>
      <c r="DQ516" s="13"/>
      <c r="DR516" s="13"/>
      <c r="DS516" s="13"/>
      <c r="DT516" s="13"/>
      <c r="DU516" s="13"/>
      <c r="DV516" s="13"/>
      <c r="DW516" s="13"/>
      <c r="DX516" s="13"/>
      <c r="DY516" s="13"/>
      <c r="DZ516" s="13"/>
      <c r="EA516" s="13"/>
      <c r="EB516" s="13"/>
      <c r="EC516" s="13"/>
      <c r="ED516" s="13"/>
      <c r="EE516" s="13"/>
      <c r="EF516" s="13"/>
      <c r="EG516" s="13"/>
      <c r="EH516" s="13"/>
      <c r="EI516" s="13"/>
      <c r="EJ516" s="13"/>
      <c r="EK516" s="13"/>
      <c r="EL516" s="13"/>
      <c r="EM516" s="13"/>
      <c r="EN516" s="13"/>
      <c r="EO516" s="13"/>
      <c r="EP516" s="13"/>
      <c r="EQ516" s="13"/>
      <c r="ER516" s="13"/>
      <c r="ES516" s="13"/>
      <c r="ET516" s="13"/>
      <c r="EU516" s="13"/>
      <c r="EV516" s="13"/>
      <c r="EW516" s="13"/>
      <c r="EX516" s="13"/>
      <c r="EY516" s="13"/>
      <c r="EZ516" s="13"/>
      <c r="FA516" s="13"/>
      <c r="FB516" s="13"/>
      <c r="FC516" s="13"/>
      <c r="FD516" s="13"/>
      <c r="FE516" s="13"/>
      <c r="FF516" s="13"/>
      <c r="FG516" s="13"/>
      <c r="FH516" s="13"/>
      <c r="FI516" s="13"/>
      <c r="FJ516" s="13"/>
      <c r="FK516" s="13"/>
      <c r="FL516" s="13"/>
      <c r="FM516" s="13"/>
      <c r="FN516" s="13"/>
      <c r="FO516" s="13"/>
      <c r="FP516" s="13"/>
      <c r="FQ516" s="13"/>
      <c r="FR516" s="13"/>
      <c r="FS516" s="13"/>
      <c r="FT516" s="13"/>
      <c r="FU516" s="13"/>
      <c r="FV516" s="13"/>
      <c r="FW516" s="13"/>
      <c r="FX516" s="13"/>
      <c r="FY516" s="13"/>
      <c r="FZ516" s="13"/>
      <c r="GA516" s="13"/>
      <c r="GB516" s="13"/>
      <c r="GC516" s="13"/>
    </row>
    <row r="517" spans="1:185" ht="12.75" customHeight="1" x14ac:dyDescent="0.2">
      <c r="A517" s="76"/>
      <c r="B517" s="81" t="s">
        <v>482</v>
      </c>
      <c r="C517" s="82" t="s">
        <v>649</v>
      </c>
      <c r="D517" s="88">
        <v>103</v>
      </c>
      <c r="E517" s="85">
        <v>5.3</v>
      </c>
      <c r="F517" s="50">
        <v>5.3</v>
      </c>
      <c r="G517" s="15">
        <f t="shared" si="7"/>
        <v>4</v>
      </c>
      <c r="H517" s="15">
        <v>0</v>
      </c>
      <c r="I517" s="15">
        <v>0</v>
      </c>
      <c r="J517" s="15">
        <v>1</v>
      </c>
      <c r="K517" s="15"/>
      <c r="L517" s="59">
        <v>0</v>
      </c>
      <c r="M517" s="59">
        <v>1</v>
      </c>
      <c r="N517" s="59">
        <v>0</v>
      </c>
      <c r="O517" s="59">
        <v>1</v>
      </c>
      <c r="P517" s="15"/>
      <c r="Q517" s="59">
        <v>0</v>
      </c>
      <c r="R517" s="59">
        <v>0</v>
      </c>
      <c r="S517" s="59">
        <v>1</v>
      </c>
      <c r="T517" s="59"/>
      <c r="U517" s="15"/>
      <c r="V517" s="59"/>
      <c r="W517" s="59"/>
      <c r="X517" s="61"/>
      <c r="Y517" s="59"/>
      <c r="Z517" s="61"/>
      <c r="AA517" s="59"/>
      <c r="AB517" s="62"/>
      <c r="AC517" s="62"/>
      <c r="AD517" s="59"/>
      <c r="AE517" s="62"/>
      <c r="AF517" s="59"/>
      <c r="AG517" s="59"/>
      <c r="AH517" s="59"/>
      <c r="AI517" s="59"/>
      <c r="AJ517" s="59"/>
      <c r="AK517" s="59"/>
      <c r="AL517" s="59"/>
      <c r="AM517" s="59"/>
      <c r="AN517" s="59"/>
      <c r="AO517" s="59"/>
      <c r="AP517" s="59"/>
      <c r="AQ517" s="59"/>
      <c r="AR517" s="59"/>
      <c r="AS517" s="59"/>
      <c r="AT517" s="59"/>
      <c r="AU517" s="59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  <c r="BF517" s="13"/>
      <c r="BG517" s="13"/>
      <c r="BH517" s="13"/>
      <c r="BI517" s="13"/>
      <c r="BJ517" s="13"/>
      <c r="BK517" s="13"/>
      <c r="BL517" s="13"/>
      <c r="BM517" s="13"/>
      <c r="BN517" s="13"/>
      <c r="BO517" s="13"/>
      <c r="BP517" s="13"/>
      <c r="BQ517" s="13"/>
      <c r="BR517" s="13"/>
      <c r="BS517" s="13"/>
      <c r="BT517" s="13"/>
      <c r="BU517" s="13"/>
      <c r="BV517" s="13"/>
      <c r="BW517" s="13"/>
      <c r="BX517" s="13"/>
      <c r="BY517" s="13"/>
      <c r="BZ517" s="13"/>
      <c r="CA517" s="13"/>
      <c r="CB517" s="13"/>
      <c r="CC517" s="13"/>
      <c r="CD517" s="13"/>
      <c r="CE517" s="13"/>
      <c r="CF517" s="13"/>
      <c r="CG517" s="13"/>
      <c r="CH517" s="13"/>
      <c r="CI517" s="13"/>
      <c r="CJ517" s="13"/>
      <c r="CK517" s="13"/>
      <c r="CL517" s="13"/>
      <c r="CM517" s="13"/>
      <c r="CN517" s="13"/>
      <c r="CO517" s="13"/>
      <c r="CP517" s="13"/>
      <c r="CQ517" s="13"/>
      <c r="CR517" s="13"/>
      <c r="CS517" s="13"/>
      <c r="CT517" s="13"/>
      <c r="CU517" s="13"/>
      <c r="CV517" s="13"/>
      <c r="CW517" s="13"/>
      <c r="CX517" s="13"/>
      <c r="CY517" s="13"/>
      <c r="CZ517" s="13"/>
      <c r="DA517" s="13"/>
      <c r="DB517" s="13"/>
      <c r="DC517" s="13"/>
      <c r="DD517" s="13"/>
      <c r="DE517" s="13"/>
      <c r="DF517" s="13"/>
      <c r="DG517" s="13"/>
      <c r="DH517" s="13"/>
      <c r="DI517" s="13"/>
      <c r="DJ517" s="13"/>
      <c r="DK517" s="13"/>
      <c r="DL517" s="13"/>
      <c r="DM517" s="13"/>
      <c r="DN517" s="13"/>
      <c r="DO517" s="13"/>
      <c r="DP517" s="13"/>
      <c r="DQ517" s="13"/>
      <c r="DR517" s="13"/>
      <c r="DS517" s="13"/>
      <c r="DT517" s="13"/>
      <c r="DU517" s="13"/>
      <c r="DV517" s="13"/>
      <c r="DW517" s="13"/>
      <c r="DX517" s="13"/>
      <c r="DY517" s="13"/>
      <c r="DZ517" s="13"/>
      <c r="EA517" s="13"/>
      <c r="EB517" s="13"/>
      <c r="EC517" s="13"/>
      <c r="ED517" s="13"/>
      <c r="EE517" s="13"/>
      <c r="EF517" s="13"/>
      <c r="EG517" s="13"/>
      <c r="EH517" s="13"/>
      <c r="EI517" s="13"/>
      <c r="EJ517" s="13"/>
      <c r="EK517" s="13"/>
      <c r="EL517" s="13"/>
      <c r="EM517" s="13"/>
      <c r="EN517" s="13"/>
      <c r="EO517" s="13"/>
      <c r="EP517" s="13"/>
      <c r="EQ517" s="13"/>
      <c r="ER517" s="13"/>
      <c r="ES517" s="13"/>
      <c r="ET517" s="13"/>
      <c r="EU517" s="13"/>
      <c r="EV517" s="13"/>
      <c r="EW517" s="13"/>
      <c r="EX517" s="13"/>
      <c r="EY517" s="13"/>
      <c r="EZ517" s="13"/>
      <c r="FA517" s="13"/>
      <c r="FB517" s="13"/>
      <c r="FC517" s="13"/>
      <c r="FD517" s="13"/>
      <c r="FE517" s="13"/>
      <c r="FF517" s="13"/>
      <c r="FG517" s="13"/>
      <c r="FH517" s="13"/>
      <c r="FI517" s="13"/>
      <c r="FJ517" s="13"/>
      <c r="FK517" s="13"/>
      <c r="FL517" s="13"/>
      <c r="FM517" s="13"/>
      <c r="FN517" s="13"/>
      <c r="FO517" s="13"/>
      <c r="FP517" s="13"/>
      <c r="FQ517" s="13"/>
      <c r="FR517" s="13"/>
      <c r="FS517" s="13"/>
      <c r="FT517" s="13"/>
      <c r="FU517" s="13"/>
      <c r="FV517" s="13"/>
      <c r="FW517" s="13"/>
      <c r="FX517" s="13"/>
      <c r="FY517" s="13"/>
      <c r="FZ517" s="13"/>
      <c r="GA517" s="13"/>
      <c r="GB517" s="13"/>
      <c r="GC517" s="13"/>
    </row>
    <row r="518" spans="1:185" ht="12.75" customHeight="1" x14ac:dyDescent="0.2">
      <c r="A518" s="76"/>
      <c r="B518" s="81" t="s">
        <v>478</v>
      </c>
      <c r="C518" s="82" t="s">
        <v>647</v>
      </c>
      <c r="D518" s="88">
        <v>42</v>
      </c>
      <c r="E518" s="85">
        <v>5.3</v>
      </c>
      <c r="F518" s="50">
        <v>14.2</v>
      </c>
      <c r="G518" s="15">
        <f t="shared" si="7"/>
        <v>20</v>
      </c>
      <c r="H518" s="15">
        <v>2</v>
      </c>
      <c r="I518" s="15">
        <v>12</v>
      </c>
      <c r="J518" s="15">
        <v>2</v>
      </c>
      <c r="K518" s="15"/>
      <c r="L518" s="59">
        <v>0</v>
      </c>
      <c r="M518" s="59">
        <v>0</v>
      </c>
      <c r="N518" s="59">
        <v>0</v>
      </c>
      <c r="O518" s="59">
        <v>0</v>
      </c>
      <c r="P518" s="15"/>
      <c r="Q518" s="59">
        <v>1</v>
      </c>
      <c r="R518" s="59">
        <v>1</v>
      </c>
      <c r="S518" s="59">
        <v>2</v>
      </c>
      <c r="T518" s="59"/>
      <c r="U518" s="15"/>
      <c r="V518" s="59"/>
      <c r="W518" s="59"/>
      <c r="X518" s="61"/>
      <c r="Y518" s="59"/>
      <c r="Z518" s="61"/>
      <c r="AA518" s="59"/>
      <c r="AB518" s="62"/>
      <c r="AC518" s="62"/>
      <c r="AD518" s="59"/>
      <c r="AE518" s="62"/>
      <c r="AF518" s="59"/>
      <c r="AG518" s="59"/>
      <c r="AH518" s="59"/>
      <c r="AI518" s="59"/>
      <c r="AJ518" s="59"/>
      <c r="AK518" s="59"/>
      <c r="AL518" s="59"/>
      <c r="AM518" s="59"/>
      <c r="AN518" s="59"/>
      <c r="AO518" s="59"/>
      <c r="AP518" s="59"/>
      <c r="AQ518" s="59"/>
      <c r="AR518" s="59"/>
      <c r="AS518" s="59"/>
      <c r="AT518" s="59"/>
      <c r="AU518" s="59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  <c r="BF518" s="13"/>
      <c r="BG518" s="13"/>
      <c r="BH518" s="13"/>
      <c r="BI518" s="13"/>
      <c r="BJ518" s="13"/>
      <c r="BK518" s="13"/>
      <c r="BL518" s="13"/>
      <c r="BM518" s="13"/>
      <c r="BN518" s="13"/>
      <c r="BO518" s="13"/>
      <c r="BP518" s="13"/>
      <c r="BQ518" s="13"/>
      <c r="BR518" s="13"/>
      <c r="BS518" s="13"/>
      <c r="BT518" s="13"/>
      <c r="BU518" s="13"/>
      <c r="BV518" s="13"/>
      <c r="BW518" s="13"/>
      <c r="BX518" s="13"/>
      <c r="BY518" s="13"/>
      <c r="BZ518" s="13"/>
      <c r="CA518" s="13"/>
      <c r="CB518" s="13"/>
      <c r="CC518" s="13"/>
      <c r="CD518" s="13"/>
      <c r="CE518" s="13"/>
      <c r="CF518" s="13"/>
      <c r="CG518" s="13"/>
      <c r="CH518" s="13"/>
      <c r="CI518" s="13"/>
      <c r="CJ518" s="13"/>
      <c r="CK518" s="13"/>
      <c r="CL518" s="13"/>
      <c r="CM518" s="13"/>
      <c r="CN518" s="13"/>
      <c r="CO518" s="13"/>
      <c r="CP518" s="13"/>
      <c r="CQ518" s="13"/>
      <c r="CR518" s="13"/>
      <c r="CS518" s="13"/>
      <c r="CT518" s="13"/>
      <c r="CU518" s="13"/>
      <c r="CV518" s="13"/>
      <c r="CW518" s="13"/>
      <c r="CX518" s="13"/>
      <c r="CY518" s="13"/>
      <c r="CZ518" s="13"/>
      <c r="DA518" s="13"/>
      <c r="DB518" s="13"/>
      <c r="DC518" s="13"/>
      <c r="DD518" s="13"/>
      <c r="DE518" s="13"/>
      <c r="DF518" s="13"/>
      <c r="DG518" s="13"/>
      <c r="DH518" s="13"/>
      <c r="DI518" s="13"/>
      <c r="DJ518" s="13"/>
      <c r="DK518" s="13"/>
      <c r="DL518" s="13"/>
      <c r="DM518" s="13"/>
      <c r="DN518" s="13"/>
      <c r="DO518" s="13"/>
      <c r="DP518" s="13"/>
      <c r="DQ518" s="13"/>
      <c r="DR518" s="13"/>
      <c r="DS518" s="13"/>
      <c r="DT518" s="13"/>
      <c r="DU518" s="13"/>
      <c r="DV518" s="13"/>
      <c r="DW518" s="13"/>
      <c r="DX518" s="13"/>
      <c r="DY518" s="13"/>
      <c r="DZ518" s="13"/>
      <c r="EA518" s="13"/>
      <c r="EB518" s="13"/>
      <c r="EC518" s="13"/>
      <c r="ED518" s="13"/>
      <c r="EE518" s="13"/>
      <c r="EF518" s="13"/>
      <c r="EG518" s="13"/>
      <c r="EH518" s="13"/>
      <c r="EI518" s="13"/>
      <c r="EJ518" s="13"/>
      <c r="EK518" s="13"/>
      <c r="EL518" s="13"/>
      <c r="EM518" s="13"/>
      <c r="EN518" s="13"/>
      <c r="EO518" s="13"/>
      <c r="EP518" s="13"/>
      <c r="EQ518" s="13"/>
      <c r="ER518" s="13"/>
      <c r="ES518" s="13"/>
      <c r="ET518" s="13"/>
      <c r="EU518" s="13"/>
      <c r="EV518" s="13"/>
      <c r="EW518" s="13"/>
      <c r="EX518" s="13"/>
      <c r="EY518" s="13"/>
      <c r="EZ518" s="13"/>
      <c r="FA518" s="13"/>
      <c r="FB518" s="13"/>
      <c r="FC518" s="13"/>
      <c r="FD518" s="13"/>
      <c r="FE518" s="13"/>
      <c r="FF518" s="13"/>
      <c r="FG518" s="13"/>
      <c r="FH518" s="13"/>
      <c r="FI518" s="13"/>
      <c r="FJ518" s="13"/>
      <c r="FK518" s="13"/>
      <c r="FL518" s="13"/>
      <c r="FM518" s="13"/>
      <c r="FN518" s="13"/>
      <c r="FO518" s="13"/>
      <c r="FP518" s="13"/>
      <c r="FQ518" s="13"/>
      <c r="FR518" s="13"/>
      <c r="FS518" s="13"/>
      <c r="FT518" s="13"/>
      <c r="FU518" s="13"/>
      <c r="FV518" s="13"/>
      <c r="FW518" s="13"/>
      <c r="FX518" s="13"/>
      <c r="FY518" s="13"/>
      <c r="FZ518" s="13"/>
      <c r="GA518" s="13"/>
      <c r="GB518" s="13"/>
      <c r="GC518" s="13"/>
    </row>
    <row r="519" spans="1:185" ht="12.75" customHeight="1" x14ac:dyDescent="0.2">
      <c r="A519" s="76"/>
      <c r="B519" s="81" t="s">
        <v>197</v>
      </c>
      <c r="C519" s="82" t="s">
        <v>648</v>
      </c>
      <c r="D519" s="88">
        <v>97</v>
      </c>
      <c r="E519" s="85">
        <v>5.2</v>
      </c>
      <c r="F519" s="50">
        <v>11.5</v>
      </c>
      <c r="G519" s="15">
        <f t="shared" si="7"/>
        <v>27</v>
      </c>
      <c r="H519" s="15">
        <v>0</v>
      </c>
      <c r="I519" s="15">
        <v>1</v>
      </c>
      <c r="J519" s="15">
        <v>1</v>
      </c>
      <c r="K519" s="15"/>
      <c r="L519" s="59">
        <v>2</v>
      </c>
      <c r="M519" s="59">
        <v>10</v>
      </c>
      <c r="N519" s="59">
        <v>2</v>
      </c>
      <c r="O519" s="59">
        <v>1</v>
      </c>
      <c r="P519" s="15"/>
      <c r="Q519" s="59">
        <v>7</v>
      </c>
      <c r="R519" s="59">
        <v>1</v>
      </c>
      <c r="S519" s="59">
        <v>2</v>
      </c>
      <c r="T519" s="59"/>
      <c r="U519" s="15"/>
      <c r="V519" s="59"/>
      <c r="W519" s="59"/>
      <c r="X519" s="61"/>
      <c r="Y519" s="59"/>
      <c r="Z519" s="61"/>
      <c r="AA519" s="59"/>
      <c r="AB519" s="62"/>
      <c r="AC519" s="62"/>
      <c r="AD519" s="59"/>
      <c r="AE519" s="62"/>
      <c r="AF519" s="59"/>
      <c r="AG519" s="59"/>
      <c r="AH519" s="59"/>
      <c r="AI519" s="59"/>
      <c r="AJ519" s="59"/>
      <c r="AK519" s="59"/>
      <c r="AL519" s="59"/>
      <c r="AM519" s="59"/>
      <c r="AN519" s="59"/>
      <c r="AO519" s="59"/>
      <c r="AP519" s="59"/>
      <c r="AQ519" s="59"/>
      <c r="AR519" s="59"/>
      <c r="AS519" s="59"/>
      <c r="AT519" s="59"/>
      <c r="AU519" s="59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  <c r="BF519" s="13"/>
      <c r="BG519" s="13"/>
      <c r="BH519" s="13"/>
      <c r="BI519" s="13"/>
      <c r="BJ519" s="13"/>
      <c r="BK519" s="13"/>
      <c r="BL519" s="13"/>
      <c r="BM519" s="13"/>
      <c r="BN519" s="13"/>
      <c r="BO519" s="13"/>
      <c r="BP519" s="13"/>
      <c r="BQ519" s="13"/>
      <c r="BR519" s="13"/>
      <c r="BS519" s="13"/>
      <c r="BT519" s="13"/>
      <c r="BU519" s="13"/>
      <c r="BV519" s="13"/>
      <c r="BW519" s="13"/>
      <c r="BX519" s="13"/>
      <c r="BY519" s="13"/>
      <c r="BZ519" s="13"/>
      <c r="CA519" s="13"/>
      <c r="CB519" s="13"/>
      <c r="CC519" s="13"/>
      <c r="CD519" s="13"/>
      <c r="CE519" s="13"/>
      <c r="CF519" s="13"/>
      <c r="CG519" s="13"/>
      <c r="CH519" s="13"/>
      <c r="CI519" s="13"/>
      <c r="CJ519" s="13"/>
      <c r="CK519" s="13"/>
      <c r="CL519" s="13"/>
      <c r="CM519" s="13"/>
      <c r="CN519" s="13"/>
      <c r="CO519" s="13"/>
      <c r="CP519" s="13"/>
      <c r="CQ519" s="13"/>
      <c r="CR519" s="13"/>
      <c r="CS519" s="13"/>
      <c r="CT519" s="13"/>
      <c r="CU519" s="13"/>
      <c r="CV519" s="13"/>
      <c r="CW519" s="13"/>
      <c r="CX519" s="13"/>
      <c r="CY519" s="13"/>
      <c r="CZ519" s="13"/>
      <c r="DA519" s="13"/>
      <c r="DB519" s="13"/>
      <c r="DC519" s="13"/>
      <c r="DD519" s="13"/>
      <c r="DE519" s="13"/>
      <c r="DF519" s="13"/>
      <c r="DG519" s="13"/>
      <c r="DH519" s="13"/>
      <c r="DI519" s="13"/>
      <c r="DJ519" s="13"/>
      <c r="DK519" s="13"/>
      <c r="DL519" s="13"/>
      <c r="DM519" s="13"/>
      <c r="DN519" s="13"/>
      <c r="DO519" s="13"/>
      <c r="DP519" s="13"/>
      <c r="DQ519" s="13"/>
      <c r="DR519" s="13"/>
      <c r="DS519" s="13"/>
      <c r="DT519" s="13"/>
      <c r="DU519" s="13"/>
      <c r="DV519" s="13"/>
      <c r="DW519" s="13"/>
      <c r="DX519" s="13"/>
      <c r="DY519" s="13"/>
      <c r="DZ519" s="13"/>
      <c r="EA519" s="13"/>
      <c r="EB519" s="13"/>
      <c r="EC519" s="13"/>
      <c r="ED519" s="13"/>
      <c r="EE519" s="13"/>
      <c r="EF519" s="13"/>
      <c r="EG519" s="13"/>
      <c r="EH519" s="13"/>
      <c r="EI519" s="13"/>
      <c r="EJ519" s="13"/>
      <c r="EK519" s="13"/>
      <c r="EL519" s="13"/>
      <c r="EM519" s="13"/>
      <c r="EN519" s="13"/>
      <c r="EO519" s="13"/>
      <c r="EP519" s="13"/>
      <c r="EQ519" s="13"/>
      <c r="ER519" s="13"/>
      <c r="ES519" s="13"/>
      <c r="ET519" s="13"/>
      <c r="EU519" s="13"/>
      <c r="EV519" s="13"/>
      <c r="EW519" s="13"/>
      <c r="EX519" s="13"/>
      <c r="EY519" s="13"/>
      <c r="EZ519" s="13"/>
      <c r="FA519" s="13"/>
      <c r="FB519" s="13"/>
      <c r="FC519" s="13"/>
      <c r="FD519" s="13"/>
      <c r="FE519" s="13"/>
      <c r="FF519" s="13"/>
      <c r="FG519" s="13"/>
      <c r="FH519" s="13"/>
      <c r="FI519" s="13"/>
      <c r="FJ519" s="13"/>
      <c r="FK519" s="13"/>
      <c r="FL519" s="13"/>
      <c r="FM519" s="13"/>
      <c r="FN519" s="13"/>
      <c r="FO519" s="13"/>
      <c r="FP519" s="13"/>
      <c r="FQ519" s="13"/>
      <c r="FR519" s="13"/>
      <c r="FS519" s="13"/>
      <c r="FT519" s="13"/>
      <c r="FU519" s="13"/>
      <c r="FV519" s="13"/>
      <c r="FW519" s="13"/>
      <c r="FX519" s="13"/>
      <c r="FY519" s="13"/>
      <c r="FZ519" s="13"/>
      <c r="GA519" s="13"/>
      <c r="GB519" s="13"/>
      <c r="GC519" s="13"/>
    </row>
    <row r="520" spans="1:185" ht="12.75" customHeight="1" x14ac:dyDescent="0.2">
      <c r="A520" s="76"/>
      <c r="B520" s="81" t="s">
        <v>475</v>
      </c>
      <c r="C520" s="82" t="s">
        <v>651</v>
      </c>
      <c r="D520" s="88">
        <v>100</v>
      </c>
      <c r="E520" s="85">
        <v>5.2</v>
      </c>
      <c r="F520" s="50">
        <v>10.6</v>
      </c>
      <c r="G520" s="15">
        <f t="shared" si="7"/>
        <v>7</v>
      </c>
      <c r="H520" s="15">
        <v>0</v>
      </c>
      <c r="I520" s="15">
        <v>1</v>
      </c>
      <c r="J520" s="15">
        <v>0</v>
      </c>
      <c r="K520" s="15"/>
      <c r="L520" s="59">
        <v>0</v>
      </c>
      <c r="M520" s="59">
        <v>0</v>
      </c>
      <c r="N520" s="59">
        <v>0</v>
      </c>
      <c r="O520" s="59">
        <v>0</v>
      </c>
      <c r="P520" s="15"/>
      <c r="Q520" s="59">
        <v>3</v>
      </c>
      <c r="R520" s="59">
        <v>1</v>
      </c>
      <c r="S520" s="59">
        <v>2</v>
      </c>
      <c r="T520" s="59"/>
      <c r="U520" s="15"/>
      <c r="V520" s="59"/>
      <c r="W520" s="59"/>
      <c r="X520" s="61"/>
      <c r="Y520" s="59"/>
      <c r="Z520" s="61"/>
      <c r="AA520" s="59"/>
      <c r="AB520" s="62"/>
      <c r="AC520" s="62"/>
      <c r="AD520" s="59"/>
      <c r="AE520" s="62"/>
      <c r="AF520" s="59"/>
      <c r="AG520" s="59"/>
      <c r="AH520" s="59"/>
      <c r="AI520" s="59"/>
      <c r="AJ520" s="59"/>
      <c r="AK520" s="59"/>
      <c r="AL520" s="59"/>
      <c r="AM520" s="59"/>
      <c r="AN520" s="59"/>
      <c r="AO520" s="59"/>
      <c r="AP520" s="59"/>
      <c r="AQ520" s="59"/>
      <c r="AR520" s="59"/>
      <c r="AS520" s="59"/>
      <c r="AT520" s="59"/>
      <c r="AU520" s="59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  <c r="BF520" s="13"/>
      <c r="BG520" s="13"/>
      <c r="BH520" s="13"/>
      <c r="BI520" s="13"/>
      <c r="BJ520" s="13"/>
      <c r="BK520" s="13"/>
      <c r="BL520" s="13"/>
      <c r="BM520" s="13"/>
      <c r="BN520" s="13"/>
      <c r="BO520" s="13"/>
      <c r="BP520" s="13"/>
      <c r="BQ520" s="13"/>
      <c r="BR520" s="13"/>
      <c r="BS520" s="13"/>
      <c r="BT520" s="13"/>
      <c r="BU520" s="13"/>
      <c r="BV520" s="13"/>
      <c r="BW520" s="13"/>
      <c r="BX520" s="13"/>
      <c r="BY520" s="13"/>
      <c r="BZ520" s="13"/>
      <c r="CA520" s="13"/>
      <c r="CB520" s="13"/>
      <c r="CC520" s="13"/>
      <c r="CD520" s="13"/>
      <c r="CE520" s="13"/>
      <c r="CF520" s="13"/>
      <c r="CG520" s="13"/>
      <c r="CH520" s="13"/>
      <c r="CI520" s="13"/>
      <c r="CJ520" s="13"/>
      <c r="CK520" s="13"/>
      <c r="CL520" s="13"/>
      <c r="CM520" s="13"/>
      <c r="CN520" s="13"/>
      <c r="CO520" s="13"/>
      <c r="CP520" s="13"/>
      <c r="CQ520" s="13"/>
      <c r="CR520" s="13"/>
      <c r="CS520" s="13"/>
      <c r="CT520" s="13"/>
      <c r="CU520" s="13"/>
      <c r="CV520" s="13"/>
      <c r="CW520" s="13"/>
      <c r="CX520" s="13"/>
      <c r="CY520" s="13"/>
      <c r="CZ520" s="13"/>
      <c r="DA520" s="13"/>
      <c r="DB520" s="13"/>
      <c r="DC520" s="13"/>
      <c r="DD520" s="13"/>
      <c r="DE520" s="13"/>
      <c r="DF520" s="13"/>
      <c r="DG520" s="13"/>
      <c r="DH520" s="13"/>
      <c r="DI520" s="13"/>
      <c r="DJ520" s="13"/>
      <c r="DK520" s="13"/>
      <c r="DL520" s="13"/>
      <c r="DM520" s="13"/>
      <c r="DN520" s="13"/>
      <c r="DO520" s="13"/>
      <c r="DP520" s="13"/>
      <c r="DQ520" s="13"/>
      <c r="DR520" s="13"/>
      <c r="DS520" s="13"/>
      <c r="DT520" s="13"/>
      <c r="DU520" s="13"/>
      <c r="DV520" s="13"/>
      <c r="DW520" s="13"/>
      <c r="DX520" s="13"/>
      <c r="DY520" s="13"/>
      <c r="DZ520" s="13"/>
      <c r="EA520" s="13"/>
      <c r="EB520" s="13"/>
      <c r="EC520" s="13"/>
      <c r="ED520" s="13"/>
      <c r="EE520" s="13"/>
      <c r="EF520" s="13"/>
      <c r="EG520" s="13"/>
      <c r="EH520" s="13"/>
      <c r="EI520" s="13"/>
      <c r="EJ520" s="13"/>
      <c r="EK520" s="13"/>
      <c r="EL520" s="13"/>
      <c r="EM520" s="13"/>
      <c r="EN520" s="13"/>
      <c r="EO520" s="13"/>
      <c r="EP520" s="13"/>
      <c r="EQ520" s="13"/>
      <c r="ER520" s="13"/>
      <c r="ES520" s="13"/>
      <c r="ET520" s="13"/>
      <c r="EU520" s="13"/>
      <c r="EV520" s="13"/>
      <c r="EW520" s="13"/>
      <c r="EX520" s="13"/>
      <c r="EY520" s="13"/>
      <c r="EZ520" s="13"/>
      <c r="FA520" s="13"/>
      <c r="FB520" s="13"/>
      <c r="FC520" s="13"/>
      <c r="FD520" s="13"/>
      <c r="FE520" s="13"/>
      <c r="FF520" s="13"/>
      <c r="FG520" s="13"/>
      <c r="FH520" s="13"/>
      <c r="FI520" s="13"/>
      <c r="FJ520" s="13"/>
      <c r="FK520" s="13"/>
      <c r="FL520" s="13"/>
      <c r="FM520" s="13"/>
      <c r="FN520" s="13"/>
      <c r="FO520" s="13"/>
      <c r="FP520" s="13"/>
      <c r="FQ520" s="13"/>
      <c r="FR520" s="13"/>
      <c r="FS520" s="13"/>
      <c r="FT520" s="13"/>
      <c r="FU520" s="13"/>
      <c r="FV520" s="13"/>
      <c r="FW520" s="13"/>
      <c r="FX520" s="13"/>
      <c r="FY520" s="13"/>
      <c r="FZ520" s="13"/>
      <c r="GA520" s="13"/>
      <c r="GB520" s="13"/>
      <c r="GC520" s="13"/>
    </row>
    <row r="521" spans="1:185" ht="12.75" customHeight="1" x14ac:dyDescent="0.2">
      <c r="A521" s="76"/>
      <c r="B521" s="81" t="s">
        <v>497</v>
      </c>
      <c r="C521" s="82" t="s">
        <v>655</v>
      </c>
      <c r="D521" s="88">
        <v>101</v>
      </c>
      <c r="E521" s="85">
        <v>5.0999999999999996</v>
      </c>
      <c r="F521" s="73"/>
      <c r="G521" s="15">
        <f t="shared" si="7"/>
        <v>3</v>
      </c>
      <c r="H521" s="15">
        <v>0</v>
      </c>
      <c r="I521" s="15">
        <v>2</v>
      </c>
      <c r="J521" s="15">
        <v>1</v>
      </c>
      <c r="K521" s="15"/>
      <c r="L521" s="59">
        <v>0</v>
      </c>
      <c r="M521" s="59">
        <v>0</v>
      </c>
      <c r="N521" s="59">
        <v>0</v>
      </c>
      <c r="O521" s="59">
        <v>0</v>
      </c>
      <c r="P521" s="15"/>
      <c r="Q521" s="59">
        <v>0</v>
      </c>
      <c r="R521" s="59">
        <v>0</v>
      </c>
      <c r="S521" s="59">
        <v>0</v>
      </c>
      <c r="T521" s="59"/>
      <c r="U521" s="15"/>
      <c r="V521" s="59"/>
      <c r="W521" s="59"/>
      <c r="X521" s="61"/>
      <c r="Y521" s="59"/>
      <c r="Z521" s="61"/>
      <c r="AA521" s="59"/>
      <c r="AB521" s="62"/>
      <c r="AC521" s="62"/>
      <c r="AD521" s="59"/>
      <c r="AE521" s="62"/>
      <c r="AF521" s="59"/>
      <c r="AG521" s="59"/>
      <c r="AH521" s="59"/>
      <c r="AI521" s="59"/>
      <c r="AJ521" s="59"/>
      <c r="AK521" s="59"/>
      <c r="AL521" s="59"/>
      <c r="AM521" s="59"/>
      <c r="AN521" s="59"/>
      <c r="AO521" s="59"/>
      <c r="AP521" s="59"/>
      <c r="AQ521" s="59"/>
      <c r="AR521" s="59"/>
      <c r="AS521" s="59"/>
      <c r="AT521" s="59"/>
      <c r="AU521" s="59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  <c r="BF521" s="13"/>
      <c r="BG521" s="13"/>
      <c r="BH521" s="13"/>
      <c r="BI521" s="13"/>
      <c r="BJ521" s="13"/>
      <c r="BK521" s="13"/>
      <c r="BL521" s="13"/>
      <c r="BM521" s="13"/>
      <c r="BN521" s="13"/>
      <c r="BO521" s="13"/>
      <c r="BP521" s="13"/>
      <c r="BQ521" s="13"/>
      <c r="BR521" s="13"/>
      <c r="BS521" s="13"/>
      <c r="BT521" s="13"/>
      <c r="BU521" s="13"/>
      <c r="BV521" s="13"/>
      <c r="BW521" s="13"/>
      <c r="BX521" s="13"/>
      <c r="BY521" s="13"/>
      <c r="BZ521" s="13"/>
      <c r="CA521" s="13"/>
      <c r="CB521" s="13"/>
      <c r="CC521" s="13"/>
      <c r="CD521" s="13"/>
      <c r="CE521" s="13"/>
      <c r="CF521" s="13"/>
      <c r="CG521" s="13"/>
      <c r="CH521" s="13"/>
      <c r="CI521" s="13"/>
      <c r="CJ521" s="13"/>
      <c r="CK521" s="13"/>
      <c r="CL521" s="13"/>
      <c r="CM521" s="13"/>
      <c r="CN521" s="13"/>
      <c r="CO521" s="13"/>
      <c r="CP521" s="13"/>
      <c r="CQ521" s="13"/>
      <c r="CR521" s="13"/>
      <c r="CS521" s="13"/>
      <c r="CT521" s="13"/>
      <c r="CU521" s="13"/>
      <c r="CV521" s="13"/>
      <c r="CW521" s="13"/>
      <c r="CX521" s="13"/>
      <c r="CY521" s="13"/>
      <c r="CZ521" s="13"/>
      <c r="DA521" s="13"/>
      <c r="DB521" s="13"/>
      <c r="DC521" s="13"/>
      <c r="DD521" s="13"/>
      <c r="DE521" s="13"/>
      <c r="DF521" s="13"/>
      <c r="DG521" s="13"/>
      <c r="DH521" s="13"/>
      <c r="DI521" s="13"/>
      <c r="DJ521" s="13"/>
      <c r="DK521" s="13"/>
      <c r="DL521" s="13"/>
      <c r="DM521" s="13"/>
      <c r="DN521" s="13"/>
      <c r="DO521" s="13"/>
      <c r="DP521" s="13"/>
      <c r="DQ521" s="13"/>
      <c r="DR521" s="13"/>
      <c r="DS521" s="13"/>
      <c r="DT521" s="13"/>
      <c r="DU521" s="13"/>
      <c r="DV521" s="13"/>
      <c r="DW521" s="13"/>
      <c r="DX521" s="13"/>
      <c r="DY521" s="13"/>
      <c r="DZ521" s="13"/>
      <c r="EA521" s="13"/>
      <c r="EB521" s="13"/>
      <c r="EC521" s="13"/>
      <c r="ED521" s="13"/>
      <c r="EE521" s="13"/>
      <c r="EF521" s="13"/>
      <c r="EG521" s="13"/>
      <c r="EH521" s="13"/>
      <c r="EI521" s="13"/>
      <c r="EJ521" s="13"/>
      <c r="EK521" s="13"/>
      <c r="EL521" s="13"/>
      <c r="EM521" s="13"/>
      <c r="EN521" s="13"/>
      <c r="EO521" s="13"/>
      <c r="EP521" s="13"/>
      <c r="EQ521" s="13"/>
      <c r="ER521" s="13"/>
      <c r="ES521" s="13"/>
      <c r="ET521" s="13"/>
      <c r="EU521" s="13"/>
      <c r="EV521" s="13"/>
      <c r="EW521" s="13"/>
      <c r="EX521" s="13"/>
      <c r="EY521" s="13"/>
      <c r="EZ521" s="13"/>
      <c r="FA521" s="13"/>
      <c r="FB521" s="13"/>
      <c r="FC521" s="13"/>
      <c r="FD521" s="13"/>
      <c r="FE521" s="13"/>
      <c r="FF521" s="13"/>
      <c r="FG521" s="13"/>
      <c r="FH521" s="13"/>
      <c r="FI521" s="13"/>
      <c r="FJ521" s="13"/>
      <c r="FK521" s="13"/>
      <c r="FL521" s="13"/>
      <c r="FM521" s="13"/>
      <c r="FN521" s="13"/>
      <c r="FO521" s="13"/>
      <c r="FP521" s="13"/>
      <c r="FQ521" s="13"/>
      <c r="FR521" s="13"/>
      <c r="FS521" s="13"/>
      <c r="FT521" s="13"/>
      <c r="FU521" s="13"/>
      <c r="FV521" s="13"/>
      <c r="FW521" s="13"/>
      <c r="FX521" s="13"/>
      <c r="FY521" s="13"/>
      <c r="FZ521" s="13"/>
      <c r="GA521" s="13"/>
      <c r="GB521" s="13"/>
      <c r="GC521" s="13"/>
    </row>
    <row r="522" spans="1:185" ht="12.75" customHeight="1" x14ac:dyDescent="0.2">
      <c r="A522" s="76"/>
      <c r="B522" s="81" t="s">
        <v>619</v>
      </c>
      <c r="C522" s="82" t="s">
        <v>661</v>
      </c>
      <c r="D522" s="88"/>
      <c r="E522" s="85">
        <v>5.0999999999999996</v>
      </c>
      <c r="F522" s="78"/>
      <c r="G522" s="15">
        <f t="shared" si="7"/>
        <v>16</v>
      </c>
      <c r="H522" s="15">
        <v>0</v>
      </c>
      <c r="I522" s="15">
        <v>7</v>
      </c>
      <c r="J522" s="68">
        <v>5</v>
      </c>
      <c r="K522" s="15"/>
      <c r="L522" s="59">
        <v>2</v>
      </c>
      <c r="M522" s="59">
        <v>0</v>
      </c>
      <c r="N522" s="59">
        <v>0</v>
      </c>
      <c r="O522" s="59">
        <v>2</v>
      </c>
      <c r="P522" s="15"/>
      <c r="Q522" s="59">
        <v>0</v>
      </c>
      <c r="R522" s="59">
        <v>0</v>
      </c>
      <c r="S522" s="59">
        <v>0</v>
      </c>
      <c r="T522" s="59"/>
      <c r="U522" s="15"/>
      <c r="V522" s="59"/>
      <c r="W522" s="59"/>
      <c r="X522" s="61"/>
      <c r="Y522" s="59"/>
      <c r="Z522" s="61"/>
      <c r="AA522" s="59"/>
      <c r="AB522" s="62"/>
      <c r="AC522" s="62"/>
      <c r="AD522" s="59"/>
      <c r="AE522" s="62"/>
      <c r="AF522" s="59"/>
      <c r="AG522" s="59"/>
      <c r="AH522" s="59"/>
      <c r="AI522" s="59"/>
      <c r="AJ522" s="59"/>
      <c r="AK522" s="59"/>
      <c r="AL522" s="59"/>
      <c r="AM522" s="59"/>
      <c r="AN522" s="59"/>
      <c r="AO522" s="59"/>
      <c r="AP522" s="59"/>
      <c r="AQ522" s="63"/>
      <c r="AR522" s="59"/>
      <c r="AS522" s="59"/>
      <c r="AT522" s="59"/>
      <c r="AU522" s="59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  <c r="BF522" s="13"/>
      <c r="BG522" s="13"/>
      <c r="BH522" s="13"/>
      <c r="BI522" s="13"/>
      <c r="BJ522" s="13"/>
      <c r="BK522" s="13"/>
      <c r="BL522" s="13"/>
      <c r="BM522" s="13"/>
      <c r="BN522" s="13"/>
      <c r="BO522" s="13"/>
      <c r="BP522" s="13"/>
      <c r="BQ522" s="13"/>
      <c r="BR522" s="13"/>
      <c r="BS522" s="13"/>
      <c r="BT522" s="13"/>
      <c r="BU522" s="13"/>
      <c r="BV522" s="13"/>
      <c r="BW522" s="13"/>
      <c r="BX522" s="13"/>
      <c r="BY522" s="13"/>
      <c r="BZ522" s="13"/>
      <c r="CA522" s="13"/>
      <c r="CB522" s="13"/>
      <c r="CC522" s="13"/>
      <c r="CD522" s="13"/>
      <c r="CE522" s="13"/>
      <c r="CF522" s="13"/>
      <c r="CG522" s="13"/>
      <c r="CH522" s="13"/>
      <c r="CI522" s="13"/>
      <c r="CJ522" s="13"/>
      <c r="CK522" s="13"/>
      <c r="CL522" s="13"/>
      <c r="CM522" s="13"/>
      <c r="CN522" s="13"/>
      <c r="CO522" s="13"/>
      <c r="CP522" s="13"/>
      <c r="CQ522" s="13"/>
      <c r="CR522" s="13"/>
      <c r="CS522" s="13"/>
      <c r="CT522" s="13"/>
      <c r="CU522" s="13"/>
      <c r="CV522" s="13"/>
      <c r="CW522" s="13"/>
      <c r="CX522" s="13"/>
      <c r="CY522" s="13"/>
      <c r="CZ522" s="13"/>
      <c r="DA522" s="13"/>
      <c r="DB522" s="13"/>
      <c r="DC522" s="13"/>
      <c r="DD522" s="13"/>
      <c r="DE522" s="13"/>
      <c r="DF522" s="13"/>
      <c r="DG522" s="13"/>
      <c r="DH522" s="13"/>
      <c r="DI522" s="13"/>
      <c r="DJ522" s="13"/>
      <c r="DK522" s="13"/>
      <c r="DL522" s="13"/>
      <c r="DM522" s="13"/>
      <c r="DN522" s="13"/>
      <c r="DO522" s="13"/>
      <c r="DP522" s="13"/>
      <c r="DQ522" s="13"/>
      <c r="DR522" s="13"/>
      <c r="DS522" s="13"/>
      <c r="DT522" s="13"/>
      <c r="DU522" s="13"/>
      <c r="DV522" s="13"/>
      <c r="DW522" s="13"/>
      <c r="DX522" s="13"/>
      <c r="DY522" s="13"/>
      <c r="DZ522" s="13"/>
      <c r="EA522" s="13"/>
      <c r="EB522" s="13"/>
      <c r="EC522" s="13"/>
      <c r="ED522" s="13"/>
      <c r="EE522" s="13"/>
      <c r="EF522" s="13"/>
      <c r="EG522" s="13"/>
      <c r="EH522" s="13"/>
      <c r="EI522" s="13"/>
      <c r="EJ522" s="13"/>
      <c r="EK522" s="13"/>
      <c r="EL522" s="13"/>
      <c r="EM522" s="13"/>
      <c r="EN522" s="13"/>
      <c r="EO522" s="13"/>
      <c r="EP522" s="13"/>
      <c r="EQ522" s="13"/>
      <c r="ER522" s="13"/>
      <c r="ES522" s="13"/>
      <c r="ET522" s="13"/>
      <c r="EU522" s="13"/>
      <c r="EV522" s="13"/>
      <c r="EW522" s="13"/>
      <c r="EX522" s="13"/>
      <c r="EY522" s="13"/>
      <c r="EZ522" s="13"/>
      <c r="FA522" s="13"/>
      <c r="FB522" s="13"/>
      <c r="FC522" s="13"/>
      <c r="FD522" s="13"/>
      <c r="FE522" s="13"/>
      <c r="FF522" s="13"/>
      <c r="FG522" s="13"/>
      <c r="FH522" s="13"/>
      <c r="FI522" s="13"/>
      <c r="FJ522" s="13"/>
      <c r="FK522" s="13"/>
      <c r="FL522" s="13"/>
      <c r="FM522" s="13"/>
      <c r="FN522" s="13"/>
      <c r="FO522" s="13"/>
      <c r="FP522" s="13"/>
      <c r="FQ522" s="13"/>
      <c r="FR522" s="13"/>
      <c r="FS522" s="13"/>
      <c r="FT522" s="13"/>
      <c r="FU522" s="13"/>
      <c r="FV522" s="13"/>
      <c r="FW522" s="13"/>
      <c r="FX522" s="13"/>
      <c r="FY522" s="13"/>
      <c r="FZ522" s="13"/>
      <c r="GA522" s="13"/>
      <c r="GB522" s="13"/>
      <c r="GC522" s="13"/>
    </row>
    <row r="523" spans="1:185" ht="12.75" customHeight="1" x14ac:dyDescent="0.2">
      <c r="A523" s="76"/>
      <c r="B523" s="81" t="s">
        <v>485</v>
      </c>
      <c r="C523" s="82" t="s">
        <v>660</v>
      </c>
      <c r="D523" s="88">
        <v>82</v>
      </c>
      <c r="E523" s="85">
        <v>5</v>
      </c>
      <c r="F523" s="50">
        <v>5</v>
      </c>
      <c r="G523" s="15">
        <f t="shared" si="7"/>
        <v>32</v>
      </c>
      <c r="H523" s="15">
        <v>1</v>
      </c>
      <c r="I523" s="15">
        <v>7</v>
      </c>
      <c r="J523" s="15">
        <v>6</v>
      </c>
      <c r="K523" s="15"/>
      <c r="L523" s="59">
        <v>2</v>
      </c>
      <c r="M523" s="59">
        <v>7</v>
      </c>
      <c r="N523" s="59">
        <v>2</v>
      </c>
      <c r="O523" s="59">
        <v>7</v>
      </c>
      <c r="P523" s="15"/>
      <c r="Q523" s="59">
        <v>0</v>
      </c>
      <c r="R523" s="59">
        <v>0</v>
      </c>
      <c r="S523" s="59">
        <v>0</v>
      </c>
      <c r="T523" s="59"/>
      <c r="U523" s="15"/>
      <c r="V523" s="59"/>
      <c r="W523" s="59"/>
      <c r="X523" s="61"/>
      <c r="Y523" s="59"/>
      <c r="Z523" s="61"/>
      <c r="AA523" s="59"/>
      <c r="AB523" s="62"/>
      <c r="AC523" s="62"/>
      <c r="AD523" s="59"/>
      <c r="AE523" s="62"/>
      <c r="AF523" s="59"/>
      <c r="AG523" s="59"/>
      <c r="AH523" s="59"/>
      <c r="AI523" s="59"/>
      <c r="AJ523" s="59"/>
      <c r="AK523" s="59"/>
      <c r="AL523" s="59"/>
      <c r="AM523" s="59"/>
      <c r="AN523" s="59"/>
      <c r="AO523" s="59"/>
      <c r="AP523" s="59"/>
      <c r="AQ523" s="59"/>
      <c r="AR523" s="59"/>
      <c r="AS523" s="59"/>
      <c r="AT523" s="59"/>
      <c r="AU523" s="59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  <c r="BF523" s="13"/>
      <c r="BG523" s="13"/>
      <c r="BH523" s="13"/>
      <c r="BI523" s="13"/>
      <c r="BJ523" s="13"/>
      <c r="BK523" s="13"/>
      <c r="BL523" s="13"/>
      <c r="BM523" s="13"/>
      <c r="BN523" s="13"/>
      <c r="BO523" s="13"/>
      <c r="BP523" s="13"/>
      <c r="BQ523" s="13"/>
      <c r="BR523" s="13"/>
      <c r="BS523" s="13"/>
      <c r="BT523" s="13"/>
      <c r="BU523" s="13"/>
      <c r="BV523" s="13"/>
      <c r="BW523" s="13"/>
      <c r="BX523" s="13"/>
      <c r="BY523" s="13"/>
      <c r="BZ523" s="13"/>
      <c r="CA523" s="13"/>
      <c r="CB523" s="13"/>
      <c r="CC523" s="13"/>
      <c r="CD523" s="13"/>
      <c r="CE523" s="13"/>
      <c r="CF523" s="13"/>
      <c r="CG523" s="13"/>
      <c r="CH523" s="13"/>
      <c r="CI523" s="13"/>
      <c r="CJ523" s="13"/>
      <c r="CK523" s="13"/>
      <c r="CL523" s="13"/>
      <c r="CM523" s="13"/>
      <c r="CN523" s="13"/>
      <c r="CO523" s="13"/>
      <c r="CP523" s="13"/>
      <c r="CQ523" s="13"/>
      <c r="CR523" s="13"/>
      <c r="CS523" s="13"/>
      <c r="CT523" s="13"/>
      <c r="CU523" s="13"/>
      <c r="CV523" s="13"/>
      <c r="CW523" s="13"/>
      <c r="CX523" s="13"/>
      <c r="CY523" s="13"/>
      <c r="CZ523" s="13"/>
      <c r="DA523" s="13"/>
      <c r="DB523" s="13"/>
      <c r="DC523" s="13"/>
      <c r="DD523" s="13"/>
      <c r="DE523" s="13"/>
      <c r="DF523" s="13"/>
      <c r="DG523" s="13"/>
      <c r="DH523" s="13"/>
      <c r="DI523" s="13"/>
      <c r="DJ523" s="13"/>
      <c r="DK523" s="13"/>
      <c r="DL523" s="13"/>
      <c r="DM523" s="13"/>
      <c r="DN523" s="13"/>
      <c r="DO523" s="13"/>
      <c r="DP523" s="13"/>
      <c r="DQ523" s="13"/>
      <c r="DR523" s="13"/>
      <c r="DS523" s="13"/>
      <c r="DT523" s="13"/>
      <c r="DU523" s="13"/>
      <c r="DV523" s="13"/>
      <c r="DW523" s="13"/>
      <c r="DX523" s="13"/>
      <c r="DY523" s="13"/>
      <c r="DZ523" s="13"/>
      <c r="EA523" s="13"/>
      <c r="EB523" s="13"/>
      <c r="EC523" s="13"/>
      <c r="ED523" s="13"/>
      <c r="EE523" s="13"/>
      <c r="EF523" s="13"/>
      <c r="EG523" s="13"/>
      <c r="EH523" s="13"/>
      <c r="EI523" s="13"/>
      <c r="EJ523" s="13"/>
      <c r="EK523" s="13"/>
      <c r="EL523" s="13"/>
      <c r="EM523" s="13"/>
      <c r="EN523" s="13"/>
      <c r="EO523" s="13"/>
      <c r="EP523" s="13"/>
      <c r="EQ523" s="13"/>
      <c r="ER523" s="13"/>
      <c r="ES523" s="13"/>
      <c r="ET523" s="13"/>
      <c r="EU523" s="13"/>
      <c r="EV523" s="13"/>
      <c r="EW523" s="13"/>
      <c r="EX523" s="13"/>
      <c r="EY523" s="13"/>
      <c r="EZ523" s="13"/>
      <c r="FA523" s="13"/>
      <c r="FB523" s="13"/>
      <c r="FC523" s="13"/>
      <c r="FD523" s="13"/>
      <c r="FE523" s="13"/>
      <c r="FF523" s="13"/>
      <c r="FG523" s="13"/>
      <c r="FH523" s="13"/>
      <c r="FI523" s="13"/>
      <c r="FJ523" s="13"/>
      <c r="FK523" s="13"/>
      <c r="FL523" s="13"/>
      <c r="FM523" s="13"/>
      <c r="FN523" s="13"/>
      <c r="FO523" s="13"/>
      <c r="FP523" s="13"/>
      <c r="FQ523" s="13"/>
      <c r="FR523" s="13"/>
      <c r="FS523" s="13"/>
      <c r="FT523" s="13"/>
      <c r="FU523" s="13"/>
      <c r="FV523" s="13"/>
      <c r="FW523" s="13"/>
      <c r="FX523" s="13"/>
      <c r="FY523" s="13"/>
      <c r="FZ523" s="13"/>
      <c r="GA523" s="13"/>
      <c r="GB523" s="13"/>
      <c r="GC523" s="13"/>
    </row>
    <row r="524" spans="1:185" ht="12.75" customHeight="1" x14ac:dyDescent="0.2">
      <c r="A524" s="76"/>
      <c r="B524" s="81" t="s">
        <v>620</v>
      </c>
      <c r="C524" s="82" t="s">
        <v>649</v>
      </c>
      <c r="D524" s="88"/>
      <c r="E524" s="85">
        <v>5</v>
      </c>
      <c r="F524" s="78"/>
      <c r="G524" s="15">
        <f t="shared" si="7"/>
        <v>2</v>
      </c>
      <c r="H524" s="15">
        <v>0</v>
      </c>
      <c r="I524" s="15">
        <v>1</v>
      </c>
      <c r="J524" s="15">
        <v>0</v>
      </c>
      <c r="K524" s="15"/>
      <c r="L524" s="59">
        <v>0</v>
      </c>
      <c r="M524" s="59">
        <v>0</v>
      </c>
      <c r="N524" s="59">
        <v>0</v>
      </c>
      <c r="O524" s="59">
        <v>0</v>
      </c>
      <c r="P524" s="15"/>
      <c r="Q524" s="59">
        <v>1</v>
      </c>
      <c r="R524" s="59">
        <v>0</v>
      </c>
      <c r="S524" s="59">
        <v>0</v>
      </c>
      <c r="T524" s="59"/>
      <c r="U524" s="15"/>
      <c r="V524" s="59"/>
      <c r="W524" s="59"/>
      <c r="X524" s="61"/>
      <c r="Y524" s="59"/>
      <c r="Z524" s="61"/>
      <c r="AA524" s="59"/>
      <c r="AB524" s="62"/>
      <c r="AC524" s="62"/>
      <c r="AD524" s="59"/>
      <c r="AE524" s="62"/>
      <c r="AF524" s="59"/>
      <c r="AG524" s="59"/>
      <c r="AH524" s="59"/>
      <c r="AI524" s="59"/>
      <c r="AJ524" s="59"/>
      <c r="AK524" s="59"/>
      <c r="AL524" s="59"/>
      <c r="AM524" s="59"/>
      <c r="AN524" s="59"/>
      <c r="AO524" s="59"/>
      <c r="AP524" s="59"/>
      <c r="AQ524" s="59"/>
      <c r="AR524" s="59"/>
      <c r="AS524" s="59"/>
      <c r="AT524" s="59"/>
      <c r="AU524" s="59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  <c r="BF524" s="13"/>
      <c r="BG524" s="13"/>
      <c r="BH524" s="13"/>
      <c r="BI524" s="13"/>
      <c r="BJ524" s="13"/>
      <c r="BK524" s="13"/>
      <c r="BL524" s="13"/>
      <c r="BM524" s="13"/>
      <c r="BN524" s="13"/>
      <c r="BO524" s="13"/>
      <c r="BP524" s="13"/>
      <c r="BQ524" s="13"/>
      <c r="BR524" s="13"/>
      <c r="BS524" s="13"/>
      <c r="BT524" s="13"/>
      <c r="BU524" s="13"/>
      <c r="BV524" s="13"/>
      <c r="BW524" s="13"/>
      <c r="BX524" s="13"/>
      <c r="BY524" s="13"/>
      <c r="BZ524" s="13"/>
      <c r="CA524" s="13"/>
      <c r="CB524" s="13"/>
      <c r="CC524" s="13"/>
      <c r="CD524" s="13"/>
      <c r="CE524" s="13"/>
      <c r="CF524" s="13"/>
      <c r="CG524" s="13"/>
      <c r="CH524" s="13"/>
      <c r="CI524" s="13"/>
      <c r="CJ524" s="13"/>
      <c r="CK524" s="13"/>
      <c r="CL524" s="13"/>
      <c r="CM524" s="13"/>
      <c r="CN524" s="13"/>
      <c r="CO524" s="13"/>
      <c r="CP524" s="13"/>
      <c r="CQ524" s="13"/>
      <c r="CR524" s="13"/>
      <c r="CS524" s="13"/>
      <c r="CT524" s="13"/>
      <c r="CU524" s="13"/>
      <c r="CV524" s="13"/>
      <c r="CW524" s="13"/>
      <c r="CX524" s="13"/>
      <c r="CY524" s="13"/>
      <c r="CZ524" s="13"/>
      <c r="DA524" s="13"/>
      <c r="DB524" s="13"/>
      <c r="DC524" s="13"/>
      <c r="DD524" s="13"/>
      <c r="DE524" s="13"/>
      <c r="DF524" s="13"/>
      <c r="DG524" s="13"/>
      <c r="DH524" s="13"/>
      <c r="DI524" s="13"/>
      <c r="DJ524" s="13"/>
      <c r="DK524" s="13"/>
      <c r="DL524" s="13"/>
      <c r="DM524" s="13"/>
      <c r="DN524" s="13"/>
      <c r="DO524" s="13"/>
      <c r="DP524" s="13"/>
      <c r="DQ524" s="13"/>
      <c r="DR524" s="13"/>
      <c r="DS524" s="13"/>
      <c r="DT524" s="13"/>
      <c r="DU524" s="13"/>
      <c r="DV524" s="13"/>
      <c r="DW524" s="13"/>
      <c r="DX524" s="13"/>
      <c r="DY524" s="13"/>
      <c r="DZ524" s="13"/>
      <c r="EA524" s="13"/>
      <c r="EB524" s="13"/>
      <c r="EC524" s="13"/>
      <c r="ED524" s="13"/>
      <c r="EE524" s="13"/>
      <c r="EF524" s="13"/>
      <c r="EG524" s="13"/>
      <c r="EH524" s="13"/>
      <c r="EI524" s="13"/>
      <c r="EJ524" s="13"/>
      <c r="EK524" s="13"/>
      <c r="EL524" s="13"/>
      <c r="EM524" s="13"/>
      <c r="EN524" s="13"/>
      <c r="EO524" s="13"/>
      <c r="EP524" s="13"/>
      <c r="EQ524" s="13"/>
      <c r="ER524" s="13"/>
      <c r="ES524" s="13"/>
      <c r="ET524" s="13"/>
      <c r="EU524" s="13"/>
      <c r="EV524" s="13"/>
      <c r="EW524" s="13"/>
      <c r="EX524" s="13"/>
      <c r="EY524" s="13"/>
      <c r="EZ524" s="13"/>
      <c r="FA524" s="13"/>
      <c r="FB524" s="13"/>
      <c r="FC524" s="13"/>
      <c r="FD524" s="13"/>
      <c r="FE524" s="13"/>
      <c r="FF524" s="13"/>
      <c r="FG524" s="13"/>
      <c r="FH524" s="13"/>
      <c r="FI524" s="13"/>
      <c r="FJ524" s="13"/>
      <c r="FK524" s="13"/>
      <c r="FL524" s="13"/>
      <c r="FM524" s="13"/>
      <c r="FN524" s="13"/>
      <c r="FO524" s="13"/>
      <c r="FP524" s="13"/>
      <c r="FQ524" s="13"/>
      <c r="FR524" s="13"/>
      <c r="FS524" s="13"/>
      <c r="FT524" s="13"/>
      <c r="FU524" s="13"/>
      <c r="FV524" s="13"/>
      <c r="FW524" s="13"/>
      <c r="FX524" s="13"/>
      <c r="FY524" s="13"/>
      <c r="FZ524" s="13"/>
      <c r="GA524" s="13"/>
      <c r="GB524" s="13"/>
      <c r="GC524" s="13"/>
    </row>
    <row r="525" spans="1:185" ht="12.75" customHeight="1" x14ac:dyDescent="0.2">
      <c r="A525" s="76"/>
      <c r="B525" s="81" t="s">
        <v>487</v>
      </c>
      <c r="C525" s="82" t="s">
        <v>660</v>
      </c>
      <c r="D525" s="88">
        <v>103</v>
      </c>
      <c r="E525" s="85">
        <v>4.9000000000000004</v>
      </c>
      <c r="F525" s="50">
        <v>4.9000000000000004</v>
      </c>
      <c r="G525" s="15">
        <f t="shared" si="7"/>
        <v>17</v>
      </c>
      <c r="H525" s="15">
        <v>1</v>
      </c>
      <c r="I525" s="15">
        <v>1</v>
      </c>
      <c r="J525" s="15">
        <v>2</v>
      </c>
      <c r="K525" s="15"/>
      <c r="L525" s="59">
        <v>2</v>
      </c>
      <c r="M525" s="59">
        <v>2</v>
      </c>
      <c r="N525" s="59">
        <v>4</v>
      </c>
      <c r="O525" s="59">
        <v>1</v>
      </c>
      <c r="P525" s="15"/>
      <c r="Q525" s="59">
        <v>2</v>
      </c>
      <c r="R525" s="59">
        <v>0</v>
      </c>
      <c r="S525" s="59">
        <v>2</v>
      </c>
      <c r="T525" s="59"/>
      <c r="U525" s="15"/>
      <c r="V525" s="59"/>
      <c r="W525" s="59"/>
      <c r="X525" s="61"/>
      <c r="Y525" s="59"/>
      <c r="Z525" s="61"/>
      <c r="AA525" s="59"/>
      <c r="AB525" s="62"/>
      <c r="AC525" s="62"/>
      <c r="AD525" s="59"/>
      <c r="AE525" s="62"/>
      <c r="AF525" s="59"/>
      <c r="AG525" s="63"/>
      <c r="AH525" s="59"/>
      <c r="AI525" s="59"/>
      <c r="AJ525" s="59"/>
      <c r="AK525" s="59"/>
      <c r="AL525" s="59"/>
      <c r="AM525" s="63"/>
      <c r="AN525" s="59"/>
      <c r="AO525" s="59"/>
      <c r="AP525" s="59"/>
      <c r="AQ525" s="59"/>
      <c r="AR525" s="59"/>
      <c r="AS525" s="63"/>
      <c r="AT525" s="63"/>
      <c r="AU525" s="59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  <c r="BF525" s="13"/>
      <c r="BG525" s="13"/>
      <c r="BH525" s="13"/>
      <c r="BI525" s="13"/>
      <c r="BJ525" s="13"/>
      <c r="BK525" s="13"/>
      <c r="BL525" s="13"/>
      <c r="BM525" s="13"/>
      <c r="BN525" s="13"/>
      <c r="BO525" s="13"/>
      <c r="BP525" s="13"/>
      <c r="BQ525" s="13"/>
      <c r="BR525" s="13"/>
      <c r="BS525" s="13"/>
      <c r="BT525" s="13"/>
      <c r="BU525" s="13"/>
      <c r="BV525" s="13"/>
      <c r="BW525" s="13"/>
      <c r="BX525" s="13"/>
      <c r="BY525" s="13"/>
      <c r="BZ525" s="13"/>
      <c r="CA525" s="13"/>
      <c r="CB525" s="13"/>
      <c r="CC525" s="13"/>
      <c r="CD525" s="13"/>
      <c r="CE525" s="13"/>
      <c r="CF525" s="13"/>
      <c r="CG525" s="13"/>
      <c r="CH525" s="13"/>
      <c r="CI525" s="13"/>
      <c r="CJ525" s="13"/>
      <c r="CK525" s="13"/>
      <c r="CL525" s="13"/>
      <c r="CM525" s="13"/>
      <c r="CN525" s="13"/>
      <c r="CO525" s="13"/>
      <c r="CP525" s="13"/>
      <c r="CQ525" s="13"/>
      <c r="CR525" s="13"/>
      <c r="CS525" s="13"/>
      <c r="CT525" s="13"/>
      <c r="CU525" s="13"/>
      <c r="CV525" s="13"/>
      <c r="CW525" s="13"/>
      <c r="CX525" s="13"/>
      <c r="CY525" s="13"/>
      <c r="CZ525" s="13"/>
      <c r="DA525" s="13"/>
      <c r="DB525" s="13"/>
      <c r="DC525" s="13"/>
      <c r="DD525" s="13"/>
      <c r="DE525" s="13"/>
      <c r="DF525" s="13"/>
      <c r="DG525" s="13"/>
      <c r="DH525" s="13"/>
      <c r="DI525" s="13"/>
      <c r="DJ525" s="13"/>
      <c r="DK525" s="13"/>
      <c r="DL525" s="13"/>
      <c r="DM525" s="13"/>
      <c r="DN525" s="13"/>
      <c r="DO525" s="13"/>
      <c r="DP525" s="13"/>
      <c r="DQ525" s="13"/>
      <c r="DR525" s="13"/>
      <c r="DS525" s="13"/>
      <c r="DT525" s="13"/>
      <c r="DU525" s="13"/>
      <c r="DV525" s="13"/>
      <c r="DW525" s="13"/>
      <c r="DX525" s="13"/>
      <c r="DY525" s="13"/>
      <c r="DZ525" s="13"/>
      <c r="EA525" s="13"/>
      <c r="EB525" s="13"/>
      <c r="EC525" s="13"/>
      <c r="ED525" s="13"/>
      <c r="EE525" s="13"/>
      <c r="EF525" s="13"/>
      <c r="EG525" s="13"/>
      <c r="EH525" s="13"/>
      <c r="EI525" s="13"/>
      <c r="EJ525" s="13"/>
      <c r="EK525" s="13"/>
      <c r="EL525" s="13"/>
      <c r="EM525" s="13"/>
      <c r="EN525" s="13"/>
      <c r="EO525" s="13"/>
      <c r="EP525" s="13"/>
      <c r="EQ525" s="13"/>
      <c r="ER525" s="13"/>
      <c r="ES525" s="13"/>
      <c r="ET525" s="13"/>
      <c r="EU525" s="13"/>
      <c r="EV525" s="13"/>
      <c r="EW525" s="13"/>
      <c r="EX525" s="13"/>
      <c r="EY525" s="13"/>
      <c r="EZ525" s="13"/>
      <c r="FA525" s="13"/>
      <c r="FB525" s="13"/>
      <c r="FC525" s="13"/>
      <c r="FD525" s="13"/>
      <c r="FE525" s="13"/>
      <c r="FF525" s="13"/>
      <c r="FG525" s="13"/>
      <c r="FH525" s="13"/>
      <c r="FI525" s="13"/>
      <c r="FJ525" s="13"/>
      <c r="FK525" s="13"/>
      <c r="FL525" s="13"/>
      <c r="FM525" s="13"/>
      <c r="FN525" s="13"/>
      <c r="FO525" s="13"/>
      <c r="FP525" s="13"/>
      <c r="FQ525" s="13"/>
      <c r="FR525" s="13"/>
      <c r="FS525" s="13"/>
      <c r="FT525" s="13"/>
      <c r="FU525" s="13"/>
      <c r="FV525" s="13"/>
      <c r="FW525" s="13"/>
      <c r="FX525" s="13"/>
      <c r="FY525" s="13"/>
      <c r="FZ525" s="13"/>
      <c r="GA525" s="13"/>
      <c r="GB525" s="13"/>
      <c r="GC525" s="13"/>
    </row>
    <row r="526" spans="1:185" ht="12.75" customHeight="1" x14ac:dyDescent="0.2">
      <c r="A526" s="76"/>
      <c r="B526" s="81" t="s">
        <v>238</v>
      </c>
      <c r="C526" s="82" t="s">
        <v>648</v>
      </c>
      <c r="D526" s="88">
        <v>64</v>
      </c>
      <c r="E526" s="85">
        <v>4.8</v>
      </c>
      <c r="F526" s="78"/>
      <c r="G526" s="15">
        <f t="shared" si="7"/>
        <v>2</v>
      </c>
      <c r="H526" s="15">
        <v>2</v>
      </c>
      <c r="I526" s="15">
        <v>0</v>
      </c>
      <c r="J526" s="15"/>
      <c r="K526" s="15"/>
      <c r="L526" s="59"/>
      <c r="M526" s="59"/>
      <c r="N526" s="59"/>
      <c r="O526" s="59"/>
      <c r="P526" s="15"/>
      <c r="Q526" s="59"/>
      <c r="R526" s="59"/>
      <c r="S526" s="59"/>
      <c r="T526" s="59"/>
      <c r="U526" s="15"/>
      <c r="V526" s="59"/>
      <c r="W526" s="59"/>
      <c r="X526" s="61"/>
      <c r="Y526" s="59"/>
      <c r="Z526" s="61"/>
      <c r="AA526" s="59"/>
      <c r="AB526" s="62"/>
      <c r="AC526" s="62"/>
      <c r="AD526" s="59"/>
      <c r="AE526" s="62"/>
      <c r="AF526" s="59"/>
      <c r="AG526" s="63"/>
      <c r="AH526" s="59"/>
      <c r="AI526" s="59"/>
      <c r="AJ526" s="59"/>
      <c r="AK526" s="59"/>
      <c r="AL526" s="59"/>
      <c r="AM526" s="63"/>
      <c r="AN526" s="59"/>
      <c r="AO526" s="59"/>
      <c r="AP526" s="59"/>
      <c r="AQ526" s="59"/>
      <c r="AR526" s="59"/>
      <c r="AS526" s="63"/>
      <c r="AT526" s="63"/>
      <c r="AU526" s="59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  <c r="BF526" s="13"/>
      <c r="BG526" s="13"/>
      <c r="BH526" s="13"/>
      <c r="BI526" s="13"/>
      <c r="BJ526" s="13"/>
      <c r="BK526" s="13"/>
      <c r="BL526" s="13"/>
      <c r="BM526" s="13"/>
      <c r="BN526" s="13"/>
      <c r="BO526" s="13"/>
      <c r="BP526" s="13"/>
      <c r="BQ526" s="13"/>
      <c r="BR526" s="13"/>
      <c r="BS526" s="13"/>
      <c r="BT526" s="13"/>
      <c r="BU526" s="13"/>
      <c r="BV526" s="13"/>
      <c r="BW526" s="13"/>
      <c r="BX526" s="13"/>
      <c r="BY526" s="13"/>
      <c r="BZ526" s="13"/>
      <c r="CA526" s="13"/>
      <c r="CB526" s="13"/>
      <c r="CC526" s="13"/>
      <c r="CD526" s="13"/>
      <c r="CE526" s="13"/>
      <c r="CF526" s="13"/>
      <c r="CG526" s="13"/>
      <c r="CH526" s="13"/>
      <c r="CI526" s="13"/>
      <c r="CJ526" s="13"/>
      <c r="CK526" s="13"/>
      <c r="CL526" s="13"/>
      <c r="CM526" s="13"/>
      <c r="CN526" s="13"/>
      <c r="CO526" s="13"/>
      <c r="CP526" s="13"/>
      <c r="CQ526" s="13"/>
      <c r="CR526" s="13"/>
      <c r="CS526" s="13"/>
      <c r="CT526" s="13"/>
      <c r="CU526" s="13"/>
      <c r="CV526" s="13"/>
      <c r="CW526" s="13"/>
      <c r="CX526" s="13"/>
      <c r="CY526" s="13"/>
      <c r="CZ526" s="13"/>
      <c r="DA526" s="13"/>
      <c r="DB526" s="13"/>
      <c r="DC526" s="13"/>
      <c r="DD526" s="13"/>
      <c r="DE526" s="13"/>
      <c r="DF526" s="13"/>
      <c r="DG526" s="13"/>
      <c r="DH526" s="13"/>
      <c r="DI526" s="13"/>
      <c r="DJ526" s="13"/>
      <c r="DK526" s="13"/>
      <c r="DL526" s="13"/>
      <c r="DM526" s="13"/>
      <c r="DN526" s="13"/>
      <c r="DO526" s="13"/>
      <c r="DP526" s="13"/>
      <c r="DQ526" s="13"/>
      <c r="DR526" s="13"/>
      <c r="DS526" s="13"/>
      <c r="DT526" s="13"/>
      <c r="DU526" s="13"/>
      <c r="DV526" s="13"/>
      <c r="DW526" s="13"/>
      <c r="DX526" s="13"/>
      <c r="DY526" s="13"/>
      <c r="DZ526" s="13"/>
      <c r="EA526" s="13"/>
      <c r="EB526" s="13"/>
      <c r="EC526" s="13"/>
      <c r="ED526" s="13"/>
      <c r="EE526" s="13"/>
      <c r="EF526" s="13"/>
      <c r="EG526" s="13"/>
      <c r="EH526" s="13"/>
      <c r="EI526" s="13"/>
      <c r="EJ526" s="13"/>
      <c r="EK526" s="13"/>
      <c r="EL526" s="13"/>
      <c r="EM526" s="13"/>
      <c r="EN526" s="13"/>
      <c r="EO526" s="13"/>
      <c r="EP526" s="13"/>
      <c r="EQ526" s="13"/>
      <c r="ER526" s="13"/>
      <c r="ES526" s="13"/>
      <c r="ET526" s="13"/>
      <c r="EU526" s="13"/>
      <c r="EV526" s="13"/>
      <c r="EW526" s="13"/>
      <c r="EX526" s="13"/>
      <c r="EY526" s="13"/>
      <c r="EZ526" s="13"/>
      <c r="FA526" s="13"/>
      <c r="FB526" s="13"/>
      <c r="FC526" s="13"/>
      <c r="FD526" s="13"/>
      <c r="FE526" s="13"/>
      <c r="FF526" s="13"/>
      <c r="FG526" s="13"/>
      <c r="FH526" s="13"/>
      <c r="FI526" s="13"/>
      <c r="FJ526" s="13"/>
      <c r="FK526" s="13"/>
      <c r="FL526" s="13"/>
      <c r="FM526" s="13"/>
      <c r="FN526" s="13"/>
      <c r="FO526" s="13"/>
      <c r="FP526" s="13"/>
      <c r="FQ526" s="13"/>
      <c r="FR526" s="13"/>
      <c r="FS526" s="13"/>
      <c r="FT526" s="13"/>
      <c r="FU526" s="13"/>
      <c r="FV526" s="13"/>
      <c r="FW526" s="13"/>
      <c r="FX526" s="13"/>
      <c r="FY526" s="13"/>
      <c r="FZ526" s="13"/>
      <c r="GA526" s="13"/>
      <c r="GB526" s="13"/>
      <c r="GC526" s="13"/>
    </row>
    <row r="527" spans="1:185" ht="12.75" customHeight="1" x14ac:dyDescent="0.2">
      <c r="A527" s="76"/>
      <c r="B527" s="81" t="s">
        <v>483</v>
      </c>
      <c r="C527" s="82" t="s">
        <v>653</v>
      </c>
      <c r="D527" s="88">
        <v>65</v>
      </c>
      <c r="E527" s="85">
        <v>4.8</v>
      </c>
      <c r="F527" s="50">
        <v>4.8</v>
      </c>
      <c r="G527" s="15">
        <f t="shared" si="7"/>
        <v>30</v>
      </c>
      <c r="H527" s="15">
        <v>0</v>
      </c>
      <c r="I527" s="15">
        <v>0</v>
      </c>
      <c r="J527" s="15">
        <v>0</v>
      </c>
      <c r="K527" s="15"/>
      <c r="L527" s="59">
        <v>0</v>
      </c>
      <c r="M527" s="59">
        <v>11</v>
      </c>
      <c r="N527" s="59">
        <v>0</v>
      </c>
      <c r="O527" s="59">
        <v>12</v>
      </c>
      <c r="P527" s="15"/>
      <c r="Q527" s="59">
        <v>5</v>
      </c>
      <c r="R527" s="59">
        <v>0</v>
      </c>
      <c r="S527" s="59">
        <v>2</v>
      </c>
      <c r="T527" s="59"/>
      <c r="U527" s="15"/>
      <c r="V527" s="59"/>
      <c r="W527" s="59"/>
      <c r="X527" s="61"/>
      <c r="Y527" s="59"/>
      <c r="Z527" s="61"/>
      <c r="AA527" s="59"/>
      <c r="AB527" s="62"/>
      <c r="AC527" s="62"/>
      <c r="AD527" s="59"/>
      <c r="AE527" s="62"/>
      <c r="AF527" s="59"/>
      <c r="AG527" s="59"/>
      <c r="AH527" s="59"/>
      <c r="AI527" s="59"/>
      <c r="AJ527" s="59"/>
      <c r="AK527" s="59"/>
      <c r="AL527" s="59"/>
      <c r="AM527" s="59"/>
      <c r="AN527" s="59"/>
      <c r="AO527" s="59"/>
      <c r="AP527" s="59"/>
      <c r="AQ527" s="59"/>
      <c r="AR527" s="59"/>
      <c r="AS527" s="59"/>
      <c r="AT527" s="59"/>
      <c r="AU527" s="59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  <c r="BF527" s="13"/>
      <c r="BG527" s="13"/>
      <c r="BH527" s="13"/>
      <c r="BI527" s="13"/>
      <c r="BJ527" s="13"/>
      <c r="BK527" s="13"/>
      <c r="BL527" s="13"/>
      <c r="BM527" s="13"/>
      <c r="BN527" s="13"/>
      <c r="BO527" s="13"/>
      <c r="BP527" s="13"/>
      <c r="BQ527" s="13"/>
      <c r="BR527" s="13"/>
      <c r="BS527" s="13"/>
      <c r="BT527" s="13"/>
      <c r="BU527" s="13"/>
      <c r="BV527" s="13"/>
      <c r="BW527" s="13"/>
      <c r="BX527" s="13"/>
      <c r="BY527" s="13"/>
      <c r="BZ527" s="13"/>
      <c r="CA527" s="13"/>
      <c r="CB527" s="13"/>
      <c r="CC527" s="13"/>
      <c r="CD527" s="13"/>
      <c r="CE527" s="13"/>
      <c r="CF527" s="13"/>
      <c r="CG527" s="13"/>
      <c r="CH527" s="13"/>
      <c r="CI527" s="13"/>
      <c r="CJ527" s="13"/>
      <c r="CK527" s="13"/>
      <c r="CL527" s="13"/>
      <c r="CM527" s="13"/>
      <c r="CN527" s="13"/>
      <c r="CO527" s="13"/>
      <c r="CP527" s="13"/>
      <c r="CQ527" s="13"/>
      <c r="CR527" s="13"/>
      <c r="CS527" s="13"/>
      <c r="CT527" s="13"/>
      <c r="CU527" s="13"/>
      <c r="CV527" s="13"/>
      <c r="CW527" s="13"/>
      <c r="CX527" s="13"/>
      <c r="CY527" s="13"/>
      <c r="CZ527" s="13"/>
      <c r="DA527" s="13"/>
      <c r="DB527" s="13"/>
      <c r="DC527" s="13"/>
      <c r="DD527" s="13"/>
      <c r="DE527" s="13"/>
      <c r="DF527" s="13"/>
      <c r="DG527" s="13"/>
      <c r="DH527" s="13"/>
      <c r="DI527" s="13"/>
      <c r="DJ527" s="13"/>
      <c r="DK527" s="13"/>
      <c r="DL527" s="13"/>
      <c r="DM527" s="13"/>
      <c r="DN527" s="13"/>
      <c r="DO527" s="13"/>
      <c r="DP527" s="13"/>
      <c r="DQ527" s="13"/>
      <c r="DR527" s="13"/>
      <c r="DS527" s="13"/>
      <c r="DT527" s="13"/>
      <c r="DU527" s="13"/>
      <c r="DV527" s="13"/>
      <c r="DW527" s="13"/>
      <c r="DX527" s="13"/>
      <c r="DY527" s="13"/>
      <c r="DZ527" s="13"/>
      <c r="EA527" s="13"/>
      <c r="EB527" s="13"/>
      <c r="EC527" s="13"/>
      <c r="ED527" s="13"/>
      <c r="EE527" s="13"/>
      <c r="EF527" s="13"/>
      <c r="EG527" s="13"/>
      <c r="EH527" s="13"/>
      <c r="EI527" s="13"/>
      <c r="EJ527" s="13"/>
      <c r="EK527" s="13"/>
      <c r="EL527" s="13"/>
      <c r="EM527" s="13"/>
      <c r="EN527" s="13"/>
      <c r="EO527" s="13"/>
      <c r="EP527" s="13"/>
      <c r="EQ527" s="13"/>
      <c r="ER527" s="13"/>
      <c r="ES527" s="13"/>
      <c r="ET527" s="13"/>
      <c r="EU527" s="13"/>
      <c r="EV527" s="13"/>
      <c r="EW527" s="13"/>
      <c r="EX527" s="13"/>
      <c r="EY527" s="13"/>
      <c r="EZ527" s="13"/>
      <c r="FA527" s="13"/>
      <c r="FB527" s="13"/>
      <c r="FC527" s="13"/>
      <c r="FD527" s="13"/>
      <c r="FE527" s="13"/>
      <c r="FF527" s="13"/>
      <c r="FG527" s="13"/>
      <c r="FH527" s="13"/>
      <c r="FI527" s="13"/>
      <c r="FJ527" s="13"/>
      <c r="FK527" s="13"/>
      <c r="FL527" s="13"/>
      <c r="FM527" s="13"/>
      <c r="FN527" s="13"/>
      <c r="FO527" s="13"/>
      <c r="FP527" s="13"/>
      <c r="FQ527" s="13"/>
      <c r="FR527" s="13"/>
      <c r="FS527" s="13"/>
      <c r="FT527" s="13"/>
      <c r="FU527" s="13"/>
      <c r="FV527" s="13"/>
      <c r="FW527" s="13"/>
      <c r="FX527" s="13"/>
      <c r="FY527" s="13"/>
      <c r="FZ527" s="13"/>
      <c r="GA527" s="13"/>
      <c r="GB527" s="13"/>
      <c r="GC527" s="13"/>
    </row>
    <row r="528" spans="1:185" ht="12.75" customHeight="1" x14ac:dyDescent="0.2">
      <c r="A528" s="76"/>
      <c r="B528" s="81" t="s">
        <v>486</v>
      </c>
      <c r="C528" s="82" t="s">
        <v>655</v>
      </c>
      <c r="D528" s="88">
        <v>86</v>
      </c>
      <c r="E528" s="85">
        <v>4.7</v>
      </c>
      <c r="F528" s="78"/>
      <c r="G528" s="15">
        <f t="shared" si="7"/>
        <v>18</v>
      </c>
      <c r="H528" s="15">
        <v>0</v>
      </c>
      <c r="I528" s="15">
        <v>0</v>
      </c>
      <c r="J528" s="15">
        <v>2</v>
      </c>
      <c r="K528" s="15"/>
      <c r="L528" s="59">
        <v>2</v>
      </c>
      <c r="M528" s="59">
        <v>0</v>
      </c>
      <c r="N528" s="59">
        <v>0</v>
      </c>
      <c r="O528" s="59">
        <v>1</v>
      </c>
      <c r="P528" s="15"/>
      <c r="Q528" s="59">
        <v>6</v>
      </c>
      <c r="R528" s="59">
        <v>2</v>
      </c>
      <c r="S528" s="59">
        <v>5</v>
      </c>
      <c r="T528" s="59"/>
      <c r="U528" s="15"/>
      <c r="V528" s="59"/>
      <c r="W528" s="59"/>
      <c r="X528" s="61"/>
      <c r="Y528" s="59"/>
      <c r="Z528" s="61"/>
      <c r="AA528" s="59"/>
      <c r="AB528" s="62"/>
      <c r="AC528" s="62"/>
      <c r="AD528" s="59"/>
      <c r="AE528" s="62"/>
      <c r="AF528" s="59"/>
      <c r="AG528" s="63"/>
      <c r="AH528" s="59"/>
      <c r="AI528" s="59"/>
      <c r="AJ528" s="59"/>
      <c r="AK528" s="59"/>
      <c r="AL528" s="59"/>
      <c r="AM528" s="59"/>
      <c r="AN528" s="59"/>
      <c r="AO528" s="59"/>
      <c r="AP528" s="59"/>
      <c r="AQ528" s="59"/>
      <c r="AR528" s="59"/>
      <c r="AS528" s="59"/>
      <c r="AT528" s="63"/>
      <c r="AU528" s="59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  <c r="BF528" s="13"/>
      <c r="BG528" s="13"/>
      <c r="BH528" s="13"/>
      <c r="BI528" s="13"/>
      <c r="BJ528" s="13"/>
      <c r="BK528" s="13"/>
      <c r="BL528" s="13"/>
      <c r="BM528" s="13"/>
      <c r="BN528" s="13"/>
      <c r="BO528" s="13"/>
      <c r="BP528" s="13"/>
      <c r="BQ528" s="13"/>
      <c r="BR528" s="13"/>
      <c r="BS528" s="13"/>
      <c r="BT528" s="13"/>
      <c r="BU528" s="13"/>
      <c r="BV528" s="13"/>
      <c r="BW528" s="13"/>
      <c r="BX528" s="13"/>
      <c r="BY528" s="13"/>
      <c r="BZ528" s="13"/>
      <c r="CA528" s="13"/>
      <c r="CB528" s="13"/>
      <c r="CC528" s="13"/>
      <c r="CD528" s="13"/>
      <c r="CE528" s="13"/>
      <c r="CF528" s="13"/>
      <c r="CG528" s="13"/>
      <c r="CH528" s="13"/>
      <c r="CI528" s="13"/>
      <c r="CJ528" s="13"/>
      <c r="CK528" s="13"/>
      <c r="CL528" s="13"/>
      <c r="CM528" s="13"/>
      <c r="CN528" s="13"/>
      <c r="CO528" s="13"/>
      <c r="CP528" s="13"/>
      <c r="CQ528" s="13"/>
      <c r="CR528" s="13"/>
      <c r="CS528" s="13"/>
      <c r="CT528" s="13"/>
      <c r="CU528" s="13"/>
      <c r="CV528" s="13"/>
      <c r="CW528" s="13"/>
      <c r="CX528" s="13"/>
      <c r="CY528" s="13"/>
      <c r="CZ528" s="13"/>
      <c r="DA528" s="13"/>
      <c r="DB528" s="13"/>
      <c r="DC528" s="13"/>
      <c r="DD528" s="13"/>
      <c r="DE528" s="13"/>
      <c r="DF528" s="13"/>
      <c r="DG528" s="13"/>
      <c r="DH528" s="13"/>
      <c r="DI528" s="13"/>
      <c r="DJ528" s="13"/>
      <c r="DK528" s="13"/>
      <c r="DL528" s="13"/>
      <c r="DM528" s="13"/>
      <c r="DN528" s="13"/>
      <c r="DO528" s="13"/>
      <c r="DP528" s="13"/>
      <c r="DQ528" s="13"/>
      <c r="DR528" s="13"/>
      <c r="DS528" s="13"/>
      <c r="DT528" s="13"/>
      <c r="DU528" s="13"/>
      <c r="DV528" s="13"/>
      <c r="DW528" s="13"/>
      <c r="DX528" s="13"/>
      <c r="DY528" s="13"/>
      <c r="DZ528" s="13"/>
      <c r="EA528" s="13"/>
      <c r="EB528" s="13"/>
      <c r="EC528" s="13"/>
      <c r="ED528" s="13"/>
      <c r="EE528" s="13"/>
      <c r="EF528" s="13"/>
      <c r="EG528" s="13"/>
      <c r="EH528" s="13"/>
      <c r="EI528" s="13"/>
      <c r="EJ528" s="13"/>
      <c r="EK528" s="13"/>
      <c r="EL528" s="13"/>
      <c r="EM528" s="13"/>
      <c r="EN528" s="13"/>
      <c r="EO528" s="13"/>
      <c r="EP528" s="13"/>
      <c r="EQ528" s="13"/>
      <c r="ER528" s="13"/>
      <c r="ES528" s="13"/>
      <c r="ET528" s="13"/>
      <c r="EU528" s="13"/>
      <c r="EV528" s="13"/>
      <c r="EW528" s="13"/>
      <c r="EX528" s="13"/>
      <c r="EY528" s="13"/>
      <c r="EZ528" s="13"/>
      <c r="FA528" s="13"/>
      <c r="FB528" s="13"/>
      <c r="FC528" s="13"/>
      <c r="FD528" s="13"/>
      <c r="FE528" s="13"/>
      <c r="FF528" s="13"/>
      <c r="FG528" s="13"/>
      <c r="FH528" s="13"/>
      <c r="FI528" s="13"/>
      <c r="FJ528" s="13"/>
      <c r="FK528" s="13"/>
      <c r="FL528" s="13"/>
      <c r="FM528" s="13"/>
      <c r="FN528" s="13"/>
      <c r="FO528" s="13"/>
      <c r="FP528" s="13"/>
      <c r="FQ528" s="13"/>
      <c r="FR528" s="13"/>
      <c r="FS528" s="13"/>
      <c r="FT528" s="13"/>
      <c r="FU528" s="13"/>
      <c r="FV528" s="13"/>
      <c r="FW528" s="13"/>
      <c r="FX528" s="13"/>
      <c r="FY528" s="13"/>
      <c r="FZ528" s="13"/>
      <c r="GA528" s="13"/>
      <c r="GB528" s="13"/>
      <c r="GC528" s="13"/>
    </row>
    <row r="529" spans="1:185" ht="12.75" customHeight="1" x14ac:dyDescent="0.2">
      <c r="A529" s="76"/>
      <c r="B529" s="81" t="s">
        <v>186</v>
      </c>
      <c r="C529" s="82" t="s">
        <v>655</v>
      </c>
      <c r="D529" s="88">
        <v>115</v>
      </c>
      <c r="E529" s="85">
        <v>4.7</v>
      </c>
      <c r="F529" s="50">
        <v>4.7</v>
      </c>
      <c r="G529" s="15">
        <f t="shared" si="7"/>
        <v>28</v>
      </c>
      <c r="H529" s="15">
        <v>1</v>
      </c>
      <c r="I529" s="15">
        <v>1</v>
      </c>
      <c r="J529" s="15">
        <v>2</v>
      </c>
      <c r="K529" s="15"/>
      <c r="L529" s="59">
        <v>1</v>
      </c>
      <c r="M529" s="59">
        <v>10</v>
      </c>
      <c r="N529" s="59">
        <v>7</v>
      </c>
      <c r="O529" s="59">
        <v>2</v>
      </c>
      <c r="P529" s="15"/>
      <c r="Q529" s="59">
        <v>2</v>
      </c>
      <c r="R529" s="59">
        <v>2</v>
      </c>
      <c r="S529" s="59">
        <v>0</v>
      </c>
      <c r="T529" s="59"/>
      <c r="U529" s="15"/>
      <c r="V529" s="59"/>
      <c r="W529" s="59"/>
      <c r="X529" s="61"/>
      <c r="Y529" s="59"/>
      <c r="Z529" s="61"/>
      <c r="AA529" s="59"/>
      <c r="AB529" s="62"/>
      <c r="AC529" s="62"/>
      <c r="AD529" s="59"/>
      <c r="AE529" s="62"/>
      <c r="AF529" s="59"/>
      <c r="AG529" s="59"/>
      <c r="AH529" s="59"/>
      <c r="AI529" s="59"/>
      <c r="AJ529" s="59"/>
      <c r="AK529" s="59"/>
      <c r="AL529" s="59"/>
      <c r="AM529" s="59"/>
      <c r="AN529" s="59"/>
      <c r="AO529" s="59"/>
      <c r="AP529" s="59"/>
      <c r="AQ529" s="59"/>
      <c r="AR529" s="59"/>
      <c r="AS529" s="59"/>
      <c r="AT529" s="63"/>
      <c r="AU529" s="59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  <c r="BF529" s="13"/>
      <c r="BG529" s="13"/>
      <c r="BH529" s="13"/>
      <c r="BI529" s="13"/>
      <c r="BJ529" s="13"/>
      <c r="BK529" s="13"/>
      <c r="BL529" s="13"/>
      <c r="BM529" s="13"/>
      <c r="BN529" s="13"/>
      <c r="BO529" s="13"/>
      <c r="BP529" s="13"/>
      <c r="BQ529" s="13"/>
      <c r="BR529" s="13"/>
      <c r="BS529" s="13"/>
      <c r="BT529" s="13"/>
      <c r="BU529" s="13"/>
      <c r="BV529" s="13"/>
      <c r="BW529" s="13"/>
      <c r="BX529" s="13"/>
      <c r="BY529" s="13"/>
      <c r="BZ529" s="13"/>
      <c r="CA529" s="13"/>
      <c r="CB529" s="13"/>
      <c r="CC529" s="13"/>
      <c r="CD529" s="13"/>
      <c r="CE529" s="13"/>
      <c r="CF529" s="13"/>
      <c r="CG529" s="13"/>
      <c r="CH529" s="13"/>
      <c r="CI529" s="13"/>
      <c r="CJ529" s="13"/>
      <c r="CK529" s="13"/>
      <c r="CL529" s="13"/>
      <c r="CM529" s="13"/>
      <c r="CN529" s="13"/>
      <c r="CO529" s="13"/>
      <c r="CP529" s="13"/>
      <c r="CQ529" s="13"/>
      <c r="CR529" s="13"/>
      <c r="CS529" s="13"/>
      <c r="CT529" s="13"/>
      <c r="CU529" s="13"/>
      <c r="CV529" s="13"/>
      <c r="CW529" s="13"/>
      <c r="CX529" s="13"/>
      <c r="CY529" s="13"/>
      <c r="CZ529" s="13"/>
      <c r="DA529" s="13"/>
      <c r="DB529" s="13"/>
      <c r="DC529" s="13"/>
      <c r="DD529" s="13"/>
      <c r="DE529" s="13"/>
      <c r="DF529" s="13"/>
      <c r="DG529" s="13"/>
      <c r="DH529" s="13"/>
      <c r="DI529" s="13"/>
      <c r="DJ529" s="13"/>
      <c r="DK529" s="13"/>
      <c r="DL529" s="13"/>
      <c r="DM529" s="13"/>
      <c r="DN529" s="13"/>
      <c r="DO529" s="13"/>
      <c r="DP529" s="13"/>
      <c r="DQ529" s="13"/>
      <c r="DR529" s="13"/>
      <c r="DS529" s="13"/>
      <c r="DT529" s="13"/>
      <c r="DU529" s="13"/>
      <c r="DV529" s="13"/>
      <c r="DW529" s="13"/>
      <c r="DX529" s="13"/>
      <c r="DY529" s="13"/>
      <c r="DZ529" s="13"/>
      <c r="EA529" s="13"/>
      <c r="EB529" s="13"/>
      <c r="EC529" s="13"/>
      <c r="ED529" s="13"/>
      <c r="EE529" s="13"/>
      <c r="EF529" s="13"/>
      <c r="EG529" s="13"/>
      <c r="EH529" s="13"/>
      <c r="EI529" s="13"/>
      <c r="EJ529" s="13"/>
      <c r="EK529" s="13"/>
      <c r="EL529" s="13"/>
      <c r="EM529" s="13"/>
      <c r="EN529" s="13"/>
      <c r="EO529" s="13"/>
      <c r="EP529" s="13"/>
      <c r="EQ529" s="13"/>
      <c r="ER529" s="13"/>
      <c r="ES529" s="13"/>
      <c r="ET529" s="13"/>
      <c r="EU529" s="13"/>
      <c r="EV529" s="13"/>
      <c r="EW529" s="13"/>
      <c r="EX529" s="13"/>
      <c r="EY529" s="13"/>
      <c r="EZ529" s="13"/>
      <c r="FA529" s="13"/>
      <c r="FB529" s="13"/>
      <c r="FC529" s="13"/>
      <c r="FD529" s="13"/>
      <c r="FE529" s="13"/>
      <c r="FF529" s="13"/>
      <c r="FG529" s="13"/>
      <c r="FH529" s="13"/>
      <c r="FI529" s="13"/>
      <c r="FJ529" s="13"/>
      <c r="FK529" s="13"/>
      <c r="FL529" s="13"/>
      <c r="FM529" s="13"/>
      <c r="FN529" s="13"/>
      <c r="FO529" s="13"/>
      <c r="FP529" s="13"/>
      <c r="FQ529" s="13"/>
      <c r="FR529" s="13"/>
      <c r="FS529" s="13"/>
      <c r="FT529" s="13"/>
      <c r="FU529" s="13"/>
      <c r="FV529" s="13"/>
      <c r="FW529" s="13"/>
      <c r="FX529" s="13"/>
      <c r="FY529" s="13"/>
      <c r="FZ529" s="13"/>
      <c r="GA529" s="13"/>
      <c r="GB529" s="13"/>
      <c r="GC529" s="13"/>
    </row>
    <row r="530" spans="1:185" ht="12.75" customHeight="1" x14ac:dyDescent="0.2">
      <c r="A530" s="76"/>
      <c r="B530" s="81" t="s">
        <v>621</v>
      </c>
      <c r="C530" s="82" t="s">
        <v>654</v>
      </c>
      <c r="D530" s="88"/>
      <c r="E530" s="85">
        <v>4.7</v>
      </c>
      <c r="F530" s="50">
        <v>4.7</v>
      </c>
      <c r="G530" s="15">
        <f t="shared" si="7"/>
        <v>61</v>
      </c>
      <c r="H530" s="15">
        <v>2</v>
      </c>
      <c r="I530" s="15">
        <v>2</v>
      </c>
      <c r="J530" s="15">
        <v>6</v>
      </c>
      <c r="K530" s="15"/>
      <c r="L530" s="59">
        <v>15</v>
      </c>
      <c r="M530" s="59">
        <v>5</v>
      </c>
      <c r="N530" s="59">
        <v>7</v>
      </c>
      <c r="O530" s="59">
        <v>2</v>
      </c>
      <c r="P530" s="15"/>
      <c r="Q530" s="59">
        <v>15</v>
      </c>
      <c r="R530" s="59">
        <v>5</v>
      </c>
      <c r="S530" s="59">
        <v>2</v>
      </c>
      <c r="T530" s="59"/>
      <c r="U530" s="15"/>
      <c r="V530" s="59"/>
      <c r="W530" s="59"/>
      <c r="X530" s="61"/>
      <c r="Y530" s="59"/>
      <c r="Z530" s="61"/>
      <c r="AA530" s="59"/>
      <c r="AB530" s="62"/>
      <c r="AC530" s="62"/>
      <c r="AD530" s="59"/>
      <c r="AE530" s="62"/>
      <c r="AF530" s="59"/>
      <c r="AG530" s="59"/>
      <c r="AH530" s="59"/>
      <c r="AI530" s="59"/>
      <c r="AJ530" s="59"/>
      <c r="AK530" s="59"/>
      <c r="AL530" s="59"/>
      <c r="AM530" s="59"/>
      <c r="AN530" s="59"/>
      <c r="AO530" s="59"/>
      <c r="AP530" s="59"/>
      <c r="AQ530" s="63"/>
      <c r="AR530" s="59"/>
      <c r="AS530" s="63"/>
      <c r="AT530" s="63"/>
      <c r="AU530" s="59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  <c r="BF530" s="13"/>
      <c r="BG530" s="13"/>
      <c r="BH530" s="13"/>
      <c r="BI530" s="13"/>
      <c r="BJ530" s="13"/>
      <c r="BK530" s="13"/>
      <c r="BL530" s="13"/>
      <c r="BM530" s="13"/>
      <c r="BN530" s="13"/>
      <c r="BO530" s="13"/>
      <c r="BP530" s="13"/>
      <c r="BQ530" s="13"/>
      <c r="BR530" s="13"/>
      <c r="BS530" s="13"/>
      <c r="BT530" s="13"/>
      <c r="BU530" s="13"/>
      <c r="BV530" s="13"/>
      <c r="BW530" s="13"/>
      <c r="BX530" s="13"/>
      <c r="BY530" s="13"/>
      <c r="BZ530" s="13"/>
      <c r="CA530" s="13"/>
      <c r="CB530" s="13"/>
      <c r="CC530" s="13"/>
      <c r="CD530" s="13"/>
      <c r="CE530" s="13"/>
      <c r="CF530" s="13"/>
      <c r="CG530" s="13"/>
      <c r="CH530" s="13"/>
      <c r="CI530" s="13"/>
      <c r="CJ530" s="13"/>
      <c r="CK530" s="13"/>
      <c r="CL530" s="13"/>
      <c r="CM530" s="13"/>
      <c r="CN530" s="13"/>
      <c r="CO530" s="13"/>
      <c r="CP530" s="13"/>
      <c r="CQ530" s="13"/>
      <c r="CR530" s="13"/>
      <c r="CS530" s="13"/>
      <c r="CT530" s="13"/>
      <c r="CU530" s="13"/>
      <c r="CV530" s="13"/>
      <c r="CW530" s="13"/>
      <c r="CX530" s="13"/>
      <c r="CY530" s="13"/>
      <c r="CZ530" s="13"/>
      <c r="DA530" s="13"/>
      <c r="DB530" s="13"/>
      <c r="DC530" s="13"/>
      <c r="DD530" s="13"/>
      <c r="DE530" s="13"/>
      <c r="DF530" s="13"/>
      <c r="DG530" s="13"/>
      <c r="DH530" s="13"/>
      <c r="DI530" s="13"/>
      <c r="DJ530" s="13"/>
      <c r="DK530" s="13"/>
      <c r="DL530" s="13"/>
      <c r="DM530" s="13"/>
      <c r="DN530" s="13"/>
      <c r="DO530" s="13"/>
      <c r="DP530" s="13"/>
      <c r="DQ530" s="13"/>
      <c r="DR530" s="13"/>
      <c r="DS530" s="13"/>
      <c r="DT530" s="13"/>
      <c r="DU530" s="13"/>
      <c r="DV530" s="13"/>
      <c r="DW530" s="13"/>
      <c r="DX530" s="13"/>
      <c r="DY530" s="13"/>
      <c r="DZ530" s="13"/>
      <c r="EA530" s="13"/>
      <c r="EB530" s="13"/>
      <c r="EC530" s="13"/>
      <c r="ED530" s="13"/>
      <c r="EE530" s="13"/>
      <c r="EF530" s="13"/>
      <c r="EG530" s="13"/>
      <c r="EH530" s="13"/>
      <c r="EI530" s="13"/>
      <c r="EJ530" s="13"/>
      <c r="EK530" s="13"/>
      <c r="EL530" s="13"/>
      <c r="EM530" s="13"/>
      <c r="EN530" s="13"/>
      <c r="EO530" s="13"/>
      <c r="EP530" s="13"/>
      <c r="EQ530" s="13"/>
      <c r="ER530" s="13"/>
      <c r="ES530" s="13"/>
      <c r="ET530" s="13"/>
      <c r="EU530" s="13"/>
      <c r="EV530" s="13"/>
      <c r="EW530" s="13"/>
      <c r="EX530" s="13"/>
      <c r="EY530" s="13"/>
      <c r="EZ530" s="13"/>
      <c r="FA530" s="13"/>
      <c r="FB530" s="13"/>
      <c r="FC530" s="13"/>
      <c r="FD530" s="13"/>
      <c r="FE530" s="13"/>
      <c r="FF530" s="13"/>
      <c r="FG530" s="13"/>
      <c r="FH530" s="13"/>
      <c r="FI530" s="13"/>
      <c r="FJ530" s="13"/>
      <c r="FK530" s="13"/>
      <c r="FL530" s="13"/>
      <c r="FM530" s="13"/>
      <c r="FN530" s="13"/>
      <c r="FO530" s="13"/>
      <c r="FP530" s="13"/>
      <c r="FQ530" s="13"/>
      <c r="FR530" s="13"/>
      <c r="FS530" s="13"/>
      <c r="FT530" s="13"/>
      <c r="FU530" s="13"/>
      <c r="FV530" s="13"/>
      <c r="FW530" s="13"/>
      <c r="FX530" s="13"/>
      <c r="FY530" s="13"/>
      <c r="FZ530" s="13"/>
      <c r="GA530" s="13"/>
      <c r="GB530" s="13"/>
      <c r="GC530" s="13"/>
    </row>
    <row r="531" spans="1:185" ht="12.75" customHeight="1" x14ac:dyDescent="0.2">
      <c r="A531" s="76"/>
      <c r="B531" s="81" t="s">
        <v>622</v>
      </c>
      <c r="C531" s="82" t="s">
        <v>661</v>
      </c>
      <c r="D531" s="88"/>
      <c r="E531" s="85">
        <v>4.7</v>
      </c>
      <c r="F531" s="50">
        <v>7.2</v>
      </c>
      <c r="G531" s="15">
        <f t="shared" si="7"/>
        <v>43</v>
      </c>
      <c r="H531" s="15">
        <v>1</v>
      </c>
      <c r="I531" s="15">
        <v>0</v>
      </c>
      <c r="J531" s="68">
        <v>1</v>
      </c>
      <c r="K531" s="15"/>
      <c r="L531" s="59">
        <v>7</v>
      </c>
      <c r="M531" s="59">
        <v>2</v>
      </c>
      <c r="N531" s="59">
        <v>5</v>
      </c>
      <c r="O531" s="59">
        <v>2</v>
      </c>
      <c r="P531" s="15"/>
      <c r="Q531" s="59">
        <v>7</v>
      </c>
      <c r="R531" s="59">
        <v>8</v>
      </c>
      <c r="S531" s="59">
        <v>10</v>
      </c>
      <c r="T531" s="59"/>
      <c r="U531" s="15"/>
      <c r="V531" s="59"/>
      <c r="W531" s="59"/>
      <c r="X531" s="61"/>
      <c r="Y531" s="59"/>
      <c r="Z531" s="61"/>
      <c r="AA531" s="59"/>
      <c r="AB531" s="62"/>
      <c r="AC531" s="62"/>
      <c r="AD531" s="59"/>
      <c r="AE531" s="62"/>
      <c r="AF531" s="59"/>
      <c r="AG531" s="63"/>
      <c r="AH531" s="59"/>
      <c r="AI531" s="59"/>
      <c r="AJ531" s="59"/>
      <c r="AK531" s="59"/>
      <c r="AL531" s="59"/>
      <c r="AM531" s="59"/>
      <c r="AN531" s="59"/>
      <c r="AO531" s="59"/>
      <c r="AP531" s="59"/>
      <c r="AQ531" s="59"/>
      <c r="AR531" s="59"/>
      <c r="AS531" s="63"/>
      <c r="AT531" s="59"/>
      <c r="AU531" s="59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  <c r="BF531" s="13"/>
      <c r="BG531" s="13"/>
      <c r="BH531" s="13"/>
      <c r="BI531" s="13"/>
      <c r="BJ531" s="13"/>
      <c r="BK531" s="13"/>
      <c r="BL531" s="13"/>
      <c r="BM531" s="13"/>
      <c r="BN531" s="13"/>
      <c r="BO531" s="13"/>
      <c r="BP531" s="13"/>
      <c r="BQ531" s="13"/>
      <c r="BR531" s="13"/>
      <c r="BS531" s="13"/>
      <c r="BT531" s="13"/>
      <c r="BU531" s="13"/>
      <c r="BV531" s="13"/>
      <c r="BW531" s="13"/>
      <c r="BX531" s="13"/>
      <c r="BY531" s="13"/>
      <c r="BZ531" s="13"/>
      <c r="CA531" s="13"/>
      <c r="CB531" s="13"/>
      <c r="CC531" s="13"/>
      <c r="CD531" s="13"/>
      <c r="CE531" s="13"/>
      <c r="CF531" s="13"/>
      <c r="CG531" s="13"/>
      <c r="CH531" s="13"/>
      <c r="CI531" s="13"/>
      <c r="CJ531" s="13"/>
      <c r="CK531" s="13"/>
      <c r="CL531" s="13"/>
      <c r="CM531" s="13"/>
      <c r="CN531" s="13"/>
      <c r="CO531" s="13"/>
      <c r="CP531" s="13"/>
      <c r="CQ531" s="13"/>
      <c r="CR531" s="13"/>
      <c r="CS531" s="13"/>
      <c r="CT531" s="13"/>
      <c r="CU531" s="13"/>
      <c r="CV531" s="13"/>
      <c r="CW531" s="13"/>
      <c r="CX531" s="13"/>
      <c r="CY531" s="13"/>
      <c r="CZ531" s="13"/>
      <c r="DA531" s="13"/>
      <c r="DB531" s="13"/>
      <c r="DC531" s="13"/>
      <c r="DD531" s="13"/>
      <c r="DE531" s="13"/>
      <c r="DF531" s="13"/>
      <c r="DG531" s="13"/>
      <c r="DH531" s="13"/>
      <c r="DI531" s="13"/>
      <c r="DJ531" s="13"/>
      <c r="DK531" s="13"/>
      <c r="DL531" s="13"/>
      <c r="DM531" s="13"/>
      <c r="DN531" s="13"/>
      <c r="DO531" s="13"/>
      <c r="DP531" s="13"/>
      <c r="DQ531" s="13"/>
      <c r="DR531" s="13"/>
      <c r="DS531" s="13"/>
      <c r="DT531" s="13"/>
      <c r="DU531" s="13"/>
      <c r="DV531" s="13"/>
      <c r="DW531" s="13"/>
      <c r="DX531" s="13"/>
      <c r="DY531" s="13"/>
      <c r="DZ531" s="13"/>
      <c r="EA531" s="13"/>
      <c r="EB531" s="13"/>
      <c r="EC531" s="13"/>
      <c r="ED531" s="13"/>
      <c r="EE531" s="13"/>
      <c r="EF531" s="13"/>
      <c r="EG531" s="13"/>
      <c r="EH531" s="13"/>
      <c r="EI531" s="13"/>
      <c r="EJ531" s="13"/>
      <c r="EK531" s="13"/>
      <c r="EL531" s="13"/>
      <c r="EM531" s="13"/>
      <c r="EN531" s="13"/>
      <c r="EO531" s="13"/>
      <c r="EP531" s="13"/>
      <c r="EQ531" s="13"/>
      <c r="ER531" s="13"/>
      <c r="ES531" s="13"/>
      <c r="ET531" s="13"/>
      <c r="EU531" s="13"/>
      <c r="EV531" s="13"/>
      <c r="EW531" s="13"/>
      <c r="EX531" s="13"/>
      <c r="EY531" s="13"/>
      <c r="EZ531" s="13"/>
      <c r="FA531" s="13"/>
      <c r="FB531" s="13"/>
      <c r="FC531" s="13"/>
      <c r="FD531" s="13"/>
      <c r="FE531" s="13"/>
      <c r="FF531" s="13"/>
      <c r="FG531" s="13"/>
      <c r="FH531" s="13"/>
      <c r="FI531" s="13"/>
      <c r="FJ531" s="13"/>
      <c r="FK531" s="13"/>
      <c r="FL531" s="13"/>
      <c r="FM531" s="13"/>
      <c r="FN531" s="13"/>
      <c r="FO531" s="13"/>
      <c r="FP531" s="13"/>
      <c r="FQ531" s="13"/>
      <c r="FR531" s="13"/>
      <c r="FS531" s="13"/>
      <c r="FT531" s="13"/>
      <c r="FU531" s="13"/>
      <c r="FV531" s="13"/>
      <c r="FW531" s="13"/>
      <c r="FX531" s="13"/>
      <c r="FY531" s="13"/>
      <c r="FZ531" s="13"/>
      <c r="GA531" s="13"/>
      <c r="GB531" s="13"/>
      <c r="GC531" s="13"/>
    </row>
    <row r="532" spans="1:185" ht="12.75" customHeight="1" x14ac:dyDescent="0.2">
      <c r="A532" s="76"/>
      <c r="B532" t="s">
        <v>1250</v>
      </c>
      <c r="C532" s="82" t="s">
        <v>660</v>
      </c>
      <c r="D532" s="88"/>
      <c r="E532" s="85">
        <v>4.7</v>
      </c>
      <c r="F532" s="50"/>
      <c r="G532" s="15">
        <f>SUM(H532:AW532)</f>
        <v>29</v>
      </c>
      <c r="H532" s="15"/>
      <c r="I532" s="15"/>
      <c r="J532" s="68">
        <v>0</v>
      </c>
      <c r="K532" s="15"/>
      <c r="L532" s="59">
        <v>7</v>
      </c>
      <c r="M532" s="59">
        <v>2</v>
      </c>
      <c r="N532" s="59">
        <v>7</v>
      </c>
      <c r="O532" s="59">
        <v>2</v>
      </c>
      <c r="P532" s="15"/>
      <c r="Q532" s="59">
        <v>7</v>
      </c>
      <c r="R532" s="59">
        <v>2</v>
      </c>
      <c r="S532" s="59">
        <v>2</v>
      </c>
      <c r="T532" s="59"/>
      <c r="U532" s="15"/>
      <c r="V532" s="59"/>
      <c r="W532" s="59"/>
      <c r="X532" s="61"/>
      <c r="Y532" s="59"/>
      <c r="Z532" s="61"/>
      <c r="AA532" s="59"/>
      <c r="AB532" s="62"/>
      <c r="AC532" s="62"/>
      <c r="AD532" s="59"/>
      <c r="AE532" s="62"/>
      <c r="AF532" s="59"/>
      <c r="AG532" s="63"/>
      <c r="AH532" s="59"/>
      <c r="AI532" s="59"/>
      <c r="AJ532" s="59"/>
      <c r="AK532" s="59"/>
      <c r="AL532" s="59"/>
      <c r="AM532" s="59"/>
      <c r="AN532" s="59"/>
      <c r="AO532" s="59"/>
      <c r="AP532" s="59"/>
      <c r="AQ532" s="59"/>
      <c r="AR532" s="59"/>
      <c r="AS532" s="63"/>
      <c r="AT532" s="59"/>
      <c r="AU532" s="59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  <c r="BF532" s="13"/>
      <c r="BG532" s="13"/>
      <c r="BH532" s="13"/>
      <c r="BI532" s="13"/>
      <c r="BJ532" s="13"/>
      <c r="BK532" s="13"/>
      <c r="BL532" s="13"/>
      <c r="BM532" s="13"/>
      <c r="BN532" s="13"/>
      <c r="BO532" s="13"/>
      <c r="BP532" s="13"/>
      <c r="BQ532" s="13"/>
      <c r="BR532" s="13"/>
      <c r="BS532" s="13"/>
      <c r="BT532" s="13"/>
      <c r="BU532" s="13"/>
      <c r="BV532" s="13"/>
      <c r="BW532" s="13"/>
      <c r="BX532" s="13"/>
      <c r="BY532" s="13"/>
      <c r="BZ532" s="13"/>
      <c r="CA532" s="13"/>
      <c r="CB532" s="13"/>
      <c r="CC532" s="13"/>
      <c r="CD532" s="13"/>
      <c r="CE532" s="13"/>
      <c r="CF532" s="13"/>
      <c r="CG532" s="13"/>
      <c r="CH532" s="13"/>
      <c r="CI532" s="13"/>
      <c r="CJ532" s="13"/>
      <c r="CK532" s="13"/>
      <c r="CL532" s="13"/>
      <c r="CM532" s="13"/>
      <c r="CN532" s="13"/>
      <c r="CO532" s="13"/>
      <c r="CP532" s="13"/>
      <c r="CQ532" s="13"/>
      <c r="CR532" s="13"/>
      <c r="CS532" s="13"/>
      <c r="CT532" s="13"/>
      <c r="CU532" s="13"/>
      <c r="CV532" s="13"/>
      <c r="CW532" s="13"/>
      <c r="CX532" s="13"/>
      <c r="CY532" s="13"/>
      <c r="CZ532" s="13"/>
      <c r="DA532" s="13"/>
      <c r="DB532" s="13"/>
      <c r="DC532" s="13"/>
      <c r="DD532" s="13"/>
      <c r="DE532" s="13"/>
      <c r="DF532" s="13"/>
      <c r="DG532" s="13"/>
      <c r="DH532" s="13"/>
      <c r="DI532" s="13"/>
      <c r="DJ532" s="13"/>
      <c r="DK532" s="13"/>
      <c r="DL532" s="13"/>
      <c r="DM532" s="13"/>
      <c r="DN532" s="13"/>
      <c r="DO532" s="13"/>
      <c r="DP532" s="13"/>
      <c r="DQ532" s="13"/>
      <c r="DR532" s="13"/>
      <c r="DS532" s="13"/>
      <c r="DT532" s="13"/>
      <c r="DU532" s="13"/>
      <c r="DV532" s="13"/>
      <c r="DW532" s="13"/>
      <c r="DX532" s="13"/>
      <c r="DY532" s="13"/>
      <c r="DZ532" s="13"/>
      <c r="EA532" s="13"/>
      <c r="EB532" s="13"/>
      <c r="EC532" s="13"/>
      <c r="ED532" s="13"/>
      <c r="EE532" s="13"/>
      <c r="EF532" s="13"/>
      <c r="EG532" s="13"/>
      <c r="EH532" s="13"/>
      <c r="EI532" s="13"/>
      <c r="EJ532" s="13"/>
      <c r="EK532" s="13"/>
      <c r="EL532" s="13"/>
      <c r="EM532" s="13"/>
      <c r="EN532" s="13"/>
      <c r="EO532" s="13"/>
      <c r="EP532" s="13"/>
      <c r="EQ532" s="13"/>
      <c r="ER532" s="13"/>
      <c r="ES532" s="13"/>
      <c r="ET532" s="13"/>
      <c r="EU532" s="13"/>
      <c r="EV532" s="13"/>
      <c r="EW532" s="13"/>
      <c r="EX532" s="13"/>
      <c r="EY532" s="13"/>
      <c r="EZ532" s="13"/>
      <c r="FA532" s="13"/>
      <c r="FB532" s="13"/>
      <c r="FC532" s="13"/>
      <c r="FD532" s="13"/>
      <c r="FE532" s="13"/>
      <c r="FF532" s="13"/>
      <c r="FG532" s="13"/>
      <c r="FH532" s="13"/>
      <c r="FI532" s="13"/>
      <c r="FJ532" s="13"/>
      <c r="FK532" s="13"/>
      <c r="FL532" s="13"/>
      <c r="FM532" s="13"/>
      <c r="FN532" s="13"/>
      <c r="FO532" s="13"/>
      <c r="FP532" s="13"/>
      <c r="FQ532" s="13"/>
      <c r="FR532" s="13"/>
      <c r="FS532" s="13"/>
      <c r="FT532" s="13"/>
      <c r="FU532" s="13"/>
      <c r="FV532" s="13"/>
      <c r="FW532" s="13"/>
      <c r="FX532" s="13"/>
      <c r="FY532" s="13"/>
      <c r="FZ532" s="13"/>
      <c r="GA532" s="13"/>
      <c r="GB532" s="13"/>
      <c r="GC532" s="13"/>
    </row>
    <row r="533" spans="1:185" ht="12.75" customHeight="1" x14ac:dyDescent="0.2">
      <c r="A533" s="76"/>
      <c r="B533" s="81" t="s">
        <v>187</v>
      </c>
      <c r="C533" s="82" t="s">
        <v>657</v>
      </c>
      <c r="D533" s="88">
        <v>71</v>
      </c>
      <c r="E533" s="85">
        <v>4.5999999999999996</v>
      </c>
      <c r="F533" s="78"/>
      <c r="G533" s="15">
        <f t="shared" si="7"/>
        <v>6</v>
      </c>
      <c r="H533" s="15">
        <v>0</v>
      </c>
      <c r="I533" s="15">
        <v>1</v>
      </c>
      <c r="J533" s="15">
        <v>1</v>
      </c>
      <c r="K533" s="15"/>
      <c r="L533" s="59">
        <v>1</v>
      </c>
      <c r="M533" s="59">
        <v>0</v>
      </c>
      <c r="N533" s="59">
        <v>1</v>
      </c>
      <c r="O533" s="59">
        <v>0</v>
      </c>
      <c r="P533" s="15"/>
      <c r="Q533" s="59">
        <v>0</v>
      </c>
      <c r="R533" s="59">
        <v>1</v>
      </c>
      <c r="S533" s="59">
        <v>1</v>
      </c>
      <c r="T533" s="59"/>
      <c r="U533" s="15"/>
      <c r="V533" s="59"/>
      <c r="W533" s="59"/>
      <c r="X533" s="61"/>
      <c r="Y533" s="59"/>
      <c r="Z533" s="61"/>
      <c r="AA533" s="59"/>
      <c r="AB533" s="62"/>
      <c r="AC533" s="62"/>
      <c r="AD533" s="59"/>
      <c r="AE533" s="62"/>
      <c r="AF533" s="59"/>
      <c r="AG533" s="59"/>
      <c r="AH533" s="59"/>
      <c r="AI533" s="59"/>
      <c r="AJ533" s="59"/>
      <c r="AK533" s="59"/>
      <c r="AL533" s="59"/>
      <c r="AM533" s="59"/>
      <c r="AN533" s="59"/>
      <c r="AO533" s="59"/>
      <c r="AP533" s="59"/>
      <c r="AQ533" s="59"/>
      <c r="AR533" s="59"/>
      <c r="AS533" s="59"/>
      <c r="AT533" s="59"/>
      <c r="AU533" s="59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  <c r="BF533" s="13"/>
      <c r="BG533" s="13"/>
      <c r="BH533" s="13"/>
      <c r="BI533" s="13"/>
      <c r="BJ533" s="13"/>
      <c r="BK533" s="13"/>
      <c r="BL533" s="13"/>
      <c r="BM533" s="13"/>
      <c r="BN533" s="13"/>
      <c r="BO533" s="13"/>
      <c r="BP533" s="13"/>
      <c r="BQ533" s="13"/>
      <c r="BR533" s="13"/>
      <c r="BS533" s="13"/>
      <c r="BT533" s="13"/>
      <c r="BU533" s="13"/>
      <c r="BV533" s="13"/>
      <c r="BW533" s="13"/>
      <c r="BX533" s="13"/>
      <c r="BY533" s="13"/>
      <c r="BZ533" s="13"/>
      <c r="CA533" s="13"/>
      <c r="CB533" s="13"/>
      <c r="CC533" s="13"/>
      <c r="CD533" s="13"/>
      <c r="CE533" s="13"/>
      <c r="CF533" s="13"/>
      <c r="CG533" s="13"/>
      <c r="CH533" s="13"/>
      <c r="CI533" s="13"/>
      <c r="CJ533" s="13"/>
      <c r="CK533" s="13"/>
      <c r="CL533" s="13"/>
      <c r="CM533" s="13"/>
      <c r="CN533" s="13"/>
      <c r="CO533" s="13"/>
      <c r="CP533" s="13"/>
      <c r="CQ533" s="13"/>
      <c r="CR533" s="13"/>
      <c r="CS533" s="13"/>
      <c r="CT533" s="13"/>
      <c r="CU533" s="13"/>
      <c r="CV533" s="13"/>
      <c r="CW533" s="13"/>
      <c r="CX533" s="13"/>
      <c r="CY533" s="13"/>
      <c r="CZ533" s="13"/>
      <c r="DA533" s="13"/>
      <c r="DB533" s="13"/>
      <c r="DC533" s="13"/>
      <c r="DD533" s="13"/>
      <c r="DE533" s="13"/>
      <c r="DF533" s="13"/>
      <c r="DG533" s="13"/>
      <c r="DH533" s="13"/>
      <c r="DI533" s="13"/>
      <c r="DJ533" s="13"/>
      <c r="DK533" s="13"/>
      <c r="DL533" s="13"/>
      <c r="DM533" s="13"/>
      <c r="DN533" s="13"/>
      <c r="DO533" s="13"/>
      <c r="DP533" s="13"/>
      <c r="DQ533" s="13"/>
      <c r="DR533" s="13"/>
      <c r="DS533" s="13"/>
      <c r="DT533" s="13"/>
      <c r="DU533" s="13"/>
      <c r="DV533" s="13"/>
      <c r="DW533" s="13"/>
      <c r="DX533" s="13"/>
      <c r="DY533" s="13"/>
      <c r="DZ533" s="13"/>
      <c r="EA533" s="13"/>
      <c r="EB533" s="13"/>
      <c r="EC533" s="13"/>
      <c r="ED533" s="13"/>
      <c r="EE533" s="13"/>
      <c r="EF533" s="13"/>
      <c r="EG533" s="13"/>
      <c r="EH533" s="13"/>
      <c r="EI533" s="13"/>
      <c r="EJ533" s="13"/>
      <c r="EK533" s="13"/>
      <c r="EL533" s="13"/>
      <c r="EM533" s="13"/>
      <c r="EN533" s="13"/>
      <c r="EO533" s="13"/>
      <c r="EP533" s="13"/>
      <c r="EQ533" s="13"/>
      <c r="ER533" s="13"/>
      <c r="ES533" s="13"/>
      <c r="ET533" s="13"/>
      <c r="EU533" s="13"/>
      <c r="EV533" s="13"/>
      <c r="EW533" s="13"/>
      <c r="EX533" s="13"/>
      <c r="EY533" s="13"/>
      <c r="EZ533" s="13"/>
      <c r="FA533" s="13"/>
      <c r="FB533" s="13"/>
      <c r="FC533" s="13"/>
      <c r="FD533" s="13"/>
      <c r="FE533" s="13"/>
      <c r="FF533" s="13"/>
      <c r="FG533" s="13"/>
      <c r="FH533" s="13"/>
      <c r="FI533" s="13"/>
      <c r="FJ533" s="13"/>
      <c r="FK533" s="13"/>
      <c r="FL533" s="13"/>
      <c r="FM533" s="13"/>
      <c r="FN533" s="13"/>
      <c r="FO533" s="13"/>
      <c r="FP533" s="13"/>
      <c r="FQ533" s="13"/>
      <c r="FR533" s="13"/>
      <c r="FS533" s="13"/>
      <c r="FT533" s="13"/>
      <c r="FU533" s="13"/>
      <c r="FV533" s="13"/>
      <c r="FW533" s="13"/>
      <c r="FX533" s="13"/>
      <c r="FY533" s="13"/>
      <c r="FZ533" s="13"/>
      <c r="GA533" s="13"/>
      <c r="GB533" s="13"/>
      <c r="GC533" s="13"/>
    </row>
    <row r="534" spans="1:185" ht="12.75" customHeight="1" x14ac:dyDescent="0.2">
      <c r="A534" s="76"/>
      <c r="B534" s="81" t="s">
        <v>492</v>
      </c>
      <c r="C534" s="82" t="s">
        <v>650</v>
      </c>
      <c r="D534" s="88">
        <v>99</v>
      </c>
      <c r="E534" s="85">
        <v>4.5999999999999996</v>
      </c>
      <c r="F534" s="78"/>
      <c r="G534" s="15">
        <f t="shared" si="7"/>
        <v>4</v>
      </c>
      <c r="H534" s="15">
        <v>0</v>
      </c>
      <c r="I534" s="15">
        <v>0</v>
      </c>
      <c r="J534" s="15">
        <v>0</v>
      </c>
      <c r="K534" s="15"/>
      <c r="L534" s="15">
        <v>1</v>
      </c>
      <c r="M534" s="15">
        <v>2</v>
      </c>
      <c r="N534" s="15">
        <v>0</v>
      </c>
      <c r="O534" s="15">
        <v>0</v>
      </c>
      <c r="P534" s="15"/>
      <c r="Q534" s="15">
        <v>0</v>
      </c>
      <c r="R534" s="15">
        <v>0</v>
      </c>
      <c r="S534" s="15">
        <v>1</v>
      </c>
      <c r="T534" s="15"/>
      <c r="U534" s="13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G534" s="15"/>
      <c r="AH534" s="15"/>
      <c r="AI534" s="15"/>
      <c r="AJ534" s="15"/>
      <c r="AK534" s="15"/>
      <c r="AL534" s="15"/>
      <c r="AM534" s="15"/>
      <c r="AN534" s="15"/>
      <c r="AO534" s="15"/>
      <c r="AP534" s="15"/>
      <c r="AQ534" s="15"/>
      <c r="AR534" s="15"/>
      <c r="AS534" s="15"/>
      <c r="AT534" s="15"/>
      <c r="AU534" s="15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  <c r="BF534" s="13"/>
      <c r="BG534" s="13"/>
      <c r="BH534" s="13"/>
      <c r="BI534" s="13"/>
      <c r="BJ534" s="13"/>
      <c r="BK534" s="13"/>
      <c r="BL534" s="13"/>
      <c r="BM534" s="13"/>
      <c r="BN534" s="13"/>
      <c r="BO534" s="13"/>
      <c r="BP534" s="13"/>
      <c r="BQ534" s="13"/>
      <c r="BR534" s="13"/>
      <c r="BS534" s="13"/>
      <c r="BT534" s="13"/>
      <c r="BU534" s="13"/>
      <c r="BV534" s="13"/>
      <c r="BW534" s="13"/>
      <c r="BX534" s="13"/>
      <c r="BY534" s="13"/>
      <c r="BZ534" s="13"/>
      <c r="CA534" s="13"/>
      <c r="CB534" s="13"/>
      <c r="CC534" s="13"/>
      <c r="CD534" s="13"/>
      <c r="CE534" s="13"/>
      <c r="CF534" s="13"/>
      <c r="CG534" s="13"/>
      <c r="CH534" s="13"/>
      <c r="CI534" s="13"/>
      <c r="CJ534" s="13"/>
      <c r="CK534" s="13"/>
      <c r="CL534" s="13"/>
      <c r="CM534" s="13"/>
      <c r="CN534" s="13"/>
      <c r="CO534" s="13"/>
      <c r="CP534" s="13"/>
      <c r="CQ534" s="13"/>
      <c r="CR534" s="13"/>
      <c r="CS534" s="13"/>
      <c r="CT534" s="13"/>
      <c r="CU534" s="13"/>
      <c r="CV534" s="13"/>
      <c r="CW534" s="13"/>
      <c r="CX534" s="13"/>
      <c r="CY534" s="13"/>
      <c r="CZ534" s="13"/>
      <c r="DA534" s="13"/>
      <c r="DB534" s="13"/>
      <c r="DC534" s="13"/>
      <c r="DD534" s="13"/>
      <c r="DE534" s="13"/>
      <c r="DF534" s="13"/>
      <c r="DG534" s="13"/>
      <c r="DH534" s="13"/>
      <c r="DI534" s="13"/>
      <c r="DJ534" s="13"/>
      <c r="DK534" s="13"/>
      <c r="DL534" s="13"/>
      <c r="DM534" s="13"/>
      <c r="DN534" s="13"/>
      <c r="DO534" s="13"/>
      <c r="DP534" s="13"/>
      <c r="DQ534" s="13"/>
      <c r="DR534" s="13"/>
      <c r="DS534" s="13"/>
      <c r="DT534" s="13"/>
      <c r="DU534" s="13"/>
      <c r="DV534" s="13"/>
      <c r="DW534" s="13"/>
      <c r="DX534" s="13"/>
      <c r="DY534" s="13"/>
      <c r="DZ534" s="13"/>
      <c r="EA534" s="13"/>
      <c r="EB534" s="13"/>
      <c r="EC534" s="13"/>
      <c r="ED534" s="13"/>
      <c r="EE534" s="13"/>
      <c r="EF534" s="13"/>
      <c r="EG534" s="13"/>
      <c r="EH534" s="13"/>
      <c r="EI534" s="13"/>
      <c r="EJ534" s="13"/>
      <c r="EK534" s="13"/>
      <c r="EL534" s="13"/>
      <c r="EM534" s="13"/>
      <c r="EN534" s="13"/>
      <c r="EO534" s="13"/>
      <c r="EP534" s="13"/>
      <c r="EQ534" s="13"/>
      <c r="ER534" s="13"/>
      <c r="ES534" s="13"/>
      <c r="ET534" s="13"/>
      <c r="EU534" s="13"/>
      <c r="EV534" s="13"/>
      <c r="EW534" s="13"/>
      <c r="EX534" s="13"/>
      <c r="EY534" s="13"/>
      <c r="EZ534" s="13"/>
      <c r="FA534" s="13"/>
      <c r="FB534" s="13"/>
      <c r="FC534" s="13"/>
      <c r="FD534" s="13"/>
      <c r="FE534" s="13"/>
      <c r="FF534" s="13"/>
      <c r="FG534" s="13"/>
      <c r="FH534" s="13"/>
      <c r="FI534" s="13"/>
      <c r="FJ534" s="13"/>
      <c r="FK534" s="13"/>
      <c r="FL534" s="13"/>
      <c r="FM534" s="13"/>
      <c r="FN534" s="13"/>
      <c r="FO534" s="13"/>
      <c r="FP534" s="13"/>
      <c r="FQ534" s="13"/>
      <c r="FR534" s="13"/>
      <c r="FS534" s="13"/>
      <c r="FT534" s="13"/>
      <c r="FU534" s="13"/>
      <c r="FV534" s="13"/>
      <c r="FW534" s="13"/>
      <c r="FX534" s="13"/>
      <c r="FY534" s="13"/>
      <c r="FZ534" s="13"/>
      <c r="GA534" s="13"/>
      <c r="GB534" s="13"/>
      <c r="GC534" s="13"/>
    </row>
    <row r="535" spans="1:185" ht="12.75" customHeight="1" x14ac:dyDescent="0.2">
      <c r="A535" s="76"/>
      <c r="B535" s="83" t="s">
        <v>623</v>
      </c>
      <c r="C535" s="84" t="s">
        <v>653</v>
      </c>
      <c r="D535" s="89"/>
      <c r="E535" s="86">
        <v>4.5999999999999996</v>
      </c>
      <c r="F535" s="50">
        <v>5</v>
      </c>
      <c r="G535" s="15">
        <f t="shared" si="7"/>
        <v>19</v>
      </c>
      <c r="H535" s="10">
        <v>2</v>
      </c>
      <c r="I535" s="10">
        <v>2</v>
      </c>
      <c r="J535" s="10">
        <v>5</v>
      </c>
      <c r="L535" s="10">
        <v>2</v>
      </c>
      <c r="M535" s="10">
        <v>2</v>
      </c>
      <c r="N535" s="10">
        <v>2</v>
      </c>
      <c r="O535" s="10">
        <v>4</v>
      </c>
      <c r="Q535" s="10">
        <v>0</v>
      </c>
      <c r="R535" s="10">
        <v>0</v>
      </c>
      <c r="S535" s="10">
        <v>0</v>
      </c>
    </row>
    <row r="536" spans="1:185" ht="12.75" customHeight="1" x14ac:dyDescent="0.2">
      <c r="A536" s="76"/>
      <c r="B536" s="83" t="s">
        <v>624</v>
      </c>
      <c r="C536" s="84" t="s">
        <v>659</v>
      </c>
      <c r="D536" s="89"/>
      <c r="E536" s="86">
        <v>4.5999999999999996</v>
      </c>
      <c r="F536" s="78"/>
      <c r="G536" s="15">
        <f t="shared" si="7"/>
        <v>5</v>
      </c>
      <c r="H536" s="10">
        <v>0</v>
      </c>
      <c r="I536" s="10">
        <v>1</v>
      </c>
      <c r="J536" s="10">
        <v>2</v>
      </c>
      <c r="L536" s="10">
        <v>2</v>
      </c>
      <c r="M536" s="10">
        <v>0</v>
      </c>
      <c r="N536" s="10">
        <v>0</v>
      </c>
      <c r="O536" s="10">
        <v>0</v>
      </c>
      <c r="Q536" s="10">
        <v>0</v>
      </c>
      <c r="R536" s="10">
        <v>0</v>
      </c>
      <c r="S536" s="10">
        <v>0</v>
      </c>
    </row>
    <row r="537" spans="1:185" ht="12.75" customHeight="1" x14ac:dyDescent="0.2">
      <c r="A537" s="76"/>
      <c r="B537" s="83" t="s">
        <v>184</v>
      </c>
      <c r="C537" s="84" t="s">
        <v>657</v>
      </c>
      <c r="D537" s="89">
        <v>96</v>
      </c>
      <c r="E537" s="86">
        <v>4.5</v>
      </c>
      <c r="F537" s="50">
        <v>7.4</v>
      </c>
      <c r="G537" s="15">
        <f t="shared" si="7"/>
        <v>28</v>
      </c>
      <c r="H537" s="10">
        <v>1</v>
      </c>
      <c r="I537" s="10">
        <v>2</v>
      </c>
      <c r="J537" s="10">
        <v>10</v>
      </c>
      <c r="L537" s="10">
        <v>7</v>
      </c>
      <c r="M537" s="10">
        <v>2</v>
      </c>
      <c r="N537" s="10">
        <v>2</v>
      </c>
      <c r="O537" s="10">
        <v>0</v>
      </c>
      <c r="Q537" s="10">
        <v>1</v>
      </c>
      <c r="R537" s="10">
        <v>2</v>
      </c>
      <c r="S537" s="10">
        <v>1</v>
      </c>
    </row>
    <row r="538" spans="1:185" ht="12.75" customHeight="1" x14ac:dyDescent="0.2">
      <c r="A538" s="76"/>
      <c r="B538" s="83" t="s">
        <v>625</v>
      </c>
      <c r="C538" s="84" t="s">
        <v>653</v>
      </c>
      <c r="D538" s="89"/>
      <c r="E538" s="86">
        <v>4.5</v>
      </c>
      <c r="F538" s="78"/>
      <c r="G538" s="15">
        <f t="shared" si="7"/>
        <v>0</v>
      </c>
      <c r="H538" s="10">
        <v>0</v>
      </c>
      <c r="I538" s="10">
        <v>0</v>
      </c>
      <c r="J538" s="10">
        <v>0</v>
      </c>
      <c r="L538" s="10">
        <v>0</v>
      </c>
      <c r="M538" s="10">
        <v>0</v>
      </c>
      <c r="N538" s="10">
        <v>0</v>
      </c>
      <c r="O538" s="10">
        <v>0</v>
      </c>
      <c r="Q538" s="10">
        <v>0</v>
      </c>
      <c r="R538" s="10">
        <v>0</v>
      </c>
      <c r="S538" s="10">
        <v>0</v>
      </c>
    </row>
    <row r="539" spans="1:185" ht="12.75" customHeight="1" x14ac:dyDescent="0.2">
      <c r="A539" s="76"/>
      <c r="B539" s="83" t="s">
        <v>491</v>
      </c>
      <c r="C539" s="84" t="s">
        <v>657</v>
      </c>
      <c r="D539" s="89">
        <v>106</v>
      </c>
      <c r="E539" s="86">
        <v>4.4000000000000004</v>
      </c>
      <c r="F539" s="50">
        <v>4.4000000000000004</v>
      </c>
      <c r="G539" s="15">
        <f t="shared" si="7"/>
        <v>34</v>
      </c>
      <c r="H539" s="10">
        <v>7</v>
      </c>
      <c r="I539" s="10">
        <v>1</v>
      </c>
      <c r="J539" s="10">
        <v>10</v>
      </c>
      <c r="L539" s="10">
        <v>2</v>
      </c>
      <c r="M539" s="10">
        <v>2</v>
      </c>
      <c r="N539" s="10">
        <v>2</v>
      </c>
      <c r="O539" s="10">
        <v>2</v>
      </c>
      <c r="Q539" s="10">
        <v>1</v>
      </c>
      <c r="R539" s="10">
        <v>1</v>
      </c>
      <c r="S539" s="10">
        <v>6</v>
      </c>
    </row>
    <row r="540" spans="1:185" ht="12.75" customHeight="1" x14ac:dyDescent="0.2">
      <c r="A540" s="76"/>
      <c r="B540" s="83" t="s">
        <v>626</v>
      </c>
      <c r="C540" s="84" t="s">
        <v>663</v>
      </c>
      <c r="D540" s="89"/>
      <c r="E540" s="86">
        <v>4.4000000000000004</v>
      </c>
      <c r="F540" s="50">
        <v>5.0999999999999996</v>
      </c>
      <c r="G540" s="15">
        <f t="shared" si="7"/>
        <v>44</v>
      </c>
      <c r="H540" s="10">
        <v>0</v>
      </c>
      <c r="I540" s="10">
        <v>0</v>
      </c>
      <c r="J540" s="10">
        <v>7</v>
      </c>
      <c r="L540" s="10">
        <v>2</v>
      </c>
      <c r="M540" s="10">
        <v>2</v>
      </c>
      <c r="N540" s="10">
        <v>7</v>
      </c>
      <c r="O540" s="10">
        <v>2</v>
      </c>
      <c r="Q540" s="10">
        <v>5</v>
      </c>
      <c r="R540" s="10">
        <v>12</v>
      </c>
      <c r="S540" s="10">
        <v>7</v>
      </c>
    </row>
    <row r="541" spans="1:185" ht="12.75" customHeight="1" x14ac:dyDescent="0.2">
      <c r="A541" s="76"/>
      <c r="B541" s="83" t="s">
        <v>506</v>
      </c>
      <c r="C541" s="84" t="s">
        <v>656</v>
      </c>
      <c r="D541" s="89">
        <v>73</v>
      </c>
      <c r="E541" s="86">
        <v>4.3</v>
      </c>
      <c r="G541" s="15">
        <f t="shared" si="7"/>
        <v>13</v>
      </c>
      <c r="H541" s="10">
        <v>1</v>
      </c>
      <c r="I541" s="10">
        <v>1</v>
      </c>
      <c r="J541" s="10">
        <v>7</v>
      </c>
      <c r="L541" s="10">
        <v>2</v>
      </c>
      <c r="M541" s="10">
        <v>0</v>
      </c>
      <c r="N541" s="10">
        <v>0</v>
      </c>
      <c r="O541" s="10">
        <v>1</v>
      </c>
      <c r="Q541" s="10">
        <v>0</v>
      </c>
      <c r="R541" s="10">
        <v>0</v>
      </c>
      <c r="S541" s="10">
        <v>1</v>
      </c>
    </row>
    <row r="542" spans="1:185" ht="12.75" customHeight="1" x14ac:dyDescent="0.2">
      <c r="A542" s="76"/>
      <c r="B542" s="83" t="s">
        <v>627</v>
      </c>
      <c r="C542" s="84" t="s">
        <v>664</v>
      </c>
      <c r="D542" s="89"/>
      <c r="E542" s="86">
        <v>4.3</v>
      </c>
      <c r="F542" s="50"/>
      <c r="G542" s="15">
        <f t="shared" si="7"/>
        <v>18</v>
      </c>
      <c r="H542" s="10">
        <v>2</v>
      </c>
      <c r="I542" s="10">
        <v>2</v>
      </c>
      <c r="J542" s="10">
        <v>2</v>
      </c>
      <c r="L542" s="10">
        <v>1</v>
      </c>
      <c r="M542" s="10">
        <v>0</v>
      </c>
      <c r="N542" s="10">
        <v>0</v>
      </c>
      <c r="O542" s="10">
        <v>0</v>
      </c>
      <c r="Q542" s="10">
        <v>2</v>
      </c>
      <c r="R542" s="10">
        <v>7</v>
      </c>
      <c r="S542" s="10">
        <v>2</v>
      </c>
    </row>
    <row r="543" spans="1:185" ht="12.75" customHeight="1" x14ac:dyDescent="0.2">
      <c r="A543" s="76"/>
      <c r="B543" s="83" t="s">
        <v>493</v>
      </c>
      <c r="C543" s="84" t="s">
        <v>652</v>
      </c>
      <c r="D543" s="89">
        <v>96</v>
      </c>
      <c r="E543" s="86">
        <v>4.2</v>
      </c>
      <c r="F543" s="50">
        <v>4.2</v>
      </c>
      <c r="G543" s="15">
        <f t="shared" si="7"/>
        <v>35</v>
      </c>
      <c r="H543" s="10">
        <v>7</v>
      </c>
      <c r="I543" s="10">
        <v>7</v>
      </c>
      <c r="J543" s="10">
        <v>7</v>
      </c>
      <c r="L543" s="10">
        <v>1</v>
      </c>
      <c r="M543" s="10">
        <v>0</v>
      </c>
      <c r="N543" s="10">
        <v>2</v>
      </c>
      <c r="O543" s="10">
        <v>7</v>
      </c>
      <c r="Q543" s="10">
        <v>1</v>
      </c>
      <c r="R543" s="10">
        <v>1</v>
      </c>
      <c r="S543" s="10">
        <v>2</v>
      </c>
    </row>
    <row r="544" spans="1:185" ht="12.75" customHeight="1" x14ac:dyDescent="0.2">
      <c r="A544" s="76"/>
      <c r="B544" s="83" t="s">
        <v>191</v>
      </c>
      <c r="C544" s="84" t="s">
        <v>656</v>
      </c>
      <c r="D544" s="89">
        <v>128</v>
      </c>
      <c r="E544" s="86">
        <v>4.2</v>
      </c>
      <c r="F544" s="50"/>
      <c r="G544" s="15">
        <f t="shared" si="7"/>
        <v>35</v>
      </c>
      <c r="H544" s="10">
        <v>2</v>
      </c>
      <c r="I544" s="10">
        <v>2</v>
      </c>
      <c r="J544" s="10">
        <v>1</v>
      </c>
      <c r="L544" s="10">
        <v>2</v>
      </c>
      <c r="M544" s="10">
        <v>7</v>
      </c>
      <c r="N544" s="10">
        <v>7</v>
      </c>
      <c r="O544" s="10">
        <v>1</v>
      </c>
      <c r="Q544" s="10">
        <v>6</v>
      </c>
      <c r="R544" s="10">
        <v>2</v>
      </c>
      <c r="S544" s="10">
        <v>5</v>
      </c>
    </row>
    <row r="545" spans="1:19" ht="12.75" customHeight="1" x14ac:dyDescent="0.2">
      <c r="A545" s="76"/>
      <c r="B545" s="83" t="s">
        <v>477</v>
      </c>
      <c r="C545" s="84" t="s">
        <v>652</v>
      </c>
      <c r="D545" s="89">
        <v>5</v>
      </c>
      <c r="E545" s="86">
        <v>4.2</v>
      </c>
      <c r="G545" s="15">
        <f t="shared" si="7"/>
        <v>0</v>
      </c>
      <c r="H545" s="10">
        <v>0</v>
      </c>
      <c r="I545" s="10">
        <v>0</v>
      </c>
      <c r="J545" s="10">
        <v>0</v>
      </c>
      <c r="L545" s="10">
        <v>0</v>
      </c>
      <c r="M545" s="10">
        <v>0</v>
      </c>
      <c r="N545" s="10">
        <v>0</v>
      </c>
      <c r="O545" s="10">
        <v>0</v>
      </c>
      <c r="Q545" s="10">
        <v>0</v>
      </c>
      <c r="R545" s="10">
        <v>0</v>
      </c>
      <c r="S545" s="10">
        <v>0</v>
      </c>
    </row>
    <row r="546" spans="1:19" ht="12.75" customHeight="1" x14ac:dyDescent="0.2">
      <c r="A546" s="76"/>
      <c r="B546" s="83" t="s">
        <v>628</v>
      </c>
      <c r="C546" s="84" t="s">
        <v>662</v>
      </c>
      <c r="D546" s="89"/>
      <c r="E546" s="86">
        <v>4.0999999999999996</v>
      </c>
      <c r="F546" s="50"/>
      <c r="G546" s="15">
        <f t="shared" si="7"/>
        <v>25</v>
      </c>
      <c r="H546" s="10">
        <v>2</v>
      </c>
      <c r="I546" s="10">
        <v>2</v>
      </c>
      <c r="J546" s="10">
        <v>5</v>
      </c>
      <c r="L546" s="10">
        <v>2</v>
      </c>
      <c r="M546" s="10">
        <v>7</v>
      </c>
      <c r="N546" s="10">
        <v>2</v>
      </c>
      <c r="O546" s="10">
        <v>0</v>
      </c>
      <c r="Q546" s="10">
        <v>1</v>
      </c>
      <c r="R546" s="10">
        <v>2</v>
      </c>
      <c r="S546" s="10">
        <v>2</v>
      </c>
    </row>
    <row r="547" spans="1:19" ht="12.75" customHeight="1" x14ac:dyDescent="0.2">
      <c r="A547" s="76"/>
      <c r="B547" s="83" t="s">
        <v>629</v>
      </c>
      <c r="C547" s="84" t="s">
        <v>653</v>
      </c>
      <c r="D547" s="89"/>
      <c r="E547" s="86">
        <v>4.0999999999999996</v>
      </c>
      <c r="F547" s="50">
        <v>4.0999999999999996</v>
      </c>
      <c r="G547" s="15">
        <f t="shared" si="7"/>
        <v>20</v>
      </c>
      <c r="H547" s="10">
        <v>1</v>
      </c>
      <c r="I547" s="10">
        <v>1</v>
      </c>
      <c r="J547" s="10">
        <v>1</v>
      </c>
      <c r="L547" s="10">
        <v>1</v>
      </c>
      <c r="M547" s="10">
        <v>1</v>
      </c>
      <c r="N547" s="10">
        <v>0</v>
      </c>
      <c r="O547" s="10">
        <v>1</v>
      </c>
      <c r="Q547" s="10">
        <v>1</v>
      </c>
      <c r="R547" s="10">
        <v>7</v>
      </c>
      <c r="S547" s="10">
        <v>6</v>
      </c>
    </row>
    <row r="548" spans="1:19" ht="12.75" customHeight="1" x14ac:dyDescent="0.2">
      <c r="A548" s="76"/>
      <c r="B548" s="83" t="s">
        <v>193</v>
      </c>
      <c r="C548" s="84" t="s">
        <v>658</v>
      </c>
      <c r="D548" s="89">
        <v>46</v>
      </c>
      <c r="E548" s="86">
        <v>4</v>
      </c>
      <c r="G548" s="15">
        <f t="shared" si="7"/>
        <v>37</v>
      </c>
      <c r="H548" s="10">
        <v>2</v>
      </c>
      <c r="I548" s="10">
        <v>2</v>
      </c>
      <c r="J548" s="10">
        <v>2</v>
      </c>
      <c r="L548" s="10">
        <v>0</v>
      </c>
      <c r="M548" s="10">
        <v>0</v>
      </c>
      <c r="N548" s="10">
        <v>1</v>
      </c>
      <c r="O548" s="10">
        <v>14</v>
      </c>
      <c r="Q548" s="10">
        <v>2</v>
      </c>
      <c r="R548" s="10">
        <v>2</v>
      </c>
      <c r="S548" s="10">
        <v>12</v>
      </c>
    </row>
    <row r="549" spans="1:19" ht="12.75" customHeight="1" x14ac:dyDescent="0.2">
      <c r="A549" s="76"/>
      <c r="B549" s="83" t="s">
        <v>190</v>
      </c>
      <c r="C549" s="84" t="s">
        <v>659</v>
      </c>
      <c r="D549" s="89">
        <v>63</v>
      </c>
      <c r="E549" s="86">
        <v>4</v>
      </c>
      <c r="G549" s="15">
        <f t="shared" ref="G549:G597" si="8">SUM(H549:AU549)</f>
        <v>15</v>
      </c>
      <c r="H549" s="10">
        <v>2</v>
      </c>
      <c r="I549" s="10">
        <v>2</v>
      </c>
      <c r="J549" s="10">
        <v>0</v>
      </c>
      <c r="L549" s="10">
        <v>0</v>
      </c>
      <c r="M549" s="10">
        <v>1</v>
      </c>
      <c r="N549" s="10">
        <v>0</v>
      </c>
      <c r="O549" s="10">
        <v>0</v>
      </c>
      <c r="Q549" s="10">
        <v>0</v>
      </c>
      <c r="R549" s="10">
        <v>9</v>
      </c>
      <c r="S549" s="10">
        <v>1</v>
      </c>
    </row>
    <row r="550" spans="1:19" ht="12.75" customHeight="1" x14ac:dyDescent="0.2">
      <c r="A550" s="76"/>
      <c r="B550" s="83" t="s">
        <v>499</v>
      </c>
      <c r="C550" s="84" t="s">
        <v>658</v>
      </c>
      <c r="D550" s="89">
        <v>59</v>
      </c>
      <c r="E550" s="86">
        <v>4</v>
      </c>
      <c r="G550" s="15">
        <f t="shared" si="8"/>
        <v>24</v>
      </c>
      <c r="H550" s="10">
        <v>2</v>
      </c>
      <c r="I550" s="10">
        <v>2</v>
      </c>
      <c r="J550" s="10">
        <v>2</v>
      </c>
      <c r="L550" s="10">
        <v>1</v>
      </c>
      <c r="M550" s="10">
        <v>2</v>
      </c>
      <c r="N550" s="10">
        <v>2</v>
      </c>
      <c r="O550" s="10">
        <v>10</v>
      </c>
      <c r="Q550" s="10">
        <v>1</v>
      </c>
      <c r="R550" s="10">
        <v>0</v>
      </c>
      <c r="S550" s="10">
        <v>2</v>
      </c>
    </row>
    <row r="551" spans="1:19" ht="12.75" customHeight="1" x14ac:dyDescent="0.2">
      <c r="A551" s="76"/>
      <c r="B551" s="83" t="s">
        <v>503</v>
      </c>
      <c r="C551" s="84" t="s">
        <v>649</v>
      </c>
      <c r="D551" s="89">
        <v>21</v>
      </c>
      <c r="E551" s="86">
        <v>4</v>
      </c>
      <c r="G551" s="15">
        <f t="shared" si="8"/>
        <v>7</v>
      </c>
      <c r="H551" s="10">
        <v>2</v>
      </c>
      <c r="I551" s="10">
        <v>0</v>
      </c>
      <c r="J551" s="10">
        <v>5</v>
      </c>
      <c r="L551" s="10">
        <v>0</v>
      </c>
      <c r="M551" s="10">
        <v>0</v>
      </c>
      <c r="N551" s="10">
        <v>0</v>
      </c>
      <c r="O551" s="10">
        <v>0</v>
      </c>
      <c r="Q551" s="10">
        <v>0</v>
      </c>
      <c r="R551" s="10">
        <v>0</v>
      </c>
      <c r="S551" s="10">
        <v>0</v>
      </c>
    </row>
    <row r="552" spans="1:19" ht="12.75" customHeight="1" x14ac:dyDescent="0.2">
      <c r="A552" s="76"/>
      <c r="B552" s="83" t="s">
        <v>509</v>
      </c>
      <c r="C552" s="84" t="s">
        <v>659</v>
      </c>
      <c r="D552" s="89">
        <v>73</v>
      </c>
      <c r="E552" s="86">
        <v>4</v>
      </c>
      <c r="F552" s="50">
        <v>7.5</v>
      </c>
      <c r="G552" s="15">
        <f t="shared" si="8"/>
        <v>55</v>
      </c>
      <c r="H552" s="10">
        <v>12</v>
      </c>
      <c r="I552" s="10">
        <v>2</v>
      </c>
      <c r="J552" s="10">
        <v>2</v>
      </c>
      <c r="L552" s="10">
        <v>2</v>
      </c>
      <c r="M552" s="10">
        <v>2</v>
      </c>
      <c r="N552" s="10">
        <v>12</v>
      </c>
      <c r="O552" s="10">
        <v>7</v>
      </c>
      <c r="Q552" s="10">
        <v>7</v>
      </c>
      <c r="R552" s="10">
        <v>7</v>
      </c>
      <c r="S552" s="10">
        <v>2</v>
      </c>
    </row>
    <row r="553" spans="1:19" ht="12.75" customHeight="1" x14ac:dyDescent="0.2">
      <c r="A553" s="76"/>
      <c r="B553" s="83" t="s">
        <v>630</v>
      </c>
      <c r="C553" s="84" t="s">
        <v>655</v>
      </c>
      <c r="D553" s="89"/>
      <c r="E553" s="86">
        <v>4</v>
      </c>
      <c r="G553" s="15">
        <f t="shared" si="8"/>
        <v>28</v>
      </c>
      <c r="H553" s="10">
        <v>2</v>
      </c>
      <c r="I553" s="10">
        <v>1</v>
      </c>
      <c r="J553" s="10">
        <v>7</v>
      </c>
      <c r="L553" s="10">
        <v>1</v>
      </c>
      <c r="M553" s="10">
        <v>6</v>
      </c>
      <c r="N553" s="10">
        <v>2</v>
      </c>
      <c r="O553" s="10">
        <v>0</v>
      </c>
      <c r="Q553" s="10">
        <v>1</v>
      </c>
      <c r="R553" s="10">
        <v>1</v>
      </c>
      <c r="S553" s="10">
        <v>7</v>
      </c>
    </row>
    <row r="554" spans="1:19" ht="12.75" customHeight="1" x14ac:dyDescent="0.2">
      <c r="A554" s="76"/>
      <c r="B554" s="83" t="s">
        <v>631</v>
      </c>
      <c r="C554" s="84" t="s">
        <v>665</v>
      </c>
      <c r="D554" s="89"/>
      <c r="E554" s="86">
        <v>4</v>
      </c>
      <c r="G554" s="15">
        <f t="shared" si="8"/>
        <v>10</v>
      </c>
      <c r="H554" s="10">
        <v>1</v>
      </c>
      <c r="I554" s="10">
        <v>1</v>
      </c>
      <c r="J554" s="10">
        <v>1</v>
      </c>
      <c r="L554" s="10">
        <v>2</v>
      </c>
      <c r="M554" s="10">
        <v>0</v>
      </c>
      <c r="N554" s="10">
        <v>2</v>
      </c>
      <c r="O554" s="10">
        <v>0</v>
      </c>
      <c r="Q554" s="10">
        <v>1</v>
      </c>
      <c r="R554" s="10">
        <v>1</v>
      </c>
      <c r="S554" s="10">
        <v>1</v>
      </c>
    </row>
    <row r="555" spans="1:19" ht="12.75" customHeight="1" x14ac:dyDescent="0.2">
      <c r="A555" s="76"/>
      <c r="B555" s="83" t="s">
        <v>632</v>
      </c>
      <c r="C555" s="84" t="s">
        <v>655</v>
      </c>
      <c r="D555" s="89"/>
      <c r="E555" s="86">
        <v>4</v>
      </c>
      <c r="F555" s="50"/>
      <c r="G555" s="15">
        <f t="shared" si="8"/>
        <v>6</v>
      </c>
      <c r="H555" s="10">
        <v>2</v>
      </c>
      <c r="I555" s="10">
        <v>0</v>
      </c>
      <c r="J555" s="10">
        <v>0</v>
      </c>
      <c r="L555" s="10">
        <v>2</v>
      </c>
      <c r="M555" s="10">
        <v>0</v>
      </c>
      <c r="N555" s="10">
        <v>0</v>
      </c>
      <c r="O555" s="10">
        <v>0</v>
      </c>
      <c r="Q555" s="10">
        <v>0</v>
      </c>
      <c r="R555" s="10">
        <v>0</v>
      </c>
      <c r="S555" s="10">
        <v>2</v>
      </c>
    </row>
    <row r="556" spans="1:19" ht="12.75" customHeight="1" x14ac:dyDescent="0.2">
      <c r="A556" s="76"/>
      <c r="B556" s="83" t="s">
        <v>192</v>
      </c>
      <c r="C556" s="84" t="s">
        <v>655</v>
      </c>
      <c r="D556" s="89">
        <v>62</v>
      </c>
      <c r="E556" s="86">
        <v>3.9</v>
      </c>
      <c r="G556" s="15">
        <f t="shared" si="8"/>
        <v>0</v>
      </c>
    </row>
    <row r="557" spans="1:19" ht="12.75" customHeight="1" x14ac:dyDescent="0.2">
      <c r="A557" s="76"/>
      <c r="B557" s="83" t="s">
        <v>496</v>
      </c>
      <c r="C557" s="84" t="s">
        <v>658</v>
      </c>
      <c r="D557" s="89">
        <v>71</v>
      </c>
      <c r="E557" s="86">
        <v>3.9</v>
      </c>
      <c r="G557" s="15">
        <f t="shared" si="8"/>
        <v>6</v>
      </c>
      <c r="H557" s="10">
        <v>1</v>
      </c>
      <c r="I557" s="10">
        <v>1</v>
      </c>
      <c r="J557" s="10">
        <v>1</v>
      </c>
      <c r="L557" s="10">
        <v>0</v>
      </c>
      <c r="M557" s="10">
        <v>1</v>
      </c>
      <c r="N557" s="10">
        <v>0</v>
      </c>
      <c r="O557" s="10">
        <v>0</v>
      </c>
      <c r="Q557" s="10">
        <v>0</v>
      </c>
      <c r="R557" s="10">
        <v>1</v>
      </c>
      <c r="S557" s="10">
        <v>1</v>
      </c>
    </row>
    <row r="558" spans="1:19" ht="12.75" customHeight="1" x14ac:dyDescent="0.2">
      <c r="A558" s="76"/>
      <c r="B558" s="83" t="s">
        <v>498</v>
      </c>
      <c r="C558" s="84" t="s">
        <v>657</v>
      </c>
      <c r="D558" s="89">
        <v>41</v>
      </c>
      <c r="E558" s="86">
        <v>3.9</v>
      </c>
      <c r="G558" s="15">
        <f t="shared" si="8"/>
        <v>0</v>
      </c>
      <c r="H558" s="10">
        <v>0</v>
      </c>
      <c r="I558" s="10">
        <v>0</v>
      </c>
      <c r="J558" s="10">
        <v>0</v>
      </c>
      <c r="L558" s="10">
        <v>0</v>
      </c>
      <c r="M558" s="10">
        <v>0</v>
      </c>
      <c r="N558" s="10">
        <v>0</v>
      </c>
      <c r="O558" s="10">
        <v>0</v>
      </c>
      <c r="Q558" s="10">
        <v>0</v>
      </c>
      <c r="R558" s="10">
        <v>0</v>
      </c>
      <c r="S558" s="10">
        <v>0</v>
      </c>
    </row>
    <row r="559" spans="1:19" ht="12.75" customHeight="1" x14ac:dyDescent="0.2">
      <c r="A559" s="76"/>
      <c r="B559" t="s">
        <v>1238</v>
      </c>
      <c r="C559" s="84" t="s">
        <v>663</v>
      </c>
      <c r="D559" s="89"/>
      <c r="E559" s="86">
        <v>3.9</v>
      </c>
      <c r="G559" s="15">
        <f>SUM(H559:AW559)</f>
        <v>26</v>
      </c>
      <c r="I559" s="10">
        <v>0</v>
      </c>
      <c r="J559" s="10">
        <v>0</v>
      </c>
      <c r="L559" s="10">
        <v>1</v>
      </c>
      <c r="M559" s="10">
        <v>2</v>
      </c>
      <c r="N559" s="10">
        <v>5</v>
      </c>
      <c r="O559" s="10">
        <v>0</v>
      </c>
      <c r="Q559" s="10">
        <v>11</v>
      </c>
      <c r="R559" s="10">
        <v>5</v>
      </c>
      <c r="S559" s="10">
        <v>2</v>
      </c>
    </row>
    <row r="560" spans="1:19" ht="12.75" customHeight="1" x14ac:dyDescent="0.2">
      <c r="A560" s="76"/>
      <c r="B560" s="83" t="s">
        <v>494</v>
      </c>
      <c r="C560" s="84" t="s">
        <v>661</v>
      </c>
      <c r="D560" s="89">
        <v>21</v>
      </c>
      <c r="E560" s="86">
        <v>3.8</v>
      </c>
      <c r="G560" s="15">
        <f t="shared" si="8"/>
        <v>6</v>
      </c>
      <c r="H560" s="10">
        <v>2</v>
      </c>
      <c r="I560" s="10">
        <v>2</v>
      </c>
      <c r="J560" s="10">
        <v>2</v>
      </c>
      <c r="L560" s="10">
        <v>0</v>
      </c>
      <c r="M560" s="10">
        <v>0</v>
      </c>
      <c r="N560" s="10">
        <v>0</v>
      </c>
      <c r="O560" s="10">
        <v>0</v>
      </c>
      <c r="Q560" s="10">
        <v>0</v>
      </c>
      <c r="R560" s="10">
        <v>0</v>
      </c>
      <c r="S560" s="10">
        <v>0</v>
      </c>
    </row>
    <row r="561" spans="1:19" ht="12.75" customHeight="1" x14ac:dyDescent="0.2">
      <c r="A561" s="76"/>
      <c r="B561" s="83" t="s">
        <v>237</v>
      </c>
      <c r="C561" s="84" t="s">
        <v>656</v>
      </c>
      <c r="D561" s="89">
        <v>89</v>
      </c>
      <c r="E561" s="86">
        <v>3.8</v>
      </c>
      <c r="G561" s="15">
        <f t="shared" si="8"/>
        <v>21</v>
      </c>
      <c r="H561" s="10">
        <v>1</v>
      </c>
      <c r="I561" s="10">
        <v>7</v>
      </c>
      <c r="J561" s="10">
        <v>4</v>
      </c>
      <c r="L561" s="10">
        <v>0</v>
      </c>
      <c r="M561" s="10">
        <v>0</v>
      </c>
      <c r="N561" s="10">
        <v>1</v>
      </c>
      <c r="O561" s="10">
        <v>1</v>
      </c>
      <c r="Q561" s="10">
        <v>0</v>
      </c>
      <c r="R561" s="10">
        <v>2</v>
      </c>
      <c r="S561" s="10">
        <v>5</v>
      </c>
    </row>
    <row r="562" spans="1:19" ht="12.75" customHeight="1" x14ac:dyDescent="0.2">
      <c r="B562" s="83" t="s">
        <v>500</v>
      </c>
      <c r="C562" s="84" t="s">
        <v>661</v>
      </c>
      <c r="D562" s="89">
        <v>38</v>
      </c>
      <c r="E562" s="86">
        <v>3.8</v>
      </c>
      <c r="G562" s="15">
        <f t="shared" si="8"/>
        <v>0</v>
      </c>
      <c r="H562" s="10">
        <v>0</v>
      </c>
      <c r="I562" s="10">
        <v>0</v>
      </c>
      <c r="J562" s="10">
        <v>0</v>
      </c>
      <c r="L562" s="10">
        <v>0</v>
      </c>
      <c r="M562" s="10">
        <v>0</v>
      </c>
    </row>
    <row r="563" spans="1:19" ht="12.75" customHeight="1" x14ac:dyDescent="0.2">
      <c r="B563" s="83" t="s">
        <v>508</v>
      </c>
      <c r="C563" s="84" t="s">
        <v>651</v>
      </c>
      <c r="D563" s="89">
        <v>37</v>
      </c>
      <c r="E563" s="86">
        <v>3.8</v>
      </c>
      <c r="G563" s="15">
        <f t="shared" si="8"/>
        <v>11</v>
      </c>
      <c r="H563" s="10">
        <v>4</v>
      </c>
      <c r="I563" s="10">
        <v>1</v>
      </c>
      <c r="J563" s="10">
        <v>0</v>
      </c>
      <c r="L563" s="10">
        <v>-2</v>
      </c>
      <c r="M563" s="10">
        <v>0</v>
      </c>
      <c r="N563" s="10">
        <v>0</v>
      </c>
      <c r="O563" s="10">
        <v>1</v>
      </c>
      <c r="Q563" s="10">
        <v>0</v>
      </c>
      <c r="R563" s="10">
        <v>1</v>
      </c>
      <c r="S563" s="10">
        <v>6</v>
      </c>
    </row>
    <row r="564" spans="1:19" ht="12.75" customHeight="1" x14ac:dyDescent="0.2">
      <c r="B564" s="83" t="s">
        <v>512</v>
      </c>
      <c r="C564" s="84" t="s">
        <v>660</v>
      </c>
      <c r="D564" s="89">
        <v>48</v>
      </c>
      <c r="E564" s="86">
        <v>3.8</v>
      </c>
      <c r="G564" s="15">
        <f t="shared" si="8"/>
        <v>3</v>
      </c>
      <c r="H564" s="10">
        <v>0</v>
      </c>
      <c r="I564" s="10">
        <v>0</v>
      </c>
      <c r="J564" s="10">
        <v>1</v>
      </c>
      <c r="L564" s="10">
        <v>0</v>
      </c>
      <c r="M564" s="10">
        <v>0</v>
      </c>
      <c r="N564" s="10">
        <v>0</v>
      </c>
      <c r="O564" s="10">
        <v>0</v>
      </c>
      <c r="Q564" s="10">
        <v>0</v>
      </c>
      <c r="R564" s="10">
        <v>1</v>
      </c>
      <c r="S564" s="10">
        <v>1</v>
      </c>
    </row>
    <row r="565" spans="1:19" ht="12.75" customHeight="1" x14ac:dyDescent="0.2">
      <c r="B565" s="83" t="s">
        <v>188</v>
      </c>
      <c r="C565" s="84" t="s">
        <v>663</v>
      </c>
      <c r="D565" s="89"/>
      <c r="E565" s="86">
        <v>3.8</v>
      </c>
      <c r="G565" s="15">
        <f t="shared" si="8"/>
        <v>14</v>
      </c>
      <c r="H565" s="10">
        <v>1</v>
      </c>
      <c r="I565" s="10">
        <v>1</v>
      </c>
      <c r="J565" s="10">
        <v>1</v>
      </c>
      <c r="L565" s="10">
        <v>0</v>
      </c>
      <c r="M565" s="10">
        <v>1</v>
      </c>
      <c r="N565" s="10">
        <v>1</v>
      </c>
      <c r="O565" s="10">
        <v>1</v>
      </c>
      <c r="Q565" s="10">
        <v>2</v>
      </c>
      <c r="R565" s="10">
        <v>5</v>
      </c>
      <c r="S565" s="10">
        <v>1</v>
      </c>
    </row>
    <row r="566" spans="1:19" ht="12.75" customHeight="1" x14ac:dyDescent="0.2">
      <c r="B566" s="83" t="s">
        <v>633</v>
      </c>
      <c r="C566" s="84" t="s">
        <v>662</v>
      </c>
      <c r="D566" s="89"/>
      <c r="E566" s="86">
        <v>3.8</v>
      </c>
      <c r="F566" s="50">
        <v>9</v>
      </c>
      <c r="G566" s="15">
        <f t="shared" si="8"/>
        <v>43</v>
      </c>
      <c r="H566" s="10">
        <v>7</v>
      </c>
      <c r="I566" s="10">
        <v>2</v>
      </c>
      <c r="J566" s="10">
        <v>7</v>
      </c>
      <c r="L566" s="10">
        <v>7</v>
      </c>
      <c r="M566" s="10">
        <v>12</v>
      </c>
      <c r="N566" s="10">
        <v>2</v>
      </c>
      <c r="O566" s="10">
        <v>2</v>
      </c>
      <c r="Q566" s="10">
        <v>1</v>
      </c>
      <c r="R566" s="10">
        <v>2</v>
      </c>
      <c r="S566" s="10">
        <v>1</v>
      </c>
    </row>
    <row r="567" spans="1:19" ht="12.75" customHeight="1" x14ac:dyDescent="0.2">
      <c r="B567" t="s">
        <v>1217</v>
      </c>
      <c r="C567" s="84" t="s">
        <v>661</v>
      </c>
      <c r="D567" s="89"/>
      <c r="E567" s="86">
        <v>3.8</v>
      </c>
      <c r="F567" s="50">
        <v>6</v>
      </c>
      <c r="G567" s="15">
        <f>SUM(H567:AW567)</f>
        <v>46</v>
      </c>
      <c r="H567" s="10">
        <v>0</v>
      </c>
      <c r="I567" s="10">
        <v>1</v>
      </c>
      <c r="J567" s="10">
        <v>0</v>
      </c>
      <c r="L567" s="10">
        <v>5</v>
      </c>
      <c r="M567" s="10">
        <v>7</v>
      </c>
      <c r="N567" s="10">
        <v>6</v>
      </c>
      <c r="O567" s="10">
        <v>7</v>
      </c>
      <c r="Q567" s="10">
        <v>13</v>
      </c>
      <c r="R567" s="10">
        <v>7</v>
      </c>
      <c r="S567" s="10">
        <v>0</v>
      </c>
    </row>
    <row r="568" spans="1:19" ht="12.75" customHeight="1" x14ac:dyDescent="0.2">
      <c r="B568" s="83" t="s">
        <v>490</v>
      </c>
      <c r="C568" s="84" t="s">
        <v>658</v>
      </c>
      <c r="D568" s="89">
        <v>45</v>
      </c>
      <c r="E568" s="86">
        <v>3.7</v>
      </c>
      <c r="G568" s="15">
        <f t="shared" si="8"/>
        <v>0</v>
      </c>
      <c r="H568" s="10">
        <v>0</v>
      </c>
      <c r="I568" s="10">
        <v>0</v>
      </c>
      <c r="J568" s="10">
        <v>0</v>
      </c>
      <c r="L568" s="10">
        <v>0</v>
      </c>
      <c r="M568" s="10">
        <v>0</v>
      </c>
      <c r="N568" s="10">
        <v>0</v>
      </c>
      <c r="O568" s="10">
        <v>0</v>
      </c>
      <c r="Q568" s="10">
        <v>0</v>
      </c>
      <c r="R568" s="10">
        <v>0</v>
      </c>
      <c r="S568" s="10">
        <v>0</v>
      </c>
    </row>
    <row r="569" spans="1:19" ht="12.75" customHeight="1" x14ac:dyDescent="0.2">
      <c r="B569" s="83" t="s">
        <v>189</v>
      </c>
      <c r="C569" s="84" t="s">
        <v>661</v>
      </c>
      <c r="D569" s="89">
        <v>65</v>
      </c>
      <c r="E569" s="86">
        <v>3.7</v>
      </c>
      <c r="G569" s="15">
        <f t="shared" si="8"/>
        <v>20</v>
      </c>
      <c r="H569" s="10">
        <v>2</v>
      </c>
      <c r="I569" s="10">
        <v>7</v>
      </c>
      <c r="J569" s="10">
        <v>2</v>
      </c>
      <c r="L569" s="10">
        <v>0</v>
      </c>
      <c r="M569" s="10">
        <v>0</v>
      </c>
      <c r="N569" s="10">
        <v>1</v>
      </c>
      <c r="O569" s="10">
        <v>0</v>
      </c>
      <c r="Q569" s="10">
        <v>6</v>
      </c>
      <c r="R569" s="10">
        <v>1</v>
      </c>
      <c r="S569" s="10">
        <v>1</v>
      </c>
    </row>
    <row r="570" spans="1:19" ht="12.75" customHeight="1" x14ac:dyDescent="0.2">
      <c r="B570" s="83" t="s">
        <v>505</v>
      </c>
      <c r="C570" s="84" t="s">
        <v>647</v>
      </c>
      <c r="D570" s="89">
        <v>9</v>
      </c>
      <c r="E570" s="86">
        <v>3.7</v>
      </c>
      <c r="G570" s="15">
        <f t="shared" si="8"/>
        <v>0</v>
      </c>
      <c r="H570" s="10">
        <v>0</v>
      </c>
      <c r="I570" s="10">
        <v>0</v>
      </c>
      <c r="J570" s="10">
        <v>0</v>
      </c>
    </row>
    <row r="571" spans="1:19" ht="12.75" customHeight="1" x14ac:dyDescent="0.2">
      <c r="B571" s="83" t="s">
        <v>511</v>
      </c>
      <c r="C571" s="84" t="s">
        <v>665</v>
      </c>
      <c r="D571" s="89">
        <v>18</v>
      </c>
      <c r="E571" s="86">
        <v>3.7</v>
      </c>
      <c r="G571" s="15">
        <f t="shared" si="8"/>
        <v>3</v>
      </c>
      <c r="H571" s="10">
        <v>0</v>
      </c>
      <c r="I571" s="10">
        <v>0</v>
      </c>
      <c r="J571" s="10">
        <v>0</v>
      </c>
      <c r="L571" s="10">
        <v>0</v>
      </c>
      <c r="M571" s="10">
        <v>1</v>
      </c>
      <c r="N571" s="10">
        <v>0</v>
      </c>
      <c r="O571" s="10">
        <v>1</v>
      </c>
      <c r="Q571" s="10">
        <v>1</v>
      </c>
      <c r="R571" s="10">
        <v>0</v>
      </c>
      <c r="S571" s="10">
        <v>0</v>
      </c>
    </row>
    <row r="572" spans="1:19" ht="12.75" customHeight="1" x14ac:dyDescent="0.2">
      <c r="B572" s="83" t="s">
        <v>195</v>
      </c>
      <c r="C572" s="84" t="s">
        <v>664</v>
      </c>
      <c r="D572" s="89"/>
      <c r="E572" s="86">
        <v>3.7</v>
      </c>
      <c r="G572" s="15">
        <f t="shared" si="8"/>
        <v>0</v>
      </c>
      <c r="H572" s="10">
        <v>0</v>
      </c>
      <c r="I572" s="10">
        <v>0</v>
      </c>
      <c r="J572" s="10">
        <v>0</v>
      </c>
      <c r="L572" s="10">
        <v>0</v>
      </c>
      <c r="M572" s="10">
        <v>0</v>
      </c>
      <c r="N572" s="10">
        <v>0</v>
      </c>
      <c r="O572" s="10">
        <v>0</v>
      </c>
      <c r="Q572" s="10">
        <v>0</v>
      </c>
      <c r="R572" s="10">
        <v>0</v>
      </c>
      <c r="S572" s="10">
        <v>0</v>
      </c>
    </row>
    <row r="573" spans="1:19" ht="12.75" customHeight="1" x14ac:dyDescent="0.2">
      <c r="B573" s="83" t="s">
        <v>634</v>
      </c>
      <c r="C573" s="84" t="s">
        <v>662</v>
      </c>
      <c r="D573" s="89"/>
      <c r="E573" s="86">
        <v>3.7</v>
      </c>
      <c r="G573" s="15">
        <f t="shared" si="8"/>
        <v>29</v>
      </c>
      <c r="H573" s="10">
        <v>0</v>
      </c>
      <c r="I573" s="10">
        <v>0</v>
      </c>
      <c r="J573" s="10">
        <v>1</v>
      </c>
      <c r="L573" s="10">
        <v>1</v>
      </c>
      <c r="M573" s="10">
        <v>19</v>
      </c>
      <c r="N573" s="10">
        <v>1</v>
      </c>
      <c r="O573" s="10">
        <v>2</v>
      </c>
      <c r="Q573" s="10">
        <v>1</v>
      </c>
      <c r="R573" s="10">
        <v>2</v>
      </c>
      <c r="S573" s="10">
        <v>2</v>
      </c>
    </row>
    <row r="574" spans="1:19" ht="12.75" customHeight="1" x14ac:dyDescent="0.2">
      <c r="B574" s="83" t="s">
        <v>635</v>
      </c>
      <c r="C574" s="84" t="s">
        <v>664</v>
      </c>
      <c r="D574" s="89"/>
      <c r="E574" s="86">
        <v>3.7</v>
      </c>
      <c r="G574" s="15">
        <f t="shared" si="8"/>
        <v>9</v>
      </c>
      <c r="H574" s="10">
        <v>0</v>
      </c>
      <c r="I574" s="10">
        <v>1</v>
      </c>
      <c r="J574" s="10">
        <v>0</v>
      </c>
      <c r="L574" s="10">
        <v>0</v>
      </c>
      <c r="M574" s="10">
        <v>2</v>
      </c>
      <c r="N574" s="10">
        <v>1</v>
      </c>
      <c r="O574" s="10">
        <v>1</v>
      </c>
      <c r="Q574" s="10">
        <v>1</v>
      </c>
      <c r="R574" s="10">
        <v>1</v>
      </c>
      <c r="S574" s="10">
        <v>2</v>
      </c>
    </row>
    <row r="575" spans="1:19" ht="12.75" customHeight="1" x14ac:dyDescent="0.2">
      <c r="B575" t="s">
        <v>1239</v>
      </c>
      <c r="C575" s="84" t="s">
        <v>659</v>
      </c>
      <c r="D575" s="89"/>
      <c r="E575" s="86">
        <v>3.7</v>
      </c>
      <c r="G575" s="15">
        <f>SUM(H575:AW575)</f>
        <v>6</v>
      </c>
      <c r="I575" s="10">
        <v>0</v>
      </c>
      <c r="J575" s="10">
        <v>0</v>
      </c>
      <c r="L575" s="10">
        <v>1</v>
      </c>
      <c r="M575" s="10">
        <v>0</v>
      </c>
      <c r="N575" s="10">
        <v>4</v>
      </c>
      <c r="O575" s="10">
        <v>1</v>
      </c>
      <c r="Q575" s="10">
        <v>0</v>
      </c>
      <c r="R575" s="10">
        <v>0</v>
      </c>
      <c r="S575" s="10">
        <v>0</v>
      </c>
    </row>
    <row r="576" spans="1:19" ht="12.75" customHeight="1" x14ac:dyDescent="0.2">
      <c r="B576" t="s">
        <v>1253</v>
      </c>
      <c r="C576" s="84" t="s">
        <v>656</v>
      </c>
      <c r="D576" s="89"/>
      <c r="E576" s="86">
        <v>3.7</v>
      </c>
      <c r="G576" s="15">
        <f>SUM(H576:AW576)</f>
        <v>2</v>
      </c>
      <c r="L576" s="10">
        <v>1</v>
      </c>
      <c r="M576" s="10">
        <v>1</v>
      </c>
      <c r="N576" s="10">
        <v>0</v>
      </c>
      <c r="O576" s="10">
        <v>0</v>
      </c>
      <c r="Q576" s="10">
        <v>0</v>
      </c>
      <c r="R576" s="10">
        <v>0</v>
      </c>
      <c r="S576" s="10">
        <v>0</v>
      </c>
    </row>
    <row r="577" spans="2:19" ht="12.75" customHeight="1" x14ac:dyDescent="0.2">
      <c r="B577" s="83" t="s">
        <v>240</v>
      </c>
      <c r="C577" s="84" t="s">
        <v>653</v>
      </c>
      <c r="D577" s="89">
        <v>4</v>
      </c>
      <c r="E577" s="86">
        <v>3.6</v>
      </c>
      <c r="G577" s="15">
        <f t="shared" si="8"/>
        <v>14</v>
      </c>
      <c r="H577" s="10">
        <v>0</v>
      </c>
      <c r="I577" s="10">
        <v>0</v>
      </c>
      <c r="J577" s="10">
        <v>0</v>
      </c>
      <c r="L577" s="10">
        <v>1</v>
      </c>
      <c r="M577" s="10">
        <v>0</v>
      </c>
      <c r="N577" s="10">
        <v>1</v>
      </c>
      <c r="O577" s="10">
        <v>4</v>
      </c>
      <c r="Q577" s="10">
        <v>0</v>
      </c>
      <c r="R577" s="10">
        <v>6</v>
      </c>
      <c r="S577" s="10">
        <v>2</v>
      </c>
    </row>
    <row r="578" spans="2:19" ht="12.75" customHeight="1" x14ac:dyDescent="0.2">
      <c r="B578" s="83" t="s">
        <v>507</v>
      </c>
      <c r="C578" s="84" t="s">
        <v>660</v>
      </c>
      <c r="D578" s="89">
        <v>77</v>
      </c>
      <c r="E578" s="86">
        <v>3.6</v>
      </c>
      <c r="G578" s="15">
        <f t="shared" si="8"/>
        <v>0</v>
      </c>
      <c r="H578" s="10">
        <v>0</v>
      </c>
      <c r="I578" s="10">
        <v>0</v>
      </c>
      <c r="J578" s="10">
        <v>0</v>
      </c>
      <c r="L578" s="10">
        <v>0</v>
      </c>
      <c r="M578" s="10">
        <v>0</v>
      </c>
      <c r="N578" s="10">
        <v>0</v>
      </c>
      <c r="O578" s="10">
        <v>0</v>
      </c>
      <c r="Q578" s="10">
        <v>0</v>
      </c>
      <c r="R578" s="10">
        <v>0</v>
      </c>
      <c r="S578" s="10">
        <v>0</v>
      </c>
    </row>
    <row r="579" spans="2:19" ht="12.75" customHeight="1" x14ac:dyDescent="0.2">
      <c r="B579" s="83" t="s">
        <v>243</v>
      </c>
      <c r="C579" s="84" t="s">
        <v>662</v>
      </c>
      <c r="D579" s="89"/>
      <c r="E579" s="86">
        <v>3.6</v>
      </c>
      <c r="G579" s="15">
        <f t="shared" si="8"/>
        <v>8</v>
      </c>
      <c r="H579" s="10">
        <v>6</v>
      </c>
      <c r="I579" s="10">
        <v>1</v>
      </c>
      <c r="J579" s="10">
        <v>0</v>
      </c>
      <c r="L579" s="10">
        <v>0</v>
      </c>
      <c r="M579" s="10">
        <v>0</v>
      </c>
      <c r="N579" s="10">
        <v>0</v>
      </c>
      <c r="O579" s="10">
        <v>0</v>
      </c>
      <c r="Q579" s="10">
        <v>0</v>
      </c>
      <c r="R579" s="10">
        <v>0</v>
      </c>
      <c r="S579" s="10">
        <v>1</v>
      </c>
    </row>
    <row r="580" spans="2:19" ht="12.75" customHeight="1" x14ac:dyDescent="0.2">
      <c r="B580" s="83" t="s">
        <v>495</v>
      </c>
      <c r="C580" s="84" t="s">
        <v>656</v>
      </c>
      <c r="D580" s="89">
        <v>24</v>
      </c>
      <c r="E580" s="86">
        <v>3.5</v>
      </c>
      <c r="G580" s="15">
        <f t="shared" si="8"/>
        <v>1</v>
      </c>
      <c r="H580" s="10">
        <v>0</v>
      </c>
      <c r="I580" s="10">
        <v>1</v>
      </c>
      <c r="J580" s="10">
        <v>0</v>
      </c>
      <c r="L580" s="10">
        <v>0</v>
      </c>
      <c r="M580" s="10">
        <v>0</v>
      </c>
      <c r="N580" s="10">
        <v>0</v>
      </c>
      <c r="O580" s="10">
        <v>0</v>
      </c>
      <c r="Q580" s="10">
        <v>0</v>
      </c>
      <c r="R580" s="10">
        <v>0</v>
      </c>
      <c r="S580" s="10">
        <v>0</v>
      </c>
    </row>
    <row r="581" spans="2:19" ht="12.75" customHeight="1" x14ac:dyDescent="0.2">
      <c r="B581" s="83" t="s">
        <v>504</v>
      </c>
      <c r="C581" s="84" t="s">
        <v>648</v>
      </c>
      <c r="D581" s="89">
        <v>0</v>
      </c>
      <c r="E581" s="86">
        <v>3.5</v>
      </c>
      <c r="G581" s="15">
        <f t="shared" si="8"/>
        <v>0</v>
      </c>
    </row>
    <row r="582" spans="2:19" ht="12.75" customHeight="1" x14ac:dyDescent="0.2">
      <c r="B582" s="83" t="s">
        <v>510</v>
      </c>
      <c r="C582" s="84" t="s">
        <v>654</v>
      </c>
      <c r="D582" s="89">
        <v>28</v>
      </c>
      <c r="E582" s="86">
        <v>3.4</v>
      </c>
      <c r="G582" s="15">
        <f t="shared" si="8"/>
        <v>0</v>
      </c>
      <c r="H582" s="10">
        <v>0</v>
      </c>
      <c r="I582" s="10">
        <v>0</v>
      </c>
      <c r="J582" s="10">
        <v>0</v>
      </c>
      <c r="L582" s="10">
        <v>0</v>
      </c>
      <c r="M582" s="10">
        <v>0</v>
      </c>
      <c r="N582" s="10">
        <v>0</v>
      </c>
      <c r="O582" s="10">
        <v>0</v>
      </c>
      <c r="Q582" s="10">
        <v>0</v>
      </c>
      <c r="R582" s="10">
        <v>0</v>
      </c>
      <c r="S582" s="10">
        <v>0</v>
      </c>
    </row>
    <row r="583" spans="2:19" ht="12.75" customHeight="1" x14ac:dyDescent="0.2">
      <c r="B583" s="83" t="s">
        <v>223</v>
      </c>
      <c r="C583" s="84" t="s">
        <v>662</v>
      </c>
      <c r="D583" s="89"/>
      <c r="E583" s="86">
        <v>3.3</v>
      </c>
      <c r="G583" s="15">
        <f t="shared" si="8"/>
        <v>1</v>
      </c>
      <c r="H583" s="10">
        <v>0</v>
      </c>
      <c r="I583" s="10">
        <v>1</v>
      </c>
      <c r="J583" s="10">
        <v>0</v>
      </c>
      <c r="L583" s="10">
        <v>0</v>
      </c>
      <c r="M583" s="10">
        <v>0</v>
      </c>
      <c r="N583" s="10">
        <v>0</v>
      </c>
      <c r="O583" s="10">
        <v>0</v>
      </c>
      <c r="Q583" s="10">
        <v>0</v>
      </c>
      <c r="R583" s="10">
        <v>0</v>
      </c>
      <c r="S583" s="10">
        <v>0</v>
      </c>
    </row>
    <row r="584" spans="2:19" ht="12.75" customHeight="1" x14ac:dyDescent="0.2">
      <c r="B584" s="83" t="s">
        <v>501</v>
      </c>
      <c r="C584" s="84" t="s">
        <v>654</v>
      </c>
      <c r="D584" s="89">
        <v>0</v>
      </c>
      <c r="E584" s="86">
        <v>3.2</v>
      </c>
      <c r="G584" s="15">
        <f t="shared" si="8"/>
        <v>1</v>
      </c>
      <c r="H584" s="10">
        <v>0</v>
      </c>
      <c r="I584" s="10">
        <v>0</v>
      </c>
      <c r="J584" s="10">
        <v>0</v>
      </c>
      <c r="L584" s="10">
        <v>0</v>
      </c>
      <c r="M584" s="10">
        <v>0</v>
      </c>
      <c r="N584" s="10">
        <v>0</v>
      </c>
      <c r="O584" s="10">
        <v>0</v>
      </c>
      <c r="Q584" s="10">
        <v>1</v>
      </c>
      <c r="R584" s="10">
        <v>0</v>
      </c>
      <c r="S584" s="10">
        <v>0</v>
      </c>
    </row>
    <row r="585" spans="2:19" ht="12.75" customHeight="1" x14ac:dyDescent="0.2">
      <c r="B585" s="83" t="s">
        <v>636</v>
      </c>
      <c r="C585" s="84" t="s">
        <v>658</v>
      </c>
      <c r="D585" s="89"/>
      <c r="E585" s="86">
        <v>3.2</v>
      </c>
      <c r="G585" s="15">
        <f t="shared" si="8"/>
        <v>0</v>
      </c>
      <c r="H585" s="10">
        <v>0</v>
      </c>
      <c r="I585" s="10">
        <v>0</v>
      </c>
      <c r="J585" s="10">
        <v>0</v>
      </c>
      <c r="L585" s="10">
        <v>0</v>
      </c>
      <c r="M585" s="10">
        <v>0</v>
      </c>
      <c r="N585" s="10">
        <v>0</v>
      </c>
      <c r="O585" s="10">
        <v>0</v>
      </c>
      <c r="Q585" s="10">
        <v>0</v>
      </c>
      <c r="R585" s="10">
        <v>0</v>
      </c>
      <c r="S585" s="10">
        <v>0</v>
      </c>
    </row>
    <row r="586" spans="2:19" ht="12.75" customHeight="1" x14ac:dyDescent="0.2">
      <c r="B586" s="83" t="s">
        <v>637</v>
      </c>
      <c r="C586" s="84" t="s">
        <v>664</v>
      </c>
      <c r="D586" s="89"/>
      <c r="E586" s="86">
        <v>3.1</v>
      </c>
      <c r="G586" s="15">
        <f t="shared" si="8"/>
        <v>25</v>
      </c>
      <c r="H586" s="10">
        <v>2</v>
      </c>
      <c r="I586" s="10">
        <v>2</v>
      </c>
      <c r="J586" s="10">
        <v>2</v>
      </c>
      <c r="L586" s="10">
        <v>2</v>
      </c>
      <c r="M586" s="10">
        <v>2</v>
      </c>
      <c r="N586" s="10">
        <v>2</v>
      </c>
      <c r="O586" s="10">
        <v>5</v>
      </c>
      <c r="Q586" s="10">
        <v>2</v>
      </c>
      <c r="R586" s="10">
        <v>5</v>
      </c>
      <c r="S586" s="10">
        <v>1</v>
      </c>
    </row>
    <row r="587" spans="2:19" ht="12.75" customHeight="1" x14ac:dyDescent="0.2">
      <c r="B587" s="83" t="s">
        <v>638</v>
      </c>
      <c r="C587" s="84" t="s">
        <v>648</v>
      </c>
      <c r="D587" s="89"/>
      <c r="E587" s="86">
        <v>3</v>
      </c>
      <c r="G587" s="15">
        <f t="shared" si="8"/>
        <v>2</v>
      </c>
      <c r="H587" s="10">
        <v>0</v>
      </c>
      <c r="I587" s="10">
        <v>0</v>
      </c>
      <c r="J587" s="10">
        <v>0</v>
      </c>
      <c r="L587" s="10">
        <v>0</v>
      </c>
      <c r="M587" s="10">
        <v>0</v>
      </c>
      <c r="N587" s="10">
        <v>0</v>
      </c>
      <c r="O587" s="10">
        <v>0</v>
      </c>
      <c r="Q587" s="10">
        <v>0</v>
      </c>
      <c r="R587" s="10">
        <v>1</v>
      </c>
      <c r="S587" s="10">
        <v>1</v>
      </c>
    </row>
    <row r="588" spans="2:19" ht="12.75" customHeight="1" x14ac:dyDescent="0.2">
      <c r="B588" s="83" t="s">
        <v>639</v>
      </c>
      <c r="C588" s="84" t="s">
        <v>654</v>
      </c>
      <c r="D588" s="89"/>
      <c r="E588" s="86">
        <v>3</v>
      </c>
      <c r="G588" s="15">
        <f t="shared" si="8"/>
        <v>0</v>
      </c>
    </row>
    <row r="589" spans="2:19" ht="12.75" customHeight="1" x14ac:dyDescent="0.2">
      <c r="B589" s="83" t="s">
        <v>640</v>
      </c>
      <c r="C589" s="84" t="s">
        <v>648</v>
      </c>
      <c r="D589" s="89"/>
      <c r="E589" s="86">
        <v>2.8</v>
      </c>
      <c r="G589" s="15">
        <f t="shared" si="8"/>
        <v>0</v>
      </c>
      <c r="H589" s="10">
        <v>0</v>
      </c>
      <c r="I589" s="10">
        <v>0</v>
      </c>
      <c r="J589" s="10">
        <v>0</v>
      </c>
      <c r="L589" s="10">
        <v>0</v>
      </c>
      <c r="M589" s="10">
        <v>0</v>
      </c>
      <c r="N589" s="10">
        <v>0</v>
      </c>
      <c r="O589" s="10">
        <v>0</v>
      </c>
      <c r="Q589" s="10">
        <v>0</v>
      </c>
      <c r="R589" s="10">
        <v>0</v>
      </c>
      <c r="S589" s="10">
        <v>0</v>
      </c>
    </row>
    <row r="590" spans="2:19" ht="12.75" customHeight="1" x14ac:dyDescent="0.2">
      <c r="B590" s="83" t="s">
        <v>641</v>
      </c>
      <c r="C590" s="84" t="s">
        <v>664</v>
      </c>
      <c r="D590" s="89"/>
      <c r="E590" s="86">
        <v>2.8</v>
      </c>
      <c r="G590" s="15">
        <f t="shared" si="8"/>
        <v>8</v>
      </c>
      <c r="H590" s="10">
        <v>1</v>
      </c>
      <c r="I590" s="10">
        <v>1</v>
      </c>
      <c r="J590" s="10">
        <v>1</v>
      </c>
      <c r="L590" s="10">
        <v>0</v>
      </c>
      <c r="M590" s="10">
        <v>1</v>
      </c>
      <c r="N590" s="10">
        <v>1</v>
      </c>
      <c r="O590" s="10">
        <v>2</v>
      </c>
      <c r="Q590" s="10">
        <v>1</v>
      </c>
      <c r="R590" s="10">
        <v>0</v>
      </c>
      <c r="S590" s="10">
        <v>0</v>
      </c>
    </row>
    <row r="591" spans="2:19" ht="12.75" customHeight="1" x14ac:dyDescent="0.2">
      <c r="B591" t="s">
        <v>1265</v>
      </c>
      <c r="C591" s="84" t="s">
        <v>665</v>
      </c>
      <c r="D591" s="89"/>
      <c r="E591" s="86">
        <v>2.7</v>
      </c>
      <c r="G591" s="15">
        <f>SUM(H591:AW591)</f>
        <v>0</v>
      </c>
      <c r="J591" s="10">
        <v>0</v>
      </c>
      <c r="L591" s="10">
        <v>0</v>
      </c>
      <c r="M591" s="10">
        <v>0</v>
      </c>
      <c r="N591" s="10">
        <v>0</v>
      </c>
      <c r="O591" s="10">
        <v>0</v>
      </c>
      <c r="Q591" s="10">
        <v>0</v>
      </c>
      <c r="R591" s="10">
        <v>0</v>
      </c>
      <c r="S591" s="10">
        <v>0</v>
      </c>
    </row>
    <row r="592" spans="2:19" ht="12.75" customHeight="1" x14ac:dyDescent="0.2">
      <c r="B592" s="83" t="s">
        <v>642</v>
      </c>
      <c r="C592" s="84" t="s">
        <v>659</v>
      </c>
      <c r="D592" s="89"/>
      <c r="E592" s="86">
        <v>2.5</v>
      </c>
      <c r="G592" s="15">
        <f t="shared" si="8"/>
        <v>0</v>
      </c>
      <c r="H592" s="10">
        <v>0</v>
      </c>
      <c r="I592" s="10">
        <v>0</v>
      </c>
      <c r="J592" s="10">
        <v>0</v>
      </c>
      <c r="L592" s="10">
        <v>0</v>
      </c>
      <c r="M592" s="10">
        <v>0</v>
      </c>
      <c r="N592" s="10">
        <v>0</v>
      </c>
      <c r="O592" s="10">
        <v>0</v>
      </c>
      <c r="Q592" s="10">
        <v>0</v>
      </c>
      <c r="R592" s="10">
        <v>0</v>
      </c>
      <c r="S592" s="10">
        <v>0</v>
      </c>
    </row>
    <row r="593" spans="2:19" ht="12.75" customHeight="1" x14ac:dyDescent="0.2">
      <c r="B593" s="83" t="s">
        <v>643</v>
      </c>
      <c r="C593" s="84" t="s">
        <v>665</v>
      </c>
      <c r="D593" s="89"/>
      <c r="E593" s="86">
        <v>2.5</v>
      </c>
      <c r="G593" s="15">
        <f t="shared" si="8"/>
        <v>0</v>
      </c>
      <c r="H593" s="10">
        <v>0</v>
      </c>
      <c r="I593" s="10">
        <v>0</v>
      </c>
      <c r="J593" s="10">
        <v>0</v>
      </c>
      <c r="L593" s="10">
        <v>0</v>
      </c>
      <c r="M593" s="10">
        <v>0</v>
      </c>
      <c r="N593" s="10">
        <v>0</v>
      </c>
      <c r="O593" s="10">
        <v>0</v>
      </c>
      <c r="Q593" s="10">
        <v>0</v>
      </c>
      <c r="R593" s="10">
        <v>0</v>
      </c>
      <c r="S593" s="10">
        <v>0</v>
      </c>
    </row>
    <row r="594" spans="2:19" ht="12.75" customHeight="1" x14ac:dyDescent="0.2">
      <c r="B594" t="s">
        <v>1266</v>
      </c>
      <c r="C594" s="84" t="s">
        <v>665</v>
      </c>
      <c r="D594" s="89"/>
      <c r="E594" s="86">
        <v>2.5</v>
      </c>
      <c r="G594" s="15">
        <f>SUM(H594:AW594)</f>
        <v>0</v>
      </c>
      <c r="J594" s="10">
        <v>0</v>
      </c>
      <c r="L594" s="10">
        <v>0</v>
      </c>
      <c r="M594" s="10">
        <v>0</v>
      </c>
      <c r="N594" s="10">
        <v>0</v>
      </c>
      <c r="O594" s="10">
        <v>0</v>
      </c>
      <c r="Q594" s="10">
        <v>0</v>
      </c>
      <c r="R594" s="10">
        <v>0</v>
      </c>
      <c r="S594" s="10">
        <v>0</v>
      </c>
    </row>
    <row r="595" spans="2:19" ht="12.75" customHeight="1" x14ac:dyDescent="0.2">
      <c r="B595" s="83" t="s">
        <v>644</v>
      </c>
      <c r="C595" s="84" t="s">
        <v>658</v>
      </c>
      <c r="D595" s="89"/>
      <c r="E595" s="86">
        <v>2</v>
      </c>
      <c r="G595" s="15">
        <f t="shared" si="8"/>
        <v>0</v>
      </c>
    </row>
    <row r="596" spans="2:19" ht="12.75" customHeight="1" x14ac:dyDescent="0.2">
      <c r="B596" s="83" t="s">
        <v>513</v>
      </c>
      <c r="C596" s="84" t="s">
        <v>661</v>
      </c>
      <c r="D596" s="89">
        <v>1</v>
      </c>
      <c r="E596" s="86">
        <v>2</v>
      </c>
      <c r="G596" s="15">
        <f t="shared" si="8"/>
        <v>0</v>
      </c>
      <c r="H596" s="10">
        <v>0</v>
      </c>
      <c r="I596" s="10">
        <v>0</v>
      </c>
      <c r="J596" s="10">
        <v>0</v>
      </c>
      <c r="L596" s="10">
        <v>0</v>
      </c>
      <c r="M596" s="10">
        <v>0</v>
      </c>
      <c r="N596" s="10">
        <v>0</v>
      </c>
      <c r="O596" s="10">
        <v>0</v>
      </c>
      <c r="Q596" s="10">
        <v>0</v>
      </c>
      <c r="R596" s="10">
        <v>0</v>
      </c>
      <c r="S596" s="10">
        <v>0</v>
      </c>
    </row>
    <row r="597" spans="2:19" ht="12.75" customHeight="1" x14ac:dyDescent="0.2">
      <c r="B597" s="83" t="s">
        <v>645</v>
      </c>
      <c r="C597" s="84" t="s">
        <v>652</v>
      </c>
      <c r="D597" s="89"/>
      <c r="E597" s="86">
        <v>2</v>
      </c>
      <c r="G597" s="15">
        <f t="shared" si="8"/>
        <v>0</v>
      </c>
      <c r="H597" s="10">
        <v>0</v>
      </c>
      <c r="I597" s="10">
        <v>0</v>
      </c>
      <c r="J597" s="10">
        <v>0</v>
      </c>
      <c r="L597" s="10">
        <v>0</v>
      </c>
      <c r="M597" s="10">
        <v>0</v>
      </c>
      <c r="N597" s="10">
        <v>0</v>
      </c>
      <c r="O597" s="10">
        <v>0</v>
      </c>
      <c r="Q597" s="10">
        <v>0</v>
      </c>
      <c r="R597" s="10">
        <v>0</v>
      </c>
      <c r="S597" s="10">
        <v>0</v>
      </c>
    </row>
  </sheetData>
  <dataConsolidate/>
  <phoneticPr fontId="0" type="noConversion"/>
  <hyperlinks>
    <hyperlink ref="N233" r:id="rId1" display="javascript:sort_col('H',5,'DESC');"/>
    <hyperlink ref="M233" r:id="rId2" display="javascript:sort_col('H',5,'DESC');"/>
    <hyperlink ref="N430" r:id="rId3" display="javascript:sort_col('H',5,'DESC');"/>
    <hyperlink ref="AL44" r:id="rId4" display="javascript:sort_col('H',5,'DESC');"/>
    <hyperlink ref="AD44" r:id="rId5" display="javascript:sort_col('H',5,'DESC');"/>
    <hyperlink ref="AL233" r:id="rId6" display="javascript:sort_col('H',5,'DESC');"/>
    <hyperlink ref="AD233" r:id="rId7" display="javascript:sort_col('H',5,'DESC');"/>
    <hyperlink ref="AK44" r:id="rId8" display="javascript:sort_col('H',5,'DESC');"/>
    <hyperlink ref="AK233" r:id="rId9" display="javascript:sort_col('H',5,'DESC');"/>
    <hyperlink ref="AL430" r:id="rId10" display="javascript:sort_col('H',5,'DESC');"/>
    <hyperlink ref="AC44" r:id="rId11" display="javascript:sort_col('H',5,'DESC');"/>
    <hyperlink ref="AC233" r:id="rId12" display="javascript:sort_col('H',5,'DESC');"/>
    <hyperlink ref="AD430" r:id="rId13" display="javascript:sort_col('H',5,'DESC');"/>
    <hyperlink ref="F50" r:id="rId14" display="javascript:sort_col('H',5,'DESC');"/>
    <hyperlink ref="F239" r:id="rId15" display="javascript:sort_col('H',5,'DESC');"/>
    <hyperlink ref="F437" r:id="rId16" display="javascript:sort_col('H',5,'DESC');"/>
    <hyperlink ref="B5" r:id="rId17" display="https://fantasyfootball.telegraph.co.uk/premierleague/statistics/points/1001"/>
    <hyperlink ref="C5" r:id="rId18" display="https://fantasyfootball.telegraph.co.uk/premierleague/statistics/teams/MCY"/>
    <hyperlink ref="B6" r:id="rId19" display="https://fantasyfootball.telegraph.co.uk/premierleague/statistics/points/1003"/>
    <hyperlink ref="C6" r:id="rId20" display="https://fantasyfootball.telegraph.co.uk/premierleague/statistics/teams/CHE"/>
    <hyperlink ref="B7" r:id="rId21" display="https://fantasyfootball.telegraph.co.uk/premierleague/statistics/points/1059"/>
    <hyperlink ref="C7" r:id="rId22" display="https://fantasyfootball.telegraph.co.uk/premierleague/statistics/teams/CHE"/>
    <hyperlink ref="B8" r:id="rId23" display="https://fantasyfootball.telegraph.co.uk/premierleague/statistics/points/1002"/>
    <hyperlink ref="C8" r:id="rId24" display="https://fantasyfootball.telegraph.co.uk/premierleague/statistics/teams/MUN"/>
    <hyperlink ref="B9" r:id="rId25" display="https://fantasyfootball.telegraph.co.uk/premierleague/statistics/points/1006"/>
    <hyperlink ref="C9" r:id="rId26" display="https://fantasyfootball.telegraph.co.uk/premierleague/statistics/teams/ARS"/>
    <hyperlink ref="B10" r:id="rId27" display="https://fantasyfootball.telegraph.co.uk/premierleague/statistics/points/1014"/>
    <hyperlink ref="C10" r:id="rId28" display="https://fantasyfootball.telegraph.co.uk/premierleague/statistics/teams/LIV"/>
    <hyperlink ref="B11" r:id="rId29" display="https://fantasyfootball.telegraph.co.uk/premierleague/statistics/points/1004"/>
    <hyperlink ref="C11" r:id="rId30" display="https://fantasyfootball.telegraph.co.uk/premierleague/statistics/teams/TOT"/>
    <hyperlink ref="B12" r:id="rId31" display="https://fantasyfootball.telegraph.co.uk/premierleague/statistics/points/1007"/>
    <hyperlink ref="C12" r:id="rId32" display="https://fantasyfootball.telegraph.co.uk/premierleague/statistics/teams/EVE"/>
    <hyperlink ref="B13" r:id="rId33" display="https://fantasyfootball.telegraph.co.uk/premierleague/statistics/points/1066"/>
    <hyperlink ref="C13" r:id="rId34" display="https://fantasyfootball.telegraph.co.uk/premierleague/statistics/teams/ARS"/>
    <hyperlink ref="B14" r:id="rId35" display="https://fantasyfootball.telegraph.co.uk/premierleague/statistics/points/1011"/>
    <hyperlink ref="C14" r:id="rId36" display="https://fantasyfootball.telegraph.co.uk/premierleague/statistics/teams/TOT"/>
    <hyperlink ref="B15" r:id="rId37" display="https://fantasyfootball.telegraph.co.uk/premierleague/statistics/points/1013"/>
    <hyperlink ref="C15" r:id="rId38" display="https://fantasyfootball.telegraph.co.uk/premierleague/statistics/teams/NEW"/>
    <hyperlink ref="B16" r:id="rId39" display="https://fantasyfootball.telegraph.co.uk/premierleague/statistics/points/1067"/>
    <hyperlink ref="C16" r:id="rId40" display="https://fantasyfootball.telegraph.co.uk/premierleague/statistics/teams/SOT"/>
    <hyperlink ref="B17" r:id="rId41" display="https://fantasyfootball.telegraph.co.uk/premierleague/statistics/points/1008"/>
    <hyperlink ref="C17" r:id="rId42" display="https://fantasyfootball.telegraph.co.uk/premierleague/statistics/teams/STO"/>
    <hyperlink ref="B18" r:id="rId43" display="https://fantasyfootball.telegraph.co.uk/premierleague/statistics/points/1015"/>
    <hyperlink ref="C18" r:id="rId44" display="https://fantasyfootball.telegraph.co.uk/premierleague/statistics/teams/SOT"/>
    <hyperlink ref="B19" r:id="rId45" display="https://fantasyfootball.telegraph.co.uk/premierleague/statistics/points/1023"/>
    <hyperlink ref="C19" r:id="rId46" display="https://fantasyfootball.telegraph.co.uk/premierleague/statistics/teams/CRY"/>
    <hyperlink ref="B20" r:id="rId47" display="https://fantasyfootball.telegraph.co.uk/premierleague/statistics/points/1017"/>
    <hyperlink ref="C20" r:id="rId48" display="https://fantasyfootball.telegraph.co.uk/premierleague/statistics/teams/AVL"/>
    <hyperlink ref="B21" r:id="rId49" display="https://fantasyfootball.telegraph.co.uk/premierleague/statistics/points/1018"/>
    <hyperlink ref="C21" r:id="rId50" display="https://fantasyfootball.telegraph.co.uk/premierleague/statistics/teams/SUN"/>
    <hyperlink ref="B22" r:id="rId51" display="https://fantasyfootball.telegraph.co.uk/premierleague/statistics/points/1065"/>
    <hyperlink ref="C22" r:id="rId52" display="https://fantasyfootball.telegraph.co.uk/premierleague/statistics/teams/MCY"/>
    <hyperlink ref="B23" r:id="rId53" display="https://fantasyfootball.telegraph.co.uk/premierleague/statistics/points/1012"/>
    <hyperlink ref="C23" r:id="rId54" display="https://fantasyfootball.telegraph.co.uk/premierleague/statistics/teams/WBA"/>
    <hyperlink ref="B24" r:id="rId55" display="https://fantasyfootball.telegraph.co.uk/premierleague/statistics/points/1021"/>
    <hyperlink ref="C24" r:id="rId56" display="https://fantasyfootball.telegraph.co.uk/premierleague/statistics/teams/SUN"/>
    <hyperlink ref="B25" r:id="rId57" display="https://fantasyfootball.telegraph.co.uk/premierleague/statistics/points/1035"/>
    <hyperlink ref="C25" r:id="rId58" display="https://fantasyfootball.telegraph.co.uk/premierleague/statistics/teams/HUL"/>
    <hyperlink ref="B26" r:id="rId59" display="https://fantasyfootball.telegraph.co.uk/premierleague/statistics/points/1027"/>
    <hyperlink ref="C26" r:id="rId60" display="https://fantasyfootball.telegraph.co.uk/premierleague/statistics/teams/WHM"/>
    <hyperlink ref="B27" r:id="rId61" display="https://fantasyfootball.telegraph.co.uk/premierleague/statistics/points/1020"/>
    <hyperlink ref="C27" r:id="rId62" display="https://fantasyfootball.telegraph.co.uk/premierleague/statistics/teams/MUN"/>
    <hyperlink ref="B28" r:id="rId63" display="https://fantasyfootball.telegraph.co.uk/premierleague/statistics/points/1056"/>
    <hyperlink ref="C28" r:id="rId64" display="https://fantasyfootball.telegraph.co.uk/premierleague/statistics/teams/LEI"/>
    <hyperlink ref="B29" r:id="rId65" display="https://fantasyfootball.telegraph.co.uk/premierleague/statistics/points/1016"/>
    <hyperlink ref="C29" r:id="rId66" display="https://fantasyfootball.telegraph.co.uk/premierleague/statistics/teams/TOT"/>
    <hyperlink ref="B30" r:id="rId67" display="https://fantasyfootball.telegraph.co.uk/premierleague/statistics/points/1037"/>
    <hyperlink ref="C30" r:id="rId68" display="https://fantasyfootball.telegraph.co.uk/premierleague/statistics/teams/EVE"/>
    <hyperlink ref="B31" r:id="rId69" display="https://fantasyfootball.telegraph.co.uk/premierleague/statistics/points/1052"/>
    <hyperlink ref="C31" r:id="rId70" display="https://fantasyfootball.telegraph.co.uk/premierleague/statistics/teams/QPR"/>
    <hyperlink ref="B32" r:id="rId71" display="https://fantasyfootball.telegraph.co.uk/premierleague/statistics/points/1053"/>
    <hyperlink ref="C32" r:id="rId72" display="https://fantasyfootball.telegraph.co.uk/premierleague/statistics/teams/QPR"/>
    <hyperlink ref="B33" r:id="rId73" display="https://fantasyfootball.telegraph.co.uk/premierleague/statistics/points/1054"/>
    <hyperlink ref="C33" r:id="rId74" display="https://fantasyfootball.telegraph.co.uk/premierleague/statistics/teams/BUR"/>
    <hyperlink ref="B34" r:id="rId75" display="https://fantasyfootball.telegraph.co.uk/premierleague/statistics/points/1026"/>
    <hyperlink ref="C34" r:id="rId76" display="https://fantasyfootball.telegraph.co.uk/premierleague/statistics/teams/NEW"/>
    <hyperlink ref="B35" r:id="rId77" display="https://fantasyfootball.telegraph.co.uk/premierleague/statistics/points/1039"/>
    <hyperlink ref="C35" r:id="rId78" display="https://fantasyfootball.telegraph.co.uk/premierleague/statistics/teams/SWA"/>
    <hyperlink ref="B36" r:id="rId79" display="https://fantasyfootball.telegraph.co.uk/premierleague/statistics/points/1028"/>
    <hyperlink ref="C36" r:id="rId80" display="https://fantasyfootball.telegraph.co.uk/premierleague/statistics/teams/AVL"/>
    <hyperlink ref="B37" r:id="rId81" display="https://fantasyfootball.telegraph.co.uk/premierleague/statistics/points/1036"/>
    <hyperlink ref="C37" r:id="rId82" display="https://fantasyfootball.telegraph.co.uk/premierleague/statistics/teams/CHE"/>
    <hyperlink ref="B38" r:id="rId83" display="https://fantasyfootball.telegraph.co.uk/premierleague/statistics/points/1050"/>
    <hyperlink ref="C38" r:id="rId84" display="https://fantasyfootball.telegraph.co.uk/premierleague/statistics/teams/CRY"/>
    <hyperlink ref="B39" r:id="rId85" display="https://fantasyfootball.telegraph.co.uk/premierleague/statistics/points/1009"/>
    <hyperlink ref="C39" r:id="rId86" display="https://fantasyfootball.telegraph.co.uk/premierleague/statistics/teams/WHM"/>
    <hyperlink ref="B40" r:id="rId87" display="https://fantasyfootball.telegraph.co.uk/premierleague/statistics/points/1029"/>
    <hyperlink ref="C40" r:id="rId88" display="https://fantasyfootball.telegraph.co.uk/premierleague/statistics/teams/STO"/>
    <hyperlink ref="B41" r:id="rId89" display="https://fantasyfootball.telegraph.co.uk/premierleague/statistics/points/1045"/>
    <hyperlink ref="C41" r:id="rId90" display="https://fantasyfootball.telegraph.co.uk/premierleague/statistics/teams/SOT"/>
    <hyperlink ref="B43" r:id="rId91" display="https://fantasyfootball.telegraph.co.uk/premierleague/statistics/points/1025"/>
    <hyperlink ref="C43" r:id="rId92" display="https://fantasyfootball.telegraph.co.uk/premierleague/statistics/teams/LIV"/>
    <hyperlink ref="B44" r:id="rId93" display="https://fantasyfootball.telegraph.co.uk/premierleague/statistics/points/1044"/>
    <hyperlink ref="C44" r:id="rId94" display="https://fantasyfootball.telegraph.co.uk/premierleague/statistics/teams/HUL"/>
    <hyperlink ref="B45" r:id="rId95" display="https://fantasyfootball.telegraph.co.uk/premierleague/statistics/points/1049"/>
    <hyperlink ref="C45" r:id="rId96" display="https://fantasyfootball.telegraph.co.uk/premierleague/statistics/teams/AVL"/>
    <hyperlink ref="B47" r:id="rId97" display="https://fantasyfootball.telegraph.co.uk/premierleague/statistics/points/1033"/>
    <hyperlink ref="C47" r:id="rId98" display="https://fantasyfootball.telegraph.co.uk/premierleague/statistics/teams/SOT"/>
    <hyperlink ref="B48" r:id="rId99" display="https://fantasyfootball.telegraph.co.uk/premierleague/statistics/points/1046"/>
    <hyperlink ref="C48" r:id="rId100" display="https://fantasyfootball.telegraph.co.uk/premierleague/statistics/teams/STO"/>
    <hyperlink ref="B49" r:id="rId101" display="https://fantasyfootball.telegraph.co.uk/premierleague/statistics/points/1047"/>
    <hyperlink ref="C49" r:id="rId102" display="https://fantasyfootball.telegraph.co.uk/premierleague/statistics/teams/MCY"/>
    <hyperlink ref="B50" r:id="rId103" display="https://fantasyfootball.telegraph.co.uk/premierleague/statistics/points/1062"/>
    <hyperlink ref="C50" r:id="rId104" display="https://fantasyfootball.telegraph.co.uk/premierleague/statistics/teams/MUN"/>
    <hyperlink ref="B51" r:id="rId105" display="https://fantasyfootball.telegraph.co.uk/premierleague/statistics/points/1032"/>
    <hyperlink ref="C51" r:id="rId106" display="https://fantasyfootball.telegraph.co.uk/premierleague/statistics/teams/SWA"/>
    <hyperlink ref="B52" r:id="rId107" display="https://fantasyfootball.telegraph.co.uk/premierleague/statistics/points/1034"/>
    <hyperlink ref="C52" r:id="rId108" display="https://fantasyfootball.telegraph.co.uk/premierleague/statistics/teams/WBA"/>
    <hyperlink ref="B53" r:id="rId109" display="https://fantasyfootball.telegraph.co.uk/premierleague/statistics/points/1024"/>
    <hyperlink ref="C53" r:id="rId110" display="https://fantasyfootball.telegraph.co.uk/premierleague/statistics/teams/HUL"/>
    <hyperlink ref="B54" r:id="rId111" display="https://fantasyfootball.telegraph.co.uk/premierleague/statistics/points/1051"/>
    <hyperlink ref="C54" r:id="rId112" display="https://fantasyfootball.telegraph.co.uk/premierleague/statistics/teams/QPR"/>
    <hyperlink ref="B55" r:id="rId113" display="https://fantasyfootball.telegraph.co.uk/premierleague/statistics/points/1055"/>
    <hyperlink ref="C55" r:id="rId114" display="https://fantasyfootball.telegraph.co.uk/premierleague/statistics/teams/BUR"/>
    <hyperlink ref="B56" r:id="rId115" display="https://fantasyfootball.telegraph.co.uk/premierleague/statistics/points/1058"/>
    <hyperlink ref="C56" r:id="rId116" display="https://fantasyfootball.telegraph.co.uk/premierleague/statistics/teams/LEI"/>
    <hyperlink ref="B57" r:id="rId117" display="https://fantasyfootball.telegraph.co.uk/premierleague/statistics/points/1064"/>
    <hyperlink ref="C57" r:id="rId118" display="https://fantasyfootball.telegraph.co.uk/premierleague/statistics/teams/BUR"/>
    <hyperlink ref="B58" r:id="rId119" display="https://fantasyfootball.telegraph.co.uk/premierleague/statistics/points/1048"/>
    <hyperlink ref="C58" r:id="rId120" display="https://fantasyfootball.telegraph.co.uk/premierleague/statistics/teams/WBA"/>
    <hyperlink ref="B59" r:id="rId121" display="https://fantasyfootball.telegraph.co.uk/premierleague/statistics/points/1057"/>
    <hyperlink ref="C59" r:id="rId122" display="https://fantasyfootball.telegraph.co.uk/premierleague/statistics/teams/LEI"/>
    <hyperlink ref="B60" r:id="rId123" display="https://fantasyfootball.telegraph.co.uk/premierleague/statistics/points/1060"/>
    <hyperlink ref="C60" r:id="rId124" display="https://fantasyfootball.telegraph.co.uk/premierleague/statistics/teams/CRY"/>
    <hyperlink ref="B63" r:id="rId125" display="https://fantasyfootball.telegraph.co.uk/premierleague/statistics/points/2001"/>
    <hyperlink ref="C63" r:id="rId126" display="https://fantasyfootball.telegraph.co.uk/premierleague/statistics/teams/MCY"/>
    <hyperlink ref="B64" r:id="rId127" display="https://fantasyfootball.telegraph.co.uk/premierleague/statistics/points/2003"/>
    <hyperlink ref="C64" r:id="rId128" display="https://fantasyfootball.telegraph.co.uk/premierleague/statistics/teams/CHE"/>
    <hyperlink ref="B65" r:id="rId129" display="https://fantasyfootball.telegraph.co.uk/premierleague/statistics/points/2019"/>
    <hyperlink ref="C65" r:id="rId130" display="https://fantasyfootball.telegraph.co.uk/premierleague/statistics/teams/CHE"/>
    <hyperlink ref="B66" r:id="rId131" display="https://fantasyfootball.telegraph.co.uk/premierleague/statistics/points/2006"/>
    <hyperlink ref="C66" r:id="rId132" display="https://fantasyfootball.telegraph.co.uk/premierleague/statistics/teams/ARS"/>
    <hyperlink ref="B67" r:id="rId133" display="https://fantasyfootball.telegraph.co.uk/premierleague/statistics/points/2011"/>
    <hyperlink ref="C67" r:id="rId134" display="https://fantasyfootball.telegraph.co.uk/premierleague/statistics/teams/MCY"/>
    <hyperlink ref="B68" r:id="rId135" display="https://fantasyfootball.telegraph.co.uk/premierleague/statistics/points/2004"/>
    <hyperlink ref="C68" r:id="rId136" display="https://fantasyfootball.telegraph.co.uk/premierleague/statistics/teams/EVE"/>
    <hyperlink ref="B69" r:id="rId137" display="https://fantasyfootball.telegraph.co.uk/premierleague/statistics/points/2022"/>
    <hyperlink ref="C69" r:id="rId138" display="https://fantasyfootball.telegraph.co.uk/premierleague/statistics/teams/CHE"/>
    <hyperlink ref="B70" r:id="rId139" display="https://fantasyfootball.telegraph.co.uk/premierleague/statistics/points/2027"/>
    <hyperlink ref="C70" r:id="rId140" display="https://fantasyfootball.telegraph.co.uk/premierleague/statistics/teams/ARS"/>
    <hyperlink ref="B71" r:id="rId141" display="https://fantasyfootball.telegraph.co.uk/premierleague/statistics/points/2240"/>
    <hyperlink ref="C71" r:id="rId142" display="https://fantasyfootball.telegraph.co.uk/premierleague/statistics/teams/CHE"/>
    <hyperlink ref="B72" r:id="rId143" display="https://fantasyfootball.telegraph.co.uk/premierleague/statistics/points/2025"/>
    <hyperlink ref="C72" r:id="rId144" display="https://fantasyfootball.telegraph.co.uk/premierleague/statistics/teams/CHE"/>
    <hyperlink ref="B73" r:id="rId145" display="https://fantasyfootball.telegraph.co.uk/premierleague/statistics/points/2024"/>
    <hyperlink ref="C73" r:id="rId146" display="https://fantasyfootball.telegraph.co.uk/premierleague/statistics/teams/MCY"/>
    <hyperlink ref="B74" r:id="rId147" display="https://fantasyfootball.telegraph.co.uk/premierleague/statistics/points/2015"/>
    <hyperlink ref="C74" r:id="rId148" display="https://fantasyfootball.telegraph.co.uk/premierleague/statistics/teams/MCY"/>
    <hyperlink ref="B75" r:id="rId149" display="https://fantasyfootball.telegraph.co.uk/premierleague/statistics/points/2162"/>
    <hyperlink ref="C75" r:id="rId150" display="https://fantasyfootball.telegraph.co.uk/premierleague/statistics/teams/EVE"/>
    <hyperlink ref="B76" r:id="rId151" display="https://fantasyfootball.telegraph.co.uk/premierleague/statistics/points/2249"/>
    <hyperlink ref="C76" r:id="rId152" display="https://fantasyfootball.telegraph.co.uk/premierleague/statistics/teams/MCY"/>
    <hyperlink ref="B77" r:id="rId153" display="https://fantasyfootball.telegraph.co.uk/premierleague/statistics/points/2037"/>
    <hyperlink ref="C77" r:id="rId154" display="https://fantasyfootball.telegraph.co.uk/premierleague/statistics/teams/LIV"/>
    <hyperlink ref="B78" r:id="rId155" display="https://fantasyfootball.telegraph.co.uk/premierleague/statistics/points/2173"/>
    <hyperlink ref="C78" r:id="rId156" display="https://fantasyfootball.telegraph.co.uk/premierleague/statistics/teams/MCY"/>
    <hyperlink ref="B79" r:id="rId157" display="https://fantasyfootball.telegraph.co.uk/premierleague/statistics/points/2023"/>
    <hyperlink ref="C79" r:id="rId158" display="https://fantasyfootball.telegraph.co.uk/premierleague/statistics/teams/EVE"/>
    <hyperlink ref="B80" r:id="rId159" display="https://fantasyfootball.telegraph.co.uk/premierleague/statistics/points/2030"/>
    <hyperlink ref="C80" r:id="rId160" display="https://fantasyfootball.telegraph.co.uk/premierleague/statistics/teams/ARS"/>
    <hyperlink ref="B81" r:id="rId161" display="https://fantasyfootball.telegraph.co.uk/premierleague/statistics/points/2033"/>
    <hyperlink ref="C81" r:id="rId162" display="https://fantasyfootball.telegraph.co.uk/premierleague/statistics/teams/MCY"/>
    <hyperlink ref="B82" r:id="rId163" display="https://fantasyfootball.telegraph.co.uk/premierleague/statistics/points/2067"/>
    <hyperlink ref="C82" r:id="rId164" display="https://fantasyfootball.telegraph.co.uk/premierleague/statistics/teams/MUN"/>
    <hyperlink ref="B83" r:id="rId165" display="https://fantasyfootball.telegraph.co.uk/premierleague/statistics/points/2175"/>
    <hyperlink ref="C83" r:id="rId166" display="https://fantasyfootball.telegraph.co.uk/premierleague/statistics/teams/LIV"/>
    <hyperlink ref="B84" r:id="rId167" display="https://fantasyfootball.telegraph.co.uk/premierleague/statistics/points/2008"/>
    <hyperlink ref="C84" r:id="rId168" display="https://fantasyfootball.telegraph.co.uk/premierleague/statistics/teams/LIV"/>
    <hyperlink ref="B85" r:id="rId169" display="https://fantasyfootball.telegraph.co.uk/premierleague/statistics/points/2010"/>
    <hyperlink ref="C85" r:id="rId170" display="https://fantasyfootball.telegraph.co.uk/premierleague/statistics/teams/TOT"/>
    <hyperlink ref="B86" r:id="rId171" display="https://fantasyfootball.telegraph.co.uk/premierleague/statistics/points/2021"/>
    <hyperlink ref="C86" r:id="rId172" display="https://fantasyfootball.telegraph.co.uk/premierleague/statistics/teams/LIV"/>
    <hyperlink ref="B90" r:id="rId173" display="https://fantasyfootball.telegraph.co.uk/premierleague/statistics/points/2013"/>
    <hyperlink ref="C90" r:id="rId174" display="https://fantasyfootball.telegraph.co.uk/premierleague/statistics/teams/MUN"/>
    <hyperlink ref="B91" r:id="rId175" display="https://fantasyfootball.telegraph.co.uk/premierleague/statistics/points/2018"/>
    <hyperlink ref="C91" r:id="rId176" display="https://fantasyfootball.telegraph.co.uk/premierleague/statistics/teams/MUN"/>
    <hyperlink ref="B92" r:id="rId177" display="https://fantasyfootball.telegraph.co.uk/premierleague/statistics/points/2026"/>
    <hyperlink ref="C92" r:id="rId178" display="https://fantasyfootball.telegraph.co.uk/premierleague/statistics/teams/LIV"/>
    <hyperlink ref="B93" r:id="rId179" display="https://fantasyfootball.telegraph.co.uk/premierleague/statistics/points/2038"/>
    <hyperlink ref="C93" r:id="rId180" display="https://fantasyfootball.telegraph.co.uk/premierleague/statistics/teams/MUN"/>
    <hyperlink ref="B95" r:id="rId181" display="https://fantasyfootball.telegraph.co.uk/premierleague/statistics/points/2012"/>
    <hyperlink ref="C95" r:id="rId182" display="https://fantasyfootball.telegraph.co.uk/premierleague/statistics/teams/MUN"/>
    <hyperlink ref="B96" r:id="rId183" display="https://fantasyfootball.telegraph.co.uk/premierleague/statistics/points/2020"/>
    <hyperlink ref="C96" r:id="rId184" display="https://fantasyfootball.telegraph.co.uk/premierleague/statistics/teams/TOT"/>
    <hyperlink ref="B97" r:id="rId185" display="https://fantasyfootball.telegraph.co.uk/premierleague/statistics/points/2017"/>
    <hyperlink ref="C97" r:id="rId186" display="https://fantasyfootball.telegraph.co.uk/premierleague/statistics/teams/ARS"/>
    <hyperlink ref="B98" r:id="rId187" display="https://fantasyfootball.telegraph.co.uk/premierleague/statistics/points/2151"/>
    <hyperlink ref="C98" r:id="rId188" display="https://fantasyfootball.telegraph.co.uk/premierleague/statistics/teams/TOT"/>
    <hyperlink ref="B99" r:id="rId189" display="https://fantasyfootball.telegraph.co.uk/premierleague/statistics/points/2172"/>
    <hyperlink ref="C99" r:id="rId190" display="https://fantasyfootball.telegraph.co.uk/premierleague/statistics/teams/TOT"/>
    <hyperlink ref="B100" r:id="rId191" display="https://fantasyfootball.telegraph.co.uk/premierleague/statistics/points/2031"/>
    <hyperlink ref="C100" r:id="rId192" display="https://fantasyfootball.telegraph.co.uk/premierleague/statistics/teams/MCY"/>
    <hyperlink ref="B101" r:id="rId193" display="https://fantasyfootball.telegraph.co.uk/premierleague/statistics/points/2035"/>
    <hyperlink ref="C101" r:id="rId194" display="https://fantasyfootball.telegraph.co.uk/premierleague/statistics/teams/EVE"/>
    <hyperlink ref="B102" r:id="rId195" display="https://fantasyfootball.telegraph.co.uk/premierleague/statistics/points/2089"/>
    <hyperlink ref="C102" r:id="rId196" display="https://fantasyfootball.telegraph.co.uk/premierleague/statistics/teams/SOT"/>
    <hyperlink ref="B103" r:id="rId197" display="https://fantasyfootball.telegraph.co.uk/premierleague/statistics/points/2156"/>
    <hyperlink ref="C103" r:id="rId198" display="https://fantasyfootball.telegraph.co.uk/premierleague/statistics/teams/LIV"/>
    <hyperlink ref="B104" r:id="rId199" display="https://fantasyfootball.telegraph.co.uk/premierleague/statistics/points/2244"/>
    <hyperlink ref="C104" r:id="rId200" display="https://fantasyfootball.telegraph.co.uk/premierleague/statistics/teams/TOT"/>
    <hyperlink ref="B105" r:id="rId201" display="https://fantasyfootball.telegraph.co.uk/premierleague/statistics/points/2029"/>
    <hyperlink ref="C105" r:id="rId202" display="https://fantasyfootball.telegraph.co.uk/premierleague/statistics/teams/TOT"/>
    <hyperlink ref="B106" r:id="rId203" display="https://fantasyfootball.telegraph.co.uk/premierleague/statistics/points/2075"/>
    <hyperlink ref="C106" r:id="rId204" display="https://fantasyfootball.telegraph.co.uk/premierleague/statistics/teams/ARS"/>
    <hyperlink ref="B107" r:id="rId205" display="https://fantasyfootball.telegraph.co.uk/premierleague/statistics/points/2182"/>
    <hyperlink ref="C107" r:id="rId206" display="https://fantasyfootball.telegraph.co.uk/premierleague/statistics/teams/LIV"/>
    <hyperlink ref="B108" r:id="rId207" display="https://fantasyfootball.telegraph.co.uk/premierleague/statistics/points/2248"/>
    <hyperlink ref="C108" r:id="rId208" display="https://fantasyfootball.telegraph.co.uk/premierleague/statistics/teams/LIV"/>
    <hyperlink ref="B109" r:id="rId209" display="https://fantasyfootball.telegraph.co.uk/premierleague/statistics/points/2036"/>
    <hyperlink ref="C109" r:id="rId210" display="https://fantasyfootball.telegraph.co.uk/premierleague/statistics/teams/STO"/>
    <hyperlink ref="B110" r:id="rId211" display="https://fantasyfootball.telegraph.co.uk/premierleague/statistics/points/2041"/>
    <hyperlink ref="C110" r:id="rId212" display="https://fantasyfootball.telegraph.co.uk/premierleague/statistics/teams/SWA"/>
    <hyperlink ref="B111" r:id="rId213" display="https://fantasyfootball.telegraph.co.uk/premierleague/statistics/points/2055"/>
    <hyperlink ref="C111" r:id="rId214" display="https://fantasyfootball.telegraph.co.uk/premierleague/statistics/teams/SOT"/>
    <hyperlink ref="B112" r:id="rId215" display="https://fantasyfootball.telegraph.co.uk/premierleague/statistics/points/2154"/>
    <hyperlink ref="C112" r:id="rId216" display="https://fantasyfootball.telegraph.co.uk/premierleague/statistics/teams/HUL"/>
    <hyperlink ref="B113" r:id="rId217" display="https://fantasyfootball.telegraph.co.uk/premierleague/statistics/points/2159"/>
    <hyperlink ref="C113" r:id="rId218" display="https://fantasyfootball.telegraph.co.uk/premierleague/statistics/teams/STO"/>
    <hyperlink ref="B114" r:id="rId219" display="https://fantasyfootball.telegraph.co.uk/premierleague/statistics/points/2239"/>
    <hyperlink ref="C114" r:id="rId220" display="https://fantasyfootball.telegraph.co.uk/premierleague/statistics/teams/NEW"/>
    <hyperlink ref="B115" r:id="rId221" display="https://fantasyfootball.telegraph.co.uk/premierleague/statistics/points/2042"/>
    <hyperlink ref="C115" r:id="rId222" display="https://fantasyfootball.telegraph.co.uk/premierleague/statistics/teams/SWA"/>
    <hyperlink ref="B116" r:id="rId223" display="https://fantasyfootball.telegraph.co.uk/premierleague/statistics/points/2047"/>
    <hyperlink ref="C116" r:id="rId224" display="https://fantasyfootball.telegraph.co.uk/premierleague/statistics/teams/STO"/>
    <hyperlink ref="B117" r:id="rId225" display="https://fantasyfootball.telegraph.co.uk/premierleague/statistics/points/2049"/>
    <hyperlink ref="C117" r:id="rId226" display="https://fantasyfootball.telegraph.co.uk/premierleague/statistics/teams/MCY"/>
    <hyperlink ref="B118" r:id="rId227" display="https://fantasyfootball.telegraph.co.uk/premierleague/statistics/points/2058"/>
    <hyperlink ref="C118" r:id="rId228" display="https://fantasyfootball.telegraph.co.uk/premierleague/statistics/teams/WHM"/>
    <hyperlink ref="B119" r:id="rId229" display="https://fantasyfootball.telegraph.co.uk/premierleague/statistics/points/2059"/>
    <hyperlink ref="C119" r:id="rId230" display="https://fantasyfootball.telegraph.co.uk/premierleague/statistics/teams/NEW"/>
    <hyperlink ref="B120" r:id="rId231" display="https://fantasyfootball.telegraph.co.uk/premierleague/statistics/points/2065"/>
    <hyperlink ref="C120" r:id="rId232" display="https://fantasyfootball.telegraph.co.uk/premierleague/statistics/teams/STO"/>
    <hyperlink ref="B121" r:id="rId233" display="https://fantasyfootball.telegraph.co.uk/premierleague/statistics/points/2078"/>
    <hyperlink ref="C121" r:id="rId234" display="https://fantasyfootball.telegraph.co.uk/premierleague/statistics/teams/NEW"/>
    <hyperlink ref="B122" r:id="rId235" display="https://fantasyfootball.telegraph.co.uk/premierleague/statistics/points/2224"/>
    <hyperlink ref="C122" r:id="rId236" display="https://fantasyfootball.telegraph.co.uk/premierleague/statistics/teams/ARS"/>
    <hyperlink ref="B126" r:id="rId237" display="https://fantasyfootball.telegraph.co.uk/premierleague/statistics/points/2032"/>
    <hyperlink ref="C126" r:id="rId238" display="https://fantasyfootball.telegraph.co.uk/premierleague/statistics/teams/LIV"/>
    <hyperlink ref="B127" r:id="rId239" display="https://fantasyfootball.telegraph.co.uk/premierleague/statistics/points/2040"/>
    <hyperlink ref="C127" r:id="rId240" display="https://fantasyfootball.telegraph.co.uk/premierleague/statistics/teams/WHM"/>
    <hyperlink ref="B128" r:id="rId241" display="https://fantasyfootball.telegraph.co.uk/premierleague/statistics/points/2043"/>
    <hyperlink ref="C128" r:id="rId242" display="https://fantasyfootball.telegraph.co.uk/premierleague/statistics/teams/WHM"/>
    <hyperlink ref="B129" r:id="rId243" display="https://fantasyfootball.telegraph.co.uk/premierleague/statistics/points/2046"/>
    <hyperlink ref="C129" r:id="rId244" display="https://fantasyfootball.telegraph.co.uk/premierleague/statistics/teams/WHM"/>
    <hyperlink ref="B130" r:id="rId245" display="https://fantasyfootball.telegraph.co.uk/premierleague/statistics/points/2048"/>
    <hyperlink ref="C130" r:id="rId246" display="https://fantasyfootball.telegraph.co.uk/premierleague/statistics/teams/SUN"/>
    <hyperlink ref="B131" r:id="rId247" display="https://fantasyfootball.telegraph.co.uk/premierleague/statistics/points/2060"/>
    <hyperlink ref="C131" r:id="rId248" display="https://fantasyfootball.telegraph.co.uk/premierleague/statistics/teams/WBA"/>
    <hyperlink ref="B132" r:id="rId249" display="https://fantasyfootball.telegraph.co.uk/premierleague/statistics/points/2064"/>
    <hyperlink ref="C132" r:id="rId250" display="https://fantasyfootball.telegraph.co.uk/premierleague/statistics/teams/TOT"/>
    <hyperlink ref="B133" r:id="rId251" display="https://fantasyfootball.telegraph.co.uk/premierleague/statistics/points/2069"/>
    <hyperlink ref="C133" r:id="rId252" display="https://fantasyfootball.telegraph.co.uk/premierleague/statistics/teams/TOT"/>
    <hyperlink ref="B134" r:id="rId253" display="https://fantasyfootball.telegraph.co.uk/premierleague/statistics/points/2074"/>
    <hyperlink ref="C134" r:id="rId254" display="https://fantasyfootball.telegraph.co.uk/premierleague/statistics/teams/AVL"/>
    <hyperlink ref="B135" r:id="rId255" display="https://fantasyfootball.telegraph.co.uk/premierleague/statistics/points/2087"/>
    <hyperlink ref="C135" r:id="rId256" display="https://fantasyfootball.telegraph.co.uk/premierleague/statistics/teams/QPR"/>
    <hyperlink ref="B136" r:id="rId257" display="https://fantasyfootball.telegraph.co.uk/premierleague/statistics/points/2122"/>
    <hyperlink ref="C136" r:id="rId258" display="https://fantasyfootball.telegraph.co.uk/premierleague/statistics/teams/CRY"/>
    <hyperlink ref="B138" r:id="rId259" display="https://fantasyfootball.telegraph.co.uk/premierleague/statistics/points/2028"/>
    <hyperlink ref="C138" r:id="rId260" display="https://fantasyfootball.telegraph.co.uk/premierleague/statistics/teams/WBA"/>
    <hyperlink ref="B139" r:id="rId261" display="https://fantasyfootball.telegraph.co.uk/premierleague/statistics/points/2063"/>
    <hyperlink ref="C139" r:id="rId262" display="https://fantasyfootball.telegraph.co.uk/premierleague/statistics/teams/WHM"/>
    <hyperlink ref="B140" r:id="rId263" display="https://fantasyfootball.telegraph.co.uk/premierleague/statistics/points/2077"/>
    <hyperlink ref="C140" r:id="rId264" display="https://fantasyfootball.telegraph.co.uk/premierleague/statistics/teams/AVL"/>
    <hyperlink ref="B141" r:id="rId265" display="https://fantasyfootball.telegraph.co.uk/premierleague/statistics/points/2082"/>
    <hyperlink ref="C141" r:id="rId266" display="https://fantasyfootball.telegraph.co.uk/premierleague/statistics/teams/WHM"/>
    <hyperlink ref="B142" r:id="rId267" display="https://fantasyfootball.telegraph.co.uk/premierleague/statistics/points/2084"/>
    <hyperlink ref="C142" r:id="rId268" display="https://fantasyfootball.telegraph.co.uk/premierleague/statistics/teams/STO"/>
    <hyperlink ref="B143" r:id="rId269" display="https://fantasyfootball.telegraph.co.uk/premierleague/statistics/points/2092"/>
    <hyperlink ref="C143" r:id="rId270" display="https://fantasyfootball.telegraph.co.uk/premierleague/statistics/teams/STO"/>
    <hyperlink ref="B144" r:id="rId271" display="https://fantasyfootball.telegraph.co.uk/premierleague/statistics/points/2093"/>
    <hyperlink ref="C144" r:id="rId272" display="https://fantasyfootball.telegraph.co.uk/premierleague/statistics/teams/SUN"/>
    <hyperlink ref="B145" r:id="rId273" display="https://fantasyfootball.telegraph.co.uk/premierleague/statistics/points/2114"/>
    <hyperlink ref="C145" r:id="rId274" display="https://fantasyfootball.telegraph.co.uk/premierleague/statistics/teams/NEW"/>
    <hyperlink ref="B146" r:id="rId275" display="https://fantasyfootball.telegraph.co.uk/premierleague/statistics/points/2144"/>
    <hyperlink ref="C146" r:id="rId276" display="https://fantasyfootball.telegraph.co.uk/premierleague/statistics/teams/EVE"/>
    <hyperlink ref="B147" r:id="rId277" display="https://fantasyfootball.telegraph.co.uk/premierleague/statistics/points/2188"/>
    <hyperlink ref="C147" r:id="rId278" display="https://fantasyfootball.telegraph.co.uk/premierleague/statistics/teams/SUN"/>
    <hyperlink ref="B148" r:id="rId279" display="https://fantasyfootball.telegraph.co.uk/premierleague/statistics/points/2193"/>
    <hyperlink ref="C148" r:id="rId280" display="https://fantasyfootball.telegraph.co.uk/premierleague/statistics/teams/CRY"/>
    <hyperlink ref="B149" r:id="rId281" display="https://fantasyfootball.telegraph.co.uk/premierleague/statistics/points/2236"/>
    <hyperlink ref="C149" r:id="rId282" display="https://fantasyfootball.telegraph.co.uk/premierleague/statistics/teams/WHM"/>
    <hyperlink ref="B150" r:id="rId283" display="https://fantasyfootball.telegraph.co.uk/premierleague/statistics/points/2016"/>
    <hyperlink ref="C150" r:id="rId284" display="https://fantasyfootball.telegraph.co.uk/premierleague/statistics/teams/QPR"/>
    <hyperlink ref="B151" r:id="rId285" display="https://fantasyfootball.telegraph.co.uk/premierleague/statistics/points/2057"/>
    <hyperlink ref="C151" r:id="rId286" display="https://fantasyfootball.telegraph.co.uk/premierleague/statistics/teams/CRY"/>
    <hyperlink ref="B152" r:id="rId287" display="https://fantasyfootball.telegraph.co.uk/premierleague/statistics/points/2071"/>
    <hyperlink ref="C152" r:id="rId288" display="https://fantasyfootball.telegraph.co.uk/premierleague/statistics/teams/SOT"/>
    <hyperlink ref="B153" r:id="rId289" display="https://fantasyfootball.telegraph.co.uk/premierleague/statistics/points/2081"/>
    <hyperlink ref="C153" r:id="rId290" display="https://fantasyfootball.telegraph.co.uk/premierleague/statistics/teams/WBA"/>
    <hyperlink ref="B154" r:id="rId291" display="https://fantasyfootball.telegraph.co.uk/premierleague/statistics/points/2088"/>
    <hyperlink ref="C154" r:id="rId292" display="https://fantasyfootball.telegraph.co.uk/premierleague/statistics/teams/WBA"/>
    <hyperlink ref="B155" r:id="rId293" display="https://fantasyfootball.telegraph.co.uk/premierleague/statistics/points/2097"/>
    <hyperlink ref="C155" r:id="rId294" display="https://fantasyfootball.telegraph.co.uk/premierleague/statistics/teams/SOT"/>
    <hyperlink ref="B156" r:id="rId295" display="https://fantasyfootball.telegraph.co.uk/premierleague/statistics/points/2098"/>
    <hyperlink ref="C156" r:id="rId296" display="https://fantasyfootball.telegraph.co.uk/premierleague/statistics/teams/SUN"/>
    <hyperlink ref="B157" r:id="rId297" display="https://fantasyfootball.telegraph.co.uk/premierleague/statistics/points/2108"/>
    <hyperlink ref="C157" r:id="rId298" display="https://fantasyfootball.telegraph.co.uk/premierleague/statistics/teams/CRY"/>
    <hyperlink ref="B158" r:id="rId299" display="https://fantasyfootball.telegraph.co.uk/premierleague/statistics/points/2111"/>
    <hyperlink ref="C158" r:id="rId300" display="https://fantasyfootball.telegraph.co.uk/premierleague/statistics/teams/TOT"/>
    <hyperlink ref="B159" r:id="rId301" display="https://fantasyfootball.telegraph.co.uk/premierleague/statistics/points/2119"/>
    <hyperlink ref="C159" r:id="rId302" display="https://fantasyfootball.telegraph.co.uk/premierleague/statistics/teams/HUL"/>
    <hyperlink ref="B160" r:id="rId303" display="https://fantasyfootball.telegraph.co.uk/premierleague/statistics/points/2141"/>
    <hyperlink ref="C160" r:id="rId304" display="https://fantasyfootball.telegraph.co.uk/premierleague/statistics/teams/HUL"/>
    <hyperlink ref="B161" r:id="rId305" display="https://fantasyfootball.telegraph.co.uk/premierleague/statistics/points/2155"/>
    <hyperlink ref="C161" r:id="rId306" display="https://fantasyfootball.telegraph.co.uk/premierleague/statistics/teams/HUL"/>
    <hyperlink ref="B162" r:id="rId307" display="https://fantasyfootball.telegraph.co.uk/premierleague/statistics/points/2158"/>
    <hyperlink ref="C162" r:id="rId308" display="https://fantasyfootball.telegraph.co.uk/premierleague/statistics/teams/SUN"/>
    <hyperlink ref="B163" r:id="rId309" display="https://fantasyfootball.telegraph.co.uk/premierleague/statistics/points/2204"/>
    <hyperlink ref="C163" r:id="rId310" display="https://fantasyfootball.telegraph.co.uk/premierleague/statistics/teams/LEI"/>
    <hyperlink ref="B164" r:id="rId311" display="https://fantasyfootball.telegraph.co.uk/premierleague/statistics/points/2237"/>
    <hyperlink ref="C164" r:id="rId312" display="https://fantasyfootball.telegraph.co.uk/premierleague/statistics/teams/WBA"/>
    <hyperlink ref="B165" r:id="rId313" display="https://fantasyfootball.telegraph.co.uk/premierleague/statistics/points/2247"/>
    <hyperlink ref="C165" r:id="rId314" display="https://fantasyfootball.telegraph.co.uk/premierleague/statistics/teams/QPR"/>
    <hyperlink ref="B166" r:id="rId315" display="https://fantasyfootball.telegraph.co.uk/premierleague/statistics/points/2102"/>
    <hyperlink ref="C166" r:id="rId316" display="https://fantasyfootball.telegraph.co.uk/premierleague/statistics/teams/NEW"/>
    <hyperlink ref="B167" r:id="rId317" display="https://fantasyfootball.telegraph.co.uk/premierleague/statistics/points/2103"/>
    <hyperlink ref="C167" r:id="rId318" display="https://fantasyfootball.telegraph.co.uk/premierleague/statistics/teams/SOT"/>
    <hyperlink ref="B168" r:id="rId319" display="https://fantasyfootball.telegraph.co.uk/premierleague/statistics/points/2110"/>
    <hyperlink ref="C168" r:id="rId320" display="https://fantasyfootball.telegraph.co.uk/premierleague/statistics/teams/AVL"/>
    <hyperlink ref="B169" r:id="rId321" display="https://fantasyfootball.telegraph.co.uk/premierleague/statistics/points/2161"/>
    <hyperlink ref="C169" r:id="rId322" display="https://fantasyfootball.telegraph.co.uk/premierleague/statistics/teams/STO"/>
    <hyperlink ref="B170" r:id="rId323" display="https://fantasyfootball.telegraph.co.uk/premierleague/statistics/points/2176"/>
    <hyperlink ref="C170" r:id="rId324" display="https://fantasyfootball.telegraph.co.uk/premierleague/statistics/teams/LIV"/>
    <hyperlink ref="B171" r:id="rId325" display="https://fantasyfootball.telegraph.co.uk/premierleague/statistics/points/2183"/>
    <hyperlink ref="C171" r:id="rId326" display="https://fantasyfootball.telegraph.co.uk/premierleague/statistics/teams/MCY"/>
    <hyperlink ref="B172" r:id="rId327" display="https://fantasyfootball.telegraph.co.uk/premierleague/statistics/points/2202"/>
    <hyperlink ref="C172" r:id="rId328" display="https://fantasyfootball.telegraph.co.uk/premierleague/statistics/teams/QPR"/>
    <hyperlink ref="B173" r:id="rId329" display="https://fantasyfootball.telegraph.co.uk/premierleague/statistics/points/2206"/>
    <hyperlink ref="C173" r:id="rId330" display="https://fantasyfootball.telegraph.co.uk/premierleague/statistics/teams/QPR"/>
    <hyperlink ref="B174" r:id="rId331" display="https://fantasyfootball.telegraph.co.uk/premierleague/statistics/points/2212"/>
    <hyperlink ref="C174" r:id="rId332" display="https://fantasyfootball.telegraph.co.uk/premierleague/statistics/teams/BUR"/>
    <hyperlink ref="B175" r:id="rId333" display="https://fantasyfootball.telegraph.co.uk/premierleague/statistics/points/2219"/>
    <hyperlink ref="C175" r:id="rId334" display="https://fantasyfootball.telegraph.co.uk/premierleague/statistics/teams/LEI"/>
    <hyperlink ref="B176" r:id="rId335" display="https://fantasyfootball.telegraph.co.uk/premierleague/statistics/points/2222"/>
    <hyperlink ref="C176" r:id="rId336" display="https://fantasyfootball.telegraph.co.uk/premierleague/statistics/teams/LEI"/>
    <hyperlink ref="B177" r:id="rId337" display="https://fantasyfootball.telegraph.co.uk/premierleague/statistics/points/2238"/>
    <hyperlink ref="C177" r:id="rId338" display="https://fantasyfootball.telegraph.co.uk/premierleague/statistics/teams/AVL"/>
    <hyperlink ref="B178" r:id="rId339" display="https://fantasyfootball.telegraph.co.uk/premierleague/statistics/points/2246"/>
    <hyperlink ref="C178" r:id="rId340" display="https://fantasyfootball.telegraph.co.uk/premierleague/statistics/teams/WBA"/>
    <hyperlink ref="B179" r:id="rId341" display="https://fantasyfootball.telegraph.co.uk/premierleague/statistics/points/2062"/>
    <hyperlink ref="C179" r:id="rId342" display="https://fantasyfootball.telegraph.co.uk/premierleague/statistics/teams/STO"/>
    <hyperlink ref="B180" r:id="rId343" display="https://fantasyfootball.telegraph.co.uk/premierleague/statistics/points/2091"/>
    <hyperlink ref="C180" r:id="rId344" display="https://fantasyfootball.telegraph.co.uk/premierleague/statistics/teams/AVL"/>
    <hyperlink ref="B181" r:id="rId345" display="https://fantasyfootball.telegraph.co.uk/premierleague/statistics/points/2095"/>
    <hyperlink ref="C181" r:id="rId346" display="https://fantasyfootball.telegraph.co.uk/premierleague/statistics/teams/AVL"/>
    <hyperlink ref="B182" r:id="rId347" display="https://fantasyfootball.telegraph.co.uk/premierleague/statistics/points/2125"/>
    <hyperlink ref="C182" r:id="rId348" display="https://fantasyfootball.telegraph.co.uk/premierleague/statistics/teams/NEW"/>
    <hyperlink ref="B183" r:id="rId349" display="https://fantasyfootball.telegraph.co.uk/premierleague/statistics/points/2153"/>
    <hyperlink ref="C183" r:id="rId350" display="https://fantasyfootball.telegraph.co.uk/premierleague/statistics/teams/AVL"/>
    <hyperlink ref="B184" r:id="rId351" display="https://fantasyfootball.telegraph.co.uk/premierleague/statistics/points/2171"/>
    <hyperlink ref="C184" r:id="rId352" display="https://fantasyfootball.telegraph.co.uk/premierleague/statistics/teams/AVL"/>
    <hyperlink ref="B185" r:id="rId353" display="https://fantasyfootball.telegraph.co.uk/premierleague/statistics/points/2195"/>
    <hyperlink ref="C185" r:id="rId354" display="https://fantasyfootball.telegraph.co.uk/premierleague/statistics/teams/ARS"/>
    <hyperlink ref="B186" r:id="rId355" display="https://fantasyfootball.telegraph.co.uk/premierleague/statistics/points/2220"/>
    <hyperlink ref="C186" r:id="rId356" display="https://fantasyfootball.telegraph.co.uk/premierleague/statistics/teams/LEI"/>
    <hyperlink ref="B187" r:id="rId357" display="https://fantasyfootball.telegraph.co.uk/premierleague/statistics/points/2223"/>
    <hyperlink ref="C187" r:id="rId358" display="https://fantasyfootball.telegraph.co.uk/premierleague/statistics/teams/QPR"/>
    <hyperlink ref="B188" r:id="rId359" display="https://fantasyfootball.telegraph.co.uk/premierleague/statistics/points/2228"/>
    <hyperlink ref="C188" r:id="rId360" display="https://fantasyfootball.telegraph.co.uk/premierleague/statistics/teams/MCY"/>
    <hyperlink ref="B190" r:id="rId361" display="https://fantasyfootball.telegraph.co.uk/premierleague/statistics/points/2034"/>
    <hyperlink ref="C190" r:id="rId362" display="https://fantasyfootball.telegraph.co.uk/premierleague/statistics/teams/TOT"/>
    <hyperlink ref="B191" r:id="rId363" display="https://fantasyfootball.telegraph.co.uk/premierleague/statistics/points/2053"/>
    <hyperlink ref="C191" r:id="rId364" display="https://fantasyfootball.telegraph.co.uk/premierleague/statistics/teams/AVL"/>
    <hyperlink ref="B192" r:id="rId365" display="https://fantasyfootball.telegraph.co.uk/premierleague/statistics/points/2085"/>
    <hyperlink ref="C192" r:id="rId366" display="https://fantasyfootball.telegraph.co.uk/premierleague/statistics/teams/CRY"/>
    <hyperlink ref="B193" r:id="rId367" display="https://fantasyfootball.telegraph.co.uk/premierleague/statistics/points/2086"/>
    <hyperlink ref="C193" r:id="rId368" display="https://fantasyfootball.telegraph.co.uk/premierleague/statistics/teams/SWA"/>
    <hyperlink ref="B194" r:id="rId369" display="https://fantasyfootball.telegraph.co.uk/premierleague/statistics/points/2096"/>
    <hyperlink ref="C194" r:id="rId370" display="https://fantasyfootball.telegraph.co.uk/premierleague/statistics/teams/SWA"/>
    <hyperlink ref="B195" r:id="rId371" display="https://fantasyfootball.telegraph.co.uk/premierleague/statistics/points/2139"/>
    <hyperlink ref="C195" r:id="rId372" display="https://fantasyfootball.telegraph.co.uk/premierleague/statistics/teams/WBA"/>
    <hyperlink ref="B196" r:id="rId373" display="https://fantasyfootball.telegraph.co.uk/premierleague/statistics/points/2164"/>
    <hyperlink ref="C196" r:id="rId374" display="https://fantasyfootball.telegraph.co.uk/premierleague/statistics/teams/EVE"/>
    <hyperlink ref="B197" r:id="rId375" display="https://fantasyfootball.telegraph.co.uk/premierleague/statistics/points/2179"/>
    <hyperlink ref="C197" r:id="rId376" display="https://fantasyfootball.telegraph.co.uk/premierleague/statistics/teams/CRY"/>
    <hyperlink ref="B198" r:id="rId377" display="https://fantasyfootball.telegraph.co.uk/premierleague/statistics/points/2201"/>
    <hyperlink ref="C198" r:id="rId378" display="https://fantasyfootball.telegraph.co.uk/premierleague/statistics/teams/QPR"/>
    <hyperlink ref="B199" r:id="rId379" display="https://fantasyfootball.telegraph.co.uk/premierleague/statistics/points/2209"/>
    <hyperlink ref="C199" r:id="rId380" display="https://fantasyfootball.telegraph.co.uk/premierleague/statistics/teams/BUR"/>
    <hyperlink ref="B200" r:id="rId381" display="https://fantasyfootball.telegraph.co.uk/premierleague/statistics/points/2211"/>
    <hyperlink ref="C200" r:id="rId382" display="https://fantasyfootball.telegraph.co.uk/premierleague/statistics/teams/BUR"/>
    <hyperlink ref="B201" r:id="rId383" display="https://fantasyfootball.telegraph.co.uk/premierleague/statistics/points/2221"/>
    <hyperlink ref="C201" r:id="rId384" display="https://fantasyfootball.telegraph.co.uk/premierleague/statistics/teams/LEI"/>
    <hyperlink ref="B202" r:id="rId385" display="https://fantasyfootball.telegraph.co.uk/premierleague/statistics/points/2226"/>
    <hyperlink ref="C202" r:id="rId386" display="https://fantasyfootball.telegraph.co.uk/premierleague/statistics/teams/CHE"/>
    <hyperlink ref="B203" r:id="rId387" display="https://fantasyfootball.telegraph.co.uk/premierleague/statistics/points/2230"/>
    <hyperlink ref="C203" r:id="rId388" display="https://fantasyfootball.telegraph.co.uk/premierleague/statistics/teams/STO"/>
    <hyperlink ref="B204" r:id="rId389" display="https://fantasyfootball.telegraph.co.uk/premierleague/statistics/points/2073"/>
    <hyperlink ref="C204" r:id="rId390" display="https://fantasyfootball.telegraph.co.uk/premierleague/statistics/teams/STO"/>
    <hyperlink ref="B205" r:id="rId391" display="https://fantasyfootball.telegraph.co.uk/premierleague/statistics/points/2112"/>
    <hyperlink ref="C205" r:id="rId392" display="https://fantasyfootball.telegraph.co.uk/premierleague/statistics/teams/LIV"/>
    <hyperlink ref="B206" r:id="rId393" display="https://fantasyfootball.telegraph.co.uk/premierleague/statistics/points/2130"/>
    <hyperlink ref="C206" r:id="rId394" display="https://fantasyfootball.telegraph.co.uk/premierleague/statistics/teams/HUL"/>
    <hyperlink ref="B207" r:id="rId395" display="https://fantasyfootball.telegraph.co.uk/premierleague/statistics/points/2160"/>
    <hyperlink ref="C207" r:id="rId396" display="https://fantasyfootball.telegraph.co.uk/premierleague/statistics/teams/SWA"/>
    <hyperlink ref="B208" r:id="rId397" display="https://fantasyfootball.telegraph.co.uk/premierleague/statistics/points/2174"/>
    <hyperlink ref="C208" r:id="rId398" display="https://fantasyfootball.telegraph.co.uk/premierleague/statistics/teams/CRY"/>
    <hyperlink ref="B209" r:id="rId399" display="https://fantasyfootball.telegraph.co.uk/premierleague/statistics/points/2190"/>
    <hyperlink ref="C209" r:id="rId400" display="https://fantasyfootball.telegraph.co.uk/premierleague/statistics/teams/SWA"/>
    <hyperlink ref="B210" r:id="rId401" display="https://fantasyfootball.telegraph.co.uk/premierleague/statistics/points/2208"/>
    <hyperlink ref="C210" r:id="rId402" display="https://fantasyfootball.telegraph.co.uk/premierleague/statistics/teams/WBA"/>
    <hyperlink ref="B211" r:id="rId403" display="https://fantasyfootball.telegraph.co.uk/premierleague/statistics/points/2213"/>
    <hyperlink ref="C211" r:id="rId404" display="https://fantasyfootball.telegraph.co.uk/premierleague/statistics/teams/BUR"/>
    <hyperlink ref="B212" r:id="rId405" display="https://fantasyfootball.telegraph.co.uk/premierleague/statistics/points/2235"/>
    <hyperlink ref="C212" r:id="rId406" display="https://fantasyfootball.telegraph.co.uk/premierleague/statistics/teams/BUR"/>
    <hyperlink ref="B213" r:id="rId407" display="https://fantasyfootball.telegraph.co.uk/premierleague/statistics/points/2241"/>
    <hyperlink ref="C213" r:id="rId408" display="https://fantasyfootball.telegraph.co.uk/premierleague/statistics/teams/HUL"/>
    <hyperlink ref="B214" r:id="rId409" display="https://fantasyfootball.telegraph.co.uk/premierleague/statistics/points/2245"/>
    <hyperlink ref="C214" r:id="rId410" display="https://fantasyfootball.telegraph.co.uk/premierleague/statistics/teams/WBA"/>
    <hyperlink ref="B215" r:id="rId411" display="https://fantasyfootball.telegraph.co.uk/premierleague/statistics/points/2099"/>
    <hyperlink ref="C215" r:id="rId412" display="https://fantasyfootball.telegraph.co.uk/premierleague/statistics/teams/SWA"/>
    <hyperlink ref="B216" r:id="rId413" display="https://fantasyfootball.telegraph.co.uk/premierleague/statistics/points/2100"/>
    <hyperlink ref="C216" r:id="rId414" display="https://fantasyfootball.telegraph.co.uk/premierleague/statistics/teams/LIV"/>
    <hyperlink ref="B217" r:id="rId415" display="https://fantasyfootball.telegraph.co.uk/premierleague/statistics/points/2109"/>
    <hyperlink ref="C217" r:id="rId416" display="https://fantasyfootball.telegraph.co.uk/premierleague/statistics/teams/NEW"/>
    <hyperlink ref="B218" r:id="rId417" display="https://fantasyfootball.telegraph.co.uk/premierleague/statistics/points/2120"/>
    <hyperlink ref="C218" r:id="rId418" display="https://fantasyfootball.telegraph.co.uk/premierleague/statistics/teams/MUN"/>
    <hyperlink ref="B219" r:id="rId419" display="https://fantasyfootball.telegraph.co.uk/premierleague/statistics/points/2123"/>
    <hyperlink ref="C219" r:id="rId420" display="https://fantasyfootball.telegraph.co.uk/premierleague/statistics/teams/EVE"/>
    <hyperlink ref="B220" r:id="rId421" display="https://fantasyfootball.telegraph.co.uk/premierleague/statistics/points/2132"/>
    <hyperlink ref="C220" r:id="rId422" display="https://fantasyfootball.telegraph.co.uk/premierleague/statistics/teams/HUL"/>
    <hyperlink ref="B221" r:id="rId423" display="https://fantasyfootball.telegraph.co.uk/premierleague/statistics/points/2135"/>
    <hyperlink ref="C221" r:id="rId424" display="https://fantasyfootball.telegraph.co.uk/premierleague/statistics/teams/AVL"/>
    <hyperlink ref="B222" r:id="rId425" display="https://fantasyfootball.telegraph.co.uk/premierleague/statistics/points/2136"/>
    <hyperlink ref="C222" r:id="rId426" display="https://fantasyfootball.telegraph.co.uk/premierleague/statistics/teams/SWA"/>
    <hyperlink ref="B223" r:id="rId427" display="https://fantasyfootball.telegraph.co.uk/premierleague/statistics/points/2137"/>
    <hyperlink ref="C223" r:id="rId428" display="https://fantasyfootball.telegraph.co.uk/premierleague/statistics/teams/EVE"/>
    <hyperlink ref="B224" r:id="rId429" display="https://fantasyfootball.telegraph.co.uk/premierleague/statistics/points/2143"/>
    <hyperlink ref="C224" r:id="rId430" display="https://fantasyfootball.telegraph.co.uk/premierleague/statistics/teams/AVL"/>
    <hyperlink ref="B225" r:id="rId431" display="https://fantasyfootball.telegraph.co.uk/premierleague/statistics/points/2150"/>
    <hyperlink ref="C225" r:id="rId432" display="https://fantasyfootball.telegraph.co.uk/premierleague/statistics/teams/HUL"/>
    <hyperlink ref="B226" r:id="rId433" display="https://fantasyfootball.telegraph.co.uk/premierleague/statistics/points/2157"/>
    <hyperlink ref="C226" r:id="rId434" display="https://fantasyfootball.telegraph.co.uk/premierleague/statistics/teams/SUN"/>
    <hyperlink ref="B227" r:id="rId435" display="https://fantasyfootball.telegraph.co.uk/premierleague/statistics/points/2166"/>
    <hyperlink ref="C227" r:id="rId436" display="https://fantasyfootball.telegraph.co.uk/premierleague/statistics/teams/CRY"/>
    <hyperlink ref="B228" r:id="rId437" display="https://fantasyfootball.telegraph.co.uk/premierleague/statistics/points/2181"/>
    <hyperlink ref="C228" r:id="rId438" display="https://fantasyfootball.telegraph.co.uk/premierleague/statistics/teams/NEW"/>
    <hyperlink ref="B229" r:id="rId439" display="https://fantasyfootball.telegraph.co.uk/premierleague/statistics/points/2185"/>
    <hyperlink ref="C229" r:id="rId440" display="https://fantasyfootball.telegraph.co.uk/premierleague/statistics/teams/TOT"/>
    <hyperlink ref="B230" r:id="rId441" display="https://fantasyfootball.telegraph.co.uk/premierleague/statistics/points/2196"/>
    <hyperlink ref="C230" r:id="rId442" display="https://fantasyfootball.telegraph.co.uk/premierleague/statistics/teams/CHE"/>
    <hyperlink ref="B231" r:id="rId443" display="https://fantasyfootball.telegraph.co.uk/premierleague/statistics/points/2199"/>
    <hyperlink ref="C231" r:id="rId444" display="https://fantasyfootball.telegraph.co.uk/premierleague/statistics/teams/WHM"/>
    <hyperlink ref="B232" r:id="rId445" display="https://fantasyfootball.telegraph.co.uk/premierleague/statistics/points/2200"/>
    <hyperlink ref="C232" r:id="rId446" display="https://fantasyfootball.telegraph.co.uk/premierleague/statistics/teams/QPR"/>
    <hyperlink ref="B233" r:id="rId447" display="https://fantasyfootball.telegraph.co.uk/premierleague/statistics/points/2205"/>
    <hyperlink ref="C233" r:id="rId448" display="https://fantasyfootball.telegraph.co.uk/premierleague/statistics/teams/QPR"/>
    <hyperlink ref="B234" r:id="rId449" display="https://fantasyfootball.telegraph.co.uk/premierleague/statistics/points/2210"/>
    <hyperlink ref="C234" r:id="rId450" display="https://fantasyfootball.telegraph.co.uk/premierleague/statistics/teams/BUR"/>
    <hyperlink ref="B235" r:id="rId451" display="https://fantasyfootball.telegraph.co.uk/premierleague/statistics/points/2215"/>
    <hyperlink ref="C235" r:id="rId452" display="https://fantasyfootball.telegraph.co.uk/premierleague/statistics/teams/BUR"/>
    <hyperlink ref="B236" r:id="rId453" display="https://fantasyfootball.telegraph.co.uk/premierleague/statistics/points/2216"/>
    <hyperlink ref="C236" r:id="rId454" display="https://fantasyfootball.telegraph.co.uk/premierleague/statistics/teams/LEI"/>
    <hyperlink ref="B237" r:id="rId455" display="https://fantasyfootball.telegraph.co.uk/premierleague/statistics/points/2225"/>
    <hyperlink ref="C237" r:id="rId456" display="https://fantasyfootball.telegraph.co.uk/premierleague/statistics/teams/SUN"/>
    <hyperlink ref="B238" r:id="rId457" display="https://fantasyfootball.telegraph.co.uk/premierleague/statistics/points/2227"/>
    <hyperlink ref="C238" r:id="rId458" display="https://fantasyfootball.telegraph.co.uk/premierleague/statistics/teams/MCY"/>
    <hyperlink ref="B239" r:id="rId459" display="https://fantasyfootball.telegraph.co.uk/premierleague/statistics/points/2229"/>
    <hyperlink ref="C239" r:id="rId460" display="https://fantasyfootball.telegraph.co.uk/premierleague/statistics/teams/MUN"/>
    <hyperlink ref="B240" r:id="rId461" display="https://fantasyfootball.telegraph.co.uk/premierleague/statistics/points/2128"/>
    <hyperlink ref="C240" r:id="rId462" display="https://fantasyfootball.telegraph.co.uk/premierleague/statistics/teams/AVL"/>
    <hyperlink ref="B241" r:id="rId463" display="https://fantasyfootball.telegraph.co.uk/premierleague/statistics/points/2145"/>
    <hyperlink ref="C241" r:id="rId464" display="https://fantasyfootball.telegraph.co.uk/premierleague/statistics/teams/NEW"/>
    <hyperlink ref="B242" r:id="rId465" display="https://fantasyfootball.telegraph.co.uk/premierleague/statistics/points/2149"/>
    <hyperlink ref="C242" r:id="rId466" display="https://fantasyfootball.telegraph.co.uk/premierleague/statistics/teams/HUL"/>
    <hyperlink ref="B243" r:id="rId467" display="https://fantasyfootball.telegraph.co.uk/premierleague/statistics/points/2217"/>
    <hyperlink ref="C243" r:id="rId468" display="https://fantasyfootball.telegraph.co.uk/premierleague/statistics/teams/LEI"/>
    <hyperlink ref="B244" r:id="rId469" display="https://fantasyfootball.telegraph.co.uk/premierleague/statistics/points/2242"/>
    <hyperlink ref="C244" r:id="rId470" display="https://fantasyfootball.telegraph.co.uk/premierleague/statistics/teams/HUL"/>
    <hyperlink ref="B245" r:id="rId471" display="https://fantasyfootball.telegraph.co.uk/premierleague/statistics/points/2243"/>
    <hyperlink ref="C245" r:id="rId472" display="https://fantasyfootball.telegraph.co.uk/premierleague/statistics/teams/SOT"/>
    <hyperlink ref="B249" r:id="rId473" display="https://fantasyfootball.telegraph.co.uk/premierleague/statistics/points/2197"/>
    <hyperlink ref="C249" r:id="rId474" display="https://fantasyfootball.telegraph.co.uk/premierleague/statistics/teams/WBA"/>
    <hyperlink ref="B250" r:id="rId475" display="https://fantasyfootball.telegraph.co.uk/premierleague/statistics/points/2198"/>
    <hyperlink ref="C250" r:id="rId476" display="https://fantasyfootball.telegraph.co.uk/premierleague/statistics/teams/WHM"/>
    <hyperlink ref="B251" r:id="rId477" display="https://fantasyfootball.telegraph.co.uk/premierleague/statistics/points/2207"/>
    <hyperlink ref="C251" r:id="rId478" display="https://fantasyfootball.telegraph.co.uk/premierleague/statistics/teams/QPR"/>
    <hyperlink ref="B252" r:id="rId479" display="https://fantasyfootball.telegraph.co.uk/premierleague/statistics/points/2214"/>
    <hyperlink ref="C252" r:id="rId480" display="https://fantasyfootball.telegraph.co.uk/premierleague/statistics/teams/BUR"/>
    <hyperlink ref="B253" r:id="rId481" display="https://fantasyfootball.telegraph.co.uk/premierleague/statistics/points/2218"/>
    <hyperlink ref="C253" r:id="rId482" display="https://fantasyfootball.telegraph.co.uk/premierleague/statistics/teams/LEI"/>
    <hyperlink ref="B254" r:id="rId483" display="https://fantasyfootball.telegraph.co.uk/premierleague/statistics/points/2232"/>
    <hyperlink ref="C254" r:id="rId484" display="https://fantasyfootball.telegraph.co.uk/premierleague/statistics/teams/SWA"/>
    <hyperlink ref="B255" r:id="rId485" display="https://fantasyfootball.telegraph.co.uk/premierleague/statistics/points/2233"/>
    <hyperlink ref="C255" r:id="rId486" display="https://fantasyfootball.telegraph.co.uk/premierleague/statistics/teams/WBA"/>
    <hyperlink ref="B256" r:id="rId487" display="https://fantasyfootball.telegraph.co.uk/premierleague/statistics/points/2234"/>
    <hyperlink ref="C256" r:id="rId488" display="https://fantasyfootball.telegraph.co.uk/premierleague/statistics/teams/EVE"/>
    <hyperlink ref="B262" r:id="rId489" display="https://fantasyfootball.telegraph.co.uk/premierleague/statistics/points/3005"/>
    <hyperlink ref="C262" r:id="rId490" display="https://fantasyfootball.telegraph.co.uk/premierleague/statistics/teams/MCY"/>
    <hyperlink ref="B263" r:id="rId491" display="https://fantasyfootball.telegraph.co.uk/premierleague/statistics/points/3003"/>
    <hyperlink ref="C263" r:id="rId492" display="https://fantasyfootball.telegraph.co.uk/premierleague/statistics/teams/CHE"/>
    <hyperlink ref="B264" r:id="rId493" display="https://fantasyfootball.telegraph.co.uk/premierleague/statistics/points/3007"/>
    <hyperlink ref="C264" r:id="rId494" display="https://fantasyfootball.telegraph.co.uk/premierleague/statistics/teams/MCY"/>
    <hyperlink ref="B265" r:id="rId495" display="https://fantasyfootball.telegraph.co.uk/premierleague/statistics/points/3235"/>
    <hyperlink ref="C265" r:id="rId496" display="https://fantasyfootball.telegraph.co.uk/premierleague/statistics/teams/ARS"/>
    <hyperlink ref="B266" r:id="rId497" display="https://fantasyfootball.telegraph.co.uk/premierleague/statistics/points/3276"/>
    <hyperlink ref="C266" r:id="rId498" display="https://fantasyfootball.telegraph.co.uk/premierleague/statistics/teams/CHE"/>
    <hyperlink ref="B267" r:id="rId499" display="https://fantasyfootball.telegraph.co.uk/premierleague/statistics/points/3006"/>
    <hyperlink ref="C267" r:id="rId500" display="https://fantasyfootball.telegraph.co.uk/premierleague/statistics/teams/ARS"/>
    <hyperlink ref="B269" r:id="rId501" display="https://fantasyfootball.telegraph.co.uk/premierleague/statistics/points/3004"/>
    <hyperlink ref="C269" r:id="rId502" display="https://fantasyfootball.telegraph.co.uk/premierleague/statistics/teams/ARS"/>
    <hyperlink ref="B270" r:id="rId503" display="https://fantasyfootball.telegraph.co.uk/premierleague/statistics/points/3001"/>
    <hyperlink ref="C270" r:id="rId504" display="https://fantasyfootball.telegraph.co.uk/premierleague/statistics/teams/MUN"/>
    <hyperlink ref="B271" r:id="rId505" display="https://fantasyfootball.telegraph.co.uk/premierleague/statistics/points/3047"/>
    <hyperlink ref="C271" r:id="rId506" display="https://fantasyfootball.telegraph.co.uk/premierleague/statistics/teams/ARS"/>
    <hyperlink ref="B272" r:id="rId507" display="https://fantasyfootball.telegraph.co.uk/premierleague/statistics/points/3009"/>
    <hyperlink ref="C272" r:id="rId508" display="https://fantasyfootball.telegraph.co.uk/premierleague/statistics/teams/LIV"/>
    <hyperlink ref="B273" r:id="rId509" display="https://fantasyfootball.telegraph.co.uk/premierleague/statistics/points/3016"/>
    <hyperlink ref="C273" r:id="rId510" display="https://fantasyfootball.telegraph.co.uk/premierleague/statistics/teams/CHE"/>
    <hyperlink ref="B274" r:id="rId511" display="https://fantasyfootball.telegraph.co.uk/premierleague/statistics/points/3093"/>
    <hyperlink ref="C274" r:id="rId512" display="https://fantasyfootball.telegraph.co.uk/premierleague/statistics/teams/LIV"/>
    <hyperlink ref="B275" r:id="rId513" display="https://fantasyfootball.telegraph.co.uk/premierleague/statistics/points/3227"/>
    <hyperlink ref="C275" r:id="rId514" display="https://fantasyfootball.telegraph.co.uk/premierleague/statistics/teams/CHE"/>
    <hyperlink ref="B276" r:id="rId515" display="https://fantasyfootball.telegraph.co.uk/premierleague/statistics/points/3018"/>
    <hyperlink ref="C276" r:id="rId516" display="https://fantasyfootball.telegraph.co.uk/premierleague/statistics/teams/MCY"/>
    <hyperlink ref="B277" r:id="rId517" display="https://fantasyfootball.telegraph.co.uk/premierleague/statistics/points/3039"/>
    <hyperlink ref="C277" r:id="rId518" display="https://fantasyfootball.telegraph.co.uk/premierleague/statistics/teams/MCY"/>
    <hyperlink ref="B278" r:id="rId519" display="https://fantasyfootball.telegraph.co.uk/premierleague/statistics/points/3013"/>
    <hyperlink ref="C278" r:id="rId520" display="https://fantasyfootball.telegraph.co.uk/premierleague/statistics/teams/MCY"/>
    <hyperlink ref="B279" r:id="rId521" display="https://fantasyfootball.telegraph.co.uk/premierleague/statistics/points/3034"/>
    <hyperlink ref="C279" r:id="rId522" display="https://fantasyfootball.telegraph.co.uk/premierleague/statistics/teams/ARS"/>
    <hyperlink ref="B280" r:id="rId523" display="https://fantasyfootball.telegraph.co.uk/premierleague/statistics/points/3020"/>
    <hyperlink ref="C280" r:id="rId524" display="https://fantasyfootball.telegraph.co.uk/premierleague/statistics/teams/CHE"/>
    <hyperlink ref="B281" r:id="rId525" display="https://fantasyfootball.telegraph.co.uk/premierleague/statistics/points/3203"/>
    <hyperlink ref="C281" r:id="rId526" display="https://fantasyfootball.telegraph.co.uk/premierleague/statistics/teams/CHE"/>
    <hyperlink ref="B282" r:id="rId527" display="https://fantasyfootball.telegraph.co.uk/premierleague/statistics/points/3017"/>
    <hyperlink ref="C282" r:id="rId528" display="https://fantasyfootball.telegraph.co.uk/premierleague/statistics/teams/LIV"/>
    <hyperlink ref="B283" r:id="rId529" display="https://fantasyfootball.telegraph.co.uk/premierleague/statistics/points/3050"/>
    <hyperlink ref="C283" r:id="rId530" display="https://fantasyfootball.telegraph.co.uk/premierleague/statistics/teams/LIV"/>
    <hyperlink ref="B284" r:id="rId531" display="https://fantasyfootball.telegraph.co.uk/premierleague/statistics/points/3244"/>
    <hyperlink ref="C284" r:id="rId532" display="https://fantasyfootball.telegraph.co.uk/premierleague/statistics/teams/CHE"/>
    <hyperlink ref="B285" r:id="rId533" display="https://fantasyfootball.telegraph.co.uk/premierleague/statistics/points/3300"/>
    <hyperlink ref="C285" r:id="rId534" display="https://fantasyfootball.telegraph.co.uk/premierleague/statistics/teams/MUN"/>
    <hyperlink ref="B286" r:id="rId535" display="https://fantasyfootball.telegraph.co.uk/premierleague/statistics/points/3230"/>
    <hyperlink ref="C286" r:id="rId536" display="https://fantasyfootball.telegraph.co.uk/premierleague/statistics/teams/TOT"/>
    <hyperlink ref="B287" r:id="rId537" display="https://fantasyfootball.telegraph.co.uk/premierleague/statistics/points/3008"/>
    <hyperlink ref="C287" r:id="rId538" display="https://fantasyfootball.telegraph.co.uk/premierleague/statistics/teams/MUN"/>
    <hyperlink ref="B288" r:id="rId539" display="https://fantasyfootball.telegraph.co.uk/premierleague/statistics/points/3038"/>
    <hyperlink ref="C288" r:id="rId540" display="https://fantasyfootball.telegraph.co.uk/premierleague/statistics/teams/LIV"/>
    <hyperlink ref="B289" r:id="rId541" display="https://fantasyfootball.telegraph.co.uk/premierleague/statistics/points/3010"/>
    <hyperlink ref="C289" r:id="rId542" display="https://fantasyfootball.telegraph.co.uk/premierleague/statistics/teams/MCY"/>
    <hyperlink ref="B290" r:id="rId543" display="https://fantasyfootball.telegraph.co.uk/premierleague/statistics/points/3011"/>
    <hyperlink ref="C290" r:id="rId544" display="https://fantasyfootball.telegraph.co.uk/premierleague/statistics/teams/MUN"/>
    <hyperlink ref="B291" r:id="rId545" display="https://fantasyfootball.telegraph.co.uk/premierleague/statistics/points/3015"/>
    <hyperlink ref="C291" r:id="rId546" display="https://fantasyfootball.telegraph.co.uk/premierleague/statistics/teams/ARS"/>
    <hyperlink ref="B292" r:id="rId547" display="https://fantasyfootball.telegraph.co.uk/premierleague/statistics/points/3191"/>
    <hyperlink ref="C292" r:id="rId548" display="https://fantasyfootball.telegraph.co.uk/premierleague/statistics/teams/EVE"/>
    <hyperlink ref="B293" r:id="rId549" display="https://fantasyfootball.telegraph.co.uk/premierleague/statistics/points/3024"/>
    <hyperlink ref="C293" r:id="rId550" display="https://fantasyfootball.telegraph.co.uk/premierleague/statistics/teams/MUN"/>
    <hyperlink ref="B294" r:id="rId551" display="https://fantasyfootball.telegraph.co.uk/premierleague/statistics/points/3078"/>
    <hyperlink ref="C294" r:id="rId552" display="https://fantasyfootball.telegraph.co.uk/premierleague/statistics/teams/CRY"/>
    <hyperlink ref="B295" r:id="rId553" display="https://fantasyfootball.telegraph.co.uk/premierleague/statistics/points/3223"/>
    <hyperlink ref="C295" r:id="rId554" display="https://fantasyfootball.telegraph.co.uk/premierleague/statistics/teams/MUN"/>
    <hyperlink ref="B296" r:id="rId555" display="https://fantasyfootball.telegraph.co.uk/premierleague/statistics/points/3245"/>
    <hyperlink ref="C296" r:id="rId556" display="https://fantasyfootball.telegraph.co.uk/premierleague/statistics/teams/CHE"/>
    <hyperlink ref="B297" r:id="rId557" display="https://fantasyfootball.telegraph.co.uk/premierleague/statistics/points/3305"/>
    <hyperlink ref="C297" r:id="rId558" display="https://fantasyfootball.telegraph.co.uk/premierleague/statistics/teams/LIV"/>
    <hyperlink ref="B299" r:id="rId559" display="https://fantasyfootball.telegraph.co.uk/premierleague/statistics/points/3021"/>
    <hyperlink ref="C299" r:id="rId560" display="https://fantasyfootball.telegraph.co.uk/premierleague/statistics/teams/SUN"/>
    <hyperlink ref="B300" r:id="rId561" display="https://fantasyfootball.telegraph.co.uk/premierleague/statistics/points/3081"/>
    <hyperlink ref="C300" r:id="rId562" display="https://fantasyfootball.telegraph.co.uk/premierleague/statistics/teams/ARS"/>
    <hyperlink ref="B301" r:id="rId563" display="https://fantasyfootball.telegraph.co.uk/premierleague/statistics/points/3149"/>
    <hyperlink ref="C301" r:id="rId564" display="https://fantasyfootball.telegraph.co.uk/premierleague/statistics/teams/EVE"/>
    <hyperlink ref="B302" r:id="rId565" display="https://fantasyfootball.telegraph.co.uk/premierleague/statistics/points/3199"/>
    <hyperlink ref="C302" r:id="rId566" display="https://fantasyfootball.telegraph.co.uk/premierleague/statistics/teams/TOT"/>
    <hyperlink ref="B303" r:id="rId567" display="https://fantasyfootball.telegraph.co.uk/premierleague/statistics/points/3014"/>
    <hyperlink ref="C303" r:id="rId568" display="https://fantasyfootball.telegraph.co.uk/premierleague/statistics/teams/EVE"/>
    <hyperlink ref="B304" r:id="rId569" display="https://fantasyfootball.telegraph.co.uk/premierleague/statistics/points/3019"/>
    <hyperlink ref="C304" r:id="rId570" display="https://fantasyfootball.telegraph.co.uk/premierleague/statistics/teams/MUN"/>
    <hyperlink ref="B305" r:id="rId571" display="https://fantasyfootball.telegraph.co.uk/premierleague/statistics/points/3028"/>
    <hyperlink ref="C305" r:id="rId572" display="https://fantasyfootball.telegraph.co.uk/premierleague/statistics/teams/MUN"/>
    <hyperlink ref="B306" r:id="rId573" display="https://fantasyfootball.telegraph.co.uk/premierleague/statistics/points/3032"/>
    <hyperlink ref="C306" r:id="rId574" display="https://fantasyfootball.telegraph.co.uk/premierleague/statistics/teams/MCY"/>
    <hyperlink ref="B307" r:id="rId575" display="https://fantasyfootball.telegraph.co.uk/premierleague/statistics/points/3042"/>
    <hyperlink ref="C307" r:id="rId576" display="https://fantasyfootball.telegraph.co.uk/premierleague/statistics/teams/SOT"/>
    <hyperlink ref="B308" r:id="rId577" display="https://fantasyfootball.telegraph.co.uk/premierleague/statistics/points/3044"/>
    <hyperlink ref="C308" r:id="rId578" display="https://fantasyfootball.telegraph.co.uk/premierleague/statistics/teams/NEW"/>
    <hyperlink ref="B309" r:id="rId579" display="https://fantasyfootball.telegraph.co.uk/premierleague/statistics/points/3237"/>
    <hyperlink ref="C309" r:id="rId580" display="https://fantasyfootball.telegraph.co.uk/premierleague/statistics/teams/EVE"/>
    <hyperlink ref="B310" r:id="rId581" display="https://fantasyfootball.telegraph.co.uk/premierleague/statistics/points/3299"/>
    <hyperlink ref="C310" r:id="rId582" display="https://fantasyfootball.telegraph.co.uk/premierleague/statistics/teams/MCY"/>
    <hyperlink ref="B311" r:id="rId583" display="https://fantasyfootball.telegraph.co.uk/premierleague/statistics/points/3302"/>
    <hyperlink ref="C311" r:id="rId584" display="https://fantasyfootball.telegraph.co.uk/premierleague/statistics/teams/SOT"/>
    <hyperlink ref="B312" r:id="rId585" display="https://fantasyfootball.telegraph.co.uk/premierleague/statistics/points/3022"/>
    <hyperlink ref="C312" r:id="rId586" display="https://fantasyfootball.telegraph.co.uk/premierleague/statistics/teams/WHM"/>
    <hyperlink ref="B313" r:id="rId587" display="https://fantasyfootball.telegraph.co.uk/premierleague/statistics/points/3026"/>
    <hyperlink ref="C313" r:id="rId588" display="https://fantasyfootball.telegraph.co.uk/premierleague/statistics/teams/TOT"/>
    <hyperlink ref="B314" r:id="rId589" display="https://fantasyfootball.telegraph.co.uk/premierleague/statistics/points/3033"/>
    <hyperlink ref="C314" r:id="rId590" display="https://fantasyfootball.telegraph.co.uk/premierleague/statistics/teams/WBA"/>
    <hyperlink ref="B315" r:id="rId591" display="https://fantasyfootball.telegraph.co.uk/premierleague/statistics/points/3036"/>
    <hyperlink ref="C315" r:id="rId592" display="https://fantasyfootball.telegraph.co.uk/premierleague/statistics/teams/MCY"/>
    <hyperlink ref="B316" r:id="rId593" display="https://fantasyfootball.telegraph.co.uk/premierleague/statistics/points/3040"/>
    <hyperlink ref="C316" r:id="rId594" display="https://fantasyfootball.telegraph.co.uk/premierleague/statistics/teams/MUN"/>
    <hyperlink ref="B317" r:id="rId595" display="https://fantasyfootball.telegraph.co.uk/premierleague/statistics/points/3043"/>
    <hyperlink ref="C317" r:id="rId596" display="https://fantasyfootball.telegraph.co.uk/premierleague/statistics/teams/EVE"/>
    <hyperlink ref="B318" r:id="rId597" display="https://fantasyfootball.telegraph.co.uk/premierleague/statistics/points/3062"/>
    <hyperlink ref="C318" r:id="rId598" display="https://fantasyfootball.telegraph.co.uk/premierleague/statistics/teams/SWA"/>
    <hyperlink ref="B319" r:id="rId599" display="https://fantasyfootball.telegraph.co.uk/premierleague/statistics/points/3110"/>
    <hyperlink ref="C319" r:id="rId600" display="https://fantasyfootball.telegraph.co.uk/premierleague/statistics/teams/HUL"/>
    <hyperlink ref="B320" r:id="rId601" display="https://fantasyfootball.telegraph.co.uk/premierleague/statistics/points/3125"/>
    <hyperlink ref="C320" r:id="rId602" display="https://fantasyfootball.telegraph.co.uk/premierleague/statistics/teams/SWA"/>
    <hyperlink ref="B321" r:id="rId603" display="https://fantasyfootball.telegraph.co.uk/premierleague/statistics/points/3128"/>
    <hyperlink ref="C321" r:id="rId604" display="https://fantasyfootball.telegraph.co.uk/premierleague/statistics/teams/TOT"/>
    <hyperlink ref="B322" r:id="rId605" display="https://fantasyfootball.telegraph.co.uk/premierleague/statistics/points/3142"/>
    <hyperlink ref="C322" r:id="rId606" display="https://fantasyfootball.telegraph.co.uk/premierleague/statistics/teams/CRY"/>
    <hyperlink ref="B323" r:id="rId607" display="https://fantasyfootball.telegraph.co.uk/premierleague/statistics/points/3206"/>
    <hyperlink ref="C323" r:id="rId608" display="https://fantasyfootball.telegraph.co.uk/premierleague/statistics/teams/SOT"/>
    <hyperlink ref="B324" r:id="rId609" display="https://fantasyfootball.telegraph.co.uk/premierleague/statistics/points/3214"/>
    <hyperlink ref="C324" r:id="rId610" display="https://fantasyfootball.telegraph.co.uk/premierleague/statistics/teams/TOT"/>
    <hyperlink ref="B325" r:id="rId611" display="https://fantasyfootball.telegraph.co.uk/premierleague/statistics/points/3215"/>
    <hyperlink ref="C325" r:id="rId612" display="https://fantasyfootball.telegraph.co.uk/premierleague/statistics/teams/WHM"/>
    <hyperlink ref="B326" r:id="rId613" display="https://fantasyfootball.telegraph.co.uk/premierleague/statistics/points/3229"/>
    <hyperlink ref="C326" r:id="rId614" display="https://fantasyfootball.telegraph.co.uk/premierleague/statistics/teams/TOT"/>
    <hyperlink ref="B327" r:id="rId615" display="https://fantasyfootball.telegraph.co.uk/premierleague/statistics/points/3243"/>
    <hyperlink ref="C327" r:id="rId616" display="https://fantasyfootball.telegraph.co.uk/premierleague/statistics/teams/EVE"/>
    <hyperlink ref="B328" r:id="rId617" display="https://fantasyfootball.telegraph.co.uk/premierleague/statistics/points/3307"/>
    <hyperlink ref="C328" r:id="rId618" display="https://fantasyfootball.telegraph.co.uk/premierleague/statistics/teams/EVE"/>
    <hyperlink ref="B329" r:id="rId619" display="https://fantasyfootball.telegraph.co.uk/premierleague/statistics/points/3023"/>
    <hyperlink ref="C329" r:id="rId620" display="https://fantasyfootball.telegraph.co.uk/premierleague/statistics/teams/EVE"/>
    <hyperlink ref="B330" r:id="rId621" display="https://fantasyfootball.telegraph.co.uk/premierleague/statistics/points/3027"/>
    <hyperlink ref="C330" r:id="rId622" display="https://fantasyfootball.telegraph.co.uk/premierleague/statistics/teams/WBA"/>
    <hyperlink ref="B331" r:id="rId623" display="https://fantasyfootball.telegraph.co.uk/premierleague/statistics/points/3029"/>
    <hyperlink ref="C331" r:id="rId624" display="https://fantasyfootball.telegraph.co.uk/premierleague/statistics/teams/SWA"/>
    <hyperlink ref="B332" r:id="rId625" display="https://fantasyfootball.telegraph.co.uk/premierleague/statistics/points/3030"/>
    <hyperlink ref="C332" r:id="rId626" display="https://fantasyfootball.telegraph.co.uk/premierleague/statistics/teams/HUL"/>
    <hyperlink ref="B333" r:id="rId627" display="https://fantasyfootball.telegraph.co.uk/premierleague/statistics/points/3031"/>
    <hyperlink ref="C333" r:id="rId628" display="https://fantasyfootball.telegraph.co.uk/premierleague/statistics/teams/WHM"/>
    <hyperlink ref="B334" r:id="rId629" display="https://fantasyfootball.telegraph.co.uk/premierleague/statistics/points/3052"/>
    <hyperlink ref="C334" r:id="rId630" display="https://fantasyfootball.telegraph.co.uk/premierleague/statistics/teams/SOT"/>
    <hyperlink ref="B335" r:id="rId631" display="https://fantasyfootball.telegraph.co.uk/premierleague/statistics/points/3053"/>
    <hyperlink ref="C335" r:id="rId632" display="https://fantasyfootball.telegraph.co.uk/premierleague/statistics/teams/NEW"/>
    <hyperlink ref="B336" r:id="rId633" display="https://fantasyfootball.telegraph.co.uk/premierleague/statistics/points/3074"/>
    <hyperlink ref="C336" r:id="rId634" display="https://fantasyfootball.telegraph.co.uk/premierleague/statistics/teams/NEW"/>
    <hyperlink ref="B337" r:id="rId635" display="https://fantasyfootball.telegraph.co.uk/premierleague/statistics/points/3083"/>
    <hyperlink ref="C337" r:id="rId636" display="https://fantasyfootball.telegraph.co.uk/premierleague/statistics/teams/STO"/>
    <hyperlink ref="B338" r:id="rId637" display="https://fantasyfootball.telegraph.co.uk/premierleague/statistics/points/3209"/>
    <hyperlink ref="C338" r:id="rId638" display="https://fantasyfootball.telegraph.co.uk/premierleague/statistics/teams/SUN"/>
    <hyperlink ref="B339" r:id="rId639" display="https://fantasyfootball.telegraph.co.uk/premierleague/statistics/points/3233"/>
    <hyperlink ref="C339" r:id="rId640" display="https://fantasyfootball.telegraph.co.uk/premierleague/statistics/teams/STO"/>
    <hyperlink ref="B340" r:id="rId641" display="https://fantasyfootball.telegraph.co.uk/premierleague/statistics/points/3301"/>
    <hyperlink ref="C340" r:id="rId642" display="https://fantasyfootball.telegraph.co.uk/premierleague/statistics/teams/NEW"/>
    <hyperlink ref="B341" r:id="rId643" display="https://fantasyfootball.telegraph.co.uk/premierleague/statistics/points/3309"/>
    <hyperlink ref="C341" r:id="rId644" display="https://fantasyfootball.telegraph.co.uk/premierleague/statistics/teams/SOT"/>
    <hyperlink ref="B343" r:id="rId645" display="https://fantasyfootball.telegraph.co.uk/premierleague/statistics/points/3041"/>
    <hyperlink ref="C343" r:id="rId646" display="https://fantasyfootball.telegraph.co.uk/premierleague/statistics/teams/SWA"/>
    <hyperlink ref="B344" r:id="rId647" display="https://fantasyfootball.telegraph.co.uk/premierleague/statistics/points/3045"/>
    <hyperlink ref="C344" r:id="rId648" display="https://fantasyfootball.telegraph.co.uk/premierleague/statistics/teams/TOT"/>
    <hyperlink ref="B345" r:id="rId649" display="https://fantasyfootball.telegraph.co.uk/premierleague/statistics/points/3051"/>
    <hyperlink ref="C345" r:id="rId650" display="https://fantasyfootball.telegraph.co.uk/premierleague/statistics/teams/SWA"/>
    <hyperlink ref="B346" r:id="rId651" display="https://fantasyfootball.telegraph.co.uk/premierleague/statistics/points/3057"/>
    <hyperlink ref="C346" r:id="rId652" display="https://fantasyfootball.telegraph.co.uk/premierleague/statistics/teams/WHM"/>
    <hyperlink ref="B347" r:id="rId653" display="https://fantasyfootball.telegraph.co.uk/premierleague/statistics/points/3059"/>
    <hyperlink ref="C347" r:id="rId654" display="https://fantasyfootball.telegraph.co.uk/premierleague/statistics/teams/WHM"/>
    <hyperlink ref="B348" r:id="rId655" display="https://fantasyfootball.telegraph.co.uk/premierleague/statistics/points/3065"/>
    <hyperlink ref="C348" r:id="rId656" display="https://fantasyfootball.telegraph.co.uk/premierleague/statistics/teams/TOT"/>
    <hyperlink ref="B349" r:id="rId657" display="https://fantasyfootball.telegraph.co.uk/premierleague/statistics/points/3072"/>
    <hyperlink ref="C349" r:id="rId658" display="https://fantasyfootball.telegraph.co.uk/premierleague/statistics/teams/LIV"/>
    <hyperlink ref="B350" r:id="rId659" display="https://fantasyfootball.telegraph.co.uk/premierleague/statistics/points/3085"/>
    <hyperlink ref="C350" r:id="rId660" display="https://fantasyfootball.telegraph.co.uk/premierleague/statistics/teams/MUN"/>
    <hyperlink ref="B351" r:id="rId661" display="https://fantasyfootball.telegraph.co.uk/premierleague/statistics/points/3157"/>
    <hyperlink ref="C351" r:id="rId662" display="https://fantasyfootball.telegraph.co.uk/premierleague/statistics/teams/EVE"/>
    <hyperlink ref="B352" r:id="rId663" display="https://fantasyfootball.telegraph.co.uk/premierleague/statistics/points/3252"/>
    <hyperlink ref="C352" r:id="rId664" display="https://fantasyfootball.telegraph.co.uk/premierleague/statistics/teams/HUL"/>
    <hyperlink ref="B353" r:id="rId665" display="https://fantasyfootball.telegraph.co.uk/premierleague/statistics/points/3295"/>
    <hyperlink ref="C353" r:id="rId666" display="https://fantasyfootball.telegraph.co.uk/premierleague/statistics/teams/LIV"/>
    <hyperlink ref="B354" r:id="rId667" display="https://fantasyfootball.telegraph.co.uk/premierleague/statistics/points/3304"/>
    <hyperlink ref="C354" r:id="rId668" display="https://fantasyfootball.telegraph.co.uk/premierleague/statistics/teams/NEW"/>
    <hyperlink ref="B355" r:id="rId669" display="https://fantasyfootball.telegraph.co.uk/premierleague/statistics/points/3306"/>
    <hyperlink ref="C355" r:id="rId670" display="https://fantasyfootball.telegraph.co.uk/premierleague/statistics/teams/SWA"/>
    <hyperlink ref="B358" r:id="rId671" display="https://fantasyfootball.telegraph.co.uk/premierleague/statistics/points/3037"/>
    <hyperlink ref="C358" r:id="rId672" display="https://fantasyfootball.telegraph.co.uk/premierleague/statistics/teams/WBA"/>
    <hyperlink ref="B359" r:id="rId673" display="https://fantasyfootball.telegraph.co.uk/premierleague/statistics/points/3054"/>
    <hyperlink ref="C359" r:id="rId674" display="https://fantasyfootball.telegraph.co.uk/premierleague/statistics/teams/WBA"/>
    <hyperlink ref="B360" r:id="rId675" display="https://fantasyfootball.telegraph.co.uk/premierleague/statistics/points/3055"/>
    <hyperlink ref="C360" r:id="rId676" display="https://fantasyfootball.telegraph.co.uk/premierleague/statistics/teams/MUN"/>
    <hyperlink ref="B361" r:id="rId677" display="https://fantasyfootball.telegraph.co.uk/premierleague/statistics/points/3060"/>
    <hyperlink ref="C361" r:id="rId678" display="https://fantasyfootball.telegraph.co.uk/premierleague/statistics/teams/LIV"/>
    <hyperlink ref="B362" r:id="rId679" display="https://fantasyfootball.telegraph.co.uk/premierleague/statistics/points/3064"/>
    <hyperlink ref="C362" r:id="rId680" display="https://fantasyfootball.telegraph.co.uk/premierleague/statistics/teams/SOT"/>
    <hyperlink ref="B363" r:id="rId681" display="https://fantasyfootball.telegraph.co.uk/premierleague/statistics/points/3068"/>
    <hyperlink ref="C363" r:id="rId682" display="https://fantasyfootball.telegraph.co.uk/premierleague/statistics/teams/CHE"/>
    <hyperlink ref="B364" r:id="rId683" display="https://fantasyfootball.telegraph.co.uk/premierleague/statistics/points/3080"/>
    <hyperlink ref="C364" r:id="rId684" display="https://fantasyfootball.telegraph.co.uk/premierleague/statistics/teams/TOT"/>
    <hyperlink ref="B365" r:id="rId685" display="https://fantasyfootball.telegraph.co.uk/premierleague/statistics/points/3095"/>
    <hyperlink ref="C365" r:id="rId686" display="https://fantasyfootball.telegraph.co.uk/premierleague/statistics/teams/CRY"/>
    <hyperlink ref="B366" r:id="rId687" display="https://fantasyfootball.telegraph.co.uk/premierleague/statistics/points/3131"/>
    <hyperlink ref="C366" r:id="rId688" display="https://fantasyfootball.telegraph.co.uk/premierleague/statistics/teams/HUL"/>
    <hyperlink ref="B367" r:id="rId689" display="https://fantasyfootball.telegraph.co.uk/premierleague/statistics/points/3221"/>
    <hyperlink ref="C367" r:id="rId690" display="https://fantasyfootball.telegraph.co.uk/premierleague/statistics/teams/TOT"/>
    <hyperlink ref="B370" r:id="rId691" display="https://fantasyfootball.telegraph.co.uk/premierleague/statistics/points/3069"/>
    <hyperlink ref="C370" r:id="rId692" display="https://fantasyfootball.telegraph.co.uk/premierleague/statistics/teams/WHM"/>
    <hyperlink ref="B371" r:id="rId693" display="https://fantasyfootball.telegraph.co.uk/premierleague/statistics/points/3079"/>
    <hyperlink ref="C371" r:id="rId694" display="https://fantasyfootball.telegraph.co.uk/premierleague/statistics/teams/ARS"/>
    <hyperlink ref="B372" r:id="rId695" display="https://fantasyfootball.telegraph.co.uk/premierleague/statistics/points/3086"/>
    <hyperlink ref="C372" r:id="rId696" display="https://fantasyfootball.telegraph.co.uk/premierleague/statistics/teams/STO"/>
    <hyperlink ref="B373" r:id="rId697" display="https://fantasyfootball.telegraph.co.uk/premierleague/statistics/points/3152"/>
    <hyperlink ref="C373" r:id="rId698" display="https://fantasyfootball.telegraph.co.uk/premierleague/statistics/teams/HUL"/>
    <hyperlink ref="B374" r:id="rId699" display="https://fantasyfootball.telegraph.co.uk/premierleague/statistics/points/3201"/>
    <hyperlink ref="C374" r:id="rId700" display="https://fantasyfootball.telegraph.co.uk/premierleague/statistics/teams/CHE"/>
    <hyperlink ref="B375" r:id="rId701" display="https://fantasyfootball.telegraph.co.uk/premierleague/statistics/points/3217"/>
    <hyperlink ref="C375" r:id="rId702" display="https://fantasyfootball.telegraph.co.uk/premierleague/statistics/teams/SUN"/>
    <hyperlink ref="B376" r:id="rId703" display="https://fantasyfootball.telegraph.co.uk/premierleague/statistics/points/3240"/>
    <hyperlink ref="C376" r:id="rId704" display="https://fantasyfootball.telegraph.co.uk/premierleague/statistics/teams/TOT"/>
    <hyperlink ref="B377" r:id="rId705" display="https://fantasyfootball.telegraph.co.uk/premierleague/statistics/points/3254"/>
    <hyperlink ref="C377" r:id="rId706" display="https://fantasyfootball.telegraph.co.uk/premierleague/statistics/teams/CRY"/>
    <hyperlink ref="B378" r:id="rId707" display="https://fantasyfootball.telegraph.co.uk/premierleague/statistics/points/3258"/>
    <hyperlink ref="C378" r:id="rId708" display="https://fantasyfootball.telegraph.co.uk/premierleague/statistics/teams/HUL"/>
    <hyperlink ref="B379" r:id="rId709" display="https://fantasyfootball.telegraph.co.uk/premierleague/statistics/points/3063"/>
    <hyperlink ref="C379" r:id="rId710" display="https://fantasyfootball.telegraph.co.uk/premierleague/statistics/teams/AVL"/>
    <hyperlink ref="B380" r:id="rId711" display="https://fantasyfootball.telegraph.co.uk/premierleague/statistics/points/3122"/>
    <hyperlink ref="C380" r:id="rId712" display="https://fantasyfootball.telegraph.co.uk/premierleague/statistics/teams/AVL"/>
    <hyperlink ref="B381" r:id="rId713" display="https://fantasyfootball.telegraph.co.uk/premierleague/statistics/points/3231"/>
    <hyperlink ref="C381" r:id="rId714" display="https://fantasyfootball.telegraph.co.uk/premierleague/statistics/teams/CRY"/>
    <hyperlink ref="B382" r:id="rId715" display="https://fantasyfootball.telegraph.co.uk/premierleague/statistics/points/3250"/>
    <hyperlink ref="C382" r:id="rId716" display="https://fantasyfootball.telegraph.co.uk/premierleague/statistics/teams/SUN"/>
    <hyperlink ref="B383" r:id="rId717" display="https://fantasyfootball.telegraph.co.uk/premierleague/statistics/points/3286"/>
    <hyperlink ref="C383" r:id="rId718" display="https://fantasyfootball.telegraph.co.uk/premierleague/statistics/teams/LEI"/>
    <hyperlink ref="B384" r:id="rId719" display="https://fantasyfootball.telegraph.co.uk/premierleague/statistics/points/3070"/>
    <hyperlink ref="C384" r:id="rId720" display="https://fantasyfootball.telegraph.co.uk/premierleague/statistics/teams/STO"/>
    <hyperlink ref="B385" r:id="rId721" display="https://fantasyfootball.telegraph.co.uk/premierleague/statistics/points/3076"/>
    <hyperlink ref="C385" r:id="rId722" display="https://fantasyfootball.telegraph.co.uk/premierleague/statistics/teams/WBA"/>
    <hyperlink ref="B386" r:id="rId723" display="https://fantasyfootball.telegraph.co.uk/premierleague/statistics/points/3077"/>
    <hyperlink ref="C386" r:id="rId724" display="https://fantasyfootball.telegraph.co.uk/premierleague/statistics/teams/AVL"/>
    <hyperlink ref="B387" r:id="rId725" display="https://fantasyfootball.telegraph.co.uk/premierleague/statistics/points/3087"/>
    <hyperlink ref="C387" r:id="rId726" display="https://fantasyfootball.telegraph.co.uk/premierleague/statistics/teams/NEW"/>
    <hyperlink ref="B388" r:id="rId727" display="https://fantasyfootball.telegraph.co.uk/premierleague/statistics/points/3090"/>
    <hyperlink ref="C388" r:id="rId728" display="https://fantasyfootball.telegraph.co.uk/premierleague/statistics/teams/SWA"/>
    <hyperlink ref="B389" r:id="rId729" display="https://fantasyfootball.telegraph.co.uk/premierleague/statistics/points/3092"/>
    <hyperlink ref="C389" r:id="rId730" display="https://fantasyfootball.telegraph.co.uk/premierleague/statistics/teams/SOT"/>
    <hyperlink ref="B390" r:id="rId731" display="https://fantasyfootball.telegraph.co.uk/premierleague/statistics/points/3101"/>
    <hyperlink ref="C390" r:id="rId732" display="https://fantasyfootball.telegraph.co.uk/premierleague/statistics/teams/SWA"/>
    <hyperlink ref="B391" r:id="rId733" display="https://fantasyfootball.telegraph.co.uk/premierleague/statistics/points/3107"/>
    <hyperlink ref="C391" r:id="rId734" display="https://fantasyfootball.telegraph.co.uk/premierleague/statistics/teams/AVL"/>
    <hyperlink ref="B392" r:id="rId735" display="https://fantasyfootball.telegraph.co.uk/premierleague/statistics/points/3108"/>
    <hyperlink ref="C392" r:id="rId736" display="https://fantasyfootball.telegraph.co.uk/premierleague/statistics/teams/ARS"/>
    <hyperlink ref="B393" r:id="rId737" display="https://fantasyfootball.telegraph.co.uk/premierleague/statistics/points/3111"/>
    <hyperlink ref="C393" r:id="rId738" display="https://fantasyfootball.telegraph.co.uk/premierleague/statistics/teams/HUL"/>
    <hyperlink ref="B394" r:id="rId739" display="https://fantasyfootball.telegraph.co.uk/premierleague/statistics/points/3112"/>
    <hyperlink ref="C394" r:id="rId740" display="https://fantasyfootball.telegraph.co.uk/premierleague/statistics/teams/CHE"/>
    <hyperlink ref="B395" r:id="rId741" display="https://fantasyfootball.telegraph.co.uk/premierleague/statistics/points/3115"/>
    <hyperlink ref="C395" r:id="rId742" display="https://fantasyfootball.telegraph.co.uk/premierleague/statistics/teams/NEW"/>
    <hyperlink ref="B396" r:id="rId743" display="https://fantasyfootball.telegraph.co.uk/premierleague/statistics/points/3129"/>
    <hyperlink ref="C396" r:id="rId744" display="https://fantasyfootball.telegraph.co.uk/premierleague/statistics/teams/AVL"/>
    <hyperlink ref="B397" r:id="rId745" display="https://fantasyfootball.telegraph.co.uk/premierleague/statistics/points/3133"/>
    <hyperlink ref="C397" r:id="rId746" display="https://fantasyfootball.telegraph.co.uk/premierleague/statistics/teams/LEI"/>
    <hyperlink ref="B398" r:id="rId747" display="https://fantasyfootball.telegraph.co.uk/premierleague/statistics/points/3156"/>
    <hyperlink ref="C398" r:id="rId748" display="https://fantasyfootball.telegraph.co.uk/premierleague/statistics/teams/SOT"/>
    <hyperlink ref="B399" r:id="rId749" display="https://fantasyfootball.telegraph.co.uk/premierleague/statistics/points/3183"/>
    <hyperlink ref="C399" r:id="rId750" display="https://fantasyfootball.telegraph.co.uk/premierleague/statistics/teams/QPR"/>
    <hyperlink ref="B400" r:id="rId751" display="https://fantasyfootball.telegraph.co.uk/premierleague/statistics/points/3195"/>
    <hyperlink ref="C400" r:id="rId752" display="https://fantasyfootball.telegraph.co.uk/premierleague/statistics/teams/HUL"/>
    <hyperlink ref="B401" r:id="rId753" display="https://fantasyfootball.telegraph.co.uk/premierleague/statistics/points/3274"/>
    <hyperlink ref="C401" r:id="rId754" display="https://fantasyfootball.telegraph.co.uk/premierleague/statistics/teams/QPR"/>
    <hyperlink ref="B402" r:id="rId755" display="https://fantasyfootball.telegraph.co.uk/premierleague/statistics/points/3275"/>
    <hyperlink ref="C402" r:id="rId756" display="https://fantasyfootball.telegraph.co.uk/premierleague/statistics/teams/QPR"/>
    <hyperlink ref="B403" r:id="rId757" display="https://fantasyfootball.telegraph.co.uk/premierleague/statistics/points/3278"/>
    <hyperlink ref="C403" r:id="rId758" display="https://fantasyfootball.telegraph.co.uk/premierleague/statistics/teams/BUR"/>
    <hyperlink ref="B404" r:id="rId759" display="https://fantasyfootball.telegraph.co.uk/premierleague/statistics/points/3279"/>
    <hyperlink ref="C404" r:id="rId760" display="https://fantasyfootball.telegraph.co.uk/premierleague/statistics/teams/BUR"/>
    <hyperlink ref="B405" r:id="rId761" display="https://fantasyfootball.telegraph.co.uk/premierleague/statistics/points/3296"/>
    <hyperlink ref="C405" r:id="rId762" display="https://fantasyfootball.telegraph.co.uk/premierleague/statistics/teams/SUN"/>
    <hyperlink ref="B406" r:id="rId763" display="https://fantasyfootball.telegraph.co.uk/premierleague/statistics/points/3298"/>
    <hyperlink ref="C406" r:id="rId764" display="https://fantasyfootball.telegraph.co.uk/premierleague/statistics/teams/WHM"/>
    <hyperlink ref="B412" r:id="rId765" display="https://fantasyfootball.telegraph.co.uk/premierleague/statistics/points/3075"/>
    <hyperlink ref="C412" r:id="rId766" display="https://fantasyfootball.telegraph.co.uk/premierleague/statistics/teams/WBA"/>
    <hyperlink ref="B413" r:id="rId767" display="https://fantasyfootball.telegraph.co.uk/premierleague/statistics/points/3088"/>
    <hyperlink ref="C413" r:id="rId768" display="https://fantasyfootball.telegraph.co.uk/premierleague/statistics/teams/EVE"/>
    <hyperlink ref="B414" r:id="rId769" display="https://fantasyfootball.telegraph.co.uk/premierleague/statistics/points/3098"/>
    <hyperlink ref="C414" r:id="rId770" display="https://fantasyfootball.telegraph.co.uk/premierleague/statistics/teams/BUR"/>
    <hyperlink ref="B415" r:id="rId771" display="https://fantasyfootball.telegraph.co.uk/premierleague/statistics/points/3103"/>
    <hyperlink ref="C415" r:id="rId772" display="https://fantasyfootball.telegraph.co.uk/premierleague/statistics/teams/MUN"/>
    <hyperlink ref="B416" r:id="rId773" display="https://fantasyfootball.telegraph.co.uk/premierleague/statistics/points/3104"/>
    <hyperlink ref="C416" r:id="rId774" display="https://fantasyfootball.telegraph.co.uk/premierleague/statistics/teams/CRY"/>
    <hyperlink ref="B417" r:id="rId775" display="https://fantasyfootball.telegraph.co.uk/premierleague/statistics/points/3106"/>
    <hyperlink ref="C417" r:id="rId776" display="https://fantasyfootball.telegraph.co.uk/premierleague/statistics/teams/SUN"/>
    <hyperlink ref="B418" r:id="rId777" display="https://fantasyfootball.telegraph.co.uk/premierleague/statistics/points/3109"/>
    <hyperlink ref="C418" r:id="rId778" display="https://fantasyfootball.telegraph.co.uk/premierleague/statistics/teams/MUN"/>
    <hyperlink ref="B419" r:id="rId779" display="https://fantasyfootball.telegraph.co.uk/premierleague/statistics/points/3116"/>
    <hyperlink ref="C419" r:id="rId780" display="https://fantasyfootball.telegraph.co.uk/premierleague/statistics/teams/MCY"/>
    <hyperlink ref="B420" r:id="rId781" display="https://fantasyfootball.telegraph.co.uk/premierleague/statistics/points/3118"/>
    <hyperlink ref="C420" r:id="rId782" display="https://fantasyfootball.telegraph.co.uk/premierleague/statistics/teams/CHE"/>
    <hyperlink ref="B421" r:id="rId783" display="https://fantasyfootball.telegraph.co.uk/premierleague/statistics/points/3119"/>
    <hyperlink ref="C421" r:id="rId784" display="https://fantasyfootball.telegraph.co.uk/premierleague/statistics/teams/WBA"/>
    <hyperlink ref="B422" r:id="rId785" display="https://fantasyfootball.telegraph.co.uk/premierleague/statistics/points/3137"/>
    <hyperlink ref="C422" r:id="rId786" display="https://fantasyfootball.telegraph.co.uk/premierleague/statistics/teams/SUN"/>
    <hyperlink ref="B423" r:id="rId787" display="https://fantasyfootball.telegraph.co.uk/premierleague/statistics/points/3162"/>
    <hyperlink ref="C423" r:id="rId788" display="https://fantasyfootball.telegraph.co.uk/premierleague/statistics/teams/STO"/>
    <hyperlink ref="B424" r:id="rId789" display="https://fantasyfootball.telegraph.co.uk/premierleague/statistics/points/3170"/>
    <hyperlink ref="C424" r:id="rId790" display="https://fantasyfootball.telegraph.co.uk/premierleague/statistics/teams/LIV"/>
    <hyperlink ref="B425" r:id="rId791" display="https://fantasyfootball.telegraph.co.uk/premierleague/statistics/points/3173"/>
    <hyperlink ref="C425" r:id="rId792" display="https://fantasyfootball.telegraph.co.uk/premierleague/statistics/teams/ARS"/>
    <hyperlink ref="B426" r:id="rId793" display="https://fantasyfootball.telegraph.co.uk/premierleague/statistics/points/3193"/>
    <hyperlink ref="C426" r:id="rId794" display="https://fantasyfootball.telegraph.co.uk/premierleague/statistics/teams/AVL"/>
    <hyperlink ref="B427" r:id="rId795" display="https://fantasyfootball.telegraph.co.uk/premierleague/statistics/points/3228"/>
    <hyperlink ref="C427" r:id="rId796" display="https://fantasyfootball.telegraph.co.uk/premierleague/statistics/teams/ARS"/>
    <hyperlink ref="B428" r:id="rId797" display="https://fantasyfootball.telegraph.co.uk/premierleague/statistics/points/3281"/>
    <hyperlink ref="C428" r:id="rId798" display="https://fantasyfootball.telegraph.co.uk/premierleague/statistics/teams/BUR"/>
    <hyperlink ref="B429" r:id="rId799" display="https://fantasyfootball.telegraph.co.uk/premierleague/statistics/points/3285"/>
    <hyperlink ref="C429" r:id="rId800" display="https://fantasyfootball.telegraph.co.uk/premierleague/statistics/teams/LEI"/>
    <hyperlink ref="B430" r:id="rId801" display="https://fantasyfootball.telegraph.co.uk/premierleague/statistics/points/3290"/>
    <hyperlink ref="C430" r:id="rId802" display="https://fantasyfootball.telegraph.co.uk/premierleague/statistics/teams/CHE"/>
    <hyperlink ref="B432" r:id="rId803" display="https://fantasyfootball.telegraph.co.uk/premierleague/statistics/points/3046"/>
    <hyperlink ref="C432" r:id="rId804" display="https://fantasyfootball.telegraph.co.uk/premierleague/statistics/teams/NEW"/>
    <hyperlink ref="B433" r:id="rId805" display="https://fantasyfootball.telegraph.co.uk/premierleague/statistics/points/3071"/>
    <hyperlink ref="C433" r:id="rId806" display="https://fantasyfootball.telegraph.co.uk/premierleague/statistics/teams/STO"/>
    <hyperlink ref="B434" r:id="rId807" display="https://fantasyfootball.telegraph.co.uk/premierleague/statistics/points/3121"/>
    <hyperlink ref="C434" r:id="rId808" display="https://fantasyfootball.telegraph.co.uk/premierleague/statistics/teams/NEW"/>
    <hyperlink ref="B435" r:id="rId809" display="https://fantasyfootball.telegraph.co.uk/premierleague/statistics/points/3126"/>
    <hyperlink ref="C435" r:id="rId810" display="https://fantasyfootball.telegraph.co.uk/premierleague/statistics/teams/NEW"/>
    <hyperlink ref="B436" r:id="rId811" display="https://fantasyfootball.telegraph.co.uk/premierleague/statistics/points/3130"/>
    <hyperlink ref="C436" r:id="rId812" display="https://fantasyfootball.telegraph.co.uk/premierleague/statistics/teams/CRY"/>
    <hyperlink ref="B437" r:id="rId813" display="https://fantasyfootball.telegraph.co.uk/premierleague/statistics/points/3136"/>
    <hyperlink ref="C437" r:id="rId814" display="https://fantasyfootball.telegraph.co.uk/premierleague/statistics/teams/NEW"/>
    <hyperlink ref="B438" r:id="rId815" display="https://fantasyfootball.telegraph.co.uk/premierleague/statistics/points/3140"/>
    <hyperlink ref="C438" r:id="rId816" display="https://fantasyfootball.telegraph.co.uk/premierleague/statistics/teams/LIV"/>
    <hyperlink ref="B439" r:id="rId817" display="https://fantasyfootball.telegraph.co.uk/premierleague/statistics/points/3147"/>
    <hyperlink ref="C439" r:id="rId818" display="https://fantasyfootball.telegraph.co.uk/premierleague/statistics/teams/NEW"/>
    <hyperlink ref="B440" r:id="rId819" display="https://fantasyfootball.telegraph.co.uk/premierleague/statistics/points/3211"/>
    <hyperlink ref="C440" r:id="rId820" display="https://fantasyfootball.telegraph.co.uk/premierleague/statistics/teams/LIV"/>
    <hyperlink ref="B441" r:id="rId821" display="https://fantasyfootball.telegraph.co.uk/premierleague/statistics/points/3218"/>
    <hyperlink ref="C441" r:id="rId822" display="https://fantasyfootball.telegraph.co.uk/premierleague/statistics/teams/CRY"/>
    <hyperlink ref="B442" r:id="rId823" display="https://fantasyfootball.telegraph.co.uk/premierleague/statistics/points/3270"/>
    <hyperlink ref="C442" r:id="rId824" display="https://fantasyfootball.telegraph.co.uk/premierleague/statistics/teams/QPR"/>
    <hyperlink ref="B443" r:id="rId825" display="https://fantasyfootball.telegraph.co.uk/premierleague/statistics/points/3272"/>
    <hyperlink ref="C443" r:id="rId826" display="https://fantasyfootball.telegraph.co.uk/premierleague/statistics/teams/QPR"/>
    <hyperlink ref="B444" r:id="rId827" display="https://fantasyfootball.telegraph.co.uk/premierleague/statistics/points/3277"/>
    <hyperlink ref="C444" r:id="rId828" display="https://fantasyfootball.telegraph.co.uk/premierleague/statistics/teams/BUR"/>
    <hyperlink ref="B445" r:id="rId829" display="https://fantasyfootball.telegraph.co.uk/premierleague/statistics/points/3282"/>
    <hyperlink ref="C445" r:id="rId830" display="https://fantasyfootball.telegraph.co.uk/premierleague/statistics/teams/LEI"/>
    <hyperlink ref="B446" r:id="rId831" display="https://fantasyfootball.telegraph.co.uk/premierleague/statistics/points/3287"/>
    <hyperlink ref="C446" r:id="rId832" display="https://fantasyfootball.telegraph.co.uk/premierleague/statistics/teams/LEI"/>
    <hyperlink ref="B449" r:id="rId833" display="https://fantasyfootball.telegraph.co.uk/premierleague/statistics/points/3099"/>
    <hyperlink ref="C449" r:id="rId834" display="https://fantasyfootball.telegraph.co.uk/premierleague/statistics/teams/BUR"/>
    <hyperlink ref="B450" r:id="rId835" display="https://fantasyfootball.telegraph.co.uk/premierleague/statistics/points/3135"/>
    <hyperlink ref="C450" r:id="rId836" display="https://fantasyfootball.telegraph.co.uk/premierleague/statistics/teams/SUN"/>
    <hyperlink ref="B451" r:id="rId837" display="https://fantasyfootball.telegraph.co.uk/premierleague/statistics/points/3151"/>
    <hyperlink ref="C451" r:id="rId838" display="https://fantasyfootball.telegraph.co.uk/premierleague/statistics/teams/ARS"/>
    <hyperlink ref="B452" r:id="rId839" display="https://fantasyfootball.telegraph.co.uk/premierleague/statistics/points/3155"/>
    <hyperlink ref="C452" r:id="rId840" display="https://fantasyfootball.telegraph.co.uk/premierleague/statistics/teams/NEW"/>
    <hyperlink ref="B453" r:id="rId841" display="https://fantasyfootball.telegraph.co.uk/premierleague/statistics/points/3163"/>
    <hyperlink ref="C453" r:id="rId842" display="https://fantasyfootball.telegraph.co.uk/premierleague/statistics/teams/STO"/>
    <hyperlink ref="B454" r:id="rId843" display="https://fantasyfootball.telegraph.co.uk/premierleague/statistics/points/3168"/>
    <hyperlink ref="C454" r:id="rId844" display="https://fantasyfootball.telegraph.co.uk/premierleague/statistics/teams/MUN"/>
    <hyperlink ref="B455" r:id="rId845" display="https://fantasyfootball.telegraph.co.uk/premierleague/statistics/points/3172"/>
    <hyperlink ref="C455" r:id="rId846" display="https://fantasyfootball.telegraph.co.uk/premierleague/statistics/teams/HUL"/>
    <hyperlink ref="B456" r:id="rId847" display="https://fantasyfootball.telegraph.co.uk/premierleague/statistics/points/3175"/>
    <hyperlink ref="C456" r:id="rId848" display="https://fantasyfootball.telegraph.co.uk/premierleague/statistics/teams/SUN"/>
    <hyperlink ref="B457" r:id="rId849" display="https://fantasyfootball.telegraph.co.uk/premierleague/statistics/points/3182"/>
    <hyperlink ref="C457" r:id="rId850" display="https://fantasyfootball.telegraph.co.uk/premierleague/statistics/teams/SWA"/>
    <hyperlink ref="B458" r:id="rId851" display="https://fantasyfootball.telegraph.co.uk/premierleague/statistics/points/3184"/>
    <hyperlink ref="C458" r:id="rId852" display="https://fantasyfootball.telegraph.co.uk/premierleague/statistics/teams/CRY"/>
    <hyperlink ref="B459" r:id="rId853" display="https://fantasyfootball.telegraph.co.uk/premierleague/statistics/points/3192"/>
    <hyperlink ref="C459" r:id="rId854" display="https://fantasyfootball.telegraph.co.uk/premierleague/statistics/teams/AVL"/>
    <hyperlink ref="B460" r:id="rId855" display="https://fantasyfootball.telegraph.co.uk/premierleague/statistics/points/3219"/>
    <hyperlink ref="C460" r:id="rId856" display="https://fantasyfootball.telegraph.co.uk/premierleague/statistics/teams/MUN"/>
    <hyperlink ref="B461" r:id="rId857" display="https://fantasyfootball.telegraph.co.uk/premierleague/statistics/points/3238"/>
    <hyperlink ref="C461" r:id="rId858" display="https://fantasyfootball.telegraph.co.uk/premierleague/statistics/teams/CRY"/>
    <hyperlink ref="B462" r:id="rId859" display="https://fantasyfootball.telegraph.co.uk/premierleague/statistics/points/3264"/>
    <hyperlink ref="C462" r:id="rId860" display="https://fantasyfootball.telegraph.co.uk/premierleague/statistics/teams/LIV"/>
    <hyperlink ref="B463" r:id="rId861" display="https://fantasyfootball.telegraph.co.uk/premierleague/statistics/points/3273"/>
    <hyperlink ref="C463" r:id="rId862" display="https://fantasyfootball.telegraph.co.uk/premierleague/statistics/teams/QPR"/>
    <hyperlink ref="B464" r:id="rId863" display="https://fantasyfootball.telegraph.co.uk/premierleague/statistics/points/3284"/>
    <hyperlink ref="C464" r:id="rId864" display="https://fantasyfootball.telegraph.co.uk/premierleague/statistics/teams/LEI"/>
    <hyperlink ref="B465" r:id="rId865" display="https://fantasyfootball.telegraph.co.uk/premierleague/statistics/points/3288"/>
    <hyperlink ref="C465" r:id="rId866" display="https://fantasyfootball.telegraph.co.uk/premierleague/statistics/teams/QPR"/>
    <hyperlink ref="B466" r:id="rId867" display="https://fantasyfootball.telegraph.co.uk/premierleague/statistics/points/3303"/>
    <hyperlink ref="C466" r:id="rId868" display="https://fantasyfootball.telegraph.co.uk/premierleague/statistics/teams/WHM"/>
    <hyperlink ref="B468" r:id="rId869" display="https://fantasyfootball.telegraph.co.uk/premierleague/statistics/points/3165"/>
    <hyperlink ref="C468" r:id="rId870" display="https://fantasyfootball.telegraph.co.uk/premierleague/statistics/teams/ARS"/>
    <hyperlink ref="B469" r:id="rId871" display="https://fantasyfootball.telegraph.co.uk/premierleague/statistics/points/3176"/>
    <hyperlink ref="C469" r:id="rId872" display="https://fantasyfootball.telegraph.co.uk/premierleague/statistics/teams/STO"/>
    <hyperlink ref="B470" r:id="rId873" display="https://fantasyfootball.telegraph.co.uk/premierleague/statistics/points/3177"/>
    <hyperlink ref="C470" r:id="rId874" display="https://fantasyfootball.telegraph.co.uk/premierleague/statistics/teams/AVL"/>
    <hyperlink ref="B471" r:id="rId875" display="https://fantasyfootball.telegraph.co.uk/premierleague/statistics/points/3187"/>
    <hyperlink ref="C471" r:id="rId876" display="https://fantasyfootball.telegraph.co.uk/premierleague/statistics/teams/NEW"/>
    <hyperlink ref="B472" r:id="rId877" display="https://fantasyfootball.telegraph.co.uk/premierleague/statistics/points/3189"/>
    <hyperlink ref="C472" r:id="rId878" display="https://fantasyfootball.telegraph.co.uk/premierleague/statistics/teams/STO"/>
    <hyperlink ref="B473" r:id="rId879" display="https://fantasyfootball.telegraph.co.uk/premierleague/statistics/points/3194"/>
    <hyperlink ref="C473" r:id="rId880" display="https://fantasyfootball.telegraph.co.uk/premierleague/statistics/teams/WHM"/>
    <hyperlink ref="B474" r:id="rId881" display="https://fantasyfootball.telegraph.co.uk/premierleague/statistics/points/3226"/>
    <hyperlink ref="C474" r:id="rId882" display="https://fantasyfootball.telegraph.co.uk/premierleague/statistics/teams/SUN"/>
    <hyperlink ref="B475" r:id="rId883" display="https://fantasyfootball.telegraph.co.uk/premierleague/statistics/points/3232"/>
    <hyperlink ref="C475" r:id="rId884" display="https://fantasyfootball.telegraph.co.uk/premierleague/statistics/teams/CRY"/>
    <hyperlink ref="B476" r:id="rId885" display="https://fantasyfootball.telegraph.co.uk/premierleague/statistics/points/3289"/>
    <hyperlink ref="C476" r:id="rId886" display="https://fantasyfootball.telegraph.co.uk/premierleague/statistics/teams/QPR"/>
    <hyperlink ref="B477" r:id="rId887" display="https://fantasyfootball.telegraph.co.uk/premierleague/statistics/points/3174"/>
    <hyperlink ref="C477" r:id="rId888" display="https://fantasyfootball.telegraph.co.uk/premierleague/statistics/teams/EVE"/>
    <hyperlink ref="B478" r:id="rId889" display="https://fantasyfootball.telegraph.co.uk/premierleague/statistics/points/3259"/>
    <hyperlink ref="C478" r:id="rId890" display="https://fantasyfootball.telegraph.co.uk/premierleague/statistics/teams/SOT"/>
    <hyperlink ref="B479" r:id="rId891" display="https://fantasyfootball.telegraph.co.uk/premierleague/statistics/points/3260"/>
    <hyperlink ref="C479" r:id="rId892" display="https://fantasyfootball.telegraph.co.uk/premierleague/statistics/teams/WBA"/>
    <hyperlink ref="B480" r:id="rId893" display="https://fantasyfootball.telegraph.co.uk/premierleague/statistics/points/3261"/>
    <hyperlink ref="C480" r:id="rId894" display="https://fantasyfootball.telegraph.co.uk/premierleague/statistics/teams/SOT"/>
    <hyperlink ref="B481" r:id="rId895" display="https://fantasyfootball.telegraph.co.uk/premierleague/statistics/points/3262"/>
    <hyperlink ref="C481" r:id="rId896" display="https://fantasyfootball.telegraph.co.uk/premierleague/statistics/teams/WHM"/>
    <hyperlink ref="B482" r:id="rId897" display="https://fantasyfootball.telegraph.co.uk/premierleague/statistics/points/3263"/>
    <hyperlink ref="C482" r:id="rId898" display="https://fantasyfootball.telegraph.co.uk/premierleague/statistics/teams/TOT"/>
    <hyperlink ref="B483" r:id="rId899" display="https://fantasyfootball.telegraph.co.uk/premierleague/statistics/points/3265"/>
    <hyperlink ref="C483" r:id="rId900" display="https://fantasyfootball.telegraph.co.uk/premierleague/statistics/teams/WHM"/>
    <hyperlink ref="B484" r:id="rId901" display="https://fantasyfootball.telegraph.co.uk/premierleague/statistics/points/3266"/>
    <hyperlink ref="C484" r:id="rId902" display="https://fantasyfootball.telegraph.co.uk/premierleague/statistics/teams/WHM"/>
    <hyperlink ref="B485" r:id="rId903" display="https://fantasyfootball.telegraph.co.uk/premierleague/statistics/points/3271"/>
    <hyperlink ref="C485" r:id="rId904" display="https://fantasyfootball.telegraph.co.uk/premierleague/statistics/teams/QPR"/>
    <hyperlink ref="B486" r:id="rId905" display="https://fantasyfootball.telegraph.co.uk/premierleague/statistics/points/3280"/>
    <hyperlink ref="C486" r:id="rId906" display="https://fantasyfootball.telegraph.co.uk/premierleague/statistics/teams/BUR"/>
    <hyperlink ref="B487" r:id="rId907" display="https://fantasyfootball.telegraph.co.uk/premierleague/statistics/points/3283"/>
    <hyperlink ref="C487" r:id="rId908" display="https://fantasyfootball.telegraph.co.uk/premierleague/statistics/teams/LEI"/>
    <hyperlink ref="B488" r:id="rId909" display="https://fantasyfootball.telegraph.co.uk/premierleague/statistics/points/3292"/>
    <hyperlink ref="C488" r:id="rId910" display="https://fantasyfootball.telegraph.co.uk/premierleague/statistics/teams/CHE"/>
    <hyperlink ref="B489" r:id="rId911" display="https://fantasyfootball.telegraph.co.uk/premierleague/statistics/points/3294"/>
    <hyperlink ref="C489" r:id="rId912" display="https://fantasyfootball.telegraph.co.uk/premierleague/statistics/teams/EVE"/>
    <hyperlink ref="B490" r:id="rId913" display="https://fantasyfootball.telegraph.co.uk/premierleague/statistics/points/3297"/>
    <hyperlink ref="C490" r:id="rId914" display="https://fantasyfootball.telegraph.co.uk/premierleague/statistics/teams/TOT"/>
    <hyperlink ref="B491" r:id="rId915" display="https://fantasyfootball.telegraph.co.uk/premierleague/statistics/points/3308"/>
    <hyperlink ref="C491" r:id="rId916" display="https://fantasyfootball.telegraph.co.uk/premierleague/statistics/teams/NEW"/>
    <hyperlink ref="B495" r:id="rId917" display="https://fantasyfootball.telegraph.co.uk/premierleague/statistics/points/4003"/>
    <hyperlink ref="C495" r:id="rId918" display="https://fantasyfootball.telegraph.co.uk/premierleague/statistics/teams/MCY"/>
    <hyperlink ref="B496" r:id="rId919" display="https://fantasyfootball.telegraph.co.uk/premierleague/statistics/points/4001"/>
    <hyperlink ref="C496" r:id="rId920" display="https://fantasyfootball.telegraph.co.uk/premierleague/statistics/teams/MUN"/>
    <hyperlink ref="B497" r:id="rId921" display="https://fantasyfootball.telegraph.co.uk/premierleague/statistics/points/4146"/>
    <hyperlink ref="C497" r:id="rId922" display="https://fantasyfootball.telegraph.co.uk/premierleague/statistics/teams/CHE"/>
    <hyperlink ref="B498" r:id="rId923" display="https://fantasyfootball.telegraph.co.uk/premierleague/statistics/points/4148"/>
    <hyperlink ref="C498" r:id="rId924" display="https://fantasyfootball.telegraph.co.uk/premierleague/statistics/teams/ARS"/>
    <hyperlink ref="B499" r:id="rId925" display="https://fantasyfootball.telegraph.co.uk/premierleague/statistics/points/4007"/>
    <hyperlink ref="C499" r:id="rId926" display="https://fantasyfootball.telegraph.co.uk/premierleague/statistics/teams/LIV"/>
    <hyperlink ref="B501" r:id="rId927" display="https://fantasyfootball.telegraph.co.uk/premierleague/statistics/points/4004"/>
    <hyperlink ref="C501" r:id="rId928" display="https://fantasyfootball.telegraph.co.uk/premierleague/statistics/teams/MUN"/>
    <hyperlink ref="B502" r:id="rId929" display="https://fantasyfootball.telegraph.co.uk/premierleague/statistics/points/4010"/>
    <hyperlink ref="C502" r:id="rId930" display="https://fantasyfootball.telegraph.co.uk/premierleague/statistics/teams/ARS"/>
    <hyperlink ref="B503" r:id="rId931" display="https://fantasyfootball.telegraph.co.uk/premierleague/statistics/points/4015"/>
    <hyperlink ref="C503" r:id="rId932" display="https://fantasyfootball.telegraph.co.uk/premierleague/statistics/teams/EVE"/>
    <hyperlink ref="B505" r:id="rId933" display="https://fantasyfootball.telegraph.co.uk/premierleague/statistics/points/4020"/>
    <hyperlink ref="C505" r:id="rId934" display="https://fantasyfootball.telegraph.co.uk/premierleague/statistics/teams/MCY"/>
    <hyperlink ref="B506" r:id="rId935" display="https://fantasyfootball.telegraph.co.uk/premierleague/statistics/points/4088"/>
    <hyperlink ref="C506" r:id="rId936" display="https://fantasyfootball.telegraph.co.uk/premierleague/statistics/teams/MCY"/>
    <hyperlink ref="B507" r:id="rId937" display="https://fantasyfootball.telegraph.co.uk/premierleague/statistics/points/4006"/>
    <hyperlink ref="C507" r:id="rId938" display="https://fantasyfootball.telegraph.co.uk/premierleague/statistics/teams/CHE"/>
    <hyperlink ref="B508" r:id="rId939" display="https://fantasyfootball.telegraph.co.uk/premierleague/statistics/points/4012"/>
    <hyperlink ref="C508" r:id="rId940" display="https://fantasyfootball.telegraph.co.uk/premierleague/statistics/teams/LIV"/>
    <hyperlink ref="B509" r:id="rId941" display="https://fantasyfootball.telegraph.co.uk/premierleague/statistics/points/4156"/>
    <hyperlink ref="C509" r:id="rId942" display="https://fantasyfootball.telegraph.co.uk/premierleague/statistics/teams/CHE"/>
    <hyperlink ref="B511" r:id="rId943" display="https://fantasyfootball.telegraph.co.uk/premierleague/statistics/points/4025"/>
    <hyperlink ref="C511" r:id="rId944" display="https://fantasyfootball.telegraph.co.uk/premierleague/statistics/teams/SOT"/>
    <hyperlink ref="B512" r:id="rId945" display="https://fantasyfootball.telegraph.co.uk/premierleague/statistics/points/4086"/>
    <hyperlink ref="C512" r:id="rId946" display="https://fantasyfootball.telegraph.co.uk/premierleague/statistics/teams/SWA"/>
    <hyperlink ref="B513" r:id="rId947" display="https://fantasyfootball.telegraph.co.uk/premierleague/statistics/points/4008"/>
    <hyperlink ref="C513" r:id="rId948" display="https://fantasyfootball.telegraph.co.uk/premierleague/statistics/teams/AVL"/>
    <hyperlink ref="B514" r:id="rId949" display="https://fantasyfootball.telegraph.co.uk/premierleague/statistics/points/4026"/>
    <hyperlink ref="C514" r:id="rId950" display="https://fantasyfootball.telegraph.co.uk/premierleague/statistics/teams/TOT"/>
    <hyperlink ref="B515" r:id="rId951" display="https://fantasyfootball.telegraph.co.uk/premierleague/statistics/points/4017"/>
    <hyperlink ref="C515" r:id="rId952" display="https://fantasyfootball.telegraph.co.uk/premierleague/statistics/teams/WHM"/>
    <hyperlink ref="B516" r:id="rId953" display="https://fantasyfootball.telegraph.co.uk/premierleague/statistics/points/4093"/>
    <hyperlink ref="C516" r:id="rId954" display="https://fantasyfootball.telegraph.co.uk/premierleague/statistics/teams/QPR"/>
    <hyperlink ref="B517" r:id="rId955" display="https://fantasyfootball.telegraph.co.uk/premierleague/statistics/points/4016"/>
    <hyperlink ref="C517" r:id="rId956" display="https://fantasyfootball.telegraph.co.uk/premierleague/statistics/teams/ARS"/>
    <hyperlink ref="B518" r:id="rId957" display="https://fantasyfootball.telegraph.co.uk/premierleague/statistics/points/4089"/>
    <hyperlink ref="C518" r:id="rId958" display="https://fantasyfootball.telegraph.co.uk/premierleague/statistics/teams/MCY"/>
    <hyperlink ref="B519" r:id="rId959" display="https://fantasyfootball.telegraph.co.uk/premierleague/statistics/points/4030"/>
    <hyperlink ref="C519" r:id="rId960" display="https://fantasyfootball.telegraph.co.uk/premierleague/statistics/teams/MUN"/>
    <hyperlink ref="B520" r:id="rId961" display="https://fantasyfootball.telegraph.co.uk/premierleague/statistics/points/4092"/>
    <hyperlink ref="C520" r:id="rId962" display="https://fantasyfootball.telegraph.co.uk/premierleague/statistics/teams/TOT"/>
    <hyperlink ref="B521" r:id="rId963" display="https://fantasyfootball.telegraph.co.uk/premierleague/statistics/points/4048"/>
    <hyperlink ref="C521" r:id="rId964" display="https://fantasyfootball.telegraph.co.uk/premierleague/statistics/teams/STO"/>
    <hyperlink ref="B522" r:id="rId965" display="https://fantasyfootball.telegraph.co.uk/premierleague/statistics/points/4144"/>
    <hyperlink ref="C522" r:id="rId966" display="https://fantasyfootball.telegraph.co.uk/premierleague/statistics/teams/WHM"/>
    <hyperlink ref="B523" r:id="rId967" display="https://fantasyfootball.telegraph.co.uk/premierleague/statistics/points/4022"/>
    <hyperlink ref="C523" r:id="rId968" display="https://fantasyfootball.telegraph.co.uk/premierleague/statistics/teams/HUL"/>
    <hyperlink ref="B524" r:id="rId969" display="https://fantasyfootball.telegraph.co.uk/premierleague/statistics/points/4136"/>
    <hyperlink ref="C524" r:id="rId970" display="https://fantasyfootball.telegraph.co.uk/premierleague/statistics/teams/ARS"/>
    <hyperlink ref="B525" r:id="rId971" display="https://fantasyfootball.telegraph.co.uk/premierleague/statistics/points/4024"/>
    <hyperlink ref="C525" r:id="rId972" display="https://fantasyfootball.telegraph.co.uk/premierleague/statistics/teams/HUL"/>
    <hyperlink ref="B526" r:id="rId973" display="https://fantasyfootball.telegraph.co.uk/premierleague/statistics/points/4014"/>
    <hyperlink ref="C526" r:id="rId974" display="https://fantasyfootball.telegraph.co.uk/premierleague/statistics/teams/MUN"/>
    <hyperlink ref="B527" r:id="rId975" display="https://fantasyfootball.telegraph.co.uk/premierleague/statistics/points/4018"/>
    <hyperlink ref="C527" r:id="rId976" display="https://fantasyfootball.telegraph.co.uk/premierleague/statistics/teams/NEW"/>
    <hyperlink ref="B528" r:id="rId977" display="https://fantasyfootball.telegraph.co.uk/premierleague/statistics/points/4023"/>
    <hyperlink ref="C528" r:id="rId978" display="https://fantasyfootball.telegraph.co.uk/premierleague/statistics/teams/STO"/>
    <hyperlink ref="B529" r:id="rId979" display="https://fantasyfootball.telegraph.co.uk/premierleague/statistics/points/4028"/>
    <hyperlink ref="C529" r:id="rId980" display="https://fantasyfootball.telegraph.co.uk/premierleague/statistics/teams/STO"/>
    <hyperlink ref="B530" r:id="rId981" display="https://fantasyfootball.telegraph.co.uk/premierleague/statistics/points/4149"/>
    <hyperlink ref="C530" r:id="rId982" display="https://fantasyfootball.telegraph.co.uk/premierleague/statistics/teams/SOT"/>
    <hyperlink ref="B531" r:id="rId983" display="https://fantasyfootball.telegraph.co.uk/premierleague/statistics/points/4150"/>
    <hyperlink ref="C531" r:id="rId984" display="https://fantasyfootball.telegraph.co.uk/premierleague/statistics/teams/WHM"/>
    <hyperlink ref="B533" r:id="rId985" display="https://fantasyfootball.telegraph.co.uk/premierleague/statistics/points/4038"/>
    <hyperlink ref="C533" r:id="rId986" display="https://fantasyfootball.telegraph.co.uk/premierleague/statistics/teams/AVL"/>
    <hyperlink ref="B534" r:id="rId987" display="https://fantasyfootball.telegraph.co.uk/premierleague/statistics/points/4040"/>
    <hyperlink ref="C534" r:id="rId988" display="https://fantasyfootball.telegraph.co.uk/premierleague/statistics/teams/LIV"/>
    <hyperlink ref="B535" r:id="rId989" display="https://fantasyfootball.telegraph.co.uk/premierleague/statistics/points/4152"/>
    <hyperlink ref="C535" r:id="rId990" display="https://fantasyfootball.telegraph.co.uk/premierleague/statistics/teams/NEW"/>
    <hyperlink ref="B536" r:id="rId991" display="https://fantasyfootball.telegraph.co.uk/premierleague/statistics/points/4153"/>
    <hyperlink ref="C536" r:id="rId992" display="https://fantasyfootball.telegraph.co.uk/premierleague/statistics/teams/WBA"/>
    <hyperlink ref="C537" r:id="rId993" display="https://fantasyfootball.telegraph.co.uk/premierleague/statistics/teams/AVL"/>
    <hyperlink ref="B538" r:id="rId994" display="https://fantasyfootball.telegraph.co.uk/premierleague/statistics/points/4157"/>
    <hyperlink ref="C538" r:id="rId995" display="https://fantasyfootball.telegraph.co.uk/premierleague/statistics/teams/NEW"/>
    <hyperlink ref="B539" r:id="rId996" display="https://fantasyfootball.telegraph.co.uk/premierleague/statistics/points/4037"/>
    <hyperlink ref="C539" r:id="rId997" display="https://fantasyfootball.telegraph.co.uk/premierleague/statistics/teams/AVL"/>
    <hyperlink ref="B540" r:id="rId998" display="https://fantasyfootball.telegraph.co.uk/premierleague/statistics/points/4135"/>
    <hyperlink ref="C540" r:id="rId999" display="https://fantasyfootball.telegraph.co.uk/premierleague/statistics/teams/QPR"/>
    <hyperlink ref="B541" r:id="rId1000" display="https://fantasyfootball.telegraph.co.uk/premierleague/statistics/points/4081"/>
    <hyperlink ref="C541" r:id="rId1001" display="https://fantasyfootball.telegraph.co.uk/premierleague/statistics/teams/CRY"/>
    <hyperlink ref="B542" r:id="rId1002" display="https://fantasyfootball.telegraph.co.uk/premierleague/statistics/points/4129"/>
    <hyperlink ref="C542" r:id="rId1003" display="https://fantasyfootball.telegraph.co.uk/premierleague/statistics/teams/BUR"/>
    <hyperlink ref="B543" r:id="rId1004" display="https://fantasyfootball.telegraph.co.uk/premierleague/statistics/points/4044"/>
    <hyperlink ref="C543" r:id="rId1005" display="https://fantasyfootball.telegraph.co.uk/premierleague/statistics/teams/EVE"/>
    <hyperlink ref="B544" r:id="rId1006" display="https://fantasyfootball.telegraph.co.uk/premierleague/statistics/points/4060"/>
    <hyperlink ref="C544" r:id="rId1007" display="https://fantasyfootball.telegraph.co.uk/premierleague/statistics/teams/CRY"/>
    <hyperlink ref="B545" r:id="rId1008" display="https://fantasyfootball.telegraph.co.uk/premierleague/statistics/points/4083"/>
    <hyperlink ref="C545" r:id="rId1009" display="https://fantasyfootball.telegraph.co.uk/premierleague/statistics/teams/EVE"/>
    <hyperlink ref="B546" r:id="rId1010" display="https://fantasyfootball.telegraph.co.uk/premierleague/statistics/points/4131"/>
    <hyperlink ref="C546" r:id="rId1011" display="https://fantasyfootball.telegraph.co.uk/premierleague/statistics/teams/LEI"/>
    <hyperlink ref="B547" r:id="rId1012" display="https://fantasyfootball.telegraph.co.uk/premierleague/statistics/points/4139"/>
    <hyperlink ref="C547" r:id="rId1013" display="https://fantasyfootball.telegraph.co.uk/premierleague/statistics/teams/NEW"/>
    <hyperlink ref="B548" r:id="rId1014" display="https://fantasyfootball.telegraph.co.uk/premierleague/statistics/points/4021"/>
    <hyperlink ref="C548" r:id="rId1015" display="https://fantasyfootball.telegraph.co.uk/premierleague/statistics/teams/SUN"/>
    <hyperlink ref="B549" r:id="rId1016" display="https://fantasyfootball.telegraph.co.uk/premierleague/statistics/points/4031"/>
    <hyperlink ref="C549" r:id="rId1017" display="https://fantasyfootball.telegraph.co.uk/premierleague/statistics/teams/WBA"/>
    <hyperlink ref="B550" r:id="rId1018" display="https://fantasyfootball.telegraph.co.uk/premierleague/statistics/points/4051"/>
    <hyperlink ref="C550" r:id="rId1019" display="https://fantasyfootball.telegraph.co.uk/premierleague/statistics/teams/SUN"/>
    <hyperlink ref="B551" r:id="rId1020" display="https://fantasyfootball.telegraph.co.uk/premierleague/statistics/points/4080"/>
    <hyperlink ref="C551" r:id="rId1021" display="https://fantasyfootball.telegraph.co.uk/premierleague/statistics/teams/ARS"/>
    <hyperlink ref="B552" r:id="rId1022" display="https://fantasyfootball.telegraph.co.uk/premierleague/statistics/points/4103"/>
    <hyperlink ref="C552" r:id="rId1023" display="https://fantasyfootball.telegraph.co.uk/premierleague/statistics/teams/WBA"/>
    <hyperlink ref="B553" r:id="rId1024" display="https://fantasyfootball.telegraph.co.uk/premierleague/statistics/points/4142"/>
    <hyperlink ref="C553" r:id="rId1025" display="https://fantasyfootball.telegraph.co.uk/premierleague/statistics/teams/STO"/>
    <hyperlink ref="B554" r:id="rId1026" display="https://fantasyfootball.telegraph.co.uk/premierleague/statistics/points/4145"/>
    <hyperlink ref="C554" r:id="rId1027" display="https://fantasyfootball.telegraph.co.uk/premierleague/statistics/teams/SWA"/>
    <hyperlink ref="B555" r:id="rId1028" display="https://fantasyfootball.telegraph.co.uk/premierleague/statistics/points/4155"/>
    <hyperlink ref="C555" r:id="rId1029" display="https://fantasyfootball.telegraph.co.uk/premierleague/statistics/teams/STO"/>
    <hyperlink ref="B556" r:id="rId1030" display="https://fantasyfootball.telegraph.co.uk/premierleague/statistics/points/4041"/>
    <hyperlink ref="C556" r:id="rId1031" display="https://fantasyfootball.telegraph.co.uk/premierleague/statistics/teams/STO"/>
    <hyperlink ref="B557" r:id="rId1032" display="https://fantasyfootball.telegraph.co.uk/premierleague/statistics/points/4085"/>
    <hyperlink ref="C557" r:id="rId1033" display="https://fantasyfootball.telegraph.co.uk/premierleague/statistics/teams/SUN"/>
    <hyperlink ref="B558" r:id="rId1034" display="https://fantasyfootball.telegraph.co.uk/premierleague/statistics/points/4100"/>
    <hyperlink ref="C558" r:id="rId1035" display="https://fantasyfootball.telegraph.co.uk/premierleague/statistics/teams/AVL"/>
    <hyperlink ref="B560" r:id="rId1036" display="https://fantasyfootball.telegraph.co.uk/premierleague/statistics/points/4045"/>
    <hyperlink ref="C560" r:id="rId1037" display="https://fantasyfootball.telegraph.co.uk/premierleague/statistics/teams/WHM"/>
    <hyperlink ref="B561" r:id="rId1038" display="https://fantasyfootball.telegraph.co.uk/premierleague/statistics/points/4052"/>
    <hyperlink ref="C561" r:id="rId1039" display="https://fantasyfootball.telegraph.co.uk/premierleague/statistics/teams/CRY"/>
    <hyperlink ref="B562" r:id="rId1040" display="https://fantasyfootball.telegraph.co.uk/premierleague/statistics/points/4054"/>
    <hyperlink ref="C562" r:id="rId1041" display="https://fantasyfootball.telegraph.co.uk/premierleague/statistics/teams/WHM"/>
    <hyperlink ref="B563" r:id="rId1042" display="https://fantasyfootball.telegraph.co.uk/premierleague/statistics/points/4070"/>
    <hyperlink ref="C563" r:id="rId1043" display="https://fantasyfootball.telegraph.co.uk/premierleague/statistics/teams/TOT"/>
    <hyperlink ref="B564" r:id="rId1044" display="https://fantasyfootball.telegraph.co.uk/premierleague/statistics/points/4073"/>
    <hyperlink ref="C564" r:id="rId1045" display="https://fantasyfootball.telegraph.co.uk/premierleague/statistics/teams/HUL"/>
    <hyperlink ref="B565" r:id="rId1046" display="https://fantasyfootball.telegraph.co.uk/premierleague/statistics/points/4125"/>
    <hyperlink ref="C565" r:id="rId1047" display="https://fantasyfootball.telegraph.co.uk/premierleague/statistics/teams/QPR"/>
    <hyperlink ref="B566" r:id="rId1048" display="https://fantasyfootball.telegraph.co.uk/premierleague/statistics/points/4154"/>
    <hyperlink ref="C566" r:id="rId1049" display="https://fantasyfootball.telegraph.co.uk/premierleague/statistics/teams/LEI"/>
    <hyperlink ref="B568" r:id="rId1050" display="https://fantasyfootball.telegraph.co.uk/premierleague/statistics/points/4032"/>
    <hyperlink ref="C568" r:id="rId1051" display="https://fantasyfootball.telegraph.co.uk/premierleague/statistics/teams/SUN"/>
    <hyperlink ref="B569" r:id="rId1052" display="https://fantasyfootball.telegraph.co.uk/premierleague/statistics/points/4105"/>
    <hyperlink ref="C569" r:id="rId1053" display="https://fantasyfootball.telegraph.co.uk/premierleague/statistics/teams/WHM"/>
    <hyperlink ref="B570" r:id="rId1054" display="https://fantasyfootball.telegraph.co.uk/premierleague/statistics/points/4109"/>
    <hyperlink ref="C570" r:id="rId1055" display="https://fantasyfootball.telegraph.co.uk/premierleague/statistics/teams/MCY"/>
    <hyperlink ref="B571" r:id="rId1056" display="https://fantasyfootball.telegraph.co.uk/premierleague/statistics/points/4117"/>
    <hyperlink ref="C571" r:id="rId1057" display="https://fantasyfootball.telegraph.co.uk/premierleague/statistics/teams/SWA"/>
    <hyperlink ref="B572" r:id="rId1058" display="https://fantasyfootball.telegraph.co.uk/premierleague/statistics/points/4128"/>
    <hyperlink ref="C572" r:id="rId1059" display="https://fantasyfootball.telegraph.co.uk/premierleague/statistics/teams/BUR"/>
    <hyperlink ref="B573" r:id="rId1060" display="https://fantasyfootball.telegraph.co.uk/premierleague/statistics/points/4133"/>
    <hyperlink ref="C573" r:id="rId1061" display="https://fantasyfootball.telegraph.co.uk/premierleague/statistics/teams/LEI"/>
    <hyperlink ref="B574" r:id="rId1062" display="https://fantasyfootball.telegraph.co.uk/premierleague/statistics/points/4147"/>
    <hyperlink ref="C574" r:id="rId1063" display="https://fantasyfootball.telegraph.co.uk/premierleague/statistics/teams/BUR"/>
    <hyperlink ref="B577" r:id="rId1064" display="https://fantasyfootball.telegraph.co.uk/premierleague/statistics/points/4061"/>
    <hyperlink ref="C577" r:id="rId1065" display="https://fantasyfootball.telegraph.co.uk/premierleague/statistics/teams/NEW"/>
    <hyperlink ref="B578" r:id="rId1066" display="https://fantasyfootball.telegraph.co.uk/premierleague/statistics/points/4094"/>
    <hyperlink ref="C578" r:id="rId1067" display="https://fantasyfootball.telegraph.co.uk/premierleague/statistics/teams/HUL"/>
    <hyperlink ref="B579" r:id="rId1068" display="https://fantasyfootball.telegraph.co.uk/premierleague/statistics/points/4126"/>
    <hyperlink ref="C579" r:id="rId1069" display="https://fantasyfootball.telegraph.co.uk/premierleague/statistics/teams/LEI"/>
    <hyperlink ref="B580" r:id="rId1070" display="https://fantasyfootball.telegraph.co.uk/premierleague/statistics/points/4046"/>
    <hyperlink ref="C580" r:id="rId1071" display="https://fantasyfootball.telegraph.co.uk/premierleague/statistics/teams/CRY"/>
    <hyperlink ref="B581" r:id="rId1072" display="https://fantasyfootball.telegraph.co.uk/premierleague/statistics/points/4064"/>
    <hyperlink ref="C581" r:id="rId1073" display="https://fantasyfootball.telegraph.co.uk/premierleague/statistics/teams/MUN"/>
    <hyperlink ref="B582" r:id="rId1074" display="https://fantasyfootball.telegraph.co.uk/premierleague/statistics/points/4107"/>
    <hyperlink ref="C582" r:id="rId1075" display="https://fantasyfootball.telegraph.co.uk/premierleague/statistics/teams/SOT"/>
    <hyperlink ref="B583" r:id="rId1076" display="https://fantasyfootball.telegraph.co.uk/premierleague/statistics/points/4132"/>
    <hyperlink ref="C583" r:id="rId1077" display="https://fantasyfootball.telegraph.co.uk/premierleague/statistics/teams/LEI"/>
    <hyperlink ref="B584" r:id="rId1078" display="https://fantasyfootball.telegraph.co.uk/premierleague/statistics/points/4057"/>
    <hyperlink ref="C584" r:id="rId1079" display="https://fantasyfootball.telegraph.co.uk/premierleague/statistics/teams/SOT"/>
    <hyperlink ref="B585" r:id="rId1080" display="https://fantasyfootball.telegraph.co.uk/premierleague/statistics/points/4120"/>
    <hyperlink ref="C585" r:id="rId1081" display="https://fantasyfootball.telegraph.co.uk/premierleague/statistics/teams/SUN"/>
    <hyperlink ref="B586" r:id="rId1082" display="https://fantasyfootball.telegraph.co.uk/premierleague/statistics/points/4151"/>
    <hyperlink ref="C586" r:id="rId1083" display="https://fantasyfootball.telegraph.co.uk/premierleague/statistics/teams/BUR"/>
    <hyperlink ref="B587" r:id="rId1084" display="https://fantasyfootball.telegraph.co.uk/premierleague/statistics/points/4123"/>
    <hyperlink ref="C587" r:id="rId1085" display="https://fantasyfootball.telegraph.co.uk/premierleague/statistics/teams/MUN"/>
    <hyperlink ref="B588" r:id="rId1086" display="https://fantasyfootball.telegraph.co.uk/premierleague/statistics/points/4141"/>
    <hyperlink ref="C588" r:id="rId1087" display="https://fantasyfootball.telegraph.co.uk/premierleague/statistics/teams/SOT"/>
    <hyperlink ref="B589" r:id="rId1088" display="https://fantasyfootball.telegraph.co.uk/premierleague/statistics/points/4124"/>
    <hyperlink ref="C589" r:id="rId1089" display="https://fantasyfootball.telegraph.co.uk/premierleague/statistics/teams/MUN"/>
    <hyperlink ref="B590" r:id="rId1090" display="https://fantasyfootball.telegraph.co.uk/premierleague/statistics/points/4130"/>
    <hyperlink ref="C590" r:id="rId1091" display="https://fantasyfootball.telegraph.co.uk/premierleague/statistics/teams/BUR"/>
    <hyperlink ref="B592" r:id="rId1092" display="https://fantasyfootball.telegraph.co.uk/premierleague/statistics/points/4121"/>
    <hyperlink ref="C592" r:id="rId1093" display="https://fantasyfootball.telegraph.co.uk/premierleague/statistics/teams/WBA"/>
    <hyperlink ref="B593" r:id="rId1094" display="https://fantasyfootball.telegraph.co.uk/premierleague/statistics/points/4122"/>
    <hyperlink ref="C593" r:id="rId1095" display="https://fantasyfootball.telegraph.co.uk/premierleague/statistics/teams/SWA"/>
    <hyperlink ref="B595" r:id="rId1096" display="https://fantasyfootball.telegraph.co.uk/premierleague/statistics/points/4078"/>
    <hyperlink ref="C595" r:id="rId1097" display="https://fantasyfootball.telegraph.co.uk/premierleague/statistics/teams/SUN"/>
    <hyperlink ref="B596" r:id="rId1098" display="https://fantasyfootball.telegraph.co.uk/premierleague/statistics/points/4104"/>
    <hyperlink ref="C596" r:id="rId1099" display="https://fantasyfootball.telegraph.co.uk/premierleague/statistics/teams/WHM"/>
    <hyperlink ref="B597" r:id="rId1100" display="https://fantasyfootball.telegraph.co.uk/premierleague/statistics/points/4137"/>
    <hyperlink ref="C597" r:id="rId1101" display="https://fantasyfootball.telegraph.co.uk/premierleague/statistics/teams/EVE"/>
    <hyperlink ref="B257" r:id="rId1102" display="https://fantasyfootball.telegraph.co.uk/premierleague/statistics/points/2251"/>
    <hyperlink ref="B447" r:id="rId1103" display="https://fantasyfootball.telegraph.co.uk/premierleague/statistics/points/3311"/>
    <hyperlink ref="B87" r:id="rId1104" display="https://fantasyfootball.telegraph.co.uk/premierleague/statistics/points/2254"/>
    <hyperlink ref="B88" r:id="rId1105" display="https://fantasyfootball.telegraph.co.uk/premierleague/statistics/points/2256"/>
    <hyperlink ref="B567" r:id="rId1106" display="https://fantasyfootball.telegraph.co.uk/premierleague/statistics/points/4158"/>
    <hyperlink ref="B123" r:id="rId1107" display="https://fantasyfootball.telegraph.co.uk/premierleague/statistics/points/2252"/>
    <hyperlink ref="B124" r:id="rId1108" display="https://fantasyfootball.telegraph.co.uk/premierleague/statistics/points/2255"/>
    <hyperlink ref="B407" r:id="rId1109" display="https://fantasyfootball.telegraph.co.uk/premierleague/statistics/points/3208"/>
    <hyperlink ref="B408" r:id="rId1110" display="https://fantasyfootball.telegraph.co.uk/premierleague/statistics/points/3312"/>
    <hyperlink ref="B492" r:id="rId1111" display="https://fantasyfootball.telegraph.co.uk/premierleague/statistics/points/3313"/>
    <hyperlink ref="B247" r:id="rId1112" display="https://fantasyfootball.telegraph.co.uk/premierleague/statistics/points/2253"/>
    <hyperlink ref="B504" r:id="rId1113" display="https://fantasyfootball.telegraph.co.uk/premierleague/statistics/points/4161"/>
    <hyperlink ref="B510" r:id="rId1114" display="https://fantasyfootball.telegraph.co.uk/premierleague/statistics/points/4099"/>
    <hyperlink ref="B268" r:id="rId1115" display="https://fantasyfootball.telegraph.co.uk/premierleague/statistics/points/3314"/>
    <hyperlink ref="B559" r:id="rId1116" display="https://fantasyfootball.telegraph.co.uk/premierleague/statistics/points/4159"/>
    <hyperlink ref="B575" r:id="rId1117" display="https://fantasyfootball.telegraph.co.uk/premierleague/statistics/points/4160"/>
    <hyperlink ref="B94" r:id="rId1118" display="https://fantasyfootball.telegraph.co.uk/premierleague/statistics/points/2257"/>
    <hyperlink ref="B342" r:id="rId1119" display="https://fantasyfootball.telegraph.co.uk/premierleague/statistics/points/3315"/>
    <hyperlink ref="B500" r:id="rId1120" display="https://fantasyfootball.telegraph.co.uk/premierleague/statistics/points/4166"/>
    <hyperlink ref="B532" r:id="rId1121" display="https://fantasyfootball.telegraph.co.uk/premierleague/statistics/points/4163"/>
    <hyperlink ref="B298" r:id="rId1122" display="https://fantasyfootball.telegraph.co.uk/premierleague/statistics/points/3321"/>
    <hyperlink ref="B89" r:id="rId1123" display="https://fantasyfootball.telegraph.co.uk/premierleague/statistics/points/2259"/>
    <hyperlink ref="B576" r:id="rId1124" display="https://fantasyfootball.telegraph.co.uk/premierleague/statistics/points/4165"/>
    <hyperlink ref="B356" r:id="rId1125" display="https://fantasyfootball.telegraph.co.uk/premierleague/statistics/points/3317"/>
    <hyperlink ref="B357" r:id="rId1126" display="https://fantasyfootball.telegraph.co.uk/premierleague/statistics/points/3326"/>
    <hyperlink ref="B368" r:id="rId1127" display="https://fantasyfootball.telegraph.co.uk/premierleague/statistics/points/3320"/>
    <hyperlink ref="B369" r:id="rId1128" display="https://fantasyfootball.telegraph.co.uk/premierleague/statistics/points/3322"/>
    <hyperlink ref="B125" r:id="rId1129" display="https://fantasyfootball.telegraph.co.uk/premierleague/statistics/points/2260"/>
    <hyperlink ref="B409" r:id="rId1130" display="https://fantasyfootball.telegraph.co.uk/premierleague/statistics/points/3316"/>
    <hyperlink ref="B410" r:id="rId1131" display="https://fantasyfootball.telegraph.co.uk/premierleague/statistics/points/3323"/>
    <hyperlink ref="B411" r:id="rId1132" display="https://fantasyfootball.telegraph.co.uk/premierleague/statistics/points/3325"/>
    <hyperlink ref="B431" r:id="rId1133" display="https://fantasyfootball.telegraph.co.uk/premierleague/statistics/points/3324"/>
    <hyperlink ref="B448" r:id="rId1134" display="https://fantasyfootball.telegraph.co.uk/premierleague/statistics/points/3318"/>
    <hyperlink ref="B467" r:id="rId1135" display="https://fantasyfootball.telegraph.co.uk/premierleague/statistics/points/3319"/>
    <hyperlink ref="B591" r:id="rId1136" display="https://fantasyfootball.telegraph.co.uk/premierleague/statistics/points/4164"/>
    <hyperlink ref="B594" r:id="rId1137" display="https://fantasyfootball.telegraph.co.uk/premierleague/statistics/points/4162"/>
    <hyperlink ref="B46" r:id="rId1138" display="https://fantasyfootball.telegraph.co.uk/premierleague/statistics/points/1068"/>
    <hyperlink ref="B258" r:id="rId1139" display="https://fantasyfootball.telegraph.co.uk/premierleague/statistics/points/2258"/>
    <hyperlink ref="B248" r:id="rId1140" display="https://fantasyfootball.telegraph.co.uk/premierleague/statistics/points/2261"/>
    <hyperlink ref="B259" r:id="rId1141" display="https://fantasyfootball.telegraph.co.uk/premierleague/statistics/points/2262"/>
    <hyperlink ref="B537" r:id="rId1142" display="https://fantasyfootball.telegraph.co.uk/premierleague/statistics/points/4027"/>
  </hyperlinks>
  <printOptions gridLines="1" gridLinesSet="0"/>
  <pageMargins left="0.75" right="0.75" top="1" bottom="1" header="0.5" footer="0.5"/>
  <pageSetup paperSize="9" orientation="landscape" horizontalDpi="360" verticalDpi="360" r:id="rId1143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45"/>
  <sheetViews>
    <sheetView topLeftCell="A514" workbookViewId="0">
      <selection activeCell="A546" sqref="A546"/>
    </sheetView>
  </sheetViews>
  <sheetFormatPr defaultRowHeight="12.75" x14ac:dyDescent="0.2"/>
  <cols>
    <col min="1" max="1" width="9.140625" customWidth="1"/>
  </cols>
  <sheetData>
    <row r="1" spans="1:6" x14ac:dyDescent="0.2">
      <c r="A1" t="s">
        <v>668</v>
      </c>
      <c r="B1" t="s">
        <v>267</v>
      </c>
      <c r="C1" t="s">
        <v>669</v>
      </c>
      <c r="D1">
        <v>8.6999999999999993</v>
      </c>
      <c r="E1">
        <v>7</v>
      </c>
      <c r="F1">
        <v>65</v>
      </c>
    </row>
    <row r="2" spans="1:6" x14ac:dyDescent="0.2">
      <c r="A2" t="s">
        <v>672</v>
      </c>
      <c r="B2" t="s">
        <v>268</v>
      </c>
      <c r="C2" t="s">
        <v>673</v>
      </c>
      <c r="D2">
        <v>9.1</v>
      </c>
      <c r="E2">
        <v>2</v>
      </c>
      <c r="F2">
        <v>64</v>
      </c>
    </row>
    <row r="3" spans="1:6" x14ac:dyDescent="0.2">
      <c r="A3" t="s">
        <v>734</v>
      </c>
      <c r="B3" t="s">
        <v>275</v>
      </c>
      <c r="C3" t="s">
        <v>730</v>
      </c>
      <c r="D3">
        <v>13</v>
      </c>
      <c r="E3">
        <v>2</v>
      </c>
      <c r="F3">
        <v>61</v>
      </c>
    </row>
    <row r="4" spans="1:6" x14ac:dyDescent="0.2">
      <c r="A4" t="s">
        <v>674</v>
      </c>
      <c r="B4" t="s">
        <v>270</v>
      </c>
      <c r="C4" t="s">
        <v>673</v>
      </c>
      <c r="D4">
        <v>8.6</v>
      </c>
      <c r="E4">
        <v>12</v>
      </c>
      <c r="F4">
        <v>60</v>
      </c>
    </row>
    <row r="5" spans="1:6" x14ac:dyDescent="0.2">
      <c r="A5" t="s">
        <v>1043</v>
      </c>
      <c r="B5" t="s">
        <v>275</v>
      </c>
      <c r="C5" t="s">
        <v>1036</v>
      </c>
      <c r="D5">
        <v>20.7</v>
      </c>
      <c r="E5">
        <v>6</v>
      </c>
      <c r="F5">
        <v>56</v>
      </c>
    </row>
    <row r="6" spans="1:6" x14ac:dyDescent="0.2">
      <c r="A6" t="s">
        <v>687</v>
      </c>
      <c r="B6" t="s">
        <v>268</v>
      </c>
      <c r="C6" t="s">
        <v>688</v>
      </c>
      <c r="D6">
        <v>9.5</v>
      </c>
      <c r="E6">
        <v>7</v>
      </c>
      <c r="F6">
        <v>55</v>
      </c>
    </row>
    <row r="7" spans="1:6" x14ac:dyDescent="0.2">
      <c r="A7" t="s">
        <v>792</v>
      </c>
      <c r="B7" t="s">
        <v>280</v>
      </c>
      <c r="C7" t="s">
        <v>781</v>
      </c>
      <c r="D7">
        <v>13.8</v>
      </c>
      <c r="E7">
        <v>2</v>
      </c>
      <c r="F7">
        <v>55</v>
      </c>
    </row>
    <row r="8" spans="1:6" x14ac:dyDescent="0.2">
      <c r="A8" t="s">
        <v>935</v>
      </c>
      <c r="B8" t="s">
        <v>275</v>
      </c>
      <c r="C8" t="s">
        <v>931</v>
      </c>
      <c r="D8">
        <v>16.8</v>
      </c>
      <c r="E8">
        <v>6</v>
      </c>
      <c r="F8">
        <v>52</v>
      </c>
    </row>
    <row r="9" spans="1:6" x14ac:dyDescent="0.2">
      <c r="A9" t="s">
        <v>833</v>
      </c>
      <c r="B9" t="s">
        <v>275</v>
      </c>
      <c r="C9" t="s">
        <v>823</v>
      </c>
      <c r="D9">
        <v>13.8</v>
      </c>
      <c r="E9">
        <v>2</v>
      </c>
      <c r="F9">
        <v>51</v>
      </c>
    </row>
    <row r="10" spans="1:6" x14ac:dyDescent="0.2">
      <c r="A10" t="s">
        <v>869</v>
      </c>
      <c r="B10" t="s">
        <v>283</v>
      </c>
      <c r="C10" t="s">
        <v>863</v>
      </c>
      <c r="D10">
        <v>14.6</v>
      </c>
      <c r="E10">
        <v>10</v>
      </c>
      <c r="F10">
        <v>51</v>
      </c>
    </row>
    <row r="11" spans="1:6" x14ac:dyDescent="0.2">
      <c r="A11" t="s">
        <v>700</v>
      </c>
      <c r="B11" t="s">
        <v>268</v>
      </c>
      <c r="C11" t="s">
        <v>701</v>
      </c>
      <c r="D11">
        <v>8.9</v>
      </c>
      <c r="E11">
        <v>5</v>
      </c>
      <c r="F11">
        <v>48</v>
      </c>
    </row>
    <row r="12" spans="1:6" x14ac:dyDescent="0.2">
      <c r="A12" t="s">
        <v>745</v>
      </c>
      <c r="B12" t="s">
        <v>273</v>
      </c>
      <c r="C12" t="s">
        <v>746</v>
      </c>
      <c r="D12">
        <v>10.7</v>
      </c>
      <c r="E12">
        <v>6</v>
      </c>
      <c r="F12">
        <v>48</v>
      </c>
    </row>
    <row r="13" spans="1:6" x14ac:dyDescent="0.2">
      <c r="A13" t="s">
        <v>728</v>
      </c>
      <c r="B13" t="s">
        <v>271</v>
      </c>
      <c r="C13" t="s">
        <v>727</v>
      </c>
      <c r="D13">
        <v>9.8000000000000007</v>
      </c>
      <c r="E13">
        <v>2</v>
      </c>
      <c r="F13">
        <v>47</v>
      </c>
    </row>
    <row r="14" spans="1:6" x14ac:dyDescent="0.2">
      <c r="A14" t="s">
        <v>849</v>
      </c>
      <c r="B14" t="s">
        <v>284</v>
      </c>
      <c r="C14" t="s">
        <v>841</v>
      </c>
      <c r="D14">
        <v>13.1</v>
      </c>
      <c r="E14">
        <v>1</v>
      </c>
      <c r="F14">
        <v>47</v>
      </c>
    </row>
    <row r="15" spans="1:6" x14ac:dyDescent="0.2">
      <c r="A15" t="s">
        <v>855</v>
      </c>
      <c r="B15" t="s">
        <v>272</v>
      </c>
      <c r="C15" t="s">
        <v>841</v>
      </c>
      <c r="D15">
        <v>13.1</v>
      </c>
      <c r="E15">
        <v>6</v>
      </c>
      <c r="F15">
        <v>47</v>
      </c>
    </row>
    <row r="16" spans="1:6" x14ac:dyDescent="0.2">
      <c r="A16" t="s">
        <v>1244</v>
      </c>
      <c r="B16" t="s">
        <v>269</v>
      </c>
      <c r="C16" t="s">
        <v>706</v>
      </c>
      <c r="D16">
        <v>8.6999999999999993</v>
      </c>
      <c r="E16">
        <v>2</v>
      </c>
      <c r="F16">
        <v>46</v>
      </c>
    </row>
    <row r="17" spans="1:6" x14ac:dyDescent="0.2">
      <c r="A17" t="s">
        <v>1225</v>
      </c>
      <c r="B17" t="s">
        <v>283</v>
      </c>
      <c r="C17" t="s">
        <v>809</v>
      </c>
      <c r="D17">
        <v>12.1</v>
      </c>
      <c r="E17">
        <v>0</v>
      </c>
      <c r="F17">
        <v>46</v>
      </c>
    </row>
    <row r="18" spans="1:6" x14ac:dyDescent="0.2">
      <c r="A18" t="s">
        <v>757</v>
      </c>
      <c r="B18" t="s">
        <v>704</v>
      </c>
      <c r="C18" t="s">
        <v>753</v>
      </c>
      <c r="D18">
        <v>10</v>
      </c>
      <c r="E18">
        <v>7</v>
      </c>
      <c r="F18">
        <v>44</v>
      </c>
    </row>
    <row r="19" spans="1:6" x14ac:dyDescent="0.2">
      <c r="A19" t="s">
        <v>735</v>
      </c>
      <c r="B19" t="s">
        <v>283</v>
      </c>
      <c r="C19" t="s">
        <v>730</v>
      </c>
      <c r="D19">
        <v>9.1</v>
      </c>
      <c r="E19">
        <v>10</v>
      </c>
      <c r="F19">
        <v>43</v>
      </c>
    </row>
    <row r="20" spans="1:6" x14ac:dyDescent="0.2">
      <c r="A20" t="s">
        <v>821</v>
      </c>
      <c r="B20" t="s">
        <v>778</v>
      </c>
      <c r="C20" t="s">
        <v>809</v>
      </c>
      <c r="D20">
        <v>11.3</v>
      </c>
      <c r="E20">
        <v>1</v>
      </c>
      <c r="F20">
        <v>43</v>
      </c>
    </row>
    <row r="21" spans="1:6" x14ac:dyDescent="0.2">
      <c r="A21" t="s">
        <v>915</v>
      </c>
      <c r="B21" t="s">
        <v>275</v>
      </c>
      <c r="C21" t="s">
        <v>913</v>
      </c>
      <c r="D21">
        <v>13.4</v>
      </c>
      <c r="E21">
        <v>6</v>
      </c>
      <c r="F21">
        <v>43</v>
      </c>
    </row>
    <row r="22" spans="1:6" x14ac:dyDescent="0.2">
      <c r="A22" t="s">
        <v>899</v>
      </c>
      <c r="B22" t="s">
        <v>275</v>
      </c>
      <c r="C22" t="s">
        <v>896</v>
      </c>
      <c r="D22">
        <v>12.7</v>
      </c>
      <c r="E22">
        <v>6</v>
      </c>
      <c r="F22">
        <v>42</v>
      </c>
    </row>
    <row r="23" spans="1:6" x14ac:dyDescent="0.2">
      <c r="A23" t="s">
        <v>681</v>
      </c>
      <c r="B23" t="s">
        <v>273</v>
      </c>
      <c r="C23" t="s">
        <v>682</v>
      </c>
      <c r="D23">
        <v>6.4</v>
      </c>
      <c r="E23">
        <v>1</v>
      </c>
      <c r="F23">
        <v>41</v>
      </c>
    </row>
    <row r="24" spans="1:6" x14ac:dyDescent="0.2">
      <c r="A24" t="s">
        <v>722</v>
      </c>
      <c r="B24" t="s">
        <v>268</v>
      </c>
      <c r="C24" t="s">
        <v>723</v>
      </c>
      <c r="D24">
        <v>8</v>
      </c>
      <c r="E24">
        <v>2</v>
      </c>
      <c r="F24">
        <v>39</v>
      </c>
    </row>
    <row r="25" spans="1:6" x14ac:dyDescent="0.2">
      <c r="A25" t="s">
        <v>885</v>
      </c>
      <c r="B25" t="s">
        <v>281</v>
      </c>
      <c r="C25" t="s">
        <v>879</v>
      </c>
      <c r="D25">
        <v>11.5</v>
      </c>
      <c r="E25">
        <v>1</v>
      </c>
      <c r="F25">
        <v>39</v>
      </c>
    </row>
    <row r="26" spans="1:6" x14ac:dyDescent="0.2">
      <c r="A26" t="s">
        <v>788</v>
      </c>
      <c r="B26" t="s">
        <v>279</v>
      </c>
      <c r="C26" t="s">
        <v>781</v>
      </c>
      <c r="D26">
        <v>9.1999999999999993</v>
      </c>
      <c r="E26">
        <v>12</v>
      </c>
      <c r="F26">
        <v>37</v>
      </c>
    </row>
    <row r="27" spans="1:6" x14ac:dyDescent="0.2">
      <c r="A27" t="s">
        <v>695</v>
      </c>
      <c r="B27" t="s">
        <v>284</v>
      </c>
      <c r="C27" t="s">
        <v>694</v>
      </c>
      <c r="D27">
        <v>6.4</v>
      </c>
      <c r="E27">
        <v>1</v>
      </c>
      <c r="F27">
        <v>36</v>
      </c>
    </row>
    <row r="28" spans="1:6" x14ac:dyDescent="0.2">
      <c r="A28" t="s">
        <v>699</v>
      </c>
      <c r="B28" t="s">
        <v>272</v>
      </c>
      <c r="C28" t="s">
        <v>697</v>
      </c>
      <c r="D28">
        <v>6.5</v>
      </c>
      <c r="E28">
        <v>2</v>
      </c>
      <c r="F28">
        <v>36</v>
      </c>
    </row>
    <row r="29" spans="1:6" x14ac:dyDescent="0.2">
      <c r="A29" t="s">
        <v>907</v>
      </c>
      <c r="B29" t="s">
        <v>276</v>
      </c>
      <c r="C29" t="s">
        <v>896</v>
      </c>
      <c r="D29">
        <v>10.9</v>
      </c>
      <c r="E29">
        <v>7</v>
      </c>
      <c r="F29">
        <v>36</v>
      </c>
    </row>
    <row r="30" spans="1:6" x14ac:dyDescent="0.2">
      <c r="A30" t="s">
        <v>1117</v>
      </c>
      <c r="B30" t="s">
        <v>284</v>
      </c>
      <c r="C30" t="s">
        <v>1110</v>
      </c>
      <c r="D30">
        <v>15</v>
      </c>
      <c r="E30">
        <v>6</v>
      </c>
      <c r="F30">
        <v>36</v>
      </c>
    </row>
    <row r="31" spans="1:6" x14ac:dyDescent="0.2">
      <c r="A31" t="s">
        <v>693</v>
      </c>
      <c r="B31" t="s">
        <v>267</v>
      </c>
      <c r="C31" t="s">
        <v>694</v>
      </c>
      <c r="D31">
        <v>6.2</v>
      </c>
      <c r="E31">
        <v>0</v>
      </c>
      <c r="F31">
        <v>35</v>
      </c>
    </row>
    <row r="32" spans="1:6" x14ac:dyDescent="0.2">
      <c r="A32" t="s">
        <v>285</v>
      </c>
      <c r="B32" t="s">
        <v>268</v>
      </c>
      <c r="C32" t="s">
        <v>723</v>
      </c>
      <c r="D32">
        <v>7.1</v>
      </c>
      <c r="E32">
        <v>7</v>
      </c>
      <c r="F32">
        <v>35</v>
      </c>
    </row>
    <row r="33" spans="1:6" x14ac:dyDescent="0.2">
      <c r="A33" t="s">
        <v>768</v>
      </c>
      <c r="B33" t="s">
        <v>273</v>
      </c>
      <c r="C33" t="s">
        <v>766</v>
      </c>
      <c r="D33">
        <v>8.3000000000000007</v>
      </c>
      <c r="E33">
        <v>2</v>
      </c>
      <c r="F33">
        <v>35</v>
      </c>
    </row>
    <row r="34" spans="1:6" x14ac:dyDescent="0.2">
      <c r="A34" t="s">
        <v>769</v>
      </c>
      <c r="B34" t="s">
        <v>277</v>
      </c>
      <c r="C34" t="s">
        <v>766</v>
      </c>
      <c r="D34">
        <v>8.3000000000000007</v>
      </c>
      <c r="E34">
        <v>5</v>
      </c>
      <c r="F34">
        <v>35</v>
      </c>
    </row>
    <row r="35" spans="1:6" x14ac:dyDescent="0.2">
      <c r="A35" t="s">
        <v>830</v>
      </c>
      <c r="B35" t="s">
        <v>275</v>
      </c>
      <c r="C35" t="s">
        <v>823</v>
      </c>
      <c r="D35">
        <v>9.5</v>
      </c>
      <c r="E35">
        <v>2</v>
      </c>
      <c r="F35">
        <v>35</v>
      </c>
    </row>
    <row r="36" spans="1:6" x14ac:dyDescent="0.2">
      <c r="A36" t="s">
        <v>1130</v>
      </c>
      <c r="B36" t="s">
        <v>284</v>
      </c>
      <c r="C36" t="s">
        <v>1129</v>
      </c>
      <c r="D36">
        <v>15.2</v>
      </c>
      <c r="E36">
        <v>6</v>
      </c>
      <c r="F36">
        <v>35</v>
      </c>
    </row>
    <row r="37" spans="1:6" x14ac:dyDescent="0.2">
      <c r="A37" t="s">
        <v>756</v>
      </c>
      <c r="B37" t="s">
        <v>278</v>
      </c>
      <c r="C37" t="s">
        <v>753</v>
      </c>
      <c r="D37">
        <v>7.7</v>
      </c>
      <c r="E37">
        <v>6</v>
      </c>
      <c r="F37">
        <v>34</v>
      </c>
    </row>
    <row r="38" spans="1:6" x14ac:dyDescent="0.2">
      <c r="A38" t="s">
        <v>767</v>
      </c>
      <c r="B38" t="s">
        <v>272</v>
      </c>
      <c r="C38" t="s">
        <v>766</v>
      </c>
      <c r="D38">
        <v>8.1</v>
      </c>
      <c r="E38">
        <v>1</v>
      </c>
      <c r="F38">
        <v>34</v>
      </c>
    </row>
    <row r="39" spans="1:6" x14ac:dyDescent="0.2">
      <c r="A39" t="s">
        <v>670</v>
      </c>
      <c r="B39" t="s">
        <v>269</v>
      </c>
      <c r="C39" t="s">
        <v>671</v>
      </c>
      <c r="D39">
        <v>4.5999999999999996</v>
      </c>
      <c r="E39">
        <v>2</v>
      </c>
      <c r="F39">
        <v>33</v>
      </c>
    </row>
    <row r="40" spans="1:6" x14ac:dyDescent="0.2">
      <c r="A40" t="s">
        <v>719</v>
      </c>
      <c r="B40" t="s">
        <v>270</v>
      </c>
      <c r="C40" t="s">
        <v>718</v>
      </c>
      <c r="D40">
        <v>6.6</v>
      </c>
      <c r="E40">
        <v>1</v>
      </c>
      <c r="F40">
        <v>33</v>
      </c>
    </row>
    <row r="41" spans="1:6" x14ac:dyDescent="0.2">
      <c r="A41" t="s">
        <v>780</v>
      </c>
      <c r="B41" t="s">
        <v>267</v>
      </c>
      <c r="C41" t="s">
        <v>781</v>
      </c>
      <c r="D41">
        <v>8.1999999999999993</v>
      </c>
      <c r="E41">
        <v>6</v>
      </c>
      <c r="F41">
        <v>33</v>
      </c>
    </row>
    <row r="42" spans="1:6" x14ac:dyDescent="0.2">
      <c r="A42" t="s">
        <v>867</v>
      </c>
      <c r="B42" t="s">
        <v>284</v>
      </c>
      <c r="C42" t="s">
        <v>863</v>
      </c>
      <c r="D42">
        <v>9.4</v>
      </c>
      <c r="E42">
        <v>2</v>
      </c>
      <c r="F42">
        <v>33</v>
      </c>
    </row>
    <row r="43" spans="1:6" x14ac:dyDescent="0.2">
      <c r="A43" t="s">
        <v>924</v>
      </c>
      <c r="B43" t="s">
        <v>279</v>
      </c>
      <c r="C43" t="s">
        <v>913</v>
      </c>
      <c r="D43">
        <v>10.3</v>
      </c>
      <c r="E43">
        <v>2</v>
      </c>
      <c r="F43">
        <v>33</v>
      </c>
    </row>
    <row r="44" spans="1:6" x14ac:dyDescent="0.2">
      <c r="A44" t="s">
        <v>934</v>
      </c>
      <c r="B44" t="s">
        <v>284</v>
      </c>
      <c r="C44" t="s">
        <v>931</v>
      </c>
      <c r="D44">
        <v>10.6</v>
      </c>
      <c r="E44">
        <v>5</v>
      </c>
      <c r="F44">
        <v>33</v>
      </c>
    </row>
    <row r="45" spans="1:6" x14ac:dyDescent="0.2">
      <c r="A45" t="s">
        <v>720</v>
      </c>
      <c r="B45" t="s">
        <v>281</v>
      </c>
      <c r="C45" t="s">
        <v>718</v>
      </c>
      <c r="D45">
        <v>6.4</v>
      </c>
      <c r="E45">
        <v>0</v>
      </c>
      <c r="F45">
        <v>32</v>
      </c>
    </row>
    <row r="46" spans="1:6" x14ac:dyDescent="0.2">
      <c r="A46" t="s">
        <v>796</v>
      </c>
      <c r="B46" t="s">
        <v>273</v>
      </c>
      <c r="C46" t="s">
        <v>797</v>
      </c>
      <c r="D46">
        <v>8.1999999999999993</v>
      </c>
      <c r="E46">
        <v>6</v>
      </c>
      <c r="F46">
        <v>32</v>
      </c>
    </row>
    <row r="47" spans="1:6" x14ac:dyDescent="0.2">
      <c r="A47" t="s">
        <v>883</v>
      </c>
      <c r="B47" t="s">
        <v>284</v>
      </c>
      <c r="C47" t="s">
        <v>879</v>
      </c>
      <c r="D47">
        <v>9.4</v>
      </c>
      <c r="E47">
        <v>1</v>
      </c>
      <c r="F47">
        <v>32</v>
      </c>
    </row>
    <row r="48" spans="1:6" x14ac:dyDescent="0.2">
      <c r="A48" t="s">
        <v>908</v>
      </c>
      <c r="B48" t="s">
        <v>277</v>
      </c>
      <c r="C48" t="s">
        <v>896</v>
      </c>
      <c r="D48">
        <v>9.6999999999999993</v>
      </c>
      <c r="E48">
        <v>-1</v>
      </c>
      <c r="F48">
        <v>32</v>
      </c>
    </row>
    <row r="49" spans="1:6" x14ac:dyDescent="0.2">
      <c r="A49" t="s">
        <v>947</v>
      </c>
      <c r="B49" t="s">
        <v>284</v>
      </c>
      <c r="C49" t="s">
        <v>946</v>
      </c>
      <c r="D49">
        <v>10.7</v>
      </c>
      <c r="E49">
        <v>6</v>
      </c>
      <c r="F49">
        <v>32</v>
      </c>
    </row>
    <row r="50" spans="1:6" x14ac:dyDescent="0.2">
      <c r="A50" t="s">
        <v>1119</v>
      </c>
      <c r="B50" t="s">
        <v>280</v>
      </c>
      <c r="C50" t="s">
        <v>1110</v>
      </c>
      <c r="D50">
        <v>13.3</v>
      </c>
      <c r="E50">
        <v>6</v>
      </c>
      <c r="F50">
        <v>32</v>
      </c>
    </row>
    <row r="51" spans="1:6" x14ac:dyDescent="0.2">
      <c r="A51" t="s">
        <v>677</v>
      </c>
      <c r="B51" t="s">
        <v>269</v>
      </c>
      <c r="C51" t="s">
        <v>678</v>
      </c>
      <c r="D51">
        <v>4.5999999999999996</v>
      </c>
      <c r="E51">
        <v>2</v>
      </c>
      <c r="F51">
        <v>31</v>
      </c>
    </row>
    <row r="52" spans="1:6" x14ac:dyDescent="0.2">
      <c r="A52" t="s">
        <v>713</v>
      </c>
      <c r="B52" t="s">
        <v>269</v>
      </c>
      <c r="C52" t="s">
        <v>714</v>
      </c>
      <c r="D52">
        <v>6.1</v>
      </c>
      <c r="E52">
        <v>0</v>
      </c>
      <c r="F52">
        <v>31</v>
      </c>
    </row>
    <row r="53" spans="1:6" x14ac:dyDescent="0.2">
      <c r="A53" t="s">
        <v>724</v>
      </c>
      <c r="B53" t="s">
        <v>271</v>
      </c>
      <c r="C53" t="s">
        <v>723</v>
      </c>
      <c r="D53">
        <v>6.3</v>
      </c>
      <c r="E53">
        <v>2</v>
      </c>
      <c r="F53">
        <v>31</v>
      </c>
    </row>
    <row r="54" spans="1:6" x14ac:dyDescent="0.2">
      <c r="A54" t="s">
        <v>776</v>
      </c>
      <c r="B54" t="s">
        <v>271</v>
      </c>
      <c r="C54" t="s">
        <v>772</v>
      </c>
      <c r="D54">
        <v>7.6</v>
      </c>
      <c r="E54">
        <v>1</v>
      </c>
      <c r="F54">
        <v>31</v>
      </c>
    </row>
    <row r="55" spans="1:6" x14ac:dyDescent="0.2">
      <c r="A55" t="s">
        <v>903</v>
      </c>
      <c r="B55" t="s">
        <v>280</v>
      </c>
      <c r="C55" t="s">
        <v>896</v>
      </c>
      <c r="D55">
        <v>9.4</v>
      </c>
      <c r="E55">
        <v>2</v>
      </c>
      <c r="F55">
        <v>31</v>
      </c>
    </row>
    <row r="56" spans="1:6" x14ac:dyDescent="0.2">
      <c r="A56" t="s">
        <v>1091</v>
      </c>
      <c r="B56" t="s">
        <v>270</v>
      </c>
      <c r="C56" t="s">
        <v>1084</v>
      </c>
      <c r="D56">
        <v>12.4</v>
      </c>
      <c r="E56">
        <v>14</v>
      </c>
      <c r="F56">
        <v>31</v>
      </c>
    </row>
    <row r="57" spans="1:6" x14ac:dyDescent="0.2">
      <c r="A57" t="s">
        <v>729</v>
      </c>
      <c r="B57" t="s">
        <v>274</v>
      </c>
      <c r="C57" t="s">
        <v>727</v>
      </c>
      <c r="D57">
        <v>6.2</v>
      </c>
      <c r="E57">
        <v>2</v>
      </c>
      <c r="F57">
        <v>30</v>
      </c>
    </row>
    <row r="58" spans="1:6" x14ac:dyDescent="0.2">
      <c r="A58" t="s">
        <v>853</v>
      </c>
      <c r="B58" t="s">
        <v>277</v>
      </c>
      <c r="C58" t="s">
        <v>841</v>
      </c>
      <c r="D58">
        <v>8.3000000000000007</v>
      </c>
      <c r="E58">
        <v>2</v>
      </c>
      <c r="F58">
        <v>30</v>
      </c>
    </row>
    <row r="59" spans="1:6" x14ac:dyDescent="0.2">
      <c r="A59" t="s">
        <v>878</v>
      </c>
      <c r="B59" t="s">
        <v>272</v>
      </c>
      <c r="C59" t="s">
        <v>879</v>
      </c>
      <c r="D59">
        <v>8.8000000000000007</v>
      </c>
      <c r="E59">
        <v>2</v>
      </c>
      <c r="F59">
        <v>30</v>
      </c>
    </row>
    <row r="60" spans="1:6" x14ac:dyDescent="0.2">
      <c r="A60" t="s">
        <v>1042</v>
      </c>
      <c r="B60" t="s">
        <v>280</v>
      </c>
      <c r="C60" t="s">
        <v>1036</v>
      </c>
      <c r="D60">
        <v>11.1</v>
      </c>
      <c r="E60">
        <v>6</v>
      </c>
      <c r="F60">
        <v>30</v>
      </c>
    </row>
    <row r="61" spans="1:6" x14ac:dyDescent="0.2">
      <c r="A61" t="s">
        <v>1269</v>
      </c>
      <c r="B61" t="s">
        <v>281</v>
      </c>
      <c r="C61" t="s">
        <v>730</v>
      </c>
      <c r="D61">
        <v>6.2</v>
      </c>
      <c r="E61">
        <v>2</v>
      </c>
      <c r="F61">
        <v>29</v>
      </c>
    </row>
    <row r="62" spans="1:6" x14ac:dyDescent="0.2">
      <c r="A62" t="s">
        <v>773</v>
      </c>
      <c r="B62" t="s">
        <v>273</v>
      </c>
      <c r="C62" t="s">
        <v>772</v>
      </c>
      <c r="D62">
        <v>7.1</v>
      </c>
      <c r="E62">
        <v>6</v>
      </c>
      <c r="F62">
        <v>29</v>
      </c>
    </row>
    <row r="63" spans="1:6" x14ac:dyDescent="0.2">
      <c r="A63" t="s">
        <v>838</v>
      </c>
      <c r="B63" t="s">
        <v>778</v>
      </c>
      <c r="C63" t="s">
        <v>823</v>
      </c>
      <c r="D63">
        <v>7.8</v>
      </c>
      <c r="E63">
        <v>2</v>
      </c>
      <c r="F63">
        <v>29</v>
      </c>
    </row>
    <row r="64" spans="1:6" x14ac:dyDescent="0.2">
      <c r="A64" t="s">
        <v>854</v>
      </c>
      <c r="B64" t="s">
        <v>275</v>
      </c>
      <c r="C64" t="s">
        <v>841</v>
      </c>
      <c r="D64">
        <v>8.1</v>
      </c>
      <c r="E64">
        <v>7</v>
      </c>
      <c r="F64">
        <v>29</v>
      </c>
    </row>
    <row r="65" spans="1:6" x14ac:dyDescent="0.2">
      <c r="A65" t="s">
        <v>857</v>
      </c>
      <c r="B65" t="s">
        <v>272</v>
      </c>
      <c r="C65" t="s">
        <v>841</v>
      </c>
      <c r="D65">
        <v>8.1</v>
      </c>
      <c r="E65">
        <v>4</v>
      </c>
      <c r="F65">
        <v>29</v>
      </c>
    </row>
    <row r="66" spans="1:6" x14ac:dyDescent="0.2">
      <c r="A66" t="s">
        <v>901</v>
      </c>
      <c r="B66" t="s">
        <v>272</v>
      </c>
      <c r="C66" t="s">
        <v>896</v>
      </c>
      <c r="D66">
        <v>8.8000000000000007</v>
      </c>
      <c r="E66">
        <v>0</v>
      </c>
      <c r="F66">
        <v>29</v>
      </c>
    </row>
    <row r="67" spans="1:6" x14ac:dyDescent="0.2">
      <c r="A67" t="s">
        <v>683</v>
      </c>
      <c r="B67" t="s">
        <v>267</v>
      </c>
      <c r="C67" t="s">
        <v>684</v>
      </c>
      <c r="D67">
        <v>4.5</v>
      </c>
      <c r="E67">
        <v>1</v>
      </c>
      <c r="F67">
        <v>28</v>
      </c>
    </row>
    <row r="68" spans="1:6" x14ac:dyDescent="0.2">
      <c r="A68" t="s">
        <v>685</v>
      </c>
      <c r="B68" t="s">
        <v>267</v>
      </c>
      <c r="C68" t="s">
        <v>686</v>
      </c>
      <c r="D68">
        <v>4.7</v>
      </c>
      <c r="E68">
        <v>5</v>
      </c>
      <c r="F68">
        <v>28</v>
      </c>
    </row>
    <row r="69" spans="1:6" x14ac:dyDescent="0.2">
      <c r="A69" t="s">
        <v>733</v>
      </c>
      <c r="B69" t="s">
        <v>276</v>
      </c>
      <c r="C69" t="s">
        <v>730</v>
      </c>
      <c r="D69">
        <v>6</v>
      </c>
      <c r="E69">
        <v>0</v>
      </c>
      <c r="F69">
        <v>28</v>
      </c>
    </row>
    <row r="70" spans="1:6" x14ac:dyDescent="0.2">
      <c r="A70" t="s">
        <v>736</v>
      </c>
      <c r="B70" t="s">
        <v>270</v>
      </c>
      <c r="C70" t="s">
        <v>737</v>
      </c>
      <c r="D70">
        <v>6.1</v>
      </c>
      <c r="E70">
        <v>6</v>
      </c>
      <c r="F70">
        <v>28</v>
      </c>
    </row>
    <row r="71" spans="1:6" x14ac:dyDescent="0.2">
      <c r="A71" t="s">
        <v>750</v>
      </c>
      <c r="B71" t="s">
        <v>278</v>
      </c>
      <c r="C71" t="s">
        <v>746</v>
      </c>
      <c r="D71">
        <v>6.2</v>
      </c>
      <c r="E71">
        <v>1</v>
      </c>
      <c r="F71">
        <v>28</v>
      </c>
    </row>
    <row r="72" spans="1:6" x14ac:dyDescent="0.2">
      <c r="A72" t="s">
        <v>793</v>
      </c>
      <c r="B72" t="s">
        <v>276</v>
      </c>
      <c r="C72" t="s">
        <v>781</v>
      </c>
      <c r="D72">
        <v>7</v>
      </c>
      <c r="E72">
        <v>7</v>
      </c>
      <c r="F72">
        <v>28</v>
      </c>
    </row>
    <row r="73" spans="1:6" x14ac:dyDescent="0.2">
      <c r="A73" t="s">
        <v>802</v>
      </c>
      <c r="B73" t="s">
        <v>277</v>
      </c>
      <c r="C73" t="s">
        <v>797</v>
      </c>
      <c r="D73">
        <v>7.2</v>
      </c>
      <c r="E73">
        <v>1</v>
      </c>
      <c r="F73">
        <v>28</v>
      </c>
    </row>
    <row r="74" spans="1:6" x14ac:dyDescent="0.2">
      <c r="A74" t="s">
        <v>1271</v>
      </c>
      <c r="B74" t="s">
        <v>275</v>
      </c>
      <c r="C74" t="s">
        <v>946</v>
      </c>
      <c r="D74">
        <v>9.3000000000000007</v>
      </c>
      <c r="E74">
        <v>6</v>
      </c>
      <c r="F74">
        <v>28</v>
      </c>
    </row>
    <row r="75" spans="1:6" x14ac:dyDescent="0.2">
      <c r="A75" t="s">
        <v>958</v>
      </c>
      <c r="B75" t="s">
        <v>275</v>
      </c>
      <c r="C75" t="s">
        <v>946</v>
      </c>
      <c r="D75">
        <v>9.3000000000000007</v>
      </c>
      <c r="E75">
        <v>1</v>
      </c>
      <c r="F75">
        <v>28</v>
      </c>
    </row>
    <row r="76" spans="1:6" x14ac:dyDescent="0.2">
      <c r="A76" t="s">
        <v>968</v>
      </c>
      <c r="B76" t="s">
        <v>281</v>
      </c>
      <c r="C76" t="s">
        <v>946</v>
      </c>
      <c r="D76">
        <v>9.3000000000000007</v>
      </c>
      <c r="E76">
        <v>2</v>
      </c>
      <c r="F76">
        <v>28</v>
      </c>
    </row>
    <row r="77" spans="1:6" x14ac:dyDescent="0.2">
      <c r="A77" t="s">
        <v>973</v>
      </c>
      <c r="B77" t="s">
        <v>279</v>
      </c>
      <c r="C77" t="s">
        <v>946</v>
      </c>
      <c r="D77">
        <v>9.3000000000000007</v>
      </c>
      <c r="E77">
        <v>10</v>
      </c>
      <c r="F77">
        <v>28</v>
      </c>
    </row>
    <row r="78" spans="1:6" x14ac:dyDescent="0.2">
      <c r="A78" t="s">
        <v>991</v>
      </c>
      <c r="B78" t="s">
        <v>280</v>
      </c>
      <c r="C78" t="s">
        <v>977</v>
      </c>
      <c r="D78">
        <v>9.6999999999999993</v>
      </c>
      <c r="E78">
        <v>2</v>
      </c>
      <c r="F78">
        <v>28</v>
      </c>
    </row>
    <row r="79" spans="1:6" x14ac:dyDescent="0.2">
      <c r="A79" t="s">
        <v>711</v>
      </c>
      <c r="B79" t="s">
        <v>270</v>
      </c>
      <c r="C79" t="s">
        <v>710</v>
      </c>
      <c r="D79">
        <v>5.2</v>
      </c>
      <c r="E79">
        <v>2</v>
      </c>
      <c r="F79">
        <v>27</v>
      </c>
    </row>
    <row r="80" spans="1:6" x14ac:dyDescent="0.2">
      <c r="A80" t="s">
        <v>717</v>
      </c>
      <c r="B80" t="s">
        <v>267</v>
      </c>
      <c r="C80" t="s">
        <v>718</v>
      </c>
      <c r="D80">
        <v>5.4</v>
      </c>
      <c r="E80">
        <v>6</v>
      </c>
      <c r="F80">
        <v>27</v>
      </c>
    </row>
    <row r="81" spans="1:6" x14ac:dyDescent="0.2">
      <c r="A81" t="s">
        <v>747</v>
      </c>
      <c r="B81" t="s">
        <v>268</v>
      </c>
      <c r="C81" t="s">
        <v>746</v>
      </c>
      <c r="D81">
        <v>6</v>
      </c>
      <c r="E81">
        <v>2</v>
      </c>
      <c r="F81">
        <v>27</v>
      </c>
    </row>
    <row r="82" spans="1:6" x14ac:dyDescent="0.2">
      <c r="A82" t="s">
        <v>758</v>
      </c>
      <c r="B82" t="s">
        <v>268</v>
      </c>
      <c r="C82" t="s">
        <v>759</v>
      </c>
      <c r="D82">
        <v>6.3</v>
      </c>
      <c r="E82">
        <v>0</v>
      </c>
      <c r="F82">
        <v>27</v>
      </c>
    </row>
    <row r="83" spans="1:6" x14ac:dyDescent="0.2">
      <c r="A83" t="s">
        <v>798</v>
      </c>
      <c r="B83" t="s">
        <v>270</v>
      </c>
      <c r="C83" t="s">
        <v>797</v>
      </c>
      <c r="D83">
        <v>6.9</v>
      </c>
      <c r="E83">
        <v>9</v>
      </c>
      <c r="F83">
        <v>27</v>
      </c>
    </row>
    <row r="84" spans="1:6" x14ac:dyDescent="0.2">
      <c r="A84" t="s">
        <v>810</v>
      </c>
      <c r="B84" t="s">
        <v>268</v>
      </c>
      <c r="C84" t="s">
        <v>809</v>
      </c>
      <c r="D84">
        <v>7.1</v>
      </c>
      <c r="E84">
        <v>2</v>
      </c>
      <c r="F84">
        <v>27</v>
      </c>
    </row>
    <row r="85" spans="1:6" x14ac:dyDescent="0.2">
      <c r="A85" t="s">
        <v>822</v>
      </c>
      <c r="B85" t="s">
        <v>269</v>
      </c>
      <c r="C85" t="s">
        <v>823</v>
      </c>
      <c r="D85">
        <v>7.3</v>
      </c>
      <c r="E85">
        <v>2</v>
      </c>
      <c r="F85">
        <v>27</v>
      </c>
    </row>
    <row r="86" spans="1:6" x14ac:dyDescent="0.2">
      <c r="A86" t="s">
        <v>840</v>
      </c>
      <c r="B86" t="s">
        <v>270</v>
      </c>
      <c r="C86" t="s">
        <v>841</v>
      </c>
      <c r="D86">
        <v>7.5</v>
      </c>
      <c r="E86">
        <v>6</v>
      </c>
      <c r="F86">
        <v>27</v>
      </c>
    </row>
    <row r="87" spans="1:6" x14ac:dyDescent="0.2">
      <c r="A87" t="s">
        <v>922</v>
      </c>
      <c r="B87" t="s">
        <v>276</v>
      </c>
      <c r="C87" t="s">
        <v>913</v>
      </c>
      <c r="D87">
        <v>8.4</v>
      </c>
      <c r="E87">
        <v>1</v>
      </c>
      <c r="F87">
        <v>27</v>
      </c>
    </row>
    <row r="88" spans="1:6" x14ac:dyDescent="0.2">
      <c r="A88" t="s">
        <v>1281</v>
      </c>
      <c r="B88" t="s">
        <v>283</v>
      </c>
      <c r="C88" t="s">
        <v>946</v>
      </c>
      <c r="D88">
        <v>9</v>
      </c>
      <c r="E88">
        <v>2</v>
      </c>
      <c r="F88">
        <v>27</v>
      </c>
    </row>
    <row r="89" spans="1:6" x14ac:dyDescent="0.2">
      <c r="A89" t="s">
        <v>1007</v>
      </c>
      <c r="B89" t="s">
        <v>280</v>
      </c>
      <c r="C89" t="s">
        <v>1008</v>
      </c>
      <c r="D89">
        <v>9.6</v>
      </c>
      <c r="E89">
        <v>6</v>
      </c>
      <c r="F89">
        <v>27</v>
      </c>
    </row>
    <row r="90" spans="1:6" x14ac:dyDescent="0.2">
      <c r="A90" t="s">
        <v>726</v>
      </c>
      <c r="B90" t="s">
        <v>268</v>
      </c>
      <c r="C90" t="s">
        <v>727</v>
      </c>
      <c r="D90">
        <v>5.4</v>
      </c>
      <c r="E90">
        <v>2</v>
      </c>
      <c r="F90">
        <v>26</v>
      </c>
    </row>
    <row r="91" spans="1:6" x14ac:dyDescent="0.2">
      <c r="A91" t="s">
        <v>760</v>
      </c>
      <c r="B91" t="s">
        <v>268</v>
      </c>
      <c r="C91" t="s">
        <v>759</v>
      </c>
      <c r="D91">
        <v>6</v>
      </c>
      <c r="E91">
        <v>2</v>
      </c>
      <c r="F91">
        <v>26</v>
      </c>
    </row>
    <row r="92" spans="1:6" x14ac:dyDescent="0.2">
      <c r="A92" t="s">
        <v>1245</v>
      </c>
      <c r="B92" t="s">
        <v>704</v>
      </c>
      <c r="C92" t="s">
        <v>797</v>
      </c>
      <c r="D92">
        <v>6.7</v>
      </c>
      <c r="E92">
        <v>2</v>
      </c>
      <c r="F92">
        <v>26</v>
      </c>
    </row>
    <row r="93" spans="1:6" x14ac:dyDescent="0.2">
      <c r="A93" t="s">
        <v>933</v>
      </c>
      <c r="B93" t="s">
        <v>276</v>
      </c>
      <c r="C93" t="s">
        <v>931</v>
      </c>
      <c r="D93">
        <v>8.4</v>
      </c>
      <c r="E93">
        <v>1</v>
      </c>
      <c r="F93">
        <v>26</v>
      </c>
    </row>
    <row r="94" spans="1:6" x14ac:dyDescent="0.2">
      <c r="A94" t="s">
        <v>938</v>
      </c>
      <c r="B94" t="s">
        <v>274</v>
      </c>
      <c r="C94" t="s">
        <v>931</v>
      </c>
      <c r="D94">
        <v>8.4</v>
      </c>
      <c r="E94">
        <v>5</v>
      </c>
      <c r="F94">
        <v>26</v>
      </c>
    </row>
    <row r="95" spans="1:6" x14ac:dyDescent="0.2">
      <c r="A95" t="s">
        <v>959</v>
      </c>
      <c r="B95" t="s">
        <v>284</v>
      </c>
      <c r="C95" t="s">
        <v>946</v>
      </c>
      <c r="D95">
        <v>8.6999999999999993</v>
      </c>
      <c r="E95">
        <v>2</v>
      </c>
      <c r="F95">
        <v>26</v>
      </c>
    </row>
    <row r="96" spans="1:6" x14ac:dyDescent="0.2">
      <c r="A96" t="s">
        <v>1047</v>
      </c>
      <c r="B96" t="s">
        <v>281</v>
      </c>
      <c r="C96" t="s">
        <v>1036</v>
      </c>
      <c r="D96">
        <v>9.6</v>
      </c>
      <c r="E96">
        <v>2</v>
      </c>
      <c r="F96">
        <v>26</v>
      </c>
    </row>
    <row r="97" spans="1:6" x14ac:dyDescent="0.2">
      <c r="A97" t="s">
        <v>1073</v>
      </c>
      <c r="B97" t="s">
        <v>278</v>
      </c>
      <c r="C97" t="s">
        <v>1065</v>
      </c>
      <c r="D97">
        <v>10</v>
      </c>
      <c r="E97">
        <v>1</v>
      </c>
      <c r="F97">
        <v>26</v>
      </c>
    </row>
    <row r="98" spans="1:6" x14ac:dyDescent="0.2">
      <c r="A98" t="s">
        <v>777</v>
      </c>
      <c r="B98" t="s">
        <v>778</v>
      </c>
      <c r="C98" t="s">
        <v>772</v>
      </c>
      <c r="D98">
        <v>6.1</v>
      </c>
      <c r="E98">
        <v>2</v>
      </c>
      <c r="F98">
        <v>25</v>
      </c>
    </row>
    <row r="99" spans="1:6" x14ac:dyDescent="0.2">
      <c r="A99" t="s">
        <v>783</v>
      </c>
      <c r="B99" t="s">
        <v>267</v>
      </c>
      <c r="C99" t="s">
        <v>781</v>
      </c>
      <c r="D99">
        <v>6.2</v>
      </c>
      <c r="E99">
        <v>5</v>
      </c>
      <c r="F99">
        <v>25</v>
      </c>
    </row>
    <row r="100" spans="1:6" x14ac:dyDescent="0.2">
      <c r="A100" t="s">
        <v>881</v>
      </c>
      <c r="B100" t="s">
        <v>272</v>
      </c>
      <c r="C100" t="s">
        <v>879</v>
      </c>
      <c r="D100">
        <v>7.4</v>
      </c>
      <c r="E100">
        <v>2</v>
      </c>
      <c r="F100">
        <v>25</v>
      </c>
    </row>
    <row r="101" spans="1:6" x14ac:dyDescent="0.2">
      <c r="A101" t="s">
        <v>944</v>
      </c>
      <c r="B101" t="s">
        <v>764</v>
      </c>
      <c r="C101" t="s">
        <v>931</v>
      </c>
      <c r="D101">
        <v>8.1</v>
      </c>
      <c r="E101">
        <v>1</v>
      </c>
      <c r="F101">
        <v>25</v>
      </c>
    </row>
    <row r="102" spans="1:6" x14ac:dyDescent="0.2">
      <c r="A102" t="s">
        <v>1226</v>
      </c>
      <c r="B102" t="s">
        <v>704</v>
      </c>
      <c r="C102" t="s">
        <v>946</v>
      </c>
      <c r="D102">
        <v>8.3000000000000007</v>
      </c>
      <c r="E102">
        <v>5</v>
      </c>
      <c r="F102">
        <v>25</v>
      </c>
    </row>
    <row r="103" spans="1:6" x14ac:dyDescent="0.2">
      <c r="A103" t="s">
        <v>1019</v>
      </c>
      <c r="B103" t="s">
        <v>277</v>
      </c>
      <c r="C103" t="s">
        <v>1008</v>
      </c>
      <c r="D103">
        <v>8.9</v>
      </c>
      <c r="E103">
        <v>0</v>
      </c>
      <c r="F103">
        <v>25</v>
      </c>
    </row>
    <row r="104" spans="1:6" x14ac:dyDescent="0.2">
      <c r="A104" t="s">
        <v>1071</v>
      </c>
      <c r="B104" t="s">
        <v>778</v>
      </c>
      <c r="C104" t="s">
        <v>1065</v>
      </c>
      <c r="D104">
        <v>9.6</v>
      </c>
      <c r="E104">
        <v>0</v>
      </c>
      <c r="F104">
        <v>25</v>
      </c>
    </row>
    <row r="105" spans="1:6" x14ac:dyDescent="0.2">
      <c r="A105" t="s">
        <v>790</v>
      </c>
      <c r="B105" t="s">
        <v>279</v>
      </c>
      <c r="C105" t="s">
        <v>781</v>
      </c>
      <c r="D105">
        <v>6</v>
      </c>
      <c r="E105">
        <v>2</v>
      </c>
      <c r="F105">
        <v>24</v>
      </c>
    </row>
    <row r="106" spans="1:6" x14ac:dyDescent="0.2">
      <c r="A106" t="s">
        <v>923</v>
      </c>
      <c r="B106" t="s">
        <v>281</v>
      </c>
      <c r="C106" t="s">
        <v>913</v>
      </c>
      <c r="D106">
        <v>7.5</v>
      </c>
      <c r="E106">
        <v>2</v>
      </c>
      <c r="F106">
        <v>24</v>
      </c>
    </row>
    <row r="107" spans="1:6" x14ac:dyDescent="0.2">
      <c r="A107" t="s">
        <v>930</v>
      </c>
      <c r="B107" t="s">
        <v>276</v>
      </c>
      <c r="C107" t="s">
        <v>931</v>
      </c>
      <c r="D107">
        <v>7.7</v>
      </c>
      <c r="E107">
        <v>1</v>
      </c>
      <c r="F107">
        <v>24</v>
      </c>
    </row>
    <row r="108" spans="1:6" x14ac:dyDescent="0.2">
      <c r="A108" t="s">
        <v>1004</v>
      </c>
      <c r="B108" t="s">
        <v>764</v>
      </c>
      <c r="C108" t="s">
        <v>977</v>
      </c>
      <c r="D108">
        <v>8.3000000000000007</v>
      </c>
      <c r="E108">
        <v>2</v>
      </c>
      <c r="F108">
        <v>24</v>
      </c>
    </row>
    <row r="109" spans="1:6" x14ac:dyDescent="0.2">
      <c r="A109" t="s">
        <v>1046</v>
      </c>
      <c r="B109" t="s">
        <v>272</v>
      </c>
      <c r="C109" t="s">
        <v>1036</v>
      </c>
      <c r="D109">
        <v>8.9</v>
      </c>
      <c r="E109">
        <v>2</v>
      </c>
      <c r="F109">
        <v>24</v>
      </c>
    </row>
    <row r="110" spans="1:6" x14ac:dyDescent="0.2">
      <c r="A110" t="s">
        <v>1165</v>
      </c>
      <c r="B110" t="s">
        <v>279</v>
      </c>
      <c r="C110" t="s">
        <v>1143</v>
      </c>
      <c r="D110">
        <v>10.9</v>
      </c>
      <c r="E110">
        <v>7</v>
      </c>
      <c r="F110">
        <v>24</v>
      </c>
    </row>
    <row r="111" spans="1:6" x14ac:dyDescent="0.2">
      <c r="A111" t="s">
        <v>1242</v>
      </c>
      <c r="B111" t="s">
        <v>273</v>
      </c>
      <c r="C111" t="s">
        <v>688</v>
      </c>
      <c r="D111">
        <v>4</v>
      </c>
      <c r="E111">
        <v>2</v>
      </c>
      <c r="F111">
        <v>23</v>
      </c>
    </row>
    <row r="112" spans="1:6" x14ac:dyDescent="0.2">
      <c r="A112" t="s">
        <v>709</v>
      </c>
      <c r="B112" t="s">
        <v>270</v>
      </c>
      <c r="C112" t="s">
        <v>710</v>
      </c>
      <c r="D112">
        <v>4.4000000000000004</v>
      </c>
      <c r="E112">
        <v>5</v>
      </c>
      <c r="F112">
        <v>23</v>
      </c>
    </row>
    <row r="113" spans="1:6" x14ac:dyDescent="0.2">
      <c r="A113" t="s">
        <v>286</v>
      </c>
      <c r="B113" t="s">
        <v>268</v>
      </c>
      <c r="C113" t="s">
        <v>727</v>
      </c>
      <c r="D113">
        <v>4.8</v>
      </c>
      <c r="E113">
        <v>2</v>
      </c>
      <c r="F113">
        <v>23</v>
      </c>
    </row>
    <row r="114" spans="1:6" x14ac:dyDescent="0.2">
      <c r="A114" t="s">
        <v>832</v>
      </c>
      <c r="B114" t="s">
        <v>273</v>
      </c>
      <c r="C114" t="s">
        <v>823</v>
      </c>
      <c r="D114">
        <v>6.2</v>
      </c>
      <c r="E114">
        <v>2</v>
      </c>
      <c r="F114">
        <v>23</v>
      </c>
    </row>
    <row r="115" spans="1:6" x14ac:dyDescent="0.2">
      <c r="A115" t="s">
        <v>850</v>
      </c>
      <c r="B115" t="s">
        <v>281</v>
      </c>
      <c r="C115" t="s">
        <v>841</v>
      </c>
      <c r="D115">
        <v>6.4</v>
      </c>
      <c r="E115">
        <v>2</v>
      </c>
      <c r="F115">
        <v>23</v>
      </c>
    </row>
    <row r="116" spans="1:6" x14ac:dyDescent="0.2">
      <c r="A116" t="s">
        <v>858</v>
      </c>
      <c r="B116" t="s">
        <v>273</v>
      </c>
      <c r="C116" t="s">
        <v>841</v>
      </c>
      <c r="D116">
        <v>6.4</v>
      </c>
      <c r="E116">
        <v>2</v>
      </c>
      <c r="F116">
        <v>23</v>
      </c>
    </row>
    <row r="117" spans="1:6" x14ac:dyDescent="0.2">
      <c r="A117" t="s">
        <v>862</v>
      </c>
      <c r="B117" t="s">
        <v>271</v>
      </c>
      <c r="C117" t="s">
        <v>863</v>
      </c>
      <c r="D117">
        <v>6.6</v>
      </c>
      <c r="E117">
        <v>2</v>
      </c>
      <c r="F117">
        <v>23</v>
      </c>
    </row>
    <row r="118" spans="1:6" x14ac:dyDescent="0.2">
      <c r="A118" t="s">
        <v>871</v>
      </c>
      <c r="B118" t="s">
        <v>274</v>
      </c>
      <c r="C118" t="s">
        <v>863</v>
      </c>
      <c r="D118">
        <v>6.6</v>
      </c>
      <c r="E118">
        <v>1</v>
      </c>
      <c r="F118">
        <v>23</v>
      </c>
    </row>
    <row r="119" spans="1:6" x14ac:dyDescent="0.2">
      <c r="A119" t="s">
        <v>897</v>
      </c>
      <c r="B119" t="s">
        <v>267</v>
      </c>
      <c r="C119" t="s">
        <v>896</v>
      </c>
      <c r="D119">
        <v>7</v>
      </c>
      <c r="E119">
        <v>0</v>
      </c>
      <c r="F119">
        <v>23</v>
      </c>
    </row>
    <row r="120" spans="1:6" x14ac:dyDescent="0.2">
      <c r="A120" t="s">
        <v>914</v>
      </c>
      <c r="B120" t="s">
        <v>274</v>
      </c>
      <c r="C120" t="s">
        <v>913</v>
      </c>
      <c r="D120">
        <v>7.2</v>
      </c>
      <c r="E120">
        <v>6</v>
      </c>
      <c r="F120">
        <v>23</v>
      </c>
    </row>
    <row r="121" spans="1:6" x14ac:dyDescent="0.2">
      <c r="A121" t="s">
        <v>949</v>
      </c>
      <c r="B121" t="s">
        <v>283</v>
      </c>
      <c r="C121" t="s">
        <v>946</v>
      </c>
      <c r="D121">
        <v>7.7</v>
      </c>
      <c r="E121">
        <v>4</v>
      </c>
      <c r="F121">
        <v>23</v>
      </c>
    </row>
    <row r="122" spans="1:6" x14ac:dyDescent="0.2">
      <c r="A122" t="s">
        <v>1013</v>
      </c>
      <c r="B122" t="s">
        <v>276</v>
      </c>
      <c r="C122" t="s">
        <v>1008</v>
      </c>
      <c r="D122">
        <v>8.1999999999999993</v>
      </c>
      <c r="E122">
        <v>1</v>
      </c>
      <c r="F122">
        <v>23</v>
      </c>
    </row>
    <row r="123" spans="1:6" x14ac:dyDescent="0.2">
      <c r="A123" t="s">
        <v>1020</v>
      </c>
      <c r="B123" t="s">
        <v>283</v>
      </c>
      <c r="C123" t="s">
        <v>1008</v>
      </c>
      <c r="D123">
        <v>8.1999999999999993</v>
      </c>
      <c r="E123">
        <v>1</v>
      </c>
      <c r="F123">
        <v>23</v>
      </c>
    </row>
    <row r="124" spans="1:6" x14ac:dyDescent="0.2">
      <c r="A124" t="s">
        <v>1051</v>
      </c>
      <c r="B124" t="s">
        <v>280</v>
      </c>
      <c r="C124" t="s">
        <v>1036</v>
      </c>
      <c r="D124">
        <v>8.5</v>
      </c>
      <c r="E124">
        <v>4</v>
      </c>
      <c r="F124">
        <v>23</v>
      </c>
    </row>
    <row r="125" spans="1:6" x14ac:dyDescent="0.2">
      <c r="A125" t="s">
        <v>1156</v>
      </c>
      <c r="B125" t="s">
        <v>274</v>
      </c>
      <c r="C125" t="s">
        <v>1143</v>
      </c>
      <c r="D125">
        <v>10.5</v>
      </c>
      <c r="E125">
        <v>6</v>
      </c>
      <c r="F125">
        <v>23</v>
      </c>
    </row>
    <row r="126" spans="1:6" x14ac:dyDescent="0.2">
      <c r="A126" t="s">
        <v>761</v>
      </c>
      <c r="B126" t="s">
        <v>269</v>
      </c>
      <c r="C126" t="s">
        <v>759</v>
      </c>
      <c r="D126">
        <v>5.0999999999999996</v>
      </c>
      <c r="E126">
        <v>0</v>
      </c>
      <c r="F126">
        <v>22</v>
      </c>
    </row>
    <row r="127" spans="1:6" x14ac:dyDescent="0.2">
      <c r="A127" t="s">
        <v>1228</v>
      </c>
      <c r="B127" t="s">
        <v>271</v>
      </c>
      <c r="C127" t="s">
        <v>809</v>
      </c>
      <c r="D127">
        <v>5.8</v>
      </c>
      <c r="E127">
        <v>2</v>
      </c>
      <c r="F127">
        <v>22</v>
      </c>
    </row>
    <row r="128" spans="1:6" x14ac:dyDescent="0.2">
      <c r="A128" t="s">
        <v>848</v>
      </c>
      <c r="B128" t="s">
        <v>273</v>
      </c>
      <c r="C128" t="s">
        <v>841</v>
      </c>
      <c r="D128">
        <v>6.1</v>
      </c>
      <c r="E128">
        <v>1</v>
      </c>
      <c r="F128">
        <v>22</v>
      </c>
    </row>
    <row r="129" spans="1:6" x14ac:dyDescent="0.2">
      <c r="A129" t="s">
        <v>864</v>
      </c>
      <c r="B129" t="s">
        <v>270</v>
      </c>
      <c r="C129" t="s">
        <v>863</v>
      </c>
      <c r="D129">
        <v>6.3</v>
      </c>
      <c r="E129">
        <v>6</v>
      </c>
      <c r="F129">
        <v>22</v>
      </c>
    </row>
    <row r="130" spans="1:6" x14ac:dyDescent="0.2">
      <c r="A130" t="s">
        <v>866</v>
      </c>
      <c r="B130" t="s">
        <v>280</v>
      </c>
      <c r="C130" t="s">
        <v>863</v>
      </c>
      <c r="D130">
        <v>6.3</v>
      </c>
      <c r="E130">
        <v>2</v>
      </c>
      <c r="F130">
        <v>22</v>
      </c>
    </row>
    <row r="131" spans="1:6" x14ac:dyDescent="0.2">
      <c r="A131" t="s">
        <v>900</v>
      </c>
      <c r="B131" t="s">
        <v>271</v>
      </c>
      <c r="C131" t="s">
        <v>896</v>
      </c>
      <c r="D131">
        <v>6.7</v>
      </c>
      <c r="E131">
        <v>1</v>
      </c>
      <c r="F131">
        <v>22</v>
      </c>
    </row>
    <row r="132" spans="1:6" x14ac:dyDescent="0.2">
      <c r="A132" t="s">
        <v>920</v>
      </c>
      <c r="B132" t="s">
        <v>283</v>
      </c>
      <c r="C132" t="s">
        <v>913</v>
      </c>
      <c r="D132">
        <v>6.9</v>
      </c>
      <c r="E132">
        <v>2</v>
      </c>
      <c r="F132">
        <v>22</v>
      </c>
    </row>
    <row r="133" spans="1:6" x14ac:dyDescent="0.2">
      <c r="A133" t="s">
        <v>945</v>
      </c>
      <c r="B133" t="s">
        <v>277</v>
      </c>
      <c r="C133" t="s">
        <v>946</v>
      </c>
      <c r="D133">
        <v>7.3</v>
      </c>
      <c r="E133">
        <v>0</v>
      </c>
      <c r="F133">
        <v>22</v>
      </c>
    </row>
    <row r="134" spans="1:6" x14ac:dyDescent="0.2">
      <c r="A134" t="s">
        <v>952</v>
      </c>
      <c r="B134" t="s">
        <v>274</v>
      </c>
      <c r="C134" t="s">
        <v>946</v>
      </c>
      <c r="D134">
        <v>7.3</v>
      </c>
      <c r="E134">
        <v>6</v>
      </c>
      <c r="F134">
        <v>22</v>
      </c>
    </row>
    <row r="135" spans="1:6" x14ac:dyDescent="0.2">
      <c r="A135" t="s">
        <v>976</v>
      </c>
      <c r="B135" t="s">
        <v>278</v>
      </c>
      <c r="C135" t="s">
        <v>977</v>
      </c>
      <c r="D135">
        <v>7.6</v>
      </c>
      <c r="E135">
        <v>1</v>
      </c>
      <c r="F135">
        <v>22</v>
      </c>
    </row>
    <row r="136" spans="1:6" x14ac:dyDescent="0.2">
      <c r="A136" t="s">
        <v>982</v>
      </c>
      <c r="B136" t="s">
        <v>283</v>
      </c>
      <c r="C136" t="s">
        <v>977</v>
      </c>
      <c r="D136">
        <v>7.6</v>
      </c>
      <c r="E136">
        <v>1</v>
      </c>
      <c r="F136">
        <v>22</v>
      </c>
    </row>
    <row r="137" spans="1:6" x14ac:dyDescent="0.2">
      <c r="A137" t="s">
        <v>1014</v>
      </c>
      <c r="B137" t="s">
        <v>276</v>
      </c>
      <c r="C137" t="s">
        <v>1008</v>
      </c>
      <c r="D137">
        <v>7.9</v>
      </c>
      <c r="E137">
        <v>0</v>
      </c>
      <c r="F137">
        <v>22</v>
      </c>
    </row>
    <row r="138" spans="1:6" x14ac:dyDescent="0.2">
      <c r="A138" t="s">
        <v>739</v>
      </c>
      <c r="B138" t="s">
        <v>267</v>
      </c>
      <c r="C138" t="s">
        <v>737</v>
      </c>
      <c r="D138">
        <v>4.5999999999999996</v>
      </c>
      <c r="E138">
        <v>2</v>
      </c>
      <c r="F138">
        <v>21</v>
      </c>
    </row>
    <row r="139" spans="1:6" x14ac:dyDescent="0.2">
      <c r="A139" t="s">
        <v>749</v>
      </c>
      <c r="B139" t="s">
        <v>268</v>
      </c>
      <c r="C139" t="s">
        <v>746</v>
      </c>
      <c r="D139">
        <v>4.7</v>
      </c>
      <c r="E139">
        <v>1</v>
      </c>
      <c r="F139">
        <v>21</v>
      </c>
    </row>
    <row r="140" spans="1:6" x14ac:dyDescent="0.2">
      <c r="A140" t="s">
        <v>771</v>
      </c>
      <c r="B140" t="s">
        <v>267</v>
      </c>
      <c r="C140" t="s">
        <v>772</v>
      </c>
      <c r="D140">
        <v>5.0999999999999996</v>
      </c>
      <c r="E140">
        <v>9</v>
      </c>
      <c r="F140">
        <v>21</v>
      </c>
    </row>
    <row r="141" spans="1:6" x14ac:dyDescent="0.2">
      <c r="A141" t="s">
        <v>817</v>
      </c>
      <c r="B141" t="s">
        <v>277</v>
      </c>
      <c r="C141" t="s">
        <v>809</v>
      </c>
      <c r="D141">
        <v>5.5</v>
      </c>
      <c r="E141">
        <v>5</v>
      </c>
      <c r="F141">
        <v>21</v>
      </c>
    </row>
    <row r="142" spans="1:6" x14ac:dyDescent="0.2">
      <c r="A142" t="s">
        <v>906</v>
      </c>
      <c r="B142" t="s">
        <v>275</v>
      </c>
      <c r="C142" t="s">
        <v>896</v>
      </c>
      <c r="D142">
        <v>6.4</v>
      </c>
      <c r="E142">
        <v>2</v>
      </c>
      <c r="F142">
        <v>21</v>
      </c>
    </row>
    <row r="143" spans="1:6" x14ac:dyDescent="0.2">
      <c r="A143" t="s">
        <v>1231</v>
      </c>
      <c r="B143" t="s">
        <v>284</v>
      </c>
      <c r="C143" t="s">
        <v>946</v>
      </c>
      <c r="D143">
        <v>7</v>
      </c>
      <c r="E143">
        <v>6</v>
      </c>
      <c r="F143">
        <v>21</v>
      </c>
    </row>
    <row r="144" spans="1:6" x14ac:dyDescent="0.2">
      <c r="A144" t="s">
        <v>1032</v>
      </c>
      <c r="B144" t="s">
        <v>778</v>
      </c>
      <c r="C144" t="s">
        <v>1008</v>
      </c>
      <c r="D144">
        <v>7.5</v>
      </c>
      <c r="E144">
        <v>0</v>
      </c>
      <c r="F144">
        <v>21</v>
      </c>
    </row>
    <row r="145" spans="1:6" x14ac:dyDescent="0.2">
      <c r="A145" t="s">
        <v>1072</v>
      </c>
      <c r="B145" t="s">
        <v>778</v>
      </c>
      <c r="C145" t="s">
        <v>1065</v>
      </c>
      <c r="D145">
        <v>8.1</v>
      </c>
      <c r="E145">
        <v>2</v>
      </c>
      <c r="F145">
        <v>21</v>
      </c>
    </row>
    <row r="146" spans="1:6" x14ac:dyDescent="0.2">
      <c r="A146" t="s">
        <v>696</v>
      </c>
      <c r="B146" t="s">
        <v>270</v>
      </c>
      <c r="C146" t="s">
        <v>697</v>
      </c>
      <c r="D146">
        <v>3.6</v>
      </c>
      <c r="E146">
        <v>0</v>
      </c>
      <c r="F146">
        <v>20</v>
      </c>
    </row>
    <row r="147" spans="1:6" x14ac:dyDescent="0.2">
      <c r="A147" t="s">
        <v>708</v>
      </c>
      <c r="B147" t="s">
        <v>267</v>
      </c>
      <c r="C147" t="s">
        <v>706</v>
      </c>
      <c r="D147">
        <v>3.8</v>
      </c>
      <c r="E147">
        <v>2</v>
      </c>
      <c r="F147">
        <v>20</v>
      </c>
    </row>
    <row r="148" spans="1:6" x14ac:dyDescent="0.2">
      <c r="A148" t="s">
        <v>754</v>
      </c>
      <c r="B148" t="s">
        <v>271</v>
      </c>
      <c r="C148" t="s">
        <v>753</v>
      </c>
      <c r="D148">
        <v>4.5</v>
      </c>
      <c r="E148">
        <v>2</v>
      </c>
      <c r="F148">
        <v>20</v>
      </c>
    </row>
    <row r="149" spans="1:6" x14ac:dyDescent="0.2">
      <c r="A149" t="s">
        <v>779</v>
      </c>
      <c r="B149" t="s">
        <v>274</v>
      </c>
      <c r="C149" t="s">
        <v>772</v>
      </c>
      <c r="D149">
        <v>4.9000000000000004</v>
      </c>
      <c r="E149">
        <v>6</v>
      </c>
      <c r="F149">
        <v>20</v>
      </c>
    </row>
    <row r="150" spans="1:6" x14ac:dyDescent="0.2">
      <c r="A150" t="s">
        <v>787</v>
      </c>
      <c r="B150" t="s">
        <v>273</v>
      </c>
      <c r="C150" t="s">
        <v>781</v>
      </c>
      <c r="D150">
        <v>5</v>
      </c>
      <c r="E150">
        <v>0</v>
      </c>
      <c r="F150">
        <v>20</v>
      </c>
    </row>
    <row r="151" spans="1:6" x14ac:dyDescent="0.2">
      <c r="A151" t="s">
        <v>814</v>
      </c>
      <c r="B151" t="s">
        <v>270</v>
      </c>
      <c r="C151" t="s">
        <v>809</v>
      </c>
      <c r="D151">
        <v>5.3</v>
      </c>
      <c r="E151">
        <v>2</v>
      </c>
      <c r="F151">
        <v>20</v>
      </c>
    </row>
    <row r="152" spans="1:6" x14ac:dyDescent="0.2">
      <c r="A152" t="s">
        <v>829</v>
      </c>
      <c r="B152" t="s">
        <v>267</v>
      </c>
      <c r="C152" t="s">
        <v>823</v>
      </c>
      <c r="D152">
        <v>5.4</v>
      </c>
      <c r="E152">
        <v>2</v>
      </c>
      <c r="F152">
        <v>20</v>
      </c>
    </row>
    <row r="153" spans="1:6" x14ac:dyDescent="0.2">
      <c r="A153" t="s">
        <v>835</v>
      </c>
      <c r="B153" t="s">
        <v>283</v>
      </c>
      <c r="C153" t="s">
        <v>823</v>
      </c>
      <c r="D153">
        <v>5.4</v>
      </c>
      <c r="E153">
        <v>1</v>
      </c>
      <c r="F153">
        <v>20</v>
      </c>
    </row>
    <row r="154" spans="1:6" x14ac:dyDescent="0.2">
      <c r="A154" t="s">
        <v>872</v>
      </c>
      <c r="B154" t="s">
        <v>274</v>
      </c>
      <c r="C154" t="s">
        <v>863</v>
      </c>
      <c r="D154">
        <v>5.7</v>
      </c>
      <c r="E154">
        <v>0</v>
      </c>
      <c r="F154">
        <v>20</v>
      </c>
    </row>
    <row r="155" spans="1:6" x14ac:dyDescent="0.2">
      <c r="A155" t="s">
        <v>880</v>
      </c>
      <c r="B155" t="s">
        <v>273</v>
      </c>
      <c r="C155" t="s">
        <v>879</v>
      </c>
      <c r="D155">
        <v>5.9</v>
      </c>
      <c r="E155">
        <v>6</v>
      </c>
      <c r="F155">
        <v>20</v>
      </c>
    </row>
    <row r="156" spans="1:6" x14ac:dyDescent="0.2">
      <c r="A156" t="s">
        <v>892</v>
      </c>
      <c r="B156" t="s">
        <v>274</v>
      </c>
      <c r="C156" t="s">
        <v>879</v>
      </c>
      <c r="D156">
        <v>5.9</v>
      </c>
      <c r="E156">
        <v>1</v>
      </c>
      <c r="F156">
        <v>20</v>
      </c>
    </row>
    <row r="157" spans="1:6" x14ac:dyDescent="0.2">
      <c r="A157" t="s">
        <v>1283</v>
      </c>
      <c r="B157" t="s">
        <v>275</v>
      </c>
      <c r="C157" t="s">
        <v>879</v>
      </c>
      <c r="D157">
        <v>5.9</v>
      </c>
      <c r="E157">
        <v>1</v>
      </c>
      <c r="F157">
        <v>20</v>
      </c>
    </row>
    <row r="158" spans="1:6" x14ac:dyDescent="0.2">
      <c r="A158" t="s">
        <v>936</v>
      </c>
      <c r="B158" t="s">
        <v>281</v>
      </c>
      <c r="C158" t="s">
        <v>931</v>
      </c>
      <c r="D158">
        <v>6.5</v>
      </c>
      <c r="E158">
        <v>2</v>
      </c>
      <c r="F158">
        <v>20</v>
      </c>
    </row>
    <row r="159" spans="1:6" x14ac:dyDescent="0.2">
      <c r="A159" t="s">
        <v>955</v>
      </c>
      <c r="B159" t="s">
        <v>278</v>
      </c>
      <c r="C159" t="s">
        <v>946</v>
      </c>
      <c r="D159">
        <v>6.7</v>
      </c>
      <c r="E159">
        <v>5</v>
      </c>
      <c r="F159">
        <v>20</v>
      </c>
    </row>
    <row r="160" spans="1:6" x14ac:dyDescent="0.2">
      <c r="A160" t="s">
        <v>995</v>
      </c>
      <c r="B160" t="s">
        <v>279</v>
      </c>
      <c r="C160" t="s">
        <v>977</v>
      </c>
      <c r="D160">
        <v>6.9</v>
      </c>
      <c r="E160">
        <v>1</v>
      </c>
      <c r="F160">
        <v>20</v>
      </c>
    </row>
    <row r="161" spans="1:6" x14ac:dyDescent="0.2">
      <c r="A161" t="s">
        <v>999</v>
      </c>
      <c r="B161" t="s">
        <v>279</v>
      </c>
      <c r="C161" t="s">
        <v>977</v>
      </c>
      <c r="D161">
        <v>6.9</v>
      </c>
      <c r="E161">
        <v>0</v>
      </c>
      <c r="F161">
        <v>20</v>
      </c>
    </row>
    <row r="162" spans="1:6" x14ac:dyDescent="0.2">
      <c r="A162" t="s">
        <v>1009</v>
      </c>
      <c r="B162" t="s">
        <v>280</v>
      </c>
      <c r="C162" t="s">
        <v>1008</v>
      </c>
      <c r="D162">
        <v>7.1</v>
      </c>
      <c r="E162">
        <v>6</v>
      </c>
      <c r="F162">
        <v>20</v>
      </c>
    </row>
    <row r="163" spans="1:6" x14ac:dyDescent="0.2">
      <c r="A163" t="s">
        <v>1070</v>
      </c>
      <c r="B163" t="s">
        <v>764</v>
      </c>
      <c r="C163" t="s">
        <v>1065</v>
      </c>
      <c r="D163">
        <v>7.7</v>
      </c>
      <c r="E163">
        <v>0</v>
      </c>
      <c r="F163">
        <v>20</v>
      </c>
    </row>
    <row r="164" spans="1:6" x14ac:dyDescent="0.2">
      <c r="A164" t="s">
        <v>1113</v>
      </c>
      <c r="B164" t="s">
        <v>764</v>
      </c>
      <c r="C164" t="s">
        <v>1110</v>
      </c>
      <c r="D164">
        <v>8.3000000000000007</v>
      </c>
      <c r="E164">
        <v>0</v>
      </c>
      <c r="F164">
        <v>20</v>
      </c>
    </row>
    <row r="165" spans="1:6" x14ac:dyDescent="0.2">
      <c r="A165" t="s">
        <v>1123</v>
      </c>
      <c r="B165" t="s">
        <v>764</v>
      </c>
      <c r="C165" t="s">
        <v>1110</v>
      </c>
      <c r="D165">
        <v>8.3000000000000007</v>
      </c>
      <c r="E165">
        <v>0</v>
      </c>
      <c r="F165">
        <v>20</v>
      </c>
    </row>
    <row r="166" spans="1:6" x14ac:dyDescent="0.2">
      <c r="A166" t="s">
        <v>1125</v>
      </c>
      <c r="B166" t="s">
        <v>778</v>
      </c>
      <c r="C166" t="s">
        <v>1110</v>
      </c>
      <c r="D166">
        <v>8.3000000000000007</v>
      </c>
      <c r="E166">
        <v>2</v>
      </c>
      <c r="F166">
        <v>20</v>
      </c>
    </row>
    <row r="167" spans="1:6" x14ac:dyDescent="0.2">
      <c r="A167" t="s">
        <v>1275</v>
      </c>
      <c r="B167" t="s">
        <v>269</v>
      </c>
      <c r="C167" t="s">
        <v>676</v>
      </c>
      <c r="D167">
        <v>2.8</v>
      </c>
      <c r="E167">
        <v>0</v>
      </c>
      <c r="F167">
        <v>19</v>
      </c>
    </row>
    <row r="168" spans="1:6" x14ac:dyDescent="0.2">
      <c r="A168" t="s">
        <v>738</v>
      </c>
      <c r="B168" t="s">
        <v>267</v>
      </c>
      <c r="C168" t="s">
        <v>737</v>
      </c>
      <c r="D168">
        <v>4.0999999999999996</v>
      </c>
      <c r="E168">
        <v>5</v>
      </c>
      <c r="F168">
        <v>19</v>
      </c>
    </row>
    <row r="169" spans="1:6" x14ac:dyDescent="0.2">
      <c r="A169" t="s">
        <v>743</v>
      </c>
      <c r="B169" t="s">
        <v>274</v>
      </c>
      <c r="C169" t="s">
        <v>737</v>
      </c>
      <c r="D169">
        <v>4.0999999999999996</v>
      </c>
      <c r="E169">
        <v>0</v>
      </c>
      <c r="F169">
        <v>19</v>
      </c>
    </row>
    <row r="170" spans="1:6" x14ac:dyDescent="0.2">
      <c r="A170" t="s">
        <v>288</v>
      </c>
      <c r="B170" t="s">
        <v>268</v>
      </c>
      <c r="C170" t="s">
        <v>746</v>
      </c>
      <c r="D170">
        <v>4.2</v>
      </c>
      <c r="E170">
        <v>1</v>
      </c>
      <c r="F170">
        <v>19</v>
      </c>
    </row>
    <row r="171" spans="1:6" x14ac:dyDescent="0.2">
      <c r="A171" t="s">
        <v>784</v>
      </c>
      <c r="B171" t="s">
        <v>267</v>
      </c>
      <c r="C171" t="s">
        <v>781</v>
      </c>
      <c r="D171">
        <v>4.8</v>
      </c>
      <c r="E171">
        <v>0</v>
      </c>
      <c r="F171">
        <v>19</v>
      </c>
    </row>
    <row r="172" spans="1:6" x14ac:dyDescent="0.2">
      <c r="A172" t="s">
        <v>813</v>
      </c>
      <c r="B172" t="s">
        <v>279</v>
      </c>
      <c r="C172" t="s">
        <v>809</v>
      </c>
      <c r="D172">
        <v>5</v>
      </c>
      <c r="E172">
        <v>0</v>
      </c>
      <c r="F172">
        <v>19</v>
      </c>
    </row>
    <row r="173" spans="1:6" x14ac:dyDescent="0.2">
      <c r="A173" t="s">
        <v>873</v>
      </c>
      <c r="B173" t="s">
        <v>276</v>
      </c>
      <c r="C173" t="s">
        <v>863</v>
      </c>
      <c r="D173">
        <v>5.4</v>
      </c>
      <c r="E173">
        <v>2</v>
      </c>
      <c r="F173">
        <v>19</v>
      </c>
    </row>
    <row r="174" spans="1:6" x14ac:dyDescent="0.2">
      <c r="A174" t="s">
        <v>910</v>
      </c>
      <c r="B174" t="s">
        <v>272</v>
      </c>
      <c r="C174" t="s">
        <v>896</v>
      </c>
      <c r="D174">
        <v>5.8</v>
      </c>
      <c r="E174">
        <v>2</v>
      </c>
      <c r="F174">
        <v>19</v>
      </c>
    </row>
    <row r="175" spans="1:6" x14ac:dyDescent="0.2">
      <c r="A175" t="s">
        <v>919</v>
      </c>
      <c r="B175" t="s">
        <v>271</v>
      </c>
      <c r="C175" t="s">
        <v>913</v>
      </c>
      <c r="D175">
        <v>5.9</v>
      </c>
      <c r="E175">
        <v>0</v>
      </c>
      <c r="F175">
        <v>19</v>
      </c>
    </row>
    <row r="176" spans="1:6" x14ac:dyDescent="0.2">
      <c r="A176" t="s">
        <v>937</v>
      </c>
      <c r="B176" t="s">
        <v>276</v>
      </c>
      <c r="C176" t="s">
        <v>931</v>
      </c>
      <c r="D176">
        <v>6.1</v>
      </c>
      <c r="E176">
        <v>1</v>
      </c>
      <c r="F176">
        <v>19</v>
      </c>
    </row>
    <row r="177" spans="1:6" x14ac:dyDescent="0.2">
      <c r="A177" t="s">
        <v>956</v>
      </c>
      <c r="B177" t="s">
        <v>274</v>
      </c>
      <c r="C177" t="s">
        <v>946</v>
      </c>
      <c r="D177">
        <v>6.3</v>
      </c>
      <c r="E177">
        <v>1</v>
      </c>
      <c r="F177">
        <v>19</v>
      </c>
    </row>
    <row r="178" spans="1:6" x14ac:dyDescent="0.2">
      <c r="A178" t="s">
        <v>1031</v>
      </c>
      <c r="B178" t="s">
        <v>778</v>
      </c>
      <c r="C178" t="s">
        <v>1008</v>
      </c>
      <c r="D178">
        <v>6.8</v>
      </c>
      <c r="E178">
        <v>2</v>
      </c>
      <c r="F178">
        <v>19</v>
      </c>
    </row>
    <row r="179" spans="1:6" x14ac:dyDescent="0.2">
      <c r="A179" t="s">
        <v>1087</v>
      </c>
      <c r="B179" t="s">
        <v>278</v>
      </c>
      <c r="C179" t="s">
        <v>1084</v>
      </c>
      <c r="D179">
        <v>7.6</v>
      </c>
      <c r="E179">
        <v>0</v>
      </c>
      <c r="F179">
        <v>19</v>
      </c>
    </row>
    <row r="180" spans="1:6" x14ac:dyDescent="0.2">
      <c r="A180" t="s">
        <v>1124</v>
      </c>
      <c r="B180" t="s">
        <v>764</v>
      </c>
      <c r="C180" t="s">
        <v>1110</v>
      </c>
      <c r="D180">
        <v>7.9</v>
      </c>
      <c r="E180">
        <v>0</v>
      </c>
      <c r="F180">
        <v>19</v>
      </c>
    </row>
    <row r="181" spans="1:6" x14ac:dyDescent="0.2">
      <c r="A181" t="s">
        <v>1138</v>
      </c>
      <c r="B181" t="s">
        <v>764</v>
      </c>
      <c r="C181" t="s">
        <v>1129</v>
      </c>
      <c r="D181">
        <v>8.3000000000000007</v>
      </c>
      <c r="E181">
        <v>0</v>
      </c>
      <c r="F181">
        <v>19</v>
      </c>
    </row>
    <row r="182" spans="1:6" x14ac:dyDescent="0.2">
      <c r="A182" t="s">
        <v>1153</v>
      </c>
      <c r="B182" t="s">
        <v>278</v>
      </c>
      <c r="C182" t="s">
        <v>1143</v>
      </c>
      <c r="D182">
        <v>8.6</v>
      </c>
      <c r="E182">
        <v>0</v>
      </c>
      <c r="F182">
        <v>19</v>
      </c>
    </row>
    <row r="183" spans="1:6" x14ac:dyDescent="0.2">
      <c r="A183" t="s">
        <v>1174</v>
      </c>
      <c r="B183" t="s">
        <v>281</v>
      </c>
      <c r="C183" t="s">
        <v>1168</v>
      </c>
      <c r="D183">
        <v>9</v>
      </c>
      <c r="E183">
        <v>3</v>
      </c>
      <c r="F183">
        <v>19</v>
      </c>
    </row>
    <row r="184" spans="1:6" x14ac:dyDescent="0.2">
      <c r="A184" t="s">
        <v>732</v>
      </c>
      <c r="B184" t="s">
        <v>276</v>
      </c>
      <c r="C184" t="s">
        <v>730</v>
      </c>
      <c r="D184">
        <v>3.8</v>
      </c>
      <c r="E184">
        <v>5</v>
      </c>
      <c r="F184">
        <v>18</v>
      </c>
    </row>
    <row r="185" spans="1:6" x14ac:dyDescent="0.2">
      <c r="A185" t="s">
        <v>748</v>
      </c>
      <c r="B185" t="s">
        <v>270</v>
      </c>
      <c r="C185" t="s">
        <v>746</v>
      </c>
      <c r="D185">
        <v>4</v>
      </c>
      <c r="E185">
        <v>0</v>
      </c>
      <c r="F185">
        <v>18</v>
      </c>
    </row>
    <row r="186" spans="1:6" x14ac:dyDescent="0.2">
      <c r="A186" t="s">
        <v>763</v>
      </c>
      <c r="B186" t="s">
        <v>764</v>
      </c>
      <c r="C186" t="s">
        <v>759</v>
      </c>
      <c r="D186">
        <v>4.2</v>
      </c>
      <c r="E186">
        <v>2</v>
      </c>
      <c r="F186">
        <v>18</v>
      </c>
    </row>
    <row r="187" spans="1:6" x14ac:dyDescent="0.2">
      <c r="A187" t="s">
        <v>846</v>
      </c>
      <c r="B187" t="s">
        <v>280</v>
      </c>
      <c r="C187" t="s">
        <v>841</v>
      </c>
      <c r="D187">
        <v>5</v>
      </c>
      <c r="E187">
        <v>2</v>
      </c>
      <c r="F187">
        <v>18</v>
      </c>
    </row>
    <row r="188" spans="1:6" x14ac:dyDescent="0.2">
      <c r="A188" t="s">
        <v>865</v>
      </c>
      <c r="B188" t="s">
        <v>273</v>
      </c>
      <c r="C188" t="s">
        <v>863</v>
      </c>
      <c r="D188">
        <v>5.0999999999999996</v>
      </c>
      <c r="E188">
        <v>0</v>
      </c>
      <c r="F188">
        <v>18</v>
      </c>
    </row>
    <row r="189" spans="1:6" x14ac:dyDescent="0.2">
      <c r="A189" t="s">
        <v>893</v>
      </c>
      <c r="B189" t="s">
        <v>284</v>
      </c>
      <c r="C189" t="s">
        <v>879</v>
      </c>
      <c r="D189">
        <v>5.3</v>
      </c>
      <c r="E189">
        <v>2</v>
      </c>
      <c r="F189">
        <v>18</v>
      </c>
    </row>
    <row r="190" spans="1:6" x14ac:dyDescent="0.2">
      <c r="A190" t="s">
        <v>902</v>
      </c>
      <c r="B190" t="s">
        <v>280</v>
      </c>
      <c r="C190" t="s">
        <v>896</v>
      </c>
      <c r="D190">
        <v>5.5</v>
      </c>
      <c r="E190">
        <v>1</v>
      </c>
      <c r="F190">
        <v>18</v>
      </c>
    </row>
    <row r="191" spans="1:6" x14ac:dyDescent="0.2">
      <c r="A191" t="s">
        <v>989</v>
      </c>
      <c r="B191" t="s">
        <v>704</v>
      </c>
      <c r="C191" t="s">
        <v>977</v>
      </c>
      <c r="D191">
        <v>6.2</v>
      </c>
      <c r="E191">
        <v>1</v>
      </c>
      <c r="F191">
        <v>18</v>
      </c>
    </row>
    <row r="192" spans="1:6" x14ac:dyDescent="0.2">
      <c r="A192" t="s">
        <v>1026</v>
      </c>
      <c r="B192" t="s">
        <v>274</v>
      </c>
      <c r="C192" t="s">
        <v>1008</v>
      </c>
      <c r="D192">
        <v>6.4</v>
      </c>
      <c r="E192">
        <v>2</v>
      </c>
      <c r="F192">
        <v>18</v>
      </c>
    </row>
    <row r="193" spans="1:6" x14ac:dyDescent="0.2">
      <c r="A193" t="s">
        <v>1224</v>
      </c>
      <c r="B193" t="s">
        <v>279</v>
      </c>
      <c r="C193" t="s">
        <v>1008</v>
      </c>
      <c r="D193">
        <v>6.4</v>
      </c>
      <c r="E193">
        <v>4</v>
      </c>
      <c r="F193">
        <v>18</v>
      </c>
    </row>
    <row r="194" spans="1:6" x14ac:dyDescent="0.2">
      <c r="A194" t="s">
        <v>1058</v>
      </c>
      <c r="B194" t="s">
        <v>281</v>
      </c>
      <c r="C194" t="s">
        <v>1036</v>
      </c>
      <c r="D194">
        <v>6.7</v>
      </c>
      <c r="E194">
        <v>1</v>
      </c>
      <c r="F194">
        <v>18</v>
      </c>
    </row>
    <row r="195" spans="1:6" x14ac:dyDescent="0.2">
      <c r="A195" t="s">
        <v>675</v>
      </c>
      <c r="B195" t="s">
        <v>271</v>
      </c>
      <c r="C195" t="s">
        <v>676</v>
      </c>
      <c r="D195">
        <v>2.5</v>
      </c>
      <c r="E195">
        <v>0</v>
      </c>
      <c r="F195">
        <v>17</v>
      </c>
    </row>
    <row r="196" spans="1:6" x14ac:dyDescent="0.2">
      <c r="A196" t="s">
        <v>725</v>
      </c>
      <c r="B196" t="s">
        <v>275</v>
      </c>
      <c r="C196" t="s">
        <v>723</v>
      </c>
      <c r="D196">
        <v>3.5</v>
      </c>
      <c r="E196">
        <v>2</v>
      </c>
      <c r="F196">
        <v>17</v>
      </c>
    </row>
    <row r="197" spans="1:6" x14ac:dyDescent="0.2">
      <c r="A197" t="s">
        <v>740</v>
      </c>
      <c r="B197" t="s">
        <v>270</v>
      </c>
      <c r="C197" t="s">
        <v>737</v>
      </c>
      <c r="D197">
        <v>3.7</v>
      </c>
      <c r="E197">
        <v>0</v>
      </c>
      <c r="F197">
        <v>17</v>
      </c>
    </row>
    <row r="198" spans="1:6" x14ac:dyDescent="0.2">
      <c r="A198" t="s">
        <v>812</v>
      </c>
      <c r="B198" t="s">
        <v>272</v>
      </c>
      <c r="C198" t="s">
        <v>809</v>
      </c>
      <c r="D198">
        <v>4.5</v>
      </c>
      <c r="E198">
        <v>1</v>
      </c>
      <c r="F198">
        <v>17</v>
      </c>
    </row>
    <row r="199" spans="1:6" x14ac:dyDescent="0.2">
      <c r="A199" t="s">
        <v>1229</v>
      </c>
      <c r="B199" t="s">
        <v>269</v>
      </c>
      <c r="C199" t="s">
        <v>809</v>
      </c>
      <c r="D199">
        <v>4.5</v>
      </c>
      <c r="E199">
        <v>4</v>
      </c>
      <c r="F199">
        <v>17</v>
      </c>
    </row>
    <row r="200" spans="1:6" x14ac:dyDescent="0.2">
      <c r="A200" t="s">
        <v>927</v>
      </c>
      <c r="B200" t="s">
        <v>764</v>
      </c>
      <c r="C200" t="s">
        <v>913</v>
      </c>
      <c r="D200">
        <v>5.3</v>
      </c>
      <c r="E200">
        <v>1</v>
      </c>
      <c r="F200">
        <v>17</v>
      </c>
    </row>
    <row r="201" spans="1:6" x14ac:dyDescent="0.2">
      <c r="A201" t="s">
        <v>939</v>
      </c>
      <c r="B201" t="s">
        <v>278</v>
      </c>
      <c r="C201" t="s">
        <v>931</v>
      </c>
      <c r="D201">
        <v>5.5</v>
      </c>
      <c r="E201">
        <v>2</v>
      </c>
      <c r="F201">
        <v>17</v>
      </c>
    </row>
    <row r="202" spans="1:6" x14ac:dyDescent="0.2">
      <c r="A202" t="s">
        <v>984</v>
      </c>
      <c r="B202" t="s">
        <v>279</v>
      </c>
      <c r="C202" t="s">
        <v>977</v>
      </c>
      <c r="D202">
        <v>5.9</v>
      </c>
      <c r="E202">
        <v>2</v>
      </c>
      <c r="F202">
        <v>17</v>
      </c>
    </row>
    <row r="203" spans="1:6" x14ac:dyDescent="0.2">
      <c r="A203" t="s">
        <v>990</v>
      </c>
      <c r="B203" t="s">
        <v>277</v>
      </c>
      <c r="C203" t="s">
        <v>977</v>
      </c>
      <c r="D203">
        <v>5.9</v>
      </c>
      <c r="E203">
        <v>0</v>
      </c>
      <c r="F203">
        <v>17</v>
      </c>
    </row>
    <row r="204" spans="1:6" x14ac:dyDescent="0.2">
      <c r="A204" t="s">
        <v>1045</v>
      </c>
      <c r="B204" t="s">
        <v>277</v>
      </c>
      <c r="C204" t="s">
        <v>1036</v>
      </c>
      <c r="D204">
        <v>6.3</v>
      </c>
      <c r="E204">
        <v>0</v>
      </c>
      <c r="F204">
        <v>17</v>
      </c>
    </row>
    <row r="205" spans="1:6" x14ac:dyDescent="0.2">
      <c r="A205" t="s">
        <v>282</v>
      </c>
      <c r="B205" t="s">
        <v>283</v>
      </c>
      <c r="C205" t="s">
        <v>1065</v>
      </c>
      <c r="D205">
        <v>6.5</v>
      </c>
      <c r="E205">
        <v>1</v>
      </c>
      <c r="F205">
        <v>17</v>
      </c>
    </row>
    <row r="206" spans="1:6" x14ac:dyDescent="0.2">
      <c r="A206" t="s">
        <v>1090</v>
      </c>
      <c r="B206" t="s">
        <v>278</v>
      </c>
      <c r="C206" t="s">
        <v>1084</v>
      </c>
      <c r="D206">
        <v>6.8</v>
      </c>
      <c r="E206">
        <v>0</v>
      </c>
      <c r="F206">
        <v>17</v>
      </c>
    </row>
    <row r="207" spans="1:6" x14ac:dyDescent="0.2">
      <c r="A207" t="s">
        <v>1092</v>
      </c>
      <c r="B207" t="s">
        <v>778</v>
      </c>
      <c r="C207" t="s">
        <v>1084</v>
      </c>
      <c r="D207">
        <v>6.8</v>
      </c>
      <c r="E207">
        <v>2</v>
      </c>
      <c r="F207">
        <v>17</v>
      </c>
    </row>
    <row r="208" spans="1:6" x14ac:dyDescent="0.2">
      <c r="A208" t="s">
        <v>716</v>
      </c>
      <c r="B208" t="s">
        <v>283</v>
      </c>
      <c r="C208" t="s">
        <v>714</v>
      </c>
      <c r="D208">
        <v>3.1</v>
      </c>
      <c r="E208">
        <v>0</v>
      </c>
      <c r="F208">
        <v>16</v>
      </c>
    </row>
    <row r="209" spans="1:6" x14ac:dyDescent="0.2">
      <c r="A209" t="s">
        <v>287</v>
      </c>
      <c r="B209" t="s">
        <v>267</v>
      </c>
      <c r="C209" t="s">
        <v>730</v>
      </c>
      <c r="D209">
        <v>3.4</v>
      </c>
      <c r="E209">
        <v>1</v>
      </c>
      <c r="F209">
        <v>16</v>
      </c>
    </row>
    <row r="210" spans="1:6" x14ac:dyDescent="0.2">
      <c r="A210" t="s">
        <v>851</v>
      </c>
      <c r="B210" t="s">
        <v>284</v>
      </c>
      <c r="C210" t="s">
        <v>841</v>
      </c>
      <c r="D210">
        <v>4.4000000000000004</v>
      </c>
      <c r="E210">
        <v>-1</v>
      </c>
      <c r="F210">
        <v>16</v>
      </c>
    </row>
    <row r="211" spans="1:6" x14ac:dyDescent="0.2">
      <c r="A211" t="s">
        <v>888</v>
      </c>
      <c r="B211" t="s">
        <v>277</v>
      </c>
      <c r="C211" t="s">
        <v>879</v>
      </c>
      <c r="D211">
        <v>4.7</v>
      </c>
      <c r="E211">
        <v>2</v>
      </c>
      <c r="F211">
        <v>16</v>
      </c>
    </row>
    <row r="212" spans="1:6" x14ac:dyDescent="0.2">
      <c r="A212" t="s">
        <v>972</v>
      </c>
      <c r="B212" t="s">
        <v>764</v>
      </c>
      <c r="C212" t="s">
        <v>946</v>
      </c>
      <c r="D212">
        <v>5.3</v>
      </c>
      <c r="E212">
        <v>2</v>
      </c>
      <c r="F212">
        <v>16</v>
      </c>
    </row>
    <row r="213" spans="1:6" x14ac:dyDescent="0.2">
      <c r="A213" t="s">
        <v>978</v>
      </c>
      <c r="B213" t="s">
        <v>279</v>
      </c>
      <c r="C213" t="s">
        <v>977</v>
      </c>
      <c r="D213">
        <v>5.5</v>
      </c>
      <c r="E213">
        <v>0</v>
      </c>
      <c r="F213">
        <v>16</v>
      </c>
    </row>
    <row r="214" spans="1:6" x14ac:dyDescent="0.2">
      <c r="A214" t="s">
        <v>988</v>
      </c>
      <c r="B214" t="s">
        <v>278</v>
      </c>
      <c r="C214" t="s">
        <v>977</v>
      </c>
      <c r="D214">
        <v>5.5</v>
      </c>
      <c r="E214">
        <v>1</v>
      </c>
      <c r="F214">
        <v>16</v>
      </c>
    </row>
    <row r="215" spans="1:6" x14ac:dyDescent="0.2">
      <c r="A215" t="s">
        <v>1012</v>
      </c>
      <c r="B215" t="s">
        <v>283</v>
      </c>
      <c r="C215" t="s">
        <v>1008</v>
      </c>
      <c r="D215">
        <v>5.7</v>
      </c>
      <c r="E215">
        <v>0</v>
      </c>
      <c r="F215">
        <v>16</v>
      </c>
    </row>
    <row r="216" spans="1:6" x14ac:dyDescent="0.2">
      <c r="A216" t="s">
        <v>1016</v>
      </c>
      <c r="B216" t="s">
        <v>274</v>
      </c>
      <c r="C216" t="s">
        <v>1008</v>
      </c>
      <c r="D216">
        <v>5.7</v>
      </c>
      <c r="E216">
        <v>5</v>
      </c>
      <c r="F216">
        <v>16</v>
      </c>
    </row>
    <row r="217" spans="1:6" x14ac:dyDescent="0.2">
      <c r="A217" t="s">
        <v>1074</v>
      </c>
      <c r="B217" t="s">
        <v>280</v>
      </c>
      <c r="C217" t="s">
        <v>1065</v>
      </c>
      <c r="D217">
        <v>6.2</v>
      </c>
      <c r="E217">
        <v>3</v>
      </c>
      <c r="F217">
        <v>16</v>
      </c>
    </row>
    <row r="218" spans="1:6" x14ac:dyDescent="0.2">
      <c r="A218" t="s">
        <v>1112</v>
      </c>
      <c r="B218" t="s">
        <v>704</v>
      </c>
      <c r="C218" t="s">
        <v>1110</v>
      </c>
      <c r="D218">
        <v>6.7</v>
      </c>
      <c r="E218">
        <v>1</v>
      </c>
      <c r="F218">
        <v>16</v>
      </c>
    </row>
    <row r="219" spans="1:6" x14ac:dyDescent="0.2">
      <c r="A219" t="s">
        <v>755</v>
      </c>
      <c r="B219" t="s">
        <v>271</v>
      </c>
      <c r="C219" t="s">
        <v>753</v>
      </c>
      <c r="D219">
        <v>3.4</v>
      </c>
      <c r="E219">
        <v>0</v>
      </c>
      <c r="F219">
        <v>15</v>
      </c>
    </row>
    <row r="220" spans="1:6" x14ac:dyDescent="0.2">
      <c r="A220" t="s">
        <v>789</v>
      </c>
      <c r="B220" t="s">
        <v>280</v>
      </c>
      <c r="C220" t="s">
        <v>781</v>
      </c>
      <c r="D220">
        <v>3.8</v>
      </c>
      <c r="E220">
        <v>1</v>
      </c>
      <c r="F220">
        <v>15</v>
      </c>
    </row>
    <row r="221" spans="1:6" x14ac:dyDescent="0.2">
      <c r="A221" t="s">
        <v>1270</v>
      </c>
      <c r="B221" t="s">
        <v>269</v>
      </c>
      <c r="C221" t="s">
        <v>809</v>
      </c>
      <c r="D221">
        <v>3.9</v>
      </c>
      <c r="E221">
        <v>1</v>
      </c>
      <c r="F221">
        <v>15</v>
      </c>
    </row>
    <row r="222" spans="1:6" x14ac:dyDescent="0.2">
      <c r="A222" t="s">
        <v>966</v>
      </c>
      <c r="B222" t="s">
        <v>275</v>
      </c>
      <c r="C222" t="s">
        <v>946</v>
      </c>
      <c r="D222">
        <v>5</v>
      </c>
      <c r="E222">
        <v>0</v>
      </c>
      <c r="F222">
        <v>15</v>
      </c>
    </row>
    <row r="223" spans="1:6" x14ac:dyDescent="0.2">
      <c r="A223" t="s">
        <v>1037</v>
      </c>
      <c r="B223" t="s">
        <v>281</v>
      </c>
      <c r="C223" t="s">
        <v>1036</v>
      </c>
      <c r="D223">
        <v>5.6</v>
      </c>
      <c r="E223">
        <v>0</v>
      </c>
      <c r="F223">
        <v>15</v>
      </c>
    </row>
    <row r="224" spans="1:6" x14ac:dyDescent="0.2">
      <c r="A224" t="s">
        <v>1134</v>
      </c>
      <c r="B224" t="s">
        <v>284</v>
      </c>
      <c r="C224" t="s">
        <v>1129</v>
      </c>
      <c r="D224">
        <v>6.5</v>
      </c>
      <c r="E224">
        <v>0</v>
      </c>
      <c r="F224">
        <v>15</v>
      </c>
    </row>
    <row r="225" spans="1:6" x14ac:dyDescent="0.2">
      <c r="A225" t="s">
        <v>775</v>
      </c>
      <c r="B225" t="s">
        <v>269</v>
      </c>
      <c r="C225" t="s">
        <v>772</v>
      </c>
      <c r="D225">
        <v>3.4</v>
      </c>
      <c r="E225">
        <v>2</v>
      </c>
      <c r="F225">
        <v>14</v>
      </c>
    </row>
    <row r="226" spans="1:6" x14ac:dyDescent="0.2">
      <c r="A226" t="s">
        <v>820</v>
      </c>
      <c r="B226" t="s">
        <v>704</v>
      </c>
      <c r="C226" t="s">
        <v>809</v>
      </c>
      <c r="D226">
        <v>3.7</v>
      </c>
      <c r="E226">
        <v>1</v>
      </c>
      <c r="F226">
        <v>14</v>
      </c>
    </row>
    <row r="227" spans="1:6" x14ac:dyDescent="0.2">
      <c r="A227" t="s">
        <v>827</v>
      </c>
      <c r="B227" t="s">
        <v>273</v>
      </c>
      <c r="C227" t="s">
        <v>823</v>
      </c>
      <c r="D227">
        <v>3.8</v>
      </c>
      <c r="E227">
        <v>1</v>
      </c>
      <c r="F227">
        <v>14</v>
      </c>
    </row>
    <row r="228" spans="1:6" x14ac:dyDescent="0.2">
      <c r="A228" t="s">
        <v>290</v>
      </c>
      <c r="B228" t="s">
        <v>267</v>
      </c>
      <c r="C228" t="s">
        <v>823</v>
      </c>
      <c r="D228">
        <v>3.8</v>
      </c>
      <c r="E228">
        <v>1</v>
      </c>
      <c r="F228">
        <v>14</v>
      </c>
    </row>
    <row r="229" spans="1:6" x14ac:dyDescent="0.2">
      <c r="A229" t="s">
        <v>842</v>
      </c>
      <c r="B229" t="s">
        <v>269</v>
      </c>
      <c r="C229" t="s">
        <v>841</v>
      </c>
      <c r="D229">
        <v>3.9</v>
      </c>
      <c r="E229">
        <v>0</v>
      </c>
      <c r="F229">
        <v>14</v>
      </c>
    </row>
    <row r="230" spans="1:6" x14ac:dyDescent="0.2">
      <c r="A230" t="s">
        <v>1277</v>
      </c>
      <c r="B230" t="s">
        <v>274</v>
      </c>
      <c r="C230" t="s">
        <v>841</v>
      </c>
      <c r="D230">
        <v>3.9</v>
      </c>
      <c r="E230">
        <v>2</v>
      </c>
      <c r="F230">
        <v>14</v>
      </c>
    </row>
    <row r="231" spans="1:6" x14ac:dyDescent="0.2">
      <c r="A231" t="s">
        <v>1278</v>
      </c>
      <c r="B231" t="s">
        <v>283</v>
      </c>
      <c r="C231" t="s">
        <v>879</v>
      </c>
      <c r="D231">
        <v>4.0999999999999996</v>
      </c>
      <c r="E231">
        <v>2</v>
      </c>
      <c r="F231">
        <v>14</v>
      </c>
    </row>
    <row r="232" spans="1:6" x14ac:dyDescent="0.2">
      <c r="A232" t="s">
        <v>904</v>
      </c>
      <c r="B232" t="s">
        <v>278</v>
      </c>
      <c r="C232" t="s">
        <v>896</v>
      </c>
      <c r="D232">
        <v>4.2</v>
      </c>
      <c r="E232">
        <v>2</v>
      </c>
      <c r="F232">
        <v>14</v>
      </c>
    </row>
    <row r="233" spans="1:6" x14ac:dyDescent="0.2">
      <c r="A233" t="s">
        <v>926</v>
      </c>
      <c r="B233" t="s">
        <v>277</v>
      </c>
      <c r="C233" t="s">
        <v>913</v>
      </c>
      <c r="D233">
        <v>4.4000000000000004</v>
      </c>
      <c r="E233">
        <v>2</v>
      </c>
      <c r="F233">
        <v>14</v>
      </c>
    </row>
    <row r="234" spans="1:6" x14ac:dyDescent="0.2">
      <c r="A234" t="s">
        <v>940</v>
      </c>
      <c r="B234" t="s">
        <v>278</v>
      </c>
      <c r="C234" t="s">
        <v>931</v>
      </c>
      <c r="D234">
        <v>4.5</v>
      </c>
      <c r="E234">
        <v>0</v>
      </c>
      <c r="F234">
        <v>14</v>
      </c>
    </row>
    <row r="235" spans="1:6" x14ac:dyDescent="0.2">
      <c r="A235" t="s">
        <v>969</v>
      </c>
      <c r="B235" t="s">
        <v>704</v>
      </c>
      <c r="C235" t="s">
        <v>946</v>
      </c>
      <c r="D235">
        <v>4.7</v>
      </c>
      <c r="E235">
        <v>2</v>
      </c>
      <c r="F235">
        <v>14</v>
      </c>
    </row>
    <row r="236" spans="1:6" x14ac:dyDescent="0.2">
      <c r="A236" t="s">
        <v>974</v>
      </c>
      <c r="B236" t="s">
        <v>283</v>
      </c>
      <c r="C236" t="s">
        <v>946</v>
      </c>
      <c r="D236">
        <v>4.7</v>
      </c>
      <c r="E236">
        <v>2</v>
      </c>
      <c r="F236">
        <v>14</v>
      </c>
    </row>
    <row r="237" spans="1:6" x14ac:dyDescent="0.2">
      <c r="A237" t="s">
        <v>993</v>
      </c>
      <c r="B237" t="s">
        <v>764</v>
      </c>
      <c r="C237" t="s">
        <v>977</v>
      </c>
      <c r="D237">
        <v>4.8</v>
      </c>
      <c r="E237">
        <v>0</v>
      </c>
      <c r="F237">
        <v>14</v>
      </c>
    </row>
    <row r="238" spans="1:6" x14ac:dyDescent="0.2">
      <c r="A238" t="s">
        <v>1274</v>
      </c>
      <c r="B238" t="s">
        <v>704</v>
      </c>
      <c r="C238" t="s">
        <v>977</v>
      </c>
      <c r="D238">
        <v>4.8</v>
      </c>
      <c r="E238">
        <v>0</v>
      </c>
      <c r="F238">
        <v>14</v>
      </c>
    </row>
    <row r="239" spans="1:6" x14ac:dyDescent="0.2">
      <c r="A239" t="s">
        <v>1039</v>
      </c>
      <c r="B239" t="s">
        <v>277</v>
      </c>
      <c r="C239" t="s">
        <v>1036</v>
      </c>
      <c r="D239">
        <v>5.2</v>
      </c>
      <c r="E239">
        <v>1</v>
      </c>
      <c r="F239">
        <v>14</v>
      </c>
    </row>
    <row r="240" spans="1:6" x14ac:dyDescent="0.2">
      <c r="A240" t="s">
        <v>1133</v>
      </c>
      <c r="B240" t="s">
        <v>281</v>
      </c>
      <c r="C240" t="s">
        <v>1129</v>
      </c>
      <c r="D240">
        <v>6.1</v>
      </c>
      <c r="E240">
        <v>0</v>
      </c>
      <c r="F240">
        <v>14</v>
      </c>
    </row>
    <row r="241" spans="1:6" x14ac:dyDescent="0.2">
      <c r="A241" t="s">
        <v>1243</v>
      </c>
      <c r="B241" t="s">
        <v>271</v>
      </c>
      <c r="C241" t="s">
        <v>1227</v>
      </c>
      <c r="D241">
        <v>2.1</v>
      </c>
      <c r="E241">
        <v>2</v>
      </c>
      <c r="F241">
        <v>13</v>
      </c>
    </row>
    <row r="242" spans="1:6" x14ac:dyDescent="0.2">
      <c r="A242" t="s">
        <v>703</v>
      </c>
      <c r="B242" t="s">
        <v>268</v>
      </c>
      <c r="C242" t="s">
        <v>701</v>
      </c>
      <c r="D242">
        <v>2.4</v>
      </c>
      <c r="E242">
        <v>0</v>
      </c>
      <c r="F242">
        <v>13</v>
      </c>
    </row>
    <row r="243" spans="1:6" x14ac:dyDescent="0.2">
      <c r="A243" t="s">
        <v>762</v>
      </c>
      <c r="B243" t="s">
        <v>277</v>
      </c>
      <c r="C243" t="s">
        <v>759</v>
      </c>
      <c r="D243">
        <v>3</v>
      </c>
      <c r="E243">
        <v>1</v>
      </c>
      <c r="F243">
        <v>13</v>
      </c>
    </row>
    <row r="244" spans="1:6" x14ac:dyDescent="0.2">
      <c r="A244" t="s">
        <v>971</v>
      </c>
      <c r="B244" t="s">
        <v>764</v>
      </c>
      <c r="C244" t="s">
        <v>946</v>
      </c>
      <c r="D244">
        <v>4.3</v>
      </c>
      <c r="E244">
        <v>2</v>
      </c>
      <c r="F244">
        <v>13</v>
      </c>
    </row>
    <row r="245" spans="1:6" x14ac:dyDescent="0.2">
      <c r="A245" t="s">
        <v>1003</v>
      </c>
      <c r="B245" t="s">
        <v>270</v>
      </c>
      <c r="C245" t="s">
        <v>977</v>
      </c>
      <c r="D245">
        <v>4.5</v>
      </c>
      <c r="E245">
        <v>2</v>
      </c>
      <c r="F245">
        <v>13</v>
      </c>
    </row>
    <row r="246" spans="1:6" x14ac:dyDescent="0.2">
      <c r="A246" t="s">
        <v>1018</v>
      </c>
      <c r="B246" t="s">
        <v>279</v>
      </c>
      <c r="C246" t="s">
        <v>1008</v>
      </c>
      <c r="D246">
        <v>4.5999999999999996</v>
      </c>
      <c r="E246">
        <v>2</v>
      </c>
      <c r="F246">
        <v>13</v>
      </c>
    </row>
    <row r="247" spans="1:6" x14ac:dyDescent="0.2">
      <c r="A247" t="s">
        <v>1052</v>
      </c>
      <c r="B247" t="s">
        <v>704</v>
      </c>
      <c r="C247" t="s">
        <v>1036</v>
      </c>
      <c r="D247">
        <v>4.8</v>
      </c>
      <c r="E247">
        <v>1</v>
      </c>
      <c r="F247">
        <v>13</v>
      </c>
    </row>
    <row r="248" spans="1:6" x14ac:dyDescent="0.2">
      <c r="A248" t="s">
        <v>1086</v>
      </c>
      <c r="B248" t="s">
        <v>278</v>
      </c>
      <c r="C248" t="s">
        <v>1084</v>
      </c>
      <c r="D248">
        <v>5.2</v>
      </c>
      <c r="E248">
        <v>1</v>
      </c>
      <c r="F248">
        <v>13</v>
      </c>
    </row>
    <row r="249" spans="1:6" x14ac:dyDescent="0.2">
      <c r="A249" t="s">
        <v>1103</v>
      </c>
      <c r="B249" t="s">
        <v>778</v>
      </c>
      <c r="C249" t="s">
        <v>1084</v>
      </c>
      <c r="D249">
        <v>5.2</v>
      </c>
      <c r="E249">
        <v>0</v>
      </c>
      <c r="F249">
        <v>13</v>
      </c>
    </row>
    <row r="250" spans="1:6" x14ac:dyDescent="0.2">
      <c r="A250" t="s">
        <v>1132</v>
      </c>
      <c r="B250" t="s">
        <v>277</v>
      </c>
      <c r="C250" t="s">
        <v>1129</v>
      </c>
      <c r="D250">
        <v>5.7</v>
      </c>
      <c r="E250">
        <v>0</v>
      </c>
      <c r="F250">
        <v>13</v>
      </c>
    </row>
    <row r="251" spans="1:6" x14ac:dyDescent="0.2">
      <c r="A251" t="s">
        <v>689</v>
      </c>
      <c r="B251" t="s">
        <v>271</v>
      </c>
      <c r="C251" t="s">
        <v>688</v>
      </c>
      <c r="D251">
        <v>2.1</v>
      </c>
      <c r="E251">
        <v>1</v>
      </c>
      <c r="F251">
        <v>12</v>
      </c>
    </row>
    <row r="252" spans="1:6" x14ac:dyDescent="0.2">
      <c r="A252" t="s">
        <v>690</v>
      </c>
      <c r="B252" t="s">
        <v>268</v>
      </c>
      <c r="C252" t="s">
        <v>688</v>
      </c>
      <c r="D252">
        <v>2.1</v>
      </c>
      <c r="E252">
        <v>1</v>
      </c>
      <c r="F252">
        <v>12</v>
      </c>
    </row>
    <row r="253" spans="1:6" x14ac:dyDescent="0.2">
      <c r="A253" t="s">
        <v>782</v>
      </c>
      <c r="B253" t="s">
        <v>271</v>
      </c>
      <c r="C253" t="s">
        <v>781</v>
      </c>
      <c r="D253">
        <v>3</v>
      </c>
      <c r="E253">
        <v>1</v>
      </c>
      <c r="F253">
        <v>12</v>
      </c>
    </row>
    <row r="254" spans="1:6" x14ac:dyDescent="0.2">
      <c r="A254" t="s">
        <v>887</v>
      </c>
      <c r="B254" t="s">
        <v>271</v>
      </c>
      <c r="C254" t="s">
        <v>879</v>
      </c>
      <c r="D254">
        <v>3.5</v>
      </c>
      <c r="E254">
        <v>2</v>
      </c>
      <c r="F254">
        <v>12</v>
      </c>
    </row>
    <row r="255" spans="1:6" x14ac:dyDescent="0.2">
      <c r="A255" t="s">
        <v>1280</v>
      </c>
      <c r="B255" t="s">
        <v>778</v>
      </c>
      <c r="C255" t="s">
        <v>946</v>
      </c>
      <c r="D255">
        <v>4</v>
      </c>
      <c r="E255">
        <v>-1</v>
      </c>
      <c r="F255">
        <v>12</v>
      </c>
    </row>
    <row r="256" spans="1:6" x14ac:dyDescent="0.2">
      <c r="A256" t="s">
        <v>1005</v>
      </c>
      <c r="B256" t="s">
        <v>778</v>
      </c>
      <c r="C256" t="s">
        <v>977</v>
      </c>
      <c r="D256">
        <v>4.0999999999999996</v>
      </c>
      <c r="E256">
        <v>2</v>
      </c>
      <c r="F256">
        <v>12</v>
      </c>
    </row>
    <row r="257" spans="1:6" x14ac:dyDescent="0.2">
      <c r="A257" t="s">
        <v>1022</v>
      </c>
      <c r="B257" t="s">
        <v>276</v>
      </c>
      <c r="C257" t="s">
        <v>1008</v>
      </c>
      <c r="D257">
        <v>4.3</v>
      </c>
      <c r="E257">
        <v>0</v>
      </c>
      <c r="F257">
        <v>12</v>
      </c>
    </row>
    <row r="258" spans="1:6" x14ac:dyDescent="0.2">
      <c r="A258" t="s">
        <v>1040</v>
      </c>
      <c r="B258" t="s">
        <v>275</v>
      </c>
      <c r="C258" t="s">
        <v>1036</v>
      </c>
      <c r="D258">
        <v>4.4000000000000004</v>
      </c>
      <c r="E258">
        <v>0</v>
      </c>
      <c r="F258">
        <v>12</v>
      </c>
    </row>
    <row r="259" spans="1:6" x14ac:dyDescent="0.2">
      <c r="A259" t="s">
        <v>1048</v>
      </c>
      <c r="B259" t="s">
        <v>281</v>
      </c>
      <c r="C259" t="s">
        <v>1036</v>
      </c>
      <c r="D259">
        <v>4.4000000000000004</v>
      </c>
      <c r="E259">
        <v>0</v>
      </c>
      <c r="F259">
        <v>12</v>
      </c>
    </row>
    <row r="260" spans="1:6" x14ac:dyDescent="0.2">
      <c r="A260" t="s">
        <v>1120</v>
      </c>
      <c r="B260" t="s">
        <v>273</v>
      </c>
      <c r="C260" t="s">
        <v>1110</v>
      </c>
      <c r="D260">
        <v>5</v>
      </c>
      <c r="E260">
        <v>4</v>
      </c>
      <c r="F260">
        <v>12</v>
      </c>
    </row>
    <row r="261" spans="1:6" x14ac:dyDescent="0.2">
      <c r="A261" t="s">
        <v>1122</v>
      </c>
      <c r="B261" t="s">
        <v>704</v>
      </c>
      <c r="C261" t="s">
        <v>1110</v>
      </c>
      <c r="D261">
        <v>5</v>
      </c>
      <c r="E261">
        <v>3</v>
      </c>
      <c r="F261">
        <v>12</v>
      </c>
    </row>
    <row r="262" spans="1:6" x14ac:dyDescent="0.2">
      <c r="A262" t="s">
        <v>1212</v>
      </c>
      <c r="B262" t="s">
        <v>269</v>
      </c>
      <c r="C262" t="s">
        <v>1168</v>
      </c>
      <c r="D262">
        <v>5.7</v>
      </c>
      <c r="E262">
        <v>0</v>
      </c>
      <c r="F262">
        <v>12</v>
      </c>
    </row>
    <row r="263" spans="1:6" x14ac:dyDescent="0.2">
      <c r="A263" t="s">
        <v>1183</v>
      </c>
      <c r="B263" t="s">
        <v>778</v>
      </c>
      <c r="C263" t="s">
        <v>1176</v>
      </c>
      <c r="D263">
        <v>6</v>
      </c>
      <c r="E263">
        <v>0</v>
      </c>
      <c r="F263">
        <v>12</v>
      </c>
    </row>
    <row r="264" spans="1:6" x14ac:dyDescent="0.2">
      <c r="A264" t="s">
        <v>731</v>
      </c>
      <c r="B264" t="s">
        <v>267</v>
      </c>
      <c r="C264" t="s">
        <v>730</v>
      </c>
      <c r="D264">
        <v>2.2999999999999998</v>
      </c>
      <c r="E264">
        <v>1</v>
      </c>
      <c r="F264">
        <v>11</v>
      </c>
    </row>
    <row r="265" spans="1:6" x14ac:dyDescent="0.2">
      <c r="A265" t="s">
        <v>803</v>
      </c>
      <c r="B265" t="s">
        <v>269</v>
      </c>
      <c r="C265" t="s">
        <v>797</v>
      </c>
      <c r="D265">
        <v>2.8</v>
      </c>
      <c r="E265">
        <v>2</v>
      </c>
      <c r="F265">
        <v>11</v>
      </c>
    </row>
    <row r="266" spans="1:6" x14ac:dyDescent="0.2">
      <c r="A266" t="s">
        <v>815</v>
      </c>
      <c r="B266" t="s">
        <v>273</v>
      </c>
      <c r="C266" t="s">
        <v>809</v>
      </c>
      <c r="D266">
        <v>2.9</v>
      </c>
      <c r="E266">
        <v>2</v>
      </c>
      <c r="F266">
        <v>11</v>
      </c>
    </row>
    <row r="267" spans="1:6" x14ac:dyDescent="0.2">
      <c r="A267" t="s">
        <v>818</v>
      </c>
      <c r="B267" t="s">
        <v>272</v>
      </c>
      <c r="C267" t="s">
        <v>809</v>
      </c>
      <c r="D267">
        <v>2.9</v>
      </c>
      <c r="E267">
        <v>6</v>
      </c>
      <c r="F267">
        <v>11</v>
      </c>
    </row>
    <row r="268" spans="1:6" x14ac:dyDescent="0.2">
      <c r="A268" t="s">
        <v>125</v>
      </c>
      <c r="B268" t="s">
        <v>269</v>
      </c>
      <c r="C268" t="s">
        <v>823</v>
      </c>
      <c r="D268">
        <v>3</v>
      </c>
      <c r="E268">
        <v>0</v>
      </c>
      <c r="F268">
        <v>11</v>
      </c>
    </row>
    <row r="269" spans="1:6" x14ac:dyDescent="0.2">
      <c r="A269" t="s">
        <v>198</v>
      </c>
      <c r="B269" t="s">
        <v>704</v>
      </c>
      <c r="C269" t="s">
        <v>896</v>
      </c>
      <c r="D269">
        <v>3.3</v>
      </c>
      <c r="E269">
        <v>2</v>
      </c>
      <c r="F269">
        <v>11</v>
      </c>
    </row>
    <row r="270" spans="1:6" x14ac:dyDescent="0.2">
      <c r="A270" t="s">
        <v>967</v>
      </c>
      <c r="B270" t="s">
        <v>704</v>
      </c>
      <c r="C270" t="s">
        <v>946</v>
      </c>
      <c r="D270">
        <v>3.7</v>
      </c>
      <c r="E270">
        <v>0</v>
      </c>
      <c r="F270">
        <v>11</v>
      </c>
    </row>
    <row r="271" spans="1:6" x14ac:dyDescent="0.2">
      <c r="A271" t="s">
        <v>970</v>
      </c>
      <c r="B271" t="s">
        <v>704</v>
      </c>
      <c r="C271" t="s">
        <v>946</v>
      </c>
      <c r="D271">
        <v>3.7</v>
      </c>
      <c r="E271">
        <v>0</v>
      </c>
      <c r="F271">
        <v>11</v>
      </c>
    </row>
    <row r="272" spans="1:6" x14ac:dyDescent="0.2">
      <c r="A272" t="s">
        <v>1017</v>
      </c>
      <c r="B272" t="s">
        <v>273</v>
      </c>
      <c r="C272" t="s">
        <v>1008</v>
      </c>
      <c r="D272">
        <v>3.9</v>
      </c>
      <c r="E272">
        <v>0</v>
      </c>
      <c r="F272">
        <v>11</v>
      </c>
    </row>
    <row r="273" spans="1:6" x14ac:dyDescent="0.2">
      <c r="A273" t="s">
        <v>1023</v>
      </c>
      <c r="B273" t="s">
        <v>274</v>
      </c>
      <c r="C273" t="s">
        <v>1008</v>
      </c>
      <c r="D273">
        <v>3.9</v>
      </c>
      <c r="E273">
        <v>0</v>
      </c>
      <c r="F273">
        <v>11</v>
      </c>
    </row>
    <row r="274" spans="1:6" x14ac:dyDescent="0.2">
      <c r="A274" t="s">
        <v>1063</v>
      </c>
      <c r="B274" t="s">
        <v>704</v>
      </c>
      <c r="C274" t="s">
        <v>1036</v>
      </c>
      <c r="D274">
        <v>4.0999999999999996</v>
      </c>
      <c r="E274">
        <v>0</v>
      </c>
      <c r="F274">
        <v>11</v>
      </c>
    </row>
    <row r="275" spans="1:6" x14ac:dyDescent="0.2">
      <c r="A275" t="s">
        <v>1066</v>
      </c>
      <c r="B275" t="s">
        <v>276</v>
      </c>
      <c r="C275" t="s">
        <v>1065</v>
      </c>
      <c r="D275">
        <v>4.2</v>
      </c>
      <c r="E275">
        <v>0</v>
      </c>
      <c r="F275">
        <v>11</v>
      </c>
    </row>
    <row r="276" spans="1:6" x14ac:dyDescent="0.2">
      <c r="A276" t="s">
        <v>1082</v>
      </c>
      <c r="B276" t="s">
        <v>704</v>
      </c>
      <c r="C276" t="s">
        <v>1065</v>
      </c>
      <c r="D276">
        <v>4.2</v>
      </c>
      <c r="E276">
        <v>2</v>
      </c>
      <c r="F276">
        <v>11</v>
      </c>
    </row>
    <row r="277" spans="1:6" x14ac:dyDescent="0.2">
      <c r="A277" t="s">
        <v>1085</v>
      </c>
      <c r="B277" t="s">
        <v>778</v>
      </c>
      <c r="C277" t="s">
        <v>1084</v>
      </c>
      <c r="D277">
        <v>4.4000000000000004</v>
      </c>
      <c r="E277">
        <v>2</v>
      </c>
      <c r="F277">
        <v>11</v>
      </c>
    </row>
    <row r="278" spans="1:6" x14ac:dyDescent="0.2">
      <c r="A278" t="s">
        <v>1105</v>
      </c>
      <c r="B278" t="s">
        <v>272</v>
      </c>
      <c r="C278" t="s">
        <v>1084</v>
      </c>
      <c r="D278">
        <v>4.4000000000000004</v>
      </c>
      <c r="E278">
        <v>2</v>
      </c>
      <c r="F278">
        <v>11</v>
      </c>
    </row>
    <row r="279" spans="1:6" x14ac:dyDescent="0.2">
      <c r="A279" t="s">
        <v>679</v>
      </c>
      <c r="B279" t="s">
        <v>270</v>
      </c>
      <c r="C279" t="s">
        <v>680</v>
      </c>
      <c r="D279">
        <v>1.5</v>
      </c>
      <c r="E279">
        <v>0</v>
      </c>
      <c r="F279">
        <v>10</v>
      </c>
    </row>
    <row r="280" spans="1:6" x14ac:dyDescent="0.2">
      <c r="A280" t="s">
        <v>786</v>
      </c>
      <c r="B280" t="s">
        <v>270</v>
      </c>
      <c r="C280" t="s">
        <v>781</v>
      </c>
      <c r="D280">
        <v>2.5</v>
      </c>
      <c r="E280">
        <v>2</v>
      </c>
      <c r="F280">
        <v>10</v>
      </c>
    </row>
    <row r="281" spans="1:6" x14ac:dyDescent="0.2">
      <c r="A281" t="s">
        <v>794</v>
      </c>
      <c r="B281" t="s">
        <v>284</v>
      </c>
      <c r="C281" t="s">
        <v>781</v>
      </c>
      <c r="D281">
        <v>2.5</v>
      </c>
      <c r="E281">
        <v>1</v>
      </c>
      <c r="F281">
        <v>10</v>
      </c>
    </row>
    <row r="282" spans="1:6" x14ac:dyDescent="0.2">
      <c r="A282" t="s">
        <v>811</v>
      </c>
      <c r="B282" t="s">
        <v>271</v>
      </c>
      <c r="C282" t="s">
        <v>809</v>
      </c>
      <c r="D282">
        <v>2.6</v>
      </c>
      <c r="E282">
        <v>2</v>
      </c>
      <c r="F282">
        <v>10</v>
      </c>
    </row>
    <row r="283" spans="1:6" x14ac:dyDescent="0.2">
      <c r="A283" t="s">
        <v>824</v>
      </c>
      <c r="B283" t="s">
        <v>269</v>
      </c>
      <c r="C283" t="s">
        <v>823</v>
      </c>
      <c r="D283">
        <v>2.7</v>
      </c>
      <c r="E283">
        <v>0</v>
      </c>
      <c r="F283">
        <v>10</v>
      </c>
    </row>
    <row r="284" spans="1:6" x14ac:dyDescent="0.2">
      <c r="A284" t="s">
        <v>909</v>
      </c>
      <c r="B284" t="s">
        <v>281</v>
      </c>
      <c r="C284" t="s">
        <v>896</v>
      </c>
      <c r="D284">
        <v>3</v>
      </c>
      <c r="E284">
        <v>2</v>
      </c>
      <c r="F284">
        <v>10</v>
      </c>
    </row>
    <row r="285" spans="1:6" x14ac:dyDescent="0.2">
      <c r="A285" t="s">
        <v>1273</v>
      </c>
      <c r="B285" t="s">
        <v>277</v>
      </c>
      <c r="C285" t="s">
        <v>896</v>
      </c>
      <c r="D285">
        <v>3</v>
      </c>
      <c r="E285">
        <v>0</v>
      </c>
      <c r="F285">
        <v>10</v>
      </c>
    </row>
    <row r="286" spans="1:6" x14ac:dyDescent="0.2">
      <c r="A286" t="s">
        <v>916</v>
      </c>
      <c r="B286" t="s">
        <v>281</v>
      </c>
      <c r="C286" t="s">
        <v>913</v>
      </c>
      <c r="D286">
        <v>3.1</v>
      </c>
      <c r="E286">
        <v>0</v>
      </c>
      <c r="F286">
        <v>10</v>
      </c>
    </row>
    <row r="287" spans="1:6" x14ac:dyDescent="0.2">
      <c r="A287" t="s">
        <v>917</v>
      </c>
      <c r="B287" t="s">
        <v>270</v>
      </c>
      <c r="C287" t="s">
        <v>913</v>
      </c>
      <c r="D287">
        <v>3.1</v>
      </c>
      <c r="E287">
        <v>0</v>
      </c>
      <c r="F287">
        <v>10</v>
      </c>
    </row>
    <row r="288" spans="1:6" x14ac:dyDescent="0.2">
      <c r="A288" t="s">
        <v>1015</v>
      </c>
      <c r="B288" t="s">
        <v>279</v>
      </c>
      <c r="C288" t="s">
        <v>1008</v>
      </c>
      <c r="D288">
        <v>3.6</v>
      </c>
      <c r="E288">
        <v>-2</v>
      </c>
      <c r="F288">
        <v>10</v>
      </c>
    </row>
    <row r="289" spans="1:6" x14ac:dyDescent="0.2">
      <c r="A289" t="s">
        <v>1030</v>
      </c>
      <c r="B289" t="s">
        <v>764</v>
      </c>
      <c r="C289" t="s">
        <v>1008</v>
      </c>
      <c r="D289">
        <v>3.6</v>
      </c>
      <c r="E289">
        <v>0</v>
      </c>
      <c r="F289">
        <v>10</v>
      </c>
    </row>
    <row r="290" spans="1:6" x14ac:dyDescent="0.2">
      <c r="A290" t="s">
        <v>1088</v>
      </c>
      <c r="B290" t="s">
        <v>274</v>
      </c>
      <c r="C290" t="s">
        <v>1084</v>
      </c>
      <c r="D290">
        <v>4</v>
      </c>
      <c r="E290">
        <v>0</v>
      </c>
      <c r="F290">
        <v>10</v>
      </c>
    </row>
    <row r="291" spans="1:6" x14ac:dyDescent="0.2">
      <c r="A291" t="s">
        <v>1106</v>
      </c>
      <c r="B291" t="s">
        <v>274</v>
      </c>
      <c r="C291" t="s">
        <v>1084</v>
      </c>
      <c r="D291">
        <v>4</v>
      </c>
      <c r="E291">
        <v>1</v>
      </c>
      <c r="F291">
        <v>10</v>
      </c>
    </row>
    <row r="292" spans="1:6" x14ac:dyDescent="0.2">
      <c r="A292" t="s">
        <v>800</v>
      </c>
      <c r="B292" t="s">
        <v>269</v>
      </c>
      <c r="C292" t="s">
        <v>797</v>
      </c>
      <c r="D292">
        <v>2.2999999999999998</v>
      </c>
      <c r="E292">
        <v>2</v>
      </c>
      <c r="F292">
        <v>9</v>
      </c>
    </row>
    <row r="293" spans="1:6" x14ac:dyDescent="0.2">
      <c r="A293" t="s">
        <v>801</v>
      </c>
      <c r="B293" t="s">
        <v>271</v>
      </c>
      <c r="C293" t="s">
        <v>797</v>
      </c>
      <c r="D293">
        <v>2.2999999999999998</v>
      </c>
      <c r="E293">
        <v>0</v>
      </c>
      <c r="F293">
        <v>9</v>
      </c>
    </row>
    <row r="294" spans="1:6" x14ac:dyDescent="0.2">
      <c r="A294" t="s">
        <v>828</v>
      </c>
      <c r="B294" t="s">
        <v>269</v>
      </c>
      <c r="C294" t="s">
        <v>823</v>
      </c>
      <c r="D294">
        <v>2.4</v>
      </c>
      <c r="E294">
        <v>2</v>
      </c>
      <c r="F294">
        <v>9</v>
      </c>
    </row>
    <row r="295" spans="1:6" x14ac:dyDescent="0.2">
      <c r="A295" t="s">
        <v>839</v>
      </c>
      <c r="B295" t="s">
        <v>764</v>
      </c>
      <c r="C295" t="s">
        <v>823</v>
      </c>
      <c r="D295">
        <v>2.4</v>
      </c>
      <c r="E295">
        <v>2</v>
      </c>
      <c r="F295">
        <v>9</v>
      </c>
    </row>
    <row r="296" spans="1:6" x14ac:dyDescent="0.2">
      <c r="A296" t="s">
        <v>875</v>
      </c>
      <c r="B296" t="s">
        <v>276</v>
      </c>
      <c r="C296" t="s">
        <v>863</v>
      </c>
      <c r="D296">
        <v>2.6</v>
      </c>
      <c r="E296">
        <v>0</v>
      </c>
      <c r="F296">
        <v>9</v>
      </c>
    </row>
    <row r="297" spans="1:6" x14ac:dyDescent="0.2">
      <c r="A297" t="s">
        <v>1230</v>
      </c>
      <c r="B297" t="s">
        <v>275</v>
      </c>
      <c r="C297" t="s">
        <v>946</v>
      </c>
      <c r="D297">
        <v>3</v>
      </c>
      <c r="E297">
        <v>0</v>
      </c>
      <c r="F297">
        <v>9</v>
      </c>
    </row>
    <row r="298" spans="1:6" x14ac:dyDescent="0.2">
      <c r="A298" t="s">
        <v>963</v>
      </c>
      <c r="B298" t="s">
        <v>268</v>
      </c>
      <c r="C298" t="s">
        <v>946</v>
      </c>
      <c r="D298">
        <v>3</v>
      </c>
      <c r="E298">
        <v>0</v>
      </c>
      <c r="F298">
        <v>9</v>
      </c>
    </row>
    <row r="299" spans="1:6" x14ac:dyDescent="0.2">
      <c r="A299" t="s">
        <v>964</v>
      </c>
      <c r="B299" t="s">
        <v>274</v>
      </c>
      <c r="C299" t="s">
        <v>946</v>
      </c>
      <c r="D299">
        <v>3</v>
      </c>
      <c r="E299">
        <v>0</v>
      </c>
      <c r="F299">
        <v>9</v>
      </c>
    </row>
    <row r="300" spans="1:6" x14ac:dyDescent="0.2">
      <c r="A300" t="s">
        <v>987</v>
      </c>
      <c r="B300" t="s">
        <v>272</v>
      </c>
      <c r="C300" t="s">
        <v>977</v>
      </c>
      <c r="D300">
        <v>3.1</v>
      </c>
      <c r="E300">
        <v>2</v>
      </c>
      <c r="F300">
        <v>9</v>
      </c>
    </row>
    <row r="301" spans="1:6" x14ac:dyDescent="0.2">
      <c r="A301" t="s">
        <v>1038</v>
      </c>
      <c r="B301" t="s">
        <v>704</v>
      </c>
      <c r="C301" t="s">
        <v>1036</v>
      </c>
      <c r="D301">
        <v>3.3</v>
      </c>
      <c r="E301">
        <v>0</v>
      </c>
      <c r="F301">
        <v>9</v>
      </c>
    </row>
    <row r="302" spans="1:6" x14ac:dyDescent="0.2">
      <c r="A302" t="s">
        <v>1053</v>
      </c>
      <c r="B302" t="s">
        <v>764</v>
      </c>
      <c r="C302" t="s">
        <v>1036</v>
      </c>
      <c r="D302">
        <v>3.3</v>
      </c>
      <c r="E302">
        <v>0</v>
      </c>
      <c r="F302">
        <v>9</v>
      </c>
    </row>
    <row r="303" spans="1:6" x14ac:dyDescent="0.2">
      <c r="A303" t="s">
        <v>1197</v>
      </c>
      <c r="B303" t="s">
        <v>281</v>
      </c>
      <c r="C303" t="s">
        <v>1198</v>
      </c>
      <c r="D303">
        <v>5.3</v>
      </c>
      <c r="E303">
        <v>2</v>
      </c>
      <c r="F303">
        <v>9</v>
      </c>
    </row>
    <row r="304" spans="1:6" x14ac:dyDescent="0.2">
      <c r="A304" t="s">
        <v>752</v>
      </c>
      <c r="B304" t="s">
        <v>268</v>
      </c>
      <c r="C304" t="s">
        <v>753</v>
      </c>
      <c r="D304">
        <v>1.8</v>
      </c>
      <c r="E304">
        <v>2</v>
      </c>
      <c r="F304">
        <v>8</v>
      </c>
    </row>
    <row r="305" spans="1:6" x14ac:dyDescent="0.2">
      <c r="A305" t="s">
        <v>765</v>
      </c>
      <c r="B305" t="s">
        <v>267</v>
      </c>
      <c r="C305" t="s">
        <v>766</v>
      </c>
      <c r="D305">
        <v>1.9</v>
      </c>
      <c r="E305">
        <v>0</v>
      </c>
      <c r="F305">
        <v>8</v>
      </c>
    </row>
    <row r="306" spans="1:6" x14ac:dyDescent="0.2">
      <c r="A306" t="s">
        <v>861</v>
      </c>
      <c r="B306" t="s">
        <v>778</v>
      </c>
      <c r="C306" t="s">
        <v>841</v>
      </c>
      <c r="D306">
        <v>2.2000000000000002</v>
      </c>
      <c r="E306">
        <v>1</v>
      </c>
      <c r="F306">
        <v>8</v>
      </c>
    </row>
    <row r="307" spans="1:6" x14ac:dyDescent="0.2">
      <c r="A307" t="s">
        <v>884</v>
      </c>
      <c r="B307" t="s">
        <v>272</v>
      </c>
      <c r="C307" t="s">
        <v>879</v>
      </c>
      <c r="D307">
        <v>2.4</v>
      </c>
      <c r="E307">
        <v>0</v>
      </c>
      <c r="F307">
        <v>8</v>
      </c>
    </row>
    <row r="308" spans="1:6" x14ac:dyDescent="0.2">
      <c r="A308" t="s">
        <v>954</v>
      </c>
      <c r="B308" t="s">
        <v>280</v>
      </c>
      <c r="C308" t="s">
        <v>946</v>
      </c>
      <c r="D308">
        <v>2.7</v>
      </c>
      <c r="E308">
        <v>0</v>
      </c>
      <c r="F308">
        <v>8</v>
      </c>
    </row>
    <row r="309" spans="1:6" x14ac:dyDescent="0.2">
      <c r="A309" t="s">
        <v>983</v>
      </c>
      <c r="B309" t="s">
        <v>283</v>
      </c>
      <c r="C309" t="s">
        <v>977</v>
      </c>
      <c r="D309">
        <v>2.8</v>
      </c>
      <c r="E309">
        <v>0</v>
      </c>
      <c r="F309">
        <v>8</v>
      </c>
    </row>
    <row r="310" spans="1:6" x14ac:dyDescent="0.2">
      <c r="A310" t="s">
        <v>1034</v>
      </c>
      <c r="B310" t="s">
        <v>764</v>
      </c>
      <c r="C310" t="s">
        <v>1008</v>
      </c>
      <c r="D310">
        <v>2.9</v>
      </c>
      <c r="E310">
        <v>0</v>
      </c>
      <c r="F310">
        <v>8</v>
      </c>
    </row>
    <row r="311" spans="1:6" x14ac:dyDescent="0.2">
      <c r="A311" t="s">
        <v>1062</v>
      </c>
      <c r="B311" t="s">
        <v>778</v>
      </c>
      <c r="C311" t="s">
        <v>1036</v>
      </c>
      <c r="D311">
        <v>3</v>
      </c>
      <c r="E311">
        <v>2</v>
      </c>
      <c r="F311">
        <v>8</v>
      </c>
    </row>
    <row r="312" spans="1:6" x14ac:dyDescent="0.2">
      <c r="A312" t="s">
        <v>1121</v>
      </c>
      <c r="B312" t="s">
        <v>277</v>
      </c>
      <c r="C312" t="s">
        <v>1110</v>
      </c>
      <c r="D312">
        <v>3.3</v>
      </c>
      <c r="E312">
        <v>0</v>
      </c>
      <c r="F312">
        <v>8</v>
      </c>
    </row>
    <row r="313" spans="1:6" x14ac:dyDescent="0.2">
      <c r="A313" t="s">
        <v>1150</v>
      </c>
      <c r="B313" t="s">
        <v>281</v>
      </c>
      <c r="C313" t="s">
        <v>1143</v>
      </c>
      <c r="D313">
        <v>3.6</v>
      </c>
      <c r="E313">
        <v>2</v>
      </c>
      <c r="F313">
        <v>8</v>
      </c>
    </row>
    <row r="314" spans="1:6" x14ac:dyDescent="0.2">
      <c r="A314" t="s">
        <v>1177</v>
      </c>
      <c r="B314" t="s">
        <v>281</v>
      </c>
      <c r="C314" t="s">
        <v>1176</v>
      </c>
      <c r="D314">
        <v>4</v>
      </c>
      <c r="E314">
        <v>0</v>
      </c>
      <c r="F314">
        <v>8</v>
      </c>
    </row>
    <row r="315" spans="1:6" x14ac:dyDescent="0.2">
      <c r="A315" t="s">
        <v>712</v>
      </c>
      <c r="B315" t="s">
        <v>272</v>
      </c>
      <c r="C315" t="s">
        <v>710</v>
      </c>
      <c r="D315">
        <v>1.3</v>
      </c>
      <c r="E315">
        <v>2</v>
      </c>
      <c r="F315">
        <v>7</v>
      </c>
    </row>
    <row r="316" spans="1:6" x14ac:dyDescent="0.2">
      <c r="A316" t="s">
        <v>791</v>
      </c>
      <c r="B316" t="s">
        <v>270</v>
      </c>
      <c r="C316" t="s">
        <v>781</v>
      </c>
      <c r="D316">
        <v>1.8</v>
      </c>
      <c r="E316">
        <v>0</v>
      </c>
      <c r="F316">
        <v>7</v>
      </c>
    </row>
    <row r="317" spans="1:6" x14ac:dyDescent="0.2">
      <c r="A317" t="s">
        <v>831</v>
      </c>
      <c r="B317" t="s">
        <v>281</v>
      </c>
      <c r="C317" t="s">
        <v>823</v>
      </c>
      <c r="D317">
        <v>1.9</v>
      </c>
      <c r="E317">
        <v>2</v>
      </c>
      <c r="F317">
        <v>7</v>
      </c>
    </row>
    <row r="318" spans="1:6" x14ac:dyDescent="0.2">
      <c r="A318" t="s">
        <v>844</v>
      </c>
      <c r="B318" t="s">
        <v>283</v>
      </c>
      <c r="C318" t="s">
        <v>841</v>
      </c>
      <c r="D318">
        <v>1.9</v>
      </c>
      <c r="E318">
        <v>1</v>
      </c>
      <c r="F318">
        <v>7</v>
      </c>
    </row>
    <row r="319" spans="1:6" x14ac:dyDescent="0.2">
      <c r="A319" t="s">
        <v>925</v>
      </c>
      <c r="B319" t="s">
        <v>272</v>
      </c>
      <c r="C319" t="s">
        <v>913</v>
      </c>
      <c r="D319">
        <v>2.2000000000000002</v>
      </c>
      <c r="E319">
        <v>0</v>
      </c>
      <c r="F319">
        <v>7</v>
      </c>
    </row>
    <row r="320" spans="1:6" x14ac:dyDescent="0.2">
      <c r="A320" t="s">
        <v>1232</v>
      </c>
      <c r="B320" t="s">
        <v>278</v>
      </c>
      <c r="C320" t="s">
        <v>946</v>
      </c>
      <c r="D320">
        <v>2.2999999999999998</v>
      </c>
      <c r="E320">
        <v>1</v>
      </c>
      <c r="F320">
        <v>7</v>
      </c>
    </row>
    <row r="321" spans="1:6" x14ac:dyDescent="0.2">
      <c r="A321" t="s">
        <v>1001</v>
      </c>
      <c r="B321" t="s">
        <v>276</v>
      </c>
      <c r="C321" t="s">
        <v>977</v>
      </c>
      <c r="D321">
        <v>2.4</v>
      </c>
      <c r="E321">
        <v>0</v>
      </c>
      <c r="F321">
        <v>7</v>
      </c>
    </row>
    <row r="322" spans="1:6" x14ac:dyDescent="0.2">
      <c r="A322" t="s">
        <v>1041</v>
      </c>
      <c r="B322" t="s">
        <v>280</v>
      </c>
      <c r="C322" t="s">
        <v>1036</v>
      </c>
      <c r="D322">
        <v>2.6</v>
      </c>
      <c r="E322">
        <v>0</v>
      </c>
      <c r="F322">
        <v>7</v>
      </c>
    </row>
    <row r="323" spans="1:6" x14ac:dyDescent="0.2">
      <c r="A323" t="s">
        <v>1069</v>
      </c>
      <c r="B323" t="s">
        <v>704</v>
      </c>
      <c r="C323" t="s">
        <v>1065</v>
      </c>
      <c r="D323">
        <v>2.7</v>
      </c>
      <c r="E323">
        <v>1</v>
      </c>
      <c r="F323">
        <v>7</v>
      </c>
    </row>
    <row r="324" spans="1:6" x14ac:dyDescent="0.2">
      <c r="A324" t="s">
        <v>1160</v>
      </c>
      <c r="B324" t="s">
        <v>704</v>
      </c>
      <c r="C324" t="s">
        <v>1143</v>
      </c>
      <c r="D324">
        <v>3.2</v>
      </c>
      <c r="E324">
        <v>1</v>
      </c>
      <c r="F324">
        <v>7</v>
      </c>
    </row>
    <row r="325" spans="1:6" x14ac:dyDescent="0.2">
      <c r="A325" t="s">
        <v>741</v>
      </c>
      <c r="B325" t="s">
        <v>278</v>
      </c>
      <c r="C325" t="s">
        <v>737</v>
      </c>
      <c r="D325">
        <v>1.3</v>
      </c>
      <c r="E325">
        <v>1</v>
      </c>
      <c r="F325">
        <v>6</v>
      </c>
    </row>
    <row r="326" spans="1:6" x14ac:dyDescent="0.2">
      <c r="A326" t="s">
        <v>774</v>
      </c>
      <c r="B326" t="s">
        <v>267</v>
      </c>
      <c r="C326" t="s">
        <v>772</v>
      </c>
      <c r="D326">
        <v>1.5</v>
      </c>
      <c r="E326">
        <v>0</v>
      </c>
      <c r="F326">
        <v>6</v>
      </c>
    </row>
    <row r="327" spans="1:6" x14ac:dyDescent="0.2">
      <c r="A327" t="s">
        <v>795</v>
      </c>
      <c r="B327" t="s">
        <v>276</v>
      </c>
      <c r="C327" t="s">
        <v>781</v>
      </c>
      <c r="D327">
        <v>1.5</v>
      </c>
      <c r="E327">
        <v>2</v>
      </c>
      <c r="F327">
        <v>6</v>
      </c>
    </row>
    <row r="328" spans="1:6" x14ac:dyDescent="0.2">
      <c r="A328" t="s">
        <v>805</v>
      </c>
      <c r="B328" t="s">
        <v>271</v>
      </c>
      <c r="C328" t="s">
        <v>797</v>
      </c>
      <c r="D328">
        <v>1.5</v>
      </c>
      <c r="E328">
        <v>0</v>
      </c>
      <c r="F328">
        <v>6</v>
      </c>
    </row>
    <row r="329" spans="1:6" x14ac:dyDescent="0.2">
      <c r="A329" t="s">
        <v>806</v>
      </c>
      <c r="B329" t="s">
        <v>279</v>
      </c>
      <c r="C329" t="s">
        <v>797</v>
      </c>
      <c r="D329">
        <v>1.5</v>
      </c>
      <c r="E329">
        <v>1</v>
      </c>
      <c r="F329">
        <v>6</v>
      </c>
    </row>
    <row r="330" spans="1:6" x14ac:dyDescent="0.2">
      <c r="A330" t="s">
        <v>816</v>
      </c>
      <c r="B330" t="s">
        <v>283</v>
      </c>
      <c r="C330" t="s">
        <v>809</v>
      </c>
      <c r="D330">
        <v>1.6</v>
      </c>
      <c r="E330">
        <v>0</v>
      </c>
      <c r="F330">
        <v>6</v>
      </c>
    </row>
    <row r="331" spans="1:6" x14ac:dyDescent="0.2">
      <c r="A331" t="s">
        <v>1246</v>
      </c>
      <c r="B331" t="s">
        <v>280</v>
      </c>
      <c r="C331" t="s">
        <v>823</v>
      </c>
      <c r="D331">
        <v>1.6</v>
      </c>
      <c r="E331">
        <v>0</v>
      </c>
      <c r="F331">
        <v>6</v>
      </c>
    </row>
    <row r="332" spans="1:6" x14ac:dyDescent="0.2">
      <c r="A332" t="s">
        <v>870</v>
      </c>
      <c r="B332" t="s">
        <v>281</v>
      </c>
      <c r="C332" t="s">
        <v>863</v>
      </c>
      <c r="D332">
        <v>1.7</v>
      </c>
      <c r="E332">
        <v>0</v>
      </c>
      <c r="F332">
        <v>6</v>
      </c>
    </row>
    <row r="333" spans="1:6" x14ac:dyDescent="0.2">
      <c r="A333" t="s">
        <v>890</v>
      </c>
      <c r="B333" t="s">
        <v>281</v>
      </c>
      <c r="C333" t="s">
        <v>879</v>
      </c>
      <c r="D333">
        <v>1.8</v>
      </c>
      <c r="E333">
        <v>0</v>
      </c>
      <c r="F333">
        <v>6</v>
      </c>
    </row>
    <row r="334" spans="1:6" x14ac:dyDescent="0.2">
      <c r="A334" t="s">
        <v>951</v>
      </c>
      <c r="B334" t="s">
        <v>276</v>
      </c>
      <c r="C334" t="s">
        <v>946</v>
      </c>
      <c r="D334">
        <v>2</v>
      </c>
      <c r="E334">
        <v>1</v>
      </c>
      <c r="F334">
        <v>6</v>
      </c>
    </row>
    <row r="335" spans="1:6" x14ac:dyDescent="0.2">
      <c r="A335" t="s">
        <v>996</v>
      </c>
      <c r="B335" t="s">
        <v>269</v>
      </c>
      <c r="C335" t="s">
        <v>977</v>
      </c>
      <c r="D335">
        <v>2.1</v>
      </c>
      <c r="E335">
        <v>0</v>
      </c>
      <c r="F335">
        <v>6</v>
      </c>
    </row>
    <row r="336" spans="1:6" x14ac:dyDescent="0.2">
      <c r="A336" t="s">
        <v>1044</v>
      </c>
      <c r="B336" t="s">
        <v>279</v>
      </c>
      <c r="C336" t="s">
        <v>1036</v>
      </c>
      <c r="D336">
        <v>2.2000000000000002</v>
      </c>
      <c r="E336">
        <v>0</v>
      </c>
      <c r="F336">
        <v>6</v>
      </c>
    </row>
    <row r="337" spans="1:6" x14ac:dyDescent="0.2">
      <c r="A337" t="s">
        <v>1068</v>
      </c>
      <c r="B337" t="s">
        <v>704</v>
      </c>
      <c r="C337" t="s">
        <v>1065</v>
      </c>
      <c r="D337">
        <v>2.2999999999999998</v>
      </c>
      <c r="E337">
        <v>0</v>
      </c>
      <c r="F337">
        <v>6</v>
      </c>
    </row>
    <row r="338" spans="1:6" x14ac:dyDescent="0.2">
      <c r="A338" t="s">
        <v>1118</v>
      </c>
      <c r="B338" t="s">
        <v>284</v>
      </c>
      <c r="C338" t="s">
        <v>1110</v>
      </c>
      <c r="D338">
        <v>2.5</v>
      </c>
      <c r="E338">
        <v>0</v>
      </c>
      <c r="F338">
        <v>6</v>
      </c>
    </row>
    <row r="339" spans="1:6" x14ac:dyDescent="0.2">
      <c r="A339" t="s">
        <v>1139</v>
      </c>
      <c r="B339" t="s">
        <v>764</v>
      </c>
      <c r="C339" t="s">
        <v>1129</v>
      </c>
      <c r="D339">
        <v>2.6</v>
      </c>
      <c r="E339">
        <v>0</v>
      </c>
      <c r="F339">
        <v>6</v>
      </c>
    </row>
    <row r="340" spans="1:6" x14ac:dyDescent="0.2">
      <c r="A340" t="s">
        <v>1166</v>
      </c>
      <c r="B340" t="s">
        <v>764</v>
      </c>
      <c r="C340" t="s">
        <v>1143</v>
      </c>
      <c r="D340">
        <v>2.7</v>
      </c>
      <c r="E340">
        <v>0</v>
      </c>
      <c r="F340">
        <v>6</v>
      </c>
    </row>
    <row r="341" spans="1:6" x14ac:dyDescent="0.2">
      <c r="A341" t="s">
        <v>1201</v>
      </c>
      <c r="B341" t="s">
        <v>778</v>
      </c>
      <c r="C341" t="s">
        <v>1198</v>
      </c>
      <c r="D341">
        <v>3.5</v>
      </c>
      <c r="E341">
        <v>0</v>
      </c>
      <c r="F341">
        <v>6</v>
      </c>
    </row>
    <row r="342" spans="1:6" x14ac:dyDescent="0.2">
      <c r="A342" t="s">
        <v>744</v>
      </c>
      <c r="B342" t="s">
        <v>280</v>
      </c>
      <c r="C342" t="s">
        <v>737</v>
      </c>
      <c r="D342">
        <v>1.1000000000000001</v>
      </c>
      <c r="E342">
        <v>0</v>
      </c>
      <c r="F342">
        <v>5</v>
      </c>
    </row>
    <row r="343" spans="1:6" x14ac:dyDescent="0.2">
      <c r="A343" t="s">
        <v>845</v>
      </c>
      <c r="B343" t="s">
        <v>272</v>
      </c>
      <c r="C343" t="s">
        <v>841</v>
      </c>
      <c r="D343">
        <v>1.4</v>
      </c>
      <c r="E343">
        <v>0</v>
      </c>
      <c r="F343">
        <v>5</v>
      </c>
    </row>
    <row r="344" spans="1:6" x14ac:dyDescent="0.2">
      <c r="A344" t="s">
        <v>847</v>
      </c>
      <c r="B344" t="s">
        <v>269</v>
      </c>
      <c r="C344" t="s">
        <v>841</v>
      </c>
      <c r="D344">
        <v>1.4</v>
      </c>
      <c r="E344">
        <v>0</v>
      </c>
      <c r="F344">
        <v>5</v>
      </c>
    </row>
    <row r="345" spans="1:6" x14ac:dyDescent="0.2">
      <c r="A345" t="s">
        <v>891</v>
      </c>
      <c r="B345" t="s">
        <v>271</v>
      </c>
      <c r="C345" t="s">
        <v>879</v>
      </c>
      <c r="D345">
        <v>1.5</v>
      </c>
      <c r="E345">
        <v>0</v>
      </c>
      <c r="F345">
        <v>5</v>
      </c>
    </row>
    <row r="346" spans="1:6" x14ac:dyDescent="0.2">
      <c r="A346" t="s">
        <v>905</v>
      </c>
      <c r="B346" t="s">
        <v>271</v>
      </c>
      <c r="C346" t="s">
        <v>896</v>
      </c>
      <c r="D346">
        <v>1.5</v>
      </c>
      <c r="E346">
        <v>0</v>
      </c>
      <c r="F346">
        <v>5</v>
      </c>
    </row>
    <row r="347" spans="1:6" x14ac:dyDescent="0.2">
      <c r="A347" t="s">
        <v>994</v>
      </c>
      <c r="B347" t="s">
        <v>277</v>
      </c>
      <c r="C347" t="s">
        <v>977</v>
      </c>
      <c r="D347">
        <v>1.7</v>
      </c>
      <c r="E347">
        <v>0</v>
      </c>
      <c r="F347">
        <v>5</v>
      </c>
    </row>
    <row r="348" spans="1:6" x14ac:dyDescent="0.2">
      <c r="A348" t="s">
        <v>1000</v>
      </c>
      <c r="B348" t="s">
        <v>276</v>
      </c>
      <c r="C348" t="s">
        <v>977</v>
      </c>
      <c r="D348">
        <v>1.7</v>
      </c>
      <c r="E348">
        <v>0</v>
      </c>
      <c r="F348">
        <v>5</v>
      </c>
    </row>
    <row r="349" spans="1:6" x14ac:dyDescent="0.2">
      <c r="A349" t="s">
        <v>1010</v>
      </c>
      <c r="B349" t="s">
        <v>283</v>
      </c>
      <c r="C349" t="s">
        <v>1008</v>
      </c>
      <c r="D349">
        <v>1.8</v>
      </c>
      <c r="E349">
        <v>0</v>
      </c>
      <c r="F349">
        <v>5</v>
      </c>
    </row>
    <row r="350" spans="1:6" x14ac:dyDescent="0.2">
      <c r="A350" t="s">
        <v>1099</v>
      </c>
      <c r="B350" t="s">
        <v>284</v>
      </c>
      <c r="C350" t="s">
        <v>1084</v>
      </c>
      <c r="D350">
        <v>2</v>
      </c>
      <c r="E350">
        <v>1</v>
      </c>
      <c r="F350">
        <v>5</v>
      </c>
    </row>
    <row r="351" spans="1:6" x14ac:dyDescent="0.2">
      <c r="A351" t="s">
        <v>1148</v>
      </c>
      <c r="B351" t="s">
        <v>274</v>
      </c>
      <c r="C351" t="s">
        <v>1143</v>
      </c>
      <c r="D351">
        <v>2.2999999999999998</v>
      </c>
      <c r="E351">
        <v>0</v>
      </c>
      <c r="F351">
        <v>5</v>
      </c>
    </row>
    <row r="352" spans="1:6" x14ac:dyDescent="0.2">
      <c r="A352" t="s">
        <v>698</v>
      </c>
      <c r="B352" t="s">
        <v>278</v>
      </c>
      <c r="C352" t="s">
        <v>697</v>
      </c>
      <c r="D352">
        <v>0.7</v>
      </c>
      <c r="E352">
        <v>-1</v>
      </c>
      <c r="F352">
        <v>4</v>
      </c>
    </row>
    <row r="353" spans="1:6" x14ac:dyDescent="0.2">
      <c r="A353" t="s">
        <v>707</v>
      </c>
      <c r="B353" t="s">
        <v>270</v>
      </c>
      <c r="C353" t="s">
        <v>706</v>
      </c>
      <c r="D353">
        <v>0.8</v>
      </c>
      <c r="E353">
        <v>1</v>
      </c>
      <c r="F353">
        <v>4</v>
      </c>
    </row>
    <row r="354" spans="1:6" x14ac:dyDescent="0.2">
      <c r="A354" t="s">
        <v>742</v>
      </c>
      <c r="B354" t="s">
        <v>271</v>
      </c>
      <c r="C354" t="s">
        <v>737</v>
      </c>
      <c r="D354">
        <v>0.9</v>
      </c>
      <c r="E354">
        <v>1</v>
      </c>
      <c r="F354">
        <v>4</v>
      </c>
    </row>
    <row r="355" spans="1:6" x14ac:dyDescent="0.2">
      <c r="A355" t="s">
        <v>825</v>
      </c>
      <c r="B355" t="s">
        <v>271</v>
      </c>
      <c r="C355" t="s">
        <v>823</v>
      </c>
      <c r="D355">
        <v>1.1000000000000001</v>
      </c>
      <c r="E355">
        <v>0</v>
      </c>
      <c r="F355">
        <v>4</v>
      </c>
    </row>
    <row r="356" spans="1:6" x14ac:dyDescent="0.2">
      <c r="A356" t="s">
        <v>826</v>
      </c>
      <c r="B356" t="s">
        <v>269</v>
      </c>
      <c r="C356" t="s">
        <v>823</v>
      </c>
      <c r="D356">
        <v>1.1000000000000001</v>
      </c>
      <c r="E356">
        <v>1</v>
      </c>
      <c r="F356">
        <v>4</v>
      </c>
    </row>
    <row r="357" spans="1:6" x14ac:dyDescent="0.2">
      <c r="A357" t="s">
        <v>852</v>
      </c>
      <c r="B357" t="s">
        <v>272</v>
      </c>
      <c r="C357" t="s">
        <v>841</v>
      </c>
      <c r="D357">
        <v>1.1000000000000001</v>
      </c>
      <c r="E357">
        <v>1</v>
      </c>
      <c r="F357">
        <v>4</v>
      </c>
    </row>
    <row r="358" spans="1:6" x14ac:dyDescent="0.2">
      <c r="A358" t="s">
        <v>859</v>
      </c>
      <c r="B358" t="s">
        <v>273</v>
      </c>
      <c r="C358" t="s">
        <v>841</v>
      </c>
      <c r="D358">
        <v>1.1000000000000001</v>
      </c>
      <c r="E358">
        <v>0</v>
      </c>
      <c r="F358">
        <v>4</v>
      </c>
    </row>
    <row r="359" spans="1:6" x14ac:dyDescent="0.2">
      <c r="A359" t="s">
        <v>943</v>
      </c>
      <c r="B359" t="s">
        <v>778</v>
      </c>
      <c r="C359" t="s">
        <v>931</v>
      </c>
      <c r="D359">
        <v>1.3</v>
      </c>
      <c r="E359">
        <v>0</v>
      </c>
      <c r="F359">
        <v>4</v>
      </c>
    </row>
    <row r="360" spans="1:6" x14ac:dyDescent="0.2">
      <c r="A360" t="s">
        <v>962</v>
      </c>
      <c r="B360" t="s">
        <v>281</v>
      </c>
      <c r="C360" t="s">
        <v>946</v>
      </c>
      <c r="D360">
        <v>1.3</v>
      </c>
      <c r="E360">
        <v>0</v>
      </c>
      <c r="F360">
        <v>4</v>
      </c>
    </row>
    <row r="361" spans="1:6" x14ac:dyDescent="0.2">
      <c r="A361" t="s">
        <v>981</v>
      </c>
      <c r="B361" t="s">
        <v>283</v>
      </c>
      <c r="C361" t="s">
        <v>977</v>
      </c>
      <c r="D361">
        <v>1.4</v>
      </c>
      <c r="E361">
        <v>0</v>
      </c>
      <c r="F361">
        <v>4</v>
      </c>
    </row>
    <row r="362" spans="1:6" x14ac:dyDescent="0.2">
      <c r="A362" t="s">
        <v>1061</v>
      </c>
      <c r="B362" t="s">
        <v>277</v>
      </c>
      <c r="C362" t="s">
        <v>1036</v>
      </c>
      <c r="D362">
        <v>1.5</v>
      </c>
      <c r="E362">
        <v>0</v>
      </c>
      <c r="F362">
        <v>4</v>
      </c>
    </row>
    <row r="363" spans="1:6" x14ac:dyDescent="0.2">
      <c r="A363" t="s">
        <v>1093</v>
      </c>
      <c r="B363" t="s">
        <v>778</v>
      </c>
      <c r="C363" t="s">
        <v>1084</v>
      </c>
      <c r="D363">
        <v>1.6</v>
      </c>
      <c r="E363">
        <v>0</v>
      </c>
      <c r="F363">
        <v>4</v>
      </c>
    </row>
    <row r="364" spans="1:6" x14ac:dyDescent="0.2">
      <c r="A364" t="s">
        <v>1146</v>
      </c>
      <c r="B364" t="s">
        <v>284</v>
      </c>
      <c r="C364" t="s">
        <v>1143</v>
      </c>
      <c r="D364">
        <v>1.8</v>
      </c>
      <c r="E364">
        <v>0</v>
      </c>
      <c r="F364">
        <v>4</v>
      </c>
    </row>
    <row r="365" spans="1:6" x14ac:dyDescent="0.2">
      <c r="A365" t="s">
        <v>715</v>
      </c>
      <c r="B365" t="s">
        <v>276</v>
      </c>
      <c r="C365" t="s">
        <v>714</v>
      </c>
      <c r="D365">
        <v>0.6</v>
      </c>
      <c r="E365">
        <v>0</v>
      </c>
      <c r="F365">
        <v>3</v>
      </c>
    </row>
    <row r="366" spans="1:6" x14ac:dyDescent="0.2">
      <c r="A366" t="s">
        <v>1272</v>
      </c>
      <c r="B366" t="s">
        <v>279</v>
      </c>
      <c r="C366" t="s">
        <v>797</v>
      </c>
      <c r="D366">
        <v>0.8</v>
      </c>
      <c r="E366">
        <v>0</v>
      </c>
      <c r="F366">
        <v>3</v>
      </c>
    </row>
    <row r="367" spans="1:6" x14ac:dyDescent="0.2">
      <c r="A367" t="s">
        <v>808</v>
      </c>
      <c r="B367" t="s">
        <v>268</v>
      </c>
      <c r="C367" t="s">
        <v>809</v>
      </c>
      <c r="D367">
        <v>0.8</v>
      </c>
      <c r="E367">
        <v>0</v>
      </c>
      <c r="F367">
        <v>3</v>
      </c>
    </row>
    <row r="368" spans="1:6" x14ac:dyDescent="0.2">
      <c r="A368" t="s">
        <v>819</v>
      </c>
      <c r="B368" t="s">
        <v>281</v>
      </c>
      <c r="C368" t="s">
        <v>809</v>
      </c>
      <c r="D368">
        <v>0.8</v>
      </c>
      <c r="E368">
        <v>1</v>
      </c>
      <c r="F368">
        <v>3</v>
      </c>
    </row>
    <row r="369" spans="1:6" x14ac:dyDescent="0.2">
      <c r="A369" t="s">
        <v>836</v>
      </c>
      <c r="B369" t="s">
        <v>284</v>
      </c>
      <c r="C369" t="s">
        <v>823</v>
      </c>
      <c r="D369">
        <v>0.8</v>
      </c>
      <c r="E369">
        <v>0</v>
      </c>
      <c r="F369">
        <v>3</v>
      </c>
    </row>
    <row r="370" spans="1:6" x14ac:dyDescent="0.2">
      <c r="A370" t="s">
        <v>874</v>
      </c>
      <c r="B370" t="s">
        <v>279</v>
      </c>
      <c r="C370" t="s">
        <v>863</v>
      </c>
      <c r="D370">
        <v>0.9</v>
      </c>
      <c r="E370">
        <v>0</v>
      </c>
      <c r="F370">
        <v>3</v>
      </c>
    </row>
    <row r="371" spans="1:6" x14ac:dyDescent="0.2">
      <c r="A371" t="s">
        <v>876</v>
      </c>
      <c r="B371" t="s">
        <v>274</v>
      </c>
      <c r="C371" t="s">
        <v>863</v>
      </c>
      <c r="D371">
        <v>0.9</v>
      </c>
      <c r="E371">
        <v>0</v>
      </c>
      <c r="F371">
        <v>3</v>
      </c>
    </row>
    <row r="372" spans="1:6" x14ac:dyDescent="0.2">
      <c r="A372" t="s">
        <v>882</v>
      </c>
      <c r="B372" t="s">
        <v>272</v>
      </c>
      <c r="C372" t="s">
        <v>879</v>
      </c>
      <c r="D372">
        <v>0.9</v>
      </c>
      <c r="E372">
        <v>0</v>
      </c>
      <c r="F372">
        <v>3</v>
      </c>
    </row>
    <row r="373" spans="1:6" x14ac:dyDescent="0.2">
      <c r="A373" t="s">
        <v>921</v>
      </c>
      <c r="B373" t="s">
        <v>270</v>
      </c>
      <c r="C373" t="s">
        <v>913</v>
      </c>
      <c r="D373">
        <v>0.9</v>
      </c>
      <c r="E373">
        <v>0</v>
      </c>
      <c r="F373">
        <v>3</v>
      </c>
    </row>
    <row r="374" spans="1:6" x14ac:dyDescent="0.2">
      <c r="A374" t="s">
        <v>942</v>
      </c>
      <c r="B374" t="s">
        <v>279</v>
      </c>
      <c r="C374" t="s">
        <v>931</v>
      </c>
      <c r="D374">
        <v>1</v>
      </c>
      <c r="E374">
        <v>4</v>
      </c>
      <c r="F374">
        <v>3</v>
      </c>
    </row>
    <row r="375" spans="1:6" x14ac:dyDescent="0.2">
      <c r="A375" t="s">
        <v>953</v>
      </c>
      <c r="B375" t="s">
        <v>276</v>
      </c>
      <c r="C375" t="s">
        <v>946</v>
      </c>
      <c r="D375">
        <v>1</v>
      </c>
      <c r="E375">
        <v>1</v>
      </c>
      <c r="F375">
        <v>3</v>
      </c>
    </row>
    <row r="376" spans="1:6" x14ac:dyDescent="0.2">
      <c r="A376" t="s">
        <v>965</v>
      </c>
      <c r="B376" t="s">
        <v>778</v>
      </c>
      <c r="C376" t="s">
        <v>946</v>
      </c>
      <c r="D376">
        <v>1</v>
      </c>
      <c r="E376">
        <v>0</v>
      </c>
      <c r="F376">
        <v>3</v>
      </c>
    </row>
    <row r="377" spans="1:6" x14ac:dyDescent="0.2">
      <c r="A377" t="s">
        <v>980</v>
      </c>
      <c r="B377" t="s">
        <v>271</v>
      </c>
      <c r="C377" t="s">
        <v>977</v>
      </c>
      <c r="D377">
        <v>1</v>
      </c>
      <c r="E377">
        <v>0</v>
      </c>
      <c r="F377">
        <v>3</v>
      </c>
    </row>
    <row r="378" spans="1:6" x14ac:dyDescent="0.2">
      <c r="A378" t="s">
        <v>986</v>
      </c>
      <c r="B378" t="s">
        <v>272</v>
      </c>
      <c r="C378" t="s">
        <v>977</v>
      </c>
      <c r="D378">
        <v>1</v>
      </c>
      <c r="E378">
        <v>0</v>
      </c>
      <c r="F378">
        <v>3</v>
      </c>
    </row>
    <row r="379" spans="1:6" x14ac:dyDescent="0.2">
      <c r="A379" t="s">
        <v>998</v>
      </c>
      <c r="B379" t="s">
        <v>280</v>
      </c>
      <c r="C379" t="s">
        <v>977</v>
      </c>
      <c r="D379">
        <v>1</v>
      </c>
      <c r="E379">
        <v>1</v>
      </c>
      <c r="F379">
        <v>3</v>
      </c>
    </row>
    <row r="380" spans="1:6" x14ac:dyDescent="0.2">
      <c r="A380" t="s">
        <v>1006</v>
      </c>
      <c r="B380" t="s">
        <v>273</v>
      </c>
      <c r="C380" t="s">
        <v>977</v>
      </c>
      <c r="D380">
        <v>1</v>
      </c>
      <c r="E380">
        <v>0</v>
      </c>
      <c r="F380">
        <v>3</v>
      </c>
    </row>
    <row r="381" spans="1:6" x14ac:dyDescent="0.2">
      <c r="A381" t="s">
        <v>1029</v>
      </c>
      <c r="B381" t="s">
        <v>704</v>
      </c>
      <c r="C381" t="s">
        <v>1008</v>
      </c>
      <c r="D381">
        <v>1.1000000000000001</v>
      </c>
      <c r="E381">
        <v>0</v>
      </c>
      <c r="F381">
        <v>3</v>
      </c>
    </row>
    <row r="382" spans="1:6" x14ac:dyDescent="0.2">
      <c r="A382" t="s">
        <v>1059</v>
      </c>
      <c r="B382" t="s">
        <v>278</v>
      </c>
      <c r="C382" t="s">
        <v>1036</v>
      </c>
      <c r="D382">
        <v>1.1000000000000001</v>
      </c>
      <c r="E382">
        <v>0</v>
      </c>
      <c r="F382">
        <v>3</v>
      </c>
    </row>
    <row r="383" spans="1:6" x14ac:dyDescent="0.2">
      <c r="A383" t="s">
        <v>1064</v>
      </c>
      <c r="B383" t="s">
        <v>283</v>
      </c>
      <c r="C383" t="s">
        <v>1036</v>
      </c>
      <c r="D383">
        <v>1.1000000000000001</v>
      </c>
      <c r="E383">
        <v>0</v>
      </c>
      <c r="F383">
        <v>3</v>
      </c>
    </row>
    <row r="384" spans="1:6" x14ac:dyDescent="0.2">
      <c r="A384" t="s">
        <v>1285</v>
      </c>
      <c r="B384" t="s">
        <v>764</v>
      </c>
      <c r="C384" t="s">
        <v>1036</v>
      </c>
      <c r="D384">
        <v>1.1000000000000001</v>
      </c>
      <c r="E384">
        <v>1</v>
      </c>
      <c r="F384">
        <v>3</v>
      </c>
    </row>
    <row r="385" spans="1:6" x14ac:dyDescent="0.2">
      <c r="A385" t="s">
        <v>1081</v>
      </c>
      <c r="B385" t="s">
        <v>277</v>
      </c>
      <c r="C385" t="s">
        <v>1065</v>
      </c>
      <c r="D385">
        <v>1.2</v>
      </c>
      <c r="E385">
        <v>0</v>
      </c>
      <c r="F385">
        <v>3</v>
      </c>
    </row>
    <row r="386" spans="1:6" x14ac:dyDescent="0.2">
      <c r="A386" t="s">
        <v>1233</v>
      </c>
      <c r="B386" t="s">
        <v>278</v>
      </c>
      <c r="C386" t="s">
        <v>1084</v>
      </c>
      <c r="D386">
        <v>1.2</v>
      </c>
      <c r="E386">
        <v>0</v>
      </c>
      <c r="F386">
        <v>3</v>
      </c>
    </row>
    <row r="387" spans="1:6" x14ac:dyDescent="0.2">
      <c r="A387" t="s">
        <v>1141</v>
      </c>
      <c r="B387" t="s">
        <v>280</v>
      </c>
      <c r="C387" t="s">
        <v>1129</v>
      </c>
      <c r="D387">
        <v>1.3</v>
      </c>
      <c r="E387">
        <v>0</v>
      </c>
      <c r="F387">
        <v>3</v>
      </c>
    </row>
    <row r="388" spans="1:6" x14ac:dyDescent="0.2">
      <c r="A388" t="s">
        <v>1149</v>
      </c>
      <c r="B388" t="s">
        <v>273</v>
      </c>
      <c r="C388" t="s">
        <v>1143</v>
      </c>
      <c r="D388">
        <v>1.4</v>
      </c>
      <c r="E388">
        <v>0</v>
      </c>
      <c r="F388">
        <v>3</v>
      </c>
    </row>
    <row r="389" spans="1:6" x14ac:dyDescent="0.2">
      <c r="A389" t="s">
        <v>1157</v>
      </c>
      <c r="B389" t="s">
        <v>277</v>
      </c>
      <c r="C389" t="s">
        <v>1143</v>
      </c>
      <c r="D389">
        <v>1.4</v>
      </c>
      <c r="E389">
        <v>0</v>
      </c>
      <c r="F389">
        <v>3</v>
      </c>
    </row>
    <row r="390" spans="1:6" x14ac:dyDescent="0.2">
      <c r="A390" t="s">
        <v>1161</v>
      </c>
      <c r="B390" t="s">
        <v>704</v>
      </c>
      <c r="C390" t="s">
        <v>1143</v>
      </c>
      <c r="D390">
        <v>1.4</v>
      </c>
      <c r="E390">
        <v>0</v>
      </c>
      <c r="F390">
        <v>3</v>
      </c>
    </row>
    <row r="391" spans="1:6" x14ac:dyDescent="0.2">
      <c r="A391" t="s">
        <v>1175</v>
      </c>
      <c r="B391" t="s">
        <v>275</v>
      </c>
      <c r="C391" t="s">
        <v>1168</v>
      </c>
      <c r="D391">
        <v>1.4</v>
      </c>
      <c r="E391">
        <v>0</v>
      </c>
      <c r="F391">
        <v>3</v>
      </c>
    </row>
    <row r="392" spans="1:6" x14ac:dyDescent="0.2">
      <c r="A392" t="s">
        <v>1290</v>
      </c>
      <c r="B392" t="s">
        <v>273</v>
      </c>
      <c r="C392" t="s">
        <v>1168</v>
      </c>
      <c r="D392">
        <v>1.4</v>
      </c>
      <c r="E392">
        <v>0</v>
      </c>
      <c r="F392">
        <v>3</v>
      </c>
    </row>
    <row r="393" spans="1:6" x14ac:dyDescent="0.2">
      <c r="A393" t="s">
        <v>1291</v>
      </c>
      <c r="B393" t="s">
        <v>269</v>
      </c>
      <c r="C393" t="s">
        <v>1176</v>
      </c>
      <c r="D393">
        <v>1.5</v>
      </c>
      <c r="E393">
        <v>1</v>
      </c>
      <c r="F393">
        <v>3</v>
      </c>
    </row>
    <row r="394" spans="1:6" x14ac:dyDescent="0.2">
      <c r="A394" t="s">
        <v>721</v>
      </c>
      <c r="B394" t="s">
        <v>270</v>
      </c>
      <c r="C394" t="s">
        <v>718</v>
      </c>
      <c r="D394">
        <v>0.4</v>
      </c>
      <c r="E394">
        <v>0</v>
      </c>
      <c r="F394">
        <v>2</v>
      </c>
    </row>
    <row r="395" spans="1:6" x14ac:dyDescent="0.2">
      <c r="A395" t="s">
        <v>804</v>
      </c>
      <c r="B395" t="s">
        <v>268</v>
      </c>
      <c r="C395" t="s">
        <v>797</v>
      </c>
      <c r="D395">
        <v>0.5</v>
      </c>
      <c r="E395">
        <v>0</v>
      </c>
      <c r="F395">
        <v>2</v>
      </c>
    </row>
    <row r="396" spans="1:6" x14ac:dyDescent="0.2">
      <c r="A396" t="s">
        <v>1276</v>
      </c>
      <c r="B396" t="s">
        <v>277</v>
      </c>
      <c r="C396" t="s">
        <v>823</v>
      </c>
      <c r="D396">
        <v>0.5</v>
      </c>
      <c r="E396">
        <v>0</v>
      </c>
      <c r="F396">
        <v>2</v>
      </c>
    </row>
    <row r="397" spans="1:6" x14ac:dyDescent="0.2">
      <c r="A397" t="s">
        <v>868</v>
      </c>
      <c r="B397" t="s">
        <v>281</v>
      </c>
      <c r="C397" t="s">
        <v>863</v>
      </c>
      <c r="D397">
        <v>0.6</v>
      </c>
      <c r="E397">
        <v>0</v>
      </c>
      <c r="F397">
        <v>2</v>
      </c>
    </row>
    <row r="398" spans="1:6" x14ac:dyDescent="0.2">
      <c r="A398" t="s">
        <v>898</v>
      </c>
      <c r="B398" t="s">
        <v>273</v>
      </c>
      <c r="C398" t="s">
        <v>896</v>
      </c>
      <c r="D398">
        <v>0.6</v>
      </c>
      <c r="E398">
        <v>0</v>
      </c>
      <c r="F398">
        <v>2</v>
      </c>
    </row>
    <row r="399" spans="1:6" x14ac:dyDescent="0.2">
      <c r="A399" t="s">
        <v>960</v>
      </c>
      <c r="B399" t="s">
        <v>278</v>
      </c>
      <c r="C399" t="s">
        <v>946</v>
      </c>
      <c r="D399">
        <v>0.7</v>
      </c>
      <c r="E399">
        <v>0</v>
      </c>
      <c r="F399">
        <v>2</v>
      </c>
    </row>
    <row r="400" spans="1:6" x14ac:dyDescent="0.2">
      <c r="A400" t="s">
        <v>975</v>
      </c>
      <c r="B400" t="s">
        <v>269</v>
      </c>
      <c r="C400" t="s">
        <v>946</v>
      </c>
      <c r="D400">
        <v>0.7</v>
      </c>
      <c r="E400">
        <v>1</v>
      </c>
      <c r="F400">
        <v>2</v>
      </c>
    </row>
    <row r="401" spans="1:6" x14ac:dyDescent="0.2">
      <c r="A401" t="s">
        <v>992</v>
      </c>
      <c r="B401" t="s">
        <v>273</v>
      </c>
      <c r="C401" t="s">
        <v>977</v>
      </c>
      <c r="D401">
        <v>0.7</v>
      </c>
      <c r="E401">
        <v>0</v>
      </c>
      <c r="F401">
        <v>2</v>
      </c>
    </row>
    <row r="402" spans="1:6" x14ac:dyDescent="0.2">
      <c r="A402" t="s">
        <v>1282</v>
      </c>
      <c r="B402" t="s">
        <v>280</v>
      </c>
      <c r="C402" t="s">
        <v>1008</v>
      </c>
      <c r="D402">
        <v>0.7</v>
      </c>
      <c r="E402">
        <v>0</v>
      </c>
      <c r="F402">
        <v>2</v>
      </c>
    </row>
    <row r="403" spans="1:6" x14ac:dyDescent="0.2">
      <c r="A403" t="s">
        <v>1210</v>
      </c>
      <c r="B403" t="s">
        <v>277</v>
      </c>
      <c r="C403" t="s">
        <v>1036</v>
      </c>
      <c r="D403">
        <v>0.7</v>
      </c>
      <c r="E403">
        <v>0</v>
      </c>
      <c r="F403">
        <v>2</v>
      </c>
    </row>
    <row r="404" spans="1:6" x14ac:dyDescent="0.2">
      <c r="A404" t="s">
        <v>1060</v>
      </c>
      <c r="B404" t="s">
        <v>269</v>
      </c>
      <c r="C404" t="s">
        <v>1036</v>
      </c>
      <c r="D404">
        <v>0.7</v>
      </c>
      <c r="E404">
        <v>0</v>
      </c>
      <c r="F404">
        <v>2</v>
      </c>
    </row>
    <row r="405" spans="1:6" x14ac:dyDescent="0.2">
      <c r="A405" s="103" t="s">
        <v>1296</v>
      </c>
      <c r="B405" t="s">
        <v>279</v>
      </c>
      <c r="C405" t="s">
        <v>1084</v>
      </c>
      <c r="D405">
        <v>0.8</v>
      </c>
      <c r="E405">
        <v>2</v>
      </c>
      <c r="F405">
        <v>2</v>
      </c>
    </row>
    <row r="406" spans="1:6" x14ac:dyDescent="0.2">
      <c r="A406" t="s">
        <v>1164</v>
      </c>
      <c r="B406" t="s">
        <v>778</v>
      </c>
      <c r="C406" t="s">
        <v>1143</v>
      </c>
      <c r="D406">
        <v>0.9</v>
      </c>
      <c r="E406">
        <v>2</v>
      </c>
      <c r="F406">
        <v>2</v>
      </c>
    </row>
    <row r="407" spans="1:6" x14ac:dyDescent="0.2">
      <c r="A407" t="s">
        <v>705</v>
      </c>
      <c r="B407" t="s">
        <v>270</v>
      </c>
      <c r="C407" t="s">
        <v>706</v>
      </c>
      <c r="D407">
        <v>0.2</v>
      </c>
      <c r="E407">
        <v>1</v>
      </c>
      <c r="F407">
        <v>1</v>
      </c>
    </row>
    <row r="408" spans="1:6" x14ac:dyDescent="0.2">
      <c r="A408" t="s">
        <v>785</v>
      </c>
      <c r="B408" t="s">
        <v>269</v>
      </c>
      <c r="C408" t="s">
        <v>781</v>
      </c>
      <c r="D408">
        <v>0.2</v>
      </c>
      <c r="E408">
        <v>1</v>
      </c>
      <c r="F408">
        <v>1</v>
      </c>
    </row>
    <row r="409" spans="1:6" x14ac:dyDescent="0.2">
      <c r="A409" t="s">
        <v>289</v>
      </c>
      <c r="B409" t="s">
        <v>272</v>
      </c>
      <c r="C409" t="s">
        <v>809</v>
      </c>
      <c r="D409">
        <v>0.3</v>
      </c>
      <c r="E409">
        <v>0</v>
      </c>
      <c r="F409">
        <v>1</v>
      </c>
    </row>
    <row r="410" spans="1:6" x14ac:dyDescent="0.2">
      <c r="A410" t="s">
        <v>856</v>
      </c>
      <c r="B410" t="s">
        <v>283</v>
      </c>
      <c r="C410" t="s">
        <v>841</v>
      </c>
      <c r="D410">
        <v>0.3</v>
      </c>
      <c r="E410">
        <v>0</v>
      </c>
      <c r="F410">
        <v>1</v>
      </c>
    </row>
    <row r="411" spans="1:6" x14ac:dyDescent="0.2">
      <c r="A411" t="s">
        <v>877</v>
      </c>
      <c r="B411" t="s">
        <v>277</v>
      </c>
      <c r="C411" t="s">
        <v>863</v>
      </c>
      <c r="D411">
        <v>0.3</v>
      </c>
      <c r="E411">
        <v>0</v>
      </c>
      <c r="F411">
        <v>1</v>
      </c>
    </row>
    <row r="412" spans="1:6" x14ac:dyDescent="0.2">
      <c r="A412" t="s">
        <v>886</v>
      </c>
      <c r="B412" t="s">
        <v>283</v>
      </c>
      <c r="C412" t="s">
        <v>879</v>
      </c>
      <c r="D412">
        <v>0.3</v>
      </c>
      <c r="E412">
        <v>0</v>
      </c>
      <c r="F412">
        <v>1</v>
      </c>
    </row>
    <row r="413" spans="1:6" x14ac:dyDescent="0.2">
      <c r="A413" t="s">
        <v>889</v>
      </c>
      <c r="B413" t="s">
        <v>273</v>
      </c>
      <c r="C413" t="s">
        <v>879</v>
      </c>
      <c r="D413">
        <v>0.3</v>
      </c>
      <c r="E413">
        <v>0</v>
      </c>
      <c r="F413">
        <v>1</v>
      </c>
    </row>
    <row r="414" spans="1:6" x14ac:dyDescent="0.2">
      <c r="A414" t="s">
        <v>1279</v>
      </c>
      <c r="B414" t="s">
        <v>272</v>
      </c>
      <c r="C414" t="s">
        <v>896</v>
      </c>
      <c r="D414">
        <v>0.3</v>
      </c>
      <c r="E414">
        <v>0</v>
      </c>
      <c r="F414">
        <v>1</v>
      </c>
    </row>
    <row r="415" spans="1:6" x14ac:dyDescent="0.2">
      <c r="A415" t="s">
        <v>911</v>
      </c>
      <c r="B415" t="s">
        <v>778</v>
      </c>
      <c r="C415" t="s">
        <v>896</v>
      </c>
      <c r="D415">
        <v>0.3</v>
      </c>
      <c r="E415">
        <v>0</v>
      </c>
      <c r="F415">
        <v>1</v>
      </c>
    </row>
    <row r="416" spans="1:6" x14ac:dyDescent="0.2">
      <c r="A416" t="s">
        <v>928</v>
      </c>
      <c r="B416" t="s">
        <v>275</v>
      </c>
      <c r="C416" t="s">
        <v>913</v>
      </c>
      <c r="D416">
        <v>0.3</v>
      </c>
      <c r="E416">
        <v>0</v>
      </c>
      <c r="F416">
        <v>1</v>
      </c>
    </row>
    <row r="417" spans="1:6" x14ac:dyDescent="0.2">
      <c r="A417" t="s">
        <v>1284</v>
      </c>
      <c r="B417" t="s">
        <v>704</v>
      </c>
      <c r="C417" t="s">
        <v>946</v>
      </c>
      <c r="D417">
        <v>0.3</v>
      </c>
      <c r="E417">
        <v>0</v>
      </c>
      <c r="F417">
        <v>1</v>
      </c>
    </row>
    <row r="418" spans="1:6" x14ac:dyDescent="0.2">
      <c r="A418" t="s">
        <v>979</v>
      </c>
      <c r="B418" t="s">
        <v>267</v>
      </c>
      <c r="C418" t="s">
        <v>977</v>
      </c>
      <c r="D418">
        <v>0.3</v>
      </c>
      <c r="E418">
        <v>0</v>
      </c>
      <c r="F418">
        <v>1</v>
      </c>
    </row>
    <row r="419" spans="1:6" x14ac:dyDescent="0.2">
      <c r="A419" t="s">
        <v>71</v>
      </c>
      <c r="B419" t="s">
        <v>269</v>
      </c>
      <c r="C419" t="s">
        <v>977</v>
      </c>
      <c r="D419">
        <v>0.3</v>
      </c>
      <c r="E419">
        <v>0</v>
      </c>
      <c r="F419">
        <v>1</v>
      </c>
    </row>
    <row r="420" spans="1:6" x14ac:dyDescent="0.2">
      <c r="A420" t="s">
        <v>1035</v>
      </c>
      <c r="B420" t="s">
        <v>279</v>
      </c>
      <c r="C420" t="s">
        <v>1036</v>
      </c>
      <c r="D420">
        <v>0.4</v>
      </c>
      <c r="E420">
        <v>1</v>
      </c>
      <c r="F420">
        <v>1</v>
      </c>
    </row>
    <row r="421" spans="1:6" x14ac:dyDescent="0.2">
      <c r="A421" t="s">
        <v>1057</v>
      </c>
      <c r="B421" t="s">
        <v>778</v>
      </c>
      <c r="C421" t="s">
        <v>1036</v>
      </c>
      <c r="D421">
        <v>0.4</v>
      </c>
      <c r="E421">
        <v>1</v>
      </c>
      <c r="F421">
        <v>1</v>
      </c>
    </row>
    <row r="422" spans="1:6" x14ac:dyDescent="0.2">
      <c r="A422" t="s">
        <v>1095</v>
      </c>
      <c r="B422" t="s">
        <v>275</v>
      </c>
      <c r="C422" t="s">
        <v>1084</v>
      </c>
      <c r="D422">
        <v>0.4</v>
      </c>
      <c r="E422">
        <v>0</v>
      </c>
      <c r="F422">
        <v>1</v>
      </c>
    </row>
    <row r="423" spans="1:6" x14ac:dyDescent="0.2">
      <c r="A423" t="s">
        <v>1115</v>
      </c>
      <c r="B423" t="s">
        <v>278</v>
      </c>
      <c r="C423" t="s">
        <v>1110</v>
      </c>
      <c r="D423">
        <v>0.4</v>
      </c>
      <c r="E423">
        <v>1</v>
      </c>
      <c r="F423">
        <v>1</v>
      </c>
    </row>
    <row r="424" spans="1:6" x14ac:dyDescent="0.2">
      <c r="A424" t="s">
        <v>1126</v>
      </c>
      <c r="B424" t="s">
        <v>268</v>
      </c>
      <c r="C424" t="s">
        <v>1110</v>
      </c>
      <c r="D424">
        <v>0.4</v>
      </c>
      <c r="E424">
        <v>0</v>
      </c>
      <c r="F424">
        <v>1</v>
      </c>
    </row>
    <row r="425" spans="1:6" x14ac:dyDescent="0.2">
      <c r="A425" t="s">
        <v>1137</v>
      </c>
      <c r="B425" t="s">
        <v>280</v>
      </c>
      <c r="C425" t="s">
        <v>1129</v>
      </c>
      <c r="D425">
        <v>0.4</v>
      </c>
      <c r="E425">
        <v>0</v>
      </c>
      <c r="F425">
        <v>1</v>
      </c>
    </row>
    <row r="426" spans="1:6" x14ac:dyDescent="0.2">
      <c r="A426" t="s">
        <v>1145</v>
      </c>
      <c r="B426" t="s">
        <v>277</v>
      </c>
      <c r="C426" t="s">
        <v>1143</v>
      </c>
      <c r="D426">
        <v>0.5</v>
      </c>
      <c r="E426">
        <v>0</v>
      </c>
      <c r="F426">
        <v>1</v>
      </c>
    </row>
    <row r="427" spans="1:6" x14ac:dyDescent="0.2">
      <c r="A427" t="s">
        <v>1196</v>
      </c>
      <c r="B427" t="s">
        <v>280</v>
      </c>
      <c r="C427" t="s">
        <v>1195</v>
      </c>
      <c r="D427">
        <v>0.6</v>
      </c>
      <c r="E427">
        <v>0</v>
      </c>
      <c r="F427">
        <v>1</v>
      </c>
    </row>
    <row r="428" spans="1:6" x14ac:dyDescent="0.2">
      <c r="A428" t="s">
        <v>691</v>
      </c>
      <c r="B428" t="s">
        <v>275</v>
      </c>
      <c r="C428" t="s">
        <v>692</v>
      </c>
      <c r="D428">
        <v>0</v>
      </c>
      <c r="E428">
        <v>0</v>
      </c>
      <c r="F428">
        <v>0</v>
      </c>
    </row>
    <row r="429" spans="1:6" x14ac:dyDescent="0.2">
      <c r="A429" t="s">
        <v>702</v>
      </c>
      <c r="B429" t="s">
        <v>283</v>
      </c>
      <c r="C429" t="s">
        <v>701</v>
      </c>
      <c r="D429">
        <v>0</v>
      </c>
      <c r="E429">
        <v>0</v>
      </c>
      <c r="F429">
        <v>0</v>
      </c>
    </row>
    <row r="430" spans="1:6" x14ac:dyDescent="0.2">
      <c r="A430" t="s">
        <v>751</v>
      </c>
      <c r="B430" t="s">
        <v>274</v>
      </c>
      <c r="C430" t="s">
        <v>746</v>
      </c>
      <c r="D430">
        <v>0</v>
      </c>
      <c r="E430">
        <v>0</v>
      </c>
      <c r="F430">
        <v>0</v>
      </c>
    </row>
    <row r="431" spans="1:6" x14ac:dyDescent="0.2">
      <c r="A431" t="s">
        <v>770</v>
      </c>
      <c r="B431" t="s">
        <v>273</v>
      </c>
      <c r="C431" t="s">
        <v>766</v>
      </c>
      <c r="D431">
        <v>0</v>
      </c>
      <c r="E431">
        <v>0</v>
      </c>
      <c r="F431">
        <v>0</v>
      </c>
    </row>
    <row r="432" spans="1:6" x14ac:dyDescent="0.2">
      <c r="A432" t="s">
        <v>799</v>
      </c>
      <c r="B432" t="s">
        <v>267</v>
      </c>
      <c r="C432" t="s">
        <v>797</v>
      </c>
      <c r="D432">
        <v>0</v>
      </c>
      <c r="E432">
        <v>0</v>
      </c>
      <c r="F432">
        <v>0</v>
      </c>
    </row>
    <row r="433" spans="1:6" x14ac:dyDescent="0.2">
      <c r="A433" t="s">
        <v>807</v>
      </c>
      <c r="B433" t="s">
        <v>278</v>
      </c>
      <c r="C433" t="s">
        <v>797</v>
      </c>
      <c r="D433">
        <v>0</v>
      </c>
      <c r="E433">
        <v>0</v>
      </c>
      <c r="F433">
        <v>0</v>
      </c>
    </row>
    <row r="434" spans="1:6" x14ac:dyDescent="0.2">
      <c r="A434" t="s">
        <v>834</v>
      </c>
      <c r="B434" t="s">
        <v>279</v>
      </c>
      <c r="C434" t="s">
        <v>823</v>
      </c>
      <c r="D434">
        <v>0</v>
      </c>
      <c r="E434">
        <v>0</v>
      </c>
      <c r="F434">
        <v>0</v>
      </c>
    </row>
    <row r="435" spans="1:6" x14ac:dyDescent="0.2">
      <c r="A435" t="s">
        <v>837</v>
      </c>
      <c r="B435" t="s">
        <v>764</v>
      </c>
      <c r="C435" t="s">
        <v>823</v>
      </c>
      <c r="D435">
        <v>0</v>
      </c>
      <c r="E435">
        <v>0</v>
      </c>
      <c r="F435">
        <v>0</v>
      </c>
    </row>
    <row r="436" spans="1:6" x14ac:dyDescent="0.2">
      <c r="A436" t="s">
        <v>843</v>
      </c>
      <c r="B436" t="s">
        <v>272</v>
      </c>
      <c r="C436" t="s">
        <v>841</v>
      </c>
      <c r="D436">
        <v>0</v>
      </c>
      <c r="E436">
        <v>0</v>
      </c>
      <c r="F436">
        <v>0</v>
      </c>
    </row>
    <row r="437" spans="1:6" x14ac:dyDescent="0.2">
      <c r="A437" t="s">
        <v>860</v>
      </c>
      <c r="B437" t="s">
        <v>281</v>
      </c>
      <c r="C437" t="s">
        <v>841</v>
      </c>
      <c r="D437">
        <v>0</v>
      </c>
      <c r="E437">
        <v>0</v>
      </c>
      <c r="F437">
        <v>0</v>
      </c>
    </row>
    <row r="438" spans="1:6" x14ac:dyDescent="0.2">
      <c r="A438" t="s">
        <v>1248</v>
      </c>
      <c r="B438" t="s">
        <v>280</v>
      </c>
      <c r="C438" t="s">
        <v>863</v>
      </c>
      <c r="D438">
        <v>0</v>
      </c>
      <c r="E438">
        <v>0</v>
      </c>
      <c r="F438">
        <v>0</v>
      </c>
    </row>
    <row r="439" spans="1:6" x14ac:dyDescent="0.2">
      <c r="A439" t="s">
        <v>813</v>
      </c>
      <c r="B439" t="s">
        <v>277</v>
      </c>
      <c r="C439" t="s">
        <v>863</v>
      </c>
      <c r="D439">
        <v>0</v>
      </c>
      <c r="E439">
        <v>0</v>
      </c>
      <c r="F439">
        <v>0</v>
      </c>
    </row>
    <row r="440" spans="1:6" x14ac:dyDescent="0.2">
      <c r="A440" t="s">
        <v>894</v>
      </c>
      <c r="B440" t="s">
        <v>275</v>
      </c>
      <c r="C440" t="s">
        <v>879</v>
      </c>
      <c r="D440">
        <v>0</v>
      </c>
      <c r="E440">
        <v>0</v>
      </c>
      <c r="F440">
        <v>0</v>
      </c>
    </row>
    <row r="441" spans="1:6" x14ac:dyDescent="0.2">
      <c r="A441" t="s">
        <v>895</v>
      </c>
      <c r="B441" t="s">
        <v>270</v>
      </c>
      <c r="C441" t="s">
        <v>896</v>
      </c>
      <c r="D441">
        <v>0</v>
      </c>
      <c r="E441">
        <v>0</v>
      </c>
      <c r="F441">
        <v>0</v>
      </c>
    </row>
    <row r="442" spans="1:6" x14ac:dyDescent="0.2">
      <c r="A442" t="s">
        <v>912</v>
      </c>
      <c r="B442" t="s">
        <v>272</v>
      </c>
      <c r="C442" t="s">
        <v>913</v>
      </c>
      <c r="D442">
        <v>0</v>
      </c>
      <c r="E442">
        <v>0</v>
      </c>
      <c r="F442">
        <v>0</v>
      </c>
    </row>
    <row r="443" spans="1:6" x14ac:dyDescent="0.2">
      <c r="A443" t="s">
        <v>918</v>
      </c>
      <c r="B443" t="s">
        <v>271</v>
      </c>
      <c r="C443" t="s">
        <v>913</v>
      </c>
      <c r="D443">
        <v>0</v>
      </c>
      <c r="E443">
        <v>0</v>
      </c>
      <c r="F443">
        <v>0</v>
      </c>
    </row>
    <row r="444" spans="1:6" x14ac:dyDescent="0.2">
      <c r="A444" t="s">
        <v>929</v>
      </c>
      <c r="B444" t="s">
        <v>279</v>
      </c>
      <c r="C444" t="s">
        <v>913</v>
      </c>
      <c r="D444">
        <v>0</v>
      </c>
      <c r="E444">
        <v>0</v>
      </c>
      <c r="F444">
        <v>0</v>
      </c>
    </row>
    <row r="445" spans="1:6" x14ac:dyDescent="0.2">
      <c r="A445" t="s">
        <v>932</v>
      </c>
      <c r="B445" t="s">
        <v>275</v>
      </c>
      <c r="C445" t="s">
        <v>931</v>
      </c>
      <c r="D445">
        <v>0</v>
      </c>
      <c r="E445">
        <v>0</v>
      </c>
      <c r="F445">
        <v>0</v>
      </c>
    </row>
    <row r="446" spans="1:6" x14ac:dyDescent="0.2">
      <c r="A446" t="s">
        <v>941</v>
      </c>
      <c r="B446" t="s">
        <v>277</v>
      </c>
      <c r="C446" t="s">
        <v>931</v>
      </c>
      <c r="D446">
        <v>0</v>
      </c>
      <c r="E446">
        <v>0</v>
      </c>
      <c r="F446">
        <v>0</v>
      </c>
    </row>
    <row r="447" spans="1:6" x14ac:dyDescent="0.2">
      <c r="A447" t="s">
        <v>948</v>
      </c>
      <c r="B447" t="s">
        <v>276</v>
      </c>
      <c r="C447" t="s">
        <v>946</v>
      </c>
      <c r="D447">
        <v>0</v>
      </c>
      <c r="E447">
        <v>0</v>
      </c>
      <c r="F447">
        <v>0</v>
      </c>
    </row>
    <row r="448" spans="1:6" x14ac:dyDescent="0.2">
      <c r="A448" t="s">
        <v>950</v>
      </c>
      <c r="B448" t="s">
        <v>274</v>
      </c>
      <c r="C448" t="s">
        <v>946</v>
      </c>
      <c r="D448">
        <v>0</v>
      </c>
      <c r="E448">
        <v>0</v>
      </c>
      <c r="F448">
        <v>0</v>
      </c>
    </row>
    <row r="449" spans="1:6" x14ac:dyDescent="0.2">
      <c r="A449" t="s">
        <v>957</v>
      </c>
      <c r="B449" t="s">
        <v>284</v>
      </c>
      <c r="C449" t="s">
        <v>946</v>
      </c>
      <c r="D449">
        <v>0</v>
      </c>
      <c r="E449">
        <v>0</v>
      </c>
      <c r="F449">
        <v>0</v>
      </c>
    </row>
    <row r="450" spans="1:6" x14ac:dyDescent="0.2">
      <c r="A450" t="s">
        <v>961</v>
      </c>
      <c r="B450" t="s">
        <v>270</v>
      </c>
      <c r="C450" t="s">
        <v>946</v>
      </c>
      <c r="D450">
        <v>0</v>
      </c>
      <c r="E450">
        <v>0</v>
      </c>
      <c r="F450">
        <v>0</v>
      </c>
    </row>
    <row r="451" spans="1:6" x14ac:dyDescent="0.2">
      <c r="A451" t="s">
        <v>985</v>
      </c>
      <c r="B451" t="s">
        <v>280</v>
      </c>
      <c r="C451" t="s">
        <v>977</v>
      </c>
      <c r="D451">
        <v>0</v>
      </c>
      <c r="E451">
        <v>0</v>
      </c>
      <c r="F451">
        <v>0</v>
      </c>
    </row>
    <row r="452" spans="1:6" x14ac:dyDescent="0.2">
      <c r="A452" t="s">
        <v>1297</v>
      </c>
      <c r="B452" t="s">
        <v>270</v>
      </c>
      <c r="C452" t="s">
        <v>977</v>
      </c>
      <c r="D452">
        <v>0</v>
      </c>
      <c r="E452">
        <v>0</v>
      </c>
      <c r="F452">
        <v>0</v>
      </c>
    </row>
    <row r="453" spans="1:6" x14ac:dyDescent="0.2">
      <c r="A453" t="s">
        <v>997</v>
      </c>
      <c r="B453" t="s">
        <v>267</v>
      </c>
      <c r="C453" t="s">
        <v>977</v>
      </c>
      <c r="D453">
        <v>0</v>
      </c>
      <c r="E453">
        <v>0</v>
      </c>
      <c r="F453">
        <v>0</v>
      </c>
    </row>
    <row r="454" spans="1:6" x14ac:dyDescent="0.2">
      <c r="A454" t="s">
        <v>1002</v>
      </c>
      <c r="B454" t="s">
        <v>270</v>
      </c>
      <c r="C454" t="s">
        <v>977</v>
      </c>
      <c r="D454">
        <v>0</v>
      </c>
      <c r="E454">
        <v>0</v>
      </c>
      <c r="F454">
        <v>0</v>
      </c>
    </row>
    <row r="455" spans="1:6" x14ac:dyDescent="0.2">
      <c r="A455" t="s">
        <v>1011</v>
      </c>
      <c r="B455" t="s">
        <v>278</v>
      </c>
      <c r="C455" t="s">
        <v>1008</v>
      </c>
      <c r="D455">
        <v>0</v>
      </c>
      <c r="E455">
        <v>0</v>
      </c>
      <c r="F455">
        <v>0</v>
      </c>
    </row>
    <row r="456" spans="1:6" x14ac:dyDescent="0.2">
      <c r="A456" t="s">
        <v>1021</v>
      </c>
      <c r="B456" t="s">
        <v>274</v>
      </c>
      <c r="C456" t="s">
        <v>1008</v>
      </c>
      <c r="D456">
        <v>0</v>
      </c>
      <c r="E456">
        <v>0</v>
      </c>
      <c r="F456">
        <v>0</v>
      </c>
    </row>
    <row r="457" spans="1:6" x14ac:dyDescent="0.2">
      <c r="A457" t="s">
        <v>1024</v>
      </c>
      <c r="B457" t="s">
        <v>274</v>
      </c>
      <c r="C457" t="s">
        <v>1008</v>
      </c>
      <c r="D457">
        <v>0</v>
      </c>
      <c r="E457">
        <v>0</v>
      </c>
      <c r="F457">
        <v>0</v>
      </c>
    </row>
    <row r="458" spans="1:6" x14ac:dyDescent="0.2">
      <c r="A458" t="s">
        <v>1025</v>
      </c>
      <c r="B458" t="s">
        <v>277</v>
      </c>
      <c r="C458" t="s">
        <v>1008</v>
      </c>
      <c r="D458">
        <v>0</v>
      </c>
      <c r="E458">
        <v>0</v>
      </c>
      <c r="F458">
        <v>0</v>
      </c>
    </row>
    <row r="459" spans="1:6" x14ac:dyDescent="0.2">
      <c r="A459" t="s">
        <v>291</v>
      </c>
      <c r="B459" t="s">
        <v>271</v>
      </c>
      <c r="C459" t="s">
        <v>1008</v>
      </c>
      <c r="D459">
        <v>0</v>
      </c>
      <c r="E459">
        <v>0</v>
      </c>
      <c r="F459">
        <v>0</v>
      </c>
    </row>
    <row r="460" spans="1:6" x14ac:dyDescent="0.2">
      <c r="A460" t="s">
        <v>1027</v>
      </c>
      <c r="B460" t="s">
        <v>274</v>
      </c>
      <c r="C460" t="s">
        <v>1008</v>
      </c>
      <c r="D460">
        <v>0</v>
      </c>
      <c r="E460">
        <v>0</v>
      </c>
      <c r="F460">
        <v>0</v>
      </c>
    </row>
    <row r="461" spans="1:6" x14ac:dyDescent="0.2">
      <c r="A461" t="s">
        <v>1028</v>
      </c>
      <c r="B461" t="s">
        <v>277</v>
      </c>
      <c r="C461" t="s">
        <v>1008</v>
      </c>
      <c r="D461">
        <v>0</v>
      </c>
      <c r="E461">
        <v>0</v>
      </c>
      <c r="F461">
        <v>0</v>
      </c>
    </row>
    <row r="462" spans="1:6" x14ac:dyDescent="0.2">
      <c r="A462" t="s">
        <v>1033</v>
      </c>
      <c r="B462" t="s">
        <v>778</v>
      </c>
      <c r="C462" t="s">
        <v>1008</v>
      </c>
      <c r="D462">
        <v>0</v>
      </c>
      <c r="E462">
        <v>0</v>
      </c>
      <c r="F462">
        <v>0</v>
      </c>
    </row>
    <row r="463" spans="1:6" x14ac:dyDescent="0.2">
      <c r="A463" t="s">
        <v>1049</v>
      </c>
      <c r="B463" t="s">
        <v>281</v>
      </c>
      <c r="C463" t="s">
        <v>1036</v>
      </c>
      <c r="D463">
        <v>0</v>
      </c>
      <c r="E463">
        <v>0</v>
      </c>
      <c r="F463">
        <v>0</v>
      </c>
    </row>
    <row r="464" spans="1:6" x14ac:dyDescent="0.2">
      <c r="A464" t="s">
        <v>1050</v>
      </c>
      <c r="B464" t="s">
        <v>778</v>
      </c>
      <c r="C464" t="s">
        <v>1036</v>
      </c>
      <c r="D464">
        <v>0</v>
      </c>
      <c r="E464">
        <v>0</v>
      </c>
      <c r="F464">
        <v>0</v>
      </c>
    </row>
    <row r="465" spans="1:6" x14ac:dyDescent="0.2">
      <c r="A465" t="s">
        <v>1054</v>
      </c>
      <c r="B465" t="s">
        <v>270</v>
      </c>
      <c r="C465" t="s">
        <v>1036</v>
      </c>
      <c r="D465">
        <v>0</v>
      </c>
      <c r="E465">
        <v>0</v>
      </c>
      <c r="F465">
        <v>0</v>
      </c>
    </row>
    <row r="466" spans="1:6" x14ac:dyDescent="0.2">
      <c r="A466" t="s">
        <v>1055</v>
      </c>
      <c r="B466" t="s">
        <v>274</v>
      </c>
      <c r="C466" t="s">
        <v>1036</v>
      </c>
      <c r="D466">
        <v>0</v>
      </c>
      <c r="E466">
        <v>0</v>
      </c>
      <c r="F466">
        <v>0</v>
      </c>
    </row>
    <row r="467" spans="1:6" x14ac:dyDescent="0.2">
      <c r="A467" t="s">
        <v>1056</v>
      </c>
      <c r="B467" t="s">
        <v>276</v>
      </c>
      <c r="C467" t="s">
        <v>1036</v>
      </c>
      <c r="D467">
        <v>0</v>
      </c>
      <c r="E467">
        <v>0</v>
      </c>
      <c r="F467">
        <v>0</v>
      </c>
    </row>
    <row r="468" spans="1:6" x14ac:dyDescent="0.2">
      <c r="A468" t="s">
        <v>292</v>
      </c>
      <c r="B468" t="s">
        <v>279</v>
      </c>
      <c r="C468" t="s">
        <v>1036</v>
      </c>
      <c r="D468">
        <v>0</v>
      </c>
      <c r="E468">
        <v>0</v>
      </c>
      <c r="F468">
        <v>0</v>
      </c>
    </row>
    <row r="469" spans="1:6" x14ac:dyDescent="0.2">
      <c r="A469" t="s">
        <v>1286</v>
      </c>
      <c r="B469" t="s">
        <v>284</v>
      </c>
      <c r="C469" t="s">
        <v>1036</v>
      </c>
      <c r="D469">
        <v>0</v>
      </c>
      <c r="E469">
        <v>0</v>
      </c>
      <c r="F469">
        <v>0</v>
      </c>
    </row>
    <row r="470" spans="1:6" x14ac:dyDescent="0.2">
      <c r="A470" t="s">
        <v>1067</v>
      </c>
      <c r="B470" t="s">
        <v>267</v>
      </c>
      <c r="C470" t="s">
        <v>1065</v>
      </c>
      <c r="D470">
        <v>0</v>
      </c>
      <c r="E470">
        <v>0</v>
      </c>
      <c r="F470">
        <v>0</v>
      </c>
    </row>
    <row r="471" spans="1:6" x14ac:dyDescent="0.2">
      <c r="A471" t="s">
        <v>1075</v>
      </c>
      <c r="B471" t="s">
        <v>276</v>
      </c>
      <c r="C471" t="s">
        <v>1065</v>
      </c>
      <c r="D471">
        <v>0</v>
      </c>
      <c r="E471">
        <v>0</v>
      </c>
      <c r="F471">
        <v>0</v>
      </c>
    </row>
    <row r="472" spans="1:6" x14ac:dyDescent="0.2">
      <c r="A472" t="s">
        <v>1076</v>
      </c>
      <c r="B472" t="s">
        <v>278</v>
      </c>
      <c r="C472" t="s">
        <v>1065</v>
      </c>
      <c r="D472">
        <v>0</v>
      </c>
      <c r="E472">
        <v>0</v>
      </c>
      <c r="F472">
        <v>0</v>
      </c>
    </row>
    <row r="473" spans="1:6" x14ac:dyDescent="0.2">
      <c r="A473" t="s">
        <v>1077</v>
      </c>
      <c r="B473" t="s">
        <v>274</v>
      </c>
      <c r="C473" t="s">
        <v>1065</v>
      </c>
      <c r="D473">
        <v>0</v>
      </c>
      <c r="E473">
        <v>0</v>
      </c>
      <c r="F473">
        <v>0</v>
      </c>
    </row>
    <row r="474" spans="1:6" x14ac:dyDescent="0.2">
      <c r="A474" t="s">
        <v>1078</v>
      </c>
      <c r="B474" t="s">
        <v>276</v>
      </c>
      <c r="C474" t="s">
        <v>1065</v>
      </c>
      <c r="D474">
        <v>0</v>
      </c>
      <c r="E474">
        <v>0</v>
      </c>
      <c r="F474">
        <v>0</v>
      </c>
    </row>
    <row r="475" spans="1:6" x14ac:dyDescent="0.2">
      <c r="A475" t="s">
        <v>1079</v>
      </c>
      <c r="B475" t="s">
        <v>283</v>
      </c>
      <c r="C475" t="s">
        <v>1065</v>
      </c>
      <c r="D475">
        <v>0</v>
      </c>
      <c r="E475">
        <v>0</v>
      </c>
      <c r="F475">
        <v>0</v>
      </c>
    </row>
    <row r="476" spans="1:6" x14ac:dyDescent="0.2">
      <c r="A476" t="s">
        <v>1080</v>
      </c>
      <c r="B476" t="s">
        <v>279</v>
      </c>
      <c r="C476" t="s">
        <v>1065</v>
      </c>
      <c r="D476">
        <v>0</v>
      </c>
      <c r="E476">
        <v>0</v>
      </c>
      <c r="F476">
        <v>0</v>
      </c>
    </row>
    <row r="477" spans="1:6" x14ac:dyDescent="0.2">
      <c r="A477" t="s">
        <v>1083</v>
      </c>
      <c r="B477" t="s">
        <v>269</v>
      </c>
      <c r="C477" t="s">
        <v>1084</v>
      </c>
      <c r="D477">
        <v>0</v>
      </c>
      <c r="E477">
        <v>0</v>
      </c>
      <c r="F477">
        <v>0</v>
      </c>
    </row>
    <row r="478" spans="1:6" x14ac:dyDescent="0.2">
      <c r="A478" t="s">
        <v>1089</v>
      </c>
      <c r="B478" t="s">
        <v>278</v>
      </c>
      <c r="C478" t="s">
        <v>1084</v>
      </c>
      <c r="D478">
        <v>0</v>
      </c>
      <c r="E478">
        <v>0</v>
      </c>
      <c r="F478">
        <v>0</v>
      </c>
    </row>
    <row r="479" spans="1:6" x14ac:dyDescent="0.2">
      <c r="A479" t="s">
        <v>1094</v>
      </c>
      <c r="B479" t="s">
        <v>273</v>
      </c>
      <c r="C479" t="s">
        <v>1084</v>
      </c>
      <c r="D479">
        <v>0</v>
      </c>
      <c r="E479">
        <v>0</v>
      </c>
      <c r="F479">
        <v>0</v>
      </c>
    </row>
    <row r="480" spans="1:6" x14ac:dyDescent="0.2">
      <c r="A480" t="s">
        <v>1096</v>
      </c>
      <c r="B480" t="s">
        <v>280</v>
      </c>
      <c r="C480" t="s">
        <v>1084</v>
      </c>
      <c r="D480">
        <v>0</v>
      </c>
      <c r="E480">
        <v>0</v>
      </c>
      <c r="F480">
        <v>0</v>
      </c>
    </row>
    <row r="481" spans="1:6" x14ac:dyDescent="0.2">
      <c r="A481" t="s">
        <v>1097</v>
      </c>
      <c r="B481" t="s">
        <v>275</v>
      </c>
      <c r="C481" t="s">
        <v>1084</v>
      </c>
      <c r="D481">
        <v>0</v>
      </c>
      <c r="E481">
        <v>0</v>
      </c>
      <c r="F481">
        <v>0</v>
      </c>
    </row>
    <row r="482" spans="1:6" x14ac:dyDescent="0.2">
      <c r="A482" t="s">
        <v>1098</v>
      </c>
      <c r="B482" t="s">
        <v>283</v>
      </c>
      <c r="C482" t="s">
        <v>1084</v>
      </c>
      <c r="D482">
        <v>0</v>
      </c>
      <c r="E482">
        <v>0</v>
      </c>
      <c r="F482">
        <v>0</v>
      </c>
    </row>
    <row r="483" spans="1:6" x14ac:dyDescent="0.2">
      <c r="A483" t="s">
        <v>1100</v>
      </c>
      <c r="B483" t="s">
        <v>283</v>
      </c>
      <c r="C483" t="s">
        <v>1084</v>
      </c>
      <c r="D483">
        <v>0</v>
      </c>
      <c r="E483">
        <v>0</v>
      </c>
      <c r="F483">
        <v>0</v>
      </c>
    </row>
    <row r="484" spans="1:6" x14ac:dyDescent="0.2">
      <c r="A484" t="s">
        <v>1101</v>
      </c>
      <c r="B484" t="s">
        <v>283</v>
      </c>
      <c r="C484" t="s">
        <v>1084</v>
      </c>
      <c r="D484">
        <v>0</v>
      </c>
      <c r="E484">
        <v>0</v>
      </c>
      <c r="F484">
        <v>0</v>
      </c>
    </row>
    <row r="485" spans="1:6" x14ac:dyDescent="0.2">
      <c r="A485" t="s">
        <v>1211</v>
      </c>
      <c r="B485" t="s">
        <v>704</v>
      </c>
      <c r="C485" t="s">
        <v>1084</v>
      </c>
      <c r="D485">
        <v>0</v>
      </c>
      <c r="E485">
        <v>0</v>
      </c>
      <c r="F485">
        <v>0</v>
      </c>
    </row>
    <row r="486" spans="1:6" x14ac:dyDescent="0.2">
      <c r="A486" t="s">
        <v>1102</v>
      </c>
      <c r="B486" t="s">
        <v>764</v>
      </c>
      <c r="C486" t="s">
        <v>1084</v>
      </c>
      <c r="D486">
        <v>0</v>
      </c>
      <c r="E486">
        <v>0</v>
      </c>
      <c r="F486">
        <v>0</v>
      </c>
    </row>
    <row r="487" spans="1:6" x14ac:dyDescent="0.2">
      <c r="A487" t="s">
        <v>1104</v>
      </c>
      <c r="B487" t="s">
        <v>273</v>
      </c>
      <c r="C487" t="s">
        <v>1084</v>
      </c>
      <c r="D487">
        <v>0</v>
      </c>
      <c r="E487">
        <v>0</v>
      </c>
      <c r="F487">
        <v>0</v>
      </c>
    </row>
    <row r="488" spans="1:6" x14ac:dyDescent="0.2">
      <c r="A488" t="s">
        <v>1107</v>
      </c>
      <c r="B488" t="s">
        <v>280</v>
      </c>
      <c r="C488" t="s">
        <v>1084</v>
      </c>
      <c r="D488">
        <v>0</v>
      </c>
      <c r="E488">
        <v>0</v>
      </c>
      <c r="F488">
        <v>0</v>
      </c>
    </row>
    <row r="489" spans="1:6" x14ac:dyDescent="0.2">
      <c r="A489" t="s">
        <v>1108</v>
      </c>
      <c r="B489" t="s">
        <v>284</v>
      </c>
      <c r="C489" t="s">
        <v>1084</v>
      </c>
      <c r="D489">
        <v>0</v>
      </c>
      <c r="E489">
        <v>0</v>
      </c>
      <c r="F489">
        <v>0</v>
      </c>
    </row>
    <row r="490" spans="1:6" x14ac:dyDescent="0.2">
      <c r="A490" t="s">
        <v>1287</v>
      </c>
      <c r="B490" t="s">
        <v>284</v>
      </c>
      <c r="C490" t="s">
        <v>1084</v>
      </c>
      <c r="D490">
        <v>0</v>
      </c>
      <c r="E490">
        <v>0</v>
      </c>
      <c r="F490">
        <v>0</v>
      </c>
    </row>
    <row r="491" spans="1:6" x14ac:dyDescent="0.2">
      <c r="A491" t="s">
        <v>1109</v>
      </c>
      <c r="B491" t="s">
        <v>272</v>
      </c>
      <c r="C491" t="s">
        <v>1110</v>
      </c>
      <c r="D491">
        <v>0</v>
      </c>
      <c r="E491">
        <v>0</v>
      </c>
      <c r="F491">
        <v>0</v>
      </c>
    </row>
    <row r="492" spans="1:6" x14ac:dyDescent="0.2">
      <c r="A492" t="s">
        <v>1111</v>
      </c>
      <c r="B492" t="s">
        <v>273</v>
      </c>
      <c r="C492" t="s">
        <v>1110</v>
      </c>
      <c r="D492">
        <v>0</v>
      </c>
      <c r="E492">
        <v>0</v>
      </c>
      <c r="F492">
        <v>0</v>
      </c>
    </row>
    <row r="493" spans="1:6" x14ac:dyDescent="0.2">
      <c r="A493" t="s">
        <v>1114</v>
      </c>
      <c r="B493" t="s">
        <v>272</v>
      </c>
      <c r="C493" t="s">
        <v>1110</v>
      </c>
      <c r="D493">
        <v>0</v>
      </c>
      <c r="E493">
        <v>0</v>
      </c>
      <c r="F493">
        <v>0</v>
      </c>
    </row>
    <row r="494" spans="1:6" x14ac:dyDescent="0.2">
      <c r="A494" t="s">
        <v>1116</v>
      </c>
      <c r="B494" t="s">
        <v>277</v>
      </c>
      <c r="C494" t="s">
        <v>1110</v>
      </c>
      <c r="D494">
        <v>0</v>
      </c>
      <c r="E494">
        <v>0</v>
      </c>
      <c r="F494">
        <v>0</v>
      </c>
    </row>
    <row r="495" spans="1:6" x14ac:dyDescent="0.2">
      <c r="A495" t="s">
        <v>1127</v>
      </c>
      <c r="B495" t="s">
        <v>276</v>
      </c>
      <c r="C495" t="s">
        <v>1110</v>
      </c>
      <c r="D495">
        <v>0</v>
      </c>
      <c r="E495">
        <v>0</v>
      </c>
      <c r="F495">
        <v>0</v>
      </c>
    </row>
    <row r="496" spans="1:6" x14ac:dyDescent="0.2">
      <c r="A496" t="s">
        <v>1128</v>
      </c>
      <c r="B496" t="s">
        <v>274</v>
      </c>
      <c r="C496" t="s">
        <v>1129</v>
      </c>
      <c r="D496">
        <v>0</v>
      </c>
      <c r="E496">
        <v>0</v>
      </c>
      <c r="F496">
        <v>0</v>
      </c>
    </row>
    <row r="497" spans="1:6" x14ac:dyDescent="0.2">
      <c r="A497" t="s">
        <v>1131</v>
      </c>
      <c r="B497" t="s">
        <v>276</v>
      </c>
      <c r="C497" t="s">
        <v>1129</v>
      </c>
      <c r="D497">
        <v>0</v>
      </c>
      <c r="E497">
        <v>0</v>
      </c>
      <c r="F497">
        <v>0</v>
      </c>
    </row>
    <row r="498" spans="1:6" x14ac:dyDescent="0.2">
      <c r="A498" t="s">
        <v>1135</v>
      </c>
      <c r="B498" t="s">
        <v>277</v>
      </c>
      <c r="C498" t="s">
        <v>1129</v>
      </c>
      <c r="D498">
        <v>0</v>
      </c>
      <c r="E498">
        <v>0</v>
      </c>
      <c r="F498">
        <v>0</v>
      </c>
    </row>
    <row r="499" spans="1:6" x14ac:dyDescent="0.2">
      <c r="A499" t="s">
        <v>1136</v>
      </c>
      <c r="B499" t="s">
        <v>284</v>
      </c>
      <c r="C499" t="s">
        <v>1129</v>
      </c>
      <c r="D499">
        <v>0</v>
      </c>
      <c r="E499">
        <v>0</v>
      </c>
      <c r="F499">
        <v>0</v>
      </c>
    </row>
    <row r="500" spans="1:6" x14ac:dyDescent="0.2">
      <c r="A500" t="s">
        <v>1140</v>
      </c>
      <c r="B500" t="s">
        <v>281</v>
      </c>
      <c r="C500" t="s">
        <v>1129</v>
      </c>
      <c r="D500">
        <v>0</v>
      </c>
      <c r="E500">
        <v>0</v>
      </c>
      <c r="F500">
        <v>0</v>
      </c>
    </row>
    <row r="501" spans="1:6" x14ac:dyDescent="0.2">
      <c r="A501" t="s">
        <v>1142</v>
      </c>
      <c r="B501" t="s">
        <v>278</v>
      </c>
      <c r="C501" t="s">
        <v>1143</v>
      </c>
      <c r="D501">
        <v>0</v>
      </c>
      <c r="E501">
        <v>0</v>
      </c>
      <c r="F501">
        <v>0</v>
      </c>
    </row>
    <row r="502" spans="1:6" x14ac:dyDescent="0.2">
      <c r="A502" t="s">
        <v>1144</v>
      </c>
      <c r="B502" t="s">
        <v>268</v>
      </c>
      <c r="C502" t="s">
        <v>1143</v>
      </c>
      <c r="D502">
        <v>0</v>
      </c>
      <c r="E502">
        <v>0</v>
      </c>
      <c r="F502">
        <v>0</v>
      </c>
    </row>
    <row r="503" spans="1:6" x14ac:dyDescent="0.2">
      <c r="A503" t="s">
        <v>1147</v>
      </c>
      <c r="B503" t="s">
        <v>279</v>
      </c>
      <c r="C503" t="s">
        <v>1143</v>
      </c>
      <c r="D503">
        <v>0</v>
      </c>
      <c r="E503">
        <v>0</v>
      </c>
      <c r="F503">
        <v>0</v>
      </c>
    </row>
    <row r="504" spans="1:6" x14ac:dyDescent="0.2">
      <c r="A504" t="s">
        <v>1151</v>
      </c>
      <c r="B504" t="s">
        <v>278</v>
      </c>
      <c r="C504" t="s">
        <v>1143</v>
      </c>
      <c r="D504">
        <v>0</v>
      </c>
      <c r="E504">
        <v>0</v>
      </c>
      <c r="F504">
        <v>0</v>
      </c>
    </row>
    <row r="505" spans="1:6" x14ac:dyDescent="0.2">
      <c r="A505" t="s">
        <v>1152</v>
      </c>
      <c r="B505" t="s">
        <v>284</v>
      </c>
      <c r="C505" t="s">
        <v>1143</v>
      </c>
      <c r="D505">
        <v>0</v>
      </c>
      <c r="E505">
        <v>0</v>
      </c>
      <c r="F505">
        <v>0</v>
      </c>
    </row>
    <row r="506" spans="1:6" x14ac:dyDescent="0.2">
      <c r="A506" t="s">
        <v>1154</v>
      </c>
      <c r="B506" t="s">
        <v>281</v>
      </c>
      <c r="C506" t="s">
        <v>1143</v>
      </c>
      <c r="D506">
        <v>0</v>
      </c>
      <c r="E506">
        <v>0</v>
      </c>
      <c r="F506">
        <v>0</v>
      </c>
    </row>
    <row r="507" spans="1:6" x14ac:dyDescent="0.2">
      <c r="A507" t="s">
        <v>1155</v>
      </c>
      <c r="B507" t="s">
        <v>277</v>
      </c>
      <c r="C507" t="s">
        <v>1143</v>
      </c>
      <c r="D507">
        <v>0</v>
      </c>
      <c r="E507">
        <v>0</v>
      </c>
      <c r="F507">
        <v>0</v>
      </c>
    </row>
    <row r="508" spans="1:6" x14ac:dyDescent="0.2">
      <c r="A508" t="s">
        <v>1158</v>
      </c>
      <c r="B508" t="s">
        <v>268</v>
      </c>
      <c r="C508" t="s">
        <v>1143</v>
      </c>
      <c r="D508">
        <v>0</v>
      </c>
      <c r="E508">
        <v>0</v>
      </c>
      <c r="F508">
        <v>0</v>
      </c>
    </row>
    <row r="509" spans="1:6" x14ac:dyDescent="0.2">
      <c r="A509" t="s">
        <v>1159</v>
      </c>
      <c r="B509" t="s">
        <v>283</v>
      </c>
      <c r="C509" t="s">
        <v>1143</v>
      </c>
      <c r="D509">
        <v>0</v>
      </c>
      <c r="E509">
        <v>0</v>
      </c>
      <c r="F509">
        <v>0</v>
      </c>
    </row>
    <row r="510" spans="1:6" x14ac:dyDescent="0.2">
      <c r="A510" t="s">
        <v>1162</v>
      </c>
      <c r="B510" t="s">
        <v>764</v>
      </c>
      <c r="C510" t="s">
        <v>1143</v>
      </c>
      <c r="D510">
        <v>0</v>
      </c>
      <c r="E510">
        <v>0</v>
      </c>
      <c r="F510">
        <v>0</v>
      </c>
    </row>
    <row r="511" spans="1:6" x14ac:dyDescent="0.2">
      <c r="A511" t="s">
        <v>1163</v>
      </c>
      <c r="B511" t="s">
        <v>764</v>
      </c>
      <c r="C511" t="s">
        <v>1143</v>
      </c>
      <c r="D511">
        <v>0</v>
      </c>
      <c r="E511">
        <v>0</v>
      </c>
      <c r="F511">
        <v>0</v>
      </c>
    </row>
    <row r="512" spans="1:6" x14ac:dyDescent="0.2">
      <c r="A512" s="103" t="s">
        <v>1167</v>
      </c>
      <c r="B512" t="s">
        <v>283</v>
      </c>
      <c r="C512" t="s">
        <v>1168</v>
      </c>
      <c r="D512">
        <v>0</v>
      </c>
      <c r="E512">
        <v>0</v>
      </c>
      <c r="F512">
        <v>0</v>
      </c>
    </row>
    <row r="513" spans="1:6" x14ac:dyDescent="0.2">
      <c r="A513" t="s">
        <v>1169</v>
      </c>
      <c r="B513" t="s">
        <v>276</v>
      </c>
      <c r="C513" t="s">
        <v>1168</v>
      </c>
      <c r="D513">
        <v>0</v>
      </c>
      <c r="E513">
        <v>0</v>
      </c>
      <c r="F513">
        <v>0</v>
      </c>
    </row>
    <row r="514" spans="1:6" x14ac:dyDescent="0.2">
      <c r="A514" t="s">
        <v>1170</v>
      </c>
      <c r="B514" t="s">
        <v>275</v>
      </c>
      <c r="C514" t="s">
        <v>1168</v>
      </c>
      <c r="D514">
        <v>0</v>
      </c>
      <c r="E514">
        <v>0</v>
      </c>
      <c r="F514">
        <v>0</v>
      </c>
    </row>
    <row r="515" spans="1:6" x14ac:dyDescent="0.2">
      <c r="A515" t="s">
        <v>1295</v>
      </c>
      <c r="B515" t="s">
        <v>270</v>
      </c>
      <c r="C515" t="s">
        <v>1168</v>
      </c>
      <c r="D515">
        <v>0</v>
      </c>
      <c r="E515">
        <v>0</v>
      </c>
      <c r="F515">
        <v>0</v>
      </c>
    </row>
    <row r="516" spans="1:6" x14ac:dyDescent="0.2">
      <c r="A516" t="s">
        <v>1171</v>
      </c>
      <c r="B516" t="s">
        <v>278</v>
      </c>
      <c r="C516" t="s">
        <v>1168</v>
      </c>
      <c r="D516">
        <v>0</v>
      </c>
      <c r="E516">
        <v>0</v>
      </c>
      <c r="F516">
        <v>0</v>
      </c>
    </row>
    <row r="517" spans="1:6" x14ac:dyDescent="0.2">
      <c r="A517" t="s">
        <v>1172</v>
      </c>
      <c r="B517" t="s">
        <v>274</v>
      </c>
      <c r="C517" t="s">
        <v>1168</v>
      </c>
      <c r="D517">
        <v>0</v>
      </c>
      <c r="E517">
        <v>0</v>
      </c>
      <c r="F517">
        <v>0</v>
      </c>
    </row>
    <row r="518" spans="1:6" x14ac:dyDescent="0.2">
      <c r="A518" t="s">
        <v>1173</v>
      </c>
      <c r="B518" t="s">
        <v>778</v>
      </c>
      <c r="C518" t="s">
        <v>1168</v>
      </c>
      <c r="D518">
        <v>0</v>
      </c>
      <c r="E518">
        <v>0</v>
      </c>
      <c r="F518">
        <v>0</v>
      </c>
    </row>
    <row r="519" spans="1:6" x14ac:dyDescent="0.2">
      <c r="A519" t="s">
        <v>1044</v>
      </c>
      <c r="B519" t="s">
        <v>271</v>
      </c>
      <c r="C519" t="s">
        <v>1176</v>
      </c>
      <c r="D519">
        <v>0</v>
      </c>
      <c r="E519">
        <v>0</v>
      </c>
      <c r="F519">
        <v>0</v>
      </c>
    </row>
    <row r="520" spans="1:6" x14ac:dyDescent="0.2">
      <c r="A520" t="s">
        <v>1178</v>
      </c>
      <c r="B520" t="s">
        <v>278</v>
      </c>
      <c r="C520" t="s">
        <v>1176</v>
      </c>
      <c r="D520">
        <v>0</v>
      </c>
      <c r="E520">
        <v>0</v>
      </c>
      <c r="F520">
        <v>0</v>
      </c>
    </row>
    <row r="521" spans="1:6" x14ac:dyDescent="0.2">
      <c r="A521" t="s">
        <v>1288</v>
      </c>
      <c r="B521" t="s">
        <v>704</v>
      </c>
      <c r="C521" t="s">
        <v>1176</v>
      </c>
      <c r="D521">
        <v>0</v>
      </c>
      <c r="E521">
        <v>0</v>
      </c>
      <c r="F521">
        <v>0</v>
      </c>
    </row>
    <row r="522" spans="1:6" x14ac:dyDescent="0.2">
      <c r="A522" t="s">
        <v>1179</v>
      </c>
      <c r="B522" t="s">
        <v>280</v>
      </c>
      <c r="C522" t="s">
        <v>1176</v>
      </c>
      <c r="D522">
        <v>0</v>
      </c>
      <c r="E522">
        <v>0</v>
      </c>
      <c r="F522">
        <v>0</v>
      </c>
    </row>
    <row r="523" spans="1:6" x14ac:dyDescent="0.2">
      <c r="A523" t="s">
        <v>1180</v>
      </c>
      <c r="B523" t="s">
        <v>283</v>
      </c>
      <c r="C523" t="s">
        <v>1176</v>
      </c>
      <c r="D523">
        <v>0</v>
      </c>
      <c r="E523">
        <v>0</v>
      </c>
      <c r="F523">
        <v>0</v>
      </c>
    </row>
    <row r="524" spans="1:6" x14ac:dyDescent="0.2">
      <c r="A524" t="s">
        <v>1181</v>
      </c>
      <c r="B524" t="s">
        <v>704</v>
      </c>
      <c r="C524" t="s">
        <v>1176</v>
      </c>
      <c r="D524">
        <v>0</v>
      </c>
      <c r="E524">
        <v>0</v>
      </c>
      <c r="F524">
        <v>0</v>
      </c>
    </row>
    <row r="525" spans="1:6" x14ac:dyDescent="0.2">
      <c r="A525" t="s">
        <v>1182</v>
      </c>
      <c r="B525" t="s">
        <v>764</v>
      </c>
      <c r="C525" t="s">
        <v>1176</v>
      </c>
      <c r="D525">
        <v>0</v>
      </c>
      <c r="E525">
        <v>0</v>
      </c>
      <c r="F525">
        <v>0</v>
      </c>
    </row>
    <row r="526" spans="1:6" x14ac:dyDescent="0.2">
      <c r="A526" t="s">
        <v>1184</v>
      </c>
      <c r="B526" t="s">
        <v>284</v>
      </c>
      <c r="C526" t="s">
        <v>1176</v>
      </c>
      <c r="D526">
        <v>0</v>
      </c>
      <c r="E526">
        <v>0</v>
      </c>
      <c r="F526">
        <v>0</v>
      </c>
    </row>
    <row r="527" spans="1:6" x14ac:dyDescent="0.2">
      <c r="A527" t="s">
        <v>1185</v>
      </c>
      <c r="B527" t="s">
        <v>280</v>
      </c>
      <c r="C527" t="s">
        <v>1176</v>
      </c>
      <c r="D527">
        <v>0</v>
      </c>
      <c r="E527">
        <v>0</v>
      </c>
      <c r="F527">
        <v>0</v>
      </c>
    </row>
    <row r="528" spans="1:6" x14ac:dyDescent="0.2">
      <c r="A528" t="s">
        <v>1186</v>
      </c>
      <c r="B528" t="s">
        <v>273</v>
      </c>
      <c r="C528" t="s">
        <v>1176</v>
      </c>
      <c r="D528">
        <v>0</v>
      </c>
      <c r="E528">
        <v>0</v>
      </c>
      <c r="F528">
        <v>0</v>
      </c>
    </row>
    <row r="529" spans="1:6" x14ac:dyDescent="0.2">
      <c r="A529" t="s">
        <v>1213</v>
      </c>
      <c r="B529" t="s">
        <v>269</v>
      </c>
      <c r="C529" t="s">
        <v>1176</v>
      </c>
      <c r="D529">
        <v>0</v>
      </c>
      <c r="E529">
        <v>0</v>
      </c>
      <c r="F529">
        <v>0</v>
      </c>
    </row>
    <row r="530" spans="1:6" x14ac:dyDescent="0.2">
      <c r="A530" t="s">
        <v>1289</v>
      </c>
      <c r="B530" t="s">
        <v>281</v>
      </c>
      <c r="C530" t="s">
        <v>1176</v>
      </c>
      <c r="D530">
        <v>0</v>
      </c>
      <c r="E530">
        <v>0</v>
      </c>
      <c r="F530">
        <v>0</v>
      </c>
    </row>
    <row r="531" spans="1:6" x14ac:dyDescent="0.2">
      <c r="A531" t="s">
        <v>1187</v>
      </c>
      <c r="B531" t="s">
        <v>283</v>
      </c>
      <c r="C531" t="s">
        <v>1176</v>
      </c>
      <c r="D531">
        <v>0</v>
      </c>
      <c r="E531">
        <v>0</v>
      </c>
      <c r="F531">
        <v>0</v>
      </c>
    </row>
    <row r="532" spans="1:6" x14ac:dyDescent="0.2">
      <c r="A532" t="s">
        <v>1188</v>
      </c>
      <c r="B532" t="s">
        <v>273</v>
      </c>
      <c r="C532" t="s">
        <v>1176</v>
      </c>
      <c r="D532">
        <v>0</v>
      </c>
      <c r="E532">
        <v>0</v>
      </c>
      <c r="F532">
        <v>0</v>
      </c>
    </row>
    <row r="533" spans="1:6" x14ac:dyDescent="0.2">
      <c r="A533" t="s">
        <v>1189</v>
      </c>
      <c r="B533" t="s">
        <v>275</v>
      </c>
      <c r="C533" t="s">
        <v>1190</v>
      </c>
      <c r="D533">
        <v>0</v>
      </c>
      <c r="E533">
        <v>0</v>
      </c>
      <c r="F533">
        <v>0</v>
      </c>
    </row>
    <row r="534" spans="1:6" x14ac:dyDescent="0.2">
      <c r="A534" t="s">
        <v>1191</v>
      </c>
      <c r="B534" t="s">
        <v>276</v>
      </c>
      <c r="C534" t="s">
        <v>1190</v>
      </c>
      <c r="D534">
        <v>0</v>
      </c>
      <c r="E534">
        <v>0</v>
      </c>
      <c r="F534">
        <v>0</v>
      </c>
    </row>
    <row r="535" spans="1:6" x14ac:dyDescent="0.2">
      <c r="A535" t="s">
        <v>1192</v>
      </c>
      <c r="B535" t="s">
        <v>267</v>
      </c>
      <c r="C535" t="s">
        <v>1190</v>
      </c>
      <c r="D535">
        <v>0</v>
      </c>
      <c r="E535">
        <v>0</v>
      </c>
      <c r="F535">
        <v>0</v>
      </c>
    </row>
    <row r="536" spans="1:6" x14ac:dyDescent="0.2">
      <c r="A536" t="s">
        <v>1193</v>
      </c>
      <c r="B536" t="s">
        <v>269</v>
      </c>
      <c r="C536" t="s">
        <v>1190</v>
      </c>
      <c r="D536">
        <v>0</v>
      </c>
      <c r="E536">
        <v>0</v>
      </c>
      <c r="F536">
        <v>0</v>
      </c>
    </row>
    <row r="537" spans="1:6" x14ac:dyDescent="0.2">
      <c r="A537" t="s">
        <v>1194</v>
      </c>
      <c r="B537" t="s">
        <v>284</v>
      </c>
      <c r="C537" t="s">
        <v>1195</v>
      </c>
      <c r="D537">
        <v>0</v>
      </c>
      <c r="E537">
        <v>0</v>
      </c>
      <c r="F537">
        <v>0</v>
      </c>
    </row>
    <row r="538" spans="1:6" x14ac:dyDescent="0.2">
      <c r="A538" t="s">
        <v>1199</v>
      </c>
      <c r="B538" t="s">
        <v>704</v>
      </c>
      <c r="C538" t="s">
        <v>1198</v>
      </c>
      <c r="D538">
        <v>0</v>
      </c>
      <c r="E538">
        <v>0</v>
      </c>
      <c r="F538">
        <v>0</v>
      </c>
    </row>
    <row r="539" spans="1:6" x14ac:dyDescent="0.2">
      <c r="A539" t="s">
        <v>1200</v>
      </c>
      <c r="B539" t="s">
        <v>764</v>
      </c>
      <c r="C539" t="s">
        <v>1198</v>
      </c>
      <c r="D539">
        <v>0</v>
      </c>
      <c r="E539">
        <v>0</v>
      </c>
      <c r="F539">
        <v>0</v>
      </c>
    </row>
    <row r="540" spans="1:6" x14ac:dyDescent="0.2">
      <c r="A540" t="s">
        <v>1202</v>
      </c>
      <c r="B540" t="s">
        <v>764</v>
      </c>
      <c r="C540" t="s">
        <v>1198</v>
      </c>
      <c r="D540">
        <v>0</v>
      </c>
      <c r="E540">
        <v>0</v>
      </c>
      <c r="F540">
        <v>0</v>
      </c>
    </row>
    <row r="541" spans="1:6" x14ac:dyDescent="0.2">
      <c r="A541" t="s">
        <v>1203</v>
      </c>
      <c r="B541" t="s">
        <v>280</v>
      </c>
      <c r="C541" t="s">
        <v>1204</v>
      </c>
      <c r="D541">
        <v>0</v>
      </c>
      <c r="E541">
        <v>0</v>
      </c>
      <c r="F541">
        <v>0</v>
      </c>
    </row>
    <row r="542" spans="1:6" x14ac:dyDescent="0.2">
      <c r="A542" t="s">
        <v>1205</v>
      </c>
      <c r="B542" t="s">
        <v>778</v>
      </c>
      <c r="C542" t="s">
        <v>1204</v>
      </c>
      <c r="D542">
        <v>0</v>
      </c>
      <c r="E542">
        <v>0</v>
      </c>
      <c r="F542">
        <v>0</v>
      </c>
    </row>
    <row r="543" spans="1:6" x14ac:dyDescent="0.2">
      <c r="A543" t="s">
        <v>1206</v>
      </c>
      <c r="B543" t="s">
        <v>277</v>
      </c>
      <c r="C543" t="s">
        <v>1204</v>
      </c>
      <c r="D543">
        <v>0</v>
      </c>
      <c r="E543">
        <v>0</v>
      </c>
      <c r="F543">
        <v>0</v>
      </c>
    </row>
    <row r="544" spans="1:6" x14ac:dyDescent="0.2">
      <c r="A544" t="s">
        <v>1234</v>
      </c>
      <c r="B544" t="s">
        <v>764</v>
      </c>
      <c r="C544" t="s">
        <v>1168</v>
      </c>
      <c r="D544">
        <v>-0.5</v>
      </c>
      <c r="E544">
        <v>0</v>
      </c>
      <c r="F544">
        <v>-1</v>
      </c>
    </row>
    <row r="545" spans="1:6" x14ac:dyDescent="0.2">
      <c r="A545" t="s">
        <v>1247</v>
      </c>
      <c r="B545" t="s">
        <v>272</v>
      </c>
      <c r="C545" t="s">
        <v>841</v>
      </c>
      <c r="D545">
        <v>-0.6</v>
      </c>
      <c r="E545">
        <v>0</v>
      </c>
      <c r="F545">
        <v>-2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W18"/>
  <sheetViews>
    <sheetView workbookViewId="0">
      <pane xSplit="7" ySplit="2" topLeftCell="AS3" activePane="bottomRight" state="frozen"/>
      <selection activeCell="A24" sqref="A24"/>
      <selection pane="topRight" activeCell="A24" sqref="A24"/>
      <selection pane="bottomLeft" activeCell="A24" sqref="A24"/>
      <selection pane="bottomRight" activeCell="A14" sqref="A14:XFD14"/>
    </sheetView>
  </sheetViews>
  <sheetFormatPr defaultRowHeight="12.75" x14ac:dyDescent="0.2"/>
  <cols>
    <col min="1" max="1" width="8.42578125" bestFit="1" customWidth="1"/>
    <col min="2" max="2" width="24.140625" customWidth="1"/>
    <col min="3" max="3" width="24" hidden="1" customWidth="1"/>
    <col min="4" max="5" width="24.28515625" hidden="1" customWidth="1"/>
    <col min="6" max="6" width="0.140625" customWidth="1"/>
    <col min="7" max="7" width="10.42578125" customWidth="1"/>
    <col min="8" max="47" width="10.140625" customWidth="1"/>
    <col min="48" max="49" width="10.140625" bestFit="1" customWidth="1"/>
  </cols>
  <sheetData>
    <row r="1" spans="1:49" x14ac:dyDescent="0.2">
      <c r="B1" s="29" t="s">
        <v>60</v>
      </c>
      <c r="C1" s="29"/>
      <c r="D1" s="29"/>
      <c r="E1" s="29"/>
      <c r="F1" s="29"/>
      <c r="G1" s="5" t="s">
        <v>43</v>
      </c>
      <c r="H1" s="14">
        <f>Scores!H1</f>
        <v>41870</v>
      </c>
      <c r="I1" s="14">
        <f>Scores!I1</f>
        <v>41877</v>
      </c>
      <c r="J1" s="14">
        <f>Scores!J1</f>
        <v>41884</v>
      </c>
      <c r="K1" s="14">
        <f>Scores!K1</f>
        <v>41891</v>
      </c>
      <c r="L1" s="14">
        <f>Scores!L1</f>
        <v>41898</v>
      </c>
      <c r="M1" s="14">
        <f>Scores!M1</f>
        <v>41905</v>
      </c>
      <c r="N1" s="14">
        <f>Scores!N1</f>
        <v>41912</v>
      </c>
      <c r="O1" s="14">
        <f>Scores!O1</f>
        <v>41919</v>
      </c>
      <c r="P1" s="14">
        <f>Scores!P1</f>
        <v>41926</v>
      </c>
      <c r="Q1" s="14">
        <f>Scores!Q1</f>
        <v>41933</v>
      </c>
      <c r="R1" s="14">
        <f>Scores!R1</f>
        <v>41940</v>
      </c>
      <c r="S1" s="14">
        <f>Scores!S1</f>
        <v>41947</v>
      </c>
      <c r="T1" s="14">
        <f>Scores!T1</f>
        <v>41954</v>
      </c>
      <c r="U1" s="14">
        <f>Scores!U1</f>
        <v>41961</v>
      </c>
      <c r="V1" s="14">
        <f>Scores!V1</f>
        <v>41968</v>
      </c>
      <c r="W1" s="14">
        <f>Scores!W1</f>
        <v>41975</v>
      </c>
      <c r="X1" s="14">
        <f>Scores!X1</f>
        <v>41982</v>
      </c>
      <c r="Y1" s="14">
        <f>Scores!Y1</f>
        <v>41989</v>
      </c>
      <c r="Z1" s="14">
        <f>Scores!Z1</f>
        <v>41996</v>
      </c>
      <c r="AA1" s="14">
        <f>Scores!AA1</f>
        <v>42003</v>
      </c>
      <c r="AB1" s="14">
        <f>Scores!AB1</f>
        <v>42010</v>
      </c>
      <c r="AC1" s="14">
        <f>Scores!AC1</f>
        <v>42017</v>
      </c>
      <c r="AD1" s="14">
        <f>Scores!AD1</f>
        <v>42024</v>
      </c>
      <c r="AE1" s="14">
        <f>Scores!AE1</f>
        <v>42031</v>
      </c>
      <c r="AF1" s="14">
        <f>Scores!AF1</f>
        <v>42038</v>
      </c>
      <c r="AG1" s="14">
        <f>Scores!AG1</f>
        <v>42045</v>
      </c>
      <c r="AH1" s="14">
        <f>Scores!AH1</f>
        <v>42052</v>
      </c>
      <c r="AI1" s="14">
        <f>Scores!AI1</f>
        <v>42059</v>
      </c>
      <c r="AJ1" s="14">
        <f>Scores!AJ1</f>
        <v>42066</v>
      </c>
      <c r="AK1" s="14">
        <f>Scores!AK1</f>
        <v>42073</v>
      </c>
      <c r="AL1" s="14">
        <f>Scores!AL1</f>
        <v>42080</v>
      </c>
      <c r="AM1" s="14">
        <f>Scores!AM1</f>
        <v>42087</v>
      </c>
      <c r="AN1" s="14">
        <f>Scores!AN1</f>
        <v>42094</v>
      </c>
      <c r="AO1" s="14">
        <f>Scores!AO1</f>
        <v>42101</v>
      </c>
      <c r="AP1" s="14">
        <f>Scores!AP1</f>
        <v>42108</v>
      </c>
      <c r="AQ1" s="14">
        <f>Scores!AQ1</f>
        <v>42115</v>
      </c>
      <c r="AR1" s="14">
        <f>Scores!AR1</f>
        <v>42122</v>
      </c>
      <c r="AS1" s="14">
        <f>Scores!AS1</f>
        <v>42129</v>
      </c>
      <c r="AT1" s="14">
        <f>Scores!AT1</f>
        <v>42136</v>
      </c>
      <c r="AU1" s="14">
        <f>Scores!AU1</f>
        <v>42143</v>
      </c>
      <c r="AV1" s="14">
        <f>Scores!AV1</f>
        <v>42150</v>
      </c>
      <c r="AW1" s="14">
        <f>Scores!AW1</f>
        <v>42157</v>
      </c>
    </row>
    <row r="2" spans="1:49" ht="15" customHeight="1" x14ac:dyDescent="0.2">
      <c r="A2" t="s">
        <v>44</v>
      </c>
      <c r="B2" t="s">
        <v>45</v>
      </c>
      <c r="G2" t="s">
        <v>2</v>
      </c>
      <c r="H2" s="10" t="str">
        <f>Scores!H2</f>
        <v>Week 1</v>
      </c>
      <c r="I2" s="10" t="str">
        <f>Scores!I2</f>
        <v>Week 2</v>
      </c>
      <c r="J2" s="10" t="str">
        <f>Scores!J2</f>
        <v>Week 3</v>
      </c>
      <c r="K2" s="10" t="str">
        <f>Scores!K2</f>
        <v>Week 4</v>
      </c>
      <c r="L2" s="10" t="str">
        <f>Scores!L2</f>
        <v>Week 5</v>
      </c>
      <c r="M2" s="10" t="str">
        <f>Scores!M2</f>
        <v>Week 6</v>
      </c>
      <c r="N2" s="10" t="str">
        <f>Scores!N2</f>
        <v>Week 7</v>
      </c>
      <c r="O2" s="10" t="str">
        <f>Scores!O2</f>
        <v>Week 8</v>
      </c>
      <c r="P2" s="10" t="str">
        <f>Scores!P2</f>
        <v>Week 9</v>
      </c>
      <c r="Q2" s="10" t="str">
        <f>Scores!Q2</f>
        <v>Week 10</v>
      </c>
      <c r="R2" s="10" t="str">
        <f>Scores!R2</f>
        <v>Week 11</v>
      </c>
      <c r="S2" s="10" t="str">
        <f>Scores!S2</f>
        <v>Week 12</v>
      </c>
      <c r="T2" s="10" t="str">
        <f>Scores!T2</f>
        <v>Week 13</v>
      </c>
      <c r="U2" s="10" t="str">
        <f>Scores!U2</f>
        <v>Week 14</v>
      </c>
      <c r="V2" s="10" t="str">
        <f>Scores!V2</f>
        <v>Week 15</v>
      </c>
      <c r="W2" s="10" t="str">
        <f>Scores!W2</f>
        <v>Week 16</v>
      </c>
      <c r="X2" s="10" t="str">
        <f>Scores!X2</f>
        <v>Week 17</v>
      </c>
      <c r="Y2" s="10" t="str">
        <f>Scores!Y2</f>
        <v>Week 18</v>
      </c>
      <c r="Z2" s="10" t="str">
        <f>Scores!Z2</f>
        <v>Week 19</v>
      </c>
      <c r="AA2" s="10" t="str">
        <f>Scores!AA2</f>
        <v>Week 20</v>
      </c>
      <c r="AB2" s="10" t="str">
        <f>Scores!AB2</f>
        <v>Week 21</v>
      </c>
      <c r="AC2" s="10" t="str">
        <f>Scores!AC2</f>
        <v>Week 22</v>
      </c>
      <c r="AD2" s="10" t="str">
        <f>Scores!AD2</f>
        <v>Week 23</v>
      </c>
      <c r="AE2" s="10" t="str">
        <f>Scores!AE2</f>
        <v>Week 24</v>
      </c>
      <c r="AF2" s="10" t="str">
        <f>Scores!AF2</f>
        <v>Week 25</v>
      </c>
      <c r="AG2" s="10" t="str">
        <f>Scores!AG2</f>
        <v>Week 26</v>
      </c>
      <c r="AH2" s="10" t="str">
        <f>Scores!AH2</f>
        <v>Week 27</v>
      </c>
      <c r="AI2" s="10" t="str">
        <f>Scores!AI2</f>
        <v>Week 28</v>
      </c>
      <c r="AJ2" s="10" t="str">
        <f>Scores!AJ2</f>
        <v>Week 29</v>
      </c>
      <c r="AK2" s="10" t="str">
        <f>Scores!AK2</f>
        <v>Week 30</v>
      </c>
      <c r="AL2" s="10" t="str">
        <f>Scores!AL2</f>
        <v>Week 31</v>
      </c>
      <c r="AM2" s="10" t="str">
        <f>Scores!AM2</f>
        <v>Week 32</v>
      </c>
      <c r="AN2" s="10" t="str">
        <f>Scores!AN2</f>
        <v>Week 33</v>
      </c>
      <c r="AO2" s="10" t="str">
        <f>Scores!AO2</f>
        <v>Week 34</v>
      </c>
      <c r="AP2" s="10" t="str">
        <f>Scores!AP2</f>
        <v>Week 35</v>
      </c>
      <c r="AQ2" s="10" t="str">
        <f>Scores!AQ2</f>
        <v>Week 36</v>
      </c>
      <c r="AR2" s="10" t="str">
        <f>Scores!AR2</f>
        <v>Week 37</v>
      </c>
      <c r="AS2" s="10" t="str">
        <f>Scores!AS2</f>
        <v>Week 38</v>
      </c>
      <c r="AT2" s="10" t="str">
        <f>Scores!AT2</f>
        <v>Week 39</v>
      </c>
      <c r="AU2" s="10" t="str">
        <f>Scores!AU2</f>
        <v>Week 40</v>
      </c>
      <c r="AV2" s="10" t="str">
        <f>Scores!AV2</f>
        <v>Week 41</v>
      </c>
      <c r="AW2" s="10" t="str">
        <f>Scores!AW2</f>
        <v>Week 42</v>
      </c>
    </row>
    <row r="3" spans="1:49" ht="12" customHeight="1" x14ac:dyDescent="0.25">
      <c r="A3" s="2">
        <f>Suleman!currpos</f>
        <v>3</v>
      </c>
      <c r="B3" s="9" t="str">
        <f>Suleman!B1</f>
        <v>SULEMAN - REBEL WITHOUT A CLAUSE</v>
      </c>
      <c r="C3" s="9"/>
      <c r="D3" s="9"/>
      <c r="E3" s="9"/>
      <c r="F3" s="9"/>
      <c r="G3" s="2">
        <f>Suleman!SCORE</f>
        <v>307</v>
      </c>
      <c r="H3" s="2">
        <f>Suleman!TSCORE</f>
        <v>29</v>
      </c>
      <c r="I3" s="2">
        <f>Suleman!TSCORE</f>
        <v>65</v>
      </c>
      <c r="J3" s="2">
        <f>Suleman!TSCORE</f>
        <v>84</v>
      </c>
      <c r="K3" s="2">
        <f>Suleman!TSCORE</f>
        <v>84</v>
      </c>
      <c r="L3" s="2">
        <f>Suleman!TSCORE</f>
        <v>118</v>
      </c>
      <c r="M3" s="2">
        <f>Suleman!TSCORE</f>
        <v>147</v>
      </c>
      <c r="N3" s="2">
        <f>Suleman!TSCORE</f>
        <v>181</v>
      </c>
      <c r="O3" s="2">
        <f>Suleman!TSCORE</f>
        <v>210</v>
      </c>
      <c r="P3" s="2">
        <f>Suleman!TSCORE</f>
        <v>210</v>
      </c>
      <c r="Q3" s="2">
        <f>Suleman!TSCORE</f>
        <v>251</v>
      </c>
      <c r="R3" s="2">
        <f>Suleman!TSCORE</f>
        <v>284</v>
      </c>
      <c r="S3" s="2">
        <f>Suleman!TSCORE</f>
        <v>307</v>
      </c>
      <c r="T3" s="2">
        <f>Suleman!TSCORE</f>
        <v>307</v>
      </c>
      <c r="U3" s="2">
        <f>Suleman!TSCORE</f>
        <v>307</v>
      </c>
      <c r="V3" s="2">
        <f>Suleman!TSCORE</f>
        <v>307</v>
      </c>
      <c r="W3" s="2">
        <f>Suleman!TSCORE</f>
        <v>307</v>
      </c>
      <c r="X3" s="2">
        <f>Suleman!TSCORE</f>
        <v>307</v>
      </c>
      <c r="Y3" s="2">
        <f>Suleman!TSCORE</f>
        <v>307</v>
      </c>
      <c r="Z3" s="2">
        <f>Suleman!TSCORE</f>
        <v>307</v>
      </c>
      <c r="AA3" s="2">
        <f>Suleman!TSCORE</f>
        <v>307</v>
      </c>
      <c r="AB3" s="2">
        <f>Suleman!TSCORE</f>
        <v>307</v>
      </c>
      <c r="AC3" s="2">
        <f>Suleman!TSCORE</f>
        <v>307</v>
      </c>
      <c r="AD3" s="2">
        <f>Suleman!TSCORE</f>
        <v>307</v>
      </c>
      <c r="AE3" s="2">
        <f>Suleman!TSCORE</f>
        <v>307</v>
      </c>
      <c r="AF3" s="2">
        <f>Suleman!TSCORE</f>
        <v>307</v>
      </c>
      <c r="AG3" s="2">
        <f>Suleman!TSCORE</f>
        <v>307</v>
      </c>
      <c r="AH3" s="2">
        <f>Suleman!TSCORE</f>
        <v>307</v>
      </c>
      <c r="AI3" s="2">
        <f>Suleman!TSCORE</f>
        <v>307</v>
      </c>
      <c r="AJ3" s="2">
        <f>Suleman!TSCORE</f>
        <v>307</v>
      </c>
      <c r="AK3" s="2">
        <f>Suleman!TSCORE</f>
        <v>307</v>
      </c>
      <c r="AL3" s="2">
        <f>Suleman!TSCORE</f>
        <v>307</v>
      </c>
      <c r="AM3" s="2">
        <f>Suleman!TSCORE</f>
        <v>307</v>
      </c>
      <c r="AN3" s="2">
        <f>Suleman!TSCORE</f>
        <v>307</v>
      </c>
      <c r="AO3" s="2">
        <f>Suleman!TSCORE</f>
        <v>307</v>
      </c>
      <c r="AP3" s="2">
        <f>Suleman!TSCORE</f>
        <v>307</v>
      </c>
      <c r="AQ3" s="2">
        <f>Suleman!TSCORE</f>
        <v>307</v>
      </c>
      <c r="AR3" s="2">
        <f>Suleman!TSCORE</f>
        <v>307</v>
      </c>
      <c r="AS3" s="2">
        <f>Suleman!TSCORE</f>
        <v>307</v>
      </c>
      <c r="AT3" s="2">
        <f>Suleman!TSCORE</f>
        <v>307</v>
      </c>
      <c r="AU3" s="2">
        <f>Suleman!TSCORE</f>
        <v>307</v>
      </c>
      <c r="AV3" s="2">
        <f>Suleman!TSCORE</f>
        <v>307</v>
      </c>
      <c r="AW3" s="2">
        <f>Suleman!TSCORE</f>
        <v>307</v>
      </c>
    </row>
    <row r="4" spans="1:49" ht="13.5" x14ac:dyDescent="0.25">
      <c r="A4" s="2">
        <f>Darren!currpos</f>
        <v>5</v>
      </c>
      <c r="B4" s="9" t="str">
        <f>Darren!B1</f>
        <v>DARREN - R.I.P ANDY COLE</v>
      </c>
      <c r="C4" s="9"/>
      <c r="D4" s="9"/>
      <c r="E4" s="9"/>
      <c r="F4" s="9"/>
      <c r="G4" s="2">
        <f>Darren!SCORE</f>
        <v>298</v>
      </c>
      <c r="H4" s="2">
        <f>Darren!TSCORE</f>
        <v>23</v>
      </c>
      <c r="I4" s="2">
        <f>Darren!TSCORE</f>
        <v>45</v>
      </c>
      <c r="J4" s="2">
        <f>Darren!TSCORE</f>
        <v>91</v>
      </c>
      <c r="K4" s="2">
        <f>Darren!TSCORE</f>
        <v>91</v>
      </c>
      <c r="L4" s="2">
        <f>Darren!TSCORE</f>
        <v>123</v>
      </c>
      <c r="M4" s="2">
        <f>Darren!TSCORE</f>
        <v>149</v>
      </c>
      <c r="N4" s="2">
        <f>Darren!TSCORE</f>
        <v>184</v>
      </c>
      <c r="O4" s="2">
        <f>Darren!TSCORE</f>
        <v>216</v>
      </c>
      <c r="P4" s="2">
        <f>Darren!TSCORE</f>
        <v>216</v>
      </c>
      <c r="Q4" s="2">
        <f>Darren!TSCORE</f>
        <v>237</v>
      </c>
      <c r="R4" s="2">
        <f>Darren!TSCORE</f>
        <v>274</v>
      </c>
      <c r="S4" s="2">
        <f>Darren!TSCORE</f>
        <v>298</v>
      </c>
      <c r="T4" s="2">
        <f>Darren!TSCORE</f>
        <v>298</v>
      </c>
      <c r="U4" s="2">
        <f>Darren!TSCORE</f>
        <v>298</v>
      </c>
      <c r="V4" s="2">
        <f>Darren!TSCORE</f>
        <v>298</v>
      </c>
      <c r="W4" s="2">
        <f>Darren!TSCORE</f>
        <v>298</v>
      </c>
      <c r="X4" s="2">
        <f>Darren!TSCORE</f>
        <v>298</v>
      </c>
      <c r="Y4" s="2">
        <f>Darren!TSCORE</f>
        <v>298</v>
      </c>
      <c r="Z4" s="2">
        <f>Darren!TSCORE</f>
        <v>298</v>
      </c>
      <c r="AA4" s="2">
        <f>Darren!TSCORE</f>
        <v>298</v>
      </c>
      <c r="AB4" s="2">
        <f>Darren!TSCORE</f>
        <v>298</v>
      </c>
      <c r="AC4" s="2">
        <f>Darren!TSCORE</f>
        <v>298</v>
      </c>
      <c r="AD4" s="2">
        <f>Darren!TSCORE</f>
        <v>298</v>
      </c>
      <c r="AE4" s="2">
        <f>Darren!TSCORE</f>
        <v>298</v>
      </c>
      <c r="AF4" s="2">
        <f>Darren!TSCORE</f>
        <v>298</v>
      </c>
      <c r="AG4" s="2">
        <f>Darren!TSCORE</f>
        <v>298</v>
      </c>
      <c r="AH4" s="2">
        <f>Darren!TSCORE</f>
        <v>298</v>
      </c>
      <c r="AI4" s="2">
        <f>Darren!TSCORE</f>
        <v>298</v>
      </c>
      <c r="AJ4" s="2">
        <f>Darren!TSCORE</f>
        <v>298</v>
      </c>
      <c r="AK4" s="2">
        <f>Darren!TSCORE</f>
        <v>298</v>
      </c>
      <c r="AL4" s="2">
        <f>Darren!TSCORE</f>
        <v>298</v>
      </c>
      <c r="AM4" s="2">
        <f>Darren!TSCORE</f>
        <v>298</v>
      </c>
      <c r="AN4" s="2">
        <f>Darren!TSCORE</f>
        <v>298</v>
      </c>
      <c r="AO4" s="2">
        <f>Darren!TSCORE</f>
        <v>298</v>
      </c>
      <c r="AP4" s="2">
        <f>Darren!TSCORE</f>
        <v>298</v>
      </c>
      <c r="AQ4" s="2">
        <f>Darren!TSCORE</f>
        <v>298</v>
      </c>
      <c r="AR4" s="2">
        <f>Darren!TSCORE</f>
        <v>298</v>
      </c>
      <c r="AS4" s="2">
        <f>Darren!TSCORE</f>
        <v>298</v>
      </c>
      <c r="AT4" s="2">
        <f>Darren!TSCORE</f>
        <v>298</v>
      </c>
      <c r="AU4" s="2">
        <f>Darren!TSCORE</f>
        <v>298</v>
      </c>
      <c r="AV4" s="2">
        <f>Darren!TSCORE</f>
        <v>298</v>
      </c>
      <c r="AW4" s="2">
        <f>Darren!TSCORE</f>
        <v>298</v>
      </c>
    </row>
    <row r="5" spans="1:49" ht="13.5" x14ac:dyDescent="0.25">
      <c r="A5" s="2">
        <f>Charlie!currpos</f>
        <v>16</v>
      </c>
      <c r="B5" s="9" t="str">
        <f>Charlie!B1</f>
        <v>CHARLIE - BLITZKRIEG TOTAL FOOTBALL ©</v>
      </c>
      <c r="C5" s="9"/>
      <c r="D5" s="9"/>
      <c r="E5" s="9"/>
      <c r="F5" s="9"/>
      <c r="G5" s="2">
        <f>Charlie!SCORE</f>
        <v>138</v>
      </c>
      <c r="H5" s="2">
        <f>Charlie!TSCORE</f>
        <v>14</v>
      </c>
      <c r="I5" s="2">
        <f>Charlie!TSCORE</f>
        <v>32</v>
      </c>
      <c r="J5" s="2">
        <f>Charlie!TSCORE</f>
        <v>45</v>
      </c>
      <c r="K5" s="2">
        <f>Charlie!TSCORE</f>
        <v>45</v>
      </c>
      <c r="L5" s="2">
        <f>Charlie!TSCORE</f>
        <v>57</v>
      </c>
      <c r="M5" s="2">
        <f>Charlie!TSCORE</f>
        <v>71</v>
      </c>
      <c r="N5" s="2">
        <f>Charlie!TSCORE</f>
        <v>84</v>
      </c>
      <c r="O5" s="2">
        <f>Charlie!TSCORE</f>
        <v>97</v>
      </c>
      <c r="P5" s="2">
        <f>Charlie!TSCORE</f>
        <v>97</v>
      </c>
      <c r="Q5" s="2">
        <f>Charlie!TSCORE</f>
        <v>111</v>
      </c>
      <c r="R5" s="2">
        <f>Charlie!TSCORE</f>
        <v>120</v>
      </c>
      <c r="S5" s="2">
        <f>Charlie!TSCORE</f>
        <v>138</v>
      </c>
      <c r="T5" s="2">
        <f>Charlie!TSCORE</f>
        <v>138</v>
      </c>
      <c r="U5" s="2">
        <f>Charlie!TSCORE</f>
        <v>138</v>
      </c>
      <c r="V5" s="2">
        <f>Charlie!TSCORE</f>
        <v>138</v>
      </c>
      <c r="W5" s="2">
        <f>Charlie!TSCORE</f>
        <v>138</v>
      </c>
      <c r="X5" s="2">
        <f>Charlie!TSCORE</f>
        <v>138</v>
      </c>
      <c r="Y5" s="2">
        <f>Charlie!TSCORE</f>
        <v>138</v>
      </c>
      <c r="Z5" s="2">
        <f>Charlie!TSCORE</f>
        <v>138</v>
      </c>
      <c r="AA5" s="2">
        <f>Charlie!TSCORE</f>
        <v>138</v>
      </c>
      <c r="AB5" s="2">
        <f>Charlie!TSCORE</f>
        <v>138</v>
      </c>
      <c r="AC5" s="2">
        <f>Charlie!TSCORE</f>
        <v>138</v>
      </c>
      <c r="AD5" s="2">
        <f>Charlie!TSCORE</f>
        <v>138</v>
      </c>
      <c r="AE5" s="2">
        <f>Charlie!TSCORE</f>
        <v>138</v>
      </c>
      <c r="AF5" s="2">
        <f>Charlie!TSCORE</f>
        <v>138</v>
      </c>
      <c r="AG5" s="2">
        <f>Charlie!TSCORE</f>
        <v>138</v>
      </c>
      <c r="AH5" s="2">
        <f>Charlie!TSCORE</f>
        <v>138</v>
      </c>
      <c r="AI5" s="2">
        <f>Charlie!TSCORE</f>
        <v>138</v>
      </c>
      <c r="AJ5" s="2">
        <f>Charlie!TSCORE</f>
        <v>138</v>
      </c>
      <c r="AK5" s="2">
        <f>Charlie!TSCORE</f>
        <v>138</v>
      </c>
      <c r="AL5" s="2">
        <f>Charlie!TSCORE</f>
        <v>138</v>
      </c>
      <c r="AM5" s="2">
        <f>Charlie!TSCORE</f>
        <v>138</v>
      </c>
      <c r="AN5" s="2">
        <f>Charlie!TSCORE</f>
        <v>138</v>
      </c>
      <c r="AO5" s="2">
        <f>Charlie!TSCORE</f>
        <v>138</v>
      </c>
      <c r="AP5" s="2">
        <f>Charlie!TSCORE</f>
        <v>138</v>
      </c>
      <c r="AQ5" s="2">
        <f>Charlie!TSCORE</f>
        <v>138</v>
      </c>
      <c r="AR5" s="2">
        <f>Charlie!TSCORE</f>
        <v>138</v>
      </c>
      <c r="AS5" s="2">
        <f>Charlie!TSCORE</f>
        <v>138</v>
      </c>
      <c r="AT5" s="2">
        <f>Charlie!TSCORE</f>
        <v>138</v>
      </c>
      <c r="AU5" s="2">
        <f>Charlie!TSCORE</f>
        <v>138</v>
      </c>
      <c r="AV5" s="2">
        <f>Charlie!TSCORE</f>
        <v>138</v>
      </c>
      <c r="AW5" s="2">
        <f>Charlie!TSCORE</f>
        <v>138</v>
      </c>
    </row>
    <row r="6" spans="1:49" ht="13.5" x14ac:dyDescent="0.25">
      <c r="A6" s="2">
        <f>Mandeep!currpos</f>
        <v>2</v>
      </c>
      <c r="B6" s="9" t="str">
        <f>Mandeep!B1</f>
        <v>MANDEEP - WEDDED BLISS</v>
      </c>
      <c r="C6" s="9"/>
      <c r="D6" s="9"/>
      <c r="E6" s="9"/>
      <c r="F6" s="9"/>
      <c r="G6" s="2">
        <f>Mandeep!SCORE</f>
        <v>313</v>
      </c>
      <c r="H6" s="2">
        <f>Mandeep!TSCORE</f>
        <v>29</v>
      </c>
      <c r="I6" s="2">
        <f>Mandeep!TSCORE</f>
        <v>74</v>
      </c>
      <c r="J6" s="2">
        <f>Mandeep!TSCORE</f>
        <v>103</v>
      </c>
      <c r="K6" s="2">
        <f>Mandeep!TSCORE</f>
        <v>103</v>
      </c>
      <c r="L6" s="2">
        <f>Mandeep!TSCORE</f>
        <v>127</v>
      </c>
      <c r="M6" s="2">
        <f>Mandeep!TSCORE</f>
        <v>153</v>
      </c>
      <c r="N6" s="2">
        <f>Mandeep!TSCORE</f>
        <v>204</v>
      </c>
      <c r="O6" s="2">
        <f>Mandeep!TSCORE</f>
        <v>240</v>
      </c>
      <c r="P6" s="2">
        <f>Mandeep!TSCORE</f>
        <v>240</v>
      </c>
      <c r="Q6" s="2">
        <f>Mandeep!TSCORE</f>
        <v>261</v>
      </c>
      <c r="R6" s="2">
        <f>Mandeep!TSCORE</f>
        <v>284</v>
      </c>
      <c r="S6" s="2">
        <f>Mandeep!TSCORE</f>
        <v>313</v>
      </c>
      <c r="T6" s="2">
        <f>Mandeep!TSCORE</f>
        <v>313</v>
      </c>
      <c r="U6" s="2">
        <f>Mandeep!TSCORE</f>
        <v>313</v>
      </c>
      <c r="V6" s="2">
        <f>Mandeep!TSCORE</f>
        <v>313</v>
      </c>
      <c r="W6" s="2">
        <f>Mandeep!TSCORE</f>
        <v>313</v>
      </c>
      <c r="X6" s="2">
        <f>Mandeep!TSCORE</f>
        <v>313</v>
      </c>
      <c r="Y6" s="2">
        <f>Mandeep!TSCORE</f>
        <v>313</v>
      </c>
      <c r="Z6" s="2">
        <f>Mandeep!TSCORE</f>
        <v>313</v>
      </c>
      <c r="AA6" s="2">
        <f>Mandeep!TSCORE</f>
        <v>313</v>
      </c>
      <c r="AB6" s="2">
        <f>Mandeep!TSCORE</f>
        <v>313</v>
      </c>
      <c r="AC6" s="2">
        <f>Mandeep!TSCORE</f>
        <v>313</v>
      </c>
      <c r="AD6" s="2">
        <f>Mandeep!TSCORE</f>
        <v>313</v>
      </c>
      <c r="AE6" s="2">
        <f>Mandeep!TSCORE</f>
        <v>313</v>
      </c>
      <c r="AF6" s="2">
        <f>Mandeep!TSCORE</f>
        <v>313</v>
      </c>
      <c r="AG6" s="2">
        <f>Mandeep!TSCORE</f>
        <v>313</v>
      </c>
      <c r="AH6" s="2">
        <f>Mandeep!TSCORE</f>
        <v>313</v>
      </c>
      <c r="AI6" s="2">
        <f>Mandeep!TSCORE</f>
        <v>313</v>
      </c>
      <c r="AJ6" s="2">
        <f>Mandeep!TSCORE</f>
        <v>313</v>
      </c>
      <c r="AK6" s="2">
        <f>Mandeep!TSCORE</f>
        <v>313</v>
      </c>
      <c r="AL6" s="2">
        <f>Mandeep!TSCORE</f>
        <v>313</v>
      </c>
      <c r="AM6" s="2">
        <f>Mandeep!TSCORE</f>
        <v>313</v>
      </c>
      <c r="AN6" s="2">
        <f>Mandeep!TSCORE</f>
        <v>313</v>
      </c>
      <c r="AO6" s="2">
        <f>Mandeep!TSCORE</f>
        <v>313</v>
      </c>
      <c r="AP6" s="2">
        <f>Mandeep!TSCORE</f>
        <v>313</v>
      </c>
      <c r="AQ6" s="2">
        <f>Mandeep!TSCORE</f>
        <v>313</v>
      </c>
      <c r="AR6" s="2">
        <f>Mandeep!TSCORE</f>
        <v>313</v>
      </c>
      <c r="AS6" s="2">
        <f>Mandeep!TSCORE</f>
        <v>313</v>
      </c>
      <c r="AT6" s="2">
        <f>Mandeep!TSCORE</f>
        <v>313</v>
      </c>
      <c r="AU6" s="2">
        <f>Mandeep!TSCORE</f>
        <v>313</v>
      </c>
      <c r="AV6" s="2">
        <f>Mandeep!TSCORE</f>
        <v>313</v>
      </c>
      <c r="AW6" s="2">
        <f>Mandeep!TSCORE</f>
        <v>313</v>
      </c>
    </row>
    <row r="7" spans="1:49" ht="13.5" x14ac:dyDescent="0.25">
      <c r="A7" s="2">
        <f>Steve!currpos</f>
        <v>15</v>
      </c>
      <c r="B7" s="9" t="str">
        <f>Steve!B1</f>
        <v>STEVE</v>
      </c>
      <c r="C7" s="9"/>
      <c r="D7" s="9"/>
      <c r="E7" s="9"/>
      <c r="F7" s="9"/>
      <c r="G7" s="2">
        <f>Steve!SCORE</f>
        <v>165</v>
      </c>
      <c r="H7" s="2">
        <f>Steve!TSCORE</f>
        <v>13</v>
      </c>
      <c r="I7" s="2">
        <f>Steve!TSCORE</f>
        <v>28</v>
      </c>
      <c r="J7" s="2">
        <f>Steve!TSCORE</f>
        <v>45</v>
      </c>
      <c r="K7" s="2">
        <f>Steve!TSCORE</f>
        <v>45</v>
      </c>
      <c r="L7" s="2">
        <f>Steve!TSCORE</f>
        <v>64</v>
      </c>
      <c r="M7" s="2">
        <f>Steve!TSCORE</f>
        <v>92</v>
      </c>
      <c r="N7" s="2">
        <f>Steve!TSCORE</f>
        <v>107</v>
      </c>
      <c r="O7" s="2">
        <f>Steve!TSCORE</f>
        <v>134</v>
      </c>
      <c r="P7" s="2">
        <f>Steve!TSCORE</f>
        <v>134</v>
      </c>
      <c r="Q7" s="2">
        <f>Steve!TSCORE</f>
        <v>143</v>
      </c>
      <c r="R7" s="2">
        <f>Steve!TSCORE</f>
        <v>154</v>
      </c>
      <c r="S7" s="2">
        <f>Steve!TSCORE</f>
        <v>165</v>
      </c>
      <c r="T7" s="2">
        <f>Steve!TSCORE</f>
        <v>165</v>
      </c>
      <c r="U7" s="2">
        <f>Steve!TSCORE</f>
        <v>165</v>
      </c>
      <c r="V7" s="2">
        <f>Steve!TSCORE</f>
        <v>165</v>
      </c>
      <c r="W7" s="2">
        <f>Steve!TSCORE</f>
        <v>165</v>
      </c>
      <c r="X7" s="2">
        <f>Steve!TSCORE</f>
        <v>165</v>
      </c>
      <c r="Y7" s="2">
        <f>Steve!TSCORE</f>
        <v>165</v>
      </c>
      <c r="Z7" s="2">
        <f>Steve!TSCORE</f>
        <v>165</v>
      </c>
      <c r="AA7" s="2">
        <f>Steve!TSCORE</f>
        <v>165</v>
      </c>
      <c r="AB7" s="2">
        <f>Steve!TSCORE</f>
        <v>165</v>
      </c>
      <c r="AC7" s="2">
        <f>Steve!TSCORE</f>
        <v>165</v>
      </c>
      <c r="AD7" s="2">
        <f>Steve!TSCORE</f>
        <v>165</v>
      </c>
      <c r="AE7" s="2">
        <f>Steve!TSCORE</f>
        <v>165</v>
      </c>
      <c r="AF7" s="2">
        <f>Steve!TSCORE</f>
        <v>165</v>
      </c>
      <c r="AG7" s="2">
        <f>Steve!TSCORE</f>
        <v>165</v>
      </c>
      <c r="AH7" s="2">
        <f>Steve!TSCORE</f>
        <v>165</v>
      </c>
      <c r="AI7" s="2">
        <f>Steve!TSCORE</f>
        <v>165</v>
      </c>
      <c r="AJ7" s="2">
        <f>Steve!TSCORE</f>
        <v>165</v>
      </c>
      <c r="AK7" s="2">
        <f>Steve!TSCORE</f>
        <v>165</v>
      </c>
      <c r="AL7" s="2">
        <f>Steve!TSCORE</f>
        <v>165</v>
      </c>
      <c r="AM7" s="2">
        <f>Steve!TSCORE</f>
        <v>165</v>
      </c>
      <c r="AN7" s="2">
        <f>Steve!TSCORE</f>
        <v>165</v>
      </c>
      <c r="AO7" s="2">
        <f>Steve!TSCORE</f>
        <v>165</v>
      </c>
      <c r="AP7" s="2">
        <f>Steve!TSCORE</f>
        <v>165</v>
      </c>
      <c r="AQ7" s="2">
        <f>Steve!TSCORE</f>
        <v>165</v>
      </c>
      <c r="AR7" s="2">
        <f>Steve!TSCORE</f>
        <v>165</v>
      </c>
      <c r="AS7" s="2">
        <f>Steve!TSCORE</f>
        <v>165</v>
      </c>
      <c r="AT7" s="2">
        <f>Steve!TSCORE</f>
        <v>165</v>
      </c>
      <c r="AU7" s="2">
        <f>Steve!TSCORE</f>
        <v>165</v>
      </c>
      <c r="AV7" s="2">
        <f>Steve!TSCORE</f>
        <v>165</v>
      </c>
      <c r="AW7" s="2">
        <f>Steve!TSCORE</f>
        <v>165</v>
      </c>
    </row>
    <row r="8" spans="1:49" ht="13.5" x14ac:dyDescent="0.25">
      <c r="A8" s="2">
        <f>Richard!currpos</f>
        <v>8</v>
      </c>
      <c r="B8" s="9" t="str">
        <f>Richard!B1</f>
        <v>RICHARD - SNAKE IN THE GRASS</v>
      </c>
      <c r="C8" s="9"/>
      <c r="D8" s="9"/>
      <c r="E8" s="9"/>
      <c r="F8" s="9"/>
      <c r="G8" s="2">
        <f>Richard!SCORE</f>
        <v>258</v>
      </c>
      <c r="H8" s="2">
        <f>Richard!TSCORE</f>
        <v>13</v>
      </c>
      <c r="I8" s="2">
        <f>Richard!TSCORE</f>
        <v>36</v>
      </c>
      <c r="J8" s="2">
        <f>Richard!TSCORE</f>
        <v>66</v>
      </c>
      <c r="K8" s="2">
        <f>Richard!TSCORE</f>
        <v>66</v>
      </c>
      <c r="L8" s="2">
        <f>Richard!TSCORE</f>
        <v>97</v>
      </c>
      <c r="M8" s="2">
        <f>Richard!TSCORE</f>
        <v>122</v>
      </c>
      <c r="N8" s="2">
        <f>Richard!TSCORE</f>
        <v>153</v>
      </c>
      <c r="O8" s="2">
        <f>Richard!TSCORE</f>
        <v>175</v>
      </c>
      <c r="P8" s="2">
        <f>Richard!TSCORE</f>
        <v>175</v>
      </c>
      <c r="Q8" s="2">
        <f>Richard!TSCORE</f>
        <v>204</v>
      </c>
      <c r="R8" s="2">
        <f>Richard!TSCORE</f>
        <v>243</v>
      </c>
      <c r="S8" s="2">
        <f>Richard!TSCORE</f>
        <v>258</v>
      </c>
      <c r="T8" s="2">
        <f>Richard!TSCORE</f>
        <v>258</v>
      </c>
      <c r="U8" s="2">
        <f>Richard!TSCORE</f>
        <v>258</v>
      </c>
      <c r="V8" s="2">
        <f>Richard!TSCORE</f>
        <v>258</v>
      </c>
      <c r="W8" s="2">
        <f>Richard!TSCORE</f>
        <v>258</v>
      </c>
      <c r="X8" s="2">
        <f>Richard!TSCORE</f>
        <v>258</v>
      </c>
      <c r="Y8" s="2">
        <f>Richard!TSCORE</f>
        <v>258</v>
      </c>
      <c r="Z8" s="2">
        <f>Richard!TSCORE</f>
        <v>258</v>
      </c>
      <c r="AA8" s="2">
        <f>Richard!TSCORE</f>
        <v>258</v>
      </c>
      <c r="AB8" s="2">
        <f>Richard!TSCORE</f>
        <v>258</v>
      </c>
      <c r="AC8" s="2">
        <f>Richard!TSCORE</f>
        <v>258</v>
      </c>
      <c r="AD8" s="2">
        <f>Richard!TSCORE</f>
        <v>258</v>
      </c>
      <c r="AE8" s="2">
        <f>Richard!TSCORE</f>
        <v>258</v>
      </c>
      <c r="AF8" s="2">
        <f>Richard!TSCORE</f>
        <v>258</v>
      </c>
      <c r="AG8" s="2">
        <f>Richard!TSCORE</f>
        <v>258</v>
      </c>
      <c r="AH8" s="2">
        <f>Richard!TSCORE</f>
        <v>258</v>
      </c>
      <c r="AI8" s="2">
        <f>Richard!TSCORE</f>
        <v>258</v>
      </c>
      <c r="AJ8" s="2">
        <f>Richard!TSCORE</f>
        <v>258</v>
      </c>
      <c r="AK8" s="2">
        <f>Richard!TSCORE</f>
        <v>258</v>
      </c>
      <c r="AL8" s="2">
        <f>Richard!TSCORE</f>
        <v>258</v>
      </c>
      <c r="AM8" s="2">
        <f>Richard!TSCORE</f>
        <v>258</v>
      </c>
      <c r="AN8" s="2">
        <f>Richard!TSCORE</f>
        <v>258</v>
      </c>
      <c r="AO8" s="2">
        <f>Richard!TSCORE</f>
        <v>258</v>
      </c>
      <c r="AP8" s="2">
        <f>Richard!TSCORE</f>
        <v>258</v>
      </c>
      <c r="AQ8" s="2">
        <f>Richard!TSCORE</f>
        <v>258</v>
      </c>
      <c r="AR8" s="2">
        <f>Richard!TSCORE</f>
        <v>258</v>
      </c>
      <c r="AS8" s="2">
        <f>Richard!TSCORE</f>
        <v>258</v>
      </c>
      <c r="AT8" s="2">
        <f>Richard!TSCORE</f>
        <v>258</v>
      </c>
      <c r="AU8" s="2">
        <f>Richard!TSCORE</f>
        <v>258</v>
      </c>
      <c r="AV8" s="2">
        <f>Richard!TSCORE</f>
        <v>258</v>
      </c>
      <c r="AW8" s="2">
        <f>Richard!TSCORE</f>
        <v>258</v>
      </c>
    </row>
    <row r="9" spans="1:49" ht="13.5" x14ac:dyDescent="0.25">
      <c r="A9" s="2">
        <f>ChrisGood!currpos</f>
        <v>1</v>
      </c>
      <c r="B9" s="9" t="str">
        <f>ChrisGood!B1</f>
        <v>CHRIS GOODSON - SLIGHTLY ATHLETICO</v>
      </c>
      <c r="C9" s="9"/>
      <c r="D9" s="9"/>
      <c r="E9" s="9"/>
      <c r="F9" s="9"/>
      <c r="G9" s="2">
        <f>ChrisGood!SCORE</f>
        <v>331</v>
      </c>
      <c r="H9" s="2">
        <f>ChrisGood!TSCORE</f>
        <v>27</v>
      </c>
      <c r="I9" s="2">
        <f>ChrisGood!TSCORE</f>
        <v>62</v>
      </c>
      <c r="J9" s="2">
        <f>ChrisGood!TSCORE</f>
        <v>110</v>
      </c>
      <c r="K9" s="2">
        <f>ChrisGood!TSCORE</f>
        <v>110</v>
      </c>
      <c r="L9" s="2">
        <f>ChrisGood!TSCORE</f>
        <v>159</v>
      </c>
      <c r="M9" s="2">
        <f>ChrisGood!TSCORE</f>
        <v>181</v>
      </c>
      <c r="N9" s="2">
        <f>ChrisGood!TSCORE</f>
        <v>212</v>
      </c>
      <c r="O9" s="2">
        <f>ChrisGood!TSCORE</f>
        <v>231</v>
      </c>
      <c r="P9" s="2">
        <f>ChrisGood!TSCORE</f>
        <v>231</v>
      </c>
      <c r="Q9" s="2">
        <f>ChrisGood!TSCORE</f>
        <v>284</v>
      </c>
      <c r="R9" s="2">
        <f>ChrisGood!TSCORE</f>
        <v>313</v>
      </c>
      <c r="S9" s="2">
        <f>ChrisGood!TSCORE</f>
        <v>331</v>
      </c>
      <c r="T9" s="2">
        <f>ChrisGood!TSCORE</f>
        <v>331</v>
      </c>
      <c r="U9" s="2">
        <f>ChrisGood!TSCORE</f>
        <v>331</v>
      </c>
      <c r="V9" s="2">
        <f>ChrisGood!TSCORE</f>
        <v>331</v>
      </c>
      <c r="W9" s="2">
        <f>ChrisGood!TSCORE</f>
        <v>331</v>
      </c>
      <c r="X9" s="2">
        <f>ChrisGood!TSCORE</f>
        <v>331</v>
      </c>
      <c r="Y9" s="2">
        <f>ChrisGood!TSCORE</f>
        <v>331</v>
      </c>
      <c r="Z9" s="2">
        <f>ChrisGood!TSCORE</f>
        <v>331</v>
      </c>
      <c r="AA9" s="2">
        <f>ChrisGood!TSCORE</f>
        <v>331</v>
      </c>
      <c r="AB9" s="2">
        <f>ChrisGood!TSCORE</f>
        <v>331</v>
      </c>
      <c r="AC9" s="2">
        <f>ChrisGood!TSCORE</f>
        <v>331</v>
      </c>
      <c r="AD9" s="2">
        <f>ChrisGood!TSCORE</f>
        <v>331</v>
      </c>
      <c r="AE9" s="2">
        <f>ChrisGood!TSCORE</f>
        <v>331</v>
      </c>
      <c r="AF9" s="2">
        <f>ChrisGood!TSCORE</f>
        <v>331</v>
      </c>
      <c r="AG9" s="2">
        <f>ChrisGood!TSCORE</f>
        <v>331</v>
      </c>
      <c r="AH9" s="2">
        <f>ChrisGood!TSCORE</f>
        <v>331</v>
      </c>
      <c r="AI9" s="2">
        <f>ChrisGood!TSCORE</f>
        <v>331</v>
      </c>
      <c r="AJ9" s="2">
        <f>ChrisGood!TSCORE</f>
        <v>331</v>
      </c>
      <c r="AK9" s="2">
        <f>ChrisGood!TSCORE</f>
        <v>331</v>
      </c>
      <c r="AL9" s="2">
        <f>ChrisGood!TSCORE</f>
        <v>331</v>
      </c>
      <c r="AM9" s="2">
        <f>ChrisGood!TSCORE</f>
        <v>331</v>
      </c>
      <c r="AN9" s="2">
        <f>ChrisGood!TSCORE</f>
        <v>331</v>
      </c>
      <c r="AO9" s="2">
        <f>ChrisGood!TSCORE</f>
        <v>331</v>
      </c>
      <c r="AP9" s="2">
        <f>ChrisGood!TSCORE</f>
        <v>331</v>
      </c>
      <c r="AQ9" s="2">
        <f>ChrisGood!TSCORE</f>
        <v>331</v>
      </c>
      <c r="AR9" s="2">
        <f>ChrisGood!TSCORE</f>
        <v>331</v>
      </c>
      <c r="AS9" s="2">
        <f>ChrisGood!TSCORE</f>
        <v>331</v>
      </c>
      <c r="AT9" s="2">
        <f>ChrisGood!TSCORE</f>
        <v>331</v>
      </c>
      <c r="AU9" s="2">
        <f>ChrisGood!TSCORE</f>
        <v>331</v>
      </c>
      <c r="AV9" s="2">
        <f>ChrisGood!TSCORE</f>
        <v>331</v>
      </c>
      <c r="AW9" s="2">
        <f>ChrisGood!TSCORE</f>
        <v>331</v>
      </c>
    </row>
    <row r="10" spans="1:49" ht="13.5" x14ac:dyDescent="0.25">
      <c r="A10" s="2">
        <f>Tal!currpos</f>
        <v>9</v>
      </c>
      <c r="B10" s="9" t="str">
        <f>Tal!B1</f>
        <v>TAL</v>
      </c>
      <c r="C10" s="9"/>
      <c r="D10" s="9"/>
      <c r="E10" s="9"/>
      <c r="F10" s="9"/>
      <c r="G10" s="2">
        <f>Tal!SCORE</f>
        <v>242</v>
      </c>
      <c r="H10" s="2">
        <f>Tal!TSCORE</f>
        <v>25</v>
      </c>
      <c r="I10" s="2">
        <f>Tal!TSCORE</f>
        <v>54</v>
      </c>
      <c r="J10" s="2">
        <f>Tal!TSCORE</f>
        <v>78</v>
      </c>
      <c r="K10" s="2">
        <f>Tal!TSCORE</f>
        <v>78</v>
      </c>
      <c r="L10" s="2">
        <f>Tal!TSCORE</f>
        <v>105</v>
      </c>
      <c r="M10" s="2">
        <f>Tal!TSCORE</f>
        <v>135</v>
      </c>
      <c r="N10" s="2">
        <f>Tal!TSCORE</f>
        <v>158</v>
      </c>
      <c r="O10" s="2">
        <f>Tal!TSCORE</f>
        <v>175</v>
      </c>
      <c r="P10" s="2">
        <f>Tal!TSCORE</f>
        <v>175</v>
      </c>
      <c r="Q10" s="2">
        <f>Tal!TSCORE</f>
        <v>187</v>
      </c>
      <c r="R10" s="2">
        <f>Tal!TSCORE</f>
        <v>208</v>
      </c>
      <c r="S10" s="2">
        <f>Tal!TSCORE</f>
        <v>242</v>
      </c>
      <c r="T10" s="2">
        <f>Tal!TSCORE</f>
        <v>242</v>
      </c>
      <c r="U10" s="2">
        <f>Tal!TSCORE</f>
        <v>242</v>
      </c>
      <c r="V10" s="2">
        <f>Tal!TSCORE</f>
        <v>242</v>
      </c>
      <c r="W10" s="2">
        <f>Tal!TSCORE</f>
        <v>242</v>
      </c>
      <c r="X10" s="2">
        <f>Tal!TSCORE</f>
        <v>242</v>
      </c>
      <c r="Y10" s="2">
        <f>Tal!TSCORE</f>
        <v>242</v>
      </c>
      <c r="Z10" s="2">
        <f>Tal!TSCORE</f>
        <v>242</v>
      </c>
      <c r="AA10" s="2">
        <f>Tal!TSCORE</f>
        <v>242</v>
      </c>
      <c r="AB10" s="2">
        <f>Tal!TSCORE</f>
        <v>242</v>
      </c>
      <c r="AC10" s="2">
        <f>Tal!TSCORE</f>
        <v>242</v>
      </c>
      <c r="AD10" s="2">
        <f>Tal!TSCORE</f>
        <v>242</v>
      </c>
      <c r="AE10" s="2">
        <f>Tal!TSCORE</f>
        <v>242</v>
      </c>
      <c r="AF10" s="2">
        <f>Tal!TSCORE</f>
        <v>242</v>
      </c>
      <c r="AG10" s="2">
        <f>Tal!TSCORE</f>
        <v>242</v>
      </c>
      <c r="AH10" s="2">
        <f>Tal!TSCORE</f>
        <v>242</v>
      </c>
      <c r="AI10" s="2">
        <f>Tal!TSCORE</f>
        <v>242</v>
      </c>
      <c r="AJ10" s="2">
        <f>Tal!TSCORE</f>
        <v>242</v>
      </c>
      <c r="AK10" s="2">
        <f>Tal!TSCORE</f>
        <v>242</v>
      </c>
      <c r="AL10" s="2">
        <f>Tal!TSCORE</f>
        <v>242</v>
      </c>
      <c r="AM10" s="2">
        <f>Tal!TSCORE</f>
        <v>242</v>
      </c>
      <c r="AN10" s="2">
        <f>Tal!TSCORE</f>
        <v>242</v>
      </c>
      <c r="AO10" s="2">
        <f>Tal!TSCORE</f>
        <v>242</v>
      </c>
      <c r="AP10" s="2">
        <f>Tal!TSCORE</f>
        <v>242</v>
      </c>
      <c r="AQ10" s="2">
        <f>Tal!TSCORE</f>
        <v>242</v>
      </c>
      <c r="AR10" s="2">
        <f>Tal!TSCORE</f>
        <v>242</v>
      </c>
      <c r="AS10" s="2">
        <f>Tal!TSCORE</f>
        <v>242</v>
      </c>
      <c r="AT10" s="2">
        <f>Tal!TSCORE</f>
        <v>242</v>
      </c>
      <c r="AU10" s="2">
        <f>Tal!TSCORE</f>
        <v>242</v>
      </c>
      <c r="AV10" s="2">
        <f>Tal!TSCORE</f>
        <v>242</v>
      </c>
      <c r="AW10" s="2">
        <f>Tal!TSCORE</f>
        <v>0</v>
      </c>
    </row>
    <row r="11" spans="1:49" ht="13.5" x14ac:dyDescent="0.25">
      <c r="A11" s="2">
        <f>Tony!currpos</f>
        <v>6</v>
      </c>
      <c r="B11" s="9" t="str">
        <f>Tony!B1</f>
        <v>TONY - LOS TESTICULOS DE PERRO</v>
      </c>
      <c r="C11" s="9"/>
      <c r="D11" s="9"/>
      <c r="E11" s="9"/>
      <c r="F11" s="9"/>
      <c r="G11" s="2">
        <f>Tony!SCORE</f>
        <v>280</v>
      </c>
      <c r="H11" s="2">
        <f>Tony!TSCORE</f>
        <v>23</v>
      </c>
      <c r="I11" s="2">
        <f>Tony!TSCORE</f>
        <v>53</v>
      </c>
      <c r="J11" s="2">
        <f>Tony!TSCORE</f>
        <v>79</v>
      </c>
      <c r="K11" s="2">
        <f>Tony!TSCORE</f>
        <v>79</v>
      </c>
      <c r="L11" s="2">
        <f>Tony!TSCORE</f>
        <v>120</v>
      </c>
      <c r="M11" s="2">
        <f>Tony!TSCORE</f>
        <v>134</v>
      </c>
      <c r="N11" s="2">
        <f>Tony!TSCORE</f>
        <v>159</v>
      </c>
      <c r="O11" s="2">
        <f>Tony!TSCORE</f>
        <v>187</v>
      </c>
      <c r="P11" s="2">
        <f>Tony!TSCORE</f>
        <v>187</v>
      </c>
      <c r="Q11" s="2">
        <f>Tony!TSCORE</f>
        <v>224</v>
      </c>
      <c r="R11" s="2">
        <f>Tony!TSCORE</f>
        <v>249</v>
      </c>
      <c r="S11" s="2">
        <f>Tony!TSCORE</f>
        <v>280</v>
      </c>
      <c r="T11" s="2">
        <f>Tony!TSCORE</f>
        <v>280</v>
      </c>
      <c r="U11" s="2">
        <f>Tony!TSCORE</f>
        <v>280</v>
      </c>
      <c r="V11" s="2">
        <f>Tony!TSCORE</f>
        <v>280</v>
      </c>
      <c r="W11" s="2">
        <f>Tony!TSCORE</f>
        <v>280</v>
      </c>
      <c r="X11" s="2">
        <f>Tony!TSCORE</f>
        <v>280</v>
      </c>
      <c r="Y11" s="2">
        <f>Tony!TSCORE</f>
        <v>280</v>
      </c>
      <c r="Z11" s="2">
        <f>Tony!TSCORE</f>
        <v>280</v>
      </c>
      <c r="AA11" s="2">
        <f>Tony!TSCORE</f>
        <v>280</v>
      </c>
      <c r="AB11" s="2">
        <f>Tony!TSCORE</f>
        <v>280</v>
      </c>
      <c r="AC11" s="2">
        <f>Tony!TSCORE</f>
        <v>280</v>
      </c>
      <c r="AD11" s="2">
        <f>Tony!TSCORE</f>
        <v>280</v>
      </c>
      <c r="AE11" s="2">
        <f>Tony!TSCORE</f>
        <v>280</v>
      </c>
      <c r="AF11" s="2">
        <f>Tony!TSCORE</f>
        <v>280</v>
      </c>
      <c r="AG11" s="2">
        <f>Tony!TSCORE</f>
        <v>280</v>
      </c>
      <c r="AH11" s="2">
        <f>Tony!TSCORE</f>
        <v>280</v>
      </c>
      <c r="AI11" s="2">
        <f>Tony!TSCORE</f>
        <v>280</v>
      </c>
      <c r="AJ11" s="2">
        <f>Tony!TSCORE</f>
        <v>280</v>
      </c>
      <c r="AK11" s="2">
        <f>Tony!TSCORE</f>
        <v>280</v>
      </c>
      <c r="AL11" s="2">
        <f>Tony!TSCORE</f>
        <v>280</v>
      </c>
      <c r="AM11" s="2">
        <f>Tony!TSCORE</f>
        <v>280</v>
      </c>
      <c r="AN11" s="2">
        <f>Tony!TSCORE</f>
        <v>280</v>
      </c>
      <c r="AO11" s="2">
        <f>Tony!TSCORE</f>
        <v>280</v>
      </c>
      <c r="AP11" s="2">
        <f>Tony!TSCORE</f>
        <v>280</v>
      </c>
      <c r="AQ11" s="2">
        <f>Tony!TSCORE</f>
        <v>280</v>
      </c>
      <c r="AR11" s="2">
        <f>Tony!TSCORE</f>
        <v>280</v>
      </c>
      <c r="AS11" s="2">
        <f>Tony!TSCORE</f>
        <v>280</v>
      </c>
      <c r="AT11" s="2">
        <f>Tony!TSCORE</f>
        <v>280</v>
      </c>
      <c r="AU11" s="2">
        <f>Tony!TSCORE</f>
        <v>280</v>
      </c>
      <c r="AV11" s="2">
        <f>Tony!TSCORE</f>
        <v>280</v>
      </c>
      <c r="AW11" s="2">
        <f>Tony!TSCORE</f>
        <v>0</v>
      </c>
    </row>
    <row r="12" spans="1:49" ht="13.5" x14ac:dyDescent="0.25">
      <c r="A12" s="2">
        <f>Ryan!currpos</f>
        <v>14</v>
      </c>
      <c r="B12" s="9" t="str">
        <f>Ryan!B1</f>
        <v>RYAN - TEN AND A HALF MEN IN FLIGHT</v>
      </c>
      <c r="C12" s="9"/>
      <c r="D12" s="9"/>
      <c r="E12" s="9"/>
      <c r="F12" s="9"/>
      <c r="G12" s="2">
        <f>Ryan!SCORE</f>
        <v>179</v>
      </c>
      <c r="H12" s="2">
        <f>Ryan!TSCORE</f>
        <v>21</v>
      </c>
      <c r="I12" s="2">
        <f>Ryan!TSCORE</f>
        <v>39</v>
      </c>
      <c r="J12" s="2">
        <f>Ryan!TSCORE</f>
        <v>54</v>
      </c>
      <c r="K12" s="2">
        <f>Ryan!TSCORE</f>
        <v>54</v>
      </c>
      <c r="L12" s="2">
        <f>Ryan!TSCORE</f>
        <v>65</v>
      </c>
      <c r="M12" s="2">
        <f>Ryan!TSCORE</f>
        <v>79</v>
      </c>
      <c r="N12" s="2">
        <f>Ryan!TSCORE</f>
        <v>93</v>
      </c>
      <c r="O12" s="2">
        <f>Ryan!TSCORE</f>
        <v>106</v>
      </c>
      <c r="P12" s="2">
        <f>Ryan!TSCORE</f>
        <v>106</v>
      </c>
      <c r="Q12" s="2">
        <f>Ryan!TSCORE</f>
        <v>122</v>
      </c>
      <c r="R12" s="2">
        <f>Ryan!TSCORE</f>
        <v>148</v>
      </c>
      <c r="S12" s="2">
        <f>Ryan!TSCORE</f>
        <v>179</v>
      </c>
      <c r="T12" s="2">
        <f>Ryan!TSCORE</f>
        <v>179</v>
      </c>
      <c r="U12" s="2">
        <f>Ryan!TSCORE</f>
        <v>179</v>
      </c>
      <c r="V12" s="2">
        <f>Ryan!TSCORE</f>
        <v>179</v>
      </c>
      <c r="W12" s="2">
        <f>Ryan!TSCORE</f>
        <v>179</v>
      </c>
      <c r="X12" s="2">
        <f>Ryan!TSCORE</f>
        <v>179</v>
      </c>
      <c r="Y12" s="2">
        <f>Ryan!TSCORE</f>
        <v>179</v>
      </c>
      <c r="Z12" s="2">
        <f>Ryan!TSCORE</f>
        <v>179</v>
      </c>
      <c r="AA12" s="2">
        <f>Ryan!TSCORE</f>
        <v>179</v>
      </c>
      <c r="AB12" s="2">
        <f>Ryan!TSCORE</f>
        <v>179</v>
      </c>
      <c r="AC12" s="2">
        <f>Ryan!TSCORE</f>
        <v>179</v>
      </c>
      <c r="AD12" s="2">
        <f>Ryan!TSCORE</f>
        <v>179</v>
      </c>
      <c r="AE12" s="2">
        <f>Ryan!TSCORE</f>
        <v>179</v>
      </c>
      <c r="AF12" s="2">
        <f>Ryan!TSCORE</f>
        <v>179</v>
      </c>
      <c r="AG12" s="2">
        <f>Ryan!TSCORE</f>
        <v>179</v>
      </c>
      <c r="AH12" s="2">
        <f>Ryan!TSCORE</f>
        <v>179</v>
      </c>
      <c r="AI12" s="2">
        <f>Ryan!TSCORE</f>
        <v>179</v>
      </c>
      <c r="AJ12" s="2">
        <f>Ryan!TSCORE</f>
        <v>179</v>
      </c>
      <c r="AK12" s="2">
        <f>Ryan!TSCORE</f>
        <v>179</v>
      </c>
      <c r="AL12" s="2">
        <f>Ryan!TSCORE</f>
        <v>179</v>
      </c>
      <c r="AM12" s="2">
        <f>Ryan!TSCORE</f>
        <v>179</v>
      </c>
      <c r="AN12" s="2">
        <f>Ryan!TSCORE</f>
        <v>179</v>
      </c>
      <c r="AO12" s="2">
        <f>Ryan!TSCORE</f>
        <v>179</v>
      </c>
      <c r="AP12" s="2">
        <f>Ryan!TSCORE</f>
        <v>179</v>
      </c>
      <c r="AQ12" s="2">
        <f>Ryan!TSCORE</f>
        <v>179</v>
      </c>
      <c r="AR12" s="2">
        <f>Ryan!TSCORE</f>
        <v>179</v>
      </c>
      <c r="AS12" s="2">
        <f>Ryan!TSCORE</f>
        <v>179</v>
      </c>
      <c r="AT12" s="2">
        <f>Ryan!TSCORE</f>
        <v>179</v>
      </c>
      <c r="AU12" s="2">
        <f>Ryan!TSCORE</f>
        <v>179</v>
      </c>
      <c r="AV12" s="2">
        <f>Ryan!TSCORE</f>
        <v>179</v>
      </c>
      <c r="AW12" s="2">
        <f>Ryan!TSCORE</f>
        <v>179</v>
      </c>
    </row>
    <row r="13" spans="1:49" ht="13.5" x14ac:dyDescent="0.25">
      <c r="A13" s="8">
        <f>Howard!currpos</f>
        <v>12</v>
      </c>
      <c r="B13" s="9" t="str">
        <f>Howard!B1</f>
        <v>HOWARD - VAN-HOOIJDONK.COM</v>
      </c>
      <c r="C13" s="9"/>
      <c r="D13" s="9"/>
      <c r="E13" s="9"/>
      <c r="F13" s="9"/>
      <c r="G13" s="8">
        <f>Howard!SCORE</f>
        <v>221</v>
      </c>
      <c r="H13" s="8">
        <f>Howard!TSCORE</f>
        <v>23</v>
      </c>
      <c r="I13" s="8">
        <f>Howard!TSCORE</f>
        <v>34</v>
      </c>
      <c r="J13" s="8">
        <f>Howard!TSCORE</f>
        <v>52</v>
      </c>
      <c r="K13" s="8">
        <f>Howard!TSCORE</f>
        <v>52</v>
      </c>
      <c r="L13" s="8">
        <f>Howard!TSCORE</f>
        <v>72</v>
      </c>
      <c r="M13" s="8">
        <f>Howard!TSCORE</f>
        <v>94</v>
      </c>
      <c r="N13" s="8">
        <f>Howard!TSCORE</f>
        <v>118</v>
      </c>
      <c r="O13" s="8">
        <f>Howard!TSCORE</f>
        <v>143</v>
      </c>
      <c r="P13" s="8">
        <f>Howard!TSCORE</f>
        <v>143</v>
      </c>
      <c r="Q13" s="8">
        <f>Howard!TSCORE</f>
        <v>179</v>
      </c>
      <c r="R13" s="8">
        <f>Howard!TSCORE</f>
        <v>194</v>
      </c>
      <c r="S13" s="8">
        <f>Howard!TSCORE</f>
        <v>221</v>
      </c>
      <c r="T13" s="8">
        <f>Howard!TSCORE</f>
        <v>221</v>
      </c>
      <c r="U13" s="8">
        <f>Howard!TSCORE</f>
        <v>221</v>
      </c>
      <c r="V13" s="8">
        <f>Howard!TSCORE</f>
        <v>221</v>
      </c>
      <c r="W13" s="8">
        <f>Howard!TSCORE</f>
        <v>221</v>
      </c>
      <c r="X13" s="8">
        <f>Howard!TSCORE</f>
        <v>221</v>
      </c>
      <c r="Y13" s="8">
        <f>Howard!TSCORE</f>
        <v>221</v>
      </c>
      <c r="Z13" s="8">
        <f>Howard!TSCORE</f>
        <v>221</v>
      </c>
      <c r="AA13" s="8">
        <f>Howard!TSCORE</f>
        <v>221</v>
      </c>
      <c r="AB13" s="8">
        <f>Howard!TSCORE</f>
        <v>221</v>
      </c>
      <c r="AC13" s="8">
        <f>Howard!TSCORE</f>
        <v>221</v>
      </c>
      <c r="AD13" s="8">
        <f>Howard!TSCORE</f>
        <v>221</v>
      </c>
      <c r="AE13" s="8">
        <f>Howard!TSCORE</f>
        <v>221</v>
      </c>
      <c r="AF13" s="8">
        <f>Howard!TSCORE</f>
        <v>221</v>
      </c>
      <c r="AG13" s="8">
        <f>Howard!TSCORE</f>
        <v>221</v>
      </c>
      <c r="AH13" s="8">
        <f>Howard!TSCORE</f>
        <v>221</v>
      </c>
      <c r="AI13" s="8">
        <f>Howard!TSCORE</f>
        <v>221</v>
      </c>
      <c r="AJ13" s="8">
        <f>Howard!TSCORE</f>
        <v>221</v>
      </c>
      <c r="AK13" s="8">
        <f>Howard!TSCORE</f>
        <v>221</v>
      </c>
      <c r="AL13" s="8">
        <f>Howard!TSCORE</f>
        <v>221</v>
      </c>
      <c r="AM13" s="8">
        <f>Howard!TSCORE</f>
        <v>221</v>
      </c>
      <c r="AN13" s="8">
        <f>Howard!TSCORE</f>
        <v>221</v>
      </c>
      <c r="AO13" s="8">
        <f>Howard!TSCORE</f>
        <v>221</v>
      </c>
      <c r="AP13" s="8">
        <f>Howard!TSCORE</f>
        <v>221</v>
      </c>
      <c r="AQ13" s="8">
        <f>Howard!TSCORE</f>
        <v>221</v>
      </c>
      <c r="AR13" s="8">
        <f>Howard!TSCORE</f>
        <v>221</v>
      </c>
      <c r="AS13" s="8">
        <f>Howard!TSCORE</f>
        <v>221</v>
      </c>
      <c r="AT13" s="8">
        <f>Howard!TSCORE</f>
        <v>221</v>
      </c>
      <c r="AU13" s="8">
        <f>Howard!TSCORE</f>
        <v>221</v>
      </c>
      <c r="AV13" s="8">
        <f>Howard!TSCORE</f>
        <v>221</v>
      </c>
      <c r="AW13" s="8">
        <f>Howard!TSCORE</f>
        <v>221</v>
      </c>
    </row>
    <row r="14" spans="1:49" ht="13.5" x14ac:dyDescent="0.25">
      <c r="A14" s="2">
        <f>Matt!currpos</f>
        <v>11</v>
      </c>
      <c r="B14" s="9" t="str">
        <f>Matt!B1</f>
        <v>MATT - THE BASH STREET KIDS</v>
      </c>
      <c r="C14" s="9"/>
      <c r="D14" s="9"/>
      <c r="E14" s="9"/>
      <c r="F14" s="9"/>
      <c r="G14" s="2">
        <f>Matt!SCORE</f>
        <v>222</v>
      </c>
      <c r="H14" s="2">
        <f>Matt!TSCORE</f>
        <v>13</v>
      </c>
      <c r="I14" s="2">
        <f>Matt!TSCORE</f>
        <v>24</v>
      </c>
      <c r="J14" s="2">
        <f>Matt!TSCORE</f>
        <v>61</v>
      </c>
      <c r="K14" s="2">
        <f>Matt!TSCORE</f>
        <v>61</v>
      </c>
      <c r="L14" s="2">
        <f>Matt!TSCORE</f>
        <v>85</v>
      </c>
      <c r="M14" s="2">
        <f>Matt!TSCORE</f>
        <v>101</v>
      </c>
      <c r="N14" s="2">
        <f>Matt!TSCORE</f>
        <v>107</v>
      </c>
      <c r="O14" s="2">
        <f>Matt!TSCORE</f>
        <v>129</v>
      </c>
      <c r="P14" s="2">
        <f>Matt!TSCORE</f>
        <v>129</v>
      </c>
      <c r="Q14" s="2">
        <f>Matt!TSCORE</f>
        <v>153</v>
      </c>
      <c r="R14" s="2">
        <f>Matt!TSCORE</f>
        <v>187</v>
      </c>
      <c r="S14" s="2">
        <f>Matt!TSCORE</f>
        <v>222</v>
      </c>
      <c r="T14" s="2">
        <f>Matt!TSCORE</f>
        <v>222</v>
      </c>
      <c r="U14" s="2">
        <f>Matt!TSCORE</f>
        <v>222</v>
      </c>
      <c r="V14" s="2">
        <f>Matt!TSCORE</f>
        <v>222</v>
      </c>
      <c r="W14" s="2">
        <f>Matt!TSCORE</f>
        <v>222</v>
      </c>
      <c r="X14" s="2">
        <f>Matt!TSCORE</f>
        <v>222</v>
      </c>
      <c r="Y14" s="2">
        <f>Matt!TSCORE</f>
        <v>222</v>
      </c>
      <c r="Z14" s="2">
        <f>Matt!TSCORE</f>
        <v>222</v>
      </c>
      <c r="AA14" s="2">
        <f>Matt!TSCORE</f>
        <v>222</v>
      </c>
      <c r="AB14" s="2">
        <f>Matt!TSCORE</f>
        <v>222</v>
      </c>
      <c r="AC14" s="2">
        <f>Matt!TSCORE</f>
        <v>222</v>
      </c>
      <c r="AD14" s="2">
        <f>Matt!TSCORE</f>
        <v>222</v>
      </c>
      <c r="AE14" s="2">
        <f>Matt!TSCORE</f>
        <v>222</v>
      </c>
      <c r="AF14" s="2">
        <f>Matt!TSCORE</f>
        <v>222</v>
      </c>
      <c r="AG14" s="2">
        <f>Matt!TSCORE</f>
        <v>222</v>
      </c>
      <c r="AH14" s="2">
        <f>Matt!TSCORE</f>
        <v>222</v>
      </c>
      <c r="AI14" s="2">
        <f>Matt!TSCORE</f>
        <v>222</v>
      </c>
      <c r="AJ14" s="2">
        <f>Matt!TSCORE</f>
        <v>222</v>
      </c>
      <c r="AK14" s="2">
        <f>Matt!TSCORE</f>
        <v>222</v>
      </c>
      <c r="AL14" s="2">
        <f>Matt!TSCORE</f>
        <v>222</v>
      </c>
      <c r="AM14" s="2">
        <f>Matt!TSCORE</f>
        <v>222</v>
      </c>
      <c r="AN14" s="2">
        <f>Matt!TSCORE</f>
        <v>222</v>
      </c>
      <c r="AO14" s="2">
        <f>Matt!TSCORE</f>
        <v>222</v>
      </c>
      <c r="AP14" s="2">
        <f>Matt!TSCORE</f>
        <v>222</v>
      </c>
      <c r="AQ14" s="2">
        <f>Matt!TSCORE</f>
        <v>222</v>
      </c>
      <c r="AR14" s="2">
        <f>Matt!TSCORE</f>
        <v>222</v>
      </c>
      <c r="AS14" s="2">
        <f>Matt!TSCORE</f>
        <v>222</v>
      </c>
      <c r="AT14" s="2">
        <f>Matt!TSCORE</f>
        <v>222</v>
      </c>
      <c r="AU14" s="2">
        <f>Matt!TSCORE</f>
        <v>222</v>
      </c>
      <c r="AV14" s="2">
        <f>Matt!TSCORE</f>
        <v>222</v>
      </c>
      <c r="AW14" s="2">
        <f>Matt!TSCORE</f>
        <v>222</v>
      </c>
    </row>
    <row r="15" spans="1:49" ht="13.5" x14ac:dyDescent="0.25">
      <c r="A15" s="2">
        <f>Godber!currpos</f>
        <v>4</v>
      </c>
      <c r="B15" s="9" t="str">
        <f>Godber!B1</f>
        <v>CHRIS GODWARD -  YEAR OF THE RAT</v>
      </c>
      <c r="C15" s="9"/>
      <c r="D15" s="9"/>
      <c r="E15" s="9"/>
      <c r="F15" s="9"/>
      <c r="G15" s="2">
        <f>Godber!SCORE</f>
        <v>300</v>
      </c>
      <c r="H15" s="2">
        <f>Godber!TSCORE</f>
        <v>34</v>
      </c>
      <c r="I15" s="2">
        <f>Godber!TSCORE</f>
        <v>56</v>
      </c>
      <c r="J15" s="2">
        <f>Godber!TSCORE</f>
        <v>76</v>
      </c>
      <c r="K15" s="2">
        <f>Godber!TSCORE</f>
        <v>76</v>
      </c>
      <c r="L15" s="2">
        <f>Godber!TSCORE</f>
        <v>99</v>
      </c>
      <c r="M15" s="2">
        <f>Godber!TSCORE</f>
        <v>126</v>
      </c>
      <c r="N15" s="2">
        <f>Godber!TSCORE</f>
        <v>154</v>
      </c>
      <c r="O15" s="2">
        <f>Godber!TSCORE</f>
        <v>193</v>
      </c>
      <c r="P15" s="2">
        <f>Godber!TSCORE</f>
        <v>193</v>
      </c>
      <c r="Q15" s="2">
        <f>Godber!TSCORE</f>
        <v>231</v>
      </c>
      <c r="R15" s="2">
        <f>Godber!TSCORE</f>
        <v>266</v>
      </c>
      <c r="S15" s="2">
        <f>Godber!TSCORE</f>
        <v>300</v>
      </c>
      <c r="T15" s="2">
        <f>Godber!TSCORE</f>
        <v>300</v>
      </c>
      <c r="U15" s="2">
        <f>Godber!TSCORE</f>
        <v>300</v>
      </c>
      <c r="V15" s="2">
        <f>Godber!TSCORE</f>
        <v>300</v>
      </c>
      <c r="W15" s="2">
        <f>Godber!TSCORE</f>
        <v>300</v>
      </c>
      <c r="X15" s="2">
        <f>Godber!TSCORE</f>
        <v>300</v>
      </c>
      <c r="Y15" s="2">
        <f>Godber!TSCORE</f>
        <v>300</v>
      </c>
      <c r="Z15" s="2">
        <f>Godber!TSCORE</f>
        <v>300</v>
      </c>
      <c r="AA15" s="2">
        <f>Godber!TSCORE</f>
        <v>300</v>
      </c>
      <c r="AB15" s="2">
        <f>Godber!TSCORE</f>
        <v>300</v>
      </c>
      <c r="AC15" s="2">
        <f>Godber!TSCORE</f>
        <v>300</v>
      </c>
      <c r="AD15" s="2">
        <f>Godber!TSCORE</f>
        <v>300</v>
      </c>
      <c r="AE15" s="2">
        <f>Godber!TSCORE</f>
        <v>300</v>
      </c>
      <c r="AF15" s="2">
        <f>Godber!TSCORE</f>
        <v>300</v>
      </c>
      <c r="AG15" s="2">
        <f>Godber!TSCORE</f>
        <v>300</v>
      </c>
      <c r="AH15" s="2">
        <f>Godber!TSCORE</f>
        <v>300</v>
      </c>
      <c r="AI15" s="2">
        <f>Godber!TSCORE</f>
        <v>300</v>
      </c>
      <c r="AJ15" s="2">
        <f>Godber!TSCORE</f>
        <v>300</v>
      </c>
      <c r="AK15" s="2">
        <f>Godber!TSCORE</f>
        <v>300</v>
      </c>
      <c r="AL15" s="2">
        <f>Godber!TSCORE</f>
        <v>300</v>
      </c>
      <c r="AM15" s="2">
        <f>Godber!TSCORE</f>
        <v>300</v>
      </c>
      <c r="AN15" s="2">
        <f>Godber!TSCORE</f>
        <v>300</v>
      </c>
      <c r="AO15" s="2">
        <f>Godber!TSCORE</f>
        <v>300</v>
      </c>
      <c r="AP15" s="2">
        <f>Godber!TSCORE</f>
        <v>300</v>
      </c>
      <c r="AQ15" s="2">
        <f>Godber!TSCORE</f>
        <v>300</v>
      </c>
      <c r="AR15" s="2">
        <f>Godber!TSCORE</f>
        <v>300</v>
      </c>
      <c r="AS15" s="2">
        <f>Godber!TSCORE</f>
        <v>300</v>
      </c>
      <c r="AT15" s="2">
        <f>Godber!TSCORE</f>
        <v>300</v>
      </c>
      <c r="AU15" s="2">
        <f>Godber!TSCORE</f>
        <v>300</v>
      </c>
      <c r="AV15" s="2">
        <f>Godber!TSCORE</f>
        <v>300</v>
      </c>
      <c r="AW15" s="2">
        <f>Godber!TSCORE</f>
        <v>300</v>
      </c>
    </row>
    <row r="16" spans="1:49" ht="13.5" x14ac:dyDescent="0.25">
      <c r="A16" s="2">
        <f>Eddy!currpos</f>
        <v>7</v>
      </c>
      <c r="B16" s="9" t="str">
        <f>Eddy!B1</f>
        <v>EDDY - BEGINNER'S LUCK</v>
      </c>
      <c r="C16" s="9"/>
      <c r="D16" s="9"/>
      <c r="E16" s="9"/>
      <c r="F16" s="9"/>
      <c r="G16" s="2">
        <f>Eddy!SCORE</f>
        <v>266</v>
      </c>
      <c r="H16" s="2">
        <f>Eddy!TSCORE</f>
        <v>31</v>
      </c>
      <c r="I16" s="2">
        <f>Eddy!TSCORE</f>
        <v>62</v>
      </c>
      <c r="J16" s="2">
        <f>Eddy!TSCORE</f>
        <v>78</v>
      </c>
      <c r="K16" s="2">
        <f>Eddy!TSCORE</f>
        <v>78</v>
      </c>
      <c r="L16" s="2">
        <f>Eddy!TSCORE</f>
        <v>100</v>
      </c>
      <c r="M16" s="2">
        <f>Eddy!TSCORE</f>
        <v>130</v>
      </c>
      <c r="N16" s="2">
        <f>Eddy!TSCORE</f>
        <v>156</v>
      </c>
      <c r="O16" s="2">
        <f>Eddy!TSCORE</f>
        <v>171</v>
      </c>
      <c r="P16" s="2">
        <f>Eddy!TSCORE</f>
        <v>171</v>
      </c>
      <c r="Q16" s="2">
        <f>Eddy!TSCORE</f>
        <v>203</v>
      </c>
      <c r="R16" s="2">
        <f>Eddy!TSCORE</f>
        <v>238</v>
      </c>
      <c r="S16" s="2">
        <f>Eddy!TSCORE</f>
        <v>266</v>
      </c>
      <c r="T16" s="2">
        <f>Eddy!TSCORE</f>
        <v>266</v>
      </c>
      <c r="U16" s="2">
        <f>Eddy!TSCORE</f>
        <v>266</v>
      </c>
      <c r="V16" s="2">
        <f>Eddy!TSCORE</f>
        <v>266</v>
      </c>
      <c r="W16" s="2">
        <f>Eddy!TSCORE</f>
        <v>266</v>
      </c>
      <c r="X16" s="2">
        <f>Eddy!TSCORE</f>
        <v>266</v>
      </c>
      <c r="Y16" s="2">
        <f>Eddy!TSCORE</f>
        <v>266</v>
      </c>
      <c r="Z16" s="2">
        <f>Eddy!TSCORE</f>
        <v>266</v>
      </c>
      <c r="AA16" s="2">
        <f>Eddy!TSCORE</f>
        <v>266</v>
      </c>
      <c r="AB16" s="2">
        <f>Eddy!TSCORE</f>
        <v>266</v>
      </c>
      <c r="AC16" s="2">
        <f>Eddy!TSCORE</f>
        <v>266</v>
      </c>
      <c r="AD16" s="2">
        <f>Eddy!TSCORE</f>
        <v>266</v>
      </c>
      <c r="AE16" s="2">
        <f>Eddy!TSCORE</f>
        <v>266</v>
      </c>
      <c r="AF16" s="2">
        <f>Eddy!TSCORE</f>
        <v>266</v>
      </c>
      <c r="AG16" s="2">
        <f>Eddy!TSCORE</f>
        <v>266</v>
      </c>
      <c r="AH16" s="2">
        <f>Eddy!TSCORE</f>
        <v>266</v>
      </c>
      <c r="AI16" s="2">
        <f>Eddy!TSCORE</f>
        <v>266</v>
      </c>
      <c r="AJ16" s="2">
        <f>Eddy!TSCORE</f>
        <v>266</v>
      </c>
      <c r="AK16" s="2">
        <f>Eddy!TSCORE</f>
        <v>266</v>
      </c>
      <c r="AL16" s="2">
        <f>Eddy!TSCORE</f>
        <v>266</v>
      </c>
      <c r="AM16" s="2">
        <f>Eddy!TSCORE</f>
        <v>266</v>
      </c>
      <c r="AN16" s="2">
        <f>Eddy!TSCORE</f>
        <v>266</v>
      </c>
      <c r="AO16" s="2">
        <f>Eddy!TSCORE</f>
        <v>266</v>
      </c>
      <c r="AP16" s="2">
        <f>Eddy!TSCORE</f>
        <v>266</v>
      </c>
      <c r="AQ16" s="2">
        <f>Eddy!TSCORE</f>
        <v>266</v>
      </c>
      <c r="AR16" s="2">
        <f>Eddy!TSCORE</f>
        <v>266</v>
      </c>
      <c r="AS16" s="2">
        <f>Eddy!TSCORE</f>
        <v>266</v>
      </c>
      <c r="AT16" s="2">
        <f>Eddy!TSCORE</f>
        <v>266</v>
      </c>
      <c r="AU16" s="2">
        <f>Eddy!TSCORE</f>
        <v>266</v>
      </c>
      <c r="AV16" s="2">
        <f>Eddy!TSCORE</f>
        <v>266</v>
      </c>
      <c r="AW16" s="2">
        <f>Eddy!TSCORE</f>
        <v>266</v>
      </c>
    </row>
    <row r="17" spans="1:49" ht="13.5" x14ac:dyDescent="0.25">
      <c r="A17" s="2">
        <f>Adam!currpos</f>
        <v>10</v>
      </c>
      <c r="B17" s="9" t="str">
        <f>Adam!B1</f>
        <v>ADAM</v>
      </c>
      <c r="C17" s="9"/>
      <c r="D17" s="9"/>
      <c r="E17" s="9"/>
      <c r="F17" s="9"/>
      <c r="G17" s="2">
        <f>Adam!SCORE</f>
        <v>237</v>
      </c>
      <c r="H17" s="2">
        <f>Adam!TSCORE</f>
        <v>27</v>
      </c>
      <c r="I17" s="2">
        <f>Adam!TSCORE</f>
        <v>51</v>
      </c>
      <c r="J17" s="2">
        <f>Adam!TSCORE</f>
        <v>79</v>
      </c>
      <c r="K17" s="2">
        <f>Adam!TSCORE</f>
        <v>79</v>
      </c>
      <c r="L17" s="2">
        <f>Adam!TSCORE</f>
        <v>96</v>
      </c>
      <c r="M17" s="2">
        <f>Adam!TSCORE</f>
        <v>117</v>
      </c>
      <c r="N17" s="2">
        <f>Adam!TSCORE</f>
        <v>139</v>
      </c>
      <c r="O17" s="2">
        <f>Adam!TSCORE</f>
        <v>147</v>
      </c>
      <c r="P17" s="2">
        <f>Adam!TSCORE</f>
        <v>147</v>
      </c>
      <c r="Q17" s="2">
        <f>Adam!TSCORE</f>
        <v>178</v>
      </c>
      <c r="R17" s="2">
        <f>Adam!TSCORE</f>
        <v>212</v>
      </c>
      <c r="S17" s="2">
        <f>Adam!TSCORE</f>
        <v>237</v>
      </c>
      <c r="T17" s="2">
        <f>Adam!TSCORE</f>
        <v>237</v>
      </c>
      <c r="U17" s="2">
        <f>Adam!TSCORE</f>
        <v>237</v>
      </c>
      <c r="V17" s="2">
        <f>Adam!TSCORE</f>
        <v>237</v>
      </c>
      <c r="W17" s="2">
        <f>Adam!TSCORE</f>
        <v>237</v>
      </c>
      <c r="X17" s="2">
        <f>Adam!TSCORE</f>
        <v>237</v>
      </c>
      <c r="Y17" s="2">
        <f>Adam!TSCORE</f>
        <v>237</v>
      </c>
      <c r="Z17" s="2">
        <f>Adam!TSCORE</f>
        <v>237</v>
      </c>
      <c r="AA17" s="2">
        <f>Adam!TSCORE</f>
        <v>237</v>
      </c>
      <c r="AB17" s="2">
        <f>Adam!TSCORE</f>
        <v>237</v>
      </c>
      <c r="AC17" s="2">
        <f>Adam!TSCORE</f>
        <v>237</v>
      </c>
      <c r="AD17" s="2">
        <f>Adam!TSCORE</f>
        <v>237</v>
      </c>
      <c r="AE17" s="2">
        <f>Adam!TSCORE</f>
        <v>237</v>
      </c>
      <c r="AF17" s="2">
        <f>Adam!TSCORE</f>
        <v>237</v>
      </c>
      <c r="AG17" s="2">
        <f>Adam!TSCORE</f>
        <v>237</v>
      </c>
      <c r="AH17" s="2">
        <f>Adam!TSCORE</f>
        <v>237</v>
      </c>
      <c r="AI17" s="2">
        <f>Adam!TSCORE</f>
        <v>237</v>
      </c>
      <c r="AJ17" s="2">
        <f>Adam!TSCORE</f>
        <v>237</v>
      </c>
      <c r="AK17" s="2">
        <f>Adam!TSCORE</f>
        <v>237</v>
      </c>
      <c r="AL17" s="2">
        <f>Adam!TSCORE</f>
        <v>237</v>
      </c>
      <c r="AM17" s="2">
        <f>Adam!TSCORE</f>
        <v>237</v>
      </c>
      <c r="AN17" s="2">
        <f>Adam!TSCORE</f>
        <v>237</v>
      </c>
      <c r="AO17" s="2">
        <f>Adam!TSCORE</f>
        <v>237</v>
      </c>
      <c r="AP17" s="2">
        <f>Adam!TSCORE</f>
        <v>237</v>
      </c>
      <c r="AQ17" s="2">
        <f>Adam!TSCORE</f>
        <v>237</v>
      </c>
      <c r="AR17" s="2">
        <f>Adam!TSCORE</f>
        <v>237</v>
      </c>
      <c r="AS17" s="2">
        <f>Adam!TSCORE</f>
        <v>237</v>
      </c>
      <c r="AT17" s="2">
        <f>Adam!TSCORE</f>
        <v>237</v>
      </c>
      <c r="AU17" s="2">
        <f>Adam!TSCORE</f>
        <v>237</v>
      </c>
      <c r="AV17" s="2">
        <f>Adam!TSCORE</f>
        <v>237</v>
      </c>
      <c r="AW17" s="2">
        <f>Adam!TSCORE</f>
        <v>237</v>
      </c>
    </row>
    <row r="18" spans="1:49" ht="13.5" x14ac:dyDescent="0.25">
      <c r="A18" s="2">
        <f>Yusuf!currpos</f>
        <v>13</v>
      </c>
      <c r="B18" s="9" t="str">
        <f>Yusuf!B1</f>
        <v>YUSUF - W.C. MILAN</v>
      </c>
      <c r="C18" s="9"/>
      <c r="D18" s="9"/>
      <c r="E18" s="9"/>
      <c r="F18" s="9"/>
      <c r="G18" s="2">
        <f>Yusuf!SCORE</f>
        <v>202</v>
      </c>
      <c r="H18" s="2">
        <f>Yusuf!TSCORE</f>
        <v>22</v>
      </c>
      <c r="I18" s="2">
        <f>Yusuf!TSCORE</f>
        <v>60</v>
      </c>
      <c r="J18" s="2">
        <f>Yusuf!TSCORE</f>
        <v>90</v>
      </c>
      <c r="K18" s="2">
        <f>Yusuf!TSCORE</f>
        <v>90</v>
      </c>
      <c r="L18" s="2">
        <f>Yusuf!TSCORE</f>
        <v>118</v>
      </c>
      <c r="M18" s="2">
        <f>Yusuf!TSCORE</f>
        <v>132</v>
      </c>
      <c r="N18" s="2">
        <f>Yusuf!TSCORE</f>
        <v>151</v>
      </c>
      <c r="O18" s="2">
        <f>Yusuf!TSCORE</f>
        <v>164</v>
      </c>
      <c r="P18" s="2">
        <f>Yusuf!TSCORE</f>
        <v>164</v>
      </c>
      <c r="Q18" s="2">
        <f>Yusuf!TSCORE</f>
        <v>175</v>
      </c>
      <c r="R18" s="2">
        <f>Yusuf!TSCORE</f>
        <v>185</v>
      </c>
      <c r="S18" s="2">
        <f>Yusuf!TSCORE</f>
        <v>202</v>
      </c>
      <c r="T18" s="2">
        <f>Yusuf!TSCORE</f>
        <v>202</v>
      </c>
      <c r="U18" s="2">
        <f>Yusuf!TSCORE</f>
        <v>202</v>
      </c>
      <c r="V18" s="2">
        <f>Yusuf!TSCORE</f>
        <v>202</v>
      </c>
      <c r="W18" s="2">
        <f>Yusuf!TSCORE</f>
        <v>202</v>
      </c>
      <c r="X18" s="2">
        <f>Yusuf!TSCORE</f>
        <v>202</v>
      </c>
      <c r="Y18" s="2">
        <f>Yusuf!TSCORE</f>
        <v>202</v>
      </c>
      <c r="Z18" s="2">
        <f>Yusuf!TSCORE</f>
        <v>202</v>
      </c>
      <c r="AA18" s="2">
        <f>Yusuf!TSCORE</f>
        <v>202</v>
      </c>
      <c r="AB18" s="2">
        <f>Yusuf!TSCORE</f>
        <v>202</v>
      </c>
      <c r="AC18" s="2">
        <f>Yusuf!TSCORE</f>
        <v>202</v>
      </c>
      <c r="AD18" s="2">
        <f>Yusuf!TSCORE</f>
        <v>202</v>
      </c>
      <c r="AE18" s="2">
        <f>Yusuf!TSCORE</f>
        <v>202</v>
      </c>
      <c r="AF18" s="2">
        <f>Yusuf!TSCORE</f>
        <v>202</v>
      </c>
      <c r="AG18" s="2">
        <f>Yusuf!TSCORE</f>
        <v>202</v>
      </c>
      <c r="AH18" s="2">
        <f>Yusuf!TSCORE</f>
        <v>202</v>
      </c>
      <c r="AI18" s="2">
        <f>Yusuf!TSCORE</f>
        <v>202</v>
      </c>
      <c r="AJ18" s="2">
        <f>Yusuf!TSCORE</f>
        <v>202</v>
      </c>
      <c r="AK18" s="2">
        <f>Yusuf!TSCORE</f>
        <v>202</v>
      </c>
      <c r="AL18" s="2">
        <f>Yusuf!TSCORE</f>
        <v>202</v>
      </c>
      <c r="AM18" s="2">
        <f>Yusuf!TSCORE</f>
        <v>202</v>
      </c>
      <c r="AN18" s="2">
        <f>Yusuf!TSCORE</f>
        <v>202</v>
      </c>
      <c r="AO18" s="2">
        <f>Yusuf!TSCORE</f>
        <v>202</v>
      </c>
      <c r="AP18" s="2">
        <f>Yusuf!TSCORE</f>
        <v>202</v>
      </c>
      <c r="AQ18" s="2">
        <f>Yusuf!TSCORE</f>
        <v>202</v>
      </c>
      <c r="AR18" s="2">
        <f>Yusuf!TSCORE</f>
        <v>202</v>
      </c>
      <c r="AS18" s="2">
        <f>Yusuf!TSCORE</f>
        <v>202</v>
      </c>
      <c r="AT18" s="2">
        <f>Yusuf!TSCORE</f>
        <v>202</v>
      </c>
      <c r="AU18" s="2">
        <f>Yusuf!TSCORE</f>
        <v>202</v>
      </c>
      <c r="AV18" s="2">
        <f>Yusuf!TSCORE</f>
        <v>202</v>
      </c>
      <c r="AW18" s="2">
        <f>Yusuf!TSCORE</f>
        <v>202</v>
      </c>
    </row>
  </sheetData>
  <phoneticPr fontId="0" type="noConversion"/>
  <printOptions gridLines="1" gridLinesSet="0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W18"/>
  <sheetViews>
    <sheetView workbookViewId="0">
      <pane xSplit="7" ySplit="2" topLeftCell="H3" activePane="bottomRight" state="frozen"/>
      <selection pane="topRight" activeCell="D1" sqref="D1"/>
      <selection pane="bottomLeft" activeCell="A3" sqref="A3"/>
      <selection pane="bottomRight" activeCell="H24" sqref="H24"/>
    </sheetView>
  </sheetViews>
  <sheetFormatPr defaultRowHeight="12.75" x14ac:dyDescent="0.2"/>
  <cols>
    <col min="1" max="2" width="4.28515625" hidden="1" customWidth="1"/>
    <col min="3" max="4" width="3.7109375" hidden="1" customWidth="1"/>
    <col min="5" max="5" width="4.85546875" hidden="1" customWidth="1"/>
    <col min="6" max="6" width="44.42578125" bestFit="1" customWidth="1"/>
    <col min="7" max="7" width="0.140625" customWidth="1"/>
    <col min="8" max="8" width="11.5703125" style="12" bestFit="1" customWidth="1"/>
    <col min="9" max="21" width="10.140625" style="12" customWidth="1"/>
    <col min="22" max="22" width="10.140625" style="69" customWidth="1"/>
    <col min="23" max="49" width="10.140625" style="12" customWidth="1"/>
  </cols>
  <sheetData>
    <row r="1" spans="1:49" ht="15" customHeight="1" x14ac:dyDescent="0.25">
      <c r="F1" s="33" t="s">
        <v>67</v>
      </c>
      <c r="G1" s="5" t="s">
        <v>43</v>
      </c>
      <c r="H1" s="57">
        <f>Scores!H1</f>
        <v>41870</v>
      </c>
      <c r="I1" s="30">
        <f>Scores!I1</f>
        <v>41877</v>
      </c>
      <c r="J1" s="57">
        <f>Scores!J1</f>
        <v>41884</v>
      </c>
      <c r="K1" s="57">
        <f>Scores!K1</f>
        <v>41891</v>
      </c>
      <c r="L1" s="57">
        <f>Scores!L1</f>
        <v>41898</v>
      </c>
      <c r="M1" s="57">
        <f>Scores!M1</f>
        <v>41905</v>
      </c>
      <c r="N1" s="30">
        <f>Scores!N1</f>
        <v>41912</v>
      </c>
      <c r="O1" s="57">
        <f>Scores!O1</f>
        <v>41919</v>
      </c>
      <c r="P1" s="57">
        <f>Scores!P1</f>
        <v>41926</v>
      </c>
      <c r="Q1" s="57">
        <f>Scores!Q1</f>
        <v>41933</v>
      </c>
      <c r="R1" s="30">
        <f>Scores!R1</f>
        <v>41940</v>
      </c>
      <c r="S1" s="70">
        <f>Scores!S1</f>
        <v>41947</v>
      </c>
      <c r="T1" s="57">
        <f>Scores!T1</f>
        <v>41954</v>
      </c>
      <c r="U1" s="57">
        <f>Scores!U1</f>
        <v>41961</v>
      </c>
      <c r="V1" s="30">
        <f>Scores!V1</f>
        <v>41968</v>
      </c>
      <c r="W1" s="57">
        <f>Scores!W1</f>
        <v>41975</v>
      </c>
      <c r="X1" s="57">
        <f>Scores!X1</f>
        <v>41982</v>
      </c>
      <c r="Y1" s="57">
        <f>Scores!Y1</f>
        <v>41989</v>
      </c>
      <c r="Z1" s="57">
        <f>Scores!Z1</f>
        <v>41996</v>
      </c>
      <c r="AA1" s="30">
        <f>Scores!AA1</f>
        <v>42003</v>
      </c>
      <c r="AB1" s="57">
        <f>Scores!AB1</f>
        <v>42010</v>
      </c>
      <c r="AC1" s="57">
        <f>Scores!AC1</f>
        <v>42017</v>
      </c>
      <c r="AD1" s="57">
        <f>Scores!AD1</f>
        <v>42024</v>
      </c>
      <c r="AE1" s="30">
        <f>Scores!AE1</f>
        <v>42031</v>
      </c>
      <c r="AF1" s="70">
        <f>Scores!AF1</f>
        <v>42038</v>
      </c>
      <c r="AG1" s="57">
        <f>Scores!AG1</f>
        <v>42045</v>
      </c>
      <c r="AH1" s="57">
        <f>Scores!AH1</f>
        <v>42052</v>
      </c>
      <c r="AI1" s="30">
        <f>Scores!AI1</f>
        <v>42059</v>
      </c>
      <c r="AJ1" s="57">
        <f>Scores!AJ1</f>
        <v>42066</v>
      </c>
      <c r="AK1" s="57">
        <f>Scores!AK1</f>
        <v>42073</v>
      </c>
      <c r="AL1" s="57">
        <f>Scores!AL1</f>
        <v>42080</v>
      </c>
      <c r="AM1" s="57">
        <f>Scores!AM1</f>
        <v>42087</v>
      </c>
      <c r="AN1" s="30">
        <f>Scores!AN1</f>
        <v>42094</v>
      </c>
      <c r="AO1" s="57">
        <f>Scores!AO1</f>
        <v>42101</v>
      </c>
      <c r="AP1" s="57">
        <f>Scores!AP1</f>
        <v>42108</v>
      </c>
      <c r="AQ1" s="57">
        <f>Scores!AQ1</f>
        <v>42115</v>
      </c>
      <c r="AR1" s="30">
        <f>Scores!AR1</f>
        <v>42122</v>
      </c>
      <c r="AS1" s="70">
        <f>Scores!AS1</f>
        <v>42129</v>
      </c>
      <c r="AT1" s="57">
        <f>Scores!AT1</f>
        <v>42136</v>
      </c>
      <c r="AU1" s="57">
        <f>Scores!AU1</f>
        <v>42143</v>
      </c>
      <c r="AV1" s="57">
        <f>Scores!AV1</f>
        <v>42150</v>
      </c>
      <c r="AW1" s="30">
        <f>Scores!AW1</f>
        <v>42157</v>
      </c>
    </row>
    <row r="2" spans="1:49" ht="12" customHeight="1" x14ac:dyDescent="0.2">
      <c r="F2" t="s">
        <v>45</v>
      </c>
      <c r="G2" t="s">
        <v>2</v>
      </c>
      <c r="H2" s="57" t="str">
        <f>Scores!H2</f>
        <v>Week 1</v>
      </c>
      <c r="I2" s="30" t="str">
        <f>Scores!I2</f>
        <v>Week 2</v>
      </c>
      <c r="J2" s="57" t="str">
        <f>Scores!J2</f>
        <v>Week 3</v>
      </c>
      <c r="K2" s="57" t="str">
        <f>Scores!K2</f>
        <v>Week 4</v>
      </c>
      <c r="L2" s="57" t="str">
        <f>Scores!L2</f>
        <v>Week 5</v>
      </c>
      <c r="M2" s="57" t="str">
        <f>Scores!M2</f>
        <v>Week 6</v>
      </c>
      <c r="N2" s="30" t="str">
        <f>Scores!N2</f>
        <v>Week 7</v>
      </c>
      <c r="O2" s="57" t="str">
        <f>Scores!O2</f>
        <v>Week 8</v>
      </c>
      <c r="P2" s="57" t="str">
        <f>Scores!P2</f>
        <v>Week 9</v>
      </c>
      <c r="Q2" s="57" t="str">
        <f>Scores!Q2</f>
        <v>Week 10</v>
      </c>
      <c r="R2" s="30" t="str">
        <f>Scores!R2</f>
        <v>Week 11</v>
      </c>
      <c r="S2" s="70" t="str">
        <f>Scores!S2</f>
        <v>Week 12</v>
      </c>
      <c r="T2" s="57" t="str">
        <f>Scores!T2</f>
        <v>Week 13</v>
      </c>
      <c r="U2" s="57" t="str">
        <f>Scores!U2</f>
        <v>Week 14</v>
      </c>
      <c r="V2" s="30" t="str">
        <f>Scores!V2</f>
        <v>Week 15</v>
      </c>
      <c r="W2" s="57" t="str">
        <f>Scores!W2</f>
        <v>Week 16</v>
      </c>
      <c r="X2" s="57" t="str">
        <f>Scores!X2</f>
        <v>Week 17</v>
      </c>
      <c r="Y2" s="57" t="str">
        <f>Scores!Y2</f>
        <v>Week 18</v>
      </c>
      <c r="Z2" s="57" t="str">
        <f>Scores!Z2</f>
        <v>Week 19</v>
      </c>
      <c r="AA2" s="30" t="str">
        <f>Scores!AA2</f>
        <v>Week 20</v>
      </c>
      <c r="AB2" s="57" t="str">
        <f>Scores!AB2</f>
        <v>Week 21</v>
      </c>
      <c r="AC2" s="57" t="str">
        <f>Scores!AC2</f>
        <v>Week 22</v>
      </c>
      <c r="AD2" s="57" t="str">
        <f>Scores!AD2</f>
        <v>Week 23</v>
      </c>
      <c r="AE2" s="30" t="str">
        <f>Scores!AE2</f>
        <v>Week 24</v>
      </c>
      <c r="AF2" s="70" t="str">
        <f>Scores!AF2</f>
        <v>Week 25</v>
      </c>
      <c r="AG2" s="57" t="str">
        <f>Scores!AG2</f>
        <v>Week 26</v>
      </c>
      <c r="AH2" s="57" t="str">
        <f>Scores!AH2</f>
        <v>Week 27</v>
      </c>
      <c r="AI2" s="30" t="str">
        <f>Scores!AI2</f>
        <v>Week 28</v>
      </c>
      <c r="AJ2" s="57" t="str">
        <f>Scores!AJ2</f>
        <v>Week 29</v>
      </c>
      <c r="AK2" s="57" t="str">
        <f>Scores!AK2</f>
        <v>Week 30</v>
      </c>
      <c r="AL2" s="57" t="str">
        <f>Scores!AL2</f>
        <v>Week 31</v>
      </c>
      <c r="AM2" s="57" t="str">
        <f>Scores!AM2</f>
        <v>Week 32</v>
      </c>
      <c r="AN2" s="30" t="str">
        <f>Scores!AN2</f>
        <v>Week 33</v>
      </c>
      <c r="AO2" s="57" t="str">
        <f>Scores!AO2</f>
        <v>Week 34</v>
      </c>
      <c r="AP2" s="57" t="str">
        <f>Scores!AP2</f>
        <v>Week 35</v>
      </c>
      <c r="AQ2" s="57" t="str">
        <f>Scores!AQ2</f>
        <v>Week 36</v>
      </c>
      <c r="AR2" s="30" t="str">
        <f>Scores!AR2</f>
        <v>Week 37</v>
      </c>
      <c r="AS2" s="70" t="str">
        <f>Scores!AS2</f>
        <v>Week 38</v>
      </c>
      <c r="AT2" s="57" t="str">
        <f>Scores!AT2</f>
        <v>Week 39</v>
      </c>
      <c r="AU2" s="57" t="str">
        <f>Scores!AU2</f>
        <v>Week 40</v>
      </c>
      <c r="AV2" s="57" t="str">
        <f>Scores!AV2</f>
        <v>Week 41</v>
      </c>
      <c r="AW2" s="30" t="str">
        <f>Scores!AW2</f>
        <v>Week 42</v>
      </c>
    </row>
    <row r="3" spans="1:49" ht="13.5" x14ac:dyDescent="0.25">
      <c r="A3" s="2"/>
      <c r="B3" s="2"/>
      <c r="C3" s="2"/>
      <c r="D3" s="2"/>
      <c r="E3" s="2"/>
      <c r="F3" s="9" t="str">
        <f>Suleman!B1</f>
        <v>SULEMAN - REBEL WITHOUT A CLAUSE</v>
      </c>
      <c r="G3" s="2">
        <f>Suleman!SCORE</f>
        <v>307</v>
      </c>
      <c r="H3" s="19">
        <f>Suleman!SCORE</f>
        <v>29</v>
      </c>
      <c r="I3" s="31">
        <f>Suleman!SCORE+H3</f>
        <v>65</v>
      </c>
      <c r="J3" s="19">
        <f>Suleman!SCORE</f>
        <v>19</v>
      </c>
      <c r="K3" s="19">
        <f>Suleman!SCORE+J3</f>
        <v>19</v>
      </c>
      <c r="L3" s="19">
        <f>Suleman!SCORE+K3</f>
        <v>53</v>
      </c>
      <c r="M3" s="19">
        <f>Suleman!SCORE+L3</f>
        <v>82</v>
      </c>
      <c r="N3" s="31">
        <f>Suleman!SCORE+M3</f>
        <v>116</v>
      </c>
      <c r="O3" s="19">
        <f>Suleman!SCORE</f>
        <v>29</v>
      </c>
      <c r="P3" s="19">
        <f>Suleman!SCORE+O3</f>
        <v>29</v>
      </c>
      <c r="Q3" s="19">
        <f>Suleman!SCORE+P3</f>
        <v>70</v>
      </c>
      <c r="R3" s="31">
        <f>Suleman!SCORE+Q3</f>
        <v>103</v>
      </c>
      <c r="S3" s="71">
        <f>Suleman!SCORE</f>
        <v>23</v>
      </c>
      <c r="T3" s="19">
        <f>Suleman!SCORE+S3</f>
        <v>23</v>
      </c>
      <c r="U3" s="19">
        <f>Suleman!SCORE+T3</f>
        <v>23</v>
      </c>
      <c r="V3" s="31">
        <f>Suleman!SCORE+U3</f>
        <v>23</v>
      </c>
      <c r="W3" s="71">
        <f>Suleman!SCORE</f>
        <v>0</v>
      </c>
      <c r="X3" s="19">
        <f>Suleman!SCORE+W3</f>
        <v>0</v>
      </c>
      <c r="Y3" s="19">
        <f>Suleman!SCORE+X3</f>
        <v>0</v>
      </c>
      <c r="Z3" s="19">
        <f>Suleman!SCORE+Y3</f>
        <v>0</v>
      </c>
      <c r="AA3" s="31">
        <f>Suleman!SCORE+Z3</f>
        <v>0</v>
      </c>
      <c r="AB3" s="19">
        <f>Suleman!SCORE</f>
        <v>0</v>
      </c>
      <c r="AC3" s="19">
        <f>Suleman!SCORE+AB3</f>
        <v>0</v>
      </c>
      <c r="AD3" s="19">
        <f>Suleman!SCORE+AC3</f>
        <v>0</v>
      </c>
      <c r="AE3" s="31">
        <f>Suleman!SCORE+AD3</f>
        <v>0</v>
      </c>
      <c r="AF3" s="19">
        <f>Suleman!SCORE</f>
        <v>0</v>
      </c>
      <c r="AG3" s="19">
        <f>Suleman!SCORE+AF3</f>
        <v>0</v>
      </c>
      <c r="AH3" s="19">
        <f>Suleman!SCORE+AG3</f>
        <v>0</v>
      </c>
      <c r="AI3" s="31">
        <f>Suleman!SCORE+AH3</f>
        <v>0</v>
      </c>
      <c r="AJ3" s="19">
        <f>Suleman!SCORE</f>
        <v>0</v>
      </c>
      <c r="AK3" s="19">
        <f>Suleman!SCORE+AJ3</f>
        <v>0</v>
      </c>
      <c r="AL3" s="19">
        <f>Suleman!SCORE+AK3</f>
        <v>0</v>
      </c>
      <c r="AM3" s="19">
        <f>Suleman!SCORE+AL3</f>
        <v>0</v>
      </c>
      <c r="AN3" s="31">
        <f>Suleman!SCORE+AM3</f>
        <v>0</v>
      </c>
      <c r="AO3" s="19">
        <f>Suleman!SCORE</f>
        <v>0</v>
      </c>
      <c r="AP3" s="19">
        <f>Suleman!SCORE+AO3</f>
        <v>0</v>
      </c>
      <c r="AQ3" s="19">
        <f>Suleman!SCORE+AP3</f>
        <v>0</v>
      </c>
      <c r="AR3" s="31">
        <f>Suleman!SCORE+AQ3</f>
        <v>0</v>
      </c>
      <c r="AS3" s="19">
        <f>Suleman!SCORE</f>
        <v>0</v>
      </c>
      <c r="AT3" s="19">
        <f>Suleman!SCORE+AS3</f>
        <v>0</v>
      </c>
      <c r="AU3" s="19">
        <f>Suleman!SCORE+AT3</f>
        <v>0</v>
      </c>
      <c r="AV3" s="19">
        <f>Suleman!SCORE+AU3</f>
        <v>0</v>
      </c>
      <c r="AW3" s="31">
        <f>Suleman!SCORE+AV3</f>
        <v>0</v>
      </c>
    </row>
    <row r="4" spans="1:49" ht="13.5" x14ac:dyDescent="0.25">
      <c r="A4" s="2"/>
      <c r="B4" s="2"/>
      <c r="C4" s="2"/>
      <c r="D4" s="2"/>
      <c r="E4" s="2"/>
      <c r="F4" s="9" t="str">
        <f>Darren!B1</f>
        <v>DARREN - R.I.P ANDY COLE</v>
      </c>
      <c r="G4" s="2">
        <f>Darren!SCORE</f>
        <v>298</v>
      </c>
      <c r="H4" s="19">
        <f>Darren!SCORE</f>
        <v>23</v>
      </c>
      <c r="I4" s="31">
        <f>Darren!SCORE+H4</f>
        <v>45</v>
      </c>
      <c r="J4" s="19">
        <f>Darren!SCORE</f>
        <v>46</v>
      </c>
      <c r="K4" s="19">
        <f>Darren!SCORE+J4</f>
        <v>46</v>
      </c>
      <c r="L4" s="19">
        <f>Darren!SCORE+K4</f>
        <v>78</v>
      </c>
      <c r="M4" s="19">
        <f>Darren!SCORE+L4</f>
        <v>104</v>
      </c>
      <c r="N4" s="31">
        <f>Darren!SCORE+M4</f>
        <v>139</v>
      </c>
      <c r="O4" s="19">
        <f>Darren!SCORE</f>
        <v>32</v>
      </c>
      <c r="P4" s="19">
        <f>Darren!SCORE+O4</f>
        <v>32</v>
      </c>
      <c r="Q4" s="19">
        <f>Darren!SCORE+P4</f>
        <v>53</v>
      </c>
      <c r="R4" s="31">
        <f>Darren!SCORE+Q4</f>
        <v>90</v>
      </c>
      <c r="S4" s="71">
        <f>Darren!SCORE</f>
        <v>24</v>
      </c>
      <c r="T4" s="19">
        <f>Darren!SCORE+S4</f>
        <v>24</v>
      </c>
      <c r="U4" s="19">
        <f>Darren!SCORE+T4</f>
        <v>24</v>
      </c>
      <c r="V4" s="31">
        <f>Darren!SCORE+U4</f>
        <v>24</v>
      </c>
      <c r="W4" s="71">
        <f>Darren!SCORE</f>
        <v>0</v>
      </c>
      <c r="X4" s="19">
        <f>Darren!SCORE+W4</f>
        <v>0</v>
      </c>
      <c r="Y4" s="19">
        <f>Darren!SCORE+X4</f>
        <v>0</v>
      </c>
      <c r="Z4" s="19">
        <f>Darren!SCORE+Y4</f>
        <v>0</v>
      </c>
      <c r="AA4" s="31">
        <f>Darren!SCORE+Z4</f>
        <v>0</v>
      </c>
      <c r="AB4" s="19">
        <f>Darren!SCORE</f>
        <v>0</v>
      </c>
      <c r="AC4" s="19">
        <f>Darren!SCORE+AB4</f>
        <v>0</v>
      </c>
      <c r="AD4" s="19">
        <f>Darren!SCORE+AC4</f>
        <v>0</v>
      </c>
      <c r="AE4" s="31">
        <f>Darren!SCORE+AD4</f>
        <v>0</v>
      </c>
      <c r="AF4" s="19">
        <f>Darren!SCORE</f>
        <v>0</v>
      </c>
      <c r="AG4" s="19">
        <f>Darren!SCORE+AF4</f>
        <v>0</v>
      </c>
      <c r="AH4" s="19">
        <f>Darren!SCORE+AG4</f>
        <v>0</v>
      </c>
      <c r="AI4" s="31">
        <f>Darren!SCORE+AH4</f>
        <v>0</v>
      </c>
      <c r="AJ4" s="19">
        <f>Darren!SCORE</f>
        <v>0</v>
      </c>
      <c r="AK4" s="19">
        <f>Darren!SCORE+AJ4</f>
        <v>0</v>
      </c>
      <c r="AL4" s="19">
        <f>Darren!SCORE+AK4</f>
        <v>0</v>
      </c>
      <c r="AM4" s="19">
        <f>Darren!SCORE+AL4</f>
        <v>0</v>
      </c>
      <c r="AN4" s="31">
        <f>Darren!SCORE+AM4</f>
        <v>0</v>
      </c>
      <c r="AO4" s="19">
        <f>Darren!SCORE</f>
        <v>0</v>
      </c>
      <c r="AP4" s="19">
        <f>Darren!SCORE+AO4</f>
        <v>0</v>
      </c>
      <c r="AQ4" s="19">
        <f>Darren!SCORE+AP4</f>
        <v>0</v>
      </c>
      <c r="AR4" s="31">
        <f>Darren!SCORE+AQ4</f>
        <v>0</v>
      </c>
      <c r="AS4" s="19">
        <f>Darren!SCORE</f>
        <v>0</v>
      </c>
      <c r="AT4" s="19">
        <f>Darren!SCORE+AS4</f>
        <v>0</v>
      </c>
      <c r="AU4" s="19">
        <f>Darren!SCORE+AT4</f>
        <v>0</v>
      </c>
      <c r="AV4" s="19">
        <f>Darren!SCORE+AU4</f>
        <v>0</v>
      </c>
      <c r="AW4" s="31">
        <f>Darren!SCORE+AV4</f>
        <v>0</v>
      </c>
    </row>
    <row r="5" spans="1:49" ht="13.5" x14ac:dyDescent="0.25">
      <c r="A5" s="2"/>
      <c r="B5" s="2"/>
      <c r="C5" s="2"/>
      <c r="D5" s="2"/>
      <c r="E5" s="2"/>
      <c r="F5" s="9" t="str">
        <f>Ryan!B1</f>
        <v>RYAN - TEN AND A HALF MEN IN FLIGHT</v>
      </c>
      <c r="G5" s="2">
        <f>Ryan!SCORE</f>
        <v>179</v>
      </c>
      <c r="H5" s="19">
        <f>Ryan!SCORE</f>
        <v>21</v>
      </c>
      <c r="I5" s="31">
        <f>Ryan!SCORE+H5</f>
        <v>39</v>
      </c>
      <c r="J5" s="19">
        <f>Ryan!SCORE</f>
        <v>15</v>
      </c>
      <c r="K5" s="19">
        <f>Ryan!SCORE+J5</f>
        <v>15</v>
      </c>
      <c r="L5" s="19">
        <f>Ryan!SCORE+K5</f>
        <v>26</v>
      </c>
      <c r="M5" s="19">
        <f>Ryan!SCORE+L5</f>
        <v>40</v>
      </c>
      <c r="N5" s="31">
        <f>Ryan!SCORE+M5</f>
        <v>54</v>
      </c>
      <c r="O5" s="19">
        <f>Ryan!SCORE</f>
        <v>13</v>
      </c>
      <c r="P5" s="19">
        <f>Ryan!SCORE+O5</f>
        <v>13</v>
      </c>
      <c r="Q5" s="19">
        <f>Ryan!SCORE+P5</f>
        <v>29</v>
      </c>
      <c r="R5" s="31">
        <f>Ryan!SCORE+Q5</f>
        <v>55</v>
      </c>
      <c r="S5" s="71">
        <f>Ryan!SCORE</f>
        <v>31</v>
      </c>
      <c r="T5" s="19">
        <f>Ryan!SCORE+S5</f>
        <v>31</v>
      </c>
      <c r="U5" s="19">
        <f>Ryan!SCORE+T5</f>
        <v>31</v>
      </c>
      <c r="V5" s="31">
        <f>Ryan!SCORE+U5</f>
        <v>31</v>
      </c>
      <c r="W5" s="71">
        <f>Ryan!SCORE</f>
        <v>0</v>
      </c>
      <c r="X5" s="19">
        <f>Ryan!SCORE+W5</f>
        <v>0</v>
      </c>
      <c r="Y5" s="19">
        <f>Ryan!SCORE+X5</f>
        <v>0</v>
      </c>
      <c r="Z5" s="19">
        <f>Ryan!SCORE+Y5</f>
        <v>0</v>
      </c>
      <c r="AA5" s="31">
        <f>Ryan!SCORE+Z5</f>
        <v>0</v>
      </c>
      <c r="AB5" s="19">
        <f>Ryan!SCORE</f>
        <v>0</v>
      </c>
      <c r="AC5" s="19">
        <f>Ryan!SCORE+AB5</f>
        <v>0</v>
      </c>
      <c r="AD5" s="19">
        <f>Ryan!SCORE+AC5</f>
        <v>0</v>
      </c>
      <c r="AE5" s="31">
        <f>Ryan!SCORE+AD5</f>
        <v>0</v>
      </c>
      <c r="AF5" s="19">
        <f>Ryan!SCORE</f>
        <v>0</v>
      </c>
      <c r="AG5" s="19">
        <f>Ryan!SCORE+AF5</f>
        <v>0</v>
      </c>
      <c r="AH5" s="19">
        <f>Ryan!SCORE+AG5</f>
        <v>0</v>
      </c>
      <c r="AI5" s="31">
        <f>Ryan!SCORE+AH5</f>
        <v>0</v>
      </c>
      <c r="AJ5" s="19">
        <f>Ryan!SCORE</f>
        <v>0</v>
      </c>
      <c r="AK5" s="19">
        <f>Ryan!SCORE+AJ5</f>
        <v>0</v>
      </c>
      <c r="AL5" s="19">
        <f>Ryan!SCORE+AK5</f>
        <v>0</v>
      </c>
      <c r="AM5" s="19">
        <f>Ryan!SCORE+AL5</f>
        <v>0</v>
      </c>
      <c r="AN5" s="31">
        <f>Ryan!SCORE+AM5</f>
        <v>0</v>
      </c>
      <c r="AO5" s="19">
        <f>Ryan!SCORE</f>
        <v>0</v>
      </c>
      <c r="AP5" s="19">
        <f>Ryan!SCORE+AO5</f>
        <v>0</v>
      </c>
      <c r="AQ5" s="19">
        <f>Ryan!SCORE+AP5</f>
        <v>0</v>
      </c>
      <c r="AR5" s="31">
        <f>Ryan!SCORE+AQ5</f>
        <v>0</v>
      </c>
      <c r="AS5" s="19">
        <f>Ryan!SCORE</f>
        <v>0</v>
      </c>
      <c r="AT5" s="19">
        <f>Ryan!SCORE+AS5</f>
        <v>0</v>
      </c>
      <c r="AU5" s="19">
        <f>Ryan!SCORE+AT5</f>
        <v>0</v>
      </c>
      <c r="AV5" s="19">
        <f>Ryan!SCORE+AU5</f>
        <v>0</v>
      </c>
      <c r="AW5" s="31">
        <f>Ryan!SCORE+AV5</f>
        <v>0</v>
      </c>
    </row>
    <row r="6" spans="1:49" ht="13.5" x14ac:dyDescent="0.25">
      <c r="A6" s="2"/>
      <c r="B6" s="2"/>
      <c r="C6" s="2"/>
      <c r="D6" s="2"/>
      <c r="E6" s="2"/>
      <c r="F6" s="9" t="str">
        <f>Richard!B1</f>
        <v>RICHARD - SNAKE IN THE GRASS</v>
      </c>
      <c r="G6" s="2">
        <f>Richard!SCORE</f>
        <v>258</v>
      </c>
      <c r="H6" s="19">
        <f>Richard!SCORE</f>
        <v>13</v>
      </c>
      <c r="I6" s="31">
        <f>Richard!SCORE+H6</f>
        <v>36</v>
      </c>
      <c r="J6" s="19">
        <f>Richard!SCORE</f>
        <v>30</v>
      </c>
      <c r="K6" s="19">
        <f>Richard!SCORE+J6</f>
        <v>30</v>
      </c>
      <c r="L6" s="19">
        <f>Richard!SCORE+K6</f>
        <v>61</v>
      </c>
      <c r="M6" s="19">
        <f>Richard!SCORE+L6</f>
        <v>86</v>
      </c>
      <c r="N6" s="31">
        <f>Richard!SCORE+M6</f>
        <v>117</v>
      </c>
      <c r="O6" s="19">
        <f>Richard!SCORE</f>
        <v>22</v>
      </c>
      <c r="P6" s="19">
        <f>Richard!SCORE+O6</f>
        <v>22</v>
      </c>
      <c r="Q6" s="19">
        <f>Richard!SCORE+P6</f>
        <v>51</v>
      </c>
      <c r="R6" s="31">
        <f>Richard!SCORE+Q6</f>
        <v>90</v>
      </c>
      <c r="S6" s="71">
        <f>Richard!SCORE</f>
        <v>15</v>
      </c>
      <c r="T6" s="19">
        <f>Richard!SCORE+S6</f>
        <v>15</v>
      </c>
      <c r="U6" s="19">
        <f>Richard!SCORE+T6</f>
        <v>15</v>
      </c>
      <c r="V6" s="31">
        <f>Richard!SCORE+U6</f>
        <v>15</v>
      </c>
      <c r="W6" s="71">
        <f>Richard!SCORE</f>
        <v>0</v>
      </c>
      <c r="X6" s="19">
        <f>Richard!SCORE+W6</f>
        <v>0</v>
      </c>
      <c r="Y6" s="19">
        <f>Richard!SCORE+X6</f>
        <v>0</v>
      </c>
      <c r="Z6" s="19">
        <f>Richard!SCORE+Y6</f>
        <v>0</v>
      </c>
      <c r="AA6" s="31">
        <f>Richard!SCORE+Z6</f>
        <v>0</v>
      </c>
      <c r="AB6" s="19">
        <f>Richard!SCORE</f>
        <v>0</v>
      </c>
      <c r="AC6" s="19">
        <f>Richard!SCORE+AB6</f>
        <v>0</v>
      </c>
      <c r="AD6" s="19">
        <f>Richard!SCORE+AC6</f>
        <v>0</v>
      </c>
      <c r="AE6" s="31">
        <f>Richard!SCORE+AD6</f>
        <v>0</v>
      </c>
      <c r="AF6" s="19">
        <f>Richard!SCORE</f>
        <v>0</v>
      </c>
      <c r="AG6" s="19">
        <f>Richard!SCORE+AF6</f>
        <v>0</v>
      </c>
      <c r="AH6" s="19">
        <f>Richard!SCORE+AG6</f>
        <v>0</v>
      </c>
      <c r="AI6" s="31">
        <f>Richard!SCORE+AH6</f>
        <v>0</v>
      </c>
      <c r="AJ6" s="19">
        <f>Richard!SCORE</f>
        <v>0</v>
      </c>
      <c r="AK6" s="19">
        <f>Richard!SCORE+AJ6</f>
        <v>0</v>
      </c>
      <c r="AL6" s="19">
        <f>Richard!SCORE+AK6</f>
        <v>0</v>
      </c>
      <c r="AM6" s="19">
        <f>Richard!SCORE+AL6</f>
        <v>0</v>
      </c>
      <c r="AN6" s="31">
        <f>Richard!SCORE+AM6</f>
        <v>0</v>
      </c>
      <c r="AO6" s="19">
        <f>Richard!SCORE</f>
        <v>0</v>
      </c>
      <c r="AP6" s="19">
        <f>Richard!SCORE+AO6</f>
        <v>0</v>
      </c>
      <c r="AQ6" s="19">
        <f>Richard!SCORE+AP6</f>
        <v>0</v>
      </c>
      <c r="AR6" s="31">
        <f>Richard!SCORE+AQ6</f>
        <v>0</v>
      </c>
      <c r="AS6" s="19">
        <f>Richard!SCORE</f>
        <v>0</v>
      </c>
      <c r="AT6" s="19">
        <f>Richard!SCORE+AS6</f>
        <v>0</v>
      </c>
      <c r="AU6" s="19">
        <f>Richard!SCORE+AT6</f>
        <v>0</v>
      </c>
      <c r="AV6" s="19">
        <f>Richard!SCORE+AU6</f>
        <v>0</v>
      </c>
      <c r="AW6" s="31">
        <f>Richard!SCORE+AV6</f>
        <v>0</v>
      </c>
    </row>
    <row r="7" spans="1:49" ht="13.5" x14ac:dyDescent="0.25">
      <c r="A7" s="2"/>
      <c r="B7" s="2"/>
      <c r="C7" s="2"/>
      <c r="D7" s="2"/>
      <c r="E7" s="2"/>
      <c r="F7" s="9" t="str">
        <f>Steve!B1</f>
        <v>STEVE</v>
      </c>
      <c r="G7" s="2">
        <f>Steve!SCORE</f>
        <v>165</v>
      </c>
      <c r="H7" s="19">
        <f>Steve!SCORE</f>
        <v>13</v>
      </c>
      <c r="I7" s="31">
        <f>Steve!SCORE+H7</f>
        <v>28</v>
      </c>
      <c r="J7" s="19">
        <f>Steve!SCORE</f>
        <v>17</v>
      </c>
      <c r="K7" s="19">
        <f>Steve!SCORE+J7</f>
        <v>17</v>
      </c>
      <c r="L7" s="19">
        <f>Steve!SCORE+K7</f>
        <v>36</v>
      </c>
      <c r="M7" s="19">
        <f>Steve!SCORE+L7</f>
        <v>64</v>
      </c>
      <c r="N7" s="31">
        <f>Steve!SCORE+M7</f>
        <v>79</v>
      </c>
      <c r="O7" s="19">
        <f>Steve!SCORE</f>
        <v>27</v>
      </c>
      <c r="P7" s="19">
        <f>Steve!SCORE+O7</f>
        <v>27</v>
      </c>
      <c r="Q7" s="19">
        <f>Steve!SCORE+P7</f>
        <v>36</v>
      </c>
      <c r="R7" s="31">
        <f>Steve!SCORE+Q7</f>
        <v>47</v>
      </c>
      <c r="S7" s="71">
        <f>Steve!SCORE</f>
        <v>11</v>
      </c>
      <c r="T7" s="19">
        <f>Steve!SCORE+S7</f>
        <v>11</v>
      </c>
      <c r="U7" s="19">
        <f>Steve!SCORE+T7</f>
        <v>11</v>
      </c>
      <c r="V7" s="31">
        <f>Steve!SCORE+U7</f>
        <v>11</v>
      </c>
      <c r="W7" s="71">
        <f>Steve!SCORE</f>
        <v>0</v>
      </c>
      <c r="X7" s="19">
        <f>Steve!SCORE+W7</f>
        <v>0</v>
      </c>
      <c r="Y7" s="19">
        <f>Steve!SCORE+X7</f>
        <v>0</v>
      </c>
      <c r="Z7" s="19">
        <f>Steve!SCORE+Y7</f>
        <v>0</v>
      </c>
      <c r="AA7" s="31">
        <f>Steve!SCORE+Z7</f>
        <v>0</v>
      </c>
      <c r="AB7" s="19">
        <f>Steve!SCORE</f>
        <v>0</v>
      </c>
      <c r="AC7" s="19">
        <f>Steve!SCORE+AB7</f>
        <v>0</v>
      </c>
      <c r="AD7" s="19">
        <f>Steve!SCORE+AC7</f>
        <v>0</v>
      </c>
      <c r="AE7" s="31">
        <f>Steve!SCORE+AD7</f>
        <v>0</v>
      </c>
      <c r="AF7" s="19">
        <f>Steve!SCORE</f>
        <v>0</v>
      </c>
      <c r="AG7" s="19">
        <f>Steve!SCORE+AF7</f>
        <v>0</v>
      </c>
      <c r="AH7" s="19">
        <f>Steve!SCORE+AG7</f>
        <v>0</v>
      </c>
      <c r="AI7" s="31">
        <f>Steve!SCORE+AH7</f>
        <v>0</v>
      </c>
      <c r="AJ7" s="19">
        <f>Steve!SCORE</f>
        <v>0</v>
      </c>
      <c r="AK7" s="19">
        <f>Steve!SCORE+AJ7</f>
        <v>0</v>
      </c>
      <c r="AL7" s="19">
        <f>Steve!SCORE+AK7</f>
        <v>0</v>
      </c>
      <c r="AM7" s="19">
        <f>Steve!SCORE+AL7</f>
        <v>0</v>
      </c>
      <c r="AN7" s="31">
        <f>Steve!SCORE+AM7</f>
        <v>0</v>
      </c>
      <c r="AO7" s="19">
        <f>Steve!SCORE</f>
        <v>0</v>
      </c>
      <c r="AP7" s="19">
        <f>Steve!SCORE+AO7</f>
        <v>0</v>
      </c>
      <c r="AQ7" s="19">
        <f>Steve!SCORE+AP7</f>
        <v>0</v>
      </c>
      <c r="AR7" s="31">
        <f>Steve!SCORE+AQ7</f>
        <v>0</v>
      </c>
      <c r="AS7" s="19">
        <f>Steve!SCORE</f>
        <v>0</v>
      </c>
      <c r="AT7" s="19">
        <f>Steve!SCORE+AS7</f>
        <v>0</v>
      </c>
      <c r="AU7" s="19">
        <f>Steve!SCORE+AT7</f>
        <v>0</v>
      </c>
      <c r="AV7" s="19">
        <f>Steve!SCORE+AU7</f>
        <v>0</v>
      </c>
      <c r="AW7" s="31">
        <f>Steve!SCORE+AV7</f>
        <v>0</v>
      </c>
    </row>
    <row r="8" spans="1:49" ht="13.5" x14ac:dyDescent="0.25">
      <c r="A8" s="2"/>
      <c r="B8" s="2"/>
      <c r="C8" s="2"/>
      <c r="D8" s="2"/>
      <c r="E8" s="2"/>
      <c r="F8" s="9" t="str">
        <f>Mandeep!B1</f>
        <v>MANDEEP - WEDDED BLISS</v>
      </c>
      <c r="G8" s="2">
        <f>Mandeep!SCORE</f>
        <v>313</v>
      </c>
      <c r="H8" s="19">
        <f>Mandeep!SCORE</f>
        <v>29</v>
      </c>
      <c r="I8" s="31">
        <f>Mandeep!SCORE+H8</f>
        <v>74</v>
      </c>
      <c r="J8" s="19">
        <f>Mandeep!SCORE</f>
        <v>29</v>
      </c>
      <c r="K8" s="19">
        <f>Mandeep!SCORE+J8</f>
        <v>29</v>
      </c>
      <c r="L8" s="19">
        <f>Mandeep!SCORE+K8</f>
        <v>53</v>
      </c>
      <c r="M8" s="19">
        <f>Mandeep!SCORE+L8</f>
        <v>79</v>
      </c>
      <c r="N8" s="31">
        <f>Mandeep!SCORE+M8</f>
        <v>130</v>
      </c>
      <c r="O8" s="19">
        <f>Mandeep!SCORE</f>
        <v>36</v>
      </c>
      <c r="P8" s="19">
        <f>Mandeep!SCORE+O8</f>
        <v>36</v>
      </c>
      <c r="Q8" s="19">
        <f>Mandeep!SCORE+P8</f>
        <v>57</v>
      </c>
      <c r="R8" s="31">
        <f>Mandeep!SCORE+Q8</f>
        <v>80</v>
      </c>
      <c r="S8" s="71">
        <f>Mandeep!SCORE</f>
        <v>29</v>
      </c>
      <c r="T8" s="19">
        <f>Mandeep!SCORE+S8</f>
        <v>29</v>
      </c>
      <c r="U8" s="19">
        <f>Mandeep!SCORE+T8</f>
        <v>29</v>
      </c>
      <c r="V8" s="31">
        <f>Mandeep!SCORE+U8</f>
        <v>29</v>
      </c>
      <c r="W8" s="71">
        <f>Mandeep!SCORE</f>
        <v>0</v>
      </c>
      <c r="X8" s="19">
        <f>Mandeep!SCORE+W8</f>
        <v>0</v>
      </c>
      <c r="Y8" s="19">
        <f>Mandeep!SCORE+X8</f>
        <v>0</v>
      </c>
      <c r="Z8" s="19">
        <f>Mandeep!SCORE+Y8</f>
        <v>0</v>
      </c>
      <c r="AA8" s="31">
        <f>Mandeep!SCORE+Z8</f>
        <v>0</v>
      </c>
      <c r="AB8" s="19">
        <f>Mandeep!SCORE</f>
        <v>0</v>
      </c>
      <c r="AC8" s="19">
        <f>Mandeep!SCORE+AB8</f>
        <v>0</v>
      </c>
      <c r="AD8" s="19">
        <f>Mandeep!SCORE+AC8</f>
        <v>0</v>
      </c>
      <c r="AE8" s="31">
        <f>Mandeep!SCORE+AD8</f>
        <v>0</v>
      </c>
      <c r="AF8" s="19">
        <f>Mandeep!SCORE</f>
        <v>0</v>
      </c>
      <c r="AG8" s="19">
        <f>Mandeep!SCORE+AF8</f>
        <v>0</v>
      </c>
      <c r="AH8" s="19">
        <f>Mandeep!SCORE+AG8</f>
        <v>0</v>
      </c>
      <c r="AI8" s="31">
        <f>Mandeep!SCORE+AH8</f>
        <v>0</v>
      </c>
      <c r="AJ8" s="19">
        <f>Mandeep!SCORE</f>
        <v>0</v>
      </c>
      <c r="AK8" s="19">
        <f>Mandeep!SCORE+AJ8</f>
        <v>0</v>
      </c>
      <c r="AL8" s="19">
        <f>Mandeep!SCORE+AK8</f>
        <v>0</v>
      </c>
      <c r="AM8" s="19">
        <f>Mandeep!SCORE+AL8</f>
        <v>0</v>
      </c>
      <c r="AN8" s="31">
        <f>Mandeep!SCORE+AM8</f>
        <v>0</v>
      </c>
      <c r="AO8" s="19">
        <f>Mandeep!SCORE</f>
        <v>0</v>
      </c>
      <c r="AP8" s="19">
        <f>Mandeep!SCORE+AO8</f>
        <v>0</v>
      </c>
      <c r="AQ8" s="19">
        <f>Mandeep!SCORE+AP8</f>
        <v>0</v>
      </c>
      <c r="AR8" s="31">
        <f>Mandeep!SCORE+AQ8</f>
        <v>0</v>
      </c>
      <c r="AS8" s="19">
        <f>Mandeep!SCORE</f>
        <v>0</v>
      </c>
      <c r="AT8" s="19">
        <f>Mandeep!SCORE+AS8</f>
        <v>0</v>
      </c>
      <c r="AU8" s="19">
        <f>Mandeep!SCORE+AT8</f>
        <v>0</v>
      </c>
      <c r="AV8" s="19">
        <f>Mandeep!SCORE+AU8</f>
        <v>0</v>
      </c>
      <c r="AW8" s="31">
        <f>Mandeep!SCORE+AV8</f>
        <v>0</v>
      </c>
    </row>
    <row r="9" spans="1:49" ht="13.5" x14ac:dyDescent="0.25">
      <c r="A9" s="2"/>
      <c r="B9" s="2"/>
      <c r="C9" s="2"/>
      <c r="D9" s="2"/>
      <c r="E9" s="2"/>
      <c r="F9" s="9" t="str">
        <f>Charlie!B1</f>
        <v>CHARLIE - BLITZKRIEG TOTAL FOOTBALL ©</v>
      </c>
      <c r="G9" s="2">
        <f>Adam!SCORE</f>
        <v>237</v>
      </c>
      <c r="H9" s="19">
        <f>Charlie!SCORE</f>
        <v>14</v>
      </c>
      <c r="I9" s="31">
        <f>Charlie!SCORE+H9</f>
        <v>32</v>
      </c>
      <c r="J9" s="19">
        <f>Charlie!SCORE</f>
        <v>13</v>
      </c>
      <c r="K9" s="19">
        <f>Charlie!SCORE+J9</f>
        <v>13</v>
      </c>
      <c r="L9" s="19">
        <f>Charlie!SCORE+K9</f>
        <v>25</v>
      </c>
      <c r="M9" s="19">
        <f>Charlie!SCORE+L9</f>
        <v>39</v>
      </c>
      <c r="N9" s="31">
        <f>Charlie!SCORE+M9</f>
        <v>52</v>
      </c>
      <c r="O9" s="19">
        <f>Charlie!SCORE</f>
        <v>13</v>
      </c>
      <c r="P9" s="19">
        <f>Charlie!SCORE+O9</f>
        <v>13</v>
      </c>
      <c r="Q9" s="19">
        <f>Charlie!SCORE+P9</f>
        <v>27</v>
      </c>
      <c r="R9" s="31">
        <f>Charlie!SCORE+Q9</f>
        <v>36</v>
      </c>
      <c r="S9" s="71">
        <f>Charlie!SCORE</f>
        <v>18</v>
      </c>
      <c r="T9" s="19">
        <f>Charlie!SCORE+S9</f>
        <v>18</v>
      </c>
      <c r="U9" s="19">
        <f>Charlie!SCORE+T9</f>
        <v>18</v>
      </c>
      <c r="V9" s="31">
        <f>Charlie!SCORE+U9</f>
        <v>18</v>
      </c>
      <c r="W9" s="71">
        <f>Charlie!SCORE</f>
        <v>0</v>
      </c>
      <c r="X9" s="19">
        <f>Charlie!SCORE+W9</f>
        <v>0</v>
      </c>
      <c r="Y9" s="19">
        <f>Charlie!SCORE+X9</f>
        <v>0</v>
      </c>
      <c r="Z9" s="19">
        <f>Charlie!SCORE+Y9</f>
        <v>0</v>
      </c>
      <c r="AA9" s="31">
        <f>Charlie!SCORE+Z9</f>
        <v>0</v>
      </c>
      <c r="AB9" s="19">
        <f>Charlie!SCORE</f>
        <v>0</v>
      </c>
      <c r="AC9" s="19">
        <f>Charlie!SCORE+AB9</f>
        <v>0</v>
      </c>
      <c r="AD9" s="19">
        <f>Charlie!SCORE+AC9</f>
        <v>0</v>
      </c>
      <c r="AE9" s="31">
        <f>Charlie!SCORE+AD9</f>
        <v>0</v>
      </c>
      <c r="AF9" s="19">
        <f>Charlie!SCORE</f>
        <v>0</v>
      </c>
      <c r="AG9" s="19">
        <f>Charlie!SCORE+AF9</f>
        <v>0</v>
      </c>
      <c r="AH9" s="19">
        <f>Charlie!SCORE+AG9</f>
        <v>0</v>
      </c>
      <c r="AI9" s="31">
        <f>Charlie!SCORE+AH9</f>
        <v>0</v>
      </c>
      <c r="AJ9" s="19">
        <f>Charlie!SCORE</f>
        <v>0</v>
      </c>
      <c r="AK9" s="19">
        <f>Charlie!SCORE+AJ9</f>
        <v>0</v>
      </c>
      <c r="AL9" s="19">
        <f>Charlie!SCORE+AK9</f>
        <v>0</v>
      </c>
      <c r="AM9" s="19">
        <f>Charlie!SCORE+AL9</f>
        <v>0</v>
      </c>
      <c r="AN9" s="31">
        <f>Charlie!SCORE+AM9</f>
        <v>0</v>
      </c>
      <c r="AO9" s="19">
        <f>Charlie!SCORE</f>
        <v>0</v>
      </c>
      <c r="AP9" s="19">
        <f>Charlie!SCORE+AO9</f>
        <v>0</v>
      </c>
      <c r="AQ9" s="19">
        <f>Charlie!SCORE+AP9</f>
        <v>0</v>
      </c>
      <c r="AR9" s="31">
        <f>Charlie!SCORE+AQ9</f>
        <v>0</v>
      </c>
      <c r="AS9" s="19">
        <f>Charlie!SCORE</f>
        <v>0</v>
      </c>
      <c r="AT9" s="19">
        <f>Charlie!SCORE+AS9</f>
        <v>0</v>
      </c>
      <c r="AU9" s="19">
        <f>Charlie!SCORE+AT9</f>
        <v>0</v>
      </c>
      <c r="AV9" s="19">
        <f>Charlie!SCORE+AU9</f>
        <v>0</v>
      </c>
      <c r="AW9" s="31">
        <f>Charlie!SCORE+AV9</f>
        <v>0</v>
      </c>
    </row>
    <row r="10" spans="1:49" ht="13.5" x14ac:dyDescent="0.25">
      <c r="A10" s="2"/>
      <c r="B10" s="2"/>
      <c r="C10" s="2"/>
      <c r="D10" s="2"/>
      <c r="E10" s="2"/>
      <c r="F10" s="9" t="str">
        <f>ChrisGood!B1</f>
        <v>CHRIS GOODSON - SLIGHTLY ATHLETICO</v>
      </c>
      <c r="G10" s="2">
        <f>ChrisGood!SCORE</f>
        <v>331</v>
      </c>
      <c r="H10" s="19">
        <f>ChrisGood!SCORE</f>
        <v>27</v>
      </c>
      <c r="I10" s="31">
        <f>ChrisGood!SCORE+H10</f>
        <v>62</v>
      </c>
      <c r="J10" s="19">
        <f>ChrisGood!SCORE</f>
        <v>48</v>
      </c>
      <c r="K10" s="19">
        <f>ChrisGood!SCORE+J10</f>
        <v>48</v>
      </c>
      <c r="L10" s="19">
        <f>ChrisGood!SCORE+K10</f>
        <v>97</v>
      </c>
      <c r="M10" s="19">
        <f>ChrisGood!SCORE+L10</f>
        <v>119</v>
      </c>
      <c r="N10" s="31">
        <f>ChrisGood!SCORE+M10</f>
        <v>150</v>
      </c>
      <c r="O10" s="19">
        <f>ChrisGood!SCORE</f>
        <v>19</v>
      </c>
      <c r="P10" s="19">
        <f>ChrisGood!SCORE+O10</f>
        <v>19</v>
      </c>
      <c r="Q10" s="19">
        <f>ChrisGood!SCORE+P10</f>
        <v>72</v>
      </c>
      <c r="R10" s="31">
        <f>ChrisGood!SCORE+Q10</f>
        <v>101</v>
      </c>
      <c r="S10" s="71">
        <f>ChrisGood!SCORE</f>
        <v>18</v>
      </c>
      <c r="T10" s="19">
        <f>ChrisGood!SCORE+S10</f>
        <v>18</v>
      </c>
      <c r="U10" s="19">
        <f>ChrisGood!SCORE+T10</f>
        <v>18</v>
      </c>
      <c r="V10" s="31">
        <f>ChrisGood!SCORE+U10</f>
        <v>18</v>
      </c>
      <c r="W10" s="71">
        <f>ChrisGood!SCORE</f>
        <v>0</v>
      </c>
      <c r="X10" s="19">
        <f>ChrisGood!SCORE+W10</f>
        <v>0</v>
      </c>
      <c r="Y10" s="19">
        <f>ChrisGood!SCORE+X10</f>
        <v>0</v>
      </c>
      <c r="Z10" s="19">
        <f>ChrisGood!SCORE+Y10</f>
        <v>0</v>
      </c>
      <c r="AA10" s="31">
        <f>ChrisGood!SCORE+Z10</f>
        <v>0</v>
      </c>
      <c r="AB10" s="19">
        <f>ChrisGood!SCORE</f>
        <v>0</v>
      </c>
      <c r="AC10" s="19">
        <f>ChrisGood!SCORE+AB10</f>
        <v>0</v>
      </c>
      <c r="AD10" s="19">
        <f>ChrisGood!SCORE+AC10</f>
        <v>0</v>
      </c>
      <c r="AE10" s="31">
        <f>ChrisGood!SCORE+AD10</f>
        <v>0</v>
      </c>
      <c r="AF10" s="19">
        <f>ChrisGood!SCORE</f>
        <v>0</v>
      </c>
      <c r="AG10" s="19">
        <f>ChrisGood!SCORE+AF10</f>
        <v>0</v>
      </c>
      <c r="AH10" s="19">
        <f>ChrisGood!SCORE+AG10</f>
        <v>0</v>
      </c>
      <c r="AI10" s="31">
        <f>ChrisGood!SCORE+AH10</f>
        <v>0</v>
      </c>
      <c r="AJ10" s="19">
        <f>ChrisGood!SCORE</f>
        <v>0</v>
      </c>
      <c r="AK10" s="19">
        <f>ChrisGood!SCORE+AJ10</f>
        <v>0</v>
      </c>
      <c r="AL10" s="19">
        <f>ChrisGood!SCORE+AK10</f>
        <v>0</v>
      </c>
      <c r="AM10" s="19">
        <f>ChrisGood!SCORE+AL10</f>
        <v>0</v>
      </c>
      <c r="AN10" s="31">
        <f>ChrisGood!SCORE+AM10</f>
        <v>0</v>
      </c>
      <c r="AO10" s="19">
        <f>ChrisGood!SCORE</f>
        <v>0</v>
      </c>
      <c r="AP10" s="19">
        <f>ChrisGood!SCORE+AO10</f>
        <v>0</v>
      </c>
      <c r="AQ10" s="19">
        <f>ChrisGood!SCORE+AP10</f>
        <v>0</v>
      </c>
      <c r="AR10" s="31">
        <f>ChrisGood!SCORE+AQ10</f>
        <v>0</v>
      </c>
      <c r="AS10" s="19">
        <f>ChrisGood!SCORE</f>
        <v>0</v>
      </c>
      <c r="AT10" s="19">
        <f>ChrisGood!SCORE+AS10</f>
        <v>0</v>
      </c>
      <c r="AU10" s="19">
        <f>ChrisGood!SCORE+AT10</f>
        <v>0</v>
      </c>
      <c r="AV10" s="19">
        <f>ChrisGood!SCORE+AU10</f>
        <v>0</v>
      </c>
      <c r="AW10" s="31">
        <f>ChrisGood!SCORE+AV10</f>
        <v>0</v>
      </c>
    </row>
    <row r="11" spans="1:49" ht="13.5" x14ac:dyDescent="0.25">
      <c r="A11" s="2"/>
      <c r="B11" s="2"/>
      <c r="C11" s="2"/>
      <c r="D11" s="2"/>
      <c r="E11" s="2"/>
      <c r="F11" s="9" t="str">
        <f>Tal!B1</f>
        <v>TAL</v>
      </c>
      <c r="G11" s="2">
        <f>Tal!SCORE</f>
        <v>242</v>
      </c>
      <c r="H11" s="19">
        <f>Tal!SCORE</f>
        <v>25</v>
      </c>
      <c r="I11" s="31">
        <f>Tal!SCORE+H11</f>
        <v>54</v>
      </c>
      <c r="J11" s="19">
        <f>Tal!SCORE</f>
        <v>24</v>
      </c>
      <c r="K11" s="19">
        <f>Tal!SCORE+J11</f>
        <v>24</v>
      </c>
      <c r="L11" s="19">
        <f>Tal!SCORE+K11</f>
        <v>51</v>
      </c>
      <c r="M11" s="19">
        <f>Tal!SCORE+L11</f>
        <v>81</v>
      </c>
      <c r="N11" s="31">
        <f>Tal!SCORE+M11</f>
        <v>104</v>
      </c>
      <c r="O11" s="19">
        <f>Tal!SCORE</f>
        <v>17</v>
      </c>
      <c r="P11" s="19">
        <f>Tal!SCORE+O11</f>
        <v>17</v>
      </c>
      <c r="Q11" s="19">
        <f>Tal!SCORE+P11</f>
        <v>29</v>
      </c>
      <c r="R11" s="31">
        <f>Tal!SCORE+Q11</f>
        <v>50</v>
      </c>
      <c r="S11" s="71">
        <f>Tal!SCORE</f>
        <v>34</v>
      </c>
      <c r="T11" s="19">
        <f>Tal!SCORE+S11</f>
        <v>34</v>
      </c>
      <c r="U11" s="19">
        <f>Tal!SCORE+T11</f>
        <v>34</v>
      </c>
      <c r="V11" s="31">
        <f>Tal!SCORE+U11</f>
        <v>34</v>
      </c>
      <c r="W11" s="71">
        <f>Tal!SCORE</f>
        <v>0</v>
      </c>
      <c r="X11" s="19">
        <f>Tal!SCORE+W11</f>
        <v>0</v>
      </c>
      <c r="Y11" s="19">
        <f>Tal!SCORE+X11</f>
        <v>0</v>
      </c>
      <c r="Z11" s="19">
        <f>Tal!SCORE+Y11</f>
        <v>0</v>
      </c>
      <c r="AA11" s="31">
        <f>Tal!SCORE+Z11</f>
        <v>0</v>
      </c>
      <c r="AB11" s="19">
        <f>Tal!SCORE</f>
        <v>0</v>
      </c>
      <c r="AC11" s="19">
        <f>Tal!SCORE+AB11</f>
        <v>0</v>
      </c>
      <c r="AD11" s="19">
        <f>Tal!SCORE+AC11</f>
        <v>0</v>
      </c>
      <c r="AE11" s="31">
        <f>Tal!SCORE+AD11</f>
        <v>0</v>
      </c>
      <c r="AF11" s="19">
        <f>Tal!SCORE</f>
        <v>0</v>
      </c>
      <c r="AG11" s="19">
        <f>Tal!SCORE+AF11</f>
        <v>0</v>
      </c>
      <c r="AH11" s="19">
        <f>Tal!SCORE+AG11</f>
        <v>0</v>
      </c>
      <c r="AI11" s="31">
        <f>Tal!SCORE+AH11</f>
        <v>0</v>
      </c>
      <c r="AJ11" s="19">
        <f>Tal!SCORE</f>
        <v>0</v>
      </c>
      <c r="AK11" s="19">
        <f>Tal!SCORE+AJ11</f>
        <v>0</v>
      </c>
      <c r="AL11" s="19">
        <f>Tal!SCORE+AK11</f>
        <v>0</v>
      </c>
      <c r="AM11" s="19">
        <f>Tal!SCORE+AL11</f>
        <v>0</v>
      </c>
      <c r="AN11" s="31">
        <f>Tal!SCORE+AM11</f>
        <v>0</v>
      </c>
      <c r="AO11" s="19">
        <f>Tal!SCORE</f>
        <v>0</v>
      </c>
      <c r="AP11" s="19">
        <f>Tal!SCORE+AO11</f>
        <v>0</v>
      </c>
      <c r="AQ11" s="19">
        <f>Tal!SCORE+AP11</f>
        <v>0</v>
      </c>
      <c r="AR11" s="31">
        <f>Tal!SCORE+AQ11</f>
        <v>0</v>
      </c>
      <c r="AS11" s="19">
        <f>Tal!SCORE</f>
        <v>0</v>
      </c>
      <c r="AT11" s="19">
        <f>Tal!SCORE+AS11</f>
        <v>0</v>
      </c>
      <c r="AU11" s="19">
        <f>Tal!SCORE+AT11</f>
        <v>0</v>
      </c>
      <c r="AV11" s="19">
        <f>Tal!SCORE+AU11</f>
        <v>0</v>
      </c>
      <c r="AW11" s="31">
        <f>Tal!SCORE+AV11</f>
        <v>0</v>
      </c>
    </row>
    <row r="12" spans="1:49" ht="13.5" x14ac:dyDescent="0.25">
      <c r="A12" s="2"/>
      <c r="B12" s="2"/>
      <c r="C12" s="2"/>
      <c r="D12" s="2"/>
      <c r="E12" s="2"/>
      <c r="F12" s="9" t="str">
        <f>Tony!B1</f>
        <v>TONY - LOS TESTICULOS DE PERRO</v>
      </c>
      <c r="G12" s="2">
        <f>Tony!SCORE</f>
        <v>280</v>
      </c>
      <c r="H12" s="19">
        <f>Tony!SCORE</f>
        <v>23</v>
      </c>
      <c r="I12" s="31">
        <f>Tony!SCORE+H12</f>
        <v>53</v>
      </c>
      <c r="J12" s="19">
        <f>Tony!SCORE</f>
        <v>26</v>
      </c>
      <c r="K12" s="19">
        <f>Tony!SCORE+J12</f>
        <v>26</v>
      </c>
      <c r="L12" s="19">
        <f>Tony!SCORE+K12</f>
        <v>67</v>
      </c>
      <c r="M12" s="19">
        <f>Tony!SCORE+L12</f>
        <v>81</v>
      </c>
      <c r="N12" s="31">
        <f>Tony!SCORE+M12</f>
        <v>106</v>
      </c>
      <c r="O12" s="19">
        <f>Tony!SCORE</f>
        <v>28</v>
      </c>
      <c r="P12" s="19">
        <f>Tony!SCORE+O12</f>
        <v>28</v>
      </c>
      <c r="Q12" s="19">
        <f>Tony!SCORE+P12</f>
        <v>65</v>
      </c>
      <c r="R12" s="31">
        <f>Tony!SCORE+Q12</f>
        <v>90</v>
      </c>
      <c r="S12" s="71">
        <f>Tony!SCORE</f>
        <v>31</v>
      </c>
      <c r="T12" s="19">
        <f>Tony!SCORE+S12</f>
        <v>31</v>
      </c>
      <c r="U12" s="19">
        <f>Tony!SCORE+T12</f>
        <v>31</v>
      </c>
      <c r="V12" s="31">
        <f>Tony!SCORE+U12</f>
        <v>31</v>
      </c>
      <c r="W12" s="71">
        <f>Tony!SCORE</f>
        <v>0</v>
      </c>
      <c r="X12" s="19">
        <f>Tony!SCORE+W12</f>
        <v>0</v>
      </c>
      <c r="Y12" s="19">
        <f>Tony!SCORE+X12</f>
        <v>0</v>
      </c>
      <c r="Z12" s="19">
        <f>Tony!SCORE+Y12</f>
        <v>0</v>
      </c>
      <c r="AA12" s="31">
        <f>Tony!SCORE+Z12</f>
        <v>0</v>
      </c>
      <c r="AB12" s="19">
        <f>Tony!SCORE</f>
        <v>0</v>
      </c>
      <c r="AC12" s="19">
        <f>Tony!SCORE+AB12</f>
        <v>0</v>
      </c>
      <c r="AD12" s="19">
        <f>Tony!SCORE+AC12</f>
        <v>0</v>
      </c>
      <c r="AE12" s="31">
        <f>Tony!SCORE+AD12</f>
        <v>0</v>
      </c>
      <c r="AF12" s="19">
        <f>Tony!SCORE</f>
        <v>0</v>
      </c>
      <c r="AG12" s="19">
        <f>Tony!SCORE+AF12</f>
        <v>0</v>
      </c>
      <c r="AH12" s="19">
        <f>Tony!SCORE+AG12</f>
        <v>0</v>
      </c>
      <c r="AI12" s="31">
        <f>Tony!SCORE+AH12</f>
        <v>0</v>
      </c>
      <c r="AJ12" s="19">
        <f>Tony!SCORE</f>
        <v>0</v>
      </c>
      <c r="AK12" s="19">
        <f>Tony!SCORE+AJ12</f>
        <v>0</v>
      </c>
      <c r="AL12" s="19">
        <f>Tony!SCORE+AK12</f>
        <v>0</v>
      </c>
      <c r="AM12" s="19">
        <f>Tony!SCORE+AL12</f>
        <v>0</v>
      </c>
      <c r="AN12" s="31">
        <f>Tony!SCORE+AM12</f>
        <v>0</v>
      </c>
      <c r="AO12" s="19">
        <f>Tony!SCORE</f>
        <v>0</v>
      </c>
      <c r="AP12" s="19">
        <f>Tony!SCORE+AO12</f>
        <v>0</v>
      </c>
      <c r="AQ12" s="19">
        <f>Tony!SCORE+AP12</f>
        <v>0</v>
      </c>
      <c r="AR12" s="31">
        <f>Tony!SCORE+AQ12</f>
        <v>0</v>
      </c>
      <c r="AS12" s="19">
        <f>Tony!SCORE</f>
        <v>0</v>
      </c>
      <c r="AT12" s="19">
        <f>Tony!SCORE+AS12</f>
        <v>0</v>
      </c>
      <c r="AU12" s="19">
        <f>Tony!SCORE+AT12</f>
        <v>0</v>
      </c>
      <c r="AV12" s="19">
        <f>Tony!SCORE+AU12</f>
        <v>0</v>
      </c>
      <c r="AW12" s="31">
        <f>Tony!SCORE+AV12</f>
        <v>0</v>
      </c>
    </row>
    <row r="13" spans="1:49" ht="13.5" x14ac:dyDescent="0.25">
      <c r="A13" s="8"/>
      <c r="B13" s="8"/>
      <c r="C13" s="8"/>
      <c r="D13" s="8"/>
      <c r="E13" s="8"/>
      <c r="F13" s="9" t="str">
        <f>Howard!B1</f>
        <v>HOWARD - VAN-HOOIJDONK.COM</v>
      </c>
      <c r="G13" s="2">
        <f>Howard!SCORE</f>
        <v>221</v>
      </c>
      <c r="H13" s="19">
        <f>Howard!SCORE</f>
        <v>23</v>
      </c>
      <c r="I13" s="31">
        <f>Howard!SCORE+H13</f>
        <v>34</v>
      </c>
      <c r="J13" s="19">
        <f>Howard!SCORE</f>
        <v>18</v>
      </c>
      <c r="K13" s="19">
        <f>Howard!SCORE+J13</f>
        <v>18</v>
      </c>
      <c r="L13" s="19">
        <f>Howard!SCORE+K13</f>
        <v>38</v>
      </c>
      <c r="M13" s="19">
        <f>Howard!SCORE+L13</f>
        <v>60</v>
      </c>
      <c r="N13" s="31">
        <f>Howard!SCORE+M13</f>
        <v>84</v>
      </c>
      <c r="O13" s="19">
        <f>Howard!SCORE</f>
        <v>25</v>
      </c>
      <c r="P13" s="19">
        <f>Howard!SCORE+O13</f>
        <v>25</v>
      </c>
      <c r="Q13" s="19">
        <f>Howard!SCORE+P13</f>
        <v>61</v>
      </c>
      <c r="R13" s="31">
        <f>Howard!SCORE+Q13</f>
        <v>76</v>
      </c>
      <c r="S13" s="71">
        <f>Howard!SCORE</f>
        <v>27</v>
      </c>
      <c r="T13" s="19">
        <f>Howard!SCORE+S13</f>
        <v>27</v>
      </c>
      <c r="U13" s="19">
        <f>Howard!SCORE+T13</f>
        <v>27</v>
      </c>
      <c r="V13" s="31">
        <f>Howard!SCORE+U13</f>
        <v>27</v>
      </c>
      <c r="W13" s="71">
        <f>Howard!SCORE</f>
        <v>0</v>
      </c>
      <c r="X13" s="19">
        <f>Howard!SCORE+W13</f>
        <v>0</v>
      </c>
      <c r="Y13" s="19">
        <f>Howard!SCORE+X13</f>
        <v>0</v>
      </c>
      <c r="Z13" s="19">
        <f>Howard!SCORE+Y13</f>
        <v>0</v>
      </c>
      <c r="AA13" s="31">
        <f>Howard!SCORE+Z13</f>
        <v>0</v>
      </c>
      <c r="AB13" s="19">
        <f>Howard!SCORE</f>
        <v>0</v>
      </c>
      <c r="AC13" s="19">
        <f>Howard!SCORE+AB13</f>
        <v>0</v>
      </c>
      <c r="AD13" s="19">
        <f>Howard!SCORE+AC13</f>
        <v>0</v>
      </c>
      <c r="AE13" s="31">
        <f>Howard!SCORE+AD13</f>
        <v>0</v>
      </c>
      <c r="AF13" s="19">
        <f>Howard!SCORE</f>
        <v>0</v>
      </c>
      <c r="AG13" s="19">
        <f>Howard!SCORE+AF13</f>
        <v>0</v>
      </c>
      <c r="AH13" s="19">
        <f>Howard!SCORE+AG13</f>
        <v>0</v>
      </c>
      <c r="AI13" s="31">
        <f>Howard!SCORE+AH13</f>
        <v>0</v>
      </c>
      <c r="AJ13" s="19">
        <f>Howard!SCORE</f>
        <v>0</v>
      </c>
      <c r="AK13" s="19">
        <f>Howard!SCORE+AJ13</f>
        <v>0</v>
      </c>
      <c r="AL13" s="19">
        <f>Howard!SCORE+AK13</f>
        <v>0</v>
      </c>
      <c r="AM13" s="19">
        <f>Howard!SCORE+AL13</f>
        <v>0</v>
      </c>
      <c r="AN13" s="31">
        <f>Howard!SCORE+AM13</f>
        <v>0</v>
      </c>
      <c r="AO13" s="19">
        <f>Howard!SCORE</f>
        <v>0</v>
      </c>
      <c r="AP13" s="19">
        <f>Howard!SCORE+AO13</f>
        <v>0</v>
      </c>
      <c r="AQ13" s="19">
        <f>Howard!SCORE+AP13</f>
        <v>0</v>
      </c>
      <c r="AR13" s="31">
        <f>Howard!SCORE+AQ13</f>
        <v>0</v>
      </c>
      <c r="AS13" s="19">
        <f>Howard!SCORE</f>
        <v>0</v>
      </c>
      <c r="AT13" s="19">
        <f>Howard!SCORE+AS13</f>
        <v>0</v>
      </c>
      <c r="AU13" s="19">
        <f>Howard!SCORE+AT13</f>
        <v>0</v>
      </c>
      <c r="AV13" s="19">
        <f>Howard!SCORE+AU13</f>
        <v>0</v>
      </c>
      <c r="AW13" s="31">
        <f>Howard!SCORE+AV13</f>
        <v>0</v>
      </c>
    </row>
    <row r="14" spans="1:49" ht="13.5" x14ac:dyDescent="0.25">
      <c r="A14" s="2"/>
      <c r="B14" s="2"/>
      <c r="C14" s="2"/>
      <c r="D14" s="2"/>
      <c r="E14" s="2"/>
      <c r="F14" s="9" t="str">
        <f>Godber!B1</f>
        <v>CHRIS GODWARD -  YEAR OF THE RAT</v>
      </c>
      <c r="G14" s="2">
        <f>Godber!SCORE</f>
        <v>300</v>
      </c>
      <c r="H14" s="19">
        <f>Godber!SCORE</f>
        <v>34</v>
      </c>
      <c r="I14" s="31">
        <f>Godber!SCORE+H14</f>
        <v>56</v>
      </c>
      <c r="J14" s="19">
        <f>Godber!SCORE</f>
        <v>20</v>
      </c>
      <c r="K14" s="19">
        <f>Godber!SCORE+J14</f>
        <v>20</v>
      </c>
      <c r="L14" s="19">
        <f>Godber!SCORE+K14</f>
        <v>43</v>
      </c>
      <c r="M14" s="19">
        <f>Godber!SCORE+L14</f>
        <v>70</v>
      </c>
      <c r="N14" s="31">
        <f>Godber!SCORE+M14</f>
        <v>98</v>
      </c>
      <c r="O14" s="19">
        <f>Godber!SCORE</f>
        <v>39</v>
      </c>
      <c r="P14" s="19">
        <f>Godber!SCORE+O14</f>
        <v>39</v>
      </c>
      <c r="Q14" s="19">
        <f>Godber!SCORE+P14</f>
        <v>77</v>
      </c>
      <c r="R14" s="31">
        <f>Godber!SCORE+Q14</f>
        <v>112</v>
      </c>
      <c r="S14" s="71">
        <f>Godber!SCORE</f>
        <v>34</v>
      </c>
      <c r="T14" s="19">
        <f>Godber!SCORE+S14</f>
        <v>34</v>
      </c>
      <c r="U14" s="19">
        <f>Godber!SCORE+T14</f>
        <v>34</v>
      </c>
      <c r="V14" s="31">
        <f>Godber!SCORE+U14</f>
        <v>34</v>
      </c>
      <c r="W14" s="71">
        <f>Godber!SCORE</f>
        <v>0</v>
      </c>
      <c r="X14" s="19">
        <f>Godber!SCORE+W14</f>
        <v>0</v>
      </c>
      <c r="Y14" s="19">
        <f>Godber!SCORE+X14</f>
        <v>0</v>
      </c>
      <c r="Z14" s="19">
        <f>Godber!SCORE+Y14</f>
        <v>0</v>
      </c>
      <c r="AA14" s="31">
        <f>Godber!SCORE+Z14</f>
        <v>0</v>
      </c>
      <c r="AB14" s="19">
        <f>Godber!SCORE</f>
        <v>0</v>
      </c>
      <c r="AC14" s="19">
        <f>Godber!SCORE+AB14</f>
        <v>0</v>
      </c>
      <c r="AD14" s="19">
        <f>Godber!SCORE+AC14</f>
        <v>0</v>
      </c>
      <c r="AE14" s="31">
        <f>Godber!SCORE+AD14</f>
        <v>0</v>
      </c>
      <c r="AF14" s="19">
        <f>Godber!SCORE</f>
        <v>0</v>
      </c>
      <c r="AG14" s="19">
        <f>Godber!SCORE+AF14</f>
        <v>0</v>
      </c>
      <c r="AH14" s="19">
        <f>Godber!SCORE+AG14</f>
        <v>0</v>
      </c>
      <c r="AI14" s="31">
        <f>Godber!SCORE+AH14</f>
        <v>0</v>
      </c>
      <c r="AJ14" s="19">
        <f>Godber!SCORE</f>
        <v>0</v>
      </c>
      <c r="AK14" s="19">
        <f>Godber!SCORE+AJ14</f>
        <v>0</v>
      </c>
      <c r="AL14" s="19">
        <f>Godber!SCORE+AK14</f>
        <v>0</v>
      </c>
      <c r="AM14" s="19">
        <f>Godber!SCORE+AL14</f>
        <v>0</v>
      </c>
      <c r="AN14" s="31">
        <f>Godber!SCORE+AM14</f>
        <v>0</v>
      </c>
      <c r="AO14" s="19">
        <f>Godber!SCORE</f>
        <v>0</v>
      </c>
      <c r="AP14" s="19">
        <f>Godber!SCORE+AO14</f>
        <v>0</v>
      </c>
      <c r="AQ14" s="19">
        <f>Godber!SCORE+AP14</f>
        <v>0</v>
      </c>
      <c r="AR14" s="31">
        <f>Godber!SCORE+AQ14</f>
        <v>0</v>
      </c>
      <c r="AS14" s="19">
        <f>Godber!SCORE</f>
        <v>0</v>
      </c>
      <c r="AT14" s="19">
        <f>Godber!SCORE+AS14</f>
        <v>0</v>
      </c>
      <c r="AU14" s="19">
        <f>Godber!SCORE+AT14</f>
        <v>0</v>
      </c>
      <c r="AV14" s="19">
        <f>Godber!SCORE+AU14</f>
        <v>0</v>
      </c>
      <c r="AW14" s="31">
        <f>Godber!SCORE+AV14</f>
        <v>0</v>
      </c>
    </row>
    <row r="15" spans="1:49" ht="13.5" x14ac:dyDescent="0.25">
      <c r="A15" s="2"/>
      <c r="B15" s="2"/>
      <c r="C15" s="2"/>
      <c r="D15" s="2"/>
      <c r="E15" s="2"/>
      <c r="F15" s="9" t="str">
        <f>Matt!B1</f>
        <v>MATT - THE BASH STREET KIDS</v>
      </c>
      <c r="G15" s="2">
        <f>Matt!SCORE</f>
        <v>222</v>
      </c>
      <c r="H15" s="19">
        <f>Matt!SCORE</f>
        <v>13</v>
      </c>
      <c r="I15" s="31">
        <f>Matt!SCORE+H15</f>
        <v>24</v>
      </c>
      <c r="J15" s="19">
        <f>Matt!SCORE</f>
        <v>37</v>
      </c>
      <c r="K15" s="19">
        <f>Matt!SCORE+J15</f>
        <v>37</v>
      </c>
      <c r="L15" s="19">
        <f>Matt!SCORE+K15</f>
        <v>61</v>
      </c>
      <c r="M15" s="19">
        <f>Matt!SCORE+L15</f>
        <v>77</v>
      </c>
      <c r="N15" s="31">
        <f>Matt!SCORE+M15</f>
        <v>83</v>
      </c>
      <c r="O15" s="19">
        <f>Matt!SCORE</f>
        <v>22</v>
      </c>
      <c r="P15" s="19">
        <f>Matt!SCORE+O15</f>
        <v>22</v>
      </c>
      <c r="Q15" s="19">
        <f>Matt!SCORE+P15</f>
        <v>46</v>
      </c>
      <c r="R15" s="31">
        <f>Matt!SCORE+Q15</f>
        <v>80</v>
      </c>
      <c r="S15" s="71">
        <f>Matt!SCORE</f>
        <v>35</v>
      </c>
      <c r="T15" s="19">
        <f>Matt!SCORE+S15</f>
        <v>35</v>
      </c>
      <c r="U15" s="19">
        <f>Matt!SCORE+T15</f>
        <v>35</v>
      </c>
      <c r="V15" s="31">
        <f>Matt!SCORE+U15</f>
        <v>35</v>
      </c>
      <c r="W15" s="71">
        <f>Matt!SCORE</f>
        <v>0</v>
      </c>
      <c r="X15" s="19">
        <f>Matt!SCORE+W15</f>
        <v>0</v>
      </c>
      <c r="Y15" s="19">
        <f>Matt!SCORE+X15</f>
        <v>0</v>
      </c>
      <c r="Z15" s="19">
        <f>Matt!SCORE+Y15</f>
        <v>0</v>
      </c>
      <c r="AA15" s="31">
        <f>Matt!SCORE+Z15</f>
        <v>0</v>
      </c>
      <c r="AB15" s="19">
        <f>Matt!SCORE</f>
        <v>0</v>
      </c>
      <c r="AC15" s="19">
        <f>Matt!SCORE+AB15</f>
        <v>0</v>
      </c>
      <c r="AD15" s="19">
        <f>Matt!SCORE+AC15</f>
        <v>0</v>
      </c>
      <c r="AE15" s="31">
        <f>Matt!SCORE+AD15</f>
        <v>0</v>
      </c>
      <c r="AF15" s="19">
        <f>Matt!SCORE</f>
        <v>0</v>
      </c>
      <c r="AG15" s="19">
        <f>Matt!SCORE+AF15</f>
        <v>0</v>
      </c>
      <c r="AH15" s="19">
        <f>Matt!SCORE+AG15</f>
        <v>0</v>
      </c>
      <c r="AI15" s="31">
        <f>Matt!SCORE+AH15</f>
        <v>0</v>
      </c>
      <c r="AJ15" s="19">
        <f>Matt!SCORE</f>
        <v>0</v>
      </c>
      <c r="AK15" s="19">
        <f>Matt!SCORE+AJ15</f>
        <v>0</v>
      </c>
      <c r="AL15" s="19">
        <f>Matt!SCORE+AK15</f>
        <v>0</v>
      </c>
      <c r="AM15" s="19">
        <f>Matt!SCORE+AL15</f>
        <v>0</v>
      </c>
      <c r="AN15" s="31">
        <f>Matt!SCORE+AM15</f>
        <v>0</v>
      </c>
      <c r="AO15" s="19">
        <f>Matt!SCORE</f>
        <v>0</v>
      </c>
      <c r="AP15" s="19">
        <f>Matt!SCORE+AO15</f>
        <v>0</v>
      </c>
      <c r="AQ15" s="19">
        <f>Matt!SCORE+AP15</f>
        <v>0</v>
      </c>
      <c r="AR15" s="31">
        <f>Matt!SCORE+AQ15</f>
        <v>0</v>
      </c>
      <c r="AS15" s="19">
        <f>Matt!SCORE</f>
        <v>0</v>
      </c>
      <c r="AT15" s="19">
        <f>Matt!SCORE+AS15</f>
        <v>0</v>
      </c>
      <c r="AU15" s="19">
        <f>Matt!SCORE+AT15</f>
        <v>0</v>
      </c>
      <c r="AV15" s="19">
        <f>Matt!SCORE+AU15</f>
        <v>0</v>
      </c>
      <c r="AW15" s="31">
        <f>Matt!SCORE+AV15</f>
        <v>0</v>
      </c>
    </row>
    <row r="16" spans="1:49" ht="13.5" x14ac:dyDescent="0.25">
      <c r="A16" s="2"/>
      <c r="B16" s="2"/>
      <c r="C16" s="2"/>
      <c r="D16" s="2"/>
      <c r="E16" s="2"/>
      <c r="F16" s="9" t="str">
        <f>Eddy!B1</f>
        <v>EDDY - BEGINNER'S LUCK</v>
      </c>
      <c r="G16" s="2">
        <f>Eddy!SCORE</f>
        <v>266</v>
      </c>
      <c r="H16" s="19">
        <f>Eddy!SCORE</f>
        <v>31</v>
      </c>
      <c r="I16" s="31">
        <f>Eddy!SCORE+H16</f>
        <v>62</v>
      </c>
      <c r="J16" s="19">
        <f>Eddy!SCORE</f>
        <v>16</v>
      </c>
      <c r="K16" s="19">
        <f>Eddy!SCORE+J16</f>
        <v>16</v>
      </c>
      <c r="L16" s="19">
        <f>Eddy!SCORE+K16</f>
        <v>38</v>
      </c>
      <c r="M16" s="19">
        <f>Eddy!SCORE+L16</f>
        <v>68</v>
      </c>
      <c r="N16" s="31">
        <f>Eddy!SCORE+M16</f>
        <v>94</v>
      </c>
      <c r="O16" s="19">
        <f>Eddy!SCORE</f>
        <v>15</v>
      </c>
      <c r="P16" s="19">
        <f>Eddy!SCORE+O16</f>
        <v>15</v>
      </c>
      <c r="Q16" s="19">
        <f>Eddy!SCORE+P16</f>
        <v>47</v>
      </c>
      <c r="R16" s="31">
        <f>Eddy!SCORE+Q16</f>
        <v>82</v>
      </c>
      <c r="S16" s="71">
        <f>Eddy!SCORE</f>
        <v>28</v>
      </c>
      <c r="T16" s="19">
        <f>Eddy!SCORE+S16</f>
        <v>28</v>
      </c>
      <c r="U16" s="19">
        <f>Eddy!SCORE+T16</f>
        <v>28</v>
      </c>
      <c r="V16" s="31">
        <f>Eddy!SCORE+U16</f>
        <v>28</v>
      </c>
      <c r="W16" s="71">
        <f>Eddy!SCORE</f>
        <v>0</v>
      </c>
      <c r="X16" s="19">
        <f>Eddy!SCORE+W16</f>
        <v>0</v>
      </c>
      <c r="Y16" s="19">
        <f>Eddy!SCORE+X16</f>
        <v>0</v>
      </c>
      <c r="Z16" s="19">
        <f>Eddy!SCORE+Y16</f>
        <v>0</v>
      </c>
      <c r="AA16" s="31">
        <f>Eddy!SCORE+Z16</f>
        <v>0</v>
      </c>
      <c r="AB16" s="19">
        <f>Eddy!SCORE</f>
        <v>0</v>
      </c>
      <c r="AC16" s="19">
        <f>Eddy!SCORE+AB16</f>
        <v>0</v>
      </c>
      <c r="AD16" s="19">
        <f>Eddy!SCORE+AC16</f>
        <v>0</v>
      </c>
      <c r="AE16" s="31">
        <f>Eddy!SCORE+AD16</f>
        <v>0</v>
      </c>
      <c r="AF16" s="19">
        <f>Eddy!SCORE</f>
        <v>0</v>
      </c>
      <c r="AG16" s="19">
        <f>Eddy!SCORE+AF16</f>
        <v>0</v>
      </c>
      <c r="AH16" s="19">
        <f>Eddy!SCORE+AG16</f>
        <v>0</v>
      </c>
      <c r="AI16" s="31">
        <f>Eddy!SCORE+AH16</f>
        <v>0</v>
      </c>
      <c r="AJ16" s="19">
        <f>Eddy!SCORE</f>
        <v>0</v>
      </c>
      <c r="AK16" s="19">
        <f>Eddy!SCORE+AJ16</f>
        <v>0</v>
      </c>
      <c r="AL16" s="19">
        <f>Eddy!SCORE+AK16</f>
        <v>0</v>
      </c>
      <c r="AM16" s="19">
        <f>Eddy!SCORE+AL16</f>
        <v>0</v>
      </c>
      <c r="AN16" s="31">
        <f>Eddy!SCORE+AM16</f>
        <v>0</v>
      </c>
      <c r="AO16" s="19">
        <f>Eddy!SCORE</f>
        <v>0</v>
      </c>
      <c r="AP16" s="19">
        <f>Eddy!SCORE+AO16</f>
        <v>0</v>
      </c>
      <c r="AQ16" s="19">
        <f>Eddy!SCORE+AP16</f>
        <v>0</v>
      </c>
      <c r="AR16" s="31">
        <f>Eddy!SCORE+AQ16</f>
        <v>0</v>
      </c>
      <c r="AS16" s="19">
        <f>Eddy!SCORE</f>
        <v>0</v>
      </c>
      <c r="AT16" s="19">
        <f>Eddy!SCORE+AS16</f>
        <v>0</v>
      </c>
      <c r="AU16" s="19">
        <f>Eddy!SCORE+AT16</f>
        <v>0</v>
      </c>
      <c r="AV16" s="19">
        <f>Eddy!SCORE+AU16</f>
        <v>0</v>
      </c>
      <c r="AW16" s="31">
        <f>Eddy!SCORE+AV16</f>
        <v>0</v>
      </c>
    </row>
    <row r="17" spans="6:49" ht="13.5" x14ac:dyDescent="0.25">
      <c r="F17" s="9" t="str">
        <f>Adam!B1</f>
        <v>ADAM</v>
      </c>
      <c r="H17" s="19">
        <f>Adam!SCORE</f>
        <v>27</v>
      </c>
      <c r="I17" s="31">
        <f>Adam!SCORE+H17</f>
        <v>51</v>
      </c>
      <c r="J17" s="19">
        <f>Adam!SCORE</f>
        <v>28</v>
      </c>
      <c r="K17" s="19">
        <f>Adam!SCORE+J17</f>
        <v>28</v>
      </c>
      <c r="L17" s="19">
        <f>Adam!SCORE+K17</f>
        <v>45</v>
      </c>
      <c r="M17" s="19">
        <f>Adam!SCORE+L17</f>
        <v>66</v>
      </c>
      <c r="N17" s="31">
        <f>Adam!SCORE+M17</f>
        <v>88</v>
      </c>
      <c r="O17" s="19">
        <f>Adam!SCORE</f>
        <v>8</v>
      </c>
      <c r="P17" s="19">
        <f>Adam!SCORE+O17</f>
        <v>8</v>
      </c>
      <c r="Q17" s="19">
        <f>Adam!SCORE+P17</f>
        <v>39</v>
      </c>
      <c r="R17" s="31">
        <f>Adam!SCORE+Q17</f>
        <v>73</v>
      </c>
      <c r="S17" s="71">
        <f>Adam!SCORE</f>
        <v>25</v>
      </c>
      <c r="T17" s="19">
        <f>Adam!SCORE+S17</f>
        <v>25</v>
      </c>
      <c r="U17" s="19">
        <f>Adam!SCORE+T17</f>
        <v>25</v>
      </c>
      <c r="V17" s="31">
        <f>Adam!SCORE+U17</f>
        <v>25</v>
      </c>
      <c r="W17" s="71">
        <f>Adam!SCORE</f>
        <v>0</v>
      </c>
      <c r="X17" s="19">
        <f>Adam!SCORE+W17</f>
        <v>0</v>
      </c>
      <c r="Y17" s="19">
        <f>Adam!SCORE+X17</f>
        <v>0</v>
      </c>
      <c r="Z17" s="19">
        <f>Adam!SCORE+Y17</f>
        <v>0</v>
      </c>
      <c r="AA17" s="31">
        <f>Adam!SCORE+Z17</f>
        <v>0</v>
      </c>
      <c r="AB17" s="19">
        <f>Adam!SCORE</f>
        <v>0</v>
      </c>
      <c r="AC17" s="19">
        <f>Adam!SCORE+AB17</f>
        <v>0</v>
      </c>
      <c r="AD17" s="19">
        <f>Adam!SCORE+AC17</f>
        <v>0</v>
      </c>
      <c r="AE17" s="31">
        <f>Adam!SCORE+AD17</f>
        <v>0</v>
      </c>
      <c r="AF17" s="19">
        <f>Adam!SCORE</f>
        <v>0</v>
      </c>
      <c r="AG17" s="19">
        <f>Adam!SCORE+AF17</f>
        <v>0</v>
      </c>
      <c r="AH17" s="19">
        <f>Adam!SCORE+AG17</f>
        <v>0</v>
      </c>
      <c r="AI17" s="31">
        <f>Adam!SCORE+AH17</f>
        <v>0</v>
      </c>
      <c r="AJ17" s="19">
        <f>Adam!SCORE</f>
        <v>0</v>
      </c>
      <c r="AK17" s="19">
        <f>Adam!SCORE+AJ17</f>
        <v>0</v>
      </c>
      <c r="AL17" s="19">
        <f>Adam!SCORE+AK17</f>
        <v>0</v>
      </c>
      <c r="AM17" s="19">
        <f>Adam!SCORE+AL17</f>
        <v>0</v>
      </c>
      <c r="AN17" s="31">
        <f>Adam!SCORE+AM17</f>
        <v>0</v>
      </c>
      <c r="AO17" s="19">
        <f>Adam!SCORE</f>
        <v>0</v>
      </c>
      <c r="AP17" s="19">
        <f>Adam!SCORE+AO17</f>
        <v>0</v>
      </c>
      <c r="AQ17" s="19">
        <f>Adam!SCORE+AP17</f>
        <v>0</v>
      </c>
      <c r="AR17" s="31">
        <f>Adam!SCORE+AQ17</f>
        <v>0</v>
      </c>
      <c r="AS17" s="19">
        <f>Adam!SCORE</f>
        <v>0</v>
      </c>
      <c r="AT17" s="19">
        <f>Adam!SCORE+AS17</f>
        <v>0</v>
      </c>
      <c r="AU17" s="19">
        <f>Adam!SCORE+AT17</f>
        <v>0</v>
      </c>
      <c r="AV17" s="19">
        <f>Adam!SCORE+AU17</f>
        <v>0</v>
      </c>
      <c r="AW17" s="31">
        <f>Adam!SCORE+AV17</f>
        <v>0</v>
      </c>
    </row>
    <row r="18" spans="6:49" ht="13.5" x14ac:dyDescent="0.25">
      <c r="F18" s="9" t="str">
        <f>Yusuf!B1</f>
        <v>YUSUF - W.C. MILAN</v>
      </c>
      <c r="H18" s="19">
        <f>Yusuf!SCORE</f>
        <v>22</v>
      </c>
      <c r="I18" s="31">
        <f>Yusuf!SCORE+H18</f>
        <v>60</v>
      </c>
      <c r="J18" s="19">
        <f>Yusuf!SCORE</f>
        <v>30</v>
      </c>
      <c r="K18" s="19">
        <f>Yusuf!SCORE+J18</f>
        <v>30</v>
      </c>
      <c r="L18" s="19">
        <f>Yusuf!SCORE+K18</f>
        <v>58</v>
      </c>
      <c r="M18" s="19">
        <f>Yusuf!SCORE+L18</f>
        <v>72</v>
      </c>
      <c r="N18" s="31">
        <f>Yusuf!SCORE+M18</f>
        <v>91</v>
      </c>
      <c r="O18" s="19">
        <f>Yusuf!SCORE</f>
        <v>13</v>
      </c>
      <c r="P18" s="19">
        <f>Yusuf!SCORE+O18</f>
        <v>13</v>
      </c>
      <c r="Q18" s="19">
        <f>Yusuf!SCORE+P18</f>
        <v>24</v>
      </c>
      <c r="R18" s="31">
        <f>Yusuf!SCORE+Q18</f>
        <v>34</v>
      </c>
      <c r="S18" s="71">
        <f>Yusuf!SCORE</f>
        <v>17</v>
      </c>
      <c r="T18" s="19">
        <f>Yusuf!SCORE+S18</f>
        <v>17</v>
      </c>
      <c r="U18" s="19">
        <f>Yusuf!SCORE+T18</f>
        <v>17</v>
      </c>
      <c r="V18" s="31">
        <f>Yusuf!SCORE+U18</f>
        <v>17</v>
      </c>
      <c r="W18" s="71">
        <f>Yusuf!SCORE</f>
        <v>0</v>
      </c>
      <c r="X18" s="19">
        <f>Yusuf!SCORE+W18</f>
        <v>0</v>
      </c>
      <c r="Y18" s="19">
        <f>Yusuf!SCORE+X18</f>
        <v>0</v>
      </c>
      <c r="Z18" s="19">
        <f>Yusuf!SCORE+Y18</f>
        <v>0</v>
      </c>
      <c r="AA18" s="31">
        <f>Yusuf!SCORE+Z18</f>
        <v>0</v>
      </c>
      <c r="AB18" s="19">
        <f>Yusuf!SCORE</f>
        <v>0</v>
      </c>
      <c r="AC18" s="19">
        <f>Yusuf!SCORE+AB18</f>
        <v>0</v>
      </c>
      <c r="AD18" s="19">
        <f>Yusuf!SCORE+AC18</f>
        <v>0</v>
      </c>
      <c r="AE18" s="31">
        <f>Yusuf!SCORE+AD18</f>
        <v>0</v>
      </c>
      <c r="AF18" s="19">
        <f>Yusuf!SCORE</f>
        <v>0</v>
      </c>
      <c r="AG18" s="19">
        <f>Yusuf!SCORE+AF18</f>
        <v>0</v>
      </c>
      <c r="AH18" s="19">
        <f>Yusuf!SCORE+AG18</f>
        <v>0</v>
      </c>
      <c r="AI18" s="31">
        <f>Yusuf!SCORE+AH18</f>
        <v>0</v>
      </c>
      <c r="AJ18" s="19">
        <f>Yusuf!SCORE</f>
        <v>0</v>
      </c>
      <c r="AK18" s="19">
        <f>Yusuf!SCORE+AJ18</f>
        <v>0</v>
      </c>
      <c r="AL18" s="19">
        <f>Yusuf!SCORE+AK18</f>
        <v>0</v>
      </c>
      <c r="AM18" s="19">
        <f>Yusuf!SCORE+AL18</f>
        <v>0</v>
      </c>
      <c r="AN18" s="31">
        <f>Yusuf!SCORE+AM18</f>
        <v>0</v>
      </c>
      <c r="AO18" s="19">
        <f>Yusuf!SCORE</f>
        <v>0</v>
      </c>
      <c r="AP18" s="19">
        <f>Yusuf!SCORE+AO18</f>
        <v>0</v>
      </c>
      <c r="AQ18" s="19">
        <f>Yusuf!SCORE+AP18</f>
        <v>0</v>
      </c>
      <c r="AR18" s="31">
        <f>Yusuf!SCORE+AQ18</f>
        <v>0</v>
      </c>
      <c r="AS18" s="19">
        <f>Yusuf!SCORE</f>
        <v>0</v>
      </c>
      <c r="AT18" s="19">
        <f>Yusuf!SCORE+AS18</f>
        <v>0</v>
      </c>
      <c r="AU18" s="19">
        <f>Yusuf!SCORE+AT18</f>
        <v>0</v>
      </c>
      <c r="AV18" s="19">
        <f>Yusuf!SCORE+AU18</f>
        <v>0</v>
      </c>
      <c r="AW18" s="31">
        <f>Yusuf!SCORE+AV18</f>
        <v>0</v>
      </c>
    </row>
  </sheetData>
  <phoneticPr fontId="0" type="noConversion"/>
  <printOptions gridLines="1" gridLinesSet="0"/>
  <pageMargins left="0.75" right="0.75" top="1" bottom="1" header="0.5" footer="0.5"/>
  <pageSetup paperSize="9" orientation="portrait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3" sqref="C23"/>
    </sheetView>
  </sheetViews>
  <sheetFormatPr defaultRowHeight="12.75" x14ac:dyDescent="0.2"/>
  <cols>
    <col min="1" max="1" width="40.42578125" bestFit="1" customWidth="1"/>
  </cols>
  <sheetData>
    <row r="1" spans="1:11" s="33" customFormat="1" ht="15.75" x14ac:dyDescent="0.25">
      <c r="A1" s="34" t="s">
        <v>62</v>
      </c>
    </row>
    <row r="2" spans="1:11" s="33" customFormat="1" ht="13.5" customHeight="1" thickBot="1" x14ac:dyDescent="0.3">
      <c r="A2" t="s">
        <v>45</v>
      </c>
      <c r="B2" s="37" t="s">
        <v>51</v>
      </c>
      <c r="C2" s="37" t="s">
        <v>61</v>
      </c>
      <c r="D2" s="37" t="s">
        <v>50</v>
      </c>
      <c r="E2" s="37" t="s">
        <v>52</v>
      </c>
      <c r="F2" s="37" t="s">
        <v>53</v>
      </c>
      <c r="G2" s="37" t="s">
        <v>54</v>
      </c>
      <c r="H2" s="37" t="s">
        <v>55</v>
      </c>
      <c r="I2" s="37" t="s">
        <v>56</v>
      </c>
      <c r="J2" s="37" t="s">
        <v>57</v>
      </c>
      <c r="K2" s="37" t="s">
        <v>58</v>
      </c>
    </row>
    <row r="3" spans="1:11" s="36" customFormat="1" ht="13.5" thickBot="1" x14ac:dyDescent="0.25">
      <c r="A3" s="35" t="str">
        <f>MthScores!F3</f>
        <v>SULEMAN - REBEL WITHOUT A CLAUSE</v>
      </c>
      <c r="B3" s="48">
        <f>RANK(MthScores!I3,MthScores!I$3:I$18)</f>
        <v>2</v>
      </c>
      <c r="C3" s="56">
        <f>RANK(MthScores!N3,MthScores!N$3:N$18)</f>
        <v>5</v>
      </c>
      <c r="D3" s="39">
        <f>RANK(MthScores!R3,MthScores!R$3:R$18)</f>
        <v>2</v>
      </c>
      <c r="E3" s="39">
        <f>RANK(MthScores!V3,MthScores!V$3:V$18)</f>
        <v>11</v>
      </c>
      <c r="F3" s="39">
        <f>RANK(MthScores!AA3,MthScores!AA$3:AA$18)</f>
        <v>1</v>
      </c>
      <c r="G3" s="39">
        <f>RANK(MthScores!AE3,MthScores!AE$3:AE$18)</f>
        <v>1</v>
      </c>
      <c r="H3" s="39">
        <f>RANK(MthScores!AI3,MthScores!AI$3:AI$18)</f>
        <v>1</v>
      </c>
      <c r="I3" s="39">
        <f>RANK(MthScores!AN3,MthScores!AN$3:AN$18)</f>
        <v>1</v>
      </c>
      <c r="J3" s="39">
        <f>RANK(MthScores!AR3,MthScores!AR$3:AR$18)</f>
        <v>1</v>
      </c>
      <c r="K3" s="39">
        <f>RANK(MthScores!AW3,MthScores!AW$3:AW$18)</f>
        <v>1</v>
      </c>
    </row>
    <row r="4" spans="1:11" s="36" customFormat="1" ht="13.5" thickBot="1" x14ac:dyDescent="0.25">
      <c r="A4" s="35" t="str">
        <f>MthScores!F4</f>
        <v>DARREN - R.I.P ANDY COLE</v>
      </c>
      <c r="B4" s="48">
        <f>RANK(MthScores!I4,MthScores!I$3:I$18)</f>
        <v>10</v>
      </c>
      <c r="C4" s="56">
        <f>RANK(MthScores!N4,MthScores!N$3:N$18)</f>
        <v>2</v>
      </c>
      <c r="D4" s="39">
        <f>RANK(MthScores!R4,MthScores!R$3:R$18)</f>
        <v>4</v>
      </c>
      <c r="E4" s="39">
        <f>RANK(MthScores!V4,MthScores!V$3:V$18)</f>
        <v>10</v>
      </c>
      <c r="F4" s="39">
        <f>RANK(MthScores!AA4,MthScores!AA$3:AA$18)</f>
        <v>1</v>
      </c>
      <c r="G4" s="39">
        <f>RANK(MthScores!AE4,MthScores!AE$3:AE$18)</f>
        <v>1</v>
      </c>
      <c r="H4" s="39">
        <f>RANK(MthScores!AI4,MthScores!AI$3:AI$18)</f>
        <v>1</v>
      </c>
      <c r="I4" s="39">
        <f>RANK(MthScores!AN4,MthScores!AN$3:AN$18)</f>
        <v>1</v>
      </c>
      <c r="J4" s="39">
        <f>RANK(MthScores!AR4,MthScores!AR$3:AR$18)</f>
        <v>1</v>
      </c>
      <c r="K4" s="39">
        <f>RANK(MthScores!AW4,MthScores!AW$3:AW$18)</f>
        <v>1</v>
      </c>
    </row>
    <row r="5" spans="1:11" s="36" customFormat="1" ht="13.5" thickBot="1" x14ac:dyDescent="0.25">
      <c r="A5" s="35" t="str">
        <f>MthScores!F5</f>
        <v>RYAN - TEN AND A HALF MEN IN FLIGHT</v>
      </c>
      <c r="B5" s="48">
        <f>RANK(MthScores!I5,MthScores!I$3:I$18)</f>
        <v>11</v>
      </c>
      <c r="C5" s="56">
        <f>RANK(MthScores!N5,MthScores!N$3:N$18)</f>
        <v>15</v>
      </c>
      <c r="D5" s="39">
        <f>RANK(MthScores!R5,MthScores!R$3:R$18)</f>
        <v>12</v>
      </c>
      <c r="E5" s="39">
        <f>RANK(MthScores!V5,MthScores!V$3:V$18)</f>
        <v>4</v>
      </c>
      <c r="F5" s="39">
        <f>RANK(MthScores!AA5,MthScores!AA$3:AA$18)</f>
        <v>1</v>
      </c>
      <c r="G5" s="39">
        <f>RANK(MthScores!AE5,MthScores!AE$3:AE$18)</f>
        <v>1</v>
      </c>
      <c r="H5" s="39">
        <f>RANK(MthScores!AI5,MthScores!AI$3:AI$18)</f>
        <v>1</v>
      </c>
      <c r="I5" s="39">
        <f>RANK(MthScores!AN5,MthScores!AN$3:AN$18)</f>
        <v>1</v>
      </c>
      <c r="J5" s="39">
        <f>RANK(MthScores!AR5,MthScores!AR$3:AR$18)</f>
        <v>1</v>
      </c>
      <c r="K5" s="39">
        <f>RANK(MthScores!AW5,MthScores!AW$3:AW$18)</f>
        <v>1</v>
      </c>
    </row>
    <row r="6" spans="1:11" s="36" customFormat="1" ht="13.5" thickBot="1" x14ac:dyDescent="0.25">
      <c r="A6" s="35" t="str">
        <f>MthScores!F6</f>
        <v>RICHARD - SNAKE IN THE GRASS</v>
      </c>
      <c r="B6" s="48">
        <f>RANK(MthScores!I6,MthScores!I$3:I$18)</f>
        <v>12</v>
      </c>
      <c r="C6" s="56">
        <f>RANK(MthScores!N6,MthScores!N$3:N$18)</f>
        <v>4</v>
      </c>
      <c r="D6" s="39">
        <f>RANK(MthScores!R6,MthScores!R$3:R$18)</f>
        <v>4</v>
      </c>
      <c r="E6" s="39">
        <f>RANK(MthScores!V6,MthScores!V$3:V$18)</f>
        <v>15</v>
      </c>
      <c r="F6" s="39">
        <f>RANK(MthScores!AA6,MthScores!AA$3:AA$18)</f>
        <v>1</v>
      </c>
      <c r="G6" s="39">
        <f>RANK(MthScores!AE6,MthScores!AE$3:AE$18)</f>
        <v>1</v>
      </c>
      <c r="H6" s="39">
        <f>RANK(MthScores!AI6,MthScores!AI$3:AI$18)</f>
        <v>1</v>
      </c>
      <c r="I6" s="39">
        <f>RANK(MthScores!AN6,MthScores!AN$3:AN$18)</f>
        <v>1</v>
      </c>
      <c r="J6" s="39">
        <f>RANK(MthScores!AR6,MthScores!AR$3:AR$18)</f>
        <v>1</v>
      </c>
      <c r="K6" s="39">
        <f>RANK(MthScores!AW6,MthScores!AW$3:AW$18)</f>
        <v>1</v>
      </c>
    </row>
    <row r="7" spans="1:11" s="36" customFormat="1" ht="13.5" thickBot="1" x14ac:dyDescent="0.25">
      <c r="A7" s="35" t="str">
        <f>MthScores!F7</f>
        <v>STEVE</v>
      </c>
      <c r="B7" s="48">
        <f>RANK(MthScores!I7,MthScores!I$3:I$18)</f>
        <v>15</v>
      </c>
      <c r="C7" s="56">
        <f>RANK(MthScores!N7,MthScores!N$3:N$18)</f>
        <v>14</v>
      </c>
      <c r="D7" s="39">
        <f>RANK(MthScores!R7,MthScores!R$3:R$18)</f>
        <v>14</v>
      </c>
      <c r="E7" s="39">
        <f>RANK(MthScores!V7,MthScores!V$3:V$18)</f>
        <v>16</v>
      </c>
      <c r="F7" s="39">
        <f>RANK(MthScores!AA7,MthScores!AA$3:AA$18)</f>
        <v>1</v>
      </c>
      <c r="G7" s="39">
        <f>RANK(MthScores!AE7,MthScores!AE$3:AE$18)</f>
        <v>1</v>
      </c>
      <c r="H7" s="39">
        <f>RANK(MthScores!AI7,MthScores!AI$3:AI$18)</f>
        <v>1</v>
      </c>
      <c r="I7" s="39">
        <f>RANK(MthScores!AN7,MthScores!AN$3:AN$18)</f>
        <v>1</v>
      </c>
      <c r="J7" s="39">
        <f>RANK(MthScores!AR7,MthScores!AR$3:AR$18)</f>
        <v>1</v>
      </c>
      <c r="K7" s="39">
        <f>RANK(MthScores!AW7,MthScores!AW$3:AW$18)</f>
        <v>1</v>
      </c>
    </row>
    <row r="8" spans="1:11" s="36" customFormat="1" ht="13.5" thickBot="1" x14ac:dyDescent="0.25">
      <c r="A8" s="35" t="str">
        <f>MthScores!F8</f>
        <v>MANDEEP - WEDDED BLISS</v>
      </c>
      <c r="B8" s="48">
        <f>RANK(MthScores!I8,MthScores!I$3:I$18)</f>
        <v>1</v>
      </c>
      <c r="C8" s="56">
        <f>RANK(MthScores!N8,MthScores!N$3:N$18)</f>
        <v>3</v>
      </c>
      <c r="D8" s="39">
        <f>RANK(MthScores!R8,MthScores!R$3:R$18)</f>
        <v>8</v>
      </c>
      <c r="E8" s="39">
        <f>RANK(MthScores!V8,MthScores!V$3:V$18)</f>
        <v>6</v>
      </c>
      <c r="F8" s="39">
        <f>RANK(MthScores!AA8,MthScores!AA$3:AA$18)</f>
        <v>1</v>
      </c>
      <c r="G8" s="39">
        <f>RANK(MthScores!AE8,MthScores!AE$3:AE$18)</f>
        <v>1</v>
      </c>
      <c r="H8" s="39">
        <f>RANK(MthScores!AI8,MthScores!AI$3:AI$18)</f>
        <v>1</v>
      </c>
      <c r="I8" s="39">
        <f>RANK(MthScores!AN8,MthScores!AN$3:AN$18)</f>
        <v>1</v>
      </c>
      <c r="J8" s="39">
        <f>RANK(MthScores!AR8,MthScores!AR$3:AR$18)</f>
        <v>1</v>
      </c>
      <c r="K8" s="39">
        <f>RANK(MthScores!AW8,MthScores!AW$3:AW$18)</f>
        <v>1</v>
      </c>
    </row>
    <row r="9" spans="1:11" s="36" customFormat="1" ht="13.5" thickBot="1" x14ac:dyDescent="0.25">
      <c r="A9" s="35" t="str">
        <f>MthScores!F9</f>
        <v>CHARLIE - BLITZKRIEG TOTAL FOOTBALL ©</v>
      </c>
      <c r="B9" s="48">
        <f>RANK(MthScores!I9,MthScores!I$3:I$18)</f>
        <v>14</v>
      </c>
      <c r="C9" s="56">
        <f>RANK(MthScores!N9,MthScores!N$3:N$18)</f>
        <v>16</v>
      </c>
      <c r="D9" s="39">
        <f>RANK(MthScores!R9,MthScores!R$3:R$18)</f>
        <v>15</v>
      </c>
      <c r="E9" s="39">
        <f>RANK(MthScores!V9,MthScores!V$3:V$18)</f>
        <v>12</v>
      </c>
      <c r="F9" s="39">
        <f>RANK(MthScores!AA9,MthScores!AA$3:AA$18)</f>
        <v>1</v>
      </c>
      <c r="G9" s="39">
        <f>RANK(MthScores!AE9,MthScores!AE$3:AE$18)</f>
        <v>1</v>
      </c>
      <c r="H9" s="39">
        <f>RANK(MthScores!AI9,MthScores!AI$3:AI$18)</f>
        <v>1</v>
      </c>
      <c r="I9" s="39">
        <f>RANK(MthScores!AN9,MthScores!AN$3:AN$18)</f>
        <v>1</v>
      </c>
      <c r="J9" s="39">
        <f>RANK(MthScores!AR9,MthScores!AR$3:AR$18)</f>
        <v>1</v>
      </c>
      <c r="K9" s="39">
        <f>RANK(MthScores!AW9,MthScores!AW$3:AW$18)</f>
        <v>1</v>
      </c>
    </row>
    <row r="10" spans="1:11" s="36" customFormat="1" ht="13.5" thickBot="1" x14ac:dyDescent="0.25">
      <c r="A10" s="35" t="str">
        <f>MthScores!F10</f>
        <v>CHRIS GOODSON - SLIGHTLY ATHLETICO</v>
      </c>
      <c r="B10" s="48">
        <f>RANK(MthScores!I10,MthScores!I$3:I$18)</f>
        <v>3</v>
      </c>
      <c r="C10" s="56">
        <f>RANK(MthScores!N10,MthScores!N$3:N$18)</f>
        <v>1</v>
      </c>
      <c r="D10" s="39">
        <f>RANK(MthScores!R10,MthScores!R$3:R$18)</f>
        <v>3</v>
      </c>
      <c r="E10" s="39">
        <f>RANK(MthScores!V10,MthScores!V$3:V$18)</f>
        <v>12</v>
      </c>
      <c r="F10" s="39">
        <f>RANK(MthScores!AA10,MthScores!AA$3:AA$18)</f>
        <v>1</v>
      </c>
      <c r="G10" s="39">
        <f>RANK(MthScores!AE10,MthScores!AE$3:AE$18)</f>
        <v>1</v>
      </c>
      <c r="H10" s="39">
        <f>RANK(MthScores!AI10,MthScores!AI$3:AI$18)</f>
        <v>1</v>
      </c>
      <c r="I10" s="39">
        <f>RANK(MthScores!AN10,MthScores!AN$3:AN$18)</f>
        <v>1</v>
      </c>
      <c r="J10" s="39">
        <f>RANK(MthScores!AR10,MthScores!AR$3:AR$18)</f>
        <v>1</v>
      </c>
      <c r="K10" s="39">
        <f>RANK(MthScores!AW10,MthScores!AW$3:AW$18)</f>
        <v>1</v>
      </c>
    </row>
    <row r="11" spans="1:11" s="36" customFormat="1" ht="13.5" thickBot="1" x14ac:dyDescent="0.25">
      <c r="A11" s="35" t="str">
        <f>MthScores!F11</f>
        <v>TAL</v>
      </c>
      <c r="B11" s="48">
        <f>RANK(MthScores!I11,MthScores!I$3:I$18)</f>
        <v>7</v>
      </c>
      <c r="C11" s="56">
        <f>RANK(MthScores!N11,MthScores!N$3:N$18)</f>
        <v>7</v>
      </c>
      <c r="D11" s="39">
        <f>RANK(MthScores!R11,MthScores!R$3:R$18)</f>
        <v>13</v>
      </c>
      <c r="E11" s="39">
        <f>RANK(MthScores!V11,MthScores!V$3:V$18)</f>
        <v>2</v>
      </c>
      <c r="F11" s="39">
        <f>RANK(MthScores!AA11,MthScores!AA$3:AA$18)</f>
        <v>1</v>
      </c>
      <c r="G11" s="39">
        <f>RANK(MthScores!AE11,MthScores!AE$3:AE$18)</f>
        <v>1</v>
      </c>
      <c r="H11" s="39">
        <f>RANK(MthScores!AI11,MthScores!AI$3:AI$18)</f>
        <v>1</v>
      </c>
      <c r="I11" s="39">
        <f>RANK(MthScores!AN11,MthScores!AN$3:AN$18)</f>
        <v>1</v>
      </c>
      <c r="J11" s="39">
        <f>RANK(MthScores!AR11,MthScores!AR$3:AR$18)</f>
        <v>1</v>
      </c>
      <c r="K11" s="39">
        <f>RANK(MthScores!AW11,MthScores!AW$3:AW$18)</f>
        <v>1</v>
      </c>
    </row>
    <row r="12" spans="1:11" s="36" customFormat="1" ht="13.5" thickBot="1" x14ac:dyDescent="0.25">
      <c r="A12" s="35" t="str">
        <f>MthScores!F12</f>
        <v>TONY - LOS TESTICULOS DE PERRO</v>
      </c>
      <c r="B12" s="48">
        <f>RANK(MthScores!I12,MthScores!I$3:I$18)</f>
        <v>8</v>
      </c>
      <c r="C12" s="56">
        <f>RANK(MthScores!N12,MthScores!N$3:N$18)</f>
        <v>6</v>
      </c>
      <c r="D12" s="39">
        <f>RANK(MthScores!R12,MthScores!R$3:R$18)</f>
        <v>4</v>
      </c>
      <c r="E12" s="39">
        <f>RANK(MthScores!V12,MthScores!V$3:V$18)</f>
        <v>4</v>
      </c>
      <c r="F12" s="39">
        <f>RANK(MthScores!AA12,MthScores!AA$3:AA$18)</f>
        <v>1</v>
      </c>
      <c r="G12" s="39">
        <f>RANK(MthScores!AE12,MthScores!AE$3:AE$18)</f>
        <v>1</v>
      </c>
      <c r="H12" s="39">
        <f>RANK(MthScores!AI12,MthScores!AI$3:AI$18)</f>
        <v>1</v>
      </c>
      <c r="I12" s="39">
        <f>RANK(MthScores!AN12,MthScores!AN$3:AN$18)</f>
        <v>1</v>
      </c>
      <c r="J12" s="39">
        <f>RANK(MthScores!AR12,MthScores!AR$3:AR$18)</f>
        <v>1</v>
      </c>
      <c r="K12" s="39">
        <f>RANK(MthScores!AW12,MthScores!AW$3:AW$18)</f>
        <v>1</v>
      </c>
    </row>
    <row r="13" spans="1:11" s="36" customFormat="1" ht="13.5" thickBot="1" x14ac:dyDescent="0.25">
      <c r="A13" s="35" t="str">
        <f>MthScores!F13</f>
        <v>HOWARD - VAN-HOOIJDONK.COM</v>
      </c>
      <c r="B13" s="48">
        <f>RANK(MthScores!I13,MthScores!I$3:I$18)</f>
        <v>13</v>
      </c>
      <c r="C13" s="56">
        <f>RANK(MthScores!N13,MthScores!N$3:N$18)</f>
        <v>12</v>
      </c>
      <c r="D13" s="39">
        <f>RANK(MthScores!R13,MthScores!R$3:R$18)</f>
        <v>10</v>
      </c>
      <c r="E13" s="39">
        <f>RANK(MthScores!V13,MthScores!V$3:V$18)</f>
        <v>8</v>
      </c>
      <c r="F13" s="39">
        <f>RANK(MthScores!AA13,MthScores!AA$3:AA$18)</f>
        <v>1</v>
      </c>
      <c r="G13" s="39">
        <f>RANK(MthScores!AE13,MthScores!AE$3:AE$18)</f>
        <v>1</v>
      </c>
      <c r="H13" s="39">
        <f>RANK(MthScores!AI13,MthScores!AI$3:AI$18)</f>
        <v>1</v>
      </c>
      <c r="I13" s="39">
        <f>RANK(MthScores!AN13,MthScores!AN$3:AN$18)</f>
        <v>1</v>
      </c>
      <c r="J13" s="39">
        <f>RANK(MthScores!AR13,MthScores!AR$3:AR$18)</f>
        <v>1</v>
      </c>
      <c r="K13" s="39">
        <f>RANK(MthScores!AW13,MthScores!AW$3:AW$18)</f>
        <v>1</v>
      </c>
    </row>
    <row r="14" spans="1:11" s="36" customFormat="1" ht="13.5" thickBot="1" x14ac:dyDescent="0.25">
      <c r="A14" s="35" t="str">
        <f>MthScores!F14</f>
        <v>CHRIS GODWARD -  YEAR OF THE RAT</v>
      </c>
      <c r="B14" s="48">
        <f>RANK(MthScores!I14,MthScores!I$3:I$18)</f>
        <v>6</v>
      </c>
      <c r="C14" s="56">
        <f>RANK(MthScores!N14,MthScores!N$3:N$18)</f>
        <v>8</v>
      </c>
      <c r="D14" s="39">
        <f>RANK(MthScores!R14,MthScores!R$3:R$18)</f>
        <v>1</v>
      </c>
      <c r="E14" s="39">
        <f>RANK(MthScores!V14,MthScores!V$3:V$18)</f>
        <v>2</v>
      </c>
      <c r="F14" s="39">
        <f>RANK(MthScores!AA14,MthScores!AA$3:AA$18)</f>
        <v>1</v>
      </c>
      <c r="G14" s="39">
        <f>RANK(MthScores!AE14,MthScores!AE$3:AE$18)</f>
        <v>1</v>
      </c>
      <c r="H14" s="39">
        <f>RANK(MthScores!AI14,MthScores!AI$3:AI$18)</f>
        <v>1</v>
      </c>
      <c r="I14" s="39">
        <f>RANK(MthScores!AN14,MthScores!AN$3:AN$18)</f>
        <v>1</v>
      </c>
      <c r="J14" s="39">
        <f>RANK(MthScores!AR14,MthScores!AR$3:AR$18)</f>
        <v>1</v>
      </c>
      <c r="K14" s="39">
        <f>RANK(MthScores!AW14,MthScores!AW$3:AW$18)</f>
        <v>1</v>
      </c>
    </row>
    <row r="15" spans="1:11" s="36" customFormat="1" ht="13.5" thickBot="1" x14ac:dyDescent="0.25">
      <c r="A15" s="35" t="str">
        <f>MthScores!F15</f>
        <v>MATT - THE BASH STREET KIDS</v>
      </c>
      <c r="B15" s="48">
        <f>RANK(MthScores!I15,MthScores!I$3:I$18)</f>
        <v>16</v>
      </c>
      <c r="C15" s="56">
        <f>RANK(MthScores!N15,MthScores!N$3:N$18)</f>
        <v>13</v>
      </c>
      <c r="D15" s="39">
        <f>RANK(MthScores!R15,MthScores!R$3:R$18)</f>
        <v>8</v>
      </c>
      <c r="E15" s="39">
        <f>RANK(MthScores!V15,MthScores!V$3:V$18)</f>
        <v>1</v>
      </c>
      <c r="F15" s="39">
        <f>RANK(MthScores!AA15,MthScores!AA$3:AA$18)</f>
        <v>1</v>
      </c>
      <c r="G15" s="39">
        <f>RANK(MthScores!AE15,MthScores!AE$3:AE$18)</f>
        <v>1</v>
      </c>
      <c r="H15" s="39">
        <f>RANK(MthScores!AI15,MthScores!AI$3:AI$18)</f>
        <v>1</v>
      </c>
      <c r="I15" s="39">
        <f>RANK(MthScores!AN15,MthScores!AN$3:AN$18)</f>
        <v>1</v>
      </c>
      <c r="J15" s="39">
        <f>RANK(MthScores!AR15,MthScores!AR$3:AR$18)</f>
        <v>1</v>
      </c>
      <c r="K15" s="39">
        <f>RANK(MthScores!AW15,MthScores!AW$3:AW$18)</f>
        <v>1</v>
      </c>
    </row>
    <row r="16" spans="1:11" s="36" customFormat="1" ht="13.5" thickBot="1" x14ac:dyDescent="0.25">
      <c r="A16" s="35" t="str">
        <f>MthScores!F16</f>
        <v>EDDY - BEGINNER'S LUCK</v>
      </c>
      <c r="B16" s="48">
        <f>RANK(MthScores!I16,MthScores!I$3:I$18)</f>
        <v>3</v>
      </c>
      <c r="C16" s="56">
        <f>RANK(MthScores!N16,MthScores!N$3:N$18)</f>
        <v>9</v>
      </c>
      <c r="D16" s="39">
        <f>RANK(MthScores!R16,MthScores!R$3:R$18)</f>
        <v>7</v>
      </c>
      <c r="E16" s="39">
        <f>RANK(MthScores!V16,MthScores!V$3:V$18)</f>
        <v>7</v>
      </c>
      <c r="F16" s="39">
        <f>RANK(MthScores!AA16,MthScores!AA$3:AA$18)</f>
        <v>1</v>
      </c>
      <c r="G16" s="39">
        <f>RANK(MthScores!AE16,MthScores!AE$3:AE$18)</f>
        <v>1</v>
      </c>
      <c r="H16" s="39">
        <f>RANK(MthScores!AI16,MthScores!AI$3:AI$18)</f>
        <v>1</v>
      </c>
      <c r="I16" s="39">
        <f>RANK(MthScores!AN16,MthScores!AN$3:AN$18)</f>
        <v>1</v>
      </c>
      <c r="J16" s="39">
        <f>RANK(MthScores!AR16,MthScores!AR$3:AR$18)</f>
        <v>1</v>
      </c>
      <c r="K16" s="39">
        <f>RANK(MthScores!AW16,MthScores!AW$3:AW$18)</f>
        <v>1</v>
      </c>
    </row>
    <row r="17" spans="1:11" ht="13.5" thickBot="1" x14ac:dyDescent="0.25">
      <c r="A17" s="35" t="str">
        <f>MthScores!F17</f>
        <v>ADAM</v>
      </c>
      <c r="B17" s="48">
        <f>RANK(MthScores!I17,MthScores!I$3:I$18)</f>
        <v>9</v>
      </c>
      <c r="C17" s="56">
        <f>RANK(MthScores!N17,MthScores!N$3:N$18)</f>
        <v>11</v>
      </c>
      <c r="D17" s="39">
        <f>RANK(MthScores!R17,MthScores!R$3:R$18)</f>
        <v>11</v>
      </c>
      <c r="E17" s="39">
        <f>RANK(MthScores!V17,MthScores!V$3:V$18)</f>
        <v>9</v>
      </c>
      <c r="F17" s="39">
        <f>RANK(MthScores!AA17,MthScores!AA$3:AA$18)</f>
        <v>1</v>
      </c>
      <c r="G17" s="39">
        <f>RANK(MthScores!AE17,MthScores!AE$3:AE$18)</f>
        <v>1</v>
      </c>
      <c r="H17" s="39">
        <f>RANK(MthScores!AI17,MthScores!AI$3:AI$18)</f>
        <v>1</v>
      </c>
      <c r="I17" s="39">
        <f>RANK(MthScores!AN17,MthScores!AN$3:AN$18)</f>
        <v>1</v>
      </c>
      <c r="J17" s="39">
        <f>RANK(MthScores!AR17,MthScores!AR$3:AR$18)</f>
        <v>1</v>
      </c>
      <c r="K17" s="39">
        <f>RANK(MthScores!AW17,MthScores!AW$3:AW$18)</f>
        <v>1</v>
      </c>
    </row>
    <row r="18" spans="1:11" ht="13.5" thickBot="1" x14ac:dyDescent="0.25">
      <c r="A18" s="35" t="str">
        <f>MthScores!F18</f>
        <v>YUSUF - W.C. MILAN</v>
      </c>
      <c r="B18" s="48">
        <f>RANK(MthScores!I18,MthScores!I$3:I$18)</f>
        <v>5</v>
      </c>
      <c r="C18" s="56">
        <f>RANK(MthScores!N18,MthScores!N$3:N$18)</f>
        <v>10</v>
      </c>
      <c r="D18" s="39">
        <f>RANK(MthScores!R18,MthScores!R$3:R$18)</f>
        <v>16</v>
      </c>
      <c r="E18" s="39">
        <f>RANK(MthScores!V18,MthScores!V$3:V$18)</f>
        <v>14</v>
      </c>
      <c r="F18" s="39">
        <f>RANK(MthScores!AA18,MthScores!AA$3:AA$18)</f>
        <v>1</v>
      </c>
      <c r="G18" s="39">
        <f>RANK(MthScores!AE18,MthScores!AE$3:AE$18)</f>
        <v>1</v>
      </c>
      <c r="H18" s="39">
        <f>RANK(MthScores!AI18,MthScores!AI$3:AI$18)</f>
        <v>1</v>
      </c>
      <c r="I18" s="39">
        <f>RANK(MthScores!AN18,MthScores!AN$3:AN$18)</f>
        <v>1</v>
      </c>
      <c r="J18" s="39">
        <f>RANK(MthScores!AR18,MthScores!AR$3:AR$18)</f>
        <v>1</v>
      </c>
      <c r="K18" s="39">
        <f>RANK(MthScores!AW18,MthScores!AW$3:AW$18)</f>
        <v>1</v>
      </c>
    </row>
  </sheetData>
  <phoneticPr fontId="0" type="noConversion"/>
  <conditionalFormatting sqref="B3:K18">
    <cfRule type="cellIs" dxfId="1" priority="1" stopIfTrue="1" operator="notEqual">
      <formula>1</formula>
    </cfRule>
    <cfRule type="cellIs" dxfId="0" priority="2" stopIfTrue="1" operator="equal">
      <formula>1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W41"/>
  <sheetViews>
    <sheetView topLeftCell="B1" workbookViewId="0">
      <pane xSplit="6" ySplit="3" topLeftCell="H4" activePane="bottomRight" state="frozen"/>
      <selection activeCell="B1" sqref="B1"/>
      <selection pane="topRight" activeCell="G1" sqref="G1"/>
      <selection pane="bottomLeft" activeCell="B4" sqref="B4"/>
      <selection pane="bottomRight" activeCell="B20" sqref="B20"/>
    </sheetView>
  </sheetViews>
  <sheetFormatPr defaultRowHeight="12.75" x14ac:dyDescent="0.2"/>
  <cols>
    <col min="1" max="1" width="5" style="2" hidden="1" customWidth="1"/>
    <col min="2" max="2" width="19.28515625" customWidth="1"/>
    <col min="3" max="4" width="19" hidden="1" customWidth="1"/>
    <col min="5" max="5" width="2.28515625" hidden="1" customWidth="1"/>
    <col min="6" max="6" width="5.28515625" style="4" customWidth="1"/>
    <col min="7" max="7" width="11.140625" style="2" customWidth="1"/>
    <col min="8" max="49" width="10.140625" style="2" customWidth="1"/>
    <col min="50" max="16384" width="9.140625" style="2"/>
  </cols>
  <sheetData>
    <row r="1" spans="1:49" ht="20.25" x14ac:dyDescent="0.3">
      <c r="B1" s="11" t="s">
        <v>72</v>
      </c>
      <c r="C1" s="11"/>
      <c r="D1" s="11"/>
      <c r="E1" s="1"/>
    </row>
    <row r="2" spans="1:49" x14ac:dyDescent="0.2">
      <c r="B2" t="s">
        <v>0</v>
      </c>
      <c r="F2" s="4" t="s">
        <v>1</v>
      </c>
      <c r="G2" s="2" t="s">
        <v>2</v>
      </c>
      <c r="H2" s="21">
        <f>Scores!H1</f>
        <v>41870</v>
      </c>
      <c r="I2" s="21">
        <f>Scores!I1</f>
        <v>41877</v>
      </c>
      <c r="J2" s="21">
        <f>Scores!J1</f>
        <v>41884</v>
      </c>
      <c r="K2" s="21">
        <f>Scores!K1</f>
        <v>41891</v>
      </c>
      <c r="L2" s="21">
        <f>Scores!L1</f>
        <v>41898</v>
      </c>
      <c r="M2" s="21">
        <f>Scores!M1</f>
        <v>41905</v>
      </c>
      <c r="N2" s="21">
        <f>Scores!N1</f>
        <v>41912</v>
      </c>
      <c r="O2" s="21">
        <f>Scores!O1</f>
        <v>41919</v>
      </c>
      <c r="P2" s="21">
        <f>Scores!P1</f>
        <v>41926</v>
      </c>
      <c r="Q2" s="21">
        <f>Scores!Q1</f>
        <v>41933</v>
      </c>
      <c r="R2" s="21">
        <f>Scores!R1</f>
        <v>41940</v>
      </c>
      <c r="S2" s="21">
        <f>Scores!S1</f>
        <v>41947</v>
      </c>
      <c r="T2" s="21">
        <f>Scores!T1</f>
        <v>41954</v>
      </c>
      <c r="U2" s="21">
        <f>Scores!U1</f>
        <v>41961</v>
      </c>
      <c r="V2" s="21">
        <f>Scores!V1</f>
        <v>41968</v>
      </c>
      <c r="W2" s="21">
        <f>Scores!W1</f>
        <v>41975</v>
      </c>
      <c r="X2" s="21">
        <f>Scores!X1</f>
        <v>41982</v>
      </c>
      <c r="Y2" s="21">
        <f>Scores!Y1</f>
        <v>41989</v>
      </c>
      <c r="Z2" s="21">
        <f>Scores!Z1</f>
        <v>41996</v>
      </c>
      <c r="AA2" s="21">
        <f>Scores!AA1</f>
        <v>42003</v>
      </c>
      <c r="AB2" s="21">
        <f>Scores!AB1</f>
        <v>42010</v>
      </c>
      <c r="AC2" s="21">
        <f>Scores!AC1</f>
        <v>42017</v>
      </c>
      <c r="AD2" s="21">
        <f>Scores!AD1</f>
        <v>42024</v>
      </c>
      <c r="AE2" s="21">
        <f>Scores!AE1</f>
        <v>42031</v>
      </c>
      <c r="AF2" s="21">
        <f>Scores!AF1</f>
        <v>42038</v>
      </c>
      <c r="AG2" s="21">
        <f>Scores!AG1</f>
        <v>42045</v>
      </c>
      <c r="AH2" s="21">
        <f>Scores!AH1</f>
        <v>42052</v>
      </c>
      <c r="AI2" s="21">
        <f>Scores!AI1</f>
        <v>42059</v>
      </c>
      <c r="AJ2" s="21">
        <f>Scores!AJ1</f>
        <v>42066</v>
      </c>
      <c r="AK2" s="21">
        <f>Scores!AK1</f>
        <v>42073</v>
      </c>
      <c r="AL2" s="21">
        <f>Scores!AL1</f>
        <v>42080</v>
      </c>
      <c r="AM2" s="21">
        <f>Scores!AM1</f>
        <v>42087</v>
      </c>
      <c r="AN2" s="21">
        <f>Scores!AN1</f>
        <v>42094</v>
      </c>
      <c r="AO2" s="21">
        <f>Scores!AO1</f>
        <v>42101</v>
      </c>
      <c r="AP2" s="21">
        <f>Scores!AP1</f>
        <v>42108</v>
      </c>
      <c r="AQ2" s="21">
        <f>Scores!AQ1</f>
        <v>42115</v>
      </c>
      <c r="AR2" s="21">
        <f>Scores!AR1</f>
        <v>42122</v>
      </c>
      <c r="AS2" s="21">
        <f>Scores!AS1</f>
        <v>42129</v>
      </c>
      <c r="AT2" s="21">
        <f>Scores!AT1</f>
        <v>42136</v>
      </c>
      <c r="AU2" s="21">
        <f>Scores!AU1</f>
        <v>42143</v>
      </c>
      <c r="AV2" s="21">
        <f>Scores!AV1</f>
        <v>42150</v>
      </c>
      <c r="AW2" s="21">
        <f>Scores!AW1</f>
        <v>42157</v>
      </c>
    </row>
    <row r="3" spans="1:49" x14ac:dyDescent="0.2">
      <c r="H3" s="2" t="str">
        <f>Scores!H2</f>
        <v>Week 1</v>
      </c>
      <c r="I3" s="2" t="str">
        <f>Scores!I2</f>
        <v>Week 2</v>
      </c>
      <c r="J3" s="2" t="str">
        <f>Scores!J2</f>
        <v>Week 3</v>
      </c>
      <c r="K3" s="2" t="str">
        <f>Scores!K2</f>
        <v>Week 4</v>
      </c>
      <c r="L3" s="2" t="str">
        <f>Scores!L2</f>
        <v>Week 5</v>
      </c>
      <c r="M3" s="2" t="str">
        <f>Scores!M2</f>
        <v>Week 6</v>
      </c>
      <c r="N3" s="2" t="str">
        <f>Scores!N2</f>
        <v>Week 7</v>
      </c>
      <c r="O3" s="2" t="str">
        <f>Scores!O2</f>
        <v>Week 8</v>
      </c>
      <c r="P3" s="2" t="str">
        <f>Scores!P2</f>
        <v>Week 9</v>
      </c>
      <c r="Q3" s="2" t="str">
        <f>Scores!Q2</f>
        <v>Week 10</v>
      </c>
      <c r="R3" s="2" t="str">
        <f>Scores!R2</f>
        <v>Week 11</v>
      </c>
      <c r="S3" s="2" t="str">
        <f>Scores!S2</f>
        <v>Week 12</v>
      </c>
      <c r="T3" s="2" t="str">
        <f>Scores!T2</f>
        <v>Week 13</v>
      </c>
      <c r="U3" s="2" t="str">
        <f>Scores!U2</f>
        <v>Week 14</v>
      </c>
      <c r="V3" s="2" t="str">
        <f>Scores!V2</f>
        <v>Week 15</v>
      </c>
      <c r="W3" s="2" t="str">
        <f>Scores!W2</f>
        <v>Week 16</v>
      </c>
      <c r="X3" s="2" t="str">
        <f>Scores!X2</f>
        <v>Week 17</v>
      </c>
      <c r="Y3" s="2" t="str">
        <f>Scores!Y2</f>
        <v>Week 18</v>
      </c>
      <c r="Z3" s="2" t="str">
        <f>Scores!Z2</f>
        <v>Week 19</v>
      </c>
      <c r="AA3" s="2" t="str">
        <f>Scores!AA2</f>
        <v>Week 20</v>
      </c>
      <c r="AB3" s="2" t="str">
        <f>Scores!AB2</f>
        <v>Week 21</v>
      </c>
      <c r="AC3" s="2" t="str">
        <f>Scores!AC2</f>
        <v>Week 22</v>
      </c>
      <c r="AD3" s="2" t="str">
        <f>Scores!AD2</f>
        <v>Week 23</v>
      </c>
      <c r="AE3" s="2" t="str">
        <f>Scores!AE2</f>
        <v>Week 24</v>
      </c>
      <c r="AF3" s="2" t="str">
        <f>Scores!AF2</f>
        <v>Week 25</v>
      </c>
      <c r="AG3" s="2" t="str">
        <f>Scores!AG2</f>
        <v>Week 26</v>
      </c>
      <c r="AH3" s="2" t="str">
        <f>Scores!AH2</f>
        <v>Week 27</v>
      </c>
      <c r="AI3" s="2" t="str">
        <f>Scores!AI2</f>
        <v>Week 28</v>
      </c>
      <c r="AJ3" s="2" t="str">
        <f>Scores!AJ2</f>
        <v>Week 29</v>
      </c>
      <c r="AK3" s="2" t="str">
        <f>Scores!AK2</f>
        <v>Week 30</v>
      </c>
      <c r="AL3" s="2" t="str">
        <f>Scores!AL2</f>
        <v>Week 31</v>
      </c>
      <c r="AM3" s="2" t="str">
        <f>Scores!AM2</f>
        <v>Week 32</v>
      </c>
      <c r="AN3" s="2" t="str">
        <f>Scores!AN2</f>
        <v>Week 33</v>
      </c>
      <c r="AO3" s="2" t="str">
        <f>Scores!AO2</f>
        <v>Week 34</v>
      </c>
      <c r="AP3" s="2" t="str">
        <f>Scores!AP2</f>
        <v>Week 35</v>
      </c>
      <c r="AQ3" s="2" t="str">
        <f>Scores!AQ2</f>
        <v>Week 36</v>
      </c>
      <c r="AR3" s="2" t="str">
        <f>Scores!AR2</f>
        <v>Week 37</v>
      </c>
      <c r="AS3" s="2" t="str">
        <f>Scores!AS2</f>
        <v>Week 38</v>
      </c>
      <c r="AT3" s="2" t="str">
        <f>Scores!AT2</f>
        <v>Week 39</v>
      </c>
      <c r="AU3" s="2" t="str">
        <f>Scores!AU2</f>
        <v>Week 40</v>
      </c>
      <c r="AV3" s="2" t="str">
        <f>Scores!AV2</f>
        <v>Week 41</v>
      </c>
      <c r="AW3" s="2" t="str">
        <f>Scores!AW2</f>
        <v>Week 42</v>
      </c>
    </row>
    <row r="4" spans="1:49" s="48" customFormat="1" x14ac:dyDescent="0.2">
      <c r="A4" s="3"/>
      <c r="B4" s="81" t="s">
        <v>294</v>
      </c>
      <c r="C4" s="3"/>
      <c r="D4" s="3"/>
      <c r="E4" s="3"/>
      <c r="F4" s="50">
        <v>6.3</v>
      </c>
      <c r="G4" s="49">
        <f t="shared" ref="G4:G18" si="0">SUM(H4:AU4)</f>
        <v>27</v>
      </c>
      <c r="H4" s="49">
        <f t="shared" ref="H4:AW4" si="1">IF(ISBLANK(Szczesny.W )," - ",Szczesny.W)</f>
        <v>2</v>
      </c>
      <c r="I4" s="49">
        <f t="shared" si="1"/>
        <v>1</v>
      </c>
      <c r="J4" s="49">
        <f t="shared" si="1"/>
        <v>1</v>
      </c>
      <c r="K4" s="49" t="str">
        <f t="shared" si="1"/>
        <v xml:space="preserve"> - </v>
      </c>
      <c r="L4" s="49">
        <f t="shared" si="1"/>
        <v>1</v>
      </c>
      <c r="M4" s="49">
        <f t="shared" si="1"/>
        <v>6</v>
      </c>
      <c r="N4" s="49">
        <f t="shared" si="1"/>
        <v>2</v>
      </c>
      <c r="O4" s="49">
        <f t="shared" si="1"/>
        <v>1</v>
      </c>
      <c r="P4" s="49" t="str">
        <f t="shared" si="1"/>
        <v xml:space="preserve"> - </v>
      </c>
      <c r="Q4" s="49">
        <f t="shared" si="1"/>
        <v>1</v>
      </c>
      <c r="R4" s="49">
        <f t="shared" si="1"/>
        <v>6</v>
      </c>
      <c r="S4" s="49">
        <f t="shared" si="1"/>
        <v>6</v>
      </c>
      <c r="T4" s="49" t="str">
        <f t="shared" si="1"/>
        <v xml:space="preserve"> - </v>
      </c>
      <c r="U4" s="49" t="str">
        <f t="shared" si="1"/>
        <v xml:space="preserve"> - </v>
      </c>
      <c r="V4" s="49" t="str">
        <f t="shared" si="1"/>
        <v xml:space="preserve"> - </v>
      </c>
      <c r="W4" s="49" t="str">
        <f t="shared" si="1"/>
        <v xml:space="preserve"> - </v>
      </c>
      <c r="X4" s="49" t="str">
        <f t="shared" si="1"/>
        <v xml:space="preserve"> - </v>
      </c>
      <c r="Y4" s="49" t="str">
        <f t="shared" si="1"/>
        <v xml:space="preserve"> - </v>
      </c>
      <c r="Z4" s="49" t="str">
        <f t="shared" si="1"/>
        <v xml:space="preserve"> - </v>
      </c>
      <c r="AA4" s="49" t="str">
        <f t="shared" si="1"/>
        <v xml:space="preserve"> - </v>
      </c>
      <c r="AB4" s="49" t="str">
        <f t="shared" si="1"/>
        <v xml:space="preserve"> - </v>
      </c>
      <c r="AC4" s="49" t="str">
        <f t="shared" si="1"/>
        <v xml:space="preserve"> - </v>
      </c>
      <c r="AD4" s="49" t="str">
        <f t="shared" si="1"/>
        <v xml:space="preserve"> - </v>
      </c>
      <c r="AE4" s="49" t="str">
        <f t="shared" si="1"/>
        <v xml:space="preserve"> - </v>
      </c>
      <c r="AF4" s="49" t="str">
        <f t="shared" si="1"/>
        <v xml:space="preserve"> - </v>
      </c>
      <c r="AG4" s="49" t="str">
        <f t="shared" si="1"/>
        <v xml:space="preserve"> - </v>
      </c>
      <c r="AH4" s="49" t="str">
        <f t="shared" si="1"/>
        <v xml:space="preserve"> - </v>
      </c>
      <c r="AI4" s="49" t="str">
        <f t="shared" si="1"/>
        <v xml:space="preserve"> - </v>
      </c>
      <c r="AJ4" s="49" t="str">
        <f t="shared" si="1"/>
        <v xml:space="preserve"> - </v>
      </c>
      <c r="AK4" s="49" t="str">
        <f t="shared" si="1"/>
        <v xml:space="preserve"> - </v>
      </c>
      <c r="AL4" s="49" t="str">
        <f t="shared" si="1"/>
        <v xml:space="preserve"> - </v>
      </c>
      <c r="AM4" s="49" t="str">
        <f t="shared" si="1"/>
        <v xml:space="preserve"> - </v>
      </c>
      <c r="AN4" s="49" t="str">
        <f t="shared" si="1"/>
        <v xml:space="preserve"> - </v>
      </c>
      <c r="AO4" s="49" t="str">
        <f t="shared" si="1"/>
        <v xml:space="preserve"> - </v>
      </c>
      <c r="AP4" s="49" t="str">
        <f t="shared" si="1"/>
        <v xml:space="preserve"> - </v>
      </c>
      <c r="AQ4" s="49" t="str">
        <f t="shared" si="1"/>
        <v xml:space="preserve"> - </v>
      </c>
      <c r="AR4" s="49" t="str">
        <f t="shared" si="1"/>
        <v xml:space="preserve"> - </v>
      </c>
      <c r="AS4" s="49" t="str">
        <f t="shared" si="1"/>
        <v xml:space="preserve"> - </v>
      </c>
      <c r="AT4" s="49" t="str">
        <f t="shared" si="1"/>
        <v xml:space="preserve"> - </v>
      </c>
      <c r="AU4" s="49" t="str">
        <f t="shared" si="1"/>
        <v xml:space="preserve"> - </v>
      </c>
      <c r="AV4" s="49" t="str">
        <f t="shared" si="1"/>
        <v xml:space="preserve"> - </v>
      </c>
      <c r="AW4" s="49" t="str">
        <f t="shared" si="1"/>
        <v xml:space="preserve"> - </v>
      </c>
    </row>
    <row r="5" spans="1:49" s="48" customFormat="1" x14ac:dyDescent="0.2">
      <c r="A5" s="95"/>
      <c r="B5" s="96" t="s">
        <v>530</v>
      </c>
      <c r="C5" s="97"/>
      <c r="D5" s="97"/>
      <c r="E5" s="98"/>
      <c r="F5" s="99">
        <f xml:space="preserve"> 6.8- 4.4</f>
        <v>2.3999999999999995</v>
      </c>
      <c r="G5" s="94">
        <f t="shared" si="0"/>
        <v>3</v>
      </c>
      <c r="H5" s="49">
        <f t="shared" ref="H5:O5" si="2">IF(ISBLANK(Luis.F )," - ",Luis.F)</f>
        <v>0</v>
      </c>
      <c r="I5" s="49">
        <f t="shared" si="2"/>
        <v>0</v>
      </c>
      <c r="J5" s="49">
        <f t="shared" si="2"/>
        <v>3</v>
      </c>
      <c r="K5" s="49" t="str">
        <f t="shared" si="2"/>
        <v xml:space="preserve"> - </v>
      </c>
      <c r="L5" s="49">
        <f t="shared" si="2"/>
        <v>0</v>
      </c>
      <c r="M5" s="49">
        <f t="shared" si="2"/>
        <v>0</v>
      </c>
      <c r="N5" s="49">
        <f t="shared" si="2"/>
        <v>0</v>
      </c>
      <c r="O5" s="49">
        <f t="shared" si="2"/>
        <v>0</v>
      </c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I5" s="94"/>
      <c r="AJ5" s="94"/>
      <c r="AK5" s="94"/>
      <c r="AL5" s="94"/>
      <c r="AM5" s="94"/>
      <c r="AN5" s="94"/>
      <c r="AO5" s="94"/>
      <c r="AP5" s="94"/>
      <c r="AQ5" s="94"/>
      <c r="AR5" s="94"/>
      <c r="AS5" s="94"/>
      <c r="AT5" s="94"/>
      <c r="AU5" s="94"/>
      <c r="AV5" s="94"/>
      <c r="AW5" s="94"/>
    </row>
    <row r="6" spans="1:49" s="48" customFormat="1" x14ac:dyDescent="0.2">
      <c r="B6" s="81" t="s">
        <v>540</v>
      </c>
      <c r="C6" s="23"/>
      <c r="D6" s="23"/>
      <c r="E6" s="25"/>
      <c r="F6" s="50">
        <v>2.6</v>
      </c>
      <c r="G6" s="49">
        <f>SUM(H6:AW6)</f>
        <v>4</v>
      </c>
      <c r="H6" s="94"/>
      <c r="I6" s="94"/>
      <c r="J6" s="94"/>
      <c r="K6" s="94"/>
      <c r="L6" s="94"/>
      <c r="M6" s="94"/>
      <c r="N6" s="94"/>
      <c r="O6" s="94"/>
      <c r="P6" s="49" t="str">
        <f t="shared" ref="P6:AW6" si="3">IF(ISBLANK(Schlupp.J )," - ",Schlupp.J)</f>
        <v xml:space="preserve"> - </v>
      </c>
      <c r="Q6" s="49">
        <f t="shared" si="3"/>
        <v>4</v>
      </c>
      <c r="R6" s="49">
        <f t="shared" si="3"/>
        <v>0</v>
      </c>
      <c r="S6" s="49">
        <f t="shared" si="3"/>
        <v>0</v>
      </c>
      <c r="T6" s="49" t="str">
        <f t="shared" si="3"/>
        <v xml:space="preserve"> - </v>
      </c>
      <c r="U6" s="49" t="str">
        <f t="shared" si="3"/>
        <v xml:space="preserve"> - </v>
      </c>
      <c r="V6" s="49" t="str">
        <f t="shared" si="3"/>
        <v xml:space="preserve"> - </v>
      </c>
      <c r="W6" s="49" t="str">
        <f t="shared" si="3"/>
        <v xml:space="preserve"> - </v>
      </c>
      <c r="X6" s="49" t="str">
        <f t="shared" si="3"/>
        <v xml:space="preserve"> - </v>
      </c>
      <c r="Y6" s="49" t="str">
        <f t="shared" si="3"/>
        <v xml:space="preserve"> - </v>
      </c>
      <c r="Z6" s="49" t="str">
        <f t="shared" si="3"/>
        <v xml:space="preserve"> - </v>
      </c>
      <c r="AA6" s="49" t="str">
        <f t="shared" si="3"/>
        <v xml:space="preserve"> - </v>
      </c>
      <c r="AB6" s="49" t="str">
        <f t="shared" si="3"/>
        <v xml:space="preserve"> - </v>
      </c>
      <c r="AC6" s="49" t="str">
        <f t="shared" si="3"/>
        <v xml:space="preserve"> - </v>
      </c>
      <c r="AD6" s="49" t="str">
        <f t="shared" si="3"/>
        <v xml:space="preserve"> - </v>
      </c>
      <c r="AE6" s="49" t="str">
        <f t="shared" si="3"/>
        <v xml:space="preserve"> - </v>
      </c>
      <c r="AF6" s="49" t="str">
        <f t="shared" si="3"/>
        <v xml:space="preserve"> - </v>
      </c>
      <c r="AG6" s="49" t="str">
        <f t="shared" si="3"/>
        <v xml:space="preserve"> - </v>
      </c>
      <c r="AH6" s="49" t="str">
        <f t="shared" si="3"/>
        <v xml:space="preserve"> - </v>
      </c>
      <c r="AI6" s="49" t="str">
        <f t="shared" si="3"/>
        <v xml:space="preserve"> - </v>
      </c>
      <c r="AJ6" s="49" t="str">
        <f t="shared" si="3"/>
        <v xml:space="preserve"> - </v>
      </c>
      <c r="AK6" s="49" t="str">
        <f t="shared" si="3"/>
        <v xml:space="preserve"> - </v>
      </c>
      <c r="AL6" s="49" t="str">
        <f t="shared" si="3"/>
        <v xml:space="preserve"> - </v>
      </c>
      <c r="AM6" s="49" t="str">
        <f t="shared" si="3"/>
        <v xml:space="preserve"> - </v>
      </c>
      <c r="AN6" s="49" t="str">
        <f t="shared" si="3"/>
        <v xml:space="preserve"> - </v>
      </c>
      <c r="AO6" s="49" t="str">
        <f t="shared" si="3"/>
        <v xml:space="preserve"> - </v>
      </c>
      <c r="AP6" s="49" t="str">
        <f t="shared" si="3"/>
        <v xml:space="preserve"> - </v>
      </c>
      <c r="AQ6" s="49" t="str">
        <f t="shared" si="3"/>
        <v xml:space="preserve"> - </v>
      </c>
      <c r="AR6" s="49" t="str">
        <f t="shared" si="3"/>
        <v xml:space="preserve"> - </v>
      </c>
      <c r="AS6" s="49" t="str">
        <f t="shared" si="3"/>
        <v xml:space="preserve"> - </v>
      </c>
      <c r="AT6" s="49" t="str">
        <f t="shared" si="3"/>
        <v xml:space="preserve"> - </v>
      </c>
      <c r="AU6" s="49" t="str">
        <f t="shared" si="3"/>
        <v xml:space="preserve"> - </v>
      </c>
      <c r="AV6" s="49" t="str">
        <f t="shared" si="3"/>
        <v xml:space="preserve"> - </v>
      </c>
      <c r="AW6" s="49" t="str">
        <f t="shared" si="3"/>
        <v xml:space="preserve"> - </v>
      </c>
    </row>
    <row r="7" spans="1:49" s="48" customFormat="1" x14ac:dyDescent="0.2">
      <c r="B7" s="81" t="s">
        <v>322</v>
      </c>
      <c r="C7" s="23"/>
      <c r="D7" s="23"/>
      <c r="E7" s="3"/>
      <c r="F7" s="50">
        <v>4.3</v>
      </c>
      <c r="G7" s="49">
        <f t="shared" si="0"/>
        <v>19</v>
      </c>
      <c r="H7" s="49">
        <f t="shared" ref="H7:AW7" si="4">IF(ISBLANK(Pieters.E )," - ",Pieters.E)</f>
        <v>2</v>
      </c>
      <c r="I7" s="49">
        <f t="shared" si="4"/>
        <v>2</v>
      </c>
      <c r="J7" s="49">
        <f t="shared" si="4"/>
        <v>9</v>
      </c>
      <c r="K7" s="49" t="str">
        <f t="shared" si="4"/>
        <v xml:space="preserve"> - </v>
      </c>
      <c r="L7" s="49">
        <f t="shared" si="4"/>
        <v>1</v>
      </c>
      <c r="M7" s="49">
        <f t="shared" si="4"/>
        <v>0</v>
      </c>
      <c r="N7" s="49">
        <f t="shared" si="4"/>
        <v>0</v>
      </c>
      <c r="O7" s="49">
        <f t="shared" si="4"/>
        <v>0</v>
      </c>
      <c r="P7" s="49" t="str">
        <f t="shared" si="4"/>
        <v xml:space="preserve"> - </v>
      </c>
      <c r="Q7" s="49">
        <f t="shared" si="4"/>
        <v>2</v>
      </c>
      <c r="R7" s="49">
        <f t="shared" si="4"/>
        <v>2</v>
      </c>
      <c r="S7" s="49">
        <f t="shared" si="4"/>
        <v>1</v>
      </c>
      <c r="T7" s="49" t="str">
        <f t="shared" si="4"/>
        <v xml:space="preserve"> - </v>
      </c>
      <c r="U7" s="49" t="str">
        <f t="shared" si="4"/>
        <v xml:space="preserve"> - </v>
      </c>
      <c r="V7" s="49" t="str">
        <f t="shared" si="4"/>
        <v xml:space="preserve"> - </v>
      </c>
      <c r="W7" s="49" t="str">
        <f t="shared" si="4"/>
        <v xml:space="preserve"> - </v>
      </c>
      <c r="X7" s="49" t="str">
        <f t="shared" si="4"/>
        <v xml:space="preserve"> - </v>
      </c>
      <c r="Y7" s="49" t="str">
        <f t="shared" si="4"/>
        <v xml:space="preserve"> - </v>
      </c>
      <c r="Z7" s="49" t="str">
        <f t="shared" si="4"/>
        <v xml:space="preserve"> - </v>
      </c>
      <c r="AA7" s="49" t="str">
        <f t="shared" si="4"/>
        <v xml:space="preserve"> - </v>
      </c>
      <c r="AB7" s="49" t="str">
        <f t="shared" si="4"/>
        <v xml:space="preserve"> - </v>
      </c>
      <c r="AC7" s="49" t="str">
        <f t="shared" si="4"/>
        <v xml:space="preserve"> - </v>
      </c>
      <c r="AD7" s="49" t="str">
        <f t="shared" si="4"/>
        <v xml:space="preserve"> - </v>
      </c>
      <c r="AE7" s="49" t="str">
        <f t="shared" si="4"/>
        <v xml:space="preserve"> - </v>
      </c>
      <c r="AF7" s="49" t="str">
        <f t="shared" si="4"/>
        <v xml:space="preserve"> - </v>
      </c>
      <c r="AG7" s="49" t="str">
        <f t="shared" si="4"/>
        <v xml:space="preserve"> - </v>
      </c>
      <c r="AH7" s="49" t="str">
        <f t="shared" si="4"/>
        <v xml:space="preserve"> - </v>
      </c>
      <c r="AI7" s="49" t="str">
        <f t="shared" si="4"/>
        <v xml:space="preserve"> - </v>
      </c>
      <c r="AJ7" s="49" t="str">
        <f t="shared" si="4"/>
        <v xml:space="preserve"> - </v>
      </c>
      <c r="AK7" s="49" t="str">
        <f t="shared" si="4"/>
        <v xml:space="preserve"> - </v>
      </c>
      <c r="AL7" s="49" t="str">
        <f t="shared" si="4"/>
        <v xml:space="preserve"> - </v>
      </c>
      <c r="AM7" s="49" t="str">
        <f t="shared" si="4"/>
        <v xml:space="preserve"> - </v>
      </c>
      <c r="AN7" s="49" t="str">
        <f t="shared" si="4"/>
        <v xml:space="preserve"> - </v>
      </c>
      <c r="AO7" s="49" t="str">
        <f t="shared" si="4"/>
        <v xml:space="preserve"> - </v>
      </c>
      <c r="AP7" s="49" t="str">
        <f t="shared" si="4"/>
        <v xml:space="preserve"> - </v>
      </c>
      <c r="AQ7" s="49" t="str">
        <f t="shared" si="4"/>
        <v xml:space="preserve"> - </v>
      </c>
      <c r="AR7" s="49" t="str">
        <f t="shared" si="4"/>
        <v xml:space="preserve"> - </v>
      </c>
      <c r="AS7" s="49" t="str">
        <f t="shared" si="4"/>
        <v xml:space="preserve"> - </v>
      </c>
      <c r="AT7" s="49" t="str">
        <f t="shared" si="4"/>
        <v xml:space="preserve"> - </v>
      </c>
      <c r="AU7" s="49" t="str">
        <f t="shared" si="4"/>
        <v xml:space="preserve"> - </v>
      </c>
      <c r="AV7" s="49" t="str">
        <f t="shared" si="4"/>
        <v xml:space="preserve"> - </v>
      </c>
      <c r="AW7" s="49" t="str">
        <f t="shared" si="4"/>
        <v xml:space="preserve"> - </v>
      </c>
    </row>
    <row r="8" spans="1:49" s="48" customFormat="1" x14ac:dyDescent="0.2">
      <c r="B8" s="81" t="s">
        <v>325</v>
      </c>
      <c r="C8" s="23"/>
      <c r="D8" s="23"/>
      <c r="E8" s="3"/>
      <c r="F8" s="50">
        <v>4</v>
      </c>
      <c r="G8" s="49">
        <f t="shared" si="0"/>
        <v>52</v>
      </c>
      <c r="H8" s="49">
        <f t="shared" ref="H8:AW8" si="5">IF(ISBLANK(Clyne.N )," - ",Clyne.N)</f>
        <v>6</v>
      </c>
      <c r="I8" s="49">
        <f t="shared" si="5"/>
        <v>5</v>
      </c>
      <c r="J8" s="49">
        <f t="shared" si="5"/>
        <v>5</v>
      </c>
      <c r="K8" s="49" t="str">
        <f t="shared" si="5"/>
        <v xml:space="preserve"> - </v>
      </c>
      <c r="L8" s="49">
        <f t="shared" si="5"/>
        <v>6</v>
      </c>
      <c r="M8" s="49">
        <f t="shared" si="5"/>
        <v>9</v>
      </c>
      <c r="N8" s="49">
        <f t="shared" si="5"/>
        <v>1</v>
      </c>
      <c r="O8" s="49">
        <f t="shared" si="5"/>
        <v>2</v>
      </c>
      <c r="P8" s="49" t="str">
        <f t="shared" si="5"/>
        <v xml:space="preserve"> - </v>
      </c>
      <c r="Q8" s="49">
        <f t="shared" si="5"/>
        <v>6</v>
      </c>
      <c r="R8" s="49">
        <f t="shared" si="5"/>
        <v>6</v>
      </c>
      <c r="S8" s="49">
        <f t="shared" si="5"/>
        <v>6</v>
      </c>
      <c r="T8" s="49" t="str">
        <f t="shared" si="5"/>
        <v xml:space="preserve"> - </v>
      </c>
      <c r="U8" s="49" t="str">
        <f t="shared" si="5"/>
        <v xml:space="preserve"> - </v>
      </c>
      <c r="V8" s="49" t="str">
        <f t="shared" si="5"/>
        <v xml:space="preserve"> - </v>
      </c>
      <c r="W8" s="49" t="str">
        <f t="shared" si="5"/>
        <v xml:space="preserve"> - </v>
      </c>
      <c r="X8" s="49" t="str">
        <f t="shared" si="5"/>
        <v xml:space="preserve"> - </v>
      </c>
      <c r="Y8" s="49" t="str">
        <f t="shared" si="5"/>
        <v xml:space="preserve"> - </v>
      </c>
      <c r="Z8" s="49" t="str">
        <f t="shared" si="5"/>
        <v xml:space="preserve"> - </v>
      </c>
      <c r="AA8" s="49" t="str">
        <f t="shared" si="5"/>
        <v xml:space="preserve"> - </v>
      </c>
      <c r="AB8" s="49" t="str">
        <f t="shared" si="5"/>
        <v xml:space="preserve"> - </v>
      </c>
      <c r="AC8" s="49" t="str">
        <f t="shared" si="5"/>
        <v xml:space="preserve"> - </v>
      </c>
      <c r="AD8" s="49" t="str">
        <f t="shared" si="5"/>
        <v xml:space="preserve"> - </v>
      </c>
      <c r="AE8" s="49" t="str">
        <f t="shared" si="5"/>
        <v xml:space="preserve"> - </v>
      </c>
      <c r="AF8" s="49" t="str">
        <f t="shared" si="5"/>
        <v xml:space="preserve"> - </v>
      </c>
      <c r="AG8" s="49" t="str">
        <f t="shared" si="5"/>
        <v xml:space="preserve"> - </v>
      </c>
      <c r="AH8" s="49" t="str">
        <f t="shared" si="5"/>
        <v xml:space="preserve"> - </v>
      </c>
      <c r="AI8" s="49" t="str">
        <f t="shared" si="5"/>
        <v xml:space="preserve"> - </v>
      </c>
      <c r="AJ8" s="49" t="str">
        <f t="shared" si="5"/>
        <v xml:space="preserve"> - </v>
      </c>
      <c r="AK8" s="49" t="str">
        <f t="shared" si="5"/>
        <v xml:space="preserve"> - </v>
      </c>
      <c r="AL8" s="49" t="str">
        <f t="shared" si="5"/>
        <v xml:space="preserve"> - </v>
      </c>
      <c r="AM8" s="49" t="str">
        <f t="shared" si="5"/>
        <v xml:space="preserve"> - </v>
      </c>
      <c r="AN8" s="49" t="str">
        <f t="shared" si="5"/>
        <v xml:space="preserve"> - </v>
      </c>
      <c r="AO8" s="49" t="str">
        <f t="shared" si="5"/>
        <v xml:space="preserve"> - </v>
      </c>
      <c r="AP8" s="49" t="str">
        <f t="shared" si="5"/>
        <v xml:space="preserve"> - </v>
      </c>
      <c r="AQ8" s="49" t="str">
        <f t="shared" si="5"/>
        <v xml:space="preserve"> - </v>
      </c>
      <c r="AR8" s="49" t="str">
        <f t="shared" si="5"/>
        <v xml:space="preserve"> - </v>
      </c>
      <c r="AS8" s="49" t="str">
        <f t="shared" si="5"/>
        <v xml:space="preserve"> - </v>
      </c>
      <c r="AT8" s="49" t="str">
        <f t="shared" si="5"/>
        <v xml:space="preserve"> - </v>
      </c>
      <c r="AU8" s="49" t="str">
        <f t="shared" si="5"/>
        <v xml:space="preserve"> - </v>
      </c>
      <c r="AV8" s="49" t="str">
        <f t="shared" si="5"/>
        <v xml:space="preserve"> - </v>
      </c>
      <c r="AW8" s="49" t="str">
        <f t="shared" si="5"/>
        <v xml:space="preserve"> - </v>
      </c>
    </row>
    <row r="9" spans="1:49" s="48" customFormat="1" x14ac:dyDescent="0.2">
      <c r="A9" s="95"/>
      <c r="B9" s="96" t="s">
        <v>96</v>
      </c>
      <c r="C9" s="97"/>
      <c r="D9" s="97"/>
      <c r="E9" s="98"/>
      <c r="F9" s="99">
        <f xml:space="preserve"> 4.3- 4.1</f>
        <v>0.20000000000000018</v>
      </c>
      <c r="G9" s="94">
        <f t="shared" si="0"/>
        <v>9</v>
      </c>
      <c r="H9" s="49">
        <f t="shared" ref="H9:O9" si="6">IF(ISBLANK(Clichy.G )," - ",Clichy.G)</f>
        <v>6</v>
      </c>
      <c r="I9" s="49">
        <f t="shared" si="6"/>
        <v>2</v>
      </c>
      <c r="J9" s="49">
        <f t="shared" si="6"/>
        <v>0</v>
      </c>
      <c r="K9" s="49" t="str">
        <f t="shared" si="6"/>
        <v xml:space="preserve"> - </v>
      </c>
      <c r="L9" s="49">
        <f t="shared" si="6"/>
        <v>1</v>
      </c>
      <c r="M9" s="49">
        <f t="shared" si="6"/>
        <v>0</v>
      </c>
      <c r="N9" s="49">
        <f t="shared" si="6"/>
        <v>0</v>
      </c>
      <c r="O9" s="49">
        <f t="shared" si="6"/>
        <v>0</v>
      </c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</row>
    <row r="10" spans="1:49" s="48" customFormat="1" x14ac:dyDescent="0.2">
      <c r="B10" s="81" t="s">
        <v>231</v>
      </c>
      <c r="C10" s="23"/>
      <c r="D10" s="23"/>
      <c r="E10" s="25"/>
      <c r="F10" s="50">
        <v>3.4</v>
      </c>
      <c r="G10" s="49">
        <f>SUM(H10:AW10)</f>
        <v>1</v>
      </c>
      <c r="H10" s="94"/>
      <c r="I10" s="94"/>
      <c r="J10" s="94"/>
      <c r="K10" s="94"/>
      <c r="L10" s="94"/>
      <c r="M10" s="94"/>
      <c r="N10" s="94"/>
      <c r="O10" s="94"/>
      <c r="P10" s="49" t="str">
        <f t="shared" ref="P10:AW10" si="7">IF(ISBLANK(Rose.D )," - ",Rose.D)</f>
        <v xml:space="preserve"> - </v>
      </c>
      <c r="Q10" s="49">
        <f t="shared" si="7"/>
        <v>-1</v>
      </c>
      <c r="R10" s="49">
        <f t="shared" si="7"/>
        <v>0</v>
      </c>
      <c r="S10" s="49">
        <f t="shared" si="7"/>
        <v>2</v>
      </c>
      <c r="T10" s="49" t="str">
        <f t="shared" si="7"/>
        <v xml:space="preserve"> - </v>
      </c>
      <c r="U10" s="49" t="str">
        <f t="shared" si="7"/>
        <v xml:space="preserve"> - </v>
      </c>
      <c r="V10" s="49" t="str">
        <f t="shared" si="7"/>
        <v xml:space="preserve"> - </v>
      </c>
      <c r="W10" s="49" t="str">
        <f t="shared" si="7"/>
        <v xml:space="preserve"> - </v>
      </c>
      <c r="X10" s="49" t="str">
        <f t="shared" si="7"/>
        <v xml:space="preserve"> - </v>
      </c>
      <c r="Y10" s="49" t="str">
        <f t="shared" si="7"/>
        <v xml:space="preserve"> - </v>
      </c>
      <c r="Z10" s="49" t="str">
        <f t="shared" si="7"/>
        <v xml:space="preserve"> - </v>
      </c>
      <c r="AA10" s="49" t="str">
        <f t="shared" si="7"/>
        <v xml:space="preserve"> - </v>
      </c>
      <c r="AB10" s="49" t="str">
        <f t="shared" si="7"/>
        <v xml:space="preserve"> - </v>
      </c>
      <c r="AC10" s="49" t="str">
        <f t="shared" si="7"/>
        <v xml:space="preserve"> - </v>
      </c>
      <c r="AD10" s="49" t="str">
        <f t="shared" si="7"/>
        <v xml:space="preserve"> - </v>
      </c>
      <c r="AE10" s="49" t="str">
        <f t="shared" si="7"/>
        <v xml:space="preserve"> - </v>
      </c>
      <c r="AF10" s="49" t="str">
        <f t="shared" si="7"/>
        <v xml:space="preserve"> - </v>
      </c>
      <c r="AG10" s="49" t="str">
        <f t="shared" si="7"/>
        <v xml:space="preserve"> - </v>
      </c>
      <c r="AH10" s="49" t="str">
        <f t="shared" si="7"/>
        <v xml:space="preserve"> - </v>
      </c>
      <c r="AI10" s="49" t="str">
        <f t="shared" si="7"/>
        <v xml:space="preserve"> - </v>
      </c>
      <c r="AJ10" s="49" t="str">
        <f t="shared" si="7"/>
        <v xml:space="preserve"> - </v>
      </c>
      <c r="AK10" s="49" t="str">
        <f t="shared" si="7"/>
        <v xml:space="preserve"> - </v>
      </c>
      <c r="AL10" s="49" t="str">
        <f t="shared" si="7"/>
        <v xml:space="preserve"> - </v>
      </c>
      <c r="AM10" s="49" t="str">
        <f t="shared" si="7"/>
        <v xml:space="preserve"> - </v>
      </c>
      <c r="AN10" s="49" t="str">
        <f t="shared" si="7"/>
        <v xml:space="preserve"> - </v>
      </c>
      <c r="AO10" s="49" t="str">
        <f t="shared" si="7"/>
        <v xml:space="preserve"> - </v>
      </c>
      <c r="AP10" s="49" t="str">
        <f t="shared" si="7"/>
        <v xml:space="preserve"> - </v>
      </c>
      <c r="AQ10" s="49" t="str">
        <f t="shared" si="7"/>
        <v xml:space="preserve"> - </v>
      </c>
      <c r="AR10" s="49" t="str">
        <f t="shared" si="7"/>
        <v xml:space="preserve"> - </v>
      </c>
      <c r="AS10" s="49" t="str">
        <f t="shared" si="7"/>
        <v xml:space="preserve"> - </v>
      </c>
      <c r="AT10" s="49" t="str">
        <f t="shared" si="7"/>
        <v xml:space="preserve"> - </v>
      </c>
      <c r="AU10" s="49" t="str">
        <f t="shared" si="7"/>
        <v xml:space="preserve"> - </v>
      </c>
      <c r="AV10" s="49" t="str">
        <f t="shared" si="7"/>
        <v xml:space="preserve"> - </v>
      </c>
      <c r="AW10" s="49" t="str">
        <f t="shared" si="7"/>
        <v xml:space="preserve"> - </v>
      </c>
    </row>
    <row r="11" spans="1:49" s="48" customFormat="1" x14ac:dyDescent="0.2">
      <c r="B11" s="81" t="s">
        <v>134</v>
      </c>
      <c r="C11" s="23"/>
      <c r="D11" s="23"/>
      <c r="E11" s="3"/>
      <c r="F11" s="50">
        <v>8</v>
      </c>
      <c r="G11" s="49">
        <f t="shared" si="0"/>
        <v>31</v>
      </c>
      <c r="H11" s="49">
        <f t="shared" ref="H11:AW11" si="8">IF(ISBLANK(Gerrard.S )," - ",Gerrard.S)</f>
        <v>2</v>
      </c>
      <c r="I11" s="49">
        <f t="shared" si="8"/>
        <v>2</v>
      </c>
      <c r="J11" s="49">
        <f t="shared" si="8"/>
        <v>7</v>
      </c>
      <c r="K11" s="49" t="str">
        <f t="shared" si="8"/>
        <v xml:space="preserve"> - </v>
      </c>
      <c r="L11" s="49">
        <f t="shared" si="8"/>
        <v>2</v>
      </c>
      <c r="M11" s="49">
        <f t="shared" si="8"/>
        <v>2</v>
      </c>
      <c r="N11" s="49">
        <f t="shared" si="8"/>
        <v>6</v>
      </c>
      <c r="O11" s="49">
        <f t="shared" si="8"/>
        <v>1</v>
      </c>
      <c r="P11" s="49" t="str">
        <f t="shared" si="8"/>
        <v xml:space="preserve"> - </v>
      </c>
      <c r="Q11" s="49">
        <f t="shared" si="8"/>
        <v>5</v>
      </c>
      <c r="R11" s="49">
        <f t="shared" si="8"/>
        <v>2</v>
      </c>
      <c r="S11" s="49">
        <f t="shared" si="8"/>
        <v>2</v>
      </c>
      <c r="T11" s="49" t="str">
        <f t="shared" si="8"/>
        <v xml:space="preserve"> - </v>
      </c>
      <c r="U11" s="49" t="str">
        <f t="shared" si="8"/>
        <v xml:space="preserve"> - </v>
      </c>
      <c r="V11" s="49" t="str">
        <f t="shared" si="8"/>
        <v xml:space="preserve"> - </v>
      </c>
      <c r="W11" s="49" t="str">
        <f t="shared" si="8"/>
        <v xml:space="preserve"> - </v>
      </c>
      <c r="X11" s="49" t="str">
        <f t="shared" si="8"/>
        <v xml:space="preserve"> - </v>
      </c>
      <c r="Y11" s="49" t="str">
        <f t="shared" si="8"/>
        <v xml:space="preserve"> - </v>
      </c>
      <c r="Z11" s="49" t="str">
        <f t="shared" si="8"/>
        <v xml:space="preserve"> - </v>
      </c>
      <c r="AA11" s="49" t="str">
        <f t="shared" si="8"/>
        <v xml:space="preserve"> - </v>
      </c>
      <c r="AB11" s="49" t="str">
        <f t="shared" si="8"/>
        <v xml:space="preserve"> - </v>
      </c>
      <c r="AC11" s="49" t="str">
        <f t="shared" si="8"/>
        <v xml:space="preserve"> - </v>
      </c>
      <c r="AD11" s="49" t="str">
        <f t="shared" si="8"/>
        <v xml:space="preserve"> - </v>
      </c>
      <c r="AE11" s="49" t="str">
        <f t="shared" si="8"/>
        <v xml:space="preserve"> - </v>
      </c>
      <c r="AF11" s="49" t="str">
        <f t="shared" si="8"/>
        <v xml:space="preserve"> - </v>
      </c>
      <c r="AG11" s="49" t="str">
        <f t="shared" si="8"/>
        <v xml:space="preserve"> - </v>
      </c>
      <c r="AH11" s="49" t="str">
        <f t="shared" si="8"/>
        <v xml:space="preserve"> - </v>
      </c>
      <c r="AI11" s="49" t="str">
        <f t="shared" si="8"/>
        <v xml:space="preserve"> - </v>
      </c>
      <c r="AJ11" s="49" t="str">
        <f t="shared" si="8"/>
        <v xml:space="preserve"> - </v>
      </c>
      <c r="AK11" s="49" t="str">
        <f t="shared" si="8"/>
        <v xml:space="preserve"> - </v>
      </c>
      <c r="AL11" s="49" t="str">
        <f t="shared" si="8"/>
        <v xml:space="preserve"> - </v>
      </c>
      <c r="AM11" s="49" t="str">
        <f t="shared" si="8"/>
        <v xml:space="preserve"> - </v>
      </c>
      <c r="AN11" s="49" t="str">
        <f t="shared" si="8"/>
        <v xml:space="preserve"> - </v>
      </c>
      <c r="AO11" s="49" t="str">
        <f t="shared" si="8"/>
        <v xml:space="preserve"> - </v>
      </c>
      <c r="AP11" s="49" t="str">
        <f t="shared" si="8"/>
        <v xml:space="preserve"> - </v>
      </c>
      <c r="AQ11" s="49" t="str">
        <f t="shared" si="8"/>
        <v xml:space="preserve"> - </v>
      </c>
      <c r="AR11" s="49" t="str">
        <f t="shared" si="8"/>
        <v xml:space="preserve"> - </v>
      </c>
      <c r="AS11" s="49" t="str">
        <f t="shared" si="8"/>
        <v xml:space="preserve"> - </v>
      </c>
      <c r="AT11" s="49" t="str">
        <f t="shared" si="8"/>
        <v xml:space="preserve"> - </v>
      </c>
      <c r="AU11" s="49" t="str">
        <f t="shared" si="8"/>
        <v xml:space="preserve"> - </v>
      </c>
      <c r="AV11" s="49" t="str">
        <f t="shared" si="8"/>
        <v xml:space="preserve"> - </v>
      </c>
      <c r="AW11" s="49" t="str">
        <f t="shared" si="8"/>
        <v xml:space="preserve"> - </v>
      </c>
    </row>
    <row r="12" spans="1:49" s="48" customFormat="1" x14ac:dyDescent="0.2">
      <c r="B12" s="81" t="s">
        <v>286</v>
      </c>
      <c r="C12" s="23"/>
      <c r="D12" s="23"/>
      <c r="E12" s="3"/>
      <c r="F12" s="50">
        <v>5</v>
      </c>
      <c r="G12" s="49">
        <f t="shared" si="0"/>
        <v>23</v>
      </c>
      <c r="H12" s="49">
        <f t="shared" ref="H12:AW12" si="9">IF(ISBLANK(Willian )," - ",Willian)</f>
        <v>1</v>
      </c>
      <c r="I12" s="49">
        <f t="shared" si="9"/>
        <v>1</v>
      </c>
      <c r="J12" s="49">
        <f t="shared" si="9"/>
        <v>2</v>
      </c>
      <c r="K12" s="49" t="str">
        <f t="shared" si="9"/>
        <v xml:space="preserve"> - </v>
      </c>
      <c r="L12" s="49">
        <f t="shared" si="9"/>
        <v>0</v>
      </c>
      <c r="M12" s="49">
        <f t="shared" si="9"/>
        <v>2</v>
      </c>
      <c r="N12" s="49">
        <f t="shared" si="9"/>
        <v>10</v>
      </c>
      <c r="O12" s="49">
        <f t="shared" si="9"/>
        <v>1</v>
      </c>
      <c r="P12" s="49" t="str">
        <f t="shared" si="9"/>
        <v xml:space="preserve"> - </v>
      </c>
      <c r="Q12" s="49">
        <f t="shared" si="9"/>
        <v>2</v>
      </c>
      <c r="R12" s="49">
        <f t="shared" si="9"/>
        <v>2</v>
      </c>
      <c r="S12" s="49">
        <f t="shared" si="9"/>
        <v>2</v>
      </c>
      <c r="T12" s="49" t="str">
        <f t="shared" si="9"/>
        <v xml:space="preserve"> - </v>
      </c>
      <c r="U12" s="49" t="str">
        <f t="shared" si="9"/>
        <v xml:space="preserve"> - </v>
      </c>
      <c r="V12" s="49" t="str">
        <f t="shared" si="9"/>
        <v xml:space="preserve"> - </v>
      </c>
      <c r="W12" s="49" t="str">
        <f t="shared" si="9"/>
        <v xml:space="preserve"> - </v>
      </c>
      <c r="X12" s="49" t="str">
        <f t="shared" si="9"/>
        <v xml:space="preserve"> - </v>
      </c>
      <c r="Y12" s="49" t="str">
        <f t="shared" si="9"/>
        <v xml:space="preserve"> - </v>
      </c>
      <c r="Z12" s="49" t="str">
        <f t="shared" si="9"/>
        <v xml:space="preserve"> - </v>
      </c>
      <c r="AA12" s="49" t="str">
        <f t="shared" si="9"/>
        <v xml:space="preserve"> - </v>
      </c>
      <c r="AB12" s="49" t="str">
        <f t="shared" si="9"/>
        <v xml:space="preserve"> - </v>
      </c>
      <c r="AC12" s="49" t="str">
        <f t="shared" si="9"/>
        <v xml:space="preserve"> - </v>
      </c>
      <c r="AD12" s="49" t="str">
        <f t="shared" si="9"/>
        <v xml:space="preserve"> - </v>
      </c>
      <c r="AE12" s="49" t="str">
        <f t="shared" si="9"/>
        <v xml:space="preserve"> - </v>
      </c>
      <c r="AF12" s="49" t="str">
        <f t="shared" si="9"/>
        <v xml:space="preserve"> - </v>
      </c>
      <c r="AG12" s="49" t="str">
        <f t="shared" si="9"/>
        <v xml:space="preserve"> - </v>
      </c>
      <c r="AH12" s="49" t="str">
        <f t="shared" si="9"/>
        <v xml:space="preserve"> - </v>
      </c>
      <c r="AI12" s="49" t="str">
        <f t="shared" si="9"/>
        <v xml:space="preserve"> - </v>
      </c>
      <c r="AJ12" s="49" t="str">
        <f t="shared" si="9"/>
        <v xml:space="preserve"> - </v>
      </c>
      <c r="AK12" s="49" t="str">
        <f t="shared" si="9"/>
        <v xml:space="preserve"> - </v>
      </c>
      <c r="AL12" s="49" t="str">
        <f t="shared" si="9"/>
        <v xml:space="preserve"> - </v>
      </c>
      <c r="AM12" s="49" t="str">
        <f t="shared" si="9"/>
        <v xml:space="preserve"> - </v>
      </c>
      <c r="AN12" s="49" t="str">
        <f t="shared" si="9"/>
        <v xml:space="preserve"> - </v>
      </c>
      <c r="AO12" s="49" t="str">
        <f t="shared" si="9"/>
        <v xml:space="preserve"> - </v>
      </c>
      <c r="AP12" s="49" t="str">
        <f t="shared" si="9"/>
        <v xml:space="preserve"> - </v>
      </c>
      <c r="AQ12" s="49" t="str">
        <f t="shared" si="9"/>
        <v xml:space="preserve"> - </v>
      </c>
      <c r="AR12" s="49" t="str">
        <f t="shared" si="9"/>
        <v xml:space="preserve"> - </v>
      </c>
      <c r="AS12" s="49" t="str">
        <f t="shared" si="9"/>
        <v xml:space="preserve"> - </v>
      </c>
      <c r="AT12" s="49" t="str">
        <f t="shared" si="9"/>
        <v xml:space="preserve"> - </v>
      </c>
      <c r="AU12" s="49" t="str">
        <f t="shared" si="9"/>
        <v xml:space="preserve"> - </v>
      </c>
      <c r="AV12" s="49" t="str">
        <f t="shared" si="9"/>
        <v xml:space="preserve"> - </v>
      </c>
      <c r="AW12" s="49" t="str">
        <f t="shared" si="9"/>
        <v xml:space="preserve"> - </v>
      </c>
    </row>
    <row r="13" spans="1:49" s="48" customFormat="1" x14ac:dyDescent="0.2">
      <c r="A13" s="95"/>
      <c r="B13" s="96" t="s">
        <v>287</v>
      </c>
      <c r="C13" s="97"/>
      <c r="D13" s="97"/>
      <c r="E13" s="98"/>
      <c r="F13" s="99">
        <f xml:space="preserve"> 4.7- 4.7</f>
        <v>0</v>
      </c>
      <c r="G13" s="94">
        <f t="shared" si="0"/>
        <v>11</v>
      </c>
      <c r="H13" s="49">
        <f t="shared" ref="H13:O13" si="10">IF(ISBLANK(Fernandinho )," - ",Fernandinho)</f>
        <v>4</v>
      </c>
      <c r="I13" s="49">
        <f t="shared" si="10"/>
        <v>1</v>
      </c>
      <c r="J13" s="49">
        <f t="shared" si="10"/>
        <v>0</v>
      </c>
      <c r="K13" s="49" t="str">
        <f t="shared" si="10"/>
        <v xml:space="preserve"> - </v>
      </c>
      <c r="L13" s="49">
        <f t="shared" si="10"/>
        <v>1</v>
      </c>
      <c r="M13" s="49">
        <f t="shared" si="10"/>
        <v>1</v>
      </c>
      <c r="N13" s="49">
        <f t="shared" si="10"/>
        <v>2</v>
      </c>
      <c r="O13" s="49">
        <f t="shared" si="10"/>
        <v>2</v>
      </c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</row>
    <row r="14" spans="1:49" s="48" customFormat="1" x14ac:dyDescent="0.2">
      <c r="B14" s="81" t="s">
        <v>224</v>
      </c>
      <c r="C14" s="23"/>
      <c r="D14" s="23"/>
      <c r="E14" s="25"/>
      <c r="F14" s="50">
        <v>3.7</v>
      </c>
      <c r="G14" s="49">
        <f>SUM(H14:AW14)</f>
        <v>6</v>
      </c>
      <c r="H14" s="94"/>
      <c r="I14" s="94"/>
      <c r="J14" s="94"/>
      <c r="K14" s="94"/>
      <c r="L14" s="94"/>
      <c r="M14" s="94"/>
      <c r="N14" s="94"/>
      <c r="O14" s="94"/>
      <c r="P14" s="49" t="str">
        <f t="shared" ref="P14:AW14" si="11">IF(ISBLANK(Routledge.W )," - ",Routledge.W)</f>
        <v xml:space="preserve"> - </v>
      </c>
      <c r="Q14" s="49">
        <f t="shared" si="11"/>
        <v>2</v>
      </c>
      <c r="R14" s="49">
        <f t="shared" si="11"/>
        <v>2</v>
      </c>
      <c r="S14" s="49">
        <f t="shared" si="11"/>
        <v>2</v>
      </c>
      <c r="T14" s="49" t="str">
        <f t="shared" si="11"/>
        <v xml:space="preserve"> - </v>
      </c>
      <c r="U14" s="49" t="str">
        <f t="shared" si="11"/>
        <v xml:space="preserve"> - </v>
      </c>
      <c r="V14" s="49" t="str">
        <f t="shared" si="11"/>
        <v xml:space="preserve"> - </v>
      </c>
      <c r="W14" s="49" t="str">
        <f t="shared" si="11"/>
        <v xml:space="preserve"> - </v>
      </c>
      <c r="X14" s="49" t="str">
        <f t="shared" si="11"/>
        <v xml:space="preserve"> - </v>
      </c>
      <c r="Y14" s="49" t="str">
        <f t="shared" si="11"/>
        <v xml:space="preserve"> - </v>
      </c>
      <c r="Z14" s="49" t="str">
        <f t="shared" si="11"/>
        <v xml:space="preserve"> - </v>
      </c>
      <c r="AA14" s="49" t="str">
        <f t="shared" si="11"/>
        <v xml:space="preserve"> - </v>
      </c>
      <c r="AB14" s="49" t="str">
        <f t="shared" si="11"/>
        <v xml:space="preserve"> - </v>
      </c>
      <c r="AC14" s="49" t="str">
        <f t="shared" si="11"/>
        <v xml:space="preserve"> - </v>
      </c>
      <c r="AD14" s="49" t="str">
        <f t="shared" si="11"/>
        <v xml:space="preserve"> - </v>
      </c>
      <c r="AE14" s="49" t="str">
        <f t="shared" si="11"/>
        <v xml:space="preserve"> - </v>
      </c>
      <c r="AF14" s="49" t="str">
        <f t="shared" si="11"/>
        <v xml:space="preserve"> - </v>
      </c>
      <c r="AG14" s="49" t="str">
        <f t="shared" si="11"/>
        <v xml:space="preserve"> - </v>
      </c>
      <c r="AH14" s="49" t="str">
        <f t="shared" si="11"/>
        <v xml:space="preserve"> - </v>
      </c>
      <c r="AI14" s="49" t="str">
        <f t="shared" si="11"/>
        <v xml:space="preserve"> - </v>
      </c>
      <c r="AJ14" s="49" t="str">
        <f t="shared" si="11"/>
        <v xml:space="preserve"> - </v>
      </c>
      <c r="AK14" s="49" t="str">
        <f t="shared" si="11"/>
        <v xml:space="preserve"> - </v>
      </c>
      <c r="AL14" s="49" t="str">
        <f t="shared" si="11"/>
        <v xml:space="preserve"> - </v>
      </c>
      <c r="AM14" s="49" t="str">
        <f t="shared" si="11"/>
        <v xml:space="preserve"> - </v>
      </c>
      <c r="AN14" s="49" t="str">
        <f t="shared" si="11"/>
        <v xml:space="preserve"> - </v>
      </c>
      <c r="AO14" s="49" t="str">
        <f t="shared" si="11"/>
        <v xml:space="preserve"> - </v>
      </c>
      <c r="AP14" s="49" t="str">
        <f t="shared" si="11"/>
        <v xml:space="preserve"> - </v>
      </c>
      <c r="AQ14" s="49" t="str">
        <f t="shared" si="11"/>
        <v xml:space="preserve"> - </v>
      </c>
      <c r="AR14" s="49" t="str">
        <f t="shared" si="11"/>
        <v xml:space="preserve"> - </v>
      </c>
      <c r="AS14" s="49" t="str">
        <f t="shared" si="11"/>
        <v xml:space="preserve"> - </v>
      </c>
      <c r="AT14" s="49" t="str">
        <f t="shared" si="11"/>
        <v xml:space="preserve"> - </v>
      </c>
      <c r="AU14" s="49" t="str">
        <f t="shared" si="11"/>
        <v xml:space="preserve"> - </v>
      </c>
      <c r="AV14" s="49" t="str">
        <f t="shared" si="11"/>
        <v xml:space="preserve"> - </v>
      </c>
      <c r="AW14" s="49" t="str">
        <f t="shared" si="11"/>
        <v xml:space="preserve"> - </v>
      </c>
    </row>
    <row r="15" spans="1:49" s="48" customFormat="1" x14ac:dyDescent="0.2">
      <c r="B15" s="81" t="s">
        <v>389</v>
      </c>
      <c r="C15" s="23"/>
      <c r="D15" s="23"/>
      <c r="E15" s="3"/>
      <c r="F15" s="50">
        <v>5.5</v>
      </c>
      <c r="G15" s="49">
        <f t="shared" si="0"/>
        <v>21</v>
      </c>
      <c r="H15" s="49">
        <f t="shared" ref="H15:AW15" si="12">IF(ISBLANK(Navas.J )," - ",Navas.J)</f>
        <v>0</v>
      </c>
      <c r="I15" s="49">
        <f t="shared" si="12"/>
        <v>4</v>
      </c>
      <c r="J15" s="49">
        <f t="shared" si="12"/>
        <v>1</v>
      </c>
      <c r="K15" s="49" t="str">
        <f t="shared" si="12"/>
        <v xml:space="preserve"> - </v>
      </c>
      <c r="L15" s="49">
        <f t="shared" si="12"/>
        <v>5</v>
      </c>
      <c r="M15" s="49">
        <f t="shared" si="12"/>
        <v>1</v>
      </c>
      <c r="N15" s="49">
        <f t="shared" si="12"/>
        <v>1</v>
      </c>
      <c r="O15" s="49">
        <f t="shared" si="12"/>
        <v>1</v>
      </c>
      <c r="P15" s="49" t="str">
        <f t="shared" si="12"/>
        <v xml:space="preserve"> - </v>
      </c>
      <c r="Q15" s="49">
        <f t="shared" si="12"/>
        <v>1</v>
      </c>
      <c r="R15" s="49">
        <f t="shared" si="12"/>
        <v>5</v>
      </c>
      <c r="S15" s="49">
        <f t="shared" si="12"/>
        <v>2</v>
      </c>
      <c r="T15" s="49" t="str">
        <f t="shared" si="12"/>
        <v xml:space="preserve"> - </v>
      </c>
      <c r="U15" s="49" t="str">
        <f t="shared" si="12"/>
        <v xml:space="preserve"> - </v>
      </c>
      <c r="V15" s="49" t="str">
        <f t="shared" si="12"/>
        <v xml:space="preserve"> - </v>
      </c>
      <c r="W15" s="49" t="str">
        <f t="shared" si="12"/>
        <v xml:space="preserve"> - </v>
      </c>
      <c r="X15" s="49" t="str">
        <f t="shared" si="12"/>
        <v xml:space="preserve"> - </v>
      </c>
      <c r="Y15" s="49" t="str">
        <f t="shared" si="12"/>
        <v xml:space="preserve"> - </v>
      </c>
      <c r="Z15" s="49" t="str">
        <f t="shared" si="12"/>
        <v xml:space="preserve"> - </v>
      </c>
      <c r="AA15" s="49" t="str">
        <f t="shared" si="12"/>
        <v xml:space="preserve"> - </v>
      </c>
      <c r="AB15" s="49" t="str">
        <f t="shared" si="12"/>
        <v xml:space="preserve"> - </v>
      </c>
      <c r="AC15" s="49" t="str">
        <f t="shared" si="12"/>
        <v xml:space="preserve"> - </v>
      </c>
      <c r="AD15" s="49" t="str">
        <f t="shared" si="12"/>
        <v xml:space="preserve"> - </v>
      </c>
      <c r="AE15" s="49" t="str">
        <f t="shared" si="12"/>
        <v xml:space="preserve"> - </v>
      </c>
      <c r="AF15" s="49" t="str">
        <f t="shared" si="12"/>
        <v xml:space="preserve"> - </v>
      </c>
      <c r="AG15" s="49" t="str">
        <f t="shared" si="12"/>
        <v xml:space="preserve"> - </v>
      </c>
      <c r="AH15" s="49" t="str">
        <f t="shared" si="12"/>
        <v xml:space="preserve"> - </v>
      </c>
      <c r="AI15" s="49" t="str">
        <f t="shared" si="12"/>
        <v xml:space="preserve"> - </v>
      </c>
      <c r="AJ15" s="49" t="str">
        <f t="shared" si="12"/>
        <v xml:space="preserve"> - </v>
      </c>
      <c r="AK15" s="49" t="str">
        <f t="shared" si="12"/>
        <v xml:space="preserve"> - </v>
      </c>
      <c r="AL15" s="49" t="str">
        <f t="shared" si="12"/>
        <v xml:space="preserve"> - </v>
      </c>
      <c r="AM15" s="49" t="str">
        <f t="shared" si="12"/>
        <v xml:space="preserve"> - </v>
      </c>
      <c r="AN15" s="49" t="str">
        <f t="shared" si="12"/>
        <v xml:space="preserve"> - </v>
      </c>
      <c r="AO15" s="49" t="str">
        <f t="shared" si="12"/>
        <v xml:space="preserve"> - </v>
      </c>
      <c r="AP15" s="49" t="str">
        <f t="shared" si="12"/>
        <v xml:space="preserve"> - </v>
      </c>
      <c r="AQ15" s="49" t="str">
        <f t="shared" si="12"/>
        <v xml:space="preserve"> - </v>
      </c>
      <c r="AR15" s="49" t="str">
        <f t="shared" si="12"/>
        <v xml:space="preserve"> - </v>
      </c>
      <c r="AS15" s="49" t="str">
        <f t="shared" si="12"/>
        <v xml:space="preserve"> - </v>
      </c>
      <c r="AT15" s="49" t="str">
        <f t="shared" si="12"/>
        <v xml:space="preserve"> - </v>
      </c>
      <c r="AU15" s="49" t="str">
        <f t="shared" si="12"/>
        <v xml:space="preserve"> - </v>
      </c>
      <c r="AV15" s="49" t="str">
        <f t="shared" si="12"/>
        <v xml:space="preserve"> - </v>
      </c>
      <c r="AW15" s="49" t="str">
        <f t="shared" si="12"/>
        <v xml:space="preserve"> - </v>
      </c>
    </row>
    <row r="16" spans="1:49" s="48" customFormat="1" x14ac:dyDescent="0.2">
      <c r="A16" s="95"/>
      <c r="B16" s="96" t="s">
        <v>180</v>
      </c>
      <c r="C16" s="97"/>
      <c r="D16" s="97"/>
      <c r="E16" s="98"/>
      <c r="F16" s="99">
        <f xml:space="preserve"> 6- 5.8</f>
        <v>0.20000000000000018</v>
      </c>
      <c r="G16" s="94">
        <f t="shared" si="0"/>
        <v>0</v>
      </c>
      <c r="H16" s="49">
        <f t="shared" ref="H16:O16" si="13">IF(ISBLANK(Torres.F )," - ",Torres.F)</f>
        <v>0</v>
      </c>
      <c r="I16" s="49">
        <f t="shared" si="13"/>
        <v>0</v>
      </c>
      <c r="J16" s="49" t="str">
        <f t="shared" si="13"/>
        <v xml:space="preserve"> - </v>
      </c>
      <c r="K16" s="49" t="str">
        <f t="shared" si="13"/>
        <v xml:space="preserve"> - </v>
      </c>
      <c r="L16" s="49" t="str">
        <f t="shared" si="13"/>
        <v xml:space="preserve"> - </v>
      </c>
      <c r="M16" s="49" t="str">
        <f t="shared" si="13"/>
        <v xml:space="preserve"> - </v>
      </c>
      <c r="N16" s="49" t="str">
        <f t="shared" si="13"/>
        <v xml:space="preserve"> - </v>
      </c>
      <c r="O16" s="49" t="str">
        <f t="shared" si="13"/>
        <v xml:space="preserve"> - </v>
      </c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</row>
    <row r="17" spans="1:49" s="48" customFormat="1" x14ac:dyDescent="0.2">
      <c r="B17" s="83" t="s">
        <v>509</v>
      </c>
      <c r="C17" s="23"/>
      <c r="D17" s="23"/>
      <c r="E17" s="25"/>
      <c r="F17" s="50">
        <v>7.5</v>
      </c>
      <c r="G17" s="49">
        <f>SUM(H17:AW17)</f>
        <v>16</v>
      </c>
      <c r="H17" s="94"/>
      <c r="I17" s="94"/>
      <c r="J17" s="94"/>
      <c r="K17" s="94"/>
      <c r="L17" s="94"/>
      <c r="M17" s="94"/>
      <c r="N17" s="94"/>
      <c r="O17" s="94"/>
      <c r="P17" s="49" t="str">
        <f t="shared" ref="P17:AW17" si="14">IF(ISBLANK(Berahino.S )," - ",Berahino.S)</f>
        <v xml:space="preserve"> - </v>
      </c>
      <c r="Q17" s="49">
        <f t="shared" si="14"/>
        <v>7</v>
      </c>
      <c r="R17" s="49">
        <f t="shared" si="14"/>
        <v>7</v>
      </c>
      <c r="S17" s="49">
        <f t="shared" si="14"/>
        <v>2</v>
      </c>
      <c r="T17" s="49" t="str">
        <f t="shared" si="14"/>
        <v xml:space="preserve"> - </v>
      </c>
      <c r="U17" s="49" t="str">
        <f t="shared" si="14"/>
        <v xml:space="preserve"> - </v>
      </c>
      <c r="V17" s="49" t="str">
        <f t="shared" si="14"/>
        <v xml:space="preserve"> - </v>
      </c>
      <c r="W17" s="49" t="str">
        <f t="shared" si="14"/>
        <v xml:space="preserve"> - </v>
      </c>
      <c r="X17" s="49" t="str">
        <f t="shared" si="14"/>
        <v xml:space="preserve"> - </v>
      </c>
      <c r="Y17" s="49" t="str">
        <f t="shared" si="14"/>
        <v xml:space="preserve"> - </v>
      </c>
      <c r="Z17" s="49" t="str">
        <f t="shared" si="14"/>
        <v xml:space="preserve"> - </v>
      </c>
      <c r="AA17" s="49" t="str">
        <f t="shared" si="14"/>
        <v xml:space="preserve"> - </v>
      </c>
      <c r="AB17" s="49" t="str">
        <f t="shared" si="14"/>
        <v xml:space="preserve"> - </v>
      </c>
      <c r="AC17" s="49" t="str">
        <f t="shared" si="14"/>
        <v xml:space="preserve"> - </v>
      </c>
      <c r="AD17" s="49" t="str">
        <f t="shared" si="14"/>
        <v xml:space="preserve"> - </v>
      </c>
      <c r="AE17" s="49" t="str">
        <f t="shared" si="14"/>
        <v xml:space="preserve"> - </v>
      </c>
      <c r="AF17" s="49" t="str">
        <f t="shared" si="14"/>
        <v xml:space="preserve"> - </v>
      </c>
      <c r="AG17" s="49" t="str">
        <f t="shared" si="14"/>
        <v xml:space="preserve"> - </v>
      </c>
      <c r="AH17" s="49" t="str">
        <f t="shared" si="14"/>
        <v xml:space="preserve"> - </v>
      </c>
      <c r="AI17" s="49" t="str">
        <f t="shared" si="14"/>
        <v xml:space="preserve"> - </v>
      </c>
      <c r="AJ17" s="49" t="str">
        <f t="shared" si="14"/>
        <v xml:space="preserve"> - </v>
      </c>
      <c r="AK17" s="49" t="str">
        <f t="shared" si="14"/>
        <v xml:space="preserve"> - </v>
      </c>
      <c r="AL17" s="49" t="str">
        <f t="shared" si="14"/>
        <v xml:space="preserve"> - </v>
      </c>
      <c r="AM17" s="49" t="str">
        <f t="shared" si="14"/>
        <v xml:space="preserve"> - </v>
      </c>
      <c r="AN17" s="49" t="str">
        <f t="shared" si="14"/>
        <v xml:space="preserve"> - </v>
      </c>
      <c r="AO17" s="49" t="str">
        <f t="shared" si="14"/>
        <v xml:space="preserve"> - </v>
      </c>
      <c r="AP17" s="49" t="str">
        <f t="shared" si="14"/>
        <v xml:space="preserve"> - </v>
      </c>
      <c r="AQ17" s="49" t="str">
        <f t="shared" si="14"/>
        <v xml:space="preserve"> - </v>
      </c>
      <c r="AR17" s="49" t="str">
        <f t="shared" si="14"/>
        <v xml:space="preserve"> - </v>
      </c>
      <c r="AS17" s="49" t="str">
        <f t="shared" si="14"/>
        <v xml:space="preserve"> - </v>
      </c>
      <c r="AT17" s="49" t="str">
        <f t="shared" si="14"/>
        <v xml:space="preserve"> - </v>
      </c>
      <c r="AU17" s="49" t="str">
        <f t="shared" si="14"/>
        <v xml:space="preserve"> - </v>
      </c>
      <c r="AV17" s="49" t="str">
        <f t="shared" si="14"/>
        <v xml:space="preserve"> - </v>
      </c>
      <c r="AW17" s="49" t="str">
        <f t="shared" si="14"/>
        <v xml:space="preserve"> - </v>
      </c>
    </row>
    <row r="18" spans="1:49" s="48" customFormat="1" x14ac:dyDescent="0.2">
      <c r="A18" s="95"/>
      <c r="B18" s="96" t="s">
        <v>476</v>
      </c>
      <c r="C18" s="97"/>
      <c r="D18" s="97"/>
      <c r="E18" s="98"/>
      <c r="F18" s="99">
        <f xml:space="preserve"> 20- 6.6</f>
        <v>13.4</v>
      </c>
      <c r="G18" s="94">
        <f t="shared" si="0"/>
        <v>10</v>
      </c>
      <c r="H18" s="49">
        <f t="shared" ref="H18:O18" si="15">IF(ISBLANK(Giroud.O )," - ",Giroud.O)</f>
        <v>4</v>
      </c>
      <c r="I18" s="49">
        <f t="shared" si="15"/>
        <v>6</v>
      </c>
      <c r="J18" s="49">
        <f t="shared" si="15"/>
        <v>0</v>
      </c>
      <c r="K18" s="49" t="str">
        <f t="shared" si="15"/>
        <v xml:space="preserve"> - </v>
      </c>
      <c r="L18" s="49">
        <f t="shared" si="15"/>
        <v>0</v>
      </c>
      <c r="M18" s="49">
        <f t="shared" si="15"/>
        <v>0</v>
      </c>
      <c r="N18" s="49">
        <f t="shared" si="15"/>
        <v>0</v>
      </c>
      <c r="O18" s="49">
        <f t="shared" si="15"/>
        <v>0</v>
      </c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I18" s="94"/>
      <c r="AJ18" s="94"/>
      <c r="AK18" s="94"/>
      <c r="AL18" s="94"/>
      <c r="AM18" s="94"/>
      <c r="AN18" s="94"/>
      <c r="AO18" s="94"/>
      <c r="AP18" s="94"/>
      <c r="AQ18" s="94"/>
      <c r="AR18" s="94"/>
      <c r="AS18" s="94"/>
      <c r="AT18" s="94"/>
      <c r="AU18" s="94"/>
      <c r="AV18" s="94"/>
      <c r="AW18" s="94"/>
    </row>
    <row r="19" spans="1:49" s="48" customFormat="1" x14ac:dyDescent="0.2">
      <c r="B19" s="81" t="s">
        <v>186</v>
      </c>
      <c r="C19" s="23"/>
      <c r="D19" s="23"/>
      <c r="E19" s="25"/>
      <c r="F19" s="50">
        <v>4.7</v>
      </c>
      <c r="G19" s="49">
        <f>SUM(H19:AW19)</f>
        <v>4</v>
      </c>
      <c r="H19" s="94"/>
      <c r="I19" s="94"/>
      <c r="J19" s="94"/>
      <c r="K19" s="94"/>
      <c r="L19" s="94"/>
      <c r="M19" s="94"/>
      <c r="N19" s="94"/>
      <c r="O19" s="94"/>
      <c r="P19" s="49" t="str">
        <f t="shared" ref="P19:AW19" si="16">IF(ISBLANK(Crouch.P )," - ",Crouch.P)</f>
        <v xml:space="preserve"> - </v>
      </c>
      <c r="Q19" s="49">
        <f t="shared" si="16"/>
        <v>2</v>
      </c>
      <c r="R19" s="49">
        <f t="shared" si="16"/>
        <v>2</v>
      </c>
      <c r="S19" s="49">
        <f t="shared" si="16"/>
        <v>0</v>
      </c>
      <c r="T19" s="49" t="str">
        <f t="shared" si="16"/>
        <v xml:space="preserve"> - </v>
      </c>
      <c r="U19" s="49" t="str">
        <f t="shared" si="16"/>
        <v xml:space="preserve"> - </v>
      </c>
      <c r="V19" s="49" t="str">
        <f t="shared" si="16"/>
        <v xml:space="preserve"> - </v>
      </c>
      <c r="W19" s="49" t="str">
        <f t="shared" si="16"/>
        <v xml:space="preserve"> - </v>
      </c>
      <c r="X19" s="49" t="str">
        <f t="shared" si="16"/>
        <v xml:space="preserve"> - </v>
      </c>
      <c r="Y19" s="49" t="str">
        <f t="shared" si="16"/>
        <v xml:space="preserve"> - </v>
      </c>
      <c r="Z19" s="49" t="str">
        <f t="shared" si="16"/>
        <v xml:space="preserve"> - </v>
      </c>
      <c r="AA19" s="49" t="str">
        <f t="shared" si="16"/>
        <v xml:space="preserve"> - </v>
      </c>
      <c r="AB19" s="49" t="str">
        <f t="shared" si="16"/>
        <v xml:space="preserve"> - </v>
      </c>
      <c r="AC19" s="49" t="str">
        <f t="shared" si="16"/>
        <v xml:space="preserve"> - </v>
      </c>
      <c r="AD19" s="49" t="str">
        <f t="shared" si="16"/>
        <v xml:space="preserve"> - </v>
      </c>
      <c r="AE19" s="49" t="str">
        <f t="shared" si="16"/>
        <v xml:space="preserve"> - </v>
      </c>
      <c r="AF19" s="49" t="str">
        <f t="shared" si="16"/>
        <v xml:space="preserve"> - </v>
      </c>
      <c r="AG19" s="49" t="str">
        <f t="shared" si="16"/>
        <v xml:space="preserve"> - </v>
      </c>
      <c r="AH19" s="49" t="str">
        <f t="shared" si="16"/>
        <v xml:space="preserve"> - </v>
      </c>
      <c r="AI19" s="49" t="str">
        <f t="shared" si="16"/>
        <v xml:space="preserve"> - </v>
      </c>
      <c r="AJ19" s="49" t="str">
        <f t="shared" si="16"/>
        <v xml:space="preserve"> - </v>
      </c>
      <c r="AK19" s="49" t="str">
        <f t="shared" si="16"/>
        <v xml:space="preserve"> - </v>
      </c>
      <c r="AL19" s="49" t="str">
        <f t="shared" si="16"/>
        <v xml:space="preserve"> - </v>
      </c>
      <c r="AM19" s="49" t="str">
        <f t="shared" si="16"/>
        <v xml:space="preserve"> - </v>
      </c>
      <c r="AN19" s="49" t="str">
        <f t="shared" si="16"/>
        <v xml:space="preserve"> - </v>
      </c>
      <c r="AO19" s="49" t="str">
        <f t="shared" si="16"/>
        <v xml:space="preserve"> - </v>
      </c>
      <c r="AP19" s="49" t="str">
        <f t="shared" si="16"/>
        <v xml:space="preserve"> - </v>
      </c>
      <c r="AQ19" s="49" t="str">
        <f t="shared" si="16"/>
        <v xml:space="preserve"> - </v>
      </c>
      <c r="AR19" s="49" t="str">
        <f t="shared" si="16"/>
        <v xml:space="preserve"> - </v>
      </c>
      <c r="AS19" s="49" t="str">
        <f t="shared" si="16"/>
        <v xml:space="preserve"> - </v>
      </c>
      <c r="AT19" s="49" t="str">
        <f t="shared" si="16"/>
        <v xml:space="preserve"> - </v>
      </c>
      <c r="AU19" s="49" t="str">
        <f t="shared" si="16"/>
        <v xml:space="preserve"> - </v>
      </c>
      <c r="AV19" s="49" t="str">
        <f t="shared" si="16"/>
        <v xml:space="preserve"> - </v>
      </c>
      <c r="AW19" s="49" t="str">
        <f t="shared" si="16"/>
        <v xml:space="preserve"> - </v>
      </c>
    </row>
    <row r="20" spans="1:49" s="48" customFormat="1" x14ac:dyDescent="0.2">
      <c r="B20" s="23"/>
      <c r="C20" s="23"/>
      <c r="D20" s="23"/>
      <c r="E20" s="23"/>
      <c r="F20" s="50"/>
      <c r="G20" s="49"/>
      <c r="H20" s="64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49"/>
      <c r="AL20" s="49"/>
      <c r="AM20" s="49"/>
      <c r="AN20" s="49"/>
      <c r="AO20" s="49"/>
      <c r="AP20" s="49"/>
      <c r="AQ20" s="49"/>
      <c r="AR20" s="49"/>
      <c r="AS20" s="49"/>
      <c r="AT20" s="49"/>
      <c r="AU20" s="49"/>
      <c r="AV20" s="49"/>
      <c r="AW20" s="49"/>
    </row>
    <row r="21" spans="1:49" s="48" customFormat="1" x14ac:dyDescent="0.2">
      <c r="B21" s="23"/>
      <c r="C21" s="23"/>
      <c r="D21" s="23"/>
      <c r="E21" s="23"/>
      <c r="F21" s="50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49"/>
    </row>
    <row r="22" spans="1:49" x14ac:dyDescent="0.2">
      <c r="F22" s="4">
        <f t="shared" ref="F22:AU22" si="17">SUM(F4:F21)</f>
        <v>71.2</v>
      </c>
      <c r="G22" s="6">
        <f t="shared" si="17"/>
        <v>237</v>
      </c>
      <c r="H22" s="2">
        <f t="shared" si="17"/>
        <v>27</v>
      </c>
      <c r="I22" s="2">
        <f t="shared" si="17"/>
        <v>24</v>
      </c>
      <c r="J22" s="2">
        <f t="shared" si="17"/>
        <v>28</v>
      </c>
      <c r="K22" s="2">
        <f t="shared" si="17"/>
        <v>0</v>
      </c>
      <c r="L22" s="2">
        <f t="shared" si="17"/>
        <v>17</v>
      </c>
      <c r="M22" s="2">
        <f t="shared" si="17"/>
        <v>21</v>
      </c>
      <c r="N22" s="2">
        <f t="shared" si="17"/>
        <v>22</v>
      </c>
      <c r="O22" s="2">
        <f t="shared" si="17"/>
        <v>8</v>
      </c>
      <c r="P22" s="2">
        <f t="shared" si="17"/>
        <v>0</v>
      </c>
      <c r="Q22" s="2">
        <f t="shared" si="17"/>
        <v>31</v>
      </c>
      <c r="R22" s="2">
        <f t="shared" si="17"/>
        <v>34</v>
      </c>
      <c r="S22" s="2">
        <f t="shared" si="17"/>
        <v>25</v>
      </c>
      <c r="T22" s="2">
        <f t="shared" si="17"/>
        <v>0</v>
      </c>
      <c r="U22" s="2">
        <f t="shared" si="17"/>
        <v>0</v>
      </c>
      <c r="V22" s="2">
        <f t="shared" si="17"/>
        <v>0</v>
      </c>
      <c r="W22" s="2">
        <f t="shared" si="17"/>
        <v>0</v>
      </c>
      <c r="X22" s="2">
        <f t="shared" si="17"/>
        <v>0</v>
      </c>
      <c r="Y22" s="2">
        <f t="shared" si="17"/>
        <v>0</v>
      </c>
      <c r="Z22" s="2">
        <f t="shared" si="17"/>
        <v>0</v>
      </c>
      <c r="AA22" s="2">
        <f t="shared" si="17"/>
        <v>0</v>
      </c>
      <c r="AB22" s="2">
        <f t="shared" si="17"/>
        <v>0</v>
      </c>
      <c r="AC22" s="2">
        <f t="shared" si="17"/>
        <v>0</v>
      </c>
      <c r="AD22" s="2">
        <f t="shared" si="17"/>
        <v>0</v>
      </c>
      <c r="AE22" s="2">
        <f t="shared" si="17"/>
        <v>0</v>
      </c>
      <c r="AF22" s="2">
        <f t="shared" si="17"/>
        <v>0</v>
      </c>
      <c r="AG22" s="2">
        <f t="shared" si="17"/>
        <v>0</v>
      </c>
      <c r="AH22" s="2">
        <f t="shared" si="17"/>
        <v>0</v>
      </c>
      <c r="AI22" s="2">
        <f t="shared" si="17"/>
        <v>0</v>
      </c>
      <c r="AJ22" s="2">
        <f t="shared" si="17"/>
        <v>0</v>
      </c>
      <c r="AK22" s="2">
        <f t="shared" si="17"/>
        <v>0</v>
      </c>
      <c r="AL22" s="2">
        <f t="shared" si="17"/>
        <v>0</v>
      </c>
      <c r="AM22" s="2">
        <f t="shared" si="17"/>
        <v>0</v>
      </c>
      <c r="AN22" s="2">
        <f t="shared" si="17"/>
        <v>0</v>
      </c>
      <c r="AO22" s="2">
        <f t="shared" si="17"/>
        <v>0</v>
      </c>
      <c r="AP22" s="2">
        <f t="shared" si="17"/>
        <v>0</v>
      </c>
      <c r="AQ22" s="2">
        <f t="shared" si="17"/>
        <v>0</v>
      </c>
      <c r="AR22" s="2">
        <f t="shared" si="17"/>
        <v>0</v>
      </c>
      <c r="AS22" s="2">
        <f t="shared" si="17"/>
        <v>0</v>
      </c>
      <c r="AT22" s="2">
        <f t="shared" si="17"/>
        <v>0</v>
      </c>
      <c r="AU22" s="2">
        <f t="shared" si="17"/>
        <v>0</v>
      </c>
      <c r="AV22" s="2">
        <f t="shared" ref="AV22:AW22" si="18">SUM(AV4:AV21)</f>
        <v>0</v>
      </c>
      <c r="AW22" s="2">
        <f t="shared" si="18"/>
        <v>0</v>
      </c>
    </row>
    <row r="23" spans="1:49" x14ac:dyDescent="0.2">
      <c r="G23" s="2" t="s">
        <v>46</v>
      </c>
      <c r="H23" s="2">
        <f>RANK(H22,Scores!H3:H18)</f>
        <v>5</v>
      </c>
      <c r="I23" s="2">
        <f>RANK(I22,Scores!I3:I18)</f>
        <v>8</v>
      </c>
      <c r="J23" s="2">
        <f>RANK(J22,Scores!J3:J18)</f>
        <v>7</v>
      </c>
      <c r="K23" s="2">
        <f>RANK(K22,Scores!K3:K18)</f>
        <v>1</v>
      </c>
      <c r="L23" s="2">
        <f>RANK(L22,Scores!L3:L18)</f>
        <v>14</v>
      </c>
      <c r="M23" s="2">
        <f>RANK(M22,Scores!M3:M18)</f>
        <v>11</v>
      </c>
      <c r="N23" s="2">
        <f>RANK(N22,Scores!N3:N18)</f>
        <v>11</v>
      </c>
      <c r="O23" s="2">
        <f>RANK(O22,Scores!O3:O18)</f>
        <v>16</v>
      </c>
      <c r="P23" s="2">
        <f>RANK(P22,Scores!P3:P18)</f>
        <v>1</v>
      </c>
      <c r="Q23" s="2">
        <f>RANK(Q22,Scores!Q3:Q18)</f>
        <v>7</v>
      </c>
      <c r="R23" s="2">
        <f>RANK(R22,Scores!R3:R18)</f>
        <v>5</v>
      </c>
      <c r="S23" s="2">
        <f>RANK(S22,Scores!S3:S18)</f>
        <v>9</v>
      </c>
      <c r="T23" s="2">
        <f>RANK(T22,Scores!T3:T18)</f>
        <v>1</v>
      </c>
      <c r="U23" s="2">
        <f>RANK(U22,Scores!U3:U18)</f>
        <v>1</v>
      </c>
      <c r="V23" s="2">
        <f>RANK(V22,Scores!V3:V18)</f>
        <v>1</v>
      </c>
      <c r="W23" s="2">
        <f>RANK(W22,Scores!W3:W18)</f>
        <v>1</v>
      </c>
      <c r="X23" s="2">
        <f>RANK(X22,Scores!X3:X18)</f>
        <v>1</v>
      </c>
      <c r="Y23" s="2">
        <f>RANK(Y22,Scores!Y3:Y18)</f>
        <v>1</v>
      </c>
      <c r="Z23" s="2">
        <f>RANK(Z22,Scores!Z3:Z18)</f>
        <v>1</v>
      </c>
      <c r="AA23" s="2">
        <f>RANK(AA22,Scores!AA3:AA18)</f>
        <v>1</v>
      </c>
      <c r="AB23" s="2">
        <f>RANK(AB22,Scores!AB3:AB18)</f>
        <v>1</v>
      </c>
      <c r="AC23" s="2">
        <f>RANK(AC22,Scores!AC3:AC18)</f>
        <v>1</v>
      </c>
      <c r="AD23" s="2">
        <f>RANK(AD22,Scores!AD3:AD18)</f>
        <v>1</v>
      </c>
      <c r="AE23" s="2">
        <f>RANK(AE22,Scores!AE3:AE18)</f>
        <v>1</v>
      </c>
      <c r="AF23" s="2">
        <f>RANK(AF22,Scores!AF3:AF18)</f>
        <v>1</v>
      </c>
      <c r="AG23" s="2">
        <f>RANK(AG22,Scores!AG3:AG18)</f>
        <v>1</v>
      </c>
      <c r="AH23" s="2">
        <f>RANK(AH22,Scores!AH3:AH18)</f>
        <v>1</v>
      </c>
      <c r="AI23" s="2">
        <f>RANK(AI22,Scores!AI3:AI18)</f>
        <v>1</v>
      </c>
      <c r="AJ23" s="2">
        <f>RANK(AJ22,Scores!AJ3:AJ18)</f>
        <v>1</v>
      </c>
      <c r="AK23" s="2">
        <f>RANK(AK22,Scores!AK3:AK18)</f>
        <v>1</v>
      </c>
      <c r="AL23" s="2">
        <f>RANK(AL22,Scores!AL3:AL18)</f>
        <v>1</v>
      </c>
      <c r="AM23" s="2">
        <f>RANK(AM22,Scores!AM3:AM18)</f>
        <v>1</v>
      </c>
      <c r="AN23" s="2">
        <f>RANK(AN22,Scores!AN3:AN18)</f>
        <v>1</v>
      </c>
      <c r="AO23" s="2">
        <f>RANK(AO22,Scores!AO3:AO18)</f>
        <v>1</v>
      </c>
      <c r="AP23" s="2">
        <f>RANK(AP22,Scores!AP3:AP18)</f>
        <v>1</v>
      </c>
      <c r="AQ23" s="2">
        <f>RANK(AQ22,Scores!AQ3:AQ18)</f>
        <v>1</v>
      </c>
      <c r="AR23" s="2">
        <f>RANK(AR22,Scores!AR3:AR18)</f>
        <v>1</v>
      </c>
      <c r="AS23" s="2">
        <f>RANK(AS22,Scores!AS3:AS18)</f>
        <v>1</v>
      </c>
      <c r="AT23" s="2">
        <f>RANK(AT22,Scores!AT3:AT18)</f>
        <v>1</v>
      </c>
      <c r="AU23" s="2">
        <f>RANK(AU22,Scores!AU3:AU18)</f>
        <v>1</v>
      </c>
      <c r="AV23" s="2">
        <f>RANK(AV22,Scores!AV3:AV18)</f>
        <v>1</v>
      </c>
      <c r="AW23" s="2">
        <f>RANK(AW22,Scores!AW3:AW18)</f>
        <v>1</v>
      </c>
    </row>
    <row r="24" spans="1:49" x14ac:dyDescent="0.2">
      <c r="B24" t="s">
        <v>65</v>
      </c>
      <c r="F24" s="4">
        <f>75-F22</f>
        <v>3.7999999999999972</v>
      </c>
    </row>
    <row r="25" spans="1:49" x14ac:dyDescent="0.2">
      <c r="G25" s="2" t="s">
        <v>2</v>
      </c>
      <c r="H25" s="2">
        <f>H22</f>
        <v>27</v>
      </c>
      <c r="I25" s="2">
        <f t="shared" ref="I25:AU25" si="19">H25+I22</f>
        <v>51</v>
      </c>
      <c r="J25" s="2">
        <f t="shared" si="19"/>
        <v>79</v>
      </c>
      <c r="K25" s="2">
        <f t="shared" si="19"/>
        <v>79</v>
      </c>
      <c r="L25" s="2">
        <f t="shared" si="19"/>
        <v>96</v>
      </c>
      <c r="M25" s="2">
        <f t="shared" si="19"/>
        <v>117</v>
      </c>
      <c r="N25" s="2">
        <f t="shared" si="19"/>
        <v>139</v>
      </c>
      <c r="O25" s="2">
        <f t="shared" si="19"/>
        <v>147</v>
      </c>
      <c r="P25" s="2">
        <f t="shared" si="19"/>
        <v>147</v>
      </c>
      <c r="Q25" s="2">
        <f t="shared" si="19"/>
        <v>178</v>
      </c>
      <c r="R25" s="2">
        <f t="shared" si="19"/>
        <v>212</v>
      </c>
      <c r="S25" s="2">
        <f t="shared" si="19"/>
        <v>237</v>
      </c>
      <c r="T25" s="2">
        <f t="shared" si="19"/>
        <v>237</v>
      </c>
      <c r="U25" s="2">
        <f t="shared" si="19"/>
        <v>237</v>
      </c>
      <c r="V25" s="2">
        <f t="shared" si="19"/>
        <v>237</v>
      </c>
      <c r="W25" s="2">
        <f t="shared" si="19"/>
        <v>237</v>
      </c>
      <c r="X25" s="2">
        <f t="shared" si="19"/>
        <v>237</v>
      </c>
      <c r="Y25" s="2">
        <f t="shared" si="19"/>
        <v>237</v>
      </c>
      <c r="Z25" s="2">
        <f t="shared" si="19"/>
        <v>237</v>
      </c>
      <c r="AA25" s="2">
        <f t="shared" si="19"/>
        <v>237</v>
      </c>
      <c r="AB25" s="2">
        <f t="shared" si="19"/>
        <v>237</v>
      </c>
      <c r="AC25" s="2">
        <f t="shared" si="19"/>
        <v>237</v>
      </c>
      <c r="AD25" s="2">
        <f t="shared" si="19"/>
        <v>237</v>
      </c>
      <c r="AE25" s="2">
        <f t="shared" si="19"/>
        <v>237</v>
      </c>
      <c r="AF25" s="2">
        <f t="shared" si="19"/>
        <v>237</v>
      </c>
      <c r="AG25" s="2">
        <f t="shared" si="19"/>
        <v>237</v>
      </c>
      <c r="AH25" s="2">
        <f t="shared" si="19"/>
        <v>237</v>
      </c>
      <c r="AI25" s="2">
        <f t="shared" si="19"/>
        <v>237</v>
      </c>
      <c r="AJ25" s="2">
        <f t="shared" si="19"/>
        <v>237</v>
      </c>
      <c r="AK25" s="2">
        <f t="shared" si="19"/>
        <v>237</v>
      </c>
      <c r="AL25" s="2">
        <f t="shared" si="19"/>
        <v>237</v>
      </c>
      <c r="AM25" s="2">
        <f t="shared" si="19"/>
        <v>237</v>
      </c>
      <c r="AN25" s="2">
        <f t="shared" si="19"/>
        <v>237</v>
      </c>
      <c r="AO25" s="2">
        <f t="shared" si="19"/>
        <v>237</v>
      </c>
      <c r="AP25" s="2">
        <f t="shared" si="19"/>
        <v>237</v>
      </c>
      <c r="AQ25" s="2">
        <f t="shared" si="19"/>
        <v>237</v>
      </c>
      <c r="AR25" s="2">
        <f t="shared" si="19"/>
        <v>237</v>
      </c>
      <c r="AS25" s="2">
        <f t="shared" si="19"/>
        <v>237</v>
      </c>
      <c r="AT25" s="2">
        <f t="shared" si="19"/>
        <v>237</v>
      </c>
      <c r="AU25" s="2">
        <f t="shared" si="19"/>
        <v>237</v>
      </c>
      <c r="AV25" s="2">
        <f t="shared" ref="AV25" si="20">AU25+AV22</f>
        <v>237</v>
      </c>
      <c r="AW25" s="2">
        <f t="shared" ref="AW25" si="21">AV25+AW22</f>
        <v>237</v>
      </c>
    </row>
    <row r="26" spans="1:49" x14ac:dyDescent="0.2">
      <c r="G26" s="2" t="s">
        <v>47</v>
      </c>
      <c r="H26" s="2">
        <f>RANK(H25,TotalScores!H3:H18)</f>
        <v>5</v>
      </c>
      <c r="I26" s="2">
        <f>RANK(I25,TotalScores!I3:I18)</f>
        <v>9</v>
      </c>
      <c r="J26" s="2">
        <f>RANK(J25,TotalScores!J3:J18)</f>
        <v>6</v>
      </c>
      <c r="K26" s="2">
        <f>RANK(K25,TotalScores!K3:K18)</f>
        <v>6</v>
      </c>
      <c r="L26" s="2">
        <f>RANK(L25,TotalScores!L3:L18)</f>
        <v>11</v>
      </c>
      <c r="M26" s="2">
        <f>RANK(M25,TotalScores!M3:M18)</f>
        <v>11</v>
      </c>
      <c r="N26" s="2">
        <f>RANK(N25,TotalScores!N3:N18)</f>
        <v>11</v>
      </c>
      <c r="O26" s="2">
        <f>RANK(O25,TotalScores!O3:O18)</f>
        <v>11</v>
      </c>
      <c r="P26" s="2">
        <f>RANK(P25,TotalScores!P3:P18)</f>
        <v>11</v>
      </c>
      <c r="Q26" s="2">
        <f>RANK(Q25,TotalScores!Q3:Q18)</f>
        <v>11</v>
      </c>
      <c r="R26" s="2">
        <f>RANK(R25,TotalScores!R3:R18)</f>
        <v>9</v>
      </c>
      <c r="S26" s="2">
        <f>RANK(S25,TotalScores!S3:S18)</f>
        <v>10</v>
      </c>
      <c r="T26" s="2">
        <f>RANK(T25,TotalScores!T3:T18)</f>
        <v>10</v>
      </c>
      <c r="U26" s="2">
        <f>RANK(U25,TotalScores!U3:U18)</f>
        <v>10</v>
      </c>
      <c r="V26" s="2">
        <f>RANK(V25,TotalScores!V3:V18)</f>
        <v>10</v>
      </c>
      <c r="W26" s="2">
        <f>RANK(W25,TotalScores!W3:W18)</f>
        <v>10</v>
      </c>
      <c r="X26" s="2">
        <f>RANK(X25,TotalScores!X3:X18)</f>
        <v>10</v>
      </c>
      <c r="Y26" s="2">
        <f>RANK(Y25,TotalScores!Y3:Y18)</f>
        <v>10</v>
      </c>
      <c r="Z26" s="2">
        <f>RANK(Z25,TotalScores!Z3:Z18)</f>
        <v>10</v>
      </c>
      <c r="AA26" s="2">
        <f>RANK(AA25,TotalScores!AA3:AA18)</f>
        <v>10</v>
      </c>
      <c r="AB26" s="2">
        <f>RANK(AB25,TotalScores!AB3:AB18)</f>
        <v>10</v>
      </c>
      <c r="AC26" s="2">
        <f>RANK(AC25,TotalScores!AC3:AC18)</f>
        <v>10</v>
      </c>
      <c r="AD26" s="2">
        <f>RANK(AD25,TotalScores!AD3:AD18)</f>
        <v>10</v>
      </c>
      <c r="AE26" s="2">
        <f>RANK(AE25,TotalScores!AE3:AE18)</f>
        <v>10</v>
      </c>
      <c r="AF26" s="2">
        <f>RANK(AF25,TotalScores!AF3:AF18)</f>
        <v>10</v>
      </c>
      <c r="AG26" s="2">
        <f>RANK(AG25,TotalScores!AG3:AG18)</f>
        <v>10</v>
      </c>
      <c r="AH26" s="2">
        <f>RANK(AH25,TotalScores!AH3:AH18)</f>
        <v>10</v>
      </c>
      <c r="AI26" s="2">
        <f>RANK(AI25,TotalScores!AI3:AI18)</f>
        <v>10</v>
      </c>
      <c r="AJ26" s="2">
        <f>RANK(AJ25,TotalScores!AJ3:AJ18)</f>
        <v>10</v>
      </c>
      <c r="AK26" s="2">
        <f>RANK(AK25,TotalScores!AK3:AK18)</f>
        <v>10</v>
      </c>
      <c r="AL26" s="2">
        <f>RANK(AL25,TotalScores!AL3:AL18)</f>
        <v>10</v>
      </c>
      <c r="AM26" s="2">
        <f>RANK(AM25,TotalScores!AM3:AM18)</f>
        <v>10</v>
      </c>
      <c r="AN26" s="2">
        <f>RANK(AN25,TotalScores!AN3:AN18)</f>
        <v>10</v>
      </c>
      <c r="AO26" s="2">
        <f>RANK(AO25,TotalScores!AO3:AO18)</f>
        <v>10</v>
      </c>
      <c r="AP26" s="2">
        <f>RANK(AP25,TotalScores!AP3:AP18)</f>
        <v>10</v>
      </c>
      <c r="AQ26" s="2">
        <f>RANK(AQ25,TotalScores!AQ3:AQ18)</f>
        <v>10</v>
      </c>
      <c r="AR26" s="2">
        <f>RANK(AR25,TotalScores!AR3:AR18)</f>
        <v>10</v>
      </c>
      <c r="AS26" s="2">
        <f>RANK(AS25,TotalScores!AS3:AS18)</f>
        <v>10</v>
      </c>
      <c r="AT26" s="2">
        <f>RANK(AT25,TotalScores!AT3:AT18)</f>
        <v>10</v>
      </c>
      <c r="AU26" s="2">
        <f>RANK(AU25,TotalScores!AU3:AU18)</f>
        <v>10</v>
      </c>
      <c r="AV26" s="2">
        <f>RANK(AV25,TotalScores!AV3:AV18)</f>
        <v>10</v>
      </c>
      <c r="AW26" s="2">
        <f>RANK(AW25,TotalScores!AW3:AW18)</f>
        <v>8</v>
      </c>
    </row>
    <row r="30" spans="1:49" x14ac:dyDescent="0.2">
      <c r="J30" s="4"/>
    </row>
    <row r="31" spans="1:49" x14ac:dyDescent="0.2">
      <c r="J31" s="4"/>
    </row>
    <row r="32" spans="1:49" x14ac:dyDescent="0.2">
      <c r="J32" s="4"/>
    </row>
    <row r="33" spans="10:10" x14ac:dyDescent="0.2">
      <c r="J33" s="4"/>
    </row>
    <row r="34" spans="10:10" x14ac:dyDescent="0.2">
      <c r="J34" s="4"/>
    </row>
    <row r="35" spans="10:10" x14ac:dyDescent="0.2">
      <c r="J35" s="4"/>
    </row>
    <row r="36" spans="10:10" x14ac:dyDescent="0.2">
      <c r="J36" s="4"/>
    </row>
    <row r="37" spans="10:10" x14ac:dyDescent="0.2">
      <c r="J37" s="4"/>
    </row>
    <row r="38" spans="10:10" x14ac:dyDescent="0.2">
      <c r="J38" s="4"/>
    </row>
    <row r="39" spans="10:10" x14ac:dyDescent="0.2">
      <c r="J39" s="47"/>
    </row>
    <row r="40" spans="10:10" x14ac:dyDescent="0.2">
      <c r="J40" s="4"/>
    </row>
    <row r="41" spans="10:10" x14ac:dyDescent="0.2">
      <c r="J41" s="4"/>
    </row>
  </sheetData>
  <phoneticPr fontId="17" type="noConversion"/>
  <dataValidations count="5">
    <dataValidation type="list" showInputMessage="1" showErrorMessage="1" errorTitle="stop" sqref="B16:D19">
      <formula1>PlayerListFwd</formula1>
    </dataValidation>
    <dataValidation type="list" showInputMessage="1" showErrorMessage="1" errorTitle="stop" sqref="B15:D15">
      <formula1>PlayerListMidFwd</formula1>
    </dataValidation>
    <dataValidation type="list" showInputMessage="1" showErrorMessage="1" errorTitle="stop" sqref="B11:D14">
      <formula1>PlayerListMid</formula1>
    </dataValidation>
    <dataValidation type="list" showInputMessage="1" showErrorMessage="1" errorTitle="stop" sqref="B5:D10">
      <formula1>PlayerListDef</formula1>
    </dataValidation>
    <dataValidation type="list" showInputMessage="1" showErrorMessage="1" errorTitle="stop" sqref="B4">
      <formula1>PlayerListGK</formula1>
    </dataValidation>
  </dataValidations>
  <hyperlinks>
    <hyperlink ref="B4" r:id="rId1" display="https://fantasyfootball.telegraph.co.uk/premierleague/statistics/points/1006"/>
    <hyperlink ref="B5" r:id="rId2" display="https://fantasyfootball.telegraph.co.uk/premierleague/statistics/points/2240"/>
    <hyperlink ref="B7" r:id="rId3" display="https://fantasyfootball.telegraph.co.uk/premierleague/statistics/points/2159"/>
    <hyperlink ref="B8" r:id="rId4" display="https://fantasyfootball.telegraph.co.uk/premierleague/statistics/points/2055"/>
    <hyperlink ref="B9" r:id="rId5" display="https://fantasyfootball.telegraph.co.uk/premierleague/statistics/points/2015"/>
    <hyperlink ref="B11" r:id="rId6" display="https://fantasyfootball.telegraph.co.uk/premierleague/statistics/points/3009"/>
    <hyperlink ref="B12" r:id="rId7" display="https://fantasyfootball.telegraph.co.uk/premierleague/statistics/points/3227"/>
    <hyperlink ref="B13" r:id="rId8" display="https://fantasyfootball.telegraph.co.uk/premierleague/statistics/points/3018"/>
    <hyperlink ref="B15" r:id="rId9" display="https://fantasyfootball.telegraph.co.uk/premierleague/statistics/points/3013"/>
    <hyperlink ref="B16" r:id="rId10" display="https://fantasyfootball.telegraph.co.uk/premierleague/statistics/points/4006"/>
    <hyperlink ref="B18" r:id="rId11" display="https://fantasyfootball.telegraph.co.uk/premierleague/statistics/points/4010"/>
    <hyperlink ref="B6" r:id="rId12" display="https://fantasyfootball.telegraph.co.uk/premierleague/statistics/points/2219"/>
    <hyperlink ref="B10" r:id="rId13" display="https://fantasyfootball.telegraph.co.uk/premierleague/statistics/points/2151"/>
    <hyperlink ref="B14" r:id="rId14" display="https://fantasyfootball.telegraph.co.uk/premierleague/statistics/points/3029"/>
    <hyperlink ref="B17" r:id="rId15" display="https://fantasyfootball.telegraph.co.uk/premierleague/statistics/points/4103"/>
    <hyperlink ref="B19" r:id="rId16" display="https://fantasyfootball.telegraph.co.uk/premierleague/statistics/points/4028"/>
  </hyperlinks>
  <pageMargins left="0.75" right="0.75" top="1" bottom="1" header="0.5" footer="0.5"/>
  <pageSetup paperSize="9" orientation="portrait" horizontalDpi="0" verticalDpi="0" r:id="rId17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W36"/>
  <sheetViews>
    <sheetView workbookViewId="0">
      <pane xSplit="7" ySplit="3" topLeftCell="H4" activePane="bottomRight" state="frozen"/>
      <selection activeCell="A24" sqref="A24"/>
      <selection pane="topRight" activeCell="A24" sqref="A24"/>
      <selection pane="bottomLeft" activeCell="A24" sqref="A24"/>
      <selection pane="bottomRight" activeCell="Q29" sqref="Q29"/>
    </sheetView>
  </sheetViews>
  <sheetFormatPr defaultRowHeight="12.75" x14ac:dyDescent="0.2"/>
  <cols>
    <col min="1" max="1" width="5" style="2" hidden="1" customWidth="1"/>
    <col min="2" max="2" width="20" customWidth="1"/>
    <col min="3" max="3" width="19" hidden="1" customWidth="1"/>
    <col min="4" max="4" width="0.28515625" hidden="1" customWidth="1"/>
    <col min="5" max="5" width="2.85546875" hidden="1" customWidth="1"/>
    <col min="6" max="6" width="5.28515625" style="4" customWidth="1"/>
    <col min="7" max="7" width="11.140625" style="2" customWidth="1"/>
    <col min="8" max="49" width="10.140625" style="2" customWidth="1"/>
    <col min="50" max="16384" width="9.140625" style="2"/>
  </cols>
  <sheetData>
    <row r="1" spans="1:49" ht="20.25" x14ac:dyDescent="0.3">
      <c r="B1" s="11" t="s">
        <v>254</v>
      </c>
      <c r="C1" s="11"/>
      <c r="D1" s="11"/>
      <c r="E1" s="1"/>
    </row>
    <row r="2" spans="1:49" x14ac:dyDescent="0.2">
      <c r="B2" t="s">
        <v>0</v>
      </c>
      <c r="F2" s="4" t="s">
        <v>1</v>
      </c>
      <c r="G2" s="2" t="s">
        <v>2</v>
      </c>
      <c r="H2" s="21">
        <f>Scores!H1</f>
        <v>41870</v>
      </c>
      <c r="I2" s="21">
        <f>Scores!I1</f>
        <v>41877</v>
      </c>
      <c r="J2" s="21">
        <f>Scores!J1</f>
        <v>41884</v>
      </c>
      <c r="K2" s="21">
        <f>Scores!K1</f>
        <v>41891</v>
      </c>
      <c r="L2" s="21">
        <f>Scores!L1</f>
        <v>41898</v>
      </c>
      <c r="M2" s="21">
        <f>Scores!M1</f>
        <v>41905</v>
      </c>
      <c r="N2" s="21">
        <f>Scores!N1</f>
        <v>41912</v>
      </c>
      <c r="O2" s="21">
        <f>Scores!O1</f>
        <v>41919</v>
      </c>
      <c r="P2" s="21">
        <f>Scores!P1</f>
        <v>41926</v>
      </c>
      <c r="Q2" s="21">
        <f>Scores!Q1</f>
        <v>41933</v>
      </c>
      <c r="R2" s="21">
        <f>Scores!R1</f>
        <v>41940</v>
      </c>
      <c r="S2" s="21">
        <f>Scores!S1</f>
        <v>41947</v>
      </c>
      <c r="T2" s="21">
        <f>Scores!T1</f>
        <v>41954</v>
      </c>
      <c r="U2" s="21">
        <f>Scores!U1</f>
        <v>41961</v>
      </c>
      <c r="V2" s="21">
        <f>Scores!V1</f>
        <v>41968</v>
      </c>
      <c r="W2" s="21">
        <f>Scores!W1</f>
        <v>41975</v>
      </c>
      <c r="X2" s="21">
        <f>Scores!X1</f>
        <v>41982</v>
      </c>
      <c r="Y2" s="21">
        <f>Scores!Y1</f>
        <v>41989</v>
      </c>
      <c r="Z2" s="21">
        <f>Scores!Z1</f>
        <v>41996</v>
      </c>
      <c r="AA2" s="21">
        <f>Scores!AA1</f>
        <v>42003</v>
      </c>
      <c r="AB2" s="21">
        <f>Scores!AB1</f>
        <v>42010</v>
      </c>
      <c r="AC2" s="21">
        <f>Scores!AC1</f>
        <v>42017</v>
      </c>
      <c r="AD2" s="21">
        <f>Scores!AD1</f>
        <v>42024</v>
      </c>
      <c r="AE2" s="21">
        <f>Scores!AE1</f>
        <v>42031</v>
      </c>
      <c r="AF2" s="21">
        <f>Scores!AF1</f>
        <v>42038</v>
      </c>
      <c r="AG2" s="21">
        <f>Scores!AG1</f>
        <v>42045</v>
      </c>
      <c r="AH2" s="21">
        <f>Scores!AH1</f>
        <v>42052</v>
      </c>
      <c r="AI2" s="21">
        <f>Scores!AI1</f>
        <v>42059</v>
      </c>
      <c r="AJ2" s="21">
        <f>Scores!AJ1</f>
        <v>42066</v>
      </c>
      <c r="AK2" s="21">
        <f>Scores!AK1</f>
        <v>42073</v>
      </c>
      <c r="AL2" s="21">
        <f>Scores!AL1</f>
        <v>42080</v>
      </c>
      <c r="AM2" s="21">
        <f>Scores!AM1</f>
        <v>42087</v>
      </c>
      <c r="AN2" s="21">
        <f>Scores!AN1</f>
        <v>42094</v>
      </c>
      <c r="AO2" s="21">
        <f>Scores!AO1</f>
        <v>42101</v>
      </c>
      <c r="AP2" s="21">
        <f>Scores!AP1</f>
        <v>42108</v>
      </c>
      <c r="AQ2" s="21">
        <f>Scores!AQ1</f>
        <v>42115</v>
      </c>
      <c r="AR2" s="21">
        <f>Scores!AR1</f>
        <v>42122</v>
      </c>
      <c r="AS2" s="21">
        <f>Scores!AS1</f>
        <v>42129</v>
      </c>
      <c r="AT2" s="21">
        <f>Scores!AT1</f>
        <v>42136</v>
      </c>
      <c r="AU2" s="21">
        <f>Scores!AU1</f>
        <v>42143</v>
      </c>
      <c r="AV2" s="21">
        <f>Scores!AV1</f>
        <v>42150</v>
      </c>
      <c r="AW2" s="21">
        <f>Scores!AW1</f>
        <v>42157</v>
      </c>
    </row>
    <row r="3" spans="1:49" x14ac:dyDescent="0.2">
      <c r="H3" s="2" t="str">
        <f>Scores!H2</f>
        <v>Week 1</v>
      </c>
      <c r="I3" s="2" t="str">
        <f>Scores!I2</f>
        <v>Week 2</v>
      </c>
      <c r="J3" s="2" t="str">
        <f>Scores!J2</f>
        <v>Week 3</v>
      </c>
      <c r="K3" s="2" t="str">
        <f>Scores!K2</f>
        <v>Week 4</v>
      </c>
      <c r="L3" s="2" t="str">
        <f>Scores!L2</f>
        <v>Week 5</v>
      </c>
      <c r="M3" s="2" t="str">
        <f>Scores!M2</f>
        <v>Week 6</v>
      </c>
      <c r="N3" s="2" t="str">
        <f>Scores!N2</f>
        <v>Week 7</v>
      </c>
      <c r="O3" s="2" t="str">
        <f>Scores!O2</f>
        <v>Week 8</v>
      </c>
      <c r="P3" s="2" t="str">
        <f>Scores!P2</f>
        <v>Week 9</v>
      </c>
      <c r="Q3" s="2" t="str">
        <f>Scores!Q2</f>
        <v>Week 10</v>
      </c>
      <c r="R3" s="2" t="str">
        <f>Scores!R2</f>
        <v>Week 11</v>
      </c>
      <c r="S3" s="2" t="str">
        <f>Scores!S2</f>
        <v>Week 12</v>
      </c>
      <c r="T3" s="2" t="str">
        <f>Scores!T2</f>
        <v>Week 13</v>
      </c>
      <c r="U3" s="2" t="str">
        <f>Scores!U2</f>
        <v>Week 14</v>
      </c>
      <c r="V3" s="2" t="str">
        <f>Scores!V2</f>
        <v>Week 15</v>
      </c>
      <c r="W3" s="2" t="str">
        <f>Scores!W2</f>
        <v>Week 16</v>
      </c>
      <c r="X3" s="2" t="str">
        <f>Scores!X2</f>
        <v>Week 17</v>
      </c>
      <c r="Y3" s="2" t="str">
        <f>Scores!Y2</f>
        <v>Week 18</v>
      </c>
      <c r="Z3" s="2" t="str">
        <f>Scores!Z2</f>
        <v>Week 19</v>
      </c>
      <c r="AA3" s="2" t="str">
        <f>Scores!AA2</f>
        <v>Week 20</v>
      </c>
      <c r="AB3" s="2" t="str">
        <f>Scores!AB2</f>
        <v>Week 21</v>
      </c>
      <c r="AC3" s="2" t="str">
        <f>Scores!AC2</f>
        <v>Week 22</v>
      </c>
      <c r="AD3" s="2" t="str">
        <f>Scores!AD2</f>
        <v>Week 23</v>
      </c>
      <c r="AE3" s="2" t="str">
        <f>Scores!AE2</f>
        <v>Week 24</v>
      </c>
      <c r="AF3" s="2" t="str">
        <f>Scores!AF2</f>
        <v>Week 25</v>
      </c>
      <c r="AG3" s="2" t="str">
        <f>Scores!AG2</f>
        <v>Week 26</v>
      </c>
      <c r="AH3" s="2" t="str">
        <f>Scores!AH2</f>
        <v>Week 27</v>
      </c>
      <c r="AI3" s="2" t="str">
        <f>Scores!AI2</f>
        <v>Week 28</v>
      </c>
      <c r="AJ3" s="2" t="str">
        <f>Scores!AJ2</f>
        <v>Week 29</v>
      </c>
      <c r="AK3" s="2" t="str">
        <f>Scores!AK2</f>
        <v>Week 30</v>
      </c>
      <c r="AL3" s="2" t="str">
        <f>Scores!AL2</f>
        <v>Week 31</v>
      </c>
      <c r="AM3" s="2" t="str">
        <f>Scores!AM2</f>
        <v>Week 32</v>
      </c>
      <c r="AN3" s="2" t="str">
        <f>Scores!AN2</f>
        <v>Week 33</v>
      </c>
      <c r="AO3" s="2" t="str">
        <f>Scores!AO2</f>
        <v>Week 34</v>
      </c>
      <c r="AP3" s="2" t="str">
        <f>Scores!AP2</f>
        <v>Week 35</v>
      </c>
      <c r="AQ3" s="2" t="str">
        <f>Scores!AQ2</f>
        <v>Week 36</v>
      </c>
      <c r="AR3" s="2" t="str">
        <f>Scores!AR2</f>
        <v>Week 37</v>
      </c>
      <c r="AS3" s="2" t="str">
        <f>Scores!AS2</f>
        <v>Week 38</v>
      </c>
      <c r="AT3" s="2" t="str">
        <f>Scores!AT2</f>
        <v>Week 39</v>
      </c>
      <c r="AU3" s="2" t="str">
        <f>Scores!AU2</f>
        <v>Week 40</v>
      </c>
      <c r="AV3" s="2" t="str">
        <f>Scores!AV2</f>
        <v>Week 41</v>
      </c>
      <c r="AW3" s="2" t="str">
        <f>Scores!AW2</f>
        <v>Week 42</v>
      </c>
    </row>
    <row r="4" spans="1:49" s="48" customFormat="1" x14ac:dyDescent="0.2">
      <c r="A4" s="3"/>
      <c r="B4" s="81" t="s">
        <v>518</v>
      </c>
      <c r="C4" s="3"/>
      <c r="D4" s="3"/>
      <c r="E4" s="3"/>
      <c r="F4" s="50">
        <v>2.5</v>
      </c>
      <c r="G4" s="49">
        <f t="shared" ref="G4:G14" si="0">SUM(H4:AU4)</f>
        <v>11</v>
      </c>
      <c r="H4" s="49">
        <f t="shared" ref="H4:AW4" si="1">IF(ISBLANK(Schmeichel.K )," - ",Schmeichel.K)</f>
        <v>1</v>
      </c>
      <c r="I4" s="49">
        <f t="shared" si="1"/>
        <v>1</v>
      </c>
      <c r="J4" s="49">
        <f t="shared" si="1"/>
        <v>2</v>
      </c>
      <c r="K4" s="49" t="str">
        <f t="shared" si="1"/>
        <v xml:space="preserve"> - </v>
      </c>
      <c r="L4" s="49">
        <f t="shared" si="1"/>
        <v>0</v>
      </c>
      <c r="M4" s="49">
        <f t="shared" si="1"/>
        <v>0</v>
      </c>
      <c r="N4" s="49">
        <f t="shared" si="1"/>
        <v>1</v>
      </c>
      <c r="O4" s="49">
        <f t="shared" si="1"/>
        <v>1</v>
      </c>
      <c r="P4" s="49" t="str">
        <f t="shared" si="1"/>
        <v xml:space="preserve"> - </v>
      </c>
      <c r="Q4" s="49">
        <f t="shared" si="1"/>
        <v>2</v>
      </c>
      <c r="R4" s="49">
        <f t="shared" si="1"/>
        <v>1</v>
      </c>
      <c r="S4" s="49">
        <f t="shared" si="1"/>
        <v>2</v>
      </c>
      <c r="T4" s="49" t="str">
        <f t="shared" si="1"/>
        <v xml:space="preserve"> - </v>
      </c>
      <c r="U4" s="49" t="str">
        <f t="shared" si="1"/>
        <v xml:space="preserve"> - </v>
      </c>
      <c r="V4" s="49" t="str">
        <f t="shared" si="1"/>
        <v xml:space="preserve"> - </v>
      </c>
      <c r="W4" s="49" t="str">
        <f t="shared" si="1"/>
        <v xml:space="preserve"> - </v>
      </c>
      <c r="X4" s="49" t="str">
        <f t="shared" si="1"/>
        <v xml:space="preserve"> - </v>
      </c>
      <c r="Y4" s="49" t="str">
        <f t="shared" si="1"/>
        <v xml:space="preserve"> - </v>
      </c>
      <c r="Z4" s="49" t="str">
        <f t="shared" si="1"/>
        <v xml:space="preserve"> - </v>
      </c>
      <c r="AA4" s="49" t="str">
        <f t="shared" si="1"/>
        <v xml:space="preserve"> - </v>
      </c>
      <c r="AB4" s="49" t="str">
        <f t="shared" si="1"/>
        <v xml:space="preserve"> - </v>
      </c>
      <c r="AC4" s="49" t="str">
        <f t="shared" si="1"/>
        <v xml:space="preserve"> - </v>
      </c>
      <c r="AD4" s="49" t="str">
        <f t="shared" si="1"/>
        <v xml:space="preserve"> - </v>
      </c>
      <c r="AE4" s="49" t="str">
        <f t="shared" si="1"/>
        <v xml:space="preserve"> - </v>
      </c>
      <c r="AF4" s="49" t="str">
        <f t="shared" si="1"/>
        <v xml:space="preserve"> - </v>
      </c>
      <c r="AG4" s="49" t="str">
        <f t="shared" si="1"/>
        <v xml:space="preserve"> - </v>
      </c>
      <c r="AH4" s="49" t="str">
        <f t="shared" si="1"/>
        <v xml:space="preserve"> - </v>
      </c>
      <c r="AI4" s="49" t="str">
        <f t="shared" si="1"/>
        <v xml:space="preserve"> - </v>
      </c>
      <c r="AJ4" s="49" t="str">
        <f t="shared" si="1"/>
        <v xml:space="preserve"> - </v>
      </c>
      <c r="AK4" s="49" t="str">
        <f t="shared" si="1"/>
        <v xml:space="preserve"> - </v>
      </c>
      <c r="AL4" s="49" t="str">
        <f t="shared" si="1"/>
        <v xml:space="preserve"> - </v>
      </c>
      <c r="AM4" s="49" t="str">
        <f t="shared" si="1"/>
        <v xml:space="preserve"> - </v>
      </c>
      <c r="AN4" s="49" t="str">
        <f t="shared" si="1"/>
        <v xml:space="preserve"> - </v>
      </c>
      <c r="AO4" s="49" t="str">
        <f t="shared" si="1"/>
        <v xml:space="preserve"> - </v>
      </c>
      <c r="AP4" s="49" t="str">
        <f t="shared" si="1"/>
        <v xml:space="preserve"> - </v>
      </c>
      <c r="AQ4" s="49" t="str">
        <f t="shared" si="1"/>
        <v xml:space="preserve"> - </v>
      </c>
      <c r="AR4" s="49" t="str">
        <f t="shared" si="1"/>
        <v xml:space="preserve"> - </v>
      </c>
      <c r="AS4" s="49" t="str">
        <f t="shared" si="1"/>
        <v xml:space="preserve"> - </v>
      </c>
      <c r="AT4" s="49" t="str">
        <f t="shared" si="1"/>
        <v xml:space="preserve"> - </v>
      </c>
      <c r="AU4" s="49" t="str">
        <f t="shared" si="1"/>
        <v xml:space="preserve"> - </v>
      </c>
      <c r="AV4" s="49" t="str">
        <f t="shared" si="1"/>
        <v xml:space="preserve"> - </v>
      </c>
      <c r="AW4" s="49" t="str">
        <f t="shared" si="1"/>
        <v xml:space="preserve"> - </v>
      </c>
    </row>
    <row r="5" spans="1:49" s="48" customFormat="1" x14ac:dyDescent="0.2">
      <c r="B5" s="81" t="s">
        <v>130</v>
      </c>
      <c r="C5" s="23"/>
      <c r="D5" s="23"/>
      <c r="E5" s="3"/>
      <c r="F5" s="50">
        <v>6.9</v>
      </c>
      <c r="G5" s="49">
        <f t="shared" si="0"/>
        <v>27</v>
      </c>
      <c r="H5" s="49">
        <f t="shared" ref="H5:AW5" si="2">IF(ISBLANK(Gibbs.K )," - ",Gibbs.K)</f>
        <v>2</v>
      </c>
      <c r="I5" s="49">
        <f t="shared" si="2"/>
        <v>0</v>
      </c>
      <c r="J5" s="49">
        <f t="shared" si="2"/>
        <v>0</v>
      </c>
      <c r="K5" s="49" t="str">
        <f t="shared" si="2"/>
        <v xml:space="preserve"> - </v>
      </c>
      <c r="L5" s="49">
        <f t="shared" si="2"/>
        <v>0</v>
      </c>
      <c r="M5" s="49">
        <f t="shared" si="2"/>
        <v>9</v>
      </c>
      <c r="N5" s="49">
        <f t="shared" si="2"/>
        <v>2</v>
      </c>
      <c r="O5" s="49">
        <f t="shared" si="2"/>
        <v>1</v>
      </c>
      <c r="P5" s="49" t="str">
        <f t="shared" si="2"/>
        <v xml:space="preserve"> - </v>
      </c>
      <c r="Q5" s="49">
        <f t="shared" si="2"/>
        <v>1</v>
      </c>
      <c r="R5" s="49">
        <f t="shared" si="2"/>
        <v>3</v>
      </c>
      <c r="S5" s="49">
        <f t="shared" si="2"/>
        <v>9</v>
      </c>
      <c r="T5" s="49" t="str">
        <f t="shared" si="2"/>
        <v xml:space="preserve"> - </v>
      </c>
      <c r="U5" s="49" t="str">
        <f t="shared" si="2"/>
        <v xml:space="preserve"> - </v>
      </c>
      <c r="V5" s="49" t="str">
        <f t="shared" si="2"/>
        <v xml:space="preserve"> - </v>
      </c>
      <c r="W5" s="49" t="str">
        <f t="shared" si="2"/>
        <v xml:space="preserve"> - </v>
      </c>
      <c r="X5" s="49" t="str">
        <f t="shared" si="2"/>
        <v xml:space="preserve"> - </v>
      </c>
      <c r="Y5" s="49" t="str">
        <f t="shared" si="2"/>
        <v xml:space="preserve"> - </v>
      </c>
      <c r="Z5" s="49" t="str">
        <f t="shared" si="2"/>
        <v xml:space="preserve"> - </v>
      </c>
      <c r="AA5" s="49" t="str">
        <f t="shared" si="2"/>
        <v xml:space="preserve"> - </v>
      </c>
      <c r="AB5" s="49" t="str">
        <f t="shared" si="2"/>
        <v xml:space="preserve"> - </v>
      </c>
      <c r="AC5" s="49" t="str">
        <f t="shared" si="2"/>
        <v xml:space="preserve"> - </v>
      </c>
      <c r="AD5" s="49" t="str">
        <f t="shared" si="2"/>
        <v xml:space="preserve"> - </v>
      </c>
      <c r="AE5" s="49" t="str">
        <f t="shared" si="2"/>
        <v xml:space="preserve"> - </v>
      </c>
      <c r="AF5" s="49" t="str">
        <f t="shared" si="2"/>
        <v xml:space="preserve"> - </v>
      </c>
      <c r="AG5" s="49" t="str">
        <f t="shared" si="2"/>
        <v xml:space="preserve"> - </v>
      </c>
      <c r="AH5" s="49" t="str">
        <f t="shared" si="2"/>
        <v xml:space="preserve"> - </v>
      </c>
      <c r="AI5" s="49" t="str">
        <f t="shared" si="2"/>
        <v xml:space="preserve"> - </v>
      </c>
      <c r="AJ5" s="49" t="str">
        <f t="shared" si="2"/>
        <v xml:space="preserve"> - </v>
      </c>
      <c r="AK5" s="49" t="str">
        <f t="shared" si="2"/>
        <v xml:space="preserve"> - </v>
      </c>
      <c r="AL5" s="49" t="str">
        <f t="shared" si="2"/>
        <v xml:space="preserve"> - </v>
      </c>
      <c r="AM5" s="49" t="str">
        <f t="shared" si="2"/>
        <v xml:space="preserve"> - </v>
      </c>
      <c r="AN5" s="49" t="str">
        <f t="shared" si="2"/>
        <v xml:space="preserve"> - </v>
      </c>
      <c r="AO5" s="49" t="str">
        <f t="shared" si="2"/>
        <v xml:space="preserve"> - </v>
      </c>
      <c r="AP5" s="49" t="str">
        <f t="shared" si="2"/>
        <v xml:space="preserve"> - </v>
      </c>
      <c r="AQ5" s="49" t="str">
        <f t="shared" si="2"/>
        <v xml:space="preserve"> - </v>
      </c>
      <c r="AR5" s="49" t="str">
        <f t="shared" si="2"/>
        <v xml:space="preserve"> - </v>
      </c>
      <c r="AS5" s="49" t="str">
        <f t="shared" si="2"/>
        <v xml:space="preserve"> - </v>
      </c>
      <c r="AT5" s="49" t="str">
        <f t="shared" si="2"/>
        <v xml:space="preserve"> - </v>
      </c>
      <c r="AU5" s="49" t="str">
        <f t="shared" si="2"/>
        <v xml:space="preserve"> - </v>
      </c>
      <c r="AV5" s="49" t="str">
        <f t="shared" si="2"/>
        <v xml:space="preserve"> - </v>
      </c>
      <c r="AW5" s="49" t="str">
        <f t="shared" si="2"/>
        <v xml:space="preserve"> - </v>
      </c>
    </row>
    <row r="6" spans="1:49" s="48" customFormat="1" x14ac:dyDescent="0.2">
      <c r="B6" s="81" t="s">
        <v>337</v>
      </c>
      <c r="C6" s="23"/>
      <c r="D6" s="23"/>
      <c r="E6" s="3"/>
      <c r="F6" s="50">
        <v>6</v>
      </c>
      <c r="G6" s="49">
        <f t="shared" si="0"/>
        <v>10</v>
      </c>
      <c r="H6" s="49">
        <f t="shared" ref="H6:AW6" si="3">IF(ISBLANK(Debuchy.M )," - ",Debuchy.M)</f>
        <v>5</v>
      </c>
      <c r="I6" s="49">
        <f t="shared" si="3"/>
        <v>1</v>
      </c>
      <c r="J6" s="49">
        <f t="shared" si="3"/>
        <v>2</v>
      </c>
      <c r="K6" s="49" t="str">
        <f t="shared" si="3"/>
        <v xml:space="preserve"> - </v>
      </c>
      <c r="L6" s="49">
        <f t="shared" si="3"/>
        <v>2</v>
      </c>
      <c r="M6" s="49">
        <f t="shared" si="3"/>
        <v>0</v>
      </c>
      <c r="N6" s="49">
        <f t="shared" si="3"/>
        <v>0</v>
      </c>
      <c r="O6" s="49">
        <f t="shared" si="3"/>
        <v>0</v>
      </c>
      <c r="P6" s="49" t="str">
        <f t="shared" si="3"/>
        <v xml:space="preserve"> - </v>
      </c>
      <c r="Q6" s="49">
        <f t="shared" si="3"/>
        <v>0</v>
      </c>
      <c r="R6" s="49">
        <f t="shared" si="3"/>
        <v>0</v>
      </c>
      <c r="S6" s="49">
        <f t="shared" si="3"/>
        <v>0</v>
      </c>
      <c r="T6" s="49" t="str">
        <f t="shared" si="3"/>
        <v xml:space="preserve"> - </v>
      </c>
      <c r="U6" s="49" t="str">
        <f t="shared" si="3"/>
        <v xml:space="preserve"> - </v>
      </c>
      <c r="V6" s="49" t="str">
        <f t="shared" si="3"/>
        <v xml:space="preserve"> - </v>
      </c>
      <c r="W6" s="49" t="str">
        <f t="shared" si="3"/>
        <v xml:space="preserve"> - </v>
      </c>
      <c r="X6" s="49" t="str">
        <f t="shared" si="3"/>
        <v xml:space="preserve"> - </v>
      </c>
      <c r="Y6" s="49" t="str">
        <f t="shared" si="3"/>
        <v xml:space="preserve"> - </v>
      </c>
      <c r="Z6" s="49" t="str">
        <f t="shared" si="3"/>
        <v xml:space="preserve"> - </v>
      </c>
      <c r="AA6" s="49" t="str">
        <f t="shared" si="3"/>
        <v xml:space="preserve"> - </v>
      </c>
      <c r="AB6" s="49" t="str">
        <f t="shared" si="3"/>
        <v xml:space="preserve"> - </v>
      </c>
      <c r="AC6" s="49" t="str">
        <f t="shared" si="3"/>
        <v xml:space="preserve"> - </v>
      </c>
      <c r="AD6" s="49" t="str">
        <f t="shared" si="3"/>
        <v xml:space="preserve"> - </v>
      </c>
      <c r="AE6" s="49" t="str">
        <f t="shared" si="3"/>
        <v xml:space="preserve"> - </v>
      </c>
      <c r="AF6" s="49" t="str">
        <f t="shared" si="3"/>
        <v xml:space="preserve"> - </v>
      </c>
      <c r="AG6" s="49" t="str">
        <f t="shared" si="3"/>
        <v xml:space="preserve"> - </v>
      </c>
      <c r="AH6" s="49" t="str">
        <f t="shared" si="3"/>
        <v xml:space="preserve"> - </v>
      </c>
      <c r="AI6" s="49" t="str">
        <f t="shared" si="3"/>
        <v xml:space="preserve"> - </v>
      </c>
      <c r="AJ6" s="49" t="str">
        <f t="shared" si="3"/>
        <v xml:space="preserve"> - </v>
      </c>
      <c r="AK6" s="49" t="str">
        <f t="shared" si="3"/>
        <v xml:space="preserve"> - </v>
      </c>
      <c r="AL6" s="49" t="str">
        <f t="shared" si="3"/>
        <v xml:space="preserve"> - </v>
      </c>
      <c r="AM6" s="49" t="str">
        <f t="shared" si="3"/>
        <v xml:space="preserve"> - </v>
      </c>
      <c r="AN6" s="49" t="str">
        <f t="shared" si="3"/>
        <v xml:space="preserve"> - </v>
      </c>
      <c r="AO6" s="49" t="str">
        <f t="shared" si="3"/>
        <v xml:space="preserve"> - </v>
      </c>
      <c r="AP6" s="49" t="str">
        <f t="shared" si="3"/>
        <v xml:space="preserve"> - </v>
      </c>
      <c r="AQ6" s="49" t="str">
        <f t="shared" si="3"/>
        <v xml:space="preserve"> - </v>
      </c>
      <c r="AR6" s="49" t="str">
        <f t="shared" si="3"/>
        <v xml:space="preserve"> - </v>
      </c>
      <c r="AS6" s="49" t="str">
        <f t="shared" si="3"/>
        <v xml:space="preserve"> - </v>
      </c>
      <c r="AT6" s="49" t="str">
        <f t="shared" si="3"/>
        <v xml:space="preserve"> - </v>
      </c>
      <c r="AU6" s="49" t="str">
        <f t="shared" si="3"/>
        <v xml:space="preserve"> - </v>
      </c>
      <c r="AV6" s="49" t="str">
        <f t="shared" si="3"/>
        <v xml:space="preserve"> - </v>
      </c>
      <c r="AW6" s="49" t="str">
        <f t="shared" si="3"/>
        <v xml:space="preserve"> - </v>
      </c>
    </row>
    <row r="7" spans="1:49" s="48" customFormat="1" x14ac:dyDescent="0.2">
      <c r="B7" s="81" t="s">
        <v>111</v>
      </c>
      <c r="C7" s="23"/>
      <c r="D7" s="23"/>
      <c r="E7" s="3"/>
      <c r="F7" s="50">
        <v>5.4</v>
      </c>
      <c r="G7" s="49">
        <f t="shared" si="0"/>
        <v>14</v>
      </c>
      <c r="H7" s="49">
        <f t="shared" ref="H7:AW7" si="4">IF(ISBLANK(Evans.J )," - ",Evans.J)</f>
        <v>0</v>
      </c>
      <c r="I7" s="49">
        <f t="shared" si="4"/>
        <v>0</v>
      </c>
      <c r="J7" s="49">
        <f t="shared" si="4"/>
        <v>6</v>
      </c>
      <c r="K7" s="49" t="str">
        <f t="shared" si="4"/>
        <v xml:space="preserve"> - </v>
      </c>
      <c r="L7" s="49">
        <f t="shared" si="4"/>
        <v>6</v>
      </c>
      <c r="M7" s="49">
        <f t="shared" si="4"/>
        <v>2</v>
      </c>
      <c r="N7" s="49">
        <f t="shared" si="4"/>
        <v>0</v>
      </c>
      <c r="O7" s="49">
        <f t="shared" si="4"/>
        <v>0</v>
      </c>
      <c r="P7" s="49" t="str">
        <f t="shared" si="4"/>
        <v xml:space="preserve"> - </v>
      </c>
      <c r="Q7" s="49">
        <f t="shared" si="4"/>
        <v>0</v>
      </c>
      <c r="R7" s="49">
        <f t="shared" si="4"/>
        <v>0</v>
      </c>
      <c r="S7" s="49">
        <f t="shared" si="4"/>
        <v>0</v>
      </c>
      <c r="T7" s="49" t="str">
        <f t="shared" si="4"/>
        <v xml:space="preserve"> - </v>
      </c>
      <c r="U7" s="49" t="str">
        <f t="shared" si="4"/>
        <v xml:space="preserve"> - </v>
      </c>
      <c r="V7" s="49" t="str">
        <f t="shared" si="4"/>
        <v xml:space="preserve"> - </v>
      </c>
      <c r="W7" s="49" t="str">
        <f t="shared" si="4"/>
        <v xml:space="preserve"> - </v>
      </c>
      <c r="X7" s="49" t="str">
        <f t="shared" si="4"/>
        <v xml:space="preserve"> - </v>
      </c>
      <c r="Y7" s="49" t="str">
        <f t="shared" si="4"/>
        <v xml:space="preserve"> - </v>
      </c>
      <c r="Z7" s="49" t="str">
        <f t="shared" si="4"/>
        <v xml:space="preserve"> - </v>
      </c>
      <c r="AA7" s="49" t="str">
        <f t="shared" si="4"/>
        <v xml:space="preserve"> - </v>
      </c>
      <c r="AB7" s="49" t="str">
        <f t="shared" si="4"/>
        <v xml:space="preserve"> - </v>
      </c>
      <c r="AC7" s="49" t="str">
        <f t="shared" si="4"/>
        <v xml:space="preserve"> - </v>
      </c>
      <c r="AD7" s="49" t="str">
        <f t="shared" si="4"/>
        <v xml:space="preserve"> - </v>
      </c>
      <c r="AE7" s="49" t="str">
        <f t="shared" si="4"/>
        <v xml:space="preserve"> - </v>
      </c>
      <c r="AF7" s="49" t="str">
        <f t="shared" si="4"/>
        <v xml:space="preserve"> - </v>
      </c>
      <c r="AG7" s="49" t="str">
        <f t="shared" si="4"/>
        <v xml:space="preserve"> - </v>
      </c>
      <c r="AH7" s="49" t="str">
        <f t="shared" si="4"/>
        <v xml:space="preserve"> - </v>
      </c>
      <c r="AI7" s="49" t="str">
        <f t="shared" si="4"/>
        <v xml:space="preserve"> - </v>
      </c>
      <c r="AJ7" s="49" t="str">
        <f t="shared" si="4"/>
        <v xml:space="preserve"> - </v>
      </c>
      <c r="AK7" s="49" t="str">
        <f t="shared" si="4"/>
        <v xml:space="preserve"> - </v>
      </c>
      <c r="AL7" s="49" t="str">
        <f t="shared" si="4"/>
        <v xml:space="preserve"> - </v>
      </c>
      <c r="AM7" s="49" t="str">
        <f t="shared" si="4"/>
        <v xml:space="preserve"> - </v>
      </c>
      <c r="AN7" s="49" t="str">
        <f t="shared" si="4"/>
        <v xml:space="preserve"> - </v>
      </c>
      <c r="AO7" s="49" t="str">
        <f t="shared" si="4"/>
        <v xml:space="preserve"> - </v>
      </c>
      <c r="AP7" s="49" t="str">
        <f t="shared" si="4"/>
        <v xml:space="preserve"> - </v>
      </c>
      <c r="AQ7" s="49" t="str">
        <f t="shared" si="4"/>
        <v xml:space="preserve"> - </v>
      </c>
      <c r="AR7" s="49" t="str">
        <f t="shared" si="4"/>
        <v xml:space="preserve"> - </v>
      </c>
      <c r="AS7" s="49" t="str">
        <f t="shared" si="4"/>
        <v xml:space="preserve"> - </v>
      </c>
      <c r="AT7" s="49" t="str">
        <f t="shared" si="4"/>
        <v xml:space="preserve"> - </v>
      </c>
      <c r="AU7" s="49" t="str">
        <f t="shared" si="4"/>
        <v xml:space="preserve"> - </v>
      </c>
      <c r="AV7" s="49" t="str">
        <f t="shared" si="4"/>
        <v xml:space="preserve"> - </v>
      </c>
      <c r="AW7" s="49" t="str">
        <f t="shared" si="4"/>
        <v xml:space="preserve"> - </v>
      </c>
    </row>
    <row r="8" spans="1:49" s="48" customFormat="1" x14ac:dyDescent="0.2">
      <c r="B8" s="81" t="s">
        <v>311</v>
      </c>
      <c r="C8" s="23"/>
      <c r="D8" s="23"/>
      <c r="E8" s="3"/>
      <c r="F8" s="50">
        <v>5.4</v>
      </c>
      <c r="G8" s="49">
        <f t="shared" si="0"/>
        <v>17</v>
      </c>
      <c r="H8" s="49">
        <f t="shared" ref="H8:AW8" si="5">IF(ISBLANK(Vertonghen.J )," - ",Vertonghen.J)</f>
        <v>0</v>
      </c>
      <c r="I8" s="49">
        <f t="shared" si="5"/>
        <v>6</v>
      </c>
      <c r="J8" s="49">
        <f t="shared" si="5"/>
        <v>0</v>
      </c>
      <c r="K8" s="49" t="str">
        <f t="shared" si="5"/>
        <v xml:space="preserve"> - </v>
      </c>
      <c r="L8" s="49">
        <f t="shared" si="5"/>
        <v>0</v>
      </c>
      <c r="M8" s="49">
        <f t="shared" si="5"/>
        <v>0</v>
      </c>
      <c r="N8" s="49">
        <f t="shared" si="5"/>
        <v>2</v>
      </c>
      <c r="O8" s="49">
        <f t="shared" si="5"/>
        <v>6</v>
      </c>
      <c r="P8" s="49" t="str">
        <f t="shared" si="5"/>
        <v xml:space="preserve"> - </v>
      </c>
      <c r="Q8" s="49">
        <f t="shared" si="5"/>
        <v>1</v>
      </c>
      <c r="R8" s="49">
        <f t="shared" si="5"/>
        <v>1</v>
      </c>
      <c r="S8" s="49">
        <f t="shared" si="5"/>
        <v>1</v>
      </c>
      <c r="T8" s="49" t="str">
        <f t="shared" si="5"/>
        <v xml:space="preserve"> - </v>
      </c>
      <c r="U8" s="49" t="str">
        <f t="shared" si="5"/>
        <v xml:space="preserve"> - </v>
      </c>
      <c r="V8" s="49" t="str">
        <f t="shared" si="5"/>
        <v xml:space="preserve"> - </v>
      </c>
      <c r="W8" s="49" t="str">
        <f t="shared" si="5"/>
        <v xml:space="preserve"> - </v>
      </c>
      <c r="X8" s="49" t="str">
        <f t="shared" si="5"/>
        <v xml:space="preserve"> - </v>
      </c>
      <c r="Y8" s="49" t="str">
        <f t="shared" si="5"/>
        <v xml:space="preserve"> - </v>
      </c>
      <c r="Z8" s="49" t="str">
        <f t="shared" si="5"/>
        <v xml:space="preserve"> - </v>
      </c>
      <c r="AA8" s="49" t="str">
        <f t="shared" si="5"/>
        <v xml:space="preserve"> - </v>
      </c>
      <c r="AB8" s="49" t="str">
        <f t="shared" si="5"/>
        <v xml:space="preserve"> - </v>
      </c>
      <c r="AC8" s="49" t="str">
        <f t="shared" si="5"/>
        <v xml:space="preserve"> - </v>
      </c>
      <c r="AD8" s="49" t="str">
        <f t="shared" si="5"/>
        <v xml:space="preserve"> - </v>
      </c>
      <c r="AE8" s="49" t="str">
        <f t="shared" si="5"/>
        <v xml:space="preserve"> - </v>
      </c>
      <c r="AF8" s="49" t="str">
        <f t="shared" si="5"/>
        <v xml:space="preserve"> - </v>
      </c>
      <c r="AG8" s="49" t="str">
        <f t="shared" si="5"/>
        <v xml:space="preserve"> - </v>
      </c>
      <c r="AH8" s="49" t="str">
        <f t="shared" si="5"/>
        <v xml:space="preserve"> - </v>
      </c>
      <c r="AI8" s="49" t="str">
        <f t="shared" si="5"/>
        <v xml:space="preserve"> - </v>
      </c>
      <c r="AJ8" s="49" t="str">
        <f t="shared" si="5"/>
        <v xml:space="preserve"> - </v>
      </c>
      <c r="AK8" s="49" t="str">
        <f t="shared" si="5"/>
        <v xml:space="preserve"> - </v>
      </c>
      <c r="AL8" s="49" t="str">
        <f t="shared" si="5"/>
        <v xml:space="preserve"> - </v>
      </c>
      <c r="AM8" s="49" t="str">
        <f t="shared" si="5"/>
        <v xml:space="preserve"> - </v>
      </c>
      <c r="AN8" s="49" t="str">
        <f t="shared" si="5"/>
        <v xml:space="preserve"> - </v>
      </c>
      <c r="AO8" s="49" t="str">
        <f t="shared" si="5"/>
        <v xml:space="preserve"> - </v>
      </c>
      <c r="AP8" s="49" t="str">
        <f t="shared" si="5"/>
        <v xml:space="preserve"> - </v>
      </c>
      <c r="AQ8" s="49" t="str">
        <f t="shared" si="5"/>
        <v xml:space="preserve"> - </v>
      </c>
      <c r="AR8" s="49" t="str">
        <f t="shared" si="5"/>
        <v xml:space="preserve"> - </v>
      </c>
      <c r="AS8" s="49" t="str">
        <f t="shared" si="5"/>
        <v xml:space="preserve"> - </v>
      </c>
      <c r="AT8" s="49" t="str">
        <f t="shared" si="5"/>
        <v xml:space="preserve"> - </v>
      </c>
      <c r="AU8" s="49" t="str">
        <f t="shared" si="5"/>
        <v xml:space="preserve"> - </v>
      </c>
      <c r="AV8" s="49" t="str">
        <f t="shared" si="5"/>
        <v xml:space="preserve"> - </v>
      </c>
      <c r="AW8" s="49" t="str">
        <f t="shared" si="5"/>
        <v xml:space="preserve"> - </v>
      </c>
    </row>
    <row r="9" spans="1:49" s="48" customFormat="1" x14ac:dyDescent="0.2">
      <c r="B9" s="81" t="s">
        <v>145</v>
      </c>
      <c r="C9" s="23"/>
      <c r="D9" s="23"/>
      <c r="E9" s="3"/>
      <c r="F9" s="50">
        <v>10</v>
      </c>
      <c r="G9" s="49">
        <f t="shared" si="0"/>
        <v>1</v>
      </c>
      <c r="H9" s="49">
        <f t="shared" ref="H9:AW9" si="6">IF(ISBLANK(Walcott.T )," - ",Walcott.T)</f>
        <v>0</v>
      </c>
      <c r="I9" s="49">
        <f t="shared" si="6"/>
        <v>0</v>
      </c>
      <c r="J9" s="49">
        <f t="shared" si="6"/>
        <v>0</v>
      </c>
      <c r="K9" s="49" t="str">
        <f t="shared" si="6"/>
        <v xml:space="preserve"> - </v>
      </c>
      <c r="L9" s="49">
        <f t="shared" si="6"/>
        <v>0</v>
      </c>
      <c r="M9" s="49">
        <f t="shared" si="6"/>
        <v>0</v>
      </c>
      <c r="N9" s="49">
        <f t="shared" si="6"/>
        <v>0</v>
      </c>
      <c r="O9" s="49">
        <f t="shared" si="6"/>
        <v>0</v>
      </c>
      <c r="P9" s="49" t="str">
        <f t="shared" si="6"/>
        <v xml:space="preserve"> - </v>
      </c>
      <c r="Q9" s="49">
        <f t="shared" si="6"/>
        <v>0</v>
      </c>
      <c r="R9" s="49">
        <f t="shared" si="6"/>
        <v>0</v>
      </c>
      <c r="S9" s="49">
        <f t="shared" si="6"/>
        <v>1</v>
      </c>
      <c r="T9" s="49" t="str">
        <f t="shared" si="6"/>
        <v xml:space="preserve"> - </v>
      </c>
      <c r="U9" s="49" t="str">
        <f t="shared" si="6"/>
        <v xml:space="preserve"> - </v>
      </c>
      <c r="V9" s="49" t="str">
        <f t="shared" si="6"/>
        <v xml:space="preserve"> - </v>
      </c>
      <c r="W9" s="49" t="str">
        <f t="shared" si="6"/>
        <v xml:space="preserve"> - </v>
      </c>
      <c r="X9" s="49" t="str">
        <f t="shared" si="6"/>
        <v xml:space="preserve"> - </v>
      </c>
      <c r="Y9" s="49" t="str">
        <f t="shared" si="6"/>
        <v xml:space="preserve"> - </v>
      </c>
      <c r="Z9" s="49" t="str">
        <f t="shared" si="6"/>
        <v xml:space="preserve"> - </v>
      </c>
      <c r="AA9" s="49" t="str">
        <f t="shared" si="6"/>
        <v xml:space="preserve"> - </v>
      </c>
      <c r="AB9" s="49" t="str">
        <f t="shared" si="6"/>
        <v xml:space="preserve"> - </v>
      </c>
      <c r="AC9" s="49" t="str">
        <f t="shared" si="6"/>
        <v xml:space="preserve"> - </v>
      </c>
      <c r="AD9" s="49" t="str">
        <f t="shared" si="6"/>
        <v xml:space="preserve"> - </v>
      </c>
      <c r="AE9" s="49" t="str">
        <f t="shared" si="6"/>
        <v xml:space="preserve"> - </v>
      </c>
      <c r="AF9" s="49" t="str">
        <f t="shared" si="6"/>
        <v xml:space="preserve"> - </v>
      </c>
      <c r="AG9" s="49" t="str">
        <f t="shared" si="6"/>
        <v xml:space="preserve"> - </v>
      </c>
      <c r="AH9" s="49" t="str">
        <f t="shared" si="6"/>
        <v xml:space="preserve"> - </v>
      </c>
      <c r="AI9" s="49" t="str">
        <f t="shared" si="6"/>
        <v xml:space="preserve"> - </v>
      </c>
      <c r="AJ9" s="49" t="str">
        <f t="shared" si="6"/>
        <v xml:space="preserve"> - </v>
      </c>
      <c r="AK9" s="49" t="str">
        <f t="shared" si="6"/>
        <v xml:space="preserve"> - </v>
      </c>
      <c r="AL9" s="49" t="str">
        <f t="shared" si="6"/>
        <v xml:space="preserve"> - </v>
      </c>
      <c r="AM9" s="49" t="str">
        <f t="shared" si="6"/>
        <v xml:space="preserve"> - </v>
      </c>
      <c r="AN9" s="49" t="str">
        <f t="shared" si="6"/>
        <v xml:space="preserve"> - </v>
      </c>
      <c r="AO9" s="49" t="str">
        <f t="shared" si="6"/>
        <v xml:space="preserve"> - </v>
      </c>
      <c r="AP9" s="49" t="str">
        <f t="shared" si="6"/>
        <v xml:space="preserve"> - </v>
      </c>
      <c r="AQ9" s="49" t="str">
        <f t="shared" si="6"/>
        <v xml:space="preserve"> - </v>
      </c>
      <c r="AR9" s="49" t="str">
        <f t="shared" si="6"/>
        <v xml:space="preserve"> - </v>
      </c>
      <c r="AS9" s="49" t="str">
        <f t="shared" si="6"/>
        <v xml:space="preserve"> - </v>
      </c>
      <c r="AT9" s="49" t="str">
        <f t="shared" si="6"/>
        <v xml:space="preserve"> - </v>
      </c>
      <c r="AU9" s="49" t="str">
        <f t="shared" si="6"/>
        <v xml:space="preserve"> - </v>
      </c>
      <c r="AV9" s="49" t="str">
        <f t="shared" si="6"/>
        <v xml:space="preserve"> - </v>
      </c>
      <c r="AW9" s="49" t="str">
        <f t="shared" si="6"/>
        <v xml:space="preserve"> - </v>
      </c>
    </row>
    <row r="10" spans="1:49" s="48" customFormat="1" x14ac:dyDescent="0.2">
      <c r="B10" s="81" t="s">
        <v>390</v>
      </c>
      <c r="C10" s="23"/>
      <c r="D10" s="23"/>
      <c r="E10" s="3"/>
      <c r="F10" s="50">
        <v>10.1</v>
      </c>
      <c r="G10" s="49">
        <f t="shared" si="0"/>
        <v>20</v>
      </c>
      <c r="H10" s="49">
        <f t="shared" ref="H10:AW10" si="7">IF(ISBLANK(Coutinho.P )," - ",Coutinho.P)</f>
        <v>2</v>
      </c>
      <c r="I10" s="49">
        <f t="shared" si="7"/>
        <v>2</v>
      </c>
      <c r="J10" s="49">
        <f t="shared" si="7"/>
        <v>0</v>
      </c>
      <c r="K10" s="49" t="str">
        <f t="shared" si="7"/>
        <v xml:space="preserve"> - </v>
      </c>
      <c r="L10" s="49">
        <f t="shared" si="7"/>
        <v>2</v>
      </c>
      <c r="M10" s="49">
        <f t="shared" si="7"/>
        <v>0</v>
      </c>
      <c r="N10" s="49">
        <f t="shared" si="7"/>
        <v>1</v>
      </c>
      <c r="O10" s="49">
        <f t="shared" si="7"/>
        <v>2</v>
      </c>
      <c r="P10" s="49" t="str">
        <f t="shared" si="7"/>
        <v xml:space="preserve"> - </v>
      </c>
      <c r="Q10" s="49">
        <f t="shared" si="7"/>
        <v>8</v>
      </c>
      <c r="R10" s="49">
        <f t="shared" si="7"/>
        <v>1</v>
      </c>
      <c r="S10" s="49">
        <f t="shared" si="7"/>
        <v>2</v>
      </c>
      <c r="T10" s="49" t="str">
        <f t="shared" si="7"/>
        <v xml:space="preserve"> - </v>
      </c>
      <c r="U10" s="49" t="str">
        <f t="shared" si="7"/>
        <v xml:space="preserve"> - </v>
      </c>
      <c r="V10" s="49" t="str">
        <f t="shared" si="7"/>
        <v xml:space="preserve"> - </v>
      </c>
      <c r="W10" s="49" t="str">
        <f t="shared" si="7"/>
        <v xml:space="preserve"> - </v>
      </c>
      <c r="X10" s="49" t="str">
        <f t="shared" si="7"/>
        <v xml:space="preserve"> - </v>
      </c>
      <c r="Y10" s="49" t="str">
        <f t="shared" si="7"/>
        <v xml:space="preserve"> - </v>
      </c>
      <c r="Z10" s="49" t="str">
        <f t="shared" si="7"/>
        <v xml:space="preserve"> - </v>
      </c>
      <c r="AA10" s="49" t="str">
        <f t="shared" si="7"/>
        <v xml:space="preserve"> - </v>
      </c>
      <c r="AB10" s="49" t="str">
        <f t="shared" si="7"/>
        <v xml:space="preserve"> - </v>
      </c>
      <c r="AC10" s="49" t="str">
        <f t="shared" si="7"/>
        <v xml:space="preserve"> - </v>
      </c>
      <c r="AD10" s="49" t="str">
        <f t="shared" si="7"/>
        <v xml:space="preserve"> - </v>
      </c>
      <c r="AE10" s="49" t="str">
        <f t="shared" si="7"/>
        <v xml:space="preserve"> - </v>
      </c>
      <c r="AF10" s="49" t="str">
        <f t="shared" si="7"/>
        <v xml:space="preserve"> - </v>
      </c>
      <c r="AG10" s="49" t="str">
        <f t="shared" si="7"/>
        <v xml:space="preserve"> - </v>
      </c>
      <c r="AH10" s="49" t="str">
        <f t="shared" si="7"/>
        <v xml:space="preserve"> - </v>
      </c>
      <c r="AI10" s="49" t="str">
        <f t="shared" si="7"/>
        <v xml:space="preserve"> - </v>
      </c>
      <c r="AJ10" s="49" t="str">
        <f t="shared" si="7"/>
        <v xml:space="preserve"> - </v>
      </c>
      <c r="AK10" s="49" t="str">
        <f t="shared" si="7"/>
        <v xml:space="preserve"> - </v>
      </c>
      <c r="AL10" s="49" t="str">
        <f t="shared" si="7"/>
        <v xml:space="preserve"> - </v>
      </c>
      <c r="AM10" s="49" t="str">
        <f t="shared" si="7"/>
        <v xml:space="preserve"> - </v>
      </c>
      <c r="AN10" s="49" t="str">
        <f t="shared" si="7"/>
        <v xml:space="preserve"> - </v>
      </c>
      <c r="AO10" s="49" t="str">
        <f t="shared" si="7"/>
        <v xml:space="preserve"> - </v>
      </c>
      <c r="AP10" s="49" t="str">
        <f t="shared" si="7"/>
        <v xml:space="preserve"> - </v>
      </c>
      <c r="AQ10" s="49" t="str">
        <f t="shared" si="7"/>
        <v xml:space="preserve"> - </v>
      </c>
      <c r="AR10" s="49" t="str">
        <f t="shared" si="7"/>
        <v xml:space="preserve"> - </v>
      </c>
      <c r="AS10" s="49" t="str">
        <f t="shared" si="7"/>
        <v xml:space="preserve"> - </v>
      </c>
      <c r="AT10" s="49" t="str">
        <f t="shared" si="7"/>
        <v xml:space="preserve"> - </v>
      </c>
      <c r="AU10" s="49" t="str">
        <f t="shared" si="7"/>
        <v xml:space="preserve"> - </v>
      </c>
      <c r="AV10" s="49" t="str">
        <f t="shared" si="7"/>
        <v xml:space="preserve"> - </v>
      </c>
      <c r="AW10" s="49" t="str">
        <f t="shared" si="7"/>
        <v xml:space="preserve"> - </v>
      </c>
    </row>
    <row r="11" spans="1:49" s="48" customFormat="1" x14ac:dyDescent="0.2">
      <c r="B11" s="81" t="s">
        <v>575</v>
      </c>
      <c r="C11" s="23"/>
      <c r="D11" s="23"/>
      <c r="E11" s="3"/>
      <c r="F11" s="50">
        <v>7.1</v>
      </c>
      <c r="G11" s="49">
        <f t="shared" si="0"/>
        <v>20</v>
      </c>
      <c r="H11" s="49">
        <f t="shared" ref="H11:AW11" si="8">IF(ISBLANK(OxladeChamberlain.A )," - ",OxladeChamberlain.A)</f>
        <v>1</v>
      </c>
      <c r="I11" s="49">
        <f t="shared" si="8"/>
        <v>2</v>
      </c>
      <c r="J11" s="49">
        <f t="shared" si="8"/>
        <v>1</v>
      </c>
      <c r="K11" s="49" t="str">
        <f t="shared" si="8"/>
        <v xml:space="preserve"> - </v>
      </c>
      <c r="L11" s="49">
        <f t="shared" si="8"/>
        <v>1</v>
      </c>
      <c r="M11" s="49">
        <f t="shared" si="8"/>
        <v>2</v>
      </c>
      <c r="N11" s="49">
        <f t="shared" si="8"/>
        <v>6</v>
      </c>
      <c r="O11" s="49">
        <f t="shared" si="8"/>
        <v>1</v>
      </c>
      <c r="P11" s="49" t="str">
        <f t="shared" si="8"/>
        <v xml:space="preserve"> - </v>
      </c>
      <c r="Q11" s="49">
        <f t="shared" si="8"/>
        <v>2</v>
      </c>
      <c r="R11" s="49">
        <f t="shared" si="8"/>
        <v>2</v>
      </c>
      <c r="S11" s="49">
        <f t="shared" si="8"/>
        <v>2</v>
      </c>
      <c r="T11" s="49" t="str">
        <f t="shared" si="8"/>
        <v xml:space="preserve"> - </v>
      </c>
      <c r="U11" s="49" t="str">
        <f t="shared" si="8"/>
        <v xml:space="preserve"> - </v>
      </c>
      <c r="V11" s="49" t="str">
        <f t="shared" si="8"/>
        <v xml:space="preserve"> - </v>
      </c>
      <c r="W11" s="49" t="str">
        <f t="shared" si="8"/>
        <v xml:space="preserve"> - </v>
      </c>
      <c r="X11" s="49" t="str">
        <f t="shared" si="8"/>
        <v xml:space="preserve"> - </v>
      </c>
      <c r="Y11" s="49" t="str">
        <f t="shared" si="8"/>
        <v xml:space="preserve"> - </v>
      </c>
      <c r="Z11" s="49" t="str">
        <f t="shared" si="8"/>
        <v xml:space="preserve"> - </v>
      </c>
      <c r="AA11" s="49" t="str">
        <f t="shared" si="8"/>
        <v xml:space="preserve"> - </v>
      </c>
      <c r="AB11" s="49" t="str">
        <f t="shared" si="8"/>
        <v xml:space="preserve"> - </v>
      </c>
      <c r="AC11" s="49" t="str">
        <f t="shared" si="8"/>
        <v xml:space="preserve"> - </v>
      </c>
      <c r="AD11" s="49" t="str">
        <f t="shared" si="8"/>
        <v xml:space="preserve"> - </v>
      </c>
      <c r="AE11" s="49" t="str">
        <f t="shared" si="8"/>
        <v xml:space="preserve"> - </v>
      </c>
      <c r="AF11" s="49" t="str">
        <f t="shared" si="8"/>
        <v xml:space="preserve"> - </v>
      </c>
      <c r="AG11" s="49" t="str">
        <f t="shared" si="8"/>
        <v xml:space="preserve"> - </v>
      </c>
      <c r="AH11" s="49" t="str">
        <f t="shared" si="8"/>
        <v xml:space="preserve"> - </v>
      </c>
      <c r="AI11" s="49" t="str">
        <f t="shared" si="8"/>
        <v xml:space="preserve"> - </v>
      </c>
      <c r="AJ11" s="49" t="str">
        <f t="shared" si="8"/>
        <v xml:space="preserve"> - </v>
      </c>
      <c r="AK11" s="49" t="str">
        <f t="shared" si="8"/>
        <v xml:space="preserve"> - </v>
      </c>
      <c r="AL11" s="49" t="str">
        <f t="shared" si="8"/>
        <v xml:space="preserve"> - </v>
      </c>
      <c r="AM11" s="49" t="str">
        <f t="shared" si="8"/>
        <v xml:space="preserve"> - </v>
      </c>
      <c r="AN11" s="49" t="str">
        <f t="shared" si="8"/>
        <v xml:space="preserve"> - </v>
      </c>
      <c r="AO11" s="49" t="str">
        <f t="shared" si="8"/>
        <v xml:space="preserve"> - </v>
      </c>
      <c r="AP11" s="49" t="str">
        <f t="shared" si="8"/>
        <v xml:space="preserve"> - </v>
      </c>
      <c r="AQ11" s="49" t="str">
        <f t="shared" si="8"/>
        <v xml:space="preserve"> - </v>
      </c>
      <c r="AR11" s="49" t="str">
        <f t="shared" si="8"/>
        <v xml:space="preserve"> - </v>
      </c>
      <c r="AS11" s="49" t="str">
        <f t="shared" si="8"/>
        <v xml:space="preserve"> - </v>
      </c>
      <c r="AT11" s="49" t="str">
        <f t="shared" si="8"/>
        <v xml:space="preserve"> - </v>
      </c>
      <c r="AU11" s="49" t="str">
        <f t="shared" si="8"/>
        <v xml:space="preserve"> - </v>
      </c>
      <c r="AV11" s="49" t="str">
        <f t="shared" si="8"/>
        <v xml:space="preserve"> - </v>
      </c>
      <c r="AW11" s="49" t="str">
        <f t="shared" si="8"/>
        <v xml:space="preserve"> - </v>
      </c>
    </row>
    <row r="12" spans="1:49" s="48" customFormat="1" x14ac:dyDescent="0.2">
      <c r="B12" s="81" t="s">
        <v>449</v>
      </c>
      <c r="C12" s="23"/>
      <c r="D12" s="23"/>
      <c r="E12" s="3"/>
      <c r="F12" s="50">
        <v>3.4</v>
      </c>
      <c r="G12" s="49">
        <f t="shared" si="0"/>
        <v>6</v>
      </c>
      <c r="H12" s="49">
        <f t="shared" ref="H12:AW12" si="9">IF(ISBLANK(Ince.T )," - ",Ince.T)</f>
        <v>2</v>
      </c>
      <c r="I12" s="49">
        <f t="shared" si="9"/>
        <v>2</v>
      </c>
      <c r="J12" s="49">
        <f t="shared" si="9"/>
        <v>2</v>
      </c>
      <c r="K12" s="49" t="str">
        <f t="shared" si="9"/>
        <v xml:space="preserve"> - </v>
      </c>
      <c r="L12" s="49">
        <f t="shared" si="9"/>
        <v>0</v>
      </c>
      <c r="M12" s="49">
        <f t="shared" si="9"/>
        <v>0</v>
      </c>
      <c r="N12" s="49">
        <f t="shared" si="9"/>
        <v>0</v>
      </c>
      <c r="O12" s="49">
        <f t="shared" si="9"/>
        <v>0</v>
      </c>
      <c r="P12" s="49" t="str">
        <f t="shared" si="9"/>
        <v xml:space="preserve"> - </v>
      </c>
      <c r="Q12" s="49">
        <f t="shared" si="9"/>
        <v>0</v>
      </c>
      <c r="R12" s="49">
        <f t="shared" si="9"/>
        <v>0</v>
      </c>
      <c r="S12" s="49">
        <f t="shared" si="9"/>
        <v>0</v>
      </c>
      <c r="T12" s="49" t="str">
        <f t="shared" si="9"/>
        <v xml:space="preserve"> - </v>
      </c>
      <c r="U12" s="49" t="str">
        <f t="shared" si="9"/>
        <v xml:space="preserve"> - </v>
      </c>
      <c r="V12" s="49" t="str">
        <f t="shared" si="9"/>
        <v xml:space="preserve"> - </v>
      </c>
      <c r="W12" s="49" t="str">
        <f t="shared" si="9"/>
        <v xml:space="preserve"> - </v>
      </c>
      <c r="X12" s="49" t="str">
        <f t="shared" si="9"/>
        <v xml:space="preserve"> - </v>
      </c>
      <c r="Y12" s="49" t="str">
        <f t="shared" si="9"/>
        <v xml:space="preserve"> - </v>
      </c>
      <c r="Z12" s="49" t="str">
        <f t="shared" si="9"/>
        <v xml:space="preserve"> - </v>
      </c>
      <c r="AA12" s="49" t="str">
        <f t="shared" si="9"/>
        <v xml:space="preserve"> - </v>
      </c>
      <c r="AB12" s="49" t="str">
        <f t="shared" si="9"/>
        <v xml:space="preserve"> - </v>
      </c>
      <c r="AC12" s="49" t="str">
        <f t="shared" si="9"/>
        <v xml:space="preserve"> - </v>
      </c>
      <c r="AD12" s="49" t="str">
        <f t="shared" si="9"/>
        <v xml:space="preserve"> - </v>
      </c>
      <c r="AE12" s="49" t="str">
        <f t="shared" si="9"/>
        <v xml:space="preserve"> - </v>
      </c>
      <c r="AF12" s="49" t="str">
        <f t="shared" si="9"/>
        <v xml:space="preserve"> - </v>
      </c>
      <c r="AG12" s="49" t="str">
        <f t="shared" si="9"/>
        <v xml:space="preserve"> - </v>
      </c>
      <c r="AH12" s="49" t="str">
        <f t="shared" si="9"/>
        <v xml:space="preserve"> - </v>
      </c>
      <c r="AI12" s="49" t="str">
        <f t="shared" si="9"/>
        <v xml:space="preserve"> - </v>
      </c>
      <c r="AJ12" s="49" t="str">
        <f t="shared" si="9"/>
        <v xml:space="preserve"> - </v>
      </c>
      <c r="AK12" s="49" t="str">
        <f t="shared" si="9"/>
        <v xml:space="preserve"> - </v>
      </c>
      <c r="AL12" s="49" t="str">
        <f t="shared" si="9"/>
        <v xml:space="preserve"> - </v>
      </c>
      <c r="AM12" s="49" t="str">
        <f t="shared" si="9"/>
        <v xml:space="preserve"> - </v>
      </c>
      <c r="AN12" s="49" t="str">
        <f t="shared" si="9"/>
        <v xml:space="preserve"> - </v>
      </c>
      <c r="AO12" s="49" t="str">
        <f t="shared" si="9"/>
        <v xml:space="preserve"> - </v>
      </c>
      <c r="AP12" s="49" t="str">
        <f t="shared" si="9"/>
        <v xml:space="preserve"> - </v>
      </c>
      <c r="AQ12" s="49" t="str">
        <f t="shared" si="9"/>
        <v xml:space="preserve"> - </v>
      </c>
      <c r="AR12" s="49" t="str">
        <f t="shared" si="9"/>
        <v xml:space="preserve"> - </v>
      </c>
      <c r="AS12" s="49" t="str">
        <f t="shared" si="9"/>
        <v xml:space="preserve"> - </v>
      </c>
      <c r="AT12" s="49" t="str">
        <f t="shared" si="9"/>
        <v xml:space="preserve"> - </v>
      </c>
      <c r="AU12" s="49" t="str">
        <f t="shared" si="9"/>
        <v xml:space="preserve"> - </v>
      </c>
      <c r="AV12" s="49" t="str">
        <f t="shared" si="9"/>
        <v xml:space="preserve"> - </v>
      </c>
      <c r="AW12" s="49" t="str">
        <f t="shared" si="9"/>
        <v xml:space="preserve"> - </v>
      </c>
    </row>
    <row r="13" spans="1:49" s="48" customFormat="1" x14ac:dyDescent="0.2">
      <c r="B13" s="81" t="s">
        <v>473</v>
      </c>
      <c r="C13" s="23"/>
      <c r="D13" s="23"/>
      <c r="E13" s="3"/>
      <c r="F13" s="50">
        <v>8.5</v>
      </c>
      <c r="G13" s="49">
        <f t="shared" si="0"/>
        <v>0</v>
      </c>
      <c r="H13" s="49">
        <f t="shared" ref="H13:AW13" si="10">IF(ISBLANK(Negredo.A )," - ",Negredo.A)</f>
        <v>0</v>
      </c>
      <c r="I13" s="49">
        <f t="shared" si="10"/>
        <v>0</v>
      </c>
      <c r="J13" s="49" t="str">
        <f t="shared" si="10"/>
        <v xml:space="preserve"> - </v>
      </c>
      <c r="K13" s="49" t="str">
        <f t="shared" si="10"/>
        <v xml:space="preserve"> - </v>
      </c>
      <c r="L13" s="49" t="str">
        <f t="shared" si="10"/>
        <v xml:space="preserve"> - </v>
      </c>
      <c r="M13" s="49" t="str">
        <f t="shared" si="10"/>
        <v xml:space="preserve"> - </v>
      </c>
      <c r="N13" s="49" t="str">
        <f t="shared" si="10"/>
        <v xml:space="preserve"> - </v>
      </c>
      <c r="O13" s="49" t="str">
        <f t="shared" si="10"/>
        <v xml:space="preserve"> - </v>
      </c>
      <c r="P13" s="49" t="str">
        <f t="shared" si="10"/>
        <v xml:space="preserve"> - </v>
      </c>
      <c r="Q13" s="49" t="str">
        <f t="shared" si="10"/>
        <v xml:space="preserve"> - </v>
      </c>
      <c r="R13" s="49" t="str">
        <f t="shared" si="10"/>
        <v xml:space="preserve"> - </v>
      </c>
      <c r="S13" s="49" t="str">
        <f t="shared" si="10"/>
        <v xml:space="preserve"> - </v>
      </c>
      <c r="T13" s="49" t="str">
        <f t="shared" si="10"/>
        <v xml:space="preserve"> - </v>
      </c>
      <c r="U13" s="49" t="str">
        <f t="shared" si="10"/>
        <v xml:space="preserve"> - </v>
      </c>
      <c r="V13" s="49" t="str">
        <f t="shared" si="10"/>
        <v xml:space="preserve"> - </v>
      </c>
      <c r="W13" s="49" t="str">
        <f t="shared" si="10"/>
        <v xml:space="preserve"> - </v>
      </c>
      <c r="X13" s="49" t="str">
        <f t="shared" si="10"/>
        <v xml:space="preserve"> - </v>
      </c>
      <c r="Y13" s="49" t="str">
        <f t="shared" si="10"/>
        <v xml:space="preserve"> - </v>
      </c>
      <c r="Z13" s="49" t="str">
        <f t="shared" si="10"/>
        <v xml:space="preserve"> - </v>
      </c>
      <c r="AA13" s="49" t="str">
        <f t="shared" si="10"/>
        <v xml:space="preserve"> - </v>
      </c>
      <c r="AB13" s="49" t="str">
        <f t="shared" si="10"/>
        <v xml:space="preserve"> - </v>
      </c>
      <c r="AC13" s="49" t="str">
        <f t="shared" si="10"/>
        <v xml:space="preserve"> - </v>
      </c>
      <c r="AD13" s="49" t="str">
        <f t="shared" si="10"/>
        <v xml:space="preserve"> - </v>
      </c>
      <c r="AE13" s="49" t="str">
        <f t="shared" si="10"/>
        <v xml:space="preserve"> - </v>
      </c>
      <c r="AF13" s="49" t="str">
        <f t="shared" si="10"/>
        <v xml:space="preserve"> - </v>
      </c>
      <c r="AG13" s="49" t="str">
        <f t="shared" si="10"/>
        <v xml:space="preserve"> - </v>
      </c>
      <c r="AH13" s="49" t="str">
        <f t="shared" si="10"/>
        <v xml:space="preserve"> - </v>
      </c>
      <c r="AI13" s="49" t="str">
        <f t="shared" si="10"/>
        <v xml:space="preserve"> - </v>
      </c>
      <c r="AJ13" s="49" t="str">
        <f t="shared" si="10"/>
        <v xml:space="preserve"> - </v>
      </c>
      <c r="AK13" s="49" t="str">
        <f t="shared" si="10"/>
        <v xml:space="preserve"> - </v>
      </c>
      <c r="AL13" s="49" t="str">
        <f t="shared" si="10"/>
        <v xml:space="preserve"> - </v>
      </c>
      <c r="AM13" s="49" t="str">
        <f t="shared" si="10"/>
        <v xml:space="preserve"> - </v>
      </c>
      <c r="AN13" s="49" t="str">
        <f t="shared" si="10"/>
        <v xml:space="preserve"> - </v>
      </c>
      <c r="AO13" s="49" t="str">
        <f t="shared" si="10"/>
        <v xml:space="preserve"> - </v>
      </c>
      <c r="AP13" s="49" t="str">
        <f t="shared" si="10"/>
        <v xml:space="preserve"> - </v>
      </c>
      <c r="AQ13" s="49" t="str">
        <f t="shared" si="10"/>
        <v xml:space="preserve"> - </v>
      </c>
      <c r="AR13" s="49" t="str">
        <f t="shared" si="10"/>
        <v xml:space="preserve"> - </v>
      </c>
      <c r="AS13" s="49" t="str">
        <f t="shared" si="10"/>
        <v xml:space="preserve"> - </v>
      </c>
      <c r="AT13" s="49" t="str">
        <f t="shared" si="10"/>
        <v xml:space="preserve"> - </v>
      </c>
      <c r="AU13" s="49" t="str">
        <f t="shared" si="10"/>
        <v xml:space="preserve"> - </v>
      </c>
      <c r="AV13" s="49" t="str">
        <f t="shared" si="10"/>
        <v xml:space="preserve"> - </v>
      </c>
      <c r="AW13" s="49" t="str">
        <f t="shared" si="10"/>
        <v xml:space="preserve"> - </v>
      </c>
    </row>
    <row r="14" spans="1:49" s="48" customFormat="1" x14ac:dyDescent="0.2">
      <c r="B14" s="81" t="s">
        <v>479</v>
      </c>
      <c r="C14" s="23"/>
      <c r="D14" s="23"/>
      <c r="E14" s="3"/>
      <c r="F14" s="50">
        <v>5.8</v>
      </c>
      <c r="G14" s="49">
        <f t="shared" si="0"/>
        <v>12</v>
      </c>
      <c r="H14" s="49">
        <f t="shared" ref="H14:AW14" si="11">IF(ISBLANK(Lambert.R )," - ",Lambert.R)</f>
        <v>1</v>
      </c>
      <c r="I14" s="49">
        <f t="shared" si="11"/>
        <v>4</v>
      </c>
      <c r="J14" s="49">
        <f t="shared" si="11"/>
        <v>0</v>
      </c>
      <c r="K14" s="49" t="str">
        <f t="shared" si="11"/>
        <v xml:space="preserve"> - </v>
      </c>
      <c r="L14" s="49">
        <f t="shared" si="11"/>
        <v>1</v>
      </c>
      <c r="M14" s="49">
        <f t="shared" si="11"/>
        <v>1</v>
      </c>
      <c r="N14" s="49">
        <f t="shared" si="11"/>
        <v>1</v>
      </c>
      <c r="O14" s="49">
        <f t="shared" si="11"/>
        <v>2</v>
      </c>
      <c r="P14" s="49" t="str">
        <f t="shared" si="11"/>
        <v xml:space="preserve"> - </v>
      </c>
      <c r="Q14" s="49">
        <f t="shared" si="11"/>
        <v>0</v>
      </c>
      <c r="R14" s="49">
        <f t="shared" si="11"/>
        <v>1</v>
      </c>
      <c r="S14" s="49">
        <f t="shared" si="11"/>
        <v>1</v>
      </c>
      <c r="T14" s="49" t="str">
        <f t="shared" si="11"/>
        <v xml:space="preserve"> - </v>
      </c>
      <c r="U14" s="49" t="str">
        <f t="shared" si="11"/>
        <v xml:space="preserve"> - </v>
      </c>
      <c r="V14" s="49" t="str">
        <f t="shared" si="11"/>
        <v xml:space="preserve"> - </v>
      </c>
      <c r="W14" s="49" t="str">
        <f t="shared" si="11"/>
        <v xml:space="preserve"> - </v>
      </c>
      <c r="X14" s="49" t="str">
        <f t="shared" si="11"/>
        <v xml:space="preserve"> - </v>
      </c>
      <c r="Y14" s="49" t="str">
        <f t="shared" si="11"/>
        <v xml:space="preserve"> - </v>
      </c>
      <c r="Z14" s="49" t="str">
        <f t="shared" si="11"/>
        <v xml:space="preserve"> - </v>
      </c>
      <c r="AA14" s="49" t="str">
        <f t="shared" si="11"/>
        <v xml:space="preserve"> - </v>
      </c>
      <c r="AB14" s="49" t="str">
        <f t="shared" si="11"/>
        <v xml:space="preserve"> - </v>
      </c>
      <c r="AC14" s="49" t="str">
        <f t="shared" si="11"/>
        <v xml:space="preserve"> - </v>
      </c>
      <c r="AD14" s="49" t="str">
        <f t="shared" si="11"/>
        <v xml:space="preserve"> - </v>
      </c>
      <c r="AE14" s="49" t="str">
        <f t="shared" si="11"/>
        <v xml:space="preserve"> - </v>
      </c>
      <c r="AF14" s="49" t="str">
        <f t="shared" si="11"/>
        <v xml:space="preserve"> - </v>
      </c>
      <c r="AG14" s="49" t="str">
        <f t="shared" si="11"/>
        <v xml:space="preserve"> - </v>
      </c>
      <c r="AH14" s="49" t="str">
        <f t="shared" si="11"/>
        <v xml:space="preserve"> - </v>
      </c>
      <c r="AI14" s="49" t="str">
        <f t="shared" si="11"/>
        <v xml:space="preserve"> - </v>
      </c>
      <c r="AJ14" s="49" t="str">
        <f t="shared" si="11"/>
        <v xml:space="preserve"> - </v>
      </c>
      <c r="AK14" s="49" t="str">
        <f t="shared" si="11"/>
        <v xml:space="preserve"> - </v>
      </c>
      <c r="AL14" s="49" t="str">
        <f t="shared" si="11"/>
        <v xml:space="preserve"> - </v>
      </c>
      <c r="AM14" s="49" t="str">
        <f t="shared" si="11"/>
        <v xml:space="preserve"> - </v>
      </c>
      <c r="AN14" s="49" t="str">
        <f t="shared" si="11"/>
        <v xml:space="preserve"> - </v>
      </c>
      <c r="AO14" s="49" t="str">
        <f t="shared" si="11"/>
        <v xml:space="preserve"> - </v>
      </c>
      <c r="AP14" s="49" t="str">
        <f t="shared" si="11"/>
        <v xml:space="preserve"> - </v>
      </c>
      <c r="AQ14" s="49" t="str">
        <f t="shared" si="11"/>
        <v xml:space="preserve"> - </v>
      </c>
      <c r="AR14" s="49" t="str">
        <f t="shared" si="11"/>
        <v xml:space="preserve"> - </v>
      </c>
      <c r="AS14" s="49" t="str">
        <f t="shared" si="11"/>
        <v xml:space="preserve"> - </v>
      </c>
      <c r="AT14" s="49" t="str">
        <f t="shared" si="11"/>
        <v xml:space="preserve"> - </v>
      </c>
      <c r="AU14" s="49" t="str">
        <f t="shared" si="11"/>
        <v xml:space="preserve"> - </v>
      </c>
      <c r="AV14" s="49" t="str">
        <f t="shared" si="11"/>
        <v xml:space="preserve"> - </v>
      </c>
      <c r="AW14" s="49" t="str">
        <f t="shared" si="11"/>
        <v xml:space="preserve"> - </v>
      </c>
    </row>
    <row r="15" spans="1:49" s="48" customFormat="1" x14ac:dyDescent="0.2">
      <c r="B15" s="23"/>
      <c r="C15" s="23"/>
      <c r="D15" s="23"/>
      <c r="E15" s="23"/>
      <c r="F15" s="50"/>
      <c r="G15" s="49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</row>
    <row r="16" spans="1:49" s="48" customFormat="1" x14ac:dyDescent="0.2">
      <c r="B16" s="23"/>
      <c r="C16" s="23"/>
      <c r="D16" s="23"/>
      <c r="E16" s="23"/>
      <c r="F16" s="50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49"/>
      <c r="AW16" s="49"/>
    </row>
    <row r="17" spans="2:49" x14ac:dyDescent="0.2">
      <c r="F17" s="4">
        <f t="shared" ref="F17:AU17" si="12">SUM(F4:F16)</f>
        <v>71.100000000000009</v>
      </c>
      <c r="G17" s="6">
        <f t="shared" si="12"/>
        <v>138</v>
      </c>
      <c r="H17" s="2">
        <f t="shared" si="12"/>
        <v>14</v>
      </c>
      <c r="I17" s="2">
        <f t="shared" si="12"/>
        <v>18</v>
      </c>
      <c r="J17" s="2">
        <f t="shared" si="12"/>
        <v>13</v>
      </c>
      <c r="K17" s="2">
        <f t="shared" si="12"/>
        <v>0</v>
      </c>
      <c r="L17" s="2">
        <f t="shared" si="12"/>
        <v>12</v>
      </c>
      <c r="M17" s="2">
        <f t="shared" si="12"/>
        <v>14</v>
      </c>
      <c r="N17" s="2">
        <f t="shared" si="12"/>
        <v>13</v>
      </c>
      <c r="O17" s="2">
        <f t="shared" si="12"/>
        <v>13</v>
      </c>
      <c r="P17" s="2">
        <f t="shared" si="12"/>
        <v>0</v>
      </c>
      <c r="Q17" s="2">
        <f t="shared" si="12"/>
        <v>14</v>
      </c>
      <c r="R17" s="2">
        <f t="shared" si="12"/>
        <v>9</v>
      </c>
      <c r="S17" s="2">
        <f t="shared" si="12"/>
        <v>18</v>
      </c>
      <c r="T17" s="2">
        <f t="shared" si="12"/>
        <v>0</v>
      </c>
      <c r="U17" s="2">
        <f t="shared" si="12"/>
        <v>0</v>
      </c>
      <c r="V17" s="2">
        <f t="shared" si="12"/>
        <v>0</v>
      </c>
      <c r="W17" s="2">
        <f t="shared" si="12"/>
        <v>0</v>
      </c>
      <c r="X17" s="2">
        <f t="shared" si="12"/>
        <v>0</v>
      </c>
      <c r="Y17" s="2">
        <f t="shared" si="12"/>
        <v>0</v>
      </c>
      <c r="Z17" s="2">
        <f t="shared" si="12"/>
        <v>0</v>
      </c>
      <c r="AA17" s="2">
        <f t="shared" si="12"/>
        <v>0</v>
      </c>
      <c r="AB17" s="2">
        <f t="shared" si="12"/>
        <v>0</v>
      </c>
      <c r="AC17" s="2">
        <f t="shared" si="12"/>
        <v>0</v>
      </c>
      <c r="AD17" s="2">
        <f t="shared" si="12"/>
        <v>0</v>
      </c>
      <c r="AE17" s="2">
        <f t="shared" si="12"/>
        <v>0</v>
      </c>
      <c r="AF17" s="2">
        <f t="shared" si="12"/>
        <v>0</v>
      </c>
      <c r="AG17" s="2">
        <f t="shared" si="12"/>
        <v>0</v>
      </c>
      <c r="AH17" s="2">
        <f t="shared" si="12"/>
        <v>0</v>
      </c>
      <c r="AI17" s="2">
        <f t="shared" si="12"/>
        <v>0</v>
      </c>
      <c r="AJ17" s="2">
        <f t="shared" si="12"/>
        <v>0</v>
      </c>
      <c r="AK17" s="2">
        <f t="shared" si="12"/>
        <v>0</v>
      </c>
      <c r="AL17" s="2">
        <f t="shared" si="12"/>
        <v>0</v>
      </c>
      <c r="AM17" s="2">
        <f t="shared" si="12"/>
        <v>0</v>
      </c>
      <c r="AN17" s="2">
        <f t="shared" si="12"/>
        <v>0</v>
      </c>
      <c r="AO17" s="2">
        <f t="shared" si="12"/>
        <v>0</v>
      </c>
      <c r="AP17" s="2">
        <f t="shared" si="12"/>
        <v>0</v>
      </c>
      <c r="AQ17" s="2">
        <f t="shared" si="12"/>
        <v>0</v>
      </c>
      <c r="AR17" s="2">
        <f t="shared" si="12"/>
        <v>0</v>
      </c>
      <c r="AS17" s="2">
        <f t="shared" si="12"/>
        <v>0</v>
      </c>
      <c r="AT17" s="2">
        <f t="shared" si="12"/>
        <v>0</v>
      </c>
      <c r="AU17" s="2">
        <f t="shared" si="12"/>
        <v>0</v>
      </c>
      <c r="AV17" s="2">
        <f t="shared" ref="AV17:AW17" si="13">SUM(AV4:AV16)</f>
        <v>0</v>
      </c>
      <c r="AW17" s="2">
        <f t="shared" si="13"/>
        <v>0</v>
      </c>
    </row>
    <row r="18" spans="2:49" x14ac:dyDescent="0.2">
      <c r="G18" s="2" t="s">
        <v>46</v>
      </c>
      <c r="H18" s="2">
        <f>RANK(H17,Scores!H3:H18)</f>
        <v>13</v>
      </c>
      <c r="I18" s="2">
        <f>RANK(I17,Scores!I3:I18)</f>
        <v>12</v>
      </c>
      <c r="J18" s="2">
        <f>RANK(J17,Scores!J3:J18)</f>
        <v>16</v>
      </c>
      <c r="K18" s="2">
        <f>RANK(K17,Scores!K3:K18)</f>
        <v>1</v>
      </c>
      <c r="L18" s="2">
        <f>RANK(L17,Scores!L3:L18)</f>
        <v>15</v>
      </c>
      <c r="M18" s="2">
        <f>RANK(M17,Scores!M3:M18)</f>
        <v>13</v>
      </c>
      <c r="N18" s="2">
        <f>RANK(N17,Scores!N3:N18)</f>
        <v>15</v>
      </c>
      <c r="O18" s="2">
        <f>RANK(O17,Scores!O3:O18)</f>
        <v>13</v>
      </c>
      <c r="P18" s="2">
        <f>RANK(P17,Scores!P3:P18)</f>
        <v>1</v>
      </c>
      <c r="Q18" s="2">
        <f>RANK(Q17,Scores!Q3:Q18)</f>
        <v>13</v>
      </c>
      <c r="R18" s="2">
        <f>RANK(R17,Scores!R3:R18)</f>
        <v>16</v>
      </c>
      <c r="S18" s="2">
        <f>RANK(S17,Scores!S3:S18)</f>
        <v>12</v>
      </c>
      <c r="T18" s="2">
        <f>RANK(T17,Scores!T3:T18)</f>
        <v>1</v>
      </c>
      <c r="U18" s="2">
        <f>RANK(U17,Scores!U3:U18)</f>
        <v>1</v>
      </c>
      <c r="V18" s="2">
        <f>RANK(V17,Scores!V3:V18)</f>
        <v>1</v>
      </c>
      <c r="W18" s="2">
        <f>RANK(W17,Scores!W3:W18)</f>
        <v>1</v>
      </c>
      <c r="X18" s="2">
        <f>RANK(X17,Scores!X3:X18)</f>
        <v>1</v>
      </c>
      <c r="Y18" s="2">
        <f>RANK(Y17,Scores!Y3:Y18)</f>
        <v>1</v>
      </c>
      <c r="Z18" s="2">
        <f>RANK(Z17,Scores!Z3:Z18)</f>
        <v>1</v>
      </c>
      <c r="AA18" s="2">
        <f>RANK(AA17,Scores!AA3:AA18)</f>
        <v>1</v>
      </c>
      <c r="AB18" s="2">
        <f>RANK(AB17,Scores!AB3:AB18)</f>
        <v>1</v>
      </c>
      <c r="AC18" s="2">
        <f>RANK(AC17,Scores!AC3:AC18)</f>
        <v>1</v>
      </c>
      <c r="AD18" s="2">
        <f>RANK(AD17,Scores!AD3:AD18)</f>
        <v>1</v>
      </c>
      <c r="AE18" s="2">
        <f>RANK(AE17,Scores!AE3:AE18)</f>
        <v>1</v>
      </c>
      <c r="AF18" s="2">
        <f>RANK(AF17,Scores!AF3:AF18)</f>
        <v>1</v>
      </c>
      <c r="AG18" s="2">
        <f>RANK(AG17,Scores!AG3:AG18)</f>
        <v>1</v>
      </c>
      <c r="AH18" s="2">
        <f>RANK(AH17,Scores!AH3:AH18)</f>
        <v>1</v>
      </c>
      <c r="AI18" s="2">
        <f>RANK(AI17,Scores!AI3:AI18)</f>
        <v>1</v>
      </c>
      <c r="AJ18" s="2">
        <f>RANK(AJ17,Scores!AJ3:AJ18)</f>
        <v>1</v>
      </c>
      <c r="AK18" s="2">
        <f>RANK(AK17,Scores!AK3:AK18)</f>
        <v>1</v>
      </c>
      <c r="AL18" s="2">
        <f>RANK(AL17,Scores!AL3:AL18)</f>
        <v>1</v>
      </c>
      <c r="AM18" s="2">
        <f>RANK(AM17,Scores!AM3:AM18)</f>
        <v>1</v>
      </c>
      <c r="AN18" s="2">
        <f>RANK(AN17,Scores!AN3:AN18)</f>
        <v>1</v>
      </c>
      <c r="AO18" s="2">
        <f>RANK(AO17,Scores!AO3:AO18)</f>
        <v>1</v>
      </c>
      <c r="AP18" s="2">
        <f>RANK(AP17,Scores!AP3:AP18)</f>
        <v>1</v>
      </c>
      <c r="AQ18" s="2">
        <f>RANK(AQ17,Scores!AQ3:AQ18)</f>
        <v>1</v>
      </c>
      <c r="AR18" s="2">
        <f>RANK(AR17,Scores!AR3:AR18)</f>
        <v>1</v>
      </c>
      <c r="AS18" s="2">
        <f>RANK(AS17,Scores!AS3:AS18)</f>
        <v>1</v>
      </c>
      <c r="AT18" s="2">
        <f>RANK(AT17,Scores!AT3:AT18)</f>
        <v>1</v>
      </c>
      <c r="AU18" s="2">
        <f>RANK(AU17,Scores!AU3:AU18)</f>
        <v>1</v>
      </c>
      <c r="AV18" s="2">
        <f>RANK(AV17,Scores!AV3:AV18)</f>
        <v>1</v>
      </c>
      <c r="AW18" s="2">
        <f>RANK(AW17,Scores!AW3:AW18)</f>
        <v>1</v>
      </c>
    </row>
    <row r="19" spans="2:49" x14ac:dyDescent="0.2">
      <c r="B19" t="s">
        <v>65</v>
      </c>
      <c r="F19" s="4">
        <f>75-F17</f>
        <v>3.8999999999999915</v>
      </c>
    </row>
    <row r="20" spans="2:49" x14ac:dyDescent="0.2">
      <c r="G20" s="2" t="s">
        <v>2</v>
      </c>
      <c r="H20" s="2">
        <f>H17</f>
        <v>14</v>
      </c>
      <c r="I20" s="2">
        <f t="shared" ref="I20:AU20" si="14">H20+I17</f>
        <v>32</v>
      </c>
      <c r="J20" s="2">
        <f t="shared" si="14"/>
        <v>45</v>
      </c>
      <c r="K20" s="2">
        <f t="shared" si="14"/>
        <v>45</v>
      </c>
      <c r="L20" s="2">
        <f t="shared" si="14"/>
        <v>57</v>
      </c>
      <c r="M20" s="2">
        <f t="shared" si="14"/>
        <v>71</v>
      </c>
      <c r="N20" s="2">
        <f t="shared" si="14"/>
        <v>84</v>
      </c>
      <c r="O20" s="2">
        <f t="shared" si="14"/>
        <v>97</v>
      </c>
      <c r="P20" s="2">
        <f t="shared" si="14"/>
        <v>97</v>
      </c>
      <c r="Q20" s="2">
        <f t="shared" si="14"/>
        <v>111</v>
      </c>
      <c r="R20" s="2">
        <f t="shared" si="14"/>
        <v>120</v>
      </c>
      <c r="S20" s="2">
        <f t="shared" si="14"/>
        <v>138</v>
      </c>
      <c r="T20" s="2">
        <f t="shared" si="14"/>
        <v>138</v>
      </c>
      <c r="U20" s="2">
        <f t="shared" si="14"/>
        <v>138</v>
      </c>
      <c r="V20" s="2">
        <f t="shared" si="14"/>
        <v>138</v>
      </c>
      <c r="W20" s="2">
        <f t="shared" si="14"/>
        <v>138</v>
      </c>
      <c r="X20" s="2">
        <f t="shared" si="14"/>
        <v>138</v>
      </c>
      <c r="Y20" s="2">
        <f t="shared" si="14"/>
        <v>138</v>
      </c>
      <c r="Z20" s="2">
        <f t="shared" si="14"/>
        <v>138</v>
      </c>
      <c r="AA20" s="2">
        <f t="shared" si="14"/>
        <v>138</v>
      </c>
      <c r="AB20" s="2">
        <f t="shared" si="14"/>
        <v>138</v>
      </c>
      <c r="AC20" s="2">
        <f t="shared" si="14"/>
        <v>138</v>
      </c>
      <c r="AD20" s="2">
        <f t="shared" si="14"/>
        <v>138</v>
      </c>
      <c r="AE20" s="2">
        <f t="shared" si="14"/>
        <v>138</v>
      </c>
      <c r="AF20" s="2">
        <f t="shared" si="14"/>
        <v>138</v>
      </c>
      <c r="AG20" s="2">
        <f t="shared" si="14"/>
        <v>138</v>
      </c>
      <c r="AH20" s="2">
        <f t="shared" si="14"/>
        <v>138</v>
      </c>
      <c r="AI20" s="2">
        <f t="shared" si="14"/>
        <v>138</v>
      </c>
      <c r="AJ20" s="2">
        <f t="shared" si="14"/>
        <v>138</v>
      </c>
      <c r="AK20" s="2">
        <f t="shared" si="14"/>
        <v>138</v>
      </c>
      <c r="AL20" s="2">
        <f t="shared" si="14"/>
        <v>138</v>
      </c>
      <c r="AM20" s="2">
        <f t="shared" si="14"/>
        <v>138</v>
      </c>
      <c r="AN20" s="2">
        <f t="shared" si="14"/>
        <v>138</v>
      </c>
      <c r="AO20" s="2">
        <f t="shared" si="14"/>
        <v>138</v>
      </c>
      <c r="AP20" s="2">
        <f t="shared" si="14"/>
        <v>138</v>
      </c>
      <c r="AQ20" s="2">
        <f t="shared" si="14"/>
        <v>138</v>
      </c>
      <c r="AR20" s="2">
        <f t="shared" si="14"/>
        <v>138</v>
      </c>
      <c r="AS20" s="2">
        <f t="shared" si="14"/>
        <v>138</v>
      </c>
      <c r="AT20" s="2">
        <f t="shared" si="14"/>
        <v>138</v>
      </c>
      <c r="AU20" s="2">
        <f t="shared" si="14"/>
        <v>138</v>
      </c>
      <c r="AV20" s="2">
        <f t="shared" ref="AV20" si="15">AU20+AV17</f>
        <v>138</v>
      </c>
      <c r="AW20" s="2">
        <f t="shared" ref="AW20" si="16">AV20+AW17</f>
        <v>138</v>
      </c>
    </row>
    <row r="21" spans="2:49" x14ac:dyDescent="0.2">
      <c r="G21" s="2" t="s">
        <v>47</v>
      </c>
      <c r="H21" s="2">
        <f>RANK(H20,TotalScores!H3:H18)</f>
        <v>13</v>
      </c>
      <c r="I21" s="2">
        <f>RANK(I20,TotalScores!I3:I18)</f>
        <v>14</v>
      </c>
      <c r="J21" s="2">
        <f>RANK(J20,TotalScores!J3:J18)</f>
        <v>15</v>
      </c>
      <c r="K21" s="2">
        <f>RANK(K20,TotalScores!K3:K18)</f>
        <v>15</v>
      </c>
      <c r="L21" s="2">
        <f>RANK(L20,TotalScores!L3:L18)</f>
        <v>16</v>
      </c>
      <c r="M21" s="2">
        <f>RANK(M20,TotalScores!M3:M18)</f>
        <v>16</v>
      </c>
      <c r="N21" s="2">
        <f>RANK(N20,TotalScores!N3:N18)</f>
        <v>16</v>
      </c>
      <c r="O21" s="2">
        <f>RANK(O20,TotalScores!O3:O18)</f>
        <v>16</v>
      </c>
      <c r="P21" s="2">
        <f>RANK(P20,TotalScores!P3:P18)</f>
        <v>16</v>
      </c>
      <c r="Q21" s="2">
        <f>RANK(Q20,TotalScores!Q3:Q18)</f>
        <v>16</v>
      </c>
      <c r="R21" s="2">
        <f>RANK(R20,TotalScores!R3:R18)</f>
        <v>16</v>
      </c>
      <c r="S21" s="2">
        <f>RANK(S20,TotalScores!S3:S18)</f>
        <v>16</v>
      </c>
      <c r="T21" s="2">
        <f>RANK(T20,TotalScores!T3:T18)</f>
        <v>16</v>
      </c>
      <c r="U21" s="2">
        <f>RANK(U20,TotalScores!U3:U18)</f>
        <v>16</v>
      </c>
      <c r="V21" s="2">
        <f>RANK(V20,TotalScores!V3:V18)</f>
        <v>16</v>
      </c>
      <c r="W21" s="2">
        <f>RANK(W20,TotalScores!W3:W18)</f>
        <v>16</v>
      </c>
      <c r="X21" s="2">
        <f>RANK(X20,TotalScores!X3:X18)</f>
        <v>16</v>
      </c>
      <c r="Y21" s="2">
        <f>RANK(Y20,TotalScores!Y3:Y18)</f>
        <v>16</v>
      </c>
      <c r="Z21" s="2">
        <f>RANK(Z20,TotalScores!Z3:Z18)</f>
        <v>16</v>
      </c>
      <c r="AA21" s="2">
        <f>RANK(AA20,TotalScores!AA3:AA18)</f>
        <v>16</v>
      </c>
      <c r="AB21" s="2">
        <f>RANK(AB20,TotalScores!AB3:AB18)</f>
        <v>16</v>
      </c>
      <c r="AC21" s="2">
        <f>RANK(AC20,TotalScores!AC3:AC18)</f>
        <v>16</v>
      </c>
      <c r="AD21" s="2">
        <f>RANK(AD20,TotalScores!AD3:AD18)</f>
        <v>16</v>
      </c>
      <c r="AE21" s="2">
        <f>RANK(AE20,TotalScores!AE3:AE18)</f>
        <v>16</v>
      </c>
      <c r="AF21" s="2">
        <f>RANK(AF20,TotalScores!AF3:AF18)</f>
        <v>16</v>
      </c>
      <c r="AG21" s="2">
        <f>RANK(AG20,TotalScores!AG3:AG18)</f>
        <v>16</v>
      </c>
      <c r="AH21" s="2">
        <f>RANK(AH20,TotalScores!AH3:AH18)</f>
        <v>16</v>
      </c>
      <c r="AI21" s="2">
        <f>RANK(AI20,TotalScores!AI3:AI18)</f>
        <v>16</v>
      </c>
      <c r="AJ21" s="2">
        <f>RANK(AJ20,TotalScores!AJ3:AJ18)</f>
        <v>16</v>
      </c>
      <c r="AK21" s="2">
        <f>RANK(AK20,TotalScores!AK3:AK18)</f>
        <v>16</v>
      </c>
      <c r="AL21" s="2">
        <f>RANK(AL20,TotalScores!AL3:AL18)</f>
        <v>16</v>
      </c>
      <c r="AM21" s="2">
        <f>RANK(AM20,TotalScores!AM3:AM18)</f>
        <v>16</v>
      </c>
      <c r="AN21" s="2">
        <f>RANK(AN20,TotalScores!AN3:AN18)</f>
        <v>16</v>
      </c>
      <c r="AO21" s="2">
        <f>RANK(AO20,TotalScores!AO3:AO18)</f>
        <v>16</v>
      </c>
      <c r="AP21" s="2">
        <f>RANK(AP20,TotalScores!AP3:AP18)</f>
        <v>16</v>
      </c>
      <c r="AQ21" s="2">
        <f>RANK(AQ20,TotalScores!AQ3:AQ18)</f>
        <v>16</v>
      </c>
      <c r="AR21" s="2">
        <f>RANK(AR20,TotalScores!AR3:AR18)</f>
        <v>16</v>
      </c>
      <c r="AS21" s="2">
        <f>RANK(AS20,TotalScores!AS3:AS18)</f>
        <v>16</v>
      </c>
      <c r="AT21" s="2">
        <f>RANK(AT20,TotalScores!AT3:AT18)</f>
        <v>16</v>
      </c>
      <c r="AU21" s="2">
        <f>RANK(AU20,TotalScores!AU3:AU18)</f>
        <v>16</v>
      </c>
      <c r="AV21" s="2">
        <f>RANK(AV20,TotalScores!AV3:AV18)</f>
        <v>16</v>
      </c>
      <c r="AW21" s="2">
        <f>RANK(AW20,TotalScores!AW3:AW18)</f>
        <v>14</v>
      </c>
    </row>
    <row r="25" spans="2:49" x14ac:dyDescent="0.2">
      <c r="J25" s="4"/>
    </row>
    <row r="26" spans="2:49" x14ac:dyDescent="0.2">
      <c r="J26" s="4"/>
    </row>
    <row r="27" spans="2:49" x14ac:dyDescent="0.2">
      <c r="J27" s="4"/>
    </row>
    <row r="28" spans="2:49" x14ac:dyDescent="0.2">
      <c r="J28" s="4"/>
    </row>
    <row r="29" spans="2:49" x14ac:dyDescent="0.2">
      <c r="J29" s="4"/>
    </row>
    <row r="30" spans="2:49" x14ac:dyDescent="0.2">
      <c r="J30" s="4"/>
    </row>
    <row r="31" spans="2:49" x14ac:dyDescent="0.2">
      <c r="J31" s="4"/>
    </row>
    <row r="32" spans="2:49" x14ac:dyDescent="0.2">
      <c r="J32" s="4"/>
    </row>
    <row r="33" spans="10:10" x14ac:dyDescent="0.2">
      <c r="J33" s="4"/>
    </row>
    <row r="34" spans="10:10" x14ac:dyDescent="0.2">
      <c r="J34" s="47"/>
    </row>
    <row r="35" spans="10:10" x14ac:dyDescent="0.2">
      <c r="J35" s="4"/>
    </row>
    <row r="36" spans="10:10" x14ac:dyDescent="0.2">
      <c r="J36" s="4"/>
    </row>
  </sheetData>
  <phoneticPr fontId="0" type="noConversion"/>
  <dataValidations count="5">
    <dataValidation type="list" showInputMessage="1" showErrorMessage="1" errorTitle="stop" sqref="B4">
      <formula1>PlayerListGK</formula1>
    </dataValidation>
    <dataValidation type="list" showInputMessage="1" showErrorMessage="1" errorTitle="stop" sqref="B5:D8">
      <formula1>PlayerListDef</formula1>
    </dataValidation>
    <dataValidation type="list" showInputMessage="1" showErrorMessage="1" errorTitle="stop" sqref="B9:D11">
      <formula1>PlayerListMid</formula1>
    </dataValidation>
    <dataValidation type="list" showInputMessage="1" showErrorMessage="1" errorTitle="stop" sqref="B12:D12">
      <formula1>PlayerListMidFwd</formula1>
    </dataValidation>
    <dataValidation type="list" showInputMessage="1" showErrorMessage="1" errorTitle="stop" sqref="B13:D14">
      <formula1>PlayerListFwd</formula1>
    </dataValidation>
  </dataValidations>
  <hyperlinks>
    <hyperlink ref="B4" r:id="rId1" display="https://fantasyfootball.telegraph.co.uk/premierleague/statistics/points/1056"/>
    <hyperlink ref="B5" r:id="rId2" display="https://fantasyfootball.telegraph.co.uk/premierleague/statistics/points/2030"/>
    <hyperlink ref="B6" r:id="rId3" display="https://fantasyfootball.telegraph.co.uk/premierleague/statistics/points/2075"/>
    <hyperlink ref="B7" r:id="rId4" display="https://fantasyfootball.telegraph.co.uk/premierleague/statistics/points/2012"/>
    <hyperlink ref="B8" r:id="rId5" display="https://fantasyfootball.telegraph.co.uk/premierleague/statistics/points/2010"/>
    <hyperlink ref="B9" r:id="rId6" display="https://fantasyfootball.telegraph.co.uk/premierleague/statistics/points/3006"/>
    <hyperlink ref="B10" r:id="rId7" display="https://fantasyfootball.telegraph.co.uk/premierleague/statistics/points/3017"/>
    <hyperlink ref="B11" r:id="rId8" display="https://fantasyfootball.telegraph.co.uk/premierleague/statistics/points/3081"/>
    <hyperlink ref="B12" r:id="rId9" display="https://fantasyfootball.telegraph.co.uk/premierleague/statistics/points/3252"/>
    <hyperlink ref="B13" r:id="rId10" display="https://fantasyfootball.telegraph.co.uk/premierleague/statistics/points/4088"/>
    <hyperlink ref="B14" r:id="rId11" display="https://fantasyfootball.telegraph.co.uk/premierleague/statistics/points/4012"/>
  </hyperlinks>
  <printOptions gridLines="1" gridLinesSet="0"/>
  <pageMargins left="0.75" right="0.75" top="1" bottom="1" header="0.5" footer="0.5"/>
  <pageSetup orientation="portrait" horizontalDpi="204" verticalDpi="196" r:id="rId12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36"/>
  <sheetViews>
    <sheetView workbookViewId="0">
      <pane xSplit="7" ySplit="3" topLeftCell="H4" activePane="bottomRight" state="frozen"/>
      <selection activeCell="A24" sqref="A24"/>
      <selection pane="topRight" activeCell="A24" sqref="A24"/>
      <selection pane="bottomLeft" activeCell="A24" sqref="A24"/>
      <selection pane="bottomRight" activeCell="R11" sqref="R11"/>
    </sheetView>
  </sheetViews>
  <sheetFormatPr defaultRowHeight="12.75" x14ac:dyDescent="0.2"/>
  <cols>
    <col min="1" max="1" width="9.140625" style="2" hidden="1" customWidth="1"/>
    <col min="2" max="2" width="18.85546875" customWidth="1"/>
    <col min="3" max="4" width="0.140625" hidden="1" customWidth="1"/>
    <col min="5" max="5" width="1.7109375" hidden="1" customWidth="1"/>
    <col min="6" max="6" width="5.28515625" style="4" customWidth="1"/>
    <col min="7" max="7" width="11.140625" style="2" customWidth="1"/>
    <col min="8" max="49" width="10.140625" style="2" customWidth="1"/>
    <col min="50" max="16384" width="9.140625" style="2"/>
  </cols>
  <sheetData>
    <row r="1" spans="2:49" ht="20.25" x14ac:dyDescent="0.3">
      <c r="B1" s="1" t="s">
        <v>48</v>
      </c>
      <c r="C1" s="1"/>
      <c r="D1" s="1"/>
      <c r="E1" s="1"/>
    </row>
    <row r="2" spans="2:49" x14ac:dyDescent="0.2">
      <c r="B2" t="s">
        <v>0</v>
      </c>
      <c r="F2" s="4" t="s">
        <v>1</v>
      </c>
      <c r="G2" s="2" t="s">
        <v>2</v>
      </c>
      <c r="H2" s="21">
        <f>Scores!H1</f>
        <v>41870</v>
      </c>
      <c r="I2" s="21">
        <f>Scores!I1</f>
        <v>41877</v>
      </c>
      <c r="J2" s="21">
        <f>Scores!J1</f>
        <v>41884</v>
      </c>
      <c r="K2" s="21">
        <f>Scores!K1</f>
        <v>41891</v>
      </c>
      <c r="L2" s="21">
        <f>Scores!L1</f>
        <v>41898</v>
      </c>
      <c r="M2" s="21">
        <f>Scores!M1</f>
        <v>41905</v>
      </c>
      <c r="N2" s="21">
        <f>Scores!N1</f>
        <v>41912</v>
      </c>
      <c r="O2" s="21">
        <f>Scores!O1</f>
        <v>41919</v>
      </c>
      <c r="P2" s="21">
        <f>Scores!P1</f>
        <v>41926</v>
      </c>
      <c r="Q2" s="21">
        <f>Scores!Q1</f>
        <v>41933</v>
      </c>
      <c r="R2" s="21">
        <f>Scores!R1</f>
        <v>41940</v>
      </c>
      <c r="S2" s="21">
        <f>Scores!S1</f>
        <v>41947</v>
      </c>
      <c r="T2" s="21">
        <f>Scores!T1</f>
        <v>41954</v>
      </c>
      <c r="U2" s="21">
        <f>Scores!U1</f>
        <v>41961</v>
      </c>
      <c r="V2" s="21">
        <f>Scores!V1</f>
        <v>41968</v>
      </c>
      <c r="W2" s="21">
        <f>Scores!W1</f>
        <v>41975</v>
      </c>
      <c r="X2" s="21">
        <f>Scores!X1</f>
        <v>41982</v>
      </c>
      <c r="Y2" s="21">
        <f>Scores!Y1</f>
        <v>41989</v>
      </c>
      <c r="Z2" s="21">
        <f>Scores!Z1</f>
        <v>41996</v>
      </c>
      <c r="AA2" s="21">
        <f>Scores!AA1</f>
        <v>42003</v>
      </c>
      <c r="AB2" s="21">
        <f>Scores!AB1</f>
        <v>42010</v>
      </c>
      <c r="AC2" s="21">
        <f>Scores!AC1</f>
        <v>42017</v>
      </c>
      <c r="AD2" s="21">
        <f>Scores!AD1</f>
        <v>42024</v>
      </c>
      <c r="AE2" s="21">
        <f>Scores!AE1</f>
        <v>42031</v>
      </c>
      <c r="AF2" s="21">
        <f>Scores!AF1</f>
        <v>42038</v>
      </c>
      <c r="AG2" s="21">
        <f>Scores!AG1</f>
        <v>42045</v>
      </c>
      <c r="AH2" s="21">
        <f>Scores!AH1</f>
        <v>42052</v>
      </c>
      <c r="AI2" s="21">
        <f>Scores!AI1</f>
        <v>42059</v>
      </c>
      <c r="AJ2" s="21">
        <f>Scores!AJ1</f>
        <v>42066</v>
      </c>
      <c r="AK2" s="21">
        <f>Scores!AK1</f>
        <v>42073</v>
      </c>
      <c r="AL2" s="21">
        <f>Scores!AL1</f>
        <v>42080</v>
      </c>
      <c r="AM2" s="21">
        <f>Scores!AM1</f>
        <v>42087</v>
      </c>
      <c r="AN2" s="21">
        <f>Scores!AN1</f>
        <v>42094</v>
      </c>
      <c r="AO2" s="21">
        <f>Scores!AO1</f>
        <v>42101</v>
      </c>
      <c r="AP2" s="21">
        <f>Scores!AP1</f>
        <v>42108</v>
      </c>
      <c r="AQ2" s="21">
        <f>Scores!AQ1</f>
        <v>42115</v>
      </c>
      <c r="AR2" s="21">
        <f>Scores!AR1</f>
        <v>42122</v>
      </c>
      <c r="AS2" s="21">
        <f>Scores!AS1</f>
        <v>42129</v>
      </c>
      <c r="AT2" s="21">
        <f>Scores!AT1</f>
        <v>42136</v>
      </c>
      <c r="AU2" s="21">
        <f>Scores!AU1</f>
        <v>42143</v>
      </c>
      <c r="AV2" s="21">
        <f>Scores!AV1</f>
        <v>42150</v>
      </c>
      <c r="AW2" s="21">
        <f>Scores!AW1</f>
        <v>42157</v>
      </c>
    </row>
    <row r="3" spans="2:49" x14ac:dyDescent="0.2">
      <c r="H3" s="2" t="str">
        <f>Scores!H2</f>
        <v>Week 1</v>
      </c>
      <c r="I3" s="2" t="str">
        <f>Scores!I2</f>
        <v>Week 2</v>
      </c>
      <c r="J3" s="2" t="str">
        <f>Scores!J2</f>
        <v>Week 3</v>
      </c>
      <c r="K3" s="2" t="str">
        <f>Scores!K2</f>
        <v>Week 4</v>
      </c>
      <c r="L3" s="2" t="str">
        <f>Scores!L2</f>
        <v>Week 5</v>
      </c>
      <c r="M3" s="2" t="str">
        <f>Scores!M2</f>
        <v>Week 6</v>
      </c>
      <c r="N3" s="2" t="str">
        <f>Scores!N2</f>
        <v>Week 7</v>
      </c>
      <c r="O3" s="2" t="str">
        <f>Scores!O2</f>
        <v>Week 8</v>
      </c>
      <c r="P3" s="2" t="str">
        <f>Scores!P2</f>
        <v>Week 9</v>
      </c>
      <c r="Q3" s="2" t="str">
        <f>Scores!Q2</f>
        <v>Week 10</v>
      </c>
      <c r="R3" s="2" t="str">
        <f>Scores!R2</f>
        <v>Week 11</v>
      </c>
      <c r="S3" s="2" t="str">
        <f>Scores!S2</f>
        <v>Week 12</v>
      </c>
      <c r="T3" s="2" t="str">
        <f>Scores!T2</f>
        <v>Week 13</v>
      </c>
      <c r="U3" s="2" t="str">
        <f>Scores!U2</f>
        <v>Week 14</v>
      </c>
      <c r="V3" s="2" t="str">
        <f>Scores!V2</f>
        <v>Week 15</v>
      </c>
      <c r="W3" s="2" t="str">
        <f>Scores!W2</f>
        <v>Week 16</v>
      </c>
      <c r="X3" s="2" t="str">
        <f>Scores!X2</f>
        <v>Week 17</v>
      </c>
      <c r="Y3" s="2" t="str">
        <f>Scores!Y2</f>
        <v>Week 18</v>
      </c>
      <c r="Z3" s="2" t="str">
        <f>Scores!Z2</f>
        <v>Week 19</v>
      </c>
      <c r="AA3" s="2" t="str">
        <f>Scores!AA2</f>
        <v>Week 20</v>
      </c>
      <c r="AB3" s="2" t="str">
        <f>Scores!AB2</f>
        <v>Week 21</v>
      </c>
      <c r="AC3" s="2" t="str">
        <f>Scores!AC2</f>
        <v>Week 22</v>
      </c>
      <c r="AD3" s="2" t="str">
        <f>Scores!AD2</f>
        <v>Week 23</v>
      </c>
      <c r="AE3" s="2" t="str">
        <f>Scores!AE2</f>
        <v>Week 24</v>
      </c>
      <c r="AF3" s="2" t="str">
        <f>Scores!AF2</f>
        <v>Week 25</v>
      </c>
      <c r="AG3" s="2" t="str">
        <f>Scores!AG2</f>
        <v>Week 26</v>
      </c>
      <c r="AH3" s="2" t="str">
        <f>Scores!AH2</f>
        <v>Week 27</v>
      </c>
      <c r="AI3" s="2" t="str">
        <f>Scores!AI2</f>
        <v>Week 28</v>
      </c>
      <c r="AJ3" s="2" t="str">
        <f>Scores!AJ2</f>
        <v>Week 29</v>
      </c>
      <c r="AK3" s="2" t="str">
        <f>Scores!AK2</f>
        <v>Week 30</v>
      </c>
      <c r="AL3" s="2" t="str">
        <f>Scores!AL2</f>
        <v>Week 31</v>
      </c>
      <c r="AM3" s="2" t="str">
        <f>Scores!AM2</f>
        <v>Week 32</v>
      </c>
      <c r="AN3" s="2" t="str">
        <f>Scores!AN2</f>
        <v>Week 33</v>
      </c>
      <c r="AO3" s="2" t="str">
        <f>Scores!AO2</f>
        <v>Week 34</v>
      </c>
      <c r="AP3" s="2" t="str">
        <f>Scores!AP2</f>
        <v>Week 35</v>
      </c>
      <c r="AQ3" s="2" t="str">
        <f>Scores!AQ2</f>
        <v>Week 36</v>
      </c>
      <c r="AR3" s="2" t="str">
        <f>Scores!AR2</f>
        <v>Week 37</v>
      </c>
      <c r="AS3" s="2" t="str">
        <f>Scores!AS2</f>
        <v>Week 38</v>
      </c>
      <c r="AT3" s="2" t="str">
        <f>Scores!AT2</f>
        <v>Week 39</v>
      </c>
      <c r="AU3" s="2" t="str">
        <f>Scores!AU2</f>
        <v>Week 40</v>
      </c>
      <c r="AV3" s="2" t="str">
        <f>Scores!AV2</f>
        <v>Week 41</v>
      </c>
      <c r="AW3" s="2" t="str">
        <f>Scores!AW2</f>
        <v>Week 42</v>
      </c>
    </row>
    <row r="4" spans="2:49" s="48" customFormat="1" x14ac:dyDescent="0.2">
      <c r="B4" s="81" t="s">
        <v>87</v>
      </c>
      <c r="C4" s="23"/>
      <c r="D4" s="23"/>
      <c r="E4" s="3"/>
      <c r="F4" s="50">
        <v>4.5</v>
      </c>
      <c r="G4" s="49">
        <f t="shared" ref="G4:G14" si="0">SUM(H4:AU4)</f>
        <v>24</v>
      </c>
      <c r="H4" s="49">
        <f t="shared" ref="H4:AW4" si="1">IF(ISBLANK(Begovic.A )," - ",Begovic.A)</f>
        <v>2</v>
      </c>
      <c r="I4" s="49">
        <f t="shared" si="1"/>
        <v>2</v>
      </c>
      <c r="J4" s="49">
        <f t="shared" si="1"/>
        <v>6</v>
      </c>
      <c r="K4" s="49" t="str">
        <f t="shared" si="1"/>
        <v xml:space="preserve"> - </v>
      </c>
      <c r="L4" s="49">
        <f t="shared" si="1"/>
        <v>2</v>
      </c>
      <c r="M4" s="49">
        <f t="shared" si="1"/>
        <v>1</v>
      </c>
      <c r="N4" s="49">
        <f t="shared" si="1"/>
        <v>6</v>
      </c>
      <c r="O4" s="49">
        <f t="shared" si="1"/>
        <v>0</v>
      </c>
      <c r="P4" s="49" t="str">
        <f t="shared" si="1"/>
        <v xml:space="preserve"> - </v>
      </c>
      <c r="Q4" s="49">
        <f t="shared" si="1"/>
        <v>2</v>
      </c>
      <c r="R4" s="49">
        <f t="shared" si="1"/>
        <v>2</v>
      </c>
      <c r="S4" s="49">
        <f t="shared" si="1"/>
        <v>1</v>
      </c>
      <c r="T4" s="49" t="str">
        <f t="shared" si="1"/>
        <v xml:space="preserve"> - </v>
      </c>
      <c r="U4" s="49" t="str">
        <f t="shared" si="1"/>
        <v xml:space="preserve"> - </v>
      </c>
      <c r="V4" s="49" t="str">
        <f t="shared" si="1"/>
        <v xml:space="preserve"> - </v>
      </c>
      <c r="W4" s="49" t="str">
        <f t="shared" si="1"/>
        <v xml:space="preserve"> - </v>
      </c>
      <c r="X4" s="49" t="str">
        <f t="shared" si="1"/>
        <v xml:space="preserve"> - </v>
      </c>
      <c r="Y4" s="49" t="str">
        <f t="shared" si="1"/>
        <v xml:space="preserve"> - </v>
      </c>
      <c r="Z4" s="49" t="str">
        <f t="shared" si="1"/>
        <v xml:space="preserve"> - </v>
      </c>
      <c r="AA4" s="49" t="str">
        <f t="shared" si="1"/>
        <v xml:space="preserve"> - </v>
      </c>
      <c r="AB4" s="49" t="str">
        <f t="shared" si="1"/>
        <v xml:space="preserve"> - </v>
      </c>
      <c r="AC4" s="49" t="str">
        <f t="shared" si="1"/>
        <v xml:space="preserve"> - </v>
      </c>
      <c r="AD4" s="49" t="str">
        <f t="shared" si="1"/>
        <v xml:space="preserve"> - </v>
      </c>
      <c r="AE4" s="49" t="str">
        <f t="shared" si="1"/>
        <v xml:space="preserve"> - </v>
      </c>
      <c r="AF4" s="49" t="str">
        <f t="shared" si="1"/>
        <v xml:space="preserve"> - </v>
      </c>
      <c r="AG4" s="49" t="str">
        <f t="shared" si="1"/>
        <v xml:space="preserve"> - </v>
      </c>
      <c r="AH4" s="49" t="str">
        <f t="shared" si="1"/>
        <v xml:space="preserve"> - </v>
      </c>
      <c r="AI4" s="49" t="str">
        <f t="shared" si="1"/>
        <v xml:space="preserve"> - </v>
      </c>
      <c r="AJ4" s="49" t="str">
        <f t="shared" si="1"/>
        <v xml:space="preserve"> - </v>
      </c>
      <c r="AK4" s="49" t="str">
        <f t="shared" si="1"/>
        <v xml:space="preserve"> - </v>
      </c>
      <c r="AL4" s="49" t="str">
        <f t="shared" si="1"/>
        <v xml:space="preserve"> - </v>
      </c>
      <c r="AM4" s="49" t="str">
        <f t="shared" si="1"/>
        <v xml:space="preserve"> - </v>
      </c>
      <c r="AN4" s="49" t="str">
        <f t="shared" si="1"/>
        <v xml:space="preserve"> - </v>
      </c>
      <c r="AO4" s="49" t="str">
        <f t="shared" si="1"/>
        <v xml:space="preserve"> - </v>
      </c>
      <c r="AP4" s="49" t="str">
        <f t="shared" si="1"/>
        <v xml:space="preserve"> - </v>
      </c>
      <c r="AQ4" s="49" t="str">
        <f t="shared" si="1"/>
        <v xml:space="preserve"> - </v>
      </c>
      <c r="AR4" s="49" t="str">
        <f t="shared" si="1"/>
        <v xml:space="preserve"> - </v>
      </c>
      <c r="AS4" s="49" t="str">
        <f t="shared" si="1"/>
        <v xml:space="preserve"> - </v>
      </c>
      <c r="AT4" s="49" t="str">
        <f t="shared" si="1"/>
        <v xml:space="preserve"> - </v>
      </c>
      <c r="AU4" s="49" t="str">
        <f t="shared" si="1"/>
        <v xml:space="preserve"> - </v>
      </c>
      <c r="AV4" s="49" t="str">
        <f t="shared" si="1"/>
        <v xml:space="preserve"> - </v>
      </c>
      <c r="AW4" s="49" t="str">
        <f t="shared" si="1"/>
        <v xml:space="preserve"> - </v>
      </c>
    </row>
    <row r="5" spans="2:49" s="48" customFormat="1" x14ac:dyDescent="0.2">
      <c r="B5" s="81" t="s">
        <v>327</v>
      </c>
      <c r="C5" s="23"/>
      <c r="D5" s="23"/>
      <c r="E5" s="3"/>
      <c r="F5" s="50">
        <v>7.5</v>
      </c>
      <c r="G5" s="49">
        <f t="shared" si="0"/>
        <v>22</v>
      </c>
      <c r="H5" s="49">
        <f t="shared" ref="H5:AW5" si="2">IF(ISBLANK(Lovren.D )," - ",Lovren.D)</f>
        <v>2</v>
      </c>
      <c r="I5" s="49">
        <f t="shared" si="2"/>
        <v>0</v>
      </c>
      <c r="J5" s="49">
        <f t="shared" si="2"/>
        <v>6</v>
      </c>
      <c r="K5" s="49" t="str">
        <f t="shared" si="2"/>
        <v xml:space="preserve"> - </v>
      </c>
      <c r="L5" s="49">
        <f t="shared" si="2"/>
        <v>2</v>
      </c>
      <c r="M5" s="49">
        <f t="shared" si="2"/>
        <v>0</v>
      </c>
      <c r="N5" s="49">
        <f t="shared" si="2"/>
        <v>2</v>
      </c>
      <c r="O5" s="49">
        <f t="shared" si="2"/>
        <v>2</v>
      </c>
      <c r="P5" s="49" t="str">
        <f t="shared" si="2"/>
        <v xml:space="preserve"> - </v>
      </c>
      <c r="Q5" s="49">
        <f t="shared" si="2"/>
        <v>1</v>
      </c>
      <c r="R5" s="49">
        <f t="shared" si="2"/>
        <v>6</v>
      </c>
      <c r="S5" s="49">
        <f t="shared" si="2"/>
        <v>1</v>
      </c>
      <c r="T5" s="49" t="str">
        <f t="shared" si="2"/>
        <v xml:space="preserve"> - </v>
      </c>
      <c r="U5" s="49" t="str">
        <f t="shared" si="2"/>
        <v xml:space="preserve"> - </v>
      </c>
      <c r="V5" s="49" t="str">
        <f t="shared" si="2"/>
        <v xml:space="preserve"> - </v>
      </c>
      <c r="W5" s="49" t="str">
        <f t="shared" si="2"/>
        <v xml:space="preserve"> - </v>
      </c>
      <c r="X5" s="49" t="str">
        <f t="shared" si="2"/>
        <v xml:space="preserve"> - </v>
      </c>
      <c r="Y5" s="49" t="str">
        <f t="shared" si="2"/>
        <v xml:space="preserve"> - </v>
      </c>
      <c r="Z5" s="49" t="str">
        <f t="shared" si="2"/>
        <v xml:space="preserve"> - </v>
      </c>
      <c r="AA5" s="49" t="str">
        <f t="shared" si="2"/>
        <v xml:space="preserve"> - </v>
      </c>
      <c r="AB5" s="49" t="str">
        <f t="shared" si="2"/>
        <v xml:space="preserve"> - </v>
      </c>
      <c r="AC5" s="49" t="str">
        <f t="shared" si="2"/>
        <v xml:space="preserve"> - </v>
      </c>
      <c r="AD5" s="49" t="str">
        <f t="shared" si="2"/>
        <v xml:space="preserve"> - </v>
      </c>
      <c r="AE5" s="49" t="str">
        <f t="shared" si="2"/>
        <v xml:space="preserve"> - </v>
      </c>
      <c r="AF5" s="49" t="str">
        <f t="shared" si="2"/>
        <v xml:space="preserve"> - </v>
      </c>
      <c r="AG5" s="49" t="str">
        <f t="shared" si="2"/>
        <v xml:space="preserve"> - </v>
      </c>
      <c r="AH5" s="49" t="str">
        <f t="shared" si="2"/>
        <v xml:space="preserve"> - </v>
      </c>
      <c r="AI5" s="49" t="str">
        <f t="shared" si="2"/>
        <v xml:space="preserve"> - </v>
      </c>
      <c r="AJ5" s="49" t="str">
        <f t="shared" si="2"/>
        <v xml:space="preserve"> - </v>
      </c>
      <c r="AK5" s="49" t="str">
        <f t="shared" si="2"/>
        <v xml:space="preserve"> - </v>
      </c>
      <c r="AL5" s="49" t="str">
        <f t="shared" si="2"/>
        <v xml:space="preserve"> - </v>
      </c>
      <c r="AM5" s="49" t="str">
        <f t="shared" si="2"/>
        <v xml:space="preserve"> - </v>
      </c>
      <c r="AN5" s="49" t="str">
        <f t="shared" si="2"/>
        <v xml:space="preserve"> - </v>
      </c>
      <c r="AO5" s="49" t="str">
        <f t="shared" si="2"/>
        <v xml:space="preserve"> - </v>
      </c>
      <c r="AP5" s="49" t="str">
        <f t="shared" si="2"/>
        <v xml:space="preserve"> - </v>
      </c>
      <c r="AQ5" s="49" t="str">
        <f t="shared" si="2"/>
        <v xml:space="preserve"> - </v>
      </c>
      <c r="AR5" s="49" t="str">
        <f t="shared" si="2"/>
        <v xml:space="preserve"> - </v>
      </c>
      <c r="AS5" s="49" t="str">
        <f t="shared" si="2"/>
        <v xml:space="preserve"> - </v>
      </c>
      <c r="AT5" s="49" t="str">
        <f t="shared" si="2"/>
        <v xml:space="preserve"> - </v>
      </c>
      <c r="AU5" s="49" t="str">
        <f t="shared" si="2"/>
        <v xml:space="preserve"> - </v>
      </c>
      <c r="AV5" s="49" t="str">
        <f t="shared" si="2"/>
        <v xml:space="preserve"> - </v>
      </c>
      <c r="AW5" s="49" t="str">
        <f t="shared" si="2"/>
        <v xml:space="preserve"> - </v>
      </c>
    </row>
    <row r="6" spans="2:49" s="48" customFormat="1" x14ac:dyDescent="0.2">
      <c r="B6" s="81" t="s">
        <v>534</v>
      </c>
      <c r="C6" s="23"/>
      <c r="D6" s="23"/>
      <c r="E6" s="3"/>
      <c r="F6" s="50">
        <v>4</v>
      </c>
      <c r="G6" s="49">
        <f t="shared" si="0"/>
        <v>26</v>
      </c>
      <c r="H6" s="49">
        <f t="shared" ref="H6:AW6" si="3">IF(ISBLANK(Janmaat.D )," - ",Janmaat.D)</f>
        <v>0</v>
      </c>
      <c r="I6" s="49">
        <f t="shared" si="3"/>
        <v>6</v>
      </c>
      <c r="J6" s="49">
        <f t="shared" si="3"/>
        <v>6</v>
      </c>
      <c r="K6" s="49" t="str">
        <f t="shared" si="3"/>
        <v xml:space="preserve"> - </v>
      </c>
      <c r="L6" s="49">
        <f t="shared" si="3"/>
        <v>-1</v>
      </c>
      <c r="M6" s="49">
        <f t="shared" si="3"/>
        <v>1</v>
      </c>
      <c r="N6" s="49">
        <f t="shared" si="3"/>
        <v>2</v>
      </c>
      <c r="O6" s="49">
        <f t="shared" si="3"/>
        <v>0</v>
      </c>
      <c r="P6" s="49" t="str">
        <f t="shared" si="3"/>
        <v xml:space="preserve"> - </v>
      </c>
      <c r="Q6" s="49">
        <f t="shared" si="3"/>
        <v>6</v>
      </c>
      <c r="R6" s="49">
        <f t="shared" si="3"/>
        <v>1</v>
      </c>
      <c r="S6" s="49">
        <f t="shared" si="3"/>
        <v>5</v>
      </c>
      <c r="T6" s="49" t="str">
        <f t="shared" si="3"/>
        <v xml:space="preserve"> - </v>
      </c>
      <c r="U6" s="49" t="str">
        <f t="shared" si="3"/>
        <v xml:space="preserve"> - </v>
      </c>
      <c r="V6" s="49" t="str">
        <f t="shared" si="3"/>
        <v xml:space="preserve"> - </v>
      </c>
      <c r="W6" s="49" t="str">
        <f t="shared" si="3"/>
        <v xml:space="preserve"> - </v>
      </c>
      <c r="X6" s="49" t="str">
        <f t="shared" si="3"/>
        <v xml:space="preserve"> - </v>
      </c>
      <c r="Y6" s="49" t="str">
        <f t="shared" si="3"/>
        <v xml:space="preserve"> - </v>
      </c>
      <c r="Z6" s="49" t="str">
        <f t="shared" si="3"/>
        <v xml:space="preserve"> - </v>
      </c>
      <c r="AA6" s="49" t="str">
        <f t="shared" si="3"/>
        <v xml:space="preserve"> - </v>
      </c>
      <c r="AB6" s="49" t="str">
        <f t="shared" si="3"/>
        <v xml:space="preserve"> - </v>
      </c>
      <c r="AC6" s="49" t="str">
        <f t="shared" si="3"/>
        <v xml:space="preserve"> - </v>
      </c>
      <c r="AD6" s="49" t="str">
        <f t="shared" si="3"/>
        <v xml:space="preserve"> - </v>
      </c>
      <c r="AE6" s="49" t="str">
        <f t="shared" si="3"/>
        <v xml:space="preserve"> - </v>
      </c>
      <c r="AF6" s="49" t="str">
        <f t="shared" si="3"/>
        <v xml:space="preserve"> - </v>
      </c>
      <c r="AG6" s="49" t="str">
        <f t="shared" si="3"/>
        <v xml:space="preserve"> - </v>
      </c>
      <c r="AH6" s="49" t="str">
        <f t="shared" si="3"/>
        <v xml:space="preserve"> - </v>
      </c>
      <c r="AI6" s="49" t="str">
        <f t="shared" si="3"/>
        <v xml:space="preserve"> - </v>
      </c>
      <c r="AJ6" s="49" t="str">
        <f t="shared" si="3"/>
        <v xml:space="preserve"> - </v>
      </c>
      <c r="AK6" s="49" t="str">
        <f t="shared" si="3"/>
        <v xml:space="preserve"> - </v>
      </c>
      <c r="AL6" s="49" t="str">
        <f t="shared" si="3"/>
        <v xml:space="preserve"> - </v>
      </c>
      <c r="AM6" s="49" t="str">
        <f t="shared" si="3"/>
        <v xml:space="preserve"> - </v>
      </c>
      <c r="AN6" s="49" t="str">
        <f t="shared" si="3"/>
        <v xml:space="preserve"> - </v>
      </c>
      <c r="AO6" s="49" t="str">
        <f t="shared" si="3"/>
        <v xml:space="preserve"> - </v>
      </c>
      <c r="AP6" s="49" t="str">
        <f t="shared" si="3"/>
        <v xml:space="preserve"> - </v>
      </c>
      <c r="AQ6" s="49" t="str">
        <f t="shared" si="3"/>
        <v xml:space="preserve"> - </v>
      </c>
      <c r="AR6" s="49" t="str">
        <f t="shared" si="3"/>
        <v xml:space="preserve"> - </v>
      </c>
      <c r="AS6" s="49" t="str">
        <f t="shared" si="3"/>
        <v xml:space="preserve"> - </v>
      </c>
      <c r="AT6" s="49" t="str">
        <f t="shared" si="3"/>
        <v xml:space="preserve"> - </v>
      </c>
      <c r="AU6" s="49" t="str">
        <f t="shared" si="3"/>
        <v xml:space="preserve"> - </v>
      </c>
      <c r="AV6" s="49" t="str">
        <f t="shared" si="3"/>
        <v xml:space="preserve"> - </v>
      </c>
      <c r="AW6" s="49" t="str">
        <f t="shared" si="3"/>
        <v xml:space="preserve"> - </v>
      </c>
    </row>
    <row r="7" spans="2:49" s="48" customFormat="1" x14ac:dyDescent="0.2">
      <c r="B7" s="81" t="s">
        <v>126</v>
      </c>
      <c r="C7" s="23"/>
      <c r="D7" s="23"/>
      <c r="E7" s="3"/>
      <c r="F7" s="50">
        <v>4.5999999999999996</v>
      </c>
      <c r="G7" s="49">
        <f t="shared" si="0"/>
        <v>22</v>
      </c>
      <c r="H7" s="49">
        <f t="shared" ref="H7:AW7" si="4">IF(ISBLANK(Bardsley.P )," - ",Bardsley.P)</f>
        <v>2</v>
      </c>
      <c r="I7" s="49">
        <f t="shared" si="4"/>
        <v>4</v>
      </c>
      <c r="J7" s="49">
        <f t="shared" si="4"/>
        <v>5</v>
      </c>
      <c r="K7" s="49" t="str">
        <f t="shared" si="4"/>
        <v xml:space="preserve"> - </v>
      </c>
      <c r="L7" s="49">
        <f t="shared" si="4"/>
        <v>2</v>
      </c>
      <c r="M7" s="49">
        <f t="shared" si="4"/>
        <v>1</v>
      </c>
      <c r="N7" s="49">
        <f t="shared" si="4"/>
        <v>6</v>
      </c>
      <c r="O7" s="49">
        <f t="shared" si="4"/>
        <v>-1</v>
      </c>
      <c r="P7" s="49" t="str">
        <f t="shared" si="4"/>
        <v xml:space="preserve"> - </v>
      </c>
      <c r="Q7" s="49">
        <f t="shared" si="4"/>
        <v>1</v>
      </c>
      <c r="R7" s="49">
        <f t="shared" si="4"/>
        <v>2</v>
      </c>
      <c r="S7" s="49">
        <f t="shared" si="4"/>
        <v>0</v>
      </c>
      <c r="T7" s="49" t="str">
        <f t="shared" si="4"/>
        <v xml:space="preserve"> - </v>
      </c>
      <c r="U7" s="49" t="str">
        <f t="shared" si="4"/>
        <v xml:space="preserve"> - </v>
      </c>
      <c r="V7" s="49" t="str">
        <f t="shared" si="4"/>
        <v xml:space="preserve"> - </v>
      </c>
      <c r="W7" s="49" t="str">
        <f t="shared" si="4"/>
        <v xml:space="preserve"> - </v>
      </c>
      <c r="X7" s="49" t="str">
        <f t="shared" si="4"/>
        <v xml:space="preserve"> - </v>
      </c>
      <c r="Y7" s="49" t="str">
        <f t="shared" si="4"/>
        <v xml:space="preserve"> - </v>
      </c>
      <c r="Z7" s="49" t="str">
        <f t="shared" si="4"/>
        <v xml:space="preserve"> - </v>
      </c>
      <c r="AA7" s="49" t="str">
        <f t="shared" si="4"/>
        <v xml:space="preserve"> - </v>
      </c>
      <c r="AB7" s="49" t="str">
        <f t="shared" si="4"/>
        <v xml:space="preserve"> - </v>
      </c>
      <c r="AC7" s="49" t="str">
        <f t="shared" si="4"/>
        <v xml:space="preserve"> - </v>
      </c>
      <c r="AD7" s="49" t="str">
        <f t="shared" si="4"/>
        <v xml:space="preserve"> - </v>
      </c>
      <c r="AE7" s="49" t="str">
        <f t="shared" si="4"/>
        <v xml:space="preserve"> - </v>
      </c>
      <c r="AF7" s="49" t="str">
        <f t="shared" si="4"/>
        <v xml:space="preserve"> - </v>
      </c>
      <c r="AG7" s="49" t="str">
        <f t="shared" si="4"/>
        <v xml:space="preserve"> - </v>
      </c>
      <c r="AH7" s="49" t="str">
        <f t="shared" si="4"/>
        <v xml:space="preserve"> - </v>
      </c>
      <c r="AI7" s="49" t="str">
        <f t="shared" si="4"/>
        <v xml:space="preserve"> - </v>
      </c>
      <c r="AJ7" s="49" t="str">
        <f t="shared" si="4"/>
        <v xml:space="preserve"> - </v>
      </c>
      <c r="AK7" s="49" t="str">
        <f t="shared" si="4"/>
        <v xml:space="preserve"> - </v>
      </c>
      <c r="AL7" s="49" t="str">
        <f t="shared" si="4"/>
        <v xml:space="preserve"> - </v>
      </c>
      <c r="AM7" s="49" t="str">
        <f t="shared" si="4"/>
        <v xml:space="preserve"> - </v>
      </c>
      <c r="AN7" s="49" t="str">
        <f t="shared" si="4"/>
        <v xml:space="preserve"> - </v>
      </c>
      <c r="AO7" s="49" t="str">
        <f t="shared" si="4"/>
        <v xml:space="preserve"> - </v>
      </c>
      <c r="AP7" s="49" t="str">
        <f t="shared" si="4"/>
        <v xml:space="preserve"> - </v>
      </c>
      <c r="AQ7" s="49" t="str">
        <f t="shared" si="4"/>
        <v xml:space="preserve"> - </v>
      </c>
      <c r="AR7" s="49" t="str">
        <f t="shared" si="4"/>
        <v xml:space="preserve"> - </v>
      </c>
      <c r="AS7" s="49" t="str">
        <f t="shared" si="4"/>
        <v xml:space="preserve"> - </v>
      </c>
      <c r="AT7" s="49" t="str">
        <f t="shared" si="4"/>
        <v xml:space="preserve"> - </v>
      </c>
      <c r="AU7" s="49" t="str">
        <f t="shared" si="4"/>
        <v xml:space="preserve"> - </v>
      </c>
      <c r="AV7" s="49" t="str">
        <f t="shared" si="4"/>
        <v xml:space="preserve"> - </v>
      </c>
      <c r="AW7" s="49" t="str">
        <f t="shared" si="4"/>
        <v xml:space="preserve"> - </v>
      </c>
    </row>
    <row r="8" spans="2:49" s="48" customFormat="1" x14ac:dyDescent="0.2">
      <c r="B8" s="81" t="s">
        <v>545</v>
      </c>
      <c r="C8" s="23"/>
      <c r="D8" s="23"/>
      <c r="E8" s="3"/>
      <c r="F8" s="50">
        <v>3.2</v>
      </c>
      <c r="G8" s="49">
        <f t="shared" si="0"/>
        <v>20</v>
      </c>
      <c r="H8" s="49">
        <f t="shared" ref="H8:AW8" si="5">IF(ISBLANK(Trippier.K )," - ",Trippier.K)</f>
        <v>0</v>
      </c>
      <c r="I8" s="49">
        <f t="shared" si="5"/>
        <v>2</v>
      </c>
      <c r="J8" s="49">
        <f t="shared" si="5"/>
        <v>6</v>
      </c>
      <c r="K8" s="49" t="str">
        <f t="shared" si="5"/>
        <v xml:space="preserve"> - </v>
      </c>
      <c r="L8" s="49">
        <f t="shared" si="5"/>
        <v>6</v>
      </c>
      <c r="M8" s="49">
        <f t="shared" si="5"/>
        <v>6</v>
      </c>
      <c r="N8" s="49">
        <f t="shared" si="5"/>
        <v>-1</v>
      </c>
      <c r="O8" s="49">
        <f t="shared" si="5"/>
        <v>1</v>
      </c>
      <c r="P8" s="49" t="str">
        <f t="shared" si="5"/>
        <v xml:space="preserve"> - </v>
      </c>
      <c r="Q8" s="49">
        <f t="shared" si="5"/>
        <v>0</v>
      </c>
      <c r="R8" s="49">
        <f t="shared" si="5"/>
        <v>0</v>
      </c>
      <c r="S8" s="49">
        <f t="shared" si="5"/>
        <v>0</v>
      </c>
      <c r="T8" s="49" t="str">
        <f t="shared" si="5"/>
        <v xml:space="preserve"> - </v>
      </c>
      <c r="U8" s="49" t="str">
        <f t="shared" si="5"/>
        <v xml:space="preserve"> - </v>
      </c>
      <c r="V8" s="49" t="str">
        <f t="shared" si="5"/>
        <v xml:space="preserve"> - </v>
      </c>
      <c r="W8" s="49" t="str">
        <f t="shared" si="5"/>
        <v xml:space="preserve"> - </v>
      </c>
      <c r="X8" s="49" t="str">
        <f t="shared" si="5"/>
        <v xml:space="preserve"> - </v>
      </c>
      <c r="Y8" s="49" t="str">
        <f t="shared" si="5"/>
        <v xml:space="preserve"> - </v>
      </c>
      <c r="Z8" s="49" t="str">
        <f t="shared" si="5"/>
        <v xml:space="preserve"> - </v>
      </c>
      <c r="AA8" s="49" t="str">
        <f t="shared" si="5"/>
        <v xml:space="preserve"> - </v>
      </c>
      <c r="AB8" s="49" t="str">
        <f t="shared" si="5"/>
        <v xml:space="preserve"> - </v>
      </c>
      <c r="AC8" s="49" t="str">
        <f t="shared" si="5"/>
        <v xml:space="preserve"> - </v>
      </c>
      <c r="AD8" s="49" t="str">
        <f t="shared" si="5"/>
        <v xml:space="preserve"> - </v>
      </c>
      <c r="AE8" s="49" t="str">
        <f t="shared" si="5"/>
        <v xml:space="preserve"> - </v>
      </c>
      <c r="AF8" s="49" t="str">
        <f t="shared" si="5"/>
        <v xml:space="preserve"> - </v>
      </c>
      <c r="AG8" s="49" t="str">
        <f t="shared" si="5"/>
        <v xml:space="preserve"> - </v>
      </c>
      <c r="AH8" s="49" t="str">
        <f t="shared" si="5"/>
        <v xml:space="preserve"> - </v>
      </c>
      <c r="AI8" s="49" t="str">
        <f t="shared" si="5"/>
        <v xml:space="preserve"> - </v>
      </c>
      <c r="AJ8" s="49" t="str">
        <f t="shared" si="5"/>
        <v xml:space="preserve"> - </v>
      </c>
      <c r="AK8" s="49" t="str">
        <f t="shared" si="5"/>
        <v xml:space="preserve"> - </v>
      </c>
      <c r="AL8" s="49" t="str">
        <f t="shared" si="5"/>
        <v xml:space="preserve"> - </v>
      </c>
      <c r="AM8" s="49" t="str">
        <f t="shared" si="5"/>
        <v xml:space="preserve"> - </v>
      </c>
      <c r="AN8" s="49" t="str">
        <f t="shared" si="5"/>
        <v xml:space="preserve"> - </v>
      </c>
      <c r="AO8" s="49" t="str">
        <f t="shared" si="5"/>
        <v xml:space="preserve"> - </v>
      </c>
      <c r="AP8" s="49" t="str">
        <f t="shared" si="5"/>
        <v xml:space="preserve"> - </v>
      </c>
      <c r="AQ8" s="49" t="str">
        <f t="shared" si="5"/>
        <v xml:space="preserve"> - </v>
      </c>
      <c r="AR8" s="49" t="str">
        <f t="shared" si="5"/>
        <v xml:space="preserve"> - </v>
      </c>
      <c r="AS8" s="49" t="str">
        <f t="shared" si="5"/>
        <v xml:space="preserve"> - </v>
      </c>
      <c r="AT8" s="49" t="str">
        <f t="shared" si="5"/>
        <v xml:space="preserve"> - </v>
      </c>
      <c r="AU8" s="49" t="str">
        <f t="shared" si="5"/>
        <v xml:space="preserve"> - </v>
      </c>
      <c r="AV8" s="49" t="str">
        <f t="shared" si="5"/>
        <v xml:space="preserve"> - </v>
      </c>
      <c r="AW8" s="49" t="str">
        <f t="shared" si="5"/>
        <v xml:space="preserve"> - </v>
      </c>
    </row>
    <row r="9" spans="2:49" s="48" customFormat="1" x14ac:dyDescent="0.2">
      <c r="B9" s="81" t="s">
        <v>135</v>
      </c>
      <c r="C9" s="23"/>
      <c r="D9" s="23"/>
      <c r="E9" s="3"/>
      <c r="F9" s="50">
        <v>10</v>
      </c>
      <c r="G9" s="49">
        <f t="shared" si="0"/>
        <v>48</v>
      </c>
      <c r="H9" s="49">
        <f t="shared" ref="H9:AW9" si="6">IF(ISBLANK(Fabregas.C )," - ",Fabregas.C)</f>
        <v>8</v>
      </c>
      <c r="I9" s="49">
        <f t="shared" si="6"/>
        <v>5</v>
      </c>
      <c r="J9" s="49">
        <f t="shared" si="6"/>
        <v>4</v>
      </c>
      <c r="K9" s="49" t="str">
        <f t="shared" si="6"/>
        <v xml:space="preserve"> - </v>
      </c>
      <c r="L9" s="49">
        <f t="shared" si="6"/>
        <v>8</v>
      </c>
      <c r="M9" s="49">
        <f t="shared" si="6"/>
        <v>2</v>
      </c>
      <c r="N9" s="49">
        <f t="shared" si="6"/>
        <v>1</v>
      </c>
      <c r="O9" s="49">
        <f t="shared" si="6"/>
        <v>5</v>
      </c>
      <c r="P9" s="49" t="str">
        <f t="shared" si="6"/>
        <v xml:space="preserve"> - </v>
      </c>
      <c r="Q9" s="49">
        <f t="shared" si="6"/>
        <v>6</v>
      </c>
      <c r="R9" s="49">
        <f t="shared" si="6"/>
        <v>4</v>
      </c>
      <c r="S9" s="49">
        <f t="shared" si="6"/>
        <v>5</v>
      </c>
      <c r="T9" s="49" t="str">
        <f t="shared" si="6"/>
        <v xml:space="preserve"> - </v>
      </c>
      <c r="U9" s="49" t="str">
        <f t="shared" si="6"/>
        <v xml:space="preserve"> - </v>
      </c>
      <c r="V9" s="49" t="str">
        <f t="shared" si="6"/>
        <v xml:space="preserve"> - </v>
      </c>
      <c r="W9" s="49" t="str">
        <f t="shared" si="6"/>
        <v xml:space="preserve"> - </v>
      </c>
      <c r="X9" s="49" t="str">
        <f t="shared" si="6"/>
        <v xml:space="preserve"> - </v>
      </c>
      <c r="Y9" s="49" t="str">
        <f t="shared" si="6"/>
        <v xml:space="preserve"> - </v>
      </c>
      <c r="Z9" s="49" t="str">
        <f t="shared" si="6"/>
        <v xml:space="preserve"> - </v>
      </c>
      <c r="AA9" s="49" t="str">
        <f t="shared" si="6"/>
        <v xml:space="preserve"> - </v>
      </c>
      <c r="AB9" s="49" t="str">
        <f t="shared" si="6"/>
        <v xml:space="preserve"> - </v>
      </c>
      <c r="AC9" s="49" t="str">
        <f t="shared" si="6"/>
        <v xml:space="preserve"> - </v>
      </c>
      <c r="AD9" s="49" t="str">
        <f t="shared" si="6"/>
        <v xml:space="preserve"> - </v>
      </c>
      <c r="AE9" s="49" t="str">
        <f t="shared" si="6"/>
        <v xml:space="preserve"> - </v>
      </c>
      <c r="AF9" s="49" t="str">
        <f t="shared" si="6"/>
        <v xml:space="preserve"> - </v>
      </c>
      <c r="AG9" s="49" t="str">
        <f t="shared" si="6"/>
        <v xml:space="preserve"> - </v>
      </c>
      <c r="AH9" s="49" t="str">
        <f t="shared" si="6"/>
        <v xml:space="preserve"> - </v>
      </c>
      <c r="AI9" s="49" t="str">
        <f t="shared" si="6"/>
        <v xml:space="preserve"> - </v>
      </c>
      <c r="AJ9" s="49" t="str">
        <f t="shared" si="6"/>
        <v xml:space="preserve"> - </v>
      </c>
      <c r="AK9" s="49" t="str">
        <f t="shared" si="6"/>
        <v xml:space="preserve"> - </v>
      </c>
      <c r="AL9" s="49" t="str">
        <f t="shared" si="6"/>
        <v xml:space="preserve"> - </v>
      </c>
      <c r="AM9" s="49" t="str">
        <f t="shared" si="6"/>
        <v xml:space="preserve"> - </v>
      </c>
      <c r="AN9" s="49" t="str">
        <f t="shared" si="6"/>
        <v xml:space="preserve"> - </v>
      </c>
      <c r="AO9" s="49" t="str">
        <f t="shared" si="6"/>
        <v xml:space="preserve"> - </v>
      </c>
      <c r="AP9" s="49" t="str">
        <f t="shared" si="6"/>
        <v xml:space="preserve"> - </v>
      </c>
      <c r="AQ9" s="49" t="str">
        <f t="shared" si="6"/>
        <v xml:space="preserve"> - </v>
      </c>
      <c r="AR9" s="49" t="str">
        <f t="shared" si="6"/>
        <v xml:space="preserve"> - </v>
      </c>
      <c r="AS9" s="49" t="str">
        <f t="shared" si="6"/>
        <v xml:space="preserve"> - </v>
      </c>
      <c r="AT9" s="49" t="str">
        <f t="shared" si="6"/>
        <v xml:space="preserve"> - </v>
      </c>
      <c r="AU9" s="49" t="str">
        <f t="shared" si="6"/>
        <v xml:space="preserve"> - </v>
      </c>
      <c r="AV9" s="49" t="str">
        <f t="shared" si="6"/>
        <v xml:space="preserve"> - </v>
      </c>
      <c r="AW9" s="49" t="str">
        <f t="shared" si="6"/>
        <v xml:space="preserve"> - </v>
      </c>
    </row>
    <row r="10" spans="2:49" s="48" customFormat="1" x14ac:dyDescent="0.2">
      <c r="B10" s="81" t="s">
        <v>396</v>
      </c>
      <c r="C10" s="23"/>
      <c r="D10" s="23"/>
      <c r="E10" s="3"/>
      <c r="F10" s="50">
        <v>5</v>
      </c>
      <c r="G10" s="49">
        <f t="shared" si="0"/>
        <v>2</v>
      </c>
      <c r="H10" s="49">
        <f t="shared" ref="H10:AW10" si="7">IF(ISBLANK(Snodgrass.R )," - ",Snodgrass.R)</f>
        <v>2</v>
      </c>
      <c r="I10" s="49">
        <f t="shared" si="7"/>
        <v>0</v>
      </c>
      <c r="J10" s="49">
        <f t="shared" si="7"/>
        <v>0</v>
      </c>
      <c r="K10" s="49" t="str">
        <f t="shared" si="7"/>
        <v xml:space="preserve"> - </v>
      </c>
      <c r="L10" s="49">
        <f t="shared" si="7"/>
        <v>0</v>
      </c>
      <c r="M10" s="49">
        <f t="shared" si="7"/>
        <v>0</v>
      </c>
      <c r="N10" s="49">
        <f t="shared" si="7"/>
        <v>0</v>
      </c>
      <c r="O10" s="49">
        <f t="shared" si="7"/>
        <v>0</v>
      </c>
      <c r="P10" s="49" t="str">
        <f t="shared" si="7"/>
        <v xml:space="preserve"> - </v>
      </c>
      <c r="Q10" s="49">
        <f t="shared" si="7"/>
        <v>0</v>
      </c>
      <c r="R10" s="49">
        <f t="shared" si="7"/>
        <v>0</v>
      </c>
      <c r="S10" s="49">
        <f t="shared" si="7"/>
        <v>0</v>
      </c>
      <c r="T10" s="49" t="str">
        <f t="shared" si="7"/>
        <v xml:space="preserve"> - </v>
      </c>
      <c r="U10" s="49" t="str">
        <f t="shared" si="7"/>
        <v xml:space="preserve"> - </v>
      </c>
      <c r="V10" s="49" t="str">
        <f t="shared" si="7"/>
        <v xml:space="preserve"> - </v>
      </c>
      <c r="W10" s="49" t="str">
        <f t="shared" si="7"/>
        <v xml:space="preserve"> - </v>
      </c>
      <c r="X10" s="49" t="str">
        <f t="shared" si="7"/>
        <v xml:space="preserve"> - </v>
      </c>
      <c r="Y10" s="49" t="str">
        <f t="shared" si="7"/>
        <v xml:space="preserve"> - </v>
      </c>
      <c r="Z10" s="49" t="str">
        <f t="shared" si="7"/>
        <v xml:space="preserve"> - </v>
      </c>
      <c r="AA10" s="49" t="str">
        <f t="shared" si="7"/>
        <v xml:space="preserve"> - </v>
      </c>
      <c r="AB10" s="49" t="str">
        <f t="shared" si="7"/>
        <v xml:space="preserve"> - </v>
      </c>
      <c r="AC10" s="49" t="str">
        <f t="shared" si="7"/>
        <v xml:space="preserve"> - </v>
      </c>
      <c r="AD10" s="49" t="str">
        <f t="shared" si="7"/>
        <v xml:space="preserve"> - </v>
      </c>
      <c r="AE10" s="49" t="str">
        <f t="shared" si="7"/>
        <v xml:space="preserve"> - </v>
      </c>
      <c r="AF10" s="49" t="str">
        <f t="shared" si="7"/>
        <v xml:space="preserve"> - </v>
      </c>
      <c r="AG10" s="49" t="str">
        <f t="shared" si="7"/>
        <v xml:space="preserve"> - </v>
      </c>
      <c r="AH10" s="49" t="str">
        <f t="shared" si="7"/>
        <v xml:space="preserve"> - </v>
      </c>
      <c r="AI10" s="49" t="str">
        <f t="shared" si="7"/>
        <v xml:space="preserve"> - </v>
      </c>
      <c r="AJ10" s="49" t="str">
        <f t="shared" si="7"/>
        <v xml:space="preserve"> - </v>
      </c>
      <c r="AK10" s="49" t="str">
        <f t="shared" si="7"/>
        <v xml:space="preserve"> - </v>
      </c>
      <c r="AL10" s="49" t="str">
        <f t="shared" si="7"/>
        <v xml:space="preserve"> - </v>
      </c>
      <c r="AM10" s="49" t="str">
        <f t="shared" si="7"/>
        <v xml:space="preserve"> - </v>
      </c>
      <c r="AN10" s="49" t="str">
        <f t="shared" si="7"/>
        <v xml:space="preserve"> - </v>
      </c>
      <c r="AO10" s="49" t="str">
        <f t="shared" si="7"/>
        <v xml:space="preserve"> - </v>
      </c>
      <c r="AP10" s="49" t="str">
        <f t="shared" si="7"/>
        <v xml:space="preserve"> - </v>
      </c>
      <c r="AQ10" s="49" t="str">
        <f t="shared" si="7"/>
        <v xml:space="preserve"> - </v>
      </c>
      <c r="AR10" s="49" t="str">
        <f t="shared" si="7"/>
        <v xml:space="preserve"> - </v>
      </c>
      <c r="AS10" s="49" t="str">
        <f t="shared" si="7"/>
        <v xml:space="preserve"> - </v>
      </c>
      <c r="AT10" s="49" t="str">
        <f t="shared" si="7"/>
        <v xml:space="preserve"> - </v>
      </c>
      <c r="AU10" s="49" t="str">
        <f t="shared" si="7"/>
        <v xml:space="preserve"> - </v>
      </c>
      <c r="AV10" s="49" t="str">
        <f t="shared" si="7"/>
        <v xml:space="preserve"> - </v>
      </c>
      <c r="AW10" s="49" t="str">
        <f t="shared" si="7"/>
        <v xml:space="preserve"> - </v>
      </c>
    </row>
    <row r="11" spans="2:49" s="48" customFormat="1" x14ac:dyDescent="0.2">
      <c r="B11" s="81" t="s">
        <v>576</v>
      </c>
      <c r="C11" s="23"/>
      <c r="D11" s="23"/>
      <c r="E11" s="3"/>
      <c r="F11" s="50">
        <v>5.6</v>
      </c>
      <c r="G11" s="49">
        <f t="shared" si="0"/>
        <v>51</v>
      </c>
      <c r="H11" s="49">
        <f t="shared" ref="H11:AW11" si="8">IF(ISBLANK(Tadic.D )," - ",Tadic.D)</f>
        <v>5</v>
      </c>
      <c r="I11" s="49">
        <f t="shared" si="8"/>
        <v>2</v>
      </c>
      <c r="J11" s="49">
        <f t="shared" si="8"/>
        <v>2</v>
      </c>
      <c r="K11" s="49" t="str">
        <f t="shared" si="8"/>
        <v xml:space="preserve"> - </v>
      </c>
      <c r="L11" s="49">
        <f t="shared" si="8"/>
        <v>8</v>
      </c>
      <c r="M11" s="49">
        <f t="shared" si="8"/>
        <v>2</v>
      </c>
      <c r="N11" s="49">
        <f t="shared" si="8"/>
        <v>5</v>
      </c>
      <c r="O11" s="49">
        <f t="shared" si="8"/>
        <v>1</v>
      </c>
      <c r="P11" s="49" t="str">
        <f t="shared" si="8"/>
        <v xml:space="preserve"> - </v>
      </c>
      <c r="Q11" s="49">
        <f t="shared" si="8"/>
        <v>22</v>
      </c>
      <c r="R11" s="49">
        <f t="shared" si="8"/>
        <v>2</v>
      </c>
      <c r="S11" s="49">
        <f t="shared" si="8"/>
        <v>2</v>
      </c>
      <c r="T11" s="49" t="str">
        <f t="shared" si="8"/>
        <v xml:space="preserve"> - </v>
      </c>
      <c r="U11" s="49" t="str">
        <f t="shared" si="8"/>
        <v xml:space="preserve"> - </v>
      </c>
      <c r="V11" s="49" t="str">
        <f t="shared" si="8"/>
        <v xml:space="preserve"> - </v>
      </c>
      <c r="W11" s="49" t="str">
        <f t="shared" si="8"/>
        <v xml:space="preserve"> - </v>
      </c>
      <c r="X11" s="49" t="str">
        <f t="shared" si="8"/>
        <v xml:space="preserve"> - </v>
      </c>
      <c r="Y11" s="49" t="str">
        <f t="shared" si="8"/>
        <v xml:space="preserve"> - </v>
      </c>
      <c r="Z11" s="49" t="str">
        <f t="shared" si="8"/>
        <v xml:space="preserve"> - </v>
      </c>
      <c r="AA11" s="49" t="str">
        <f t="shared" si="8"/>
        <v xml:space="preserve"> - </v>
      </c>
      <c r="AB11" s="49" t="str">
        <f t="shared" si="8"/>
        <v xml:space="preserve"> - </v>
      </c>
      <c r="AC11" s="49" t="str">
        <f t="shared" si="8"/>
        <v xml:space="preserve"> - </v>
      </c>
      <c r="AD11" s="49" t="str">
        <f t="shared" si="8"/>
        <v xml:space="preserve"> - </v>
      </c>
      <c r="AE11" s="49" t="str">
        <f t="shared" si="8"/>
        <v xml:space="preserve"> - </v>
      </c>
      <c r="AF11" s="49" t="str">
        <f t="shared" si="8"/>
        <v xml:space="preserve"> - </v>
      </c>
      <c r="AG11" s="49" t="str">
        <f t="shared" si="8"/>
        <v xml:space="preserve"> - </v>
      </c>
      <c r="AH11" s="49" t="str">
        <f t="shared" si="8"/>
        <v xml:space="preserve"> - </v>
      </c>
      <c r="AI11" s="49" t="str">
        <f t="shared" si="8"/>
        <v xml:space="preserve"> - </v>
      </c>
      <c r="AJ11" s="49" t="str">
        <f t="shared" si="8"/>
        <v xml:space="preserve"> - </v>
      </c>
      <c r="AK11" s="49" t="str">
        <f t="shared" si="8"/>
        <v xml:space="preserve"> - </v>
      </c>
      <c r="AL11" s="49" t="str">
        <f t="shared" si="8"/>
        <v xml:space="preserve"> - </v>
      </c>
      <c r="AM11" s="49" t="str">
        <f t="shared" si="8"/>
        <v xml:space="preserve"> - </v>
      </c>
      <c r="AN11" s="49" t="str">
        <f t="shared" si="8"/>
        <v xml:space="preserve"> - </v>
      </c>
      <c r="AO11" s="49" t="str">
        <f t="shared" si="8"/>
        <v xml:space="preserve"> - </v>
      </c>
      <c r="AP11" s="49" t="str">
        <f t="shared" si="8"/>
        <v xml:space="preserve"> - </v>
      </c>
      <c r="AQ11" s="49" t="str">
        <f t="shared" si="8"/>
        <v xml:space="preserve"> - </v>
      </c>
      <c r="AR11" s="49" t="str">
        <f t="shared" si="8"/>
        <v xml:space="preserve"> - </v>
      </c>
      <c r="AS11" s="49" t="str">
        <f t="shared" si="8"/>
        <v xml:space="preserve"> - </v>
      </c>
      <c r="AT11" s="49" t="str">
        <f t="shared" si="8"/>
        <v xml:space="preserve"> - </v>
      </c>
      <c r="AU11" s="49" t="str">
        <f t="shared" si="8"/>
        <v xml:space="preserve"> - </v>
      </c>
      <c r="AV11" s="49" t="str">
        <f t="shared" si="8"/>
        <v xml:space="preserve"> - </v>
      </c>
      <c r="AW11" s="49" t="str">
        <f t="shared" si="8"/>
        <v xml:space="preserve"> - </v>
      </c>
    </row>
    <row r="12" spans="2:49" s="48" customFormat="1" x14ac:dyDescent="0.2">
      <c r="B12" s="81" t="s">
        <v>183</v>
      </c>
      <c r="C12" s="23"/>
      <c r="D12" s="23"/>
      <c r="E12" s="3"/>
      <c r="F12" s="50">
        <v>12</v>
      </c>
      <c r="G12" s="49">
        <f t="shared" si="0"/>
        <v>36</v>
      </c>
      <c r="H12" s="49">
        <f t="shared" ref="H12:AW12" si="9">IF(ISBLANK(Adebayor.E )," - ",Adebayor.E)</f>
        <v>2</v>
      </c>
      <c r="I12" s="49">
        <f t="shared" si="9"/>
        <v>10</v>
      </c>
      <c r="J12" s="49">
        <f t="shared" si="9"/>
        <v>2</v>
      </c>
      <c r="K12" s="49" t="str">
        <f t="shared" si="9"/>
        <v xml:space="preserve"> - </v>
      </c>
      <c r="L12" s="49">
        <f t="shared" si="9"/>
        <v>5</v>
      </c>
      <c r="M12" s="49">
        <f t="shared" si="9"/>
        <v>2</v>
      </c>
      <c r="N12" s="49">
        <f t="shared" si="9"/>
        <v>1</v>
      </c>
      <c r="O12" s="49">
        <f t="shared" si="9"/>
        <v>5</v>
      </c>
      <c r="P12" s="49" t="str">
        <f t="shared" si="9"/>
        <v xml:space="preserve"> - </v>
      </c>
      <c r="Q12" s="49">
        <f t="shared" si="9"/>
        <v>0</v>
      </c>
      <c r="R12" s="49">
        <f t="shared" si="9"/>
        <v>7</v>
      </c>
      <c r="S12" s="49">
        <f t="shared" si="9"/>
        <v>2</v>
      </c>
      <c r="T12" s="49" t="str">
        <f t="shared" si="9"/>
        <v xml:space="preserve"> - </v>
      </c>
      <c r="U12" s="49" t="str">
        <f t="shared" si="9"/>
        <v xml:space="preserve"> - </v>
      </c>
      <c r="V12" s="49" t="str">
        <f t="shared" si="9"/>
        <v xml:space="preserve"> - </v>
      </c>
      <c r="W12" s="49" t="str">
        <f t="shared" si="9"/>
        <v xml:space="preserve"> - </v>
      </c>
      <c r="X12" s="49" t="str">
        <f t="shared" si="9"/>
        <v xml:space="preserve"> - </v>
      </c>
      <c r="Y12" s="49" t="str">
        <f t="shared" si="9"/>
        <v xml:space="preserve"> - </v>
      </c>
      <c r="Z12" s="49" t="str">
        <f t="shared" si="9"/>
        <v xml:space="preserve"> - </v>
      </c>
      <c r="AA12" s="49" t="str">
        <f t="shared" si="9"/>
        <v xml:space="preserve"> - </v>
      </c>
      <c r="AB12" s="49" t="str">
        <f t="shared" si="9"/>
        <v xml:space="preserve"> - </v>
      </c>
      <c r="AC12" s="49" t="str">
        <f t="shared" si="9"/>
        <v xml:space="preserve"> - </v>
      </c>
      <c r="AD12" s="49" t="str">
        <f t="shared" si="9"/>
        <v xml:space="preserve"> - </v>
      </c>
      <c r="AE12" s="49" t="str">
        <f t="shared" si="9"/>
        <v xml:space="preserve"> - </v>
      </c>
      <c r="AF12" s="49" t="str">
        <f t="shared" si="9"/>
        <v xml:space="preserve"> - </v>
      </c>
      <c r="AG12" s="49" t="str">
        <f t="shared" si="9"/>
        <v xml:space="preserve"> - </v>
      </c>
      <c r="AH12" s="49" t="str">
        <f t="shared" si="9"/>
        <v xml:space="preserve"> - </v>
      </c>
      <c r="AI12" s="49" t="str">
        <f t="shared" si="9"/>
        <v xml:space="preserve"> - </v>
      </c>
      <c r="AJ12" s="49" t="str">
        <f t="shared" si="9"/>
        <v xml:space="preserve"> - </v>
      </c>
      <c r="AK12" s="49" t="str">
        <f t="shared" si="9"/>
        <v xml:space="preserve"> - </v>
      </c>
      <c r="AL12" s="49" t="str">
        <f t="shared" si="9"/>
        <v xml:space="preserve"> - </v>
      </c>
      <c r="AM12" s="49" t="str">
        <f t="shared" si="9"/>
        <v xml:space="preserve"> - </v>
      </c>
      <c r="AN12" s="49" t="str">
        <f t="shared" si="9"/>
        <v xml:space="preserve"> - </v>
      </c>
      <c r="AO12" s="49" t="str">
        <f t="shared" si="9"/>
        <v xml:space="preserve"> - </v>
      </c>
      <c r="AP12" s="49" t="str">
        <f t="shared" si="9"/>
        <v xml:space="preserve"> - </v>
      </c>
      <c r="AQ12" s="49" t="str">
        <f t="shared" si="9"/>
        <v xml:space="preserve"> - </v>
      </c>
      <c r="AR12" s="49" t="str">
        <f t="shared" si="9"/>
        <v xml:space="preserve"> - </v>
      </c>
      <c r="AS12" s="49" t="str">
        <f t="shared" si="9"/>
        <v xml:space="preserve"> - </v>
      </c>
      <c r="AT12" s="49" t="str">
        <f t="shared" si="9"/>
        <v xml:space="preserve"> - </v>
      </c>
      <c r="AU12" s="49" t="str">
        <f t="shared" si="9"/>
        <v xml:space="preserve"> - </v>
      </c>
      <c r="AV12" s="49" t="str">
        <f t="shared" si="9"/>
        <v xml:space="preserve"> - </v>
      </c>
      <c r="AW12" s="49" t="str">
        <f t="shared" si="9"/>
        <v xml:space="preserve"> - </v>
      </c>
    </row>
    <row r="13" spans="2:49" s="48" customFormat="1" x14ac:dyDescent="0.2">
      <c r="B13" s="83" t="s">
        <v>623</v>
      </c>
      <c r="C13" s="23"/>
      <c r="D13" s="23"/>
      <c r="E13" s="3"/>
      <c r="F13" s="50">
        <v>5</v>
      </c>
      <c r="G13" s="49">
        <f t="shared" si="0"/>
        <v>19</v>
      </c>
      <c r="H13" s="49">
        <f t="shared" ref="H13:AW13" si="10">IF(ISBLANK(Riviere.E )," - ",Riviere.E)</f>
        <v>2</v>
      </c>
      <c r="I13" s="49">
        <f t="shared" si="10"/>
        <v>2</v>
      </c>
      <c r="J13" s="49">
        <f t="shared" si="10"/>
        <v>5</v>
      </c>
      <c r="K13" s="49" t="str">
        <f t="shared" si="10"/>
        <v xml:space="preserve"> - </v>
      </c>
      <c r="L13" s="49">
        <f t="shared" si="10"/>
        <v>2</v>
      </c>
      <c r="M13" s="49">
        <f t="shared" si="10"/>
        <v>2</v>
      </c>
      <c r="N13" s="49">
        <f t="shared" si="10"/>
        <v>2</v>
      </c>
      <c r="O13" s="49">
        <f t="shared" si="10"/>
        <v>4</v>
      </c>
      <c r="P13" s="49" t="str">
        <f t="shared" si="10"/>
        <v xml:space="preserve"> - </v>
      </c>
      <c r="Q13" s="49">
        <f t="shared" si="10"/>
        <v>0</v>
      </c>
      <c r="R13" s="49">
        <f t="shared" si="10"/>
        <v>0</v>
      </c>
      <c r="S13" s="49">
        <f t="shared" si="10"/>
        <v>0</v>
      </c>
      <c r="T13" s="49" t="str">
        <f t="shared" si="10"/>
        <v xml:space="preserve"> - </v>
      </c>
      <c r="U13" s="49" t="str">
        <f t="shared" si="10"/>
        <v xml:space="preserve"> - </v>
      </c>
      <c r="V13" s="49" t="str">
        <f t="shared" si="10"/>
        <v xml:space="preserve"> - </v>
      </c>
      <c r="W13" s="49" t="str">
        <f t="shared" si="10"/>
        <v xml:space="preserve"> - </v>
      </c>
      <c r="X13" s="49" t="str">
        <f t="shared" si="10"/>
        <v xml:space="preserve"> - </v>
      </c>
      <c r="Y13" s="49" t="str">
        <f t="shared" si="10"/>
        <v xml:space="preserve"> - </v>
      </c>
      <c r="Z13" s="49" t="str">
        <f t="shared" si="10"/>
        <v xml:space="preserve"> - </v>
      </c>
      <c r="AA13" s="49" t="str">
        <f t="shared" si="10"/>
        <v xml:space="preserve"> - </v>
      </c>
      <c r="AB13" s="49" t="str">
        <f t="shared" si="10"/>
        <v xml:space="preserve"> - </v>
      </c>
      <c r="AC13" s="49" t="str">
        <f t="shared" si="10"/>
        <v xml:space="preserve"> - </v>
      </c>
      <c r="AD13" s="49" t="str">
        <f t="shared" si="10"/>
        <v xml:space="preserve"> - </v>
      </c>
      <c r="AE13" s="49" t="str">
        <f t="shared" si="10"/>
        <v xml:space="preserve"> - </v>
      </c>
      <c r="AF13" s="49" t="str">
        <f t="shared" si="10"/>
        <v xml:space="preserve"> - </v>
      </c>
      <c r="AG13" s="49" t="str">
        <f t="shared" si="10"/>
        <v xml:space="preserve"> - </v>
      </c>
      <c r="AH13" s="49" t="str">
        <f t="shared" si="10"/>
        <v xml:space="preserve"> - </v>
      </c>
      <c r="AI13" s="49" t="str">
        <f t="shared" si="10"/>
        <v xml:space="preserve"> - </v>
      </c>
      <c r="AJ13" s="49" t="str">
        <f t="shared" si="10"/>
        <v xml:space="preserve"> - </v>
      </c>
      <c r="AK13" s="49" t="str">
        <f t="shared" si="10"/>
        <v xml:space="preserve"> - </v>
      </c>
      <c r="AL13" s="49" t="str">
        <f t="shared" si="10"/>
        <v xml:space="preserve"> - </v>
      </c>
      <c r="AM13" s="49" t="str">
        <f t="shared" si="10"/>
        <v xml:space="preserve"> - </v>
      </c>
      <c r="AN13" s="49" t="str">
        <f t="shared" si="10"/>
        <v xml:space="preserve"> - </v>
      </c>
      <c r="AO13" s="49" t="str">
        <f t="shared" si="10"/>
        <v xml:space="preserve"> - </v>
      </c>
      <c r="AP13" s="49" t="str">
        <f t="shared" si="10"/>
        <v xml:space="preserve"> - </v>
      </c>
      <c r="AQ13" s="49" t="str">
        <f t="shared" si="10"/>
        <v xml:space="preserve"> - </v>
      </c>
      <c r="AR13" s="49" t="str">
        <f t="shared" si="10"/>
        <v xml:space="preserve"> - </v>
      </c>
      <c r="AS13" s="49" t="str">
        <f t="shared" si="10"/>
        <v xml:space="preserve"> - </v>
      </c>
      <c r="AT13" s="49" t="str">
        <f t="shared" si="10"/>
        <v xml:space="preserve"> - </v>
      </c>
      <c r="AU13" s="49" t="str">
        <f t="shared" si="10"/>
        <v xml:space="preserve"> - </v>
      </c>
      <c r="AV13" s="49" t="str">
        <f t="shared" si="10"/>
        <v xml:space="preserve"> - </v>
      </c>
      <c r="AW13" s="49" t="str">
        <f t="shared" si="10"/>
        <v xml:space="preserve"> - </v>
      </c>
    </row>
    <row r="14" spans="2:49" s="48" customFormat="1" x14ac:dyDescent="0.2">
      <c r="B14" s="81" t="s">
        <v>621</v>
      </c>
      <c r="C14" s="23"/>
      <c r="D14" s="23"/>
      <c r="E14" s="3"/>
      <c r="F14" s="50">
        <v>4.7</v>
      </c>
      <c r="G14" s="49">
        <f t="shared" si="0"/>
        <v>61</v>
      </c>
      <c r="H14" s="49">
        <f t="shared" ref="H14:AW14" si="11">IF(ISBLANK(Pelle.G )," - ",Pelle.G)</f>
        <v>2</v>
      </c>
      <c r="I14" s="49">
        <f t="shared" si="11"/>
        <v>2</v>
      </c>
      <c r="J14" s="49">
        <f t="shared" si="11"/>
        <v>6</v>
      </c>
      <c r="K14" s="49" t="str">
        <f t="shared" si="11"/>
        <v xml:space="preserve"> - </v>
      </c>
      <c r="L14" s="49">
        <f t="shared" si="11"/>
        <v>15</v>
      </c>
      <c r="M14" s="49">
        <f t="shared" si="11"/>
        <v>5</v>
      </c>
      <c r="N14" s="49">
        <f t="shared" si="11"/>
        <v>7</v>
      </c>
      <c r="O14" s="49">
        <f t="shared" si="11"/>
        <v>2</v>
      </c>
      <c r="P14" s="49" t="str">
        <f t="shared" si="11"/>
        <v xml:space="preserve"> - </v>
      </c>
      <c r="Q14" s="49">
        <f t="shared" si="11"/>
        <v>15</v>
      </c>
      <c r="R14" s="49">
        <f t="shared" si="11"/>
        <v>5</v>
      </c>
      <c r="S14" s="49">
        <f t="shared" si="11"/>
        <v>2</v>
      </c>
      <c r="T14" s="49" t="str">
        <f t="shared" si="11"/>
        <v xml:space="preserve"> - </v>
      </c>
      <c r="U14" s="49" t="str">
        <f t="shared" si="11"/>
        <v xml:space="preserve"> - </v>
      </c>
      <c r="V14" s="49" t="str">
        <f t="shared" si="11"/>
        <v xml:space="preserve"> - </v>
      </c>
      <c r="W14" s="49" t="str">
        <f t="shared" si="11"/>
        <v xml:space="preserve"> - </v>
      </c>
      <c r="X14" s="49" t="str">
        <f t="shared" si="11"/>
        <v xml:space="preserve"> - </v>
      </c>
      <c r="Y14" s="49" t="str">
        <f t="shared" si="11"/>
        <v xml:space="preserve"> - </v>
      </c>
      <c r="Z14" s="49" t="str">
        <f t="shared" si="11"/>
        <v xml:space="preserve"> - </v>
      </c>
      <c r="AA14" s="49" t="str">
        <f t="shared" si="11"/>
        <v xml:space="preserve"> - </v>
      </c>
      <c r="AB14" s="49" t="str">
        <f t="shared" si="11"/>
        <v xml:space="preserve"> - </v>
      </c>
      <c r="AC14" s="49" t="str">
        <f t="shared" si="11"/>
        <v xml:space="preserve"> - </v>
      </c>
      <c r="AD14" s="49" t="str">
        <f t="shared" si="11"/>
        <v xml:space="preserve"> - </v>
      </c>
      <c r="AE14" s="49" t="str">
        <f t="shared" si="11"/>
        <v xml:space="preserve"> - </v>
      </c>
      <c r="AF14" s="49" t="str">
        <f t="shared" si="11"/>
        <v xml:space="preserve"> - </v>
      </c>
      <c r="AG14" s="49" t="str">
        <f t="shared" si="11"/>
        <v xml:space="preserve"> - </v>
      </c>
      <c r="AH14" s="49" t="str">
        <f t="shared" si="11"/>
        <v xml:space="preserve"> - </v>
      </c>
      <c r="AI14" s="49" t="str">
        <f t="shared" si="11"/>
        <v xml:space="preserve"> - </v>
      </c>
      <c r="AJ14" s="49" t="str">
        <f t="shared" si="11"/>
        <v xml:space="preserve"> - </v>
      </c>
      <c r="AK14" s="49" t="str">
        <f t="shared" si="11"/>
        <v xml:space="preserve"> - </v>
      </c>
      <c r="AL14" s="49" t="str">
        <f t="shared" si="11"/>
        <v xml:space="preserve"> - </v>
      </c>
      <c r="AM14" s="49" t="str">
        <f t="shared" si="11"/>
        <v xml:space="preserve"> - </v>
      </c>
      <c r="AN14" s="49" t="str">
        <f t="shared" si="11"/>
        <v xml:space="preserve"> - </v>
      </c>
      <c r="AO14" s="49" t="str">
        <f t="shared" si="11"/>
        <v xml:space="preserve"> - </v>
      </c>
      <c r="AP14" s="49" t="str">
        <f t="shared" si="11"/>
        <v xml:space="preserve"> - </v>
      </c>
      <c r="AQ14" s="49" t="str">
        <f t="shared" si="11"/>
        <v xml:space="preserve"> - </v>
      </c>
      <c r="AR14" s="49" t="str">
        <f t="shared" si="11"/>
        <v xml:space="preserve"> - </v>
      </c>
      <c r="AS14" s="49" t="str">
        <f t="shared" si="11"/>
        <v xml:space="preserve"> - </v>
      </c>
      <c r="AT14" s="49" t="str">
        <f t="shared" si="11"/>
        <v xml:space="preserve"> - </v>
      </c>
      <c r="AU14" s="49" t="str">
        <f t="shared" si="11"/>
        <v xml:space="preserve"> - </v>
      </c>
      <c r="AV14" s="49" t="str">
        <f t="shared" si="11"/>
        <v xml:space="preserve"> - </v>
      </c>
      <c r="AW14" s="49" t="str">
        <f t="shared" si="11"/>
        <v xml:space="preserve"> - </v>
      </c>
    </row>
    <row r="15" spans="2:49" s="48" customFormat="1" x14ac:dyDescent="0.2">
      <c r="B15" s="23"/>
      <c r="C15" s="23"/>
      <c r="D15" s="23"/>
      <c r="E15" s="23"/>
      <c r="F15" s="50"/>
      <c r="G15" s="49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</row>
    <row r="16" spans="2:49" s="48" customFormat="1" x14ac:dyDescent="0.2">
      <c r="B16" s="23"/>
      <c r="C16" s="23"/>
      <c r="D16" s="23"/>
      <c r="E16" s="23"/>
      <c r="F16" s="50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49"/>
      <c r="AW16" s="49"/>
    </row>
    <row r="17" spans="2:49" x14ac:dyDescent="0.2">
      <c r="F17" s="4">
        <f t="shared" ref="F17:AU17" si="12">SUM(F4:F16)</f>
        <v>66.099999999999994</v>
      </c>
      <c r="G17" s="6">
        <f t="shared" si="12"/>
        <v>331</v>
      </c>
      <c r="H17" s="2">
        <f t="shared" si="12"/>
        <v>27</v>
      </c>
      <c r="I17" s="2">
        <f t="shared" si="12"/>
        <v>35</v>
      </c>
      <c r="J17" s="2">
        <f t="shared" si="12"/>
        <v>48</v>
      </c>
      <c r="K17" s="2">
        <f t="shared" si="12"/>
        <v>0</v>
      </c>
      <c r="L17" s="2">
        <f t="shared" si="12"/>
        <v>49</v>
      </c>
      <c r="M17" s="2">
        <f t="shared" si="12"/>
        <v>22</v>
      </c>
      <c r="N17" s="2">
        <f t="shared" si="12"/>
        <v>31</v>
      </c>
      <c r="O17" s="2">
        <f t="shared" si="12"/>
        <v>19</v>
      </c>
      <c r="P17" s="2">
        <f t="shared" si="12"/>
        <v>0</v>
      </c>
      <c r="Q17" s="2">
        <f t="shared" si="12"/>
        <v>53</v>
      </c>
      <c r="R17" s="2">
        <f t="shared" si="12"/>
        <v>29</v>
      </c>
      <c r="S17" s="2">
        <f t="shared" si="12"/>
        <v>18</v>
      </c>
      <c r="T17" s="2">
        <f t="shared" si="12"/>
        <v>0</v>
      </c>
      <c r="U17" s="2">
        <f t="shared" si="12"/>
        <v>0</v>
      </c>
      <c r="V17" s="2">
        <f t="shared" si="12"/>
        <v>0</v>
      </c>
      <c r="W17" s="2">
        <f t="shared" si="12"/>
        <v>0</v>
      </c>
      <c r="X17" s="2">
        <f t="shared" si="12"/>
        <v>0</v>
      </c>
      <c r="Y17" s="2">
        <f t="shared" si="12"/>
        <v>0</v>
      </c>
      <c r="Z17" s="2">
        <f t="shared" si="12"/>
        <v>0</v>
      </c>
      <c r="AA17" s="2">
        <f t="shared" si="12"/>
        <v>0</v>
      </c>
      <c r="AB17" s="2">
        <f t="shared" si="12"/>
        <v>0</v>
      </c>
      <c r="AC17" s="2">
        <f t="shared" si="12"/>
        <v>0</v>
      </c>
      <c r="AD17" s="2">
        <f t="shared" si="12"/>
        <v>0</v>
      </c>
      <c r="AE17" s="2">
        <f t="shared" si="12"/>
        <v>0</v>
      </c>
      <c r="AF17" s="2">
        <f t="shared" si="12"/>
        <v>0</v>
      </c>
      <c r="AG17" s="2">
        <f t="shared" si="12"/>
        <v>0</v>
      </c>
      <c r="AH17" s="2">
        <f t="shared" si="12"/>
        <v>0</v>
      </c>
      <c r="AI17" s="2">
        <f t="shared" si="12"/>
        <v>0</v>
      </c>
      <c r="AJ17" s="2">
        <f t="shared" si="12"/>
        <v>0</v>
      </c>
      <c r="AK17" s="2">
        <f t="shared" si="12"/>
        <v>0</v>
      </c>
      <c r="AL17" s="2">
        <f t="shared" si="12"/>
        <v>0</v>
      </c>
      <c r="AM17" s="2">
        <f t="shared" si="12"/>
        <v>0</v>
      </c>
      <c r="AN17" s="2">
        <f t="shared" si="12"/>
        <v>0</v>
      </c>
      <c r="AO17" s="2">
        <f t="shared" si="12"/>
        <v>0</v>
      </c>
      <c r="AP17" s="2">
        <f t="shared" si="12"/>
        <v>0</v>
      </c>
      <c r="AQ17" s="2">
        <f t="shared" si="12"/>
        <v>0</v>
      </c>
      <c r="AR17" s="2">
        <f t="shared" si="12"/>
        <v>0</v>
      </c>
      <c r="AS17" s="2">
        <f t="shared" si="12"/>
        <v>0</v>
      </c>
      <c r="AT17" s="2">
        <f t="shared" si="12"/>
        <v>0</v>
      </c>
      <c r="AU17" s="2">
        <f t="shared" si="12"/>
        <v>0</v>
      </c>
      <c r="AV17" s="2">
        <f t="shared" ref="AV17:AW17" si="13">SUM(AV4:AV16)</f>
        <v>0</v>
      </c>
      <c r="AW17" s="2">
        <f t="shared" si="13"/>
        <v>0</v>
      </c>
    </row>
    <row r="18" spans="2:49" x14ac:dyDescent="0.2">
      <c r="G18" s="2" t="s">
        <v>46</v>
      </c>
      <c r="H18" s="2">
        <f>RANK(H17,Scores!H3:H18)</f>
        <v>5</v>
      </c>
      <c r="I18" s="2">
        <f>RANK(I17,Scores!I3:I18)</f>
        <v>4</v>
      </c>
      <c r="J18" s="2">
        <f>RANK(J17,Scores!J3:J18)</f>
        <v>1</v>
      </c>
      <c r="K18" s="2">
        <f>RANK(K17,Scores!K3:K18)</f>
        <v>1</v>
      </c>
      <c r="L18" s="2">
        <f>RANK(L17,Scores!L3:L18)</f>
        <v>1</v>
      </c>
      <c r="M18" s="2">
        <f>RANK(M17,Scores!M3:M18)</f>
        <v>9</v>
      </c>
      <c r="N18" s="2">
        <f>RANK(N17,Scores!N3:N18)</f>
        <v>4</v>
      </c>
      <c r="O18" s="2">
        <f>RANK(O17,Scores!O3:O18)</f>
        <v>10</v>
      </c>
      <c r="P18" s="2">
        <f>RANK(P17,Scores!P3:P18)</f>
        <v>1</v>
      </c>
      <c r="Q18" s="2">
        <f>RANK(Q17,Scores!Q3:Q18)</f>
        <v>1</v>
      </c>
      <c r="R18" s="2">
        <f>RANK(R17,Scores!R3:R18)</f>
        <v>8</v>
      </c>
      <c r="S18" s="2">
        <f>RANK(S17,Scores!S3:S18)</f>
        <v>12</v>
      </c>
      <c r="T18" s="2">
        <f>RANK(T17,Scores!T3:T18)</f>
        <v>1</v>
      </c>
      <c r="U18" s="2">
        <f>RANK(U17,Scores!U3:U18)</f>
        <v>1</v>
      </c>
      <c r="V18" s="2">
        <f>RANK(V17,Scores!V3:V18)</f>
        <v>1</v>
      </c>
      <c r="W18" s="2">
        <f>RANK(W17,Scores!W3:W18)</f>
        <v>1</v>
      </c>
      <c r="X18" s="2">
        <f>RANK(X17,Scores!X3:X18)</f>
        <v>1</v>
      </c>
      <c r="Y18" s="2">
        <f>RANK(Y17,Scores!Y3:Y18)</f>
        <v>1</v>
      </c>
      <c r="Z18" s="2">
        <f>RANK(Z17,Scores!Z3:Z18)</f>
        <v>1</v>
      </c>
      <c r="AA18" s="2">
        <f>RANK(AA17,Scores!AA3:AA18)</f>
        <v>1</v>
      </c>
      <c r="AB18" s="2">
        <f>RANK(AB17,Scores!AB3:AB18)</f>
        <v>1</v>
      </c>
      <c r="AC18" s="2">
        <f>RANK(AC17,Scores!AC3:AC18)</f>
        <v>1</v>
      </c>
      <c r="AD18" s="2">
        <f>RANK(AD17,Scores!AD3:AD18)</f>
        <v>1</v>
      </c>
      <c r="AE18" s="2">
        <f>RANK(AE17,Scores!AE3:AE18)</f>
        <v>1</v>
      </c>
      <c r="AF18" s="2">
        <f>RANK(AF17,Scores!AF3:AF18)</f>
        <v>1</v>
      </c>
      <c r="AG18" s="2">
        <f>RANK(AG17,Scores!AG3:AG18)</f>
        <v>1</v>
      </c>
      <c r="AH18" s="2">
        <f>RANK(AH17,Scores!AH3:AH18)</f>
        <v>1</v>
      </c>
      <c r="AI18" s="2">
        <f>RANK(AI17,Scores!AI3:AI18)</f>
        <v>1</v>
      </c>
      <c r="AJ18" s="2">
        <f>RANK(AJ17,Scores!AJ3:AJ18)</f>
        <v>1</v>
      </c>
      <c r="AK18" s="2">
        <f>RANK(AK17,Scores!AK3:AK18)</f>
        <v>1</v>
      </c>
      <c r="AL18" s="2">
        <f>RANK(AL17,Scores!AL3:AL18)</f>
        <v>1</v>
      </c>
      <c r="AM18" s="2">
        <f>RANK(AM17,Scores!AM3:AM18)</f>
        <v>1</v>
      </c>
      <c r="AN18" s="2">
        <f>RANK(AN17,Scores!AN3:AN18)</f>
        <v>1</v>
      </c>
      <c r="AO18" s="2">
        <f>RANK(AO17,Scores!AO3:AO18)</f>
        <v>1</v>
      </c>
      <c r="AP18" s="2">
        <f>RANK(AP17,Scores!AP3:AP18)</f>
        <v>1</v>
      </c>
      <c r="AQ18" s="2">
        <f>RANK(AQ17,Scores!AQ3:AQ18)</f>
        <v>1</v>
      </c>
      <c r="AR18" s="2">
        <f>RANK(AR17,Scores!AR3:AR18)</f>
        <v>1</v>
      </c>
      <c r="AS18" s="2">
        <f>RANK(AS17,Scores!AS3:AS18)</f>
        <v>1</v>
      </c>
      <c r="AT18" s="2">
        <f>RANK(AT17,Scores!AT3:AT18)</f>
        <v>1</v>
      </c>
      <c r="AU18" s="2">
        <f>RANK(AU17,Scores!AU3:AU18)</f>
        <v>1</v>
      </c>
      <c r="AV18" s="2">
        <f>RANK(AV17,Scores!AV3:AV18)</f>
        <v>1</v>
      </c>
      <c r="AW18" s="2">
        <f>RANK(AW17,Scores!AW3:AW18)</f>
        <v>1</v>
      </c>
    </row>
    <row r="19" spans="2:49" x14ac:dyDescent="0.2">
      <c r="B19" t="s">
        <v>65</v>
      </c>
      <c r="F19" s="4">
        <f>75-F17</f>
        <v>8.9000000000000057</v>
      </c>
    </row>
    <row r="20" spans="2:49" x14ac:dyDescent="0.2">
      <c r="G20" s="2" t="s">
        <v>2</v>
      </c>
      <c r="H20" s="2">
        <f>H17</f>
        <v>27</v>
      </c>
      <c r="I20" s="2">
        <f t="shared" ref="I20:R20" si="14">H20+I17</f>
        <v>62</v>
      </c>
      <c r="J20" s="2">
        <f t="shared" si="14"/>
        <v>110</v>
      </c>
      <c r="K20" s="2">
        <f t="shared" si="14"/>
        <v>110</v>
      </c>
      <c r="L20" s="2">
        <f t="shared" si="14"/>
        <v>159</v>
      </c>
      <c r="M20" s="2">
        <f t="shared" si="14"/>
        <v>181</v>
      </c>
      <c r="N20" s="2">
        <f t="shared" si="14"/>
        <v>212</v>
      </c>
      <c r="O20" s="2">
        <f t="shared" si="14"/>
        <v>231</v>
      </c>
      <c r="P20" s="2">
        <f t="shared" si="14"/>
        <v>231</v>
      </c>
      <c r="Q20" s="2">
        <f t="shared" si="14"/>
        <v>284</v>
      </c>
      <c r="R20" s="2">
        <f t="shared" si="14"/>
        <v>313</v>
      </c>
      <c r="S20" s="2">
        <f t="shared" ref="S20:AB20" si="15">R20+S17</f>
        <v>331</v>
      </c>
      <c r="T20" s="2">
        <f t="shared" si="15"/>
        <v>331</v>
      </c>
      <c r="U20" s="2">
        <f t="shared" si="15"/>
        <v>331</v>
      </c>
      <c r="V20" s="2">
        <f t="shared" si="15"/>
        <v>331</v>
      </c>
      <c r="W20" s="2">
        <f t="shared" si="15"/>
        <v>331</v>
      </c>
      <c r="X20" s="2">
        <f t="shared" si="15"/>
        <v>331</v>
      </c>
      <c r="Y20" s="2">
        <f t="shared" si="15"/>
        <v>331</v>
      </c>
      <c r="Z20" s="2">
        <f t="shared" si="15"/>
        <v>331</v>
      </c>
      <c r="AA20" s="2">
        <f t="shared" si="15"/>
        <v>331</v>
      </c>
      <c r="AB20" s="2">
        <f t="shared" si="15"/>
        <v>331</v>
      </c>
      <c r="AC20" s="2">
        <f t="shared" ref="AC20:AL20" si="16">AB20+AC17</f>
        <v>331</v>
      </c>
      <c r="AD20" s="2">
        <f>AC20+AD17</f>
        <v>331</v>
      </c>
      <c r="AE20" s="2">
        <f t="shared" si="16"/>
        <v>331</v>
      </c>
      <c r="AF20" s="2">
        <f t="shared" si="16"/>
        <v>331</v>
      </c>
      <c r="AG20" s="2">
        <f t="shared" si="16"/>
        <v>331</v>
      </c>
      <c r="AH20" s="2">
        <f t="shared" si="16"/>
        <v>331</v>
      </c>
      <c r="AI20" s="2">
        <f t="shared" si="16"/>
        <v>331</v>
      </c>
      <c r="AJ20" s="2">
        <f t="shared" si="16"/>
        <v>331</v>
      </c>
      <c r="AK20" s="2">
        <f t="shared" si="16"/>
        <v>331</v>
      </c>
      <c r="AL20" s="2">
        <f t="shared" si="16"/>
        <v>331</v>
      </c>
      <c r="AM20" s="2">
        <f t="shared" ref="AM20:AT20" si="17">AL20+AM17</f>
        <v>331</v>
      </c>
      <c r="AN20" s="2">
        <f t="shared" si="17"/>
        <v>331</v>
      </c>
      <c r="AO20" s="2">
        <f t="shared" si="17"/>
        <v>331</v>
      </c>
      <c r="AP20" s="2">
        <f t="shared" si="17"/>
        <v>331</v>
      </c>
      <c r="AQ20" s="2">
        <f t="shared" si="17"/>
        <v>331</v>
      </c>
      <c r="AR20" s="2">
        <f t="shared" si="17"/>
        <v>331</v>
      </c>
      <c r="AS20" s="2">
        <f t="shared" si="17"/>
        <v>331</v>
      </c>
      <c r="AT20" s="2">
        <f t="shared" si="17"/>
        <v>331</v>
      </c>
      <c r="AU20" s="2">
        <f>AT20+AU17</f>
        <v>331</v>
      </c>
      <c r="AV20" s="2">
        <f t="shared" ref="AV20:AW20" si="18">AU20+AV17</f>
        <v>331</v>
      </c>
      <c r="AW20" s="2">
        <f t="shared" si="18"/>
        <v>331</v>
      </c>
    </row>
    <row r="21" spans="2:49" x14ac:dyDescent="0.2">
      <c r="G21" s="2" t="s">
        <v>47</v>
      </c>
      <c r="H21" s="2">
        <f>RANK(H20,TotalScores!H3:H18)</f>
        <v>5</v>
      </c>
      <c r="I21" s="2">
        <f>RANK(I20,TotalScores!I3:I18)</f>
        <v>3</v>
      </c>
      <c r="J21" s="2">
        <f>RANK(J20,TotalScores!J3:J18)</f>
        <v>1</v>
      </c>
      <c r="K21" s="2">
        <f>RANK(K20,TotalScores!K3:K18)</f>
        <v>1</v>
      </c>
      <c r="L21" s="2">
        <f>RANK(L20,TotalScores!L3:L18)</f>
        <v>1</v>
      </c>
      <c r="M21" s="2">
        <f>RANK(M20,TotalScores!M3:M18)</f>
        <v>1</v>
      </c>
      <c r="N21" s="2">
        <f>RANK(N20,TotalScores!N3:N18)</f>
        <v>1</v>
      </c>
      <c r="O21" s="2">
        <f>RANK(O20,TotalScores!O3:O18)</f>
        <v>2</v>
      </c>
      <c r="P21" s="2">
        <f>RANK(P20,TotalScores!P3:P18)</f>
        <v>2</v>
      </c>
      <c r="Q21" s="2">
        <f>RANK(Q20,TotalScores!Q3:Q18)</f>
        <v>1</v>
      </c>
      <c r="R21" s="2">
        <f>RANK(R20,TotalScores!R3:R18)</f>
        <v>1</v>
      </c>
      <c r="S21" s="2">
        <f>RANK(S20,TotalScores!S3:S18)</f>
        <v>1</v>
      </c>
      <c r="T21" s="2">
        <f>RANK(T20,TotalScores!T3:T18)</f>
        <v>1</v>
      </c>
      <c r="U21" s="2">
        <f>RANK(U20,TotalScores!U3:U18)</f>
        <v>1</v>
      </c>
      <c r="V21" s="2">
        <f>RANK(V20,TotalScores!V3:V18)</f>
        <v>1</v>
      </c>
      <c r="W21" s="2">
        <f>RANK(W20,TotalScores!W3:W18)</f>
        <v>1</v>
      </c>
      <c r="X21" s="2">
        <f>RANK(X20,TotalScores!X3:X18)</f>
        <v>1</v>
      </c>
      <c r="Y21" s="2">
        <f>RANK(Y20,TotalScores!Y3:Y18)</f>
        <v>1</v>
      </c>
      <c r="Z21" s="2">
        <f>RANK(Z20,TotalScores!Z3:Z18)</f>
        <v>1</v>
      </c>
      <c r="AA21" s="2">
        <f>RANK(AA20,TotalScores!AA3:AA18)</f>
        <v>1</v>
      </c>
      <c r="AB21" s="2">
        <f>RANK(AB20,TotalScores!AB3:AB18)</f>
        <v>1</v>
      </c>
      <c r="AC21" s="2">
        <f>RANK(AC20,TotalScores!AC3:AC18)</f>
        <v>1</v>
      </c>
      <c r="AD21" s="2">
        <f>RANK(AD20,TotalScores!AD3:AD18)</f>
        <v>1</v>
      </c>
      <c r="AE21" s="2">
        <f>RANK(AE20,TotalScores!AE3:AE18)</f>
        <v>1</v>
      </c>
      <c r="AF21" s="2">
        <f>RANK(AF20,TotalScores!AF3:AF18)</f>
        <v>1</v>
      </c>
      <c r="AG21" s="2">
        <f>RANK(AG20,TotalScores!AG3:AG18)</f>
        <v>1</v>
      </c>
      <c r="AH21" s="2">
        <f>RANK(AH20,TotalScores!AH3:AH18)</f>
        <v>1</v>
      </c>
      <c r="AI21" s="2">
        <f>RANK(AI20,TotalScores!AI3:AI18)</f>
        <v>1</v>
      </c>
      <c r="AJ21" s="2">
        <f>RANK(AJ20,TotalScores!AJ3:AJ18)</f>
        <v>1</v>
      </c>
      <c r="AK21" s="2">
        <f>RANK(AK20,TotalScores!AK3:AK18)</f>
        <v>1</v>
      </c>
      <c r="AL21" s="2">
        <f>RANK(AL20,TotalScores!AL3:AL18)</f>
        <v>1</v>
      </c>
      <c r="AM21" s="2">
        <f>RANK(AM20,TotalScores!AM3:AM18)</f>
        <v>1</v>
      </c>
      <c r="AN21" s="2">
        <f>RANK(AN20,TotalScores!AN3:AN18)</f>
        <v>1</v>
      </c>
      <c r="AO21" s="2">
        <f>RANK(AO20,TotalScores!AO3:AO18)</f>
        <v>1</v>
      </c>
      <c r="AP21" s="2">
        <f>RANK(AP20,TotalScores!AP3:AP18)</f>
        <v>1</v>
      </c>
      <c r="AQ21" s="2">
        <f>RANK(AQ20,TotalScores!AQ3:AQ18)</f>
        <v>1</v>
      </c>
      <c r="AR21" s="2">
        <f>RANK(AR20,TotalScores!AR3:AR18)</f>
        <v>1</v>
      </c>
      <c r="AS21" s="2">
        <f>RANK(AS20,TotalScores!AS3:AS18)</f>
        <v>1</v>
      </c>
      <c r="AT21" s="2">
        <f>RANK(AT20,TotalScores!AT3:AT18)</f>
        <v>1</v>
      </c>
      <c r="AU21" s="2">
        <f>RANK(AU20,TotalScores!AU3:AU18)</f>
        <v>1</v>
      </c>
      <c r="AV21" s="2">
        <f>RANK(AV20,TotalScores!AV3:AV18)</f>
        <v>1</v>
      </c>
      <c r="AW21" s="2">
        <f>RANK(AW20,TotalScores!AW3:AW18)</f>
        <v>1</v>
      </c>
    </row>
    <row r="25" spans="2:49" x14ac:dyDescent="0.2">
      <c r="J25" s="4"/>
    </row>
    <row r="26" spans="2:49" x14ac:dyDescent="0.2">
      <c r="J26" s="4"/>
    </row>
    <row r="27" spans="2:49" x14ac:dyDescent="0.2">
      <c r="J27" s="4"/>
    </row>
    <row r="28" spans="2:49" x14ac:dyDescent="0.2">
      <c r="J28" s="4"/>
    </row>
    <row r="29" spans="2:49" x14ac:dyDescent="0.2">
      <c r="J29" s="4"/>
    </row>
    <row r="30" spans="2:49" x14ac:dyDescent="0.2">
      <c r="J30" s="4"/>
    </row>
    <row r="31" spans="2:49" x14ac:dyDescent="0.2">
      <c r="J31" s="4"/>
    </row>
    <row r="32" spans="2:49" x14ac:dyDescent="0.2">
      <c r="J32" s="4"/>
    </row>
    <row r="33" spans="10:10" x14ac:dyDescent="0.2">
      <c r="J33" s="4"/>
    </row>
    <row r="34" spans="10:10" x14ac:dyDescent="0.2">
      <c r="J34" s="47"/>
    </row>
    <row r="35" spans="10:10" x14ac:dyDescent="0.2">
      <c r="J35" s="4"/>
    </row>
    <row r="36" spans="10:10" x14ac:dyDescent="0.2">
      <c r="J36" s="4"/>
    </row>
  </sheetData>
  <phoneticPr fontId="0" type="noConversion"/>
  <dataValidations count="5">
    <dataValidation type="list" showInputMessage="1" showErrorMessage="1" errorTitle="stop" sqref="B13:D14">
      <formula1>PlayerListFwd</formula1>
    </dataValidation>
    <dataValidation type="list" showInputMessage="1" showErrorMessage="1" errorTitle="stop" sqref="B12:D12">
      <formula1>PlayerListMidFwd</formula1>
    </dataValidation>
    <dataValidation type="list" showInputMessage="1" showErrorMessage="1" errorTitle="stop" sqref="B9:D11">
      <formula1>PlayerListMid</formula1>
    </dataValidation>
    <dataValidation type="list" showInputMessage="1" showErrorMessage="1" errorTitle="stop" sqref="B5:D8">
      <formula1>PlayerListDef</formula1>
    </dataValidation>
    <dataValidation type="list" showInputMessage="1" showErrorMessage="1" errorTitle="stop" sqref="B4:D4">
      <formula1>PlayerListGK</formula1>
    </dataValidation>
  </dataValidations>
  <hyperlinks>
    <hyperlink ref="B4" r:id="rId1" display="https://fantasyfootball.telegraph.co.uk/premierleague/statistics/points/1008"/>
    <hyperlink ref="B5" r:id="rId2" display="https://fantasyfootball.telegraph.co.uk/premierleague/statistics/points/2156"/>
    <hyperlink ref="B6" r:id="rId3" display="https://fantasyfootball.telegraph.co.uk/premierleague/statistics/points/2239"/>
    <hyperlink ref="B7" r:id="rId4" display="https://fantasyfootball.telegraph.co.uk/premierleague/statistics/points/2092"/>
    <hyperlink ref="B8" r:id="rId5" display="https://fantasyfootball.telegraph.co.uk/premierleague/statistics/points/2209"/>
    <hyperlink ref="B9" r:id="rId6" display="https://fantasyfootball.telegraph.co.uk/premierleague/statistics/points/3276"/>
    <hyperlink ref="B10" r:id="rId7" display="https://fantasyfootball.telegraph.co.uk/premierleague/statistics/points/3030"/>
    <hyperlink ref="B11" r:id="rId8" display="https://fantasyfootball.telegraph.co.uk/premierleague/statistics/points/3302"/>
    <hyperlink ref="B12" r:id="rId9" display="https://fantasyfootball.telegraph.co.uk/premierleague/statistics/points/4026"/>
    <hyperlink ref="B13" r:id="rId10" display="https://fantasyfootball.telegraph.co.uk/premierleague/statistics/points/4152"/>
    <hyperlink ref="B14" r:id="rId11" display="https://fantasyfootball.telegraph.co.uk/premierleague/statistics/points/4149"/>
  </hyperlinks>
  <printOptions gridLines="1" gridLinesSet="0"/>
  <pageMargins left="0.75" right="0.75" top="1" bottom="1" header="0.5" footer="0.5"/>
  <pageSetup orientation="portrait" horizontalDpi="204" verticalDpi="196" r:id="rId12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U42"/>
  <sheetViews>
    <sheetView workbookViewId="0">
      <pane xSplit="7" ySplit="3" topLeftCell="H4" activePane="bottomRight" state="frozen"/>
      <selection activeCell="A24" sqref="A24"/>
      <selection pane="topRight" activeCell="A24" sqref="A24"/>
      <selection pane="bottomLeft" activeCell="A24" sqref="A24"/>
      <selection pane="bottomRight" activeCell="B15" sqref="B15"/>
    </sheetView>
  </sheetViews>
  <sheetFormatPr defaultRowHeight="12.75" x14ac:dyDescent="0.2"/>
  <cols>
    <col min="1" max="1" width="0.140625" customWidth="1"/>
    <col min="2" max="2" width="19" customWidth="1"/>
    <col min="3" max="4" width="0.140625" hidden="1" customWidth="1"/>
    <col min="5" max="5" width="2" hidden="1" customWidth="1"/>
    <col min="6" max="6" width="5.28515625" style="4" customWidth="1"/>
    <col min="7" max="7" width="11.140625" style="2" customWidth="1"/>
    <col min="8" max="49" width="10.140625" style="2" customWidth="1"/>
  </cols>
  <sheetData>
    <row r="1" spans="2:255" ht="20.25" x14ac:dyDescent="0.3">
      <c r="B1" s="1" t="s">
        <v>63</v>
      </c>
      <c r="C1" s="1"/>
      <c r="D1" s="1"/>
      <c r="E1" s="1"/>
    </row>
    <row r="2" spans="2:255" x14ac:dyDescent="0.2">
      <c r="B2" t="s">
        <v>0</v>
      </c>
      <c r="E2" t="s">
        <v>66</v>
      </c>
      <c r="F2" s="4" t="s">
        <v>1</v>
      </c>
      <c r="G2" s="2" t="s">
        <v>2</v>
      </c>
      <c r="H2" s="21">
        <f>Scores!H1</f>
        <v>41870</v>
      </c>
      <c r="I2" s="21">
        <f>Scores!I1</f>
        <v>41877</v>
      </c>
      <c r="J2" s="21">
        <f>Scores!J1</f>
        <v>41884</v>
      </c>
      <c r="K2" s="21">
        <f>Scores!K1</f>
        <v>41891</v>
      </c>
      <c r="L2" s="21">
        <f>Scores!L1</f>
        <v>41898</v>
      </c>
      <c r="M2" s="21">
        <f>Scores!M1</f>
        <v>41905</v>
      </c>
      <c r="N2" s="21">
        <f>Scores!N1</f>
        <v>41912</v>
      </c>
      <c r="O2" s="21">
        <f>Scores!O1</f>
        <v>41919</v>
      </c>
      <c r="P2" s="21">
        <f>Scores!P1</f>
        <v>41926</v>
      </c>
      <c r="Q2" s="21">
        <f>Scores!Q1</f>
        <v>41933</v>
      </c>
      <c r="R2" s="21">
        <f>Scores!R1</f>
        <v>41940</v>
      </c>
      <c r="S2" s="21">
        <f>Scores!S1</f>
        <v>41947</v>
      </c>
      <c r="T2" s="21">
        <f>Scores!T1</f>
        <v>41954</v>
      </c>
      <c r="U2" s="21">
        <f>Scores!U1</f>
        <v>41961</v>
      </c>
      <c r="V2" s="21">
        <f>Scores!V1</f>
        <v>41968</v>
      </c>
      <c r="W2" s="21">
        <f>Scores!W1</f>
        <v>41975</v>
      </c>
      <c r="X2" s="21">
        <f>Scores!X1</f>
        <v>41982</v>
      </c>
      <c r="Y2" s="21">
        <f>Scores!Y1</f>
        <v>41989</v>
      </c>
      <c r="Z2" s="21">
        <f>Scores!Z1</f>
        <v>41996</v>
      </c>
      <c r="AA2" s="21">
        <f>Scores!AA1</f>
        <v>42003</v>
      </c>
      <c r="AB2" s="21">
        <f>Scores!AB1</f>
        <v>42010</v>
      </c>
      <c r="AC2" s="21">
        <f>Scores!AC1</f>
        <v>42017</v>
      </c>
      <c r="AD2" s="21">
        <f>Scores!AD1</f>
        <v>42024</v>
      </c>
      <c r="AE2" s="21">
        <f>Scores!AE1</f>
        <v>42031</v>
      </c>
      <c r="AF2" s="21">
        <f>Scores!AF1</f>
        <v>42038</v>
      </c>
      <c r="AG2" s="21">
        <f>Scores!AG1</f>
        <v>42045</v>
      </c>
      <c r="AH2" s="21">
        <f>Scores!AH1</f>
        <v>42052</v>
      </c>
      <c r="AI2" s="21">
        <f>Scores!AI1</f>
        <v>42059</v>
      </c>
      <c r="AJ2" s="21">
        <f>Scores!AJ1</f>
        <v>42066</v>
      </c>
      <c r="AK2" s="21">
        <f>Scores!AK1</f>
        <v>42073</v>
      </c>
      <c r="AL2" s="21">
        <f>Scores!AL1</f>
        <v>42080</v>
      </c>
      <c r="AM2" s="21">
        <f>Scores!AM1</f>
        <v>42087</v>
      </c>
      <c r="AN2" s="21">
        <f>Scores!AN1</f>
        <v>42094</v>
      </c>
      <c r="AO2" s="21">
        <f>Scores!AO1</f>
        <v>42101</v>
      </c>
      <c r="AP2" s="21">
        <f>Scores!AP1</f>
        <v>42108</v>
      </c>
      <c r="AQ2" s="21">
        <f>Scores!AQ1</f>
        <v>42115</v>
      </c>
      <c r="AR2" s="21">
        <f>Scores!AR1</f>
        <v>42122</v>
      </c>
      <c r="AS2" s="21">
        <f>Scores!AS1</f>
        <v>42129</v>
      </c>
      <c r="AT2" s="21">
        <f>Scores!AT1</f>
        <v>42136</v>
      </c>
      <c r="AU2" s="21">
        <f>Scores!AU1</f>
        <v>42143</v>
      </c>
      <c r="AV2" s="21">
        <f>Scores!AV1</f>
        <v>42150</v>
      </c>
      <c r="AW2" s="21">
        <f>Scores!AW1</f>
        <v>42157</v>
      </c>
    </row>
    <row r="3" spans="2:255" x14ac:dyDescent="0.2">
      <c r="H3" s="21" t="str">
        <f>Scores!H2</f>
        <v>Week 1</v>
      </c>
      <c r="I3" s="21" t="str">
        <f>Scores!I2</f>
        <v>Week 2</v>
      </c>
      <c r="J3" s="21" t="str">
        <f>Scores!J2</f>
        <v>Week 3</v>
      </c>
      <c r="K3" s="21" t="str">
        <f>Scores!K2</f>
        <v>Week 4</v>
      </c>
      <c r="L3" s="21" t="str">
        <f>Scores!L2</f>
        <v>Week 5</v>
      </c>
      <c r="M3" s="21" t="str">
        <f>Scores!M2</f>
        <v>Week 6</v>
      </c>
      <c r="N3" s="21" t="str">
        <f>Scores!N2</f>
        <v>Week 7</v>
      </c>
      <c r="O3" s="21" t="str">
        <f>Scores!O2</f>
        <v>Week 8</v>
      </c>
      <c r="P3" s="21" t="str">
        <f>Scores!P2</f>
        <v>Week 9</v>
      </c>
      <c r="Q3" s="21" t="str">
        <f>Scores!Q2</f>
        <v>Week 10</v>
      </c>
      <c r="R3" s="21" t="str">
        <f>Scores!R2</f>
        <v>Week 11</v>
      </c>
      <c r="S3" s="21" t="str">
        <f>Scores!S2</f>
        <v>Week 12</v>
      </c>
      <c r="T3" s="21" t="str">
        <f>Scores!T2</f>
        <v>Week 13</v>
      </c>
      <c r="U3" s="21" t="str">
        <f>Scores!U2</f>
        <v>Week 14</v>
      </c>
      <c r="V3" s="21" t="str">
        <f>Scores!V2</f>
        <v>Week 15</v>
      </c>
      <c r="W3" s="21" t="str">
        <f>Scores!W2</f>
        <v>Week 16</v>
      </c>
      <c r="X3" s="21" t="str">
        <f>Scores!X2</f>
        <v>Week 17</v>
      </c>
      <c r="Y3" s="21" t="str">
        <f>Scores!Y2</f>
        <v>Week 18</v>
      </c>
      <c r="Z3" s="21" t="str">
        <f>Scores!Z2</f>
        <v>Week 19</v>
      </c>
      <c r="AA3" s="21" t="str">
        <f>Scores!AA2</f>
        <v>Week 20</v>
      </c>
      <c r="AB3" s="21" t="str">
        <f>Scores!AB2</f>
        <v>Week 21</v>
      </c>
      <c r="AC3" s="21" t="str">
        <f>Scores!AC2</f>
        <v>Week 22</v>
      </c>
      <c r="AD3" s="21" t="str">
        <f>Scores!AD2</f>
        <v>Week 23</v>
      </c>
      <c r="AE3" s="21" t="str">
        <f>Scores!AE2</f>
        <v>Week 24</v>
      </c>
      <c r="AF3" s="21" t="str">
        <f>Scores!AF2</f>
        <v>Week 25</v>
      </c>
      <c r="AG3" s="21" t="str">
        <f>Scores!AG2</f>
        <v>Week 26</v>
      </c>
      <c r="AH3" s="21" t="str">
        <f>Scores!AH2</f>
        <v>Week 27</v>
      </c>
      <c r="AI3" s="21" t="str">
        <f>Scores!AI2</f>
        <v>Week 28</v>
      </c>
      <c r="AJ3" s="21" t="str">
        <f>Scores!AJ2</f>
        <v>Week 29</v>
      </c>
      <c r="AK3" s="21" t="str">
        <f>Scores!AK2</f>
        <v>Week 30</v>
      </c>
      <c r="AL3" s="21" t="str">
        <f>Scores!AL2</f>
        <v>Week 31</v>
      </c>
      <c r="AM3" s="21" t="str">
        <f>Scores!AM2</f>
        <v>Week 32</v>
      </c>
      <c r="AN3" s="21" t="str">
        <f>Scores!AN2</f>
        <v>Week 33</v>
      </c>
      <c r="AO3" s="21" t="str">
        <f>Scores!AO2</f>
        <v>Week 34</v>
      </c>
      <c r="AP3" s="21" t="str">
        <f>Scores!AP2</f>
        <v>Week 35</v>
      </c>
      <c r="AQ3" s="21" t="str">
        <f>Scores!AQ2</f>
        <v>Week 36</v>
      </c>
      <c r="AR3" s="21" t="str">
        <f>Scores!AR2</f>
        <v>Week 37</v>
      </c>
      <c r="AS3" s="21" t="str">
        <f>Scores!AS2</f>
        <v>Week 38</v>
      </c>
      <c r="AT3" s="21" t="str">
        <f>Scores!AT2</f>
        <v>Week 39</v>
      </c>
      <c r="AU3" s="21" t="str">
        <f>Scores!AU2</f>
        <v>Week 40</v>
      </c>
      <c r="AV3" s="21" t="str">
        <f>Scores!AV2</f>
        <v>Week 41</v>
      </c>
      <c r="AW3" s="21" t="str">
        <f>Scores!AW2</f>
        <v>Week 42</v>
      </c>
    </row>
    <row r="4" spans="2:255" s="23" customFormat="1" x14ac:dyDescent="0.2">
      <c r="B4" s="81" t="s">
        <v>516</v>
      </c>
      <c r="E4" s="3"/>
      <c r="F4" s="50">
        <v>3.6</v>
      </c>
      <c r="G4" s="49">
        <f t="shared" ref="G4:G14" si="0">SUM(H4:AU4)</f>
        <v>43</v>
      </c>
      <c r="H4" s="49">
        <f t="shared" ref="H4:AW4" si="1">IF(ISBLANK(Forster.F )," - ",Forster.F)</f>
        <v>1</v>
      </c>
      <c r="I4" s="49">
        <f t="shared" si="1"/>
        <v>6</v>
      </c>
      <c r="J4" s="49">
        <f t="shared" si="1"/>
        <v>2</v>
      </c>
      <c r="K4" s="49" t="str">
        <f t="shared" si="1"/>
        <v xml:space="preserve"> - </v>
      </c>
      <c r="L4" s="49">
        <f t="shared" si="1"/>
        <v>6</v>
      </c>
      <c r="M4" s="49">
        <f t="shared" si="1"/>
        <v>6</v>
      </c>
      <c r="N4" s="49">
        <f t="shared" si="1"/>
        <v>2</v>
      </c>
      <c r="O4" s="49">
        <f t="shared" si="1"/>
        <v>2</v>
      </c>
      <c r="P4" s="49" t="str">
        <f t="shared" si="1"/>
        <v xml:space="preserve"> - </v>
      </c>
      <c r="Q4" s="49">
        <f t="shared" si="1"/>
        <v>6</v>
      </c>
      <c r="R4" s="49">
        <f t="shared" si="1"/>
        <v>6</v>
      </c>
      <c r="S4" s="49">
        <f t="shared" si="1"/>
        <v>6</v>
      </c>
      <c r="T4" s="49" t="str">
        <f t="shared" si="1"/>
        <v xml:space="preserve"> - </v>
      </c>
      <c r="U4" s="49" t="str">
        <f t="shared" si="1"/>
        <v xml:space="preserve"> - </v>
      </c>
      <c r="V4" s="49" t="str">
        <f t="shared" si="1"/>
        <v xml:space="preserve"> - </v>
      </c>
      <c r="W4" s="49" t="str">
        <f t="shared" si="1"/>
        <v xml:space="preserve"> - </v>
      </c>
      <c r="X4" s="49" t="str">
        <f t="shared" si="1"/>
        <v xml:space="preserve"> - </v>
      </c>
      <c r="Y4" s="49" t="str">
        <f t="shared" si="1"/>
        <v xml:space="preserve"> - </v>
      </c>
      <c r="Z4" s="49" t="str">
        <f t="shared" si="1"/>
        <v xml:space="preserve"> - </v>
      </c>
      <c r="AA4" s="49" t="str">
        <f t="shared" si="1"/>
        <v xml:space="preserve"> - </v>
      </c>
      <c r="AB4" s="49" t="str">
        <f t="shared" si="1"/>
        <v xml:space="preserve"> - </v>
      </c>
      <c r="AC4" s="49" t="str">
        <f t="shared" si="1"/>
        <v xml:space="preserve"> - </v>
      </c>
      <c r="AD4" s="49" t="str">
        <f t="shared" si="1"/>
        <v xml:space="preserve"> - </v>
      </c>
      <c r="AE4" s="49" t="str">
        <f t="shared" si="1"/>
        <v xml:space="preserve"> - </v>
      </c>
      <c r="AF4" s="49" t="str">
        <f t="shared" si="1"/>
        <v xml:space="preserve"> - </v>
      </c>
      <c r="AG4" s="49" t="str">
        <f t="shared" si="1"/>
        <v xml:space="preserve"> - </v>
      </c>
      <c r="AH4" s="49" t="str">
        <f t="shared" si="1"/>
        <v xml:space="preserve"> - </v>
      </c>
      <c r="AI4" s="49" t="str">
        <f t="shared" si="1"/>
        <v xml:space="preserve"> - </v>
      </c>
      <c r="AJ4" s="49" t="str">
        <f t="shared" si="1"/>
        <v xml:space="preserve"> - </v>
      </c>
      <c r="AK4" s="49" t="str">
        <f t="shared" si="1"/>
        <v xml:space="preserve"> - </v>
      </c>
      <c r="AL4" s="49" t="str">
        <f t="shared" si="1"/>
        <v xml:space="preserve"> - </v>
      </c>
      <c r="AM4" s="49" t="str">
        <f t="shared" si="1"/>
        <v xml:space="preserve"> - </v>
      </c>
      <c r="AN4" s="49" t="str">
        <f t="shared" si="1"/>
        <v xml:space="preserve"> - </v>
      </c>
      <c r="AO4" s="49" t="str">
        <f t="shared" si="1"/>
        <v xml:space="preserve"> - </v>
      </c>
      <c r="AP4" s="49" t="str">
        <f t="shared" si="1"/>
        <v xml:space="preserve"> - </v>
      </c>
      <c r="AQ4" s="49" t="str">
        <f t="shared" si="1"/>
        <v xml:space="preserve"> - </v>
      </c>
      <c r="AR4" s="49" t="str">
        <f t="shared" si="1"/>
        <v xml:space="preserve"> - </v>
      </c>
      <c r="AS4" s="49" t="str">
        <f t="shared" si="1"/>
        <v xml:space="preserve"> - </v>
      </c>
      <c r="AT4" s="49" t="str">
        <f t="shared" si="1"/>
        <v xml:space="preserve"> - </v>
      </c>
      <c r="AU4" s="49" t="str">
        <f t="shared" si="1"/>
        <v xml:space="preserve"> - </v>
      </c>
      <c r="AV4" s="49" t="str">
        <f t="shared" si="1"/>
        <v xml:space="preserve"> - </v>
      </c>
      <c r="AW4" s="49" t="str">
        <f t="shared" si="1"/>
        <v xml:space="preserve"> - </v>
      </c>
    </row>
    <row r="5" spans="2:255" s="23" customFormat="1" x14ac:dyDescent="0.2">
      <c r="B5" s="81" t="s">
        <v>332</v>
      </c>
      <c r="E5" s="3"/>
      <c r="F5" s="50">
        <v>5.9</v>
      </c>
      <c r="G5" s="49">
        <f t="shared" si="0"/>
        <v>3</v>
      </c>
      <c r="H5" s="49">
        <f t="shared" ref="H5:AW5" si="2">IF(ISBLANK(Davies.B )," - ",Davies.B)</f>
        <v>0</v>
      </c>
      <c r="I5" s="49">
        <f t="shared" si="2"/>
        <v>0</v>
      </c>
      <c r="J5" s="49">
        <f t="shared" si="2"/>
        <v>3</v>
      </c>
      <c r="K5" s="49" t="str">
        <f t="shared" si="2"/>
        <v xml:space="preserve"> - </v>
      </c>
      <c r="L5" s="49">
        <f t="shared" si="2"/>
        <v>0</v>
      </c>
      <c r="M5" s="49">
        <f t="shared" si="2"/>
        <v>0</v>
      </c>
      <c r="N5" s="49">
        <f t="shared" si="2"/>
        <v>0</v>
      </c>
      <c r="O5" s="49">
        <f t="shared" si="2"/>
        <v>0</v>
      </c>
      <c r="P5" s="49" t="str">
        <f t="shared" si="2"/>
        <v xml:space="preserve"> - </v>
      </c>
      <c r="Q5" s="49">
        <f t="shared" si="2"/>
        <v>0</v>
      </c>
      <c r="R5" s="49">
        <f t="shared" si="2"/>
        <v>0</v>
      </c>
      <c r="S5" s="49">
        <f t="shared" si="2"/>
        <v>0</v>
      </c>
      <c r="T5" s="49" t="str">
        <f t="shared" si="2"/>
        <v xml:space="preserve"> - </v>
      </c>
      <c r="U5" s="49" t="str">
        <f t="shared" si="2"/>
        <v xml:space="preserve"> - </v>
      </c>
      <c r="V5" s="49" t="str">
        <f t="shared" si="2"/>
        <v xml:space="preserve"> - </v>
      </c>
      <c r="W5" s="49" t="str">
        <f t="shared" si="2"/>
        <v xml:space="preserve"> - </v>
      </c>
      <c r="X5" s="49" t="str">
        <f t="shared" si="2"/>
        <v xml:space="preserve"> - </v>
      </c>
      <c r="Y5" s="49" t="str">
        <f t="shared" si="2"/>
        <v xml:space="preserve"> - </v>
      </c>
      <c r="Z5" s="49" t="str">
        <f t="shared" si="2"/>
        <v xml:space="preserve"> - </v>
      </c>
      <c r="AA5" s="49" t="str">
        <f t="shared" si="2"/>
        <v xml:space="preserve"> - </v>
      </c>
      <c r="AB5" s="49" t="str">
        <f t="shared" si="2"/>
        <v xml:space="preserve"> - </v>
      </c>
      <c r="AC5" s="49" t="str">
        <f t="shared" si="2"/>
        <v xml:space="preserve"> - </v>
      </c>
      <c r="AD5" s="49" t="str">
        <f t="shared" si="2"/>
        <v xml:space="preserve"> - </v>
      </c>
      <c r="AE5" s="49" t="str">
        <f t="shared" si="2"/>
        <v xml:space="preserve"> - </v>
      </c>
      <c r="AF5" s="49" t="str">
        <f t="shared" si="2"/>
        <v xml:space="preserve"> - </v>
      </c>
      <c r="AG5" s="49" t="str">
        <f t="shared" si="2"/>
        <v xml:space="preserve"> - </v>
      </c>
      <c r="AH5" s="49" t="str">
        <f t="shared" si="2"/>
        <v xml:space="preserve"> - </v>
      </c>
      <c r="AI5" s="49" t="str">
        <f t="shared" si="2"/>
        <v xml:space="preserve"> - </v>
      </c>
      <c r="AJ5" s="49" t="str">
        <f t="shared" si="2"/>
        <v xml:space="preserve"> - </v>
      </c>
      <c r="AK5" s="49" t="str">
        <f t="shared" si="2"/>
        <v xml:space="preserve"> - </v>
      </c>
      <c r="AL5" s="49" t="str">
        <f t="shared" si="2"/>
        <v xml:space="preserve"> - </v>
      </c>
      <c r="AM5" s="49" t="str">
        <f t="shared" si="2"/>
        <v xml:space="preserve"> - </v>
      </c>
      <c r="AN5" s="49" t="str">
        <f t="shared" si="2"/>
        <v xml:space="preserve"> - </v>
      </c>
      <c r="AO5" s="49" t="str">
        <f t="shared" si="2"/>
        <v xml:space="preserve"> - </v>
      </c>
      <c r="AP5" s="49" t="str">
        <f t="shared" si="2"/>
        <v xml:space="preserve"> - </v>
      </c>
      <c r="AQ5" s="49" t="str">
        <f t="shared" si="2"/>
        <v xml:space="preserve"> - </v>
      </c>
      <c r="AR5" s="49" t="str">
        <f t="shared" si="2"/>
        <v xml:space="preserve"> - </v>
      </c>
      <c r="AS5" s="49" t="str">
        <f t="shared" si="2"/>
        <v xml:space="preserve"> - </v>
      </c>
      <c r="AT5" s="49" t="str">
        <f t="shared" si="2"/>
        <v xml:space="preserve"> - </v>
      </c>
      <c r="AU5" s="49" t="str">
        <f t="shared" si="2"/>
        <v xml:space="preserve"> - </v>
      </c>
      <c r="AV5" s="49" t="str">
        <f t="shared" si="2"/>
        <v xml:space="preserve"> - </v>
      </c>
      <c r="AW5" s="49" t="str">
        <f t="shared" si="2"/>
        <v xml:space="preserve"> - </v>
      </c>
    </row>
    <row r="6" spans="2:255" s="23" customFormat="1" x14ac:dyDescent="0.2">
      <c r="B6" s="81" t="s">
        <v>537</v>
      </c>
      <c r="E6" s="3"/>
      <c r="F6" s="50">
        <v>3.6</v>
      </c>
      <c r="G6" s="49">
        <f t="shared" si="0"/>
        <v>13</v>
      </c>
      <c r="H6" s="49">
        <f t="shared" ref="H6:AW6" si="3">IF(ISBLANK(Isla.M )," - ",Isla.M)</f>
        <v>0</v>
      </c>
      <c r="I6" s="49">
        <f t="shared" si="3"/>
        <v>-1</v>
      </c>
      <c r="J6" s="49">
        <f t="shared" si="3"/>
        <v>6</v>
      </c>
      <c r="K6" s="49" t="str">
        <f t="shared" si="3"/>
        <v xml:space="preserve"> - </v>
      </c>
      <c r="L6" s="49">
        <f t="shared" si="3"/>
        <v>-1</v>
      </c>
      <c r="M6" s="49">
        <f t="shared" si="3"/>
        <v>1</v>
      </c>
      <c r="N6" s="49">
        <f t="shared" si="3"/>
        <v>1</v>
      </c>
      <c r="O6" s="49">
        <f t="shared" si="3"/>
        <v>0</v>
      </c>
      <c r="P6" s="49" t="str">
        <f t="shared" si="3"/>
        <v xml:space="preserve"> - </v>
      </c>
      <c r="Q6" s="49">
        <f t="shared" si="3"/>
        <v>0</v>
      </c>
      <c r="R6" s="49">
        <f t="shared" si="3"/>
        <v>6</v>
      </c>
      <c r="S6" s="49">
        <f t="shared" si="3"/>
        <v>1</v>
      </c>
      <c r="T6" s="49" t="str">
        <f t="shared" si="3"/>
        <v xml:space="preserve"> - </v>
      </c>
      <c r="U6" s="49" t="str">
        <f t="shared" si="3"/>
        <v xml:space="preserve"> - </v>
      </c>
      <c r="V6" s="49" t="str">
        <f t="shared" si="3"/>
        <v xml:space="preserve"> - </v>
      </c>
      <c r="W6" s="49" t="str">
        <f t="shared" si="3"/>
        <v xml:space="preserve"> - </v>
      </c>
      <c r="X6" s="49" t="str">
        <f t="shared" si="3"/>
        <v xml:space="preserve"> - </v>
      </c>
      <c r="Y6" s="49" t="str">
        <f t="shared" si="3"/>
        <v xml:space="preserve"> - </v>
      </c>
      <c r="Z6" s="49" t="str">
        <f t="shared" si="3"/>
        <v xml:space="preserve"> - </v>
      </c>
      <c r="AA6" s="49" t="str">
        <f t="shared" si="3"/>
        <v xml:space="preserve"> - </v>
      </c>
      <c r="AB6" s="49" t="str">
        <f t="shared" si="3"/>
        <v xml:space="preserve"> - </v>
      </c>
      <c r="AC6" s="49" t="str">
        <f t="shared" si="3"/>
        <v xml:space="preserve"> - </v>
      </c>
      <c r="AD6" s="49" t="str">
        <f t="shared" si="3"/>
        <v xml:space="preserve"> - </v>
      </c>
      <c r="AE6" s="49" t="str">
        <f t="shared" si="3"/>
        <v xml:space="preserve"> - </v>
      </c>
      <c r="AF6" s="49" t="str">
        <f t="shared" si="3"/>
        <v xml:space="preserve"> - </v>
      </c>
      <c r="AG6" s="49" t="str">
        <f t="shared" si="3"/>
        <v xml:space="preserve"> - </v>
      </c>
      <c r="AH6" s="49" t="str">
        <f t="shared" si="3"/>
        <v xml:space="preserve"> - </v>
      </c>
      <c r="AI6" s="49" t="str">
        <f t="shared" si="3"/>
        <v xml:space="preserve"> - </v>
      </c>
      <c r="AJ6" s="49" t="str">
        <f t="shared" si="3"/>
        <v xml:space="preserve"> - </v>
      </c>
      <c r="AK6" s="49" t="str">
        <f t="shared" si="3"/>
        <v xml:space="preserve"> - </v>
      </c>
      <c r="AL6" s="49" t="str">
        <f t="shared" si="3"/>
        <v xml:space="preserve"> - </v>
      </c>
      <c r="AM6" s="49" t="str">
        <f t="shared" si="3"/>
        <v xml:space="preserve"> - </v>
      </c>
      <c r="AN6" s="49" t="str">
        <f t="shared" si="3"/>
        <v xml:space="preserve"> - </v>
      </c>
      <c r="AO6" s="49" t="str">
        <f t="shared" si="3"/>
        <v xml:space="preserve"> - </v>
      </c>
      <c r="AP6" s="49" t="str">
        <f t="shared" si="3"/>
        <v xml:space="preserve"> - </v>
      </c>
      <c r="AQ6" s="49" t="str">
        <f t="shared" si="3"/>
        <v xml:space="preserve"> - </v>
      </c>
      <c r="AR6" s="49" t="str">
        <f t="shared" si="3"/>
        <v xml:space="preserve"> - </v>
      </c>
      <c r="AS6" s="49" t="str">
        <f t="shared" si="3"/>
        <v xml:space="preserve"> - </v>
      </c>
      <c r="AT6" s="49" t="str">
        <f t="shared" si="3"/>
        <v xml:space="preserve"> - </v>
      </c>
      <c r="AU6" s="49" t="str">
        <f t="shared" si="3"/>
        <v xml:space="preserve"> - </v>
      </c>
      <c r="AV6" s="49" t="str">
        <f t="shared" si="3"/>
        <v xml:space="preserve"> - </v>
      </c>
      <c r="AW6" s="49" t="str">
        <f t="shared" si="3"/>
        <v xml:space="preserve"> - </v>
      </c>
    </row>
    <row r="7" spans="2:255" s="23" customFormat="1" x14ac:dyDescent="0.2">
      <c r="B7" s="81" t="s">
        <v>101</v>
      </c>
      <c r="E7" s="3"/>
      <c r="F7" s="50">
        <v>4.5999999999999996</v>
      </c>
      <c r="G7" s="49">
        <f t="shared" si="0"/>
        <v>20</v>
      </c>
      <c r="H7" s="49">
        <f t="shared" ref="H7:AW7" si="4">IF(ISBLANK(Davies.C )," - ",Davies.C)</f>
        <v>5</v>
      </c>
      <c r="I7" s="49">
        <f t="shared" si="4"/>
        <v>2</v>
      </c>
      <c r="J7" s="49">
        <f t="shared" si="4"/>
        <v>0</v>
      </c>
      <c r="K7" s="49" t="str">
        <f t="shared" si="4"/>
        <v xml:space="preserve"> - </v>
      </c>
      <c r="L7" s="49">
        <f t="shared" si="4"/>
        <v>-2</v>
      </c>
      <c r="M7" s="49">
        <f t="shared" si="4"/>
        <v>1</v>
      </c>
      <c r="N7" s="49">
        <f t="shared" si="4"/>
        <v>-1</v>
      </c>
      <c r="O7" s="49">
        <f t="shared" si="4"/>
        <v>6</v>
      </c>
      <c r="P7" s="49" t="str">
        <f t="shared" si="4"/>
        <v xml:space="preserve"> - </v>
      </c>
      <c r="Q7" s="49">
        <f t="shared" si="4"/>
        <v>1</v>
      </c>
      <c r="R7" s="49">
        <f t="shared" si="4"/>
        <v>6</v>
      </c>
      <c r="S7" s="49">
        <f t="shared" si="4"/>
        <v>2</v>
      </c>
      <c r="T7" s="49" t="str">
        <f t="shared" si="4"/>
        <v xml:space="preserve"> - </v>
      </c>
      <c r="U7" s="49" t="str">
        <f t="shared" si="4"/>
        <v xml:space="preserve"> - </v>
      </c>
      <c r="V7" s="49" t="str">
        <f t="shared" si="4"/>
        <v xml:space="preserve"> - </v>
      </c>
      <c r="W7" s="49" t="str">
        <f t="shared" si="4"/>
        <v xml:space="preserve"> - </v>
      </c>
      <c r="X7" s="49" t="str">
        <f t="shared" si="4"/>
        <v xml:space="preserve"> - </v>
      </c>
      <c r="Y7" s="49" t="str">
        <f t="shared" si="4"/>
        <v xml:space="preserve"> - </v>
      </c>
      <c r="Z7" s="49" t="str">
        <f t="shared" si="4"/>
        <v xml:space="preserve"> - </v>
      </c>
      <c r="AA7" s="49" t="str">
        <f t="shared" si="4"/>
        <v xml:space="preserve"> - </v>
      </c>
      <c r="AB7" s="49" t="str">
        <f t="shared" si="4"/>
        <v xml:space="preserve"> - </v>
      </c>
      <c r="AC7" s="49" t="str">
        <f t="shared" si="4"/>
        <v xml:space="preserve"> - </v>
      </c>
      <c r="AD7" s="49" t="str">
        <f t="shared" si="4"/>
        <v xml:space="preserve"> - </v>
      </c>
      <c r="AE7" s="49" t="str">
        <f t="shared" si="4"/>
        <v xml:space="preserve"> - </v>
      </c>
      <c r="AF7" s="49" t="str">
        <f t="shared" si="4"/>
        <v xml:space="preserve"> - </v>
      </c>
      <c r="AG7" s="49" t="str">
        <f t="shared" si="4"/>
        <v xml:space="preserve"> - </v>
      </c>
      <c r="AH7" s="49" t="str">
        <f t="shared" si="4"/>
        <v xml:space="preserve"> - </v>
      </c>
      <c r="AI7" s="49" t="str">
        <f t="shared" si="4"/>
        <v xml:space="preserve"> - </v>
      </c>
      <c r="AJ7" s="49" t="str">
        <f t="shared" si="4"/>
        <v xml:space="preserve"> - </v>
      </c>
      <c r="AK7" s="49" t="str">
        <f t="shared" si="4"/>
        <v xml:space="preserve"> - </v>
      </c>
      <c r="AL7" s="49" t="str">
        <f t="shared" si="4"/>
        <v xml:space="preserve"> - </v>
      </c>
      <c r="AM7" s="49" t="str">
        <f t="shared" si="4"/>
        <v xml:space="preserve"> - </v>
      </c>
      <c r="AN7" s="49" t="str">
        <f t="shared" si="4"/>
        <v xml:space="preserve"> - </v>
      </c>
      <c r="AO7" s="49" t="str">
        <f t="shared" si="4"/>
        <v xml:space="preserve"> - </v>
      </c>
      <c r="AP7" s="49" t="str">
        <f t="shared" si="4"/>
        <v xml:space="preserve"> - </v>
      </c>
      <c r="AQ7" s="49" t="str">
        <f t="shared" si="4"/>
        <v xml:space="preserve"> - </v>
      </c>
      <c r="AR7" s="49" t="str">
        <f t="shared" si="4"/>
        <v xml:space="preserve"> - </v>
      </c>
      <c r="AS7" s="49" t="str">
        <f t="shared" si="4"/>
        <v xml:space="preserve"> - </v>
      </c>
      <c r="AT7" s="49" t="str">
        <f t="shared" si="4"/>
        <v xml:space="preserve"> - </v>
      </c>
      <c r="AU7" s="49" t="str">
        <f t="shared" si="4"/>
        <v xml:space="preserve"> - </v>
      </c>
      <c r="AV7" s="49" t="str">
        <f t="shared" si="4"/>
        <v xml:space="preserve"> - </v>
      </c>
      <c r="AW7" s="49" t="str">
        <f t="shared" si="4"/>
        <v xml:space="preserve"> - </v>
      </c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49"/>
      <c r="EA7" s="49"/>
      <c r="EB7" s="49"/>
      <c r="EC7" s="49"/>
      <c r="ED7" s="49"/>
      <c r="EE7" s="49"/>
      <c r="EF7" s="49"/>
      <c r="EG7" s="49"/>
      <c r="EH7" s="49"/>
      <c r="EI7" s="49"/>
      <c r="EJ7" s="49"/>
      <c r="EK7" s="49"/>
      <c r="EL7" s="49"/>
      <c r="EM7" s="49"/>
      <c r="EN7" s="49"/>
      <c r="EO7" s="49"/>
      <c r="EP7" s="49"/>
      <c r="EQ7" s="49"/>
      <c r="ER7" s="49"/>
      <c r="ES7" s="49"/>
      <c r="ET7" s="49"/>
      <c r="EU7" s="49"/>
      <c r="EV7" s="49"/>
      <c r="EW7" s="49"/>
      <c r="EX7" s="49"/>
      <c r="EY7" s="49"/>
      <c r="EZ7" s="49"/>
      <c r="FA7" s="49"/>
      <c r="FB7" s="49"/>
      <c r="FC7" s="49"/>
      <c r="FD7" s="49"/>
      <c r="FE7" s="49"/>
      <c r="FF7" s="49"/>
      <c r="FG7" s="49"/>
      <c r="FH7" s="49"/>
      <c r="FI7" s="49"/>
      <c r="FJ7" s="49"/>
      <c r="FK7" s="49"/>
      <c r="FL7" s="49"/>
      <c r="FM7" s="49"/>
      <c r="FN7" s="49"/>
      <c r="FO7" s="49"/>
      <c r="FP7" s="49"/>
      <c r="FQ7" s="49"/>
      <c r="FR7" s="49"/>
      <c r="FS7" s="49"/>
      <c r="FT7" s="49"/>
      <c r="FU7" s="49"/>
      <c r="FV7" s="49"/>
      <c r="FW7" s="49"/>
      <c r="FX7" s="49"/>
      <c r="FY7" s="49"/>
      <c r="FZ7" s="49"/>
      <c r="GA7" s="49"/>
      <c r="GB7" s="49"/>
      <c r="GC7" s="49"/>
      <c r="GD7" s="49"/>
      <c r="GE7" s="49"/>
      <c r="GF7" s="49"/>
      <c r="GG7" s="49"/>
      <c r="GH7" s="49"/>
      <c r="GI7" s="49"/>
      <c r="GJ7" s="49"/>
      <c r="GK7" s="49"/>
      <c r="GL7" s="49"/>
      <c r="GM7" s="49"/>
      <c r="GN7" s="49"/>
      <c r="GO7" s="49"/>
      <c r="GP7" s="49"/>
      <c r="GQ7" s="49"/>
      <c r="GR7" s="49"/>
      <c r="GS7" s="49"/>
      <c r="GT7" s="49"/>
      <c r="GU7" s="49"/>
      <c r="GV7" s="49"/>
      <c r="GW7" s="49"/>
      <c r="GX7" s="49"/>
      <c r="GY7" s="49"/>
      <c r="GZ7" s="49"/>
      <c r="HA7" s="49"/>
      <c r="HB7" s="49"/>
      <c r="HC7" s="49"/>
      <c r="HD7" s="49"/>
      <c r="HE7" s="49"/>
      <c r="HF7" s="49"/>
      <c r="HG7" s="49"/>
      <c r="HH7" s="49"/>
      <c r="HI7" s="49"/>
      <c r="HJ7" s="49"/>
      <c r="HK7" s="49"/>
      <c r="HL7" s="49"/>
      <c r="HM7" s="49"/>
      <c r="HN7" s="49"/>
      <c r="HO7" s="49"/>
      <c r="HP7" s="49"/>
      <c r="HQ7" s="49"/>
      <c r="HR7" s="49"/>
      <c r="HS7" s="49"/>
      <c r="HT7" s="49"/>
      <c r="HU7" s="49"/>
      <c r="HV7" s="49"/>
      <c r="HW7" s="49"/>
      <c r="HX7" s="49"/>
      <c r="HY7" s="49"/>
      <c r="HZ7" s="49"/>
      <c r="IA7" s="49"/>
      <c r="IB7" s="49"/>
      <c r="IC7" s="49"/>
      <c r="ID7" s="49"/>
      <c r="IE7" s="49"/>
      <c r="IF7" s="49"/>
      <c r="IG7" s="49"/>
      <c r="IH7" s="49"/>
      <c r="II7" s="49"/>
      <c r="IJ7" s="49"/>
      <c r="IK7" s="49"/>
      <c r="IL7" s="49"/>
      <c r="IM7" s="49"/>
      <c r="IN7" s="49"/>
      <c r="IO7" s="49"/>
      <c r="IP7" s="49"/>
      <c r="IQ7" s="49"/>
      <c r="IR7" s="49"/>
      <c r="IS7" s="49"/>
      <c r="IT7" s="49"/>
      <c r="IU7" s="49"/>
    </row>
    <row r="8" spans="2:255" s="23" customFormat="1" x14ac:dyDescent="0.2">
      <c r="B8" s="81" t="s">
        <v>321</v>
      </c>
      <c r="E8" s="3"/>
      <c r="F8" s="50">
        <v>3.3</v>
      </c>
      <c r="G8" s="49">
        <f t="shared" si="0"/>
        <v>22</v>
      </c>
      <c r="H8" s="49">
        <f t="shared" ref="H8:AW8" si="5">IF(ISBLANK(Jenkinson.C )," - ",Jenkinson.C)</f>
        <v>0</v>
      </c>
      <c r="I8" s="49">
        <f t="shared" si="5"/>
        <v>0</v>
      </c>
      <c r="J8" s="49">
        <f t="shared" si="5"/>
        <v>0</v>
      </c>
      <c r="K8" s="49" t="str">
        <f t="shared" si="5"/>
        <v xml:space="preserve"> - </v>
      </c>
      <c r="L8" s="49">
        <f t="shared" si="5"/>
        <v>3</v>
      </c>
      <c r="M8" s="49">
        <f t="shared" si="5"/>
        <v>2</v>
      </c>
      <c r="N8" s="49">
        <f t="shared" si="5"/>
        <v>3</v>
      </c>
      <c r="O8" s="49">
        <f t="shared" si="5"/>
        <v>6</v>
      </c>
      <c r="P8" s="49" t="str">
        <f t="shared" si="5"/>
        <v xml:space="preserve"> - </v>
      </c>
      <c r="Q8" s="49">
        <f t="shared" si="5"/>
        <v>5</v>
      </c>
      <c r="R8" s="49">
        <f t="shared" si="5"/>
        <v>2</v>
      </c>
      <c r="S8" s="49">
        <f t="shared" si="5"/>
        <v>1</v>
      </c>
      <c r="T8" s="49" t="str">
        <f t="shared" si="5"/>
        <v xml:space="preserve"> - </v>
      </c>
      <c r="U8" s="49" t="str">
        <f t="shared" si="5"/>
        <v xml:space="preserve"> - </v>
      </c>
      <c r="V8" s="49" t="str">
        <f t="shared" si="5"/>
        <v xml:space="preserve"> - </v>
      </c>
      <c r="W8" s="49" t="str">
        <f t="shared" si="5"/>
        <v xml:space="preserve"> - </v>
      </c>
      <c r="X8" s="49" t="str">
        <f t="shared" si="5"/>
        <v xml:space="preserve"> - </v>
      </c>
      <c r="Y8" s="49" t="str">
        <f t="shared" si="5"/>
        <v xml:space="preserve"> - </v>
      </c>
      <c r="Z8" s="49" t="str">
        <f t="shared" si="5"/>
        <v xml:space="preserve"> - </v>
      </c>
      <c r="AA8" s="49" t="str">
        <f t="shared" si="5"/>
        <v xml:space="preserve"> - </v>
      </c>
      <c r="AB8" s="49" t="str">
        <f t="shared" si="5"/>
        <v xml:space="preserve"> - </v>
      </c>
      <c r="AC8" s="49" t="str">
        <f t="shared" si="5"/>
        <v xml:space="preserve"> - </v>
      </c>
      <c r="AD8" s="49" t="str">
        <f t="shared" si="5"/>
        <v xml:space="preserve"> - </v>
      </c>
      <c r="AE8" s="49" t="str">
        <f t="shared" si="5"/>
        <v xml:space="preserve"> - </v>
      </c>
      <c r="AF8" s="49" t="str">
        <f t="shared" si="5"/>
        <v xml:space="preserve"> - </v>
      </c>
      <c r="AG8" s="49" t="str">
        <f t="shared" si="5"/>
        <v xml:space="preserve"> - </v>
      </c>
      <c r="AH8" s="49" t="str">
        <f t="shared" si="5"/>
        <v xml:space="preserve"> - </v>
      </c>
      <c r="AI8" s="49" t="str">
        <f t="shared" si="5"/>
        <v xml:space="preserve"> - </v>
      </c>
      <c r="AJ8" s="49" t="str">
        <f t="shared" si="5"/>
        <v xml:space="preserve"> - </v>
      </c>
      <c r="AK8" s="49" t="str">
        <f t="shared" si="5"/>
        <v xml:space="preserve"> - </v>
      </c>
      <c r="AL8" s="49" t="str">
        <f t="shared" si="5"/>
        <v xml:space="preserve"> - </v>
      </c>
      <c r="AM8" s="49" t="str">
        <f t="shared" si="5"/>
        <v xml:space="preserve"> - </v>
      </c>
      <c r="AN8" s="49" t="str">
        <f t="shared" si="5"/>
        <v xml:space="preserve"> - </v>
      </c>
      <c r="AO8" s="49" t="str">
        <f t="shared" si="5"/>
        <v xml:space="preserve"> - </v>
      </c>
      <c r="AP8" s="49" t="str">
        <f t="shared" si="5"/>
        <v xml:space="preserve"> - </v>
      </c>
      <c r="AQ8" s="49" t="str">
        <f t="shared" si="5"/>
        <v xml:space="preserve"> - </v>
      </c>
      <c r="AR8" s="49" t="str">
        <f t="shared" si="5"/>
        <v xml:space="preserve"> - </v>
      </c>
      <c r="AS8" s="49" t="str">
        <f t="shared" si="5"/>
        <v xml:space="preserve"> - </v>
      </c>
      <c r="AT8" s="49" t="str">
        <f t="shared" si="5"/>
        <v xml:space="preserve"> - </v>
      </c>
      <c r="AU8" s="49" t="str">
        <f t="shared" si="5"/>
        <v xml:space="preserve"> - </v>
      </c>
      <c r="AV8" s="49" t="str">
        <f t="shared" si="5"/>
        <v xml:space="preserve"> - </v>
      </c>
      <c r="AW8" s="49" t="str">
        <f t="shared" si="5"/>
        <v xml:space="preserve"> - </v>
      </c>
    </row>
    <row r="9" spans="2:255" s="23" customFormat="1" x14ac:dyDescent="0.2">
      <c r="B9" s="81" t="s">
        <v>230</v>
      </c>
      <c r="E9" s="3"/>
      <c r="F9" s="50">
        <v>4.7</v>
      </c>
      <c r="G9" s="49">
        <f t="shared" si="0"/>
        <v>26</v>
      </c>
      <c r="H9" s="49">
        <f t="shared" ref="H9:AW9" si="6">IF(ISBLANK(Matic.N )," - ",Matic.N)</f>
        <v>2</v>
      </c>
      <c r="I9" s="49">
        <f t="shared" si="6"/>
        <v>2</v>
      </c>
      <c r="J9" s="49">
        <f t="shared" si="6"/>
        <v>10</v>
      </c>
      <c r="K9" s="49" t="str">
        <f t="shared" si="6"/>
        <v xml:space="preserve"> - </v>
      </c>
      <c r="L9" s="49">
        <f t="shared" si="6"/>
        <v>2</v>
      </c>
      <c r="M9" s="49">
        <f t="shared" si="6"/>
        <v>1</v>
      </c>
      <c r="N9" s="49">
        <f t="shared" si="6"/>
        <v>2</v>
      </c>
      <c r="O9" s="49">
        <f t="shared" si="6"/>
        <v>2</v>
      </c>
      <c r="P9" s="49" t="str">
        <f t="shared" si="6"/>
        <v xml:space="preserve"> - </v>
      </c>
      <c r="Q9" s="49">
        <f t="shared" si="6"/>
        <v>2</v>
      </c>
      <c r="R9" s="49">
        <f t="shared" si="6"/>
        <v>1</v>
      </c>
      <c r="S9" s="49">
        <f t="shared" si="6"/>
        <v>2</v>
      </c>
      <c r="T9" s="49" t="str">
        <f t="shared" si="6"/>
        <v xml:space="preserve"> - </v>
      </c>
      <c r="U9" s="49" t="str">
        <f t="shared" si="6"/>
        <v xml:space="preserve"> - </v>
      </c>
      <c r="V9" s="49" t="str">
        <f t="shared" si="6"/>
        <v xml:space="preserve"> - </v>
      </c>
      <c r="W9" s="49" t="str">
        <f t="shared" si="6"/>
        <v xml:space="preserve"> - </v>
      </c>
      <c r="X9" s="49" t="str">
        <f t="shared" si="6"/>
        <v xml:space="preserve"> - </v>
      </c>
      <c r="Y9" s="49" t="str">
        <f t="shared" si="6"/>
        <v xml:space="preserve"> - </v>
      </c>
      <c r="Z9" s="49" t="str">
        <f t="shared" si="6"/>
        <v xml:space="preserve"> - </v>
      </c>
      <c r="AA9" s="49" t="str">
        <f t="shared" si="6"/>
        <v xml:space="preserve"> - </v>
      </c>
      <c r="AB9" s="49" t="str">
        <f t="shared" si="6"/>
        <v xml:space="preserve"> - </v>
      </c>
      <c r="AC9" s="49" t="str">
        <f t="shared" si="6"/>
        <v xml:space="preserve"> - </v>
      </c>
      <c r="AD9" s="49" t="str">
        <f t="shared" si="6"/>
        <v xml:space="preserve"> - </v>
      </c>
      <c r="AE9" s="49" t="str">
        <f t="shared" si="6"/>
        <v xml:space="preserve"> - </v>
      </c>
      <c r="AF9" s="49" t="str">
        <f t="shared" si="6"/>
        <v xml:space="preserve"> - </v>
      </c>
      <c r="AG9" s="49" t="str">
        <f t="shared" si="6"/>
        <v xml:space="preserve"> - </v>
      </c>
      <c r="AH9" s="49" t="str">
        <f t="shared" si="6"/>
        <v xml:space="preserve"> - </v>
      </c>
      <c r="AI9" s="49" t="str">
        <f t="shared" si="6"/>
        <v xml:space="preserve"> - </v>
      </c>
      <c r="AJ9" s="49" t="str">
        <f t="shared" si="6"/>
        <v xml:space="preserve"> - </v>
      </c>
      <c r="AK9" s="49" t="str">
        <f t="shared" si="6"/>
        <v xml:space="preserve"> - </v>
      </c>
      <c r="AL9" s="49" t="str">
        <f t="shared" si="6"/>
        <v xml:space="preserve"> - </v>
      </c>
      <c r="AM9" s="49" t="str">
        <f t="shared" si="6"/>
        <v xml:space="preserve"> - </v>
      </c>
      <c r="AN9" s="49" t="str">
        <f t="shared" si="6"/>
        <v xml:space="preserve"> - </v>
      </c>
      <c r="AO9" s="49" t="str">
        <f t="shared" si="6"/>
        <v xml:space="preserve"> - </v>
      </c>
      <c r="AP9" s="49" t="str">
        <f t="shared" si="6"/>
        <v xml:space="preserve"> - </v>
      </c>
      <c r="AQ9" s="49" t="str">
        <f t="shared" si="6"/>
        <v xml:space="preserve"> - </v>
      </c>
      <c r="AR9" s="49" t="str">
        <f t="shared" si="6"/>
        <v xml:space="preserve"> - </v>
      </c>
      <c r="AS9" s="49" t="str">
        <f t="shared" si="6"/>
        <v xml:space="preserve"> - </v>
      </c>
      <c r="AT9" s="49" t="str">
        <f t="shared" si="6"/>
        <v xml:space="preserve"> - </v>
      </c>
      <c r="AU9" s="49" t="str">
        <f t="shared" si="6"/>
        <v xml:space="preserve"> - </v>
      </c>
      <c r="AV9" s="49" t="str">
        <f t="shared" si="6"/>
        <v xml:space="preserve"> - </v>
      </c>
      <c r="AW9" s="49" t="str">
        <f t="shared" si="6"/>
        <v xml:space="preserve"> - </v>
      </c>
      <c r="AX9" s="49"/>
      <c r="AY9" s="49"/>
      <c r="AZ9" s="49"/>
      <c r="BA9" s="49"/>
      <c r="BB9" s="49"/>
      <c r="BC9" s="49"/>
      <c r="BD9" s="49"/>
      <c r="BE9" s="49"/>
      <c r="BF9" s="49"/>
      <c r="BG9" s="49"/>
      <c r="BH9" s="49"/>
      <c r="BI9" s="49"/>
      <c r="BJ9" s="49"/>
      <c r="BK9" s="49"/>
      <c r="BL9" s="49"/>
      <c r="BM9" s="49"/>
      <c r="BN9" s="49"/>
      <c r="BO9" s="49"/>
      <c r="BP9" s="49"/>
      <c r="BQ9" s="49"/>
      <c r="BR9" s="49"/>
      <c r="BS9" s="49"/>
      <c r="BT9" s="49"/>
      <c r="BU9" s="49"/>
      <c r="BV9" s="49"/>
      <c r="BW9" s="49"/>
      <c r="BX9" s="49"/>
      <c r="BY9" s="49"/>
      <c r="BZ9" s="49"/>
      <c r="CA9" s="49"/>
      <c r="CB9" s="49"/>
      <c r="CC9" s="49"/>
      <c r="CD9" s="49"/>
      <c r="CE9" s="49"/>
      <c r="CF9" s="49"/>
      <c r="CG9" s="49"/>
      <c r="CH9" s="49"/>
      <c r="CI9" s="49"/>
      <c r="CJ9" s="49"/>
      <c r="CK9" s="49"/>
      <c r="CL9" s="49"/>
      <c r="CM9" s="49"/>
      <c r="CN9" s="49"/>
      <c r="CO9" s="49"/>
      <c r="CP9" s="49"/>
      <c r="CQ9" s="49"/>
      <c r="CR9" s="49"/>
      <c r="CS9" s="49"/>
      <c r="CT9" s="49"/>
      <c r="CU9" s="49"/>
      <c r="CV9" s="49"/>
      <c r="CW9" s="49"/>
      <c r="CX9" s="49"/>
      <c r="CY9" s="49"/>
      <c r="CZ9" s="49"/>
      <c r="DA9" s="49"/>
      <c r="DB9" s="49"/>
      <c r="DC9" s="49"/>
      <c r="DD9" s="49"/>
      <c r="DE9" s="49"/>
      <c r="DF9" s="49"/>
      <c r="DG9" s="49"/>
      <c r="DH9" s="49"/>
      <c r="DI9" s="49"/>
      <c r="DJ9" s="49"/>
      <c r="DK9" s="49"/>
      <c r="DL9" s="49"/>
      <c r="DM9" s="49"/>
      <c r="DN9" s="49"/>
      <c r="DO9" s="49"/>
      <c r="DP9" s="49"/>
      <c r="DQ9" s="49"/>
      <c r="DR9" s="49"/>
      <c r="DS9" s="49"/>
      <c r="DT9" s="49"/>
      <c r="DU9" s="49"/>
      <c r="DV9" s="49"/>
      <c r="DW9" s="49"/>
      <c r="DX9" s="49"/>
      <c r="DY9" s="49"/>
      <c r="DZ9" s="49"/>
      <c r="EA9" s="49"/>
      <c r="EB9" s="49"/>
      <c r="EC9" s="49"/>
      <c r="ED9" s="49"/>
      <c r="EE9" s="49"/>
      <c r="EF9" s="49"/>
      <c r="EG9" s="49"/>
      <c r="EH9" s="49"/>
      <c r="EI9" s="49"/>
      <c r="EJ9" s="49"/>
      <c r="EK9" s="49"/>
      <c r="EL9" s="49"/>
      <c r="EM9" s="49"/>
      <c r="EN9" s="49"/>
      <c r="EO9" s="49"/>
      <c r="EP9" s="49"/>
      <c r="EQ9" s="49"/>
      <c r="ER9" s="49"/>
      <c r="ES9" s="49"/>
      <c r="ET9" s="49"/>
      <c r="EU9" s="49"/>
      <c r="EV9" s="49"/>
      <c r="EW9" s="49"/>
      <c r="EX9" s="49"/>
      <c r="EY9" s="49"/>
      <c r="EZ9" s="49"/>
      <c r="FA9" s="49"/>
      <c r="FB9" s="49"/>
      <c r="FC9" s="49"/>
      <c r="FD9" s="49"/>
      <c r="FE9" s="49"/>
      <c r="FF9" s="49"/>
      <c r="FG9" s="49"/>
      <c r="FH9" s="49"/>
      <c r="FI9" s="49"/>
      <c r="FJ9" s="49"/>
      <c r="FK9" s="49"/>
      <c r="FL9" s="49"/>
      <c r="FM9" s="49"/>
      <c r="FN9" s="49"/>
      <c r="FO9" s="49"/>
      <c r="FP9" s="49"/>
      <c r="FQ9" s="49"/>
      <c r="FR9" s="49"/>
      <c r="FS9" s="49"/>
      <c r="FT9" s="49"/>
      <c r="FU9" s="49"/>
      <c r="FV9" s="49"/>
      <c r="FW9" s="49"/>
      <c r="FX9" s="49"/>
      <c r="FY9" s="49"/>
      <c r="FZ9" s="49"/>
      <c r="GA9" s="49"/>
      <c r="GB9" s="49"/>
      <c r="GC9" s="49"/>
      <c r="GD9" s="49"/>
      <c r="GE9" s="49"/>
      <c r="GF9" s="49"/>
      <c r="GG9" s="49"/>
      <c r="GH9" s="49"/>
      <c r="GI9" s="49"/>
      <c r="GJ9" s="49"/>
      <c r="GK9" s="49"/>
      <c r="GL9" s="49"/>
      <c r="GM9" s="49"/>
      <c r="GN9" s="49"/>
      <c r="GO9" s="49"/>
      <c r="GP9" s="49"/>
      <c r="GQ9" s="49"/>
      <c r="GR9" s="49"/>
      <c r="GS9" s="49"/>
      <c r="GT9" s="49"/>
      <c r="GU9" s="49"/>
      <c r="GV9" s="49"/>
      <c r="GW9" s="49"/>
      <c r="GX9" s="49"/>
      <c r="GY9" s="49"/>
      <c r="GZ9" s="49"/>
      <c r="HA9" s="49"/>
      <c r="HB9" s="49"/>
      <c r="HC9" s="49"/>
      <c r="HD9" s="49"/>
      <c r="HE9" s="49"/>
      <c r="HF9" s="49"/>
      <c r="HG9" s="49"/>
      <c r="HH9" s="49"/>
      <c r="HI9" s="49"/>
      <c r="HJ9" s="49"/>
      <c r="HK9" s="49"/>
      <c r="HL9" s="49"/>
      <c r="HM9" s="49"/>
      <c r="HN9" s="49"/>
      <c r="HO9" s="49"/>
      <c r="HP9" s="49"/>
      <c r="HQ9" s="49"/>
      <c r="HR9" s="49"/>
      <c r="HS9" s="49"/>
      <c r="HT9" s="49"/>
      <c r="HU9" s="49"/>
      <c r="HV9" s="49"/>
      <c r="HW9" s="49"/>
      <c r="HX9" s="49"/>
      <c r="HY9" s="49"/>
      <c r="HZ9" s="49"/>
      <c r="IA9" s="49"/>
      <c r="IB9" s="49"/>
      <c r="IC9" s="49"/>
      <c r="ID9" s="49"/>
      <c r="IE9" s="49"/>
      <c r="IF9" s="49"/>
      <c r="IG9" s="49"/>
      <c r="IH9" s="49"/>
      <c r="II9" s="49"/>
      <c r="IJ9" s="49"/>
      <c r="IK9" s="49"/>
      <c r="IL9" s="49"/>
      <c r="IM9" s="49"/>
      <c r="IN9" s="49"/>
      <c r="IO9" s="49"/>
      <c r="IP9" s="49"/>
      <c r="IQ9" s="49"/>
      <c r="IR9" s="49"/>
      <c r="IS9" s="49"/>
      <c r="IT9" s="49"/>
      <c r="IU9" s="49"/>
    </row>
    <row r="10" spans="2:255" s="23" customFormat="1" x14ac:dyDescent="0.2">
      <c r="B10" s="81" t="s">
        <v>467</v>
      </c>
      <c r="E10" s="3"/>
      <c r="F10" s="50">
        <v>4.0999999999999996</v>
      </c>
      <c r="G10" s="49">
        <f t="shared" si="0"/>
        <v>11</v>
      </c>
      <c r="H10" s="49">
        <f t="shared" ref="H10:AW10" si="7">IF(ISBLANK(Mutch.J )," - ",Mutch.J)</f>
        <v>2</v>
      </c>
      <c r="I10" s="49">
        <f t="shared" si="7"/>
        <v>2</v>
      </c>
      <c r="J10" s="49">
        <f t="shared" si="7"/>
        <v>1</v>
      </c>
      <c r="K10" s="49" t="str">
        <f t="shared" si="7"/>
        <v xml:space="preserve"> - </v>
      </c>
      <c r="L10" s="49">
        <f t="shared" si="7"/>
        <v>0</v>
      </c>
      <c r="M10" s="49">
        <f t="shared" si="7"/>
        <v>5</v>
      </c>
      <c r="N10" s="49">
        <f t="shared" si="7"/>
        <v>0</v>
      </c>
      <c r="O10" s="49">
        <f t="shared" si="7"/>
        <v>1</v>
      </c>
      <c r="P10" s="49" t="str">
        <f t="shared" si="7"/>
        <v xml:space="preserve"> - </v>
      </c>
      <c r="Q10" s="49">
        <f t="shared" si="7"/>
        <v>0</v>
      </c>
      <c r="R10" s="49">
        <f t="shared" si="7"/>
        <v>0</v>
      </c>
      <c r="S10" s="49">
        <f t="shared" si="7"/>
        <v>0</v>
      </c>
      <c r="T10" s="49" t="str">
        <f t="shared" si="7"/>
        <v xml:space="preserve"> - </v>
      </c>
      <c r="U10" s="49" t="str">
        <f t="shared" si="7"/>
        <v xml:space="preserve"> - </v>
      </c>
      <c r="V10" s="49" t="str">
        <f t="shared" si="7"/>
        <v xml:space="preserve"> - </v>
      </c>
      <c r="W10" s="49" t="str">
        <f t="shared" si="7"/>
        <v xml:space="preserve"> - </v>
      </c>
      <c r="X10" s="49" t="str">
        <f t="shared" si="7"/>
        <v xml:space="preserve"> - </v>
      </c>
      <c r="Y10" s="49" t="str">
        <f t="shared" si="7"/>
        <v xml:space="preserve"> - </v>
      </c>
      <c r="Z10" s="49" t="str">
        <f t="shared" si="7"/>
        <v xml:space="preserve"> - </v>
      </c>
      <c r="AA10" s="49" t="str">
        <f t="shared" si="7"/>
        <v xml:space="preserve"> - </v>
      </c>
      <c r="AB10" s="49" t="str">
        <f t="shared" si="7"/>
        <v xml:space="preserve"> - </v>
      </c>
      <c r="AC10" s="49" t="str">
        <f t="shared" si="7"/>
        <v xml:space="preserve"> - </v>
      </c>
      <c r="AD10" s="49" t="str">
        <f t="shared" si="7"/>
        <v xml:space="preserve"> - </v>
      </c>
      <c r="AE10" s="49" t="str">
        <f t="shared" si="7"/>
        <v xml:space="preserve"> - </v>
      </c>
      <c r="AF10" s="49" t="str">
        <f t="shared" si="7"/>
        <v xml:space="preserve"> - </v>
      </c>
      <c r="AG10" s="49" t="str">
        <f t="shared" si="7"/>
        <v xml:space="preserve"> - </v>
      </c>
      <c r="AH10" s="49" t="str">
        <f t="shared" si="7"/>
        <v xml:space="preserve"> - </v>
      </c>
      <c r="AI10" s="49" t="str">
        <f t="shared" si="7"/>
        <v xml:space="preserve"> - </v>
      </c>
      <c r="AJ10" s="49" t="str">
        <f t="shared" si="7"/>
        <v xml:space="preserve"> - </v>
      </c>
      <c r="AK10" s="49" t="str">
        <f t="shared" si="7"/>
        <v xml:space="preserve"> - </v>
      </c>
      <c r="AL10" s="49" t="str">
        <f t="shared" si="7"/>
        <v xml:space="preserve"> - </v>
      </c>
      <c r="AM10" s="49" t="str">
        <f t="shared" si="7"/>
        <v xml:space="preserve"> - </v>
      </c>
      <c r="AN10" s="49" t="str">
        <f t="shared" si="7"/>
        <v xml:space="preserve"> - </v>
      </c>
      <c r="AO10" s="49" t="str">
        <f t="shared" si="7"/>
        <v xml:space="preserve"> - </v>
      </c>
      <c r="AP10" s="49" t="str">
        <f t="shared" si="7"/>
        <v xml:space="preserve"> - </v>
      </c>
      <c r="AQ10" s="49" t="str">
        <f t="shared" si="7"/>
        <v xml:space="preserve"> - </v>
      </c>
      <c r="AR10" s="49" t="str">
        <f t="shared" si="7"/>
        <v xml:space="preserve"> - </v>
      </c>
      <c r="AS10" s="49" t="str">
        <f t="shared" si="7"/>
        <v xml:space="preserve"> - </v>
      </c>
      <c r="AT10" s="49" t="str">
        <f t="shared" si="7"/>
        <v xml:space="preserve"> - </v>
      </c>
      <c r="AU10" s="49" t="str">
        <f t="shared" si="7"/>
        <v xml:space="preserve"> - </v>
      </c>
      <c r="AV10" s="49" t="str">
        <f t="shared" si="7"/>
        <v xml:space="preserve"> - </v>
      </c>
      <c r="AW10" s="49" t="str">
        <f t="shared" si="7"/>
        <v xml:space="preserve"> - </v>
      </c>
      <c r="AX10" s="49"/>
      <c r="AY10" s="49"/>
      <c r="AZ10" s="49"/>
      <c r="BA10" s="49"/>
      <c r="BB10" s="49"/>
      <c r="BC10" s="49"/>
      <c r="BD10" s="49"/>
      <c r="BE10" s="49"/>
      <c r="BF10" s="49"/>
      <c r="BG10" s="49"/>
      <c r="BH10" s="49"/>
      <c r="BI10" s="49"/>
      <c r="BJ10" s="49"/>
      <c r="BK10" s="49"/>
      <c r="BL10" s="49"/>
      <c r="BM10" s="49"/>
      <c r="BN10" s="49"/>
      <c r="BO10" s="49"/>
      <c r="BP10" s="49"/>
      <c r="BQ10" s="49"/>
      <c r="BR10" s="49"/>
      <c r="BS10" s="49"/>
      <c r="BT10" s="49"/>
      <c r="BU10" s="49"/>
      <c r="BV10" s="49"/>
      <c r="BW10" s="49"/>
      <c r="BX10" s="49"/>
      <c r="BY10" s="49"/>
      <c r="BZ10" s="49"/>
      <c r="CA10" s="49"/>
      <c r="CB10" s="49"/>
      <c r="CC10" s="49"/>
      <c r="CD10" s="49"/>
      <c r="CE10" s="49"/>
      <c r="CF10" s="49"/>
      <c r="CG10" s="49"/>
      <c r="CH10" s="49"/>
      <c r="CI10" s="49"/>
      <c r="CJ10" s="49"/>
      <c r="CK10" s="49"/>
      <c r="CL10" s="49"/>
      <c r="CM10" s="49"/>
      <c r="CN10" s="49"/>
      <c r="CO10" s="49"/>
      <c r="CP10" s="49"/>
      <c r="CQ10" s="49"/>
      <c r="CR10" s="49"/>
      <c r="CS10" s="49"/>
      <c r="CT10" s="49"/>
      <c r="CU10" s="49"/>
      <c r="CV10" s="49"/>
      <c r="CW10" s="49"/>
      <c r="CX10" s="49"/>
      <c r="CY10" s="49"/>
      <c r="CZ10" s="49"/>
      <c r="DA10" s="49"/>
      <c r="DB10" s="49"/>
      <c r="DC10" s="49"/>
      <c r="DD10" s="49"/>
      <c r="DE10" s="49"/>
      <c r="DF10" s="49"/>
      <c r="DG10" s="49"/>
      <c r="DH10" s="49"/>
      <c r="DI10" s="49"/>
      <c r="DJ10" s="49"/>
      <c r="DK10" s="49"/>
      <c r="DL10" s="49"/>
      <c r="DM10" s="49"/>
      <c r="DN10" s="49"/>
      <c r="DO10" s="49"/>
      <c r="DP10" s="49"/>
      <c r="DQ10" s="49"/>
      <c r="DR10" s="49"/>
      <c r="DS10" s="49"/>
      <c r="DT10" s="49"/>
      <c r="DU10" s="49"/>
      <c r="DV10" s="49"/>
      <c r="DW10" s="49"/>
      <c r="DX10" s="49"/>
      <c r="DY10" s="49"/>
      <c r="DZ10" s="49"/>
      <c r="EA10" s="49"/>
      <c r="EB10" s="49"/>
      <c r="EC10" s="49"/>
      <c r="ED10" s="49"/>
      <c r="EE10" s="49"/>
      <c r="EF10" s="49"/>
      <c r="EG10" s="49"/>
      <c r="EH10" s="49"/>
      <c r="EI10" s="49"/>
      <c r="EJ10" s="49"/>
      <c r="EK10" s="49"/>
      <c r="EL10" s="49"/>
      <c r="EM10" s="49"/>
      <c r="EN10" s="49"/>
      <c r="EO10" s="49"/>
      <c r="EP10" s="49"/>
      <c r="EQ10" s="49"/>
      <c r="ER10" s="49"/>
      <c r="ES10" s="49"/>
      <c r="ET10" s="49"/>
      <c r="EU10" s="49"/>
      <c r="EV10" s="49"/>
      <c r="EW10" s="49"/>
      <c r="EX10" s="49"/>
      <c r="EY10" s="49"/>
      <c r="EZ10" s="49"/>
      <c r="FA10" s="49"/>
      <c r="FB10" s="49"/>
      <c r="FC10" s="49"/>
      <c r="FD10" s="49"/>
      <c r="FE10" s="49"/>
      <c r="FF10" s="49"/>
      <c r="FG10" s="49"/>
      <c r="FH10" s="49"/>
      <c r="FI10" s="49"/>
      <c r="FJ10" s="49"/>
      <c r="FK10" s="49"/>
      <c r="FL10" s="49"/>
      <c r="FM10" s="49"/>
      <c r="FN10" s="49"/>
      <c r="FO10" s="49"/>
      <c r="FP10" s="49"/>
      <c r="FQ10" s="49"/>
      <c r="FR10" s="49"/>
      <c r="FS10" s="49"/>
      <c r="FT10" s="49"/>
      <c r="FU10" s="49"/>
      <c r="FV10" s="49"/>
      <c r="FW10" s="49"/>
      <c r="FX10" s="49"/>
      <c r="FY10" s="49"/>
      <c r="FZ10" s="49"/>
      <c r="GA10" s="49"/>
      <c r="GB10" s="49"/>
      <c r="GC10" s="49"/>
      <c r="GD10" s="49"/>
      <c r="GE10" s="49"/>
      <c r="GF10" s="49"/>
      <c r="GG10" s="49"/>
      <c r="GH10" s="49"/>
      <c r="GI10" s="49"/>
      <c r="GJ10" s="49"/>
      <c r="GK10" s="49"/>
      <c r="GL10" s="49"/>
      <c r="GM10" s="49"/>
      <c r="GN10" s="49"/>
      <c r="GO10" s="49"/>
      <c r="GP10" s="49"/>
      <c r="GQ10" s="49"/>
      <c r="GR10" s="49"/>
      <c r="GS10" s="49"/>
      <c r="GT10" s="49"/>
      <c r="GU10" s="49"/>
      <c r="GV10" s="49"/>
      <c r="GW10" s="49"/>
      <c r="GX10" s="49"/>
      <c r="GY10" s="49"/>
      <c r="GZ10" s="49"/>
      <c r="HA10" s="49"/>
      <c r="HB10" s="49"/>
      <c r="HC10" s="49"/>
      <c r="HD10" s="49"/>
      <c r="HE10" s="49"/>
      <c r="HF10" s="49"/>
      <c r="HG10" s="49"/>
      <c r="HH10" s="49"/>
      <c r="HI10" s="49"/>
      <c r="HJ10" s="49"/>
      <c r="HK10" s="49"/>
      <c r="HL10" s="49"/>
      <c r="HM10" s="49"/>
      <c r="HN10" s="49"/>
      <c r="HO10" s="49"/>
      <c r="HP10" s="49"/>
      <c r="HQ10" s="49"/>
      <c r="HR10" s="49"/>
      <c r="HS10" s="49"/>
      <c r="HT10" s="49"/>
      <c r="HU10" s="49"/>
      <c r="HV10" s="49"/>
      <c r="HW10" s="49"/>
      <c r="HX10" s="49"/>
      <c r="HY10" s="49"/>
      <c r="HZ10" s="49"/>
      <c r="IA10" s="49"/>
      <c r="IB10" s="49"/>
      <c r="IC10" s="49"/>
      <c r="ID10" s="49"/>
      <c r="IE10" s="49"/>
      <c r="IF10" s="49"/>
      <c r="IG10" s="49"/>
      <c r="IH10" s="49"/>
      <c r="II10" s="49"/>
      <c r="IJ10" s="49"/>
      <c r="IK10" s="49"/>
      <c r="IL10" s="49"/>
      <c r="IM10" s="49"/>
      <c r="IN10" s="49"/>
      <c r="IO10" s="49"/>
      <c r="IP10" s="49"/>
      <c r="IQ10" s="49"/>
      <c r="IR10" s="49"/>
      <c r="IS10" s="49"/>
      <c r="IT10" s="49"/>
      <c r="IU10" s="49"/>
    </row>
    <row r="11" spans="2:255" s="23" customFormat="1" x14ac:dyDescent="0.2">
      <c r="B11" s="81" t="s">
        <v>450</v>
      </c>
      <c r="E11" s="3"/>
      <c r="F11" s="50">
        <v>3.3</v>
      </c>
      <c r="G11" s="49">
        <f t="shared" si="0"/>
        <v>24</v>
      </c>
      <c r="H11" s="49">
        <f t="shared" ref="H11:AW11" si="8">IF(ISBLANK(Livermore.J )," - ",Livermore.J)</f>
        <v>2</v>
      </c>
      <c r="I11" s="49">
        <f t="shared" si="8"/>
        <v>2</v>
      </c>
      <c r="J11" s="49">
        <f t="shared" si="8"/>
        <v>2</v>
      </c>
      <c r="K11" s="49" t="str">
        <f t="shared" si="8"/>
        <v xml:space="preserve"> - </v>
      </c>
      <c r="L11" s="49">
        <f t="shared" si="8"/>
        <v>4</v>
      </c>
      <c r="M11" s="49">
        <f t="shared" si="8"/>
        <v>2</v>
      </c>
      <c r="N11" s="49">
        <f t="shared" si="8"/>
        <v>2</v>
      </c>
      <c r="O11" s="49">
        <f t="shared" si="8"/>
        <v>4</v>
      </c>
      <c r="P11" s="49" t="str">
        <f t="shared" si="8"/>
        <v xml:space="preserve"> - </v>
      </c>
      <c r="Q11" s="49">
        <f t="shared" si="8"/>
        <v>2</v>
      </c>
      <c r="R11" s="49">
        <f t="shared" si="8"/>
        <v>2</v>
      </c>
      <c r="S11" s="49">
        <f t="shared" si="8"/>
        <v>2</v>
      </c>
      <c r="T11" s="49" t="str">
        <f t="shared" si="8"/>
        <v xml:space="preserve"> - </v>
      </c>
      <c r="U11" s="49" t="str">
        <f t="shared" si="8"/>
        <v xml:space="preserve"> - </v>
      </c>
      <c r="V11" s="49" t="str">
        <f t="shared" si="8"/>
        <v xml:space="preserve"> - </v>
      </c>
      <c r="W11" s="49" t="str">
        <f t="shared" si="8"/>
        <v xml:space="preserve"> - </v>
      </c>
      <c r="X11" s="49" t="str">
        <f t="shared" si="8"/>
        <v xml:space="preserve"> - </v>
      </c>
      <c r="Y11" s="49" t="str">
        <f t="shared" si="8"/>
        <v xml:space="preserve"> - </v>
      </c>
      <c r="Z11" s="49" t="str">
        <f t="shared" si="8"/>
        <v xml:space="preserve"> - </v>
      </c>
      <c r="AA11" s="49" t="str">
        <f t="shared" si="8"/>
        <v xml:space="preserve"> - </v>
      </c>
      <c r="AB11" s="49" t="str">
        <f t="shared" si="8"/>
        <v xml:space="preserve"> - </v>
      </c>
      <c r="AC11" s="49" t="str">
        <f t="shared" si="8"/>
        <v xml:space="preserve"> - </v>
      </c>
      <c r="AD11" s="49" t="str">
        <f t="shared" si="8"/>
        <v xml:space="preserve"> - </v>
      </c>
      <c r="AE11" s="49" t="str">
        <f t="shared" si="8"/>
        <v xml:space="preserve"> - </v>
      </c>
      <c r="AF11" s="49" t="str">
        <f t="shared" si="8"/>
        <v xml:space="preserve"> - </v>
      </c>
      <c r="AG11" s="49" t="str">
        <f t="shared" si="8"/>
        <v xml:space="preserve"> - </v>
      </c>
      <c r="AH11" s="49" t="str">
        <f t="shared" si="8"/>
        <v xml:space="preserve"> - </v>
      </c>
      <c r="AI11" s="49" t="str">
        <f t="shared" si="8"/>
        <v xml:space="preserve"> - </v>
      </c>
      <c r="AJ11" s="49" t="str">
        <f t="shared" si="8"/>
        <v xml:space="preserve"> - </v>
      </c>
      <c r="AK11" s="49" t="str">
        <f t="shared" si="8"/>
        <v xml:space="preserve"> - </v>
      </c>
      <c r="AL11" s="49" t="str">
        <f t="shared" si="8"/>
        <v xml:space="preserve"> - </v>
      </c>
      <c r="AM11" s="49" t="str">
        <f t="shared" si="8"/>
        <v xml:space="preserve"> - </v>
      </c>
      <c r="AN11" s="49" t="str">
        <f t="shared" si="8"/>
        <v xml:space="preserve"> - </v>
      </c>
      <c r="AO11" s="49" t="str">
        <f t="shared" si="8"/>
        <v xml:space="preserve"> - </v>
      </c>
      <c r="AP11" s="49" t="str">
        <f t="shared" si="8"/>
        <v xml:space="preserve"> - </v>
      </c>
      <c r="AQ11" s="49" t="str">
        <f t="shared" si="8"/>
        <v xml:space="preserve"> - </v>
      </c>
      <c r="AR11" s="49" t="str">
        <f t="shared" si="8"/>
        <v xml:space="preserve"> - </v>
      </c>
      <c r="AS11" s="49" t="str">
        <f t="shared" si="8"/>
        <v xml:space="preserve"> - </v>
      </c>
      <c r="AT11" s="49" t="str">
        <f t="shared" si="8"/>
        <v xml:space="preserve"> - </v>
      </c>
      <c r="AU11" s="49" t="str">
        <f t="shared" si="8"/>
        <v xml:space="preserve"> - </v>
      </c>
      <c r="AV11" s="49" t="str">
        <f t="shared" si="8"/>
        <v xml:space="preserve"> - </v>
      </c>
      <c r="AW11" s="49" t="str">
        <f t="shared" si="8"/>
        <v xml:space="preserve"> - </v>
      </c>
    </row>
    <row r="12" spans="2:255" s="23" customFormat="1" x14ac:dyDescent="0.2">
      <c r="B12" s="81" t="s">
        <v>617</v>
      </c>
      <c r="E12" s="3"/>
      <c r="F12" s="50">
        <v>22.2</v>
      </c>
      <c r="G12" s="49">
        <f t="shared" si="0"/>
        <v>64</v>
      </c>
      <c r="H12" s="49">
        <f t="shared" ref="H12:AW12" si="9">IF(ISBLANK(Costa.D )," - ",Costa.D)</f>
        <v>6</v>
      </c>
      <c r="I12" s="49">
        <f t="shared" si="9"/>
        <v>7</v>
      </c>
      <c r="J12" s="49">
        <f t="shared" si="9"/>
        <v>14</v>
      </c>
      <c r="K12" s="49" t="str">
        <f t="shared" si="9"/>
        <v xml:space="preserve"> - </v>
      </c>
      <c r="L12" s="49">
        <f t="shared" si="9"/>
        <v>17</v>
      </c>
      <c r="M12" s="49">
        <f t="shared" si="9"/>
        <v>4</v>
      </c>
      <c r="N12" s="49">
        <f t="shared" si="9"/>
        <v>7</v>
      </c>
      <c r="O12" s="49">
        <f t="shared" si="9"/>
        <v>7</v>
      </c>
      <c r="P12" s="49" t="str">
        <f t="shared" si="9"/>
        <v xml:space="preserve"> - </v>
      </c>
      <c r="Q12" s="49">
        <f t="shared" si="9"/>
        <v>0</v>
      </c>
      <c r="R12" s="49">
        <f t="shared" si="9"/>
        <v>0</v>
      </c>
      <c r="S12" s="49">
        <f t="shared" si="9"/>
        <v>2</v>
      </c>
      <c r="T12" s="49" t="str">
        <f t="shared" si="9"/>
        <v xml:space="preserve"> - </v>
      </c>
      <c r="U12" s="49" t="str">
        <f t="shared" si="9"/>
        <v xml:space="preserve"> - </v>
      </c>
      <c r="V12" s="49" t="str">
        <f t="shared" si="9"/>
        <v xml:space="preserve"> - </v>
      </c>
      <c r="W12" s="49" t="str">
        <f t="shared" si="9"/>
        <v xml:space="preserve"> - </v>
      </c>
      <c r="X12" s="49" t="str">
        <f t="shared" si="9"/>
        <v xml:space="preserve"> - </v>
      </c>
      <c r="Y12" s="49" t="str">
        <f t="shared" si="9"/>
        <v xml:space="preserve"> - </v>
      </c>
      <c r="Z12" s="49" t="str">
        <f t="shared" si="9"/>
        <v xml:space="preserve"> - </v>
      </c>
      <c r="AA12" s="49" t="str">
        <f t="shared" si="9"/>
        <v xml:space="preserve"> - </v>
      </c>
      <c r="AB12" s="49" t="str">
        <f t="shared" si="9"/>
        <v xml:space="preserve"> - </v>
      </c>
      <c r="AC12" s="49" t="str">
        <f t="shared" si="9"/>
        <v xml:space="preserve"> - </v>
      </c>
      <c r="AD12" s="49" t="str">
        <f t="shared" si="9"/>
        <v xml:space="preserve"> - </v>
      </c>
      <c r="AE12" s="49" t="str">
        <f t="shared" si="9"/>
        <v xml:space="preserve"> - </v>
      </c>
      <c r="AF12" s="49" t="str">
        <f t="shared" si="9"/>
        <v xml:space="preserve"> - </v>
      </c>
      <c r="AG12" s="49" t="str">
        <f t="shared" si="9"/>
        <v xml:space="preserve"> - </v>
      </c>
      <c r="AH12" s="49" t="str">
        <f t="shared" si="9"/>
        <v xml:space="preserve"> - </v>
      </c>
      <c r="AI12" s="49" t="str">
        <f t="shared" si="9"/>
        <v xml:space="preserve"> - </v>
      </c>
      <c r="AJ12" s="49" t="str">
        <f t="shared" si="9"/>
        <v xml:space="preserve"> - </v>
      </c>
      <c r="AK12" s="49" t="str">
        <f t="shared" si="9"/>
        <v xml:space="preserve"> - </v>
      </c>
      <c r="AL12" s="49" t="str">
        <f t="shared" si="9"/>
        <v xml:space="preserve"> - </v>
      </c>
      <c r="AM12" s="49" t="str">
        <f t="shared" si="9"/>
        <v xml:space="preserve"> - </v>
      </c>
      <c r="AN12" s="49" t="str">
        <f t="shared" si="9"/>
        <v xml:space="preserve"> - </v>
      </c>
      <c r="AO12" s="49" t="str">
        <f t="shared" si="9"/>
        <v xml:space="preserve"> - </v>
      </c>
      <c r="AP12" s="49" t="str">
        <f t="shared" si="9"/>
        <v xml:space="preserve"> - </v>
      </c>
      <c r="AQ12" s="49" t="str">
        <f t="shared" si="9"/>
        <v xml:space="preserve"> - </v>
      </c>
      <c r="AR12" s="49" t="str">
        <f t="shared" si="9"/>
        <v xml:space="preserve"> - </v>
      </c>
      <c r="AS12" s="49" t="str">
        <f t="shared" si="9"/>
        <v xml:space="preserve"> - </v>
      </c>
      <c r="AT12" s="49" t="str">
        <f t="shared" si="9"/>
        <v xml:space="preserve"> - </v>
      </c>
      <c r="AU12" s="49" t="str">
        <f t="shared" si="9"/>
        <v xml:space="preserve"> - </v>
      </c>
      <c r="AV12" s="49" t="str">
        <f t="shared" si="9"/>
        <v xml:space="preserve"> - </v>
      </c>
      <c r="AW12" s="49" t="str">
        <f t="shared" si="9"/>
        <v xml:space="preserve"> - </v>
      </c>
    </row>
    <row r="13" spans="2:255" s="23" customFormat="1" x14ac:dyDescent="0.2">
      <c r="B13" s="81" t="s">
        <v>484</v>
      </c>
      <c r="E13" s="3"/>
      <c r="F13" s="50">
        <v>12.1</v>
      </c>
      <c r="G13" s="49">
        <f t="shared" si="0"/>
        <v>28</v>
      </c>
      <c r="H13" s="49">
        <f t="shared" ref="H13:AW13" si="10">IF(ISBLANK(Dzeko.E )," - ",Dzeko.E)</f>
        <v>5</v>
      </c>
      <c r="I13" s="49">
        <f t="shared" si="10"/>
        <v>2</v>
      </c>
      <c r="J13" s="49">
        <f t="shared" si="10"/>
        <v>1</v>
      </c>
      <c r="K13" s="49" t="str">
        <f t="shared" si="10"/>
        <v xml:space="preserve"> - </v>
      </c>
      <c r="L13" s="49">
        <f t="shared" si="10"/>
        <v>1</v>
      </c>
      <c r="M13" s="49">
        <f t="shared" si="10"/>
        <v>2</v>
      </c>
      <c r="N13" s="49">
        <f t="shared" si="10"/>
        <v>12</v>
      </c>
      <c r="O13" s="49">
        <f t="shared" si="10"/>
        <v>2</v>
      </c>
      <c r="P13" s="49" t="str">
        <f t="shared" si="10"/>
        <v xml:space="preserve"> - </v>
      </c>
      <c r="Q13" s="49">
        <f t="shared" si="10"/>
        <v>0</v>
      </c>
      <c r="R13" s="49">
        <f t="shared" si="10"/>
        <v>2</v>
      </c>
      <c r="S13" s="49">
        <f t="shared" si="10"/>
        <v>1</v>
      </c>
      <c r="T13" s="49" t="str">
        <f t="shared" si="10"/>
        <v xml:space="preserve"> - </v>
      </c>
      <c r="U13" s="49" t="str">
        <f t="shared" si="10"/>
        <v xml:space="preserve"> - </v>
      </c>
      <c r="V13" s="49" t="str">
        <f t="shared" si="10"/>
        <v xml:space="preserve"> - </v>
      </c>
      <c r="W13" s="49" t="str">
        <f t="shared" si="10"/>
        <v xml:space="preserve"> - </v>
      </c>
      <c r="X13" s="49" t="str">
        <f t="shared" si="10"/>
        <v xml:space="preserve"> - </v>
      </c>
      <c r="Y13" s="49" t="str">
        <f t="shared" si="10"/>
        <v xml:space="preserve"> - </v>
      </c>
      <c r="Z13" s="49" t="str">
        <f t="shared" si="10"/>
        <v xml:space="preserve"> - </v>
      </c>
      <c r="AA13" s="49" t="str">
        <f t="shared" si="10"/>
        <v xml:space="preserve"> - </v>
      </c>
      <c r="AB13" s="49" t="str">
        <f t="shared" si="10"/>
        <v xml:space="preserve"> - </v>
      </c>
      <c r="AC13" s="49" t="str">
        <f t="shared" si="10"/>
        <v xml:space="preserve"> - </v>
      </c>
      <c r="AD13" s="49" t="str">
        <f t="shared" si="10"/>
        <v xml:space="preserve"> - </v>
      </c>
      <c r="AE13" s="49" t="str">
        <f t="shared" si="10"/>
        <v xml:space="preserve"> - </v>
      </c>
      <c r="AF13" s="49" t="str">
        <f t="shared" si="10"/>
        <v xml:space="preserve"> - </v>
      </c>
      <c r="AG13" s="49" t="str">
        <f t="shared" si="10"/>
        <v xml:space="preserve"> - </v>
      </c>
      <c r="AH13" s="49" t="str">
        <f t="shared" si="10"/>
        <v xml:space="preserve"> - </v>
      </c>
      <c r="AI13" s="49" t="str">
        <f t="shared" si="10"/>
        <v xml:space="preserve"> - </v>
      </c>
      <c r="AJ13" s="49" t="str">
        <f t="shared" si="10"/>
        <v xml:space="preserve"> - </v>
      </c>
      <c r="AK13" s="49" t="str">
        <f t="shared" si="10"/>
        <v xml:space="preserve"> - </v>
      </c>
      <c r="AL13" s="49" t="str">
        <f t="shared" si="10"/>
        <v xml:space="preserve"> - </v>
      </c>
      <c r="AM13" s="49" t="str">
        <f t="shared" si="10"/>
        <v xml:space="preserve"> - </v>
      </c>
      <c r="AN13" s="49" t="str">
        <f t="shared" si="10"/>
        <v xml:space="preserve"> - </v>
      </c>
      <c r="AO13" s="49" t="str">
        <f t="shared" si="10"/>
        <v xml:space="preserve"> - </v>
      </c>
      <c r="AP13" s="49" t="str">
        <f t="shared" si="10"/>
        <v xml:space="preserve"> - </v>
      </c>
      <c r="AQ13" s="49" t="str">
        <f t="shared" si="10"/>
        <v xml:space="preserve"> - </v>
      </c>
      <c r="AR13" s="49" t="str">
        <f t="shared" si="10"/>
        <v xml:space="preserve"> - </v>
      </c>
      <c r="AS13" s="49" t="str">
        <f t="shared" si="10"/>
        <v xml:space="preserve"> - </v>
      </c>
      <c r="AT13" s="49" t="str">
        <f t="shared" si="10"/>
        <v xml:space="preserve"> - </v>
      </c>
      <c r="AU13" s="49" t="str">
        <f t="shared" si="10"/>
        <v xml:space="preserve"> - </v>
      </c>
      <c r="AV13" s="49" t="str">
        <f t="shared" si="10"/>
        <v xml:space="preserve"> - </v>
      </c>
      <c r="AW13" s="49" t="str">
        <f t="shared" si="10"/>
        <v xml:space="preserve"> - </v>
      </c>
    </row>
    <row r="14" spans="2:255" s="23" customFormat="1" x14ac:dyDescent="0.2">
      <c r="B14" s="83" t="s">
        <v>626</v>
      </c>
      <c r="E14" s="3"/>
      <c r="F14" s="50">
        <v>5.0999999999999996</v>
      </c>
      <c r="G14" s="49">
        <f t="shared" si="0"/>
        <v>44</v>
      </c>
      <c r="H14" s="49">
        <f t="shared" ref="H14:AW14" si="11">IF(ISBLANK(Austin.C )," - ",Austin.C)</f>
        <v>0</v>
      </c>
      <c r="I14" s="49">
        <f t="shared" si="11"/>
        <v>0</v>
      </c>
      <c r="J14" s="49">
        <f t="shared" si="11"/>
        <v>7</v>
      </c>
      <c r="K14" s="49" t="str">
        <f t="shared" si="11"/>
        <v xml:space="preserve"> - </v>
      </c>
      <c r="L14" s="49">
        <f t="shared" si="11"/>
        <v>2</v>
      </c>
      <c r="M14" s="49">
        <f t="shared" si="11"/>
        <v>2</v>
      </c>
      <c r="N14" s="49">
        <f t="shared" si="11"/>
        <v>7</v>
      </c>
      <c r="O14" s="49">
        <f t="shared" si="11"/>
        <v>2</v>
      </c>
      <c r="P14" s="49" t="str">
        <f t="shared" si="11"/>
        <v xml:space="preserve"> - </v>
      </c>
      <c r="Q14" s="49">
        <f t="shared" si="11"/>
        <v>5</v>
      </c>
      <c r="R14" s="49">
        <f t="shared" si="11"/>
        <v>12</v>
      </c>
      <c r="S14" s="49">
        <f t="shared" si="11"/>
        <v>7</v>
      </c>
      <c r="T14" s="49" t="str">
        <f t="shared" si="11"/>
        <v xml:space="preserve"> - </v>
      </c>
      <c r="U14" s="49" t="str">
        <f t="shared" si="11"/>
        <v xml:space="preserve"> - </v>
      </c>
      <c r="V14" s="49" t="str">
        <f t="shared" si="11"/>
        <v xml:space="preserve"> - </v>
      </c>
      <c r="W14" s="49" t="str">
        <f t="shared" si="11"/>
        <v xml:space="preserve"> - </v>
      </c>
      <c r="X14" s="49" t="str">
        <f t="shared" si="11"/>
        <v xml:space="preserve"> - </v>
      </c>
      <c r="Y14" s="49" t="str">
        <f t="shared" si="11"/>
        <v xml:space="preserve"> - </v>
      </c>
      <c r="Z14" s="49" t="str">
        <f t="shared" si="11"/>
        <v xml:space="preserve"> - </v>
      </c>
      <c r="AA14" s="49" t="str">
        <f t="shared" si="11"/>
        <v xml:space="preserve"> - </v>
      </c>
      <c r="AB14" s="49" t="str">
        <f t="shared" si="11"/>
        <v xml:space="preserve"> - </v>
      </c>
      <c r="AC14" s="49" t="str">
        <f t="shared" si="11"/>
        <v xml:space="preserve"> - </v>
      </c>
      <c r="AD14" s="49" t="str">
        <f t="shared" si="11"/>
        <v xml:space="preserve"> - </v>
      </c>
      <c r="AE14" s="49" t="str">
        <f t="shared" si="11"/>
        <v xml:space="preserve"> - </v>
      </c>
      <c r="AF14" s="49" t="str">
        <f t="shared" si="11"/>
        <v xml:space="preserve"> - </v>
      </c>
      <c r="AG14" s="49" t="str">
        <f t="shared" si="11"/>
        <v xml:space="preserve"> - </v>
      </c>
      <c r="AH14" s="49" t="str">
        <f t="shared" si="11"/>
        <v xml:space="preserve"> - </v>
      </c>
      <c r="AI14" s="49" t="str">
        <f t="shared" si="11"/>
        <v xml:space="preserve"> - </v>
      </c>
      <c r="AJ14" s="49" t="str">
        <f t="shared" si="11"/>
        <v xml:space="preserve"> - </v>
      </c>
      <c r="AK14" s="49" t="str">
        <f t="shared" si="11"/>
        <v xml:space="preserve"> - </v>
      </c>
      <c r="AL14" s="49" t="str">
        <f t="shared" si="11"/>
        <v xml:space="preserve"> - </v>
      </c>
      <c r="AM14" s="49" t="str">
        <f t="shared" si="11"/>
        <v xml:space="preserve"> - </v>
      </c>
      <c r="AN14" s="49" t="str">
        <f t="shared" si="11"/>
        <v xml:space="preserve"> - </v>
      </c>
      <c r="AO14" s="49" t="str">
        <f t="shared" si="11"/>
        <v xml:space="preserve"> - </v>
      </c>
      <c r="AP14" s="49" t="str">
        <f t="shared" si="11"/>
        <v xml:space="preserve"> - </v>
      </c>
      <c r="AQ14" s="49" t="str">
        <f t="shared" si="11"/>
        <v xml:space="preserve"> - </v>
      </c>
      <c r="AR14" s="49" t="str">
        <f t="shared" si="11"/>
        <v xml:space="preserve"> - </v>
      </c>
      <c r="AS14" s="49" t="str">
        <f t="shared" si="11"/>
        <v xml:space="preserve"> - </v>
      </c>
      <c r="AT14" s="49" t="str">
        <f t="shared" si="11"/>
        <v xml:space="preserve"> - </v>
      </c>
      <c r="AU14" s="49" t="str">
        <f t="shared" si="11"/>
        <v xml:space="preserve"> - </v>
      </c>
      <c r="AV14" s="49" t="str">
        <f t="shared" si="11"/>
        <v xml:space="preserve"> - </v>
      </c>
      <c r="AW14" s="49" t="str">
        <f t="shared" si="11"/>
        <v xml:space="preserve"> - </v>
      </c>
    </row>
    <row r="15" spans="2:255" s="10" customFormat="1" x14ac:dyDescent="0.2">
      <c r="F15" s="16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</row>
    <row r="16" spans="2:255" s="10" customFormat="1" x14ac:dyDescent="0.2">
      <c r="F16" s="16"/>
      <c r="G16" s="15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</row>
    <row r="17" spans="2:49" x14ac:dyDescent="0.2">
      <c r="F17" s="4">
        <f>SUM(F4:F16)</f>
        <v>72.499999999999986</v>
      </c>
      <c r="G17" s="6">
        <f t="shared" ref="G17:AU17" si="12">SUM(G4:G16)</f>
        <v>298</v>
      </c>
      <c r="H17" s="2">
        <f t="shared" si="12"/>
        <v>23</v>
      </c>
      <c r="I17" s="2">
        <f t="shared" si="12"/>
        <v>22</v>
      </c>
      <c r="J17" s="2">
        <f t="shared" si="12"/>
        <v>46</v>
      </c>
      <c r="K17" s="2">
        <f t="shared" si="12"/>
        <v>0</v>
      </c>
      <c r="L17" s="2">
        <f t="shared" si="12"/>
        <v>32</v>
      </c>
      <c r="M17" s="2">
        <f t="shared" si="12"/>
        <v>26</v>
      </c>
      <c r="N17" s="2">
        <f t="shared" si="12"/>
        <v>35</v>
      </c>
      <c r="O17" s="2">
        <f t="shared" si="12"/>
        <v>32</v>
      </c>
      <c r="P17" s="2">
        <f t="shared" si="12"/>
        <v>0</v>
      </c>
      <c r="Q17" s="2">
        <f t="shared" si="12"/>
        <v>21</v>
      </c>
      <c r="R17" s="2">
        <f t="shared" si="12"/>
        <v>37</v>
      </c>
      <c r="S17" s="2">
        <f t="shared" si="12"/>
        <v>24</v>
      </c>
      <c r="T17" s="2">
        <f t="shared" si="12"/>
        <v>0</v>
      </c>
      <c r="U17" s="2">
        <f t="shared" si="12"/>
        <v>0</v>
      </c>
      <c r="V17" s="2">
        <f t="shared" si="12"/>
        <v>0</v>
      </c>
      <c r="W17" s="2">
        <f t="shared" si="12"/>
        <v>0</v>
      </c>
      <c r="X17" s="2">
        <f t="shared" si="12"/>
        <v>0</v>
      </c>
      <c r="Y17" s="2">
        <f t="shared" si="12"/>
        <v>0</v>
      </c>
      <c r="Z17" s="2">
        <f t="shared" si="12"/>
        <v>0</v>
      </c>
      <c r="AA17" s="2">
        <f t="shared" si="12"/>
        <v>0</v>
      </c>
      <c r="AB17" s="2">
        <f t="shared" si="12"/>
        <v>0</v>
      </c>
      <c r="AC17" s="2">
        <f t="shared" si="12"/>
        <v>0</v>
      </c>
      <c r="AD17" s="2">
        <f t="shared" si="12"/>
        <v>0</v>
      </c>
      <c r="AE17" s="2">
        <f t="shared" si="12"/>
        <v>0</v>
      </c>
      <c r="AF17" s="2">
        <f t="shared" si="12"/>
        <v>0</v>
      </c>
      <c r="AG17" s="2">
        <f t="shared" si="12"/>
        <v>0</v>
      </c>
      <c r="AH17" s="2">
        <f t="shared" si="12"/>
        <v>0</v>
      </c>
      <c r="AI17" s="2">
        <f t="shared" si="12"/>
        <v>0</v>
      </c>
      <c r="AJ17" s="2">
        <f t="shared" si="12"/>
        <v>0</v>
      </c>
      <c r="AK17" s="2">
        <f t="shared" si="12"/>
        <v>0</v>
      </c>
      <c r="AL17" s="2">
        <f t="shared" si="12"/>
        <v>0</v>
      </c>
      <c r="AM17" s="2">
        <f t="shared" si="12"/>
        <v>0</v>
      </c>
      <c r="AN17" s="2">
        <f t="shared" si="12"/>
        <v>0</v>
      </c>
      <c r="AO17" s="2">
        <f t="shared" si="12"/>
        <v>0</v>
      </c>
      <c r="AP17" s="2">
        <f t="shared" si="12"/>
        <v>0</v>
      </c>
      <c r="AQ17" s="2">
        <f t="shared" si="12"/>
        <v>0</v>
      </c>
      <c r="AR17" s="2">
        <f t="shared" si="12"/>
        <v>0</v>
      </c>
      <c r="AS17" s="2">
        <f t="shared" si="12"/>
        <v>0</v>
      </c>
      <c r="AT17" s="2">
        <f t="shared" si="12"/>
        <v>0</v>
      </c>
      <c r="AU17" s="2">
        <f t="shared" si="12"/>
        <v>0</v>
      </c>
      <c r="AV17" s="2">
        <f t="shared" ref="AV17:AW17" si="13">SUM(AV4:AV16)</f>
        <v>0</v>
      </c>
      <c r="AW17" s="2">
        <f t="shared" si="13"/>
        <v>0</v>
      </c>
    </row>
    <row r="18" spans="2:49" x14ac:dyDescent="0.2">
      <c r="G18" s="2" t="s">
        <v>46</v>
      </c>
      <c r="H18" s="2">
        <f>RANK(H17,Scores!H3:H18)</f>
        <v>8</v>
      </c>
      <c r="I18" s="2">
        <f>RANK(I17,Scores!I3:I18)</f>
        <v>10</v>
      </c>
      <c r="J18" s="2">
        <f>RANK(J17,Scores!J3:J18)</f>
        <v>2</v>
      </c>
      <c r="K18" s="2">
        <f>RANK(K17,Scores!K3:K18)</f>
        <v>1</v>
      </c>
      <c r="L18" s="2">
        <f>RANK(L17,Scores!L3:L18)</f>
        <v>4</v>
      </c>
      <c r="M18" s="2">
        <f>RANK(M17,Scores!M3:M18)</f>
        <v>6</v>
      </c>
      <c r="N18" s="2">
        <f>RANK(N17,Scores!N3:N18)</f>
        <v>2</v>
      </c>
      <c r="O18" s="2">
        <f>RANK(O17,Scores!O3:O18)</f>
        <v>3</v>
      </c>
      <c r="P18" s="2">
        <f>RANK(P17,Scores!P3:P18)</f>
        <v>1</v>
      </c>
      <c r="Q18" s="2">
        <f>RANK(Q17,Scores!Q3:Q18)</f>
        <v>10</v>
      </c>
      <c r="R18" s="2">
        <f>RANK(R17,Scores!R3:R18)</f>
        <v>2</v>
      </c>
      <c r="S18" s="2">
        <f>RANK(S17,Scores!S3:S18)</f>
        <v>10</v>
      </c>
      <c r="T18" s="2">
        <f>RANK(T17,Scores!T3:T18)</f>
        <v>1</v>
      </c>
      <c r="U18" s="2">
        <f>RANK(U17,Scores!U3:U18)</f>
        <v>1</v>
      </c>
      <c r="V18" s="2">
        <f>RANK(V17,Scores!V3:V18)</f>
        <v>1</v>
      </c>
      <c r="W18" s="2">
        <f>RANK(W17,Scores!W3:W18)</f>
        <v>1</v>
      </c>
      <c r="X18" s="2">
        <f>RANK(X17,Scores!X3:X18)</f>
        <v>1</v>
      </c>
      <c r="Y18" s="2">
        <f>RANK(Y17,Scores!Y3:Y18)</f>
        <v>1</v>
      </c>
      <c r="Z18" s="2">
        <f>RANK(Z17,Scores!Z3:Z18)</f>
        <v>1</v>
      </c>
      <c r="AA18" s="2">
        <f>RANK(AA17,Scores!AA3:AA18)</f>
        <v>1</v>
      </c>
      <c r="AB18" s="2">
        <f>RANK(AB17,Scores!AB3:AB18)</f>
        <v>1</v>
      </c>
      <c r="AC18" s="2">
        <f>RANK(AC17,Scores!AC3:AC18)</f>
        <v>1</v>
      </c>
      <c r="AD18" s="2">
        <f>RANK(AD17,Scores!AD3:AD18)</f>
        <v>1</v>
      </c>
      <c r="AE18" s="2">
        <f>RANK(AE17,Scores!AE3:AE18)</f>
        <v>1</v>
      </c>
      <c r="AF18" s="2">
        <f>RANK(AF17,Scores!AF3:AF18)</f>
        <v>1</v>
      </c>
      <c r="AG18" s="2">
        <f>RANK(AG17,Scores!AG3:AG18)</f>
        <v>1</v>
      </c>
      <c r="AH18" s="2">
        <f>RANK(AH17,Scores!AH3:AH18)</f>
        <v>1</v>
      </c>
      <c r="AI18" s="2">
        <f>RANK(AI17,Scores!AI3:AI18)</f>
        <v>1</v>
      </c>
      <c r="AJ18" s="2">
        <f>RANK(AJ17,Scores!AJ3:AJ18)</f>
        <v>1</v>
      </c>
      <c r="AK18" s="2">
        <f>RANK(AK17,Scores!AK3:AK18)</f>
        <v>1</v>
      </c>
      <c r="AL18" s="2">
        <f>RANK(AL17,Scores!AL3:AL18)</f>
        <v>1</v>
      </c>
      <c r="AM18" s="2">
        <f>RANK(AM17,Scores!AM3:AM18)</f>
        <v>1</v>
      </c>
      <c r="AN18" s="2">
        <f>RANK(AN17,Scores!AN3:AN18)</f>
        <v>1</v>
      </c>
      <c r="AO18" s="2">
        <f>RANK(AO17,Scores!AO3:AO18)</f>
        <v>1</v>
      </c>
      <c r="AP18" s="2">
        <f>RANK(AP17,Scores!AP3:AP18)</f>
        <v>1</v>
      </c>
      <c r="AQ18" s="2">
        <f>RANK(AQ17,Scores!AQ3:AQ18)</f>
        <v>1</v>
      </c>
      <c r="AR18" s="2">
        <f>RANK(AR17,Scores!AR3:AR18)</f>
        <v>1</v>
      </c>
      <c r="AS18" s="2">
        <f>RANK(AS17,Scores!AS3:AS18)</f>
        <v>1</v>
      </c>
      <c r="AT18" s="2">
        <f>RANK(AT17,Scores!AT3:AT18)</f>
        <v>1</v>
      </c>
      <c r="AU18" s="2">
        <f>RANK(AU17,Scores!AU3:AU18)</f>
        <v>1</v>
      </c>
      <c r="AV18" s="2">
        <f>RANK(AV17,Scores!AV3:AV18)</f>
        <v>1</v>
      </c>
      <c r="AW18" s="2">
        <f>RANK(AW17,Scores!AW3:AW18)</f>
        <v>1</v>
      </c>
    </row>
    <row r="19" spans="2:49" x14ac:dyDescent="0.2">
      <c r="B19" t="s">
        <v>65</v>
      </c>
      <c r="F19" s="4">
        <f>75-F17</f>
        <v>2.5000000000000142</v>
      </c>
    </row>
    <row r="20" spans="2:49" x14ac:dyDescent="0.2">
      <c r="G20" s="2" t="s">
        <v>2</v>
      </c>
      <c r="H20" s="2">
        <f>H17</f>
        <v>23</v>
      </c>
      <c r="I20" s="2">
        <f t="shared" ref="I20:R20" si="14">H20+I17</f>
        <v>45</v>
      </c>
      <c r="J20" s="2">
        <f t="shared" si="14"/>
        <v>91</v>
      </c>
      <c r="K20" s="2">
        <f t="shared" si="14"/>
        <v>91</v>
      </c>
      <c r="L20" s="2">
        <f t="shared" si="14"/>
        <v>123</v>
      </c>
      <c r="M20" s="2">
        <f t="shared" si="14"/>
        <v>149</v>
      </c>
      <c r="N20" s="2">
        <f t="shared" si="14"/>
        <v>184</v>
      </c>
      <c r="O20" s="2">
        <f t="shared" si="14"/>
        <v>216</v>
      </c>
      <c r="P20" s="2">
        <f t="shared" si="14"/>
        <v>216</v>
      </c>
      <c r="Q20" s="2">
        <f t="shared" si="14"/>
        <v>237</v>
      </c>
      <c r="R20" s="2">
        <f t="shared" si="14"/>
        <v>274</v>
      </c>
      <c r="S20" s="2">
        <f t="shared" ref="S20:AB20" si="15">R20+S17</f>
        <v>298</v>
      </c>
      <c r="T20" s="2">
        <f t="shared" si="15"/>
        <v>298</v>
      </c>
      <c r="U20" s="2">
        <f t="shared" si="15"/>
        <v>298</v>
      </c>
      <c r="V20" s="2">
        <f t="shared" si="15"/>
        <v>298</v>
      </c>
      <c r="W20" s="2">
        <f t="shared" si="15"/>
        <v>298</v>
      </c>
      <c r="X20" s="2">
        <f t="shared" si="15"/>
        <v>298</v>
      </c>
      <c r="Y20" s="2">
        <f t="shared" si="15"/>
        <v>298</v>
      </c>
      <c r="Z20" s="2">
        <f t="shared" si="15"/>
        <v>298</v>
      </c>
      <c r="AA20" s="2">
        <f t="shared" si="15"/>
        <v>298</v>
      </c>
      <c r="AB20" s="2">
        <f t="shared" si="15"/>
        <v>298</v>
      </c>
      <c r="AC20" s="2">
        <f t="shared" ref="AC20:AL20" si="16">AB20+AC17</f>
        <v>298</v>
      </c>
      <c r="AD20" s="2">
        <f t="shared" si="16"/>
        <v>298</v>
      </c>
      <c r="AE20" s="2">
        <f t="shared" si="16"/>
        <v>298</v>
      </c>
      <c r="AF20" s="2">
        <f t="shared" si="16"/>
        <v>298</v>
      </c>
      <c r="AG20" s="2">
        <f t="shared" si="16"/>
        <v>298</v>
      </c>
      <c r="AH20" s="2">
        <f t="shared" si="16"/>
        <v>298</v>
      </c>
      <c r="AI20" s="2">
        <f t="shared" si="16"/>
        <v>298</v>
      </c>
      <c r="AJ20" s="2">
        <f t="shared" si="16"/>
        <v>298</v>
      </c>
      <c r="AK20" s="2">
        <f t="shared" si="16"/>
        <v>298</v>
      </c>
      <c r="AL20" s="2">
        <f t="shared" si="16"/>
        <v>298</v>
      </c>
      <c r="AM20" s="2">
        <f t="shared" ref="AM20:AT20" si="17">AL20+AM17</f>
        <v>298</v>
      </c>
      <c r="AN20" s="2">
        <f t="shared" si="17"/>
        <v>298</v>
      </c>
      <c r="AO20" s="2">
        <f t="shared" si="17"/>
        <v>298</v>
      </c>
      <c r="AP20" s="2">
        <f t="shared" si="17"/>
        <v>298</v>
      </c>
      <c r="AQ20" s="2">
        <f t="shared" si="17"/>
        <v>298</v>
      </c>
      <c r="AR20" s="2">
        <f t="shared" si="17"/>
        <v>298</v>
      </c>
      <c r="AS20" s="2">
        <f t="shared" si="17"/>
        <v>298</v>
      </c>
      <c r="AT20" s="2">
        <f t="shared" si="17"/>
        <v>298</v>
      </c>
      <c r="AU20" s="2">
        <f>AT20+AU17</f>
        <v>298</v>
      </c>
      <c r="AV20" s="2">
        <f t="shared" ref="AV20:AW20" si="18">AU20+AV17</f>
        <v>298</v>
      </c>
      <c r="AW20" s="2">
        <f t="shared" si="18"/>
        <v>298</v>
      </c>
    </row>
    <row r="21" spans="2:49" x14ac:dyDescent="0.2">
      <c r="G21" s="2" t="s">
        <v>47</v>
      </c>
      <c r="H21" s="2">
        <f>RANK(H20,TotalScores!H3:H18)</f>
        <v>8</v>
      </c>
      <c r="I21" s="2">
        <f>RANK(I20,TotalScores!I3:I18)</f>
        <v>10</v>
      </c>
      <c r="J21" s="2">
        <f>RANK(J20,TotalScores!J3:J18)</f>
        <v>3</v>
      </c>
      <c r="K21" s="2">
        <f>RANK(K20,TotalScores!K3:K18)</f>
        <v>3</v>
      </c>
      <c r="L21" s="2">
        <f>RANK(L20,TotalScores!L3:L18)</f>
        <v>3</v>
      </c>
      <c r="M21" s="2">
        <f>RANK(M20,TotalScores!M3:M18)</f>
        <v>3</v>
      </c>
      <c r="N21" s="2">
        <f>RANK(N20,TotalScores!N3:N18)</f>
        <v>3</v>
      </c>
      <c r="O21" s="2">
        <f>RANK(O20,TotalScores!O3:O18)</f>
        <v>3</v>
      </c>
      <c r="P21" s="2">
        <f>RANK(P20,TotalScores!P3:P18)</f>
        <v>3</v>
      </c>
      <c r="Q21" s="2">
        <f>RANK(Q20,TotalScores!Q3:Q18)</f>
        <v>4</v>
      </c>
      <c r="R21" s="2">
        <f>RANK(R20,TotalScores!R3:R18)</f>
        <v>4</v>
      </c>
      <c r="S21" s="2">
        <f>RANK(S20,TotalScores!S3:S18)</f>
        <v>5</v>
      </c>
      <c r="T21" s="2">
        <f>RANK(T20,TotalScores!T3:T18)</f>
        <v>5</v>
      </c>
      <c r="U21" s="2">
        <f>RANK(U20,TotalScores!U3:U18)</f>
        <v>5</v>
      </c>
      <c r="V21" s="2">
        <f>RANK(V20,TotalScores!V3:V18)</f>
        <v>5</v>
      </c>
      <c r="W21" s="2">
        <f>RANK(W20,TotalScores!W3:W18)</f>
        <v>5</v>
      </c>
      <c r="X21" s="2">
        <f>RANK(X20,TotalScores!X3:X18)</f>
        <v>5</v>
      </c>
      <c r="Y21" s="2">
        <f>RANK(Y20,TotalScores!Y3:Y18)</f>
        <v>5</v>
      </c>
      <c r="Z21" s="2">
        <f>RANK(Z20,TotalScores!Z3:Z18)</f>
        <v>5</v>
      </c>
      <c r="AA21" s="2">
        <f>RANK(AA20,TotalScores!AA3:AA18)</f>
        <v>5</v>
      </c>
      <c r="AB21" s="2">
        <f>RANK(AB20,TotalScores!AB3:AB18)</f>
        <v>5</v>
      </c>
      <c r="AC21" s="2">
        <f>RANK(AC20,TotalScores!AC3:AC18)</f>
        <v>5</v>
      </c>
      <c r="AD21" s="2">
        <f>RANK(AD20,TotalScores!AD3:AD18)</f>
        <v>5</v>
      </c>
      <c r="AE21" s="2">
        <f>RANK(AE20,TotalScores!AE3:AE18)</f>
        <v>5</v>
      </c>
      <c r="AF21" s="2">
        <f>RANK(AF20,TotalScores!AF3:AF18)</f>
        <v>5</v>
      </c>
      <c r="AG21" s="2">
        <f>RANK(AG20,TotalScores!AG3:AG18)</f>
        <v>5</v>
      </c>
      <c r="AH21" s="2">
        <f>RANK(AH20,TotalScores!AH3:AH18)</f>
        <v>5</v>
      </c>
      <c r="AI21" s="2">
        <f>RANK(AI20,TotalScores!AI3:AI18)</f>
        <v>5</v>
      </c>
      <c r="AJ21" s="2">
        <f>RANK(AJ20,TotalScores!AJ3:AJ18)</f>
        <v>5</v>
      </c>
      <c r="AK21" s="2">
        <f>RANK(AK20,TotalScores!AK3:AK18)</f>
        <v>5</v>
      </c>
      <c r="AL21" s="2">
        <f>RANK(AL20,TotalScores!AL3:AL18)</f>
        <v>5</v>
      </c>
      <c r="AM21" s="2">
        <f>RANK(AM20,TotalScores!AM3:AM18)</f>
        <v>5</v>
      </c>
      <c r="AN21" s="2">
        <f>RANK(AN20,TotalScores!AN3:AN18)</f>
        <v>5</v>
      </c>
      <c r="AO21" s="2">
        <f>RANK(AO20,TotalScores!AO3:AO18)</f>
        <v>5</v>
      </c>
      <c r="AP21" s="2">
        <f>RANK(AP20,TotalScores!AP3:AP18)</f>
        <v>5</v>
      </c>
      <c r="AQ21" s="2">
        <f>RANK(AQ20,TotalScores!AQ3:AQ18)</f>
        <v>5</v>
      </c>
      <c r="AR21" s="2">
        <f>RANK(AR20,TotalScores!AR3:AR18)</f>
        <v>5</v>
      </c>
      <c r="AS21" s="2">
        <f>RANK(AS20,TotalScores!AS3:AS18)</f>
        <v>5</v>
      </c>
      <c r="AT21" s="2">
        <f>RANK(AT20,TotalScores!AT3:AT18)</f>
        <v>5</v>
      </c>
      <c r="AU21" s="2">
        <f>RANK(AU20,TotalScores!AU3:AU18)</f>
        <v>5</v>
      </c>
      <c r="AV21" s="2">
        <f>RANK(AV20,TotalScores!AV3:AV18)</f>
        <v>5</v>
      </c>
      <c r="AW21" s="2">
        <f>RANK(AW20,TotalScores!AW3:AW18)</f>
        <v>5</v>
      </c>
    </row>
    <row r="25" spans="2:49" x14ac:dyDescent="0.2">
      <c r="J25" s="4"/>
      <c r="N25" s="4"/>
    </row>
    <row r="26" spans="2:49" x14ac:dyDescent="0.2">
      <c r="J26" s="4"/>
      <c r="N26" s="4"/>
    </row>
    <row r="27" spans="2:49" x14ac:dyDescent="0.2">
      <c r="J27" s="4"/>
      <c r="N27" s="4"/>
    </row>
    <row r="28" spans="2:49" x14ac:dyDescent="0.2">
      <c r="J28" s="4"/>
      <c r="N28" s="4"/>
    </row>
    <row r="29" spans="2:49" x14ac:dyDescent="0.2">
      <c r="J29" s="4"/>
      <c r="N29" s="4"/>
    </row>
    <row r="30" spans="2:49" x14ac:dyDescent="0.2">
      <c r="J30" s="4"/>
      <c r="N30" s="4"/>
    </row>
    <row r="31" spans="2:49" x14ac:dyDescent="0.2">
      <c r="J31" s="4"/>
      <c r="N31" s="4"/>
    </row>
    <row r="32" spans="2:49" x14ac:dyDescent="0.2">
      <c r="J32" s="4"/>
      <c r="N32" s="4"/>
    </row>
    <row r="33" spans="10:14" x14ac:dyDescent="0.2">
      <c r="J33" s="4"/>
      <c r="N33" s="4"/>
    </row>
    <row r="34" spans="10:14" x14ac:dyDescent="0.2">
      <c r="J34" s="46"/>
      <c r="N34" s="4"/>
    </row>
    <row r="42" spans="10:14" x14ac:dyDescent="0.2">
      <c r="N42" s="47"/>
    </row>
  </sheetData>
  <phoneticPr fontId="0" type="noConversion"/>
  <dataValidations count="5">
    <dataValidation type="list" showInputMessage="1" showErrorMessage="1" errorTitle="stop" sqref="C13:D14 B13">
      <formula1>PlayerListFwd</formula1>
    </dataValidation>
    <dataValidation type="list" showInputMessage="1" showErrorMessage="1" errorTitle="stop" sqref="B12:D12">
      <formula1>PlayerListMidFwd</formula1>
    </dataValidation>
    <dataValidation type="list" showInputMessage="1" showErrorMessage="1" errorTitle="stop" sqref="B9:D11">
      <formula1>PlayerListMid</formula1>
    </dataValidation>
    <dataValidation type="list" showInputMessage="1" showErrorMessage="1" errorTitle="stop" sqref="B5:D8">
      <formula1>PlayerListDef</formula1>
    </dataValidation>
    <dataValidation type="list" showInputMessage="1" showErrorMessage="1" errorTitle="stop" sqref="B4:D4">
      <formula1>PlayerListGK</formula1>
    </dataValidation>
  </dataValidations>
  <hyperlinks>
    <hyperlink ref="B4" r:id="rId1" display="https://fantasyfootball.telegraph.co.uk/premierleague/statistics/points/1067"/>
    <hyperlink ref="B5" r:id="rId2" display="https://fantasyfootball.telegraph.co.uk/premierleague/statistics/points/2064"/>
    <hyperlink ref="B6" r:id="rId3" display="https://fantasyfootball.telegraph.co.uk/premierleague/statistics/points/2247"/>
    <hyperlink ref="B7" r:id="rId4" display="https://fantasyfootball.telegraph.co.uk/premierleague/statistics/points/2154"/>
    <hyperlink ref="B8" r:id="rId5" display="https://fantasyfootball.telegraph.co.uk/premierleague/statistics/points/2043"/>
    <hyperlink ref="B9" r:id="rId6" display="https://fantasyfootball.telegraph.co.uk/premierleague/statistics/points/3244"/>
    <hyperlink ref="B10" r:id="rId7" display="https://fantasyfootball.telegraph.co.uk/premierleague/statistics/points/3183"/>
    <hyperlink ref="B11" r:id="rId8" display="https://fantasyfootball.telegraph.co.uk/premierleague/statistics/points/3152"/>
    <hyperlink ref="B12" r:id="rId9" display="https://fantasyfootball.telegraph.co.uk/premierleague/statistics/points/4146"/>
    <hyperlink ref="B13" r:id="rId10" display="https://fantasyfootball.telegraph.co.uk/premierleague/statistics/points/4020"/>
    <hyperlink ref="B14" r:id="rId11" display="https://fantasyfootball.telegraph.co.uk/premierleague/statistics/points/4135"/>
  </hyperlinks>
  <printOptions gridLines="1" gridLinesSet="0"/>
  <pageMargins left="0.75" right="0.75" top="1" bottom="1" header="0.5" footer="0.5"/>
  <pageSetup orientation="portrait" horizontalDpi="204" verticalDpi="196" r:id="rId12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W35"/>
  <sheetViews>
    <sheetView workbookViewId="0">
      <pane xSplit="7" ySplit="3" topLeftCell="H4" activePane="bottomRight" state="frozen"/>
      <selection activeCell="A24" sqref="A24"/>
      <selection pane="topRight" activeCell="A24" sqref="A24"/>
      <selection pane="bottomLeft" activeCell="A24" sqref="A24"/>
      <selection pane="bottomRight" activeCell="B14" sqref="B14"/>
    </sheetView>
  </sheetViews>
  <sheetFormatPr defaultRowHeight="12.75" x14ac:dyDescent="0.2"/>
  <cols>
    <col min="1" max="1" width="9.140625" hidden="1" customWidth="1"/>
    <col min="2" max="2" width="17.42578125" customWidth="1"/>
    <col min="3" max="4" width="19" hidden="1" customWidth="1"/>
    <col min="5" max="5" width="2.28515625" hidden="1" customWidth="1"/>
    <col min="6" max="6" width="5.28515625" style="4" customWidth="1"/>
    <col min="7" max="7" width="11.140625" style="2" customWidth="1"/>
    <col min="8" max="49" width="10.140625" style="2" customWidth="1"/>
  </cols>
  <sheetData>
    <row r="1" spans="1:49" ht="20.25" x14ac:dyDescent="0.3">
      <c r="B1" s="1" t="s">
        <v>265</v>
      </c>
      <c r="C1" s="1"/>
      <c r="D1" s="1"/>
      <c r="E1" s="1"/>
    </row>
    <row r="2" spans="1:49" x14ac:dyDescent="0.2">
      <c r="B2" t="s">
        <v>0</v>
      </c>
      <c r="F2" s="4" t="s">
        <v>1</v>
      </c>
      <c r="G2" s="2" t="s">
        <v>2</v>
      </c>
      <c r="H2" s="21">
        <f>Scores!H1</f>
        <v>41870</v>
      </c>
      <c r="I2" s="21">
        <f>Scores!I1</f>
        <v>41877</v>
      </c>
      <c r="J2" s="21">
        <f>Scores!J1</f>
        <v>41884</v>
      </c>
      <c r="K2" s="21">
        <f>Scores!K1</f>
        <v>41891</v>
      </c>
      <c r="L2" s="21">
        <f>Scores!L1</f>
        <v>41898</v>
      </c>
      <c r="M2" s="21">
        <f>Scores!M1</f>
        <v>41905</v>
      </c>
      <c r="N2" s="21">
        <f>Scores!N1</f>
        <v>41912</v>
      </c>
      <c r="O2" s="21">
        <f>Scores!O1</f>
        <v>41919</v>
      </c>
      <c r="P2" s="21">
        <f>Scores!P1</f>
        <v>41926</v>
      </c>
      <c r="Q2" s="21">
        <f>Scores!Q1</f>
        <v>41933</v>
      </c>
      <c r="R2" s="21">
        <f>Scores!R1</f>
        <v>41940</v>
      </c>
      <c r="S2" s="21">
        <f>Scores!S1</f>
        <v>41947</v>
      </c>
      <c r="T2" s="21">
        <f>Scores!T1</f>
        <v>41954</v>
      </c>
      <c r="U2" s="21">
        <f>Scores!U1</f>
        <v>41961</v>
      </c>
      <c r="V2" s="21">
        <f>Scores!V1</f>
        <v>41968</v>
      </c>
      <c r="W2" s="21">
        <f>Scores!W1</f>
        <v>41975</v>
      </c>
      <c r="X2" s="21">
        <f>Scores!X1</f>
        <v>41982</v>
      </c>
      <c r="Y2" s="21">
        <f>Scores!Y1</f>
        <v>41989</v>
      </c>
      <c r="Z2" s="21">
        <f>Scores!Z1</f>
        <v>41996</v>
      </c>
      <c r="AA2" s="21">
        <f>Scores!AA1</f>
        <v>42003</v>
      </c>
      <c r="AB2" s="21">
        <f>Scores!AB1</f>
        <v>42010</v>
      </c>
      <c r="AC2" s="21">
        <f>Scores!AC1</f>
        <v>42017</v>
      </c>
      <c r="AD2" s="21">
        <f>Scores!AD1</f>
        <v>42024</v>
      </c>
      <c r="AE2" s="21">
        <f>Scores!AE1</f>
        <v>42031</v>
      </c>
      <c r="AF2" s="21">
        <f>Scores!AF1</f>
        <v>42038</v>
      </c>
      <c r="AG2" s="21">
        <f>Scores!AG1</f>
        <v>42045</v>
      </c>
      <c r="AH2" s="21">
        <f>Scores!AH1</f>
        <v>42052</v>
      </c>
      <c r="AI2" s="21">
        <f>Scores!AI1</f>
        <v>42059</v>
      </c>
      <c r="AJ2" s="21">
        <f>Scores!AJ1</f>
        <v>42066</v>
      </c>
      <c r="AK2" s="21">
        <f>Scores!AK1</f>
        <v>42073</v>
      </c>
      <c r="AL2" s="21">
        <f>Scores!AL1</f>
        <v>42080</v>
      </c>
      <c r="AM2" s="21">
        <f>Scores!AM1</f>
        <v>42087</v>
      </c>
      <c r="AN2" s="21">
        <f>Scores!AN1</f>
        <v>42094</v>
      </c>
      <c r="AO2" s="21">
        <f>Scores!AO1</f>
        <v>42101</v>
      </c>
      <c r="AP2" s="21">
        <f>Scores!AP1</f>
        <v>42108</v>
      </c>
      <c r="AQ2" s="21">
        <f>Scores!AQ1</f>
        <v>42115</v>
      </c>
      <c r="AR2" s="21">
        <f>Scores!AR1</f>
        <v>42122</v>
      </c>
      <c r="AS2" s="21">
        <f>Scores!AS1</f>
        <v>42129</v>
      </c>
      <c r="AT2" s="21">
        <f>Scores!AT1</f>
        <v>42136</v>
      </c>
      <c r="AU2" s="21">
        <f>Scores!AU1</f>
        <v>42143</v>
      </c>
      <c r="AV2" s="21">
        <f>Scores!AV1</f>
        <v>42150</v>
      </c>
      <c r="AW2" s="21">
        <f>Scores!AW1</f>
        <v>42157</v>
      </c>
    </row>
    <row r="3" spans="1:49" x14ac:dyDescent="0.2">
      <c r="H3" s="21" t="str">
        <f>Scores!H2</f>
        <v>Week 1</v>
      </c>
      <c r="I3" s="21" t="str">
        <f>Scores!I2</f>
        <v>Week 2</v>
      </c>
      <c r="J3" s="21" t="str">
        <f>Scores!J2</f>
        <v>Week 3</v>
      </c>
      <c r="K3" s="21" t="str">
        <f>Scores!K2</f>
        <v>Week 4</v>
      </c>
      <c r="L3" s="21" t="str">
        <f>Scores!L2</f>
        <v>Week 5</v>
      </c>
      <c r="M3" s="21" t="str">
        <f>Scores!M2</f>
        <v>Week 6</v>
      </c>
      <c r="N3" s="21" t="str">
        <f>Scores!N2</f>
        <v>Week 7</v>
      </c>
      <c r="O3" s="21" t="str">
        <f>Scores!O2</f>
        <v>Week 8</v>
      </c>
      <c r="P3" s="21" t="str">
        <f>Scores!P2</f>
        <v>Week 9</v>
      </c>
      <c r="Q3" s="21" t="str">
        <f>Scores!Q2</f>
        <v>Week 10</v>
      </c>
      <c r="R3" s="21" t="str">
        <f>Scores!R2</f>
        <v>Week 11</v>
      </c>
      <c r="S3" s="21" t="str">
        <f>Scores!S2</f>
        <v>Week 12</v>
      </c>
      <c r="T3" s="21" t="str">
        <f>Scores!T2</f>
        <v>Week 13</v>
      </c>
      <c r="U3" s="21" t="str">
        <f>Scores!U2</f>
        <v>Week 14</v>
      </c>
      <c r="V3" s="21" t="str">
        <f>Scores!V2</f>
        <v>Week 15</v>
      </c>
      <c r="W3" s="21" t="str">
        <f>Scores!W2</f>
        <v>Week 16</v>
      </c>
      <c r="X3" s="21" t="str">
        <f>Scores!X2</f>
        <v>Week 17</v>
      </c>
      <c r="Y3" s="21" t="str">
        <f>Scores!Y2</f>
        <v>Week 18</v>
      </c>
      <c r="Z3" s="21" t="str">
        <f>Scores!Z2</f>
        <v>Week 19</v>
      </c>
      <c r="AA3" s="21" t="str">
        <f>Scores!AA2</f>
        <v>Week 20</v>
      </c>
      <c r="AB3" s="21" t="str">
        <f>Scores!AB2</f>
        <v>Week 21</v>
      </c>
      <c r="AC3" s="21" t="str">
        <f>Scores!AC2</f>
        <v>Week 22</v>
      </c>
      <c r="AD3" s="21" t="str">
        <f>Scores!AD2</f>
        <v>Week 23</v>
      </c>
      <c r="AE3" s="21" t="str">
        <f>Scores!AE2</f>
        <v>Week 24</v>
      </c>
      <c r="AF3" s="21" t="str">
        <f>Scores!AF2</f>
        <v>Week 25</v>
      </c>
      <c r="AG3" s="21" t="str">
        <f>Scores!AG2</f>
        <v>Week 26</v>
      </c>
      <c r="AH3" s="21" t="str">
        <f>Scores!AH2</f>
        <v>Week 27</v>
      </c>
      <c r="AI3" s="21" t="str">
        <f>Scores!AI2</f>
        <v>Week 28</v>
      </c>
      <c r="AJ3" s="21" t="str">
        <f>Scores!AJ2</f>
        <v>Week 29</v>
      </c>
      <c r="AK3" s="21" t="str">
        <f>Scores!AK2</f>
        <v>Week 30</v>
      </c>
      <c r="AL3" s="21" t="str">
        <f>Scores!AL2</f>
        <v>Week 31</v>
      </c>
      <c r="AM3" s="21" t="str">
        <f>Scores!AM2</f>
        <v>Week 32</v>
      </c>
      <c r="AN3" s="21" t="str">
        <f>Scores!AN2</f>
        <v>Week 33</v>
      </c>
      <c r="AO3" s="21" t="str">
        <f>Scores!AO2</f>
        <v>Week 34</v>
      </c>
      <c r="AP3" s="21" t="str">
        <f>Scores!AP2</f>
        <v>Week 35</v>
      </c>
      <c r="AQ3" s="21" t="str">
        <f>Scores!AQ2</f>
        <v>Week 36</v>
      </c>
      <c r="AR3" s="21" t="str">
        <f>Scores!AR2</f>
        <v>Week 37</v>
      </c>
      <c r="AS3" s="21" t="str">
        <f>Scores!AS2</f>
        <v>Week 38</v>
      </c>
      <c r="AT3" s="21" t="str">
        <f>Scores!AT2</f>
        <v>Week 39</v>
      </c>
      <c r="AU3" s="21" t="str">
        <f>Scores!AU2</f>
        <v>Week 40</v>
      </c>
      <c r="AV3" s="21" t="str">
        <f>Scores!AV2</f>
        <v>Week 41</v>
      </c>
      <c r="AW3" s="21" t="str">
        <f>Scores!AW2</f>
        <v>Week 42</v>
      </c>
    </row>
    <row r="4" spans="1:49" s="49" customFormat="1" x14ac:dyDescent="0.2">
      <c r="B4" s="81" t="s">
        <v>514</v>
      </c>
      <c r="C4" s="23"/>
      <c r="D4" s="23"/>
      <c r="E4" s="3"/>
      <c r="F4" s="51">
        <v>6.1</v>
      </c>
      <c r="G4" s="38">
        <f>SUM(H4:AU4)</f>
        <v>27</v>
      </c>
      <c r="H4" s="39">
        <f t="shared" ref="H4:AW4" si="0">IF(ISBLANK(Courtois.T )," - ",Courtois.T)</f>
        <v>2</v>
      </c>
      <c r="I4" s="39">
        <f t="shared" si="0"/>
        <v>6</v>
      </c>
      <c r="J4" s="39">
        <f t="shared" si="0"/>
        <v>0</v>
      </c>
      <c r="K4" s="39" t="str">
        <f t="shared" si="0"/>
        <v xml:space="preserve"> - </v>
      </c>
      <c r="L4" s="39">
        <f t="shared" si="0"/>
        <v>1</v>
      </c>
      <c r="M4" s="39">
        <f t="shared" si="0"/>
        <v>2</v>
      </c>
      <c r="N4" s="39">
        <f t="shared" si="0"/>
        <v>6</v>
      </c>
      <c r="O4" s="39">
        <f t="shared" si="0"/>
        <v>4</v>
      </c>
      <c r="P4" s="39" t="str">
        <f t="shared" si="0"/>
        <v xml:space="preserve"> - </v>
      </c>
      <c r="Q4" s="39">
        <f t="shared" si="0"/>
        <v>2</v>
      </c>
      <c r="R4" s="39">
        <f t="shared" si="0"/>
        <v>2</v>
      </c>
      <c r="S4" s="39">
        <f t="shared" si="0"/>
        <v>2</v>
      </c>
      <c r="T4" s="39" t="str">
        <f t="shared" si="0"/>
        <v xml:space="preserve"> - </v>
      </c>
      <c r="U4" s="39" t="str">
        <f t="shared" si="0"/>
        <v xml:space="preserve"> - </v>
      </c>
      <c r="V4" s="39" t="str">
        <f t="shared" si="0"/>
        <v xml:space="preserve"> - </v>
      </c>
      <c r="W4" s="39" t="str">
        <f t="shared" si="0"/>
        <v xml:space="preserve"> - </v>
      </c>
      <c r="X4" s="39" t="str">
        <f t="shared" si="0"/>
        <v xml:space="preserve"> - </v>
      </c>
      <c r="Y4" s="39" t="str">
        <f t="shared" si="0"/>
        <v xml:space="preserve"> - </v>
      </c>
      <c r="Z4" s="39" t="str">
        <f t="shared" si="0"/>
        <v xml:space="preserve"> - </v>
      </c>
      <c r="AA4" s="39" t="str">
        <f t="shared" si="0"/>
        <v xml:space="preserve"> - </v>
      </c>
      <c r="AB4" s="39" t="str">
        <f t="shared" si="0"/>
        <v xml:space="preserve"> - </v>
      </c>
      <c r="AC4" s="39" t="str">
        <f t="shared" si="0"/>
        <v xml:space="preserve"> - </v>
      </c>
      <c r="AD4" s="39" t="str">
        <f t="shared" si="0"/>
        <v xml:space="preserve"> - </v>
      </c>
      <c r="AE4" s="39" t="str">
        <f t="shared" si="0"/>
        <v xml:space="preserve"> - </v>
      </c>
      <c r="AF4" s="39" t="str">
        <f t="shared" si="0"/>
        <v xml:space="preserve"> - </v>
      </c>
      <c r="AG4" s="39" t="str">
        <f t="shared" si="0"/>
        <v xml:space="preserve"> - </v>
      </c>
      <c r="AH4" s="39" t="str">
        <f t="shared" si="0"/>
        <v xml:space="preserve"> - </v>
      </c>
      <c r="AI4" s="39" t="str">
        <f t="shared" si="0"/>
        <v xml:space="preserve"> - </v>
      </c>
      <c r="AJ4" s="39" t="str">
        <f t="shared" si="0"/>
        <v xml:space="preserve"> - </v>
      </c>
      <c r="AK4" s="39" t="str">
        <f t="shared" si="0"/>
        <v xml:space="preserve"> - </v>
      </c>
      <c r="AL4" s="39" t="str">
        <f t="shared" si="0"/>
        <v xml:space="preserve"> - </v>
      </c>
      <c r="AM4" s="39" t="str">
        <f t="shared" si="0"/>
        <v xml:space="preserve"> - </v>
      </c>
      <c r="AN4" s="39" t="str">
        <f t="shared" si="0"/>
        <v xml:space="preserve"> - </v>
      </c>
      <c r="AO4" s="39" t="str">
        <f t="shared" si="0"/>
        <v xml:space="preserve"> - </v>
      </c>
      <c r="AP4" s="39" t="str">
        <f t="shared" si="0"/>
        <v xml:space="preserve"> - </v>
      </c>
      <c r="AQ4" s="39" t="str">
        <f t="shared" si="0"/>
        <v xml:space="preserve"> - </v>
      </c>
      <c r="AR4" s="39" t="str">
        <f t="shared" si="0"/>
        <v xml:space="preserve"> - </v>
      </c>
      <c r="AS4" s="39" t="str">
        <f t="shared" si="0"/>
        <v xml:space="preserve"> - </v>
      </c>
      <c r="AT4" s="39" t="str">
        <f t="shared" si="0"/>
        <v xml:space="preserve"> - </v>
      </c>
      <c r="AU4" s="39" t="str">
        <f t="shared" si="0"/>
        <v xml:space="preserve"> - </v>
      </c>
      <c r="AV4" s="39" t="str">
        <f t="shared" si="0"/>
        <v xml:space="preserve"> - </v>
      </c>
      <c r="AW4" s="39" t="str">
        <f t="shared" si="0"/>
        <v xml:space="preserve"> - </v>
      </c>
    </row>
    <row r="5" spans="1:49" s="49" customFormat="1" x14ac:dyDescent="0.2">
      <c r="B5" s="81" t="s">
        <v>93</v>
      </c>
      <c r="C5" s="23"/>
      <c r="D5" s="23"/>
      <c r="E5" s="3"/>
      <c r="F5" s="51">
        <v>8</v>
      </c>
      <c r="G5" s="38">
        <f t="shared" ref="G5:G16" si="1">SUM(H5:AU5)</f>
        <v>48</v>
      </c>
      <c r="H5" s="39">
        <f t="shared" ref="H5:AW5" si="2">IF(ISBLANK(Baines.L )," - ",Baines.L)</f>
        <v>4</v>
      </c>
      <c r="I5" s="39">
        <f t="shared" si="2"/>
        <v>3</v>
      </c>
      <c r="J5" s="39">
        <f t="shared" si="2"/>
        <v>0</v>
      </c>
      <c r="K5" s="39" t="str">
        <f t="shared" si="2"/>
        <v xml:space="preserve"> - </v>
      </c>
      <c r="L5" s="39">
        <f t="shared" si="2"/>
        <v>9</v>
      </c>
      <c r="M5" s="39">
        <f t="shared" si="2"/>
        <v>5</v>
      </c>
      <c r="N5" s="39">
        <f t="shared" si="2"/>
        <v>2</v>
      </c>
      <c r="O5" s="39">
        <f t="shared" si="2"/>
        <v>2</v>
      </c>
      <c r="P5" s="39" t="str">
        <f t="shared" si="2"/>
        <v xml:space="preserve"> - </v>
      </c>
      <c r="Q5" s="39">
        <f t="shared" si="2"/>
        <v>12</v>
      </c>
      <c r="R5" s="39">
        <f t="shared" si="2"/>
        <v>5</v>
      </c>
      <c r="S5" s="39">
        <f t="shared" si="2"/>
        <v>6</v>
      </c>
      <c r="T5" s="39" t="str">
        <f t="shared" si="2"/>
        <v xml:space="preserve"> - </v>
      </c>
      <c r="U5" s="39" t="str">
        <f t="shared" si="2"/>
        <v xml:space="preserve"> - </v>
      </c>
      <c r="V5" s="39" t="str">
        <f t="shared" si="2"/>
        <v xml:space="preserve"> - </v>
      </c>
      <c r="W5" s="39" t="str">
        <f t="shared" si="2"/>
        <v xml:space="preserve"> - </v>
      </c>
      <c r="X5" s="39" t="str">
        <f t="shared" si="2"/>
        <v xml:space="preserve"> - </v>
      </c>
      <c r="Y5" s="39" t="str">
        <f t="shared" si="2"/>
        <v xml:space="preserve"> - </v>
      </c>
      <c r="Z5" s="39" t="str">
        <f t="shared" si="2"/>
        <v xml:space="preserve"> - </v>
      </c>
      <c r="AA5" s="39" t="str">
        <f t="shared" si="2"/>
        <v xml:space="preserve"> - </v>
      </c>
      <c r="AB5" s="39" t="str">
        <f t="shared" si="2"/>
        <v xml:space="preserve"> - </v>
      </c>
      <c r="AC5" s="39" t="str">
        <f t="shared" si="2"/>
        <v xml:space="preserve"> - </v>
      </c>
      <c r="AD5" s="39" t="str">
        <f t="shared" si="2"/>
        <v xml:space="preserve"> - </v>
      </c>
      <c r="AE5" s="39" t="str">
        <f t="shared" si="2"/>
        <v xml:space="preserve"> - </v>
      </c>
      <c r="AF5" s="39" t="str">
        <f t="shared" si="2"/>
        <v xml:space="preserve"> - </v>
      </c>
      <c r="AG5" s="39" t="str">
        <f t="shared" si="2"/>
        <v xml:space="preserve"> - </v>
      </c>
      <c r="AH5" s="39" t="str">
        <f t="shared" si="2"/>
        <v xml:space="preserve"> - </v>
      </c>
      <c r="AI5" s="39" t="str">
        <f t="shared" si="2"/>
        <v xml:space="preserve"> - </v>
      </c>
      <c r="AJ5" s="39" t="str">
        <f t="shared" si="2"/>
        <v xml:space="preserve"> - </v>
      </c>
      <c r="AK5" s="39" t="str">
        <f t="shared" si="2"/>
        <v xml:space="preserve"> - </v>
      </c>
      <c r="AL5" s="39" t="str">
        <f t="shared" si="2"/>
        <v xml:space="preserve"> - </v>
      </c>
      <c r="AM5" s="39" t="str">
        <f t="shared" si="2"/>
        <v xml:space="preserve"> - </v>
      </c>
      <c r="AN5" s="39" t="str">
        <f t="shared" si="2"/>
        <v xml:space="preserve"> - </v>
      </c>
      <c r="AO5" s="39" t="str">
        <f t="shared" si="2"/>
        <v xml:space="preserve"> - </v>
      </c>
      <c r="AP5" s="39" t="str">
        <f t="shared" si="2"/>
        <v xml:space="preserve"> - </v>
      </c>
      <c r="AQ5" s="39" t="str">
        <f t="shared" si="2"/>
        <v xml:space="preserve"> - </v>
      </c>
      <c r="AR5" s="39" t="str">
        <f t="shared" si="2"/>
        <v xml:space="preserve"> - </v>
      </c>
      <c r="AS5" s="39" t="str">
        <f t="shared" si="2"/>
        <v xml:space="preserve"> - </v>
      </c>
      <c r="AT5" s="39" t="str">
        <f t="shared" si="2"/>
        <v xml:space="preserve"> - </v>
      </c>
      <c r="AU5" s="39" t="str">
        <f t="shared" si="2"/>
        <v xml:space="preserve"> - </v>
      </c>
      <c r="AV5" s="39" t="str">
        <f t="shared" si="2"/>
        <v xml:space="preserve"> - </v>
      </c>
      <c r="AW5" s="39" t="str">
        <f t="shared" si="2"/>
        <v xml:space="preserve"> - </v>
      </c>
    </row>
    <row r="6" spans="1:49" s="49" customFormat="1" x14ac:dyDescent="0.2">
      <c r="A6" s="94"/>
      <c r="B6" s="96" t="s">
        <v>312</v>
      </c>
      <c r="C6" s="97"/>
      <c r="D6" s="97"/>
      <c r="E6" s="98"/>
      <c r="F6" s="99">
        <f xml:space="preserve"> 3.6- 3.5</f>
        <v>0.10000000000000009</v>
      </c>
      <c r="G6" s="100">
        <f t="shared" si="1"/>
        <v>9</v>
      </c>
      <c r="H6" s="39">
        <f t="shared" ref="H6:O6" si="3">IF(ISBLANK(Monreal.N )," - ",Monreal.N)</f>
        <v>3</v>
      </c>
      <c r="I6" s="39">
        <f t="shared" si="3"/>
        <v>4</v>
      </c>
      <c r="J6" s="39">
        <f t="shared" si="3"/>
        <v>2</v>
      </c>
      <c r="K6" s="39" t="str">
        <f t="shared" si="3"/>
        <v xml:space="preserve"> - </v>
      </c>
      <c r="L6" s="39">
        <f t="shared" si="3"/>
        <v>0</v>
      </c>
      <c r="M6" s="39">
        <f t="shared" si="3"/>
        <v>0</v>
      </c>
      <c r="N6" s="39">
        <f t="shared" si="3"/>
        <v>0</v>
      </c>
      <c r="O6" s="39">
        <f t="shared" si="3"/>
        <v>0</v>
      </c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I6" s="94"/>
      <c r="AJ6" s="94"/>
      <c r="AK6" s="94"/>
      <c r="AL6" s="94"/>
      <c r="AM6" s="94"/>
      <c r="AN6" s="94"/>
      <c r="AO6" s="94"/>
      <c r="AP6" s="94"/>
      <c r="AQ6" s="94"/>
      <c r="AR6" s="94"/>
      <c r="AS6" s="94"/>
      <c r="AT6" s="94"/>
      <c r="AU6" s="94"/>
      <c r="AV6" s="94"/>
      <c r="AW6" s="94"/>
    </row>
    <row r="7" spans="1:49" s="49" customFormat="1" x14ac:dyDescent="0.2">
      <c r="B7" s="81" t="s">
        <v>560</v>
      </c>
      <c r="C7" s="23"/>
      <c r="D7" s="23"/>
      <c r="E7" s="25"/>
      <c r="F7" s="50">
        <v>3.7</v>
      </c>
      <c r="G7" s="38">
        <f>SUM(H7:AW7)</f>
        <v>3</v>
      </c>
      <c r="H7" s="94"/>
      <c r="I7" s="94"/>
      <c r="J7" s="94"/>
      <c r="K7" s="94"/>
      <c r="L7" s="94"/>
      <c r="M7" s="94"/>
      <c r="N7" s="94"/>
      <c r="O7" s="94"/>
      <c r="P7" s="49" t="str">
        <f t="shared" ref="P7:AW7" si="4">IF(ISBLANK(vanAanholt.P )," - ",vanAanholt.P)</f>
        <v xml:space="preserve"> - </v>
      </c>
      <c r="Q7" s="49">
        <f t="shared" si="4"/>
        <v>-5</v>
      </c>
      <c r="R7" s="49">
        <f t="shared" si="4"/>
        <v>1</v>
      </c>
      <c r="S7" s="49">
        <f t="shared" si="4"/>
        <v>7</v>
      </c>
      <c r="T7" s="49" t="str">
        <f t="shared" si="4"/>
        <v xml:space="preserve"> - </v>
      </c>
      <c r="U7" s="49" t="str">
        <f t="shared" si="4"/>
        <v xml:space="preserve"> - </v>
      </c>
      <c r="V7" s="49" t="str">
        <f t="shared" si="4"/>
        <v xml:space="preserve"> - </v>
      </c>
      <c r="W7" s="49" t="str">
        <f t="shared" si="4"/>
        <v xml:space="preserve"> - </v>
      </c>
      <c r="X7" s="49" t="str">
        <f t="shared" si="4"/>
        <v xml:space="preserve"> - </v>
      </c>
      <c r="Y7" s="49" t="str">
        <f t="shared" si="4"/>
        <v xml:space="preserve"> - </v>
      </c>
      <c r="Z7" s="49" t="str">
        <f t="shared" si="4"/>
        <v xml:space="preserve"> - </v>
      </c>
      <c r="AA7" s="49" t="str">
        <f t="shared" si="4"/>
        <v xml:space="preserve"> - </v>
      </c>
      <c r="AB7" s="49" t="str">
        <f t="shared" si="4"/>
        <v xml:space="preserve"> - </v>
      </c>
      <c r="AC7" s="49" t="str">
        <f t="shared" si="4"/>
        <v xml:space="preserve"> - </v>
      </c>
      <c r="AD7" s="49" t="str">
        <f t="shared" si="4"/>
        <v xml:space="preserve"> - </v>
      </c>
      <c r="AE7" s="49" t="str">
        <f t="shared" si="4"/>
        <v xml:space="preserve"> - </v>
      </c>
      <c r="AF7" s="49" t="str">
        <f t="shared" si="4"/>
        <v xml:space="preserve"> - </v>
      </c>
      <c r="AG7" s="49" t="str">
        <f t="shared" si="4"/>
        <v xml:space="preserve"> - </v>
      </c>
      <c r="AH7" s="49" t="str">
        <f t="shared" si="4"/>
        <v xml:space="preserve"> - </v>
      </c>
      <c r="AI7" s="49" t="str">
        <f t="shared" si="4"/>
        <v xml:space="preserve"> - </v>
      </c>
      <c r="AJ7" s="49" t="str">
        <f t="shared" si="4"/>
        <v xml:space="preserve"> - </v>
      </c>
      <c r="AK7" s="49" t="str">
        <f t="shared" si="4"/>
        <v xml:space="preserve"> - </v>
      </c>
      <c r="AL7" s="49" t="str">
        <f t="shared" si="4"/>
        <v xml:space="preserve"> - </v>
      </c>
      <c r="AM7" s="49" t="str">
        <f t="shared" si="4"/>
        <v xml:space="preserve"> - </v>
      </c>
      <c r="AN7" s="49" t="str">
        <f t="shared" si="4"/>
        <v xml:space="preserve"> - </v>
      </c>
      <c r="AO7" s="49" t="str">
        <f t="shared" si="4"/>
        <v xml:space="preserve"> - </v>
      </c>
      <c r="AP7" s="49" t="str">
        <f t="shared" si="4"/>
        <v xml:space="preserve"> - </v>
      </c>
      <c r="AQ7" s="49" t="str">
        <f t="shared" si="4"/>
        <v xml:space="preserve"> - </v>
      </c>
      <c r="AR7" s="49" t="str">
        <f t="shared" si="4"/>
        <v xml:space="preserve"> - </v>
      </c>
      <c r="AS7" s="49" t="str">
        <f t="shared" si="4"/>
        <v xml:space="preserve"> - </v>
      </c>
      <c r="AT7" s="49" t="str">
        <f t="shared" si="4"/>
        <v xml:space="preserve"> - </v>
      </c>
      <c r="AU7" s="49" t="str">
        <f t="shared" si="4"/>
        <v xml:space="preserve"> - </v>
      </c>
      <c r="AV7" s="49" t="str">
        <f t="shared" si="4"/>
        <v xml:space="preserve"> - </v>
      </c>
      <c r="AW7" s="49" t="str">
        <f t="shared" si="4"/>
        <v xml:space="preserve"> - </v>
      </c>
    </row>
    <row r="8" spans="1:49" s="49" customFormat="1" x14ac:dyDescent="0.2">
      <c r="B8" s="81" t="s">
        <v>98</v>
      </c>
      <c r="C8" s="23"/>
      <c r="D8" s="23"/>
      <c r="E8" s="3"/>
      <c r="F8" s="51">
        <v>3</v>
      </c>
      <c r="G8" s="38">
        <f t="shared" si="1"/>
        <v>14</v>
      </c>
      <c r="H8" s="39">
        <f t="shared" ref="H8:AW8" si="5">IF(ISBLANK(Hangeland.B )," - ",Hangeland.B)</f>
        <v>6</v>
      </c>
      <c r="I8" s="39">
        <f t="shared" si="5"/>
        <v>0</v>
      </c>
      <c r="J8" s="39">
        <f t="shared" si="5"/>
        <v>0</v>
      </c>
      <c r="K8" s="39" t="str">
        <f t="shared" si="5"/>
        <v xml:space="preserve"> - </v>
      </c>
      <c r="L8" s="39">
        <f t="shared" si="5"/>
        <v>0</v>
      </c>
      <c r="M8" s="39">
        <f t="shared" si="5"/>
        <v>0</v>
      </c>
      <c r="N8" s="39">
        <f t="shared" si="5"/>
        <v>0</v>
      </c>
      <c r="O8" s="39">
        <f t="shared" si="5"/>
        <v>0</v>
      </c>
      <c r="P8" s="39" t="str">
        <f t="shared" si="5"/>
        <v xml:space="preserve"> - </v>
      </c>
      <c r="Q8" s="39">
        <f t="shared" si="5"/>
        <v>1</v>
      </c>
      <c r="R8" s="39">
        <f t="shared" si="5"/>
        <v>6</v>
      </c>
      <c r="S8" s="39">
        <f t="shared" si="5"/>
        <v>1</v>
      </c>
      <c r="T8" s="39" t="str">
        <f t="shared" si="5"/>
        <v xml:space="preserve"> - </v>
      </c>
      <c r="U8" s="39" t="str">
        <f t="shared" si="5"/>
        <v xml:space="preserve"> - </v>
      </c>
      <c r="V8" s="39" t="str">
        <f t="shared" si="5"/>
        <v xml:space="preserve"> - </v>
      </c>
      <c r="W8" s="39" t="str">
        <f t="shared" si="5"/>
        <v xml:space="preserve"> - </v>
      </c>
      <c r="X8" s="39" t="str">
        <f t="shared" si="5"/>
        <v xml:space="preserve"> - </v>
      </c>
      <c r="Y8" s="39" t="str">
        <f t="shared" si="5"/>
        <v xml:space="preserve"> - </v>
      </c>
      <c r="Z8" s="39" t="str">
        <f t="shared" si="5"/>
        <v xml:space="preserve"> - </v>
      </c>
      <c r="AA8" s="39" t="str">
        <f t="shared" si="5"/>
        <v xml:space="preserve"> - </v>
      </c>
      <c r="AB8" s="39" t="str">
        <f t="shared" si="5"/>
        <v xml:space="preserve"> - </v>
      </c>
      <c r="AC8" s="39" t="str">
        <f t="shared" si="5"/>
        <v xml:space="preserve"> - </v>
      </c>
      <c r="AD8" s="39" t="str">
        <f t="shared" si="5"/>
        <v xml:space="preserve"> - </v>
      </c>
      <c r="AE8" s="39" t="str">
        <f t="shared" si="5"/>
        <v xml:space="preserve"> - </v>
      </c>
      <c r="AF8" s="39" t="str">
        <f t="shared" si="5"/>
        <v xml:space="preserve"> - </v>
      </c>
      <c r="AG8" s="39" t="str">
        <f t="shared" si="5"/>
        <v xml:space="preserve"> - </v>
      </c>
      <c r="AH8" s="39" t="str">
        <f t="shared" si="5"/>
        <v xml:space="preserve"> - </v>
      </c>
      <c r="AI8" s="39" t="str">
        <f t="shared" si="5"/>
        <v xml:space="preserve"> - </v>
      </c>
      <c r="AJ8" s="39" t="str">
        <f t="shared" si="5"/>
        <v xml:space="preserve"> - </v>
      </c>
      <c r="AK8" s="39" t="str">
        <f t="shared" si="5"/>
        <v xml:space="preserve"> - </v>
      </c>
      <c r="AL8" s="39" t="str">
        <f t="shared" si="5"/>
        <v xml:space="preserve"> - </v>
      </c>
      <c r="AM8" s="39" t="str">
        <f t="shared" si="5"/>
        <v xml:space="preserve"> - </v>
      </c>
      <c r="AN8" s="39" t="str">
        <f t="shared" si="5"/>
        <v xml:space="preserve"> - </v>
      </c>
      <c r="AO8" s="39" t="str">
        <f t="shared" si="5"/>
        <v xml:space="preserve"> - </v>
      </c>
      <c r="AP8" s="39" t="str">
        <f t="shared" si="5"/>
        <v xml:space="preserve"> - </v>
      </c>
      <c r="AQ8" s="39" t="str">
        <f t="shared" si="5"/>
        <v xml:space="preserve"> - </v>
      </c>
      <c r="AR8" s="39" t="str">
        <f t="shared" si="5"/>
        <v xml:space="preserve"> - </v>
      </c>
      <c r="AS8" s="39" t="str">
        <f t="shared" si="5"/>
        <v xml:space="preserve"> - </v>
      </c>
      <c r="AT8" s="39" t="str">
        <f t="shared" si="5"/>
        <v xml:space="preserve"> - </v>
      </c>
      <c r="AU8" s="39" t="str">
        <f t="shared" si="5"/>
        <v xml:space="preserve"> - </v>
      </c>
      <c r="AV8" s="39" t="str">
        <f t="shared" si="5"/>
        <v xml:space="preserve"> - </v>
      </c>
      <c r="AW8" s="39" t="str">
        <f t="shared" si="5"/>
        <v xml:space="preserve"> - </v>
      </c>
    </row>
    <row r="9" spans="1:49" s="49" customFormat="1" x14ac:dyDescent="0.2">
      <c r="B9" s="81" t="s">
        <v>319</v>
      </c>
      <c r="C9" s="23"/>
      <c r="D9" s="23"/>
      <c r="E9" s="3"/>
      <c r="F9" s="51">
        <v>4</v>
      </c>
      <c r="G9" s="38">
        <f t="shared" si="1"/>
        <v>33</v>
      </c>
      <c r="H9" s="39">
        <f t="shared" ref="H9:AW9" si="6">IF(ISBLANK(Williams.A )," - ",Williams.A)</f>
        <v>2</v>
      </c>
      <c r="I9" s="39">
        <f t="shared" si="6"/>
        <v>6</v>
      </c>
      <c r="J9" s="39">
        <f t="shared" si="6"/>
        <v>6</v>
      </c>
      <c r="K9" s="39" t="str">
        <f t="shared" si="6"/>
        <v xml:space="preserve"> - </v>
      </c>
      <c r="L9" s="39">
        <f t="shared" si="6"/>
        <v>-1</v>
      </c>
      <c r="M9" s="39">
        <f t="shared" si="6"/>
        <v>2</v>
      </c>
      <c r="N9" s="39">
        <f t="shared" si="6"/>
        <v>5</v>
      </c>
      <c r="O9" s="39">
        <f t="shared" si="6"/>
        <v>1</v>
      </c>
      <c r="P9" s="39" t="str">
        <f t="shared" si="6"/>
        <v xml:space="preserve"> - </v>
      </c>
      <c r="Q9" s="39">
        <f t="shared" si="6"/>
        <v>1</v>
      </c>
      <c r="R9" s="39">
        <f t="shared" si="6"/>
        <v>6</v>
      </c>
      <c r="S9" s="39">
        <f t="shared" si="6"/>
        <v>5</v>
      </c>
      <c r="T9" s="39" t="str">
        <f t="shared" si="6"/>
        <v xml:space="preserve"> - </v>
      </c>
      <c r="U9" s="39" t="str">
        <f t="shared" si="6"/>
        <v xml:space="preserve"> - </v>
      </c>
      <c r="V9" s="39" t="str">
        <f t="shared" si="6"/>
        <v xml:space="preserve"> - </v>
      </c>
      <c r="W9" s="39" t="str">
        <f t="shared" si="6"/>
        <v xml:space="preserve"> - </v>
      </c>
      <c r="X9" s="39" t="str">
        <f t="shared" si="6"/>
        <v xml:space="preserve"> - </v>
      </c>
      <c r="Y9" s="39" t="str">
        <f t="shared" si="6"/>
        <v xml:space="preserve"> - </v>
      </c>
      <c r="Z9" s="39" t="str">
        <f t="shared" si="6"/>
        <v xml:space="preserve"> - </v>
      </c>
      <c r="AA9" s="39" t="str">
        <f t="shared" si="6"/>
        <v xml:space="preserve"> - </v>
      </c>
      <c r="AB9" s="39" t="str">
        <f t="shared" si="6"/>
        <v xml:space="preserve"> - </v>
      </c>
      <c r="AC9" s="39" t="str">
        <f t="shared" si="6"/>
        <v xml:space="preserve"> - </v>
      </c>
      <c r="AD9" s="39" t="str">
        <f t="shared" si="6"/>
        <v xml:space="preserve"> - </v>
      </c>
      <c r="AE9" s="39" t="str">
        <f t="shared" si="6"/>
        <v xml:space="preserve"> - </v>
      </c>
      <c r="AF9" s="39" t="str">
        <f t="shared" si="6"/>
        <v xml:space="preserve"> - </v>
      </c>
      <c r="AG9" s="39" t="str">
        <f t="shared" si="6"/>
        <v xml:space="preserve"> - </v>
      </c>
      <c r="AH9" s="39" t="str">
        <f t="shared" si="6"/>
        <v xml:space="preserve"> - </v>
      </c>
      <c r="AI9" s="39" t="str">
        <f t="shared" si="6"/>
        <v xml:space="preserve"> - </v>
      </c>
      <c r="AJ9" s="39" t="str">
        <f t="shared" si="6"/>
        <v xml:space="preserve"> - </v>
      </c>
      <c r="AK9" s="39" t="str">
        <f t="shared" si="6"/>
        <v xml:space="preserve"> - </v>
      </c>
      <c r="AL9" s="39" t="str">
        <f t="shared" si="6"/>
        <v xml:space="preserve"> - </v>
      </c>
      <c r="AM9" s="39" t="str">
        <f t="shared" si="6"/>
        <v xml:space="preserve"> - </v>
      </c>
      <c r="AN9" s="39" t="str">
        <f t="shared" si="6"/>
        <v xml:space="preserve"> - </v>
      </c>
      <c r="AO9" s="39" t="str">
        <f t="shared" si="6"/>
        <v xml:space="preserve"> - </v>
      </c>
      <c r="AP9" s="39" t="str">
        <f t="shared" si="6"/>
        <v xml:space="preserve"> - </v>
      </c>
      <c r="AQ9" s="39" t="str">
        <f t="shared" si="6"/>
        <v xml:space="preserve"> - </v>
      </c>
      <c r="AR9" s="39" t="str">
        <f t="shared" si="6"/>
        <v xml:space="preserve"> - </v>
      </c>
      <c r="AS9" s="39" t="str">
        <f t="shared" si="6"/>
        <v xml:space="preserve"> - </v>
      </c>
      <c r="AT9" s="39" t="str">
        <f t="shared" si="6"/>
        <v xml:space="preserve"> - </v>
      </c>
      <c r="AU9" s="39" t="str">
        <f t="shared" si="6"/>
        <v xml:space="preserve"> - </v>
      </c>
      <c r="AV9" s="39" t="str">
        <f t="shared" si="6"/>
        <v xml:space="preserve"> - </v>
      </c>
      <c r="AW9" s="39" t="str">
        <f t="shared" si="6"/>
        <v xml:space="preserve"> - </v>
      </c>
    </row>
    <row r="10" spans="1:49" s="49" customFormat="1" x14ac:dyDescent="0.2">
      <c r="B10" s="81" t="s">
        <v>388</v>
      </c>
      <c r="C10" s="23"/>
      <c r="D10" s="23"/>
      <c r="E10" s="3"/>
      <c r="F10" s="51">
        <v>8.6</v>
      </c>
      <c r="G10" s="38">
        <f t="shared" si="1"/>
        <v>21</v>
      </c>
      <c r="H10" s="39">
        <f t="shared" ref="H10:AW10" si="7">IF(ISBLANK(Schurrle.A )," - ",Schurrle.A)</f>
        <v>7</v>
      </c>
      <c r="I10" s="39">
        <f t="shared" si="7"/>
        <v>2</v>
      </c>
      <c r="J10" s="39">
        <f t="shared" si="7"/>
        <v>0</v>
      </c>
      <c r="K10" s="39" t="str">
        <f t="shared" si="7"/>
        <v xml:space="preserve"> - </v>
      </c>
      <c r="L10" s="39">
        <f t="shared" si="7"/>
        <v>2</v>
      </c>
      <c r="M10" s="39">
        <f t="shared" si="7"/>
        <v>6</v>
      </c>
      <c r="N10" s="39">
        <f t="shared" si="7"/>
        <v>1</v>
      </c>
      <c r="O10" s="39">
        <f t="shared" si="7"/>
        <v>1</v>
      </c>
      <c r="P10" s="39" t="str">
        <f t="shared" si="7"/>
        <v xml:space="preserve"> - </v>
      </c>
      <c r="Q10" s="39">
        <f t="shared" si="7"/>
        <v>0</v>
      </c>
      <c r="R10" s="39">
        <f t="shared" si="7"/>
        <v>1</v>
      </c>
      <c r="S10" s="39">
        <f t="shared" si="7"/>
        <v>1</v>
      </c>
      <c r="T10" s="39" t="str">
        <f t="shared" si="7"/>
        <v xml:space="preserve"> - </v>
      </c>
      <c r="U10" s="39" t="str">
        <f t="shared" si="7"/>
        <v xml:space="preserve"> - </v>
      </c>
      <c r="V10" s="39" t="str">
        <f t="shared" si="7"/>
        <v xml:space="preserve"> - </v>
      </c>
      <c r="W10" s="39" t="str">
        <f t="shared" si="7"/>
        <v xml:space="preserve"> - </v>
      </c>
      <c r="X10" s="39" t="str">
        <f t="shared" si="7"/>
        <v xml:space="preserve"> - </v>
      </c>
      <c r="Y10" s="39" t="str">
        <f t="shared" si="7"/>
        <v xml:space="preserve"> - </v>
      </c>
      <c r="Z10" s="39" t="str">
        <f t="shared" si="7"/>
        <v xml:space="preserve"> - </v>
      </c>
      <c r="AA10" s="39" t="str">
        <f t="shared" si="7"/>
        <v xml:space="preserve"> - </v>
      </c>
      <c r="AB10" s="39" t="str">
        <f t="shared" si="7"/>
        <v xml:space="preserve"> - </v>
      </c>
      <c r="AC10" s="39" t="str">
        <f t="shared" si="7"/>
        <v xml:space="preserve"> - </v>
      </c>
      <c r="AD10" s="39" t="str">
        <f t="shared" si="7"/>
        <v xml:space="preserve"> - </v>
      </c>
      <c r="AE10" s="39" t="str">
        <f t="shared" si="7"/>
        <v xml:space="preserve"> - </v>
      </c>
      <c r="AF10" s="39" t="str">
        <f t="shared" si="7"/>
        <v xml:space="preserve"> - </v>
      </c>
      <c r="AG10" s="39" t="str">
        <f t="shared" si="7"/>
        <v xml:space="preserve"> - </v>
      </c>
      <c r="AH10" s="39" t="str">
        <f t="shared" si="7"/>
        <v xml:space="preserve"> - </v>
      </c>
      <c r="AI10" s="39" t="str">
        <f t="shared" si="7"/>
        <v xml:space="preserve"> - </v>
      </c>
      <c r="AJ10" s="39" t="str">
        <f t="shared" si="7"/>
        <v xml:space="preserve"> - </v>
      </c>
      <c r="AK10" s="39" t="str">
        <f t="shared" si="7"/>
        <v xml:space="preserve"> - </v>
      </c>
      <c r="AL10" s="39" t="str">
        <f t="shared" si="7"/>
        <v xml:space="preserve"> - </v>
      </c>
      <c r="AM10" s="39" t="str">
        <f t="shared" si="7"/>
        <v xml:space="preserve"> - </v>
      </c>
      <c r="AN10" s="39" t="str">
        <f t="shared" si="7"/>
        <v xml:space="preserve"> - </v>
      </c>
      <c r="AO10" s="39" t="str">
        <f t="shared" si="7"/>
        <v xml:space="preserve"> - </v>
      </c>
      <c r="AP10" s="39" t="str">
        <f t="shared" si="7"/>
        <v xml:space="preserve"> - </v>
      </c>
      <c r="AQ10" s="39" t="str">
        <f t="shared" si="7"/>
        <v xml:space="preserve"> - </v>
      </c>
      <c r="AR10" s="39" t="str">
        <f t="shared" si="7"/>
        <v xml:space="preserve"> - </v>
      </c>
      <c r="AS10" s="39" t="str">
        <f t="shared" si="7"/>
        <v xml:space="preserve"> - </v>
      </c>
      <c r="AT10" s="39" t="str">
        <f t="shared" si="7"/>
        <v xml:space="preserve"> - </v>
      </c>
      <c r="AU10" s="39" t="str">
        <f t="shared" si="7"/>
        <v xml:space="preserve"> - </v>
      </c>
      <c r="AV10" s="39" t="str">
        <f t="shared" si="7"/>
        <v xml:space="preserve"> - </v>
      </c>
      <c r="AW10" s="39" t="str">
        <f t="shared" si="7"/>
        <v xml:space="preserve"> - </v>
      </c>
    </row>
    <row r="11" spans="1:49" s="49" customFormat="1" x14ac:dyDescent="0.2">
      <c r="B11" s="81" t="s">
        <v>225</v>
      </c>
      <c r="C11" s="23"/>
      <c r="D11" s="23"/>
      <c r="E11" s="3"/>
      <c r="F11" s="51">
        <v>4.4000000000000004</v>
      </c>
      <c r="G11" s="38">
        <f t="shared" si="1"/>
        <v>31</v>
      </c>
      <c r="H11" s="39">
        <f t="shared" ref="H11:AW11" si="8">IF(ISBLANK(Brunt.C )," - ",Brunt.C)</f>
        <v>2</v>
      </c>
      <c r="I11" s="39">
        <f t="shared" si="8"/>
        <v>1</v>
      </c>
      <c r="J11" s="39">
        <f t="shared" si="8"/>
        <v>2</v>
      </c>
      <c r="K11" s="39" t="str">
        <f t="shared" si="8"/>
        <v xml:space="preserve"> - </v>
      </c>
      <c r="L11" s="39">
        <f t="shared" si="8"/>
        <v>2</v>
      </c>
      <c r="M11" s="39">
        <f t="shared" si="8"/>
        <v>5</v>
      </c>
      <c r="N11" s="39">
        <f t="shared" si="8"/>
        <v>5</v>
      </c>
      <c r="O11" s="39">
        <f t="shared" si="8"/>
        <v>2</v>
      </c>
      <c r="P11" s="39" t="str">
        <f t="shared" si="8"/>
        <v xml:space="preserve"> - </v>
      </c>
      <c r="Q11" s="39">
        <f t="shared" si="8"/>
        <v>5</v>
      </c>
      <c r="R11" s="39">
        <f t="shared" si="8"/>
        <v>5</v>
      </c>
      <c r="S11" s="39">
        <f t="shared" si="8"/>
        <v>2</v>
      </c>
      <c r="T11" s="39" t="str">
        <f t="shared" si="8"/>
        <v xml:space="preserve"> - </v>
      </c>
      <c r="U11" s="39" t="str">
        <f t="shared" si="8"/>
        <v xml:space="preserve"> - </v>
      </c>
      <c r="V11" s="39" t="str">
        <f t="shared" si="8"/>
        <v xml:space="preserve"> - </v>
      </c>
      <c r="W11" s="39" t="str">
        <f t="shared" si="8"/>
        <v xml:space="preserve"> - </v>
      </c>
      <c r="X11" s="39" t="str">
        <f t="shared" si="8"/>
        <v xml:space="preserve"> - </v>
      </c>
      <c r="Y11" s="39" t="str">
        <f t="shared" si="8"/>
        <v xml:space="preserve"> - </v>
      </c>
      <c r="Z11" s="39" t="str">
        <f t="shared" si="8"/>
        <v xml:space="preserve"> - </v>
      </c>
      <c r="AA11" s="39" t="str">
        <f t="shared" si="8"/>
        <v xml:space="preserve"> - </v>
      </c>
      <c r="AB11" s="39" t="str">
        <f t="shared" si="8"/>
        <v xml:space="preserve"> - </v>
      </c>
      <c r="AC11" s="39" t="str">
        <f t="shared" si="8"/>
        <v xml:space="preserve"> - </v>
      </c>
      <c r="AD11" s="39" t="str">
        <f t="shared" si="8"/>
        <v xml:space="preserve"> - </v>
      </c>
      <c r="AE11" s="39" t="str">
        <f t="shared" si="8"/>
        <v xml:space="preserve"> - </v>
      </c>
      <c r="AF11" s="39" t="str">
        <f t="shared" si="8"/>
        <v xml:space="preserve"> - </v>
      </c>
      <c r="AG11" s="39" t="str">
        <f t="shared" si="8"/>
        <v xml:space="preserve"> - </v>
      </c>
      <c r="AH11" s="39" t="str">
        <f t="shared" si="8"/>
        <v xml:space="preserve"> - </v>
      </c>
      <c r="AI11" s="39" t="str">
        <f t="shared" si="8"/>
        <v xml:space="preserve"> - </v>
      </c>
      <c r="AJ11" s="39" t="str">
        <f t="shared" si="8"/>
        <v xml:space="preserve"> - </v>
      </c>
      <c r="AK11" s="39" t="str">
        <f t="shared" si="8"/>
        <v xml:space="preserve"> - </v>
      </c>
      <c r="AL11" s="39" t="str">
        <f t="shared" si="8"/>
        <v xml:space="preserve"> - </v>
      </c>
      <c r="AM11" s="39" t="str">
        <f t="shared" si="8"/>
        <v xml:space="preserve"> - </v>
      </c>
      <c r="AN11" s="39" t="str">
        <f t="shared" si="8"/>
        <v xml:space="preserve"> - </v>
      </c>
      <c r="AO11" s="39" t="str">
        <f t="shared" si="8"/>
        <v xml:space="preserve"> - </v>
      </c>
      <c r="AP11" s="39" t="str">
        <f t="shared" si="8"/>
        <v xml:space="preserve"> - </v>
      </c>
      <c r="AQ11" s="39" t="str">
        <f t="shared" si="8"/>
        <v xml:space="preserve"> - </v>
      </c>
      <c r="AR11" s="39" t="str">
        <f t="shared" si="8"/>
        <v xml:space="preserve"> - </v>
      </c>
      <c r="AS11" s="39" t="str">
        <f t="shared" si="8"/>
        <v xml:space="preserve"> - </v>
      </c>
      <c r="AT11" s="39" t="str">
        <f t="shared" si="8"/>
        <v xml:space="preserve"> - </v>
      </c>
      <c r="AU11" s="39" t="str">
        <f t="shared" si="8"/>
        <v xml:space="preserve"> - </v>
      </c>
      <c r="AV11" s="39" t="str">
        <f t="shared" si="8"/>
        <v xml:space="preserve"> - </v>
      </c>
      <c r="AW11" s="39" t="str">
        <f t="shared" si="8"/>
        <v xml:space="preserve"> - </v>
      </c>
    </row>
    <row r="12" spans="1:49" s="49" customFormat="1" x14ac:dyDescent="0.2">
      <c r="A12" s="94"/>
      <c r="B12" s="96" t="s">
        <v>578</v>
      </c>
      <c r="C12" s="97"/>
      <c r="D12" s="97"/>
      <c r="E12" s="98"/>
      <c r="F12" s="99">
        <f xml:space="preserve"> 5.7- 3.5</f>
        <v>2.2000000000000002</v>
      </c>
      <c r="G12" s="100">
        <f t="shared" si="1"/>
        <v>3</v>
      </c>
      <c r="H12" s="39">
        <f t="shared" ref="H12:O12" si="9">IF(ISBLANK(deJong.S )," - ",deJong.S)</f>
        <v>0</v>
      </c>
      <c r="I12" s="39">
        <f t="shared" si="9"/>
        <v>1</v>
      </c>
      <c r="J12" s="39">
        <f t="shared" si="9"/>
        <v>2</v>
      </c>
      <c r="K12" s="39" t="str">
        <f t="shared" si="9"/>
        <v xml:space="preserve"> - </v>
      </c>
      <c r="L12" s="39">
        <f t="shared" si="9"/>
        <v>0</v>
      </c>
      <c r="M12" s="39">
        <f t="shared" si="9"/>
        <v>0</v>
      </c>
      <c r="N12" s="39">
        <f t="shared" si="9"/>
        <v>0</v>
      </c>
      <c r="O12" s="39">
        <f t="shared" si="9"/>
        <v>0</v>
      </c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</row>
    <row r="13" spans="1:49" s="49" customFormat="1" x14ac:dyDescent="0.2">
      <c r="B13" s="81" t="s">
        <v>219</v>
      </c>
      <c r="C13" s="23"/>
      <c r="D13" s="23"/>
      <c r="E13" s="25"/>
      <c r="F13" s="50">
        <v>8.9</v>
      </c>
      <c r="G13" s="38">
        <f>SUM(H13:AW13)</f>
        <v>10</v>
      </c>
      <c r="H13" s="94"/>
      <c r="I13" s="94"/>
      <c r="J13" s="94"/>
      <c r="K13" s="94"/>
      <c r="L13" s="94"/>
      <c r="M13" s="94"/>
      <c r="N13" s="94"/>
      <c r="O13" s="94"/>
      <c r="P13" s="49" t="str">
        <f t="shared" ref="P13:AW13" si="10">IF(ISBLANK(Diame.M )," - ",Diame.M)</f>
        <v xml:space="preserve"> - </v>
      </c>
      <c r="Q13" s="49">
        <f t="shared" si="10"/>
        <v>7</v>
      </c>
      <c r="R13" s="49">
        <f t="shared" si="10"/>
        <v>2</v>
      </c>
      <c r="S13" s="49">
        <f t="shared" si="10"/>
        <v>1</v>
      </c>
      <c r="T13" s="49" t="str">
        <f t="shared" si="10"/>
        <v xml:space="preserve"> - </v>
      </c>
      <c r="U13" s="49" t="str">
        <f t="shared" si="10"/>
        <v xml:space="preserve"> - </v>
      </c>
      <c r="V13" s="49" t="str">
        <f t="shared" si="10"/>
        <v xml:space="preserve"> - </v>
      </c>
      <c r="W13" s="49" t="str">
        <f t="shared" si="10"/>
        <v xml:space="preserve"> - </v>
      </c>
      <c r="X13" s="49" t="str">
        <f t="shared" si="10"/>
        <v xml:space="preserve"> - </v>
      </c>
      <c r="Y13" s="49" t="str">
        <f t="shared" si="10"/>
        <v xml:space="preserve"> - </v>
      </c>
      <c r="Z13" s="49" t="str">
        <f t="shared" si="10"/>
        <v xml:space="preserve"> - </v>
      </c>
      <c r="AA13" s="49" t="str">
        <f t="shared" si="10"/>
        <v xml:space="preserve"> - </v>
      </c>
      <c r="AB13" s="49" t="str">
        <f t="shared" si="10"/>
        <v xml:space="preserve"> - </v>
      </c>
      <c r="AC13" s="49" t="str">
        <f t="shared" si="10"/>
        <v xml:space="preserve"> - </v>
      </c>
      <c r="AD13" s="49" t="str">
        <f t="shared" si="10"/>
        <v xml:space="preserve"> - </v>
      </c>
      <c r="AE13" s="49" t="str">
        <f t="shared" si="10"/>
        <v xml:space="preserve"> - </v>
      </c>
      <c r="AF13" s="49" t="str">
        <f t="shared" si="10"/>
        <v xml:space="preserve"> - </v>
      </c>
      <c r="AG13" s="49" t="str">
        <f t="shared" si="10"/>
        <v xml:space="preserve"> - </v>
      </c>
      <c r="AH13" s="49" t="str">
        <f t="shared" si="10"/>
        <v xml:space="preserve"> - </v>
      </c>
      <c r="AI13" s="49" t="str">
        <f t="shared" si="10"/>
        <v xml:space="preserve"> - </v>
      </c>
      <c r="AJ13" s="49" t="str">
        <f t="shared" si="10"/>
        <v xml:space="preserve"> - </v>
      </c>
      <c r="AK13" s="49" t="str">
        <f t="shared" si="10"/>
        <v xml:space="preserve"> - </v>
      </c>
      <c r="AL13" s="49" t="str">
        <f t="shared" si="10"/>
        <v xml:space="preserve"> - </v>
      </c>
      <c r="AM13" s="49" t="str">
        <f t="shared" si="10"/>
        <v xml:space="preserve"> - </v>
      </c>
      <c r="AN13" s="49" t="str">
        <f t="shared" si="10"/>
        <v xml:space="preserve"> - </v>
      </c>
      <c r="AO13" s="49" t="str">
        <f t="shared" si="10"/>
        <v xml:space="preserve"> - </v>
      </c>
      <c r="AP13" s="49" t="str">
        <f t="shared" si="10"/>
        <v xml:space="preserve"> - </v>
      </c>
      <c r="AQ13" s="49" t="str">
        <f t="shared" si="10"/>
        <v xml:space="preserve"> - </v>
      </c>
      <c r="AR13" s="49" t="str">
        <f t="shared" si="10"/>
        <v xml:space="preserve"> - </v>
      </c>
      <c r="AS13" s="49" t="str">
        <f t="shared" si="10"/>
        <v xml:space="preserve"> - </v>
      </c>
      <c r="AT13" s="49" t="str">
        <f t="shared" si="10"/>
        <v xml:space="preserve"> - </v>
      </c>
      <c r="AU13" s="49" t="str">
        <f t="shared" si="10"/>
        <v xml:space="preserve"> - </v>
      </c>
      <c r="AV13" s="49" t="str">
        <f t="shared" si="10"/>
        <v xml:space="preserve"> - </v>
      </c>
      <c r="AW13" s="49" t="str">
        <f t="shared" si="10"/>
        <v xml:space="preserve"> - </v>
      </c>
    </row>
    <row r="14" spans="1:49" s="49" customFormat="1" x14ac:dyDescent="0.2">
      <c r="B14" s="81" t="s">
        <v>422</v>
      </c>
      <c r="C14" s="23"/>
      <c r="D14" s="23"/>
      <c r="E14" s="3"/>
      <c r="F14" s="51">
        <v>5</v>
      </c>
      <c r="G14" s="38">
        <f t="shared" si="1"/>
        <v>9</v>
      </c>
      <c r="H14" s="39">
        <f t="shared" ref="H14:AW14" si="11">IF(ISBLANK(Arnautovic.M )," - ",Arnautovic.M)</f>
        <v>2</v>
      </c>
      <c r="I14" s="39">
        <f t="shared" si="11"/>
        <v>2</v>
      </c>
      <c r="J14" s="39">
        <f t="shared" si="11"/>
        <v>0</v>
      </c>
      <c r="K14" s="39" t="str">
        <f t="shared" si="11"/>
        <v xml:space="preserve"> - </v>
      </c>
      <c r="L14" s="39">
        <f t="shared" si="11"/>
        <v>0</v>
      </c>
      <c r="M14" s="39">
        <f t="shared" si="11"/>
        <v>1</v>
      </c>
      <c r="N14" s="39">
        <f t="shared" si="11"/>
        <v>1</v>
      </c>
      <c r="O14" s="39">
        <f t="shared" si="11"/>
        <v>2</v>
      </c>
      <c r="P14" s="39" t="str">
        <f t="shared" si="11"/>
        <v xml:space="preserve"> - </v>
      </c>
      <c r="Q14" s="39">
        <f t="shared" si="11"/>
        <v>0</v>
      </c>
      <c r="R14" s="39">
        <f t="shared" si="11"/>
        <v>1</v>
      </c>
      <c r="S14" s="39">
        <f t="shared" si="11"/>
        <v>0</v>
      </c>
      <c r="T14" s="39" t="str">
        <f t="shared" si="11"/>
        <v xml:space="preserve"> - </v>
      </c>
      <c r="U14" s="39" t="str">
        <f t="shared" si="11"/>
        <v xml:space="preserve"> - </v>
      </c>
      <c r="V14" s="39" t="str">
        <f t="shared" si="11"/>
        <v xml:space="preserve"> - </v>
      </c>
      <c r="W14" s="39" t="str">
        <f t="shared" si="11"/>
        <v xml:space="preserve"> - </v>
      </c>
      <c r="X14" s="39" t="str">
        <f t="shared" si="11"/>
        <v xml:space="preserve"> - </v>
      </c>
      <c r="Y14" s="39" t="str">
        <f t="shared" si="11"/>
        <v xml:space="preserve"> - </v>
      </c>
      <c r="Z14" s="39" t="str">
        <f t="shared" si="11"/>
        <v xml:space="preserve"> - </v>
      </c>
      <c r="AA14" s="39" t="str">
        <f t="shared" si="11"/>
        <v xml:space="preserve"> - </v>
      </c>
      <c r="AB14" s="39" t="str">
        <f t="shared" si="11"/>
        <v xml:space="preserve"> - </v>
      </c>
      <c r="AC14" s="39" t="str">
        <f t="shared" si="11"/>
        <v xml:space="preserve"> - </v>
      </c>
      <c r="AD14" s="39" t="str">
        <f t="shared" si="11"/>
        <v xml:space="preserve"> - </v>
      </c>
      <c r="AE14" s="39" t="str">
        <f t="shared" si="11"/>
        <v xml:space="preserve"> - </v>
      </c>
      <c r="AF14" s="39" t="str">
        <f t="shared" si="11"/>
        <v xml:space="preserve"> - </v>
      </c>
      <c r="AG14" s="39" t="str">
        <f t="shared" si="11"/>
        <v xml:space="preserve"> - </v>
      </c>
      <c r="AH14" s="39" t="str">
        <f t="shared" si="11"/>
        <v xml:space="preserve"> - </v>
      </c>
      <c r="AI14" s="39" t="str">
        <f t="shared" si="11"/>
        <v xml:space="preserve"> - </v>
      </c>
      <c r="AJ14" s="39" t="str">
        <f t="shared" si="11"/>
        <v xml:space="preserve"> - </v>
      </c>
      <c r="AK14" s="39" t="str">
        <f t="shared" si="11"/>
        <v xml:space="preserve"> - </v>
      </c>
      <c r="AL14" s="39" t="str">
        <f t="shared" si="11"/>
        <v xml:space="preserve"> - </v>
      </c>
      <c r="AM14" s="39" t="str">
        <f t="shared" si="11"/>
        <v xml:space="preserve"> - </v>
      </c>
      <c r="AN14" s="39" t="str">
        <f t="shared" si="11"/>
        <v xml:space="preserve"> - </v>
      </c>
      <c r="AO14" s="39" t="str">
        <f t="shared" si="11"/>
        <v xml:space="preserve"> - </v>
      </c>
      <c r="AP14" s="39" t="str">
        <f t="shared" si="11"/>
        <v xml:space="preserve"> - </v>
      </c>
      <c r="AQ14" s="39" t="str">
        <f t="shared" si="11"/>
        <v xml:space="preserve"> - </v>
      </c>
      <c r="AR14" s="39" t="str">
        <f t="shared" si="11"/>
        <v xml:space="preserve"> - </v>
      </c>
      <c r="AS14" s="39" t="str">
        <f t="shared" si="11"/>
        <v xml:space="preserve"> - </v>
      </c>
      <c r="AT14" s="39" t="str">
        <f t="shared" si="11"/>
        <v xml:space="preserve"> - </v>
      </c>
      <c r="AU14" s="39" t="str">
        <f t="shared" si="11"/>
        <v xml:space="preserve"> - </v>
      </c>
      <c r="AV14" s="39" t="str">
        <f t="shared" si="11"/>
        <v xml:space="preserve"> - </v>
      </c>
      <c r="AW14" s="39" t="str">
        <f t="shared" si="11"/>
        <v xml:space="preserve"> - </v>
      </c>
    </row>
    <row r="15" spans="1:49" s="49" customFormat="1" x14ac:dyDescent="0.2">
      <c r="B15" s="81" t="s">
        <v>481</v>
      </c>
      <c r="C15" s="23"/>
      <c r="D15" s="23"/>
      <c r="E15" s="3"/>
      <c r="F15" s="51">
        <v>16</v>
      </c>
      <c r="G15" s="38">
        <f t="shared" si="1"/>
        <v>41</v>
      </c>
      <c r="H15" s="39">
        <f t="shared" ref="H15:AW15" si="12">IF(ISBLANK(Lukaku.R )," - ",Lukaku.R)</f>
        <v>2</v>
      </c>
      <c r="I15" s="39">
        <f t="shared" si="12"/>
        <v>5</v>
      </c>
      <c r="J15" s="39">
        <f t="shared" si="12"/>
        <v>2</v>
      </c>
      <c r="K15" s="39" t="str">
        <f t="shared" si="12"/>
        <v xml:space="preserve"> - </v>
      </c>
      <c r="L15" s="39">
        <f t="shared" si="12"/>
        <v>7</v>
      </c>
      <c r="M15" s="39">
        <f t="shared" si="12"/>
        <v>7</v>
      </c>
      <c r="N15" s="39">
        <f t="shared" si="12"/>
        <v>2</v>
      </c>
      <c r="O15" s="39">
        <f t="shared" si="12"/>
        <v>2</v>
      </c>
      <c r="P15" s="39" t="str">
        <f t="shared" si="12"/>
        <v xml:space="preserve"> - </v>
      </c>
      <c r="Q15" s="39">
        <f t="shared" si="12"/>
        <v>7</v>
      </c>
      <c r="R15" s="39">
        <f t="shared" si="12"/>
        <v>6</v>
      </c>
      <c r="S15" s="39">
        <f t="shared" si="12"/>
        <v>1</v>
      </c>
      <c r="T15" s="39" t="str">
        <f t="shared" si="12"/>
        <v xml:space="preserve"> - </v>
      </c>
      <c r="U15" s="39" t="str">
        <f t="shared" si="12"/>
        <v xml:space="preserve"> - </v>
      </c>
      <c r="V15" s="39" t="str">
        <f t="shared" si="12"/>
        <v xml:space="preserve"> - </v>
      </c>
      <c r="W15" s="39" t="str">
        <f t="shared" si="12"/>
        <v xml:space="preserve"> - </v>
      </c>
      <c r="X15" s="39" t="str">
        <f t="shared" si="12"/>
        <v xml:space="preserve"> - </v>
      </c>
      <c r="Y15" s="39" t="str">
        <f t="shared" si="12"/>
        <v xml:space="preserve"> - </v>
      </c>
      <c r="Z15" s="39" t="str">
        <f t="shared" si="12"/>
        <v xml:space="preserve"> - </v>
      </c>
      <c r="AA15" s="39" t="str">
        <f t="shared" si="12"/>
        <v xml:space="preserve"> - </v>
      </c>
      <c r="AB15" s="39" t="str">
        <f t="shared" si="12"/>
        <v xml:space="preserve"> - </v>
      </c>
      <c r="AC15" s="39" t="str">
        <f t="shared" si="12"/>
        <v xml:space="preserve"> - </v>
      </c>
      <c r="AD15" s="39" t="str">
        <f t="shared" si="12"/>
        <v xml:space="preserve"> - </v>
      </c>
      <c r="AE15" s="39" t="str">
        <f t="shared" si="12"/>
        <v xml:space="preserve"> - </v>
      </c>
      <c r="AF15" s="39" t="str">
        <f t="shared" si="12"/>
        <v xml:space="preserve"> - </v>
      </c>
      <c r="AG15" s="39" t="str">
        <f t="shared" si="12"/>
        <v xml:space="preserve"> - </v>
      </c>
      <c r="AH15" s="39" t="str">
        <f t="shared" si="12"/>
        <v xml:space="preserve"> - </v>
      </c>
      <c r="AI15" s="39" t="str">
        <f t="shared" si="12"/>
        <v xml:space="preserve"> - </v>
      </c>
      <c r="AJ15" s="39" t="str">
        <f t="shared" si="12"/>
        <v xml:space="preserve"> - </v>
      </c>
      <c r="AK15" s="39" t="str">
        <f t="shared" si="12"/>
        <v xml:space="preserve"> - </v>
      </c>
      <c r="AL15" s="39" t="str">
        <f t="shared" si="12"/>
        <v xml:space="preserve"> - </v>
      </c>
      <c r="AM15" s="39" t="str">
        <f t="shared" si="12"/>
        <v xml:space="preserve"> - </v>
      </c>
      <c r="AN15" s="39" t="str">
        <f t="shared" si="12"/>
        <v xml:space="preserve"> - </v>
      </c>
      <c r="AO15" s="39" t="str">
        <f t="shared" si="12"/>
        <v xml:space="preserve"> - </v>
      </c>
      <c r="AP15" s="39" t="str">
        <f t="shared" si="12"/>
        <v xml:space="preserve"> - </v>
      </c>
      <c r="AQ15" s="39" t="str">
        <f t="shared" si="12"/>
        <v xml:space="preserve"> - </v>
      </c>
      <c r="AR15" s="39" t="str">
        <f t="shared" si="12"/>
        <v xml:space="preserve"> - </v>
      </c>
      <c r="AS15" s="39" t="str">
        <f t="shared" si="12"/>
        <v xml:space="preserve"> - </v>
      </c>
      <c r="AT15" s="39" t="str">
        <f t="shared" si="12"/>
        <v xml:space="preserve"> - </v>
      </c>
      <c r="AU15" s="39" t="str">
        <f t="shared" si="12"/>
        <v xml:space="preserve"> - </v>
      </c>
      <c r="AV15" s="39" t="str">
        <f t="shared" si="12"/>
        <v xml:space="preserve"> - </v>
      </c>
      <c r="AW15" s="39" t="str">
        <f t="shared" si="12"/>
        <v xml:space="preserve"> - </v>
      </c>
    </row>
    <row r="16" spans="1:49" s="49" customFormat="1" x14ac:dyDescent="0.2">
      <c r="B16" s="81" t="s">
        <v>487</v>
      </c>
      <c r="C16" s="23"/>
      <c r="D16" s="23"/>
      <c r="E16" s="3"/>
      <c r="F16" s="51">
        <v>4.9000000000000004</v>
      </c>
      <c r="G16" s="38">
        <f t="shared" si="1"/>
        <v>17</v>
      </c>
      <c r="H16" s="39">
        <f t="shared" ref="H16:AW16" si="13">IF(ISBLANK(Long.S )," - ",Long.S)</f>
        <v>1</v>
      </c>
      <c r="I16" s="39">
        <f t="shared" si="13"/>
        <v>1</v>
      </c>
      <c r="J16" s="39">
        <f t="shared" si="13"/>
        <v>2</v>
      </c>
      <c r="K16" s="39" t="str">
        <f t="shared" si="13"/>
        <v xml:space="preserve"> - </v>
      </c>
      <c r="L16" s="39">
        <f t="shared" si="13"/>
        <v>2</v>
      </c>
      <c r="M16" s="39">
        <f t="shared" si="13"/>
        <v>2</v>
      </c>
      <c r="N16" s="39">
        <f t="shared" si="13"/>
        <v>4</v>
      </c>
      <c r="O16" s="39">
        <f t="shared" si="13"/>
        <v>1</v>
      </c>
      <c r="P16" s="39" t="str">
        <f t="shared" si="13"/>
        <v xml:space="preserve"> - </v>
      </c>
      <c r="Q16" s="39">
        <f t="shared" si="13"/>
        <v>2</v>
      </c>
      <c r="R16" s="39">
        <f t="shared" si="13"/>
        <v>0</v>
      </c>
      <c r="S16" s="39">
        <f t="shared" si="13"/>
        <v>2</v>
      </c>
      <c r="T16" s="39" t="str">
        <f t="shared" si="13"/>
        <v xml:space="preserve"> - </v>
      </c>
      <c r="U16" s="39" t="str">
        <f t="shared" si="13"/>
        <v xml:space="preserve"> - </v>
      </c>
      <c r="V16" s="39" t="str">
        <f t="shared" si="13"/>
        <v xml:space="preserve"> - </v>
      </c>
      <c r="W16" s="39" t="str">
        <f t="shared" si="13"/>
        <v xml:space="preserve"> - </v>
      </c>
      <c r="X16" s="39" t="str">
        <f t="shared" si="13"/>
        <v xml:space="preserve"> - </v>
      </c>
      <c r="Y16" s="39" t="str">
        <f t="shared" si="13"/>
        <v xml:space="preserve"> - </v>
      </c>
      <c r="Z16" s="39" t="str">
        <f t="shared" si="13"/>
        <v xml:space="preserve"> - </v>
      </c>
      <c r="AA16" s="39" t="str">
        <f t="shared" si="13"/>
        <v xml:space="preserve"> - </v>
      </c>
      <c r="AB16" s="39" t="str">
        <f t="shared" si="13"/>
        <v xml:space="preserve"> - </v>
      </c>
      <c r="AC16" s="39" t="str">
        <f t="shared" si="13"/>
        <v xml:space="preserve"> - </v>
      </c>
      <c r="AD16" s="39" t="str">
        <f t="shared" si="13"/>
        <v xml:space="preserve"> - </v>
      </c>
      <c r="AE16" s="39" t="str">
        <f t="shared" si="13"/>
        <v xml:space="preserve"> - </v>
      </c>
      <c r="AF16" s="39" t="str">
        <f t="shared" si="13"/>
        <v xml:space="preserve"> - </v>
      </c>
      <c r="AG16" s="39" t="str">
        <f t="shared" si="13"/>
        <v xml:space="preserve"> - </v>
      </c>
      <c r="AH16" s="39" t="str">
        <f t="shared" si="13"/>
        <v xml:space="preserve"> - </v>
      </c>
      <c r="AI16" s="39" t="str">
        <f t="shared" si="13"/>
        <v xml:space="preserve"> - </v>
      </c>
      <c r="AJ16" s="39" t="str">
        <f t="shared" si="13"/>
        <v xml:space="preserve"> - </v>
      </c>
      <c r="AK16" s="39" t="str">
        <f t="shared" si="13"/>
        <v xml:space="preserve"> - </v>
      </c>
      <c r="AL16" s="39" t="str">
        <f t="shared" si="13"/>
        <v xml:space="preserve"> - </v>
      </c>
      <c r="AM16" s="39" t="str">
        <f t="shared" si="13"/>
        <v xml:space="preserve"> - </v>
      </c>
      <c r="AN16" s="39" t="str">
        <f t="shared" si="13"/>
        <v xml:space="preserve"> - </v>
      </c>
      <c r="AO16" s="39" t="str">
        <f t="shared" si="13"/>
        <v xml:space="preserve"> - </v>
      </c>
      <c r="AP16" s="39" t="str">
        <f t="shared" si="13"/>
        <v xml:space="preserve"> - </v>
      </c>
      <c r="AQ16" s="39" t="str">
        <f t="shared" si="13"/>
        <v xml:space="preserve"> - </v>
      </c>
      <c r="AR16" s="39" t="str">
        <f t="shared" si="13"/>
        <v xml:space="preserve"> - </v>
      </c>
      <c r="AS16" s="39" t="str">
        <f t="shared" si="13"/>
        <v xml:space="preserve"> - </v>
      </c>
      <c r="AT16" s="39" t="str">
        <f t="shared" si="13"/>
        <v xml:space="preserve"> - </v>
      </c>
      <c r="AU16" s="39" t="str">
        <f t="shared" si="13"/>
        <v xml:space="preserve"> - </v>
      </c>
      <c r="AV16" s="39" t="str">
        <f t="shared" si="13"/>
        <v xml:space="preserve"> - </v>
      </c>
      <c r="AW16" s="39" t="str">
        <f t="shared" si="13"/>
        <v xml:space="preserve"> - </v>
      </c>
    </row>
    <row r="17" spans="2:49" s="13" customFormat="1" x14ac:dyDescent="0.2">
      <c r="B17" s="10"/>
      <c r="C17" s="10"/>
      <c r="D17" s="10"/>
      <c r="E17" s="10"/>
      <c r="F17" s="16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</row>
    <row r="18" spans="2:49" s="13" customFormat="1" x14ac:dyDescent="0.2">
      <c r="B18" s="10"/>
      <c r="C18" s="10"/>
      <c r="D18" s="10"/>
      <c r="E18" s="10"/>
      <c r="F18" s="16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</row>
    <row r="19" spans="2:49" x14ac:dyDescent="0.2">
      <c r="F19" s="4">
        <f>SUM(F4:F18)</f>
        <v>74.900000000000006</v>
      </c>
      <c r="G19" s="6">
        <f t="shared" ref="G19:AU19" si="14">SUM(G4:G18)</f>
        <v>266</v>
      </c>
      <c r="H19" s="2">
        <f t="shared" si="14"/>
        <v>31</v>
      </c>
      <c r="I19" s="2">
        <f t="shared" si="14"/>
        <v>31</v>
      </c>
      <c r="J19" s="2">
        <f t="shared" si="14"/>
        <v>16</v>
      </c>
      <c r="K19" s="2">
        <f t="shared" si="14"/>
        <v>0</v>
      </c>
      <c r="L19" s="2">
        <f t="shared" si="14"/>
        <v>22</v>
      </c>
      <c r="M19" s="2">
        <f t="shared" si="14"/>
        <v>30</v>
      </c>
      <c r="N19" s="2">
        <f t="shared" si="14"/>
        <v>26</v>
      </c>
      <c r="O19" s="2">
        <f t="shared" si="14"/>
        <v>15</v>
      </c>
      <c r="P19" s="2">
        <f t="shared" si="14"/>
        <v>0</v>
      </c>
      <c r="Q19" s="2">
        <f t="shared" si="14"/>
        <v>32</v>
      </c>
      <c r="R19" s="2">
        <f t="shared" si="14"/>
        <v>35</v>
      </c>
      <c r="S19" s="2">
        <f t="shared" si="14"/>
        <v>28</v>
      </c>
      <c r="T19" s="2">
        <f t="shared" si="14"/>
        <v>0</v>
      </c>
      <c r="U19" s="2">
        <f t="shared" si="14"/>
        <v>0</v>
      </c>
      <c r="V19" s="2">
        <f t="shared" si="14"/>
        <v>0</v>
      </c>
      <c r="W19" s="2">
        <f t="shared" si="14"/>
        <v>0</v>
      </c>
      <c r="X19" s="2">
        <f t="shared" si="14"/>
        <v>0</v>
      </c>
      <c r="Y19" s="2">
        <f t="shared" si="14"/>
        <v>0</v>
      </c>
      <c r="Z19" s="2">
        <f t="shared" si="14"/>
        <v>0</v>
      </c>
      <c r="AA19" s="2">
        <f t="shared" si="14"/>
        <v>0</v>
      </c>
      <c r="AB19" s="2">
        <f t="shared" si="14"/>
        <v>0</v>
      </c>
      <c r="AC19" s="2">
        <f t="shared" si="14"/>
        <v>0</v>
      </c>
      <c r="AD19" s="2">
        <f t="shared" si="14"/>
        <v>0</v>
      </c>
      <c r="AE19" s="2">
        <f t="shared" si="14"/>
        <v>0</v>
      </c>
      <c r="AF19" s="2">
        <f t="shared" si="14"/>
        <v>0</v>
      </c>
      <c r="AG19" s="2">
        <f t="shared" si="14"/>
        <v>0</v>
      </c>
      <c r="AH19" s="2">
        <f t="shared" si="14"/>
        <v>0</v>
      </c>
      <c r="AI19" s="2">
        <f t="shared" si="14"/>
        <v>0</v>
      </c>
      <c r="AJ19" s="2">
        <f t="shared" si="14"/>
        <v>0</v>
      </c>
      <c r="AK19" s="2">
        <f t="shared" si="14"/>
        <v>0</v>
      </c>
      <c r="AL19" s="2">
        <f t="shared" si="14"/>
        <v>0</v>
      </c>
      <c r="AM19" s="2">
        <f t="shared" si="14"/>
        <v>0</v>
      </c>
      <c r="AN19" s="2">
        <f t="shared" si="14"/>
        <v>0</v>
      </c>
      <c r="AO19" s="2">
        <f t="shared" si="14"/>
        <v>0</v>
      </c>
      <c r="AP19" s="2">
        <f t="shared" si="14"/>
        <v>0</v>
      </c>
      <c r="AQ19" s="2">
        <f t="shared" si="14"/>
        <v>0</v>
      </c>
      <c r="AR19" s="2">
        <f t="shared" si="14"/>
        <v>0</v>
      </c>
      <c r="AS19" s="2">
        <f t="shared" si="14"/>
        <v>0</v>
      </c>
      <c r="AT19" s="2">
        <f t="shared" si="14"/>
        <v>0</v>
      </c>
      <c r="AU19" s="2">
        <f t="shared" si="14"/>
        <v>0</v>
      </c>
      <c r="AV19" s="2">
        <f t="shared" ref="AV19:AW19" si="15">SUM(AV4:AV18)</f>
        <v>0</v>
      </c>
      <c r="AW19" s="2">
        <f t="shared" si="15"/>
        <v>0</v>
      </c>
    </row>
    <row r="20" spans="2:49" x14ac:dyDescent="0.2">
      <c r="G20" s="2" t="s">
        <v>46</v>
      </c>
      <c r="H20" s="2">
        <f>RANK(H19,Scores!H3:H18)</f>
        <v>2</v>
      </c>
      <c r="I20" s="2">
        <f>RANK(I19,Scores!I3:I18)</f>
        <v>5</v>
      </c>
      <c r="J20" s="2">
        <f>RANK(J19,Scores!J3:J18)</f>
        <v>14</v>
      </c>
      <c r="K20" s="2">
        <f>RANK(K19,Scores!K3:K18)</f>
        <v>1</v>
      </c>
      <c r="L20" s="2">
        <f>RANK(L19,Scores!L3:L18)</f>
        <v>11</v>
      </c>
      <c r="M20" s="2">
        <f>RANK(M19,Scores!M3:M18)</f>
        <v>1</v>
      </c>
      <c r="N20" s="2">
        <f>RANK(N19,Scores!N3:N18)</f>
        <v>7</v>
      </c>
      <c r="O20" s="2">
        <f>RANK(O19,Scores!O3:O18)</f>
        <v>12</v>
      </c>
      <c r="P20" s="2">
        <f>RANK(P19,Scores!P3:P18)</f>
        <v>1</v>
      </c>
      <c r="Q20" s="2">
        <f>RANK(Q19,Scores!Q3:Q18)</f>
        <v>6</v>
      </c>
      <c r="R20" s="2">
        <f>RANK(R19,Scores!R3:R18)</f>
        <v>3</v>
      </c>
      <c r="S20" s="2">
        <f>RANK(S19,Scores!S3:S18)</f>
        <v>7</v>
      </c>
      <c r="T20" s="2">
        <f>RANK(T19,Scores!T3:T18)</f>
        <v>1</v>
      </c>
      <c r="U20" s="2">
        <f>RANK(U19,Scores!U3:U18)</f>
        <v>1</v>
      </c>
      <c r="V20" s="2">
        <f>RANK(V19,Scores!V3:V18)</f>
        <v>1</v>
      </c>
      <c r="W20" s="2">
        <f>RANK(W19,Scores!W3:W18)</f>
        <v>1</v>
      </c>
      <c r="X20" s="2">
        <f>RANK(X19,Scores!X3:X18)</f>
        <v>1</v>
      </c>
      <c r="Y20" s="2">
        <f>RANK(Y19,Scores!Y3:Y18)</f>
        <v>1</v>
      </c>
      <c r="Z20" s="2">
        <f>RANK(Z19,Scores!Z3:Z18)</f>
        <v>1</v>
      </c>
      <c r="AA20" s="2">
        <f>RANK(AA19,Scores!AA3:AA18)</f>
        <v>1</v>
      </c>
      <c r="AB20" s="2">
        <f>RANK(AB19,Scores!AB3:AB18)</f>
        <v>1</v>
      </c>
      <c r="AC20" s="2">
        <f>RANK(AC19,Scores!AC3:AC18)</f>
        <v>1</v>
      </c>
      <c r="AD20" s="2">
        <f>RANK(AD19,Scores!AD3:AD18)</f>
        <v>1</v>
      </c>
      <c r="AE20" s="2">
        <f>RANK(AE19,Scores!AE3:AE18)</f>
        <v>1</v>
      </c>
      <c r="AF20" s="2">
        <f>RANK(AF19,Scores!AF3:AF18)</f>
        <v>1</v>
      </c>
      <c r="AG20" s="2">
        <f>RANK(AG19,Scores!AG3:AG18)</f>
        <v>1</v>
      </c>
      <c r="AH20" s="2">
        <f>RANK(AH19,Scores!AH3:AH18)</f>
        <v>1</v>
      </c>
      <c r="AI20" s="2">
        <f>RANK(AI19,Scores!AI3:AI18)</f>
        <v>1</v>
      </c>
      <c r="AJ20" s="2">
        <f>RANK(AJ19,Scores!AJ3:AJ18)</f>
        <v>1</v>
      </c>
      <c r="AK20" s="2">
        <f>RANK(AK19,Scores!AK3:AK18)</f>
        <v>1</v>
      </c>
      <c r="AL20" s="2">
        <f>RANK(AL19,Scores!AL3:AL18)</f>
        <v>1</v>
      </c>
      <c r="AM20" s="2">
        <f>RANK(AM19,Scores!AM3:AM18)</f>
        <v>1</v>
      </c>
      <c r="AN20" s="2">
        <f>RANK(AN19,Scores!AN3:AN18)</f>
        <v>1</v>
      </c>
      <c r="AO20" s="2">
        <f>RANK(AO19,Scores!AO3:AO18)</f>
        <v>1</v>
      </c>
      <c r="AP20" s="2">
        <f>RANK(AP19,Scores!AP3:AP18)</f>
        <v>1</v>
      </c>
      <c r="AQ20" s="2">
        <f>RANK(AQ19,Scores!AQ3:AQ18)</f>
        <v>1</v>
      </c>
      <c r="AR20" s="2">
        <f>RANK(AR19,Scores!AR3:AR18)</f>
        <v>1</v>
      </c>
      <c r="AS20" s="2">
        <f>RANK(AS19,Scores!AS3:AS18)</f>
        <v>1</v>
      </c>
      <c r="AT20" s="2">
        <f>RANK(AT19,Scores!AT3:AT18)</f>
        <v>1</v>
      </c>
      <c r="AU20" s="2">
        <f>RANK(AU19,Scores!AU3:AU18)</f>
        <v>1</v>
      </c>
      <c r="AV20" s="2">
        <f>RANK(AV19,Scores!AV3:AV18)</f>
        <v>1</v>
      </c>
      <c r="AW20" s="2">
        <f>RANK(AW19,Scores!AW3:AW18)</f>
        <v>1</v>
      </c>
    </row>
    <row r="21" spans="2:49" x14ac:dyDescent="0.2">
      <c r="B21" t="s">
        <v>65</v>
      </c>
      <c r="F21" s="4">
        <f>75-F19</f>
        <v>9.9999999999994316E-2</v>
      </c>
    </row>
    <row r="22" spans="2:49" x14ac:dyDescent="0.2">
      <c r="G22" s="2" t="s">
        <v>2</v>
      </c>
      <c r="H22" s="2">
        <f>H19</f>
        <v>31</v>
      </c>
      <c r="I22" s="2">
        <f t="shared" ref="I22:R22" si="16">H22+I19</f>
        <v>62</v>
      </c>
      <c r="J22" s="2">
        <f t="shared" si="16"/>
        <v>78</v>
      </c>
      <c r="K22" s="2">
        <f t="shared" si="16"/>
        <v>78</v>
      </c>
      <c r="L22" s="2">
        <f t="shared" si="16"/>
        <v>100</v>
      </c>
      <c r="M22" s="2">
        <f t="shared" si="16"/>
        <v>130</v>
      </c>
      <c r="N22" s="2">
        <f t="shared" si="16"/>
        <v>156</v>
      </c>
      <c r="O22" s="2">
        <f t="shared" si="16"/>
        <v>171</v>
      </c>
      <c r="P22" s="2">
        <f t="shared" si="16"/>
        <v>171</v>
      </c>
      <c r="Q22" s="2">
        <f t="shared" si="16"/>
        <v>203</v>
      </c>
      <c r="R22" s="2">
        <f t="shared" si="16"/>
        <v>238</v>
      </c>
      <c r="S22" s="2">
        <f t="shared" ref="S22:AB22" si="17">R22+S19</f>
        <v>266</v>
      </c>
      <c r="T22" s="2">
        <f t="shared" si="17"/>
        <v>266</v>
      </c>
      <c r="U22" s="2">
        <f t="shared" si="17"/>
        <v>266</v>
      </c>
      <c r="V22" s="2">
        <f t="shared" si="17"/>
        <v>266</v>
      </c>
      <c r="W22" s="2">
        <f t="shared" si="17"/>
        <v>266</v>
      </c>
      <c r="X22" s="2">
        <f t="shared" si="17"/>
        <v>266</v>
      </c>
      <c r="Y22" s="2">
        <f t="shared" si="17"/>
        <v>266</v>
      </c>
      <c r="Z22" s="2">
        <f t="shared" si="17"/>
        <v>266</v>
      </c>
      <c r="AA22" s="2">
        <f t="shared" si="17"/>
        <v>266</v>
      </c>
      <c r="AB22" s="2">
        <f t="shared" si="17"/>
        <v>266</v>
      </c>
      <c r="AC22" s="2">
        <f t="shared" ref="AC22:AL22" si="18">AB22+AC19</f>
        <v>266</v>
      </c>
      <c r="AD22" s="2">
        <f t="shared" si="18"/>
        <v>266</v>
      </c>
      <c r="AE22" s="2">
        <f t="shared" si="18"/>
        <v>266</v>
      </c>
      <c r="AF22" s="2">
        <f t="shared" si="18"/>
        <v>266</v>
      </c>
      <c r="AG22" s="2">
        <f t="shared" si="18"/>
        <v>266</v>
      </c>
      <c r="AH22" s="2">
        <f t="shared" si="18"/>
        <v>266</v>
      </c>
      <c r="AI22" s="2">
        <f t="shared" si="18"/>
        <v>266</v>
      </c>
      <c r="AJ22" s="2">
        <f t="shared" si="18"/>
        <v>266</v>
      </c>
      <c r="AK22" s="2">
        <f t="shared" si="18"/>
        <v>266</v>
      </c>
      <c r="AL22" s="2">
        <f t="shared" si="18"/>
        <v>266</v>
      </c>
      <c r="AM22" s="2">
        <f t="shared" ref="AM22:AT22" si="19">AL22+AM19</f>
        <v>266</v>
      </c>
      <c r="AN22" s="2">
        <f t="shared" si="19"/>
        <v>266</v>
      </c>
      <c r="AO22" s="2">
        <f t="shared" si="19"/>
        <v>266</v>
      </c>
      <c r="AP22" s="2">
        <f t="shared" si="19"/>
        <v>266</v>
      </c>
      <c r="AQ22" s="2">
        <f t="shared" si="19"/>
        <v>266</v>
      </c>
      <c r="AR22" s="2">
        <f t="shared" si="19"/>
        <v>266</v>
      </c>
      <c r="AS22" s="2">
        <f t="shared" si="19"/>
        <v>266</v>
      </c>
      <c r="AT22" s="2">
        <f t="shared" si="19"/>
        <v>266</v>
      </c>
      <c r="AU22" s="2">
        <f>AT22+AU19</f>
        <v>266</v>
      </c>
      <c r="AV22" s="2">
        <f t="shared" ref="AV22:AW22" si="20">AU22+AV19</f>
        <v>266</v>
      </c>
      <c r="AW22" s="2">
        <f t="shared" si="20"/>
        <v>266</v>
      </c>
    </row>
    <row r="23" spans="2:49" x14ac:dyDescent="0.2">
      <c r="G23" s="2" t="s">
        <v>47</v>
      </c>
      <c r="H23" s="2">
        <f>RANK(H22,TotalScores!H3:H18)</f>
        <v>2</v>
      </c>
      <c r="I23" s="2">
        <f>RANK(I22,TotalScores!I3:I18)</f>
        <v>3</v>
      </c>
      <c r="J23" s="2">
        <f>RANK(J22,TotalScores!J3:J18)</f>
        <v>8</v>
      </c>
      <c r="K23" s="2">
        <f>RANK(K22,TotalScores!K3:K18)</f>
        <v>8</v>
      </c>
      <c r="L23" s="2">
        <f>RANK(L22,TotalScores!L3:L18)</f>
        <v>8</v>
      </c>
      <c r="M23" s="2">
        <f>RANK(M22,TotalScores!M3:M18)</f>
        <v>8</v>
      </c>
      <c r="N23" s="2">
        <f>RANK(N22,TotalScores!N3:N18)</f>
        <v>7</v>
      </c>
      <c r="O23" s="2">
        <f>RANK(O22,TotalScores!O3:O18)</f>
        <v>9</v>
      </c>
      <c r="P23" s="2">
        <f>RANK(P22,TotalScores!P3:P18)</f>
        <v>9</v>
      </c>
      <c r="Q23" s="2">
        <f>RANK(Q22,TotalScores!Q3:Q18)</f>
        <v>8</v>
      </c>
      <c r="R23" s="2">
        <f>RANK(R22,TotalScores!R3:R18)</f>
        <v>8</v>
      </c>
      <c r="S23" s="2">
        <f>RANK(S22,TotalScores!S3:S18)</f>
        <v>7</v>
      </c>
      <c r="T23" s="2">
        <f>RANK(T22,TotalScores!T3:T18)</f>
        <v>7</v>
      </c>
      <c r="U23" s="2">
        <f>RANK(U22,TotalScores!U3:U18)</f>
        <v>7</v>
      </c>
      <c r="V23" s="2">
        <f>RANK(V22,TotalScores!V3:V18)</f>
        <v>7</v>
      </c>
      <c r="W23" s="2">
        <f>RANK(W22,TotalScores!W3:W18)</f>
        <v>7</v>
      </c>
      <c r="X23" s="2">
        <f>RANK(X22,TotalScores!X3:X18)</f>
        <v>7</v>
      </c>
      <c r="Y23" s="2">
        <f>RANK(Y22,TotalScores!Y3:Y18)</f>
        <v>7</v>
      </c>
      <c r="Z23" s="2">
        <f>RANK(Z22,TotalScores!Z3:Z18)</f>
        <v>7</v>
      </c>
      <c r="AA23" s="2">
        <f>RANK(AA22,TotalScores!AA3:AA18)</f>
        <v>7</v>
      </c>
      <c r="AB23" s="2">
        <f>RANK(AB22,TotalScores!AB3:AB18)</f>
        <v>7</v>
      </c>
      <c r="AC23" s="2">
        <f>RANK(AC22,TotalScores!AC3:AC18)</f>
        <v>7</v>
      </c>
      <c r="AD23" s="2">
        <f>RANK(AD22,TotalScores!AD3:AD18)</f>
        <v>7</v>
      </c>
      <c r="AE23" s="2">
        <f>RANK(AE22,TotalScores!AE3:AE18)</f>
        <v>7</v>
      </c>
      <c r="AF23" s="2">
        <f>RANK(AF22,TotalScores!AF3:AF18)</f>
        <v>7</v>
      </c>
      <c r="AG23" s="2">
        <f>RANK(AG22,TotalScores!AG3:AG18)</f>
        <v>7</v>
      </c>
      <c r="AH23" s="2">
        <f>RANK(AH22,TotalScores!AH3:AH18)</f>
        <v>7</v>
      </c>
      <c r="AI23" s="2">
        <f>RANK(AI22,TotalScores!AI3:AI18)</f>
        <v>7</v>
      </c>
      <c r="AJ23" s="2">
        <f>RANK(AJ22,TotalScores!AJ3:AJ18)</f>
        <v>7</v>
      </c>
      <c r="AK23" s="2">
        <f>RANK(AK22,TotalScores!AK3:AK18)</f>
        <v>7</v>
      </c>
      <c r="AL23" s="2">
        <f>RANK(AL22,TotalScores!AL3:AL18)</f>
        <v>7</v>
      </c>
      <c r="AM23" s="2">
        <f>RANK(AM22,TotalScores!AM3:AM18)</f>
        <v>7</v>
      </c>
      <c r="AN23" s="2">
        <f>RANK(AN22,TotalScores!AN3:AN18)</f>
        <v>7</v>
      </c>
      <c r="AO23" s="2">
        <f>RANK(AO22,TotalScores!AO3:AO18)</f>
        <v>7</v>
      </c>
      <c r="AP23" s="2">
        <f>RANK(AP22,TotalScores!AP3:AP18)</f>
        <v>7</v>
      </c>
      <c r="AQ23" s="2">
        <f>RANK(AQ22,TotalScores!AQ3:AQ18)</f>
        <v>7</v>
      </c>
      <c r="AR23" s="2">
        <f>RANK(AR22,TotalScores!AR3:AR18)</f>
        <v>7</v>
      </c>
      <c r="AS23" s="2">
        <f>RANK(AS22,TotalScores!AS3:AS18)</f>
        <v>7</v>
      </c>
      <c r="AT23" s="2">
        <f>RANK(AT22,TotalScores!AT3:AT18)</f>
        <v>7</v>
      </c>
      <c r="AU23" s="2">
        <f>RANK(AU22,TotalScores!AU3:AU18)</f>
        <v>7</v>
      </c>
      <c r="AV23" s="2">
        <f>RANK(AV22,TotalScores!AV3:AV18)</f>
        <v>7</v>
      </c>
      <c r="AW23" s="2">
        <f>RANK(AW22,TotalScores!AW3:AW18)</f>
        <v>6</v>
      </c>
    </row>
    <row r="35" spans="10:10" x14ac:dyDescent="0.2">
      <c r="J35" s="52"/>
    </row>
  </sheetData>
  <phoneticPr fontId="0" type="noConversion"/>
  <dataValidations count="5">
    <dataValidation type="list" showInputMessage="1" showErrorMessage="1" errorTitle="stop" sqref="B15:D16">
      <formula1>PlayerListFwd</formula1>
    </dataValidation>
    <dataValidation type="list" showInputMessage="1" showErrorMessage="1" errorTitle="stop" sqref="B14:D14">
      <formula1>PlayerListMidFwd</formula1>
    </dataValidation>
    <dataValidation type="list" showInputMessage="1" showErrorMessage="1" errorTitle="stop" sqref="B10:D13">
      <formula1>PlayerListMid</formula1>
    </dataValidation>
    <dataValidation type="list" showInputMessage="1" showErrorMessage="1" errorTitle="stop" sqref="B5:D9">
      <formula1>PlayerListDef</formula1>
    </dataValidation>
    <dataValidation type="list" showInputMessage="1" showErrorMessage="1" errorTitle="stop" sqref="B4:D4">
      <formula1>PlayerListGK</formula1>
    </dataValidation>
  </dataValidations>
  <hyperlinks>
    <hyperlink ref="B4" r:id="rId1" display="https://fantasyfootball.telegraph.co.uk/premierleague/statistics/points/1059"/>
    <hyperlink ref="B5" r:id="rId2" display="https://fantasyfootball.telegraph.co.uk/premierleague/statistics/points/2004"/>
    <hyperlink ref="B6" r:id="rId3" display="https://fantasyfootball.telegraph.co.uk/premierleague/statistics/points/2017"/>
    <hyperlink ref="B8" r:id="rId4" display="https://fantasyfootball.telegraph.co.uk/premierleague/statistics/points/2057"/>
    <hyperlink ref="B9" r:id="rId5" display="https://fantasyfootball.telegraph.co.uk/premierleague/statistics/points/2041"/>
    <hyperlink ref="B10" r:id="rId6" display="https://fantasyfootball.telegraph.co.uk/premierleague/statistics/points/3203"/>
    <hyperlink ref="B11" r:id="rId7" display="https://fantasyfootball.telegraph.co.uk/premierleague/statistics/points/3054"/>
    <hyperlink ref="B12" r:id="rId8" display="https://fantasyfootball.telegraph.co.uk/premierleague/statistics/points/3301"/>
    <hyperlink ref="B14" r:id="rId9" display="https://fantasyfootball.telegraph.co.uk/premierleague/statistics/points/3233"/>
    <hyperlink ref="B15" r:id="rId10" display="https://fantasyfootball.telegraph.co.uk/premierleague/statistics/points/4015"/>
    <hyperlink ref="B16" r:id="rId11" display="https://fantasyfootball.telegraph.co.uk/premierleague/statistics/points/4024"/>
    <hyperlink ref="B7" r:id="rId12" display="https://fantasyfootball.telegraph.co.uk/premierleague/statistics/points/2225"/>
    <hyperlink ref="B13" r:id="rId13" display="https://fantasyfootball.telegraph.co.uk/premierleague/statistics/points/3057"/>
  </hyperlinks>
  <printOptions gridLines="1" gridLinesSet="0"/>
  <pageMargins left="0.75" right="0.75" top="1" bottom="1" header="0.5" footer="0.5"/>
  <pageSetup orientation="portrait" horizontalDpi="204" verticalDpi="196" r:id="rId14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36"/>
  <sheetViews>
    <sheetView workbookViewId="0">
      <pane xSplit="7" ySplit="3" topLeftCell="H4" activePane="bottomRight" state="frozen"/>
      <selection activeCell="A24" sqref="A24"/>
      <selection pane="topRight" activeCell="A24" sqref="A24"/>
      <selection pane="bottomLeft" activeCell="A24" sqref="A24"/>
      <selection pane="bottomRight" activeCell="B18" sqref="B18"/>
    </sheetView>
  </sheetViews>
  <sheetFormatPr defaultRowHeight="12.75" x14ac:dyDescent="0.2"/>
  <cols>
    <col min="1" max="1" width="0.28515625" hidden="1" customWidth="1"/>
    <col min="2" max="2" width="18.7109375" customWidth="1"/>
    <col min="3" max="4" width="0.140625" hidden="1" customWidth="1"/>
    <col min="5" max="5" width="1.28515625" hidden="1" customWidth="1"/>
    <col min="6" max="6" width="5.28515625" style="4" customWidth="1"/>
    <col min="7" max="7" width="11.140625" style="2" customWidth="1"/>
    <col min="8" max="49" width="10.140625" style="2" customWidth="1"/>
  </cols>
  <sheetData>
    <row r="1" spans="1:49" ht="20.25" x14ac:dyDescent="0.3">
      <c r="B1" s="1" t="s">
        <v>255</v>
      </c>
      <c r="C1" s="1"/>
      <c r="D1" s="1"/>
      <c r="E1" s="1"/>
    </row>
    <row r="2" spans="1:49" x14ac:dyDescent="0.2">
      <c r="B2" t="s">
        <v>0</v>
      </c>
      <c r="F2" s="4" t="s">
        <v>1</v>
      </c>
      <c r="G2" s="2" t="s">
        <v>2</v>
      </c>
      <c r="H2" s="21">
        <f>Scores!H1</f>
        <v>41870</v>
      </c>
      <c r="I2" s="21">
        <f>Scores!I1</f>
        <v>41877</v>
      </c>
      <c r="J2" s="21">
        <f>Scores!J1</f>
        <v>41884</v>
      </c>
      <c r="K2" s="21">
        <f>Scores!K1</f>
        <v>41891</v>
      </c>
      <c r="L2" s="21">
        <f>Scores!L1</f>
        <v>41898</v>
      </c>
      <c r="M2" s="21">
        <f>Scores!M1</f>
        <v>41905</v>
      </c>
      <c r="N2" s="21">
        <f>Scores!N1</f>
        <v>41912</v>
      </c>
      <c r="O2" s="21">
        <f>Scores!O1</f>
        <v>41919</v>
      </c>
      <c r="P2" s="21">
        <f>Scores!P1</f>
        <v>41926</v>
      </c>
      <c r="Q2" s="21">
        <f>Scores!Q1</f>
        <v>41933</v>
      </c>
      <c r="R2" s="21">
        <f>Scores!R1</f>
        <v>41940</v>
      </c>
      <c r="S2" s="21">
        <f>Scores!S1</f>
        <v>41947</v>
      </c>
      <c r="T2" s="21">
        <f>Scores!T1</f>
        <v>41954</v>
      </c>
      <c r="U2" s="21">
        <f>Scores!U1</f>
        <v>41961</v>
      </c>
      <c r="V2" s="21">
        <f>Scores!V1</f>
        <v>41968</v>
      </c>
      <c r="W2" s="21">
        <f>Scores!W1</f>
        <v>41975</v>
      </c>
      <c r="X2" s="21">
        <f>Scores!X1</f>
        <v>41982</v>
      </c>
      <c r="Y2" s="21">
        <f>Scores!Y1</f>
        <v>41989</v>
      </c>
      <c r="Z2" s="21">
        <f>Scores!Z1</f>
        <v>41996</v>
      </c>
      <c r="AA2" s="21">
        <f>Scores!AA1</f>
        <v>42003</v>
      </c>
      <c r="AB2" s="21">
        <f>Scores!AB1</f>
        <v>42010</v>
      </c>
      <c r="AC2" s="21">
        <f>Scores!AC1</f>
        <v>42017</v>
      </c>
      <c r="AD2" s="21">
        <f>Scores!AD1</f>
        <v>42024</v>
      </c>
      <c r="AE2" s="21">
        <f>Scores!AE1</f>
        <v>42031</v>
      </c>
      <c r="AF2" s="21">
        <f>Scores!AF1</f>
        <v>42038</v>
      </c>
      <c r="AG2" s="21">
        <f>Scores!AG1</f>
        <v>42045</v>
      </c>
      <c r="AH2" s="21">
        <f>Scores!AH1</f>
        <v>42052</v>
      </c>
      <c r="AI2" s="21">
        <f>Scores!AI1</f>
        <v>42059</v>
      </c>
      <c r="AJ2" s="21">
        <f>Scores!AJ1</f>
        <v>42066</v>
      </c>
      <c r="AK2" s="21">
        <f>Scores!AK1</f>
        <v>42073</v>
      </c>
      <c r="AL2" s="21">
        <f>Scores!AL1</f>
        <v>42080</v>
      </c>
      <c r="AM2" s="21">
        <f>Scores!AM1</f>
        <v>42087</v>
      </c>
      <c r="AN2" s="21">
        <f>Scores!AN1</f>
        <v>42094</v>
      </c>
      <c r="AO2" s="21">
        <f>Scores!AO1</f>
        <v>42101</v>
      </c>
      <c r="AP2" s="21">
        <f>Scores!AP1</f>
        <v>42108</v>
      </c>
      <c r="AQ2" s="21">
        <f>Scores!AQ1</f>
        <v>42115</v>
      </c>
      <c r="AR2" s="21">
        <f>Scores!AR1</f>
        <v>42122</v>
      </c>
      <c r="AS2" s="21">
        <f>Scores!AS1</f>
        <v>42129</v>
      </c>
      <c r="AT2" s="21">
        <f>Scores!AT1</f>
        <v>42136</v>
      </c>
      <c r="AU2" s="21">
        <f>Scores!AU1</f>
        <v>42143</v>
      </c>
      <c r="AV2" s="21">
        <f>Scores!AV1</f>
        <v>42150</v>
      </c>
      <c r="AW2" s="21">
        <f>Scores!AW1</f>
        <v>42157</v>
      </c>
    </row>
    <row r="3" spans="1:49" x14ac:dyDescent="0.2">
      <c r="H3" s="21" t="str">
        <f>Scores!H2</f>
        <v>Week 1</v>
      </c>
      <c r="I3" s="21" t="str">
        <f>Scores!I2</f>
        <v>Week 2</v>
      </c>
      <c r="J3" s="21" t="str">
        <f>Scores!J2</f>
        <v>Week 3</v>
      </c>
      <c r="K3" s="21" t="str">
        <f>Scores!K2</f>
        <v>Week 4</v>
      </c>
      <c r="L3" s="21" t="str">
        <f>Scores!L2</f>
        <v>Week 5</v>
      </c>
      <c r="M3" s="21" t="str">
        <f>Scores!M2</f>
        <v>Week 6</v>
      </c>
      <c r="N3" s="21" t="str">
        <f>Scores!N2</f>
        <v>Week 7</v>
      </c>
      <c r="O3" s="21" t="str">
        <f>Scores!O2</f>
        <v>Week 8</v>
      </c>
      <c r="P3" s="21" t="str">
        <f>Scores!P2</f>
        <v>Week 9</v>
      </c>
      <c r="Q3" s="21" t="str">
        <f>Scores!Q2</f>
        <v>Week 10</v>
      </c>
      <c r="R3" s="21" t="str">
        <f>Scores!R2</f>
        <v>Week 11</v>
      </c>
      <c r="S3" s="21" t="str">
        <f>Scores!S2</f>
        <v>Week 12</v>
      </c>
      <c r="T3" s="21" t="str">
        <f>Scores!T2</f>
        <v>Week 13</v>
      </c>
      <c r="U3" s="21" t="str">
        <f>Scores!U2</f>
        <v>Week 14</v>
      </c>
      <c r="V3" s="21" t="str">
        <f>Scores!V2</f>
        <v>Week 15</v>
      </c>
      <c r="W3" s="21" t="str">
        <f>Scores!W2</f>
        <v>Week 16</v>
      </c>
      <c r="X3" s="21" t="str">
        <f>Scores!X2</f>
        <v>Week 17</v>
      </c>
      <c r="Y3" s="21" t="str">
        <f>Scores!Y2</f>
        <v>Week 18</v>
      </c>
      <c r="Z3" s="21" t="str">
        <f>Scores!Z2</f>
        <v>Week 19</v>
      </c>
      <c r="AA3" s="21" t="str">
        <f>Scores!AA2</f>
        <v>Week 20</v>
      </c>
      <c r="AB3" s="21" t="str">
        <f>Scores!AB2</f>
        <v>Week 21</v>
      </c>
      <c r="AC3" s="21" t="str">
        <f>Scores!AC2</f>
        <v>Week 22</v>
      </c>
      <c r="AD3" s="21" t="str">
        <f>Scores!AD2</f>
        <v>Week 23</v>
      </c>
      <c r="AE3" s="21" t="str">
        <f>Scores!AE2</f>
        <v>Week 24</v>
      </c>
      <c r="AF3" s="21" t="str">
        <f>Scores!AF2</f>
        <v>Week 25</v>
      </c>
      <c r="AG3" s="21" t="str">
        <f>Scores!AG2</f>
        <v>Week 26</v>
      </c>
      <c r="AH3" s="21" t="str">
        <f>Scores!AH2</f>
        <v>Week 27</v>
      </c>
      <c r="AI3" s="21" t="str">
        <f>Scores!AI2</f>
        <v>Week 28</v>
      </c>
      <c r="AJ3" s="21" t="str">
        <f>Scores!AJ2</f>
        <v>Week 29</v>
      </c>
      <c r="AK3" s="21" t="str">
        <f>Scores!AK2</f>
        <v>Week 30</v>
      </c>
      <c r="AL3" s="21" t="str">
        <f>Scores!AL2</f>
        <v>Week 31</v>
      </c>
      <c r="AM3" s="21" t="str">
        <f>Scores!AM2</f>
        <v>Week 32</v>
      </c>
      <c r="AN3" s="21" t="str">
        <f>Scores!AN2</f>
        <v>Week 33</v>
      </c>
      <c r="AO3" s="21" t="str">
        <f>Scores!AO2</f>
        <v>Week 34</v>
      </c>
      <c r="AP3" s="21" t="str">
        <f>Scores!AP2</f>
        <v>Week 35</v>
      </c>
      <c r="AQ3" s="21" t="str">
        <f>Scores!AQ2</f>
        <v>Week 36</v>
      </c>
      <c r="AR3" s="21" t="str">
        <f>Scores!AR2</f>
        <v>Week 37</v>
      </c>
      <c r="AS3" s="21" t="str">
        <f>Scores!AS2</f>
        <v>Week 38</v>
      </c>
      <c r="AT3" s="21" t="str">
        <f>Scores!AT2</f>
        <v>Week 39</v>
      </c>
      <c r="AU3" s="21" t="str">
        <f>Scores!AU2</f>
        <v>Week 40</v>
      </c>
      <c r="AV3" s="21" t="str">
        <f>Scores!AV2</f>
        <v>Week 41</v>
      </c>
      <c r="AW3" s="21" t="str">
        <f>Scores!AW2</f>
        <v>Week 42</v>
      </c>
    </row>
    <row r="4" spans="1:49" s="54" customFormat="1" x14ac:dyDescent="0.2">
      <c r="A4" s="101"/>
      <c r="B4" s="96" t="s">
        <v>515</v>
      </c>
      <c r="C4" s="97"/>
      <c r="D4" s="97"/>
      <c r="E4" s="98"/>
      <c r="F4" s="99">
        <f xml:space="preserve"> 3.3- 3.3</f>
        <v>0</v>
      </c>
      <c r="G4" s="95">
        <f>SUM(H4:AU4)</f>
        <v>0</v>
      </c>
      <c r="H4" s="49">
        <f t="shared" ref="H4:O4" si="0">IF(ISBLANK(Ospina.D )," - ",Ospina.D)</f>
        <v>0</v>
      </c>
      <c r="I4" s="49">
        <f t="shared" si="0"/>
        <v>0</v>
      </c>
      <c r="J4" s="49">
        <f t="shared" si="0"/>
        <v>0</v>
      </c>
      <c r="K4" s="49" t="str">
        <f t="shared" si="0"/>
        <v xml:space="preserve"> - </v>
      </c>
      <c r="L4" s="49">
        <f t="shared" si="0"/>
        <v>0</v>
      </c>
      <c r="M4" s="49">
        <f t="shared" si="0"/>
        <v>0</v>
      </c>
      <c r="N4" s="49">
        <f t="shared" si="0"/>
        <v>0</v>
      </c>
      <c r="O4" s="49">
        <f t="shared" si="0"/>
        <v>0</v>
      </c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I4" s="94"/>
      <c r="AJ4" s="94"/>
      <c r="AK4" s="94"/>
      <c r="AL4" s="94"/>
      <c r="AM4" s="94"/>
      <c r="AN4" s="94"/>
      <c r="AO4" s="94"/>
      <c r="AP4" s="94"/>
      <c r="AQ4" s="94"/>
      <c r="AR4" s="94"/>
      <c r="AS4" s="94"/>
      <c r="AT4" s="94"/>
      <c r="AU4" s="94"/>
      <c r="AV4" s="94"/>
      <c r="AW4" s="94"/>
    </row>
    <row r="5" spans="1:49" s="54" customFormat="1" x14ac:dyDescent="0.2">
      <c r="B5" s="81" t="s">
        <v>82</v>
      </c>
      <c r="C5" s="23"/>
      <c r="D5" s="23"/>
      <c r="E5" s="25"/>
      <c r="F5" s="50">
        <v>2.2999999999999998</v>
      </c>
      <c r="G5" s="48">
        <f>SUM(H5:AW5)</f>
        <v>13</v>
      </c>
      <c r="H5" s="94"/>
      <c r="I5" s="94"/>
      <c r="J5" s="94"/>
      <c r="K5" s="94"/>
      <c r="L5" s="94"/>
      <c r="M5" s="94"/>
      <c r="N5" s="94"/>
      <c r="O5" s="94"/>
      <c r="P5" s="49" t="str">
        <f t="shared" ref="P5:AW5" si="1">IF(ISBLANK(Fabianski.L )," - ",Fabianski.L)</f>
        <v xml:space="preserve"> - </v>
      </c>
      <c r="Q5" s="49">
        <f t="shared" si="1"/>
        <v>1</v>
      </c>
      <c r="R5" s="49">
        <f t="shared" si="1"/>
        <v>6</v>
      </c>
      <c r="S5" s="49">
        <f t="shared" si="1"/>
        <v>6</v>
      </c>
      <c r="T5" s="49" t="str">
        <f t="shared" si="1"/>
        <v xml:space="preserve"> - </v>
      </c>
      <c r="U5" s="49" t="str">
        <f t="shared" si="1"/>
        <v xml:space="preserve"> - </v>
      </c>
      <c r="V5" s="49" t="str">
        <f t="shared" si="1"/>
        <v xml:space="preserve"> - </v>
      </c>
      <c r="W5" s="49" t="str">
        <f t="shared" si="1"/>
        <v xml:space="preserve"> - </v>
      </c>
      <c r="X5" s="49" t="str">
        <f t="shared" si="1"/>
        <v xml:space="preserve"> - </v>
      </c>
      <c r="Y5" s="49" t="str">
        <f t="shared" si="1"/>
        <v xml:space="preserve"> - </v>
      </c>
      <c r="Z5" s="49" t="str">
        <f t="shared" si="1"/>
        <v xml:space="preserve"> - </v>
      </c>
      <c r="AA5" s="49" t="str">
        <f t="shared" si="1"/>
        <v xml:space="preserve"> - </v>
      </c>
      <c r="AB5" s="49" t="str">
        <f t="shared" si="1"/>
        <v xml:space="preserve"> - </v>
      </c>
      <c r="AC5" s="49" t="str">
        <f t="shared" si="1"/>
        <v xml:space="preserve"> - </v>
      </c>
      <c r="AD5" s="49" t="str">
        <f t="shared" si="1"/>
        <v xml:space="preserve"> - </v>
      </c>
      <c r="AE5" s="49" t="str">
        <f t="shared" si="1"/>
        <v xml:space="preserve"> - </v>
      </c>
      <c r="AF5" s="49" t="str">
        <f t="shared" si="1"/>
        <v xml:space="preserve"> - </v>
      </c>
      <c r="AG5" s="49" t="str">
        <f t="shared" si="1"/>
        <v xml:space="preserve"> - </v>
      </c>
      <c r="AH5" s="49" t="str">
        <f t="shared" si="1"/>
        <v xml:space="preserve"> - </v>
      </c>
      <c r="AI5" s="49" t="str">
        <f t="shared" si="1"/>
        <v xml:space="preserve"> - </v>
      </c>
      <c r="AJ5" s="49" t="str">
        <f t="shared" si="1"/>
        <v xml:space="preserve"> - </v>
      </c>
      <c r="AK5" s="49" t="str">
        <f t="shared" si="1"/>
        <v xml:space="preserve"> - </v>
      </c>
      <c r="AL5" s="49" t="str">
        <f t="shared" si="1"/>
        <v xml:space="preserve"> - </v>
      </c>
      <c r="AM5" s="49" t="str">
        <f t="shared" si="1"/>
        <v xml:space="preserve"> - </v>
      </c>
      <c r="AN5" s="49" t="str">
        <f t="shared" si="1"/>
        <v xml:space="preserve"> - </v>
      </c>
      <c r="AO5" s="49" t="str">
        <f t="shared" si="1"/>
        <v xml:space="preserve"> - </v>
      </c>
      <c r="AP5" s="49" t="str">
        <f t="shared" si="1"/>
        <v xml:space="preserve"> - </v>
      </c>
      <c r="AQ5" s="49" t="str">
        <f t="shared" si="1"/>
        <v xml:space="preserve"> - </v>
      </c>
      <c r="AR5" s="49" t="str">
        <f t="shared" si="1"/>
        <v xml:space="preserve"> - </v>
      </c>
      <c r="AS5" s="49" t="str">
        <f t="shared" si="1"/>
        <v xml:space="preserve"> - </v>
      </c>
      <c r="AT5" s="49" t="str">
        <f t="shared" si="1"/>
        <v xml:space="preserve"> - </v>
      </c>
      <c r="AU5" s="49" t="str">
        <f t="shared" si="1"/>
        <v xml:space="preserve"> - </v>
      </c>
      <c r="AV5" s="49" t="str">
        <f t="shared" si="1"/>
        <v xml:space="preserve"> - </v>
      </c>
      <c r="AW5" s="49" t="str">
        <f t="shared" si="1"/>
        <v xml:space="preserve"> - </v>
      </c>
    </row>
    <row r="6" spans="1:49" s="54" customFormat="1" x14ac:dyDescent="0.2">
      <c r="B6" s="81" t="s">
        <v>535</v>
      </c>
      <c r="C6" s="23"/>
      <c r="D6" s="23"/>
      <c r="E6" s="3"/>
      <c r="F6" s="50">
        <v>4.5</v>
      </c>
      <c r="G6" s="48">
        <f t="shared" ref="G6:G16" si="2">SUM(H6:AU6)</f>
        <v>23</v>
      </c>
      <c r="H6" s="49">
        <f t="shared" ref="H6:AW6" si="3">IF(ISBLANK(Cresswell.A )," - ",Cresswell.A)</f>
        <v>2</v>
      </c>
      <c r="I6" s="49">
        <f t="shared" si="3"/>
        <v>2</v>
      </c>
      <c r="J6" s="49">
        <f t="shared" si="3"/>
        <v>-1</v>
      </c>
      <c r="K6" s="49" t="str">
        <f t="shared" si="3"/>
        <v xml:space="preserve"> - </v>
      </c>
      <c r="L6" s="49">
        <f t="shared" si="3"/>
        <v>1</v>
      </c>
      <c r="M6" s="49">
        <f t="shared" si="3"/>
        <v>2</v>
      </c>
      <c r="N6" s="49">
        <f t="shared" si="3"/>
        <v>1</v>
      </c>
      <c r="O6" s="49">
        <f t="shared" si="3"/>
        <v>5</v>
      </c>
      <c r="P6" s="49" t="str">
        <f t="shared" si="3"/>
        <v xml:space="preserve"> - </v>
      </c>
      <c r="Q6" s="49">
        <f t="shared" si="3"/>
        <v>5</v>
      </c>
      <c r="R6" s="49">
        <f t="shared" si="3"/>
        <v>5</v>
      </c>
      <c r="S6" s="49">
        <f t="shared" si="3"/>
        <v>1</v>
      </c>
      <c r="T6" s="49" t="str">
        <f t="shared" si="3"/>
        <v xml:space="preserve"> - </v>
      </c>
      <c r="U6" s="49" t="str">
        <f t="shared" si="3"/>
        <v xml:space="preserve"> - </v>
      </c>
      <c r="V6" s="49" t="str">
        <f t="shared" si="3"/>
        <v xml:space="preserve"> - </v>
      </c>
      <c r="W6" s="49" t="str">
        <f t="shared" si="3"/>
        <v xml:space="preserve"> - </v>
      </c>
      <c r="X6" s="49" t="str">
        <f t="shared" si="3"/>
        <v xml:space="preserve"> - </v>
      </c>
      <c r="Y6" s="49" t="str">
        <f t="shared" si="3"/>
        <v xml:space="preserve"> - </v>
      </c>
      <c r="Z6" s="49" t="str">
        <f t="shared" si="3"/>
        <v xml:space="preserve"> - </v>
      </c>
      <c r="AA6" s="49" t="str">
        <f t="shared" si="3"/>
        <v xml:space="preserve"> - </v>
      </c>
      <c r="AB6" s="49" t="str">
        <f t="shared" si="3"/>
        <v xml:space="preserve"> - </v>
      </c>
      <c r="AC6" s="49" t="str">
        <f t="shared" si="3"/>
        <v xml:space="preserve"> - </v>
      </c>
      <c r="AD6" s="49" t="str">
        <f t="shared" si="3"/>
        <v xml:space="preserve"> - </v>
      </c>
      <c r="AE6" s="49" t="str">
        <f t="shared" si="3"/>
        <v xml:space="preserve"> - </v>
      </c>
      <c r="AF6" s="49" t="str">
        <f t="shared" si="3"/>
        <v xml:space="preserve"> - </v>
      </c>
      <c r="AG6" s="49" t="str">
        <f t="shared" si="3"/>
        <v xml:space="preserve"> - </v>
      </c>
      <c r="AH6" s="49" t="str">
        <f t="shared" si="3"/>
        <v xml:space="preserve"> - </v>
      </c>
      <c r="AI6" s="49" t="str">
        <f t="shared" si="3"/>
        <v xml:space="preserve"> - </v>
      </c>
      <c r="AJ6" s="49" t="str">
        <f t="shared" si="3"/>
        <v xml:space="preserve"> - </v>
      </c>
      <c r="AK6" s="49" t="str">
        <f t="shared" si="3"/>
        <v xml:space="preserve"> - </v>
      </c>
      <c r="AL6" s="49" t="str">
        <f t="shared" si="3"/>
        <v xml:space="preserve"> - </v>
      </c>
      <c r="AM6" s="49" t="str">
        <f t="shared" si="3"/>
        <v xml:space="preserve"> - </v>
      </c>
      <c r="AN6" s="49" t="str">
        <f t="shared" si="3"/>
        <v xml:space="preserve"> - </v>
      </c>
      <c r="AO6" s="49" t="str">
        <f t="shared" si="3"/>
        <v xml:space="preserve"> - </v>
      </c>
      <c r="AP6" s="49" t="str">
        <f t="shared" si="3"/>
        <v xml:space="preserve"> - </v>
      </c>
      <c r="AQ6" s="49" t="str">
        <f t="shared" si="3"/>
        <v xml:space="preserve"> - </v>
      </c>
      <c r="AR6" s="49" t="str">
        <f t="shared" si="3"/>
        <v xml:space="preserve"> - </v>
      </c>
      <c r="AS6" s="49" t="str">
        <f t="shared" si="3"/>
        <v xml:space="preserve"> - </v>
      </c>
      <c r="AT6" s="49" t="str">
        <f t="shared" si="3"/>
        <v xml:space="preserve"> - </v>
      </c>
      <c r="AU6" s="49" t="str">
        <f t="shared" si="3"/>
        <v xml:space="preserve"> - </v>
      </c>
      <c r="AV6" s="49" t="str">
        <f t="shared" si="3"/>
        <v xml:space="preserve"> - </v>
      </c>
      <c r="AW6" s="49" t="str">
        <f t="shared" si="3"/>
        <v xml:space="preserve"> - </v>
      </c>
    </row>
    <row r="7" spans="1:49" s="54" customFormat="1" x14ac:dyDescent="0.2">
      <c r="B7" s="81" t="s">
        <v>344</v>
      </c>
      <c r="C7" s="23"/>
      <c r="D7" s="23"/>
      <c r="E7" s="3"/>
      <c r="F7" s="50">
        <v>5</v>
      </c>
      <c r="G7" s="48">
        <f t="shared" si="2"/>
        <v>18</v>
      </c>
      <c r="H7" s="49">
        <f t="shared" ref="H7:AW7" si="4">IF(ISBLANK(Caulker.S )," - ",Caulker.S)</f>
        <v>2</v>
      </c>
      <c r="I7" s="49">
        <f t="shared" si="4"/>
        <v>-1</v>
      </c>
      <c r="J7" s="49">
        <f t="shared" si="4"/>
        <v>6</v>
      </c>
      <c r="K7" s="49" t="str">
        <f t="shared" si="4"/>
        <v xml:space="preserve"> - </v>
      </c>
      <c r="L7" s="49">
        <f t="shared" si="4"/>
        <v>-1</v>
      </c>
      <c r="M7" s="49">
        <f t="shared" si="4"/>
        <v>6</v>
      </c>
      <c r="N7" s="49">
        <f t="shared" si="4"/>
        <v>1</v>
      </c>
      <c r="O7" s="49">
        <f t="shared" si="4"/>
        <v>1</v>
      </c>
      <c r="P7" s="49" t="str">
        <f t="shared" si="4"/>
        <v xml:space="preserve"> - </v>
      </c>
      <c r="Q7" s="49">
        <f t="shared" si="4"/>
        <v>-3</v>
      </c>
      <c r="R7" s="49">
        <f t="shared" si="4"/>
        <v>6</v>
      </c>
      <c r="S7" s="49">
        <f t="shared" si="4"/>
        <v>1</v>
      </c>
      <c r="T7" s="49" t="str">
        <f t="shared" si="4"/>
        <v xml:space="preserve"> - </v>
      </c>
      <c r="U7" s="49" t="str">
        <f t="shared" si="4"/>
        <v xml:space="preserve"> - </v>
      </c>
      <c r="V7" s="49" t="str">
        <f t="shared" si="4"/>
        <v xml:space="preserve"> - </v>
      </c>
      <c r="W7" s="49" t="str">
        <f t="shared" si="4"/>
        <v xml:space="preserve"> - </v>
      </c>
      <c r="X7" s="49" t="str">
        <f t="shared" si="4"/>
        <v xml:space="preserve"> - </v>
      </c>
      <c r="Y7" s="49" t="str">
        <f t="shared" si="4"/>
        <v xml:space="preserve"> - </v>
      </c>
      <c r="Z7" s="49" t="str">
        <f t="shared" si="4"/>
        <v xml:space="preserve"> - </v>
      </c>
      <c r="AA7" s="49" t="str">
        <f t="shared" si="4"/>
        <v xml:space="preserve"> - </v>
      </c>
      <c r="AB7" s="49" t="str">
        <f t="shared" si="4"/>
        <v xml:space="preserve"> - </v>
      </c>
      <c r="AC7" s="49" t="str">
        <f t="shared" si="4"/>
        <v xml:space="preserve"> - </v>
      </c>
      <c r="AD7" s="49" t="str">
        <f t="shared" si="4"/>
        <v xml:space="preserve"> - </v>
      </c>
      <c r="AE7" s="49" t="str">
        <f t="shared" si="4"/>
        <v xml:space="preserve"> - </v>
      </c>
      <c r="AF7" s="49" t="str">
        <f t="shared" si="4"/>
        <v xml:space="preserve"> - </v>
      </c>
      <c r="AG7" s="49" t="str">
        <f t="shared" si="4"/>
        <v xml:space="preserve"> - </v>
      </c>
      <c r="AH7" s="49" t="str">
        <f t="shared" si="4"/>
        <v xml:space="preserve"> - </v>
      </c>
      <c r="AI7" s="49" t="str">
        <f t="shared" si="4"/>
        <v xml:space="preserve"> - </v>
      </c>
      <c r="AJ7" s="49" t="str">
        <f t="shared" si="4"/>
        <v xml:space="preserve"> - </v>
      </c>
      <c r="AK7" s="49" t="str">
        <f t="shared" si="4"/>
        <v xml:space="preserve"> - </v>
      </c>
      <c r="AL7" s="49" t="str">
        <f t="shared" si="4"/>
        <v xml:space="preserve"> - </v>
      </c>
      <c r="AM7" s="49" t="str">
        <f t="shared" si="4"/>
        <v xml:space="preserve"> - </v>
      </c>
      <c r="AN7" s="49" t="str">
        <f t="shared" si="4"/>
        <v xml:space="preserve"> - </v>
      </c>
      <c r="AO7" s="49" t="str">
        <f t="shared" si="4"/>
        <v xml:space="preserve"> - </v>
      </c>
      <c r="AP7" s="49" t="str">
        <f t="shared" si="4"/>
        <v xml:space="preserve"> - </v>
      </c>
      <c r="AQ7" s="49" t="str">
        <f t="shared" si="4"/>
        <v xml:space="preserve"> - </v>
      </c>
      <c r="AR7" s="49" t="str">
        <f t="shared" si="4"/>
        <v xml:space="preserve"> - </v>
      </c>
      <c r="AS7" s="49" t="str">
        <f t="shared" si="4"/>
        <v xml:space="preserve"> - </v>
      </c>
      <c r="AT7" s="49" t="str">
        <f t="shared" si="4"/>
        <v xml:space="preserve"> - </v>
      </c>
      <c r="AU7" s="49" t="str">
        <f t="shared" si="4"/>
        <v xml:space="preserve"> - </v>
      </c>
      <c r="AV7" s="49" t="str">
        <f t="shared" si="4"/>
        <v xml:space="preserve"> - </v>
      </c>
      <c r="AW7" s="49" t="str">
        <f t="shared" si="4"/>
        <v xml:space="preserve"> - </v>
      </c>
    </row>
    <row r="8" spans="1:49" s="54" customFormat="1" x14ac:dyDescent="0.2">
      <c r="B8" s="81" t="s">
        <v>326</v>
      </c>
      <c r="C8" s="23"/>
      <c r="D8" s="23"/>
      <c r="E8" s="3"/>
      <c r="F8" s="50">
        <v>3</v>
      </c>
      <c r="G8" s="48">
        <f t="shared" si="2"/>
        <v>23</v>
      </c>
      <c r="H8" s="49">
        <f t="shared" ref="H8:AW8" si="5">IF(ISBLANK(Reid.W )," - ",Reid.W)</f>
        <v>2</v>
      </c>
      <c r="I8" s="49">
        <f t="shared" si="5"/>
        <v>1</v>
      </c>
      <c r="J8" s="49">
        <f t="shared" si="5"/>
        <v>0</v>
      </c>
      <c r="K8" s="49" t="str">
        <f t="shared" si="5"/>
        <v xml:space="preserve"> - </v>
      </c>
      <c r="L8" s="49">
        <f t="shared" si="5"/>
        <v>0</v>
      </c>
      <c r="M8" s="49">
        <f t="shared" si="5"/>
        <v>6</v>
      </c>
      <c r="N8" s="49">
        <f t="shared" si="5"/>
        <v>1</v>
      </c>
      <c r="O8" s="49">
        <f t="shared" si="5"/>
        <v>6</v>
      </c>
      <c r="P8" s="49" t="str">
        <f t="shared" si="5"/>
        <v xml:space="preserve"> - </v>
      </c>
      <c r="Q8" s="49">
        <f t="shared" si="5"/>
        <v>1</v>
      </c>
      <c r="R8" s="49">
        <f t="shared" si="5"/>
        <v>2</v>
      </c>
      <c r="S8" s="49">
        <f t="shared" si="5"/>
        <v>4</v>
      </c>
      <c r="T8" s="49" t="str">
        <f t="shared" si="5"/>
        <v xml:space="preserve"> - </v>
      </c>
      <c r="U8" s="49" t="str">
        <f t="shared" si="5"/>
        <v xml:space="preserve"> - </v>
      </c>
      <c r="V8" s="49" t="str">
        <f t="shared" si="5"/>
        <v xml:space="preserve"> - </v>
      </c>
      <c r="W8" s="49" t="str">
        <f t="shared" si="5"/>
        <v xml:space="preserve"> - </v>
      </c>
      <c r="X8" s="49" t="str">
        <f t="shared" si="5"/>
        <v xml:space="preserve"> - </v>
      </c>
      <c r="Y8" s="49" t="str">
        <f t="shared" si="5"/>
        <v xml:space="preserve"> - </v>
      </c>
      <c r="Z8" s="49" t="str">
        <f t="shared" si="5"/>
        <v xml:space="preserve"> - </v>
      </c>
      <c r="AA8" s="49" t="str">
        <f t="shared" si="5"/>
        <v xml:space="preserve"> - </v>
      </c>
      <c r="AB8" s="49" t="str">
        <f t="shared" si="5"/>
        <v xml:space="preserve"> - </v>
      </c>
      <c r="AC8" s="49" t="str">
        <f t="shared" si="5"/>
        <v xml:space="preserve"> - </v>
      </c>
      <c r="AD8" s="49" t="str">
        <f t="shared" si="5"/>
        <v xml:space="preserve"> - </v>
      </c>
      <c r="AE8" s="49" t="str">
        <f t="shared" si="5"/>
        <v xml:space="preserve"> - </v>
      </c>
      <c r="AF8" s="49" t="str">
        <f t="shared" si="5"/>
        <v xml:space="preserve"> - </v>
      </c>
      <c r="AG8" s="49" t="str">
        <f t="shared" si="5"/>
        <v xml:space="preserve"> - </v>
      </c>
      <c r="AH8" s="49" t="str">
        <f t="shared" si="5"/>
        <v xml:space="preserve"> - </v>
      </c>
      <c r="AI8" s="49" t="str">
        <f t="shared" si="5"/>
        <v xml:space="preserve"> - </v>
      </c>
      <c r="AJ8" s="49" t="str">
        <f t="shared" si="5"/>
        <v xml:space="preserve"> - </v>
      </c>
      <c r="AK8" s="49" t="str">
        <f t="shared" si="5"/>
        <v xml:space="preserve"> - </v>
      </c>
      <c r="AL8" s="49" t="str">
        <f t="shared" si="5"/>
        <v xml:space="preserve"> - </v>
      </c>
      <c r="AM8" s="49" t="str">
        <f t="shared" si="5"/>
        <v xml:space="preserve"> - </v>
      </c>
      <c r="AN8" s="49" t="str">
        <f t="shared" si="5"/>
        <v xml:space="preserve"> - </v>
      </c>
      <c r="AO8" s="49" t="str">
        <f t="shared" si="5"/>
        <v xml:space="preserve"> - </v>
      </c>
      <c r="AP8" s="49" t="str">
        <f t="shared" si="5"/>
        <v xml:space="preserve"> - </v>
      </c>
      <c r="AQ8" s="49" t="str">
        <f t="shared" si="5"/>
        <v xml:space="preserve"> - </v>
      </c>
      <c r="AR8" s="49" t="str">
        <f t="shared" si="5"/>
        <v xml:space="preserve"> - </v>
      </c>
      <c r="AS8" s="49" t="str">
        <f t="shared" si="5"/>
        <v xml:space="preserve"> - </v>
      </c>
      <c r="AT8" s="49" t="str">
        <f t="shared" si="5"/>
        <v xml:space="preserve"> - </v>
      </c>
      <c r="AU8" s="49" t="str">
        <f t="shared" si="5"/>
        <v xml:space="preserve"> - </v>
      </c>
      <c r="AV8" s="49" t="str">
        <f t="shared" si="5"/>
        <v xml:space="preserve"> - </v>
      </c>
      <c r="AW8" s="49" t="str">
        <f t="shared" si="5"/>
        <v xml:space="preserve"> - </v>
      </c>
    </row>
    <row r="9" spans="1:49" s="54" customFormat="1" x14ac:dyDescent="0.2">
      <c r="B9" s="81" t="s">
        <v>365</v>
      </c>
      <c r="C9" s="23"/>
      <c r="D9" s="23"/>
      <c r="E9" s="3"/>
      <c r="F9" s="50">
        <v>2.9</v>
      </c>
      <c r="G9" s="48">
        <f t="shared" si="2"/>
        <v>17</v>
      </c>
      <c r="H9" s="49">
        <f t="shared" ref="H9:AW9" si="6">IF(ISBLANK(Ward.J )," - ",Ward.J)</f>
        <v>1</v>
      </c>
      <c r="I9" s="49">
        <f t="shared" si="6"/>
        <v>0</v>
      </c>
      <c r="J9" s="49">
        <f t="shared" si="6"/>
        <v>0</v>
      </c>
      <c r="K9" s="49" t="str">
        <f t="shared" si="6"/>
        <v xml:space="preserve"> - </v>
      </c>
      <c r="L9" s="49">
        <f t="shared" si="6"/>
        <v>6</v>
      </c>
      <c r="M9" s="49">
        <f t="shared" si="6"/>
        <v>1</v>
      </c>
      <c r="N9" s="49">
        <f t="shared" si="6"/>
        <v>6</v>
      </c>
      <c r="O9" s="49">
        <f t="shared" si="6"/>
        <v>1</v>
      </c>
      <c r="P9" s="49" t="str">
        <f t="shared" si="6"/>
        <v xml:space="preserve"> - </v>
      </c>
      <c r="Q9" s="49">
        <f t="shared" si="6"/>
        <v>1</v>
      </c>
      <c r="R9" s="49">
        <f t="shared" si="6"/>
        <v>1</v>
      </c>
      <c r="S9" s="49">
        <f t="shared" si="6"/>
        <v>0</v>
      </c>
      <c r="T9" s="49" t="str">
        <f t="shared" si="6"/>
        <v xml:space="preserve"> - </v>
      </c>
      <c r="U9" s="49" t="str">
        <f t="shared" si="6"/>
        <v xml:space="preserve"> - </v>
      </c>
      <c r="V9" s="49" t="str">
        <f t="shared" si="6"/>
        <v xml:space="preserve"> - </v>
      </c>
      <c r="W9" s="49" t="str">
        <f t="shared" si="6"/>
        <v xml:space="preserve"> - </v>
      </c>
      <c r="X9" s="49" t="str">
        <f t="shared" si="6"/>
        <v xml:space="preserve"> - </v>
      </c>
      <c r="Y9" s="49" t="str">
        <f t="shared" si="6"/>
        <v xml:space="preserve"> - </v>
      </c>
      <c r="Z9" s="49" t="str">
        <f t="shared" si="6"/>
        <v xml:space="preserve"> - </v>
      </c>
      <c r="AA9" s="49" t="str">
        <f t="shared" si="6"/>
        <v xml:space="preserve"> - </v>
      </c>
      <c r="AB9" s="49" t="str">
        <f t="shared" si="6"/>
        <v xml:space="preserve"> - </v>
      </c>
      <c r="AC9" s="49" t="str">
        <f t="shared" si="6"/>
        <v xml:space="preserve"> - </v>
      </c>
      <c r="AD9" s="49" t="str">
        <f t="shared" si="6"/>
        <v xml:space="preserve"> - </v>
      </c>
      <c r="AE9" s="49" t="str">
        <f t="shared" si="6"/>
        <v xml:space="preserve"> - </v>
      </c>
      <c r="AF9" s="49" t="str">
        <f t="shared" si="6"/>
        <v xml:space="preserve"> - </v>
      </c>
      <c r="AG9" s="49" t="str">
        <f t="shared" si="6"/>
        <v xml:space="preserve"> - </v>
      </c>
      <c r="AH9" s="49" t="str">
        <f t="shared" si="6"/>
        <v xml:space="preserve"> - </v>
      </c>
      <c r="AI9" s="49" t="str">
        <f t="shared" si="6"/>
        <v xml:space="preserve"> - </v>
      </c>
      <c r="AJ9" s="49" t="str">
        <f t="shared" si="6"/>
        <v xml:space="preserve"> - </v>
      </c>
      <c r="AK9" s="49" t="str">
        <f t="shared" si="6"/>
        <v xml:space="preserve"> - </v>
      </c>
      <c r="AL9" s="49" t="str">
        <f t="shared" si="6"/>
        <v xml:space="preserve"> - </v>
      </c>
      <c r="AM9" s="49" t="str">
        <f t="shared" si="6"/>
        <v xml:space="preserve"> - </v>
      </c>
      <c r="AN9" s="49" t="str">
        <f t="shared" si="6"/>
        <v xml:space="preserve"> - </v>
      </c>
      <c r="AO9" s="49" t="str">
        <f t="shared" si="6"/>
        <v xml:space="preserve"> - </v>
      </c>
      <c r="AP9" s="49" t="str">
        <f t="shared" si="6"/>
        <v xml:space="preserve"> - </v>
      </c>
      <c r="AQ9" s="49" t="str">
        <f t="shared" si="6"/>
        <v xml:space="preserve"> - </v>
      </c>
      <c r="AR9" s="49" t="str">
        <f t="shared" si="6"/>
        <v xml:space="preserve"> - </v>
      </c>
      <c r="AS9" s="49" t="str">
        <f t="shared" si="6"/>
        <v xml:space="preserve"> - </v>
      </c>
      <c r="AT9" s="49" t="str">
        <f t="shared" si="6"/>
        <v xml:space="preserve"> - </v>
      </c>
      <c r="AU9" s="49" t="str">
        <f t="shared" si="6"/>
        <v xml:space="preserve"> - </v>
      </c>
      <c r="AV9" s="49" t="str">
        <f t="shared" si="6"/>
        <v xml:space="preserve"> - </v>
      </c>
      <c r="AW9" s="49" t="str">
        <f t="shared" si="6"/>
        <v xml:space="preserve"> - </v>
      </c>
    </row>
    <row r="10" spans="1:49" s="54" customFormat="1" x14ac:dyDescent="0.2">
      <c r="B10" s="81" t="s">
        <v>216</v>
      </c>
      <c r="C10" s="23"/>
      <c r="D10" s="23"/>
      <c r="E10" s="3"/>
      <c r="F10" s="50">
        <v>9.5</v>
      </c>
      <c r="G10" s="48">
        <f t="shared" si="2"/>
        <v>28</v>
      </c>
      <c r="H10" s="49">
        <f t="shared" ref="H10:AW10" si="7">IF(ISBLANK(Toure.Y )," - ",Toure.Y)</f>
        <v>5</v>
      </c>
      <c r="I10" s="49">
        <f t="shared" si="7"/>
        <v>1</v>
      </c>
      <c r="J10" s="49">
        <f t="shared" si="7"/>
        <v>1</v>
      </c>
      <c r="K10" s="49" t="str">
        <f t="shared" si="7"/>
        <v xml:space="preserve"> - </v>
      </c>
      <c r="L10" s="49">
        <f t="shared" si="7"/>
        <v>0</v>
      </c>
      <c r="M10" s="49">
        <f t="shared" si="7"/>
        <v>1</v>
      </c>
      <c r="N10" s="49">
        <f t="shared" si="7"/>
        <v>5</v>
      </c>
      <c r="O10" s="49">
        <f t="shared" si="7"/>
        <v>7</v>
      </c>
      <c r="P10" s="49" t="str">
        <f t="shared" si="7"/>
        <v xml:space="preserve"> - </v>
      </c>
      <c r="Q10" s="49">
        <f t="shared" si="7"/>
        <v>1</v>
      </c>
      <c r="R10" s="49">
        <f t="shared" si="7"/>
        <v>2</v>
      </c>
      <c r="S10" s="49">
        <f t="shared" si="7"/>
        <v>5</v>
      </c>
      <c r="T10" s="49" t="str">
        <f t="shared" si="7"/>
        <v xml:space="preserve"> - </v>
      </c>
      <c r="U10" s="49" t="str">
        <f t="shared" si="7"/>
        <v xml:space="preserve"> - </v>
      </c>
      <c r="V10" s="49" t="str">
        <f t="shared" si="7"/>
        <v xml:space="preserve"> - </v>
      </c>
      <c r="W10" s="49" t="str">
        <f t="shared" si="7"/>
        <v xml:space="preserve"> - </v>
      </c>
      <c r="X10" s="49" t="str">
        <f t="shared" si="7"/>
        <v xml:space="preserve"> - </v>
      </c>
      <c r="Y10" s="49" t="str">
        <f t="shared" si="7"/>
        <v xml:space="preserve"> - </v>
      </c>
      <c r="Z10" s="49" t="str">
        <f t="shared" si="7"/>
        <v xml:space="preserve"> - </v>
      </c>
      <c r="AA10" s="49" t="str">
        <f t="shared" si="7"/>
        <v xml:space="preserve"> - </v>
      </c>
      <c r="AB10" s="49" t="str">
        <f t="shared" si="7"/>
        <v xml:space="preserve"> - </v>
      </c>
      <c r="AC10" s="49" t="str">
        <f t="shared" si="7"/>
        <v xml:space="preserve"> - </v>
      </c>
      <c r="AD10" s="49" t="str">
        <f t="shared" si="7"/>
        <v xml:space="preserve"> - </v>
      </c>
      <c r="AE10" s="49" t="str">
        <f t="shared" si="7"/>
        <v xml:space="preserve"> - </v>
      </c>
      <c r="AF10" s="49" t="str">
        <f t="shared" si="7"/>
        <v xml:space="preserve"> - </v>
      </c>
      <c r="AG10" s="49" t="str">
        <f t="shared" si="7"/>
        <v xml:space="preserve"> - </v>
      </c>
      <c r="AH10" s="49" t="str">
        <f t="shared" si="7"/>
        <v xml:space="preserve"> - </v>
      </c>
      <c r="AI10" s="49" t="str">
        <f t="shared" si="7"/>
        <v xml:space="preserve"> - </v>
      </c>
      <c r="AJ10" s="49" t="str">
        <f t="shared" si="7"/>
        <v xml:space="preserve"> - </v>
      </c>
      <c r="AK10" s="49" t="str">
        <f t="shared" si="7"/>
        <v xml:space="preserve"> - </v>
      </c>
      <c r="AL10" s="49" t="str">
        <f t="shared" si="7"/>
        <v xml:space="preserve"> - </v>
      </c>
      <c r="AM10" s="49" t="str">
        <f t="shared" si="7"/>
        <v xml:space="preserve"> - </v>
      </c>
      <c r="AN10" s="49" t="str">
        <f t="shared" si="7"/>
        <v xml:space="preserve"> - </v>
      </c>
      <c r="AO10" s="49" t="str">
        <f t="shared" si="7"/>
        <v xml:space="preserve"> - </v>
      </c>
      <c r="AP10" s="49" t="str">
        <f t="shared" si="7"/>
        <v xml:space="preserve"> - </v>
      </c>
      <c r="AQ10" s="49" t="str">
        <f t="shared" si="7"/>
        <v xml:space="preserve"> - </v>
      </c>
      <c r="AR10" s="49" t="str">
        <f t="shared" si="7"/>
        <v xml:space="preserve"> - </v>
      </c>
      <c r="AS10" s="49" t="str">
        <f t="shared" si="7"/>
        <v xml:space="preserve"> - </v>
      </c>
      <c r="AT10" s="49" t="str">
        <f t="shared" si="7"/>
        <v xml:space="preserve"> - </v>
      </c>
      <c r="AU10" s="49" t="str">
        <f t="shared" si="7"/>
        <v xml:space="preserve"> - </v>
      </c>
      <c r="AV10" s="49" t="str">
        <f t="shared" si="7"/>
        <v xml:space="preserve"> - </v>
      </c>
      <c r="AW10" s="49" t="str">
        <f t="shared" si="7"/>
        <v xml:space="preserve"> - </v>
      </c>
    </row>
    <row r="11" spans="1:49" s="54" customFormat="1" x14ac:dyDescent="0.2">
      <c r="B11" s="81" t="s">
        <v>166</v>
      </c>
      <c r="C11" s="23"/>
      <c r="D11" s="23"/>
      <c r="E11" s="3"/>
      <c r="F11" s="50">
        <v>3.6</v>
      </c>
      <c r="G11" s="48">
        <f t="shared" si="2"/>
        <v>23</v>
      </c>
      <c r="H11" s="49">
        <f t="shared" ref="H11:AW11" si="8">IF(ISBLANK(Huddlestone.T )," - ",Huddlestone.T)</f>
        <v>2</v>
      </c>
      <c r="I11" s="49">
        <f t="shared" si="8"/>
        <v>5</v>
      </c>
      <c r="J11" s="49">
        <f t="shared" si="8"/>
        <v>2</v>
      </c>
      <c r="K11" s="49" t="str">
        <f t="shared" si="8"/>
        <v xml:space="preserve"> - </v>
      </c>
      <c r="L11" s="49">
        <f t="shared" si="8"/>
        <v>1</v>
      </c>
      <c r="M11" s="49">
        <f t="shared" si="8"/>
        <v>2</v>
      </c>
      <c r="N11" s="49">
        <f t="shared" si="8"/>
        <v>2</v>
      </c>
      <c r="O11" s="49">
        <f t="shared" si="8"/>
        <v>2</v>
      </c>
      <c r="P11" s="49" t="str">
        <f t="shared" si="8"/>
        <v xml:space="preserve"> - </v>
      </c>
      <c r="Q11" s="49">
        <f t="shared" si="8"/>
        <v>4</v>
      </c>
      <c r="R11" s="49">
        <f t="shared" si="8"/>
        <v>1</v>
      </c>
      <c r="S11" s="49">
        <f t="shared" si="8"/>
        <v>2</v>
      </c>
      <c r="T11" s="49" t="str">
        <f t="shared" si="8"/>
        <v xml:space="preserve"> - </v>
      </c>
      <c r="U11" s="49" t="str">
        <f t="shared" si="8"/>
        <v xml:space="preserve"> - </v>
      </c>
      <c r="V11" s="49" t="str">
        <f t="shared" si="8"/>
        <v xml:space="preserve"> - </v>
      </c>
      <c r="W11" s="49" t="str">
        <f t="shared" si="8"/>
        <v xml:space="preserve"> - </v>
      </c>
      <c r="X11" s="49" t="str">
        <f t="shared" si="8"/>
        <v xml:space="preserve"> - </v>
      </c>
      <c r="Y11" s="49" t="str">
        <f t="shared" si="8"/>
        <v xml:space="preserve"> - </v>
      </c>
      <c r="Z11" s="49" t="str">
        <f t="shared" si="8"/>
        <v xml:space="preserve"> - </v>
      </c>
      <c r="AA11" s="49" t="str">
        <f t="shared" si="8"/>
        <v xml:space="preserve"> - </v>
      </c>
      <c r="AB11" s="49" t="str">
        <f t="shared" si="8"/>
        <v xml:space="preserve"> - </v>
      </c>
      <c r="AC11" s="49" t="str">
        <f t="shared" si="8"/>
        <v xml:space="preserve"> - </v>
      </c>
      <c r="AD11" s="49" t="str">
        <f t="shared" si="8"/>
        <v xml:space="preserve"> - </v>
      </c>
      <c r="AE11" s="49" t="str">
        <f t="shared" si="8"/>
        <v xml:space="preserve"> - </v>
      </c>
      <c r="AF11" s="49" t="str">
        <f t="shared" si="8"/>
        <v xml:space="preserve"> - </v>
      </c>
      <c r="AG11" s="49" t="str">
        <f t="shared" si="8"/>
        <v xml:space="preserve"> - </v>
      </c>
      <c r="AH11" s="49" t="str">
        <f t="shared" si="8"/>
        <v xml:space="preserve"> - </v>
      </c>
      <c r="AI11" s="49" t="str">
        <f t="shared" si="8"/>
        <v xml:space="preserve"> - </v>
      </c>
      <c r="AJ11" s="49" t="str">
        <f t="shared" si="8"/>
        <v xml:space="preserve"> - </v>
      </c>
      <c r="AK11" s="49" t="str">
        <f t="shared" si="8"/>
        <v xml:space="preserve"> - </v>
      </c>
      <c r="AL11" s="49" t="str">
        <f t="shared" si="8"/>
        <v xml:space="preserve"> - </v>
      </c>
      <c r="AM11" s="49" t="str">
        <f t="shared" si="8"/>
        <v xml:space="preserve"> - </v>
      </c>
      <c r="AN11" s="49" t="str">
        <f t="shared" si="8"/>
        <v xml:space="preserve"> - </v>
      </c>
      <c r="AO11" s="49" t="str">
        <f t="shared" si="8"/>
        <v xml:space="preserve"> - </v>
      </c>
      <c r="AP11" s="49" t="str">
        <f t="shared" si="8"/>
        <v xml:space="preserve"> - </v>
      </c>
      <c r="AQ11" s="49" t="str">
        <f t="shared" si="8"/>
        <v xml:space="preserve"> - </v>
      </c>
      <c r="AR11" s="49" t="str">
        <f t="shared" si="8"/>
        <v xml:space="preserve"> - </v>
      </c>
      <c r="AS11" s="49" t="str">
        <f t="shared" si="8"/>
        <v xml:space="preserve"> - </v>
      </c>
      <c r="AT11" s="49" t="str">
        <f t="shared" si="8"/>
        <v xml:space="preserve"> - </v>
      </c>
      <c r="AU11" s="49" t="str">
        <f t="shared" si="8"/>
        <v xml:space="preserve"> - </v>
      </c>
      <c r="AV11" s="49" t="str">
        <f t="shared" si="8"/>
        <v xml:space="preserve"> - </v>
      </c>
      <c r="AW11" s="49" t="str">
        <f t="shared" si="8"/>
        <v xml:space="preserve"> - </v>
      </c>
    </row>
    <row r="12" spans="1:49" s="54" customFormat="1" x14ac:dyDescent="0.2">
      <c r="A12" s="101"/>
      <c r="B12" s="96" t="s">
        <v>415</v>
      </c>
      <c r="C12" s="97"/>
      <c r="D12" s="97"/>
      <c r="E12" s="98"/>
      <c r="F12" s="99">
        <f xml:space="preserve"> 3.5- 3.5</f>
        <v>0</v>
      </c>
      <c r="G12" s="95">
        <f t="shared" si="2"/>
        <v>17</v>
      </c>
      <c r="H12" s="49">
        <f t="shared" ref="H12:O12" si="9">IF(ISBLANK(Gouffran.Y )," - ",Gouffran.Y)</f>
        <v>2</v>
      </c>
      <c r="I12" s="49">
        <f t="shared" si="9"/>
        <v>2</v>
      </c>
      <c r="J12" s="49">
        <f t="shared" si="9"/>
        <v>2</v>
      </c>
      <c r="K12" s="49" t="str">
        <f t="shared" si="9"/>
        <v xml:space="preserve"> - </v>
      </c>
      <c r="L12" s="49">
        <f t="shared" si="9"/>
        <v>2</v>
      </c>
      <c r="M12" s="49">
        <f t="shared" si="9"/>
        <v>5</v>
      </c>
      <c r="N12" s="49">
        <f t="shared" si="9"/>
        <v>2</v>
      </c>
      <c r="O12" s="49">
        <f t="shared" si="9"/>
        <v>2</v>
      </c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</row>
    <row r="13" spans="1:49" s="54" customFormat="1" x14ac:dyDescent="0.2">
      <c r="B13" s="81" t="s">
        <v>241</v>
      </c>
      <c r="C13" s="23"/>
      <c r="D13" s="23"/>
      <c r="E13" s="25"/>
      <c r="F13" s="50">
        <v>4.5</v>
      </c>
      <c r="G13" s="48">
        <f>SUM(H13:AW13)</f>
        <v>14</v>
      </c>
      <c r="H13" s="94"/>
      <c r="I13" s="94"/>
      <c r="J13" s="94"/>
      <c r="K13" s="94"/>
      <c r="L13" s="94"/>
      <c r="M13" s="94"/>
      <c r="N13" s="94"/>
      <c r="O13" s="94"/>
      <c r="P13" s="49" t="str">
        <f t="shared" ref="P13:AW13" si="10">IF(ISBLANK(Moses.V )," - ",Moses.V)</f>
        <v xml:space="preserve"> - </v>
      </c>
      <c r="Q13" s="49">
        <f t="shared" si="10"/>
        <v>5</v>
      </c>
      <c r="R13" s="49">
        <f t="shared" si="10"/>
        <v>2</v>
      </c>
      <c r="S13" s="49">
        <f t="shared" si="10"/>
        <v>7</v>
      </c>
      <c r="T13" s="49" t="str">
        <f t="shared" si="10"/>
        <v xml:space="preserve"> - </v>
      </c>
      <c r="U13" s="49" t="str">
        <f t="shared" si="10"/>
        <v xml:space="preserve"> - </v>
      </c>
      <c r="V13" s="49" t="str">
        <f t="shared" si="10"/>
        <v xml:space="preserve"> - </v>
      </c>
      <c r="W13" s="49" t="str">
        <f t="shared" si="10"/>
        <v xml:space="preserve"> - </v>
      </c>
      <c r="X13" s="49" t="str">
        <f t="shared" si="10"/>
        <v xml:space="preserve"> - </v>
      </c>
      <c r="Y13" s="49" t="str">
        <f t="shared" si="10"/>
        <v xml:space="preserve"> - </v>
      </c>
      <c r="Z13" s="49" t="str">
        <f t="shared" si="10"/>
        <v xml:space="preserve"> - </v>
      </c>
      <c r="AA13" s="49" t="str">
        <f t="shared" si="10"/>
        <v xml:space="preserve"> - </v>
      </c>
      <c r="AB13" s="49" t="str">
        <f t="shared" si="10"/>
        <v xml:space="preserve"> - </v>
      </c>
      <c r="AC13" s="49" t="str">
        <f t="shared" si="10"/>
        <v xml:space="preserve"> - </v>
      </c>
      <c r="AD13" s="49" t="str">
        <f t="shared" si="10"/>
        <v xml:space="preserve"> - </v>
      </c>
      <c r="AE13" s="49" t="str">
        <f t="shared" si="10"/>
        <v xml:space="preserve"> - </v>
      </c>
      <c r="AF13" s="49" t="str">
        <f t="shared" si="10"/>
        <v xml:space="preserve"> - </v>
      </c>
      <c r="AG13" s="49" t="str">
        <f t="shared" si="10"/>
        <v xml:space="preserve"> - </v>
      </c>
      <c r="AH13" s="49" t="str">
        <f t="shared" si="10"/>
        <v xml:space="preserve"> - </v>
      </c>
      <c r="AI13" s="49" t="str">
        <f t="shared" si="10"/>
        <v xml:space="preserve"> - </v>
      </c>
      <c r="AJ13" s="49" t="str">
        <f t="shared" si="10"/>
        <v xml:space="preserve"> - </v>
      </c>
      <c r="AK13" s="49" t="str">
        <f t="shared" si="10"/>
        <v xml:space="preserve"> - </v>
      </c>
      <c r="AL13" s="49" t="str">
        <f t="shared" si="10"/>
        <v xml:space="preserve"> - </v>
      </c>
      <c r="AM13" s="49" t="str">
        <f t="shared" si="10"/>
        <v xml:space="preserve"> - </v>
      </c>
      <c r="AN13" s="49" t="str">
        <f t="shared" si="10"/>
        <v xml:space="preserve"> - </v>
      </c>
      <c r="AO13" s="49" t="str">
        <f t="shared" si="10"/>
        <v xml:space="preserve"> - </v>
      </c>
      <c r="AP13" s="49" t="str">
        <f t="shared" si="10"/>
        <v xml:space="preserve"> - </v>
      </c>
      <c r="AQ13" s="49" t="str">
        <f t="shared" si="10"/>
        <v xml:space="preserve"> - </v>
      </c>
      <c r="AR13" s="49" t="str">
        <f t="shared" si="10"/>
        <v xml:space="preserve"> - </v>
      </c>
      <c r="AS13" s="49" t="str">
        <f t="shared" si="10"/>
        <v xml:space="preserve"> - </v>
      </c>
      <c r="AT13" s="49" t="str">
        <f t="shared" si="10"/>
        <v xml:space="preserve"> - </v>
      </c>
      <c r="AU13" s="49" t="str">
        <f t="shared" si="10"/>
        <v xml:space="preserve"> - </v>
      </c>
      <c r="AV13" s="49" t="str">
        <f t="shared" si="10"/>
        <v xml:space="preserve"> - </v>
      </c>
      <c r="AW13" s="49" t="str">
        <f t="shared" si="10"/>
        <v xml:space="preserve"> - </v>
      </c>
    </row>
    <row r="14" spans="1:49" s="54" customFormat="1" x14ac:dyDescent="0.2">
      <c r="B14" s="81" t="s">
        <v>411</v>
      </c>
      <c r="C14" s="23"/>
      <c r="D14" s="23"/>
      <c r="E14" s="3"/>
      <c r="F14" s="50">
        <v>4.2</v>
      </c>
      <c r="G14" s="48">
        <f t="shared" si="2"/>
        <v>47</v>
      </c>
      <c r="H14" s="49">
        <f t="shared" ref="H14:AW14" si="11">IF(ISBLANK(Sigurdsson.G )," - ",Sigurdsson.G)</f>
        <v>10</v>
      </c>
      <c r="I14" s="49">
        <f t="shared" si="11"/>
        <v>4</v>
      </c>
      <c r="J14" s="49">
        <f t="shared" si="11"/>
        <v>8</v>
      </c>
      <c r="K14" s="49" t="str">
        <f t="shared" si="11"/>
        <v xml:space="preserve"> - </v>
      </c>
      <c r="L14" s="49">
        <f t="shared" si="11"/>
        <v>2</v>
      </c>
      <c r="M14" s="49">
        <f t="shared" si="11"/>
        <v>2</v>
      </c>
      <c r="N14" s="49">
        <f t="shared" si="11"/>
        <v>2</v>
      </c>
      <c r="O14" s="49">
        <f t="shared" si="11"/>
        <v>8</v>
      </c>
      <c r="P14" s="49" t="str">
        <f t="shared" si="11"/>
        <v xml:space="preserve"> - </v>
      </c>
      <c r="Q14" s="49">
        <f t="shared" si="11"/>
        <v>2</v>
      </c>
      <c r="R14" s="49">
        <f t="shared" si="11"/>
        <v>8</v>
      </c>
      <c r="S14" s="49">
        <f t="shared" si="11"/>
        <v>1</v>
      </c>
      <c r="T14" s="49" t="str">
        <f t="shared" si="11"/>
        <v xml:space="preserve"> - </v>
      </c>
      <c r="U14" s="49" t="str">
        <f t="shared" si="11"/>
        <v xml:space="preserve"> - </v>
      </c>
      <c r="V14" s="49" t="str">
        <f t="shared" si="11"/>
        <v xml:space="preserve"> - </v>
      </c>
      <c r="W14" s="49" t="str">
        <f t="shared" si="11"/>
        <v xml:space="preserve"> - </v>
      </c>
      <c r="X14" s="49" t="str">
        <f t="shared" si="11"/>
        <v xml:space="preserve"> - </v>
      </c>
      <c r="Y14" s="49" t="str">
        <f t="shared" si="11"/>
        <v xml:space="preserve"> - </v>
      </c>
      <c r="Z14" s="49" t="str">
        <f t="shared" si="11"/>
        <v xml:space="preserve"> - </v>
      </c>
      <c r="AA14" s="49" t="str">
        <f t="shared" si="11"/>
        <v xml:space="preserve"> - </v>
      </c>
      <c r="AB14" s="49" t="str">
        <f t="shared" si="11"/>
        <v xml:space="preserve"> - </v>
      </c>
      <c r="AC14" s="49" t="str">
        <f t="shared" si="11"/>
        <v xml:space="preserve"> - </v>
      </c>
      <c r="AD14" s="49" t="str">
        <f t="shared" si="11"/>
        <v xml:space="preserve"> - </v>
      </c>
      <c r="AE14" s="49" t="str">
        <f t="shared" si="11"/>
        <v xml:space="preserve"> - </v>
      </c>
      <c r="AF14" s="49" t="str">
        <f t="shared" si="11"/>
        <v xml:space="preserve"> - </v>
      </c>
      <c r="AG14" s="49" t="str">
        <f t="shared" si="11"/>
        <v xml:space="preserve"> - </v>
      </c>
      <c r="AH14" s="49" t="str">
        <f t="shared" si="11"/>
        <v xml:space="preserve"> - </v>
      </c>
      <c r="AI14" s="49" t="str">
        <f t="shared" si="11"/>
        <v xml:space="preserve"> - </v>
      </c>
      <c r="AJ14" s="49" t="str">
        <f t="shared" si="11"/>
        <v xml:space="preserve"> - </v>
      </c>
      <c r="AK14" s="49" t="str">
        <f t="shared" si="11"/>
        <v xml:space="preserve"> - </v>
      </c>
      <c r="AL14" s="49" t="str">
        <f t="shared" si="11"/>
        <v xml:space="preserve"> - </v>
      </c>
      <c r="AM14" s="49" t="str">
        <f t="shared" si="11"/>
        <v xml:space="preserve"> - </v>
      </c>
      <c r="AN14" s="49" t="str">
        <f t="shared" si="11"/>
        <v xml:space="preserve"> - </v>
      </c>
      <c r="AO14" s="49" t="str">
        <f t="shared" si="11"/>
        <v xml:space="preserve"> - </v>
      </c>
      <c r="AP14" s="49" t="str">
        <f t="shared" si="11"/>
        <v xml:space="preserve"> - </v>
      </c>
      <c r="AQ14" s="49" t="str">
        <f t="shared" si="11"/>
        <v xml:space="preserve"> - </v>
      </c>
      <c r="AR14" s="49" t="str">
        <f t="shared" si="11"/>
        <v xml:space="preserve"> - </v>
      </c>
      <c r="AS14" s="49" t="str">
        <f t="shared" si="11"/>
        <v xml:space="preserve"> - </v>
      </c>
      <c r="AT14" s="49" t="str">
        <f t="shared" si="11"/>
        <v xml:space="preserve"> - </v>
      </c>
      <c r="AU14" s="49" t="str">
        <f t="shared" si="11"/>
        <v xml:space="preserve"> - </v>
      </c>
      <c r="AV14" s="49" t="str">
        <f t="shared" si="11"/>
        <v xml:space="preserve"> - </v>
      </c>
      <c r="AW14" s="49" t="str">
        <f t="shared" si="11"/>
        <v xml:space="preserve"> - </v>
      </c>
    </row>
    <row r="15" spans="1:49" s="54" customFormat="1" x14ac:dyDescent="0.2">
      <c r="B15" s="81" t="s">
        <v>472</v>
      </c>
      <c r="C15" s="23"/>
      <c r="D15" s="23"/>
      <c r="E15" s="3"/>
      <c r="F15" s="50">
        <v>19.5</v>
      </c>
      <c r="G15" s="48">
        <f t="shared" si="2"/>
        <v>65</v>
      </c>
      <c r="H15" s="49">
        <f t="shared" ref="H15:AW15" si="12">IF(ISBLANK(Aguero.S )," - ",Aguero.S)</f>
        <v>6</v>
      </c>
      <c r="I15" s="49">
        <f t="shared" si="12"/>
        <v>6</v>
      </c>
      <c r="J15" s="49">
        <f t="shared" si="12"/>
        <v>2</v>
      </c>
      <c r="K15" s="49" t="str">
        <f t="shared" si="12"/>
        <v xml:space="preserve"> - </v>
      </c>
      <c r="L15" s="49">
        <f t="shared" si="12"/>
        <v>6</v>
      </c>
      <c r="M15" s="49">
        <f t="shared" si="12"/>
        <v>2</v>
      </c>
      <c r="N15" s="49">
        <f t="shared" si="12"/>
        <v>7</v>
      </c>
      <c r="O15" s="49">
        <f t="shared" si="12"/>
        <v>7</v>
      </c>
      <c r="P15" s="49" t="str">
        <f t="shared" si="12"/>
        <v xml:space="preserve"> - </v>
      </c>
      <c r="Q15" s="49">
        <f t="shared" si="12"/>
        <v>20</v>
      </c>
      <c r="R15" s="49">
        <f t="shared" si="12"/>
        <v>2</v>
      </c>
      <c r="S15" s="49">
        <f t="shared" si="12"/>
        <v>7</v>
      </c>
      <c r="T15" s="49" t="str">
        <f t="shared" si="12"/>
        <v xml:space="preserve"> - </v>
      </c>
      <c r="U15" s="49" t="str">
        <f t="shared" si="12"/>
        <v xml:space="preserve"> - </v>
      </c>
      <c r="V15" s="49" t="str">
        <f t="shared" si="12"/>
        <v xml:space="preserve"> - </v>
      </c>
      <c r="W15" s="49" t="str">
        <f t="shared" si="12"/>
        <v xml:space="preserve"> - </v>
      </c>
      <c r="X15" s="49" t="str">
        <f t="shared" si="12"/>
        <v xml:space="preserve"> - </v>
      </c>
      <c r="Y15" s="49" t="str">
        <f t="shared" si="12"/>
        <v xml:space="preserve"> - </v>
      </c>
      <c r="Z15" s="49" t="str">
        <f t="shared" si="12"/>
        <v xml:space="preserve"> - </v>
      </c>
      <c r="AA15" s="49" t="str">
        <f t="shared" si="12"/>
        <v xml:space="preserve"> - </v>
      </c>
      <c r="AB15" s="49" t="str">
        <f t="shared" si="12"/>
        <v xml:space="preserve"> - </v>
      </c>
      <c r="AC15" s="49" t="str">
        <f t="shared" si="12"/>
        <v xml:space="preserve"> - </v>
      </c>
      <c r="AD15" s="49" t="str">
        <f t="shared" si="12"/>
        <v xml:space="preserve"> - </v>
      </c>
      <c r="AE15" s="49" t="str">
        <f t="shared" si="12"/>
        <v xml:space="preserve"> - </v>
      </c>
      <c r="AF15" s="49" t="str">
        <f t="shared" si="12"/>
        <v xml:space="preserve"> - </v>
      </c>
      <c r="AG15" s="49" t="str">
        <f t="shared" si="12"/>
        <v xml:space="preserve"> - </v>
      </c>
      <c r="AH15" s="49" t="str">
        <f t="shared" si="12"/>
        <v xml:space="preserve"> - </v>
      </c>
      <c r="AI15" s="49" t="str">
        <f t="shared" si="12"/>
        <v xml:space="preserve"> - </v>
      </c>
      <c r="AJ15" s="49" t="str">
        <f t="shared" si="12"/>
        <v xml:space="preserve"> - </v>
      </c>
      <c r="AK15" s="49" t="str">
        <f t="shared" si="12"/>
        <v xml:space="preserve"> - </v>
      </c>
      <c r="AL15" s="49" t="str">
        <f t="shared" si="12"/>
        <v xml:space="preserve"> - </v>
      </c>
      <c r="AM15" s="49" t="str">
        <f t="shared" si="12"/>
        <v xml:space="preserve"> - </v>
      </c>
      <c r="AN15" s="49" t="str">
        <f t="shared" si="12"/>
        <v xml:space="preserve"> - </v>
      </c>
      <c r="AO15" s="49" t="str">
        <f t="shared" si="12"/>
        <v xml:space="preserve"> - </v>
      </c>
      <c r="AP15" s="49" t="str">
        <f t="shared" si="12"/>
        <v xml:space="preserve"> - </v>
      </c>
      <c r="AQ15" s="49" t="str">
        <f t="shared" si="12"/>
        <v xml:space="preserve"> - </v>
      </c>
      <c r="AR15" s="49" t="str">
        <f t="shared" si="12"/>
        <v xml:space="preserve"> - </v>
      </c>
      <c r="AS15" s="49" t="str">
        <f t="shared" si="12"/>
        <v xml:space="preserve"> - </v>
      </c>
      <c r="AT15" s="49" t="str">
        <f t="shared" si="12"/>
        <v xml:space="preserve"> - </v>
      </c>
      <c r="AU15" s="49" t="str">
        <f t="shared" si="12"/>
        <v xml:space="preserve"> - </v>
      </c>
      <c r="AV15" s="49" t="str">
        <f t="shared" si="12"/>
        <v xml:space="preserve"> - </v>
      </c>
      <c r="AW15" s="49" t="str">
        <f t="shared" si="12"/>
        <v xml:space="preserve"> - </v>
      </c>
    </row>
    <row r="16" spans="1:49" s="54" customFormat="1" x14ac:dyDescent="0.2">
      <c r="A16" s="101"/>
      <c r="B16" s="96" t="s">
        <v>480</v>
      </c>
      <c r="C16" s="97"/>
      <c r="D16" s="97"/>
      <c r="E16" s="98"/>
      <c r="F16" s="99">
        <f xml:space="preserve"> 8- 5.4</f>
        <v>2.5999999999999996</v>
      </c>
      <c r="G16" s="95">
        <f t="shared" si="2"/>
        <v>11</v>
      </c>
      <c r="H16" s="49">
        <f t="shared" ref="H16:O16" si="13">IF(ISBLANK(Remy.L )," - ",Remy.L)</f>
        <v>2</v>
      </c>
      <c r="I16" s="49">
        <f t="shared" si="13"/>
        <v>2</v>
      </c>
      <c r="J16" s="49">
        <f t="shared" si="13"/>
        <v>0</v>
      </c>
      <c r="K16" s="49" t="str">
        <f t="shared" si="13"/>
        <v xml:space="preserve"> - </v>
      </c>
      <c r="L16" s="49">
        <f t="shared" si="13"/>
        <v>6</v>
      </c>
      <c r="M16" s="49">
        <f t="shared" si="13"/>
        <v>0</v>
      </c>
      <c r="N16" s="49">
        <f t="shared" si="13"/>
        <v>1</v>
      </c>
      <c r="O16" s="49">
        <f t="shared" si="13"/>
        <v>0</v>
      </c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</row>
    <row r="17" spans="2:49" s="54" customFormat="1" x14ac:dyDescent="0.2">
      <c r="B17" t="s">
        <v>1249</v>
      </c>
      <c r="C17" s="23"/>
      <c r="D17" s="23"/>
      <c r="E17" s="25"/>
      <c r="F17" s="50">
        <v>11</v>
      </c>
      <c r="G17" s="48">
        <f>SUM(H17:AW17)</f>
        <v>1</v>
      </c>
      <c r="H17" s="94"/>
      <c r="I17" s="94"/>
      <c r="J17" s="94"/>
      <c r="K17" s="94"/>
      <c r="L17" s="94"/>
      <c r="M17" s="94"/>
      <c r="N17" s="94"/>
      <c r="O17" s="94"/>
      <c r="P17" s="49" t="str">
        <f t="shared" ref="P17:AW17" si="14">IF(ISBLANK(Falcao.R )," - ",Falcao.R)</f>
        <v xml:space="preserve"> - </v>
      </c>
      <c r="Q17" s="49">
        <f t="shared" si="14"/>
        <v>1</v>
      </c>
      <c r="R17" s="49">
        <f t="shared" si="14"/>
        <v>0</v>
      </c>
      <c r="S17" s="49">
        <f t="shared" si="14"/>
        <v>0</v>
      </c>
      <c r="T17" s="49" t="str">
        <f t="shared" si="14"/>
        <v xml:space="preserve"> - </v>
      </c>
      <c r="U17" s="49" t="str">
        <f t="shared" si="14"/>
        <v xml:space="preserve"> - </v>
      </c>
      <c r="V17" s="49" t="str">
        <f t="shared" si="14"/>
        <v xml:space="preserve"> - </v>
      </c>
      <c r="W17" s="49" t="str">
        <f t="shared" si="14"/>
        <v xml:space="preserve"> - </v>
      </c>
      <c r="X17" s="49" t="str">
        <f t="shared" si="14"/>
        <v xml:space="preserve"> - </v>
      </c>
      <c r="Y17" s="49" t="str">
        <f t="shared" si="14"/>
        <v xml:space="preserve"> - </v>
      </c>
      <c r="Z17" s="49" t="str">
        <f t="shared" si="14"/>
        <v xml:space="preserve"> - </v>
      </c>
      <c r="AA17" s="49" t="str">
        <f t="shared" si="14"/>
        <v xml:space="preserve"> - </v>
      </c>
      <c r="AB17" s="49" t="str">
        <f t="shared" si="14"/>
        <v xml:space="preserve"> - </v>
      </c>
      <c r="AC17" s="49" t="str">
        <f t="shared" si="14"/>
        <v xml:space="preserve"> - </v>
      </c>
      <c r="AD17" s="49" t="str">
        <f t="shared" si="14"/>
        <v xml:space="preserve"> - </v>
      </c>
      <c r="AE17" s="49" t="str">
        <f t="shared" si="14"/>
        <v xml:space="preserve"> - </v>
      </c>
      <c r="AF17" s="49" t="str">
        <f t="shared" si="14"/>
        <v xml:space="preserve"> - </v>
      </c>
      <c r="AG17" s="49" t="str">
        <f t="shared" si="14"/>
        <v xml:space="preserve"> - </v>
      </c>
      <c r="AH17" s="49" t="str">
        <f t="shared" si="14"/>
        <v xml:space="preserve"> - </v>
      </c>
      <c r="AI17" s="49" t="str">
        <f t="shared" si="14"/>
        <v xml:space="preserve"> - </v>
      </c>
      <c r="AJ17" s="49" t="str">
        <f t="shared" si="14"/>
        <v xml:space="preserve"> - </v>
      </c>
      <c r="AK17" s="49" t="str">
        <f t="shared" si="14"/>
        <v xml:space="preserve"> - </v>
      </c>
      <c r="AL17" s="49" t="str">
        <f t="shared" si="14"/>
        <v xml:space="preserve"> - </v>
      </c>
      <c r="AM17" s="49" t="str">
        <f t="shared" si="14"/>
        <v xml:space="preserve"> - </v>
      </c>
      <c r="AN17" s="49" t="str">
        <f t="shared" si="14"/>
        <v xml:space="preserve"> - </v>
      </c>
      <c r="AO17" s="49" t="str">
        <f t="shared" si="14"/>
        <v xml:space="preserve"> - </v>
      </c>
      <c r="AP17" s="49" t="str">
        <f t="shared" si="14"/>
        <v xml:space="preserve"> - </v>
      </c>
      <c r="AQ17" s="49" t="str">
        <f t="shared" si="14"/>
        <v xml:space="preserve"> - </v>
      </c>
      <c r="AR17" s="49" t="str">
        <f t="shared" si="14"/>
        <v xml:space="preserve"> - </v>
      </c>
      <c r="AS17" s="49" t="str">
        <f t="shared" si="14"/>
        <v xml:space="preserve"> - </v>
      </c>
      <c r="AT17" s="49" t="str">
        <f t="shared" si="14"/>
        <v xml:space="preserve"> - </v>
      </c>
      <c r="AU17" s="49" t="str">
        <f t="shared" si="14"/>
        <v xml:space="preserve"> - </v>
      </c>
      <c r="AV17" s="49" t="str">
        <f t="shared" si="14"/>
        <v xml:space="preserve"> - </v>
      </c>
      <c r="AW17" s="49" t="str">
        <f t="shared" si="14"/>
        <v xml:space="preserve"> - </v>
      </c>
    </row>
    <row r="18" spans="2:49" s="12" customFormat="1" x14ac:dyDescent="0.2">
      <c r="F18" s="20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</row>
    <row r="19" spans="2:49" s="12" customFormat="1" x14ac:dyDescent="0.2">
      <c r="F19" s="20"/>
      <c r="G19" s="18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</row>
    <row r="20" spans="2:49" x14ac:dyDescent="0.2">
      <c r="F20" s="4">
        <f t="shared" ref="F20:AU20" si="15">SUM(F4:F19)</f>
        <v>72.599999999999994</v>
      </c>
      <c r="G20" s="6">
        <f t="shared" si="15"/>
        <v>300</v>
      </c>
      <c r="H20" s="2">
        <f t="shared" si="15"/>
        <v>34</v>
      </c>
      <c r="I20" s="2">
        <f t="shared" si="15"/>
        <v>22</v>
      </c>
      <c r="J20" s="2">
        <f t="shared" si="15"/>
        <v>20</v>
      </c>
      <c r="K20" s="2">
        <f t="shared" si="15"/>
        <v>0</v>
      </c>
      <c r="L20" s="2">
        <f t="shared" si="15"/>
        <v>23</v>
      </c>
      <c r="M20" s="2">
        <f t="shared" si="15"/>
        <v>27</v>
      </c>
      <c r="N20" s="2">
        <f t="shared" si="15"/>
        <v>28</v>
      </c>
      <c r="O20" s="2">
        <f t="shared" si="15"/>
        <v>39</v>
      </c>
      <c r="P20" s="2">
        <f t="shared" si="15"/>
        <v>0</v>
      </c>
      <c r="Q20" s="2">
        <f t="shared" si="15"/>
        <v>38</v>
      </c>
      <c r="R20" s="2">
        <f t="shared" si="15"/>
        <v>35</v>
      </c>
      <c r="S20" s="2">
        <f t="shared" si="15"/>
        <v>34</v>
      </c>
      <c r="T20" s="2">
        <f t="shared" si="15"/>
        <v>0</v>
      </c>
      <c r="U20" s="2">
        <f t="shared" si="15"/>
        <v>0</v>
      </c>
      <c r="V20" s="2">
        <f t="shared" si="15"/>
        <v>0</v>
      </c>
      <c r="W20" s="2">
        <f t="shared" si="15"/>
        <v>0</v>
      </c>
      <c r="X20" s="2">
        <f t="shared" si="15"/>
        <v>0</v>
      </c>
      <c r="Y20" s="2">
        <f t="shared" si="15"/>
        <v>0</v>
      </c>
      <c r="Z20" s="2">
        <f t="shared" si="15"/>
        <v>0</v>
      </c>
      <c r="AA20" s="2">
        <f t="shared" si="15"/>
        <v>0</v>
      </c>
      <c r="AB20" s="2">
        <f t="shared" si="15"/>
        <v>0</v>
      </c>
      <c r="AC20" s="2">
        <f t="shared" si="15"/>
        <v>0</v>
      </c>
      <c r="AD20" s="2">
        <f t="shared" si="15"/>
        <v>0</v>
      </c>
      <c r="AE20" s="2">
        <f t="shared" si="15"/>
        <v>0</v>
      </c>
      <c r="AF20" s="2">
        <f t="shared" si="15"/>
        <v>0</v>
      </c>
      <c r="AG20" s="2">
        <f t="shared" si="15"/>
        <v>0</v>
      </c>
      <c r="AH20" s="2">
        <f t="shared" si="15"/>
        <v>0</v>
      </c>
      <c r="AI20" s="2">
        <f t="shared" si="15"/>
        <v>0</v>
      </c>
      <c r="AJ20" s="2">
        <f t="shared" si="15"/>
        <v>0</v>
      </c>
      <c r="AK20" s="2">
        <f t="shared" si="15"/>
        <v>0</v>
      </c>
      <c r="AL20" s="2">
        <f t="shared" si="15"/>
        <v>0</v>
      </c>
      <c r="AM20" s="2">
        <f t="shared" si="15"/>
        <v>0</v>
      </c>
      <c r="AN20" s="2">
        <f t="shared" si="15"/>
        <v>0</v>
      </c>
      <c r="AO20" s="2">
        <f t="shared" si="15"/>
        <v>0</v>
      </c>
      <c r="AP20" s="2">
        <f t="shared" si="15"/>
        <v>0</v>
      </c>
      <c r="AQ20" s="2">
        <f t="shared" si="15"/>
        <v>0</v>
      </c>
      <c r="AR20" s="2">
        <f t="shared" si="15"/>
        <v>0</v>
      </c>
      <c r="AS20" s="2">
        <f t="shared" si="15"/>
        <v>0</v>
      </c>
      <c r="AT20" s="2">
        <f t="shared" si="15"/>
        <v>0</v>
      </c>
      <c r="AU20" s="2">
        <f t="shared" si="15"/>
        <v>0</v>
      </c>
      <c r="AV20" s="2">
        <f t="shared" ref="AV20:AW20" si="16">SUM(AV4:AV19)</f>
        <v>0</v>
      </c>
      <c r="AW20" s="2">
        <f t="shared" si="16"/>
        <v>0</v>
      </c>
    </row>
    <row r="21" spans="2:49" x14ac:dyDescent="0.2">
      <c r="G21" s="2" t="s">
        <v>46</v>
      </c>
      <c r="H21" s="2">
        <f>RANK(H20,Scores!H3:H18)</f>
        <v>1</v>
      </c>
      <c r="I21" s="2">
        <f>RANK(I20,Scores!I3:I18)</f>
        <v>10</v>
      </c>
      <c r="J21" s="2">
        <f>RANK(J20,Scores!J3:J18)</f>
        <v>10</v>
      </c>
      <c r="K21" s="2">
        <f>RANK(K20,Scores!K3:K18)</f>
        <v>1</v>
      </c>
      <c r="L21" s="2">
        <f>RANK(L20,Scores!L3:L18)</f>
        <v>10</v>
      </c>
      <c r="M21" s="2">
        <f>RANK(M20,Scores!M3:M18)</f>
        <v>5</v>
      </c>
      <c r="N21" s="2">
        <f>RANK(N20,Scores!N3:N18)</f>
        <v>6</v>
      </c>
      <c r="O21" s="2">
        <f>RANK(O20,Scores!O3:O18)</f>
        <v>1</v>
      </c>
      <c r="P21" s="2">
        <f>RANK(P20,Scores!P3:P18)</f>
        <v>1</v>
      </c>
      <c r="Q21" s="2">
        <f>RANK(Q20,Scores!Q3:Q18)</f>
        <v>3</v>
      </c>
      <c r="R21" s="2">
        <f>RANK(R20,Scores!R3:R18)</f>
        <v>3</v>
      </c>
      <c r="S21" s="2">
        <f>RANK(S20,Scores!S3:S18)</f>
        <v>2</v>
      </c>
      <c r="T21" s="2">
        <f>RANK(T20,Scores!T3:T18)</f>
        <v>1</v>
      </c>
      <c r="U21" s="2">
        <f>RANK(U20,Scores!U3:U18)</f>
        <v>1</v>
      </c>
      <c r="V21" s="2">
        <f>RANK(V20,Scores!V3:V18)</f>
        <v>1</v>
      </c>
      <c r="W21" s="2">
        <f>RANK(W20,Scores!W3:W18)</f>
        <v>1</v>
      </c>
      <c r="X21" s="2">
        <f>RANK(X20,Scores!X3:X18)</f>
        <v>1</v>
      </c>
      <c r="Y21" s="2">
        <f>RANK(Y20,Scores!Y3:Y18)</f>
        <v>1</v>
      </c>
      <c r="Z21" s="2">
        <f>RANK(Z20,Scores!Z3:Z18)</f>
        <v>1</v>
      </c>
      <c r="AA21" s="2">
        <f>RANK(AA20,Scores!AA3:AA18)</f>
        <v>1</v>
      </c>
      <c r="AB21" s="2">
        <f>RANK(AB20,Scores!AB3:AB18)</f>
        <v>1</v>
      </c>
      <c r="AC21" s="2">
        <f>RANK(AC20,Scores!AC3:AC18)</f>
        <v>1</v>
      </c>
      <c r="AD21" s="2">
        <f>RANK(AD20,Scores!AD3:AD18)</f>
        <v>1</v>
      </c>
      <c r="AE21" s="2">
        <f>RANK(AE20,Scores!AE3:AE18)</f>
        <v>1</v>
      </c>
      <c r="AF21" s="2">
        <f>RANK(AF20,Scores!AF3:AF18)</f>
        <v>1</v>
      </c>
      <c r="AG21" s="2">
        <f>RANK(AG20,Scores!AG3:AG18)</f>
        <v>1</v>
      </c>
      <c r="AH21" s="2">
        <f>RANK(AH20,Scores!AH3:AH18)</f>
        <v>1</v>
      </c>
      <c r="AI21" s="2">
        <f>RANK(AI20,Scores!AI3:AI18)</f>
        <v>1</v>
      </c>
      <c r="AJ21" s="2">
        <f>RANK(AJ20,Scores!AJ3:AJ18)</f>
        <v>1</v>
      </c>
      <c r="AK21" s="2">
        <f>RANK(AK20,Scores!AK3:AK18)</f>
        <v>1</v>
      </c>
      <c r="AL21" s="2">
        <f>RANK(AL20,Scores!AL3:AL18)</f>
        <v>1</v>
      </c>
      <c r="AM21" s="2">
        <f>RANK(AM20,Scores!AM3:AM18)</f>
        <v>1</v>
      </c>
      <c r="AN21" s="2">
        <f>RANK(AN20,Scores!AN3:AN18)</f>
        <v>1</v>
      </c>
      <c r="AO21" s="2">
        <f>RANK(AO20,Scores!AO3:AO18)</f>
        <v>1</v>
      </c>
      <c r="AP21" s="2">
        <f>RANK(AP20,Scores!AP3:AP18)</f>
        <v>1</v>
      </c>
      <c r="AQ21" s="2">
        <f>RANK(AQ20,Scores!AQ3:AQ18)</f>
        <v>1</v>
      </c>
      <c r="AR21" s="2">
        <f>RANK(AR20,Scores!AR3:AR18)</f>
        <v>1</v>
      </c>
      <c r="AS21" s="2">
        <f>RANK(AS20,Scores!AS3:AS18)</f>
        <v>1</v>
      </c>
      <c r="AT21" s="2">
        <f>RANK(AT20,Scores!AT3:AT18)</f>
        <v>1</v>
      </c>
      <c r="AU21" s="2">
        <f>RANK(AU20,Scores!AU3:AU18)</f>
        <v>1</v>
      </c>
      <c r="AV21" s="2">
        <f>RANK(AV20,Scores!AV3:AV18)</f>
        <v>1</v>
      </c>
      <c r="AW21" s="2">
        <f>RANK(AW20,Scores!AW3:AW18)</f>
        <v>1</v>
      </c>
    </row>
    <row r="22" spans="2:49" x14ac:dyDescent="0.2">
      <c r="B22" t="s">
        <v>65</v>
      </c>
      <c r="F22" s="4">
        <f>75-F20</f>
        <v>2.4000000000000057</v>
      </c>
    </row>
    <row r="23" spans="2:49" x14ac:dyDescent="0.2">
      <c r="G23" s="2" t="s">
        <v>2</v>
      </c>
      <c r="H23" s="2">
        <f>H20</f>
        <v>34</v>
      </c>
      <c r="I23" s="2">
        <f t="shared" ref="I23:R23" si="17">H23+I20</f>
        <v>56</v>
      </c>
      <c r="J23" s="2">
        <f t="shared" si="17"/>
        <v>76</v>
      </c>
      <c r="K23" s="2">
        <f t="shared" si="17"/>
        <v>76</v>
      </c>
      <c r="L23" s="2">
        <f t="shared" si="17"/>
        <v>99</v>
      </c>
      <c r="M23" s="2">
        <f t="shared" si="17"/>
        <v>126</v>
      </c>
      <c r="N23" s="2">
        <f t="shared" si="17"/>
        <v>154</v>
      </c>
      <c r="O23" s="2">
        <f t="shared" si="17"/>
        <v>193</v>
      </c>
      <c r="P23" s="2">
        <f t="shared" si="17"/>
        <v>193</v>
      </c>
      <c r="Q23" s="2">
        <f t="shared" si="17"/>
        <v>231</v>
      </c>
      <c r="R23" s="2">
        <f t="shared" si="17"/>
        <v>266</v>
      </c>
      <c r="S23" s="2">
        <f t="shared" ref="S23:AB23" si="18">R23+S20</f>
        <v>300</v>
      </c>
      <c r="T23" s="2">
        <f t="shared" si="18"/>
        <v>300</v>
      </c>
      <c r="U23" s="2">
        <f t="shared" si="18"/>
        <v>300</v>
      </c>
      <c r="V23" s="2">
        <f t="shared" si="18"/>
        <v>300</v>
      </c>
      <c r="W23" s="2">
        <f t="shared" si="18"/>
        <v>300</v>
      </c>
      <c r="X23" s="2">
        <f t="shared" si="18"/>
        <v>300</v>
      </c>
      <c r="Y23" s="2">
        <f t="shared" si="18"/>
        <v>300</v>
      </c>
      <c r="Z23" s="2">
        <f t="shared" si="18"/>
        <v>300</v>
      </c>
      <c r="AA23" s="2">
        <f t="shared" si="18"/>
        <v>300</v>
      </c>
      <c r="AB23" s="2">
        <f t="shared" si="18"/>
        <v>300</v>
      </c>
      <c r="AC23" s="2">
        <f t="shared" ref="AC23:AL23" si="19">AB23+AC20</f>
        <v>300</v>
      </c>
      <c r="AD23" s="2">
        <f t="shared" si="19"/>
        <v>300</v>
      </c>
      <c r="AE23" s="2">
        <f t="shared" si="19"/>
        <v>300</v>
      </c>
      <c r="AF23" s="2">
        <f t="shared" si="19"/>
        <v>300</v>
      </c>
      <c r="AG23" s="2">
        <f t="shared" si="19"/>
        <v>300</v>
      </c>
      <c r="AH23" s="2">
        <f t="shared" si="19"/>
        <v>300</v>
      </c>
      <c r="AI23" s="2">
        <f t="shared" si="19"/>
        <v>300</v>
      </c>
      <c r="AJ23" s="2">
        <f t="shared" si="19"/>
        <v>300</v>
      </c>
      <c r="AK23" s="2">
        <f t="shared" si="19"/>
        <v>300</v>
      </c>
      <c r="AL23" s="2">
        <f t="shared" si="19"/>
        <v>300</v>
      </c>
      <c r="AM23" s="2">
        <f t="shared" ref="AM23:AT23" si="20">AL23+AM20</f>
        <v>300</v>
      </c>
      <c r="AN23" s="2">
        <f t="shared" si="20"/>
        <v>300</v>
      </c>
      <c r="AO23" s="2">
        <f t="shared" si="20"/>
        <v>300</v>
      </c>
      <c r="AP23" s="2">
        <f t="shared" si="20"/>
        <v>300</v>
      </c>
      <c r="AQ23" s="2">
        <f t="shared" si="20"/>
        <v>300</v>
      </c>
      <c r="AR23" s="2">
        <f t="shared" si="20"/>
        <v>300</v>
      </c>
      <c r="AS23" s="2">
        <f t="shared" si="20"/>
        <v>300</v>
      </c>
      <c r="AT23" s="2">
        <f t="shared" si="20"/>
        <v>300</v>
      </c>
      <c r="AU23" s="2">
        <f>AT23+AU20</f>
        <v>300</v>
      </c>
      <c r="AV23" s="2">
        <f t="shared" ref="AV23:AW23" si="21">AU23+AV20</f>
        <v>300</v>
      </c>
      <c r="AW23" s="2">
        <f t="shared" si="21"/>
        <v>300</v>
      </c>
    </row>
    <row r="24" spans="2:49" x14ac:dyDescent="0.2">
      <c r="G24" s="2" t="s">
        <v>47</v>
      </c>
      <c r="H24" s="2">
        <f>RANK(H23,TotalScores!H3:H18)</f>
        <v>1</v>
      </c>
      <c r="I24" s="2">
        <f>RANK(I23,TotalScores!I3:I18)</f>
        <v>6</v>
      </c>
      <c r="J24" s="2">
        <f>RANK(J23,TotalScores!J3:J18)</f>
        <v>10</v>
      </c>
      <c r="K24" s="2">
        <f>RANK(K23,TotalScores!K3:K18)</f>
        <v>10</v>
      </c>
      <c r="L24" s="2">
        <f>RANK(L23,TotalScores!L3:L18)</f>
        <v>9</v>
      </c>
      <c r="M24" s="2">
        <f>RANK(M23,TotalScores!M3:M18)</f>
        <v>9</v>
      </c>
      <c r="N24" s="2">
        <f>RANK(N23,TotalScores!N3:N18)</f>
        <v>8</v>
      </c>
      <c r="O24" s="2">
        <f>RANK(O23,TotalScores!O3:O18)</f>
        <v>5</v>
      </c>
      <c r="P24" s="2">
        <f>RANK(P23,TotalScores!P3:P18)</f>
        <v>5</v>
      </c>
      <c r="Q24" s="2">
        <f>RANK(Q23,TotalScores!Q3:Q18)</f>
        <v>5</v>
      </c>
      <c r="R24" s="2">
        <f>RANK(R23,TotalScores!R3:R18)</f>
        <v>5</v>
      </c>
      <c r="S24" s="2">
        <f>RANK(S23,TotalScores!S3:S18)</f>
        <v>4</v>
      </c>
      <c r="T24" s="2">
        <f>RANK(T23,TotalScores!T3:T18)</f>
        <v>4</v>
      </c>
      <c r="U24" s="2">
        <f>RANK(U23,TotalScores!U3:U18)</f>
        <v>4</v>
      </c>
      <c r="V24" s="2">
        <f>RANK(V23,TotalScores!V3:V18)</f>
        <v>4</v>
      </c>
      <c r="W24" s="2">
        <f>RANK(W23,TotalScores!W3:W18)</f>
        <v>4</v>
      </c>
      <c r="X24" s="2">
        <f>RANK(X23,TotalScores!X3:X18)</f>
        <v>4</v>
      </c>
      <c r="Y24" s="2">
        <f>RANK(Y23,TotalScores!Y3:Y18)</f>
        <v>4</v>
      </c>
      <c r="Z24" s="2">
        <f>RANK(Z23,TotalScores!Z3:Z18)</f>
        <v>4</v>
      </c>
      <c r="AA24" s="2">
        <f>RANK(AA23,TotalScores!AA3:AA18)</f>
        <v>4</v>
      </c>
      <c r="AB24" s="2">
        <f>RANK(AB23,TotalScores!AB3:AB18)</f>
        <v>4</v>
      </c>
      <c r="AC24" s="2">
        <f>RANK(AC23,TotalScores!AC3:AC18)</f>
        <v>4</v>
      </c>
      <c r="AD24" s="2">
        <f>RANK(AD23,TotalScores!AD3:AD18)</f>
        <v>4</v>
      </c>
      <c r="AE24" s="2">
        <f>RANK(AE23,TotalScores!AE3:AE18)</f>
        <v>4</v>
      </c>
      <c r="AF24" s="2">
        <f>RANK(AF23,TotalScores!AF3:AF18)</f>
        <v>4</v>
      </c>
      <c r="AG24" s="2">
        <f>RANK(AG23,TotalScores!AG3:AG18)</f>
        <v>4</v>
      </c>
      <c r="AH24" s="2">
        <f>RANK(AH23,TotalScores!AH3:AH18)</f>
        <v>4</v>
      </c>
      <c r="AI24" s="2">
        <f>RANK(AI23,TotalScores!AI3:AI18)</f>
        <v>4</v>
      </c>
      <c r="AJ24" s="2">
        <f>RANK(AJ23,TotalScores!AJ3:AJ18)</f>
        <v>4</v>
      </c>
      <c r="AK24" s="2">
        <f>RANK(AK23,TotalScores!AK3:AK18)</f>
        <v>4</v>
      </c>
      <c r="AL24" s="2">
        <f>RANK(AL23,TotalScores!AL3:AL18)</f>
        <v>4</v>
      </c>
      <c r="AM24" s="2">
        <f>RANK(AM23,TotalScores!AM3:AM18)</f>
        <v>4</v>
      </c>
      <c r="AN24" s="2">
        <f>RANK(AN23,TotalScores!AN3:AN18)</f>
        <v>4</v>
      </c>
      <c r="AO24" s="2">
        <f>RANK(AO23,TotalScores!AO3:AO18)</f>
        <v>4</v>
      </c>
      <c r="AP24" s="2">
        <f>RANK(AP23,TotalScores!AP3:AP18)</f>
        <v>4</v>
      </c>
      <c r="AQ24" s="2">
        <f>RANK(AQ23,TotalScores!AQ3:AQ18)</f>
        <v>4</v>
      </c>
      <c r="AR24" s="2">
        <f>RANK(AR23,TotalScores!AR3:AR18)</f>
        <v>4</v>
      </c>
      <c r="AS24" s="2">
        <f>RANK(AS23,TotalScores!AS3:AS18)</f>
        <v>4</v>
      </c>
      <c r="AT24" s="2">
        <f>RANK(AT23,TotalScores!AT3:AT18)</f>
        <v>4</v>
      </c>
      <c r="AU24" s="2">
        <f>RANK(AU23,TotalScores!AU3:AU18)</f>
        <v>4</v>
      </c>
      <c r="AV24" s="2">
        <f>RANK(AV23,TotalScores!AV3:AV18)</f>
        <v>4</v>
      </c>
      <c r="AW24" s="2">
        <f>RANK(AW23,TotalScores!AW3:AW18)</f>
        <v>4</v>
      </c>
    </row>
    <row r="28" spans="2:49" x14ac:dyDescent="0.2">
      <c r="J28" s="4"/>
      <c r="N28" s="4"/>
    </row>
    <row r="29" spans="2:49" x14ac:dyDescent="0.2">
      <c r="J29" s="4"/>
      <c r="N29" s="4"/>
    </row>
    <row r="30" spans="2:49" x14ac:dyDescent="0.2">
      <c r="J30" s="4"/>
      <c r="N30" s="4"/>
    </row>
    <row r="31" spans="2:49" x14ac:dyDescent="0.2">
      <c r="J31" s="4"/>
    </row>
    <row r="32" spans="2:49" x14ac:dyDescent="0.2">
      <c r="J32" s="4"/>
      <c r="N32" s="4"/>
    </row>
    <row r="33" spans="10:14" x14ac:dyDescent="0.2">
      <c r="J33" s="4"/>
      <c r="N33" s="4"/>
    </row>
    <row r="34" spans="10:14" x14ac:dyDescent="0.2">
      <c r="J34" s="4"/>
      <c r="N34" s="4"/>
    </row>
    <row r="35" spans="10:14" x14ac:dyDescent="0.2">
      <c r="J35" s="4"/>
      <c r="N35" s="4"/>
    </row>
    <row r="36" spans="10:14" x14ac:dyDescent="0.2">
      <c r="N36" s="4"/>
    </row>
  </sheetData>
  <phoneticPr fontId="0" type="noConversion"/>
  <dataValidations count="5">
    <dataValidation type="list" showInputMessage="1" showErrorMessage="1" errorTitle="stop" sqref="B15:D17">
      <formula1>PlayerListFwd</formula1>
    </dataValidation>
    <dataValidation type="list" showInputMessage="1" showErrorMessage="1" errorTitle="stop" sqref="B14:D14">
      <formula1>PlayerListMidFwd</formula1>
    </dataValidation>
    <dataValidation type="list" showInputMessage="1" showErrorMessage="1" errorTitle="stop" sqref="B10:D13">
      <formula1>PlayerListMid</formula1>
    </dataValidation>
    <dataValidation type="list" showInputMessage="1" showErrorMessage="1" errorTitle="stop" sqref="B6:D9">
      <formula1>PlayerListDef</formula1>
    </dataValidation>
    <dataValidation type="list" showInputMessage="1" showErrorMessage="1" errorTitle="stop" sqref="B4:D5">
      <formula1>PlayerListGK</formula1>
    </dataValidation>
  </dataValidations>
  <hyperlinks>
    <hyperlink ref="B4" r:id="rId1" display="https://fantasyfootball.telegraph.co.uk/premierleague/statistics/points/1066"/>
    <hyperlink ref="B6" r:id="rId2" display="https://fantasyfootball.telegraph.co.uk/premierleague/statistics/points/2236"/>
    <hyperlink ref="B7" r:id="rId3" display="https://fantasyfootball.telegraph.co.uk/premierleague/statistics/points/2087"/>
    <hyperlink ref="B8" r:id="rId4" display="https://fantasyfootball.telegraph.co.uk/premierleague/statistics/points/2058"/>
    <hyperlink ref="B9" r:id="rId5" display="https://fantasyfootball.telegraph.co.uk/premierleague/statistics/points/2122"/>
    <hyperlink ref="B10" r:id="rId6" display="https://fantasyfootball.telegraph.co.uk/premierleague/statistics/points/3005"/>
    <hyperlink ref="B11" r:id="rId7" display="https://fantasyfootball.telegraph.co.uk/premierleague/statistics/points/3110"/>
    <hyperlink ref="B12" r:id="rId8" display="https://fantasyfootball.telegraph.co.uk/premierleague/statistics/points/3074"/>
    <hyperlink ref="B14" r:id="rId9" display="https://fantasyfootball.telegraph.co.uk/premierleague/statistics/points/3062"/>
    <hyperlink ref="B15" r:id="rId10" display="https://fantasyfootball.telegraph.co.uk/premierleague/statistics/points/4003"/>
    <hyperlink ref="B16" r:id="rId11" display="https://fantasyfootball.telegraph.co.uk/premierleague/statistics/points/4093"/>
    <hyperlink ref="B5" r:id="rId12" display="https://fantasyfootball.telegraph.co.uk/premierleague/statistics/points/1039"/>
    <hyperlink ref="B13" r:id="rId13" display="https://fantasyfootball.telegraph.co.uk/premierleague/statistics/points/3068"/>
    <hyperlink ref="B17" r:id="rId14" display="https://fantasyfootball.telegraph.co.uk/premierleague/statistics/points/4166"/>
  </hyperlinks>
  <printOptions gridLines="1" gridLinesSet="0"/>
  <pageMargins left="0.75" right="0.75" top="1" bottom="1" header="0.5" footer="0.5"/>
  <pageSetup orientation="portrait" horizontalDpi="204" verticalDpi="196" r:id="rId1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U36"/>
  <sheetViews>
    <sheetView workbookViewId="0">
      <pane xSplit="7" ySplit="3" topLeftCell="H4" activePane="bottomRight" state="frozen"/>
      <selection activeCell="A24" sqref="A24"/>
      <selection pane="topRight" activeCell="A24" sqref="A24"/>
      <selection pane="bottomLeft" activeCell="A24" sqref="A24"/>
      <selection pane="bottomRight" activeCell="B15" sqref="B15"/>
    </sheetView>
  </sheetViews>
  <sheetFormatPr defaultRowHeight="12.75" x14ac:dyDescent="0.2"/>
  <cols>
    <col min="1" max="1" width="9.140625" style="10" hidden="1" customWidth="1"/>
    <col min="2" max="2" width="18.28515625" style="10" customWidth="1"/>
    <col min="3" max="3" width="19" style="10" hidden="1" customWidth="1"/>
    <col min="4" max="4" width="0.140625" style="10" hidden="1" customWidth="1"/>
    <col min="5" max="5" width="2.140625" style="10" hidden="1" customWidth="1"/>
    <col min="6" max="6" width="5.28515625" style="16" customWidth="1"/>
    <col min="7" max="7" width="11.140625" style="13" customWidth="1"/>
    <col min="8" max="8" width="10.140625" style="13" customWidth="1"/>
    <col min="9" max="9" width="12.28515625" style="13" bestFit="1" customWidth="1"/>
    <col min="10" max="17" width="10.140625" style="13" customWidth="1"/>
    <col min="18" max="18" width="11.5703125" style="13" bestFit="1" customWidth="1"/>
    <col min="19" max="49" width="10.140625" style="13" customWidth="1"/>
    <col min="50" max="16384" width="9.140625" style="10"/>
  </cols>
  <sheetData>
    <row r="1" spans="2:255" ht="20.25" x14ac:dyDescent="0.3">
      <c r="B1" s="65" t="s">
        <v>49</v>
      </c>
      <c r="C1" s="65"/>
      <c r="D1" s="65"/>
      <c r="E1" s="65"/>
    </row>
    <row r="2" spans="2:255" x14ac:dyDescent="0.2">
      <c r="B2" s="10" t="s">
        <v>0</v>
      </c>
      <c r="F2" s="16" t="s">
        <v>1</v>
      </c>
      <c r="G2" s="13" t="s">
        <v>2</v>
      </c>
      <c r="H2" s="21">
        <f>Scores!H1</f>
        <v>41870</v>
      </c>
      <c r="I2" s="21">
        <f>Scores!I1</f>
        <v>41877</v>
      </c>
      <c r="J2" s="21">
        <f>Scores!J1</f>
        <v>41884</v>
      </c>
      <c r="K2" s="21">
        <f>Scores!K1</f>
        <v>41891</v>
      </c>
      <c r="L2" s="21">
        <f>Scores!L1</f>
        <v>41898</v>
      </c>
      <c r="M2" s="21">
        <f>Scores!M1</f>
        <v>41905</v>
      </c>
      <c r="N2" s="21">
        <f>Scores!N1</f>
        <v>41912</v>
      </c>
      <c r="O2" s="21">
        <f>Scores!O1</f>
        <v>41919</v>
      </c>
      <c r="P2" s="21">
        <f>Scores!P1</f>
        <v>41926</v>
      </c>
      <c r="Q2" s="21">
        <f>Scores!Q1</f>
        <v>41933</v>
      </c>
      <c r="R2" s="21">
        <f>Scores!R1</f>
        <v>41940</v>
      </c>
      <c r="S2" s="21">
        <f>Scores!S1</f>
        <v>41947</v>
      </c>
      <c r="T2" s="21">
        <f>Scores!T1</f>
        <v>41954</v>
      </c>
      <c r="U2" s="21">
        <f>Scores!U1</f>
        <v>41961</v>
      </c>
      <c r="V2" s="21">
        <f>Scores!V1</f>
        <v>41968</v>
      </c>
      <c r="W2" s="21">
        <f>Scores!W1</f>
        <v>41975</v>
      </c>
      <c r="X2" s="21">
        <f>Scores!X1</f>
        <v>41982</v>
      </c>
      <c r="Y2" s="21">
        <f>Scores!Y1</f>
        <v>41989</v>
      </c>
      <c r="Z2" s="21">
        <f>Scores!Z1</f>
        <v>41996</v>
      </c>
      <c r="AA2" s="21">
        <f>Scores!AA1</f>
        <v>42003</v>
      </c>
      <c r="AB2" s="21">
        <f>Scores!AB1</f>
        <v>42010</v>
      </c>
      <c r="AC2" s="21">
        <f>Scores!AC1</f>
        <v>42017</v>
      </c>
      <c r="AD2" s="21">
        <f>Scores!AD1</f>
        <v>42024</v>
      </c>
      <c r="AE2" s="21">
        <f>Scores!AE1</f>
        <v>42031</v>
      </c>
      <c r="AF2" s="21">
        <f>Scores!AF1</f>
        <v>42038</v>
      </c>
      <c r="AG2" s="21">
        <f>Scores!AG1</f>
        <v>42045</v>
      </c>
      <c r="AH2" s="21">
        <f>Scores!AH1</f>
        <v>42052</v>
      </c>
      <c r="AI2" s="21">
        <f>Scores!AI1</f>
        <v>42059</v>
      </c>
      <c r="AJ2" s="21">
        <f>Scores!AJ1</f>
        <v>42066</v>
      </c>
      <c r="AK2" s="21">
        <f>Scores!AK1</f>
        <v>42073</v>
      </c>
      <c r="AL2" s="21">
        <f>Scores!AL1</f>
        <v>42080</v>
      </c>
      <c r="AM2" s="21">
        <f>Scores!AM1</f>
        <v>42087</v>
      </c>
      <c r="AN2" s="21">
        <f>Scores!AN1</f>
        <v>42094</v>
      </c>
      <c r="AO2" s="21">
        <f>Scores!AO1</f>
        <v>42101</v>
      </c>
      <c r="AP2" s="21">
        <f>Scores!AP1</f>
        <v>42108</v>
      </c>
      <c r="AQ2" s="21">
        <f>Scores!AQ1</f>
        <v>42115</v>
      </c>
      <c r="AR2" s="21">
        <f>Scores!AR1</f>
        <v>42122</v>
      </c>
      <c r="AS2" s="21">
        <f>Scores!AS1</f>
        <v>42129</v>
      </c>
      <c r="AT2" s="21">
        <f>Scores!AT1</f>
        <v>42136</v>
      </c>
      <c r="AU2" s="21">
        <f>Scores!AU1</f>
        <v>42143</v>
      </c>
      <c r="AV2" s="21">
        <f>Scores!AV1</f>
        <v>42150</v>
      </c>
      <c r="AW2" s="21">
        <f>Scores!AW1</f>
        <v>42157</v>
      </c>
    </row>
    <row r="3" spans="2:255" x14ac:dyDescent="0.2">
      <c r="H3" s="21" t="str">
        <f>Scores!H2</f>
        <v>Week 1</v>
      </c>
      <c r="I3" s="21" t="str">
        <f>Scores!I2</f>
        <v>Week 2</v>
      </c>
      <c r="J3" s="21" t="str">
        <f>Scores!J2</f>
        <v>Week 3</v>
      </c>
      <c r="K3" s="21" t="str">
        <f>Scores!K2</f>
        <v>Week 4</v>
      </c>
      <c r="L3" s="21" t="str">
        <f>Scores!L2</f>
        <v>Week 5</v>
      </c>
      <c r="M3" s="21" t="str">
        <f>Scores!M2</f>
        <v>Week 6</v>
      </c>
      <c r="N3" s="21" t="str">
        <f>Scores!N2</f>
        <v>Week 7</v>
      </c>
      <c r="O3" s="21" t="str">
        <f>Scores!O2</f>
        <v>Week 8</v>
      </c>
      <c r="P3" s="21" t="str">
        <f>Scores!P2</f>
        <v>Week 9</v>
      </c>
      <c r="Q3" s="21" t="str">
        <f>Scores!Q2</f>
        <v>Week 10</v>
      </c>
      <c r="R3" s="21" t="str">
        <f>Scores!R2</f>
        <v>Week 11</v>
      </c>
      <c r="S3" s="21" t="str">
        <f>Scores!S2</f>
        <v>Week 12</v>
      </c>
      <c r="T3" s="21" t="str">
        <f>Scores!T2</f>
        <v>Week 13</v>
      </c>
      <c r="U3" s="21" t="str">
        <f>Scores!U2</f>
        <v>Week 14</v>
      </c>
      <c r="V3" s="21" t="str">
        <f>Scores!V2</f>
        <v>Week 15</v>
      </c>
      <c r="W3" s="21" t="str">
        <f>Scores!W2</f>
        <v>Week 16</v>
      </c>
      <c r="X3" s="21" t="str">
        <f>Scores!X2</f>
        <v>Week 17</v>
      </c>
      <c r="Y3" s="21" t="str">
        <f>Scores!Y2</f>
        <v>Week 18</v>
      </c>
      <c r="Z3" s="21" t="str">
        <f>Scores!Z2</f>
        <v>Week 19</v>
      </c>
      <c r="AA3" s="21" t="str">
        <f>Scores!AA2</f>
        <v>Week 20</v>
      </c>
      <c r="AB3" s="21" t="str">
        <f>Scores!AB2</f>
        <v>Week 21</v>
      </c>
      <c r="AC3" s="21" t="str">
        <f>Scores!AC2</f>
        <v>Week 22</v>
      </c>
      <c r="AD3" s="21" t="str">
        <f>Scores!AD2</f>
        <v>Week 23</v>
      </c>
      <c r="AE3" s="21" t="str">
        <f>Scores!AE2</f>
        <v>Week 24</v>
      </c>
      <c r="AF3" s="21" t="str">
        <f>Scores!AF2</f>
        <v>Week 25</v>
      </c>
      <c r="AG3" s="21" t="str">
        <f>Scores!AG2</f>
        <v>Week 26</v>
      </c>
      <c r="AH3" s="21" t="str">
        <f>Scores!AH2</f>
        <v>Week 27</v>
      </c>
      <c r="AI3" s="21" t="str">
        <f>Scores!AI2</f>
        <v>Week 28</v>
      </c>
      <c r="AJ3" s="21" t="str">
        <f>Scores!AJ2</f>
        <v>Week 29</v>
      </c>
      <c r="AK3" s="21" t="str">
        <f>Scores!AK2</f>
        <v>Week 30</v>
      </c>
      <c r="AL3" s="21" t="str">
        <f>Scores!AL2</f>
        <v>Week 31</v>
      </c>
      <c r="AM3" s="21" t="str">
        <f>Scores!AM2</f>
        <v>Week 32</v>
      </c>
      <c r="AN3" s="21" t="str">
        <f>Scores!AN2</f>
        <v>Week 33</v>
      </c>
      <c r="AO3" s="21" t="str">
        <f>Scores!AO2</f>
        <v>Week 34</v>
      </c>
      <c r="AP3" s="21" t="str">
        <f>Scores!AP2</f>
        <v>Week 35</v>
      </c>
      <c r="AQ3" s="21" t="str">
        <f>Scores!AQ2</f>
        <v>Week 36</v>
      </c>
      <c r="AR3" s="21" t="str">
        <f>Scores!AR2</f>
        <v>Week 37</v>
      </c>
      <c r="AS3" s="21" t="str">
        <f>Scores!AS2</f>
        <v>Week 38</v>
      </c>
      <c r="AT3" s="21" t="str">
        <f>Scores!AT2</f>
        <v>Week 39</v>
      </c>
      <c r="AU3" s="21" t="str">
        <f>Scores!AU2</f>
        <v>Week 40</v>
      </c>
      <c r="AV3" s="21" t="str">
        <f>Scores!AV2</f>
        <v>Week 41</v>
      </c>
      <c r="AW3" s="21" t="str">
        <f>Scores!AW2</f>
        <v>Week 42</v>
      </c>
    </row>
    <row r="4" spans="2:255" s="54" customFormat="1" x14ac:dyDescent="0.2">
      <c r="B4" s="81" t="s">
        <v>85</v>
      </c>
      <c r="C4" s="23"/>
      <c r="D4" s="23"/>
      <c r="E4" s="3"/>
      <c r="F4" s="50">
        <v>7</v>
      </c>
      <c r="G4" s="48">
        <f>SUM(H4:AU4)</f>
        <v>33</v>
      </c>
      <c r="H4" s="49">
        <f t="shared" ref="H4:AW4" si="0">IF(ISBLANK(Hart.J )," - ",Hart.J)</f>
        <v>6</v>
      </c>
      <c r="I4" s="49">
        <f t="shared" si="0"/>
        <v>2</v>
      </c>
      <c r="J4" s="49">
        <f t="shared" si="0"/>
        <v>2</v>
      </c>
      <c r="K4" s="49" t="str">
        <f t="shared" si="0"/>
        <v xml:space="preserve"> - </v>
      </c>
      <c r="L4" s="49">
        <f t="shared" si="0"/>
        <v>1</v>
      </c>
      <c r="M4" s="49">
        <f t="shared" si="0"/>
        <v>2</v>
      </c>
      <c r="N4" s="49">
        <f t="shared" si="0"/>
        <v>0</v>
      </c>
      <c r="O4" s="49">
        <f t="shared" si="0"/>
        <v>6</v>
      </c>
      <c r="P4" s="49" t="str">
        <f t="shared" si="0"/>
        <v xml:space="preserve"> - </v>
      </c>
      <c r="Q4" s="49">
        <f t="shared" si="0"/>
        <v>7</v>
      </c>
      <c r="R4" s="49">
        <f t="shared" si="0"/>
        <v>1</v>
      </c>
      <c r="S4" s="49">
        <f t="shared" si="0"/>
        <v>6</v>
      </c>
      <c r="T4" s="49" t="str">
        <f t="shared" si="0"/>
        <v xml:space="preserve"> - </v>
      </c>
      <c r="U4" s="49" t="str">
        <f t="shared" si="0"/>
        <v xml:space="preserve"> - </v>
      </c>
      <c r="V4" s="49" t="str">
        <f t="shared" si="0"/>
        <v xml:space="preserve"> - </v>
      </c>
      <c r="W4" s="49" t="str">
        <f t="shared" si="0"/>
        <v xml:space="preserve"> - </v>
      </c>
      <c r="X4" s="49" t="str">
        <f t="shared" si="0"/>
        <v xml:space="preserve"> - </v>
      </c>
      <c r="Y4" s="49" t="str">
        <f t="shared" si="0"/>
        <v xml:space="preserve"> - </v>
      </c>
      <c r="Z4" s="49" t="str">
        <f t="shared" si="0"/>
        <v xml:space="preserve"> - </v>
      </c>
      <c r="AA4" s="49" t="str">
        <f t="shared" si="0"/>
        <v xml:space="preserve"> - </v>
      </c>
      <c r="AB4" s="49" t="str">
        <f t="shared" si="0"/>
        <v xml:space="preserve"> - </v>
      </c>
      <c r="AC4" s="49" t="str">
        <f t="shared" si="0"/>
        <v xml:space="preserve"> - </v>
      </c>
      <c r="AD4" s="49" t="str">
        <f t="shared" si="0"/>
        <v xml:space="preserve"> - </v>
      </c>
      <c r="AE4" s="49" t="str">
        <f t="shared" si="0"/>
        <v xml:space="preserve"> - </v>
      </c>
      <c r="AF4" s="49" t="str">
        <f t="shared" si="0"/>
        <v xml:space="preserve"> - </v>
      </c>
      <c r="AG4" s="49" t="str">
        <f t="shared" si="0"/>
        <v xml:space="preserve"> - </v>
      </c>
      <c r="AH4" s="49" t="str">
        <f t="shared" si="0"/>
        <v xml:space="preserve"> - </v>
      </c>
      <c r="AI4" s="49" t="str">
        <f t="shared" si="0"/>
        <v xml:space="preserve"> - </v>
      </c>
      <c r="AJ4" s="49" t="str">
        <f t="shared" si="0"/>
        <v xml:space="preserve"> - </v>
      </c>
      <c r="AK4" s="49" t="str">
        <f t="shared" si="0"/>
        <v xml:space="preserve"> - </v>
      </c>
      <c r="AL4" s="49" t="str">
        <f t="shared" si="0"/>
        <v xml:space="preserve"> - </v>
      </c>
      <c r="AM4" s="49" t="str">
        <f t="shared" si="0"/>
        <v xml:space="preserve"> - </v>
      </c>
      <c r="AN4" s="49" t="str">
        <f t="shared" si="0"/>
        <v xml:space="preserve"> - </v>
      </c>
      <c r="AO4" s="49" t="str">
        <f t="shared" si="0"/>
        <v xml:space="preserve"> - </v>
      </c>
      <c r="AP4" s="49" t="str">
        <f t="shared" si="0"/>
        <v xml:space="preserve"> - </v>
      </c>
      <c r="AQ4" s="49" t="str">
        <f t="shared" si="0"/>
        <v xml:space="preserve"> - </v>
      </c>
      <c r="AR4" s="49" t="str">
        <f t="shared" si="0"/>
        <v xml:space="preserve"> - </v>
      </c>
      <c r="AS4" s="49" t="str">
        <f t="shared" si="0"/>
        <v xml:space="preserve"> - </v>
      </c>
      <c r="AT4" s="49" t="str">
        <f t="shared" si="0"/>
        <v xml:space="preserve"> - </v>
      </c>
      <c r="AU4" s="49" t="str">
        <f t="shared" si="0"/>
        <v xml:space="preserve"> - </v>
      </c>
      <c r="AV4" s="49" t="str">
        <f t="shared" si="0"/>
        <v xml:space="preserve"> - </v>
      </c>
      <c r="AW4" s="49" t="str">
        <f t="shared" si="0"/>
        <v xml:space="preserve"> - </v>
      </c>
    </row>
    <row r="5" spans="2:255" s="54" customFormat="1" x14ac:dyDescent="0.2">
      <c r="B5" s="81" t="s">
        <v>94</v>
      </c>
      <c r="C5" s="23"/>
      <c r="D5" s="23"/>
      <c r="E5" s="3"/>
      <c r="F5" s="50">
        <v>5.2</v>
      </c>
      <c r="G5" s="48">
        <f t="shared" ref="G5:G14" si="1">SUM(H5:AU5)</f>
        <v>10</v>
      </c>
      <c r="H5" s="49">
        <f t="shared" ref="H5:AW5" si="2">IF(ISBLANK(Johnson.G )," - ",Johnson.G)</f>
        <v>2</v>
      </c>
      <c r="I5" s="49">
        <f t="shared" si="2"/>
        <v>0</v>
      </c>
      <c r="J5" s="49">
        <f t="shared" si="2"/>
        <v>0</v>
      </c>
      <c r="K5" s="49" t="str">
        <f t="shared" si="2"/>
        <v xml:space="preserve"> - </v>
      </c>
      <c r="L5" s="49">
        <f t="shared" si="2"/>
        <v>0</v>
      </c>
      <c r="M5" s="49">
        <f t="shared" si="2"/>
        <v>0</v>
      </c>
      <c r="N5" s="49">
        <f t="shared" si="2"/>
        <v>0</v>
      </c>
      <c r="O5" s="49">
        <f t="shared" si="2"/>
        <v>3</v>
      </c>
      <c r="P5" s="49" t="str">
        <f t="shared" si="2"/>
        <v xml:space="preserve"> - </v>
      </c>
      <c r="Q5" s="49">
        <f t="shared" si="2"/>
        <v>3</v>
      </c>
      <c r="R5" s="49">
        <f t="shared" si="2"/>
        <v>0</v>
      </c>
      <c r="S5" s="49">
        <f t="shared" si="2"/>
        <v>2</v>
      </c>
      <c r="T5" s="49" t="str">
        <f t="shared" si="2"/>
        <v xml:space="preserve"> - </v>
      </c>
      <c r="U5" s="49" t="str">
        <f t="shared" si="2"/>
        <v xml:space="preserve"> - </v>
      </c>
      <c r="V5" s="49" t="str">
        <f t="shared" si="2"/>
        <v xml:space="preserve"> - </v>
      </c>
      <c r="W5" s="49" t="str">
        <f t="shared" si="2"/>
        <v xml:space="preserve"> - </v>
      </c>
      <c r="X5" s="49" t="str">
        <f t="shared" si="2"/>
        <v xml:space="preserve"> - </v>
      </c>
      <c r="Y5" s="49" t="str">
        <f t="shared" si="2"/>
        <v xml:space="preserve"> - </v>
      </c>
      <c r="Z5" s="49" t="str">
        <f t="shared" si="2"/>
        <v xml:space="preserve"> - </v>
      </c>
      <c r="AA5" s="49" t="str">
        <f t="shared" si="2"/>
        <v xml:space="preserve"> - </v>
      </c>
      <c r="AB5" s="49" t="str">
        <f t="shared" si="2"/>
        <v xml:space="preserve"> - </v>
      </c>
      <c r="AC5" s="49" t="str">
        <f t="shared" si="2"/>
        <v xml:space="preserve"> - </v>
      </c>
      <c r="AD5" s="49" t="str">
        <f t="shared" si="2"/>
        <v xml:space="preserve"> - </v>
      </c>
      <c r="AE5" s="49" t="str">
        <f t="shared" si="2"/>
        <v xml:space="preserve"> - </v>
      </c>
      <c r="AF5" s="49" t="str">
        <f t="shared" si="2"/>
        <v xml:space="preserve"> - </v>
      </c>
      <c r="AG5" s="49" t="str">
        <f t="shared" si="2"/>
        <v xml:space="preserve"> - </v>
      </c>
      <c r="AH5" s="49" t="str">
        <f t="shared" si="2"/>
        <v xml:space="preserve"> - </v>
      </c>
      <c r="AI5" s="49" t="str">
        <f t="shared" si="2"/>
        <v xml:space="preserve"> - </v>
      </c>
      <c r="AJ5" s="49" t="str">
        <f t="shared" si="2"/>
        <v xml:space="preserve"> - </v>
      </c>
      <c r="AK5" s="49" t="str">
        <f t="shared" si="2"/>
        <v xml:space="preserve"> - </v>
      </c>
      <c r="AL5" s="49" t="str">
        <f t="shared" si="2"/>
        <v xml:space="preserve"> - </v>
      </c>
      <c r="AM5" s="49" t="str">
        <f t="shared" si="2"/>
        <v xml:space="preserve"> - </v>
      </c>
      <c r="AN5" s="49" t="str">
        <f t="shared" si="2"/>
        <v xml:space="preserve"> - </v>
      </c>
      <c r="AO5" s="49" t="str">
        <f t="shared" si="2"/>
        <v xml:space="preserve"> - </v>
      </c>
      <c r="AP5" s="49" t="str">
        <f t="shared" si="2"/>
        <v xml:space="preserve"> - </v>
      </c>
      <c r="AQ5" s="49" t="str">
        <f t="shared" si="2"/>
        <v xml:space="preserve"> - </v>
      </c>
      <c r="AR5" s="49" t="str">
        <f t="shared" si="2"/>
        <v xml:space="preserve"> - </v>
      </c>
      <c r="AS5" s="49" t="str">
        <f t="shared" si="2"/>
        <v xml:space="preserve"> - </v>
      </c>
      <c r="AT5" s="49" t="str">
        <f t="shared" si="2"/>
        <v xml:space="preserve"> - </v>
      </c>
      <c r="AU5" s="49" t="str">
        <f t="shared" si="2"/>
        <v xml:space="preserve"> - </v>
      </c>
      <c r="AV5" s="49" t="str">
        <f t="shared" si="2"/>
        <v xml:space="preserve"> - </v>
      </c>
      <c r="AW5" s="49" t="str">
        <f t="shared" si="2"/>
        <v xml:space="preserve"> - </v>
      </c>
    </row>
    <row r="6" spans="2:255" s="54" customFormat="1" x14ac:dyDescent="0.2">
      <c r="B6" s="81" t="s">
        <v>125</v>
      </c>
      <c r="C6" s="23"/>
      <c r="D6" s="23"/>
      <c r="E6" s="3"/>
      <c r="F6" s="50">
        <v>4.2</v>
      </c>
      <c r="G6" s="48">
        <f t="shared" si="1"/>
        <v>11</v>
      </c>
      <c r="H6" s="49">
        <f t="shared" ref="H6:AW6" si="3">IF(ISBLANK(Rafael )," - ",Rafael)</f>
        <v>0</v>
      </c>
      <c r="I6" s="49">
        <f t="shared" si="3"/>
        <v>0</v>
      </c>
      <c r="J6" s="49">
        <f t="shared" si="3"/>
        <v>0</v>
      </c>
      <c r="K6" s="49" t="str">
        <f t="shared" si="3"/>
        <v xml:space="preserve"> - </v>
      </c>
      <c r="L6" s="49">
        <f t="shared" si="3"/>
        <v>4</v>
      </c>
      <c r="M6" s="49">
        <f t="shared" si="3"/>
        <v>-2</v>
      </c>
      <c r="N6" s="49">
        <f t="shared" si="3"/>
        <v>5</v>
      </c>
      <c r="O6" s="49">
        <f t="shared" si="3"/>
        <v>2</v>
      </c>
      <c r="P6" s="49" t="str">
        <f t="shared" si="3"/>
        <v xml:space="preserve"> - </v>
      </c>
      <c r="Q6" s="49">
        <f t="shared" si="3"/>
        <v>1</v>
      </c>
      <c r="R6" s="49">
        <f t="shared" si="3"/>
        <v>1</v>
      </c>
      <c r="S6" s="49">
        <f t="shared" si="3"/>
        <v>0</v>
      </c>
      <c r="T6" s="49" t="str">
        <f t="shared" si="3"/>
        <v xml:space="preserve"> - </v>
      </c>
      <c r="U6" s="49" t="str">
        <f t="shared" si="3"/>
        <v xml:space="preserve"> - </v>
      </c>
      <c r="V6" s="49" t="str">
        <f t="shared" si="3"/>
        <v xml:space="preserve"> - </v>
      </c>
      <c r="W6" s="49" t="str">
        <f t="shared" si="3"/>
        <v xml:space="preserve"> - </v>
      </c>
      <c r="X6" s="49" t="str">
        <f t="shared" si="3"/>
        <v xml:space="preserve"> - </v>
      </c>
      <c r="Y6" s="49" t="str">
        <f t="shared" si="3"/>
        <v xml:space="preserve"> - </v>
      </c>
      <c r="Z6" s="49" t="str">
        <f t="shared" si="3"/>
        <v xml:space="preserve"> - </v>
      </c>
      <c r="AA6" s="49" t="str">
        <f t="shared" si="3"/>
        <v xml:space="preserve"> - </v>
      </c>
      <c r="AB6" s="49" t="str">
        <f t="shared" si="3"/>
        <v xml:space="preserve"> - </v>
      </c>
      <c r="AC6" s="49" t="str">
        <f t="shared" si="3"/>
        <v xml:space="preserve"> - </v>
      </c>
      <c r="AD6" s="49" t="str">
        <f t="shared" si="3"/>
        <v xml:space="preserve"> - </v>
      </c>
      <c r="AE6" s="49" t="str">
        <f t="shared" si="3"/>
        <v xml:space="preserve"> - </v>
      </c>
      <c r="AF6" s="49" t="str">
        <f t="shared" si="3"/>
        <v xml:space="preserve"> - </v>
      </c>
      <c r="AG6" s="49" t="str">
        <f t="shared" si="3"/>
        <v xml:space="preserve"> - </v>
      </c>
      <c r="AH6" s="49" t="str">
        <f t="shared" si="3"/>
        <v xml:space="preserve"> - </v>
      </c>
      <c r="AI6" s="49" t="str">
        <f t="shared" si="3"/>
        <v xml:space="preserve"> - </v>
      </c>
      <c r="AJ6" s="49" t="str">
        <f t="shared" si="3"/>
        <v xml:space="preserve"> - </v>
      </c>
      <c r="AK6" s="49" t="str">
        <f t="shared" si="3"/>
        <v xml:space="preserve"> - </v>
      </c>
      <c r="AL6" s="49" t="str">
        <f t="shared" si="3"/>
        <v xml:space="preserve"> - </v>
      </c>
      <c r="AM6" s="49" t="str">
        <f t="shared" si="3"/>
        <v xml:space="preserve"> - </v>
      </c>
      <c r="AN6" s="49" t="str">
        <f t="shared" si="3"/>
        <v xml:space="preserve"> - </v>
      </c>
      <c r="AO6" s="49" t="str">
        <f t="shared" si="3"/>
        <v xml:space="preserve"> - </v>
      </c>
      <c r="AP6" s="49" t="str">
        <f t="shared" si="3"/>
        <v xml:space="preserve"> - </v>
      </c>
      <c r="AQ6" s="49" t="str">
        <f t="shared" si="3"/>
        <v xml:space="preserve"> - </v>
      </c>
      <c r="AR6" s="49" t="str">
        <f t="shared" si="3"/>
        <v xml:space="preserve"> - </v>
      </c>
      <c r="AS6" s="49" t="str">
        <f t="shared" si="3"/>
        <v xml:space="preserve"> - </v>
      </c>
      <c r="AT6" s="49" t="str">
        <f t="shared" si="3"/>
        <v xml:space="preserve"> - </v>
      </c>
      <c r="AU6" s="49" t="str">
        <f t="shared" si="3"/>
        <v xml:space="preserve"> - </v>
      </c>
      <c r="AV6" s="49" t="str">
        <f t="shared" si="3"/>
        <v xml:space="preserve"> - </v>
      </c>
      <c r="AW6" s="49" t="str">
        <f t="shared" si="3"/>
        <v xml:space="preserve"> - </v>
      </c>
    </row>
    <row r="7" spans="2:255" s="54" customFormat="1" x14ac:dyDescent="0.2">
      <c r="B7" s="81" t="s">
        <v>90</v>
      </c>
      <c r="C7" s="23"/>
      <c r="D7" s="23"/>
      <c r="E7" s="3"/>
      <c r="F7" s="50">
        <v>2.8</v>
      </c>
      <c r="G7" s="48">
        <f t="shared" si="1"/>
        <v>20</v>
      </c>
      <c r="H7" s="49">
        <f t="shared" ref="H7:AW7" si="4">IF(ISBLANK(Lescott.J )," - ",Lescott.J)</f>
        <v>0</v>
      </c>
      <c r="I7" s="49">
        <f t="shared" si="4"/>
        <v>0</v>
      </c>
      <c r="J7" s="49">
        <f t="shared" si="4"/>
        <v>0</v>
      </c>
      <c r="K7" s="49" t="str">
        <f t="shared" si="4"/>
        <v xml:space="preserve"> - </v>
      </c>
      <c r="L7" s="49">
        <f t="shared" si="4"/>
        <v>0</v>
      </c>
      <c r="M7" s="49">
        <f t="shared" si="4"/>
        <v>6</v>
      </c>
      <c r="N7" s="49">
        <f t="shared" si="4"/>
        <v>6</v>
      </c>
      <c r="O7" s="49">
        <f t="shared" si="4"/>
        <v>0</v>
      </c>
      <c r="P7" s="49" t="str">
        <f t="shared" si="4"/>
        <v xml:space="preserve"> - </v>
      </c>
      <c r="Q7" s="49">
        <f t="shared" si="4"/>
        <v>1</v>
      </c>
      <c r="R7" s="49">
        <f t="shared" si="4"/>
        <v>1</v>
      </c>
      <c r="S7" s="49">
        <f t="shared" si="4"/>
        <v>6</v>
      </c>
      <c r="T7" s="49" t="str">
        <f t="shared" si="4"/>
        <v xml:space="preserve"> - </v>
      </c>
      <c r="U7" s="49" t="str">
        <f t="shared" si="4"/>
        <v xml:space="preserve"> - </v>
      </c>
      <c r="V7" s="49" t="str">
        <f t="shared" si="4"/>
        <v xml:space="preserve"> - </v>
      </c>
      <c r="W7" s="49" t="str">
        <f t="shared" si="4"/>
        <v xml:space="preserve"> - </v>
      </c>
      <c r="X7" s="49" t="str">
        <f t="shared" si="4"/>
        <v xml:space="preserve"> - </v>
      </c>
      <c r="Y7" s="49" t="str">
        <f t="shared" si="4"/>
        <v xml:space="preserve"> - </v>
      </c>
      <c r="Z7" s="49" t="str">
        <f t="shared" si="4"/>
        <v xml:space="preserve"> - </v>
      </c>
      <c r="AA7" s="49" t="str">
        <f t="shared" si="4"/>
        <v xml:space="preserve"> - </v>
      </c>
      <c r="AB7" s="49" t="str">
        <f t="shared" si="4"/>
        <v xml:space="preserve"> - </v>
      </c>
      <c r="AC7" s="49" t="str">
        <f t="shared" si="4"/>
        <v xml:space="preserve"> - </v>
      </c>
      <c r="AD7" s="49" t="str">
        <f t="shared" si="4"/>
        <v xml:space="preserve"> - </v>
      </c>
      <c r="AE7" s="49" t="str">
        <f t="shared" si="4"/>
        <v xml:space="preserve"> - </v>
      </c>
      <c r="AF7" s="49" t="str">
        <f t="shared" si="4"/>
        <v xml:space="preserve"> - </v>
      </c>
      <c r="AG7" s="49" t="str">
        <f t="shared" si="4"/>
        <v xml:space="preserve"> - </v>
      </c>
      <c r="AH7" s="49" t="str">
        <f t="shared" si="4"/>
        <v xml:space="preserve"> - </v>
      </c>
      <c r="AI7" s="49" t="str">
        <f t="shared" si="4"/>
        <v xml:space="preserve"> - </v>
      </c>
      <c r="AJ7" s="49" t="str">
        <f t="shared" si="4"/>
        <v xml:space="preserve"> - </v>
      </c>
      <c r="AK7" s="49" t="str">
        <f t="shared" si="4"/>
        <v xml:space="preserve"> - </v>
      </c>
      <c r="AL7" s="49" t="str">
        <f t="shared" si="4"/>
        <v xml:space="preserve"> - </v>
      </c>
      <c r="AM7" s="49" t="str">
        <f t="shared" si="4"/>
        <v xml:space="preserve"> - </v>
      </c>
      <c r="AN7" s="49" t="str">
        <f t="shared" si="4"/>
        <v xml:space="preserve"> - </v>
      </c>
      <c r="AO7" s="49" t="str">
        <f t="shared" si="4"/>
        <v xml:space="preserve"> - </v>
      </c>
      <c r="AP7" s="49" t="str">
        <f t="shared" si="4"/>
        <v xml:space="preserve"> - </v>
      </c>
      <c r="AQ7" s="49" t="str">
        <f t="shared" si="4"/>
        <v xml:space="preserve"> - </v>
      </c>
      <c r="AR7" s="49" t="str">
        <f t="shared" si="4"/>
        <v xml:space="preserve"> - </v>
      </c>
      <c r="AS7" s="49" t="str">
        <f t="shared" si="4"/>
        <v xml:space="preserve"> - </v>
      </c>
      <c r="AT7" s="49" t="str">
        <f t="shared" si="4"/>
        <v xml:space="preserve"> - </v>
      </c>
      <c r="AU7" s="49" t="str">
        <f t="shared" si="4"/>
        <v xml:space="preserve"> - </v>
      </c>
      <c r="AV7" s="49" t="str">
        <f t="shared" si="4"/>
        <v xml:space="preserve"> - </v>
      </c>
      <c r="AW7" s="49" t="str">
        <f t="shared" si="4"/>
        <v xml:space="preserve"> - </v>
      </c>
    </row>
    <row r="8" spans="2:255" s="54" customFormat="1" x14ac:dyDescent="0.2">
      <c r="B8" s="81" t="s">
        <v>108</v>
      </c>
      <c r="C8" s="23"/>
      <c r="D8" s="23"/>
      <c r="E8" s="3"/>
      <c r="F8" s="50">
        <v>2.8</v>
      </c>
      <c r="G8" s="48">
        <f t="shared" si="1"/>
        <v>10</v>
      </c>
      <c r="H8" s="49">
        <f t="shared" ref="H8:AW8" si="5">IF(ISBLANK(Brown.W )," - ",Brown.W)</f>
        <v>1</v>
      </c>
      <c r="I8" s="49">
        <f t="shared" si="5"/>
        <v>2</v>
      </c>
      <c r="J8" s="49">
        <f t="shared" si="5"/>
        <v>2</v>
      </c>
      <c r="K8" s="49" t="str">
        <f t="shared" si="5"/>
        <v xml:space="preserve"> - </v>
      </c>
      <c r="L8" s="49">
        <f t="shared" si="5"/>
        <v>0</v>
      </c>
      <c r="M8" s="49">
        <f t="shared" si="5"/>
        <v>6</v>
      </c>
      <c r="N8" s="49">
        <f t="shared" si="5"/>
        <v>0</v>
      </c>
      <c r="O8" s="49">
        <f t="shared" si="5"/>
        <v>0</v>
      </c>
      <c r="P8" s="49" t="str">
        <f t="shared" si="5"/>
        <v xml:space="preserve"> - </v>
      </c>
      <c r="Q8" s="49">
        <f t="shared" si="5"/>
        <v>0</v>
      </c>
      <c r="R8" s="49">
        <f t="shared" si="5"/>
        <v>1</v>
      </c>
      <c r="S8" s="49">
        <f t="shared" si="5"/>
        <v>-2</v>
      </c>
      <c r="T8" s="49" t="str">
        <f t="shared" si="5"/>
        <v xml:space="preserve"> - </v>
      </c>
      <c r="U8" s="49" t="str">
        <f t="shared" si="5"/>
        <v xml:space="preserve"> - </v>
      </c>
      <c r="V8" s="49" t="str">
        <f t="shared" si="5"/>
        <v xml:space="preserve"> - </v>
      </c>
      <c r="W8" s="49" t="str">
        <f t="shared" si="5"/>
        <v xml:space="preserve"> - </v>
      </c>
      <c r="X8" s="49" t="str">
        <f t="shared" si="5"/>
        <v xml:space="preserve"> - </v>
      </c>
      <c r="Y8" s="49" t="str">
        <f t="shared" si="5"/>
        <v xml:space="preserve"> - </v>
      </c>
      <c r="Z8" s="49" t="str">
        <f t="shared" si="5"/>
        <v xml:space="preserve"> - </v>
      </c>
      <c r="AA8" s="49" t="str">
        <f t="shared" si="5"/>
        <v xml:space="preserve"> - </v>
      </c>
      <c r="AB8" s="49" t="str">
        <f t="shared" si="5"/>
        <v xml:space="preserve"> - </v>
      </c>
      <c r="AC8" s="49" t="str">
        <f t="shared" si="5"/>
        <v xml:space="preserve"> - </v>
      </c>
      <c r="AD8" s="49" t="str">
        <f t="shared" si="5"/>
        <v xml:space="preserve"> - </v>
      </c>
      <c r="AE8" s="49" t="str">
        <f t="shared" si="5"/>
        <v xml:space="preserve"> - </v>
      </c>
      <c r="AF8" s="49" t="str">
        <f t="shared" si="5"/>
        <v xml:space="preserve"> - </v>
      </c>
      <c r="AG8" s="49" t="str">
        <f t="shared" si="5"/>
        <v xml:space="preserve"> - </v>
      </c>
      <c r="AH8" s="49" t="str">
        <f t="shared" si="5"/>
        <v xml:space="preserve"> - </v>
      </c>
      <c r="AI8" s="49" t="str">
        <f t="shared" si="5"/>
        <v xml:space="preserve"> - </v>
      </c>
      <c r="AJ8" s="49" t="str">
        <f t="shared" si="5"/>
        <v xml:space="preserve"> - </v>
      </c>
      <c r="AK8" s="49" t="str">
        <f t="shared" si="5"/>
        <v xml:space="preserve"> - </v>
      </c>
      <c r="AL8" s="49" t="str">
        <f t="shared" si="5"/>
        <v xml:space="preserve"> - </v>
      </c>
      <c r="AM8" s="49" t="str">
        <f t="shared" si="5"/>
        <v xml:space="preserve"> - </v>
      </c>
      <c r="AN8" s="49" t="str">
        <f t="shared" si="5"/>
        <v xml:space="preserve"> - </v>
      </c>
      <c r="AO8" s="49" t="str">
        <f t="shared" si="5"/>
        <v xml:space="preserve"> - </v>
      </c>
      <c r="AP8" s="49" t="str">
        <f t="shared" si="5"/>
        <v xml:space="preserve"> - </v>
      </c>
      <c r="AQ8" s="49" t="str">
        <f t="shared" si="5"/>
        <v xml:space="preserve"> - </v>
      </c>
      <c r="AR8" s="49" t="str">
        <f t="shared" si="5"/>
        <v xml:space="preserve"> - </v>
      </c>
      <c r="AS8" s="49" t="str">
        <f t="shared" si="5"/>
        <v xml:space="preserve"> - </v>
      </c>
      <c r="AT8" s="49" t="str">
        <f t="shared" si="5"/>
        <v xml:space="preserve"> - </v>
      </c>
      <c r="AU8" s="49" t="str">
        <f t="shared" si="5"/>
        <v xml:space="preserve"> - </v>
      </c>
      <c r="AV8" s="49" t="str">
        <f t="shared" si="5"/>
        <v xml:space="preserve"> - </v>
      </c>
      <c r="AW8" s="49" t="str">
        <f t="shared" si="5"/>
        <v xml:space="preserve"> - </v>
      </c>
      <c r="AX8" s="48"/>
      <c r="AY8" s="48"/>
      <c r="AZ8" s="48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8"/>
      <c r="BO8" s="48"/>
      <c r="BP8" s="48"/>
      <c r="BQ8" s="48"/>
      <c r="BR8" s="48"/>
      <c r="BS8" s="48"/>
      <c r="BT8" s="48"/>
      <c r="BU8" s="48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48"/>
      <c r="CP8" s="48"/>
      <c r="CQ8" s="48"/>
      <c r="CR8" s="48"/>
      <c r="CS8" s="48"/>
      <c r="CT8" s="48"/>
      <c r="CU8" s="48"/>
      <c r="CV8" s="48"/>
      <c r="CW8" s="48"/>
      <c r="CX8" s="48"/>
      <c r="CY8" s="48"/>
      <c r="CZ8" s="48"/>
      <c r="DA8" s="48"/>
      <c r="DB8" s="48"/>
      <c r="DC8" s="48"/>
      <c r="DD8" s="48"/>
      <c r="DE8" s="48"/>
      <c r="DF8" s="48"/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48"/>
      <c r="EC8" s="48"/>
      <c r="ED8" s="48"/>
      <c r="EE8" s="48"/>
      <c r="EF8" s="48"/>
      <c r="EG8" s="48"/>
      <c r="EH8" s="48"/>
      <c r="EI8" s="48"/>
      <c r="EJ8" s="48"/>
      <c r="EK8" s="48"/>
      <c r="EL8" s="48"/>
      <c r="EM8" s="48"/>
      <c r="EN8" s="48"/>
      <c r="EO8" s="48"/>
      <c r="EP8" s="48"/>
      <c r="EQ8" s="48"/>
      <c r="ER8" s="48"/>
      <c r="ES8" s="48"/>
      <c r="ET8" s="48"/>
      <c r="EU8" s="48"/>
      <c r="EV8" s="48"/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48"/>
      <c r="FW8" s="48"/>
      <c r="FX8" s="48"/>
      <c r="FY8" s="48"/>
      <c r="FZ8" s="48"/>
      <c r="GA8" s="48"/>
      <c r="GB8" s="48"/>
      <c r="GC8" s="48"/>
      <c r="GD8" s="48"/>
      <c r="GE8" s="48"/>
      <c r="GF8" s="48"/>
      <c r="GG8" s="48"/>
      <c r="GH8" s="48"/>
      <c r="GI8" s="48"/>
      <c r="GJ8" s="48"/>
      <c r="GK8" s="48"/>
      <c r="GL8" s="48"/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48"/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48"/>
      <c r="HQ8" s="48"/>
      <c r="HR8" s="48"/>
      <c r="HS8" s="48"/>
      <c r="HT8" s="48"/>
      <c r="HU8" s="48"/>
      <c r="HV8" s="48"/>
      <c r="HW8" s="48"/>
      <c r="HX8" s="48"/>
      <c r="HY8" s="48"/>
      <c r="HZ8" s="48"/>
      <c r="IA8" s="48"/>
      <c r="IB8" s="48"/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48"/>
      <c r="IS8" s="48"/>
      <c r="IT8" s="48"/>
      <c r="IU8" s="48"/>
    </row>
    <row r="9" spans="2:255" s="54" customFormat="1" x14ac:dyDescent="0.2">
      <c r="B9" s="81" t="s">
        <v>426</v>
      </c>
      <c r="C9" s="23"/>
      <c r="D9" s="23"/>
      <c r="E9" s="3"/>
      <c r="F9" s="50">
        <v>10.5</v>
      </c>
      <c r="G9" s="48">
        <f t="shared" si="1"/>
        <v>47</v>
      </c>
      <c r="H9" s="49">
        <f t="shared" ref="H9:AW9" si="6">IF(ISBLANK(Sterling.R )," - ",Sterling.R)</f>
        <v>10</v>
      </c>
      <c r="I9" s="49">
        <f t="shared" si="6"/>
        <v>2</v>
      </c>
      <c r="J9" s="49">
        <f t="shared" si="6"/>
        <v>6</v>
      </c>
      <c r="K9" s="49" t="str">
        <f t="shared" si="6"/>
        <v xml:space="preserve"> - </v>
      </c>
      <c r="L9" s="49">
        <f t="shared" si="6"/>
        <v>1</v>
      </c>
      <c r="M9" s="49">
        <f t="shared" si="6"/>
        <v>7</v>
      </c>
      <c r="N9" s="49">
        <f t="shared" si="6"/>
        <v>2</v>
      </c>
      <c r="O9" s="49">
        <f t="shared" si="6"/>
        <v>5</v>
      </c>
      <c r="P9" s="49" t="str">
        <f t="shared" si="6"/>
        <v xml:space="preserve"> - </v>
      </c>
      <c r="Q9" s="49">
        <f t="shared" si="6"/>
        <v>11</v>
      </c>
      <c r="R9" s="49">
        <f t="shared" si="6"/>
        <v>1</v>
      </c>
      <c r="S9" s="49">
        <f t="shared" si="6"/>
        <v>2</v>
      </c>
      <c r="T9" s="49" t="str">
        <f t="shared" si="6"/>
        <v xml:space="preserve"> - </v>
      </c>
      <c r="U9" s="49" t="str">
        <f t="shared" si="6"/>
        <v xml:space="preserve"> - </v>
      </c>
      <c r="V9" s="49" t="str">
        <f t="shared" si="6"/>
        <v xml:space="preserve"> - </v>
      </c>
      <c r="W9" s="49" t="str">
        <f t="shared" si="6"/>
        <v xml:space="preserve"> - </v>
      </c>
      <c r="X9" s="49" t="str">
        <f t="shared" si="6"/>
        <v xml:space="preserve"> - </v>
      </c>
      <c r="Y9" s="49" t="str">
        <f t="shared" si="6"/>
        <v xml:space="preserve"> - </v>
      </c>
      <c r="Z9" s="49" t="str">
        <f t="shared" si="6"/>
        <v xml:space="preserve"> - </v>
      </c>
      <c r="AA9" s="49" t="str">
        <f t="shared" si="6"/>
        <v xml:space="preserve"> - </v>
      </c>
      <c r="AB9" s="49" t="str">
        <f t="shared" si="6"/>
        <v xml:space="preserve"> - </v>
      </c>
      <c r="AC9" s="49" t="str">
        <f t="shared" si="6"/>
        <v xml:space="preserve"> - </v>
      </c>
      <c r="AD9" s="49" t="str">
        <f t="shared" si="6"/>
        <v xml:space="preserve"> - </v>
      </c>
      <c r="AE9" s="49" t="str">
        <f t="shared" si="6"/>
        <v xml:space="preserve"> - </v>
      </c>
      <c r="AF9" s="49" t="str">
        <f t="shared" si="6"/>
        <v xml:space="preserve"> - </v>
      </c>
      <c r="AG9" s="49" t="str">
        <f t="shared" si="6"/>
        <v xml:space="preserve"> - </v>
      </c>
      <c r="AH9" s="49" t="str">
        <f t="shared" si="6"/>
        <v xml:space="preserve"> - </v>
      </c>
      <c r="AI9" s="49" t="str">
        <f t="shared" si="6"/>
        <v xml:space="preserve"> - </v>
      </c>
      <c r="AJ9" s="49" t="str">
        <f t="shared" si="6"/>
        <v xml:space="preserve"> - </v>
      </c>
      <c r="AK9" s="49" t="str">
        <f t="shared" si="6"/>
        <v xml:space="preserve"> - </v>
      </c>
      <c r="AL9" s="49" t="str">
        <f t="shared" si="6"/>
        <v xml:space="preserve"> - </v>
      </c>
      <c r="AM9" s="49" t="str">
        <f t="shared" si="6"/>
        <v xml:space="preserve"> - </v>
      </c>
      <c r="AN9" s="49" t="str">
        <f t="shared" si="6"/>
        <v xml:space="preserve"> - </v>
      </c>
      <c r="AO9" s="49" t="str">
        <f t="shared" si="6"/>
        <v xml:space="preserve"> - </v>
      </c>
      <c r="AP9" s="49" t="str">
        <f t="shared" si="6"/>
        <v xml:space="preserve"> - </v>
      </c>
      <c r="AQ9" s="49" t="str">
        <f t="shared" si="6"/>
        <v xml:space="preserve"> - </v>
      </c>
      <c r="AR9" s="49" t="str">
        <f t="shared" si="6"/>
        <v xml:space="preserve"> - </v>
      </c>
      <c r="AS9" s="49" t="str">
        <f t="shared" si="6"/>
        <v xml:space="preserve"> - </v>
      </c>
      <c r="AT9" s="49" t="str">
        <f t="shared" si="6"/>
        <v xml:space="preserve"> - </v>
      </c>
      <c r="AU9" s="49" t="str">
        <f t="shared" si="6"/>
        <v xml:space="preserve"> - </v>
      </c>
      <c r="AV9" s="49" t="str">
        <f t="shared" si="6"/>
        <v xml:space="preserve"> - </v>
      </c>
      <c r="AW9" s="49" t="str">
        <f t="shared" si="6"/>
        <v xml:space="preserve"> - </v>
      </c>
      <c r="AX9" s="48"/>
      <c r="AY9" s="48"/>
      <c r="AZ9" s="48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8"/>
      <c r="BO9" s="48"/>
      <c r="BP9" s="48"/>
      <c r="BQ9" s="48"/>
      <c r="BR9" s="48"/>
      <c r="BS9" s="48"/>
      <c r="BT9" s="48"/>
      <c r="BU9" s="48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8"/>
      <c r="CJ9" s="48"/>
      <c r="CK9" s="48"/>
      <c r="CL9" s="48"/>
      <c r="CM9" s="48"/>
      <c r="CN9" s="48"/>
      <c r="CO9" s="48"/>
      <c r="CP9" s="48"/>
      <c r="CQ9" s="48"/>
      <c r="CR9" s="48"/>
      <c r="CS9" s="48"/>
      <c r="CT9" s="48"/>
      <c r="CU9" s="48"/>
      <c r="CV9" s="48"/>
      <c r="CW9" s="48"/>
      <c r="CX9" s="48"/>
      <c r="CY9" s="48"/>
      <c r="CZ9" s="48"/>
      <c r="DA9" s="48"/>
      <c r="DB9" s="48"/>
      <c r="DC9" s="48"/>
      <c r="DD9" s="48"/>
      <c r="DE9" s="48"/>
      <c r="DF9" s="48"/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48"/>
      <c r="DW9" s="48"/>
      <c r="DX9" s="48"/>
      <c r="DY9" s="48"/>
      <c r="DZ9" s="48"/>
      <c r="EA9" s="48"/>
      <c r="EB9" s="48"/>
      <c r="EC9" s="48"/>
      <c r="ED9" s="48"/>
      <c r="EE9" s="48"/>
      <c r="EF9" s="48"/>
      <c r="EG9" s="48"/>
      <c r="EH9" s="48"/>
      <c r="EI9" s="48"/>
      <c r="EJ9" s="48"/>
      <c r="EK9" s="48"/>
      <c r="EL9" s="48"/>
      <c r="EM9" s="48"/>
      <c r="EN9" s="48"/>
      <c r="EO9" s="48"/>
      <c r="EP9" s="48"/>
      <c r="EQ9" s="48"/>
      <c r="ER9" s="48"/>
      <c r="ES9" s="48"/>
      <c r="ET9" s="48"/>
      <c r="EU9" s="48"/>
      <c r="EV9" s="48"/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48"/>
      <c r="FM9" s="48"/>
      <c r="FN9" s="48"/>
      <c r="FO9" s="48"/>
      <c r="FP9" s="48"/>
      <c r="FQ9" s="48"/>
      <c r="FR9" s="48"/>
      <c r="FS9" s="48"/>
      <c r="FT9" s="48"/>
      <c r="FU9" s="48"/>
      <c r="FV9" s="48"/>
      <c r="FW9" s="48"/>
      <c r="FX9" s="48"/>
      <c r="FY9" s="48"/>
      <c r="FZ9" s="48"/>
      <c r="GA9" s="48"/>
      <c r="GB9" s="48"/>
      <c r="GC9" s="48"/>
      <c r="GD9" s="48"/>
      <c r="GE9" s="48"/>
      <c r="GF9" s="48"/>
      <c r="GG9" s="48"/>
      <c r="GH9" s="48"/>
      <c r="GI9" s="48"/>
      <c r="GJ9" s="48"/>
      <c r="GK9" s="48"/>
      <c r="GL9" s="48"/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48"/>
      <c r="HC9" s="48"/>
      <c r="HD9" s="48"/>
      <c r="HE9" s="48"/>
      <c r="HF9" s="48"/>
      <c r="HG9" s="48"/>
      <c r="HH9" s="48"/>
      <c r="HI9" s="48"/>
      <c r="HJ9" s="48"/>
      <c r="HK9" s="48"/>
      <c r="HL9" s="48"/>
      <c r="HM9" s="48"/>
      <c r="HN9" s="48"/>
      <c r="HO9" s="48"/>
      <c r="HP9" s="48"/>
      <c r="HQ9" s="48"/>
      <c r="HR9" s="48"/>
      <c r="HS9" s="48"/>
      <c r="HT9" s="48"/>
      <c r="HU9" s="48"/>
      <c r="HV9" s="48"/>
      <c r="HW9" s="48"/>
      <c r="HX9" s="48"/>
      <c r="HY9" s="48"/>
      <c r="HZ9" s="48"/>
      <c r="IA9" s="48"/>
      <c r="IB9" s="48"/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48"/>
      <c r="IS9" s="48"/>
      <c r="IT9" s="48"/>
      <c r="IU9" s="48"/>
    </row>
    <row r="10" spans="2:255" s="54" customFormat="1" x14ac:dyDescent="0.2">
      <c r="B10" s="81" t="s">
        <v>285</v>
      </c>
      <c r="C10" s="23"/>
      <c r="D10" s="23"/>
      <c r="E10" s="3"/>
      <c r="F10" s="50">
        <v>9</v>
      </c>
      <c r="G10" s="48">
        <f t="shared" si="1"/>
        <v>35</v>
      </c>
      <c r="H10" s="49">
        <f t="shared" ref="H10:AW10" si="7">IF(ISBLANK(Oscar )," - ",Oscar)</f>
        <v>2</v>
      </c>
      <c r="I10" s="49">
        <f t="shared" si="7"/>
        <v>2</v>
      </c>
      <c r="J10" s="49">
        <f t="shared" si="7"/>
        <v>0</v>
      </c>
      <c r="K10" s="49" t="str">
        <f t="shared" si="7"/>
        <v xml:space="preserve"> - </v>
      </c>
      <c r="L10" s="49">
        <f t="shared" si="7"/>
        <v>5</v>
      </c>
      <c r="M10" s="49">
        <f t="shared" si="7"/>
        <v>0</v>
      </c>
      <c r="N10" s="49">
        <f t="shared" si="7"/>
        <v>7</v>
      </c>
      <c r="O10" s="49">
        <f t="shared" si="7"/>
        <v>1</v>
      </c>
      <c r="P10" s="49" t="str">
        <f t="shared" si="7"/>
        <v xml:space="preserve"> - </v>
      </c>
      <c r="Q10" s="49">
        <f t="shared" si="7"/>
        <v>10</v>
      </c>
      <c r="R10" s="49">
        <f t="shared" si="7"/>
        <v>1</v>
      </c>
      <c r="S10" s="49">
        <f t="shared" si="7"/>
        <v>7</v>
      </c>
      <c r="T10" s="49" t="str">
        <f t="shared" si="7"/>
        <v xml:space="preserve"> - </v>
      </c>
      <c r="U10" s="49" t="str">
        <f t="shared" si="7"/>
        <v xml:space="preserve"> - </v>
      </c>
      <c r="V10" s="49" t="str">
        <f t="shared" si="7"/>
        <v xml:space="preserve"> - </v>
      </c>
      <c r="W10" s="49" t="str">
        <f t="shared" si="7"/>
        <v xml:space="preserve"> - </v>
      </c>
      <c r="X10" s="49" t="str">
        <f t="shared" si="7"/>
        <v xml:space="preserve"> - </v>
      </c>
      <c r="Y10" s="49" t="str">
        <f t="shared" si="7"/>
        <v xml:space="preserve"> - </v>
      </c>
      <c r="Z10" s="49" t="str">
        <f t="shared" si="7"/>
        <v xml:space="preserve"> - </v>
      </c>
      <c r="AA10" s="49" t="str">
        <f t="shared" si="7"/>
        <v xml:space="preserve"> - </v>
      </c>
      <c r="AB10" s="49" t="str">
        <f t="shared" si="7"/>
        <v xml:space="preserve"> - </v>
      </c>
      <c r="AC10" s="49" t="str">
        <f t="shared" si="7"/>
        <v xml:space="preserve"> - </v>
      </c>
      <c r="AD10" s="49" t="str">
        <f t="shared" si="7"/>
        <v xml:space="preserve"> - </v>
      </c>
      <c r="AE10" s="49" t="str">
        <f t="shared" si="7"/>
        <v xml:space="preserve"> - </v>
      </c>
      <c r="AF10" s="49" t="str">
        <f t="shared" si="7"/>
        <v xml:space="preserve"> - </v>
      </c>
      <c r="AG10" s="49" t="str">
        <f t="shared" si="7"/>
        <v xml:space="preserve"> - </v>
      </c>
      <c r="AH10" s="49" t="str">
        <f t="shared" si="7"/>
        <v xml:space="preserve"> - </v>
      </c>
      <c r="AI10" s="49" t="str">
        <f t="shared" si="7"/>
        <v xml:space="preserve"> - </v>
      </c>
      <c r="AJ10" s="49" t="str">
        <f t="shared" si="7"/>
        <v xml:space="preserve"> - </v>
      </c>
      <c r="AK10" s="49" t="str">
        <f t="shared" si="7"/>
        <v xml:space="preserve"> - </v>
      </c>
      <c r="AL10" s="49" t="str">
        <f t="shared" si="7"/>
        <v xml:space="preserve"> - </v>
      </c>
      <c r="AM10" s="49" t="str">
        <f t="shared" si="7"/>
        <v xml:space="preserve"> - </v>
      </c>
      <c r="AN10" s="49" t="str">
        <f t="shared" si="7"/>
        <v xml:space="preserve"> - </v>
      </c>
      <c r="AO10" s="49" t="str">
        <f t="shared" si="7"/>
        <v xml:space="preserve"> - </v>
      </c>
      <c r="AP10" s="49" t="str">
        <f t="shared" si="7"/>
        <v xml:space="preserve"> - </v>
      </c>
      <c r="AQ10" s="49" t="str">
        <f t="shared" si="7"/>
        <v xml:space="preserve"> - </v>
      </c>
      <c r="AR10" s="49" t="str">
        <f t="shared" si="7"/>
        <v xml:space="preserve"> - </v>
      </c>
      <c r="AS10" s="49" t="str">
        <f t="shared" si="7"/>
        <v xml:space="preserve"> - </v>
      </c>
      <c r="AT10" s="49" t="str">
        <f t="shared" si="7"/>
        <v xml:space="preserve"> - </v>
      </c>
      <c r="AU10" s="49" t="str">
        <f t="shared" si="7"/>
        <v xml:space="preserve"> - </v>
      </c>
      <c r="AV10" s="49" t="str">
        <f t="shared" si="7"/>
        <v xml:space="preserve"> - </v>
      </c>
      <c r="AW10" s="49" t="str">
        <f t="shared" si="7"/>
        <v xml:space="preserve"> - </v>
      </c>
    </row>
    <row r="11" spans="2:255" s="54" customFormat="1" x14ac:dyDescent="0.2">
      <c r="B11" s="81" t="s">
        <v>391</v>
      </c>
      <c r="C11" s="23"/>
      <c r="D11" s="23"/>
      <c r="E11" s="3"/>
      <c r="F11" s="50">
        <v>8</v>
      </c>
      <c r="G11" s="48">
        <f t="shared" si="1"/>
        <v>20</v>
      </c>
      <c r="H11" s="49">
        <f t="shared" ref="H11:AW11" si="8">IF(ISBLANK(Mirallas.K )," - ",Mirallas.K)</f>
        <v>1</v>
      </c>
      <c r="I11" s="49">
        <f t="shared" si="8"/>
        <v>2</v>
      </c>
      <c r="J11" s="49">
        <f t="shared" si="8"/>
        <v>7</v>
      </c>
      <c r="K11" s="49" t="str">
        <f t="shared" si="8"/>
        <v xml:space="preserve"> - </v>
      </c>
      <c r="L11" s="49">
        <f t="shared" si="8"/>
        <v>7</v>
      </c>
      <c r="M11" s="49">
        <f t="shared" si="8"/>
        <v>1</v>
      </c>
      <c r="N11" s="49">
        <f t="shared" si="8"/>
        <v>2</v>
      </c>
      <c r="O11" s="49">
        <f t="shared" si="8"/>
        <v>0</v>
      </c>
      <c r="P11" s="49" t="str">
        <f t="shared" si="8"/>
        <v xml:space="preserve"> - </v>
      </c>
      <c r="Q11" s="49">
        <f t="shared" si="8"/>
        <v>0</v>
      </c>
      <c r="R11" s="49">
        <f t="shared" si="8"/>
        <v>0</v>
      </c>
      <c r="S11" s="49">
        <f t="shared" si="8"/>
        <v>0</v>
      </c>
      <c r="T11" s="49" t="str">
        <f t="shared" si="8"/>
        <v xml:space="preserve"> - </v>
      </c>
      <c r="U11" s="49" t="str">
        <f t="shared" si="8"/>
        <v xml:space="preserve"> - </v>
      </c>
      <c r="V11" s="49" t="str">
        <f t="shared" si="8"/>
        <v xml:space="preserve"> - </v>
      </c>
      <c r="W11" s="49" t="str">
        <f t="shared" si="8"/>
        <v xml:space="preserve"> - </v>
      </c>
      <c r="X11" s="49" t="str">
        <f t="shared" si="8"/>
        <v xml:space="preserve"> - </v>
      </c>
      <c r="Y11" s="49" t="str">
        <f t="shared" si="8"/>
        <v xml:space="preserve"> - </v>
      </c>
      <c r="Z11" s="49" t="str">
        <f t="shared" si="8"/>
        <v xml:space="preserve"> - </v>
      </c>
      <c r="AA11" s="49" t="str">
        <f t="shared" si="8"/>
        <v xml:space="preserve"> - </v>
      </c>
      <c r="AB11" s="49" t="str">
        <f t="shared" si="8"/>
        <v xml:space="preserve"> - </v>
      </c>
      <c r="AC11" s="49" t="str">
        <f t="shared" si="8"/>
        <v xml:space="preserve"> - </v>
      </c>
      <c r="AD11" s="49" t="str">
        <f t="shared" si="8"/>
        <v xml:space="preserve"> - </v>
      </c>
      <c r="AE11" s="49" t="str">
        <f t="shared" si="8"/>
        <v xml:space="preserve"> - </v>
      </c>
      <c r="AF11" s="49" t="str">
        <f t="shared" si="8"/>
        <v xml:space="preserve"> - </v>
      </c>
      <c r="AG11" s="49" t="str">
        <f t="shared" si="8"/>
        <v xml:space="preserve"> - </v>
      </c>
      <c r="AH11" s="49" t="str">
        <f t="shared" si="8"/>
        <v xml:space="preserve"> - </v>
      </c>
      <c r="AI11" s="49" t="str">
        <f t="shared" si="8"/>
        <v xml:space="preserve"> - </v>
      </c>
      <c r="AJ11" s="49" t="str">
        <f t="shared" si="8"/>
        <v xml:space="preserve"> - </v>
      </c>
      <c r="AK11" s="49" t="str">
        <f t="shared" si="8"/>
        <v xml:space="preserve"> - </v>
      </c>
      <c r="AL11" s="49" t="str">
        <f t="shared" si="8"/>
        <v xml:space="preserve"> - </v>
      </c>
      <c r="AM11" s="49" t="str">
        <f t="shared" si="8"/>
        <v xml:space="preserve"> - </v>
      </c>
      <c r="AN11" s="49" t="str">
        <f t="shared" si="8"/>
        <v xml:space="preserve"> - </v>
      </c>
      <c r="AO11" s="49" t="str">
        <f t="shared" si="8"/>
        <v xml:space="preserve"> - </v>
      </c>
      <c r="AP11" s="49" t="str">
        <f t="shared" si="8"/>
        <v xml:space="preserve"> - </v>
      </c>
      <c r="AQ11" s="49" t="str">
        <f t="shared" si="8"/>
        <v xml:space="preserve"> - </v>
      </c>
      <c r="AR11" s="49" t="str">
        <f t="shared" si="8"/>
        <v xml:space="preserve"> - </v>
      </c>
      <c r="AS11" s="49" t="str">
        <f t="shared" si="8"/>
        <v xml:space="preserve"> - </v>
      </c>
      <c r="AT11" s="49" t="str">
        <f t="shared" si="8"/>
        <v xml:space="preserve"> - </v>
      </c>
      <c r="AU11" s="49" t="str">
        <f t="shared" si="8"/>
        <v xml:space="preserve"> - </v>
      </c>
      <c r="AV11" s="49" t="str">
        <f t="shared" si="8"/>
        <v xml:space="preserve"> - </v>
      </c>
      <c r="AW11" s="49" t="str">
        <f t="shared" si="8"/>
        <v xml:space="preserve"> - </v>
      </c>
      <c r="AX11" s="48"/>
      <c r="AY11" s="48"/>
      <c r="AZ11" s="48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8"/>
      <c r="BO11" s="48"/>
      <c r="BP11" s="48"/>
      <c r="BQ11" s="48"/>
      <c r="BR11" s="48"/>
      <c r="BS11" s="48"/>
      <c r="BT11" s="48"/>
      <c r="BU11" s="48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48"/>
      <c r="CP11" s="48"/>
      <c r="CQ11" s="48"/>
      <c r="CR11" s="48"/>
      <c r="CS11" s="48"/>
      <c r="CT11" s="48"/>
      <c r="CU11" s="48"/>
      <c r="CV11" s="48"/>
      <c r="CW11" s="48"/>
      <c r="CX11" s="48"/>
      <c r="CY11" s="48"/>
      <c r="CZ11" s="48"/>
      <c r="DA11" s="48"/>
      <c r="DB11" s="48"/>
      <c r="DC11" s="48"/>
      <c r="DD11" s="48"/>
      <c r="DE11" s="48"/>
      <c r="DF11" s="48"/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48"/>
      <c r="DW11" s="48"/>
      <c r="DX11" s="48"/>
      <c r="DY11" s="48"/>
      <c r="DZ11" s="48"/>
      <c r="EA11" s="48"/>
      <c r="EB11" s="48"/>
      <c r="EC11" s="48"/>
      <c r="ED11" s="48"/>
      <c r="EE11" s="48"/>
      <c r="EF11" s="48"/>
      <c r="EG11" s="48"/>
      <c r="EH11" s="48"/>
      <c r="EI11" s="48"/>
      <c r="EJ11" s="48"/>
      <c r="EK11" s="48"/>
      <c r="EL11" s="48"/>
      <c r="EM11" s="48"/>
      <c r="EN11" s="48"/>
      <c r="EO11" s="48"/>
      <c r="EP11" s="48"/>
      <c r="EQ11" s="48"/>
      <c r="ER11" s="48"/>
      <c r="ES11" s="48"/>
      <c r="ET11" s="48"/>
      <c r="EU11" s="48"/>
      <c r="EV11" s="48"/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48"/>
      <c r="FM11" s="48"/>
      <c r="FN11" s="48"/>
      <c r="FO11" s="48"/>
      <c r="FP11" s="48"/>
      <c r="FQ11" s="48"/>
      <c r="FR11" s="48"/>
      <c r="FS11" s="48"/>
      <c r="FT11" s="48"/>
      <c r="FU11" s="48"/>
      <c r="FV11" s="48"/>
      <c r="FW11" s="48"/>
      <c r="FX11" s="48"/>
      <c r="FY11" s="48"/>
      <c r="FZ11" s="48"/>
      <c r="GA11" s="48"/>
      <c r="GB11" s="48"/>
      <c r="GC11" s="48"/>
      <c r="GD11" s="48"/>
      <c r="GE11" s="48"/>
      <c r="GF11" s="48"/>
      <c r="GG11" s="48"/>
      <c r="GH11" s="48"/>
      <c r="GI11" s="48"/>
      <c r="GJ11" s="48"/>
      <c r="GK11" s="48"/>
      <c r="GL11" s="48"/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48"/>
      <c r="HC11" s="48"/>
      <c r="HD11" s="48"/>
      <c r="HE11" s="48"/>
      <c r="HF11" s="48"/>
      <c r="HG11" s="48"/>
      <c r="HH11" s="48"/>
      <c r="HI11" s="48"/>
      <c r="HJ11" s="48"/>
      <c r="HK11" s="48"/>
      <c r="HL11" s="48"/>
      <c r="HM11" s="48"/>
      <c r="HN11" s="48"/>
      <c r="HO11" s="48"/>
      <c r="HP11" s="48"/>
      <c r="HQ11" s="48"/>
      <c r="HR11" s="48"/>
      <c r="HS11" s="48"/>
      <c r="HT11" s="48"/>
      <c r="HU11" s="48"/>
      <c r="HV11" s="48"/>
      <c r="HW11" s="48"/>
      <c r="HX11" s="48"/>
      <c r="HY11" s="48"/>
      <c r="HZ11" s="48"/>
      <c r="IA11" s="48"/>
      <c r="IB11" s="48"/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48"/>
      <c r="IP11" s="48"/>
      <c r="IQ11" s="48"/>
      <c r="IR11" s="48"/>
      <c r="IS11" s="48"/>
      <c r="IT11" s="48"/>
      <c r="IU11" s="48"/>
    </row>
    <row r="12" spans="2:255" s="54" customFormat="1" x14ac:dyDescent="0.2">
      <c r="B12" s="81" t="s">
        <v>405</v>
      </c>
      <c r="C12" s="23"/>
      <c r="D12" s="23"/>
      <c r="E12" s="3"/>
      <c r="F12" s="50">
        <v>6.5</v>
      </c>
      <c r="G12" s="48">
        <f t="shared" si="1"/>
        <v>15</v>
      </c>
      <c r="H12" s="49">
        <f t="shared" ref="H12:AW12" si="9">IF(ISBLANK(Lallana.A )," - ",Lallana.A)</f>
        <v>0</v>
      </c>
      <c r="I12" s="49">
        <f t="shared" si="9"/>
        <v>0</v>
      </c>
      <c r="J12" s="49">
        <f t="shared" si="9"/>
        <v>0</v>
      </c>
      <c r="K12" s="49" t="str">
        <f t="shared" si="9"/>
        <v xml:space="preserve"> - </v>
      </c>
      <c r="L12" s="49">
        <f t="shared" si="9"/>
        <v>1</v>
      </c>
      <c r="M12" s="49">
        <f t="shared" si="9"/>
        <v>1</v>
      </c>
      <c r="N12" s="49">
        <f t="shared" si="9"/>
        <v>2</v>
      </c>
      <c r="O12" s="49">
        <f t="shared" si="9"/>
        <v>7</v>
      </c>
      <c r="P12" s="49" t="str">
        <f t="shared" si="9"/>
        <v xml:space="preserve"> - </v>
      </c>
      <c r="Q12" s="49">
        <f t="shared" si="9"/>
        <v>2</v>
      </c>
      <c r="R12" s="49">
        <f t="shared" si="9"/>
        <v>2</v>
      </c>
      <c r="S12" s="49">
        <f t="shared" si="9"/>
        <v>0</v>
      </c>
      <c r="T12" s="49" t="str">
        <f t="shared" si="9"/>
        <v xml:space="preserve"> - </v>
      </c>
      <c r="U12" s="49" t="str">
        <f t="shared" si="9"/>
        <v xml:space="preserve"> - </v>
      </c>
      <c r="V12" s="49" t="str">
        <f t="shared" si="9"/>
        <v xml:space="preserve"> - </v>
      </c>
      <c r="W12" s="49" t="str">
        <f t="shared" si="9"/>
        <v xml:space="preserve"> - </v>
      </c>
      <c r="X12" s="49" t="str">
        <f t="shared" si="9"/>
        <v xml:space="preserve"> - </v>
      </c>
      <c r="Y12" s="49" t="str">
        <f t="shared" si="9"/>
        <v xml:space="preserve"> - </v>
      </c>
      <c r="Z12" s="49" t="str">
        <f t="shared" si="9"/>
        <v xml:space="preserve"> - </v>
      </c>
      <c r="AA12" s="49" t="str">
        <f t="shared" si="9"/>
        <v xml:space="preserve"> - </v>
      </c>
      <c r="AB12" s="49" t="str">
        <f t="shared" si="9"/>
        <v xml:space="preserve"> - </v>
      </c>
      <c r="AC12" s="49" t="str">
        <f t="shared" si="9"/>
        <v xml:space="preserve"> - </v>
      </c>
      <c r="AD12" s="49" t="str">
        <f t="shared" si="9"/>
        <v xml:space="preserve"> - </v>
      </c>
      <c r="AE12" s="49" t="str">
        <f t="shared" si="9"/>
        <v xml:space="preserve"> - </v>
      </c>
      <c r="AF12" s="49" t="str">
        <f t="shared" si="9"/>
        <v xml:space="preserve"> - </v>
      </c>
      <c r="AG12" s="49" t="str">
        <f t="shared" si="9"/>
        <v xml:space="preserve"> - </v>
      </c>
      <c r="AH12" s="49" t="str">
        <f t="shared" si="9"/>
        <v xml:space="preserve"> - </v>
      </c>
      <c r="AI12" s="49" t="str">
        <f t="shared" si="9"/>
        <v xml:space="preserve"> - </v>
      </c>
      <c r="AJ12" s="49" t="str">
        <f t="shared" si="9"/>
        <v xml:space="preserve"> - </v>
      </c>
      <c r="AK12" s="49" t="str">
        <f t="shared" si="9"/>
        <v xml:space="preserve"> - </v>
      </c>
      <c r="AL12" s="49" t="str">
        <f t="shared" si="9"/>
        <v xml:space="preserve"> - </v>
      </c>
      <c r="AM12" s="49" t="str">
        <f t="shared" si="9"/>
        <v xml:space="preserve"> - </v>
      </c>
      <c r="AN12" s="49" t="str">
        <f t="shared" si="9"/>
        <v xml:space="preserve"> - </v>
      </c>
      <c r="AO12" s="49" t="str">
        <f t="shared" si="9"/>
        <v xml:space="preserve"> - </v>
      </c>
      <c r="AP12" s="49" t="str">
        <f t="shared" si="9"/>
        <v xml:space="preserve"> - </v>
      </c>
      <c r="AQ12" s="49" t="str">
        <f t="shared" si="9"/>
        <v xml:space="preserve"> - </v>
      </c>
      <c r="AR12" s="49" t="str">
        <f t="shared" si="9"/>
        <v xml:space="preserve"> - </v>
      </c>
      <c r="AS12" s="49" t="str">
        <f t="shared" si="9"/>
        <v xml:space="preserve"> - </v>
      </c>
      <c r="AT12" s="49" t="str">
        <f t="shared" si="9"/>
        <v xml:space="preserve"> - </v>
      </c>
      <c r="AU12" s="49" t="str">
        <f t="shared" si="9"/>
        <v xml:space="preserve"> - </v>
      </c>
      <c r="AV12" s="49" t="str">
        <f t="shared" si="9"/>
        <v xml:space="preserve"> - </v>
      </c>
      <c r="AW12" s="49" t="str">
        <f t="shared" si="9"/>
        <v xml:space="preserve"> - </v>
      </c>
      <c r="AX12" s="48"/>
      <c r="AY12" s="48"/>
      <c r="AZ12" s="48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8"/>
      <c r="BO12" s="48"/>
      <c r="BP12" s="48"/>
      <c r="BQ12" s="48"/>
      <c r="BR12" s="48"/>
      <c r="BS12" s="48"/>
      <c r="BT12" s="48"/>
      <c r="BU12" s="48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8"/>
      <c r="CJ12" s="48"/>
      <c r="CK12" s="48"/>
      <c r="CL12" s="48"/>
      <c r="CM12" s="48"/>
      <c r="CN12" s="48"/>
      <c r="CO12" s="48"/>
      <c r="CP12" s="48"/>
      <c r="CQ12" s="48"/>
      <c r="CR12" s="48"/>
      <c r="CS12" s="48"/>
      <c r="CT12" s="48"/>
      <c r="CU12" s="48"/>
      <c r="CV12" s="48"/>
      <c r="CW12" s="48"/>
      <c r="CX12" s="48"/>
      <c r="CY12" s="48"/>
      <c r="CZ12" s="48"/>
      <c r="DA12" s="48"/>
      <c r="DB12" s="48"/>
      <c r="DC12" s="48"/>
      <c r="DD12" s="48"/>
      <c r="DE12" s="48"/>
      <c r="DF12" s="48"/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48"/>
      <c r="DW12" s="48"/>
      <c r="DX12" s="48"/>
      <c r="DY12" s="48"/>
      <c r="DZ12" s="48"/>
      <c r="EA12" s="48"/>
      <c r="EB12" s="48"/>
      <c r="EC12" s="48"/>
      <c r="ED12" s="48"/>
      <c r="EE12" s="48"/>
      <c r="EF12" s="48"/>
      <c r="EG12" s="48"/>
      <c r="EH12" s="48"/>
      <c r="EI12" s="48"/>
      <c r="EJ12" s="48"/>
      <c r="EK12" s="48"/>
      <c r="EL12" s="48"/>
      <c r="EM12" s="48"/>
      <c r="EN12" s="48"/>
      <c r="EO12" s="48"/>
      <c r="EP12" s="48"/>
      <c r="EQ12" s="48"/>
      <c r="ER12" s="48"/>
      <c r="ES12" s="48"/>
      <c r="ET12" s="48"/>
      <c r="EU12" s="48"/>
      <c r="EV12" s="48"/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48"/>
      <c r="FM12" s="48"/>
      <c r="FN12" s="48"/>
      <c r="FO12" s="48"/>
      <c r="FP12" s="48"/>
      <c r="FQ12" s="48"/>
      <c r="FR12" s="48"/>
      <c r="FS12" s="48"/>
      <c r="FT12" s="48"/>
      <c r="FU12" s="48"/>
      <c r="FV12" s="48"/>
      <c r="FW12" s="48"/>
      <c r="FX12" s="48"/>
      <c r="FY12" s="48"/>
      <c r="FZ12" s="48"/>
      <c r="GA12" s="48"/>
      <c r="GB12" s="48"/>
      <c r="GC12" s="48"/>
      <c r="GD12" s="48"/>
      <c r="GE12" s="48"/>
      <c r="GF12" s="48"/>
      <c r="GG12" s="48"/>
      <c r="GH12" s="48"/>
      <c r="GI12" s="48"/>
      <c r="GJ12" s="48"/>
      <c r="GK12" s="48"/>
      <c r="GL12" s="48"/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48"/>
      <c r="HC12" s="48"/>
      <c r="HD12" s="48"/>
      <c r="HE12" s="48"/>
      <c r="HF12" s="48"/>
      <c r="HG12" s="48"/>
      <c r="HH12" s="48"/>
      <c r="HI12" s="48"/>
      <c r="HJ12" s="48"/>
      <c r="HK12" s="48"/>
      <c r="HL12" s="48"/>
      <c r="HM12" s="48"/>
      <c r="HN12" s="48"/>
      <c r="HO12" s="48"/>
      <c r="HP12" s="48"/>
      <c r="HQ12" s="48"/>
      <c r="HR12" s="48"/>
      <c r="HS12" s="48"/>
      <c r="HT12" s="48"/>
      <c r="HU12" s="48"/>
      <c r="HV12" s="48"/>
      <c r="HW12" s="48"/>
      <c r="HX12" s="48"/>
      <c r="HY12" s="48"/>
      <c r="HZ12" s="48"/>
      <c r="IA12" s="48"/>
      <c r="IB12" s="48"/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48"/>
      <c r="IP12" s="48"/>
      <c r="IQ12" s="48"/>
      <c r="IR12" s="48"/>
      <c r="IS12" s="48"/>
      <c r="IT12" s="48"/>
      <c r="IU12" s="48"/>
    </row>
    <row r="13" spans="2:255" s="54" customFormat="1" x14ac:dyDescent="0.2">
      <c r="B13" s="81" t="s">
        <v>488</v>
      </c>
      <c r="C13" s="23"/>
      <c r="D13" s="23"/>
      <c r="E13" s="3"/>
      <c r="F13" s="50">
        <v>6</v>
      </c>
      <c r="G13" s="48">
        <f t="shared" si="1"/>
        <v>0</v>
      </c>
      <c r="H13" s="49">
        <f t="shared" ref="H13:AW13" si="10">IF(ISBLANK(Rodriguez.J )," - ",Rodriguez.J)</f>
        <v>0</v>
      </c>
      <c r="I13" s="49">
        <f t="shared" si="10"/>
        <v>0</v>
      </c>
      <c r="J13" s="49">
        <f t="shared" si="10"/>
        <v>0</v>
      </c>
      <c r="K13" s="49" t="str">
        <f t="shared" si="10"/>
        <v xml:space="preserve"> - </v>
      </c>
      <c r="L13" s="49">
        <f t="shared" si="10"/>
        <v>0</v>
      </c>
      <c r="M13" s="49">
        <f t="shared" si="10"/>
        <v>0</v>
      </c>
      <c r="N13" s="49">
        <f t="shared" si="10"/>
        <v>0</v>
      </c>
      <c r="O13" s="49">
        <f t="shared" si="10"/>
        <v>0</v>
      </c>
      <c r="P13" s="49" t="str">
        <f t="shared" si="10"/>
        <v xml:space="preserve"> - </v>
      </c>
      <c r="Q13" s="49">
        <f t="shared" si="10"/>
        <v>0</v>
      </c>
      <c r="R13" s="49">
        <f t="shared" si="10"/>
        <v>0</v>
      </c>
      <c r="S13" s="49">
        <f t="shared" si="10"/>
        <v>0</v>
      </c>
      <c r="T13" s="49" t="str">
        <f t="shared" si="10"/>
        <v xml:space="preserve"> - </v>
      </c>
      <c r="U13" s="49" t="str">
        <f t="shared" si="10"/>
        <v xml:space="preserve"> - </v>
      </c>
      <c r="V13" s="49" t="str">
        <f t="shared" si="10"/>
        <v xml:space="preserve"> - </v>
      </c>
      <c r="W13" s="49" t="str">
        <f t="shared" si="10"/>
        <v xml:space="preserve"> - </v>
      </c>
      <c r="X13" s="49" t="str">
        <f t="shared" si="10"/>
        <v xml:space="preserve"> - </v>
      </c>
      <c r="Y13" s="49" t="str">
        <f t="shared" si="10"/>
        <v xml:space="preserve"> - </v>
      </c>
      <c r="Z13" s="49" t="str">
        <f t="shared" si="10"/>
        <v xml:space="preserve"> - </v>
      </c>
      <c r="AA13" s="49" t="str">
        <f t="shared" si="10"/>
        <v xml:space="preserve"> - </v>
      </c>
      <c r="AB13" s="49" t="str">
        <f t="shared" si="10"/>
        <v xml:space="preserve"> - </v>
      </c>
      <c r="AC13" s="49" t="str">
        <f t="shared" si="10"/>
        <v xml:space="preserve"> - </v>
      </c>
      <c r="AD13" s="49" t="str">
        <f t="shared" si="10"/>
        <v xml:space="preserve"> - </v>
      </c>
      <c r="AE13" s="49" t="str">
        <f t="shared" si="10"/>
        <v xml:space="preserve"> - </v>
      </c>
      <c r="AF13" s="49" t="str">
        <f t="shared" si="10"/>
        <v xml:space="preserve"> - </v>
      </c>
      <c r="AG13" s="49" t="str">
        <f t="shared" si="10"/>
        <v xml:space="preserve"> - </v>
      </c>
      <c r="AH13" s="49" t="str">
        <f t="shared" si="10"/>
        <v xml:space="preserve"> - </v>
      </c>
      <c r="AI13" s="49" t="str">
        <f t="shared" si="10"/>
        <v xml:space="preserve"> - </v>
      </c>
      <c r="AJ13" s="49" t="str">
        <f t="shared" si="10"/>
        <v xml:space="preserve"> - </v>
      </c>
      <c r="AK13" s="49" t="str">
        <f t="shared" si="10"/>
        <v xml:space="preserve"> - </v>
      </c>
      <c r="AL13" s="49" t="str">
        <f t="shared" si="10"/>
        <v xml:space="preserve"> - </v>
      </c>
      <c r="AM13" s="49" t="str">
        <f t="shared" si="10"/>
        <v xml:space="preserve"> - </v>
      </c>
      <c r="AN13" s="49" t="str">
        <f t="shared" si="10"/>
        <v xml:space="preserve"> - </v>
      </c>
      <c r="AO13" s="49" t="str">
        <f t="shared" si="10"/>
        <v xml:space="preserve"> - </v>
      </c>
      <c r="AP13" s="49" t="str">
        <f t="shared" si="10"/>
        <v xml:space="preserve"> - </v>
      </c>
      <c r="AQ13" s="49" t="str">
        <f t="shared" si="10"/>
        <v xml:space="preserve"> - </v>
      </c>
      <c r="AR13" s="49" t="str">
        <f t="shared" si="10"/>
        <v xml:space="preserve"> - </v>
      </c>
      <c r="AS13" s="49" t="str">
        <f t="shared" si="10"/>
        <v xml:space="preserve"> - </v>
      </c>
      <c r="AT13" s="49" t="str">
        <f t="shared" si="10"/>
        <v xml:space="preserve"> - </v>
      </c>
      <c r="AU13" s="49" t="str">
        <f t="shared" si="10"/>
        <v xml:space="preserve"> - </v>
      </c>
      <c r="AV13" s="49" t="str">
        <f t="shared" si="10"/>
        <v xml:space="preserve"> - </v>
      </c>
      <c r="AW13" s="49" t="str">
        <f t="shared" si="10"/>
        <v xml:space="preserve"> - </v>
      </c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8"/>
      <c r="BR13" s="48"/>
      <c r="BS13" s="48"/>
      <c r="BT13" s="48"/>
      <c r="BU13" s="48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8"/>
      <c r="CJ13" s="48"/>
      <c r="CK13" s="48"/>
      <c r="CL13" s="48"/>
      <c r="CM13" s="48"/>
      <c r="CN13" s="48"/>
      <c r="CO13" s="48"/>
      <c r="CP13" s="48"/>
      <c r="CQ13" s="48"/>
      <c r="CR13" s="48"/>
      <c r="CS13" s="48"/>
      <c r="CT13" s="48"/>
      <c r="CU13" s="48"/>
      <c r="CV13" s="48"/>
      <c r="CW13" s="48"/>
      <c r="CX13" s="48"/>
      <c r="CY13" s="48"/>
      <c r="CZ13" s="48"/>
      <c r="DA13" s="48"/>
      <c r="DB13" s="48"/>
      <c r="DC13" s="48"/>
      <c r="DD13" s="48"/>
      <c r="DE13" s="48"/>
      <c r="DF13" s="48"/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48"/>
      <c r="DW13" s="48"/>
      <c r="DX13" s="48"/>
      <c r="DY13" s="48"/>
      <c r="DZ13" s="48"/>
      <c r="EA13" s="48"/>
      <c r="EB13" s="48"/>
      <c r="EC13" s="48"/>
      <c r="ED13" s="48"/>
      <c r="EE13" s="48"/>
      <c r="EF13" s="48"/>
      <c r="EG13" s="48"/>
      <c r="EH13" s="48"/>
      <c r="EI13" s="48"/>
      <c r="EJ13" s="48"/>
      <c r="EK13" s="48"/>
      <c r="EL13" s="48"/>
      <c r="EM13" s="48"/>
      <c r="EN13" s="48"/>
      <c r="EO13" s="48"/>
      <c r="EP13" s="48"/>
      <c r="EQ13" s="48"/>
      <c r="ER13" s="48"/>
      <c r="ES13" s="48"/>
      <c r="ET13" s="48"/>
      <c r="EU13" s="48"/>
      <c r="EV13" s="48"/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48"/>
      <c r="FM13" s="48"/>
      <c r="FN13" s="48"/>
      <c r="FO13" s="48"/>
      <c r="FP13" s="48"/>
      <c r="FQ13" s="48"/>
      <c r="FR13" s="48"/>
      <c r="FS13" s="48"/>
      <c r="FT13" s="48"/>
      <c r="FU13" s="48"/>
      <c r="FV13" s="48"/>
      <c r="FW13" s="48"/>
      <c r="FX13" s="48"/>
      <c r="FY13" s="48"/>
      <c r="FZ13" s="48"/>
      <c r="GA13" s="48"/>
      <c r="GB13" s="48"/>
      <c r="GC13" s="48"/>
      <c r="GD13" s="48"/>
      <c r="GE13" s="48"/>
      <c r="GF13" s="48"/>
      <c r="GG13" s="48"/>
      <c r="GH13" s="48"/>
      <c r="GI13" s="48"/>
      <c r="GJ13" s="48"/>
      <c r="GK13" s="48"/>
      <c r="GL13" s="48"/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48"/>
      <c r="HC13" s="48"/>
      <c r="HD13" s="48"/>
      <c r="HE13" s="48"/>
      <c r="HF13" s="48"/>
      <c r="HG13" s="48"/>
      <c r="HH13" s="48"/>
      <c r="HI13" s="48"/>
      <c r="HJ13" s="48"/>
      <c r="HK13" s="48"/>
      <c r="HL13" s="48"/>
      <c r="HM13" s="48"/>
      <c r="HN13" s="48"/>
      <c r="HO13" s="48"/>
      <c r="HP13" s="48"/>
      <c r="HQ13" s="48"/>
      <c r="HR13" s="48"/>
      <c r="HS13" s="48"/>
      <c r="HT13" s="48"/>
      <c r="HU13" s="48"/>
      <c r="HV13" s="48"/>
      <c r="HW13" s="48"/>
      <c r="HX13" s="48"/>
      <c r="HY13" s="48"/>
      <c r="HZ13" s="48"/>
      <c r="IA13" s="48"/>
      <c r="IB13" s="48"/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48"/>
      <c r="IS13" s="48"/>
      <c r="IT13" s="48"/>
      <c r="IU13" s="48"/>
    </row>
    <row r="14" spans="2:255" s="54" customFormat="1" x14ac:dyDescent="0.2">
      <c r="B14" s="83" t="s">
        <v>629</v>
      </c>
      <c r="C14" s="23"/>
      <c r="D14" s="23"/>
      <c r="E14" s="3"/>
      <c r="F14" s="50">
        <v>4.0999999999999996</v>
      </c>
      <c r="G14" s="48">
        <f t="shared" si="1"/>
        <v>20</v>
      </c>
      <c r="H14" s="49">
        <f t="shared" ref="H14:AW14" si="11">IF(ISBLANK(Perez.A )," - ",Perez.A)</f>
        <v>1</v>
      </c>
      <c r="I14" s="49">
        <f t="shared" si="11"/>
        <v>1</v>
      </c>
      <c r="J14" s="49">
        <f t="shared" si="11"/>
        <v>1</v>
      </c>
      <c r="K14" s="49" t="str">
        <f t="shared" si="11"/>
        <v xml:space="preserve"> - </v>
      </c>
      <c r="L14" s="49">
        <f t="shared" si="11"/>
        <v>1</v>
      </c>
      <c r="M14" s="49">
        <f t="shared" si="11"/>
        <v>1</v>
      </c>
      <c r="N14" s="49">
        <f t="shared" si="11"/>
        <v>0</v>
      </c>
      <c r="O14" s="49">
        <f t="shared" si="11"/>
        <v>1</v>
      </c>
      <c r="P14" s="49" t="str">
        <f t="shared" si="11"/>
        <v xml:space="preserve"> - </v>
      </c>
      <c r="Q14" s="49">
        <f t="shared" si="11"/>
        <v>1</v>
      </c>
      <c r="R14" s="49">
        <f t="shared" si="11"/>
        <v>7</v>
      </c>
      <c r="S14" s="49">
        <f t="shared" si="11"/>
        <v>6</v>
      </c>
      <c r="T14" s="49" t="str">
        <f t="shared" si="11"/>
        <v xml:space="preserve"> - </v>
      </c>
      <c r="U14" s="49" t="str">
        <f t="shared" si="11"/>
        <v xml:space="preserve"> - </v>
      </c>
      <c r="V14" s="49" t="str">
        <f t="shared" si="11"/>
        <v xml:space="preserve"> - </v>
      </c>
      <c r="W14" s="49" t="str">
        <f t="shared" si="11"/>
        <v xml:space="preserve"> - </v>
      </c>
      <c r="X14" s="49" t="str">
        <f t="shared" si="11"/>
        <v xml:space="preserve"> - </v>
      </c>
      <c r="Y14" s="49" t="str">
        <f t="shared" si="11"/>
        <v xml:space="preserve"> - </v>
      </c>
      <c r="Z14" s="49" t="str">
        <f t="shared" si="11"/>
        <v xml:space="preserve"> - </v>
      </c>
      <c r="AA14" s="49" t="str">
        <f t="shared" si="11"/>
        <v xml:space="preserve"> - </v>
      </c>
      <c r="AB14" s="49" t="str">
        <f t="shared" si="11"/>
        <v xml:space="preserve"> - </v>
      </c>
      <c r="AC14" s="49" t="str">
        <f t="shared" si="11"/>
        <v xml:space="preserve"> - </v>
      </c>
      <c r="AD14" s="49" t="str">
        <f t="shared" si="11"/>
        <v xml:space="preserve"> - </v>
      </c>
      <c r="AE14" s="49" t="str">
        <f t="shared" si="11"/>
        <v xml:space="preserve"> - </v>
      </c>
      <c r="AF14" s="49" t="str">
        <f t="shared" si="11"/>
        <v xml:space="preserve"> - </v>
      </c>
      <c r="AG14" s="49" t="str">
        <f t="shared" si="11"/>
        <v xml:space="preserve"> - </v>
      </c>
      <c r="AH14" s="49" t="str">
        <f t="shared" si="11"/>
        <v xml:space="preserve"> - </v>
      </c>
      <c r="AI14" s="49" t="str">
        <f t="shared" si="11"/>
        <v xml:space="preserve"> - </v>
      </c>
      <c r="AJ14" s="49" t="str">
        <f t="shared" si="11"/>
        <v xml:space="preserve"> - </v>
      </c>
      <c r="AK14" s="49" t="str">
        <f t="shared" si="11"/>
        <v xml:space="preserve"> - </v>
      </c>
      <c r="AL14" s="49" t="str">
        <f t="shared" si="11"/>
        <v xml:space="preserve"> - </v>
      </c>
      <c r="AM14" s="49" t="str">
        <f t="shared" si="11"/>
        <v xml:space="preserve"> - </v>
      </c>
      <c r="AN14" s="49" t="str">
        <f t="shared" si="11"/>
        <v xml:space="preserve"> - </v>
      </c>
      <c r="AO14" s="49" t="str">
        <f t="shared" si="11"/>
        <v xml:space="preserve"> - </v>
      </c>
      <c r="AP14" s="49" t="str">
        <f t="shared" si="11"/>
        <v xml:space="preserve"> - </v>
      </c>
      <c r="AQ14" s="49" t="str">
        <f t="shared" si="11"/>
        <v xml:space="preserve"> - </v>
      </c>
      <c r="AR14" s="49" t="str">
        <f t="shared" si="11"/>
        <v xml:space="preserve"> - </v>
      </c>
      <c r="AS14" s="49" t="str">
        <f t="shared" si="11"/>
        <v xml:space="preserve"> - </v>
      </c>
      <c r="AT14" s="49" t="str">
        <f t="shared" si="11"/>
        <v xml:space="preserve"> - </v>
      </c>
      <c r="AU14" s="49" t="str">
        <f t="shared" si="11"/>
        <v xml:space="preserve"> - </v>
      </c>
      <c r="AV14" s="49" t="str">
        <f t="shared" si="11"/>
        <v xml:space="preserve"> - </v>
      </c>
      <c r="AW14" s="49" t="str">
        <f t="shared" si="11"/>
        <v xml:space="preserve"> - </v>
      </c>
    </row>
    <row r="15" spans="2:255" s="12" customFormat="1" x14ac:dyDescent="0.2">
      <c r="F15" s="20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</row>
    <row r="16" spans="2:255" s="12" customFormat="1" x14ac:dyDescent="0.2">
      <c r="F16" s="20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</row>
    <row r="17" spans="2:49" x14ac:dyDescent="0.2">
      <c r="F17" s="16">
        <f t="shared" ref="F17:AU17" si="12">SUM(F4:F16)</f>
        <v>66.099999999999994</v>
      </c>
      <c r="G17" s="64">
        <f t="shared" si="12"/>
        <v>221</v>
      </c>
      <c r="H17" s="13">
        <f t="shared" si="12"/>
        <v>23</v>
      </c>
      <c r="I17" s="13">
        <f t="shared" si="12"/>
        <v>11</v>
      </c>
      <c r="J17" s="13">
        <f t="shared" si="12"/>
        <v>18</v>
      </c>
      <c r="K17" s="13">
        <f t="shared" si="12"/>
        <v>0</v>
      </c>
      <c r="L17" s="13">
        <f t="shared" si="12"/>
        <v>20</v>
      </c>
      <c r="M17" s="13">
        <f t="shared" si="12"/>
        <v>22</v>
      </c>
      <c r="N17" s="13">
        <f t="shared" si="12"/>
        <v>24</v>
      </c>
      <c r="O17" s="13">
        <f t="shared" si="12"/>
        <v>25</v>
      </c>
      <c r="P17" s="13">
        <f t="shared" si="12"/>
        <v>0</v>
      </c>
      <c r="Q17" s="13">
        <f t="shared" si="12"/>
        <v>36</v>
      </c>
      <c r="R17" s="13">
        <f t="shared" si="12"/>
        <v>15</v>
      </c>
      <c r="S17" s="13">
        <f t="shared" si="12"/>
        <v>27</v>
      </c>
      <c r="T17" s="13">
        <f t="shared" si="12"/>
        <v>0</v>
      </c>
      <c r="U17" s="13">
        <f t="shared" si="12"/>
        <v>0</v>
      </c>
      <c r="V17" s="13">
        <f t="shared" si="12"/>
        <v>0</v>
      </c>
      <c r="W17" s="13">
        <f t="shared" si="12"/>
        <v>0</v>
      </c>
      <c r="X17" s="13">
        <f t="shared" si="12"/>
        <v>0</v>
      </c>
      <c r="Y17" s="13">
        <f t="shared" si="12"/>
        <v>0</v>
      </c>
      <c r="Z17" s="13">
        <f t="shared" si="12"/>
        <v>0</v>
      </c>
      <c r="AA17" s="13">
        <f t="shared" si="12"/>
        <v>0</v>
      </c>
      <c r="AB17" s="13">
        <f t="shared" si="12"/>
        <v>0</v>
      </c>
      <c r="AC17" s="13">
        <f t="shared" si="12"/>
        <v>0</v>
      </c>
      <c r="AD17" s="13">
        <f t="shared" si="12"/>
        <v>0</v>
      </c>
      <c r="AE17" s="13">
        <f t="shared" si="12"/>
        <v>0</v>
      </c>
      <c r="AF17" s="13">
        <f t="shared" si="12"/>
        <v>0</v>
      </c>
      <c r="AG17" s="13">
        <f t="shared" si="12"/>
        <v>0</v>
      </c>
      <c r="AH17" s="13">
        <f t="shared" si="12"/>
        <v>0</v>
      </c>
      <c r="AI17" s="13">
        <f t="shared" si="12"/>
        <v>0</v>
      </c>
      <c r="AJ17" s="13">
        <f t="shared" si="12"/>
        <v>0</v>
      </c>
      <c r="AK17" s="13">
        <f t="shared" si="12"/>
        <v>0</v>
      </c>
      <c r="AL17" s="13">
        <f t="shared" si="12"/>
        <v>0</v>
      </c>
      <c r="AM17" s="13">
        <f t="shared" si="12"/>
        <v>0</v>
      </c>
      <c r="AN17" s="13">
        <f t="shared" si="12"/>
        <v>0</v>
      </c>
      <c r="AO17" s="13">
        <f t="shared" si="12"/>
        <v>0</v>
      </c>
      <c r="AP17" s="13">
        <f t="shared" si="12"/>
        <v>0</v>
      </c>
      <c r="AQ17" s="13">
        <f t="shared" si="12"/>
        <v>0</v>
      </c>
      <c r="AR17" s="13">
        <f t="shared" si="12"/>
        <v>0</v>
      </c>
      <c r="AS17" s="13">
        <f t="shared" si="12"/>
        <v>0</v>
      </c>
      <c r="AT17" s="13">
        <f t="shared" si="12"/>
        <v>0</v>
      </c>
      <c r="AU17" s="13">
        <f t="shared" si="12"/>
        <v>0</v>
      </c>
      <c r="AV17" s="13">
        <f t="shared" ref="AV17:AW17" si="13">SUM(AV4:AV16)</f>
        <v>0</v>
      </c>
      <c r="AW17" s="13">
        <f t="shared" si="13"/>
        <v>0</v>
      </c>
    </row>
    <row r="18" spans="2:49" x14ac:dyDescent="0.2">
      <c r="G18" s="13" t="s">
        <v>46</v>
      </c>
      <c r="H18" s="13">
        <f>RANK(H17,Scores!H3:H18)</f>
        <v>8</v>
      </c>
      <c r="I18" s="13">
        <f>RANK(I17,Scores!I3:I18)</f>
        <v>15</v>
      </c>
      <c r="J18" s="13">
        <f>RANK(J17,Scores!J3:J18)</f>
        <v>12</v>
      </c>
      <c r="K18" s="13">
        <f>RANK(K17,Scores!K3:K18)</f>
        <v>1</v>
      </c>
      <c r="L18" s="13">
        <f>RANK(L17,Scores!L3:L18)</f>
        <v>12</v>
      </c>
      <c r="M18" s="13">
        <f>RANK(M17,Scores!M3:M18)</f>
        <v>9</v>
      </c>
      <c r="N18" s="13">
        <f>RANK(N17,Scores!N3:N18)</f>
        <v>9</v>
      </c>
      <c r="O18" s="13">
        <f>RANK(O17,Scores!O3:O18)</f>
        <v>7</v>
      </c>
      <c r="P18" s="13">
        <f>RANK(P17,Scores!P3:P18)</f>
        <v>1</v>
      </c>
      <c r="Q18" s="13">
        <f>RANK(Q17,Scores!Q3:Q18)</f>
        <v>5</v>
      </c>
      <c r="R18" s="13">
        <f>RANK(R17,Scores!R3:R18)</f>
        <v>13</v>
      </c>
      <c r="S18" s="13">
        <f>RANK(S17,Scores!S3:S18)</f>
        <v>8</v>
      </c>
      <c r="T18" s="13">
        <f>RANK(T17,Scores!T3:T18)</f>
        <v>1</v>
      </c>
      <c r="U18" s="13">
        <f>RANK(U17,Scores!U3:U18)</f>
        <v>1</v>
      </c>
      <c r="V18" s="13">
        <f>RANK(V17,Scores!V3:V18)</f>
        <v>1</v>
      </c>
      <c r="W18" s="13">
        <f>RANK(W17,Scores!W3:W18)</f>
        <v>1</v>
      </c>
      <c r="X18" s="13">
        <f>RANK(X17,Scores!X3:X18)</f>
        <v>1</v>
      </c>
      <c r="Y18" s="13">
        <f>RANK(Y17,Scores!Y3:Y18)</f>
        <v>1</v>
      </c>
      <c r="Z18" s="13">
        <f>RANK(Z17,Scores!Z3:Z18)</f>
        <v>1</v>
      </c>
      <c r="AA18" s="13">
        <f>RANK(AA17,Scores!AA3:AA18)</f>
        <v>1</v>
      </c>
      <c r="AB18" s="13">
        <f>RANK(AB17,Scores!AB3:AB18)</f>
        <v>1</v>
      </c>
      <c r="AC18" s="13">
        <f>RANK(AC17,Scores!AC3:AC18)</f>
        <v>1</v>
      </c>
      <c r="AD18" s="13">
        <f>RANK(AD17,Scores!AD3:AD18)</f>
        <v>1</v>
      </c>
      <c r="AE18" s="13">
        <f>RANK(AE17,Scores!AE3:AE18)</f>
        <v>1</v>
      </c>
      <c r="AF18" s="13">
        <f>RANK(AF17,Scores!AF3:AF18)</f>
        <v>1</v>
      </c>
      <c r="AG18" s="13">
        <f>RANK(AG17,Scores!AG3:AG18)</f>
        <v>1</v>
      </c>
      <c r="AH18" s="13">
        <f>RANK(AH17,Scores!AH3:AH18)</f>
        <v>1</v>
      </c>
      <c r="AI18" s="13">
        <f>RANK(AI17,Scores!AI3:AI18)</f>
        <v>1</v>
      </c>
      <c r="AJ18" s="13">
        <f>RANK(AJ17,Scores!AJ3:AJ18)</f>
        <v>1</v>
      </c>
      <c r="AK18" s="13">
        <f>RANK(AK17,Scores!AK3:AK18)</f>
        <v>1</v>
      </c>
      <c r="AL18" s="13">
        <f>RANK(AL17,Scores!AL3:AL18)</f>
        <v>1</v>
      </c>
      <c r="AM18" s="13">
        <f>RANK(AM17,Scores!AM3:AM18)</f>
        <v>1</v>
      </c>
      <c r="AN18" s="13">
        <f>RANK(AN17,Scores!AN3:AN18)</f>
        <v>1</v>
      </c>
      <c r="AO18" s="13">
        <f>RANK(AO17,Scores!AO3:AO18)</f>
        <v>1</v>
      </c>
      <c r="AP18" s="13">
        <f>RANK(AP17,Scores!AP3:AP18)</f>
        <v>1</v>
      </c>
      <c r="AQ18" s="13">
        <f>RANK(AQ17,Scores!AQ3:AQ18)</f>
        <v>1</v>
      </c>
      <c r="AR18" s="13">
        <f>RANK(AR17,Scores!AR3:AR18)</f>
        <v>1</v>
      </c>
      <c r="AS18" s="13">
        <f>RANK(AS17,Scores!AS3:AS18)</f>
        <v>1</v>
      </c>
      <c r="AT18" s="13">
        <f>RANK(AT17,Scores!AT3:AT18)</f>
        <v>1</v>
      </c>
      <c r="AU18" s="13">
        <f>RANK(AU17,Scores!AU3:AU18)</f>
        <v>1</v>
      </c>
      <c r="AV18" s="13">
        <f>RANK(AV17,Scores!AV3:AV18)</f>
        <v>1</v>
      </c>
      <c r="AW18" s="13">
        <f>RANK(AW17,Scores!AW3:AW18)</f>
        <v>1</v>
      </c>
    </row>
    <row r="19" spans="2:49" x14ac:dyDescent="0.2">
      <c r="B19" s="10" t="s">
        <v>65</v>
      </c>
      <c r="F19" s="16">
        <f>75-F17</f>
        <v>8.9000000000000057</v>
      </c>
    </row>
    <row r="20" spans="2:49" x14ac:dyDescent="0.2">
      <c r="G20" s="13" t="s">
        <v>2</v>
      </c>
      <c r="H20" s="13">
        <f>H17</f>
        <v>23</v>
      </c>
      <c r="I20" s="13">
        <f t="shared" ref="I20:AT20" si="14">H20+I17</f>
        <v>34</v>
      </c>
      <c r="J20" s="13">
        <f t="shared" si="14"/>
        <v>52</v>
      </c>
      <c r="K20" s="13">
        <f t="shared" si="14"/>
        <v>52</v>
      </c>
      <c r="L20" s="13">
        <f t="shared" si="14"/>
        <v>72</v>
      </c>
      <c r="M20" s="13">
        <f t="shared" si="14"/>
        <v>94</v>
      </c>
      <c r="N20" s="13">
        <f t="shared" si="14"/>
        <v>118</v>
      </c>
      <c r="O20" s="13">
        <f t="shared" si="14"/>
        <v>143</v>
      </c>
      <c r="P20" s="13">
        <f t="shared" si="14"/>
        <v>143</v>
      </c>
      <c r="Q20" s="13">
        <f t="shared" si="14"/>
        <v>179</v>
      </c>
      <c r="R20" s="13">
        <f t="shared" si="14"/>
        <v>194</v>
      </c>
      <c r="S20" s="13">
        <f t="shared" si="14"/>
        <v>221</v>
      </c>
      <c r="T20" s="13">
        <f t="shared" si="14"/>
        <v>221</v>
      </c>
      <c r="U20" s="13">
        <f t="shared" si="14"/>
        <v>221</v>
      </c>
      <c r="V20" s="13">
        <f t="shared" si="14"/>
        <v>221</v>
      </c>
      <c r="W20" s="13">
        <f t="shared" si="14"/>
        <v>221</v>
      </c>
      <c r="X20" s="13">
        <f t="shared" si="14"/>
        <v>221</v>
      </c>
      <c r="Y20" s="13">
        <f t="shared" si="14"/>
        <v>221</v>
      </c>
      <c r="Z20" s="13">
        <f t="shared" si="14"/>
        <v>221</v>
      </c>
      <c r="AA20" s="13">
        <f t="shared" si="14"/>
        <v>221</v>
      </c>
      <c r="AB20" s="13">
        <f t="shared" si="14"/>
        <v>221</v>
      </c>
      <c r="AC20" s="13">
        <f t="shared" si="14"/>
        <v>221</v>
      </c>
      <c r="AD20" s="13">
        <f t="shared" si="14"/>
        <v>221</v>
      </c>
      <c r="AE20" s="13">
        <f t="shared" si="14"/>
        <v>221</v>
      </c>
      <c r="AF20" s="13">
        <f t="shared" si="14"/>
        <v>221</v>
      </c>
      <c r="AG20" s="13">
        <f t="shared" si="14"/>
        <v>221</v>
      </c>
      <c r="AH20" s="13">
        <f t="shared" si="14"/>
        <v>221</v>
      </c>
      <c r="AI20" s="13">
        <f t="shared" si="14"/>
        <v>221</v>
      </c>
      <c r="AJ20" s="13">
        <f t="shared" si="14"/>
        <v>221</v>
      </c>
      <c r="AK20" s="13">
        <f t="shared" si="14"/>
        <v>221</v>
      </c>
      <c r="AL20" s="13">
        <f t="shared" si="14"/>
        <v>221</v>
      </c>
      <c r="AM20" s="13">
        <f t="shared" si="14"/>
        <v>221</v>
      </c>
      <c r="AN20" s="13">
        <f t="shared" si="14"/>
        <v>221</v>
      </c>
      <c r="AO20" s="13">
        <f t="shared" si="14"/>
        <v>221</v>
      </c>
      <c r="AP20" s="13">
        <f t="shared" si="14"/>
        <v>221</v>
      </c>
      <c r="AQ20" s="13">
        <f t="shared" si="14"/>
        <v>221</v>
      </c>
      <c r="AR20" s="13">
        <f t="shared" si="14"/>
        <v>221</v>
      </c>
      <c r="AS20" s="13">
        <f t="shared" si="14"/>
        <v>221</v>
      </c>
      <c r="AT20" s="13">
        <f t="shared" si="14"/>
        <v>221</v>
      </c>
      <c r="AU20" s="13">
        <f>AT20+AU17</f>
        <v>221</v>
      </c>
      <c r="AV20" s="13">
        <f t="shared" ref="AV20:AW20" si="15">AU20+AV17</f>
        <v>221</v>
      </c>
      <c r="AW20" s="13">
        <f t="shared" si="15"/>
        <v>221</v>
      </c>
    </row>
    <row r="21" spans="2:49" x14ac:dyDescent="0.2">
      <c r="G21" s="13" t="s">
        <v>47</v>
      </c>
      <c r="H21" s="13">
        <f>RANK(H20,TotalScores!H3:H18)</f>
        <v>8</v>
      </c>
      <c r="I21" s="13">
        <f>RANK(I20,TotalScores!I3:I18)</f>
        <v>13</v>
      </c>
      <c r="J21" s="13">
        <f>RANK(J20,TotalScores!J3:J18)</f>
        <v>14</v>
      </c>
      <c r="K21" s="13">
        <f>RANK(K20,TotalScores!K3:K18)</f>
        <v>14</v>
      </c>
      <c r="L21" s="13">
        <f>RANK(L20,TotalScores!L3:L18)</f>
        <v>13</v>
      </c>
      <c r="M21" s="13">
        <f>RANK(M20,TotalScores!M3:M18)</f>
        <v>13</v>
      </c>
      <c r="N21" s="13">
        <f>RANK(N20,TotalScores!N3:N18)</f>
        <v>12</v>
      </c>
      <c r="O21" s="13">
        <f>RANK(O20,TotalScores!O3:O18)</f>
        <v>12</v>
      </c>
      <c r="P21" s="13">
        <f>RANK(P20,TotalScores!P3:P18)</f>
        <v>12</v>
      </c>
      <c r="Q21" s="13">
        <f>RANK(Q20,TotalScores!Q3:Q18)</f>
        <v>10</v>
      </c>
      <c r="R21" s="13">
        <f>RANK(R20,TotalScores!R3:R18)</f>
        <v>11</v>
      </c>
      <c r="S21" s="13">
        <f>RANK(S20,TotalScores!S3:S18)</f>
        <v>12</v>
      </c>
      <c r="T21" s="13">
        <f>RANK(T20,TotalScores!T3:T18)</f>
        <v>12</v>
      </c>
      <c r="U21" s="13">
        <f>RANK(U20,TotalScores!U3:U18)</f>
        <v>12</v>
      </c>
      <c r="V21" s="13">
        <f>RANK(V20,TotalScores!V3:V18)</f>
        <v>12</v>
      </c>
      <c r="W21" s="13">
        <f>RANK(W20,TotalScores!W3:W18)</f>
        <v>12</v>
      </c>
      <c r="X21" s="13">
        <f>RANK(X20,TotalScores!X3:X18)</f>
        <v>12</v>
      </c>
      <c r="Y21" s="13">
        <f>RANK(Y20,TotalScores!Y3:Y18)</f>
        <v>12</v>
      </c>
      <c r="Z21" s="13">
        <f>RANK(Z20,TotalScores!Z3:Z18)</f>
        <v>12</v>
      </c>
      <c r="AA21" s="13">
        <f>RANK(AA20,TotalScores!AA3:AA18)</f>
        <v>12</v>
      </c>
      <c r="AB21" s="13">
        <f>RANK(AB20,TotalScores!AB3:AB18)</f>
        <v>12</v>
      </c>
      <c r="AC21" s="13">
        <f>RANK(AC20,TotalScores!AC3:AC18)</f>
        <v>12</v>
      </c>
      <c r="AD21" s="13">
        <f>RANK(AD20,TotalScores!AD3:AD18)</f>
        <v>12</v>
      </c>
      <c r="AE21" s="13">
        <f>RANK(AE20,TotalScores!AE3:AE18)</f>
        <v>12</v>
      </c>
      <c r="AF21" s="13">
        <f>RANK(AF20,TotalScores!AF3:AF18)</f>
        <v>12</v>
      </c>
      <c r="AG21" s="13">
        <f>RANK(AG20,TotalScores!AG3:AG18)</f>
        <v>12</v>
      </c>
      <c r="AH21" s="13">
        <f>RANK(AH20,TotalScores!AH3:AH18)</f>
        <v>12</v>
      </c>
      <c r="AI21" s="13">
        <f>RANK(AI20,TotalScores!AI3:AI18)</f>
        <v>12</v>
      </c>
      <c r="AJ21" s="13">
        <f>RANK(AJ20,TotalScores!AJ3:AJ18)</f>
        <v>12</v>
      </c>
      <c r="AK21" s="13">
        <f>RANK(AK20,TotalScores!AK3:AK18)</f>
        <v>12</v>
      </c>
      <c r="AL21" s="13">
        <f>RANK(AL20,TotalScores!AL3:AL18)</f>
        <v>12</v>
      </c>
      <c r="AM21" s="13">
        <f>RANK(AM20,TotalScores!AM3:AM18)</f>
        <v>12</v>
      </c>
      <c r="AN21" s="13">
        <f>RANK(AN20,TotalScores!AN3:AN18)</f>
        <v>12</v>
      </c>
      <c r="AO21" s="13">
        <f>RANK(AO20,TotalScores!AO3:AO18)</f>
        <v>12</v>
      </c>
      <c r="AP21" s="13">
        <f>RANK(AP20,TotalScores!AP3:AP18)</f>
        <v>12</v>
      </c>
      <c r="AQ21" s="13">
        <f>RANK(AQ20,TotalScores!AQ3:AQ18)</f>
        <v>12</v>
      </c>
      <c r="AR21" s="13">
        <f>RANK(AR20,TotalScores!AR3:AR18)</f>
        <v>12</v>
      </c>
      <c r="AS21" s="13">
        <f>RANK(AS20,TotalScores!AS3:AS18)</f>
        <v>12</v>
      </c>
      <c r="AT21" s="13">
        <f>RANK(AT20,TotalScores!AT3:AT18)</f>
        <v>12</v>
      </c>
      <c r="AU21" s="13">
        <f>RANK(AU20,TotalScores!AU3:AU18)</f>
        <v>12</v>
      </c>
      <c r="AV21" s="13">
        <f>RANK(AV20,TotalScores!AV3:AV18)</f>
        <v>12</v>
      </c>
      <c r="AW21" s="13">
        <f>RANK(AW20,TotalScores!AW3:AW18)</f>
        <v>10</v>
      </c>
    </row>
    <row r="25" spans="2:49" x14ac:dyDescent="0.2">
      <c r="N25" s="16"/>
    </row>
    <row r="27" spans="2:49" x14ac:dyDescent="0.2">
      <c r="N27" s="16"/>
    </row>
    <row r="29" spans="2:49" x14ac:dyDescent="0.2">
      <c r="N29" s="16"/>
    </row>
    <row r="30" spans="2:49" x14ac:dyDescent="0.2">
      <c r="N30" s="16"/>
      <c r="O30" s="27"/>
    </row>
    <row r="31" spans="2:49" x14ac:dyDescent="0.2">
      <c r="J31" s="27"/>
      <c r="N31" s="16"/>
    </row>
    <row r="32" spans="2:49" x14ac:dyDescent="0.2">
      <c r="J32" s="16"/>
      <c r="N32" s="16"/>
    </row>
    <row r="33" spans="10:14" x14ac:dyDescent="0.2">
      <c r="J33" s="16"/>
      <c r="N33" s="16"/>
    </row>
    <row r="34" spans="10:14" x14ac:dyDescent="0.2">
      <c r="J34" s="16"/>
      <c r="N34" s="16"/>
    </row>
    <row r="35" spans="10:14" x14ac:dyDescent="0.2">
      <c r="J35" s="16"/>
      <c r="N35" s="16"/>
    </row>
    <row r="36" spans="10:14" x14ac:dyDescent="0.2">
      <c r="J36" s="16"/>
      <c r="N36" s="16"/>
    </row>
  </sheetData>
  <phoneticPr fontId="0" type="noConversion"/>
  <dataValidations count="5">
    <dataValidation type="list" showInputMessage="1" showErrorMessage="1" errorTitle="stop" sqref="B13:D14">
      <formula1>PlayerListFwd</formula1>
    </dataValidation>
    <dataValidation type="list" showInputMessage="1" showErrorMessage="1" errorTitle="stop" sqref="B12:D12">
      <formula1>PlayerListMidFwd</formula1>
    </dataValidation>
    <dataValidation type="list" showInputMessage="1" showErrorMessage="1" errorTitle="stop" sqref="B9:D11">
      <formula1>PlayerListMid</formula1>
    </dataValidation>
    <dataValidation type="list" showInputMessage="1" showErrorMessage="1" errorTitle="stop" sqref="B5:D8">
      <formula1>PlayerListDef</formula1>
    </dataValidation>
    <dataValidation type="list" showInputMessage="1" showErrorMessage="1" errorTitle="stop" sqref="B4:D4">
      <formula1>PlayerListGK</formula1>
    </dataValidation>
  </dataValidations>
  <hyperlinks>
    <hyperlink ref="B4" r:id="rId1" display="https://fantasyfootball.telegraph.co.uk/premierleague/statistics/points/1001"/>
    <hyperlink ref="B5" r:id="rId2" display="https://fantasyfootball.telegraph.co.uk/premierleague/statistics/points/2008"/>
    <hyperlink ref="B6" r:id="rId3" display="https://fantasyfootball.telegraph.co.uk/premierleague/statistics/points/2013"/>
    <hyperlink ref="B7" r:id="rId4" display="https://fantasyfootball.telegraph.co.uk/premierleague/statistics/points/2028"/>
    <hyperlink ref="B8" r:id="rId5" display="https://fantasyfootball.telegraph.co.uk/premierleague/statistics/points/2093"/>
    <hyperlink ref="B9" r:id="rId6" display="https://fantasyfootball.telegraph.co.uk/premierleague/statistics/points/3093"/>
    <hyperlink ref="B10" r:id="rId7" display="https://fantasyfootball.telegraph.co.uk/premierleague/statistics/points/3016"/>
    <hyperlink ref="B11" r:id="rId8" display="https://fantasyfootball.telegraph.co.uk/premierleague/statistics/points/3191"/>
    <hyperlink ref="B12" r:id="rId9" display="https://fantasyfootball.telegraph.co.uk/premierleague/statistics/points/3050"/>
    <hyperlink ref="B13" r:id="rId10" display="https://fantasyfootball.telegraph.co.uk/premierleague/statistics/points/4025"/>
    <hyperlink ref="B14" r:id="rId11" display="https://fantasyfootball.telegraph.co.uk/premierleague/statistics/points/4139"/>
  </hyperlinks>
  <printOptions gridLines="1" gridLinesSet="0"/>
  <pageMargins left="0.75" right="0.75" top="1" bottom="1" header="0.5" footer="0.5"/>
  <pageSetup orientation="portrait" horizontalDpi="204" verticalDpi="196" r:id="rId12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U36"/>
  <sheetViews>
    <sheetView workbookViewId="0">
      <pane xSplit="7" ySplit="3" topLeftCell="H4" activePane="bottomRight" state="frozen"/>
      <selection activeCell="A24" sqref="A24"/>
      <selection pane="topRight" activeCell="A24" sqref="A24"/>
      <selection pane="bottomLeft" activeCell="A24" sqref="A24"/>
      <selection pane="bottomRight" activeCell="B14" sqref="B14"/>
    </sheetView>
  </sheetViews>
  <sheetFormatPr defaultRowHeight="12.75" x14ac:dyDescent="0.2"/>
  <cols>
    <col min="1" max="1" width="9.140625" style="10" hidden="1" customWidth="1"/>
    <col min="2" max="2" width="18.140625" style="10" customWidth="1"/>
    <col min="3" max="4" width="0.140625" style="10" hidden="1" customWidth="1"/>
    <col min="5" max="5" width="2.42578125" style="10" hidden="1" customWidth="1"/>
    <col min="6" max="6" width="5.28515625" style="16" customWidth="1"/>
    <col min="7" max="7" width="11.140625" style="13" customWidth="1"/>
    <col min="8" max="49" width="10.140625" style="13" customWidth="1"/>
    <col min="50" max="16384" width="9.140625" style="10"/>
  </cols>
  <sheetData>
    <row r="1" spans="1:255" ht="20.25" x14ac:dyDescent="0.3">
      <c r="B1" s="65" t="s">
        <v>256</v>
      </c>
      <c r="C1" s="65"/>
      <c r="D1" s="65"/>
      <c r="E1" s="65"/>
    </row>
    <row r="2" spans="1:255" x14ac:dyDescent="0.2">
      <c r="B2" s="10" t="s">
        <v>0</v>
      </c>
      <c r="F2" s="16" t="s">
        <v>1</v>
      </c>
      <c r="G2" s="13" t="s">
        <v>2</v>
      </c>
      <c r="H2" s="21">
        <f>Scores!H1</f>
        <v>41870</v>
      </c>
      <c r="I2" s="21">
        <f>Scores!I1</f>
        <v>41877</v>
      </c>
      <c r="J2" s="21">
        <f>Scores!J1</f>
        <v>41884</v>
      </c>
      <c r="K2" s="21">
        <f>Scores!K1</f>
        <v>41891</v>
      </c>
      <c r="L2" s="21">
        <f>Scores!L1</f>
        <v>41898</v>
      </c>
      <c r="M2" s="21">
        <f>Scores!M1</f>
        <v>41905</v>
      </c>
      <c r="N2" s="21">
        <f>Scores!N1</f>
        <v>41912</v>
      </c>
      <c r="O2" s="21">
        <f>Scores!O1</f>
        <v>41919</v>
      </c>
      <c r="P2" s="21">
        <f>Scores!P1</f>
        <v>41926</v>
      </c>
      <c r="Q2" s="21">
        <f>Scores!Q1</f>
        <v>41933</v>
      </c>
      <c r="R2" s="21">
        <f>Scores!R1</f>
        <v>41940</v>
      </c>
      <c r="S2" s="21">
        <f>Scores!S1</f>
        <v>41947</v>
      </c>
      <c r="T2" s="21">
        <f>Scores!T1</f>
        <v>41954</v>
      </c>
      <c r="U2" s="21">
        <f>Scores!U1</f>
        <v>41961</v>
      </c>
      <c r="V2" s="21">
        <f>Scores!V1</f>
        <v>41968</v>
      </c>
      <c r="W2" s="21">
        <f>Scores!W1</f>
        <v>41975</v>
      </c>
      <c r="X2" s="21">
        <f>Scores!X1</f>
        <v>41982</v>
      </c>
      <c r="Y2" s="21">
        <f>Scores!Y1</f>
        <v>41989</v>
      </c>
      <c r="Z2" s="21">
        <f>Scores!Z1</f>
        <v>41996</v>
      </c>
      <c r="AA2" s="21">
        <f>Scores!AA1</f>
        <v>42003</v>
      </c>
      <c r="AB2" s="21">
        <f>Scores!AB1</f>
        <v>42010</v>
      </c>
      <c r="AC2" s="21">
        <f>Scores!AC1</f>
        <v>42017</v>
      </c>
      <c r="AD2" s="21">
        <f>Scores!AD1</f>
        <v>42024</v>
      </c>
      <c r="AE2" s="21">
        <f>Scores!AE1</f>
        <v>42031</v>
      </c>
      <c r="AF2" s="21">
        <f>Scores!AF1</f>
        <v>42038</v>
      </c>
      <c r="AG2" s="21">
        <f>Scores!AG1</f>
        <v>42045</v>
      </c>
      <c r="AH2" s="21">
        <f>Scores!AH1</f>
        <v>42052</v>
      </c>
      <c r="AI2" s="21">
        <f>Scores!AI1</f>
        <v>42059</v>
      </c>
      <c r="AJ2" s="21">
        <f>Scores!AJ1</f>
        <v>42066</v>
      </c>
      <c r="AK2" s="21">
        <f>Scores!AK1</f>
        <v>42073</v>
      </c>
      <c r="AL2" s="21">
        <f>Scores!AL1</f>
        <v>42080</v>
      </c>
      <c r="AM2" s="21">
        <f>Scores!AM1</f>
        <v>42087</v>
      </c>
      <c r="AN2" s="21">
        <f>Scores!AN1</f>
        <v>42094</v>
      </c>
      <c r="AO2" s="21">
        <f>Scores!AO1</f>
        <v>42101</v>
      </c>
      <c r="AP2" s="21">
        <f>Scores!AP1</f>
        <v>42108</v>
      </c>
      <c r="AQ2" s="21">
        <f>Scores!AQ1</f>
        <v>42115</v>
      </c>
      <c r="AR2" s="21">
        <f>Scores!AR1</f>
        <v>42122</v>
      </c>
      <c r="AS2" s="21">
        <f>Scores!AS1</f>
        <v>42129</v>
      </c>
      <c r="AT2" s="21">
        <f>Scores!AT1</f>
        <v>42136</v>
      </c>
      <c r="AU2" s="21">
        <f>Scores!AU1</f>
        <v>42143</v>
      </c>
      <c r="AV2" s="21">
        <f>Scores!AV1</f>
        <v>42150</v>
      </c>
      <c r="AW2" s="21">
        <f>Scores!AW1</f>
        <v>42157</v>
      </c>
    </row>
    <row r="3" spans="1:255" x14ac:dyDescent="0.2">
      <c r="H3" s="21" t="str">
        <f>Scores!H2</f>
        <v>Week 1</v>
      </c>
      <c r="I3" s="21" t="str">
        <f>Scores!I2</f>
        <v>Week 2</v>
      </c>
      <c r="J3" s="21" t="str">
        <f>Scores!J2</f>
        <v>Week 3</v>
      </c>
      <c r="K3" s="21" t="str">
        <f>Scores!K2</f>
        <v>Week 4</v>
      </c>
      <c r="L3" s="21" t="str">
        <f>Scores!L2</f>
        <v>Week 5</v>
      </c>
      <c r="M3" s="21" t="str">
        <f>Scores!M2</f>
        <v>Week 6</v>
      </c>
      <c r="N3" s="21" t="str">
        <f>Scores!N2</f>
        <v>Week 7</v>
      </c>
      <c r="O3" s="21" t="str">
        <f>Scores!O2</f>
        <v>Week 8</v>
      </c>
      <c r="P3" s="21" t="str">
        <f>Scores!P2</f>
        <v>Week 9</v>
      </c>
      <c r="Q3" s="21" t="str">
        <f>Scores!Q2</f>
        <v>Week 10</v>
      </c>
      <c r="R3" s="21" t="str">
        <f>Scores!R2</f>
        <v>Week 11</v>
      </c>
      <c r="S3" s="21" t="str">
        <f>Scores!S2</f>
        <v>Week 12</v>
      </c>
      <c r="T3" s="21" t="str">
        <f>Scores!T2</f>
        <v>Week 13</v>
      </c>
      <c r="U3" s="21" t="str">
        <f>Scores!U2</f>
        <v>Week 14</v>
      </c>
      <c r="V3" s="21" t="str">
        <f>Scores!V2</f>
        <v>Week 15</v>
      </c>
      <c r="W3" s="21" t="str">
        <f>Scores!W2</f>
        <v>Week 16</v>
      </c>
      <c r="X3" s="21" t="str">
        <f>Scores!X2</f>
        <v>Week 17</v>
      </c>
      <c r="Y3" s="21" t="str">
        <f>Scores!Y2</f>
        <v>Week 18</v>
      </c>
      <c r="Z3" s="21" t="str">
        <f>Scores!Z2</f>
        <v>Week 19</v>
      </c>
      <c r="AA3" s="21" t="str">
        <f>Scores!AA2</f>
        <v>Week 20</v>
      </c>
      <c r="AB3" s="21" t="str">
        <f>Scores!AB2</f>
        <v>Week 21</v>
      </c>
      <c r="AC3" s="21" t="str">
        <f>Scores!AC2</f>
        <v>Week 22</v>
      </c>
      <c r="AD3" s="21" t="str">
        <f>Scores!AD2</f>
        <v>Week 23</v>
      </c>
      <c r="AE3" s="21" t="str">
        <f>Scores!AE2</f>
        <v>Week 24</v>
      </c>
      <c r="AF3" s="21" t="str">
        <f>Scores!AF2</f>
        <v>Week 25</v>
      </c>
      <c r="AG3" s="21" t="str">
        <f>Scores!AG2</f>
        <v>Week 26</v>
      </c>
      <c r="AH3" s="21" t="str">
        <f>Scores!AH2</f>
        <v>Week 27</v>
      </c>
      <c r="AI3" s="21" t="str">
        <f>Scores!AI2</f>
        <v>Week 28</v>
      </c>
      <c r="AJ3" s="21" t="str">
        <f>Scores!AJ2</f>
        <v>Week 29</v>
      </c>
      <c r="AK3" s="21" t="str">
        <f>Scores!AK2</f>
        <v>Week 30</v>
      </c>
      <c r="AL3" s="21" t="str">
        <f>Scores!AL2</f>
        <v>Week 31</v>
      </c>
      <c r="AM3" s="21" t="str">
        <f>Scores!AM2</f>
        <v>Week 32</v>
      </c>
      <c r="AN3" s="21" t="str">
        <f>Scores!AN2</f>
        <v>Week 33</v>
      </c>
      <c r="AO3" s="21" t="str">
        <f>Scores!AO2</f>
        <v>Week 34</v>
      </c>
      <c r="AP3" s="21" t="str">
        <f>Scores!AP2</f>
        <v>Week 35</v>
      </c>
      <c r="AQ3" s="21" t="str">
        <f>Scores!AQ2</f>
        <v>Week 36</v>
      </c>
      <c r="AR3" s="21" t="str">
        <f>Scores!AR2</f>
        <v>Week 37</v>
      </c>
      <c r="AS3" s="21" t="str">
        <f>Scores!AS2</f>
        <v>Week 38</v>
      </c>
      <c r="AT3" s="21" t="str">
        <f>Scores!AT2</f>
        <v>Week 39</v>
      </c>
      <c r="AU3" s="21" t="str">
        <f>Scores!AU2</f>
        <v>Week 40</v>
      </c>
      <c r="AV3" s="21" t="str">
        <f>Scores!AV2</f>
        <v>Week 41</v>
      </c>
      <c r="AW3" s="21" t="str">
        <f>Scores!AW2</f>
        <v>Week 42</v>
      </c>
    </row>
    <row r="4" spans="1:255" s="23" customFormat="1" x14ac:dyDescent="0.2">
      <c r="B4" s="81" t="s">
        <v>203</v>
      </c>
      <c r="E4" s="3"/>
      <c r="F4" s="50">
        <v>4.0999999999999996</v>
      </c>
      <c r="G4" s="49">
        <f>SUM(H4:AU4)</f>
        <v>23</v>
      </c>
      <c r="H4" s="49">
        <f t="shared" ref="H4:AW4" si="0">IF(ISBLANK(Krul.T )," - ",Krul.T)</f>
        <v>1</v>
      </c>
      <c r="I4" s="49">
        <f t="shared" si="0"/>
        <v>6</v>
      </c>
      <c r="J4" s="49">
        <f t="shared" si="0"/>
        <v>0</v>
      </c>
      <c r="K4" s="49" t="str">
        <f t="shared" si="0"/>
        <v xml:space="preserve"> - </v>
      </c>
      <c r="L4" s="49">
        <f t="shared" si="0"/>
        <v>-1</v>
      </c>
      <c r="M4" s="49">
        <f t="shared" si="0"/>
        <v>1</v>
      </c>
      <c r="N4" s="49">
        <f t="shared" si="0"/>
        <v>2</v>
      </c>
      <c r="O4" s="49">
        <f t="shared" si="0"/>
        <v>1</v>
      </c>
      <c r="P4" s="49" t="str">
        <f t="shared" si="0"/>
        <v xml:space="preserve"> - </v>
      </c>
      <c r="Q4" s="49">
        <f t="shared" si="0"/>
        <v>6</v>
      </c>
      <c r="R4" s="49">
        <f t="shared" si="0"/>
        <v>1</v>
      </c>
      <c r="S4" s="49">
        <f t="shared" si="0"/>
        <v>6</v>
      </c>
      <c r="T4" s="49" t="str">
        <f t="shared" si="0"/>
        <v xml:space="preserve"> - </v>
      </c>
      <c r="U4" s="49" t="str">
        <f t="shared" si="0"/>
        <v xml:space="preserve"> - </v>
      </c>
      <c r="V4" s="49" t="str">
        <f t="shared" si="0"/>
        <v xml:space="preserve"> - </v>
      </c>
      <c r="W4" s="49" t="str">
        <f t="shared" si="0"/>
        <v xml:space="preserve"> - </v>
      </c>
      <c r="X4" s="49" t="str">
        <f t="shared" si="0"/>
        <v xml:space="preserve"> - </v>
      </c>
      <c r="Y4" s="49" t="str">
        <f t="shared" si="0"/>
        <v xml:space="preserve"> - </v>
      </c>
      <c r="Z4" s="49" t="str">
        <f t="shared" si="0"/>
        <v xml:space="preserve"> - </v>
      </c>
      <c r="AA4" s="49" t="str">
        <f t="shared" si="0"/>
        <v xml:space="preserve"> - </v>
      </c>
      <c r="AB4" s="49" t="str">
        <f t="shared" si="0"/>
        <v xml:space="preserve"> - </v>
      </c>
      <c r="AC4" s="49" t="str">
        <f t="shared" si="0"/>
        <v xml:space="preserve"> - </v>
      </c>
      <c r="AD4" s="49" t="str">
        <f t="shared" si="0"/>
        <v xml:space="preserve"> - </v>
      </c>
      <c r="AE4" s="49" t="str">
        <f t="shared" si="0"/>
        <v xml:space="preserve"> - </v>
      </c>
      <c r="AF4" s="49" t="str">
        <f t="shared" si="0"/>
        <v xml:space="preserve"> - </v>
      </c>
      <c r="AG4" s="49" t="str">
        <f t="shared" si="0"/>
        <v xml:space="preserve"> - </v>
      </c>
      <c r="AH4" s="49" t="str">
        <f t="shared" si="0"/>
        <v xml:space="preserve"> - </v>
      </c>
      <c r="AI4" s="49" t="str">
        <f t="shared" si="0"/>
        <v xml:space="preserve"> - </v>
      </c>
      <c r="AJ4" s="49" t="str">
        <f t="shared" si="0"/>
        <v xml:space="preserve"> - </v>
      </c>
      <c r="AK4" s="49" t="str">
        <f t="shared" si="0"/>
        <v xml:space="preserve"> - </v>
      </c>
      <c r="AL4" s="49" t="str">
        <f t="shared" si="0"/>
        <v xml:space="preserve"> - </v>
      </c>
      <c r="AM4" s="49" t="str">
        <f t="shared" si="0"/>
        <v xml:space="preserve"> - </v>
      </c>
      <c r="AN4" s="49" t="str">
        <f t="shared" si="0"/>
        <v xml:space="preserve"> - </v>
      </c>
      <c r="AO4" s="49" t="str">
        <f t="shared" si="0"/>
        <v xml:space="preserve"> - </v>
      </c>
      <c r="AP4" s="49" t="str">
        <f t="shared" si="0"/>
        <v xml:space="preserve"> - </v>
      </c>
      <c r="AQ4" s="49" t="str">
        <f t="shared" si="0"/>
        <v xml:space="preserve"> - </v>
      </c>
      <c r="AR4" s="49" t="str">
        <f t="shared" si="0"/>
        <v xml:space="preserve"> - </v>
      </c>
      <c r="AS4" s="49" t="str">
        <f t="shared" si="0"/>
        <v xml:space="preserve"> - </v>
      </c>
      <c r="AT4" s="49" t="str">
        <f t="shared" si="0"/>
        <v xml:space="preserve"> - </v>
      </c>
      <c r="AU4" s="49" t="str">
        <f t="shared" si="0"/>
        <v xml:space="preserve"> - </v>
      </c>
      <c r="AV4" s="49" t="str">
        <f t="shared" si="0"/>
        <v xml:space="preserve"> - </v>
      </c>
      <c r="AW4" s="49" t="str">
        <f t="shared" si="0"/>
        <v xml:space="preserve"> - </v>
      </c>
    </row>
    <row r="5" spans="1:255" s="23" customFormat="1" x14ac:dyDescent="0.2">
      <c r="B5" s="81" t="s">
        <v>110</v>
      </c>
      <c r="E5" s="3"/>
      <c r="F5" s="50">
        <v>7.6</v>
      </c>
      <c r="G5" s="49">
        <f t="shared" ref="G5:G16" si="1">SUM(H5:AU5)</f>
        <v>39</v>
      </c>
      <c r="H5" s="49">
        <f t="shared" ref="H5:AW5" si="2">IF(ISBLANK(Ivanovic.B )," - ",Ivanovic.B)</f>
        <v>10</v>
      </c>
      <c r="I5" s="49">
        <f t="shared" si="2"/>
        <v>6</v>
      </c>
      <c r="J5" s="49">
        <f t="shared" si="2"/>
        <v>5</v>
      </c>
      <c r="K5" s="49" t="str">
        <f t="shared" si="2"/>
        <v xml:space="preserve"> - </v>
      </c>
      <c r="L5" s="49">
        <f t="shared" si="2"/>
        <v>1</v>
      </c>
      <c r="M5" s="49">
        <f t="shared" si="2"/>
        <v>1</v>
      </c>
      <c r="N5" s="49">
        <f t="shared" si="2"/>
        <v>6</v>
      </c>
      <c r="O5" s="49">
        <f t="shared" si="2"/>
        <v>5</v>
      </c>
      <c r="P5" s="49" t="str">
        <f t="shared" si="2"/>
        <v xml:space="preserve"> - </v>
      </c>
      <c r="Q5" s="49">
        <f t="shared" si="2"/>
        <v>2</v>
      </c>
      <c r="R5" s="49">
        <f t="shared" si="2"/>
        <v>1</v>
      </c>
      <c r="S5" s="49">
        <f t="shared" si="2"/>
        <v>2</v>
      </c>
      <c r="T5" s="49" t="str">
        <f t="shared" si="2"/>
        <v xml:space="preserve"> - </v>
      </c>
      <c r="U5" s="49" t="str">
        <f t="shared" si="2"/>
        <v xml:space="preserve"> - </v>
      </c>
      <c r="V5" s="49" t="str">
        <f t="shared" si="2"/>
        <v xml:space="preserve"> - </v>
      </c>
      <c r="W5" s="49" t="str">
        <f t="shared" si="2"/>
        <v xml:space="preserve"> - </v>
      </c>
      <c r="X5" s="49" t="str">
        <f t="shared" si="2"/>
        <v xml:space="preserve"> - </v>
      </c>
      <c r="Y5" s="49" t="str">
        <f t="shared" si="2"/>
        <v xml:space="preserve"> - </v>
      </c>
      <c r="Z5" s="49" t="str">
        <f t="shared" si="2"/>
        <v xml:space="preserve"> - </v>
      </c>
      <c r="AA5" s="49" t="str">
        <f t="shared" si="2"/>
        <v xml:space="preserve"> - </v>
      </c>
      <c r="AB5" s="49" t="str">
        <f t="shared" si="2"/>
        <v xml:space="preserve"> - </v>
      </c>
      <c r="AC5" s="49" t="str">
        <f t="shared" si="2"/>
        <v xml:space="preserve"> - </v>
      </c>
      <c r="AD5" s="49" t="str">
        <f t="shared" si="2"/>
        <v xml:space="preserve"> - </v>
      </c>
      <c r="AE5" s="49" t="str">
        <f t="shared" si="2"/>
        <v xml:space="preserve"> - </v>
      </c>
      <c r="AF5" s="49" t="str">
        <f t="shared" si="2"/>
        <v xml:space="preserve"> - </v>
      </c>
      <c r="AG5" s="49" t="str">
        <f t="shared" si="2"/>
        <v xml:space="preserve"> - </v>
      </c>
      <c r="AH5" s="49" t="str">
        <f t="shared" si="2"/>
        <v xml:space="preserve"> - </v>
      </c>
      <c r="AI5" s="49" t="str">
        <f t="shared" si="2"/>
        <v xml:space="preserve"> - </v>
      </c>
      <c r="AJ5" s="49" t="str">
        <f t="shared" si="2"/>
        <v xml:space="preserve"> - </v>
      </c>
      <c r="AK5" s="49" t="str">
        <f t="shared" si="2"/>
        <v xml:space="preserve"> - </v>
      </c>
      <c r="AL5" s="49" t="str">
        <f t="shared" si="2"/>
        <v xml:space="preserve"> - </v>
      </c>
      <c r="AM5" s="49" t="str">
        <f t="shared" si="2"/>
        <v xml:space="preserve"> - </v>
      </c>
      <c r="AN5" s="49" t="str">
        <f t="shared" si="2"/>
        <v xml:space="preserve"> - </v>
      </c>
      <c r="AO5" s="49" t="str">
        <f t="shared" si="2"/>
        <v xml:space="preserve"> - </v>
      </c>
      <c r="AP5" s="49" t="str">
        <f t="shared" si="2"/>
        <v xml:space="preserve"> - </v>
      </c>
      <c r="AQ5" s="49" t="str">
        <f t="shared" si="2"/>
        <v xml:space="preserve"> - </v>
      </c>
      <c r="AR5" s="49" t="str">
        <f t="shared" si="2"/>
        <v xml:space="preserve"> - </v>
      </c>
      <c r="AS5" s="49" t="str">
        <f t="shared" si="2"/>
        <v xml:space="preserve"> - </v>
      </c>
      <c r="AT5" s="49" t="str">
        <f t="shared" si="2"/>
        <v xml:space="preserve"> - </v>
      </c>
      <c r="AU5" s="49" t="str">
        <f t="shared" si="2"/>
        <v xml:space="preserve"> - </v>
      </c>
      <c r="AV5" s="49" t="str">
        <f t="shared" si="2"/>
        <v xml:space="preserve"> - </v>
      </c>
      <c r="AW5" s="49" t="str">
        <f t="shared" si="2"/>
        <v xml:space="preserve"> - </v>
      </c>
    </row>
    <row r="6" spans="1:255" s="23" customFormat="1" x14ac:dyDescent="0.2">
      <c r="B6" s="81" t="s">
        <v>314</v>
      </c>
      <c r="E6" s="3"/>
      <c r="F6" s="50">
        <v>5.2</v>
      </c>
      <c r="G6" s="49">
        <f t="shared" si="1"/>
        <v>27</v>
      </c>
      <c r="H6" s="49">
        <f t="shared" ref="H6:AW6" si="3">IF(ISBLANK(Azpilicueta.C )," - ",Azpilicueta.C)</f>
        <v>2</v>
      </c>
      <c r="I6" s="49">
        <f t="shared" si="3"/>
        <v>6</v>
      </c>
      <c r="J6" s="49">
        <f t="shared" si="3"/>
        <v>0</v>
      </c>
      <c r="K6" s="49" t="str">
        <f t="shared" si="3"/>
        <v xml:space="preserve"> - </v>
      </c>
      <c r="L6" s="49">
        <f t="shared" si="3"/>
        <v>1</v>
      </c>
      <c r="M6" s="49">
        <f t="shared" si="3"/>
        <v>2</v>
      </c>
      <c r="N6" s="49">
        <f t="shared" si="3"/>
        <v>9</v>
      </c>
      <c r="O6" s="49">
        <f t="shared" si="3"/>
        <v>6</v>
      </c>
      <c r="P6" s="49" t="str">
        <f t="shared" si="3"/>
        <v xml:space="preserve"> - </v>
      </c>
      <c r="Q6" s="49">
        <f t="shared" si="3"/>
        <v>1</v>
      </c>
      <c r="R6" s="49">
        <f t="shared" si="3"/>
        <v>0</v>
      </c>
      <c r="S6" s="49">
        <f t="shared" si="3"/>
        <v>0</v>
      </c>
      <c r="T6" s="49" t="str">
        <f t="shared" si="3"/>
        <v xml:space="preserve"> - </v>
      </c>
      <c r="U6" s="49" t="str">
        <f t="shared" si="3"/>
        <v xml:space="preserve"> - </v>
      </c>
      <c r="V6" s="49" t="str">
        <f t="shared" si="3"/>
        <v xml:space="preserve"> - </v>
      </c>
      <c r="W6" s="49" t="str">
        <f t="shared" si="3"/>
        <v xml:space="preserve"> - </v>
      </c>
      <c r="X6" s="49" t="str">
        <f t="shared" si="3"/>
        <v xml:space="preserve"> - </v>
      </c>
      <c r="Y6" s="49" t="str">
        <f t="shared" si="3"/>
        <v xml:space="preserve"> - </v>
      </c>
      <c r="Z6" s="49" t="str">
        <f t="shared" si="3"/>
        <v xml:space="preserve"> - </v>
      </c>
      <c r="AA6" s="49" t="str">
        <f t="shared" si="3"/>
        <v xml:space="preserve"> - </v>
      </c>
      <c r="AB6" s="49" t="str">
        <f t="shared" si="3"/>
        <v xml:space="preserve"> - </v>
      </c>
      <c r="AC6" s="49" t="str">
        <f t="shared" si="3"/>
        <v xml:space="preserve"> - </v>
      </c>
      <c r="AD6" s="49" t="str">
        <f t="shared" si="3"/>
        <v xml:space="preserve"> - </v>
      </c>
      <c r="AE6" s="49" t="str">
        <f t="shared" si="3"/>
        <v xml:space="preserve"> - </v>
      </c>
      <c r="AF6" s="49" t="str">
        <f t="shared" si="3"/>
        <v xml:space="preserve"> - </v>
      </c>
      <c r="AG6" s="49" t="str">
        <f t="shared" si="3"/>
        <v xml:space="preserve"> - </v>
      </c>
      <c r="AH6" s="49" t="str">
        <f t="shared" si="3"/>
        <v xml:space="preserve"> - </v>
      </c>
      <c r="AI6" s="49" t="str">
        <f t="shared" si="3"/>
        <v xml:space="preserve"> - </v>
      </c>
      <c r="AJ6" s="49" t="str">
        <f t="shared" si="3"/>
        <v xml:space="preserve"> - </v>
      </c>
      <c r="AK6" s="49" t="str">
        <f t="shared" si="3"/>
        <v xml:space="preserve"> - </v>
      </c>
      <c r="AL6" s="49" t="str">
        <f t="shared" si="3"/>
        <v xml:space="preserve"> - </v>
      </c>
      <c r="AM6" s="49" t="str">
        <f t="shared" si="3"/>
        <v xml:space="preserve"> - </v>
      </c>
      <c r="AN6" s="49" t="str">
        <f t="shared" si="3"/>
        <v xml:space="preserve"> - </v>
      </c>
      <c r="AO6" s="49" t="str">
        <f t="shared" si="3"/>
        <v xml:space="preserve"> - </v>
      </c>
      <c r="AP6" s="49" t="str">
        <f t="shared" si="3"/>
        <v xml:space="preserve"> - </v>
      </c>
      <c r="AQ6" s="49" t="str">
        <f t="shared" si="3"/>
        <v xml:space="preserve"> - </v>
      </c>
      <c r="AR6" s="49" t="str">
        <f t="shared" si="3"/>
        <v xml:space="preserve"> - </v>
      </c>
      <c r="AS6" s="49" t="str">
        <f t="shared" si="3"/>
        <v xml:space="preserve"> - </v>
      </c>
      <c r="AT6" s="49" t="str">
        <f t="shared" si="3"/>
        <v xml:space="preserve"> - </v>
      </c>
      <c r="AU6" s="49" t="str">
        <f t="shared" si="3"/>
        <v xml:space="preserve"> - </v>
      </c>
      <c r="AV6" s="49" t="str">
        <f t="shared" si="3"/>
        <v xml:space="preserve"> - </v>
      </c>
      <c r="AW6" s="49" t="str">
        <f t="shared" si="3"/>
        <v xml:space="preserve"> - </v>
      </c>
    </row>
    <row r="7" spans="1:255" s="23" customFormat="1" x14ac:dyDescent="0.2">
      <c r="B7" s="81" t="s">
        <v>343</v>
      </c>
      <c r="E7" s="3"/>
      <c r="F7" s="50">
        <v>2.8</v>
      </c>
      <c r="G7" s="49">
        <f t="shared" si="1"/>
        <v>36</v>
      </c>
      <c r="H7" s="49">
        <f t="shared" ref="H7:AW7" si="4">IF(ISBLANK(Taylor.N )," - ",Taylor.N)</f>
        <v>1</v>
      </c>
      <c r="I7" s="49">
        <f t="shared" si="4"/>
        <v>6</v>
      </c>
      <c r="J7" s="49">
        <f t="shared" si="4"/>
        <v>6</v>
      </c>
      <c r="K7" s="49" t="str">
        <f t="shared" si="4"/>
        <v xml:space="preserve"> - </v>
      </c>
      <c r="L7" s="49">
        <f t="shared" si="4"/>
        <v>1</v>
      </c>
      <c r="M7" s="49">
        <f t="shared" si="4"/>
        <v>2</v>
      </c>
      <c r="N7" s="49">
        <f t="shared" si="4"/>
        <v>6</v>
      </c>
      <c r="O7" s="49">
        <f t="shared" si="4"/>
        <v>1</v>
      </c>
      <c r="P7" s="49" t="str">
        <f t="shared" si="4"/>
        <v xml:space="preserve"> - </v>
      </c>
      <c r="Q7" s="49">
        <f t="shared" si="4"/>
        <v>1</v>
      </c>
      <c r="R7" s="49">
        <f t="shared" si="4"/>
        <v>6</v>
      </c>
      <c r="S7" s="49">
        <f t="shared" si="4"/>
        <v>6</v>
      </c>
      <c r="T7" s="49" t="str">
        <f t="shared" si="4"/>
        <v xml:space="preserve"> - </v>
      </c>
      <c r="U7" s="49" t="str">
        <f t="shared" si="4"/>
        <v xml:space="preserve"> - </v>
      </c>
      <c r="V7" s="49" t="str">
        <f t="shared" si="4"/>
        <v xml:space="preserve"> - </v>
      </c>
      <c r="W7" s="49" t="str">
        <f t="shared" si="4"/>
        <v xml:space="preserve"> - </v>
      </c>
      <c r="X7" s="49" t="str">
        <f t="shared" si="4"/>
        <v xml:space="preserve"> - </v>
      </c>
      <c r="Y7" s="49" t="str">
        <f t="shared" si="4"/>
        <v xml:space="preserve"> - </v>
      </c>
      <c r="Z7" s="49" t="str">
        <f t="shared" si="4"/>
        <v xml:space="preserve"> - </v>
      </c>
      <c r="AA7" s="49" t="str">
        <f t="shared" si="4"/>
        <v xml:space="preserve"> - </v>
      </c>
      <c r="AB7" s="49" t="str">
        <f t="shared" si="4"/>
        <v xml:space="preserve"> - </v>
      </c>
      <c r="AC7" s="49" t="str">
        <f t="shared" si="4"/>
        <v xml:space="preserve"> - </v>
      </c>
      <c r="AD7" s="49" t="str">
        <f t="shared" si="4"/>
        <v xml:space="preserve"> - </v>
      </c>
      <c r="AE7" s="49" t="str">
        <f t="shared" si="4"/>
        <v xml:space="preserve"> - </v>
      </c>
      <c r="AF7" s="49" t="str">
        <f t="shared" si="4"/>
        <v xml:space="preserve"> - </v>
      </c>
      <c r="AG7" s="49" t="str">
        <f t="shared" si="4"/>
        <v xml:space="preserve"> - </v>
      </c>
      <c r="AH7" s="49" t="str">
        <f t="shared" si="4"/>
        <v xml:space="preserve"> - </v>
      </c>
      <c r="AI7" s="49" t="str">
        <f t="shared" si="4"/>
        <v xml:space="preserve"> - </v>
      </c>
      <c r="AJ7" s="49" t="str">
        <f t="shared" si="4"/>
        <v xml:space="preserve"> - </v>
      </c>
      <c r="AK7" s="49" t="str">
        <f t="shared" si="4"/>
        <v xml:space="preserve"> - </v>
      </c>
      <c r="AL7" s="49" t="str">
        <f t="shared" si="4"/>
        <v xml:space="preserve"> - </v>
      </c>
      <c r="AM7" s="49" t="str">
        <f t="shared" si="4"/>
        <v xml:space="preserve"> - </v>
      </c>
      <c r="AN7" s="49" t="str">
        <f t="shared" si="4"/>
        <v xml:space="preserve"> - </v>
      </c>
      <c r="AO7" s="49" t="str">
        <f t="shared" si="4"/>
        <v xml:space="preserve"> - </v>
      </c>
      <c r="AP7" s="49" t="str">
        <f t="shared" si="4"/>
        <v xml:space="preserve"> - </v>
      </c>
      <c r="AQ7" s="49" t="str">
        <f t="shared" si="4"/>
        <v xml:space="preserve"> - </v>
      </c>
      <c r="AR7" s="49" t="str">
        <f t="shared" si="4"/>
        <v xml:space="preserve"> - </v>
      </c>
      <c r="AS7" s="49" t="str">
        <f t="shared" si="4"/>
        <v xml:space="preserve"> - </v>
      </c>
      <c r="AT7" s="49" t="str">
        <f t="shared" si="4"/>
        <v xml:space="preserve"> - </v>
      </c>
      <c r="AU7" s="49" t="str">
        <f t="shared" si="4"/>
        <v xml:space="preserve"> - </v>
      </c>
      <c r="AV7" s="49" t="str">
        <f t="shared" si="4"/>
        <v xml:space="preserve"> - </v>
      </c>
      <c r="AW7" s="49" t="str">
        <f t="shared" si="4"/>
        <v xml:space="preserve"> - </v>
      </c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49"/>
      <c r="EA7" s="49"/>
      <c r="EB7" s="49"/>
      <c r="EC7" s="49"/>
      <c r="ED7" s="49"/>
      <c r="EE7" s="49"/>
      <c r="EF7" s="49"/>
      <c r="EG7" s="49"/>
      <c r="EH7" s="49"/>
      <c r="EI7" s="49"/>
      <c r="EJ7" s="49"/>
      <c r="EK7" s="49"/>
      <c r="EL7" s="49"/>
      <c r="EM7" s="49"/>
      <c r="EN7" s="49"/>
      <c r="EO7" s="49"/>
      <c r="EP7" s="49"/>
      <c r="EQ7" s="49"/>
      <c r="ER7" s="49"/>
      <c r="ES7" s="49"/>
      <c r="ET7" s="49"/>
      <c r="EU7" s="49"/>
      <c r="EV7" s="49"/>
      <c r="EW7" s="49"/>
      <c r="EX7" s="49"/>
      <c r="EY7" s="49"/>
      <c r="EZ7" s="49"/>
      <c r="FA7" s="49"/>
      <c r="FB7" s="49"/>
      <c r="FC7" s="49"/>
      <c r="FD7" s="49"/>
      <c r="FE7" s="49"/>
      <c r="FF7" s="49"/>
      <c r="FG7" s="49"/>
      <c r="FH7" s="49"/>
      <c r="FI7" s="49"/>
      <c r="FJ7" s="49"/>
      <c r="FK7" s="49"/>
      <c r="FL7" s="49"/>
      <c r="FM7" s="49"/>
      <c r="FN7" s="49"/>
      <c r="FO7" s="49"/>
      <c r="FP7" s="49"/>
      <c r="FQ7" s="49"/>
      <c r="FR7" s="49"/>
      <c r="FS7" s="49"/>
      <c r="FT7" s="49"/>
      <c r="FU7" s="49"/>
      <c r="FV7" s="49"/>
      <c r="FW7" s="49"/>
      <c r="FX7" s="49"/>
      <c r="FY7" s="49"/>
      <c r="FZ7" s="49"/>
      <c r="GA7" s="49"/>
      <c r="GB7" s="49"/>
      <c r="GC7" s="49"/>
      <c r="GD7" s="49"/>
      <c r="GE7" s="49"/>
      <c r="GF7" s="49"/>
      <c r="GG7" s="49"/>
      <c r="GH7" s="49"/>
      <c r="GI7" s="49"/>
      <c r="GJ7" s="49"/>
      <c r="GK7" s="49"/>
      <c r="GL7" s="49"/>
      <c r="GM7" s="49"/>
      <c r="GN7" s="49"/>
      <c r="GO7" s="49"/>
      <c r="GP7" s="49"/>
      <c r="GQ7" s="49"/>
      <c r="GR7" s="49"/>
      <c r="GS7" s="49"/>
      <c r="GT7" s="49"/>
      <c r="GU7" s="49"/>
      <c r="GV7" s="49"/>
      <c r="GW7" s="49"/>
      <c r="GX7" s="49"/>
      <c r="GY7" s="49"/>
      <c r="GZ7" s="49"/>
      <c r="HA7" s="49"/>
      <c r="HB7" s="49"/>
      <c r="HC7" s="49"/>
      <c r="HD7" s="49"/>
      <c r="HE7" s="49"/>
      <c r="HF7" s="49"/>
      <c r="HG7" s="49"/>
      <c r="HH7" s="49"/>
      <c r="HI7" s="49"/>
      <c r="HJ7" s="49"/>
      <c r="HK7" s="49"/>
      <c r="HL7" s="49"/>
      <c r="HM7" s="49"/>
      <c r="HN7" s="49"/>
      <c r="HO7" s="49"/>
      <c r="HP7" s="49"/>
      <c r="HQ7" s="49"/>
      <c r="HR7" s="49"/>
      <c r="HS7" s="49"/>
      <c r="HT7" s="49"/>
      <c r="HU7" s="49"/>
      <c r="HV7" s="49"/>
      <c r="HW7" s="49"/>
      <c r="HX7" s="49"/>
      <c r="HY7" s="49"/>
      <c r="HZ7" s="49"/>
      <c r="IA7" s="49"/>
      <c r="IB7" s="49"/>
      <c r="IC7" s="49"/>
      <c r="ID7" s="49"/>
      <c r="IE7" s="49"/>
      <c r="IF7" s="49"/>
      <c r="IG7" s="49"/>
      <c r="IH7" s="49"/>
      <c r="II7" s="49"/>
      <c r="IJ7" s="49"/>
      <c r="IK7" s="49"/>
      <c r="IL7" s="49"/>
      <c r="IM7" s="49"/>
      <c r="IN7" s="49"/>
      <c r="IO7" s="49"/>
      <c r="IP7" s="49"/>
      <c r="IQ7" s="49"/>
      <c r="IR7" s="49"/>
      <c r="IS7" s="49"/>
      <c r="IT7" s="49"/>
      <c r="IU7" s="49"/>
    </row>
    <row r="8" spans="1:255" s="23" customFormat="1" x14ac:dyDescent="0.2">
      <c r="A8" s="97"/>
      <c r="B8" s="96" t="s">
        <v>131</v>
      </c>
      <c r="C8" s="97"/>
      <c r="D8" s="97"/>
      <c r="E8" s="98"/>
      <c r="F8" s="99">
        <f xml:space="preserve"> 2.8- 2.8</f>
        <v>0</v>
      </c>
      <c r="G8" s="94">
        <f t="shared" si="1"/>
        <v>25</v>
      </c>
      <c r="H8" s="49">
        <f t="shared" ref="H8:O8" si="5">IF(ISBLANK(Dann.S )," - ",Dann.S)</f>
        <v>2</v>
      </c>
      <c r="I8" s="49">
        <f t="shared" si="5"/>
        <v>0</v>
      </c>
      <c r="J8" s="49">
        <f t="shared" si="5"/>
        <v>3</v>
      </c>
      <c r="K8" s="49" t="str">
        <f t="shared" si="5"/>
        <v xml:space="preserve"> - </v>
      </c>
      <c r="L8" s="49">
        <f t="shared" si="5"/>
        <v>6</v>
      </c>
      <c r="M8" s="49">
        <f t="shared" si="5"/>
        <v>1</v>
      </c>
      <c r="N8" s="49">
        <f t="shared" si="5"/>
        <v>9</v>
      </c>
      <c r="O8" s="49">
        <f t="shared" si="5"/>
        <v>4</v>
      </c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  <c r="AV8" s="94"/>
      <c r="AW8" s="94"/>
      <c r="AX8" s="49"/>
      <c r="AY8" s="49"/>
      <c r="AZ8" s="49"/>
      <c r="BA8" s="49"/>
      <c r="BB8" s="49"/>
      <c r="BC8" s="49"/>
      <c r="BD8" s="49"/>
      <c r="BE8" s="49"/>
      <c r="BF8" s="49"/>
      <c r="BG8" s="49"/>
      <c r="BH8" s="49"/>
      <c r="BI8" s="49"/>
      <c r="BJ8" s="49"/>
      <c r="BK8" s="49"/>
      <c r="BL8" s="49"/>
      <c r="BM8" s="49"/>
      <c r="BN8" s="49"/>
      <c r="BO8" s="49"/>
      <c r="BP8" s="49"/>
      <c r="BQ8" s="49"/>
      <c r="BR8" s="49"/>
      <c r="BS8" s="49"/>
      <c r="BT8" s="49"/>
      <c r="BU8" s="49"/>
      <c r="BV8" s="49"/>
      <c r="BW8" s="49"/>
      <c r="BX8" s="49"/>
      <c r="BY8" s="49"/>
      <c r="BZ8" s="49"/>
      <c r="CA8" s="49"/>
      <c r="CB8" s="49"/>
      <c r="CC8" s="49"/>
      <c r="CD8" s="49"/>
      <c r="CE8" s="49"/>
      <c r="CF8" s="49"/>
      <c r="CG8" s="49"/>
      <c r="CH8" s="49"/>
      <c r="CI8" s="49"/>
      <c r="CJ8" s="49"/>
      <c r="CK8" s="49"/>
      <c r="CL8" s="49"/>
      <c r="CM8" s="49"/>
      <c r="CN8" s="49"/>
      <c r="CO8" s="49"/>
      <c r="CP8" s="49"/>
      <c r="CQ8" s="49"/>
      <c r="CR8" s="49"/>
      <c r="CS8" s="49"/>
      <c r="CT8" s="49"/>
      <c r="CU8" s="49"/>
      <c r="CV8" s="49"/>
      <c r="CW8" s="49"/>
      <c r="CX8" s="49"/>
      <c r="CY8" s="49"/>
      <c r="CZ8" s="49"/>
      <c r="DA8" s="49"/>
      <c r="DB8" s="49"/>
      <c r="DC8" s="49"/>
      <c r="DD8" s="49"/>
      <c r="DE8" s="49"/>
      <c r="DF8" s="49"/>
      <c r="DG8" s="49"/>
      <c r="DH8" s="49"/>
      <c r="DI8" s="49"/>
      <c r="DJ8" s="49"/>
      <c r="DK8" s="49"/>
      <c r="DL8" s="49"/>
      <c r="DM8" s="49"/>
      <c r="DN8" s="49"/>
      <c r="DO8" s="49"/>
      <c r="DP8" s="49"/>
      <c r="DQ8" s="49"/>
      <c r="DR8" s="49"/>
      <c r="DS8" s="49"/>
      <c r="DT8" s="49"/>
      <c r="DU8" s="49"/>
      <c r="DV8" s="49"/>
      <c r="DW8" s="49"/>
      <c r="DX8" s="49"/>
      <c r="DY8" s="49"/>
      <c r="DZ8" s="49"/>
      <c r="EA8" s="49"/>
      <c r="EB8" s="49"/>
      <c r="EC8" s="49"/>
      <c r="ED8" s="49"/>
      <c r="EE8" s="49"/>
      <c r="EF8" s="49"/>
      <c r="EG8" s="49"/>
      <c r="EH8" s="49"/>
      <c r="EI8" s="49"/>
      <c r="EJ8" s="49"/>
      <c r="EK8" s="49"/>
      <c r="EL8" s="49"/>
      <c r="EM8" s="49"/>
      <c r="EN8" s="49"/>
      <c r="EO8" s="49"/>
      <c r="EP8" s="49"/>
      <c r="EQ8" s="49"/>
      <c r="ER8" s="49"/>
      <c r="ES8" s="49"/>
      <c r="ET8" s="49"/>
      <c r="EU8" s="49"/>
      <c r="EV8" s="49"/>
      <c r="EW8" s="49"/>
      <c r="EX8" s="49"/>
      <c r="EY8" s="49"/>
      <c r="EZ8" s="49"/>
      <c r="FA8" s="49"/>
      <c r="FB8" s="49"/>
      <c r="FC8" s="49"/>
      <c r="FD8" s="49"/>
      <c r="FE8" s="49"/>
      <c r="FF8" s="49"/>
      <c r="FG8" s="49"/>
      <c r="FH8" s="49"/>
      <c r="FI8" s="49"/>
      <c r="FJ8" s="49"/>
      <c r="FK8" s="49"/>
      <c r="FL8" s="49"/>
      <c r="FM8" s="49"/>
      <c r="FN8" s="49"/>
      <c r="FO8" s="49"/>
      <c r="FP8" s="49"/>
      <c r="FQ8" s="49"/>
      <c r="FR8" s="49"/>
      <c r="FS8" s="49"/>
      <c r="FT8" s="49"/>
      <c r="FU8" s="49"/>
      <c r="FV8" s="49"/>
      <c r="FW8" s="49"/>
      <c r="FX8" s="49"/>
      <c r="FY8" s="49"/>
      <c r="FZ8" s="49"/>
      <c r="GA8" s="49"/>
      <c r="GB8" s="49"/>
      <c r="GC8" s="49"/>
      <c r="GD8" s="49"/>
      <c r="GE8" s="49"/>
      <c r="GF8" s="49"/>
      <c r="GG8" s="49"/>
      <c r="GH8" s="49"/>
      <c r="GI8" s="49"/>
      <c r="GJ8" s="49"/>
      <c r="GK8" s="49"/>
      <c r="GL8" s="49"/>
      <c r="GM8" s="49"/>
      <c r="GN8" s="49"/>
      <c r="GO8" s="49"/>
      <c r="GP8" s="49"/>
      <c r="GQ8" s="49"/>
      <c r="GR8" s="49"/>
      <c r="GS8" s="49"/>
      <c r="GT8" s="49"/>
      <c r="GU8" s="49"/>
      <c r="GV8" s="49"/>
      <c r="GW8" s="49"/>
      <c r="GX8" s="49"/>
      <c r="GY8" s="49"/>
      <c r="GZ8" s="49"/>
      <c r="HA8" s="49"/>
      <c r="HB8" s="49"/>
      <c r="HC8" s="49"/>
      <c r="HD8" s="49"/>
      <c r="HE8" s="49"/>
      <c r="HF8" s="49"/>
      <c r="HG8" s="49"/>
      <c r="HH8" s="49"/>
      <c r="HI8" s="49"/>
      <c r="HJ8" s="49"/>
      <c r="HK8" s="49"/>
      <c r="HL8" s="49"/>
      <c r="HM8" s="49"/>
      <c r="HN8" s="49"/>
      <c r="HO8" s="49"/>
      <c r="HP8" s="49"/>
      <c r="HQ8" s="49"/>
      <c r="HR8" s="49"/>
      <c r="HS8" s="49"/>
      <c r="HT8" s="49"/>
      <c r="HU8" s="49"/>
      <c r="HV8" s="49"/>
      <c r="HW8" s="49"/>
      <c r="HX8" s="49"/>
      <c r="HY8" s="49"/>
      <c r="HZ8" s="49"/>
      <c r="IA8" s="49"/>
      <c r="IB8" s="49"/>
      <c r="IC8" s="49"/>
      <c r="ID8" s="49"/>
      <c r="IE8" s="49"/>
      <c r="IF8" s="49"/>
      <c r="IG8" s="49"/>
      <c r="IH8" s="49"/>
      <c r="II8" s="49"/>
      <c r="IJ8" s="49"/>
      <c r="IK8" s="49"/>
      <c r="IL8" s="49"/>
      <c r="IM8" s="49"/>
      <c r="IN8" s="49"/>
      <c r="IO8" s="49"/>
      <c r="IP8" s="49"/>
      <c r="IQ8" s="49"/>
      <c r="IR8" s="49"/>
      <c r="IS8" s="49"/>
      <c r="IT8" s="49"/>
      <c r="IU8" s="49"/>
    </row>
    <row r="9" spans="1:255" s="23" customFormat="1" x14ac:dyDescent="0.2">
      <c r="B9" s="81" t="s">
        <v>369</v>
      </c>
      <c r="E9" s="25"/>
      <c r="F9" s="50">
        <v>2.8</v>
      </c>
      <c r="G9" s="49">
        <f>SUM(H9:AW9)</f>
        <v>-5</v>
      </c>
      <c r="H9" s="94"/>
      <c r="I9" s="94"/>
      <c r="J9" s="94"/>
      <c r="K9" s="94"/>
      <c r="L9" s="94"/>
      <c r="M9" s="94"/>
      <c r="N9" s="94"/>
      <c r="O9" s="94"/>
      <c r="P9" s="49" t="str">
        <f t="shared" ref="P9:AW9" si="6">IF(ISBLANK(Vergini.S )," - ",Vergini.S)</f>
        <v xml:space="preserve"> - </v>
      </c>
      <c r="Q9" s="49">
        <f t="shared" si="6"/>
        <v>-8</v>
      </c>
      <c r="R9" s="49">
        <f t="shared" si="6"/>
        <v>1</v>
      </c>
      <c r="S9" s="49">
        <f t="shared" si="6"/>
        <v>2</v>
      </c>
      <c r="T9" s="49" t="str">
        <f t="shared" si="6"/>
        <v xml:space="preserve"> - </v>
      </c>
      <c r="U9" s="49" t="str">
        <f t="shared" si="6"/>
        <v xml:space="preserve"> - </v>
      </c>
      <c r="V9" s="49" t="str">
        <f t="shared" si="6"/>
        <v xml:space="preserve"> - </v>
      </c>
      <c r="W9" s="49" t="str">
        <f t="shared" si="6"/>
        <v xml:space="preserve"> - </v>
      </c>
      <c r="X9" s="49" t="str">
        <f t="shared" si="6"/>
        <v xml:space="preserve"> - </v>
      </c>
      <c r="Y9" s="49" t="str">
        <f t="shared" si="6"/>
        <v xml:space="preserve"> - </v>
      </c>
      <c r="Z9" s="49" t="str">
        <f t="shared" si="6"/>
        <v xml:space="preserve"> - </v>
      </c>
      <c r="AA9" s="49" t="str">
        <f t="shared" si="6"/>
        <v xml:space="preserve"> - </v>
      </c>
      <c r="AB9" s="49" t="str">
        <f t="shared" si="6"/>
        <v xml:space="preserve"> - </v>
      </c>
      <c r="AC9" s="49" t="str">
        <f t="shared" si="6"/>
        <v xml:space="preserve"> - </v>
      </c>
      <c r="AD9" s="49" t="str">
        <f t="shared" si="6"/>
        <v xml:space="preserve"> - </v>
      </c>
      <c r="AE9" s="49" t="str">
        <f t="shared" si="6"/>
        <v xml:space="preserve"> - </v>
      </c>
      <c r="AF9" s="49" t="str">
        <f t="shared" si="6"/>
        <v xml:space="preserve"> - </v>
      </c>
      <c r="AG9" s="49" t="str">
        <f t="shared" si="6"/>
        <v xml:space="preserve"> - </v>
      </c>
      <c r="AH9" s="49" t="str">
        <f t="shared" si="6"/>
        <v xml:space="preserve"> - </v>
      </c>
      <c r="AI9" s="49" t="str">
        <f t="shared" si="6"/>
        <v xml:space="preserve"> - </v>
      </c>
      <c r="AJ9" s="49" t="str">
        <f t="shared" si="6"/>
        <v xml:space="preserve"> - </v>
      </c>
      <c r="AK9" s="49" t="str">
        <f t="shared" si="6"/>
        <v xml:space="preserve"> - </v>
      </c>
      <c r="AL9" s="49" t="str">
        <f t="shared" si="6"/>
        <v xml:space="preserve"> - </v>
      </c>
      <c r="AM9" s="49" t="str">
        <f t="shared" si="6"/>
        <v xml:space="preserve"> - </v>
      </c>
      <c r="AN9" s="49" t="str">
        <f t="shared" si="6"/>
        <v xml:space="preserve"> - </v>
      </c>
      <c r="AO9" s="49" t="str">
        <f t="shared" si="6"/>
        <v xml:space="preserve"> - </v>
      </c>
      <c r="AP9" s="49" t="str">
        <f t="shared" si="6"/>
        <v xml:space="preserve"> - </v>
      </c>
      <c r="AQ9" s="49" t="str">
        <f t="shared" si="6"/>
        <v xml:space="preserve"> - </v>
      </c>
      <c r="AR9" s="49" t="str">
        <f t="shared" si="6"/>
        <v xml:space="preserve"> - </v>
      </c>
      <c r="AS9" s="49" t="str">
        <f t="shared" si="6"/>
        <v xml:space="preserve"> - </v>
      </c>
      <c r="AT9" s="49" t="str">
        <f t="shared" si="6"/>
        <v xml:space="preserve"> - </v>
      </c>
      <c r="AU9" s="49" t="str">
        <f t="shared" si="6"/>
        <v xml:space="preserve"> - </v>
      </c>
      <c r="AV9" s="49" t="str">
        <f t="shared" si="6"/>
        <v xml:space="preserve"> - </v>
      </c>
      <c r="AW9" s="49" t="str">
        <f t="shared" si="6"/>
        <v xml:space="preserve"> - </v>
      </c>
      <c r="AX9" s="49"/>
      <c r="AY9" s="49"/>
      <c r="AZ9" s="49"/>
      <c r="BA9" s="49"/>
      <c r="BB9" s="49"/>
      <c r="BC9" s="49"/>
      <c r="BD9" s="49"/>
      <c r="BE9" s="49"/>
      <c r="BF9" s="49"/>
      <c r="BG9" s="49"/>
      <c r="BH9" s="49"/>
      <c r="BI9" s="49"/>
      <c r="BJ9" s="49"/>
      <c r="BK9" s="49"/>
      <c r="BL9" s="49"/>
      <c r="BM9" s="49"/>
      <c r="BN9" s="49"/>
      <c r="BO9" s="49"/>
      <c r="BP9" s="49"/>
      <c r="BQ9" s="49"/>
      <c r="BR9" s="49"/>
      <c r="BS9" s="49"/>
      <c r="BT9" s="49"/>
      <c r="BU9" s="49"/>
      <c r="BV9" s="49"/>
      <c r="BW9" s="49"/>
      <c r="BX9" s="49"/>
      <c r="BY9" s="49"/>
      <c r="BZ9" s="49"/>
      <c r="CA9" s="49"/>
      <c r="CB9" s="49"/>
      <c r="CC9" s="49"/>
      <c r="CD9" s="49"/>
      <c r="CE9" s="49"/>
      <c r="CF9" s="49"/>
      <c r="CG9" s="49"/>
      <c r="CH9" s="49"/>
      <c r="CI9" s="49"/>
      <c r="CJ9" s="49"/>
      <c r="CK9" s="49"/>
      <c r="CL9" s="49"/>
      <c r="CM9" s="49"/>
      <c r="CN9" s="49"/>
      <c r="CO9" s="49"/>
      <c r="CP9" s="49"/>
      <c r="CQ9" s="49"/>
      <c r="CR9" s="49"/>
      <c r="CS9" s="49"/>
      <c r="CT9" s="49"/>
      <c r="CU9" s="49"/>
      <c r="CV9" s="49"/>
      <c r="CW9" s="49"/>
      <c r="CX9" s="49"/>
      <c r="CY9" s="49"/>
      <c r="CZ9" s="49"/>
      <c r="DA9" s="49"/>
      <c r="DB9" s="49"/>
      <c r="DC9" s="49"/>
      <c r="DD9" s="49"/>
      <c r="DE9" s="49"/>
      <c r="DF9" s="49"/>
      <c r="DG9" s="49"/>
      <c r="DH9" s="49"/>
      <c r="DI9" s="49"/>
      <c r="DJ9" s="49"/>
      <c r="DK9" s="49"/>
      <c r="DL9" s="49"/>
      <c r="DM9" s="49"/>
      <c r="DN9" s="49"/>
      <c r="DO9" s="49"/>
      <c r="DP9" s="49"/>
      <c r="DQ9" s="49"/>
      <c r="DR9" s="49"/>
      <c r="DS9" s="49"/>
      <c r="DT9" s="49"/>
      <c r="DU9" s="49"/>
      <c r="DV9" s="49"/>
      <c r="DW9" s="49"/>
      <c r="DX9" s="49"/>
      <c r="DY9" s="49"/>
      <c r="DZ9" s="49"/>
      <c r="EA9" s="49"/>
      <c r="EB9" s="49"/>
      <c r="EC9" s="49"/>
      <c r="ED9" s="49"/>
      <c r="EE9" s="49"/>
      <c r="EF9" s="49"/>
      <c r="EG9" s="49"/>
      <c r="EH9" s="49"/>
      <c r="EI9" s="49"/>
      <c r="EJ9" s="49"/>
      <c r="EK9" s="49"/>
      <c r="EL9" s="49"/>
      <c r="EM9" s="49"/>
      <c r="EN9" s="49"/>
      <c r="EO9" s="49"/>
      <c r="EP9" s="49"/>
      <c r="EQ9" s="49"/>
      <c r="ER9" s="49"/>
      <c r="ES9" s="49"/>
      <c r="ET9" s="49"/>
      <c r="EU9" s="49"/>
      <c r="EV9" s="49"/>
      <c r="EW9" s="49"/>
      <c r="EX9" s="49"/>
      <c r="EY9" s="49"/>
      <c r="EZ9" s="49"/>
      <c r="FA9" s="49"/>
      <c r="FB9" s="49"/>
      <c r="FC9" s="49"/>
      <c r="FD9" s="49"/>
      <c r="FE9" s="49"/>
      <c r="FF9" s="49"/>
      <c r="FG9" s="49"/>
      <c r="FH9" s="49"/>
      <c r="FI9" s="49"/>
      <c r="FJ9" s="49"/>
      <c r="FK9" s="49"/>
      <c r="FL9" s="49"/>
      <c r="FM9" s="49"/>
      <c r="FN9" s="49"/>
      <c r="FO9" s="49"/>
      <c r="FP9" s="49"/>
      <c r="FQ9" s="49"/>
      <c r="FR9" s="49"/>
      <c r="FS9" s="49"/>
      <c r="FT9" s="49"/>
      <c r="FU9" s="49"/>
      <c r="FV9" s="49"/>
      <c r="FW9" s="49"/>
      <c r="FX9" s="49"/>
      <c r="FY9" s="49"/>
      <c r="FZ9" s="49"/>
      <c r="GA9" s="49"/>
      <c r="GB9" s="49"/>
      <c r="GC9" s="49"/>
      <c r="GD9" s="49"/>
      <c r="GE9" s="49"/>
      <c r="GF9" s="49"/>
      <c r="GG9" s="49"/>
      <c r="GH9" s="49"/>
      <c r="GI9" s="49"/>
      <c r="GJ9" s="49"/>
      <c r="GK9" s="49"/>
      <c r="GL9" s="49"/>
      <c r="GM9" s="49"/>
      <c r="GN9" s="49"/>
      <c r="GO9" s="49"/>
      <c r="GP9" s="49"/>
      <c r="GQ9" s="49"/>
      <c r="GR9" s="49"/>
      <c r="GS9" s="49"/>
      <c r="GT9" s="49"/>
      <c r="GU9" s="49"/>
      <c r="GV9" s="49"/>
      <c r="GW9" s="49"/>
      <c r="GX9" s="49"/>
      <c r="GY9" s="49"/>
      <c r="GZ9" s="49"/>
      <c r="HA9" s="49"/>
      <c r="HB9" s="49"/>
      <c r="HC9" s="49"/>
      <c r="HD9" s="49"/>
      <c r="HE9" s="49"/>
      <c r="HF9" s="49"/>
      <c r="HG9" s="49"/>
      <c r="HH9" s="49"/>
      <c r="HI9" s="49"/>
      <c r="HJ9" s="49"/>
      <c r="HK9" s="49"/>
      <c r="HL9" s="49"/>
      <c r="HM9" s="49"/>
      <c r="HN9" s="49"/>
      <c r="HO9" s="49"/>
      <c r="HP9" s="49"/>
      <c r="HQ9" s="49"/>
      <c r="HR9" s="49"/>
      <c r="HS9" s="49"/>
      <c r="HT9" s="49"/>
      <c r="HU9" s="49"/>
      <c r="HV9" s="49"/>
      <c r="HW9" s="49"/>
      <c r="HX9" s="49"/>
      <c r="HY9" s="49"/>
      <c r="HZ9" s="49"/>
      <c r="IA9" s="49"/>
      <c r="IB9" s="49"/>
      <c r="IC9" s="49"/>
      <c r="ID9" s="49"/>
      <c r="IE9" s="49"/>
      <c r="IF9" s="49"/>
      <c r="IG9" s="49"/>
      <c r="IH9" s="49"/>
      <c r="II9" s="49"/>
      <c r="IJ9" s="49"/>
      <c r="IK9" s="49"/>
      <c r="IL9" s="49"/>
      <c r="IM9" s="49"/>
      <c r="IN9" s="49"/>
      <c r="IO9" s="49"/>
      <c r="IP9" s="49"/>
      <c r="IQ9" s="49"/>
      <c r="IR9" s="49"/>
      <c r="IS9" s="49"/>
      <c r="IT9" s="49"/>
      <c r="IU9" s="49"/>
    </row>
    <row r="10" spans="1:255" s="23" customFormat="1" x14ac:dyDescent="0.2">
      <c r="B10" s="81" t="s">
        <v>392</v>
      </c>
      <c r="E10" s="3"/>
      <c r="F10" s="50">
        <v>6.5</v>
      </c>
      <c r="G10" s="49">
        <f t="shared" si="1"/>
        <v>29</v>
      </c>
      <c r="H10" s="49">
        <f t="shared" ref="H10:AW10" si="7">IF(ISBLANK(Lamela.E )," - ",Lamela.E)</f>
        <v>2</v>
      </c>
      <c r="I10" s="49">
        <f t="shared" si="7"/>
        <v>8</v>
      </c>
      <c r="J10" s="49">
        <f t="shared" si="7"/>
        <v>2</v>
      </c>
      <c r="K10" s="49" t="str">
        <f t="shared" si="7"/>
        <v xml:space="preserve"> - </v>
      </c>
      <c r="L10" s="49">
        <f t="shared" si="7"/>
        <v>2</v>
      </c>
      <c r="M10" s="49">
        <f t="shared" si="7"/>
        <v>2</v>
      </c>
      <c r="N10" s="49">
        <f t="shared" si="7"/>
        <v>4</v>
      </c>
      <c r="O10" s="49">
        <f t="shared" si="7"/>
        <v>1</v>
      </c>
      <c r="P10" s="49" t="str">
        <f t="shared" si="7"/>
        <v xml:space="preserve"> - </v>
      </c>
      <c r="Q10" s="49">
        <f t="shared" si="7"/>
        <v>2</v>
      </c>
      <c r="R10" s="49">
        <f t="shared" si="7"/>
        <v>2</v>
      </c>
      <c r="S10" s="49">
        <f t="shared" si="7"/>
        <v>4</v>
      </c>
      <c r="T10" s="49" t="str">
        <f t="shared" si="7"/>
        <v xml:space="preserve"> - </v>
      </c>
      <c r="U10" s="49" t="str">
        <f t="shared" si="7"/>
        <v xml:space="preserve"> - </v>
      </c>
      <c r="V10" s="49" t="str">
        <f t="shared" si="7"/>
        <v xml:space="preserve"> - </v>
      </c>
      <c r="W10" s="49" t="str">
        <f t="shared" si="7"/>
        <v xml:space="preserve"> - </v>
      </c>
      <c r="X10" s="49" t="str">
        <f t="shared" si="7"/>
        <v xml:space="preserve"> - </v>
      </c>
      <c r="Y10" s="49" t="str">
        <f t="shared" si="7"/>
        <v xml:space="preserve"> - </v>
      </c>
      <c r="Z10" s="49" t="str">
        <f t="shared" si="7"/>
        <v xml:space="preserve"> - </v>
      </c>
      <c r="AA10" s="49" t="str">
        <f t="shared" si="7"/>
        <v xml:space="preserve"> - </v>
      </c>
      <c r="AB10" s="49" t="str">
        <f t="shared" si="7"/>
        <v xml:space="preserve"> - </v>
      </c>
      <c r="AC10" s="49" t="str">
        <f t="shared" si="7"/>
        <v xml:space="preserve"> - </v>
      </c>
      <c r="AD10" s="49" t="str">
        <f t="shared" si="7"/>
        <v xml:space="preserve"> - </v>
      </c>
      <c r="AE10" s="49" t="str">
        <f t="shared" si="7"/>
        <v xml:space="preserve"> - </v>
      </c>
      <c r="AF10" s="49" t="str">
        <f t="shared" si="7"/>
        <v xml:space="preserve"> - </v>
      </c>
      <c r="AG10" s="49" t="str">
        <f t="shared" si="7"/>
        <v xml:space="preserve"> - </v>
      </c>
      <c r="AH10" s="49" t="str">
        <f t="shared" si="7"/>
        <v xml:space="preserve"> - </v>
      </c>
      <c r="AI10" s="49" t="str">
        <f t="shared" si="7"/>
        <v xml:space="preserve"> - </v>
      </c>
      <c r="AJ10" s="49" t="str">
        <f t="shared" si="7"/>
        <v xml:space="preserve"> - </v>
      </c>
      <c r="AK10" s="49" t="str">
        <f t="shared" si="7"/>
        <v xml:space="preserve"> - </v>
      </c>
      <c r="AL10" s="49" t="str">
        <f t="shared" si="7"/>
        <v xml:space="preserve"> - </v>
      </c>
      <c r="AM10" s="49" t="str">
        <f t="shared" si="7"/>
        <v xml:space="preserve"> - </v>
      </c>
      <c r="AN10" s="49" t="str">
        <f t="shared" si="7"/>
        <v xml:space="preserve"> - </v>
      </c>
      <c r="AO10" s="49" t="str">
        <f t="shared" si="7"/>
        <v xml:space="preserve"> - </v>
      </c>
      <c r="AP10" s="49" t="str">
        <f t="shared" si="7"/>
        <v xml:space="preserve"> - </v>
      </c>
      <c r="AQ10" s="49" t="str">
        <f t="shared" si="7"/>
        <v xml:space="preserve"> - </v>
      </c>
      <c r="AR10" s="49" t="str">
        <f t="shared" si="7"/>
        <v xml:space="preserve"> - </v>
      </c>
      <c r="AS10" s="49" t="str">
        <f t="shared" si="7"/>
        <v xml:space="preserve"> - </v>
      </c>
      <c r="AT10" s="49" t="str">
        <f t="shared" si="7"/>
        <v xml:space="preserve"> - </v>
      </c>
      <c r="AU10" s="49" t="str">
        <f t="shared" si="7"/>
        <v xml:space="preserve"> - </v>
      </c>
      <c r="AV10" s="49" t="str">
        <f t="shared" si="7"/>
        <v xml:space="preserve"> - </v>
      </c>
      <c r="AW10" s="49" t="str">
        <f t="shared" si="7"/>
        <v xml:space="preserve"> - </v>
      </c>
    </row>
    <row r="11" spans="1:255" s="23" customFormat="1" x14ac:dyDescent="0.2">
      <c r="B11" s="81" t="s">
        <v>393</v>
      </c>
      <c r="E11" s="3"/>
      <c r="F11" s="50">
        <v>7.1</v>
      </c>
      <c r="G11" s="49">
        <f t="shared" si="1"/>
        <v>34</v>
      </c>
      <c r="H11" s="49">
        <f t="shared" ref="H11:AW11" si="8">IF(ISBLANK(Eriksen.C )," - ",Eriksen.C)</f>
        <v>2</v>
      </c>
      <c r="I11" s="49">
        <f t="shared" si="8"/>
        <v>2</v>
      </c>
      <c r="J11" s="49">
        <f t="shared" si="8"/>
        <v>2</v>
      </c>
      <c r="K11" s="49" t="str">
        <f t="shared" si="8"/>
        <v xml:space="preserve"> - </v>
      </c>
      <c r="L11" s="49">
        <f t="shared" si="8"/>
        <v>7</v>
      </c>
      <c r="M11" s="49">
        <f t="shared" si="8"/>
        <v>2</v>
      </c>
      <c r="N11" s="49">
        <f t="shared" si="8"/>
        <v>2</v>
      </c>
      <c r="O11" s="49">
        <f t="shared" si="8"/>
        <v>7</v>
      </c>
      <c r="P11" s="49" t="str">
        <f t="shared" si="8"/>
        <v xml:space="preserve"> - </v>
      </c>
      <c r="Q11" s="49">
        <f t="shared" si="8"/>
        <v>7</v>
      </c>
      <c r="R11" s="49">
        <f t="shared" si="8"/>
        <v>2</v>
      </c>
      <c r="S11" s="49">
        <f t="shared" si="8"/>
        <v>1</v>
      </c>
      <c r="T11" s="49" t="str">
        <f t="shared" si="8"/>
        <v xml:space="preserve"> - </v>
      </c>
      <c r="U11" s="49" t="str">
        <f t="shared" si="8"/>
        <v xml:space="preserve"> - </v>
      </c>
      <c r="V11" s="49" t="str">
        <f t="shared" si="8"/>
        <v xml:space="preserve"> - </v>
      </c>
      <c r="W11" s="49" t="str">
        <f t="shared" si="8"/>
        <v xml:space="preserve"> - </v>
      </c>
      <c r="X11" s="49" t="str">
        <f t="shared" si="8"/>
        <v xml:space="preserve"> - </v>
      </c>
      <c r="Y11" s="49" t="str">
        <f t="shared" si="8"/>
        <v xml:space="preserve"> - </v>
      </c>
      <c r="Z11" s="49" t="str">
        <f t="shared" si="8"/>
        <v xml:space="preserve"> - </v>
      </c>
      <c r="AA11" s="49" t="str">
        <f t="shared" si="8"/>
        <v xml:space="preserve"> - </v>
      </c>
      <c r="AB11" s="49" t="str">
        <f t="shared" si="8"/>
        <v xml:space="preserve"> - </v>
      </c>
      <c r="AC11" s="49" t="str">
        <f t="shared" si="8"/>
        <v xml:space="preserve"> - </v>
      </c>
      <c r="AD11" s="49" t="str">
        <f t="shared" si="8"/>
        <v xml:space="preserve"> - </v>
      </c>
      <c r="AE11" s="49" t="str">
        <f t="shared" si="8"/>
        <v xml:space="preserve"> - </v>
      </c>
      <c r="AF11" s="49" t="str">
        <f t="shared" si="8"/>
        <v xml:space="preserve"> - </v>
      </c>
      <c r="AG11" s="49" t="str">
        <f t="shared" si="8"/>
        <v xml:space="preserve"> - </v>
      </c>
      <c r="AH11" s="49" t="str">
        <f t="shared" si="8"/>
        <v xml:space="preserve"> - </v>
      </c>
      <c r="AI11" s="49" t="str">
        <f t="shared" si="8"/>
        <v xml:space="preserve"> - </v>
      </c>
      <c r="AJ11" s="49" t="str">
        <f t="shared" si="8"/>
        <v xml:space="preserve"> - </v>
      </c>
      <c r="AK11" s="49" t="str">
        <f t="shared" si="8"/>
        <v xml:space="preserve"> - </v>
      </c>
      <c r="AL11" s="49" t="str">
        <f t="shared" si="8"/>
        <v xml:space="preserve"> - </v>
      </c>
      <c r="AM11" s="49" t="str">
        <f t="shared" si="8"/>
        <v xml:space="preserve"> - </v>
      </c>
      <c r="AN11" s="49" t="str">
        <f t="shared" si="8"/>
        <v xml:space="preserve"> - </v>
      </c>
      <c r="AO11" s="49" t="str">
        <f t="shared" si="8"/>
        <v xml:space="preserve"> - </v>
      </c>
      <c r="AP11" s="49" t="str">
        <f t="shared" si="8"/>
        <v xml:space="preserve"> - </v>
      </c>
      <c r="AQ11" s="49" t="str">
        <f t="shared" si="8"/>
        <v xml:space="preserve"> - </v>
      </c>
      <c r="AR11" s="49" t="str">
        <f t="shared" si="8"/>
        <v xml:space="preserve"> - </v>
      </c>
      <c r="AS11" s="49" t="str">
        <f t="shared" si="8"/>
        <v xml:space="preserve"> - </v>
      </c>
      <c r="AT11" s="49" t="str">
        <f t="shared" si="8"/>
        <v xml:space="preserve"> - </v>
      </c>
      <c r="AU11" s="49" t="str">
        <f t="shared" si="8"/>
        <v xml:space="preserve"> - </v>
      </c>
      <c r="AV11" s="49" t="str">
        <f t="shared" si="8"/>
        <v xml:space="preserve"> - </v>
      </c>
      <c r="AW11" s="49" t="str">
        <f t="shared" si="8"/>
        <v xml:space="preserve"> - </v>
      </c>
    </row>
    <row r="12" spans="1:255" s="23" customFormat="1" x14ac:dyDescent="0.2">
      <c r="A12" s="97"/>
      <c r="B12" s="96" t="s">
        <v>577</v>
      </c>
      <c r="C12" s="97"/>
      <c r="D12" s="97"/>
      <c r="E12" s="98"/>
      <c r="F12" s="99">
        <f xml:space="preserve"> 4- 3.6</f>
        <v>0.39999999999999991</v>
      </c>
      <c r="G12" s="94">
        <f t="shared" si="1"/>
        <v>4</v>
      </c>
      <c r="H12" s="49">
        <f t="shared" ref="H12:O12" si="9">IF(ISBLANK(Besic.M )," - ",Besic.M)</f>
        <v>0</v>
      </c>
      <c r="I12" s="49">
        <f t="shared" si="9"/>
        <v>0</v>
      </c>
      <c r="J12" s="49">
        <f t="shared" si="9"/>
        <v>1</v>
      </c>
      <c r="K12" s="49" t="str">
        <f t="shared" si="9"/>
        <v xml:space="preserve"> - </v>
      </c>
      <c r="L12" s="49">
        <f t="shared" si="9"/>
        <v>0</v>
      </c>
      <c r="M12" s="49">
        <f t="shared" si="9"/>
        <v>0</v>
      </c>
      <c r="N12" s="49">
        <f t="shared" si="9"/>
        <v>2</v>
      </c>
      <c r="O12" s="49">
        <f t="shared" si="9"/>
        <v>1</v>
      </c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</row>
    <row r="13" spans="1:255" s="23" customFormat="1" x14ac:dyDescent="0.2">
      <c r="B13" s="81" t="s">
        <v>158</v>
      </c>
      <c r="E13" s="25"/>
      <c r="F13" s="50">
        <v>5</v>
      </c>
      <c r="G13" s="49">
        <f>SUM(H13:AW13)</f>
        <v>5</v>
      </c>
      <c r="H13" s="94"/>
      <c r="I13" s="94"/>
      <c r="J13" s="94"/>
      <c r="K13" s="94"/>
      <c r="L13" s="94"/>
      <c r="M13" s="94"/>
      <c r="N13" s="94"/>
      <c r="O13" s="94"/>
      <c r="P13" s="49" t="str">
        <f t="shared" ref="P13:AW13" si="10">IF(ISBLANK(Larsson.S )," - ",Larsson.S)</f>
        <v xml:space="preserve"> - </v>
      </c>
      <c r="Q13" s="49">
        <f t="shared" si="10"/>
        <v>2</v>
      </c>
      <c r="R13" s="49">
        <f t="shared" si="10"/>
        <v>1</v>
      </c>
      <c r="S13" s="49">
        <f t="shared" si="10"/>
        <v>2</v>
      </c>
      <c r="T13" s="49" t="str">
        <f t="shared" si="10"/>
        <v xml:space="preserve"> - </v>
      </c>
      <c r="U13" s="49" t="str">
        <f t="shared" si="10"/>
        <v xml:space="preserve"> - </v>
      </c>
      <c r="V13" s="49" t="str">
        <f t="shared" si="10"/>
        <v xml:space="preserve"> - </v>
      </c>
      <c r="W13" s="49" t="str">
        <f t="shared" si="10"/>
        <v xml:space="preserve"> - </v>
      </c>
      <c r="X13" s="49" t="str">
        <f t="shared" si="10"/>
        <v xml:space="preserve"> - </v>
      </c>
      <c r="Y13" s="49" t="str">
        <f t="shared" si="10"/>
        <v xml:space="preserve"> - </v>
      </c>
      <c r="Z13" s="49" t="str">
        <f t="shared" si="10"/>
        <v xml:space="preserve"> - </v>
      </c>
      <c r="AA13" s="49" t="str">
        <f t="shared" si="10"/>
        <v xml:space="preserve"> - </v>
      </c>
      <c r="AB13" s="49" t="str">
        <f t="shared" si="10"/>
        <v xml:space="preserve"> - </v>
      </c>
      <c r="AC13" s="49" t="str">
        <f t="shared" si="10"/>
        <v xml:space="preserve"> - </v>
      </c>
      <c r="AD13" s="49" t="str">
        <f t="shared" si="10"/>
        <v xml:space="preserve"> - </v>
      </c>
      <c r="AE13" s="49" t="str">
        <f t="shared" si="10"/>
        <v xml:space="preserve"> - </v>
      </c>
      <c r="AF13" s="49" t="str">
        <f t="shared" si="10"/>
        <v xml:space="preserve"> - </v>
      </c>
      <c r="AG13" s="49" t="str">
        <f t="shared" si="10"/>
        <v xml:space="preserve"> - </v>
      </c>
      <c r="AH13" s="49" t="str">
        <f t="shared" si="10"/>
        <v xml:space="preserve"> - </v>
      </c>
      <c r="AI13" s="49" t="str">
        <f t="shared" si="10"/>
        <v xml:space="preserve"> - </v>
      </c>
      <c r="AJ13" s="49" t="str">
        <f t="shared" si="10"/>
        <v xml:space="preserve"> - </v>
      </c>
      <c r="AK13" s="49" t="str">
        <f t="shared" si="10"/>
        <v xml:space="preserve"> - </v>
      </c>
      <c r="AL13" s="49" t="str">
        <f t="shared" si="10"/>
        <v xml:space="preserve"> - </v>
      </c>
      <c r="AM13" s="49" t="str">
        <f t="shared" si="10"/>
        <v xml:space="preserve"> - </v>
      </c>
      <c r="AN13" s="49" t="str">
        <f t="shared" si="10"/>
        <v xml:space="preserve"> - </v>
      </c>
      <c r="AO13" s="49" t="str">
        <f t="shared" si="10"/>
        <v xml:space="preserve"> - </v>
      </c>
      <c r="AP13" s="49" t="str">
        <f t="shared" si="10"/>
        <v xml:space="preserve"> - </v>
      </c>
      <c r="AQ13" s="49" t="str">
        <f t="shared" si="10"/>
        <v xml:space="preserve"> - </v>
      </c>
      <c r="AR13" s="49" t="str">
        <f t="shared" si="10"/>
        <v xml:space="preserve"> - </v>
      </c>
      <c r="AS13" s="49" t="str">
        <f t="shared" si="10"/>
        <v xml:space="preserve"> - </v>
      </c>
      <c r="AT13" s="49" t="str">
        <f t="shared" si="10"/>
        <v xml:space="preserve"> - </v>
      </c>
      <c r="AU13" s="49" t="str">
        <f t="shared" si="10"/>
        <v xml:space="preserve"> - </v>
      </c>
      <c r="AV13" s="49" t="str">
        <f t="shared" si="10"/>
        <v xml:space="preserve"> - </v>
      </c>
      <c r="AW13" s="49" t="str">
        <f t="shared" si="10"/>
        <v xml:space="preserve"> - </v>
      </c>
    </row>
    <row r="14" spans="1:255" s="23" customFormat="1" x14ac:dyDescent="0.2">
      <c r="B14" s="81" t="s">
        <v>434</v>
      </c>
      <c r="E14" s="3"/>
      <c r="F14" s="50">
        <v>3</v>
      </c>
      <c r="G14" s="49">
        <f t="shared" si="1"/>
        <v>28</v>
      </c>
      <c r="H14" s="49">
        <f t="shared" ref="H14:AW14" si="11">IF(ISBLANK(Elmohamady.A )," - ",Elmohamady.A)</f>
        <v>2</v>
      </c>
      <c r="I14" s="49">
        <f t="shared" si="11"/>
        <v>2</v>
      </c>
      <c r="J14" s="49">
        <f t="shared" si="11"/>
        <v>1</v>
      </c>
      <c r="K14" s="49" t="str">
        <f t="shared" si="11"/>
        <v xml:space="preserve"> - </v>
      </c>
      <c r="L14" s="49">
        <f t="shared" si="11"/>
        <v>5</v>
      </c>
      <c r="M14" s="49">
        <f t="shared" si="11"/>
        <v>5</v>
      </c>
      <c r="N14" s="49">
        <f t="shared" si="11"/>
        <v>2</v>
      </c>
      <c r="O14" s="49">
        <f t="shared" si="11"/>
        <v>2</v>
      </c>
      <c r="P14" s="49" t="str">
        <f t="shared" si="11"/>
        <v xml:space="preserve"> - </v>
      </c>
      <c r="Q14" s="49">
        <f t="shared" si="11"/>
        <v>5</v>
      </c>
      <c r="R14" s="49">
        <f t="shared" si="11"/>
        <v>2</v>
      </c>
      <c r="S14" s="49">
        <f t="shared" si="11"/>
        <v>2</v>
      </c>
      <c r="T14" s="49" t="str">
        <f t="shared" si="11"/>
        <v xml:space="preserve"> - </v>
      </c>
      <c r="U14" s="49" t="str">
        <f t="shared" si="11"/>
        <v xml:space="preserve"> - </v>
      </c>
      <c r="V14" s="49" t="str">
        <f t="shared" si="11"/>
        <v xml:space="preserve"> - </v>
      </c>
      <c r="W14" s="49" t="str">
        <f t="shared" si="11"/>
        <v xml:space="preserve"> - </v>
      </c>
      <c r="X14" s="49" t="str">
        <f t="shared" si="11"/>
        <v xml:space="preserve"> - </v>
      </c>
      <c r="Y14" s="49" t="str">
        <f t="shared" si="11"/>
        <v xml:space="preserve"> - </v>
      </c>
      <c r="Z14" s="49" t="str">
        <f t="shared" si="11"/>
        <v xml:space="preserve"> - </v>
      </c>
      <c r="AA14" s="49" t="str">
        <f t="shared" si="11"/>
        <v xml:space="preserve"> - </v>
      </c>
      <c r="AB14" s="49" t="str">
        <f t="shared" si="11"/>
        <v xml:space="preserve"> - </v>
      </c>
      <c r="AC14" s="49" t="str">
        <f t="shared" si="11"/>
        <v xml:space="preserve"> - </v>
      </c>
      <c r="AD14" s="49" t="str">
        <f t="shared" si="11"/>
        <v xml:space="preserve"> - </v>
      </c>
      <c r="AE14" s="49" t="str">
        <f t="shared" si="11"/>
        <v xml:space="preserve"> - </v>
      </c>
      <c r="AF14" s="49" t="str">
        <f t="shared" si="11"/>
        <v xml:space="preserve"> - </v>
      </c>
      <c r="AG14" s="49" t="str">
        <f t="shared" si="11"/>
        <v xml:space="preserve"> - </v>
      </c>
      <c r="AH14" s="49" t="str">
        <f t="shared" si="11"/>
        <v xml:space="preserve"> - </v>
      </c>
      <c r="AI14" s="49" t="str">
        <f t="shared" si="11"/>
        <v xml:space="preserve"> - </v>
      </c>
      <c r="AJ14" s="49" t="str">
        <f t="shared" si="11"/>
        <v xml:space="preserve"> - </v>
      </c>
      <c r="AK14" s="49" t="str">
        <f t="shared" si="11"/>
        <v xml:space="preserve"> - </v>
      </c>
      <c r="AL14" s="49" t="str">
        <f t="shared" si="11"/>
        <v xml:space="preserve"> - </v>
      </c>
      <c r="AM14" s="49" t="str">
        <f t="shared" si="11"/>
        <v xml:space="preserve"> - </v>
      </c>
      <c r="AN14" s="49" t="str">
        <f t="shared" si="11"/>
        <v xml:space="preserve"> - </v>
      </c>
      <c r="AO14" s="49" t="str">
        <f t="shared" si="11"/>
        <v xml:space="preserve"> - </v>
      </c>
      <c r="AP14" s="49" t="str">
        <f t="shared" si="11"/>
        <v xml:space="preserve"> - </v>
      </c>
      <c r="AQ14" s="49" t="str">
        <f t="shared" si="11"/>
        <v xml:space="preserve"> - </v>
      </c>
      <c r="AR14" s="49" t="str">
        <f t="shared" si="11"/>
        <v xml:space="preserve"> - </v>
      </c>
      <c r="AS14" s="49" t="str">
        <f t="shared" si="11"/>
        <v xml:space="preserve"> - </v>
      </c>
      <c r="AT14" s="49" t="str">
        <f t="shared" si="11"/>
        <v xml:space="preserve"> - </v>
      </c>
      <c r="AU14" s="49" t="str">
        <f t="shared" si="11"/>
        <v xml:space="preserve"> - </v>
      </c>
      <c r="AV14" s="49" t="str">
        <f t="shared" si="11"/>
        <v xml:space="preserve"> - </v>
      </c>
      <c r="AW14" s="49" t="str">
        <f t="shared" si="11"/>
        <v xml:space="preserve"> - </v>
      </c>
    </row>
    <row r="15" spans="1:255" s="23" customFormat="1" x14ac:dyDescent="0.2">
      <c r="B15" s="81" t="s">
        <v>471</v>
      </c>
      <c r="E15" s="3"/>
      <c r="F15" s="50">
        <v>21.5</v>
      </c>
      <c r="G15" s="49">
        <f t="shared" si="1"/>
        <v>33</v>
      </c>
      <c r="H15" s="49">
        <f t="shared" ref="H15:AW15" si="12">IF(ISBLANK(vanPersie.R )," - ",vanPersie.R)</f>
        <v>0</v>
      </c>
      <c r="I15" s="49">
        <f t="shared" si="12"/>
        <v>2</v>
      </c>
      <c r="J15" s="49">
        <f t="shared" si="12"/>
        <v>2</v>
      </c>
      <c r="K15" s="49" t="str">
        <f t="shared" si="12"/>
        <v xml:space="preserve"> - </v>
      </c>
      <c r="L15" s="49">
        <f t="shared" si="12"/>
        <v>1</v>
      </c>
      <c r="M15" s="49">
        <f t="shared" si="12"/>
        <v>10</v>
      </c>
      <c r="N15" s="49">
        <f t="shared" si="12"/>
        <v>7</v>
      </c>
      <c r="O15" s="49">
        <f t="shared" si="12"/>
        <v>1</v>
      </c>
      <c r="P15" s="49" t="str">
        <f t="shared" si="12"/>
        <v xml:space="preserve"> - </v>
      </c>
      <c r="Q15" s="49">
        <f t="shared" si="12"/>
        <v>2</v>
      </c>
      <c r="R15" s="49">
        <f t="shared" si="12"/>
        <v>6</v>
      </c>
      <c r="S15" s="49">
        <f t="shared" si="12"/>
        <v>2</v>
      </c>
      <c r="T15" s="49" t="str">
        <f t="shared" si="12"/>
        <v xml:space="preserve"> - </v>
      </c>
      <c r="U15" s="49" t="str">
        <f t="shared" si="12"/>
        <v xml:space="preserve"> - </v>
      </c>
      <c r="V15" s="49" t="str">
        <f t="shared" si="12"/>
        <v xml:space="preserve"> - </v>
      </c>
      <c r="W15" s="49" t="str">
        <f t="shared" si="12"/>
        <v xml:space="preserve"> - </v>
      </c>
      <c r="X15" s="49" t="str">
        <f t="shared" si="12"/>
        <v xml:space="preserve"> - </v>
      </c>
      <c r="Y15" s="49" t="str">
        <f t="shared" si="12"/>
        <v xml:space="preserve"> - </v>
      </c>
      <c r="Z15" s="49" t="str">
        <f t="shared" si="12"/>
        <v xml:space="preserve"> - </v>
      </c>
      <c r="AA15" s="49" t="str">
        <f t="shared" si="12"/>
        <v xml:space="preserve"> - </v>
      </c>
      <c r="AB15" s="49" t="str">
        <f t="shared" si="12"/>
        <v xml:space="preserve"> - </v>
      </c>
      <c r="AC15" s="49" t="str">
        <f t="shared" si="12"/>
        <v xml:space="preserve"> - </v>
      </c>
      <c r="AD15" s="49" t="str">
        <f t="shared" si="12"/>
        <v xml:space="preserve"> - </v>
      </c>
      <c r="AE15" s="49" t="str">
        <f t="shared" si="12"/>
        <v xml:space="preserve"> - </v>
      </c>
      <c r="AF15" s="49" t="str">
        <f t="shared" si="12"/>
        <v xml:space="preserve"> - </v>
      </c>
      <c r="AG15" s="49" t="str">
        <f t="shared" si="12"/>
        <v xml:space="preserve"> - </v>
      </c>
      <c r="AH15" s="49" t="str">
        <f t="shared" si="12"/>
        <v xml:space="preserve"> - </v>
      </c>
      <c r="AI15" s="49" t="str">
        <f t="shared" si="12"/>
        <v xml:space="preserve"> - </v>
      </c>
      <c r="AJ15" s="49" t="str">
        <f t="shared" si="12"/>
        <v xml:space="preserve"> - </v>
      </c>
      <c r="AK15" s="49" t="str">
        <f t="shared" si="12"/>
        <v xml:space="preserve"> - </v>
      </c>
      <c r="AL15" s="49" t="str">
        <f t="shared" si="12"/>
        <v xml:space="preserve"> - </v>
      </c>
      <c r="AM15" s="49" t="str">
        <f t="shared" si="12"/>
        <v xml:space="preserve"> - </v>
      </c>
      <c r="AN15" s="49" t="str">
        <f t="shared" si="12"/>
        <v xml:space="preserve"> - </v>
      </c>
      <c r="AO15" s="49" t="str">
        <f t="shared" si="12"/>
        <v xml:space="preserve"> - </v>
      </c>
      <c r="AP15" s="49" t="str">
        <f t="shared" si="12"/>
        <v xml:space="preserve"> - </v>
      </c>
      <c r="AQ15" s="49" t="str">
        <f t="shared" si="12"/>
        <v xml:space="preserve"> - </v>
      </c>
      <c r="AR15" s="49" t="str">
        <f t="shared" si="12"/>
        <v xml:space="preserve"> - </v>
      </c>
      <c r="AS15" s="49" t="str">
        <f t="shared" si="12"/>
        <v xml:space="preserve"> - </v>
      </c>
      <c r="AT15" s="49" t="str">
        <f t="shared" si="12"/>
        <v xml:space="preserve"> - </v>
      </c>
      <c r="AU15" s="49" t="str">
        <f t="shared" si="12"/>
        <v xml:space="preserve"> - </v>
      </c>
      <c r="AV15" s="49" t="str">
        <f t="shared" si="12"/>
        <v xml:space="preserve"> - </v>
      </c>
      <c r="AW15" s="49" t="str">
        <f t="shared" si="12"/>
        <v xml:space="preserve"> - </v>
      </c>
    </row>
    <row r="16" spans="1:255" s="23" customFormat="1" x14ac:dyDescent="0.2">
      <c r="B16" s="83" t="s">
        <v>493</v>
      </c>
      <c r="E16" s="3"/>
      <c r="F16" s="50">
        <v>4.2</v>
      </c>
      <c r="G16" s="49">
        <f t="shared" si="1"/>
        <v>35</v>
      </c>
      <c r="H16" s="49">
        <f t="shared" ref="H16:AW16" si="13">IF(ISBLANK(Naismith.S )," - ",Naismith.S)</f>
        <v>7</v>
      </c>
      <c r="I16" s="49">
        <f t="shared" si="13"/>
        <v>7</v>
      </c>
      <c r="J16" s="49">
        <f t="shared" si="13"/>
        <v>7</v>
      </c>
      <c r="K16" s="49" t="str">
        <f t="shared" si="13"/>
        <v xml:space="preserve"> - </v>
      </c>
      <c r="L16" s="49">
        <f t="shared" si="13"/>
        <v>1</v>
      </c>
      <c r="M16" s="49">
        <f t="shared" si="13"/>
        <v>0</v>
      </c>
      <c r="N16" s="49">
        <f t="shared" si="13"/>
        <v>2</v>
      </c>
      <c r="O16" s="49">
        <f t="shared" si="13"/>
        <v>7</v>
      </c>
      <c r="P16" s="49" t="str">
        <f t="shared" si="13"/>
        <v xml:space="preserve"> - </v>
      </c>
      <c r="Q16" s="49">
        <f t="shared" si="13"/>
        <v>1</v>
      </c>
      <c r="R16" s="49">
        <f t="shared" si="13"/>
        <v>1</v>
      </c>
      <c r="S16" s="49">
        <f t="shared" si="13"/>
        <v>2</v>
      </c>
      <c r="T16" s="49" t="str">
        <f t="shared" si="13"/>
        <v xml:space="preserve"> - </v>
      </c>
      <c r="U16" s="49" t="str">
        <f t="shared" si="13"/>
        <v xml:space="preserve"> - </v>
      </c>
      <c r="V16" s="49" t="str">
        <f t="shared" si="13"/>
        <v xml:space="preserve"> - </v>
      </c>
      <c r="W16" s="49" t="str">
        <f t="shared" si="13"/>
        <v xml:space="preserve"> - </v>
      </c>
      <c r="X16" s="49" t="str">
        <f t="shared" si="13"/>
        <v xml:space="preserve"> - </v>
      </c>
      <c r="Y16" s="49" t="str">
        <f t="shared" si="13"/>
        <v xml:space="preserve"> - </v>
      </c>
      <c r="Z16" s="49" t="str">
        <f t="shared" si="13"/>
        <v xml:space="preserve"> - </v>
      </c>
      <c r="AA16" s="49" t="str">
        <f t="shared" si="13"/>
        <v xml:space="preserve"> - </v>
      </c>
      <c r="AB16" s="49" t="str">
        <f t="shared" si="13"/>
        <v xml:space="preserve"> - </v>
      </c>
      <c r="AC16" s="49" t="str">
        <f t="shared" si="13"/>
        <v xml:space="preserve"> - </v>
      </c>
      <c r="AD16" s="49" t="str">
        <f t="shared" si="13"/>
        <v xml:space="preserve"> - </v>
      </c>
      <c r="AE16" s="49" t="str">
        <f t="shared" si="13"/>
        <v xml:space="preserve"> - </v>
      </c>
      <c r="AF16" s="49" t="str">
        <f t="shared" si="13"/>
        <v xml:space="preserve"> - </v>
      </c>
      <c r="AG16" s="49" t="str">
        <f t="shared" si="13"/>
        <v xml:space="preserve"> - </v>
      </c>
      <c r="AH16" s="49" t="str">
        <f t="shared" si="13"/>
        <v xml:space="preserve"> - </v>
      </c>
      <c r="AI16" s="49" t="str">
        <f t="shared" si="13"/>
        <v xml:space="preserve"> - </v>
      </c>
      <c r="AJ16" s="49" t="str">
        <f t="shared" si="13"/>
        <v xml:space="preserve"> - </v>
      </c>
      <c r="AK16" s="49" t="str">
        <f t="shared" si="13"/>
        <v xml:space="preserve"> - </v>
      </c>
      <c r="AL16" s="49" t="str">
        <f t="shared" si="13"/>
        <v xml:space="preserve"> - </v>
      </c>
      <c r="AM16" s="49" t="str">
        <f t="shared" si="13"/>
        <v xml:space="preserve"> - </v>
      </c>
      <c r="AN16" s="49" t="str">
        <f t="shared" si="13"/>
        <v xml:space="preserve"> - </v>
      </c>
      <c r="AO16" s="49" t="str">
        <f t="shared" si="13"/>
        <v xml:space="preserve"> - </v>
      </c>
      <c r="AP16" s="49" t="str">
        <f t="shared" si="13"/>
        <v xml:space="preserve"> - </v>
      </c>
      <c r="AQ16" s="49" t="str">
        <f t="shared" si="13"/>
        <v xml:space="preserve"> - </v>
      </c>
      <c r="AR16" s="49" t="str">
        <f t="shared" si="13"/>
        <v xml:space="preserve"> - </v>
      </c>
      <c r="AS16" s="49" t="str">
        <f t="shared" si="13"/>
        <v xml:space="preserve"> - </v>
      </c>
      <c r="AT16" s="49" t="str">
        <f t="shared" si="13"/>
        <v xml:space="preserve"> - </v>
      </c>
      <c r="AU16" s="49" t="str">
        <f t="shared" si="13"/>
        <v xml:space="preserve"> - </v>
      </c>
      <c r="AV16" s="49" t="str">
        <f t="shared" si="13"/>
        <v xml:space="preserve"> - </v>
      </c>
      <c r="AW16" s="49" t="str">
        <f t="shared" si="13"/>
        <v xml:space="preserve"> - </v>
      </c>
    </row>
    <row r="19" spans="2:49" x14ac:dyDescent="0.2">
      <c r="F19" s="16">
        <f t="shared" ref="F19:AU19" si="14">SUM(F4:F18)</f>
        <v>70.2</v>
      </c>
      <c r="G19" s="64">
        <f t="shared" si="14"/>
        <v>313</v>
      </c>
      <c r="H19" s="13">
        <f t="shared" si="14"/>
        <v>29</v>
      </c>
      <c r="I19" s="13">
        <f t="shared" si="14"/>
        <v>45</v>
      </c>
      <c r="J19" s="13">
        <f t="shared" si="14"/>
        <v>29</v>
      </c>
      <c r="K19" s="13">
        <f t="shared" si="14"/>
        <v>0</v>
      </c>
      <c r="L19" s="13">
        <f t="shared" si="14"/>
        <v>24</v>
      </c>
      <c r="M19" s="13">
        <f t="shared" si="14"/>
        <v>26</v>
      </c>
      <c r="N19" s="13">
        <f t="shared" si="14"/>
        <v>51</v>
      </c>
      <c r="O19" s="13">
        <f t="shared" si="14"/>
        <v>36</v>
      </c>
      <c r="P19" s="13">
        <f t="shared" si="14"/>
        <v>0</v>
      </c>
      <c r="Q19" s="13">
        <f t="shared" si="14"/>
        <v>21</v>
      </c>
      <c r="R19" s="13">
        <f t="shared" si="14"/>
        <v>23</v>
      </c>
      <c r="S19" s="13">
        <f t="shared" si="14"/>
        <v>29</v>
      </c>
      <c r="T19" s="13">
        <f t="shared" si="14"/>
        <v>0</v>
      </c>
      <c r="U19" s="13">
        <f t="shared" si="14"/>
        <v>0</v>
      </c>
      <c r="V19" s="13">
        <f t="shared" si="14"/>
        <v>0</v>
      </c>
      <c r="W19" s="13">
        <f t="shared" si="14"/>
        <v>0</v>
      </c>
      <c r="X19" s="13">
        <f t="shared" si="14"/>
        <v>0</v>
      </c>
      <c r="Y19" s="13">
        <f t="shared" si="14"/>
        <v>0</v>
      </c>
      <c r="Z19" s="13">
        <f t="shared" si="14"/>
        <v>0</v>
      </c>
      <c r="AA19" s="13">
        <f t="shared" si="14"/>
        <v>0</v>
      </c>
      <c r="AB19" s="13">
        <f t="shared" si="14"/>
        <v>0</v>
      </c>
      <c r="AC19" s="13">
        <f t="shared" si="14"/>
        <v>0</v>
      </c>
      <c r="AD19" s="13">
        <f t="shared" si="14"/>
        <v>0</v>
      </c>
      <c r="AE19" s="13">
        <f t="shared" si="14"/>
        <v>0</v>
      </c>
      <c r="AF19" s="13">
        <f t="shared" si="14"/>
        <v>0</v>
      </c>
      <c r="AG19" s="13">
        <f t="shared" si="14"/>
        <v>0</v>
      </c>
      <c r="AH19" s="13">
        <f t="shared" si="14"/>
        <v>0</v>
      </c>
      <c r="AI19" s="13">
        <f t="shared" si="14"/>
        <v>0</v>
      </c>
      <c r="AJ19" s="13">
        <f t="shared" si="14"/>
        <v>0</v>
      </c>
      <c r="AK19" s="13">
        <f t="shared" si="14"/>
        <v>0</v>
      </c>
      <c r="AL19" s="13">
        <f t="shared" si="14"/>
        <v>0</v>
      </c>
      <c r="AM19" s="13">
        <f t="shared" si="14"/>
        <v>0</v>
      </c>
      <c r="AN19" s="13">
        <f t="shared" si="14"/>
        <v>0</v>
      </c>
      <c r="AO19" s="13">
        <f t="shared" si="14"/>
        <v>0</v>
      </c>
      <c r="AP19" s="13">
        <f t="shared" si="14"/>
        <v>0</v>
      </c>
      <c r="AQ19" s="13">
        <f t="shared" si="14"/>
        <v>0</v>
      </c>
      <c r="AR19" s="13">
        <f t="shared" si="14"/>
        <v>0</v>
      </c>
      <c r="AS19" s="13">
        <f t="shared" si="14"/>
        <v>0</v>
      </c>
      <c r="AT19" s="13">
        <f t="shared" si="14"/>
        <v>0</v>
      </c>
      <c r="AU19" s="13">
        <f t="shared" si="14"/>
        <v>0</v>
      </c>
      <c r="AV19" s="13">
        <f t="shared" ref="AV19:AW19" si="15">SUM(AV4:AV18)</f>
        <v>0</v>
      </c>
      <c r="AW19" s="13">
        <f t="shared" si="15"/>
        <v>0</v>
      </c>
    </row>
    <row r="20" spans="2:49" x14ac:dyDescent="0.2">
      <c r="G20" s="13" t="s">
        <v>46</v>
      </c>
      <c r="H20" s="13">
        <f>RANK(H19,Scores!H3:H18)</f>
        <v>3</v>
      </c>
      <c r="I20" s="13">
        <f>RANK(I19,Scores!I3:I18)</f>
        <v>1</v>
      </c>
      <c r="J20" s="13">
        <f>RANK(J19,Scores!J3:J18)</f>
        <v>6</v>
      </c>
      <c r="K20" s="13">
        <f>RANK(K19,Scores!K3:K18)</f>
        <v>1</v>
      </c>
      <c r="L20" s="13">
        <f>RANK(L19,Scores!L3:L18)</f>
        <v>8</v>
      </c>
      <c r="M20" s="13">
        <f>RANK(M19,Scores!M3:M18)</f>
        <v>6</v>
      </c>
      <c r="N20" s="13">
        <f>RANK(N19,Scores!N3:N18)</f>
        <v>1</v>
      </c>
      <c r="O20" s="13">
        <f>RANK(O19,Scores!O3:O18)</f>
        <v>2</v>
      </c>
      <c r="P20" s="13">
        <f>RANK(P19,Scores!P3:P18)</f>
        <v>1</v>
      </c>
      <c r="Q20" s="13">
        <f>RANK(Q19,Scores!Q3:Q18)</f>
        <v>10</v>
      </c>
      <c r="R20" s="13">
        <f>RANK(R19,Scores!R3:R18)</f>
        <v>11</v>
      </c>
      <c r="S20" s="13">
        <f>RANK(S19,Scores!S3:S18)</f>
        <v>6</v>
      </c>
      <c r="T20" s="13">
        <f>RANK(T19,Scores!T3:T18)</f>
        <v>1</v>
      </c>
      <c r="U20" s="13">
        <f>RANK(U19,Scores!U3:U18)</f>
        <v>1</v>
      </c>
      <c r="V20" s="13">
        <f>RANK(V19,Scores!V3:V18)</f>
        <v>1</v>
      </c>
      <c r="W20" s="13">
        <f>RANK(W19,Scores!W3:W18)</f>
        <v>1</v>
      </c>
      <c r="X20" s="13">
        <f>RANK(X19,Scores!X3:X18)</f>
        <v>1</v>
      </c>
      <c r="Y20" s="13">
        <f>RANK(Y19,Scores!Y3:Y18)</f>
        <v>1</v>
      </c>
      <c r="Z20" s="13">
        <f>RANK(Z19,Scores!Z3:Z18)</f>
        <v>1</v>
      </c>
      <c r="AA20" s="13">
        <f>RANK(AA19,Scores!AA3:AA18)</f>
        <v>1</v>
      </c>
      <c r="AB20" s="13">
        <f>RANK(AB19,Scores!AB3:AB18)</f>
        <v>1</v>
      </c>
      <c r="AC20" s="13">
        <f>RANK(AC19,Scores!AC3:AC18)</f>
        <v>1</v>
      </c>
      <c r="AD20" s="13">
        <f>RANK(AD19,Scores!AD3:AD18)</f>
        <v>1</v>
      </c>
      <c r="AE20" s="13">
        <f>RANK(AE19,Scores!AE3:AE18)</f>
        <v>1</v>
      </c>
      <c r="AF20" s="13">
        <f>RANK(AF19,Scores!AF3:AF18)</f>
        <v>1</v>
      </c>
      <c r="AG20" s="13">
        <f>RANK(AG19,Scores!AG3:AG18)</f>
        <v>1</v>
      </c>
      <c r="AH20" s="13">
        <f>RANK(AH19,Scores!AH3:AH18)</f>
        <v>1</v>
      </c>
      <c r="AI20" s="13">
        <f>RANK(AI19,Scores!AI3:AI18)</f>
        <v>1</v>
      </c>
      <c r="AJ20" s="13">
        <f>RANK(AJ19,Scores!AJ3:AJ18)</f>
        <v>1</v>
      </c>
      <c r="AK20" s="13">
        <f>RANK(AK19,Scores!AK3:AK18)</f>
        <v>1</v>
      </c>
      <c r="AL20" s="13">
        <f>RANK(AL19,Scores!AL3:AL18)</f>
        <v>1</v>
      </c>
      <c r="AM20" s="13">
        <f>RANK(AM19,Scores!AM3:AM18)</f>
        <v>1</v>
      </c>
      <c r="AN20" s="13">
        <f>RANK(AN19,Scores!AN3:AN18)</f>
        <v>1</v>
      </c>
      <c r="AO20" s="13">
        <f>RANK(AO19,Scores!AO3:AO18)</f>
        <v>1</v>
      </c>
      <c r="AP20" s="13">
        <f>RANK(AP19,Scores!AP3:AP18)</f>
        <v>1</v>
      </c>
      <c r="AQ20" s="13">
        <f>RANK(AQ19,Scores!AQ3:AQ18)</f>
        <v>1</v>
      </c>
      <c r="AR20" s="13">
        <f>RANK(AR19,Scores!AR3:AR18)</f>
        <v>1</v>
      </c>
      <c r="AS20" s="13">
        <f>RANK(AS19,Scores!AS3:AS18)</f>
        <v>1</v>
      </c>
      <c r="AT20" s="13">
        <f>RANK(AT19,Scores!AT3:AT18)</f>
        <v>1</v>
      </c>
      <c r="AU20" s="13">
        <f>RANK(AU19,Scores!AU3:AU18)</f>
        <v>1</v>
      </c>
      <c r="AV20" s="13">
        <f>RANK(AV19,Scores!AV3:AV18)</f>
        <v>1</v>
      </c>
      <c r="AW20" s="13">
        <f>RANK(AW19,Scores!AW3:AW18)</f>
        <v>1</v>
      </c>
    </row>
    <row r="21" spans="2:49" x14ac:dyDescent="0.2">
      <c r="B21" s="10" t="s">
        <v>65</v>
      </c>
      <c r="F21" s="16">
        <f>75-F19</f>
        <v>4.7999999999999972</v>
      </c>
    </row>
    <row r="22" spans="2:49" x14ac:dyDescent="0.2">
      <c r="G22" s="13" t="s">
        <v>2</v>
      </c>
      <c r="H22" s="13">
        <f>H19</f>
        <v>29</v>
      </c>
      <c r="I22" s="13">
        <f t="shared" ref="I22:R22" si="16">H22+I19</f>
        <v>74</v>
      </c>
      <c r="J22" s="13">
        <f t="shared" si="16"/>
        <v>103</v>
      </c>
      <c r="K22" s="13">
        <f t="shared" si="16"/>
        <v>103</v>
      </c>
      <c r="L22" s="13">
        <f t="shared" si="16"/>
        <v>127</v>
      </c>
      <c r="M22" s="13">
        <f t="shared" si="16"/>
        <v>153</v>
      </c>
      <c r="N22" s="13">
        <f t="shared" si="16"/>
        <v>204</v>
      </c>
      <c r="O22" s="13">
        <f t="shared" si="16"/>
        <v>240</v>
      </c>
      <c r="P22" s="13">
        <f t="shared" si="16"/>
        <v>240</v>
      </c>
      <c r="Q22" s="13">
        <f t="shared" si="16"/>
        <v>261</v>
      </c>
      <c r="R22" s="13">
        <f t="shared" si="16"/>
        <v>284</v>
      </c>
      <c r="S22" s="13">
        <f t="shared" ref="S22:AB22" si="17">R22+S19</f>
        <v>313</v>
      </c>
      <c r="T22" s="13">
        <f t="shared" si="17"/>
        <v>313</v>
      </c>
      <c r="U22" s="13">
        <f t="shared" si="17"/>
        <v>313</v>
      </c>
      <c r="V22" s="13">
        <f t="shared" si="17"/>
        <v>313</v>
      </c>
      <c r="W22" s="13">
        <f t="shared" si="17"/>
        <v>313</v>
      </c>
      <c r="X22" s="13">
        <f t="shared" si="17"/>
        <v>313</v>
      </c>
      <c r="Y22" s="13">
        <f t="shared" si="17"/>
        <v>313</v>
      </c>
      <c r="Z22" s="13">
        <f t="shared" si="17"/>
        <v>313</v>
      </c>
      <c r="AA22" s="13">
        <f t="shared" si="17"/>
        <v>313</v>
      </c>
      <c r="AB22" s="13">
        <f t="shared" si="17"/>
        <v>313</v>
      </c>
      <c r="AC22" s="13">
        <f t="shared" ref="AC22:AL22" si="18">AB22+AC19</f>
        <v>313</v>
      </c>
      <c r="AD22" s="13">
        <f t="shared" si="18"/>
        <v>313</v>
      </c>
      <c r="AE22" s="13">
        <f t="shared" si="18"/>
        <v>313</v>
      </c>
      <c r="AF22" s="13">
        <f t="shared" si="18"/>
        <v>313</v>
      </c>
      <c r="AG22" s="13">
        <f t="shared" si="18"/>
        <v>313</v>
      </c>
      <c r="AH22" s="13">
        <f t="shared" si="18"/>
        <v>313</v>
      </c>
      <c r="AI22" s="13">
        <f t="shared" si="18"/>
        <v>313</v>
      </c>
      <c r="AJ22" s="13">
        <f t="shared" si="18"/>
        <v>313</v>
      </c>
      <c r="AK22" s="13">
        <f t="shared" si="18"/>
        <v>313</v>
      </c>
      <c r="AL22" s="13">
        <f t="shared" si="18"/>
        <v>313</v>
      </c>
      <c r="AM22" s="13">
        <f t="shared" ref="AM22:AT22" si="19">AL22+AM19</f>
        <v>313</v>
      </c>
      <c r="AN22" s="13">
        <f t="shared" si="19"/>
        <v>313</v>
      </c>
      <c r="AO22" s="13">
        <f t="shared" si="19"/>
        <v>313</v>
      </c>
      <c r="AP22" s="13">
        <f t="shared" si="19"/>
        <v>313</v>
      </c>
      <c r="AQ22" s="13">
        <f t="shared" si="19"/>
        <v>313</v>
      </c>
      <c r="AR22" s="13">
        <f t="shared" si="19"/>
        <v>313</v>
      </c>
      <c r="AS22" s="13">
        <f t="shared" si="19"/>
        <v>313</v>
      </c>
      <c r="AT22" s="13">
        <f t="shared" si="19"/>
        <v>313</v>
      </c>
      <c r="AU22" s="13">
        <f>AT22+AU19</f>
        <v>313</v>
      </c>
      <c r="AV22" s="13">
        <f t="shared" ref="AV22:AW22" si="20">AU22+AV19</f>
        <v>313</v>
      </c>
      <c r="AW22" s="13">
        <f t="shared" si="20"/>
        <v>313</v>
      </c>
    </row>
    <row r="23" spans="2:49" x14ac:dyDescent="0.2">
      <c r="G23" s="13" t="s">
        <v>47</v>
      </c>
      <c r="H23" s="13">
        <f>RANK(H22,TotalScores!H3:H18)</f>
        <v>3</v>
      </c>
      <c r="I23" s="13">
        <f>RANK(I22,TotalScores!I3:I18)</f>
        <v>1</v>
      </c>
      <c r="J23" s="13">
        <f>RANK(J22,TotalScores!J3:J18)</f>
        <v>2</v>
      </c>
      <c r="K23" s="13">
        <f>RANK(K22,TotalScores!K3:K18)</f>
        <v>2</v>
      </c>
      <c r="L23" s="13">
        <f>RANK(L22,TotalScores!L3:L18)</f>
        <v>2</v>
      </c>
      <c r="M23" s="13">
        <f>RANK(M22,TotalScores!M3:M18)</f>
        <v>2</v>
      </c>
      <c r="N23" s="13">
        <f>RANK(N22,TotalScores!N3:N18)</f>
        <v>2</v>
      </c>
      <c r="O23" s="13">
        <f>RANK(O22,TotalScores!O3:O18)</f>
        <v>1</v>
      </c>
      <c r="P23" s="13">
        <f>RANK(P22,TotalScores!P3:P18)</f>
        <v>1</v>
      </c>
      <c r="Q23" s="13">
        <f>RANK(Q22,TotalScores!Q3:Q18)</f>
        <v>2</v>
      </c>
      <c r="R23" s="13">
        <f>RANK(R22,TotalScores!R3:R18)</f>
        <v>2</v>
      </c>
      <c r="S23" s="13">
        <f>RANK(S22,TotalScores!S3:S18)</f>
        <v>2</v>
      </c>
      <c r="T23" s="13">
        <f>RANK(T22,TotalScores!T3:T18)</f>
        <v>2</v>
      </c>
      <c r="U23" s="13">
        <f>RANK(U22,TotalScores!U3:U18)</f>
        <v>2</v>
      </c>
      <c r="V23" s="13">
        <f>RANK(V22,TotalScores!V3:V18)</f>
        <v>2</v>
      </c>
      <c r="W23" s="13">
        <f>RANK(W22,TotalScores!W3:W18)</f>
        <v>2</v>
      </c>
      <c r="X23" s="13">
        <f>RANK(X22,TotalScores!X3:X18)</f>
        <v>2</v>
      </c>
      <c r="Y23" s="13">
        <f>RANK(Y22,TotalScores!Y3:Y18)</f>
        <v>2</v>
      </c>
      <c r="Z23" s="13">
        <f>RANK(Z22,TotalScores!Z3:Z18)</f>
        <v>2</v>
      </c>
      <c r="AA23" s="13">
        <f>RANK(AA22,TotalScores!AA3:AA18)</f>
        <v>2</v>
      </c>
      <c r="AB23" s="13">
        <f>RANK(AB22,TotalScores!AB3:AB18)</f>
        <v>2</v>
      </c>
      <c r="AC23" s="13">
        <f>RANK(AC22,TotalScores!AC3:AC18)</f>
        <v>2</v>
      </c>
      <c r="AD23" s="13">
        <f>RANK(AD22,TotalScores!AD3:AD18)</f>
        <v>2</v>
      </c>
      <c r="AE23" s="13">
        <f>RANK(AE22,TotalScores!AE3:AE18)</f>
        <v>2</v>
      </c>
      <c r="AF23" s="13">
        <f>RANK(AF22,TotalScores!AF3:AF18)</f>
        <v>2</v>
      </c>
      <c r="AG23" s="13">
        <f>RANK(AG22,TotalScores!AG3:AG18)</f>
        <v>2</v>
      </c>
      <c r="AH23" s="13">
        <f>RANK(AH22,TotalScores!AH3:AH18)</f>
        <v>2</v>
      </c>
      <c r="AI23" s="13">
        <f>RANK(AI22,TotalScores!AI3:AI18)</f>
        <v>2</v>
      </c>
      <c r="AJ23" s="13">
        <f>RANK(AJ22,TotalScores!AJ3:AJ18)</f>
        <v>2</v>
      </c>
      <c r="AK23" s="13">
        <f>RANK(AK22,TotalScores!AK3:AK18)</f>
        <v>2</v>
      </c>
      <c r="AL23" s="13">
        <f>RANK(AL22,TotalScores!AL3:AL18)</f>
        <v>2</v>
      </c>
      <c r="AM23" s="13">
        <f>RANK(AM22,TotalScores!AM3:AM18)</f>
        <v>2</v>
      </c>
      <c r="AN23" s="13">
        <f>RANK(AN22,TotalScores!AN3:AN18)</f>
        <v>2</v>
      </c>
      <c r="AO23" s="13">
        <f>RANK(AO22,TotalScores!AO3:AO18)</f>
        <v>2</v>
      </c>
      <c r="AP23" s="13">
        <f>RANK(AP22,TotalScores!AP3:AP18)</f>
        <v>2</v>
      </c>
      <c r="AQ23" s="13">
        <f>RANK(AQ22,TotalScores!AQ3:AQ18)</f>
        <v>2</v>
      </c>
      <c r="AR23" s="13">
        <f>RANK(AR22,TotalScores!AR3:AR18)</f>
        <v>2</v>
      </c>
      <c r="AS23" s="13">
        <f>RANK(AS22,TotalScores!AS3:AS18)</f>
        <v>2</v>
      </c>
      <c r="AT23" s="13">
        <f>RANK(AT22,TotalScores!AT3:AT18)</f>
        <v>2</v>
      </c>
      <c r="AU23" s="13">
        <f>RANK(AU22,TotalScores!AU3:AU18)</f>
        <v>2</v>
      </c>
      <c r="AV23" s="13">
        <f>RANK(AV22,TotalScores!AV3:AV18)</f>
        <v>2</v>
      </c>
      <c r="AW23" s="13">
        <f>RANK(AW22,TotalScores!AW3:AW18)</f>
        <v>2</v>
      </c>
    </row>
    <row r="27" spans="2:49" x14ac:dyDescent="0.2">
      <c r="J27" s="16"/>
      <c r="N27" s="16"/>
      <c r="R27" s="16"/>
      <c r="V27" s="16"/>
    </row>
    <row r="28" spans="2:49" x14ac:dyDescent="0.2">
      <c r="J28" s="16"/>
      <c r="N28" s="16"/>
      <c r="R28" s="16"/>
      <c r="V28" s="16"/>
    </row>
    <row r="29" spans="2:49" x14ac:dyDescent="0.2">
      <c r="J29" s="16"/>
      <c r="N29" s="16"/>
      <c r="R29" s="16"/>
      <c r="V29" s="16"/>
    </row>
    <row r="30" spans="2:49" x14ac:dyDescent="0.2">
      <c r="J30" s="16"/>
      <c r="N30" s="16"/>
      <c r="R30" s="16"/>
    </row>
    <row r="31" spans="2:49" x14ac:dyDescent="0.2">
      <c r="J31" s="16"/>
      <c r="N31" s="16"/>
      <c r="R31" s="16"/>
      <c r="V31" s="16"/>
    </row>
    <row r="32" spans="2:49" x14ac:dyDescent="0.2">
      <c r="J32" s="16"/>
      <c r="N32" s="16"/>
      <c r="R32" s="16"/>
      <c r="V32" s="16"/>
    </row>
    <row r="33" spans="10:22" x14ac:dyDescent="0.2">
      <c r="J33" s="28"/>
      <c r="N33" s="16"/>
      <c r="O33" s="27"/>
      <c r="R33" s="16"/>
      <c r="S33" s="66"/>
      <c r="V33" s="16"/>
    </row>
    <row r="34" spans="10:22" x14ac:dyDescent="0.2">
      <c r="J34" s="16"/>
      <c r="N34" s="16"/>
      <c r="R34" s="16"/>
      <c r="V34" s="16"/>
    </row>
    <row r="36" spans="10:22" x14ac:dyDescent="0.2">
      <c r="V36" s="16"/>
    </row>
  </sheetData>
  <phoneticPr fontId="0" type="noConversion"/>
  <dataValidations count="5">
    <dataValidation type="list" showInputMessage="1" showErrorMessage="1" errorTitle="stop" sqref="B15:D16">
      <formula1>PlayerListFwd</formula1>
    </dataValidation>
    <dataValidation type="list" showInputMessage="1" showErrorMessage="1" errorTitle="stop" sqref="B14:D14">
      <formula1>PlayerListMidFwd</formula1>
    </dataValidation>
    <dataValidation type="list" showInputMessage="1" showErrorMessage="1" errorTitle="stop" sqref="B10:D13">
      <formula1>PlayerListMid</formula1>
    </dataValidation>
    <dataValidation type="list" showInputMessage="1" showErrorMessage="1" errorTitle="stop" sqref="B5:D9">
      <formula1>PlayerListDef</formula1>
    </dataValidation>
    <dataValidation type="list" showInputMessage="1" showErrorMessage="1" errorTitle="stop" sqref="B4:D4">
      <formula1>PlayerListGK</formula1>
    </dataValidation>
  </dataValidations>
  <hyperlinks>
    <hyperlink ref="B4" r:id="rId1" display="https://fantasyfootball.telegraph.co.uk/premierleague/statistics/points/1013"/>
    <hyperlink ref="B5" r:id="rId2" display="https://fantasyfootball.telegraph.co.uk/premierleague/statistics/points/2003"/>
    <hyperlink ref="B6" r:id="rId3" display="https://fantasyfootball.telegraph.co.uk/premierleague/statistics/points/2025"/>
    <hyperlink ref="B7" r:id="rId4" display="https://fantasyfootball.telegraph.co.uk/premierleague/statistics/points/2086"/>
    <hyperlink ref="B8" r:id="rId5" display="https://fantasyfootball.telegraph.co.uk/premierleague/statistics/points/2193"/>
    <hyperlink ref="B10" r:id="rId6" display="https://fantasyfootball.telegraph.co.uk/premierleague/statistics/points/3229"/>
    <hyperlink ref="B11" r:id="rId7" display="https://fantasyfootball.telegraph.co.uk/premierleague/statistics/points/3230"/>
    <hyperlink ref="B12" r:id="rId8" display="https://fantasyfootball.telegraph.co.uk/premierleague/statistics/points/3307"/>
    <hyperlink ref="B14" r:id="rId9" display="https://fantasyfootball.telegraph.co.uk/premierleague/statistics/points/3195"/>
    <hyperlink ref="B15" r:id="rId10" display="https://fantasyfootball.telegraph.co.uk/premierleague/statistics/points/4001"/>
    <hyperlink ref="B16" r:id="rId11" display="https://fantasyfootball.telegraph.co.uk/premierleague/statistics/points/4044"/>
    <hyperlink ref="B9" r:id="rId12" display="https://fantasyfootball.telegraph.co.uk/premierleague/statistics/points/2188"/>
    <hyperlink ref="B13" r:id="rId13" display="https://fantasyfootball.telegraph.co.uk/premierleague/statistics/points/3217"/>
  </hyperlinks>
  <printOptions gridLines="1" gridLinesSet="0"/>
  <pageMargins left="0.75" right="0.75" top="1" bottom="1" header="0.5" footer="0.5"/>
  <pageSetup orientation="portrait" horizontalDpi="204" verticalDpi="196" r:id="rId14"/>
  <headerFooter alignWithMargins="0">
    <oddHeader>&amp;A</oddHeader>
    <oddFooter>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U32"/>
  <sheetViews>
    <sheetView workbookViewId="0">
      <pane xSplit="7" ySplit="3" topLeftCell="H4" activePane="bottomRight" state="frozen"/>
      <selection activeCell="A24" sqref="A24"/>
      <selection pane="topRight" activeCell="A24" sqref="A24"/>
      <selection pane="bottomLeft" activeCell="A24" sqref="A24"/>
      <selection pane="bottomRight" activeCell="B14" sqref="B14"/>
    </sheetView>
  </sheetViews>
  <sheetFormatPr defaultRowHeight="12.75" x14ac:dyDescent="0.2"/>
  <cols>
    <col min="1" max="1" width="0.140625" style="10" customWidth="1"/>
    <col min="2" max="2" width="18.7109375" style="10" customWidth="1"/>
    <col min="3" max="3" width="19" style="10" hidden="1" customWidth="1"/>
    <col min="4" max="4" width="0.140625" style="10" hidden="1" customWidth="1"/>
    <col min="5" max="5" width="2.5703125" style="10" hidden="1" customWidth="1"/>
    <col min="6" max="6" width="5.28515625" style="16" customWidth="1"/>
    <col min="7" max="7" width="11.140625" style="13" customWidth="1"/>
    <col min="8" max="49" width="10.140625" style="13" customWidth="1"/>
    <col min="50" max="16384" width="9.140625" style="10"/>
  </cols>
  <sheetData>
    <row r="1" spans="1:255" ht="20.25" x14ac:dyDescent="0.3">
      <c r="B1" s="65" t="s">
        <v>257</v>
      </c>
      <c r="C1" s="65"/>
      <c r="D1" s="65"/>
      <c r="E1" s="65"/>
    </row>
    <row r="2" spans="1:255" x14ac:dyDescent="0.2">
      <c r="B2" s="10" t="s">
        <v>0</v>
      </c>
      <c r="F2" s="16" t="s">
        <v>1</v>
      </c>
      <c r="G2" s="13" t="s">
        <v>2</v>
      </c>
      <c r="H2" s="21">
        <f>Scores!H1</f>
        <v>41870</v>
      </c>
      <c r="I2" s="21">
        <f>Scores!I1</f>
        <v>41877</v>
      </c>
      <c r="J2" s="21">
        <f>Scores!J1</f>
        <v>41884</v>
      </c>
      <c r="K2" s="21">
        <f>Scores!K1</f>
        <v>41891</v>
      </c>
      <c r="L2" s="21">
        <f>Scores!L1</f>
        <v>41898</v>
      </c>
      <c r="M2" s="21">
        <f>Scores!M1</f>
        <v>41905</v>
      </c>
      <c r="N2" s="21">
        <f>Scores!N1</f>
        <v>41912</v>
      </c>
      <c r="O2" s="21">
        <f>Scores!O1</f>
        <v>41919</v>
      </c>
      <c r="P2" s="21">
        <f>Scores!P1</f>
        <v>41926</v>
      </c>
      <c r="Q2" s="21">
        <f>Scores!Q1</f>
        <v>41933</v>
      </c>
      <c r="R2" s="21">
        <f>Scores!R1</f>
        <v>41940</v>
      </c>
      <c r="S2" s="21">
        <f>Scores!S1</f>
        <v>41947</v>
      </c>
      <c r="T2" s="21">
        <f>Scores!T1</f>
        <v>41954</v>
      </c>
      <c r="U2" s="21">
        <f>Scores!U1</f>
        <v>41961</v>
      </c>
      <c r="V2" s="21">
        <f>Scores!V1</f>
        <v>41968</v>
      </c>
      <c r="W2" s="21">
        <f>Scores!W1</f>
        <v>41975</v>
      </c>
      <c r="X2" s="21">
        <f>Scores!X1</f>
        <v>41982</v>
      </c>
      <c r="Y2" s="21">
        <f>Scores!Y1</f>
        <v>41989</v>
      </c>
      <c r="Z2" s="21">
        <f>Scores!Z1</f>
        <v>41996</v>
      </c>
      <c r="AA2" s="21">
        <f>Scores!AA1</f>
        <v>42003</v>
      </c>
      <c r="AB2" s="21">
        <f>Scores!AB1</f>
        <v>42010</v>
      </c>
      <c r="AC2" s="21">
        <f>Scores!AC1</f>
        <v>42017</v>
      </c>
      <c r="AD2" s="21">
        <f>Scores!AD1</f>
        <v>42024</v>
      </c>
      <c r="AE2" s="21">
        <f>Scores!AE1</f>
        <v>42031</v>
      </c>
      <c r="AF2" s="21">
        <f>Scores!AF1</f>
        <v>42038</v>
      </c>
      <c r="AG2" s="21">
        <f>Scores!AG1</f>
        <v>42045</v>
      </c>
      <c r="AH2" s="21">
        <f>Scores!AH1</f>
        <v>42052</v>
      </c>
      <c r="AI2" s="21">
        <f>Scores!AI1</f>
        <v>42059</v>
      </c>
      <c r="AJ2" s="21">
        <f>Scores!AJ1</f>
        <v>42066</v>
      </c>
      <c r="AK2" s="21">
        <f>Scores!AK1</f>
        <v>42073</v>
      </c>
      <c r="AL2" s="21">
        <f>Scores!AL1</f>
        <v>42080</v>
      </c>
      <c r="AM2" s="21">
        <f>Scores!AM1</f>
        <v>42087</v>
      </c>
      <c r="AN2" s="21">
        <f>Scores!AN1</f>
        <v>42094</v>
      </c>
      <c r="AO2" s="21">
        <f>Scores!AO1</f>
        <v>42101</v>
      </c>
      <c r="AP2" s="21">
        <f>Scores!AP1</f>
        <v>42108</v>
      </c>
      <c r="AQ2" s="21">
        <f>Scores!AQ1</f>
        <v>42115</v>
      </c>
      <c r="AR2" s="21">
        <f>Scores!AR1</f>
        <v>42122</v>
      </c>
      <c r="AS2" s="21">
        <f>Scores!AS1</f>
        <v>42129</v>
      </c>
      <c r="AT2" s="21">
        <f>Scores!AT1</f>
        <v>42136</v>
      </c>
      <c r="AU2" s="21">
        <f>Scores!AU1</f>
        <v>42143</v>
      </c>
      <c r="AV2" s="21">
        <f>Scores!AV1</f>
        <v>42150</v>
      </c>
      <c r="AW2" s="21">
        <f>Scores!AW1</f>
        <v>42157</v>
      </c>
    </row>
    <row r="3" spans="1:255" x14ac:dyDescent="0.2">
      <c r="H3" s="21" t="str">
        <f>Scores!H2</f>
        <v>Week 1</v>
      </c>
      <c r="I3" s="21" t="str">
        <f>Scores!I2</f>
        <v>Week 2</v>
      </c>
      <c r="J3" s="21" t="str">
        <f>Scores!J2</f>
        <v>Week 3</v>
      </c>
      <c r="K3" s="21" t="str">
        <f>Scores!K2</f>
        <v>Week 4</v>
      </c>
      <c r="L3" s="21" t="str">
        <f>Scores!L2</f>
        <v>Week 5</v>
      </c>
      <c r="M3" s="21" t="str">
        <f>Scores!M2</f>
        <v>Week 6</v>
      </c>
      <c r="N3" s="21" t="str">
        <f>Scores!N2</f>
        <v>Week 7</v>
      </c>
      <c r="O3" s="21" t="str">
        <f>Scores!O2</f>
        <v>Week 8</v>
      </c>
      <c r="P3" s="21" t="str">
        <f>Scores!P2</f>
        <v>Week 9</v>
      </c>
      <c r="Q3" s="21" t="str">
        <f>Scores!Q2</f>
        <v>Week 10</v>
      </c>
      <c r="R3" s="21" t="str">
        <f>Scores!R2</f>
        <v>Week 11</v>
      </c>
      <c r="S3" s="21" t="str">
        <f>Scores!S2</f>
        <v>Week 12</v>
      </c>
      <c r="T3" s="21" t="str">
        <f>Scores!T2</f>
        <v>Week 13</v>
      </c>
      <c r="U3" s="21" t="str">
        <f>Scores!U2</f>
        <v>Week 14</v>
      </c>
      <c r="V3" s="21" t="str">
        <f>Scores!V2</f>
        <v>Week 15</v>
      </c>
      <c r="W3" s="21" t="str">
        <f>Scores!W2</f>
        <v>Week 16</v>
      </c>
      <c r="X3" s="21" t="str">
        <f>Scores!X2</f>
        <v>Week 17</v>
      </c>
      <c r="Y3" s="21" t="str">
        <f>Scores!Y2</f>
        <v>Week 18</v>
      </c>
      <c r="Z3" s="21" t="str">
        <f>Scores!Z2</f>
        <v>Week 19</v>
      </c>
      <c r="AA3" s="21" t="str">
        <f>Scores!AA2</f>
        <v>Week 20</v>
      </c>
      <c r="AB3" s="21" t="str">
        <f>Scores!AB2</f>
        <v>Week 21</v>
      </c>
      <c r="AC3" s="21" t="str">
        <f>Scores!AC2</f>
        <v>Week 22</v>
      </c>
      <c r="AD3" s="21" t="str">
        <f>Scores!AD2</f>
        <v>Week 23</v>
      </c>
      <c r="AE3" s="21" t="str">
        <f>Scores!AE2</f>
        <v>Week 24</v>
      </c>
      <c r="AF3" s="21" t="str">
        <f>Scores!AF2</f>
        <v>Week 25</v>
      </c>
      <c r="AG3" s="21" t="str">
        <f>Scores!AG2</f>
        <v>Week 26</v>
      </c>
      <c r="AH3" s="21" t="str">
        <f>Scores!AH2</f>
        <v>Week 27</v>
      </c>
      <c r="AI3" s="21" t="str">
        <f>Scores!AI2</f>
        <v>Week 28</v>
      </c>
      <c r="AJ3" s="21" t="str">
        <f>Scores!AJ2</f>
        <v>Week 29</v>
      </c>
      <c r="AK3" s="21" t="str">
        <f>Scores!AK2</f>
        <v>Week 30</v>
      </c>
      <c r="AL3" s="21" t="str">
        <f>Scores!AL2</f>
        <v>Week 31</v>
      </c>
      <c r="AM3" s="21" t="str">
        <f>Scores!AM2</f>
        <v>Week 32</v>
      </c>
      <c r="AN3" s="21" t="str">
        <f>Scores!AN2</f>
        <v>Week 33</v>
      </c>
      <c r="AO3" s="21" t="str">
        <f>Scores!AO2</f>
        <v>Week 34</v>
      </c>
      <c r="AP3" s="21" t="str">
        <f>Scores!AP2</f>
        <v>Week 35</v>
      </c>
      <c r="AQ3" s="21" t="str">
        <f>Scores!AQ2</f>
        <v>Week 36</v>
      </c>
      <c r="AR3" s="21" t="str">
        <f>Scores!AR2</f>
        <v>Week 37</v>
      </c>
      <c r="AS3" s="21" t="str">
        <f>Scores!AS2</f>
        <v>Week 38</v>
      </c>
      <c r="AT3" s="21" t="str">
        <f>Scores!AT2</f>
        <v>Week 39</v>
      </c>
      <c r="AU3" s="21" t="str">
        <f>Scores!AU2</f>
        <v>Week 40</v>
      </c>
      <c r="AV3" s="21" t="str">
        <f>Scores!AV2</f>
        <v>Week 41</v>
      </c>
      <c r="AW3" s="21" t="str">
        <f>Scores!AW2</f>
        <v>Week 42</v>
      </c>
    </row>
    <row r="4" spans="1:255" s="49" customFormat="1" x14ac:dyDescent="0.2">
      <c r="A4" s="94"/>
      <c r="B4" s="96" t="s">
        <v>73</v>
      </c>
      <c r="C4" s="97"/>
      <c r="D4" s="97"/>
      <c r="E4" s="98"/>
      <c r="F4" s="99">
        <f xml:space="preserve"> 4.2- 3.8</f>
        <v>0.40000000000000036</v>
      </c>
      <c r="G4" s="94">
        <f>SUM(H4:AU4)</f>
        <v>3</v>
      </c>
      <c r="H4" s="49">
        <f t="shared" ref="H4:O4" si="0">IF(ISBLANK(Cech.P )," - ",Cech.P)</f>
        <v>0</v>
      </c>
      <c r="I4" s="49">
        <f t="shared" si="0"/>
        <v>0</v>
      </c>
      <c r="J4" s="49">
        <f t="shared" si="0"/>
        <v>0</v>
      </c>
      <c r="K4" s="49" t="str">
        <f t="shared" si="0"/>
        <v xml:space="preserve"> - </v>
      </c>
      <c r="L4" s="49">
        <f t="shared" si="0"/>
        <v>0</v>
      </c>
      <c r="M4" s="49">
        <f t="shared" si="0"/>
        <v>0</v>
      </c>
      <c r="N4" s="49">
        <f t="shared" si="0"/>
        <v>0</v>
      </c>
      <c r="O4" s="49">
        <f t="shared" si="0"/>
        <v>3</v>
      </c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I4" s="94"/>
      <c r="AJ4" s="94"/>
      <c r="AK4" s="94"/>
      <c r="AL4" s="94"/>
      <c r="AM4" s="94"/>
      <c r="AN4" s="94"/>
      <c r="AO4" s="94"/>
      <c r="AP4" s="94"/>
      <c r="AQ4" s="94"/>
      <c r="AR4" s="94"/>
      <c r="AS4" s="94"/>
      <c r="AT4" s="94"/>
      <c r="AU4" s="94"/>
      <c r="AV4" s="94"/>
      <c r="AW4" s="94"/>
    </row>
    <row r="5" spans="1:255" s="49" customFormat="1" x14ac:dyDescent="0.2">
      <c r="B5" s="81" t="s">
        <v>84</v>
      </c>
      <c r="C5" s="23"/>
      <c r="D5" s="23"/>
      <c r="E5" s="25"/>
      <c r="F5" s="50">
        <v>2.9</v>
      </c>
      <c r="G5" s="49">
        <f>SUM(H5:AW5)</f>
        <v>2</v>
      </c>
      <c r="H5" s="94"/>
      <c r="I5" s="94"/>
      <c r="J5" s="94"/>
      <c r="K5" s="94"/>
      <c r="L5" s="94"/>
      <c r="M5" s="94"/>
      <c r="N5" s="94"/>
      <c r="O5" s="94"/>
      <c r="P5" s="49" t="str">
        <f t="shared" ref="P5:AW5" si="1">IF(ISBLANK(Guzan.B )," - ",Guzan.B)</f>
        <v xml:space="preserve"> - </v>
      </c>
      <c r="Q5" s="49">
        <f t="shared" si="1"/>
        <v>0</v>
      </c>
      <c r="R5" s="49">
        <f t="shared" si="1"/>
        <v>1</v>
      </c>
      <c r="S5" s="49">
        <f t="shared" si="1"/>
        <v>1</v>
      </c>
      <c r="T5" s="49" t="str">
        <f t="shared" si="1"/>
        <v xml:space="preserve"> - </v>
      </c>
      <c r="U5" s="49" t="str">
        <f t="shared" si="1"/>
        <v xml:space="preserve"> - </v>
      </c>
      <c r="V5" s="49" t="str">
        <f t="shared" si="1"/>
        <v xml:space="preserve"> - </v>
      </c>
      <c r="W5" s="49" t="str">
        <f t="shared" si="1"/>
        <v xml:space="preserve"> - </v>
      </c>
      <c r="X5" s="49" t="str">
        <f t="shared" si="1"/>
        <v xml:space="preserve"> - </v>
      </c>
      <c r="Y5" s="49" t="str">
        <f t="shared" si="1"/>
        <v xml:space="preserve"> - </v>
      </c>
      <c r="Z5" s="49" t="str">
        <f t="shared" si="1"/>
        <v xml:space="preserve"> - </v>
      </c>
      <c r="AA5" s="49" t="str">
        <f t="shared" si="1"/>
        <v xml:space="preserve"> - </v>
      </c>
      <c r="AB5" s="49" t="str">
        <f t="shared" si="1"/>
        <v xml:space="preserve"> - </v>
      </c>
      <c r="AC5" s="49" t="str">
        <f t="shared" si="1"/>
        <v xml:space="preserve"> - </v>
      </c>
      <c r="AD5" s="49" t="str">
        <f t="shared" si="1"/>
        <v xml:space="preserve"> - </v>
      </c>
      <c r="AE5" s="49" t="str">
        <f t="shared" si="1"/>
        <v xml:space="preserve"> - </v>
      </c>
      <c r="AF5" s="49" t="str">
        <f t="shared" si="1"/>
        <v xml:space="preserve"> - </v>
      </c>
      <c r="AG5" s="49" t="str">
        <f t="shared" si="1"/>
        <v xml:space="preserve"> - </v>
      </c>
      <c r="AH5" s="49" t="str">
        <f t="shared" si="1"/>
        <v xml:space="preserve"> - </v>
      </c>
      <c r="AI5" s="49" t="str">
        <f t="shared" si="1"/>
        <v xml:space="preserve"> - </v>
      </c>
      <c r="AJ5" s="49" t="str">
        <f t="shared" si="1"/>
        <v xml:space="preserve"> - </v>
      </c>
      <c r="AK5" s="49" t="str">
        <f t="shared" si="1"/>
        <v xml:space="preserve"> - </v>
      </c>
      <c r="AL5" s="49" t="str">
        <f t="shared" si="1"/>
        <v xml:space="preserve"> - </v>
      </c>
      <c r="AM5" s="49" t="str">
        <f t="shared" si="1"/>
        <v xml:space="preserve"> - </v>
      </c>
      <c r="AN5" s="49" t="str">
        <f t="shared" si="1"/>
        <v xml:space="preserve"> - </v>
      </c>
      <c r="AO5" s="49" t="str">
        <f t="shared" si="1"/>
        <v xml:space="preserve"> - </v>
      </c>
      <c r="AP5" s="49" t="str">
        <f t="shared" si="1"/>
        <v xml:space="preserve"> - </v>
      </c>
      <c r="AQ5" s="49" t="str">
        <f t="shared" si="1"/>
        <v xml:space="preserve"> - </v>
      </c>
      <c r="AR5" s="49" t="str">
        <f t="shared" si="1"/>
        <v xml:space="preserve"> - </v>
      </c>
      <c r="AS5" s="49" t="str">
        <f t="shared" si="1"/>
        <v xml:space="preserve"> - </v>
      </c>
      <c r="AT5" s="49" t="str">
        <f t="shared" si="1"/>
        <v xml:space="preserve"> - </v>
      </c>
      <c r="AU5" s="49" t="str">
        <f t="shared" si="1"/>
        <v xml:space="preserve"> - </v>
      </c>
      <c r="AV5" s="49" t="str">
        <f t="shared" si="1"/>
        <v xml:space="preserve"> - </v>
      </c>
      <c r="AW5" s="49" t="str">
        <f t="shared" si="1"/>
        <v xml:space="preserve"> - </v>
      </c>
    </row>
    <row r="6" spans="1:255" s="49" customFormat="1" x14ac:dyDescent="0.2">
      <c r="A6" s="94"/>
      <c r="B6" s="96" t="s">
        <v>91</v>
      </c>
      <c r="C6" s="97"/>
      <c r="D6" s="97"/>
      <c r="E6" s="98"/>
      <c r="F6" s="99">
        <f xml:space="preserve"> 5.1- 4.2</f>
        <v>0.89999999999999947</v>
      </c>
      <c r="G6" s="94">
        <f>SUM(H6:AU6)</f>
        <v>3</v>
      </c>
      <c r="H6" s="49">
        <f t="shared" ref="H6:O6" si="2">IF(ISBLANK(Sagna.B )," - ",Sagna.B)</f>
        <v>0</v>
      </c>
      <c r="I6" s="49">
        <f t="shared" si="2"/>
        <v>0</v>
      </c>
      <c r="J6" s="49">
        <f t="shared" si="2"/>
        <v>2</v>
      </c>
      <c r="K6" s="49" t="str">
        <f t="shared" si="2"/>
        <v xml:space="preserve"> - </v>
      </c>
      <c r="L6" s="49">
        <f t="shared" si="2"/>
        <v>0</v>
      </c>
      <c r="M6" s="49">
        <f t="shared" si="2"/>
        <v>1</v>
      </c>
      <c r="N6" s="49">
        <f t="shared" si="2"/>
        <v>0</v>
      </c>
      <c r="O6" s="49">
        <f t="shared" si="2"/>
        <v>0</v>
      </c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I6" s="94"/>
      <c r="AJ6" s="94"/>
      <c r="AK6" s="94"/>
      <c r="AL6" s="94"/>
      <c r="AM6" s="94"/>
      <c r="AN6" s="94"/>
      <c r="AO6" s="94"/>
      <c r="AP6" s="94"/>
      <c r="AQ6" s="94"/>
      <c r="AR6" s="94"/>
      <c r="AS6" s="94"/>
      <c r="AT6" s="94"/>
      <c r="AU6" s="94"/>
      <c r="AV6" s="94"/>
      <c r="AW6" s="94"/>
      <c r="AX6" s="23"/>
      <c r="AY6" s="23"/>
      <c r="AZ6" s="23"/>
      <c r="BA6" s="23"/>
      <c r="BB6" s="23"/>
      <c r="BC6" s="23"/>
      <c r="BD6" s="23"/>
      <c r="BE6" s="23"/>
      <c r="BF6" s="23"/>
      <c r="BG6" s="23"/>
      <c r="BH6" s="23"/>
      <c r="BI6" s="23"/>
      <c r="BJ6" s="23"/>
      <c r="BK6" s="23"/>
      <c r="BL6" s="23"/>
      <c r="BM6" s="23"/>
      <c r="BN6" s="23"/>
      <c r="BO6" s="23"/>
      <c r="BP6" s="23"/>
      <c r="BQ6" s="23"/>
      <c r="BR6" s="23"/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3"/>
      <c r="CI6" s="23"/>
      <c r="CJ6" s="23"/>
      <c r="CK6" s="23"/>
      <c r="CL6" s="23"/>
      <c r="CM6" s="23"/>
      <c r="CN6" s="23"/>
      <c r="CO6" s="23"/>
      <c r="CP6" s="23"/>
      <c r="CQ6" s="23"/>
      <c r="CR6" s="23"/>
      <c r="CS6" s="23"/>
      <c r="CT6" s="23"/>
      <c r="CU6" s="23"/>
      <c r="CV6" s="23"/>
      <c r="CW6" s="23"/>
      <c r="CX6" s="23"/>
      <c r="CY6" s="23"/>
      <c r="CZ6" s="23"/>
      <c r="DA6" s="23"/>
      <c r="DB6" s="23"/>
      <c r="DC6" s="23"/>
      <c r="DD6" s="23"/>
      <c r="DE6" s="23"/>
      <c r="DF6" s="23"/>
      <c r="DG6" s="23"/>
      <c r="DH6" s="23"/>
      <c r="DI6" s="23"/>
      <c r="DJ6" s="23"/>
      <c r="DK6" s="23"/>
      <c r="DL6" s="23"/>
      <c r="DM6" s="23"/>
      <c r="DN6" s="23"/>
      <c r="DO6" s="23"/>
      <c r="DP6" s="23"/>
      <c r="DQ6" s="23"/>
      <c r="DR6" s="23"/>
      <c r="DS6" s="23"/>
      <c r="DT6" s="23"/>
      <c r="DU6" s="23"/>
      <c r="DV6" s="23"/>
      <c r="DW6" s="23"/>
      <c r="DX6" s="23"/>
      <c r="DY6" s="23"/>
      <c r="DZ6" s="23"/>
      <c r="EA6" s="23"/>
      <c r="EB6" s="23"/>
      <c r="EC6" s="23"/>
      <c r="ED6" s="23"/>
      <c r="EE6" s="23"/>
      <c r="EF6" s="23"/>
      <c r="EG6" s="23"/>
      <c r="EH6" s="23"/>
      <c r="EI6" s="23"/>
      <c r="EJ6" s="23"/>
      <c r="EK6" s="23"/>
      <c r="EL6" s="23"/>
      <c r="EM6" s="23"/>
      <c r="EN6" s="23"/>
      <c r="EO6" s="23"/>
      <c r="EP6" s="23"/>
      <c r="EQ6" s="23"/>
      <c r="ER6" s="23"/>
      <c r="ES6" s="23"/>
      <c r="ET6" s="23"/>
      <c r="EU6" s="23"/>
      <c r="EV6" s="23"/>
      <c r="EW6" s="23"/>
      <c r="EX6" s="23"/>
      <c r="EY6" s="23"/>
      <c r="EZ6" s="23"/>
      <c r="FA6" s="23"/>
      <c r="FB6" s="23"/>
      <c r="FC6" s="23"/>
      <c r="FD6" s="23"/>
      <c r="FE6" s="23"/>
      <c r="FF6" s="23"/>
      <c r="FG6" s="23"/>
      <c r="FH6" s="23"/>
      <c r="FI6" s="23"/>
      <c r="FJ6" s="23"/>
      <c r="FK6" s="23"/>
      <c r="FL6" s="23"/>
      <c r="FM6" s="23"/>
      <c r="FN6" s="23"/>
      <c r="FO6" s="23"/>
      <c r="FP6" s="23"/>
      <c r="FQ6" s="23"/>
      <c r="FR6" s="23"/>
      <c r="FS6" s="23"/>
      <c r="FT6" s="23"/>
      <c r="FU6" s="23"/>
      <c r="FV6" s="23"/>
      <c r="FW6" s="23"/>
      <c r="FX6" s="23"/>
      <c r="FY6" s="23"/>
      <c r="FZ6" s="23"/>
      <c r="GA6" s="23"/>
      <c r="GB6" s="23"/>
      <c r="GC6" s="23"/>
      <c r="GD6" s="23"/>
      <c r="GE6" s="23"/>
      <c r="GF6" s="23"/>
      <c r="GG6" s="23"/>
      <c r="GH6" s="23"/>
      <c r="GI6" s="23"/>
      <c r="GJ6" s="23"/>
      <c r="GK6" s="23"/>
      <c r="GL6" s="23"/>
      <c r="GM6" s="23"/>
      <c r="GN6" s="23"/>
      <c r="GO6" s="23"/>
      <c r="GP6" s="23"/>
      <c r="GQ6" s="23"/>
      <c r="GR6" s="23"/>
      <c r="GS6" s="23"/>
      <c r="GT6" s="23"/>
      <c r="GU6" s="23"/>
      <c r="GV6" s="23"/>
      <c r="GW6" s="23"/>
      <c r="GX6" s="23"/>
      <c r="GY6" s="23"/>
      <c r="GZ6" s="23"/>
      <c r="HA6" s="23"/>
      <c r="HB6" s="23"/>
      <c r="HC6" s="23"/>
      <c r="HD6" s="23"/>
      <c r="HE6" s="23"/>
      <c r="HF6" s="23"/>
      <c r="HG6" s="23"/>
      <c r="HH6" s="23"/>
      <c r="HI6" s="23"/>
      <c r="HJ6" s="23"/>
      <c r="HK6" s="23"/>
      <c r="HL6" s="23"/>
      <c r="HM6" s="23"/>
      <c r="HN6" s="23"/>
      <c r="HO6" s="23"/>
      <c r="HP6" s="23"/>
      <c r="HQ6" s="23"/>
      <c r="HR6" s="23"/>
      <c r="HS6" s="23"/>
      <c r="HT6" s="23"/>
      <c r="HU6" s="23"/>
      <c r="HV6" s="23"/>
      <c r="HW6" s="23"/>
      <c r="HX6" s="23"/>
      <c r="HY6" s="23"/>
      <c r="HZ6" s="23"/>
      <c r="IA6" s="23"/>
      <c r="IB6" s="23"/>
      <c r="IC6" s="23"/>
      <c r="ID6" s="23"/>
      <c r="IE6" s="23"/>
      <c r="IF6" s="23"/>
      <c r="IG6" s="23"/>
      <c r="IH6" s="23"/>
      <c r="II6" s="23"/>
      <c r="IJ6" s="23"/>
      <c r="IK6" s="23"/>
      <c r="IL6" s="23"/>
      <c r="IM6" s="23"/>
      <c r="IN6" s="23"/>
      <c r="IO6" s="23"/>
      <c r="IP6" s="23"/>
      <c r="IQ6" s="23"/>
      <c r="IR6" s="23"/>
      <c r="IS6" s="23"/>
      <c r="IT6" s="23"/>
      <c r="IU6" s="23"/>
    </row>
    <row r="7" spans="1:255" s="49" customFormat="1" x14ac:dyDescent="0.2">
      <c r="B7" s="81" t="s">
        <v>378</v>
      </c>
      <c r="C7" s="23"/>
      <c r="D7" s="23"/>
      <c r="E7" s="25"/>
      <c r="F7" s="50">
        <v>2.4</v>
      </c>
      <c r="G7" s="49">
        <f>SUM(H7:AW7)</f>
        <v>8</v>
      </c>
      <c r="H7" s="94"/>
      <c r="I7" s="94"/>
      <c r="J7" s="94"/>
      <c r="K7" s="94"/>
      <c r="L7" s="94"/>
      <c r="M7" s="94"/>
      <c r="N7" s="94"/>
      <c r="O7" s="94"/>
      <c r="P7" s="49" t="str">
        <f t="shared" ref="P7:AW7" si="3">IF(ISBLANK(Dawson.C )," - ",Dawson.C)</f>
        <v xml:space="preserve"> - </v>
      </c>
      <c r="Q7" s="49">
        <f t="shared" si="3"/>
        <v>1</v>
      </c>
      <c r="R7" s="49">
        <f t="shared" si="3"/>
        <v>1</v>
      </c>
      <c r="S7" s="49">
        <f t="shared" si="3"/>
        <v>6</v>
      </c>
      <c r="T7" s="49" t="str">
        <f t="shared" si="3"/>
        <v xml:space="preserve"> - </v>
      </c>
      <c r="U7" s="49" t="str">
        <f t="shared" si="3"/>
        <v xml:space="preserve"> - </v>
      </c>
      <c r="V7" s="49" t="str">
        <f t="shared" si="3"/>
        <v xml:space="preserve"> - </v>
      </c>
      <c r="W7" s="49" t="str">
        <f t="shared" si="3"/>
        <v xml:space="preserve"> - </v>
      </c>
      <c r="X7" s="49" t="str">
        <f t="shared" si="3"/>
        <v xml:space="preserve"> - </v>
      </c>
      <c r="Y7" s="49" t="str">
        <f t="shared" si="3"/>
        <v xml:space="preserve"> - </v>
      </c>
      <c r="Z7" s="49" t="str">
        <f t="shared" si="3"/>
        <v xml:space="preserve"> - </v>
      </c>
      <c r="AA7" s="49" t="str">
        <f t="shared" si="3"/>
        <v xml:space="preserve"> - </v>
      </c>
      <c r="AB7" s="49" t="str">
        <f t="shared" si="3"/>
        <v xml:space="preserve"> - </v>
      </c>
      <c r="AC7" s="49" t="str">
        <f t="shared" si="3"/>
        <v xml:space="preserve"> - </v>
      </c>
      <c r="AD7" s="49" t="str">
        <f t="shared" si="3"/>
        <v xml:space="preserve"> - </v>
      </c>
      <c r="AE7" s="49" t="str">
        <f t="shared" si="3"/>
        <v xml:space="preserve"> - </v>
      </c>
      <c r="AF7" s="49" t="str">
        <f t="shared" si="3"/>
        <v xml:space="preserve"> - </v>
      </c>
      <c r="AG7" s="49" t="str">
        <f t="shared" si="3"/>
        <v xml:space="preserve"> - </v>
      </c>
      <c r="AH7" s="49" t="str">
        <f t="shared" si="3"/>
        <v xml:space="preserve"> - </v>
      </c>
      <c r="AI7" s="49" t="str">
        <f t="shared" si="3"/>
        <v xml:space="preserve"> - </v>
      </c>
      <c r="AJ7" s="49" t="str">
        <f t="shared" si="3"/>
        <v xml:space="preserve"> - </v>
      </c>
      <c r="AK7" s="49" t="str">
        <f t="shared" si="3"/>
        <v xml:space="preserve"> - </v>
      </c>
      <c r="AL7" s="49" t="str">
        <f t="shared" si="3"/>
        <v xml:space="preserve"> - </v>
      </c>
      <c r="AM7" s="49" t="str">
        <f t="shared" si="3"/>
        <v xml:space="preserve"> - </v>
      </c>
      <c r="AN7" s="49" t="str">
        <f t="shared" si="3"/>
        <v xml:space="preserve"> - </v>
      </c>
      <c r="AO7" s="49" t="str">
        <f t="shared" si="3"/>
        <v xml:space="preserve"> - </v>
      </c>
      <c r="AP7" s="49" t="str">
        <f t="shared" si="3"/>
        <v xml:space="preserve"> - </v>
      </c>
      <c r="AQ7" s="49" t="str">
        <f t="shared" si="3"/>
        <v xml:space="preserve"> - </v>
      </c>
      <c r="AR7" s="49" t="str">
        <f t="shared" si="3"/>
        <v xml:space="preserve"> - </v>
      </c>
      <c r="AS7" s="49" t="str">
        <f t="shared" si="3"/>
        <v xml:space="preserve"> - </v>
      </c>
      <c r="AT7" s="49" t="str">
        <f t="shared" si="3"/>
        <v xml:space="preserve"> - </v>
      </c>
      <c r="AU7" s="49" t="str">
        <f t="shared" si="3"/>
        <v xml:space="preserve"> - </v>
      </c>
      <c r="AV7" s="49" t="str">
        <f t="shared" si="3"/>
        <v xml:space="preserve"> - </v>
      </c>
      <c r="AW7" s="49" t="str">
        <f t="shared" si="3"/>
        <v xml:space="preserve"> - </v>
      </c>
      <c r="AX7" s="23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3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3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3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3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3"/>
      <c r="ED7" s="23"/>
      <c r="EE7" s="23"/>
      <c r="EF7" s="23"/>
      <c r="EG7" s="23"/>
      <c r="EH7" s="23"/>
      <c r="EI7" s="23"/>
      <c r="EJ7" s="23"/>
      <c r="EK7" s="23"/>
      <c r="EL7" s="23"/>
      <c r="EM7" s="23"/>
      <c r="EN7" s="23"/>
      <c r="EO7" s="23"/>
      <c r="EP7" s="23"/>
      <c r="EQ7" s="23"/>
      <c r="ER7" s="23"/>
      <c r="ES7" s="23"/>
      <c r="ET7" s="23"/>
      <c r="EU7" s="23"/>
      <c r="EV7" s="23"/>
      <c r="EW7" s="23"/>
      <c r="EX7" s="23"/>
      <c r="EY7" s="23"/>
      <c r="EZ7" s="23"/>
      <c r="FA7" s="23"/>
      <c r="FB7" s="23"/>
      <c r="FC7" s="23"/>
      <c r="FD7" s="23"/>
      <c r="FE7" s="23"/>
      <c r="FF7" s="23"/>
      <c r="FG7" s="23"/>
      <c r="FH7" s="23"/>
      <c r="FI7" s="23"/>
      <c r="FJ7" s="23"/>
      <c r="FK7" s="23"/>
      <c r="FL7" s="23"/>
      <c r="FM7" s="23"/>
      <c r="FN7" s="23"/>
      <c r="FO7" s="23"/>
      <c r="FP7" s="23"/>
      <c r="FQ7" s="23"/>
      <c r="FR7" s="23"/>
      <c r="FS7" s="23"/>
      <c r="FT7" s="23"/>
      <c r="FU7" s="23"/>
      <c r="FV7" s="23"/>
      <c r="FW7" s="23"/>
      <c r="FX7" s="23"/>
      <c r="FY7" s="23"/>
      <c r="FZ7" s="23"/>
      <c r="GA7" s="23"/>
      <c r="GB7" s="23"/>
      <c r="GC7" s="23"/>
      <c r="GD7" s="23"/>
      <c r="GE7" s="23"/>
      <c r="GF7" s="23"/>
      <c r="GG7" s="23"/>
      <c r="GH7" s="23"/>
      <c r="GI7" s="23"/>
      <c r="GJ7" s="23"/>
      <c r="GK7" s="23"/>
      <c r="GL7" s="23"/>
      <c r="GM7" s="23"/>
      <c r="GN7" s="23"/>
      <c r="GO7" s="23"/>
      <c r="GP7" s="23"/>
      <c r="GQ7" s="23"/>
      <c r="GR7" s="23"/>
      <c r="GS7" s="23"/>
      <c r="GT7" s="23"/>
      <c r="GU7" s="23"/>
      <c r="GV7" s="23"/>
      <c r="GW7" s="23"/>
      <c r="GX7" s="23"/>
      <c r="GY7" s="23"/>
      <c r="GZ7" s="23"/>
      <c r="HA7" s="23"/>
      <c r="HB7" s="23"/>
      <c r="HC7" s="23"/>
      <c r="HD7" s="23"/>
      <c r="HE7" s="23"/>
      <c r="HF7" s="23"/>
      <c r="HG7" s="23"/>
      <c r="HH7" s="23"/>
      <c r="HI7" s="23"/>
      <c r="HJ7" s="23"/>
      <c r="HK7" s="23"/>
      <c r="HL7" s="23"/>
      <c r="HM7" s="23"/>
      <c r="HN7" s="23"/>
      <c r="HO7" s="23"/>
      <c r="HP7" s="23"/>
      <c r="HQ7" s="23"/>
      <c r="HR7" s="23"/>
      <c r="HS7" s="23"/>
      <c r="HT7" s="23"/>
      <c r="HU7" s="23"/>
      <c r="HV7" s="23"/>
      <c r="HW7" s="23"/>
      <c r="HX7" s="23"/>
      <c r="HY7" s="23"/>
      <c r="HZ7" s="23"/>
      <c r="IA7" s="23"/>
      <c r="IB7" s="23"/>
      <c r="IC7" s="23"/>
      <c r="ID7" s="23"/>
      <c r="IE7" s="23"/>
      <c r="IF7" s="23"/>
      <c r="IG7" s="23"/>
      <c r="IH7" s="23"/>
      <c r="II7" s="23"/>
      <c r="IJ7" s="23"/>
      <c r="IK7" s="23"/>
      <c r="IL7" s="23"/>
      <c r="IM7" s="23"/>
      <c r="IN7" s="23"/>
      <c r="IO7" s="23"/>
      <c r="IP7" s="23"/>
      <c r="IQ7" s="23"/>
      <c r="IR7" s="23"/>
      <c r="IS7" s="23"/>
      <c r="IT7" s="23"/>
      <c r="IU7" s="23"/>
    </row>
    <row r="8" spans="1:255" s="49" customFormat="1" x14ac:dyDescent="0.2">
      <c r="A8" s="94"/>
      <c r="B8" s="96" t="s">
        <v>351</v>
      </c>
      <c r="C8" s="97"/>
      <c r="D8" s="97"/>
      <c r="E8" s="98"/>
      <c r="F8" s="99">
        <f xml:space="preserve"> 2.6- 2.6</f>
        <v>0</v>
      </c>
      <c r="G8" s="94">
        <f t="shared" ref="G8:G18" si="4">SUM(H8:AU8)</f>
        <v>0</v>
      </c>
      <c r="H8" s="49">
        <f t="shared" ref="H8:O8" si="5">IF(ISBLANK(YangaMbiwa.M )," - ",YangaMbiwa.M)</f>
        <v>0</v>
      </c>
      <c r="I8" s="49">
        <f t="shared" si="5"/>
        <v>0</v>
      </c>
      <c r="J8" s="49" t="str">
        <f t="shared" si="5"/>
        <v xml:space="preserve"> - </v>
      </c>
      <c r="K8" s="49" t="str">
        <f t="shared" si="5"/>
        <v xml:space="preserve"> - </v>
      </c>
      <c r="L8" s="49" t="str">
        <f t="shared" si="5"/>
        <v xml:space="preserve"> - </v>
      </c>
      <c r="M8" s="49" t="str">
        <f t="shared" si="5"/>
        <v xml:space="preserve"> - </v>
      </c>
      <c r="N8" s="49" t="str">
        <f t="shared" si="5"/>
        <v xml:space="preserve"> - </v>
      </c>
      <c r="O8" s="49" t="str">
        <f t="shared" si="5"/>
        <v xml:space="preserve"> - </v>
      </c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  <c r="AV8" s="94"/>
      <c r="AW8" s="94"/>
    </row>
    <row r="9" spans="1:255" s="49" customFormat="1" x14ac:dyDescent="0.2">
      <c r="B9" t="s">
        <v>1216</v>
      </c>
      <c r="C9" s="23"/>
      <c r="D9" s="23"/>
      <c r="E9" s="25"/>
      <c r="F9" s="50">
        <v>3.8</v>
      </c>
      <c r="G9" s="49">
        <f>SUM(H9:AW9)</f>
        <v>6</v>
      </c>
      <c r="H9" s="94"/>
      <c r="I9" s="94"/>
      <c r="J9" s="94"/>
      <c r="K9" s="94"/>
      <c r="L9" s="94"/>
      <c r="M9" s="94"/>
      <c r="N9" s="94"/>
      <c r="O9" s="94"/>
      <c r="P9" s="49" t="str">
        <f t="shared" ref="P9:AW9" si="6">IF(ISBLANK(Rojo.M )," - ",Rojo.M)</f>
        <v xml:space="preserve"> - </v>
      </c>
      <c r="Q9" s="49">
        <f t="shared" si="6"/>
        <v>0</v>
      </c>
      <c r="R9" s="49">
        <f t="shared" si="6"/>
        <v>2</v>
      </c>
      <c r="S9" s="49">
        <f t="shared" si="6"/>
        <v>4</v>
      </c>
      <c r="T9" s="49" t="str">
        <f t="shared" si="6"/>
        <v xml:space="preserve"> - </v>
      </c>
      <c r="U9" s="49" t="str">
        <f t="shared" si="6"/>
        <v xml:space="preserve"> - </v>
      </c>
      <c r="V9" s="49" t="str">
        <f t="shared" si="6"/>
        <v xml:space="preserve"> - </v>
      </c>
      <c r="W9" s="49" t="str">
        <f t="shared" si="6"/>
        <v xml:space="preserve"> - </v>
      </c>
      <c r="X9" s="49" t="str">
        <f t="shared" si="6"/>
        <v xml:space="preserve"> - </v>
      </c>
      <c r="Y9" s="49" t="str">
        <f t="shared" si="6"/>
        <v xml:space="preserve"> - </v>
      </c>
      <c r="Z9" s="49" t="str">
        <f t="shared" si="6"/>
        <v xml:space="preserve"> - </v>
      </c>
      <c r="AA9" s="49" t="str">
        <f t="shared" si="6"/>
        <v xml:space="preserve"> - </v>
      </c>
      <c r="AB9" s="49" t="str">
        <f t="shared" si="6"/>
        <v xml:space="preserve"> - </v>
      </c>
      <c r="AC9" s="49" t="str">
        <f t="shared" si="6"/>
        <v xml:space="preserve"> - </v>
      </c>
      <c r="AD9" s="49" t="str">
        <f t="shared" si="6"/>
        <v xml:space="preserve"> - </v>
      </c>
      <c r="AE9" s="49" t="str">
        <f t="shared" si="6"/>
        <v xml:space="preserve"> - </v>
      </c>
      <c r="AF9" s="49" t="str">
        <f t="shared" si="6"/>
        <v xml:space="preserve"> - </v>
      </c>
      <c r="AG9" s="49" t="str">
        <f t="shared" si="6"/>
        <v xml:space="preserve"> - </v>
      </c>
      <c r="AH9" s="49" t="str">
        <f t="shared" si="6"/>
        <v xml:space="preserve"> - </v>
      </c>
      <c r="AI9" s="49" t="str">
        <f t="shared" si="6"/>
        <v xml:space="preserve"> - </v>
      </c>
      <c r="AJ9" s="49" t="str">
        <f t="shared" si="6"/>
        <v xml:space="preserve"> - </v>
      </c>
      <c r="AK9" s="49" t="str">
        <f t="shared" si="6"/>
        <v xml:space="preserve"> - </v>
      </c>
      <c r="AL9" s="49" t="str">
        <f t="shared" si="6"/>
        <v xml:space="preserve"> - </v>
      </c>
      <c r="AM9" s="49" t="str">
        <f t="shared" si="6"/>
        <v xml:space="preserve"> - </v>
      </c>
      <c r="AN9" s="49" t="str">
        <f t="shared" si="6"/>
        <v xml:space="preserve"> - </v>
      </c>
      <c r="AO9" s="49" t="str">
        <f t="shared" si="6"/>
        <v xml:space="preserve"> - </v>
      </c>
      <c r="AP9" s="49" t="str">
        <f t="shared" si="6"/>
        <v xml:space="preserve"> - </v>
      </c>
      <c r="AQ9" s="49" t="str">
        <f t="shared" si="6"/>
        <v xml:space="preserve"> - </v>
      </c>
      <c r="AR9" s="49" t="str">
        <f t="shared" si="6"/>
        <v xml:space="preserve"> - </v>
      </c>
      <c r="AS9" s="49" t="str">
        <f t="shared" si="6"/>
        <v xml:space="preserve"> - </v>
      </c>
      <c r="AT9" s="49" t="str">
        <f t="shared" si="6"/>
        <v xml:space="preserve"> - </v>
      </c>
      <c r="AU9" s="49" t="str">
        <f t="shared" si="6"/>
        <v xml:space="preserve"> - </v>
      </c>
      <c r="AV9" s="49" t="str">
        <f t="shared" si="6"/>
        <v xml:space="preserve"> - </v>
      </c>
      <c r="AW9" s="49" t="str">
        <f t="shared" si="6"/>
        <v xml:space="preserve"> - </v>
      </c>
    </row>
    <row r="10" spans="1:255" s="49" customFormat="1" x14ac:dyDescent="0.2">
      <c r="B10" s="81" t="s">
        <v>320</v>
      </c>
      <c r="C10" s="23"/>
      <c r="D10" s="23"/>
      <c r="E10" s="3"/>
      <c r="F10" s="50">
        <v>3.3</v>
      </c>
      <c r="G10" s="49">
        <f t="shared" si="4"/>
        <v>32</v>
      </c>
      <c r="H10" s="49">
        <f t="shared" ref="H10:AW10" si="7">IF(ISBLANK(Rangel.A )," - ",Rangel.A)</f>
        <v>2</v>
      </c>
      <c r="I10" s="49">
        <f t="shared" si="7"/>
        <v>6</v>
      </c>
      <c r="J10" s="49">
        <f t="shared" si="7"/>
        <v>9</v>
      </c>
      <c r="K10" s="49" t="str">
        <f t="shared" si="7"/>
        <v xml:space="preserve"> - </v>
      </c>
      <c r="L10" s="49">
        <f t="shared" si="7"/>
        <v>-1</v>
      </c>
      <c r="M10" s="49">
        <f t="shared" si="7"/>
        <v>2</v>
      </c>
      <c r="N10" s="49">
        <f t="shared" si="7"/>
        <v>1</v>
      </c>
      <c r="O10" s="49">
        <f t="shared" si="7"/>
        <v>0</v>
      </c>
      <c r="P10" s="49" t="str">
        <f t="shared" si="7"/>
        <v xml:space="preserve"> - </v>
      </c>
      <c r="Q10" s="49">
        <f t="shared" si="7"/>
        <v>1</v>
      </c>
      <c r="R10" s="49">
        <f t="shared" si="7"/>
        <v>6</v>
      </c>
      <c r="S10" s="49">
        <f t="shared" si="7"/>
        <v>6</v>
      </c>
      <c r="T10" s="49" t="str">
        <f t="shared" si="7"/>
        <v xml:space="preserve"> - </v>
      </c>
      <c r="U10" s="49" t="str">
        <f t="shared" si="7"/>
        <v xml:space="preserve"> - </v>
      </c>
      <c r="V10" s="49" t="str">
        <f t="shared" si="7"/>
        <v xml:space="preserve"> - </v>
      </c>
      <c r="W10" s="49" t="str">
        <f t="shared" si="7"/>
        <v xml:space="preserve"> - </v>
      </c>
      <c r="X10" s="49" t="str">
        <f t="shared" si="7"/>
        <v xml:space="preserve"> - </v>
      </c>
      <c r="Y10" s="49" t="str">
        <f t="shared" si="7"/>
        <v xml:space="preserve"> - </v>
      </c>
      <c r="Z10" s="49" t="str">
        <f t="shared" si="7"/>
        <v xml:space="preserve"> - </v>
      </c>
      <c r="AA10" s="49" t="str">
        <f t="shared" si="7"/>
        <v xml:space="preserve"> - </v>
      </c>
      <c r="AB10" s="49" t="str">
        <f t="shared" si="7"/>
        <v xml:space="preserve"> - </v>
      </c>
      <c r="AC10" s="49" t="str">
        <f t="shared" si="7"/>
        <v xml:space="preserve"> - </v>
      </c>
      <c r="AD10" s="49" t="str">
        <f t="shared" si="7"/>
        <v xml:space="preserve"> - </v>
      </c>
      <c r="AE10" s="49" t="str">
        <f t="shared" si="7"/>
        <v xml:space="preserve"> - </v>
      </c>
      <c r="AF10" s="49" t="str">
        <f t="shared" si="7"/>
        <v xml:space="preserve"> - </v>
      </c>
      <c r="AG10" s="49" t="str">
        <f t="shared" si="7"/>
        <v xml:space="preserve"> - </v>
      </c>
      <c r="AH10" s="49" t="str">
        <f t="shared" si="7"/>
        <v xml:space="preserve"> - </v>
      </c>
      <c r="AI10" s="49" t="str">
        <f t="shared" si="7"/>
        <v xml:space="preserve"> - </v>
      </c>
      <c r="AJ10" s="49" t="str">
        <f t="shared" si="7"/>
        <v xml:space="preserve"> - </v>
      </c>
      <c r="AK10" s="49" t="str">
        <f t="shared" si="7"/>
        <v xml:space="preserve"> - </v>
      </c>
      <c r="AL10" s="49" t="str">
        <f t="shared" si="7"/>
        <v xml:space="preserve"> - </v>
      </c>
      <c r="AM10" s="49" t="str">
        <f t="shared" si="7"/>
        <v xml:space="preserve"> - </v>
      </c>
      <c r="AN10" s="49" t="str">
        <f t="shared" si="7"/>
        <v xml:space="preserve"> - </v>
      </c>
      <c r="AO10" s="49" t="str">
        <f t="shared" si="7"/>
        <v xml:space="preserve"> - </v>
      </c>
      <c r="AP10" s="49" t="str">
        <f t="shared" si="7"/>
        <v xml:space="preserve"> - </v>
      </c>
      <c r="AQ10" s="49" t="str">
        <f t="shared" si="7"/>
        <v xml:space="preserve"> - </v>
      </c>
      <c r="AR10" s="49" t="str">
        <f t="shared" si="7"/>
        <v xml:space="preserve"> - </v>
      </c>
      <c r="AS10" s="49" t="str">
        <f t="shared" si="7"/>
        <v xml:space="preserve"> - </v>
      </c>
      <c r="AT10" s="49" t="str">
        <f t="shared" si="7"/>
        <v xml:space="preserve"> - </v>
      </c>
      <c r="AU10" s="49" t="str">
        <f t="shared" si="7"/>
        <v xml:space="preserve"> - </v>
      </c>
      <c r="AV10" s="49" t="str">
        <f t="shared" si="7"/>
        <v xml:space="preserve"> - </v>
      </c>
      <c r="AW10" s="49" t="str">
        <f t="shared" si="7"/>
        <v xml:space="preserve"> - </v>
      </c>
    </row>
    <row r="11" spans="1:255" s="49" customFormat="1" x14ac:dyDescent="0.2">
      <c r="B11" s="81" t="s">
        <v>533</v>
      </c>
      <c r="C11" s="23"/>
      <c r="D11" s="23"/>
      <c r="E11" s="3"/>
      <c r="F11" s="50">
        <v>3.2</v>
      </c>
      <c r="G11" s="49">
        <f t="shared" si="4"/>
        <v>19</v>
      </c>
      <c r="H11" s="49">
        <f t="shared" ref="H11:AW11" si="8">IF(ISBLANK(Manquillo.J )," - ",Manquillo.J)</f>
        <v>1</v>
      </c>
      <c r="I11" s="49">
        <f t="shared" si="8"/>
        <v>0</v>
      </c>
      <c r="J11" s="49">
        <f t="shared" si="8"/>
        <v>5</v>
      </c>
      <c r="K11" s="49" t="str">
        <f t="shared" si="8"/>
        <v xml:space="preserve"> - </v>
      </c>
      <c r="L11" s="49">
        <f t="shared" si="8"/>
        <v>2</v>
      </c>
      <c r="M11" s="49">
        <f t="shared" si="8"/>
        <v>1</v>
      </c>
      <c r="N11" s="49">
        <f t="shared" si="8"/>
        <v>2</v>
      </c>
      <c r="O11" s="49">
        <f t="shared" si="8"/>
        <v>2</v>
      </c>
      <c r="P11" s="49" t="str">
        <f t="shared" si="8"/>
        <v xml:space="preserve"> - </v>
      </c>
      <c r="Q11" s="49">
        <f t="shared" si="8"/>
        <v>0</v>
      </c>
      <c r="R11" s="49">
        <f t="shared" si="8"/>
        <v>6</v>
      </c>
      <c r="S11" s="49">
        <f t="shared" si="8"/>
        <v>0</v>
      </c>
      <c r="T11" s="49" t="str">
        <f t="shared" si="8"/>
        <v xml:space="preserve"> - </v>
      </c>
      <c r="U11" s="49" t="str">
        <f t="shared" si="8"/>
        <v xml:space="preserve"> - </v>
      </c>
      <c r="V11" s="49" t="str">
        <f t="shared" si="8"/>
        <v xml:space="preserve"> - </v>
      </c>
      <c r="W11" s="49" t="str">
        <f t="shared" si="8"/>
        <v xml:space="preserve"> - </v>
      </c>
      <c r="X11" s="49" t="str">
        <f t="shared" si="8"/>
        <v xml:space="preserve"> - </v>
      </c>
      <c r="Y11" s="49" t="str">
        <f t="shared" si="8"/>
        <v xml:space="preserve"> - </v>
      </c>
      <c r="Z11" s="49" t="str">
        <f t="shared" si="8"/>
        <v xml:space="preserve"> - </v>
      </c>
      <c r="AA11" s="49" t="str">
        <f t="shared" si="8"/>
        <v xml:space="preserve"> - </v>
      </c>
      <c r="AB11" s="49" t="str">
        <f t="shared" si="8"/>
        <v xml:space="preserve"> - </v>
      </c>
      <c r="AC11" s="49" t="str">
        <f t="shared" si="8"/>
        <v xml:space="preserve"> - </v>
      </c>
      <c r="AD11" s="49" t="str">
        <f t="shared" si="8"/>
        <v xml:space="preserve"> - </v>
      </c>
      <c r="AE11" s="49" t="str">
        <f t="shared" si="8"/>
        <v xml:space="preserve"> - </v>
      </c>
      <c r="AF11" s="49" t="str">
        <f t="shared" si="8"/>
        <v xml:space="preserve"> - </v>
      </c>
      <c r="AG11" s="49" t="str">
        <f t="shared" si="8"/>
        <v xml:space="preserve"> - </v>
      </c>
      <c r="AH11" s="49" t="str">
        <f t="shared" si="8"/>
        <v xml:space="preserve"> - </v>
      </c>
      <c r="AI11" s="49" t="str">
        <f t="shared" si="8"/>
        <v xml:space="preserve"> - </v>
      </c>
      <c r="AJ11" s="49" t="str">
        <f t="shared" si="8"/>
        <v xml:space="preserve"> - </v>
      </c>
      <c r="AK11" s="49" t="str">
        <f t="shared" si="8"/>
        <v xml:space="preserve"> - </v>
      </c>
      <c r="AL11" s="49" t="str">
        <f t="shared" si="8"/>
        <v xml:space="preserve"> - </v>
      </c>
      <c r="AM11" s="49" t="str">
        <f t="shared" si="8"/>
        <v xml:space="preserve"> - </v>
      </c>
      <c r="AN11" s="49" t="str">
        <f t="shared" si="8"/>
        <v xml:space="preserve"> - </v>
      </c>
      <c r="AO11" s="49" t="str">
        <f t="shared" si="8"/>
        <v xml:space="preserve"> - </v>
      </c>
      <c r="AP11" s="49" t="str">
        <f t="shared" si="8"/>
        <v xml:space="preserve"> - </v>
      </c>
      <c r="AQ11" s="49" t="str">
        <f t="shared" si="8"/>
        <v xml:space="preserve"> - </v>
      </c>
      <c r="AR11" s="49" t="str">
        <f t="shared" si="8"/>
        <v xml:space="preserve"> - </v>
      </c>
      <c r="AS11" s="49" t="str">
        <f t="shared" si="8"/>
        <v xml:space="preserve"> - </v>
      </c>
      <c r="AT11" s="49" t="str">
        <f t="shared" si="8"/>
        <v xml:space="preserve"> - </v>
      </c>
      <c r="AU11" s="49" t="str">
        <f t="shared" si="8"/>
        <v xml:space="preserve"> - </v>
      </c>
      <c r="AV11" s="49" t="str">
        <f t="shared" si="8"/>
        <v xml:space="preserve"> - </v>
      </c>
      <c r="AW11" s="49" t="str">
        <f t="shared" si="8"/>
        <v xml:space="preserve"> - </v>
      </c>
    </row>
    <row r="12" spans="1:255" s="49" customFormat="1" x14ac:dyDescent="0.2">
      <c r="A12" s="94"/>
      <c r="B12" s="96" t="s">
        <v>137</v>
      </c>
      <c r="C12" s="97"/>
      <c r="D12" s="97"/>
      <c r="E12" s="98"/>
      <c r="F12" s="99">
        <f xml:space="preserve"> 6- 3.6</f>
        <v>2.4</v>
      </c>
      <c r="G12" s="94">
        <f t="shared" si="4"/>
        <v>4</v>
      </c>
      <c r="H12" s="49">
        <f t="shared" ref="H12:O12" si="9">IF(ISBLANK(Young.A )," - ",Young.A)</f>
        <v>1</v>
      </c>
      <c r="I12" s="49">
        <f t="shared" si="9"/>
        <v>1</v>
      </c>
      <c r="J12" s="49">
        <f t="shared" si="9"/>
        <v>2</v>
      </c>
      <c r="K12" s="49" t="str">
        <f t="shared" si="9"/>
        <v xml:space="preserve"> - </v>
      </c>
      <c r="L12" s="49">
        <f t="shared" si="9"/>
        <v>0</v>
      </c>
      <c r="M12" s="49">
        <f t="shared" si="9"/>
        <v>0</v>
      </c>
      <c r="N12" s="49">
        <f t="shared" si="9"/>
        <v>0</v>
      </c>
      <c r="O12" s="49">
        <f t="shared" si="9"/>
        <v>0</v>
      </c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</row>
    <row r="13" spans="1:255" s="49" customFormat="1" x14ac:dyDescent="0.2">
      <c r="B13" t="s">
        <v>1237</v>
      </c>
      <c r="C13" s="23"/>
      <c r="D13" s="23"/>
      <c r="E13" s="25"/>
      <c r="F13" s="50">
        <v>14.1</v>
      </c>
      <c r="G13" s="49">
        <f>SUM(H13:AW13)</f>
        <v>12</v>
      </c>
      <c r="H13" s="94"/>
      <c r="I13" s="94"/>
      <c r="J13" s="94"/>
      <c r="K13" s="94"/>
      <c r="L13" s="94"/>
      <c r="M13" s="94"/>
      <c r="N13" s="94"/>
      <c r="O13" s="94"/>
      <c r="P13" s="49" t="str">
        <f t="shared" ref="P13:AW13" si="10">IF(ISBLANK(diMaria.A )," - ",diMaria.A)</f>
        <v xml:space="preserve"> - </v>
      </c>
      <c r="Q13" s="49">
        <f t="shared" si="10"/>
        <v>5</v>
      </c>
      <c r="R13" s="49">
        <f t="shared" si="10"/>
        <v>5</v>
      </c>
      <c r="S13" s="49">
        <f t="shared" si="10"/>
        <v>2</v>
      </c>
      <c r="T13" s="49" t="str">
        <f t="shared" si="10"/>
        <v xml:space="preserve"> - </v>
      </c>
      <c r="U13" s="49" t="str">
        <f t="shared" si="10"/>
        <v xml:space="preserve"> - </v>
      </c>
      <c r="V13" s="49" t="str">
        <f t="shared" si="10"/>
        <v xml:space="preserve"> - </v>
      </c>
      <c r="W13" s="49" t="str">
        <f t="shared" si="10"/>
        <v xml:space="preserve"> - </v>
      </c>
      <c r="X13" s="49" t="str">
        <f t="shared" si="10"/>
        <v xml:space="preserve"> - </v>
      </c>
      <c r="Y13" s="49" t="str">
        <f t="shared" si="10"/>
        <v xml:space="preserve"> - </v>
      </c>
      <c r="Z13" s="49" t="str">
        <f t="shared" si="10"/>
        <v xml:space="preserve"> - </v>
      </c>
      <c r="AA13" s="49" t="str">
        <f t="shared" si="10"/>
        <v xml:space="preserve"> - </v>
      </c>
      <c r="AB13" s="49" t="str">
        <f t="shared" si="10"/>
        <v xml:space="preserve"> - </v>
      </c>
      <c r="AC13" s="49" t="str">
        <f t="shared" si="10"/>
        <v xml:space="preserve"> - </v>
      </c>
      <c r="AD13" s="49" t="str">
        <f t="shared" si="10"/>
        <v xml:space="preserve"> - </v>
      </c>
      <c r="AE13" s="49" t="str">
        <f t="shared" si="10"/>
        <v xml:space="preserve"> - </v>
      </c>
      <c r="AF13" s="49" t="str">
        <f t="shared" si="10"/>
        <v xml:space="preserve"> - </v>
      </c>
      <c r="AG13" s="49" t="str">
        <f t="shared" si="10"/>
        <v xml:space="preserve"> - </v>
      </c>
      <c r="AH13" s="49" t="str">
        <f t="shared" si="10"/>
        <v xml:space="preserve"> - </v>
      </c>
      <c r="AI13" s="49" t="str">
        <f t="shared" si="10"/>
        <v xml:space="preserve"> - </v>
      </c>
      <c r="AJ13" s="49" t="str">
        <f t="shared" si="10"/>
        <v xml:space="preserve"> - </v>
      </c>
      <c r="AK13" s="49" t="str">
        <f t="shared" si="10"/>
        <v xml:space="preserve"> - </v>
      </c>
      <c r="AL13" s="49" t="str">
        <f t="shared" si="10"/>
        <v xml:space="preserve"> - </v>
      </c>
      <c r="AM13" s="49" t="str">
        <f t="shared" si="10"/>
        <v xml:space="preserve"> - </v>
      </c>
      <c r="AN13" s="49" t="str">
        <f t="shared" si="10"/>
        <v xml:space="preserve"> - </v>
      </c>
      <c r="AO13" s="49" t="str">
        <f t="shared" si="10"/>
        <v xml:space="preserve"> - </v>
      </c>
      <c r="AP13" s="49" t="str">
        <f t="shared" si="10"/>
        <v xml:space="preserve"> - </v>
      </c>
      <c r="AQ13" s="49" t="str">
        <f t="shared" si="10"/>
        <v xml:space="preserve"> - </v>
      </c>
      <c r="AR13" s="49" t="str">
        <f t="shared" si="10"/>
        <v xml:space="preserve"> - </v>
      </c>
      <c r="AS13" s="49" t="str">
        <f t="shared" si="10"/>
        <v xml:space="preserve"> - </v>
      </c>
      <c r="AT13" s="49" t="str">
        <f t="shared" si="10"/>
        <v xml:space="preserve"> - </v>
      </c>
      <c r="AU13" s="49" t="str">
        <f t="shared" si="10"/>
        <v xml:space="preserve"> - </v>
      </c>
      <c r="AV13" s="49" t="str">
        <f t="shared" si="10"/>
        <v xml:space="preserve"> - </v>
      </c>
      <c r="AW13" s="49" t="str">
        <f t="shared" si="10"/>
        <v xml:space="preserve"> - </v>
      </c>
    </row>
    <row r="14" spans="1:255" s="49" customFormat="1" x14ac:dyDescent="0.2">
      <c r="B14" s="81" t="s">
        <v>177</v>
      </c>
      <c r="C14" s="23"/>
      <c r="D14" s="23"/>
      <c r="E14" s="3"/>
      <c r="F14" s="50">
        <v>6.6</v>
      </c>
      <c r="G14" s="49">
        <f t="shared" si="4"/>
        <v>17</v>
      </c>
      <c r="H14" s="49">
        <f t="shared" ref="H14:AW14" si="11">IF(ISBLANK(Wilshere.J )," - ",Wilshere.J)</f>
        <v>2</v>
      </c>
      <c r="I14" s="49">
        <f t="shared" si="11"/>
        <v>1</v>
      </c>
      <c r="J14" s="49">
        <f t="shared" si="11"/>
        <v>0</v>
      </c>
      <c r="K14" s="49" t="str">
        <f t="shared" si="11"/>
        <v xml:space="preserve"> - </v>
      </c>
      <c r="L14" s="49">
        <f t="shared" si="11"/>
        <v>10</v>
      </c>
      <c r="M14" s="49">
        <f t="shared" si="11"/>
        <v>0</v>
      </c>
      <c r="N14" s="49">
        <f t="shared" si="11"/>
        <v>1</v>
      </c>
      <c r="O14" s="49">
        <f t="shared" si="11"/>
        <v>2</v>
      </c>
      <c r="P14" s="49" t="str">
        <f t="shared" si="11"/>
        <v xml:space="preserve"> - </v>
      </c>
      <c r="Q14" s="49">
        <f t="shared" si="11"/>
        <v>1</v>
      </c>
      <c r="R14" s="49">
        <f t="shared" si="11"/>
        <v>0</v>
      </c>
      <c r="S14" s="49">
        <f t="shared" si="11"/>
        <v>0</v>
      </c>
      <c r="T14" s="49" t="str">
        <f t="shared" si="11"/>
        <v xml:space="preserve"> - </v>
      </c>
      <c r="U14" s="49" t="str">
        <f t="shared" si="11"/>
        <v xml:space="preserve"> - </v>
      </c>
      <c r="V14" s="49" t="str">
        <f t="shared" si="11"/>
        <v xml:space="preserve"> - </v>
      </c>
      <c r="W14" s="49" t="str">
        <f t="shared" si="11"/>
        <v xml:space="preserve"> - </v>
      </c>
      <c r="X14" s="49" t="str">
        <f t="shared" si="11"/>
        <v xml:space="preserve"> - </v>
      </c>
      <c r="Y14" s="49" t="str">
        <f t="shared" si="11"/>
        <v xml:space="preserve"> - </v>
      </c>
      <c r="Z14" s="49" t="str">
        <f t="shared" si="11"/>
        <v xml:space="preserve"> - </v>
      </c>
      <c r="AA14" s="49" t="str">
        <f t="shared" si="11"/>
        <v xml:space="preserve"> - </v>
      </c>
      <c r="AB14" s="49" t="str">
        <f t="shared" si="11"/>
        <v xml:space="preserve"> - </v>
      </c>
      <c r="AC14" s="49" t="str">
        <f t="shared" si="11"/>
        <v xml:space="preserve"> - </v>
      </c>
      <c r="AD14" s="49" t="str">
        <f t="shared" si="11"/>
        <v xml:space="preserve"> - </v>
      </c>
      <c r="AE14" s="49" t="str">
        <f t="shared" si="11"/>
        <v xml:space="preserve"> - </v>
      </c>
      <c r="AF14" s="49" t="str">
        <f t="shared" si="11"/>
        <v xml:space="preserve"> - </v>
      </c>
      <c r="AG14" s="49" t="str">
        <f t="shared" si="11"/>
        <v xml:space="preserve"> - </v>
      </c>
      <c r="AH14" s="49" t="str">
        <f t="shared" si="11"/>
        <v xml:space="preserve"> - </v>
      </c>
      <c r="AI14" s="49" t="str">
        <f t="shared" si="11"/>
        <v xml:space="preserve"> - </v>
      </c>
      <c r="AJ14" s="49" t="str">
        <f t="shared" si="11"/>
        <v xml:space="preserve"> - </v>
      </c>
      <c r="AK14" s="49" t="str">
        <f t="shared" si="11"/>
        <v xml:space="preserve"> - </v>
      </c>
      <c r="AL14" s="49" t="str">
        <f t="shared" si="11"/>
        <v xml:space="preserve"> - </v>
      </c>
      <c r="AM14" s="49" t="str">
        <f t="shared" si="11"/>
        <v xml:space="preserve"> - </v>
      </c>
      <c r="AN14" s="49" t="str">
        <f t="shared" si="11"/>
        <v xml:space="preserve"> - </v>
      </c>
      <c r="AO14" s="49" t="str">
        <f t="shared" si="11"/>
        <v xml:space="preserve"> - </v>
      </c>
      <c r="AP14" s="49" t="str">
        <f t="shared" si="11"/>
        <v xml:space="preserve"> - </v>
      </c>
      <c r="AQ14" s="49" t="str">
        <f t="shared" si="11"/>
        <v xml:space="preserve"> - </v>
      </c>
      <c r="AR14" s="49" t="str">
        <f t="shared" si="11"/>
        <v xml:space="preserve"> - </v>
      </c>
      <c r="AS14" s="49" t="str">
        <f t="shared" si="11"/>
        <v xml:space="preserve"> - </v>
      </c>
      <c r="AT14" s="49" t="str">
        <f t="shared" si="11"/>
        <v xml:space="preserve"> - </v>
      </c>
      <c r="AU14" s="49" t="str">
        <f t="shared" si="11"/>
        <v xml:space="preserve"> - </v>
      </c>
      <c r="AV14" s="49" t="str">
        <f t="shared" si="11"/>
        <v xml:space="preserve"> - </v>
      </c>
      <c r="AW14" s="49" t="str">
        <f t="shared" si="11"/>
        <v xml:space="preserve"> - </v>
      </c>
    </row>
    <row r="15" spans="1:255" s="49" customFormat="1" x14ac:dyDescent="0.2">
      <c r="B15" s="81" t="s">
        <v>288</v>
      </c>
      <c r="C15" s="23"/>
      <c r="D15" s="23"/>
      <c r="E15" s="3"/>
      <c r="F15" s="50">
        <v>5</v>
      </c>
      <c r="G15" s="49">
        <f t="shared" si="4"/>
        <v>19</v>
      </c>
      <c r="H15" s="49">
        <f t="shared" ref="H15:AW15" si="12">IF(ISBLANK(Ramires )," - ",Ramires)</f>
        <v>0</v>
      </c>
      <c r="I15" s="49">
        <f t="shared" si="12"/>
        <v>1</v>
      </c>
      <c r="J15" s="49">
        <f t="shared" si="12"/>
        <v>12</v>
      </c>
      <c r="K15" s="49" t="str">
        <f t="shared" si="12"/>
        <v xml:space="preserve"> - </v>
      </c>
      <c r="L15" s="49">
        <f t="shared" si="12"/>
        <v>4</v>
      </c>
      <c r="M15" s="49">
        <f t="shared" si="12"/>
        <v>1</v>
      </c>
      <c r="N15" s="49">
        <f t="shared" si="12"/>
        <v>0</v>
      </c>
      <c r="O15" s="49">
        <f t="shared" si="12"/>
        <v>0</v>
      </c>
      <c r="P15" s="49" t="str">
        <f t="shared" si="12"/>
        <v xml:space="preserve"> - </v>
      </c>
      <c r="Q15" s="49">
        <f t="shared" si="12"/>
        <v>0</v>
      </c>
      <c r="R15" s="49">
        <f t="shared" si="12"/>
        <v>0</v>
      </c>
      <c r="S15" s="49">
        <f t="shared" si="12"/>
        <v>1</v>
      </c>
      <c r="T15" s="49" t="str">
        <f t="shared" si="12"/>
        <v xml:space="preserve"> - </v>
      </c>
      <c r="U15" s="49" t="str">
        <f t="shared" si="12"/>
        <v xml:space="preserve"> - </v>
      </c>
      <c r="V15" s="49" t="str">
        <f t="shared" si="12"/>
        <v xml:space="preserve"> - </v>
      </c>
      <c r="W15" s="49" t="str">
        <f t="shared" si="12"/>
        <v xml:space="preserve"> - </v>
      </c>
      <c r="X15" s="49" t="str">
        <f t="shared" si="12"/>
        <v xml:space="preserve"> - </v>
      </c>
      <c r="Y15" s="49" t="str">
        <f t="shared" si="12"/>
        <v xml:space="preserve"> - </v>
      </c>
      <c r="Z15" s="49" t="str">
        <f t="shared" si="12"/>
        <v xml:space="preserve"> - </v>
      </c>
      <c r="AA15" s="49" t="str">
        <f t="shared" si="12"/>
        <v xml:space="preserve"> - </v>
      </c>
      <c r="AB15" s="49" t="str">
        <f t="shared" si="12"/>
        <v xml:space="preserve"> - </v>
      </c>
      <c r="AC15" s="49" t="str">
        <f t="shared" si="12"/>
        <v xml:space="preserve"> - </v>
      </c>
      <c r="AD15" s="49" t="str">
        <f t="shared" si="12"/>
        <v xml:space="preserve"> - </v>
      </c>
      <c r="AE15" s="49" t="str">
        <f t="shared" si="12"/>
        <v xml:space="preserve"> - </v>
      </c>
      <c r="AF15" s="49" t="str">
        <f t="shared" si="12"/>
        <v xml:space="preserve"> - </v>
      </c>
      <c r="AG15" s="49" t="str">
        <f t="shared" si="12"/>
        <v xml:space="preserve"> - </v>
      </c>
      <c r="AH15" s="49" t="str">
        <f t="shared" si="12"/>
        <v xml:space="preserve"> - </v>
      </c>
      <c r="AI15" s="49" t="str">
        <f t="shared" si="12"/>
        <v xml:space="preserve"> - </v>
      </c>
      <c r="AJ15" s="49" t="str">
        <f t="shared" si="12"/>
        <v xml:space="preserve"> - </v>
      </c>
      <c r="AK15" s="49" t="str">
        <f t="shared" si="12"/>
        <v xml:space="preserve"> - </v>
      </c>
      <c r="AL15" s="49" t="str">
        <f t="shared" si="12"/>
        <v xml:space="preserve"> - </v>
      </c>
      <c r="AM15" s="49" t="str">
        <f t="shared" si="12"/>
        <v xml:space="preserve"> - </v>
      </c>
      <c r="AN15" s="49" t="str">
        <f t="shared" si="12"/>
        <v xml:space="preserve"> - </v>
      </c>
      <c r="AO15" s="49" t="str">
        <f t="shared" si="12"/>
        <v xml:space="preserve"> - </v>
      </c>
      <c r="AP15" s="49" t="str">
        <f t="shared" si="12"/>
        <v xml:space="preserve"> - </v>
      </c>
      <c r="AQ15" s="49" t="str">
        <f t="shared" si="12"/>
        <v xml:space="preserve"> - </v>
      </c>
      <c r="AR15" s="49" t="str">
        <f t="shared" si="12"/>
        <v xml:space="preserve"> - </v>
      </c>
      <c r="AS15" s="49" t="str">
        <f t="shared" si="12"/>
        <v xml:space="preserve"> - </v>
      </c>
      <c r="AT15" s="49" t="str">
        <f t="shared" si="12"/>
        <v xml:space="preserve"> - </v>
      </c>
      <c r="AU15" s="49" t="str">
        <f t="shared" si="12"/>
        <v xml:space="preserve"> - </v>
      </c>
      <c r="AV15" s="49" t="str">
        <f t="shared" si="12"/>
        <v xml:space="preserve"> - </v>
      </c>
      <c r="AW15" s="49" t="str">
        <f t="shared" si="12"/>
        <v xml:space="preserve"> - </v>
      </c>
    </row>
    <row r="16" spans="1:255" s="49" customFormat="1" x14ac:dyDescent="0.2">
      <c r="B16" s="81" t="s">
        <v>220</v>
      </c>
      <c r="C16" s="23"/>
      <c r="D16" s="23"/>
      <c r="E16" s="3"/>
      <c r="F16" s="50">
        <v>3.6</v>
      </c>
      <c r="G16" s="49">
        <f t="shared" si="4"/>
        <v>7</v>
      </c>
      <c r="H16" s="49">
        <f t="shared" ref="H16:AW16" si="13">IF(ISBLANK(Nolan.K )," - ",Nolan.K)</f>
        <v>2</v>
      </c>
      <c r="I16" s="49">
        <f t="shared" si="13"/>
        <v>0</v>
      </c>
      <c r="J16" s="49">
        <f t="shared" si="13"/>
        <v>0</v>
      </c>
      <c r="K16" s="49" t="str">
        <f t="shared" si="13"/>
        <v xml:space="preserve"> - </v>
      </c>
      <c r="L16" s="49">
        <f t="shared" si="13"/>
        <v>0</v>
      </c>
      <c r="M16" s="49">
        <f t="shared" si="13"/>
        <v>0</v>
      </c>
      <c r="N16" s="49">
        <f t="shared" si="13"/>
        <v>1</v>
      </c>
      <c r="O16" s="49">
        <f t="shared" si="13"/>
        <v>1</v>
      </c>
      <c r="P16" s="49" t="str">
        <f t="shared" si="13"/>
        <v xml:space="preserve"> - </v>
      </c>
      <c r="Q16" s="49">
        <f t="shared" si="13"/>
        <v>1</v>
      </c>
      <c r="R16" s="49">
        <f t="shared" si="13"/>
        <v>1</v>
      </c>
      <c r="S16" s="49">
        <f t="shared" si="13"/>
        <v>1</v>
      </c>
      <c r="T16" s="49" t="str">
        <f t="shared" si="13"/>
        <v xml:space="preserve"> - </v>
      </c>
      <c r="U16" s="49" t="str">
        <f t="shared" si="13"/>
        <v xml:space="preserve"> - </v>
      </c>
      <c r="V16" s="49" t="str">
        <f t="shared" si="13"/>
        <v xml:space="preserve"> - </v>
      </c>
      <c r="W16" s="49" t="str">
        <f t="shared" si="13"/>
        <v xml:space="preserve"> - </v>
      </c>
      <c r="X16" s="49" t="str">
        <f t="shared" si="13"/>
        <v xml:space="preserve"> - </v>
      </c>
      <c r="Y16" s="49" t="str">
        <f t="shared" si="13"/>
        <v xml:space="preserve"> - </v>
      </c>
      <c r="Z16" s="49" t="str">
        <f t="shared" si="13"/>
        <v xml:space="preserve"> - </v>
      </c>
      <c r="AA16" s="49" t="str">
        <f t="shared" si="13"/>
        <v xml:space="preserve"> - </v>
      </c>
      <c r="AB16" s="49" t="str">
        <f t="shared" si="13"/>
        <v xml:space="preserve"> - </v>
      </c>
      <c r="AC16" s="49" t="str">
        <f t="shared" si="13"/>
        <v xml:space="preserve"> - </v>
      </c>
      <c r="AD16" s="49" t="str">
        <f t="shared" si="13"/>
        <v xml:space="preserve"> - </v>
      </c>
      <c r="AE16" s="49" t="str">
        <f t="shared" si="13"/>
        <v xml:space="preserve"> - </v>
      </c>
      <c r="AF16" s="49" t="str">
        <f t="shared" si="13"/>
        <v xml:space="preserve"> - </v>
      </c>
      <c r="AG16" s="49" t="str">
        <f t="shared" si="13"/>
        <v xml:space="preserve"> - </v>
      </c>
      <c r="AH16" s="49" t="str">
        <f t="shared" si="13"/>
        <v xml:space="preserve"> - </v>
      </c>
      <c r="AI16" s="49" t="str">
        <f t="shared" si="13"/>
        <v xml:space="preserve"> - </v>
      </c>
      <c r="AJ16" s="49" t="str">
        <f t="shared" si="13"/>
        <v xml:space="preserve"> - </v>
      </c>
      <c r="AK16" s="49" t="str">
        <f t="shared" si="13"/>
        <v xml:space="preserve"> - </v>
      </c>
      <c r="AL16" s="49" t="str">
        <f t="shared" si="13"/>
        <v xml:space="preserve"> - </v>
      </c>
      <c r="AM16" s="49" t="str">
        <f t="shared" si="13"/>
        <v xml:space="preserve"> - </v>
      </c>
      <c r="AN16" s="49" t="str">
        <f t="shared" si="13"/>
        <v xml:space="preserve"> - </v>
      </c>
      <c r="AO16" s="49" t="str">
        <f t="shared" si="13"/>
        <v xml:space="preserve"> - </v>
      </c>
      <c r="AP16" s="49" t="str">
        <f t="shared" si="13"/>
        <v xml:space="preserve"> - </v>
      </c>
      <c r="AQ16" s="49" t="str">
        <f t="shared" si="13"/>
        <v xml:space="preserve"> - </v>
      </c>
      <c r="AR16" s="49" t="str">
        <f t="shared" si="13"/>
        <v xml:space="preserve"> - </v>
      </c>
      <c r="AS16" s="49" t="str">
        <f t="shared" si="13"/>
        <v xml:space="preserve"> - </v>
      </c>
      <c r="AT16" s="49" t="str">
        <f t="shared" si="13"/>
        <v xml:space="preserve"> - </v>
      </c>
      <c r="AU16" s="49" t="str">
        <f t="shared" si="13"/>
        <v xml:space="preserve"> - </v>
      </c>
      <c r="AV16" s="49" t="str">
        <f t="shared" si="13"/>
        <v xml:space="preserve"> - </v>
      </c>
      <c r="AW16" s="49" t="str">
        <f t="shared" si="13"/>
        <v xml:space="preserve"> - </v>
      </c>
    </row>
    <row r="17" spans="2:49" s="49" customFormat="1" x14ac:dyDescent="0.2">
      <c r="B17" s="81" t="s">
        <v>618</v>
      </c>
      <c r="C17" s="23"/>
      <c r="D17" s="23"/>
      <c r="E17" s="3"/>
      <c r="F17" s="50">
        <v>21.1</v>
      </c>
      <c r="G17" s="49">
        <f t="shared" si="4"/>
        <v>60</v>
      </c>
      <c r="H17" s="49">
        <f t="shared" ref="H17:AW17" si="14">IF(ISBLANK(Sanchez.A )," - ",Sanchez.A)</f>
        <v>5</v>
      </c>
      <c r="I17" s="49">
        <f t="shared" si="14"/>
        <v>2</v>
      </c>
      <c r="J17" s="49">
        <f t="shared" si="14"/>
        <v>7</v>
      </c>
      <c r="K17" s="49" t="str">
        <f t="shared" si="14"/>
        <v xml:space="preserve"> - </v>
      </c>
      <c r="L17" s="49">
        <f t="shared" si="14"/>
        <v>9</v>
      </c>
      <c r="M17" s="49">
        <f t="shared" si="14"/>
        <v>0</v>
      </c>
      <c r="N17" s="49">
        <f t="shared" si="14"/>
        <v>1</v>
      </c>
      <c r="O17" s="49">
        <f t="shared" si="14"/>
        <v>2</v>
      </c>
      <c r="P17" s="49" t="str">
        <f t="shared" si="14"/>
        <v xml:space="preserve"> - </v>
      </c>
      <c r="Q17" s="49">
        <f t="shared" si="14"/>
        <v>10</v>
      </c>
      <c r="R17" s="49">
        <f t="shared" si="14"/>
        <v>12</v>
      </c>
      <c r="S17" s="49">
        <f t="shared" si="14"/>
        <v>12</v>
      </c>
      <c r="T17" s="49" t="str">
        <f t="shared" si="14"/>
        <v xml:space="preserve"> - </v>
      </c>
      <c r="U17" s="49" t="str">
        <f t="shared" si="14"/>
        <v xml:space="preserve"> - </v>
      </c>
      <c r="V17" s="49" t="str">
        <f t="shared" si="14"/>
        <v xml:space="preserve"> - </v>
      </c>
      <c r="W17" s="49" t="str">
        <f t="shared" si="14"/>
        <v xml:space="preserve"> - </v>
      </c>
      <c r="X17" s="49" t="str">
        <f t="shared" si="14"/>
        <v xml:space="preserve"> - </v>
      </c>
      <c r="Y17" s="49" t="str">
        <f t="shared" si="14"/>
        <v xml:space="preserve"> - </v>
      </c>
      <c r="Z17" s="49" t="str">
        <f t="shared" si="14"/>
        <v xml:space="preserve"> - </v>
      </c>
      <c r="AA17" s="49" t="str">
        <f t="shared" si="14"/>
        <v xml:space="preserve"> - </v>
      </c>
      <c r="AB17" s="49" t="str">
        <f t="shared" si="14"/>
        <v xml:space="preserve"> - </v>
      </c>
      <c r="AC17" s="49" t="str">
        <f t="shared" si="14"/>
        <v xml:space="preserve"> - </v>
      </c>
      <c r="AD17" s="49" t="str">
        <f t="shared" si="14"/>
        <v xml:space="preserve"> - </v>
      </c>
      <c r="AE17" s="49" t="str">
        <f t="shared" si="14"/>
        <v xml:space="preserve"> - </v>
      </c>
      <c r="AF17" s="49" t="str">
        <f t="shared" si="14"/>
        <v xml:space="preserve"> - </v>
      </c>
      <c r="AG17" s="49" t="str">
        <f t="shared" si="14"/>
        <v xml:space="preserve"> - </v>
      </c>
      <c r="AH17" s="49" t="str">
        <f t="shared" si="14"/>
        <v xml:space="preserve"> - </v>
      </c>
      <c r="AI17" s="49" t="str">
        <f t="shared" si="14"/>
        <v xml:space="preserve"> - </v>
      </c>
      <c r="AJ17" s="49" t="str">
        <f t="shared" si="14"/>
        <v xml:space="preserve"> - </v>
      </c>
      <c r="AK17" s="49" t="str">
        <f t="shared" si="14"/>
        <v xml:space="preserve"> - </v>
      </c>
      <c r="AL17" s="49" t="str">
        <f t="shared" si="14"/>
        <v xml:space="preserve"> - </v>
      </c>
      <c r="AM17" s="49" t="str">
        <f t="shared" si="14"/>
        <v xml:space="preserve"> - </v>
      </c>
      <c r="AN17" s="49" t="str">
        <f t="shared" si="14"/>
        <v xml:space="preserve"> - </v>
      </c>
      <c r="AO17" s="49" t="str">
        <f t="shared" si="14"/>
        <v xml:space="preserve"> - </v>
      </c>
      <c r="AP17" s="49" t="str">
        <f t="shared" si="14"/>
        <v xml:space="preserve"> - </v>
      </c>
      <c r="AQ17" s="49" t="str">
        <f t="shared" si="14"/>
        <v xml:space="preserve"> - </v>
      </c>
      <c r="AR17" s="49" t="str">
        <f t="shared" si="14"/>
        <v xml:space="preserve"> - </v>
      </c>
      <c r="AS17" s="49" t="str">
        <f t="shared" si="14"/>
        <v xml:space="preserve"> - </v>
      </c>
      <c r="AT17" s="49" t="str">
        <f t="shared" si="14"/>
        <v xml:space="preserve"> - </v>
      </c>
      <c r="AU17" s="49" t="str">
        <f t="shared" si="14"/>
        <v xml:space="preserve"> - </v>
      </c>
      <c r="AV17" s="49" t="str">
        <f t="shared" si="14"/>
        <v xml:space="preserve"> - </v>
      </c>
      <c r="AW17" s="49" t="str">
        <f t="shared" si="14"/>
        <v xml:space="preserve"> - </v>
      </c>
    </row>
    <row r="18" spans="2:49" s="49" customFormat="1" x14ac:dyDescent="0.2">
      <c r="B18" s="81" t="s">
        <v>483</v>
      </c>
      <c r="C18" s="23"/>
      <c r="D18" s="23"/>
      <c r="E18" s="3"/>
      <c r="F18" s="50">
        <v>4.8</v>
      </c>
      <c r="G18" s="49">
        <f t="shared" si="4"/>
        <v>30</v>
      </c>
      <c r="H18" s="49">
        <f t="shared" ref="H18:AW18" si="15">IF(ISBLANK(Cisse.P )," - ",Cisse.P)</f>
        <v>0</v>
      </c>
      <c r="I18" s="49">
        <f t="shared" si="15"/>
        <v>0</v>
      </c>
      <c r="J18" s="49">
        <f t="shared" si="15"/>
        <v>0</v>
      </c>
      <c r="K18" s="49" t="str">
        <f t="shared" si="15"/>
        <v xml:space="preserve"> - </v>
      </c>
      <c r="L18" s="49">
        <f t="shared" si="15"/>
        <v>0</v>
      </c>
      <c r="M18" s="49">
        <f t="shared" si="15"/>
        <v>11</v>
      </c>
      <c r="N18" s="49">
        <f t="shared" si="15"/>
        <v>0</v>
      </c>
      <c r="O18" s="49">
        <f t="shared" si="15"/>
        <v>12</v>
      </c>
      <c r="P18" s="49" t="str">
        <f t="shared" si="15"/>
        <v xml:space="preserve"> - </v>
      </c>
      <c r="Q18" s="49">
        <f t="shared" si="15"/>
        <v>5</v>
      </c>
      <c r="R18" s="49">
        <f t="shared" si="15"/>
        <v>0</v>
      </c>
      <c r="S18" s="49">
        <f t="shared" si="15"/>
        <v>2</v>
      </c>
      <c r="T18" s="49" t="str">
        <f t="shared" si="15"/>
        <v xml:space="preserve"> - </v>
      </c>
      <c r="U18" s="49" t="str">
        <f t="shared" si="15"/>
        <v xml:space="preserve"> - </v>
      </c>
      <c r="V18" s="49" t="str">
        <f t="shared" si="15"/>
        <v xml:space="preserve"> - </v>
      </c>
      <c r="W18" s="49" t="str">
        <f t="shared" si="15"/>
        <v xml:space="preserve"> - </v>
      </c>
      <c r="X18" s="49" t="str">
        <f t="shared" si="15"/>
        <v xml:space="preserve"> - </v>
      </c>
      <c r="Y18" s="49" t="str">
        <f t="shared" si="15"/>
        <v xml:space="preserve"> - </v>
      </c>
      <c r="Z18" s="49" t="str">
        <f t="shared" si="15"/>
        <v xml:space="preserve"> - </v>
      </c>
      <c r="AA18" s="49" t="str">
        <f t="shared" si="15"/>
        <v xml:space="preserve"> - </v>
      </c>
      <c r="AB18" s="49" t="str">
        <f t="shared" si="15"/>
        <v xml:space="preserve"> - </v>
      </c>
      <c r="AC18" s="49" t="str">
        <f t="shared" si="15"/>
        <v xml:space="preserve"> - </v>
      </c>
      <c r="AD18" s="49" t="str">
        <f t="shared" si="15"/>
        <v xml:space="preserve"> - </v>
      </c>
      <c r="AE18" s="49" t="str">
        <f t="shared" si="15"/>
        <v xml:space="preserve"> - </v>
      </c>
      <c r="AF18" s="49" t="str">
        <f t="shared" si="15"/>
        <v xml:space="preserve"> - </v>
      </c>
      <c r="AG18" s="49" t="str">
        <f t="shared" si="15"/>
        <v xml:space="preserve"> - </v>
      </c>
      <c r="AH18" s="49" t="str">
        <f t="shared" si="15"/>
        <v xml:space="preserve"> - </v>
      </c>
      <c r="AI18" s="49" t="str">
        <f t="shared" si="15"/>
        <v xml:space="preserve"> - </v>
      </c>
      <c r="AJ18" s="49" t="str">
        <f t="shared" si="15"/>
        <v xml:space="preserve"> - </v>
      </c>
      <c r="AK18" s="49" t="str">
        <f t="shared" si="15"/>
        <v xml:space="preserve"> - </v>
      </c>
      <c r="AL18" s="49" t="str">
        <f t="shared" si="15"/>
        <v xml:space="preserve"> - </v>
      </c>
      <c r="AM18" s="49" t="str">
        <f t="shared" si="15"/>
        <v xml:space="preserve"> - </v>
      </c>
      <c r="AN18" s="49" t="str">
        <f t="shared" si="15"/>
        <v xml:space="preserve"> - </v>
      </c>
      <c r="AO18" s="49" t="str">
        <f t="shared" si="15"/>
        <v xml:space="preserve"> - </v>
      </c>
      <c r="AP18" s="49" t="str">
        <f t="shared" si="15"/>
        <v xml:space="preserve"> - </v>
      </c>
      <c r="AQ18" s="49" t="str">
        <f t="shared" si="15"/>
        <v xml:space="preserve"> - </v>
      </c>
      <c r="AR18" s="49" t="str">
        <f t="shared" si="15"/>
        <v xml:space="preserve"> - </v>
      </c>
      <c r="AS18" s="49" t="str">
        <f t="shared" si="15"/>
        <v xml:space="preserve"> - </v>
      </c>
      <c r="AT18" s="49" t="str">
        <f t="shared" si="15"/>
        <v xml:space="preserve"> - </v>
      </c>
      <c r="AU18" s="49" t="str">
        <f t="shared" si="15"/>
        <v xml:space="preserve"> - </v>
      </c>
      <c r="AV18" s="49" t="str">
        <f t="shared" si="15"/>
        <v xml:space="preserve"> - </v>
      </c>
      <c r="AW18" s="49" t="str">
        <f t="shared" si="15"/>
        <v xml:space="preserve"> - </v>
      </c>
    </row>
    <row r="19" spans="2:49" s="13" customFormat="1" x14ac:dyDescent="0.2">
      <c r="B19" s="17"/>
      <c r="C19" s="17"/>
      <c r="D19" s="17"/>
      <c r="E19" s="17"/>
      <c r="F19" s="55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</row>
    <row r="21" spans="2:49" x14ac:dyDescent="0.2">
      <c r="F21" s="16">
        <f>SUM(F4:F20)</f>
        <v>74.5</v>
      </c>
      <c r="G21" s="64">
        <f>SUM(G4:G20)</f>
        <v>222</v>
      </c>
      <c r="H21" s="13">
        <f t="shared" ref="H21:Q21" si="16">SUM(H4:H20)</f>
        <v>13</v>
      </c>
      <c r="I21" s="13">
        <f>SUM(I4:I20)</f>
        <v>11</v>
      </c>
      <c r="J21" s="13">
        <f t="shared" si="16"/>
        <v>37</v>
      </c>
      <c r="K21" s="13">
        <f t="shared" si="16"/>
        <v>0</v>
      </c>
      <c r="L21" s="13">
        <f t="shared" si="16"/>
        <v>24</v>
      </c>
      <c r="M21" s="13">
        <f t="shared" si="16"/>
        <v>16</v>
      </c>
      <c r="N21" s="13">
        <f t="shared" si="16"/>
        <v>6</v>
      </c>
      <c r="O21" s="13">
        <f t="shared" si="16"/>
        <v>22</v>
      </c>
      <c r="P21" s="13">
        <f t="shared" si="16"/>
        <v>0</v>
      </c>
      <c r="Q21" s="13">
        <f t="shared" si="16"/>
        <v>24</v>
      </c>
      <c r="R21" s="13">
        <f t="shared" ref="R21:AA21" si="17">SUM(R4:R20)</f>
        <v>34</v>
      </c>
      <c r="S21" s="13">
        <f t="shared" si="17"/>
        <v>35</v>
      </c>
      <c r="T21" s="13">
        <f t="shared" si="17"/>
        <v>0</v>
      </c>
      <c r="U21" s="13">
        <f t="shared" si="17"/>
        <v>0</v>
      </c>
      <c r="V21" s="13">
        <f t="shared" si="17"/>
        <v>0</v>
      </c>
      <c r="W21" s="13">
        <f t="shared" si="17"/>
        <v>0</v>
      </c>
      <c r="X21" s="13">
        <f t="shared" si="17"/>
        <v>0</v>
      </c>
      <c r="Y21" s="13">
        <f t="shared" si="17"/>
        <v>0</v>
      </c>
      <c r="Z21" s="13">
        <f t="shared" si="17"/>
        <v>0</v>
      </c>
      <c r="AA21" s="13">
        <f t="shared" si="17"/>
        <v>0</v>
      </c>
      <c r="AB21" s="13">
        <f t="shared" ref="AB21:AK21" si="18">SUM(AB4:AB20)</f>
        <v>0</v>
      </c>
      <c r="AC21" s="13">
        <f t="shared" si="18"/>
        <v>0</v>
      </c>
      <c r="AD21" s="13">
        <f t="shared" si="18"/>
        <v>0</v>
      </c>
      <c r="AE21" s="13">
        <f t="shared" si="18"/>
        <v>0</v>
      </c>
      <c r="AF21" s="13">
        <f t="shared" si="18"/>
        <v>0</v>
      </c>
      <c r="AG21" s="13">
        <f t="shared" si="18"/>
        <v>0</v>
      </c>
      <c r="AH21" s="13">
        <f t="shared" si="18"/>
        <v>0</v>
      </c>
      <c r="AI21" s="13">
        <f t="shared" si="18"/>
        <v>0</v>
      </c>
      <c r="AJ21" s="13">
        <f t="shared" si="18"/>
        <v>0</v>
      </c>
      <c r="AK21" s="13">
        <f t="shared" si="18"/>
        <v>0</v>
      </c>
      <c r="AL21" s="13">
        <f t="shared" ref="AL21:AU21" si="19">SUM(AL4:AL20)</f>
        <v>0</v>
      </c>
      <c r="AM21" s="13">
        <f t="shared" si="19"/>
        <v>0</v>
      </c>
      <c r="AN21" s="13">
        <f t="shared" si="19"/>
        <v>0</v>
      </c>
      <c r="AO21" s="13">
        <f t="shared" si="19"/>
        <v>0</v>
      </c>
      <c r="AP21" s="13">
        <f t="shared" si="19"/>
        <v>0</v>
      </c>
      <c r="AQ21" s="13">
        <f t="shared" si="19"/>
        <v>0</v>
      </c>
      <c r="AR21" s="13">
        <f t="shared" si="19"/>
        <v>0</v>
      </c>
      <c r="AS21" s="13">
        <f t="shared" si="19"/>
        <v>0</v>
      </c>
      <c r="AT21" s="13">
        <f t="shared" si="19"/>
        <v>0</v>
      </c>
      <c r="AU21" s="13">
        <f t="shared" si="19"/>
        <v>0</v>
      </c>
      <c r="AV21" s="13">
        <f t="shared" ref="AV21:AW21" si="20">SUM(AV4:AV20)</f>
        <v>0</v>
      </c>
      <c r="AW21" s="13">
        <f t="shared" si="20"/>
        <v>0</v>
      </c>
    </row>
    <row r="22" spans="2:49" x14ac:dyDescent="0.2">
      <c r="G22" s="13" t="s">
        <v>46</v>
      </c>
      <c r="H22" s="13">
        <f>RANK(H21,Scores!H3:H18)</f>
        <v>14</v>
      </c>
      <c r="I22" s="13">
        <f>RANK(I21,Scores!I3:I18)</f>
        <v>15</v>
      </c>
      <c r="J22" s="13">
        <f>RANK(J21,Scores!J3:J18)</f>
        <v>3</v>
      </c>
      <c r="K22" s="13">
        <f>RANK(K21,Scores!K3:K18)</f>
        <v>1</v>
      </c>
      <c r="L22" s="13">
        <f>RANK(L21,Scores!L3:L18)</f>
        <v>8</v>
      </c>
      <c r="M22" s="13">
        <f>RANK(M21,Scores!M3:M18)</f>
        <v>12</v>
      </c>
      <c r="N22" s="13">
        <f>RANK(N21,Scores!N3:N18)</f>
        <v>16</v>
      </c>
      <c r="O22" s="13">
        <f>RANK(O21,Scores!O3:O18)</f>
        <v>8</v>
      </c>
      <c r="P22" s="13">
        <f>RANK(P21,Scores!P3:P18)</f>
        <v>1</v>
      </c>
      <c r="Q22" s="13">
        <f>RANK(Q21,Scores!Q3:Q18)</f>
        <v>9</v>
      </c>
      <c r="R22" s="13">
        <f>RANK(R21,Scores!R3:R18)</f>
        <v>5</v>
      </c>
      <c r="S22" s="13">
        <f>RANK(S21,Scores!S3:S18)</f>
        <v>1</v>
      </c>
      <c r="T22" s="13">
        <f>RANK(T21,Scores!T3:T18)</f>
        <v>1</v>
      </c>
      <c r="U22" s="13">
        <f>RANK(U21,Scores!U3:U18)</f>
        <v>1</v>
      </c>
      <c r="V22" s="13">
        <f>RANK(V21,Scores!V3:V18)</f>
        <v>1</v>
      </c>
      <c r="W22" s="13">
        <f>RANK(W21,Scores!W3:W18)</f>
        <v>1</v>
      </c>
      <c r="X22" s="13">
        <f>RANK(X21,Scores!X3:X18)</f>
        <v>1</v>
      </c>
      <c r="Y22" s="13">
        <f>RANK(Y21,Scores!Y3:Y18)</f>
        <v>1</v>
      </c>
      <c r="Z22" s="13">
        <f>RANK(Z21,Scores!Z3:Z18)</f>
        <v>1</v>
      </c>
      <c r="AA22" s="13">
        <f>RANK(AA21,Scores!AA3:AA18)</f>
        <v>1</v>
      </c>
      <c r="AB22" s="13">
        <f>RANK(AB21,Scores!AB3:AB18)</f>
        <v>1</v>
      </c>
      <c r="AC22" s="13">
        <f>RANK(AC21,Scores!AC3:AC18)</f>
        <v>1</v>
      </c>
      <c r="AD22" s="13">
        <f>RANK(AD21,Scores!AD3:AD18)</f>
        <v>1</v>
      </c>
      <c r="AE22" s="13">
        <f>RANK(AE21,Scores!AE3:AE18)</f>
        <v>1</v>
      </c>
      <c r="AF22" s="13">
        <f>RANK(AF21,Scores!AF3:AF18)</f>
        <v>1</v>
      </c>
      <c r="AG22" s="13">
        <f>RANK(AG21,Scores!AG3:AG18)</f>
        <v>1</v>
      </c>
      <c r="AH22" s="13">
        <f>RANK(AH21,Scores!AH3:AH18)</f>
        <v>1</v>
      </c>
      <c r="AI22" s="13">
        <f>RANK(AI21,Scores!AI3:AI18)</f>
        <v>1</v>
      </c>
      <c r="AJ22" s="13">
        <f>RANK(AJ21,Scores!AJ3:AJ18)</f>
        <v>1</v>
      </c>
      <c r="AK22" s="13">
        <f>RANK(AK21,Scores!AK3:AK18)</f>
        <v>1</v>
      </c>
      <c r="AL22" s="13">
        <f>RANK(AL21,Scores!AL3:AL18)</f>
        <v>1</v>
      </c>
      <c r="AM22" s="13">
        <f>RANK(AM21,Scores!AM3:AM18)</f>
        <v>1</v>
      </c>
      <c r="AN22" s="13">
        <f>RANK(AN21,Scores!AN3:AN18)</f>
        <v>1</v>
      </c>
      <c r="AO22" s="13">
        <f>RANK(AO21,Scores!AO3:AO18)</f>
        <v>1</v>
      </c>
      <c r="AP22" s="13">
        <f>RANK(AP21,Scores!AP3:AP18)</f>
        <v>1</v>
      </c>
      <c r="AQ22" s="13">
        <f>RANK(AQ21,Scores!AQ3:AQ18)</f>
        <v>1</v>
      </c>
      <c r="AR22" s="13">
        <f>RANK(AR21,Scores!AR3:AR18)</f>
        <v>1</v>
      </c>
      <c r="AS22" s="13">
        <f>RANK(AS21,Scores!AS3:AS18)</f>
        <v>1</v>
      </c>
      <c r="AT22" s="13">
        <f>RANK(AT21,Scores!AT3:AT18)</f>
        <v>1</v>
      </c>
      <c r="AU22" s="13">
        <f>RANK(AU21,Scores!AU3:AU18)</f>
        <v>1</v>
      </c>
      <c r="AV22" s="13">
        <f>RANK(AV21,Scores!AV3:AV18)</f>
        <v>1</v>
      </c>
      <c r="AW22" s="13">
        <f>RANK(AW21,Scores!AW3:AW18)</f>
        <v>1</v>
      </c>
    </row>
    <row r="23" spans="2:49" x14ac:dyDescent="0.2">
      <c r="B23" s="10" t="s">
        <v>65</v>
      </c>
      <c r="F23" s="16">
        <f>75-F21</f>
        <v>0.5</v>
      </c>
    </row>
    <row r="24" spans="2:49" x14ac:dyDescent="0.2">
      <c r="G24" s="13" t="s">
        <v>2</v>
      </c>
      <c r="H24" s="13">
        <f>H21</f>
        <v>13</v>
      </c>
      <c r="I24" s="13">
        <f t="shared" ref="I24:R24" si="21">H24+I21</f>
        <v>24</v>
      </c>
      <c r="J24" s="13">
        <f t="shared" si="21"/>
        <v>61</v>
      </c>
      <c r="K24" s="13">
        <f t="shared" si="21"/>
        <v>61</v>
      </c>
      <c r="L24" s="13">
        <f t="shared" si="21"/>
        <v>85</v>
      </c>
      <c r="M24" s="13">
        <f t="shared" si="21"/>
        <v>101</v>
      </c>
      <c r="N24" s="13">
        <f t="shared" si="21"/>
        <v>107</v>
      </c>
      <c r="O24" s="13">
        <f t="shared" si="21"/>
        <v>129</v>
      </c>
      <c r="P24" s="13">
        <f t="shared" si="21"/>
        <v>129</v>
      </c>
      <c r="Q24" s="13">
        <f t="shared" si="21"/>
        <v>153</v>
      </c>
      <c r="R24" s="13">
        <f t="shared" si="21"/>
        <v>187</v>
      </c>
      <c r="S24" s="13">
        <f t="shared" ref="S24:AB24" si="22">R24+S21</f>
        <v>222</v>
      </c>
      <c r="T24" s="13">
        <f t="shared" si="22"/>
        <v>222</v>
      </c>
      <c r="U24" s="13">
        <f t="shared" si="22"/>
        <v>222</v>
      </c>
      <c r="V24" s="13">
        <f t="shared" si="22"/>
        <v>222</v>
      </c>
      <c r="W24" s="13">
        <f t="shared" si="22"/>
        <v>222</v>
      </c>
      <c r="X24" s="13">
        <f t="shared" si="22"/>
        <v>222</v>
      </c>
      <c r="Y24" s="13">
        <f t="shared" si="22"/>
        <v>222</v>
      </c>
      <c r="Z24" s="13">
        <f t="shared" si="22"/>
        <v>222</v>
      </c>
      <c r="AA24" s="13">
        <f t="shared" si="22"/>
        <v>222</v>
      </c>
      <c r="AB24" s="13">
        <f t="shared" si="22"/>
        <v>222</v>
      </c>
      <c r="AC24" s="13">
        <f t="shared" ref="AC24:AL24" si="23">AB24+AC21</f>
        <v>222</v>
      </c>
      <c r="AD24" s="13">
        <f t="shared" si="23"/>
        <v>222</v>
      </c>
      <c r="AE24" s="13">
        <f t="shared" si="23"/>
        <v>222</v>
      </c>
      <c r="AF24" s="13">
        <f t="shared" si="23"/>
        <v>222</v>
      </c>
      <c r="AG24" s="13">
        <f t="shared" si="23"/>
        <v>222</v>
      </c>
      <c r="AH24" s="13">
        <f t="shared" si="23"/>
        <v>222</v>
      </c>
      <c r="AI24" s="13">
        <f t="shared" si="23"/>
        <v>222</v>
      </c>
      <c r="AJ24" s="13">
        <f t="shared" si="23"/>
        <v>222</v>
      </c>
      <c r="AK24" s="13">
        <f t="shared" si="23"/>
        <v>222</v>
      </c>
      <c r="AL24" s="13">
        <f t="shared" si="23"/>
        <v>222</v>
      </c>
      <c r="AM24" s="13">
        <f t="shared" ref="AM24:AT24" si="24">AL24+AM21</f>
        <v>222</v>
      </c>
      <c r="AN24" s="13">
        <f t="shared" si="24"/>
        <v>222</v>
      </c>
      <c r="AO24" s="13">
        <f t="shared" si="24"/>
        <v>222</v>
      </c>
      <c r="AP24" s="13">
        <f t="shared" si="24"/>
        <v>222</v>
      </c>
      <c r="AQ24" s="13">
        <f t="shared" si="24"/>
        <v>222</v>
      </c>
      <c r="AR24" s="13">
        <f t="shared" si="24"/>
        <v>222</v>
      </c>
      <c r="AS24" s="13">
        <f t="shared" si="24"/>
        <v>222</v>
      </c>
      <c r="AT24" s="13">
        <f t="shared" si="24"/>
        <v>222</v>
      </c>
      <c r="AU24" s="13">
        <f>AT24+AU21</f>
        <v>222</v>
      </c>
      <c r="AV24" s="13">
        <f t="shared" ref="AV24:AW24" si="25">AU24+AV21</f>
        <v>222</v>
      </c>
      <c r="AW24" s="13">
        <f t="shared" si="25"/>
        <v>222</v>
      </c>
    </row>
    <row r="25" spans="2:49" x14ac:dyDescent="0.2">
      <c r="G25" s="13" t="s">
        <v>47</v>
      </c>
      <c r="H25" s="13">
        <f>RANK(H24,TotalScores!H3:H18)</f>
        <v>14</v>
      </c>
      <c r="I25" s="13">
        <f>RANK(I24,TotalScores!I3:I18)</f>
        <v>16</v>
      </c>
      <c r="J25" s="13">
        <f>RANK(J24,TotalScores!J3:J18)</f>
        <v>12</v>
      </c>
      <c r="K25" s="13">
        <f>RANK(K24,TotalScores!K3:K18)</f>
        <v>12</v>
      </c>
      <c r="L25" s="13">
        <f>RANK(L24,TotalScores!L3:L18)</f>
        <v>12</v>
      </c>
      <c r="M25" s="13">
        <f>RANK(M24,TotalScores!M3:M18)</f>
        <v>12</v>
      </c>
      <c r="N25" s="13">
        <f>RANK(N24,TotalScores!N3:N18)</f>
        <v>13</v>
      </c>
      <c r="O25" s="13">
        <f>RANK(O24,TotalScores!O3:O18)</f>
        <v>14</v>
      </c>
      <c r="P25" s="13">
        <f>RANK(P24,TotalScores!P3:P18)</f>
        <v>14</v>
      </c>
      <c r="Q25" s="13">
        <f>RANK(Q24,TotalScores!Q3:Q18)</f>
        <v>13</v>
      </c>
      <c r="R25" s="13">
        <f>RANK(R24,TotalScores!R3:R18)</f>
        <v>12</v>
      </c>
      <c r="S25" s="13">
        <f>RANK(S24,TotalScores!S3:S18)</f>
        <v>11</v>
      </c>
      <c r="T25" s="13">
        <f>RANK(T24,TotalScores!T3:T18)</f>
        <v>11</v>
      </c>
      <c r="U25" s="13">
        <f>RANK(U24,TotalScores!U3:U18)</f>
        <v>11</v>
      </c>
      <c r="V25" s="13">
        <f>RANK(V24,TotalScores!V3:V18)</f>
        <v>11</v>
      </c>
      <c r="W25" s="13">
        <f>RANK(W24,TotalScores!W3:W18)</f>
        <v>11</v>
      </c>
      <c r="X25" s="13">
        <f>RANK(X24,TotalScores!X3:X18)</f>
        <v>11</v>
      </c>
      <c r="Y25" s="13">
        <f>RANK(Y24,TotalScores!Y3:Y18)</f>
        <v>11</v>
      </c>
      <c r="Z25" s="13">
        <f>RANK(Z24,TotalScores!Z3:Z18)</f>
        <v>11</v>
      </c>
      <c r="AA25" s="13">
        <f>RANK(AA24,TotalScores!AA3:AA18)</f>
        <v>11</v>
      </c>
      <c r="AB25" s="13">
        <f>RANK(AB24,TotalScores!AB3:AB18)</f>
        <v>11</v>
      </c>
      <c r="AC25" s="13">
        <f>RANK(AC24,TotalScores!AC3:AC18)</f>
        <v>11</v>
      </c>
      <c r="AD25" s="13">
        <f>RANK(AD24,TotalScores!AD3:AD18)</f>
        <v>11</v>
      </c>
      <c r="AE25" s="13">
        <f>RANK(AE24,TotalScores!AE3:AE18)</f>
        <v>11</v>
      </c>
      <c r="AF25" s="13">
        <f>RANK(AF24,TotalScores!AF3:AF18)</f>
        <v>11</v>
      </c>
      <c r="AG25" s="13">
        <f>RANK(AG24,TotalScores!AG3:AG18)</f>
        <v>11</v>
      </c>
      <c r="AH25" s="13">
        <f>RANK(AH24,TotalScores!AH3:AH18)</f>
        <v>11</v>
      </c>
      <c r="AI25" s="13">
        <f>RANK(AI24,TotalScores!AI3:AI18)</f>
        <v>11</v>
      </c>
      <c r="AJ25" s="13">
        <f>RANK(AJ24,TotalScores!AJ3:AJ18)</f>
        <v>11</v>
      </c>
      <c r="AK25" s="13">
        <f>RANK(AK24,TotalScores!AK3:AK18)</f>
        <v>11</v>
      </c>
      <c r="AL25" s="13">
        <f>RANK(AL24,TotalScores!AL3:AL18)</f>
        <v>11</v>
      </c>
      <c r="AM25" s="13">
        <f>RANK(AM24,TotalScores!AM3:AM18)</f>
        <v>11</v>
      </c>
      <c r="AN25" s="13">
        <f>RANK(AN24,TotalScores!AN3:AN18)</f>
        <v>11</v>
      </c>
      <c r="AO25" s="13">
        <f>RANK(AO24,TotalScores!AO3:AO18)</f>
        <v>11</v>
      </c>
      <c r="AP25" s="13">
        <f>RANK(AP24,TotalScores!AP3:AP18)</f>
        <v>11</v>
      </c>
      <c r="AQ25" s="13">
        <f>RANK(AQ24,TotalScores!AQ3:AQ18)</f>
        <v>11</v>
      </c>
      <c r="AR25" s="13">
        <f>RANK(AR24,TotalScores!AR3:AR18)</f>
        <v>11</v>
      </c>
      <c r="AS25" s="13">
        <f>RANK(AS24,TotalScores!AS3:AS18)</f>
        <v>11</v>
      </c>
      <c r="AT25" s="13">
        <f>RANK(AT24,TotalScores!AT3:AT18)</f>
        <v>11</v>
      </c>
      <c r="AU25" s="13">
        <f>RANK(AU24,TotalScores!AU3:AU18)</f>
        <v>11</v>
      </c>
      <c r="AV25" s="13">
        <f>RANK(AV24,TotalScores!AV3:AV18)</f>
        <v>11</v>
      </c>
      <c r="AW25" s="13">
        <f>RANK(AW24,TotalScores!AW3:AW18)</f>
        <v>9</v>
      </c>
    </row>
    <row r="27" spans="2:49" x14ac:dyDescent="0.2">
      <c r="H27" s="27"/>
    </row>
    <row r="32" spans="2:49" x14ac:dyDescent="0.2">
      <c r="J32" s="27"/>
    </row>
  </sheetData>
  <phoneticPr fontId="0" type="noConversion"/>
  <dataValidations count="5">
    <dataValidation type="list" showInputMessage="1" showErrorMessage="1" errorTitle="stop" sqref="B17:D18">
      <formula1>PlayerListFwd</formula1>
    </dataValidation>
    <dataValidation type="list" showInputMessage="1" showErrorMessage="1" errorTitle="stop" sqref="B16:D16">
      <formula1>PlayerListMidFwd</formula1>
    </dataValidation>
    <dataValidation type="list" showInputMessage="1" showErrorMessage="1" errorTitle="stop" sqref="B12:D15">
      <formula1>PlayerListMid</formula1>
    </dataValidation>
    <dataValidation type="list" showInputMessage="1" showErrorMessage="1" errorTitle="stop" sqref="B6:D11">
      <formula1>PlayerListDef</formula1>
    </dataValidation>
    <dataValidation type="list" showInputMessage="1" showErrorMessage="1" errorTitle="stop" sqref="B4:D5">
      <formula1>PlayerListGK</formula1>
    </dataValidation>
  </dataValidations>
  <hyperlinks>
    <hyperlink ref="B4" r:id="rId1" display="https://fantasyfootball.telegraph.co.uk/premierleague/statistics/points/1003"/>
    <hyperlink ref="B6" r:id="rId2" display="https://fantasyfootball.telegraph.co.uk/premierleague/statistics/points/2024"/>
    <hyperlink ref="B8" r:id="rId3" display="https://fantasyfootball.telegraph.co.uk/premierleague/statistics/points/2102"/>
    <hyperlink ref="B10" r:id="rId4" display="https://fantasyfootball.telegraph.co.uk/premierleague/statistics/points/2042"/>
    <hyperlink ref="B11" r:id="rId5" display="https://fantasyfootball.telegraph.co.uk/premierleague/statistics/points/2248"/>
    <hyperlink ref="B12" r:id="rId6" display="https://fantasyfootball.telegraph.co.uk/premierleague/statistics/points/3040"/>
    <hyperlink ref="B14" r:id="rId7" display="https://fantasyfootball.telegraph.co.uk/premierleague/statistics/points/3034"/>
    <hyperlink ref="B15" r:id="rId8" display="https://fantasyfootball.telegraph.co.uk/premierleague/statistics/points/3020"/>
    <hyperlink ref="B16" r:id="rId9" display="https://fantasyfootball.telegraph.co.uk/premierleague/statistics/points/3022"/>
    <hyperlink ref="B17" r:id="rId10" display="https://fantasyfootball.telegraph.co.uk/premierleague/statistics/points/4148"/>
    <hyperlink ref="B18" r:id="rId11" display="https://fantasyfootball.telegraph.co.uk/premierleague/statistics/points/4018"/>
    <hyperlink ref="B5" r:id="rId12" display="https://fantasyfootball.telegraph.co.uk/premierleague/statistics/points/1017"/>
    <hyperlink ref="B7" r:id="rId13" display="https://fantasyfootball.telegraph.co.uk/premierleague/statistics/points/2139"/>
    <hyperlink ref="B9" r:id="rId14" display="https://fantasyfootball.telegraph.co.uk/premierleague/statistics/points/2256"/>
    <hyperlink ref="B13" r:id="rId15" display="https://fantasyfootball.telegraph.co.uk/premierleague/statistics/points/3314"/>
  </hyperlinks>
  <printOptions gridLines="1" gridLinesSet="0"/>
  <pageMargins left="0.75" right="0.75" top="1" bottom="1" header="0.5" footer="0.5"/>
  <pageSetup orientation="portrait" horizontalDpi="204" verticalDpi="196" r:id="rId16"/>
  <headerFooter alignWithMargins="0">
    <oddHeader>&amp;A</oddHeader>
    <oddFooter>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W38"/>
  <sheetViews>
    <sheetView workbookViewId="0">
      <pane xSplit="7" ySplit="3" topLeftCell="H4" activePane="bottomRight" state="frozen"/>
      <selection activeCell="A24" sqref="A24"/>
      <selection pane="topRight" activeCell="A24" sqref="A24"/>
      <selection pane="bottomLeft" activeCell="A24" sqref="A24"/>
      <selection pane="bottomRight" activeCell="B14" sqref="B14"/>
    </sheetView>
  </sheetViews>
  <sheetFormatPr defaultRowHeight="12.75" x14ac:dyDescent="0.2"/>
  <cols>
    <col min="1" max="1" width="9.140625" hidden="1" customWidth="1"/>
    <col min="2" max="2" width="19" customWidth="1"/>
    <col min="3" max="4" width="0.140625" hidden="1" customWidth="1"/>
    <col min="5" max="5" width="3.28515625" hidden="1" customWidth="1"/>
    <col min="6" max="6" width="5.28515625" style="4" customWidth="1"/>
    <col min="7" max="7" width="11.140625" style="2" customWidth="1"/>
    <col min="8" max="49" width="10.140625" style="2" customWidth="1"/>
  </cols>
  <sheetData>
    <row r="1" spans="1:49" ht="20.25" x14ac:dyDescent="0.3">
      <c r="B1" s="79" t="s">
        <v>258</v>
      </c>
      <c r="C1" s="1"/>
      <c r="D1" s="1"/>
      <c r="E1" s="1"/>
    </row>
    <row r="2" spans="1:49" x14ac:dyDescent="0.2">
      <c r="B2" t="s">
        <v>0</v>
      </c>
      <c r="F2" s="4" t="s">
        <v>1</v>
      </c>
      <c r="G2" s="2" t="s">
        <v>2</v>
      </c>
      <c r="H2" s="21">
        <f>Scores!H1</f>
        <v>41870</v>
      </c>
      <c r="I2" s="21">
        <f>Scores!I1</f>
        <v>41877</v>
      </c>
      <c r="J2" s="21">
        <f>Scores!J1</f>
        <v>41884</v>
      </c>
      <c r="K2" s="21">
        <f>Scores!K1</f>
        <v>41891</v>
      </c>
      <c r="L2" s="21">
        <f>Scores!L1</f>
        <v>41898</v>
      </c>
      <c r="M2" s="21">
        <f>Scores!M1</f>
        <v>41905</v>
      </c>
      <c r="N2" s="21">
        <f>Scores!N1</f>
        <v>41912</v>
      </c>
      <c r="O2" s="21">
        <f>Scores!O1</f>
        <v>41919</v>
      </c>
      <c r="P2" s="21">
        <f>Scores!P1</f>
        <v>41926</v>
      </c>
      <c r="Q2" s="21">
        <f>Scores!Q1</f>
        <v>41933</v>
      </c>
      <c r="R2" s="21">
        <f>Scores!R1</f>
        <v>41940</v>
      </c>
      <c r="S2" s="21">
        <f>Scores!S1</f>
        <v>41947</v>
      </c>
      <c r="T2" s="21">
        <f>Scores!T1</f>
        <v>41954</v>
      </c>
      <c r="U2" s="21">
        <f>Scores!U1</f>
        <v>41961</v>
      </c>
      <c r="V2" s="21">
        <f>Scores!V1</f>
        <v>41968</v>
      </c>
      <c r="W2" s="21">
        <f>Scores!W1</f>
        <v>41975</v>
      </c>
      <c r="X2" s="21">
        <f>Scores!X1</f>
        <v>41982</v>
      </c>
      <c r="Y2" s="21">
        <f>Scores!Y1</f>
        <v>41989</v>
      </c>
      <c r="Z2" s="21">
        <f>Scores!Z1</f>
        <v>41996</v>
      </c>
      <c r="AA2" s="21">
        <f>Scores!AA1</f>
        <v>42003</v>
      </c>
      <c r="AB2" s="21">
        <f>Scores!AB1</f>
        <v>42010</v>
      </c>
      <c r="AC2" s="21">
        <f>Scores!AC1</f>
        <v>42017</v>
      </c>
      <c r="AD2" s="21">
        <f>Scores!AD1</f>
        <v>42024</v>
      </c>
      <c r="AE2" s="21">
        <f>Scores!AE1</f>
        <v>42031</v>
      </c>
      <c r="AF2" s="21">
        <f>Scores!AF1</f>
        <v>42038</v>
      </c>
      <c r="AG2" s="21">
        <f>Scores!AG1</f>
        <v>42045</v>
      </c>
      <c r="AH2" s="21">
        <f>Scores!AH1</f>
        <v>42052</v>
      </c>
      <c r="AI2" s="21">
        <f>Scores!AI1</f>
        <v>42059</v>
      </c>
      <c r="AJ2" s="21">
        <f>Scores!AJ1</f>
        <v>42066</v>
      </c>
      <c r="AK2" s="21">
        <f>Scores!AK1</f>
        <v>42073</v>
      </c>
      <c r="AL2" s="21">
        <f>Scores!AL1</f>
        <v>42080</v>
      </c>
      <c r="AM2" s="21">
        <f>Scores!AM1</f>
        <v>42087</v>
      </c>
      <c r="AN2" s="21">
        <f>Scores!AN1</f>
        <v>42094</v>
      </c>
      <c r="AO2" s="21">
        <f>Scores!AO1</f>
        <v>42101</v>
      </c>
      <c r="AP2" s="21">
        <f>Scores!AP1</f>
        <v>42108</v>
      </c>
      <c r="AQ2" s="21">
        <f>Scores!AQ1</f>
        <v>42115</v>
      </c>
      <c r="AR2" s="21">
        <f>Scores!AR1</f>
        <v>42122</v>
      </c>
      <c r="AS2" s="21">
        <f>Scores!AS1</f>
        <v>42129</v>
      </c>
      <c r="AT2" s="21">
        <f>Scores!AT1</f>
        <v>42136</v>
      </c>
      <c r="AU2" s="21">
        <f>Scores!AU1</f>
        <v>42143</v>
      </c>
      <c r="AV2" s="21">
        <f>Scores!AV1</f>
        <v>42150</v>
      </c>
      <c r="AW2" s="21">
        <f>Scores!AW1</f>
        <v>42157</v>
      </c>
    </row>
    <row r="3" spans="1:49" x14ac:dyDescent="0.2">
      <c r="H3" s="21" t="str">
        <f>Scores!H2</f>
        <v>Week 1</v>
      </c>
      <c r="I3" s="21" t="str">
        <f>Scores!I2</f>
        <v>Week 2</v>
      </c>
      <c r="J3" s="21" t="str">
        <f>Scores!J2</f>
        <v>Week 3</v>
      </c>
      <c r="K3" s="21" t="str">
        <f>Scores!K2</f>
        <v>Week 4</v>
      </c>
      <c r="L3" s="21" t="str">
        <f>Scores!L2</f>
        <v>Week 5</v>
      </c>
      <c r="M3" s="21" t="str">
        <f>Scores!M2</f>
        <v>Week 6</v>
      </c>
      <c r="N3" s="21" t="str">
        <f>Scores!N2</f>
        <v>Week 7</v>
      </c>
      <c r="O3" s="21" t="str">
        <f>Scores!O2</f>
        <v>Week 8</v>
      </c>
      <c r="P3" s="21" t="str">
        <f>Scores!P2</f>
        <v>Week 9</v>
      </c>
      <c r="Q3" s="21" t="str">
        <f>Scores!Q2</f>
        <v>Week 10</v>
      </c>
      <c r="R3" s="21" t="str">
        <f>Scores!R2</f>
        <v>Week 11</v>
      </c>
      <c r="S3" s="21" t="str">
        <f>Scores!S2</f>
        <v>Week 12</v>
      </c>
      <c r="T3" s="21" t="str">
        <f>Scores!T2</f>
        <v>Week 13</v>
      </c>
      <c r="U3" s="21" t="str">
        <f>Scores!U2</f>
        <v>Week 14</v>
      </c>
      <c r="V3" s="21" t="str">
        <f>Scores!V2</f>
        <v>Week 15</v>
      </c>
      <c r="W3" s="21" t="str">
        <f>Scores!W2</f>
        <v>Week 16</v>
      </c>
      <c r="X3" s="21" t="str">
        <f>Scores!X2</f>
        <v>Week 17</v>
      </c>
      <c r="Y3" s="21" t="str">
        <f>Scores!Y2</f>
        <v>Week 18</v>
      </c>
      <c r="Z3" s="21" t="str">
        <f>Scores!Z2</f>
        <v>Week 19</v>
      </c>
      <c r="AA3" s="21" t="str">
        <f>Scores!AA2</f>
        <v>Week 20</v>
      </c>
      <c r="AB3" s="21" t="str">
        <f>Scores!AB2</f>
        <v>Week 21</v>
      </c>
      <c r="AC3" s="21" t="str">
        <f>Scores!AC2</f>
        <v>Week 22</v>
      </c>
      <c r="AD3" s="21" t="str">
        <f>Scores!AD2</f>
        <v>Week 23</v>
      </c>
      <c r="AE3" s="21" t="str">
        <f>Scores!AE2</f>
        <v>Week 24</v>
      </c>
      <c r="AF3" s="21" t="str">
        <f>Scores!AF2</f>
        <v>Week 25</v>
      </c>
      <c r="AG3" s="21" t="str">
        <f>Scores!AG2</f>
        <v>Week 26</v>
      </c>
      <c r="AH3" s="21" t="str">
        <f>Scores!AH2</f>
        <v>Week 27</v>
      </c>
      <c r="AI3" s="21" t="str">
        <f>Scores!AI2</f>
        <v>Week 28</v>
      </c>
      <c r="AJ3" s="21" t="str">
        <f>Scores!AJ2</f>
        <v>Week 29</v>
      </c>
      <c r="AK3" s="21" t="str">
        <f>Scores!AK2</f>
        <v>Week 30</v>
      </c>
      <c r="AL3" s="21" t="str">
        <f>Scores!AL2</f>
        <v>Week 31</v>
      </c>
      <c r="AM3" s="21" t="str">
        <f>Scores!AM2</f>
        <v>Week 32</v>
      </c>
      <c r="AN3" s="21" t="str">
        <f>Scores!AN2</f>
        <v>Week 33</v>
      </c>
      <c r="AO3" s="21" t="str">
        <f>Scores!AO2</f>
        <v>Week 34</v>
      </c>
      <c r="AP3" s="21" t="str">
        <f>Scores!AP2</f>
        <v>Week 35</v>
      </c>
      <c r="AQ3" s="21" t="str">
        <f>Scores!AQ2</f>
        <v>Week 36</v>
      </c>
      <c r="AR3" s="21" t="str">
        <f>Scores!AR2</f>
        <v>Week 37</v>
      </c>
      <c r="AS3" s="21" t="str">
        <f>Scores!AS2</f>
        <v>Week 38</v>
      </c>
      <c r="AT3" s="21" t="str">
        <f>Scores!AT2</f>
        <v>Week 39</v>
      </c>
      <c r="AU3" s="21" t="str">
        <f>Scores!AU2</f>
        <v>Week 40</v>
      </c>
      <c r="AV3" s="21" t="str">
        <f>Scores!AV2</f>
        <v>Week 41</v>
      </c>
      <c r="AW3" s="21" t="str">
        <f>Scores!AW2</f>
        <v>Week 42</v>
      </c>
    </row>
    <row r="4" spans="1:49" s="23" customFormat="1" x14ac:dyDescent="0.2">
      <c r="B4" s="81" t="s">
        <v>202</v>
      </c>
      <c r="E4" s="3"/>
      <c r="F4" s="50">
        <v>6.3</v>
      </c>
      <c r="G4" s="49">
        <f>SUM(H4:AU4)</f>
        <v>23</v>
      </c>
      <c r="H4" s="49">
        <f t="shared" ref="H4:AW4" si="0">IF(ISBLANK(Mignolet.S )," - ",Mignolet.S)</f>
        <v>2</v>
      </c>
      <c r="I4" s="49">
        <f t="shared" si="0"/>
        <v>0</v>
      </c>
      <c r="J4" s="49">
        <f t="shared" si="0"/>
        <v>6</v>
      </c>
      <c r="K4" s="49" t="str">
        <f t="shared" si="0"/>
        <v xml:space="preserve"> - </v>
      </c>
      <c r="L4" s="49">
        <f t="shared" si="0"/>
        <v>2</v>
      </c>
      <c r="M4" s="49">
        <f t="shared" si="0"/>
        <v>0</v>
      </c>
      <c r="N4" s="49">
        <f t="shared" si="0"/>
        <v>2</v>
      </c>
      <c r="O4" s="49">
        <f t="shared" si="0"/>
        <v>2</v>
      </c>
      <c r="P4" s="49" t="str">
        <f t="shared" si="0"/>
        <v xml:space="preserve"> - </v>
      </c>
      <c r="Q4" s="49">
        <f t="shared" si="0"/>
        <v>1</v>
      </c>
      <c r="R4" s="49">
        <f t="shared" si="0"/>
        <v>6</v>
      </c>
      <c r="S4" s="49">
        <f t="shared" si="0"/>
        <v>2</v>
      </c>
      <c r="T4" s="49" t="str">
        <f t="shared" si="0"/>
        <v xml:space="preserve"> - </v>
      </c>
      <c r="U4" s="49" t="str">
        <f t="shared" si="0"/>
        <v xml:space="preserve"> - </v>
      </c>
      <c r="V4" s="49" t="str">
        <f t="shared" si="0"/>
        <v xml:space="preserve"> - </v>
      </c>
      <c r="W4" s="49" t="str">
        <f t="shared" si="0"/>
        <v xml:space="preserve"> - </v>
      </c>
      <c r="X4" s="49" t="str">
        <f t="shared" si="0"/>
        <v xml:space="preserve"> - </v>
      </c>
      <c r="Y4" s="49" t="str">
        <f t="shared" si="0"/>
        <v xml:space="preserve"> - </v>
      </c>
      <c r="Z4" s="49" t="str">
        <f t="shared" si="0"/>
        <v xml:space="preserve"> - </v>
      </c>
      <c r="AA4" s="49" t="str">
        <f t="shared" si="0"/>
        <v xml:space="preserve"> - </v>
      </c>
      <c r="AB4" s="49" t="str">
        <f t="shared" si="0"/>
        <v xml:space="preserve"> - </v>
      </c>
      <c r="AC4" s="49" t="str">
        <f t="shared" si="0"/>
        <v xml:space="preserve"> - </v>
      </c>
      <c r="AD4" s="49" t="str">
        <f t="shared" si="0"/>
        <v xml:space="preserve"> - </v>
      </c>
      <c r="AE4" s="49" t="str">
        <f t="shared" si="0"/>
        <v xml:space="preserve"> - </v>
      </c>
      <c r="AF4" s="49" t="str">
        <f t="shared" si="0"/>
        <v xml:space="preserve"> - </v>
      </c>
      <c r="AG4" s="49" t="str">
        <f t="shared" si="0"/>
        <v xml:space="preserve"> - </v>
      </c>
      <c r="AH4" s="49" t="str">
        <f t="shared" si="0"/>
        <v xml:space="preserve"> - </v>
      </c>
      <c r="AI4" s="49" t="str">
        <f t="shared" si="0"/>
        <v xml:space="preserve"> - </v>
      </c>
      <c r="AJ4" s="49" t="str">
        <f t="shared" si="0"/>
        <v xml:space="preserve"> - </v>
      </c>
      <c r="AK4" s="49" t="str">
        <f t="shared" si="0"/>
        <v xml:space="preserve"> - </v>
      </c>
      <c r="AL4" s="49" t="str">
        <f t="shared" si="0"/>
        <v xml:space="preserve"> - </v>
      </c>
      <c r="AM4" s="49" t="str">
        <f t="shared" si="0"/>
        <v xml:space="preserve"> - </v>
      </c>
      <c r="AN4" s="49" t="str">
        <f t="shared" si="0"/>
        <v xml:space="preserve"> - </v>
      </c>
      <c r="AO4" s="49" t="str">
        <f t="shared" si="0"/>
        <v xml:space="preserve"> - </v>
      </c>
      <c r="AP4" s="49" t="str">
        <f t="shared" si="0"/>
        <v xml:space="preserve"> - </v>
      </c>
      <c r="AQ4" s="49" t="str">
        <f t="shared" si="0"/>
        <v xml:space="preserve"> - </v>
      </c>
      <c r="AR4" s="49" t="str">
        <f t="shared" si="0"/>
        <v xml:space="preserve"> - </v>
      </c>
      <c r="AS4" s="49" t="str">
        <f t="shared" si="0"/>
        <v xml:space="preserve"> - </v>
      </c>
      <c r="AT4" s="49" t="str">
        <f t="shared" si="0"/>
        <v xml:space="preserve"> - </v>
      </c>
      <c r="AU4" s="49" t="str">
        <f t="shared" si="0"/>
        <v xml:space="preserve"> - </v>
      </c>
      <c r="AV4" s="49" t="str">
        <f t="shared" si="0"/>
        <v xml:space="preserve"> - </v>
      </c>
      <c r="AW4" s="49" t="str">
        <f t="shared" si="0"/>
        <v xml:space="preserve"> - </v>
      </c>
    </row>
    <row r="5" spans="1:49" s="23" customFormat="1" x14ac:dyDescent="0.2">
      <c r="B5" s="81" t="s">
        <v>310</v>
      </c>
      <c r="E5" s="3"/>
      <c r="F5" s="50">
        <v>7</v>
      </c>
      <c r="G5" s="49">
        <f>SUM(H5:AU5)</f>
        <v>28</v>
      </c>
      <c r="H5" s="49">
        <f t="shared" ref="H5:AW5" si="1">IF(ISBLANK(Mertesacker.P )," - ",Mertesacker.P)</f>
        <v>0</v>
      </c>
      <c r="I5" s="49">
        <f t="shared" si="1"/>
        <v>0</v>
      </c>
      <c r="J5" s="49">
        <f t="shared" si="1"/>
        <v>2</v>
      </c>
      <c r="K5" s="49" t="str">
        <f t="shared" si="1"/>
        <v xml:space="preserve"> - </v>
      </c>
      <c r="L5" s="49">
        <f t="shared" si="1"/>
        <v>1</v>
      </c>
      <c r="M5" s="49">
        <f t="shared" si="1"/>
        <v>6</v>
      </c>
      <c r="N5" s="49">
        <f t="shared" si="1"/>
        <v>2</v>
      </c>
      <c r="O5" s="49">
        <f t="shared" si="1"/>
        <v>1</v>
      </c>
      <c r="P5" s="49" t="str">
        <f t="shared" si="1"/>
        <v xml:space="preserve"> - </v>
      </c>
      <c r="Q5" s="49">
        <f t="shared" si="1"/>
        <v>4</v>
      </c>
      <c r="R5" s="49">
        <f t="shared" si="1"/>
        <v>6</v>
      </c>
      <c r="S5" s="49">
        <f t="shared" si="1"/>
        <v>6</v>
      </c>
      <c r="T5" s="49" t="str">
        <f t="shared" si="1"/>
        <v xml:space="preserve"> - </v>
      </c>
      <c r="U5" s="49" t="str">
        <f t="shared" si="1"/>
        <v xml:space="preserve"> - </v>
      </c>
      <c r="V5" s="49" t="str">
        <f t="shared" si="1"/>
        <v xml:space="preserve"> - </v>
      </c>
      <c r="W5" s="49" t="str">
        <f t="shared" si="1"/>
        <v xml:space="preserve"> - </v>
      </c>
      <c r="X5" s="49" t="str">
        <f t="shared" si="1"/>
        <v xml:space="preserve"> - </v>
      </c>
      <c r="Y5" s="49" t="str">
        <f t="shared" si="1"/>
        <v xml:space="preserve"> - </v>
      </c>
      <c r="Z5" s="49" t="str">
        <f t="shared" si="1"/>
        <v xml:space="preserve"> - </v>
      </c>
      <c r="AA5" s="49" t="str">
        <f t="shared" si="1"/>
        <v xml:space="preserve"> - </v>
      </c>
      <c r="AB5" s="49" t="str">
        <f t="shared" si="1"/>
        <v xml:space="preserve"> - </v>
      </c>
      <c r="AC5" s="49" t="str">
        <f t="shared" si="1"/>
        <v xml:space="preserve"> - </v>
      </c>
      <c r="AD5" s="49" t="str">
        <f t="shared" si="1"/>
        <v xml:space="preserve"> - </v>
      </c>
      <c r="AE5" s="49" t="str">
        <f t="shared" si="1"/>
        <v xml:space="preserve"> - </v>
      </c>
      <c r="AF5" s="49" t="str">
        <f t="shared" si="1"/>
        <v xml:space="preserve"> - </v>
      </c>
      <c r="AG5" s="49" t="str">
        <f t="shared" si="1"/>
        <v xml:space="preserve"> - </v>
      </c>
      <c r="AH5" s="49" t="str">
        <f t="shared" si="1"/>
        <v xml:space="preserve"> - </v>
      </c>
      <c r="AI5" s="49" t="str">
        <f t="shared" si="1"/>
        <v xml:space="preserve"> - </v>
      </c>
      <c r="AJ5" s="49" t="str">
        <f t="shared" si="1"/>
        <v xml:space="preserve"> - </v>
      </c>
      <c r="AK5" s="49" t="str">
        <f t="shared" si="1"/>
        <v xml:space="preserve"> - </v>
      </c>
      <c r="AL5" s="49" t="str">
        <f t="shared" si="1"/>
        <v xml:space="preserve"> - </v>
      </c>
      <c r="AM5" s="49" t="str">
        <f t="shared" si="1"/>
        <v xml:space="preserve"> - </v>
      </c>
      <c r="AN5" s="49" t="str">
        <f t="shared" si="1"/>
        <v xml:space="preserve"> - </v>
      </c>
      <c r="AO5" s="49" t="str">
        <f t="shared" si="1"/>
        <v xml:space="preserve"> - </v>
      </c>
      <c r="AP5" s="49" t="str">
        <f t="shared" si="1"/>
        <v xml:space="preserve"> - </v>
      </c>
      <c r="AQ5" s="49" t="str">
        <f t="shared" si="1"/>
        <v xml:space="preserve"> - </v>
      </c>
      <c r="AR5" s="49" t="str">
        <f t="shared" si="1"/>
        <v xml:space="preserve"> - </v>
      </c>
      <c r="AS5" s="49" t="str">
        <f t="shared" si="1"/>
        <v xml:space="preserve"> - </v>
      </c>
      <c r="AT5" s="49" t="str">
        <f t="shared" si="1"/>
        <v xml:space="preserve"> - </v>
      </c>
      <c r="AU5" s="49" t="str">
        <f t="shared" si="1"/>
        <v xml:space="preserve"> - </v>
      </c>
      <c r="AV5" s="49" t="str">
        <f t="shared" si="1"/>
        <v xml:space="preserve"> - </v>
      </c>
      <c r="AW5" s="49" t="str">
        <f t="shared" si="1"/>
        <v xml:space="preserve"> - </v>
      </c>
    </row>
    <row r="6" spans="1:49" s="23" customFormat="1" x14ac:dyDescent="0.2">
      <c r="B6" s="81" t="s">
        <v>251</v>
      </c>
      <c r="E6" s="3"/>
      <c r="F6" s="50">
        <v>7.1</v>
      </c>
      <c r="G6" s="49">
        <f t="shared" ref="G6:G15" si="2">SUM(H6:AU6)</f>
        <v>29</v>
      </c>
      <c r="H6" s="49">
        <f t="shared" ref="H6:AW6" si="3">IF(ISBLANK(Coleman.S )," - ",Coleman.S)</f>
        <v>1</v>
      </c>
      <c r="I6" s="49">
        <f t="shared" si="3"/>
        <v>6</v>
      </c>
      <c r="J6" s="49">
        <f t="shared" si="3"/>
        <v>-3</v>
      </c>
      <c r="K6" s="49" t="str">
        <f t="shared" si="3"/>
        <v xml:space="preserve"> - </v>
      </c>
      <c r="L6" s="49">
        <f t="shared" si="3"/>
        <v>6</v>
      </c>
      <c r="M6" s="49">
        <f t="shared" si="3"/>
        <v>0</v>
      </c>
      <c r="N6" s="49">
        <f t="shared" si="3"/>
        <v>0</v>
      </c>
      <c r="O6" s="49">
        <f t="shared" si="3"/>
        <v>0</v>
      </c>
      <c r="P6" s="49" t="str">
        <f t="shared" si="3"/>
        <v xml:space="preserve"> - </v>
      </c>
      <c r="Q6" s="49">
        <f t="shared" si="3"/>
        <v>11</v>
      </c>
      <c r="R6" s="49">
        <f t="shared" si="3"/>
        <v>2</v>
      </c>
      <c r="S6" s="49">
        <f t="shared" si="3"/>
        <v>6</v>
      </c>
      <c r="T6" s="49" t="str">
        <f t="shared" si="3"/>
        <v xml:space="preserve"> - </v>
      </c>
      <c r="U6" s="49" t="str">
        <f t="shared" si="3"/>
        <v xml:space="preserve"> - </v>
      </c>
      <c r="V6" s="49" t="str">
        <f t="shared" si="3"/>
        <v xml:space="preserve"> - </v>
      </c>
      <c r="W6" s="49" t="str">
        <f t="shared" si="3"/>
        <v xml:space="preserve"> - </v>
      </c>
      <c r="X6" s="49" t="str">
        <f t="shared" si="3"/>
        <v xml:space="preserve"> - </v>
      </c>
      <c r="Y6" s="49" t="str">
        <f t="shared" si="3"/>
        <v xml:space="preserve"> - </v>
      </c>
      <c r="Z6" s="49" t="str">
        <f t="shared" si="3"/>
        <v xml:space="preserve"> - </v>
      </c>
      <c r="AA6" s="49" t="str">
        <f t="shared" si="3"/>
        <v xml:space="preserve"> - </v>
      </c>
      <c r="AB6" s="49" t="str">
        <f t="shared" si="3"/>
        <v xml:space="preserve"> - </v>
      </c>
      <c r="AC6" s="49" t="str">
        <f t="shared" si="3"/>
        <v xml:space="preserve"> - </v>
      </c>
      <c r="AD6" s="49" t="str">
        <f t="shared" si="3"/>
        <v xml:space="preserve"> - </v>
      </c>
      <c r="AE6" s="49" t="str">
        <f t="shared" si="3"/>
        <v xml:space="preserve"> - </v>
      </c>
      <c r="AF6" s="49" t="str">
        <f t="shared" si="3"/>
        <v xml:space="preserve"> - </v>
      </c>
      <c r="AG6" s="49" t="str">
        <f t="shared" si="3"/>
        <v xml:space="preserve"> - </v>
      </c>
      <c r="AH6" s="49" t="str">
        <f t="shared" si="3"/>
        <v xml:space="preserve"> - </v>
      </c>
      <c r="AI6" s="49" t="str">
        <f t="shared" si="3"/>
        <v xml:space="preserve"> - </v>
      </c>
      <c r="AJ6" s="49" t="str">
        <f t="shared" si="3"/>
        <v xml:space="preserve"> - </v>
      </c>
      <c r="AK6" s="49" t="str">
        <f t="shared" si="3"/>
        <v xml:space="preserve"> - </v>
      </c>
      <c r="AL6" s="49" t="str">
        <f t="shared" si="3"/>
        <v xml:space="preserve"> - </v>
      </c>
      <c r="AM6" s="49" t="str">
        <f t="shared" si="3"/>
        <v xml:space="preserve"> - </v>
      </c>
      <c r="AN6" s="49" t="str">
        <f t="shared" si="3"/>
        <v xml:space="preserve"> - </v>
      </c>
      <c r="AO6" s="49" t="str">
        <f t="shared" si="3"/>
        <v xml:space="preserve"> - </v>
      </c>
      <c r="AP6" s="49" t="str">
        <f t="shared" si="3"/>
        <v xml:space="preserve"> - </v>
      </c>
      <c r="AQ6" s="49" t="str">
        <f t="shared" si="3"/>
        <v xml:space="preserve"> - </v>
      </c>
      <c r="AR6" s="49" t="str">
        <f t="shared" si="3"/>
        <v xml:space="preserve"> - </v>
      </c>
      <c r="AS6" s="49" t="str">
        <f t="shared" si="3"/>
        <v xml:space="preserve"> - </v>
      </c>
      <c r="AT6" s="49" t="str">
        <f t="shared" si="3"/>
        <v xml:space="preserve"> - </v>
      </c>
      <c r="AU6" s="49" t="str">
        <f t="shared" si="3"/>
        <v xml:space="preserve"> - </v>
      </c>
      <c r="AV6" s="49" t="str">
        <f t="shared" si="3"/>
        <v xml:space="preserve"> - </v>
      </c>
      <c r="AW6" s="49" t="str">
        <f t="shared" si="3"/>
        <v xml:space="preserve"> - </v>
      </c>
    </row>
    <row r="7" spans="1:49" s="23" customFormat="1" x14ac:dyDescent="0.2">
      <c r="B7" s="81" t="s">
        <v>360</v>
      </c>
      <c r="E7" s="3"/>
      <c r="F7" s="50">
        <v>3.6</v>
      </c>
      <c r="G7" s="49">
        <f t="shared" si="2"/>
        <v>13</v>
      </c>
      <c r="H7" s="49">
        <f t="shared" ref="H7:AW7" si="4">IF(ISBLANK(Kelly.M )," - ",Kelly.M)</f>
        <v>0</v>
      </c>
      <c r="I7" s="49">
        <f t="shared" si="4"/>
        <v>0</v>
      </c>
      <c r="J7" s="49">
        <f t="shared" si="4"/>
        <v>0</v>
      </c>
      <c r="K7" s="49" t="str">
        <f t="shared" si="4"/>
        <v xml:space="preserve"> - </v>
      </c>
      <c r="L7" s="49">
        <f t="shared" si="4"/>
        <v>0</v>
      </c>
      <c r="M7" s="49">
        <f t="shared" si="4"/>
        <v>4</v>
      </c>
      <c r="N7" s="49">
        <f t="shared" si="4"/>
        <v>6</v>
      </c>
      <c r="O7" s="49">
        <f t="shared" si="4"/>
        <v>1</v>
      </c>
      <c r="P7" s="49" t="str">
        <f t="shared" si="4"/>
        <v xml:space="preserve"> - </v>
      </c>
      <c r="Q7" s="49">
        <f t="shared" si="4"/>
        <v>1</v>
      </c>
      <c r="R7" s="49">
        <f t="shared" si="4"/>
        <v>1</v>
      </c>
      <c r="S7" s="49">
        <f t="shared" si="4"/>
        <v>0</v>
      </c>
      <c r="T7" s="49" t="str">
        <f t="shared" si="4"/>
        <v xml:space="preserve"> - </v>
      </c>
      <c r="U7" s="49" t="str">
        <f t="shared" si="4"/>
        <v xml:space="preserve"> - </v>
      </c>
      <c r="V7" s="49" t="str">
        <f t="shared" si="4"/>
        <v xml:space="preserve"> - </v>
      </c>
      <c r="W7" s="49" t="str">
        <f t="shared" si="4"/>
        <v xml:space="preserve"> - </v>
      </c>
      <c r="X7" s="49" t="str">
        <f t="shared" si="4"/>
        <v xml:space="preserve"> - </v>
      </c>
      <c r="Y7" s="49" t="str">
        <f t="shared" si="4"/>
        <v xml:space="preserve"> - </v>
      </c>
      <c r="Z7" s="49" t="str">
        <f t="shared" si="4"/>
        <v xml:space="preserve"> - </v>
      </c>
      <c r="AA7" s="49" t="str">
        <f t="shared" si="4"/>
        <v xml:space="preserve"> - </v>
      </c>
      <c r="AB7" s="49" t="str">
        <f t="shared" si="4"/>
        <v xml:space="preserve"> - </v>
      </c>
      <c r="AC7" s="49" t="str">
        <f t="shared" si="4"/>
        <v xml:space="preserve"> - </v>
      </c>
      <c r="AD7" s="49" t="str">
        <f t="shared" si="4"/>
        <v xml:space="preserve"> - </v>
      </c>
      <c r="AE7" s="49" t="str">
        <f t="shared" si="4"/>
        <v xml:space="preserve"> - </v>
      </c>
      <c r="AF7" s="49" t="str">
        <f t="shared" si="4"/>
        <v xml:space="preserve"> - </v>
      </c>
      <c r="AG7" s="49" t="str">
        <f t="shared" si="4"/>
        <v xml:space="preserve"> - </v>
      </c>
      <c r="AH7" s="49" t="str">
        <f t="shared" si="4"/>
        <v xml:space="preserve"> - </v>
      </c>
      <c r="AI7" s="49" t="str">
        <f t="shared" si="4"/>
        <v xml:space="preserve"> - </v>
      </c>
      <c r="AJ7" s="49" t="str">
        <f t="shared" si="4"/>
        <v xml:space="preserve"> - </v>
      </c>
      <c r="AK7" s="49" t="str">
        <f t="shared" si="4"/>
        <v xml:space="preserve"> - </v>
      </c>
      <c r="AL7" s="49" t="str">
        <f t="shared" si="4"/>
        <v xml:space="preserve"> - </v>
      </c>
      <c r="AM7" s="49" t="str">
        <f t="shared" si="4"/>
        <v xml:space="preserve"> - </v>
      </c>
      <c r="AN7" s="49" t="str">
        <f t="shared" si="4"/>
        <v xml:space="preserve"> - </v>
      </c>
      <c r="AO7" s="49" t="str">
        <f t="shared" si="4"/>
        <v xml:space="preserve"> - </v>
      </c>
      <c r="AP7" s="49" t="str">
        <f t="shared" si="4"/>
        <v xml:space="preserve"> - </v>
      </c>
      <c r="AQ7" s="49" t="str">
        <f t="shared" si="4"/>
        <v xml:space="preserve"> - </v>
      </c>
      <c r="AR7" s="49" t="str">
        <f t="shared" si="4"/>
        <v xml:space="preserve"> - </v>
      </c>
      <c r="AS7" s="49" t="str">
        <f t="shared" si="4"/>
        <v xml:space="preserve"> - </v>
      </c>
      <c r="AT7" s="49" t="str">
        <f t="shared" si="4"/>
        <v xml:space="preserve"> - </v>
      </c>
      <c r="AU7" s="49" t="str">
        <f t="shared" si="4"/>
        <v xml:space="preserve"> - </v>
      </c>
      <c r="AV7" s="49" t="str">
        <f t="shared" si="4"/>
        <v xml:space="preserve"> - </v>
      </c>
      <c r="AW7" s="49" t="str">
        <f t="shared" si="4"/>
        <v xml:space="preserve"> - </v>
      </c>
    </row>
    <row r="8" spans="1:49" s="23" customFormat="1" x14ac:dyDescent="0.2">
      <c r="B8" s="81" t="s">
        <v>109</v>
      </c>
      <c r="E8" s="3"/>
      <c r="F8" s="50">
        <v>4.5999999999999996</v>
      </c>
      <c r="G8" s="49">
        <f t="shared" si="2"/>
        <v>26</v>
      </c>
      <c r="H8" s="49">
        <f t="shared" ref="H8:AW8" si="5">IF(ISBLANK(Shawcross.R )," - ",Shawcross.R)</f>
        <v>2</v>
      </c>
      <c r="I8" s="49">
        <f t="shared" si="5"/>
        <v>7</v>
      </c>
      <c r="J8" s="49">
        <f t="shared" si="5"/>
        <v>6</v>
      </c>
      <c r="K8" s="49" t="str">
        <f t="shared" si="5"/>
        <v xml:space="preserve"> - </v>
      </c>
      <c r="L8" s="49">
        <f t="shared" si="5"/>
        <v>2</v>
      </c>
      <c r="M8" s="49">
        <f t="shared" si="5"/>
        <v>0</v>
      </c>
      <c r="N8" s="49">
        <f t="shared" si="5"/>
        <v>6</v>
      </c>
      <c r="O8" s="49">
        <f t="shared" si="5"/>
        <v>0</v>
      </c>
      <c r="P8" s="49" t="str">
        <f t="shared" si="5"/>
        <v xml:space="preserve"> - </v>
      </c>
      <c r="Q8" s="49">
        <f t="shared" si="5"/>
        <v>1</v>
      </c>
      <c r="R8" s="49">
        <f t="shared" si="5"/>
        <v>1</v>
      </c>
      <c r="S8" s="49">
        <f t="shared" si="5"/>
        <v>1</v>
      </c>
      <c r="T8" s="49" t="str">
        <f t="shared" si="5"/>
        <v xml:space="preserve"> - </v>
      </c>
      <c r="U8" s="49" t="str">
        <f t="shared" si="5"/>
        <v xml:space="preserve"> - </v>
      </c>
      <c r="V8" s="49" t="str">
        <f t="shared" si="5"/>
        <v xml:space="preserve"> - </v>
      </c>
      <c r="W8" s="49" t="str">
        <f t="shared" si="5"/>
        <v xml:space="preserve"> - </v>
      </c>
      <c r="X8" s="49" t="str">
        <f t="shared" si="5"/>
        <v xml:space="preserve"> - </v>
      </c>
      <c r="Y8" s="49" t="str">
        <f t="shared" si="5"/>
        <v xml:space="preserve"> - </v>
      </c>
      <c r="Z8" s="49" t="str">
        <f t="shared" si="5"/>
        <v xml:space="preserve"> - </v>
      </c>
      <c r="AA8" s="49" t="str">
        <f t="shared" si="5"/>
        <v xml:space="preserve"> - </v>
      </c>
      <c r="AB8" s="49" t="str">
        <f t="shared" si="5"/>
        <v xml:space="preserve"> - </v>
      </c>
      <c r="AC8" s="49" t="str">
        <f t="shared" si="5"/>
        <v xml:space="preserve"> - </v>
      </c>
      <c r="AD8" s="49" t="str">
        <f t="shared" si="5"/>
        <v xml:space="preserve"> - </v>
      </c>
      <c r="AE8" s="49" t="str">
        <f t="shared" si="5"/>
        <v xml:space="preserve"> - </v>
      </c>
      <c r="AF8" s="49" t="str">
        <f t="shared" si="5"/>
        <v xml:space="preserve"> - </v>
      </c>
      <c r="AG8" s="49" t="str">
        <f t="shared" si="5"/>
        <v xml:space="preserve"> - </v>
      </c>
      <c r="AH8" s="49" t="str">
        <f t="shared" si="5"/>
        <v xml:space="preserve"> - </v>
      </c>
      <c r="AI8" s="49" t="str">
        <f t="shared" si="5"/>
        <v xml:space="preserve"> - </v>
      </c>
      <c r="AJ8" s="49" t="str">
        <f t="shared" si="5"/>
        <v xml:space="preserve"> - </v>
      </c>
      <c r="AK8" s="49" t="str">
        <f t="shared" si="5"/>
        <v xml:space="preserve"> - </v>
      </c>
      <c r="AL8" s="49" t="str">
        <f t="shared" si="5"/>
        <v xml:space="preserve"> - </v>
      </c>
      <c r="AM8" s="49" t="str">
        <f t="shared" si="5"/>
        <v xml:space="preserve"> - </v>
      </c>
      <c r="AN8" s="49" t="str">
        <f t="shared" si="5"/>
        <v xml:space="preserve"> - </v>
      </c>
      <c r="AO8" s="49" t="str">
        <f t="shared" si="5"/>
        <v xml:space="preserve"> - </v>
      </c>
      <c r="AP8" s="49" t="str">
        <f t="shared" si="5"/>
        <v xml:space="preserve"> - </v>
      </c>
      <c r="AQ8" s="49" t="str">
        <f t="shared" si="5"/>
        <v xml:space="preserve"> - </v>
      </c>
      <c r="AR8" s="49" t="str">
        <f t="shared" si="5"/>
        <v xml:space="preserve"> - </v>
      </c>
      <c r="AS8" s="49" t="str">
        <f t="shared" si="5"/>
        <v xml:space="preserve"> - </v>
      </c>
      <c r="AT8" s="49" t="str">
        <f t="shared" si="5"/>
        <v xml:space="preserve"> - </v>
      </c>
      <c r="AU8" s="49" t="str">
        <f t="shared" si="5"/>
        <v xml:space="preserve"> - </v>
      </c>
      <c r="AV8" s="49" t="str">
        <f t="shared" si="5"/>
        <v xml:space="preserve"> - </v>
      </c>
      <c r="AW8" s="49" t="str">
        <f t="shared" si="5"/>
        <v xml:space="preserve"> - </v>
      </c>
    </row>
    <row r="9" spans="1:49" s="23" customFormat="1" x14ac:dyDescent="0.2">
      <c r="B9" s="81" t="s">
        <v>416</v>
      </c>
      <c r="E9" s="3"/>
      <c r="F9" s="50">
        <v>5.3</v>
      </c>
      <c r="G9" s="49">
        <f t="shared" si="2"/>
        <v>28</v>
      </c>
      <c r="H9" s="49">
        <f t="shared" ref="H9:AW9" si="6">IF(ISBLANK(Puncheon.J )," - ",Puncheon.J)</f>
        <v>2</v>
      </c>
      <c r="I9" s="49">
        <f t="shared" si="6"/>
        <v>0</v>
      </c>
      <c r="J9" s="49">
        <f t="shared" si="6"/>
        <v>7</v>
      </c>
      <c r="K9" s="49" t="str">
        <f t="shared" si="6"/>
        <v xml:space="preserve"> - </v>
      </c>
      <c r="L9" s="49">
        <f t="shared" si="6"/>
        <v>1</v>
      </c>
      <c r="M9" s="49">
        <f t="shared" si="6"/>
        <v>4</v>
      </c>
      <c r="N9" s="49">
        <f t="shared" si="6"/>
        <v>8</v>
      </c>
      <c r="O9" s="49">
        <f t="shared" si="6"/>
        <v>2</v>
      </c>
      <c r="P9" s="49" t="str">
        <f t="shared" si="6"/>
        <v xml:space="preserve"> - </v>
      </c>
      <c r="Q9" s="49">
        <f t="shared" si="6"/>
        <v>2</v>
      </c>
      <c r="R9" s="49">
        <f t="shared" si="6"/>
        <v>1</v>
      </c>
      <c r="S9" s="49">
        <f t="shared" si="6"/>
        <v>1</v>
      </c>
      <c r="T9" s="49" t="str">
        <f t="shared" si="6"/>
        <v xml:space="preserve"> - </v>
      </c>
      <c r="U9" s="49" t="str">
        <f t="shared" si="6"/>
        <v xml:space="preserve"> - </v>
      </c>
      <c r="V9" s="49" t="str">
        <f t="shared" si="6"/>
        <v xml:space="preserve"> - </v>
      </c>
      <c r="W9" s="49" t="str">
        <f t="shared" si="6"/>
        <v xml:space="preserve"> - </v>
      </c>
      <c r="X9" s="49" t="str">
        <f t="shared" si="6"/>
        <v xml:space="preserve"> - </v>
      </c>
      <c r="Y9" s="49" t="str">
        <f t="shared" si="6"/>
        <v xml:space="preserve"> - </v>
      </c>
      <c r="Z9" s="49" t="str">
        <f t="shared" si="6"/>
        <v xml:space="preserve"> - </v>
      </c>
      <c r="AA9" s="49" t="str">
        <f t="shared" si="6"/>
        <v xml:space="preserve"> - </v>
      </c>
      <c r="AB9" s="49" t="str">
        <f t="shared" si="6"/>
        <v xml:space="preserve"> - </v>
      </c>
      <c r="AC9" s="49" t="str">
        <f t="shared" si="6"/>
        <v xml:space="preserve"> - </v>
      </c>
      <c r="AD9" s="49" t="str">
        <f t="shared" si="6"/>
        <v xml:space="preserve"> - </v>
      </c>
      <c r="AE9" s="49" t="str">
        <f t="shared" si="6"/>
        <v xml:space="preserve"> - </v>
      </c>
      <c r="AF9" s="49" t="str">
        <f t="shared" si="6"/>
        <v xml:space="preserve"> - </v>
      </c>
      <c r="AG9" s="49" t="str">
        <f t="shared" si="6"/>
        <v xml:space="preserve"> - </v>
      </c>
      <c r="AH9" s="49" t="str">
        <f t="shared" si="6"/>
        <v xml:space="preserve"> - </v>
      </c>
      <c r="AI9" s="49" t="str">
        <f t="shared" si="6"/>
        <v xml:space="preserve"> - </v>
      </c>
      <c r="AJ9" s="49" t="str">
        <f t="shared" si="6"/>
        <v xml:space="preserve"> - </v>
      </c>
      <c r="AK9" s="49" t="str">
        <f t="shared" si="6"/>
        <v xml:space="preserve"> - </v>
      </c>
      <c r="AL9" s="49" t="str">
        <f t="shared" si="6"/>
        <v xml:space="preserve"> - </v>
      </c>
      <c r="AM9" s="49" t="str">
        <f t="shared" si="6"/>
        <v xml:space="preserve"> - </v>
      </c>
      <c r="AN9" s="49" t="str">
        <f t="shared" si="6"/>
        <v xml:space="preserve"> - </v>
      </c>
      <c r="AO9" s="49" t="str">
        <f t="shared" si="6"/>
        <v xml:space="preserve"> - </v>
      </c>
      <c r="AP9" s="49" t="str">
        <f t="shared" si="6"/>
        <v xml:space="preserve"> - </v>
      </c>
      <c r="AQ9" s="49" t="str">
        <f t="shared" si="6"/>
        <v xml:space="preserve"> - </v>
      </c>
      <c r="AR9" s="49" t="str">
        <f t="shared" si="6"/>
        <v xml:space="preserve"> - </v>
      </c>
      <c r="AS9" s="49" t="str">
        <f t="shared" si="6"/>
        <v xml:space="preserve"> - </v>
      </c>
      <c r="AT9" s="49" t="str">
        <f t="shared" si="6"/>
        <v xml:space="preserve"> - </v>
      </c>
      <c r="AU9" s="49" t="str">
        <f t="shared" si="6"/>
        <v xml:space="preserve"> - </v>
      </c>
      <c r="AV9" s="49" t="str">
        <f t="shared" si="6"/>
        <v xml:space="preserve"> - </v>
      </c>
      <c r="AW9" s="49" t="str">
        <f t="shared" si="6"/>
        <v xml:space="preserve"> - </v>
      </c>
    </row>
    <row r="10" spans="1:49" s="23" customFormat="1" x14ac:dyDescent="0.2">
      <c r="B10" s="81" t="s">
        <v>185</v>
      </c>
      <c r="E10" s="3"/>
      <c r="F10" s="50">
        <v>5.9</v>
      </c>
      <c r="G10" s="49">
        <f t="shared" si="2"/>
        <v>19</v>
      </c>
      <c r="H10" s="49">
        <f t="shared" ref="H10:AW10" si="7">IF(ISBLANK(Johnson.A )," - ",Johnson.A)</f>
        <v>2</v>
      </c>
      <c r="I10" s="49">
        <f t="shared" si="7"/>
        <v>0</v>
      </c>
      <c r="J10" s="49">
        <f t="shared" si="7"/>
        <v>2</v>
      </c>
      <c r="K10" s="49" t="str">
        <f t="shared" si="7"/>
        <v xml:space="preserve"> - </v>
      </c>
      <c r="L10" s="49">
        <f t="shared" si="7"/>
        <v>7</v>
      </c>
      <c r="M10" s="49">
        <f t="shared" si="7"/>
        <v>2</v>
      </c>
      <c r="N10" s="49">
        <f t="shared" si="7"/>
        <v>2</v>
      </c>
      <c r="O10" s="49">
        <f t="shared" si="7"/>
        <v>1</v>
      </c>
      <c r="P10" s="49" t="str">
        <f t="shared" si="7"/>
        <v xml:space="preserve"> - </v>
      </c>
      <c r="Q10" s="49">
        <f t="shared" si="7"/>
        <v>1</v>
      </c>
      <c r="R10" s="49">
        <f t="shared" si="7"/>
        <v>2</v>
      </c>
      <c r="S10" s="49">
        <f t="shared" si="7"/>
        <v>0</v>
      </c>
      <c r="T10" s="49" t="str">
        <f t="shared" si="7"/>
        <v xml:space="preserve"> - </v>
      </c>
      <c r="U10" s="49" t="str">
        <f t="shared" si="7"/>
        <v xml:space="preserve"> - </v>
      </c>
      <c r="V10" s="49" t="str">
        <f t="shared" si="7"/>
        <v xml:space="preserve"> - </v>
      </c>
      <c r="W10" s="49" t="str">
        <f t="shared" si="7"/>
        <v xml:space="preserve"> - </v>
      </c>
      <c r="X10" s="49" t="str">
        <f t="shared" si="7"/>
        <v xml:space="preserve"> - </v>
      </c>
      <c r="Y10" s="49" t="str">
        <f t="shared" si="7"/>
        <v xml:space="preserve"> - </v>
      </c>
      <c r="Z10" s="49" t="str">
        <f t="shared" si="7"/>
        <v xml:space="preserve"> - </v>
      </c>
      <c r="AA10" s="49" t="str">
        <f t="shared" si="7"/>
        <v xml:space="preserve"> - </v>
      </c>
      <c r="AB10" s="49" t="str">
        <f t="shared" si="7"/>
        <v xml:space="preserve"> - </v>
      </c>
      <c r="AC10" s="49" t="str">
        <f t="shared" si="7"/>
        <v xml:space="preserve"> - </v>
      </c>
      <c r="AD10" s="49" t="str">
        <f t="shared" si="7"/>
        <v xml:space="preserve"> - </v>
      </c>
      <c r="AE10" s="49" t="str">
        <f t="shared" si="7"/>
        <v xml:space="preserve"> - </v>
      </c>
      <c r="AF10" s="49" t="str">
        <f t="shared" si="7"/>
        <v xml:space="preserve"> - </v>
      </c>
      <c r="AG10" s="49" t="str">
        <f t="shared" si="7"/>
        <v xml:space="preserve"> - </v>
      </c>
      <c r="AH10" s="49" t="str">
        <f t="shared" si="7"/>
        <v xml:space="preserve"> - </v>
      </c>
      <c r="AI10" s="49" t="str">
        <f t="shared" si="7"/>
        <v xml:space="preserve"> - </v>
      </c>
      <c r="AJ10" s="49" t="str">
        <f t="shared" si="7"/>
        <v xml:space="preserve"> - </v>
      </c>
      <c r="AK10" s="49" t="str">
        <f t="shared" si="7"/>
        <v xml:space="preserve"> - </v>
      </c>
      <c r="AL10" s="49" t="str">
        <f t="shared" si="7"/>
        <v xml:space="preserve"> - </v>
      </c>
      <c r="AM10" s="49" t="str">
        <f t="shared" si="7"/>
        <v xml:space="preserve"> - </v>
      </c>
      <c r="AN10" s="49" t="str">
        <f t="shared" si="7"/>
        <v xml:space="preserve"> - </v>
      </c>
      <c r="AO10" s="49" t="str">
        <f t="shared" si="7"/>
        <v xml:space="preserve"> - </v>
      </c>
      <c r="AP10" s="49" t="str">
        <f t="shared" si="7"/>
        <v xml:space="preserve"> - </v>
      </c>
      <c r="AQ10" s="49" t="str">
        <f t="shared" si="7"/>
        <v xml:space="preserve"> - </v>
      </c>
      <c r="AR10" s="49" t="str">
        <f t="shared" si="7"/>
        <v xml:space="preserve"> - </v>
      </c>
      <c r="AS10" s="49" t="str">
        <f t="shared" si="7"/>
        <v xml:space="preserve"> - </v>
      </c>
      <c r="AT10" s="49" t="str">
        <f t="shared" si="7"/>
        <v xml:space="preserve"> - </v>
      </c>
      <c r="AU10" s="49" t="str">
        <f t="shared" si="7"/>
        <v xml:space="preserve"> - </v>
      </c>
      <c r="AV10" s="49" t="str">
        <f t="shared" si="7"/>
        <v xml:space="preserve"> - </v>
      </c>
      <c r="AW10" s="49" t="str">
        <f t="shared" si="7"/>
        <v xml:space="preserve"> - </v>
      </c>
    </row>
    <row r="11" spans="1:49" s="23" customFormat="1" x14ac:dyDescent="0.2">
      <c r="B11" s="81" t="s">
        <v>244</v>
      </c>
      <c r="E11" s="3"/>
      <c r="F11" s="50">
        <v>5.0999999999999996</v>
      </c>
      <c r="G11" s="49">
        <f t="shared" si="2"/>
        <v>16</v>
      </c>
      <c r="H11" s="49">
        <f t="shared" ref="H11:AW11" si="8">IF(ISBLANK(Shelvey.J )," - ",Shelvey.J)</f>
        <v>1</v>
      </c>
      <c r="I11" s="49">
        <f t="shared" si="8"/>
        <v>1</v>
      </c>
      <c r="J11" s="49">
        <f t="shared" si="8"/>
        <v>2</v>
      </c>
      <c r="K11" s="49" t="str">
        <f t="shared" si="8"/>
        <v xml:space="preserve"> - </v>
      </c>
      <c r="L11" s="49">
        <f t="shared" si="8"/>
        <v>6</v>
      </c>
      <c r="M11" s="49">
        <f t="shared" si="8"/>
        <v>2</v>
      </c>
      <c r="N11" s="49">
        <f t="shared" si="8"/>
        <v>2</v>
      </c>
      <c r="O11" s="49">
        <f t="shared" si="8"/>
        <v>1</v>
      </c>
      <c r="P11" s="49" t="str">
        <f t="shared" si="8"/>
        <v xml:space="preserve"> - </v>
      </c>
      <c r="Q11" s="49">
        <f t="shared" si="8"/>
        <v>0</v>
      </c>
      <c r="R11" s="49">
        <f t="shared" si="8"/>
        <v>2</v>
      </c>
      <c r="S11" s="49">
        <f t="shared" si="8"/>
        <v>-1</v>
      </c>
      <c r="T11" s="49" t="str">
        <f t="shared" si="8"/>
        <v xml:space="preserve"> - </v>
      </c>
      <c r="U11" s="49" t="str">
        <f t="shared" si="8"/>
        <v xml:space="preserve"> - </v>
      </c>
      <c r="V11" s="49" t="str">
        <f t="shared" si="8"/>
        <v xml:space="preserve"> - </v>
      </c>
      <c r="W11" s="49" t="str">
        <f t="shared" si="8"/>
        <v xml:space="preserve"> - </v>
      </c>
      <c r="X11" s="49" t="str">
        <f t="shared" si="8"/>
        <v xml:space="preserve"> - </v>
      </c>
      <c r="Y11" s="49" t="str">
        <f t="shared" si="8"/>
        <v xml:space="preserve"> - </v>
      </c>
      <c r="Z11" s="49" t="str">
        <f t="shared" si="8"/>
        <v xml:space="preserve"> - </v>
      </c>
      <c r="AA11" s="49" t="str">
        <f t="shared" si="8"/>
        <v xml:space="preserve"> - </v>
      </c>
      <c r="AB11" s="49" t="str">
        <f t="shared" si="8"/>
        <v xml:space="preserve"> - </v>
      </c>
      <c r="AC11" s="49" t="str">
        <f t="shared" si="8"/>
        <v xml:space="preserve"> - </v>
      </c>
      <c r="AD11" s="49" t="str">
        <f t="shared" si="8"/>
        <v xml:space="preserve"> - </v>
      </c>
      <c r="AE11" s="49" t="str">
        <f t="shared" si="8"/>
        <v xml:space="preserve"> - </v>
      </c>
      <c r="AF11" s="49" t="str">
        <f t="shared" si="8"/>
        <v xml:space="preserve"> - </v>
      </c>
      <c r="AG11" s="49" t="str">
        <f t="shared" si="8"/>
        <v xml:space="preserve"> - </v>
      </c>
      <c r="AH11" s="49" t="str">
        <f t="shared" si="8"/>
        <v xml:space="preserve"> - </v>
      </c>
      <c r="AI11" s="49" t="str">
        <f t="shared" si="8"/>
        <v xml:space="preserve"> - </v>
      </c>
      <c r="AJ11" s="49" t="str">
        <f t="shared" si="8"/>
        <v xml:space="preserve"> - </v>
      </c>
      <c r="AK11" s="49" t="str">
        <f t="shared" si="8"/>
        <v xml:space="preserve"> - </v>
      </c>
      <c r="AL11" s="49" t="str">
        <f t="shared" si="8"/>
        <v xml:space="preserve"> - </v>
      </c>
      <c r="AM11" s="49" t="str">
        <f t="shared" si="8"/>
        <v xml:space="preserve"> - </v>
      </c>
      <c r="AN11" s="49" t="str">
        <f t="shared" si="8"/>
        <v xml:space="preserve"> - </v>
      </c>
      <c r="AO11" s="49" t="str">
        <f t="shared" si="8"/>
        <v xml:space="preserve"> - </v>
      </c>
      <c r="AP11" s="49" t="str">
        <f t="shared" si="8"/>
        <v xml:space="preserve"> - </v>
      </c>
      <c r="AQ11" s="49" t="str">
        <f t="shared" si="8"/>
        <v xml:space="preserve"> - </v>
      </c>
      <c r="AR11" s="49" t="str">
        <f t="shared" si="8"/>
        <v xml:space="preserve"> - </v>
      </c>
      <c r="AS11" s="49" t="str">
        <f t="shared" si="8"/>
        <v xml:space="preserve"> - </v>
      </c>
      <c r="AT11" s="49" t="str">
        <f t="shared" si="8"/>
        <v xml:space="preserve"> - </v>
      </c>
      <c r="AU11" s="49" t="str">
        <f t="shared" si="8"/>
        <v xml:space="preserve"> - </v>
      </c>
      <c r="AV11" s="49" t="str">
        <f t="shared" si="8"/>
        <v xml:space="preserve"> - </v>
      </c>
      <c r="AW11" s="49" t="str">
        <f t="shared" si="8"/>
        <v xml:space="preserve"> - </v>
      </c>
    </row>
    <row r="12" spans="1:49" s="23" customFormat="1" x14ac:dyDescent="0.2">
      <c r="A12" s="97"/>
      <c r="B12" s="96" t="s">
        <v>289</v>
      </c>
      <c r="C12" s="97"/>
      <c r="D12" s="97"/>
      <c r="E12" s="98"/>
      <c r="F12" s="99">
        <f xml:space="preserve"> 4.1- 3.8</f>
        <v>0.29999999999999982</v>
      </c>
      <c r="G12" s="94">
        <f t="shared" si="2"/>
        <v>1</v>
      </c>
      <c r="H12" s="49">
        <f t="shared" ref="H12:O12" si="9">IF(ISBLANK(Paulinho )," - ",Paulinho)</f>
        <v>0</v>
      </c>
      <c r="I12" s="49">
        <f t="shared" si="9"/>
        <v>0</v>
      </c>
      <c r="J12" s="49">
        <f t="shared" si="9"/>
        <v>0</v>
      </c>
      <c r="K12" s="49" t="str">
        <f t="shared" si="9"/>
        <v xml:space="preserve"> - </v>
      </c>
      <c r="L12" s="49">
        <f t="shared" si="9"/>
        <v>0</v>
      </c>
      <c r="M12" s="49">
        <f t="shared" si="9"/>
        <v>1</v>
      </c>
      <c r="N12" s="49">
        <f t="shared" si="9"/>
        <v>0</v>
      </c>
      <c r="O12" s="49">
        <f t="shared" si="9"/>
        <v>0</v>
      </c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</row>
    <row r="13" spans="1:49" s="23" customFormat="1" x14ac:dyDescent="0.2">
      <c r="B13" s="81" t="s">
        <v>427</v>
      </c>
      <c r="E13" s="25"/>
      <c r="F13" s="50">
        <v>3.3</v>
      </c>
      <c r="G13" s="49">
        <f>SUM(H13:AW13)</f>
        <v>7</v>
      </c>
      <c r="H13" s="94"/>
      <c r="I13" s="94"/>
      <c r="J13" s="94"/>
      <c r="K13" s="94"/>
      <c r="L13" s="94"/>
      <c r="M13" s="94"/>
      <c r="N13" s="94"/>
      <c r="O13" s="94"/>
      <c r="P13" s="49" t="str">
        <f t="shared" ref="P13:AW13" si="10">IF(ISBLANK(Jedinak.M )," - ",Jedinak.M)</f>
        <v xml:space="preserve"> - </v>
      </c>
      <c r="Q13" s="49">
        <f t="shared" si="10"/>
        <v>2</v>
      </c>
      <c r="R13" s="49">
        <f t="shared" si="10"/>
        <v>6</v>
      </c>
      <c r="S13" s="49">
        <f t="shared" si="10"/>
        <v>-1</v>
      </c>
      <c r="T13" s="49" t="str">
        <f t="shared" si="10"/>
        <v xml:space="preserve"> - </v>
      </c>
      <c r="U13" s="49" t="str">
        <f t="shared" si="10"/>
        <v xml:space="preserve"> - </v>
      </c>
      <c r="V13" s="49" t="str">
        <f t="shared" si="10"/>
        <v xml:space="preserve"> - </v>
      </c>
      <c r="W13" s="49" t="str">
        <f t="shared" si="10"/>
        <v xml:space="preserve"> - </v>
      </c>
      <c r="X13" s="49" t="str">
        <f t="shared" si="10"/>
        <v xml:space="preserve"> - </v>
      </c>
      <c r="Y13" s="49" t="str">
        <f t="shared" si="10"/>
        <v xml:space="preserve"> - </v>
      </c>
      <c r="Z13" s="49" t="str">
        <f t="shared" si="10"/>
        <v xml:space="preserve"> - </v>
      </c>
      <c r="AA13" s="49" t="str">
        <f t="shared" si="10"/>
        <v xml:space="preserve"> - </v>
      </c>
      <c r="AB13" s="49" t="str">
        <f t="shared" si="10"/>
        <v xml:space="preserve"> - </v>
      </c>
      <c r="AC13" s="49" t="str">
        <f t="shared" si="10"/>
        <v xml:space="preserve"> - </v>
      </c>
      <c r="AD13" s="49" t="str">
        <f t="shared" si="10"/>
        <v xml:space="preserve"> - </v>
      </c>
      <c r="AE13" s="49" t="str">
        <f t="shared" si="10"/>
        <v xml:space="preserve"> - </v>
      </c>
      <c r="AF13" s="49" t="str">
        <f t="shared" si="10"/>
        <v xml:space="preserve"> - </v>
      </c>
      <c r="AG13" s="49" t="str">
        <f t="shared" si="10"/>
        <v xml:space="preserve"> - </v>
      </c>
      <c r="AH13" s="49" t="str">
        <f t="shared" si="10"/>
        <v xml:space="preserve"> - </v>
      </c>
      <c r="AI13" s="49" t="str">
        <f t="shared" si="10"/>
        <v xml:space="preserve"> - </v>
      </c>
      <c r="AJ13" s="49" t="str">
        <f t="shared" si="10"/>
        <v xml:space="preserve"> - </v>
      </c>
      <c r="AK13" s="49" t="str">
        <f t="shared" si="10"/>
        <v xml:space="preserve"> - </v>
      </c>
      <c r="AL13" s="49" t="str">
        <f t="shared" si="10"/>
        <v xml:space="preserve"> - </v>
      </c>
      <c r="AM13" s="49" t="str">
        <f t="shared" si="10"/>
        <v xml:space="preserve"> - </v>
      </c>
      <c r="AN13" s="49" t="str">
        <f t="shared" si="10"/>
        <v xml:space="preserve"> - </v>
      </c>
      <c r="AO13" s="49" t="str">
        <f t="shared" si="10"/>
        <v xml:space="preserve"> - </v>
      </c>
      <c r="AP13" s="49" t="str">
        <f t="shared" si="10"/>
        <v xml:space="preserve"> - </v>
      </c>
      <c r="AQ13" s="49" t="str">
        <f t="shared" si="10"/>
        <v xml:space="preserve"> - </v>
      </c>
      <c r="AR13" s="49" t="str">
        <f t="shared" si="10"/>
        <v xml:space="preserve"> - </v>
      </c>
      <c r="AS13" s="49" t="str">
        <f t="shared" si="10"/>
        <v xml:space="preserve"> - </v>
      </c>
      <c r="AT13" s="49" t="str">
        <f t="shared" si="10"/>
        <v xml:space="preserve"> - </v>
      </c>
      <c r="AU13" s="49" t="str">
        <f t="shared" si="10"/>
        <v xml:space="preserve"> - </v>
      </c>
      <c r="AV13" s="49" t="str">
        <f t="shared" si="10"/>
        <v xml:space="preserve"> - </v>
      </c>
      <c r="AW13" s="49" t="str">
        <f t="shared" si="10"/>
        <v xml:space="preserve"> - </v>
      </c>
    </row>
    <row r="14" spans="1:49" s="23" customFormat="1" x14ac:dyDescent="0.2">
      <c r="B14" s="81" t="s">
        <v>489</v>
      </c>
      <c r="E14" s="3"/>
      <c r="F14" s="50">
        <v>15.6</v>
      </c>
      <c r="G14" s="49">
        <f t="shared" si="2"/>
        <v>36</v>
      </c>
      <c r="H14" s="49">
        <f t="shared" ref="H14:AW14" si="11">IF(ISBLANK(Bony.W )," - ",Bony.W)</f>
        <v>2</v>
      </c>
      <c r="I14" s="49">
        <f t="shared" si="11"/>
        <v>2</v>
      </c>
      <c r="J14" s="49">
        <f t="shared" si="11"/>
        <v>2</v>
      </c>
      <c r="K14" s="49" t="str">
        <f t="shared" si="11"/>
        <v xml:space="preserve"> - </v>
      </c>
      <c r="L14" s="49">
        <f t="shared" si="11"/>
        <v>4</v>
      </c>
      <c r="M14" s="49">
        <f t="shared" si="11"/>
        <v>-1</v>
      </c>
      <c r="N14" s="49">
        <f t="shared" si="11"/>
        <v>1</v>
      </c>
      <c r="O14" s="49">
        <f t="shared" si="11"/>
        <v>7</v>
      </c>
      <c r="P14" s="49" t="str">
        <f t="shared" si="11"/>
        <v xml:space="preserve"> - </v>
      </c>
      <c r="Q14" s="49">
        <f t="shared" si="11"/>
        <v>6</v>
      </c>
      <c r="R14" s="49">
        <f t="shared" si="11"/>
        <v>12</v>
      </c>
      <c r="S14" s="49">
        <f t="shared" si="11"/>
        <v>1</v>
      </c>
      <c r="T14" s="49" t="str">
        <f t="shared" si="11"/>
        <v xml:space="preserve"> - </v>
      </c>
      <c r="U14" s="49" t="str">
        <f t="shared" si="11"/>
        <v xml:space="preserve"> - </v>
      </c>
      <c r="V14" s="49" t="str">
        <f t="shared" si="11"/>
        <v xml:space="preserve"> - </v>
      </c>
      <c r="W14" s="49" t="str">
        <f t="shared" si="11"/>
        <v xml:space="preserve"> - </v>
      </c>
      <c r="X14" s="49" t="str">
        <f t="shared" si="11"/>
        <v xml:space="preserve"> - </v>
      </c>
      <c r="Y14" s="49" t="str">
        <f t="shared" si="11"/>
        <v xml:space="preserve"> - </v>
      </c>
      <c r="Z14" s="49" t="str">
        <f t="shared" si="11"/>
        <v xml:space="preserve"> - </v>
      </c>
      <c r="AA14" s="49" t="str">
        <f t="shared" si="11"/>
        <v xml:space="preserve"> - </v>
      </c>
      <c r="AB14" s="49" t="str">
        <f t="shared" si="11"/>
        <v xml:space="preserve"> - </v>
      </c>
      <c r="AC14" s="49" t="str">
        <f t="shared" si="11"/>
        <v xml:space="preserve"> - </v>
      </c>
      <c r="AD14" s="49" t="str">
        <f t="shared" si="11"/>
        <v xml:space="preserve"> - </v>
      </c>
      <c r="AE14" s="49" t="str">
        <f t="shared" si="11"/>
        <v xml:space="preserve"> - </v>
      </c>
      <c r="AF14" s="49" t="str">
        <f t="shared" si="11"/>
        <v xml:space="preserve"> - </v>
      </c>
      <c r="AG14" s="49" t="str">
        <f t="shared" si="11"/>
        <v xml:space="preserve"> - </v>
      </c>
      <c r="AH14" s="49" t="str">
        <f t="shared" si="11"/>
        <v xml:space="preserve"> - </v>
      </c>
      <c r="AI14" s="49" t="str">
        <f t="shared" si="11"/>
        <v xml:space="preserve"> - </v>
      </c>
      <c r="AJ14" s="49" t="str">
        <f t="shared" si="11"/>
        <v xml:space="preserve"> - </v>
      </c>
      <c r="AK14" s="49" t="str">
        <f t="shared" si="11"/>
        <v xml:space="preserve"> - </v>
      </c>
      <c r="AL14" s="49" t="str">
        <f t="shared" si="11"/>
        <v xml:space="preserve"> - </v>
      </c>
      <c r="AM14" s="49" t="str">
        <f t="shared" si="11"/>
        <v xml:space="preserve"> - </v>
      </c>
      <c r="AN14" s="49" t="str">
        <f t="shared" si="11"/>
        <v xml:space="preserve"> - </v>
      </c>
      <c r="AO14" s="49" t="str">
        <f t="shared" si="11"/>
        <v xml:space="preserve"> - </v>
      </c>
      <c r="AP14" s="49" t="str">
        <f t="shared" si="11"/>
        <v xml:space="preserve"> - </v>
      </c>
      <c r="AQ14" s="49" t="str">
        <f t="shared" si="11"/>
        <v xml:space="preserve"> - </v>
      </c>
      <c r="AR14" s="49" t="str">
        <f t="shared" si="11"/>
        <v xml:space="preserve"> - </v>
      </c>
      <c r="AS14" s="49" t="str">
        <f t="shared" si="11"/>
        <v xml:space="preserve"> - </v>
      </c>
      <c r="AT14" s="49" t="str">
        <f t="shared" si="11"/>
        <v xml:space="preserve"> - </v>
      </c>
      <c r="AU14" s="49" t="str">
        <f t="shared" si="11"/>
        <v xml:space="preserve"> - </v>
      </c>
      <c r="AV14" s="49" t="str">
        <f t="shared" si="11"/>
        <v xml:space="preserve"> - </v>
      </c>
      <c r="AW14" s="49" t="str">
        <f t="shared" si="11"/>
        <v xml:space="preserve"> - </v>
      </c>
    </row>
    <row r="15" spans="1:49" s="23" customFormat="1" x14ac:dyDescent="0.2">
      <c r="B15" s="81" t="s">
        <v>485</v>
      </c>
      <c r="E15" s="3"/>
      <c r="F15" s="50">
        <v>5</v>
      </c>
      <c r="G15" s="49">
        <f t="shared" si="2"/>
        <v>32</v>
      </c>
      <c r="H15" s="49">
        <f t="shared" ref="H15:AW15" si="12">IF(ISBLANK(Jelavic.N )," - ",Jelavic.N)</f>
        <v>1</v>
      </c>
      <c r="I15" s="49">
        <f t="shared" si="12"/>
        <v>7</v>
      </c>
      <c r="J15" s="49">
        <f t="shared" si="12"/>
        <v>6</v>
      </c>
      <c r="K15" s="49" t="str">
        <f t="shared" si="12"/>
        <v xml:space="preserve"> - </v>
      </c>
      <c r="L15" s="49">
        <f t="shared" si="12"/>
        <v>2</v>
      </c>
      <c r="M15" s="49">
        <f t="shared" si="12"/>
        <v>7</v>
      </c>
      <c r="N15" s="49">
        <f t="shared" si="12"/>
        <v>2</v>
      </c>
      <c r="O15" s="49">
        <f t="shared" si="12"/>
        <v>7</v>
      </c>
      <c r="P15" s="49" t="str">
        <f t="shared" si="12"/>
        <v xml:space="preserve"> - </v>
      </c>
      <c r="Q15" s="49">
        <f t="shared" si="12"/>
        <v>0</v>
      </c>
      <c r="R15" s="49">
        <f t="shared" si="12"/>
        <v>0</v>
      </c>
      <c r="S15" s="49">
        <f t="shared" si="12"/>
        <v>0</v>
      </c>
      <c r="T15" s="49" t="str">
        <f t="shared" si="12"/>
        <v xml:space="preserve"> - </v>
      </c>
      <c r="U15" s="49" t="str">
        <f t="shared" si="12"/>
        <v xml:space="preserve"> - </v>
      </c>
      <c r="V15" s="49" t="str">
        <f t="shared" si="12"/>
        <v xml:space="preserve"> - </v>
      </c>
      <c r="W15" s="49" t="str">
        <f t="shared" si="12"/>
        <v xml:space="preserve"> - </v>
      </c>
      <c r="X15" s="49" t="str">
        <f t="shared" si="12"/>
        <v xml:space="preserve"> - </v>
      </c>
      <c r="Y15" s="49" t="str">
        <f t="shared" si="12"/>
        <v xml:space="preserve"> - </v>
      </c>
      <c r="Z15" s="49" t="str">
        <f t="shared" si="12"/>
        <v xml:space="preserve"> - </v>
      </c>
      <c r="AA15" s="49" t="str">
        <f t="shared" si="12"/>
        <v xml:space="preserve"> - </v>
      </c>
      <c r="AB15" s="49" t="str">
        <f t="shared" si="12"/>
        <v xml:space="preserve"> - </v>
      </c>
      <c r="AC15" s="49" t="str">
        <f t="shared" si="12"/>
        <v xml:space="preserve"> - </v>
      </c>
      <c r="AD15" s="49" t="str">
        <f t="shared" si="12"/>
        <v xml:space="preserve"> - </v>
      </c>
      <c r="AE15" s="49" t="str">
        <f t="shared" si="12"/>
        <v xml:space="preserve"> - </v>
      </c>
      <c r="AF15" s="49" t="str">
        <f t="shared" si="12"/>
        <v xml:space="preserve"> - </v>
      </c>
      <c r="AG15" s="49" t="str">
        <f t="shared" si="12"/>
        <v xml:space="preserve"> - </v>
      </c>
      <c r="AH15" s="49" t="str">
        <f t="shared" si="12"/>
        <v xml:space="preserve"> - </v>
      </c>
      <c r="AI15" s="49" t="str">
        <f t="shared" si="12"/>
        <v xml:space="preserve"> - </v>
      </c>
      <c r="AJ15" s="49" t="str">
        <f t="shared" si="12"/>
        <v xml:space="preserve"> - </v>
      </c>
      <c r="AK15" s="49" t="str">
        <f t="shared" si="12"/>
        <v xml:space="preserve"> - </v>
      </c>
      <c r="AL15" s="49" t="str">
        <f t="shared" si="12"/>
        <v xml:space="preserve"> - </v>
      </c>
      <c r="AM15" s="49" t="str">
        <f t="shared" si="12"/>
        <v xml:space="preserve"> - </v>
      </c>
      <c r="AN15" s="49" t="str">
        <f t="shared" si="12"/>
        <v xml:space="preserve"> - </v>
      </c>
      <c r="AO15" s="49" t="str">
        <f t="shared" si="12"/>
        <v xml:space="preserve"> - </v>
      </c>
      <c r="AP15" s="49" t="str">
        <f t="shared" si="12"/>
        <v xml:space="preserve"> - </v>
      </c>
      <c r="AQ15" s="49" t="str">
        <f t="shared" si="12"/>
        <v xml:space="preserve"> - </v>
      </c>
      <c r="AR15" s="49" t="str">
        <f t="shared" si="12"/>
        <v xml:space="preserve"> - </v>
      </c>
      <c r="AS15" s="49" t="str">
        <f t="shared" si="12"/>
        <v xml:space="preserve"> - </v>
      </c>
      <c r="AT15" s="49" t="str">
        <f t="shared" si="12"/>
        <v xml:space="preserve"> - </v>
      </c>
      <c r="AU15" s="49" t="str">
        <f t="shared" si="12"/>
        <v xml:space="preserve"> - </v>
      </c>
      <c r="AV15" s="49" t="str">
        <f t="shared" si="12"/>
        <v xml:space="preserve"> - </v>
      </c>
      <c r="AW15" s="49" t="str">
        <f t="shared" si="12"/>
        <v xml:space="preserve"> - </v>
      </c>
    </row>
    <row r="16" spans="1:49" s="10" customFormat="1" ht="13.5" x14ac:dyDescent="0.25">
      <c r="B16" s="44"/>
      <c r="C16" s="44"/>
      <c r="D16" s="44"/>
      <c r="E16" s="44"/>
      <c r="F16" s="5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</row>
    <row r="18" spans="2:49" x14ac:dyDescent="0.2">
      <c r="F18" s="4">
        <f t="shared" ref="F18:AU18" si="13">SUM(F4:F17)</f>
        <v>69.099999999999994</v>
      </c>
      <c r="G18" s="6">
        <f t="shared" si="13"/>
        <v>258</v>
      </c>
      <c r="H18" s="2">
        <f t="shared" si="13"/>
        <v>13</v>
      </c>
      <c r="I18" s="2">
        <f t="shared" si="13"/>
        <v>23</v>
      </c>
      <c r="J18" s="2">
        <f t="shared" si="13"/>
        <v>30</v>
      </c>
      <c r="K18" s="2">
        <f t="shared" si="13"/>
        <v>0</v>
      </c>
      <c r="L18" s="2">
        <f t="shared" si="13"/>
        <v>31</v>
      </c>
      <c r="M18" s="2">
        <f t="shared" si="13"/>
        <v>25</v>
      </c>
      <c r="N18" s="2">
        <f t="shared" si="13"/>
        <v>31</v>
      </c>
      <c r="O18" s="2">
        <f t="shared" si="13"/>
        <v>22</v>
      </c>
      <c r="P18" s="2">
        <f t="shared" si="13"/>
        <v>0</v>
      </c>
      <c r="Q18" s="2">
        <f t="shared" si="13"/>
        <v>29</v>
      </c>
      <c r="R18" s="2">
        <f t="shared" si="13"/>
        <v>39</v>
      </c>
      <c r="S18" s="2">
        <f t="shared" si="13"/>
        <v>15</v>
      </c>
      <c r="T18" s="2">
        <f t="shared" si="13"/>
        <v>0</v>
      </c>
      <c r="U18" s="2">
        <f t="shared" si="13"/>
        <v>0</v>
      </c>
      <c r="V18" s="2">
        <f t="shared" si="13"/>
        <v>0</v>
      </c>
      <c r="W18" s="2">
        <f t="shared" si="13"/>
        <v>0</v>
      </c>
      <c r="X18" s="2">
        <f t="shared" si="13"/>
        <v>0</v>
      </c>
      <c r="Y18" s="2">
        <f t="shared" si="13"/>
        <v>0</v>
      </c>
      <c r="Z18" s="2">
        <f t="shared" si="13"/>
        <v>0</v>
      </c>
      <c r="AA18" s="2">
        <f t="shared" si="13"/>
        <v>0</v>
      </c>
      <c r="AB18" s="2">
        <f t="shared" si="13"/>
        <v>0</v>
      </c>
      <c r="AC18" s="2">
        <f t="shared" si="13"/>
        <v>0</v>
      </c>
      <c r="AD18" s="2">
        <f t="shared" si="13"/>
        <v>0</v>
      </c>
      <c r="AE18" s="2">
        <f t="shared" si="13"/>
        <v>0</v>
      </c>
      <c r="AF18" s="2">
        <f t="shared" si="13"/>
        <v>0</v>
      </c>
      <c r="AG18" s="2">
        <f t="shared" si="13"/>
        <v>0</v>
      </c>
      <c r="AH18" s="2">
        <f t="shared" si="13"/>
        <v>0</v>
      </c>
      <c r="AI18" s="2">
        <f t="shared" si="13"/>
        <v>0</v>
      </c>
      <c r="AJ18" s="2">
        <f t="shared" si="13"/>
        <v>0</v>
      </c>
      <c r="AK18" s="2">
        <f t="shared" si="13"/>
        <v>0</v>
      </c>
      <c r="AL18" s="2">
        <f t="shared" si="13"/>
        <v>0</v>
      </c>
      <c r="AM18" s="2">
        <f t="shared" si="13"/>
        <v>0</v>
      </c>
      <c r="AN18" s="2">
        <f t="shared" si="13"/>
        <v>0</v>
      </c>
      <c r="AO18" s="2">
        <f t="shared" si="13"/>
        <v>0</v>
      </c>
      <c r="AP18" s="2">
        <f t="shared" si="13"/>
        <v>0</v>
      </c>
      <c r="AQ18" s="2">
        <f t="shared" si="13"/>
        <v>0</v>
      </c>
      <c r="AR18" s="2">
        <f t="shared" si="13"/>
        <v>0</v>
      </c>
      <c r="AS18" s="2">
        <f t="shared" si="13"/>
        <v>0</v>
      </c>
      <c r="AT18" s="2">
        <f t="shared" si="13"/>
        <v>0</v>
      </c>
      <c r="AU18" s="2">
        <f t="shared" si="13"/>
        <v>0</v>
      </c>
      <c r="AV18" s="2">
        <f t="shared" ref="AV18:AW18" si="14">SUM(AV4:AV17)</f>
        <v>0</v>
      </c>
      <c r="AW18" s="2">
        <f t="shared" si="14"/>
        <v>0</v>
      </c>
    </row>
    <row r="19" spans="2:49" x14ac:dyDescent="0.2">
      <c r="G19" s="2" t="s">
        <v>46</v>
      </c>
      <c r="H19" s="2">
        <f>RANK(H18,Scores!H3:H18)</f>
        <v>14</v>
      </c>
      <c r="I19" s="2">
        <f>RANK(I18,Scores!I3:I18)</f>
        <v>9</v>
      </c>
      <c r="J19" s="2">
        <f>RANK(J18,Scores!J3:J18)</f>
        <v>4</v>
      </c>
      <c r="K19" s="2">
        <f>RANK(K18,Scores!K3:K18)</f>
        <v>1</v>
      </c>
      <c r="L19" s="2">
        <f>RANK(L18,Scores!L3:L18)</f>
        <v>5</v>
      </c>
      <c r="M19" s="2">
        <f>RANK(M18,Scores!M3:M18)</f>
        <v>8</v>
      </c>
      <c r="N19" s="2">
        <f>RANK(N18,Scores!N3:N18)</f>
        <v>4</v>
      </c>
      <c r="O19" s="2">
        <f>RANK(O18,Scores!O3:O18)</f>
        <v>8</v>
      </c>
      <c r="P19" s="2">
        <f>RANK(P18,Scores!P3:P18)</f>
        <v>1</v>
      </c>
      <c r="Q19" s="2">
        <f>RANK(Q18,Scores!Q3:Q18)</f>
        <v>8</v>
      </c>
      <c r="R19" s="2">
        <f>RANK(R18,Scores!R3:R18)</f>
        <v>1</v>
      </c>
      <c r="S19" s="2">
        <f>RANK(S18,Scores!S3:S18)</f>
        <v>15</v>
      </c>
      <c r="T19" s="2">
        <f>RANK(T18,Scores!T3:T18)</f>
        <v>1</v>
      </c>
      <c r="U19" s="2">
        <f>RANK(U18,Scores!U3:U18)</f>
        <v>1</v>
      </c>
      <c r="V19" s="2">
        <f>RANK(V18,Scores!V3:V18)</f>
        <v>1</v>
      </c>
      <c r="W19" s="2">
        <f>RANK(W18,Scores!W3:W18)</f>
        <v>1</v>
      </c>
      <c r="X19" s="2">
        <f>RANK(X18,Scores!X3:X18)</f>
        <v>1</v>
      </c>
      <c r="Y19" s="2">
        <f>RANK(Y18,Scores!Y3:Y18)</f>
        <v>1</v>
      </c>
      <c r="Z19" s="2">
        <f>RANK(Z18,Scores!Z3:Z18)</f>
        <v>1</v>
      </c>
      <c r="AA19" s="2">
        <f>RANK(AA18,Scores!AA3:AA18)</f>
        <v>1</v>
      </c>
      <c r="AB19" s="2">
        <f>RANK(AB18,Scores!AB3:AB18)</f>
        <v>1</v>
      </c>
      <c r="AC19" s="2">
        <f>RANK(AC18,Scores!AC3:AC18)</f>
        <v>1</v>
      </c>
      <c r="AD19" s="2">
        <f>RANK(AD18,Scores!AD3:AD18)</f>
        <v>1</v>
      </c>
      <c r="AE19" s="2">
        <f>RANK(AE18,Scores!AE3:AE18)</f>
        <v>1</v>
      </c>
      <c r="AF19" s="2">
        <f>RANK(AF18,Scores!AF3:AF18)</f>
        <v>1</v>
      </c>
      <c r="AG19" s="2">
        <f>RANK(AG18,Scores!AG3:AG18)</f>
        <v>1</v>
      </c>
      <c r="AH19" s="2">
        <f>RANK(AH18,Scores!AH3:AH18)</f>
        <v>1</v>
      </c>
      <c r="AI19" s="2">
        <f>RANK(AI18,Scores!AI3:AI18)</f>
        <v>1</v>
      </c>
      <c r="AJ19" s="2">
        <f>RANK(AJ18,Scores!AJ3:AJ18)</f>
        <v>1</v>
      </c>
      <c r="AK19" s="2">
        <f>RANK(AK18,Scores!AK3:AK18)</f>
        <v>1</v>
      </c>
      <c r="AL19" s="2">
        <f>RANK(AL18,Scores!AL3:AL18)</f>
        <v>1</v>
      </c>
      <c r="AM19" s="2">
        <f>RANK(AM18,Scores!AM3:AM18)</f>
        <v>1</v>
      </c>
      <c r="AN19" s="2">
        <f>RANK(AN18,Scores!AN3:AN18)</f>
        <v>1</v>
      </c>
      <c r="AO19" s="2">
        <f>RANK(AO18,Scores!AO3:AO18)</f>
        <v>1</v>
      </c>
      <c r="AP19" s="2">
        <f>RANK(AP18,Scores!AP3:AP18)</f>
        <v>1</v>
      </c>
      <c r="AQ19" s="2">
        <f>RANK(AQ18,Scores!AQ3:AQ18)</f>
        <v>1</v>
      </c>
      <c r="AR19" s="2">
        <f>RANK(AR18,Scores!AR3:AR18)</f>
        <v>1</v>
      </c>
      <c r="AS19" s="2">
        <f>RANK(AS18,Scores!AS3:AS18)</f>
        <v>1</v>
      </c>
      <c r="AT19" s="2">
        <f>RANK(AT18,Scores!AT3:AT18)</f>
        <v>1</v>
      </c>
      <c r="AU19" s="2">
        <f>RANK(AU18,Scores!AU3:AU18)</f>
        <v>1</v>
      </c>
      <c r="AV19" s="2">
        <f>RANK(AV18,Scores!AV3:AV18)</f>
        <v>1</v>
      </c>
      <c r="AW19" s="2">
        <f>RANK(AW18,Scores!AW3:AW18)</f>
        <v>1</v>
      </c>
    </row>
    <row r="20" spans="2:49" x14ac:dyDescent="0.2">
      <c r="B20" t="s">
        <v>65</v>
      </c>
      <c r="F20" s="4">
        <f>75-F18</f>
        <v>5.9000000000000057</v>
      </c>
    </row>
    <row r="21" spans="2:49" x14ac:dyDescent="0.2">
      <c r="G21" s="2" t="s">
        <v>2</v>
      </c>
      <c r="H21" s="2">
        <f>H18</f>
        <v>13</v>
      </c>
      <c r="I21" s="2">
        <f t="shared" ref="I21:R21" si="15">H21+I18</f>
        <v>36</v>
      </c>
      <c r="J21" s="2">
        <f t="shared" si="15"/>
        <v>66</v>
      </c>
      <c r="K21" s="2">
        <f t="shared" si="15"/>
        <v>66</v>
      </c>
      <c r="L21" s="2">
        <f t="shared" si="15"/>
        <v>97</v>
      </c>
      <c r="M21" s="2">
        <f t="shared" si="15"/>
        <v>122</v>
      </c>
      <c r="N21" s="2">
        <f t="shared" si="15"/>
        <v>153</v>
      </c>
      <c r="O21" s="2">
        <f t="shared" si="15"/>
        <v>175</v>
      </c>
      <c r="P21" s="2">
        <f t="shared" si="15"/>
        <v>175</v>
      </c>
      <c r="Q21" s="2">
        <f t="shared" si="15"/>
        <v>204</v>
      </c>
      <c r="R21" s="2">
        <f t="shared" si="15"/>
        <v>243</v>
      </c>
      <c r="S21" s="2">
        <f t="shared" ref="S21:AB21" si="16">R21+S18</f>
        <v>258</v>
      </c>
      <c r="T21" s="2">
        <f t="shared" si="16"/>
        <v>258</v>
      </c>
      <c r="U21" s="2">
        <f t="shared" si="16"/>
        <v>258</v>
      </c>
      <c r="V21" s="2">
        <f t="shared" si="16"/>
        <v>258</v>
      </c>
      <c r="W21" s="2">
        <f t="shared" si="16"/>
        <v>258</v>
      </c>
      <c r="X21" s="2">
        <f t="shared" si="16"/>
        <v>258</v>
      </c>
      <c r="Y21" s="2">
        <f t="shared" si="16"/>
        <v>258</v>
      </c>
      <c r="Z21" s="2">
        <f t="shared" si="16"/>
        <v>258</v>
      </c>
      <c r="AA21" s="2">
        <f t="shared" si="16"/>
        <v>258</v>
      </c>
      <c r="AB21" s="2">
        <f t="shared" si="16"/>
        <v>258</v>
      </c>
      <c r="AC21" s="2">
        <f t="shared" ref="AC21:AL21" si="17">AB21+AC18</f>
        <v>258</v>
      </c>
      <c r="AD21" s="2">
        <f t="shared" si="17"/>
        <v>258</v>
      </c>
      <c r="AE21" s="2">
        <f t="shared" si="17"/>
        <v>258</v>
      </c>
      <c r="AF21" s="2">
        <f t="shared" si="17"/>
        <v>258</v>
      </c>
      <c r="AG21" s="2">
        <f t="shared" si="17"/>
        <v>258</v>
      </c>
      <c r="AH21" s="2">
        <f t="shared" si="17"/>
        <v>258</v>
      </c>
      <c r="AI21" s="2">
        <f t="shared" si="17"/>
        <v>258</v>
      </c>
      <c r="AJ21" s="2">
        <f t="shared" si="17"/>
        <v>258</v>
      </c>
      <c r="AK21" s="2">
        <f t="shared" si="17"/>
        <v>258</v>
      </c>
      <c r="AL21" s="2">
        <f t="shared" si="17"/>
        <v>258</v>
      </c>
      <c r="AM21" s="2">
        <f t="shared" ref="AM21:AT21" si="18">AL21+AM18</f>
        <v>258</v>
      </c>
      <c r="AN21" s="2">
        <f t="shared" si="18"/>
        <v>258</v>
      </c>
      <c r="AO21" s="2">
        <f t="shared" si="18"/>
        <v>258</v>
      </c>
      <c r="AP21" s="2">
        <f t="shared" si="18"/>
        <v>258</v>
      </c>
      <c r="AQ21" s="2">
        <f t="shared" si="18"/>
        <v>258</v>
      </c>
      <c r="AR21" s="2">
        <f t="shared" si="18"/>
        <v>258</v>
      </c>
      <c r="AS21" s="2">
        <f t="shared" si="18"/>
        <v>258</v>
      </c>
      <c r="AT21" s="2">
        <f t="shared" si="18"/>
        <v>258</v>
      </c>
      <c r="AU21" s="2">
        <f>AT21+AU18</f>
        <v>258</v>
      </c>
      <c r="AV21" s="2">
        <f t="shared" ref="AV21:AW21" si="19">AU21+AV18</f>
        <v>258</v>
      </c>
      <c r="AW21" s="2">
        <f t="shared" si="19"/>
        <v>258</v>
      </c>
    </row>
    <row r="22" spans="2:49" x14ac:dyDescent="0.2">
      <c r="G22" s="2" t="s">
        <v>47</v>
      </c>
      <c r="H22" s="2">
        <f>RANK(H21,TotalScores!H3:H18)</f>
        <v>14</v>
      </c>
      <c r="I22" s="2">
        <f>RANK(I21,TotalScores!I3:I18)</f>
        <v>12</v>
      </c>
      <c r="J22" s="2">
        <f>RANK(J21,TotalScores!J3:J18)</f>
        <v>11</v>
      </c>
      <c r="K22" s="2">
        <f>RANK(K21,TotalScores!K3:K18)</f>
        <v>11</v>
      </c>
      <c r="L22" s="2">
        <f>RANK(L21,TotalScores!L3:L18)</f>
        <v>10</v>
      </c>
      <c r="M22" s="2">
        <f>RANK(M21,TotalScores!M3:M18)</f>
        <v>10</v>
      </c>
      <c r="N22" s="2">
        <f>RANK(N21,TotalScores!N3:N18)</f>
        <v>9</v>
      </c>
      <c r="O22" s="2">
        <f>RANK(O21,TotalScores!O3:O18)</f>
        <v>7</v>
      </c>
      <c r="P22" s="2">
        <f>RANK(P21,TotalScores!P3:P18)</f>
        <v>7</v>
      </c>
      <c r="Q22" s="2">
        <f>RANK(Q21,TotalScores!Q3:Q18)</f>
        <v>7</v>
      </c>
      <c r="R22" s="2">
        <f>RANK(R21,TotalScores!R3:R18)</f>
        <v>7</v>
      </c>
      <c r="S22" s="2">
        <f>RANK(S21,TotalScores!S3:S18)</f>
        <v>8</v>
      </c>
      <c r="T22" s="2">
        <f>RANK(T21,TotalScores!T3:T18)</f>
        <v>8</v>
      </c>
      <c r="U22" s="2">
        <f>RANK(U21,TotalScores!U3:U18)</f>
        <v>8</v>
      </c>
      <c r="V22" s="2">
        <f>RANK(V21,TotalScores!V3:V18)</f>
        <v>8</v>
      </c>
      <c r="W22" s="2">
        <f>RANK(W21,TotalScores!W3:W18)</f>
        <v>8</v>
      </c>
      <c r="X22" s="2">
        <f>RANK(X21,TotalScores!X3:X18)</f>
        <v>8</v>
      </c>
      <c r="Y22" s="2">
        <f>RANK(Y21,TotalScores!Y3:Y18)</f>
        <v>8</v>
      </c>
      <c r="Z22" s="2">
        <f>RANK(Z21,TotalScores!Z3:Z18)</f>
        <v>8</v>
      </c>
      <c r="AA22" s="2">
        <f>RANK(AA21,TotalScores!AA3:AA18)</f>
        <v>8</v>
      </c>
      <c r="AB22" s="2">
        <f>RANK(AB21,TotalScores!AB3:AB18)</f>
        <v>8</v>
      </c>
      <c r="AC22" s="2">
        <f>RANK(AC21,TotalScores!AC3:AC18)</f>
        <v>8</v>
      </c>
      <c r="AD22" s="2">
        <f>RANK(AD21,TotalScores!AD3:AD18)</f>
        <v>8</v>
      </c>
      <c r="AE22" s="2">
        <f>RANK(AE21,TotalScores!AE3:AE18)</f>
        <v>8</v>
      </c>
      <c r="AF22" s="2">
        <f>RANK(AF21,TotalScores!AF3:AF18)</f>
        <v>8</v>
      </c>
      <c r="AG22" s="2">
        <f>RANK(AG21,TotalScores!AG3:AG18)</f>
        <v>8</v>
      </c>
      <c r="AH22" s="2">
        <f>RANK(AH21,TotalScores!AH3:AH18)</f>
        <v>8</v>
      </c>
      <c r="AI22" s="2">
        <f>RANK(AI21,TotalScores!AI3:AI18)</f>
        <v>8</v>
      </c>
      <c r="AJ22" s="2">
        <f>RANK(AJ21,TotalScores!AJ3:AJ18)</f>
        <v>8</v>
      </c>
      <c r="AK22" s="2">
        <f>RANK(AK21,TotalScores!AK3:AK18)</f>
        <v>8</v>
      </c>
      <c r="AL22" s="2">
        <f>RANK(AL21,TotalScores!AL3:AL18)</f>
        <v>8</v>
      </c>
      <c r="AM22" s="2">
        <f>RANK(AM21,TotalScores!AM3:AM18)</f>
        <v>8</v>
      </c>
      <c r="AN22" s="2">
        <f>RANK(AN21,TotalScores!AN3:AN18)</f>
        <v>8</v>
      </c>
      <c r="AO22" s="2">
        <f>RANK(AO21,TotalScores!AO3:AO18)</f>
        <v>8</v>
      </c>
      <c r="AP22" s="2">
        <f>RANK(AP21,TotalScores!AP3:AP18)</f>
        <v>8</v>
      </c>
      <c r="AQ22" s="2">
        <f>RANK(AQ21,TotalScores!AQ3:AQ18)</f>
        <v>8</v>
      </c>
      <c r="AR22" s="2">
        <f>RANK(AR21,TotalScores!AR3:AR18)</f>
        <v>8</v>
      </c>
      <c r="AS22" s="2">
        <f>RANK(AS21,TotalScores!AS3:AS18)</f>
        <v>8</v>
      </c>
      <c r="AT22" s="2">
        <f>RANK(AT21,TotalScores!AT3:AT18)</f>
        <v>8</v>
      </c>
      <c r="AU22" s="2">
        <f>RANK(AU21,TotalScores!AU3:AU18)</f>
        <v>8</v>
      </c>
      <c r="AV22" s="2">
        <f>RANK(AV21,TotalScores!AV3:AV18)</f>
        <v>8</v>
      </c>
      <c r="AW22" s="2">
        <f>RANK(AW21,TotalScores!AW3:AW18)</f>
        <v>7</v>
      </c>
    </row>
    <row r="38" spans="10:10" x14ac:dyDescent="0.2">
      <c r="J38" s="52"/>
    </row>
  </sheetData>
  <phoneticPr fontId="0" type="noConversion"/>
  <dataValidations count="5">
    <dataValidation type="list" showInputMessage="1" showErrorMessage="1" errorTitle="stop" sqref="B14:D15">
      <formula1>PlayerListFwd</formula1>
    </dataValidation>
    <dataValidation type="list" showInputMessage="1" showErrorMessage="1" errorTitle="stop" sqref="B12:D13">
      <formula1>PlayerListMidFwd</formula1>
    </dataValidation>
    <dataValidation type="list" showInputMessage="1" showErrorMessage="1" errorTitle="stop" sqref="B9:D11">
      <formula1>PlayerListMid</formula1>
    </dataValidation>
    <dataValidation type="list" showInputMessage="1" showErrorMessage="1" errorTitle="stop" sqref="B5:D8">
      <formula1>PlayerListDef</formula1>
    </dataValidation>
    <dataValidation type="list" showInputMessage="1" showErrorMessage="1" errorTitle="stop" sqref="B4:D4">
      <formula1>PlayerListGK</formula1>
    </dataValidation>
  </dataValidations>
  <hyperlinks>
    <hyperlink ref="B4" r:id="rId1" display="https://fantasyfootball.telegraph.co.uk/premierleague/statistics/points/1014"/>
    <hyperlink ref="B5" r:id="rId2" display="https://fantasyfootball.telegraph.co.uk/premierleague/statistics/points/2006"/>
    <hyperlink ref="B6" r:id="rId3" display="https://fantasyfootball.telegraph.co.uk/premierleague/statistics/points/2162"/>
    <hyperlink ref="B7" r:id="rId4" display="https://fantasyfootball.telegraph.co.uk/premierleague/statistics/points/2112"/>
    <hyperlink ref="B8" r:id="rId5" display="https://fantasyfootball.telegraph.co.uk/premierleague/statistics/points/2036"/>
    <hyperlink ref="B9" r:id="rId6" display="https://fantasyfootball.telegraph.co.uk/premierleague/statistics/points/3078"/>
    <hyperlink ref="B10" r:id="rId7" display="https://fantasyfootball.telegraph.co.uk/premierleague/statistics/points/3021"/>
    <hyperlink ref="B11" r:id="rId8" display="https://fantasyfootball.telegraph.co.uk/premierleague/statistics/points/3125"/>
    <hyperlink ref="B12" r:id="rId9" display="https://fantasyfootball.telegraph.co.uk/premierleague/statistics/points/3199"/>
    <hyperlink ref="B14" r:id="rId10" display="https://fantasyfootball.telegraph.co.uk/premierleague/statistics/points/4086"/>
    <hyperlink ref="B15" r:id="rId11" display="https://fantasyfootball.telegraph.co.uk/premierleague/statistics/points/4022"/>
    <hyperlink ref="B13" r:id="rId12" display="https://fantasyfootball.telegraph.co.uk/premierleague/statistics/points/3095"/>
  </hyperlinks>
  <printOptions gridLines="1" gridLinesSet="0"/>
  <pageMargins left="0.75" right="0.75" top="1" bottom="1" header="0.5" footer="0.5"/>
  <pageSetup orientation="portrait" horizontalDpi="204" verticalDpi="196" r:id="rId13"/>
  <headerFooter alignWithMargins="0">
    <oddHeader>&amp;A</oddHeader>
    <oddFooter>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U37"/>
  <sheetViews>
    <sheetView workbookViewId="0">
      <pane xSplit="7" ySplit="3" topLeftCell="H4" activePane="bottomRight" state="frozen"/>
      <selection activeCell="A24" sqref="A24"/>
      <selection pane="topRight" activeCell="A24" sqref="A24"/>
      <selection pane="bottomLeft" activeCell="A24" sqref="A24"/>
      <selection pane="bottomRight" activeCell="B18" sqref="B18"/>
    </sheetView>
  </sheetViews>
  <sheetFormatPr defaultRowHeight="12.75" x14ac:dyDescent="0.2"/>
  <cols>
    <col min="1" max="1" width="9.140625" style="10" hidden="1" customWidth="1"/>
    <col min="2" max="2" width="19" style="10" customWidth="1"/>
    <col min="3" max="3" width="19" style="10" hidden="1" customWidth="1"/>
    <col min="4" max="4" width="0.140625" style="10" hidden="1" customWidth="1"/>
    <col min="5" max="5" width="1.85546875" style="10" hidden="1" customWidth="1"/>
    <col min="6" max="6" width="5.28515625" style="16" customWidth="1"/>
    <col min="7" max="7" width="11.140625" style="13" customWidth="1"/>
    <col min="8" max="49" width="10.140625" style="13" customWidth="1"/>
    <col min="50" max="16384" width="9.140625" style="10"/>
  </cols>
  <sheetData>
    <row r="1" spans="1:255" ht="20.25" x14ac:dyDescent="0.3">
      <c r="B1" s="65" t="s">
        <v>259</v>
      </c>
      <c r="C1" s="65"/>
      <c r="D1" s="65"/>
      <c r="E1" s="65"/>
    </row>
    <row r="2" spans="1:255" x14ac:dyDescent="0.2">
      <c r="B2" s="10" t="s">
        <v>0</v>
      </c>
      <c r="F2" s="16" t="s">
        <v>1</v>
      </c>
      <c r="G2" s="13" t="s">
        <v>2</v>
      </c>
      <c r="H2" s="21">
        <f>Scores!H1</f>
        <v>41870</v>
      </c>
      <c r="I2" s="21">
        <f>Scores!I1</f>
        <v>41877</v>
      </c>
      <c r="J2" s="21">
        <f>Scores!J1</f>
        <v>41884</v>
      </c>
      <c r="K2" s="21">
        <f>Scores!K1</f>
        <v>41891</v>
      </c>
      <c r="L2" s="21">
        <f>Scores!L1</f>
        <v>41898</v>
      </c>
      <c r="M2" s="21">
        <f>Scores!M1</f>
        <v>41905</v>
      </c>
      <c r="N2" s="21">
        <f>Scores!N1</f>
        <v>41912</v>
      </c>
      <c r="O2" s="21">
        <f>Scores!O1</f>
        <v>41919</v>
      </c>
      <c r="P2" s="21">
        <f>Scores!P1</f>
        <v>41926</v>
      </c>
      <c r="Q2" s="21">
        <f>Scores!Q1</f>
        <v>41933</v>
      </c>
      <c r="R2" s="21">
        <f>Scores!R1</f>
        <v>41940</v>
      </c>
      <c r="S2" s="21">
        <f>Scores!S1</f>
        <v>41947</v>
      </c>
      <c r="T2" s="21">
        <f>Scores!T1</f>
        <v>41954</v>
      </c>
      <c r="U2" s="21">
        <f>Scores!U1</f>
        <v>41961</v>
      </c>
      <c r="V2" s="21">
        <f>Scores!V1</f>
        <v>41968</v>
      </c>
      <c r="W2" s="21">
        <f>Scores!W1</f>
        <v>41975</v>
      </c>
      <c r="X2" s="21">
        <f>Scores!X1</f>
        <v>41982</v>
      </c>
      <c r="Y2" s="21">
        <f>Scores!Y1</f>
        <v>41989</v>
      </c>
      <c r="Z2" s="21">
        <f>Scores!Z1</f>
        <v>41996</v>
      </c>
      <c r="AA2" s="21">
        <f>Scores!AA1</f>
        <v>42003</v>
      </c>
      <c r="AB2" s="21">
        <f>Scores!AB1</f>
        <v>42010</v>
      </c>
      <c r="AC2" s="21">
        <f>Scores!AC1</f>
        <v>42017</v>
      </c>
      <c r="AD2" s="21">
        <f>Scores!AD1</f>
        <v>42024</v>
      </c>
      <c r="AE2" s="21">
        <f>Scores!AE1</f>
        <v>42031</v>
      </c>
      <c r="AF2" s="21">
        <f>Scores!AF1</f>
        <v>42038</v>
      </c>
      <c r="AG2" s="21">
        <f>Scores!AG1</f>
        <v>42045</v>
      </c>
      <c r="AH2" s="21">
        <f>Scores!AH1</f>
        <v>42052</v>
      </c>
      <c r="AI2" s="21">
        <f>Scores!AI1</f>
        <v>42059</v>
      </c>
      <c r="AJ2" s="21">
        <f>Scores!AJ1</f>
        <v>42066</v>
      </c>
      <c r="AK2" s="21">
        <f>Scores!AK1</f>
        <v>42073</v>
      </c>
      <c r="AL2" s="21">
        <f>Scores!AL1</f>
        <v>42080</v>
      </c>
      <c r="AM2" s="21">
        <f>Scores!AM1</f>
        <v>42087</v>
      </c>
      <c r="AN2" s="21">
        <f>Scores!AN1</f>
        <v>42094</v>
      </c>
      <c r="AO2" s="21">
        <f>Scores!AO1</f>
        <v>42101</v>
      </c>
      <c r="AP2" s="21">
        <f>Scores!AP1</f>
        <v>42108</v>
      </c>
      <c r="AQ2" s="21">
        <f>Scores!AQ1</f>
        <v>42115</v>
      </c>
      <c r="AR2" s="21">
        <f>Scores!AR1</f>
        <v>42122</v>
      </c>
      <c r="AS2" s="21">
        <f>Scores!AS1</f>
        <v>42129</v>
      </c>
      <c r="AT2" s="21">
        <f>Scores!AT1</f>
        <v>42136</v>
      </c>
      <c r="AU2" s="21">
        <f>Scores!AU1</f>
        <v>42143</v>
      </c>
      <c r="AV2" s="21">
        <f>Scores!AV1</f>
        <v>42150</v>
      </c>
      <c r="AW2" s="21">
        <f>Scores!AW1</f>
        <v>42157</v>
      </c>
    </row>
    <row r="3" spans="1:255" x14ac:dyDescent="0.2">
      <c r="H3" s="21" t="str">
        <f>Scores!H2</f>
        <v>Week 1</v>
      </c>
      <c r="I3" s="21" t="str">
        <f>Scores!I2</f>
        <v>Week 2</v>
      </c>
      <c r="J3" s="21" t="str">
        <f>Scores!J2</f>
        <v>Week 3</v>
      </c>
      <c r="K3" s="21" t="str">
        <f>Scores!K2</f>
        <v>Week 4</v>
      </c>
      <c r="L3" s="21" t="str">
        <f>Scores!L2</f>
        <v>Week 5</v>
      </c>
      <c r="M3" s="21" t="str">
        <f>Scores!M2</f>
        <v>Week 6</v>
      </c>
      <c r="N3" s="21" t="str">
        <f>Scores!N2</f>
        <v>Week 7</v>
      </c>
      <c r="O3" s="21" t="str">
        <f>Scores!O2</f>
        <v>Week 8</v>
      </c>
      <c r="P3" s="21" t="str">
        <f>Scores!P2</f>
        <v>Week 9</v>
      </c>
      <c r="Q3" s="21" t="str">
        <f>Scores!Q2</f>
        <v>Week 10</v>
      </c>
      <c r="R3" s="21" t="str">
        <f>Scores!R2</f>
        <v>Week 11</v>
      </c>
      <c r="S3" s="21" t="str">
        <f>Scores!S2</f>
        <v>Week 12</v>
      </c>
      <c r="T3" s="21" t="str">
        <f>Scores!T2</f>
        <v>Week 13</v>
      </c>
      <c r="U3" s="21" t="str">
        <f>Scores!U2</f>
        <v>Week 14</v>
      </c>
      <c r="V3" s="21" t="str">
        <f>Scores!V2</f>
        <v>Week 15</v>
      </c>
      <c r="W3" s="21" t="str">
        <f>Scores!W2</f>
        <v>Week 16</v>
      </c>
      <c r="X3" s="21" t="str">
        <f>Scores!X2</f>
        <v>Week 17</v>
      </c>
      <c r="Y3" s="21" t="str">
        <f>Scores!Y2</f>
        <v>Week 18</v>
      </c>
      <c r="Z3" s="21" t="str">
        <f>Scores!Z2</f>
        <v>Week 19</v>
      </c>
      <c r="AA3" s="21" t="str">
        <f>Scores!AA2</f>
        <v>Week 20</v>
      </c>
      <c r="AB3" s="21" t="str">
        <f>Scores!AB2</f>
        <v>Week 21</v>
      </c>
      <c r="AC3" s="21" t="str">
        <f>Scores!AC2</f>
        <v>Week 22</v>
      </c>
      <c r="AD3" s="21" t="str">
        <f>Scores!AD2</f>
        <v>Week 23</v>
      </c>
      <c r="AE3" s="21" t="str">
        <f>Scores!AE2</f>
        <v>Week 24</v>
      </c>
      <c r="AF3" s="21" t="str">
        <f>Scores!AF2</f>
        <v>Week 25</v>
      </c>
      <c r="AG3" s="21" t="str">
        <f>Scores!AG2</f>
        <v>Week 26</v>
      </c>
      <c r="AH3" s="21" t="str">
        <f>Scores!AH2</f>
        <v>Week 27</v>
      </c>
      <c r="AI3" s="21" t="str">
        <f>Scores!AI2</f>
        <v>Week 28</v>
      </c>
      <c r="AJ3" s="21" t="str">
        <f>Scores!AJ2</f>
        <v>Week 29</v>
      </c>
      <c r="AK3" s="21" t="str">
        <f>Scores!AK2</f>
        <v>Week 30</v>
      </c>
      <c r="AL3" s="21" t="str">
        <f>Scores!AL2</f>
        <v>Week 31</v>
      </c>
      <c r="AM3" s="21" t="str">
        <f>Scores!AM2</f>
        <v>Week 32</v>
      </c>
      <c r="AN3" s="21" t="str">
        <f>Scores!AN2</f>
        <v>Week 33</v>
      </c>
      <c r="AO3" s="21" t="str">
        <f>Scores!AO2</f>
        <v>Week 34</v>
      </c>
      <c r="AP3" s="21" t="str">
        <f>Scores!AP2</f>
        <v>Week 35</v>
      </c>
      <c r="AQ3" s="21" t="str">
        <f>Scores!AQ2</f>
        <v>Week 36</v>
      </c>
      <c r="AR3" s="21" t="str">
        <f>Scores!AR2</f>
        <v>Week 37</v>
      </c>
      <c r="AS3" s="21" t="str">
        <f>Scores!AS2</f>
        <v>Week 38</v>
      </c>
      <c r="AT3" s="21" t="str">
        <f>Scores!AT2</f>
        <v>Week 39</v>
      </c>
      <c r="AU3" s="21" t="str">
        <f>Scores!AU2</f>
        <v>Week 40</v>
      </c>
      <c r="AV3" s="21" t="str">
        <f>Scores!AV2</f>
        <v>Week 41</v>
      </c>
      <c r="AW3" s="21" t="str">
        <f>Scores!AW2</f>
        <v>Week 42</v>
      </c>
    </row>
    <row r="4" spans="1:255" s="23" customFormat="1" x14ac:dyDescent="0.2">
      <c r="B4" s="81" t="s">
        <v>282</v>
      </c>
      <c r="E4" s="3"/>
      <c r="F4" s="50">
        <v>2.6</v>
      </c>
      <c r="G4" s="49">
        <f>SUM(H4:AU4)</f>
        <v>17</v>
      </c>
      <c r="H4" s="49">
        <f t="shared" ref="H4:AW4" si="0">IF(ISBLANK(Adrian )," - ",Adrian)</f>
        <v>2</v>
      </c>
      <c r="I4" s="49">
        <f t="shared" si="0"/>
        <v>2</v>
      </c>
      <c r="J4" s="49">
        <f t="shared" si="0"/>
        <v>0</v>
      </c>
      <c r="K4" s="49" t="str">
        <f t="shared" si="0"/>
        <v xml:space="preserve"> - </v>
      </c>
      <c r="L4" s="49">
        <f t="shared" si="0"/>
        <v>1</v>
      </c>
      <c r="M4" s="49">
        <f t="shared" si="0"/>
        <v>1</v>
      </c>
      <c r="N4" s="49">
        <f t="shared" si="0"/>
        <v>0</v>
      </c>
      <c r="O4" s="49">
        <f t="shared" si="0"/>
        <v>6</v>
      </c>
      <c r="P4" s="49" t="str">
        <f t="shared" si="0"/>
        <v xml:space="preserve"> - </v>
      </c>
      <c r="Q4" s="49">
        <f t="shared" si="0"/>
        <v>2</v>
      </c>
      <c r="R4" s="49">
        <f t="shared" si="0"/>
        <v>2</v>
      </c>
      <c r="S4" s="49">
        <f t="shared" si="0"/>
        <v>1</v>
      </c>
      <c r="T4" s="49" t="str">
        <f t="shared" si="0"/>
        <v xml:space="preserve"> - </v>
      </c>
      <c r="U4" s="49" t="str">
        <f t="shared" si="0"/>
        <v xml:space="preserve"> - </v>
      </c>
      <c r="V4" s="49" t="str">
        <f t="shared" si="0"/>
        <v xml:space="preserve"> - </v>
      </c>
      <c r="W4" s="49" t="str">
        <f t="shared" si="0"/>
        <v xml:space="preserve"> - </v>
      </c>
      <c r="X4" s="49" t="str">
        <f t="shared" si="0"/>
        <v xml:space="preserve"> - </v>
      </c>
      <c r="Y4" s="49" t="str">
        <f t="shared" si="0"/>
        <v xml:space="preserve"> - </v>
      </c>
      <c r="Z4" s="49" t="str">
        <f t="shared" si="0"/>
        <v xml:space="preserve"> - </v>
      </c>
      <c r="AA4" s="49" t="str">
        <f t="shared" si="0"/>
        <v xml:space="preserve"> - </v>
      </c>
      <c r="AB4" s="49" t="str">
        <f t="shared" si="0"/>
        <v xml:space="preserve"> - </v>
      </c>
      <c r="AC4" s="49" t="str">
        <f t="shared" si="0"/>
        <v xml:space="preserve"> - </v>
      </c>
      <c r="AD4" s="49" t="str">
        <f t="shared" si="0"/>
        <v xml:space="preserve"> - </v>
      </c>
      <c r="AE4" s="49" t="str">
        <f t="shared" si="0"/>
        <v xml:space="preserve"> - </v>
      </c>
      <c r="AF4" s="49" t="str">
        <f t="shared" si="0"/>
        <v xml:space="preserve"> - </v>
      </c>
      <c r="AG4" s="49" t="str">
        <f t="shared" si="0"/>
        <v xml:space="preserve"> - </v>
      </c>
      <c r="AH4" s="49" t="str">
        <f t="shared" si="0"/>
        <v xml:space="preserve"> - </v>
      </c>
      <c r="AI4" s="49" t="str">
        <f t="shared" si="0"/>
        <v xml:space="preserve"> - </v>
      </c>
      <c r="AJ4" s="49" t="str">
        <f t="shared" si="0"/>
        <v xml:space="preserve"> - </v>
      </c>
      <c r="AK4" s="49" t="str">
        <f t="shared" si="0"/>
        <v xml:space="preserve"> - </v>
      </c>
      <c r="AL4" s="49" t="str">
        <f t="shared" si="0"/>
        <v xml:space="preserve"> - </v>
      </c>
      <c r="AM4" s="49" t="str">
        <f t="shared" si="0"/>
        <v xml:space="preserve"> - </v>
      </c>
      <c r="AN4" s="49" t="str">
        <f t="shared" si="0"/>
        <v xml:space="preserve"> - </v>
      </c>
      <c r="AO4" s="49" t="str">
        <f t="shared" si="0"/>
        <v xml:space="preserve"> - </v>
      </c>
      <c r="AP4" s="49" t="str">
        <f t="shared" si="0"/>
        <v xml:space="preserve"> - </v>
      </c>
      <c r="AQ4" s="49" t="str">
        <f t="shared" si="0"/>
        <v xml:space="preserve"> - </v>
      </c>
      <c r="AR4" s="49" t="str">
        <f t="shared" si="0"/>
        <v xml:space="preserve"> - </v>
      </c>
      <c r="AS4" s="49" t="str">
        <f t="shared" si="0"/>
        <v xml:space="preserve"> - </v>
      </c>
      <c r="AT4" s="49" t="str">
        <f t="shared" si="0"/>
        <v xml:space="preserve"> - </v>
      </c>
      <c r="AU4" s="49" t="str">
        <f t="shared" si="0"/>
        <v xml:space="preserve"> - </v>
      </c>
      <c r="AV4" s="49" t="str">
        <f t="shared" si="0"/>
        <v xml:space="preserve"> - </v>
      </c>
      <c r="AW4" s="49" t="str">
        <f t="shared" si="0"/>
        <v xml:space="preserve"> - </v>
      </c>
    </row>
    <row r="5" spans="1:255" s="23" customFormat="1" x14ac:dyDescent="0.2">
      <c r="A5" s="97"/>
      <c r="B5" s="96" t="s">
        <v>112</v>
      </c>
      <c r="C5" s="97"/>
      <c r="D5" s="97"/>
      <c r="E5" s="98"/>
      <c r="F5" s="99">
        <f xml:space="preserve"> 5.8- 3.3</f>
        <v>2.5</v>
      </c>
      <c r="G5" s="94">
        <f t="shared" ref="G5:G19" si="1">SUM(H5:AU5)</f>
        <v>2</v>
      </c>
      <c r="H5" s="49">
        <f t="shared" ref="H5:O5" si="2">IF(ISBLANK(Distin.S )," - ",Distin.S)</f>
        <v>4</v>
      </c>
      <c r="I5" s="49">
        <f t="shared" si="2"/>
        <v>1</v>
      </c>
      <c r="J5" s="49">
        <f t="shared" si="2"/>
        <v>-3</v>
      </c>
      <c r="K5" s="49" t="str">
        <f t="shared" si="2"/>
        <v xml:space="preserve"> - </v>
      </c>
      <c r="L5" s="49">
        <f t="shared" si="2"/>
        <v>0</v>
      </c>
      <c r="M5" s="49">
        <f t="shared" si="2"/>
        <v>0</v>
      </c>
      <c r="N5" s="49">
        <f t="shared" si="2"/>
        <v>0</v>
      </c>
      <c r="O5" s="49">
        <f t="shared" si="2"/>
        <v>0</v>
      </c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I5" s="94"/>
      <c r="AJ5" s="94"/>
      <c r="AK5" s="94"/>
      <c r="AL5" s="94"/>
      <c r="AM5" s="94"/>
      <c r="AN5" s="94"/>
      <c r="AO5" s="94"/>
      <c r="AP5" s="94"/>
      <c r="AQ5" s="94"/>
      <c r="AR5" s="94"/>
      <c r="AS5" s="94"/>
      <c r="AT5" s="94"/>
      <c r="AU5" s="94"/>
      <c r="AV5" s="94"/>
      <c r="AW5" s="94"/>
    </row>
    <row r="6" spans="1:255" s="23" customFormat="1" x14ac:dyDescent="0.2">
      <c r="B6" s="81" t="s">
        <v>152</v>
      </c>
      <c r="E6" s="25"/>
      <c r="F6" s="50">
        <v>4.2</v>
      </c>
      <c r="G6" s="49">
        <f>SUM(H6:AW6)</f>
        <v>0</v>
      </c>
      <c r="H6" s="94"/>
      <c r="I6" s="94"/>
      <c r="J6" s="94"/>
      <c r="K6" s="94"/>
      <c r="L6" s="94"/>
      <c r="M6" s="94"/>
      <c r="N6" s="94"/>
      <c r="O6" s="94"/>
      <c r="P6" s="49" t="str">
        <f t="shared" ref="P6:AW6" si="3">IF(ISBLANK(Richardson.K )," - ",Richardson.K)</f>
        <v xml:space="preserve"> - </v>
      </c>
      <c r="Q6" s="49">
        <f t="shared" si="3"/>
        <v>-1</v>
      </c>
      <c r="R6" s="49">
        <f t="shared" si="3"/>
        <v>0</v>
      </c>
      <c r="S6" s="49">
        <f t="shared" si="3"/>
        <v>1</v>
      </c>
      <c r="T6" s="49" t="str">
        <f t="shared" si="3"/>
        <v xml:space="preserve"> - </v>
      </c>
      <c r="U6" s="49" t="str">
        <f t="shared" si="3"/>
        <v xml:space="preserve"> - </v>
      </c>
      <c r="V6" s="49" t="str">
        <f t="shared" si="3"/>
        <v xml:space="preserve"> - </v>
      </c>
      <c r="W6" s="49" t="str">
        <f t="shared" si="3"/>
        <v xml:space="preserve"> - </v>
      </c>
      <c r="X6" s="49" t="str">
        <f t="shared" si="3"/>
        <v xml:space="preserve"> - </v>
      </c>
      <c r="Y6" s="49" t="str">
        <f t="shared" si="3"/>
        <v xml:space="preserve"> - </v>
      </c>
      <c r="Z6" s="49" t="str">
        <f t="shared" si="3"/>
        <v xml:space="preserve"> - </v>
      </c>
      <c r="AA6" s="49" t="str">
        <f t="shared" si="3"/>
        <v xml:space="preserve"> - </v>
      </c>
      <c r="AB6" s="49" t="str">
        <f t="shared" si="3"/>
        <v xml:space="preserve"> - </v>
      </c>
      <c r="AC6" s="49" t="str">
        <f t="shared" si="3"/>
        <v xml:space="preserve"> - </v>
      </c>
      <c r="AD6" s="49" t="str">
        <f t="shared" si="3"/>
        <v xml:space="preserve"> - </v>
      </c>
      <c r="AE6" s="49" t="str">
        <f t="shared" si="3"/>
        <v xml:space="preserve"> - </v>
      </c>
      <c r="AF6" s="49" t="str">
        <f t="shared" si="3"/>
        <v xml:space="preserve"> - </v>
      </c>
      <c r="AG6" s="49" t="str">
        <f t="shared" si="3"/>
        <v xml:space="preserve"> - </v>
      </c>
      <c r="AH6" s="49" t="str">
        <f t="shared" si="3"/>
        <v xml:space="preserve"> - </v>
      </c>
      <c r="AI6" s="49" t="str">
        <f t="shared" si="3"/>
        <v xml:space="preserve"> - </v>
      </c>
      <c r="AJ6" s="49" t="str">
        <f t="shared" si="3"/>
        <v xml:space="preserve"> - </v>
      </c>
      <c r="AK6" s="49" t="str">
        <f t="shared" si="3"/>
        <v xml:space="preserve"> - </v>
      </c>
      <c r="AL6" s="49" t="str">
        <f t="shared" si="3"/>
        <v xml:space="preserve"> - </v>
      </c>
      <c r="AM6" s="49" t="str">
        <f t="shared" si="3"/>
        <v xml:space="preserve"> - </v>
      </c>
      <c r="AN6" s="49" t="str">
        <f t="shared" si="3"/>
        <v xml:space="preserve"> - </v>
      </c>
      <c r="AO6" s="49" t="str">
        <f t="shared" si="3"/>
        <v xml:space="preserve"> - </v>
      </c>
      <c r="AP6" s="49" t="str">
        <f t="shared" si="3"/>
        <v xml:space="preserve"> - </v>
      </c>
      <c r="AQ6" s="49" t="str">
        <f t="shared" si="3"/>
        <v xml:space="preserve"> - </v>
      </c>
      <c r="AR6" s="49" t="str">
        <f t="shared" si="3"/>
        <v xml:space="preserve"> - </v>
      </c>
      <c r="AS6" s="49" t="str">
        <f t="shared" si="3"/>
        <v xml:space="preserve"> - </v>
      </c>
      <c r="AT6" s="49" t="str">
        <f t="shared" si="3"/>
        <v xml:space="preserve"> - </v>
      </c>
      <c r="AU6" s="49" t="str">
        <f t="shared" si="3"/>
        <v xml:space="preserve"> - </v>
      </c>
      <c r="AV6" s="49" t="str">
        <f t="shared" si="3"/>
        <v xml:space="preserve"> - </v>
      </c>
      <c r="AW6" s="49" t="str">
        <f t="shared" si="3"/>
        <v xml:space="preserve"> - </v>
      </c>
    </row>
    <row r="7" spans="1:255" s="23" customFormat="1" x14ac:dyDescent="0.2">
      <c r="A7" s="97"/>
      <c r="B7" s="96" t="s">
        <v>205</v>
      </c>
      <c r="C7" s="97"/>
      <c r="D7" s="97"/>
      <c r="E7" s="98"/>
      <c r="F7" s="99">
        <f xml:space="preserve"> 4.5- 3</f>
        <v>1.5</v>
      </c>
      <c r="G7" s="94">
        <f t="shared" si="1"/>
        <v>8</v>
      </c>
      <c r="H7" s="49">
        <f t="shared" ref="H7:O7" si="4">IF(ISBLANK(Coloccini.F )," - ",Coloccini.F)</f>
        <v>1</v>
      </c>
      <c r="I7" s="49">
        <f t="shared" si="4"/>
        <v>6</v>
      </c>
      <c r="J7" s="49">
        <f t="shared" si="4"/>
        <v>0</v>
      </c>
      <c r="K7" s="49" t="str">
        <f t="shared" si="4"/>
        <v xml:space="preserve"> - </v>
      </c>
      <c r="L7" s="49">
        <f t="shared" si="4"/>
        <v>-1</v>
      </c>
      <c r="M7" s="49">
        <f t="shared" si="4"/>
        <v>0</v>
      </c>
      <c r="N7" s="49">
        <f t="shared" si="4"/>
        <v>2</v>
      </c>
      <c r="O7" s="49">
        <f t="shared" si="4"/>
        <v>0</v>
      </c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94"/>
      <c r="AS7" s="94"/>
      <c r="AT7" s="94"/>
      <c r="AU7" s="94"/>
      <c r="AV7" s="94"/>
      <c r="AW7" s="94"/>
    </row>
    <row r="8" spans="1:255" s="23" customFormat="1" x14ac:dyDescent="0.2">
      <c r="B8" s="81" t="s">
        <v>1207</v>
      </c>
      <c r="E8" s="25"/>
      <c r="F8" s="50">
        <v>2.1</v>
      </c>
      <c r="G8" s="49">
        <f>SUM(H8:AW8)</f>
        <v>0</v>
      </c>
      <c r="H8" s="94"/>
      <c r="I8" s="94"/>
      <c r="J8" s="94"/>
      <c r="K8" s="94"/>
      <c r="L8" s="94"/>
      <c r="M8" s="94"/>
      <c r="N8" s="94"/>
      <c r="O8" s="94"/>
      <c r="P8" s="49" t="str">
        <f t="shared" ref="P8:AW8" si="5">IF(ISBLANK(Blackett.T )," - ",Blackett.T)</f>
        <v xml:space="preserve"> - </v>
      </c>
      <c r="Q8" s="49">
        <f t="shared" si="5"/>
        <v>0</v>
      </c>
      <c r="R8" s="49">
        <f t="shared" si="5"/>
        <v>0</v>
      </c>
      <c r="S8" s="49">
        <f t="shared" si="5"/>
        <v>0</v>
      </c>
      <c r="T8" s="49" t="str">
        <f t="shared" si="5"/>
        <v xml:space="preserve"> - </v>
      </c>
      <c r="U8" s="49" t="str">
        <f t="shared" si="5"/>
        <v xml:space="preserve"> - </v>
      </c>
      <c r="V8" s="49" t="str">
        <f t="shared" si="5"/>
        <v xml:space="preserve"> - </v>
      </c>
      <c r="W8" s="49" t="str">
        <f t="shared" si="5"/>
        <v xml:space="preserve"> - </v>
      </c>
      <c r="X8" s="49" t="str">
        <f t="shared" si="5"/>
        <v xml:space="preserve"> - </v>
      </c>
      <c r="Y8" s="49" t="str">
        <f t="shared" si="5"/>
        <v xml:space="preserve"> - </v>
      </c>
      <c r="Z8" s="49" t="str">
        <f t="shared" si="5"/>
        <v xml:space="preserve"> - </v>
      </c>
      <c r="AA8" s="49" t="str">
        <f t="shared" si="5"/>
        <v xml:space="preserve"> - </v>
      </c>
      <c r="AB8" s="49" t="str">
        <f t="shared" si="5"/>
        <v xml:space="preserve"> - </v>
      </c>
      <c r="AC8" s="49" t="str">
        <f t="shared" si="5"/>
        <v xml:space="preserve"> - </v>
      </c>
      <c r="AD8" s="49" t="str">
        <f t="shared" si="5"/>
        <v xml:space="preserve"> - </v>
      </c>
      <c r="AE8" s="49" t="str">
        <f t="shared" si="5"/>
        <v xml:space="preserve"> - </v>
      </c>
      <c r="AF8" s="49" t="str">
        <f t="shared" si="5"/>
        <v xml:space="preserve"> - </v>
      </c>
      <c r="AG8" s="49" t="str">
        <f t="shared" si="5"/>
        <v xml:space="preserve"> - </v>
      </c>
      <c r="AH8" s="49" t="str">
        <f t="shared" si="5"/>
        <v xml:space="preserve"> - </v>
      </c>
      <c r="AI8" s="49" t="str">
        <f t="shared" si="5"/>
        <v xml:space="preserve"> - </v>
      </c>
      <c r="AJ8" s="49" t="str">
        <f t="shared" si="5"/>
        <v xml:space="preserve"> - </v>
      </c>
      <c r="AK8" s="49" t="str">
        <f t="shared" si="5"/>
        <v xml:space="preserve"> - </v>
      </c>
      <c r="AL8" s="49" t="str">
        <f t="shared" si="5"/>
        <v xml:space="preserve"> - </v>
      </c>
      <c r="AM8" s="49" t="str">
        <f t="shared" si="5"/>
        <v xml:space="preserve"> - </v>
      </c>
      <c r="AN8" s="49" t="str">
        <f t="shared" si="5"/>
        <v xml:space="preserve"> - </v>
      </c>
      <c r="AO8" s="49" t="str">
        <f t="shared" si="5"/>
        <v xml:space="preserve"> - </v>
      </c>
      <c r="AP8" s="49" t="str">
        <f t="shared" si="5"/>
        <v xml:space="preserve"> - </v>
      </c>
      <c r="AQ8" s="49" t="str">
        <f t="shared" si="5"/>
        <v xml:space="preserve"> - </v>
      </c>
      <c r="AR8" s="49" t="str">
        <f t="shared" si="5"/>
        <v xml:space="preserve"> - </v>
      </c>
      <c r="AS8" s="49" t="str">
        <f t="shared" si="5"/>
        <v xml:space="preserve"> - </v>
      </c>
      <c r="AT8" s="49" t="str">
        <f t="shared" si="5"/>
        <v xml:space="preserve"> - </v>
      </c>
      <c r="AU8" s="49" t="str">
        <f t="shared" si="5"/>
        <v xml:space="preserve"> - </v>
      </c>
      <c r="AV8" s="49" t="str">
        <f t="shared" si="5"/>
        <v xml:space="preserve"> - </v>
      </c>
      <c r="AW8" s="49" t="str">
        <f t="shared" si="5"/>
        <v xml:space="preserve"> - </v>
      </c>
    </row>
    <row r="9" spans="1:255" s="23" customFormat="1" x14ac:dyDescent="0.2">
      <c r="A9" s="97"/>
      <c r="B9" s="96" t="s">
        <v>379</v>
      </c>
      <c r="C9" s="97"/>
      <c r="D9" s="97"/>
      <c r="E9" s="98"/>
      <c r="F9" s="99">
        <f xml:space="preserve"> 2.7- 2.7</f>
        <v>0</v>
      </c>
      <c r="G9" s="94">
        <f t="shared" si="1"/>
        <v>12</v>
      </c>
      <c r="H9" s="49">
        <f t="shared" ref="H9:O9" si="6">IF(ISBLANK(Rosenior.L )," - ",Rosenior.L)</f>
        <v>0</v>
      </c>
      <c r="I9" s="49">
        <f t="shared" si="6"/>
        <v>1</v>
      </c>
      <c r="J9" s="49">
        <f t="shared" si="6"/>
        <v>3</v>
      </c>
      <c r="K9" s="49" t="str">
        <f t="shared" si="6"/>
        <v xml:space="preserve"> - </v>
      </c>
      <c r="L9" s="49">
        <f t="shared" si="6"/>
        <v>0</v>
      </c>
      <c r="M9" s="49">
        <f t="shared" si="6"/>
        <v>3</v>
      </c>
      <c r="N9" s="49">
        <f t="shared" si="6"/>
        <v>2</v>
      </c>
      <c r="O9" s="49">
        <f t="shared" si="6"/>
        <v>3</v>
      </c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</row>
    <row r="10" spans="1:255" s="23" customFormat="1" x14ac:dyDescent="0.2">
      <c r="B10" s="81" t="s">
        <v>116</v>
      </c>
      <c r="E10" s="25"/>
      <c r="F10" s="50">
        <v>2.2000000000000002</v>
      </c>
      <c r="G10" s="49">
        <f>SUM(H10:AW10)</f>
        <v>0</v>
      </c>
      <c r="H10" s="94"/>
      <c r="I10" s="94"/>
      <c r="J10" s="94"/>
      <c r="K10" s="94"/>
      <c r="L10" s="94"/>
      <c r="M10" s="94"/>
      <c r="N10" s="94"/>
      <c r="O10" s="94"/>
      <c r="P10" s="49" t="str">
        <f t="shared" ref="P10:AW10" si="7">IF(ISBLANK(Hutton.A )," - ",Hutton.A)</f>
        <v xml:space="preserve"> - </v>
      </c>
      <c r="Q10" s="49">
        <f t="shared" si="7"/>
        <v>0</v>
      </c>
      <c r="R10" s="49">
        <f t="shared" si="7"/>
        <v>0</v>
      </c>
      <c r="S10" s="49">
        <f t="shared" si="7"/>
        <v>0</v>
      </c>
      <c r="T10" s="49" t="str">
        <f t="shared" si="7"/>
        <v xml:space="preserve"> - </v>
      </c>
      <c r="U10" s="49" t="str">
        <f t="shared" si="7"/>
        <v xml:space="preserve"> - </v>
      </c>
      <c r="V10" s="49" t="str">
        <f t="shared" si="7"/>
        <v xml:space="preserve"> - </v>
      </c>
      <c r="W10" s="49" t="str">
        <f t="shared" si="7"/>
        <v xml:space="preserve"> - </v>
      </c>
      <c r="X10" s="49" t="str">
        <f t="shared" si="7"/>
        <v xml:space="preserve"> - </v>
      </c>
      <c r="Y10" s="49" t="str">
        <f t="shared" si="7"/>
        <v xml:space="preserve"> - </v>
      </c>
      <c r="Z10" s="49" t="str">
        <f t="shared" si="7"/>
        <v xml:space="preserve"> - </v>
      </c>
      <c r="AA10" s="49" t="str">
        <f t="shared" si="7"/>
        <v xml:space="preserve"> - </v>
      </c>
      <c r="AB10" s="49" t="str">
        <f t="shared" si="7"/>
        <v xml:space="preserve"> - </v>
      </c>
      <c r="AC10" s="49" t="str">
        <f t="shared" si="7"/>
        <v xml:space="preserve"> - </v>
      </c>
      <c r="AD10" s="49" t="str">
        <f t="shared" si="7"/>
        <v xml:space="preserve"> - </v>
      </c>
      <c r="AE10" s="49" t="str">
        <f t="shared" si="7"/>
        <v xml:space="preserve"> - </v>
      </c>
      <c r="AF10" s="49" t="str">
        <f t="shared" si="7"/>
        <v xml:space="preserve"> - </v>
      </c>
      <c r="AG10" s="49" t="str">
        <f t="shared" si="7"/>
        <v xml:space="preserve"> - </v>
      </c>
      <c r="AH10" s="49" t="str">
        <f t="shared" si="7"/>
        <v xml:space="preserve"> - </v>
      </c>
      <c r="AI10" s="49" t="str">
        <f t="shared" si="7"/>
        <v xml:space="preserve"> - </v>
      </c>
      <c r="AJ10" s="49" t="str">
        <f t="shared" si="7"/>
        <v xml:space="preserve"> - </v>
      </c>
      <c r="AK10" s="49" t="str">
        <f t="shared" si="7"/>
        <v xml:space="preserve"> - </v>
      </c>
      <c r="AL10" s="49" t="str">
        <f t="shared" si="7"/>
        <v xml:space="preserve"> - </v>
      </c>
      <c r="AM10" s="49" t="str">
        <f t="shared" si="7"/>
        <v xml:space="preserve"> - </v>
      </c>
      <c r="AN10" s="49" t="str">
        <f t="shared" si="7"/>
        <v xml:space="preserve"> - </v>
      </c>
      <c r="AO10" s="49" t="str">
        <f t="shared" si="7"/>
        <v xml:space="preserve"> - </v>
      </c>
      <c r="AP10" s="49" t="str">
        <f t="shared" si="7"/>
        <v xml:space="preserve"> - </v>
      </c>
      <c r="AQ10" s="49" t="str">
        <f t="shared" si="7"/>
        <v xml:space="preserve"> - </v>
      </c>
      <c r="AR10" s="49" t="str">
        <f t="shared" si="7"/>
        <v xml:space="preserve"> - </v>
      </c>
      <c r="AS10" s="49" t="str">
        <f t="shared" si="7"/>
        <v xml:space="preserve"> - </v>
      </c>
      <c r="AT10" s="49" t="str">
        <f t="shared" si="7"/>
        <v xml:space="preserve"> - </v>
      </c>
      <c r="AU10" s="49" t="str">
        <f t="shared" si="7"/>
        <v xml:space="preserve"> - </v>
      </c>
      <c r="AV10" s="49" t="str">
        <f t="shared" si="7"/>
        <v xml:space="preserve"> - </v>
      </c>
      <c r="AW10" s="49" t="str">
        <f t="shared" si="7"/>
        <v xml:space="preserve"> - </v>
      </c>
    </row>
    <row r="11" spans="1:255" s="23" customFormat="1" x14ac:dyDescent="0.2">
      <c r="B11" s="81" t="s">
        <v>469</v>
      </c>
      <c r="E11" s="3"/>
      <c r="F11" s="50">
        <v>3.5</v>
      </c>
      <c r="G11" s="49">
        <f t="shared" si="1"/>
        <v>31</v>
      </c>
      <c r="H11" s="49">
        <f t="shared" ref="H11:AW11" si="8">IF(ISBLANK(Chambers.C )," - ",Chambers.C)</f>
        <v>1</v>
      </c>
      <c r="I11" s="49">
        <f t="shared" si="8"/>
        <v>0</v>
      </c>
      <c r="J11" s="49">
        <f t="shared" si="8"/>
        <v>3</v>
      </c>
      <c r="K11" s="49" t="str">
        <f t="shared" si="8"/>
        <v xml:space="preserve"> - </v>
      </c>
      <c r="L11" s="49">
        <f t="shared" si="8"/>
        <v>1</v>
      </c>
      <c r="M11" s="49">
        <f t="shared" si="8"/>
        <v>5</v>
      </c>
      <c r="N11" s="49">
        <f t="shared" si="8"/>
        <v>1</v>
      </c>
      <c r="O11" s="49">
        <f t="shared" si="8"/>
        <v>0</v>
      </c>
      <c r="P11" s="49" t="str">
        <f t="shared" si="8"/>
        <v xml:space="preserve"> - </v>
      </c>
      <c r="Q11" s="49">
        <f t="shared" si="8"/>
        <v>0</v>
      </c>
      <c r="R11" s="49">
        <f t="shared" si="8"/>
        <v>6</v>
      </c>
      <c r="S11" s="49">
        <f t="shared" si="8"/>
        <v>14</v>
      </c>
      <c r="T11" s="49" t="str">
        <f t="shared" si="8"/>
        <v xml:space="preserve"> - </v>
      </c>
      <c r="U11" s="49" t="str">
        <f t="shared" si="8"/>
        <v xml:space="preserve"> - </v>
      </c>
      <c r="V11" s="49" t="str">
        <f t="shared" si="8"/>
        <v xml:space="preserve"> - </v>
      </c>
      <c r="W11" s="49" t="str">
        <f t="shared" si="8"/>
        <v xml:space="preserve"> - </v>
      </c>
      <c r="X11" s="49" t="str">
        <f t="shared" si="8"/>
        <v xml:space="preserve"> - </v>
      </c>
      <c r="Y11" s="49" t="str">
        <f t="shared" si="8"/>
        <v xml:space="preserve"> - </v>
      </c>
      <c r="Z11" s="49" t="str">
        <f t="shared" si="8"/>
        <v xml:space="preserve"> - </v>
      </c>
      <c r="AA11" s="49" t="str">
        <f t="shared" si="8"/>
        <v xml:space="preserve"> - </v>
      </c>
      <c r="AB11" s="49" t="str">
        <f t="shared" si="8"/>
        <v xml:space="preserve"> - </v>
      </c>
      <c r="AC11" s="49" t="str">
        <f t="shared" si="8"/>
        <v xml:space="preserve"> - </v>
      </c>
      <c r="AD11" s="49" t="str">
        <f t="shared" si="8"/>
        <v xml:space="preserve"> - </v>
      </c>
      <c r="AE11" s="49" t="str">
        <f t="shared" si="8"/>
        <v xml:space="preserve"> - </v>
      </c>
      <c r="AF11" s="49" t="str">
        <f t="shared" si="8"/>
        <v xml:space="preserve"> - </v>
      </c>
      <c r="AG11" s="49" t="str">
        <f t="shared" si="8"/>
        <v xml:space="preserve"> - </v>
      </c>
      <c r="AH11" s="49" t="str">
        <f t="shared" si="8"/>
        <v xml:space="preserve"> - </v>
      </c>
      <c r="AI11" s="49" t="str">
        <f t="shared" si="8"/>
        <v xml:space="preserve"> - </v>
      </c>
      <c r="AJ11" s="49" t="str">
        <f t="shared" si="8"/>
        <v xml:space="preserve"> - </v>
      </c>
      <c r="AK11" s="49" t="str">
        <f t="shared" si="8"/>
        <v xml:space="preserve"> - </v>
      </c>
      <c r="AL11" s="49" t="str">
        <f t="shared" si="8"/>
        <v xml:space="preserve"> - </v>
      </c>
      <c r="AM11" s="49" t="str">
        <f t="shared" si="8"/>
        <v xml:space="preserve"> - </v>
      </c>
      <c r="AN11" s="49" t="str">
        <f t="shared" si="8"/>
        <v xml:space="preserve"> - </v>
      </c>
      <c r="AO11" s="49" t="str">
        <f t="shared" si="8"/>
        <v xml:space="preserve"> - </v>
      </c>
      <c r="AP11" s="49" t="str">
        <f t="shared" si="8"/>
        <v xml:space="preserve"> - </v>
      </c>
      <c r="AQ11" s="49" t="str">
        <f t="shared" si="8"/>
        <v xml:space="preserve"> - </v>
      </c>
      <c r="AR11" s="49" t="str">
        <f t="shared" si="8"/>
        <v xml:space="preserve"> - </v>
      </c>
      <c r="AS11" s="49" t="str">
        <f t="shared" si="8"/>
        <v xml:space="preserve"> - </v>
      </c>
      <c r="AT11" s="49" t="str">
        <f t="shared" si="8"/>
        <v xml:space="preserve"> - </v>
      </c>
      <c r="AU11" s="49" t="str">
        <f t="shared" si="8"/>
        <v xml:space="preserve"> - </v>
      </c>
      <c r="AV11" s="49" t="str">
        <f t="shared" si="8"/>
        <v xml:space="preserve"> - </v>
      </c>
      <c r="AW11" s="49" t="str">
        <f t="shared" si="8"/>
        <v xml:space="preserve"> - </v>
      </c>
    </row>
    <row r="12" spans="1:255" s="23" customFormat="1" x14ac:dyDescent="0.2">
      <c r="B12" s="81" t="s">
        <v>448</v>
      </c>
      <c r="E12" s="3"/>
      <c r="F12" s="50">
        <v>8.1999999999999993</v>
      </c>
      <c r="G12" s="49">
        <f t="shared" si="1"/>
        <v>11</v>
      </c>
      <c r="H12" s="49">
        <f t="shared" ref="H12:AW12" si="9">IF(ISBLANK(Barkley.R )," - ",Barkley.R)</f>
        <v>0</v>
      </c>
      <c r="I12" s="49">
        <f t="shared" si="9"/>
        <v>0</v>
      </c>
      <c r="J12" s="49">
        <f t="shared" si="9"/>
        <v>0</v>
      </c>
      <c r="K12" s="49" t="str">
        <f t="shared" si="9"/>
        <v xml:space="preserve"> - </v>
      </c>
      <c r="L12" s="49">
        <f t="shared" si="9"/>
        <v>0</v>
      </c>
      <c r="M12" s="49">
        <f t="shared" si="9"/>
        <v>0</v>
      </c>
      <c r="N12" s="49">
        <f t="shared" si="9"/>
        <v>0</v>
      </c>
      <c r="O12" s="49">
        <f t="shared" si="9"/>
        <v>0</v>
      </c>
      <c r="P12" s="49" t="str">
        <f t="shared" si="9"/>
        <v xml:space="preserve"> - </v>
      </c>
      <c r="Q12" s="49">
        <f t="shared" si="9"/>
        <v>5</v>
      </c>
      <c r="R12" s="49">
        <f t="shared" si="9"/>
        <v>4</v>
      </c>
      <c r="S12" s="49">
        <f t="shared" si="9"/>
        <v>2</v>
      </c>
      <c r="T12" s="49" t="str">
        <f t="shared" si="9"/>
        <v xml:space="preserve"> - </v>
      </c>
      <c r="U12" s="49" t="str">
        <f t="shared" si="9"/>
        <v xml:space="preserve"> - </v>
      </c>
      <c r="V12" s="49" t="str">
        <f t="shared" si="9"/>
        <v xml:space="preserve"> - </v>
      </c>
      <c r="W12" s="49" t="str">
        <f t="shared" si="9"/>
        <v xml:space="preserve"> - </v>
      </c>
      <c r="X12" s="49" t="str">
        <f t="shared" si="9"/>
        <v xml:space="preserve"> - </v>
      </c>
      <c r="Y12" s="49" t="str">
        <f t="shared" si="9"/>
        <v xml:space="preserve"> - </v>
      </c>
      <c r="Z12" s="49" t="str">
        <f t="shared" si="9"/>
        <v xml:space="preserve"> - </v>
      </c>
      <c r="AA12" s="49" t="str">
        <f t="shared" si="9"/>
        <v xml:space="preserve"> - </v>
      </c>
      <c r="AB12" s="49" t="str">
        <f t="shared" si="9"/>
        <v xml:space="preserve"> - </v>
      </c>
      <c r="AC12" s="49" t="str">
        <f t="shared" si="9"/>
        <v xml:space="preserve"> - </v>
      </c>
      <c r="AD12" s="49" t="str">
        <f t="shared" si="9"/>
        <v xml:space="preserve"> - </v>
      </c>
      <c r="AE12" s="49" t="str">
        <f t="shared" si="9"/>
        <v xml:space="preserve"> - </v>
      </c>
      <c r="AF12" s="49" t="str">
        <f t="shared" si="9"/>
        <v xml:space="preserve"> - </v>
      </c>
      <c r="AG12" s="49" t="str">
        <f t="shared" si="9"/>
        <v xml:space="preserve"> - </v>
      </c>
      <c r="AH12" s="49" t="str">
        <f t="shared" si="9"/>
        <v xml:space="preserve"> - </v>
      </c>
      <c r="AI12" s="49" t="str">
        <f t="shared" si="9"/>
        <v xml:space="preserve"> - </v>
      </c>
      <c r="AJ12" s="49" t="str">
        <f t="shared" si="9"/>
        <v xml:space="preserve"> - </v>
      </c>
      <c r="AK12" s="49" t="str">
        <f t="shared" si="9"/>
        <v xml:space="preserve"> - </v>
      </c>
      <c r="AL12" s="49" t="str">
        <f t="shared" si="9"/>
        <v xml:space="preserve"> - </v>
      </c>
      <c r="AM12" s="49" t="str">
        <f t="shared" si="9"/>
        <v xml:space="preserve"> - </v>
      </c>
      <c r="AN12" s="49" t="str">
        <f t="shared" si="9"/>
        <v xml:space="preserve"> - </v>
      </c>
      <c r="AO12" s="49" t="str">
        <f t="shared" si="9"/>
        <v xml:space="preserve"> - </v>
      </c>
      <c r="AP12" s="49" t="str">
        <f t="shared" si="9"/>
        <v xml:space="preserve"> - </v>
      </c>
      <c r="AQ12" s="49" t="str">
        <f t="shared" si="9"/>
        <v xml:space="preserve"> - </v>
      </c>
      <c r="AR12" s="49" t="str">
        <f t="shared" si="9"/>
        <v xml:space="preserve"> - </v>
      </c>
      <c r="AS12" s="49" t="str">
        <f t="shared" si="9"/>
        <v xml:space="preserve"> - </v>
      </c>
      <c r="AT12" s="49" t="str">
        <f t="shared" si="9"/>
        <v xml:space="preserve"> - </v>
      </c>
      <c r="AU12" s="49" t="str">
        <f t="shared" si="9"/>
        <v xml:space="preserve"> - </v>
      </c>
      <c r="AV12" s="49" t="str">
        <f t="shared" si="9"/>
        <v xml:space="preserve"> - </v>
      </c>
      <c r="AW12" s="49" t="str">
        <f t="shared" si="9"/>
        <v xml:space="preserve"> - </v>
      </c>
    </row>
    <row r="13" spans="1:255" s="23" customFormat="1" x14ac:dyDescent="0.2">
      <c r="A13" s="97"/>
      <c r="B13" s="96" t="s">
        <v>149</v>
      </c>
      <c r="C13" s="97"/>
      <c r="D13" s="97"/>
      <c r="E13" s="98"/>
      <c r="F13" s="99">
        <f xml:space="preserve"> 3.6- 3.6</f>
        <v>0</v>
      </c>
      <c r="G13" s="94">
        <f t="shared" si="1"/>
        <v>4</v>
      </c>
      <c r="H13" s="49">
        <f t="shared" ref="H13:O13" si="10">IF(ISBLANK(Lennon.A )," - ",Lennon.A)</f>
        <v>2</v>
      </c>
      <c r="I13" s="49">
        <f t="shared" si="10"/>
        <v>0</v>
      </c>
      <c r="J13" s="49">
        <f t="shared" si="10"/>
        <v>0</v>
      </c>
      <c r="K13" s="49" t="str">
        <f t="shared" si="10"/>
        <v xml:space="preserve"> - </v>
      </c>
      <c r="L13" s="49">
        <f t="shared" si="10"/>
        <v>1</v>
      </c>
      <c r="M13" s="49">
        <f t="shared" si="10"/>
        <v>1</v>
      </c>
      <c r="N13" s="49">
        <f t="shared" si="10"/>
        <v>0</v>
      </c>
      <c r="O13" s="49">
        <f t="shared" si="10"/>
        <v>0</v>
      </c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49"/>
      <c r="BT13" s="49"/>
      <c r="BU13" s="49"/>
      <c r="BV13" s="49"/>
      <c r="BW13" s="49"/>
      <c r="BX13" s="49"/>
      <c r="BY13" s="49"/>
      <c r="BZ13" s="49"/>
      <c r="CA13" s="49"/>
      <c r="CB13" s="49"/>
      <c r="CC13" s="49"/>
      <c r="CD13" s="49"/>
      <c r="CE13" s="49"/>
      <c r="CF13" s="49"/>
      <c r="CG13" s="49"/>
      <c r="CH13" s="49"/>
      <c r="CI13" s="49"/>
      <c r="CJ13" s="49"/>
      <c r="CK13" s="49"/>
      <c r="CL13" s="49"/>
      <c r="CM13" s="49"/>
      <c r="CN13" s="49"/>
      <c r="CO13" s="49"/>
      <c r="CP13" s="49"/>
      <c r="CQ13" s="49"/>
      <c r="CR13" s="49"/>
      <c r="CS13" s="49"/>
      <c r="CT13" s="49"/>
      <c r="CU13" s="49"/>
      <c r="CV13" s="49"/>
      <c r="CW13" s="49"/>
      <c r="CX13" s="49"/>
      <c r="CY13" s="49"/>
      <c r="CZ13" s="49"/>
      <c r="DA13" s="49"/>
      <c r="DB13" s="49"/>
      <c r="DC13" s="49"/>
      <c r="DD13" s="49"/>
      <c r="DE13" s="49"/>
      <c r="DF13" s="49"/>
      <c r="DG13" s="49"/>
      <c r="DH13" s="49"/>
      <c r="DI13" s="49"/>
      <c r="DJ13" s="49"/>
      <c r="DK13" s="49"/>
      <c r="DL13" s="49"/>
      <c r="DM13" s="49"/>
      <c r="DN13" s="49"/>
      <c r="DO13" s="49"/>
      <c r="DP13" s="49"/>
      <c r="DQ13" s="49"/>
      <c r="DR13" s="49"/>
      <c r="DS13" s="49"/>
      <c r="DT13" s="49"/>
      <c r="DU13" s="49"/>
      <c r="DV13" s="49"/>
      <c r="DW13" s="49"/>
      <c r="DX13" s="49"/>
      <c r="DY13" s="49"/>
      <c r="DZ13" s="49"/>
      <c r="EA13" s="49"/>
      <c r="EB13" s="49"/>
      <c r="EC13" s="49"/>
      <c r="ED13" s="49"/>
      <c r="EE13" s="49"/>
      <c r="EF13" s="49"/>
      <c r="EG13" s="49"/>
      <c r="EH13" s="49"/>
      <c r="EI13" s="49"/>
      <c r="EJ13" s="49"/>
      <c r="EK13" s="49"/>
      <c r="EL13" s="49"/>
      <c r="EM13" s="49"/>
      <c r="EN13" s="49"/>
      <c r="EO13" s="49"/>
      <c r="EP13" s="49"/>
      <c r="EQ13" s="49"/>
      <c r="ER13" s="49"/>
      <c r="ES13" s="49"/>
      <c r="ET13" s="49"/>
      <c r="EU13" s="49"/>
      <c r="EV13" s="49"/>
      <c r="EW13" s="49"/>
      <c r="EX13" s="49"/>
      <c r="EY13" s="49"/>
      <c r="EZ13" s="49"/>
      <c r="FA13" s="49"/>
      <c r="FB13" s="49"/>
      <c r="FC13" s="49"/>
      <c r="FD13" s="49"/>
      <c r="FE13" s="49"/>
      <c r="FF13" s="49"/>
      <c r="FG13" s="49"/>
      <c r="FH13" s="49"/>
      <c r="FI13" s="49"/>
      <c r="FJ13" s="49"/>
      <c r="FK13" s="49"/>
      <c r="FL13" s="49"/>
      <c r="FM13" s="49"/>
      <c r="FN13" s="49"/>
      <c r="FO13" s="49"/>
      <c r="FP13" s="49"/>
      <c r="FQ13" s="49"/>
      <c r="FR13" s="49"/>
      <c r="FS13" s="49"/>
      <c r="FT13" s="49"/>
      <c r="FU13" s="49"/>
      <c r="FV13" s="49"/>
      <c r="FW13" s="49"/>
      <c r="FX13" s="49"/>
      <c r="FY13" s="49"/>
      <c r="FZ13" s="49"/>
      <c r="GA13" s="49"/>
      <c r="GB13" s="49"/>
      <c r="GC13" s="49"/>
      <c r="GD13" s="49"/>
      <c r="GE13" s="49"/>
      <c r="GF13" s="49"/>
      <c r="GG13" s="49"/>
      <c r="GH13" s="49"/>
      <c r="GI13" s="49"/>
      <c r="GJ13" s="49"/>
      <c r="GK13" s="49"/>
      <c r="GL13" s="49"/>
      <c r="GM13" s="49"/>
      <c r="GN13" s="49"/>
      <c r="GO13" s="49"/>
      <c r="GP13" s="49"/>
      <c r="GQ13" s="49"/>
      <c r="GR13" s="49"/>
      <c r="GS13" s="49"/>
      <c r="GT13" s="49"/>
      <c r="GU13" s="49"/>
      <c r="GV13" s="49"/>
      <c r="GW13" s="49"/>
      <c r="GX13" s="49"/>
      <c r="GY13" s="49"/>
      <c r="GZ13" s="49"/>
      <c r="HA13" s="49"/>
      <c r="HB13" s="49"/>
      <c r="HC13" s="49"/>
      <c r="HD13" s="49"/>
      <c r="HE13" s="49"/>
      <c r="HF13" s="49"/>
      <c r="HG13" s="49"/>
      <c r="HH13" s="49"/>
      <c r="HI13" s="49"/>
      <c r="HJ13" s="49"/>
      <c r="HK13" s="49"/>
      <c r="HL13" s="49"/>
      <c r="HM13" s="49"/>
      <c r="HN13" s="49"/>
      <c r="HO13" s="49"/>
      <c r="HP13" s="49"/>
      <c r="HQ13" s="49"/>
      <c r="HR13" s="49"/>
      <c r="HS13" s="49"/>
      <c r="HT13" s="49"/>
      <c r="HU13" s="49"/>
      <c r="HV13" s="49"/>
      <c r="HW13" s="49"/>
      <c r="HX13" s="49"/>
      <c r="HY13" s="49"/>
      <c r="HZ13" s="49"/>
      <c r="IA13" s="49"/>
      <c r="IB13" s="49"/>
      <c r="IC13" s="49"/>
      <c r="ID13" s="49"/>
      <c r="IE13" s="49"/>
      <c r="IF13" s="49"/>
      <c r="IG13" s="49"/>
      <c r="IH13" s="49"/>
      <c r="II13" s="49"/>
      <c r="IJ13" s="49"/>
      <c r="IK13" s="49"/>
      <c r="IL13" s="49"/>
      <c r="IM13" s="49"/>
      <c r="IN13" s="49"/>
      <c r="IO13" s="49"/>
      <c r="IP13" s="49"/>
      <c r="IQ13" s="49"/>
      <c r="IR13" s="49"/>
      <c r="IS13" s="49"/>
      <c r="IT13" s="49"/>
      <c r="IU13" s="49"/>
    </row>
    <row r="14" spans="1:255" s="23" customFormat="1" x14ac:dyDescent="0.2">
      <c r="B14" s="81" t="s">
        <v>429</v>
      </c>
      <c r="E14" s="25"/>
      <c r="F14" s="50">
        <v>3</v>
      </c>
      <c r="G14" s="49">
        <f>SUM(H14:AW14)</f>
        <v>6</v>
      </c>
      <c r="H14" s="94"/>
      <c r="I14" s="94"/>
      <c r="J14" s="94"/>
      <c r="K14" s="94"/>
      <c r="L14" s="94"/>
      <c r="M14" s="94"/>
      <c r="N14" s="94"/>
      <c r="O14" s="94"/>
      <c r="P14" s="49" t="str">
        <f t="shared" ref="P14:AW14" si="11">IF(ISBLANK(SungYueng.K )," - ",SungYueng.K)</f>
        <v xml:space="preserve"> - </v>
      </c>
      <c r="Q14" s="49">
        <f t="shared" si="11"/>
        <v>2</v>
      </c>
      <c r="R14" s="49">
        <f t="shared" si="11"/>
        <v>2</v>
      </c>
      <c r="S14" s="49">
        <f t="shared" si="11"/>
        <v>2</v>
      </c>
      <c r="T14" s="49" t="str">
        <f t="shared" si="11"/>
        <v xml:space="preserve"> - </v>
      </c>
      <c r="U14" s="49" t="str">
        <f t="shared" si="11"/>
        <v xml:space="preserve"> - </v>
      </c>
      <c r="V14" s="49" t="str">
        <f t="shared" si="11"/>
        <v xml:space="preserve"> - </v>
      </c>
      <c r="W14" s="49" t="str">
        <f t="shared" si="11"/>
        <v xml:space="preserve"> - </v>
      </c>
      <c r="X14" s="49" t="str">
        <f t="shared" si="11"/>
        <v xml:space="preserve"> - </v>
      </c>
      <c r="Y14" s="49" t="str">
        <f t="shared" si="11"/>
        <v xml:space="preserve"> - </v>
      </c>
      <c r="Z14" s="49" t="str">
        <f t="shared" si="11"/>
        <v xml:space="preserve"> - </v>
      </c>
      <c r="AA14" s="49" t="str">
        <f t="shared" si="11"/>
        <v xml:space="preserve"> - </v>
      </c>
      <c r="AB14" s="49" t="str">
        <f t="shared" si="11"/>
        <v xml:space="preserve"> - </v>
      </c>
      <c r="AC14" s="49" t="str">
        <f t="shared" si="11"/>
        <v xml:space="preserve"> - </v>
      </c>
      <c r="AD14" s="49" t="str">
        <f t="shared" si="11"/>
        <v xml:space="preserve"> - </v>
      </c>
      <c r="AE14" s="49" t="str">
        <f t="shared" si="11"/>
        <v xml:space="preserve"> - </v>
      </c>
      <c r="AF14" s="49" t="str">
        <f t="shared" si="11"/>
        <v xml:space="preserve"> - </v>
      </c>
      <c r="AG14" s="49" t="str">
        <f t="shared" si="11"/>
        <v xml:space="preserve"> - </v>
      </c>
      <c r="AH14" s="49" t="str">
        <f t="shared" si="11"/>
        <v xml:space="preserve"> - </v>
      </c>
      <c r="AI14" s="49" t="str">
        <f t="shared" si="11"/>
        <v xml:space="preserve"> - </v>
      </c>
      <c r="AJ14" s="49" t="str">
        <f t="shared" si="11"/>
        <v xml:space="preserve"> - </v>
      </c>
      <c r="AK14" s="49" t="str">
        <f t="shared" si="11"/>
        <v xml:space="preserve"> - </v>
      </c>
      <c r="AL14" s="49" t="str">
        <f t="shared" si="11"/>
        <v xml:space="preserve"> - </v>
      </c>
      <c r="AM14" s="49" t="str">
        <f t="shared" si="11"/>
        <v xml:space="preserve"> - </v>
      </c>
      <c r="AN14" s="49" t="str">
        <f t="shared" si="11"/>
        <v xml:space="preserve"> - </v>
      </c>
      <c r="AO14" s="49" t="str">
        <f t="shared" si="11"/>
        <v xml:space="preserve"> - </v>
      </c>
      <c r="AP14" s="49" t="str">
        <f t="shared" si="11"/>
        <v xml:space="preserve"> - </v>
      </c>
      <c r="AQ14" s="49" t="str">
        <f t="shared" si="11"/>
        <v xml:space="preserve"> - </v>
      </c>
      <c r="AR14" s="49" t="str">
        <f t="shared" si="11"/>
        <v xml:space="preserve"> - </v>
      </c>
      <c r="AS14" s="49" t="str">
        <f t="shared" si="11"/>
        <v xml:space="preserve"> - </v>
      </c>
      <c r="AT14" s="49" t="str">
        <f t="shared" si="11"/>
        <v xml:space="preserve"> - </v>
      </c>
      <c r="AU14" s="49" t="str">
        <f t="shared" si="11"/>
        <v xml:space="preserve"> - </v>
      </c>
      <c r="AV14" s="49" t="str">
        <f t="shared" si="11"/>
        <v xml:space="preserve"> - </v>
      </c>
      <c r="AW14" s="49" t="str">
        <f t="shared" si="11"/>
        <v xml:space="preserve"> - </v>
      </c>
      <c r="AX14" s="49"/>
      <c r="AY14" s="49"/>
      <c r="AZ14" s="49"/>
      <c r="BA14" s="49"/>
      <c r="BB14" s="49"/>
      <c r="BC14" s="49"/>
      <c r="BD14" s="49"/>
      <c r="BE14" s="49"/>
      <c r="BF14" s="49"/>
      <c r="BG14" s="49"/>
      <c r="BH14" s="49"/>
      <c r="BI14" s="49"/>
      <c r="BJ14" s="49"/>
      <c r="BK14" s="49"/>
      <c r="BL14" s="49"/>
      <c r="BM14" s="49"/>
      <c r="BN14" s="49"/>
      <c r="BO14" s="49"/>
      <c r="BP14" s="49"/>
      <c r="BQ14" s="49"/>
      <c r="BR14" s="49"/>
      <c r="BS14" s="49"/>
      <c r="BT14" s="49"/>
      <c r="BU14" s="49"/>
      <c r="BV14" s="49"/>
      <c r="BW14" s="49"/>
      <c r="BX14" s="49"/>
      <c r="BY14" s="49"/>
      <c r="BZ14" s="49"/>
      <c r="CA14" s="49"/>
      <c r="CB14" s="49"/>
      <c r="CC14" s="49"/>
      <c r="CD14" s="49"/>
      <c r="CE14" s="49"/>
      <c r="CF14" s="49"/>
      <c r="CG14" s="49"/>
      <c r="CH14" s="49"/>
      <c r="CI14" s="49"/>
      <c r="CJ14" s="49"/>
      <c r="CK14" s="49"/>
      <c r="CL14" s="49"/>
      <c r="CM14" s="49"/>
      <c r="CN14" s="49"/>
      <c r="CO14" s="49"/>
      <c r="CP14" s="49"/>
      <c r="CQ14" s="49"/>
      <c r="CR14" s="49"/>
      <c r="CS14" s="49"/>
      <c r="CT14" s="49"/>
      <c r="CU14" s="49"/>
      <c r="CV14" s="49"/>
      <c r="CW14" s="49"/>
      <c r="CX14" s="49"/>
      <c r="CY14" s="49"/>
      <c r="CZ14" s="49"/>
      <c r="DA14" s="49"/>
      <c r="DB14" s="49"/>
      <c r="DC14" s="49"/>
      <c r="DD14" s="49"/>
      <c r="DE14" s="49"/>
      <c r="DF14" s="49"/>
      <c r="DG14" s="49"/>
      <c r="DH14" s="49"/>
      <c r="DI14" s="49"/>
      <c r="DJ14" s="49"/>
      <c r="DK14" s="49"/>
      <c r="DL14" s="49"/>
      <c r="DM14" s="49"/>
      <c r="DN14" s="49"/>
      <c r="DO14" s="49"/>
      <c r="DP14" s="49"/>
      <c r="DQ14" s="49"/>
      <c r="DR14" s="49"/>
      <c r="DS14" s="49"/>
      <c r="DT14" s="49"/>
      <c r="DU14" s="49"/>
      <c r="DV14" s="49"/>
      <c r="DW14" s="49"/>
      <c r="DX14" s="49"/>
      <c r="DY14" s="49"/>
      <c r="DZ14" s="49"/>
      <c r="EA14" s="49"/>
      <c r="EB14" s="49"/>
      <c r="EC14" s="49"/>
      <c r="ED14" s="49"/>
      <c r="EE14" s="49"/>
      <c r="EF14" s="49"/>
      <c r="EG14" s="49"/>
      <c r="EH14" s="49"/>
      <c r="EI14" s="49"/>
      <c r="EJ14" s="49"/>
      <c r="EK14" s="49"/>
      <c r="EL14" s="49"/>
      <c r="EM14" s="49"/>
      <c r="EN14" s="49"/>
      <c r="EO14" s="49"/>
      <c r="EP14" s="49"/>
      <c r="EQ14" s="49"/>
      <c r="ER14" s="49"/>
      <c r="ES14" s="49"/>
      <c r="ET14" s="49"/>
      <c r="EU14" s="49"/>
      <c r="EV14" s="49"/>
      <c r="EW14" s="49"/>
      <c r="EX14" s="49"/>
      <c r="EY14" s="49"/>
      <c r="EZ14" s="49"/>
      <c r="FA14" s="49"/>
      <c r="FB14" s="49"/>
      <c r="FC14" s="49"/>
      <c r="FD14" s="49"/>
      <c r="FE14" s="49"/>
      <c r="FF14" s="49"/>
      <c r="FG14" s="49"/>
      <c r="FH14" s="49"/>
      <c r="FI14" s="49"/>
      <c r="FJ14" s="49"/>
      <c r="FK14" s="49"/>
      <c r="FL14" s="49"/>
      <c r="FM14" s="49"/>
      <c r="FN14" s="49"/>
      <c r="FO14" s="49"/>
      <c r="FP14" s="49"/>
      <c r="FQ14" s="49"/>
      <c r="FR14" s="49"/>
      <c r="FS14" s="49"/>
      <c r="FT14" s="49"/>
      <c r="FU14" s="49"/>
      <c r="FV14" s="49"/>
      <c r="FW14" s="49"/>
      <c r="FX14" s="49"/>
      <c r="FY14" s="49"/>
      <c r="FZ14" s="49"/>
      <c r="GA14" s="49"/>
      <c r="GB14" s="49"/>
      <c r="GC14" s="49"/>
      <c r="GD14" s="49"/>
      <c r="GE14" s="49"/>
      <c r="GF14" s="49"/>
      <c r="GG14" s="49"/>
      <c r="GH14" s="49"/>
      <c r="GI14" s="49"/>
      <c r="GJ14" s="49"/>
      <c r="GK14" s="49"/>
      <c r="GL14" s="49"/>
      <c r="GM14" s="49"/>
      <c r="GN14" s="49"/>
      <c r="GO14" s="49"/>
      <c r="GP14" s="49"/>
      <c r="GQ14" s="49"/>
      <c r="GR14" s="49"/>
      <c r="GS14" s="49"/>
      <c r="GT14" s="49"/>
      <c r="GU14" s="49"/>
      <c r="GV14" s="49"/>
      <c r="GW14" s="49"/>
      <c r="GX14" s="49"/>
      <c r="GY14" s="49"/>
      <c r="GZ14" s="49"/>
      <c r="HA14" s="49"/>
      <c r="HB14" s="49"/>
      <c r="HC14" s="49"/>
      <c r="HD14" s="49"/>
      <c r="HE14" s="49"/>
      <c r="HF14" s="49"/>
      <c r="HG14" s="49"/>
      <c r="HH14" s="49"/>
      <c r="HI14" s="49"/>
      <c r="HJ14" s="49"/>
      <c r="HK14" s="49"/>
      <c r="HL14" s="49"/>
      <c r="HM14" s="49"/>
      <c r="HN14" s="49"/>
      <c r="HO14" s="49"/>
      <c r="HP14" s="49"/>
      <c r="HQ14" s="49"/>
      <c r="HR14" s="49"/>
      <c r="HS14" s="49"/>
      <c r="HT14" s="49"/>
      <c r="HU14" s="49"/>
      <c r="HV14" s="49"/>
      <c r="HW14" s="49"/>
      <c r="HX14" s="49"/>
      <c r="HY14" s="49"/>
      <c r="HZ14" s="49"/>
      <c r="IA14" s="49"/>
      <c r="IB14" s="49"/>
      <c r="IC14" s="49"/>
      <c r="ID14" s="49"/>
      <c r="IE14" s="49"/>
      <c r="IF14" s="49"/>
      <c r="IG14" s="49"/>
      <c r="IH14" s="49"/>
      <c r="II14" s="49"/>
      <c r="IJ14" s="49"/>
      <c r="IK14" s="49"/>
      <c r="IL14" s="49"/>
      <c r="IM14" s="49"/>
      <c r="IN14" s="49"/>
      <c r="IO14" s="49"/>
      <c r="IP14" s="49"/>
      <c r="IQ14" s="49"/>
      <c r="IR14" s="49"/>
      <c r="IS14" s="49"/>
      <c r="IT14" s="49"/>
      <c r="IU14" s="49"/>
    </row>
    <row r="15" spans="1:255" s="23" customFormat="1" x14ac:dyDescent="0.2">
      <c r="B15" s="81" t="s">
        <v>581</v>
      </c>
      <c r="E15" s="3"/>
      <c r="F15" s="50">
        <v>6</v>
      </c>
      <c r="G15" s="49">
        <f t="shared" si="1"/>
        <v>20</v>
      </c>
      <c r="H15" s="49">
        <f t="shared" ref="H15:AW15" si="12">IF(ISBLANK(Cabella.R )," - ",Cabella.R)</f>
        <v>2</v>
      </c>
      <c r="I15" s="49">
        <f t="shared" si="12"/>
        <v>2</v>
      </c>
      <c r="J15" s="49">
        <f t="shared" si="12"/>
        <v>5</v>
      </c>
      <c r="K15" s="49" t="str">
        <f t="shared" si="12"/>
        <v xml:space="preserve"> - </v>
      </c>
      <c r="L15" s="49">
        <f t="shared" si="12"/>
        <v>2</v>
      </c>
      <c r="M15" s="49">
        <f t="shared" si="12"/>
        <v>1</v>
      </c>
      <c r="N15" s="49">
        <f t="shared" si="12"/>
        <v>2</v>
      </c>
      <c r="O15" s="49">
        <f t="shared" si="12"/>
        <v>0</v>
      </c>
      <c r="P15" s="49" t="str">
        <f t="shared" si="12"/>
        <v xml:space="preserve"> - </v>
      </c>
      <c r="Q15" s="49">
        <f t="shared" si="12"/>
        <v>1</v>
      </c>
      <c r="R15" s="49">
        <f t="shared" si="12"/>
        <v>4</v>
      </c>
      <c r="S15" s="49">
        <f t="shared" si="12"/>
        <v>1</v>
      </c>
      <c r="T15" s="49" t="str">
        <f t="shared" si="12"/>
        <v xml:space="preserve"> - </v>
      </c>
      <c r="U15" s="49" t="str">
        <f t="shared" si="12"/>
        <v xml:space="preserve"> - </v>
      </c>
      <c r="V15" s="49" t="str">
        <f t="shared" si="12"/>
        <v xml:space="preserve"> - </v>
      </c>
      <c r="W15" s="49" t="str">
        <f t="shared" si="12"/>
        <v xml:space="preserve"> - </v>
      </c>
      <c r="X15" s="49" t="str">
        <f t="shared" si="12"/>
        <v xml:space="preserve"> - </v>
      </c>
      <c r="Y15" s="49" t="str">
        <f t="shared" si="12"/>
        <v xml:space="preserve"> - </v>
      </c>
      <c r="Z15" s="49" t="str">
        <f t="shared" si="12"/>
        <v xml:space="preserve"> - </v>
      </c>
      <c r="AA15" s="49" t="str">
        <f t="shared" si="12"/>
        <v xml:space="preserve"> - </v>
      </c>
      <c r="AB15" s="49" t="str">
        <f t="shared" si="12"/>
        <v xml:space="preserve"> - </v>
      </c>
      <c r="AC15" s="49" t="str">
        <f t="shared" si="12"/>
        <v xml:space="preserve"> - </v>
      </c>
      <c r="AD15" s="49" t="str">
        <f t="shared" si="12"/>
        <v xml:space="preserve"> - </v>
      </c>
      <c r="AE15" s="49" t="str">
        <f t="shared" si="12"/>
        <v xml:space="preserve"> - </v>
      </c>
      <c r="AF15" s="49" t="str">
        <f t="shared" si="12"/>
        <v xml:space="preserve"> - </v>
      </c>
      <c r="AG15" s="49" t="str">
        <f t="shared" si="12"/>
        <v xml:space="preserve"> - </v>
      </c>
      <c r="AH15" s="49" t="str">
        <f t="shared" si="12"/>
        <v xml:space="preserve"> - </v>
      </c>
      <c r="AI15" s="49" t="str">
        <f t="shared" si="12"/>
        <v xml:space="preserve"> - </v>
      </c>
      <c r="AJ15" s="49" t="str">
        <f t="shared" si="12"/>
        <v xml:space="preserve"> - </v>
      </c>
      <c r="AK15" s="49" t="str">
        <f t="shared" si="12"/>
        <v xml:space="preserve"> - </v>
      </c>
      <c r="AL15" s="49" t="str">
        <f t="shared" si="12"/>
        <v xml:space="preserve"> - </v>
      </c>
      <c r="AM15" s="49" t="str">
        <f t="shared" si="12"/>
        <v xml:space="preserve"> - </v>
      </c>
      <c r="AN15" s="49" t="str">
        <f t="shared" si="12"/>
        <v xml:space="preserve"> - </v>
      </c>
      <c r="AO15" s="49" t="str">
        <f t="shared" si="12"/>
        <v xml:space="preserve"> - </v>
      </c>
      <c r="AP15" s="49" t="str">
        <f t="shared" si="12"/>
        <v xml:space="preserve"> - </v>
      </c>
      <c r="AQ15" s="49" t="str">
        <f t="shared" si="12"/>
        <v xml:space="preserve"> - </v>
      </c>
      <c r="AR15" s="49" t="str">
        <f t="shared" si="12"/>
        <v xml:space="preserve"> - </v>
      </c>
      <c r="AS15" s="49" t="str">
        <f t="shared" si="12"/>
        <v xml:space="preserve"> - </v>
      </c>
      <c r="AT15" s="49" t="str">
        <f t="shared" si="12"/>
        <v xml:space="preserve"> - </v>
      </c>
      <c r="AU15" s="49" t="str">
        <f t="shared" si="12"/>
        <v xml:space="preserve"> - </v>
      </c>
      <c r="AV15" s="49" t="str">
        <f t="shared" si="12"/>
        <v xml:space="preserve"> - </v>
      </c>
      <c r="AW15" s="49" t="str">
        <f t="shared" si="12"/>
        <v xml:space="preserve"> - </v>
      </c>
    </row>
    <row r="16" spans="1:255" s="23" customFormat="1" x14ac:dyDescent="0.2">
      <c r="A16" s="97"/>
      <c r="B16" s="96" t="s">
        <v>398</v>
      </c>
      <c r="C16" s="97"/>
      <c r="D16" s="97"/>
      <c r="E16" s="98"/>
      <c r="F16" s="99">
        <f xml:space="preserve"> 3.6- 3.6</f>
        <v>0</v>
      </c>
      <c r="G16" s="94">
        <f t="shared" si="1"/>
        <v>8</v>
      </c>
      <c r="H16" s="49">
        <f t="shared" ref="H16:O16" si="13">IF(ISBLANK(Sessegnon.S )," - ",Sessegnon.S)</f>
        <v>1</v>
      </c>
      <c r="I16" s="49">
        <f t="shared" si="13"/>
        <v>1</v>
      </c>
      <c r="J16" s="49">
        <f t="shared" si="13"/>
        <v>1</v>
      </c>
      <c r="K16" s="49" t="str">
        <f t="shared" si="13"/>
        <v xml:space="preserve"> - </v>
      </c>
      <c r="L16" s="49">
        <f t="shared" si="13"/>
        <v>0</v>
      </c>
      <c r="M16" s="49">
        <f t="shared" si="13"/>
        <v>1</v>
      </c>
      <c r="N16" s="49">
        <f t="shared" si="13"/>
        <v>2</v>
      </c>
      <c r="O16" s="49">
        <f t="shared" si="13"/>
        <v>2</v>
      </c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</row>
    <row r="17" spans="2:255" s="23" customFormat="1" x14ac:dyDescent="0.2">
      <c r="B17" s="81" t="s">
        <v>432</v>
      </c>
      <c r="E17" s="25"/>
      <c r="F17" s="50">
        <v>3</v>
      </c>
      <c r="G17" s="49">
        <f>SUM(H17:AW17)</f>
        <v>0</v>
      </c>
      <c r="H17" s="94"/>
      <c r="I17" s="94"/>
      <c r="J17" s="94"/>
      <c r="K17" s="94"/>
      <c r="L17" s="94"/>
      <c r="M17" s="94"/>
      <c r="N17" s="94"/>
      <c r="O17" s="94"/>
      <c r="P17" s="49" t="str">
        <f t="shared" ref="P17:AW17" si="14">IF(ISBLANK(Tiote.C )," - ",Tiote.C)</f>
        <v xml:space="preserve"> - </v>
      </c>
      <c r="Q17" s="49">
        <f t="shared" si="14"/>
        <v>0</v>
      </c>
      <c r="R17" s="49">
        <f t="shared" si="14"/>
        <v>0</v>
      </c>
      <c r="S17" s="49">
        <f t="shared" si="14"/>
        <v>0</v>
      </c>
      <c r="T17" s="49" t="str">
        <f t="shared" si="14"/>
        <v xml:space="preserve"> - </v>
      </c>
      <c r="U17" s="49" t="str">
        <f t="shared" si="14"/>
        <v xml:space="preserve"> - </v>
      </c>
      <c r="V17" s="49" t="str">
        <f t="shared" si="14"/>
        <v xml:space="preserve"> - </v>
      </c>
      <c r="W17" s="49" t="str">
        <f t="shared" si="14"/>
        <v xml:space="preserve"> - </v>
      </c>
      <c r="X17" s="49" t="str">
        <f t="shared" si="14"/>
        <v xml:space="preserve"> - </v>
      </c>
      <c r="Y17" s="49" t="str">
        <f t="shared" si="14"/>
        <v xml:space="preserve"> - </v>
      </c>
      <c r="Z17" s="49" t="str">
        <f t="shared" si="14"/>
        <v xml:space="preserve"> - </v>
      </c>
      <c r="AA17" s="49" t="str">
        <f t="shared" si="14"/>
        <v xml:space="preserve"> - </v>
      </c>
      <c r="AB17" s="49" t="str">
        <f t="shared" si="14"/>
        <v xml:space="preserve"> - </v>
      </c>
      <c r="AC17" s="49" t="str">
        <f t="shared" si="14"/>
        <v xml:space="preserve"> - </v>
      </c>
      <c r="AD17" s="49" t="str">
        <f t="shared" si="14"/>
        <v xml:space="preserve"> - </v>
      </c>
      <c r="AE17" s="49" t="str">
        <f t="shared" si="14"/>
        <v xml:space="preserve"> - </v>
      </c>
      <c r="AF17" s="49" t="str">
        <f t="shared" si="14"/>
        <v xml:space="preserve"> - </v>
      </c>
      <c r="AG17" s="49" t="str">
        <f t="shared" si="14"/>
        <v xml:space="preserve"> - </v>
      </c>
      <c r="AH17" s="49" t="str">
        <f t="shared" si="14"/>
        <v xml:space="preserve"> - </v>
      </c>
      <c r="AI17" s="49" t="str">
        <f t="shared" si="14"/>
        <v xml:space="preserve"> - </v>
      </c>
      <c r="AJ17" s="49" t="str">
        <f t="shared" si="14"/>
        <v xml:space="preserve"> - </v>
      </c>
      <c r="AK17" s="49" t="str">
        <f t="shared" si="14"/>
        <v xml:space="preserve"> - </v>
      </c>
      <c r="AL17" s="49" t="str">
        <f t="shared" si="14"/>
        <v xml:space="preserve"> - </v>
      </c>
      <c r="AM17" s="49" t="str">
        <f t="shared" si="14"/>
        <v xml:space="preserve"> - </v>
      </c>
      <c r="AN17" s="49" t="str">
        <f t="shared" si="14"/>
        <v xml:space="preserve"> - </v>
      </c>
      <c r="AO17" s="49" t="str">
        <f t="shared" si="14"/>
        <v xml:space="preserve"> - </v>
      </c>
      <c r="AP17" s="49" t="str">
        <f t="shared" si="14"/>
        <v xml:space="preserve"> - </v>
      </c>
      <c r="AQ17" s="49" t="str">
        <f t="shared" si="14"/>
        <v xml:space="preserve"> - </v>
      </c>
      <c r="AR17" s="49" t="str">
        <f t="shared" si="14"/>
        <v xml:space="preserve"> - </v>
      </c>
      <c r="AS17" s="49" t="str">
        <f t="shared" si="14"/>
        <v xml:space="preserve"> - </v>
      </c>
      <c r="AT17" s="49" t="str">
        <f t="shared" si="14"/>
        <v xml:space="preserve"> - </v>
      </c>
      <c r="AU17" s="49" t="str">
        <f t="shared" si="14"/>
        <v xml:space="preserve"> - </v>
      </c>
      <c r="AV17" s="49" t="str">
        <f t="shared" si="14"/>
        <v xml:space="preserve"> - </v>
      </c>
      <c r="AW17" s="49" t="str">
        <f t="shared" si="14"/>
        <v xml:space="preserve"> - </v>
      </c>
    </row>
    <row r="18" spans="2:255" s="23" customFormat="1" x14ac:dyDescent="0.2">
      <c r="B18" s="81" t="s">
        <v>194</v>
      </c>
      <c r="E18" s="3"/>
      <c r="F18" s="50">
        <v>23.5</v>
      </c>
      <c r="G18" s="49">
        <f t="shared" si="1"/>
        <v>17</v>
      </c>
      <c r="H18" s="49">
        <f t="shared" ref="H18:AW18" si="15">IF(ISBLANK(Sturridge.D )," - ",Sturridge.D)</f>
        <v>7</v>
      </c>
      <c r="I18" s="49">
        <f t="shared" si="15"/>
        <v>5</v>
      </c>
      <c r="J18" s="49">
        <f t="shared" si="15"/>
        <v>5</v>
      </c>
      <c r="K18" s="49" t="str">
        <f t="shared" si="15"/>
        <v xml:space="preserve"> - </v>
      </c>
      <c r="L18" s="49">
        <f t="shared" si="15"/>
        <v>0</v>
      </c>
      <c r="M18" s="49">
        <f t="shared" si="15"/>
        <v>0</v>
      </c>
      <c r="N18" s="49">
        <f t="shared" si="15"/>
        <v>0</v>
      </c>
      <c r="O18" s="49">
        <f t="shared" si="15"/>
        <v>0</v>
      </c>
      <c r="P18" s="49" t="str">
        <f t="shared" si="15"/>
        <v xml:space="preserve"> - </v>
      </c>
      <c r="Q18" s="49">
        <f t="shared" si="15"/>
        <v>0</v>
      </c>
      <c r="R18" s="49">
        <f t="shared" si="15"/>
        <v>0</v>
      </c>
      <c r="S18" s="49">
        <f t="shared" si="15"/>
        <v>0</v>
      </c>
      <c r="T18" s="49" t="str">
        <f t="shared" si="15"/>
        <v xml:space="preserve"> - </v>
      </c>
      <c r="U18" s="49" t="str">
        <f t="shared" si="15"/>
        <v xml:space="preserve"> - </v>
      </c>
      <c r="V18" s="49" t="str">
        <f t="shared" si="15"/>
        <v xml:space="preserve"> - </v>
      </c>
      <c r="W18" s="49" t="str">
        <f t="shared" si="15"/>
        <v xml:space="preserve"> - </v>
      </c>
      <c r="X18" s="49" t="str">
        <f t="shared" si="15"/>
        <v xml:space="preserve"> - </v>
      </c>
      <c r="Y18" s="49" t="str">
        <f t="shared" si="15"/>
        <v xml:space="preserve"> - </v>
      </c>
      <c r="Z18" s="49" t="str">
        <f t="shared" si="15"/>
        <v xml:space="preserve"> - </v>
      </c>
      <c r="AA18" s="49" t="str">
        <f t="shared" si="15"/>
        <v xml:space="preserve"> - </v>
      </c>
      <c r="AB18" s="49" t="str">
        <f t="shared" si="15"/>
        <v xml:space="preserve"> - </v>
      </c>
      <c r="AC18" s="49" t="str">
        <f t="shared" si="15"/>
        <v xml:space="preserve"> - </v>
      </c>
      <c r="AD18" s="49" t="str">
        <f t="shared" si="15"/>
        <v xml:space="preserve"> - </v>
      </c>
      <c r="AE18" s="49" t="str">
        <f t="shared" si="15"/>
        <v xml:space="preserve"> - </v>
      </c>
      <c r="AF18" s="49" t="str">
        <f t="shared" si="15"/>
        <v xml:space="preserve"> - </v>
      </c>
      <c r="AG18" s="49" t="str">
        <f t="shared" si="15"/>
        <v xml:space="preserve"> - </v>
      </c>
      <c r="AH18" s="49" t="str">
        <f t="shared" si="15"/>
        <v xml:space="preserve"> - </v>
      </c>
      <c r="AI18" s="49" t="str">
        <f t="shared" si="15"/>
        <v xml:space="preserve"> - </v>
      </c>
      <c r="AJ18" s="49" t="str">
        <f t="shared" si="15"/>
        <v xml:space="preserve"> - </v>
      </c>
      <c r="AK18" s="49" t="str">
        <f t="shared" si="15"/>
        <v xml:space="preserve"> - </v>
      </c>
      <c r="AL18" s="49" t="str">
        <f t="shared" si="15"/>
        <v xml:space="preserve"> - </v>
      </c>
      <c r="AM18" s="49" t="str">
        <f t="shared" si="15"/>
        <v xml:space="preserve"> - </v>
      </c>
      <c r="AN18" s="49" t="str">
        <f t="shared" si="15"/>
        <v xml:space="preserve"> - </v>
      </c>
      <c r="AO18" s="49" t="str">
        <f t="shared" si="15"/>
        <v xml:space="preserve"> - </v>
      </c>
      <c r="AP18" s="49" t="str">
        <f t="shared" si="15"/>
        <v xml:space="preserve"> - </v>
      </c>
      <c r="AQ18" s="49" t="str">
        <f t="shared" si="15"/>
        <v xml:space="preserve"> - </v>
      </c>
      <c r="AR18" s="49" t="str">
        <f t="shared" si="15"/>
        <v xml:space="preserve"> - </v>
      </c>
      <c r="AS18" s="49" t="str">
        <f t="shared" si="15"/>
        <v xml:space="preserve"> - </v>
      </c>
      <c r="AT18" s="49" t="str">
        <f t="shared" si="15"/>
        <v xml:space="preserve"> - </v>
      </c>
      <c r="AU18" s="49" t="str">
        <f t="shared" si="15"/>
        <v xml:space="preserve"> - </v>
      </c>
      <c r="AV18" s="49" t="str">
        <f t="shared" si="15"/>
        <v xml:space="preserve"> - </v>
      </c>
      <c r="AW18" s="49" t="str">
        <f t="shared" si="15"/>
        <v xml:space="preserve"> - </v>
      </c>
    </row>
    <row r="19" spans="2:255" s="23" customFormat="1" x14ac:dyDescent="0.2">
      <c r="B19" s="81" t="s">
        <v>622</v>
      </c>
      <c r="E19" s="3"/>
      <c r="F19" s="50">
        <v>7.2</v>
      </c>
      <c r="G19" s="49">
        <f t="shared" si="1"/>
        <v>43</v>
      </c>
      <c r="H19" s="49">
        <f t="shared" ref="H19:AW19" si="16">IF(ISBLANK(Valencia.E )," - ",Valencia.E)</f>
        <v>1</v>
      </c>
      <c r="I19" s="49">
        <f t="shared" si="16"/>
        <v>0</v>
      </c>
      <c r="J19" s="49">
        <f t="shared" si="16"/>
        <v>1</v>
      </c>
      <c r="K19" s="49" t="str">
        <f t="shared" si="16"/>
        <v xml:space="preserve"> - </v>
      </c>
      <c r="L19" s="49">
        <f t="shared" si="16"/>
        <v>7</v>
      </c>
      <c r="M19" s="49">
        <f t="shared" si="16"/>
        <v>2</v>
      </c>
      <c r="N19" s="49">
        <f t="shared" si="16"/>
        <v>5</v>
      </c>
      <c r="O19" s="49">
        <f t="shared" si="16"/>
        <v>2</v>
      </c>
      <c r="P19" s="49" t="str">
        <f t="shared" si="16"/>
        <v xml:space="preserve"> - </v>
      </c>
      <c r="Q19" s="49">
        <f t="shared" si="16"/>
        <v>7</v>
      </c>
      <c r="R19" s="49">
        <f t="shared" si="16"/>
        <v>8</v>
      </c>
      <c r="S19" s="49">
        <f t="shared" si="16"/>
        <v>10</v>
      </c>
      <c r="T19" s="49" t="str">
        <f t="shared" si="16"/>
        <v xml:space="preserve"> - </v>
      </c>
      <c r="U19" s="49" t="str">
        <f t="shared" si="16"/>
        <v xml:space="preserve"> - </v>
      </c>
      <c r="V19" s="49" t="str">
        <f t="shared" si="16"/>
        <v xml:space="preserve"> - </v>
      </c>
      <c r="W19" s="49" t="str">
        <f t="shared" si="16"/>
        <v xml:space="preserve"> - </v>
      </c>
      <c r="X19" s="49" t="str">
        <f t="shared" si="16"/>
        <v xml:space="preserve"> - </v>
      </c>
      <c r="Y19" s="49" t="str">
        <f t="shared" si="16"/>
        <v xml:space="preserve"> - </v>
      </c>
      <c r="Z19" s="49" t="str">
        <f t="shared" si="16"/>
        <v xml:space="preserve"> - </v>
      </c>
      <c r="AA19" s="49" t="str">
        <f t="shared" si="16"/>
        <v xml:space="preserve"> - </v>
      </c>
      <c r="AB19" s="49" t="str">
        <f t="shared" si="16"/>
        <v xml:space="preserve"> - </v>
      </c>
      <c r="AC19" s="49" t="str">
        <f t="shared" si="16"/>
        <v xml:space="preserve"> - </v>
      </c>
      <c r="AD19" s="49" t="str">
        <f t="shared" si="16"/>
        <v xml:space="preserve"> - </v>
      </c>
      <c r="AE19" s="49" t="str">
        <f t="shared" si="16"/>
        <v xml:space="preserve"> - </v>
      </c>
      <c r="AF19" s="49" t="str">
        <f t="shared" si="16"/>
        <v xml:space="preserve"> - </v>
      </c>
      <c r="AG19" s="49" t="str">
        <f t="shared" si="16"/>
        <v xml:space="preserve"> - </v>
      </c>
      <c r="AH19" s="49" t="str">
        <f t="shared" si="16"/>
        <v xml:space="preserve"> - </v>
      </c>
      <c r="AI19" s="49" t="str">
        <f t="shared" si="16"/>
        <v xml:space="preserve"> - </v>
      </c>
      <c r="AJ19" s="49" t="str">
        <f t="shared" si="16"/>
        <v xml:space="preserve"> - </v>
      </c>
      <c r="AK19" s="49" t="str">
        <f t="shared" si="16"/>
        <v xml:space="preserve"> - </v>
      </c>
      <c r="AL19" s="49" t="str">
        <f t="shared" si="16"/>
        <v xml:space="preserve"> - </v>
      </c>
      <c r="AM19" s="49" t="str">
        <f t="shared" si="16"/>
        <v xml:space="preserve"> - </v>
      </c>
      <c r="AN19" s="49" t="str">
        <f t="shared" si="16"/>
        <v xml:space="preserve"> - </v>
      </c>
      <c r="AO19" s="49" t="str">
        <f t="shared" si="16"/>
        <v xml:space="preserve"> - </v>
      </c>
      <c r="AP19" s="49" t="str">
        <f t="shared" si="16"/>
        <v xml:space="preserve"> - </v>
      </c>
      <c r="AQ19" s="49" t="str">
        <f t="shared" si="16"/>
        <v xml:space="preserve"> - </v>
      </c>
      <c r="AR19" s="49" t="str">
        <f t="shared" si="16"/>
        <v xml:space="preserve"> - </v>
      </c>
      <c r="AS19" s="49" t="str">
        <f t="shared" si="16"/>
        <v xml:space="preserve"> - </v>
      </c>
      <c r="AT19" s="49" t="str">
        <f t="shared" si="16"/>
        <v xml:space="preserve"> - </v>
      </c>
      <c r="AU19" s="49" t="str">
        <f t="shared" si="16"/>
        <v xml:space="preserve"> - </v>
      </c>
      <c r="AV19" s="49" t="str">
        <f t="shared" si="16"/>
        <v xml:space="preserve"> - </v>
      </c>
      <c r="AW19" s="49" t="str">
        <f t="shared" si="16"/>
        <v xml:space="preserve"> - </v>
      </c>
    </row>
    <row r="20" spans="2:255" ht="13.5" x14ac:dyDescent="0.25">
      <c r="B20" s="44"/>
      <c r="C20" s="44"/>
      <c r="D20" s="44"/>
      <c r="E20" s="44"/>
      <c r="F20" s="5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</row>
    <row r="22" spans="2:255" x14ac:dyDescent="0.2">
      <c r="F22" s="16">
        <f t="shared" ref="F22:AU22" si="17">SUM(F4:F21)</f>
        <v>69.5</v>
      </c>
      <c r="G22" s="64">
        <f t="shared" si="17"/>
        <v>179</v>
      </c>
      <c r="H22" s="13">
        <f t="shared" si="17"/>
        <v>21</v>
      </c>
      <c r="I22" s="13">
        <f t="shared" si="17"/>
        <v>18</v>
      </c>
      <c r="J22" s="13">
        <f t="shared" si="17"/>
        <v>15</v>
      </c>
      <c r="K22" s="13">
        <f t="shared" si="17"/>
        <v>0</v>
      </c>
      <c r="L22" s="13">
        <f t="shared" si="17"/>
        <v>11</v>
      </c>
      <c r="M22" s="13">
        <f t="shared" si="17"/>
        <v>14</v>
      </c>
      <c r="N22" s="13">
        <f t="shared" si="17"/>
        <v>14</v>
      </c>
      <c r="O22" s="13">
        <f t="shared" si="17"/>
        <v>13</v>
      </c>
      <c r="P22" s="13">
        <f t="shared" si="17"/>
        <v>0</v>
      </c>
      <c r="Q22" s="13">
        <f t="shared" si="17"/>
        <v>16</v>
      </c>
      <c r="R22" s="13">
        <f t="shared" si="17"/>
        <v>26</v>
      </c>
      <c r="S22" s="13">
        <f t="shared" si="17"/>
        <v>31</v>
      </c>
      <c r="T22" s="13">
        <f t="shared" si="17"/>
        <v>0</v>
      </c>
      <c r="U22" s="13">
        <f t="shared" si="17"/>
        <v>0</v>
      </c>
      <c r="V22" s="13">
        <f t="shared" si="17"/>
        <v>0</v>
      </c>
      <c r="W22" s="13">
        <f t="shared" si="17"/>
        <v>0</v>
      </c>
      <c r="X22" s="13">
        <f t="shared" si="17"/>
        <v>0</v>
      </c>
      <c r="Y22" s="13">
        <f t="shared" si="17"/>
        <v>0</v>
      </c>
      <c r="Z22" s="13">
        <f t="shared" si="17"/>
        <v>0</v>
      </c>
      <c r="AA22" s="13">
        <f t="shared" si="17"/>
        <v>0</v>
      </c>
      <c r="AB22" s="13">
        <f t="shared" si="17"/>
        <v>0</v>
      </c>
      <c r="AC22" s="13">
        <f t="shared" si="17"/>
        <v>0</v>
      </c>
      <c r="AD22" s="13">
        <f t="shared" si="17"/>
        <v>0</v>
      </c>
      <c r="AE22" s="13">
        <f t="shared" si="17"/>
        <v>0</v>
      </c>
      <c r="AF22" s="13">
        <f t="shared" si="17"/>
        <v>0</v>
      </c>
      <c r="AG22" s="13">
        <f t="shared" si="17"/>
        <v>0</v>
      </c>
      <c r="AH22" s="13">
        <f t="shared" si="17"/>
        <v>0</v>
      </c>
      <c r="AI22" s="13">
        <f t="shared" si="17"/>
        <v>0</v>
      </c>
      <c r="AJ22" s="13">
        <f t="shared" si="17"/>
        <v>0</v>
      </c>
      <c r="AK22" s="13">
        <f t="shared" si="17"/>
        <v>0</v>
      </c>
      <c r="AL22" s="13">
        <f t="shared" si="17"/>
        <v>0</v>
      </c>
      <c r="AM22" s="13">
        <f t="shared" si="17"/>
        <v>0</v>
      </c>
      <c r="AN22" s="13">
        <f t="shared" si="17"/>
        <v>0</v>
      </c>
      <c r="AO22" s="13">
        <f t="shared" si="17"/>
        <v>0</v>
      </c>
      <c r="AP22" s="13">
        <f t="shared" si="17"/>
        <v>0</v>
      </c>
      <c r="AQ22" s="13">
        <f t="shared" si="17"/>
        <v>0</v>
      </c>
      <c r="AR22" s="13">
        <f t="shared" si="17"/>
        <v>0</v>
      </c>
      <c r="AS22" s="13">
        <f t="shared" si="17"/>
        <v>0</v>
      </c>
      <c r="AT22" s="13">
        <f t="shared" si="17"/>
        <v>0</v>
      </c>
      <c r="AU22" s="13">
        <f t="shared" si="17"/>
        <v>0</v>
      </c>
      <c r="AV22" s="13">
        <f t="shared" ref="AV22:AW22" si="18">SUM(AV4:AV21)</f>
        <v>0</v>
      </c>
      <c r="AW22" s="13">
        <f t="shared" si="18"/>
        <v>0</v>
      </c>
    </row>
    <row r="23" spans="2:255" x14ac:dyDescent="0.2">
      <c r="G23" s="13" t="s">
        <v>46</v>
      </c>
      <c r="H23" s="13">
        <f>RANK(H22,Scores!H3:H18)</f>
        <v>12</v>
      </c>
      <c r="I23" s="13">
        <f>RANK(I22,Scores!I3:I18)</f>
        <v>12</v>
      </c>
      <c r="J23" s="13">
        <f>RANK(J22,Scores!J3:J18)</f>
        <v>15</v>
      </c>
      <c r="K23" s="13">
        <f>RANK(K22,Scores!K3:K18)</f>
        <v>1</v>
      </c>
      <c r="L23" s="13">
        <f>RANK(L22,Scores!L3:L18)</f>
        <v>16</v>
      </c>
      <c r="M23" s="13">
        <f>RANK(M22,Scores!M3:M18)</f>
        <v>13</v>
      </c>
      <c r="N23" s="13">
        <f>RANK(N22,Scores!N3:N18)</f>
        <v>14</v>
      </c>
      <c r="O23" s="13">
        <f>RANK(O22,Scores!O3:O18)</f>
        <v>13</v>
      </c>
      <c r="P23" s="13">
        <f>RANK(P22,Scores!P3:P18)</f>
        <v>1</v>
      </c>
      <c r="Q23" s="13">
        <f>RANK(Q22,Scores!Q3:Q18)</f>
        <v>12</v>
      </c>
      <c r="R23" s="13">
        <f>RANK(R22,Scores!R3:R18)</f>
        <v>9</v>
      </c>
      <c r="S23" s="13">
        <f>RANK(S22,Scores!S3:S18)</f>
        <v>4</v>
      </c>
      <c r="T23" s="13">
        <f>RANK(T22,Scores!T3:T18)</f>
        <v>1</v>
      </c>
      <c r="U23" s="13">
        <f>RANK(U22,Scores!U3:U18)</f>
        <v>1</v>
      </c>
      <c r="V23" s="13">
        <f>RANK(V22,Scores!V3:V18)</f>
        <v>1</v>
      </c>
      <c r="W23" s="13">
        <f>RANK(W22,Scores!W3:W18)</f>
        <v>1</v>
      </c>
      <c r="X23" s="13">
        <f>RANK(X22,Scores!X3:X18)</f>
        <v>1</v>
      </c>
      <c r="Y23" s="13">
        <f>RANK(Y22,Scores!Y3:Y18)</f>
        <v>1</v>
      </c>
      <c r="Z23" s="13">
        <f>RANK(Z22,Scores!Z3:Z18)</f>
        <v>1</v>
      </c>
      <c r="AA23" s="13">
        <f>RANK(AA22,Scores!AA3:AA18)</f>
        <v>1</v>
      </c>
      <c r="AB23" s="13">
        <f>RANK(AB22,Scores!AB3:AB18)</f>
        <v>1</v>
      </c>
      <c r="AC23" s="13">
        <f>RANK(AC22,Scores!AC3:AC18)</f>
        <v>1</v>
      </c>
      <c r="AD23" s="13">
        <f>RANK(AD22,Scores!AD3:AD18)</f>
        <v>1</v>
      </c>
      <c r="AE23" s="13">
        <f>RANK(AE22,Scores!AE3:AE18)</f>
        <v>1</v>
      </c>
      <c r="AF23" s="13">
        <f>RANK(AF22,Scores!AF3:AF18)</f>
        <v>1</v>
      </c>
      <c r="AG23" s="13">
        <f>RANK(AG22,Scores!AG3:AG18)</f>
        <v>1</v>
      </c>
      <c r="AH23" s="13">
        <f>RANK(AH22,Scores!AH3:AH18)</f>
        <v>1</v>
      </c>
      <c r="AI23" s="13">
        <f>RANK(AI22,Scores!AI3:AI18)</f>
        <v>1</v>
      </c>
      <c r="AJ23" s="13">
        <f>RANK(AJ22,Scores!AJ3:AJ18)</f>
        <v>1</v>
      </c>
      <c r="AK23" s="13">
        <f>RANK(AK22,Scores!AK3:AK18)</f>
        <v>1</v>
      </c>
      <c r="AL23" s="13">
        <f>RANK(AL22,Scores!AL3:AL18)</f>
        <v>1</v>
      </c>
      <c r="AM23" s="13">
        <f>RANK(AM22,Scores!AM3:AM18)</f>
        <v>1</v>
      </c>
      <c r="AN23" s="13">
        <f>RANK(AN22,Scores!AN3:AN18)</f>
        <v>1</v>
      </c>
      <c r="AO23" s="13">
        <f>RANK(AO22,Scores!AO3:AO18)</f>
        <v>1</v>
      </c>
      <c r="AP23" s="13">
        <f>RANK(AP22,Scores!AP3:AP18)</f>
        <v>1</v>
      </c>
      <c r="AQ23" s="13">
        <f>RANK(AQ22,Scores!AQ3:AQ18)</f>
        <v>1</v>
      </c>
      <c r="AR23" s="13">
        <f>RANK(AR22,Scores!AR3:AR18)</f>
        <v>1</v>
      </c>
      <c r="AS23" s="13">
        <f>RANK(AS22,Scores!AS3:AS18)</f>
        <v>1</v>
      </c>
      <c r="AT23" s="13">
        <f>RANK(AT22,Scores!AT3:AT18)</f>
        <v>1</v>
      </c>
      <c r="AU23" s="13">
        <f>RANK(AU22,Scores!AU3:AU18)</f>
        <v>1</v>
      </c>
      <c r="AV23" s="13">
        <f>RANK(AV22,Scores!AV3:AV18)</f>
        <v>1</v>
      </c>
      <c r="AW23" s="13">
        <f>RANK(AW22,Scores!AW3:AW18)</f>
        <v>1</v>
      </c>
    </row>
    <row r="24" spans="2:255" x14ac:dyDescent="0.2">
      <c r="B24" s="10" t="s">
        <v>65</v>
      </c>
      <c r="F24" s="16">
        <f>75-F22</f>
        <v>5.5</v>
      </c>
    </row>
    <row r="25" spans="2:255" x14ac:dyDescent="0.2">
      <c r="G25" s="13" t="s">
        <v>2</v>
      </c>
      <c r="H25" s="13">
        <f>H22</f>
        <v>21</v>
      </c>
      <c r="I25" s="13">
        <f t="shared" ref="I25:R25" si="19">H25+I22</f>
        <v>39</v>
      </c>
      <c r="J25" s="13">
        <f t="shared" si="19"/>
        <v>54</v>
      </c>
      <c r="K25" s="13">
        <f t="shared" si="19"/>
        <v>54</v>
      </c>
      <c r="L25" s="13">
        <f t="shared" si="19"/>
        <v>65</v>
      </c>
      <c r="M25" s="13">
        <f t="shared" si="19"/>
        <v>79</v>
      </c>
      <c r="N25" s="13">
        <f t="shared" si="19"/>
        <v>93</v>
      </c>
      <c r="O25" s="13">
        <f t="shared" si="19"/>
        <v>106</v>
      </c>
      <c r="P25" s="13">
        <f t="shared" si="19"/>
        <v>106</v>
      </c>
      <c r="Q25" s="13">
        <f t="shared" si="19"/>
        <v>122</v>
      </c>
      <c r="R25" s="13">
        <f t="shared" si="19"/>
        <v>148</v>
      </c>
      <c r="S25" s="13">
        <f t="shared" ref="S25:AB25" si="20">R25+S22</f>
        <v>179</v>
      </c>
      <c r="T25" s="13">
        <f t="shared" si="20"/>
        <v>179</v>
      </c>
      <c r="U25" s="13">
        <f t="shared" si="20"/>
        <v>179</v>
      </c>
      <c r="V25" s="13">
        <f t="shared" si="20"/>
        <v>179</v>
      </c>
      <c r="W25" s="13">
        <f t="shared" si="20"/>
        <v>179</v>
      </c>
      <c r="X25" s="13">
        <f t="shared" si="20"/>
        <v>179</v>
      </c>
      <c r="Y25" s="13">
        <f t="shared" si="20"/>
        <v>179</v>
      </c>
      <c r="Z25" s="13">
        <f t="shared" si="20"/>
        <v>179</v>
      </c>
      <c r="AA25" s="13">
        <f t="shared" si="20"/>
        <v>179</v>
      </c>
      <c r="AB25" s="13">
        <f t="shared" si="20"/>
        <v>179</v>
      </c>
      <c r="AC25" s="13">
        <f t="shared" ref="AC25:AL25" si="21">AB25+AC22</f>
        <v>179</v>
      </c>
      <c r="AD25" s="13">
        <f t="shared" si="21"/>
        <v>179</v>
      </c>
      <c r="AE25" s="13">
        <f t="shared" si="21"/>
        <v>179</v>
      </c>
      <c r="AF25" s="13">
        <f t="shared" si="21"/>
        <v>179</v>
      </c>
      <c r="AG25" s="13">
        <f t="shared" si="21"/>
        <v>179</v>
      </c>
      <c r="AH25" s="13">
        <f t="shared" si="21"/>
        <v>179</v>
      </c>
      <c r="AI25" s="13">
        <f t="shared" si="21"/>
        <v>179</v>
      </c>
      <c r="AJ25" s="13">
        <f t="shared" si="21"/>
        <v>179</v>
      </c>
      <c r="AK25" s="13">
        <f t="shared" si="21"/>
        <v>179</v>
      </c>
      <c r="AL25" s="13">
        <f t="shared" si="21"/>
        <v>179</v>
      </c>
      <c r="AM25" s="13">
        <f t="shared" ref="AM25:AT25" si="22">AL25+AM22</f>
        <v>179</v>
      </c>
      <c r="AN25" s="13">
        <f t="shared" si="22"/>
        <v>179</v>
      </c>
      <c r="AO25" s="13">
        <f t="shared" si="22"/>
        <v>179</v>
      </c>
      <c r="AP25" s="13">
        <f t="shared" si="22"/>
        <v>179</v>
      </c>
      <c r="AQ25" s="13">
        <f t="shared" si="22"/>
        <v>179</v>
      </c>
      <c r="AR25" s="13">
        <f t="shared" si="22"/>
        <v>179</v>
      </c>
      <c r="AS25" s="13">
        <f t="shared" si="22"/>
        <v>179</v>
      </c>
      <c r="AT25" s="13">
        <f t="shared" si="22"/>
        <v>179</v>
      </c>
      <c r="AU25" s="13">
        <f>AT25+AU22</f>
        <v>179</v>
      </c>
      <c r="AV25" s="13">
        <f t="shared" ref="AV25:AW25" si="23">AU25+AV22</f>
        <v>179</v>
      </c>
      <c r="AW25" s="13">
        <f t="shared" si="23"/>
        <v>179</v>
      </c>
    </row>
    <row r="26" spans="2:255" x14ac:dyDescent="0.2">
      <c r="G26" s="13" t="s">
        <v>47</v>
      </c>
      <c r="H26" s="13">
        <f>RANK(H25,TotalScores!H3:H18)</f>
        <v>12</v>
      </c>
      <c r="I26" s="13">
        <f>RANK(I25,TotalScores!I3:I18)</f>
        <v>11</v>
      </c>
      <c r="J26" s="13">
        <f>RANK(J25,TotalScores!J3:J18)</f>
        <v>13</v>
      </c>
      <c r="K26" s="13">
        <f>RANK(K25,TotalScores!K3:K18)</f>
        <v>13</v>
      </c>
      <c r="L26" s="13">
        <f>RANK(L25,TotalScores!L3:L18)</f>
        <v>14</v>
      </c>
      <c r="M26" s="13">
        <f>RANK(M25,TotalScores!M3:M18)</f>
        <v>15</v>
      </c>
      <c r="N26" s="13">
        <f>RANK(N25,TotalScores!N3:N18)</f>
        <v>15</v>
      </c>
      <c r="O26" s="13">
        <f>RANK(O25,TotalScores!O3:O18)</f>
        <v>15</v>
      </c>
      <c r="P26" s="13">
        <f>RANK(P25,TotalScores!P3:P18)</f>
        <v>15</v>
      </c>
      <c r="Q26" s="13">
        <f>RANK(Q25,TotalScores!Q3:Q18)</f>
        <v>15</v>
      </c>
      <c r="R26" s="13">
        <f>RANK(R25,TotalScores!R3:R18)</f>
        <v>15</v>
      </c>
      <c r="S26" s="13">
        <f>RANK(S25,TotalScores!S3:S18)</f>
        <v>14</v>
      </c>
      <c r="T26" s="13">
        <f>RANK(T25,TotalScores!T3:T18)</f>
        <v>14</v>
      </c>
      <c r="U26" s="13">
        <f>RANK(U25,TotalScores!U3:U18)</f>
        <v>14</v>
      </c>
      <c r="V26" s="13">
        <f>RANK(V25,TotalScores!V3:V18)</f>
        <v>14</v>
      </c>
      <c r="W26" s="13">
        <f>RANK(W25,TotalScores!W3:W18)</f>
        <v>14</v>
      </c>
      <c r="X26" s="13">
        <f>RANK(X25,TotalScores!X3:X18)</f>
        <v>14</v>
      </c>
      <c r="Y26" s="13">
        <f>RANK(Y25,TotalScores!Y3:Y18)</f>
        <v>14</v>
      </c>
      <c r="Z26" s="13">
        <f>RANK(Z25,TotalScores!Z3:Z18)</f>
        <v>14</v>
      </c>
      <c r="AA26" s="13">
        <f>RANK(AA25,TotalScores!AA3:AA18)</f>
        <v>14</v>
      </c>
      <c r="AB26" s="13">
        <f>RANK(AB25,TotalScores!AB3:AB18)</f>
        <v>14</v>
      </c>
      <c r="AC26" s="13">
        <f>RANK(AC25,TotalScores!AC3:AC18)</f>
        <v>14</v>
      </c>
      <c r="AD26" s="13">
        <f>RANK(AD25,TotalScores!AD3:AD18)</f>
        <v>14</v>
      </c>
      <c r="AE26" s="13">
        <f>RANK(AE25,TotalScores!AE3:AE18)</f>
        <v>14</v>
      </c>
      <c r="AF26" s="13">
        <f>RANK(AF25,TotalScores!AF3:AF18)</f>
        <v>14</v>
      </c>
      <c r="AG26" s="13">
        <f>RANK(AG25,TotalScores!AG3:AG18)</f>
        <v>14</v>
      </c>
      <c r="AH26" s="13">
        <f>RANK(AH25,TotalScores!AH3:AH18)</f>
        <v>14</v>
      </c>
      <c r="AI26" s="13">
        <f>RANK(AI25,TotalScores!AI3:AI18)</f>
        <v>14</v>
      </c>
      <c r="AJ26" s="13">
        <f>RANK(AJ25,TotalScores!AJ3:AJ18)</f>
        <v>14</v>
      </c>
      <c r="AK26" s="13">
        <f>RANK(AK25,TotalScores!AK3:AK18)</f>
        <v>14</v>
      </c>
      <c r="AL26" s="13">
        <f>RANK(AL25,TotalScores!AL3:AL18)</f>
        <v>14</v>
      </c>
      <c r="AM26" s="13">
        <f>RANK(AM25,TotalScores!AM3:AM18)</f>
        <v>14</v>
      </c>
      <c r="AN26" s="13">
        <f>RANK(AN25,TotalScores!AN3:AN18)</f>
        <v>14</v>
      </c>
      <c r="AO26" s="13">
        <f>RANK(AO25,TotalScores!AO3:AO18)</f>
        <v>14</v>
      </c>
      <c r="AP26" s="13">
        <f>RANK(AP25,TotalScores!AP3:AP18)</f>
        <v>14</v>
      </c>
      <c r="AQ26" s="13">
        <f>RANK(AQ25,TotalScores!AQ3:AQ18)</f>
        <v>14</v>
      </c>
      <c r="AR26" s="13">
        <f>RANK(AR25,TotalScores!AR3:AR18)</f>
        <v>14</v>
      </c>
      <c r="AS26" s="13">
        <f>RANK(AS25,TotalScores!AS3:AS18)</f>
        <v>14</v>
      </c>
      <c r="AT26" s="13">
        <f>RANK(AT25,TotalScores!AT3:AT18)</f>
        <v>14</v>
      </c>
      <c r="AU26" s="13">
        <f>RANK(AU25,TotalScores!AU3:AU18)</f>
        <v>14</v>
      </c>
      <c r="AV26" s="13">
        <f>RANK(AV25,TotalScores!AV3:AV18)</f>
        <v>14</v>
      </c>
      <c r="AW26" s="13">
        <f>RANK(AW25,TotalScores!AW3:AW18)</f>
        <v>12</v>
      </c>
    </row>
    <row r="30" spans="2:255" x14ac:dyDescent="0.2">
      <c r="J30" s="16"/>
    </row>
    <row r="31" spans="2:255" x14ac:dyDescent="0.2">
      <c r="J31" s="16"/>
    </row>
    <row r="32" spans="2:255" x14ac:dyDescent="0.2">
      <c r="J32" s="16"/>
    </row>
    <row r="33" spans="10:10" x14ac:dyDescent="0.2">
      <c r="J33" s="16"/>
    </row>
    <row r="34" spans="10:10" x14ac:dyDescent="0.2">
      <c r="J34" s="16"/>
    </row>
    <row r="35" spans="10:10" x14ac:dyDescent="0.2">
      <c r="J35" s="16"/>
    </row>
    <row r="36" spans="10:10" x14ac:dyDescent="0.2">
      <c r="J36" s="28"/>
    </row>
    <row r="37" spans="10:10" x14ac:dyDescent="0.2">
      <c r="J37" s="16"/>
    </row>
  </sheetData>
  <phoneticPr fontId="0" type="noConversion"/>
  <dataValidations count="5">
    <dataValidation type="list" showInputMessage="1" showErrorMessage="1" errorTitle="stop" sqref="B18:D19">
      <formula1>PlayerListFwd</formula1>
    </dataValidation>
    <dataValidation type="list" showInputMessage="1" showErrorMessage="1" errorTitle="stop" sqref="B16:D17">
      <formula1>PlayerListMidFwd</formula1>
    </dataValidation>
    <dataValidation type="list" showInputMessage="1" showErrorMessage="1" errorTitle="stop" sqref="B12:D15">
      <formula1>PlayerListMid</formula1>
    </dataValidation>
    <dataValidation type="list" showInputMessage="1" showErrorMessage="1" errorTitle="stop" sqref="B5:D11">
      <formula1>PlayerListDef</formula1>
    </dataValidation>
    <dataValidation type="list" showInputMessage="1" showErrorMessage="1" errorTitle="stop" sqref="B4:D4">
      <formula1>PlayerListGK</formula1>
    </dataValidation>
  </dataValidations>
  <hyperlinks>
    <hyperlink ref="B4" r:id="rId1" display="https://fantasyfootball.telegraph.co.uk/premierleague/statistics/points/1027"/>
    <hyperlink ref="B5" r:id="rId2" display="https://fantasyfootball.telegraph.co.uk/premierleague/statistics/points/2035"/>
    <hyperlink ref="B7" r:id="rId3" display="https://fantasyfootball.telegraph.co.uk/premierleague/statistics/points/2078"/>
    <hyperlink ref="B9" r:id="rId4" display="https://fantasyfootball.telegraph.co.uk/premierleague/statistics/points/2141"/>
    <hyperlink ref="B11" r:id="rId5" display="https://fantasyfootball.telegraph.co.uk/premierleague/statistics/points/2195"/>
    <hyperlink ref="B12" r:id="rId6" display="https://fantasyfootball.telegraph.co.uk/premierleague/statistics/points/3149"/>
    <hyperlink ref="B13" r:id="rId7" display="https://fantasyfootball.telegraph.co.uk/premierleague/statistics/points/3026"/>
    <hyperlink ref="B15" r:id="rId8" display="https://fantasyfootball.telegraph.co.uk/premierleague/statistics/points/3304"/>
    <hyperlink ref="B16" r:id="rId9" display="https://fantasyfootball.telegraph.co.uk/premierleague/statistics/points/3033"/>
    <hyperlink ref="B18" r:id="rId10" display="https://fantasyfootball.telegraph.co.uk/premierleague/statistics/points/4007"/>
    <hyperlink ref="B19" r:id="rId11" display="https://fantasyfootball.telegraph.co.uk/premierleague/statistics/points/4150"/>
    <hyperlink ref="B6" r:id="rId12" display="https://fantasyfootball.telegraph.co.uk/premierleague/statistics/points/2238"/>
    <hyperlink ref="B10" r:id="rId13" display="https://fantasyfootball.telegraph.co.uk/premierleague/statistics/points/2143"/>
    <hyperlink ref="B14" r:id="rId14" display="https://fantasyfootball.telegraph.co.uk/premierleague/statistics/points/3101"/>
    <hyperlink ref="B17" r:id="rId15" display="https://fantasyfootball.telegraph.co.uk/premierleague/statistics/points/3115"/>
  </hyperlinks>
  <printOptions gridLines="1" gridLinesSet="0"/>
  <pageMargins left="0.75" right="0.75" top="1" bottom="1" header="0.5" footer="0.5"/>
  <pageSetup orientation="portrait" horizontalDpi="204" verticalDpi="196" r:id="rId16"/>
  <headerFooter alignWithMargins="0">
    <oddHeader>&amp;A</oddHeader>
    <oddFooter>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B1:AW33"/>
  <sheetViews>
    <sheetView workbookViewId="0">
      <pane xSplit="7" ySplit="3" topLeftCell="H4" activePane="bottomRight" state="frozen"/>
      <selection activeCell="A24" sqref="A24"/>
      <selection pane="topRight" activeCell="A24" sqref="A24"/>
      <selection pane="bottomLeft" activeCell="A24" sqref="A24"/>
      <selection pane="bottomRight" activeCell="H4" sqref="H4"/>
    </sheetView>
  </sheetViews>
  <sheetFormatPr defaultRowHeight="12.75" x14ac:dyDescent="0.2"/>
  <cols>
    <col min="1" max="1" width="0.140625" style="10" customWidth="1"/>
    <col min="2" max="2" width="19" style="10" customWidth="1"/>
    <col min="3" max="4" width="19" style="10" hidden="1" customWidth="1"/>
    <col min="5" max="5" width="1.42578125" style="10" hidden="1" customWidth="1"/>
    <col min="6" max="6" width="5.28515625" style="25" customWidth="1"/>
    <col min="7" max="7" width="11.140625" style="13" customWidth="1"/>
    <col min="8" max="49" width="10.140625" style="13" customWidth="1"/>
    <col min="50" max="16384" width="9.140625" style="10"/>
  </cols>
  <sheetData>
    <row r="1" spans="2:49" ht="20.25" x14ac:dyDescent="0.3">
      <c r="B1" s="65" t="s">
        <v>64</v>
      </c>
      <c r="C1" s="65"/>
      <c r="D1" s="65"/>
      <c r="E1" s="65"/>
    </row>
    <row r="2" spans="2:49" x14ac:dyDescent="0.2">
      <c r="B2" s="10" t="s">
        <v>0</v>
      </c>
      <c r="F2" s="25" t="s">
        <v>1</v>
      </c>
      <c r="G2" s="13" t="s">
        <v>2</v>
      </c>
      <c r="H2" s="21">
        <f>Scores!H1</f>
        <v>41870</v>
      </c>
      <c r="I2" s="21">
        <f>Scores!I1</f>
        <v>41877</v>
      </c>
      <c r="J2" s="21">
        <f>Scores!J1</f>
        <v>41884</v>
      </c>
      <c r="K2" s="21">
        <f>Scores!K1</f>
        <v>41891</v>
      </c>
      <c r="L2" s="21">
        <f>Scores!L1</f>
        <v>41898</v>
      </c>
      <c r="M2" s="21">
        <f>Scores!M1</f>
        <v>41905</v>
      </c>
      <c r="N2" s="21">
        <f>Scores!N1</f>
        <v>41912</v>
      </c>
      <c r="O2" s="21">
        <f>Scores!O1</f>
        <v>41919</v>
      </c>
      <c r="P2" s="21">
        <f>Scores!P1</f>
        <v>41926</v>
      </c>
      <c r="Q2" s="21">
        <f>Scores!Q1</f>
        <v>41933</v>
      </c>
      <c r="R2" s="21">
        <f>Scores!R1</f>
        <v>41940</v>
      </c>
      <c r="S2" s="21">
        <f>Scores!S1</f>
        <v>41947</v>
      </c>
      <c r="T2" s="21">
        <f>Scores!T1</f>
        <v>41954</v>
      </c>
      <c r="U2" s="21">
        <f>Scores!U1</f>
        <v>41961</v>
      </c>
      <c r="V2" s="21">
        <f>Scores!V1</f>
        <v>41968</v>
      </c>
      <c r="W2" s="21">
        <f>Scores!W1</f>
        <v>41975</v>
      </c>
      <c r="X2" s="21">
        <f>Scores!X1</f>
        <v>41982</v>
      </c>
      <c r="Y2" s="21">
        <f>Scores!Y1</f>
        <v>41989</v>
      </c>
      <c r="Z2" s="21">
        <f>Scores!Z1</f>
        <v>41996</v>
      </c>
      <c r="AA2" s="21">
        <f>Scores!AA1</f>
        <v>42003</v>
      </c>
      <c r="AB2" s="21">
        <f>Scores!AB1</f>
        <v>42010</v>
      </c>
      <c r="AC2" s="21">
        <f>Scores!AC1</f>
        <v>42017</v>
      </c>
      <c r="AD2" s="21">
        <f>Scores!AD1</f>
        <v>42024</v>
      </c>
      <c r="AE2" s="21">
        <f>Scores!AE1</f>
        <v>42031</v>
      </c>
      <c r="AF2" s="21">
        <f>Scores!AF1</f>
        <v>42038</v>
      </c>
      <c r="AG2" s="21">
        <f>Scores!AG1</f>
        <v>42045</v>
      </c>
      <c r="AH2" s="21">
        <f>Scores!AH1</f>
        <v>42052</v>
      </c>
      <c r="AI2" s="21">
        <f>Scores!AI1</f>
        <v>42059</v>
      </c>
      <c r="AJ2" s="21">
        <f>Scores!AJ1</f>
        <v>42066</v>
      </c>
      <c r="AK2" s="21">
        <f>Scores!AK1</f>
        <v>42073</v>
      </c>
      <c r="AL2" s="21">
        <f>Scores!AL1</f>
        <v>42080</v>
      </c>
      <c r="AM2" s="21">
        <f>Scores!AM1</f>
        <v>42087</v>
      </c>
      <c r="AN2" s="21">
        <f>Scores!AN1</f>
        <v>42094</v>
      </c>
      <c r="AO2" s="21">
        <f>Scores!AO1</f>
        <v>42101</v>
      </c>
      <c r="AP2" s="21">
        <f>Scores!AP1</f>
        <v>42108</v>
      </c>
      <c r="AQ2" s="21">
        <f>Scores!AQ1</f>
        <v>42115</v>
      </c>
      <c r="AR2" s="21">
        <f>Scores!AR1</f>
        <v>42122</v>
      </c>
      <c r="AS2" s="21">
        <f>Scores!AS1</f>
        <v>42129</v>
      </c>
      <c r="AT2" s="21">
        <f>Scores!AT1</f>
        <v>42136</v>
      </c>
      <c r="AU2" s="21">
        <f>Scores!AU1</f>
        <v>42143</v>
      </c>
      <c r="AV2" s="21">
        <f>Scores!AV1</f>
        <v>42150</v>
      </c>
      <c r="AW2" s="21">
        <f>Scores!AW1</f>
        <v>42157</v>
      </c>
    </row>
    <row r="3" spans="2:49" x14ac:dyDescent="0.2">
      <c r="H3" s="21" t="str">
        <f>Scores!H2</f>
        <v>Week 1</v>
      </c>
      <c r="I3" s="21" t="str">
        <f>Scores!I2</f>
        <v>Week 2</v>
      </c>
      <c r="J3" s="21" t="str">
        <f>Scores!J2</f>
        <v>Week 3</v>
      </c>
      <c r="K3" s="21" t="str">
        <f>Scores!K2</f>
        <v>Week 4</v>
      </c>
      <c r="L3" s="21" t="str">
        <f>Scores!L2</f>
        <v>Week 5</v>
      </c>
      <c r="M3" s="21" t="str">
        <f>Scores!M2</f>
        <v>Week 6</v>
      </c>
      <c r="N3" s="21" t="str">
        <f>Scores!N2</f>
        <v>Week 7</v>
      </c>
      <c r="O3" s="21" t="str">
        <f>Scores!O2</f>
        <v>Week 8</v>
      </c>
      <c r="P3" s="21" t="str">
        <f>Scores!P2</f>
        <v>Week 9</v>
      </c>
      <c r="Q3" s="21" t="str">
        <f>Scores!Q2</f>
        <v>Week 10</v>
      </c>
      <c r="R3" s="21" t="str">
        <f>Scores!R2</f>
        <v>Week 11</v>
      </c>
      <c r="S3" s="21" t="str">
        <f>Scores!S2</f>
        <v>Week 12</v>
      </c>
      <c r="T3" s="21" t="str">
        <f>Scores!T2</f>
        <v>Week 13</v>
      </c>
      <c r="U3" s="21" t="str">
        <f>Scores!U2</f>
        <v>Week 14</v>
      </c>
      <c r="V3" s="21" t="str">
        <f>Scores!V2</f>
        <v>Week 15</v>
      </c>
      <c r="W3" s="21" t="str">
        <f>Scores!W2</f>
        <v>Week 16</v>
      </c>
      <c r="X3" s="21" t="str">
        <f>Scores!X2</f>
        <v>Week 17</v>
      </c>
      <c r="Y3" s="21" t="str">
        <f>Scores!Y2</f>
        <v>Week 18</v>
      </c>
      <c r="Z3" s="21" t="str">
        <f>Scores!Z2</f>
        <v>Week 19</v>
      </c>
      <c r="AA3" s="21" t="str">
        <f>Scores!AA2</f>
        <v>Week 20</v>
      </c>
      <c r="AB3" s="21" t="str">
        <f>Scores!AB2</f>
        <v>Week 21</v>
      </c>
      <c r="AC3" s="21" t="str">
        <f>Scores!AC2</f>
        <v>Week 22</v>
      </c>
      <c r="AD3" s="21" t="str">
        <f>Scores!AD2</f>
        <v>Week 23</v>
      </c>
      <c r="AE3" s="21" t="str">
        <f>Scores!AE2</f>
        <v>Week 24</v>
      </c>
      <c r="AF3" s="21" t="str">
        <f>Scores!AF2</f>
        <v>Week 25</v>
      </c>
      <c r="AG3" s="21" t="str">
        <f>Scores!AG2</f>
        <v>Week 26</v>
      </c>
      <c r="AH3" s="21" t="str">
        <f>Scores!AH2</f>
        <v>Week 27</v>
      </c>
      <c r="AI3" s="21" t="str">
        <f>Scores!AI2</f>
        <v>Week 28</v>
      </c>
      <c r="AJ3" s="21" t="str">
        <f>Scores!AJ2</f>
        <v>Week 29</v>
      </c>
      <c r="AK3" s="21" t="str">
        <f>Scores!AK2</f>
        <v>Week 30</v>
      </c>
      <c r="AL3" s="21" t="str">
        <f>Scores!AL2</f>
        <v>Week 31</v>
      </c>
      <c r="AM3" s="21" t="str">
        <f>Scores!AM2</f>
        <v>Week 32</v>
      </c>
      <c r="AN3" s="21" t="str">
        <f>Scores!AN2</f>
        <v>Week 33</v>
      </c>
      <c r="AO3" s="21" t="str">
        <f>Scores!AO2</f>
        <v>Week 34</v>
      </c>
      <c r="AP3" s="21" t="str">
        <f>Scores!AP2</f>
        <v>Week 35</v>
      </c>
      <c r="AQ3" s="21" t="str">
        <f>Scores!AQ2</f>
        <v>Week 36</v>
      </c>
      <c r="AR3" s="21" t="str">
        <f>Scores!AR2</f>
        <v>Week 37</v>
      </c>
      <c r="AS3" s="21" t="str">
        <f>Scores!AS2</f>
        <v>Week 38</v>
      </c>
      <c r="AT3" s="21" t="str">
        <f>Scores!AT2</f>
        <v>Week 39</v>
      </c>
      <c r="AU3" s="21" t="str">
        <f>Scores!AU2</f>
        <v>Week 40</v>
      </c>
      <c r="AV3" s="21" t="str">
        <f>Scores!AV2</f>
        <v>Week 41</v>
      </c>
      <c r="AW3" s="21" t="str">
        <f>Scores!AW2</f>
        <v>Week 42</v>
      </c>
    </row>
    <row r="4" spans="2:49" s="23" customFormat="1" x14ac:dyDescent="0.2">
      <c r="B4" s="81" t="s">
        <v>293</v>
      </c>
      <c r="E4" s="3"/>
      <c r="F4" s="50">
        <v>7</v>
      </c>
      <c r="G4" s="49">
        <f>SUM(H4:AU4)</f>
        <v>27</v>
      </c>
      <c r="H4" s="49">
        <f t="shared" ref="H4:AW4" si="0">IF(ISBLANK(deGea.D )," - ",deGea.D)</f>
        <v>1</v>
      </c>
      <c r="I4" s="49">
        <f t="shared" si="0"/>
        <v>2</v>
      </c>
      <c r="J4" s="49">
        <f t="shared" si="0"/>
        <v>6</v>
      </c>
      <c r="K4" s="49" t="str">
        <f t="shared" si="0"/>
        <v xml:space="preserve"> - </v>
      </c>
      <c r="L4" s="49">
        <f t="shared" si="0"/>
        <v>6</v>
      </c>
      <c r="M4" s="49">
        <f t="shared" si="0"/>
        <v>-2</v>
      </c>
      <c r="N4" s="49">
        <f t="shared" si="0"/>
        <v>2</v>
      </c>
      <c r="O4" s="49">
        <f t="shared" si="0"/>
        <v>7</v>
      </c>
      <c r="P4" s="49" t="str">
        <f t="shared" si="0"/>
        <v xml:space="preserve"> - </v>
      </c>
      <c r="Q4" s="49">
        <f t="shared" si="0"/>
        <v>1</v>
      </c>
      <c r="R4" s="49">
        <f t="shared" si="0"/>
        <v>2</v>
      </c>
      <c r="S4" s="49">
        <f t="shared" si="0"/>
        <v>2</v>
      </c>
      <c r="T4" s="49" t="str">
        <f t="shared" si="0"/>
        <v xml:space="preserve"> - </v>
      </c>
      <c r="U4" s="49" t="str">
        <f t="shared" si="0"/>
        <v xml:space="preserve"> - </v>
      </c>
      <c r="V4" s="49" t="str">
        <f t="shared" si="0"/>
        <v xml:space="preserve"> - </v>
      </c>
      <c r="W4" s="49" t="str">
        <f t="shared" si="0"/>
        <v xml:space="preserve"> - </v>
      </c>
      <c r="X4" s="49" t="str">
        <f t="shared" si="0"/>
        <v xml:space="preserve"> - </v>
      </c>
      <c r="Y4" s="49" t="str">
        <f t="shared" si="0"/>
        <v xml:space="preserve"> - </v>
      </c>
      <c r="Z4" s="49" t="str">
        <f t="shared" si="0"/>
        <v xml:space="preserve"> - </v>
      </c>
      <c r="AA4" s="49" t="str">
        <f t="shared" si="0"/>
        <v xml:space="preserve"> - </v>
      </c>
      <c r="AB4" s="49" t="str">
        <f t="shared" si="0"/>
        <v xml:space="preserve"> - </v>
      </c>
      <c r="AC4" s="49" t="str">
        <f t="shared" si="0"/>
        <v xml:space="preserve"> - </v>
      </c>
      <c r="AD4" s="49" t="str">
        <f t="shared" si="0"/>
        <v xml:space="preserve"> - </v>
      </c>
      <c r="AE4" s="49" t="str">
        <f t="shared" si="0"/>
        <v xml:space="preserve"> - </v>
      </c>
      <c r="AF4" s="49" t="str">
        <f t="shared" si="0"/>
        <v xml:space="preserve"> - </v>
      </c>
      <c r="AG4" s="49" t="str">
        <f t="shared" si="0"/>
        <v xml:space="preserve"> - </v>
      </c>
      <c r="AH4" s="49" t="str">
        <f t="shared" si="0"/>
        <v xml:space="preserve"> - </v>
      </c>
      <c r="AI4" s="49" t="str">
        <f t="shared" si="0"/>
        <v xml:space="preserve"> - </v>
      </c>
      <c r="AJ4" s="49" t="str">
        <f t="shared" si="0"/>
        <v xml:space="preserve"> - </v>
      </c>
      <c r="AK4" s="49" t="str">
        <f t="shared" si="0"/>
        <v xml:space="preserve"> - </v>
      </c>
      <c r="AL4" s="49" t="str">
        <f t="shared" si="0"/>
        <v xml:space="preserve"> - </v>
      </c>
      <c r="AM4" s="49" t="str">
        <f t="shared" si="0"/>
        <v xml:space="preserve"> - </v>
      </c>
      <c r="AN4" s="49" t="str">
        <f t="shared" si="0"/>
        <v xml:space="preserve"> - </v>
      </c>
      <c r="AO4" s="49" t="str">
        <f t="shared" si="0"/>
        <v xml:space="preserve"> - </v>
      </c>
      <c r="AP4" s="49" t="str">
        <f t="shared" si="0"/>
        <v xml:space="preserve"> - </v>
      </c>
      <c r="AQ4" s="49" t="str">
        <f t="shared" si="0"/>
        <v xml:space="preserve"> - </v>
      </c>
      <c r="AR4" s="49" t="str">
        <f t="shared" si="0"/>
        <v xml:space="preserve"> - </v>
      </c>
      <c r="AS4" s="49" t="str">
        <f t="shared" si="0"/>
        <v xml:space="preserve"> - </v>
      </c>
      <c r="AT4" s="49" t="str">
        <f t="shared" si="0"/>
        <v xml:space="preserve"> - </v>
      </c>
      <c r="AU4" s="49" t="str">
        <f t="shared" si="0"/>
        <v xml:space="preserve"> - </v>
      </c>
      <c r="AV4" s="49" t="str">
        <f t="shared" si="0"/>
        <v xml:space="preserve"> - </v>
      </c>
      <c r="AW4" s="49" t="str">
        <f t="shared" si="0"/>
        <v xml:space="preserve"> - </v>
      </c>
    </row>
    <row r="5" spans="2:49" s="23" customFormat="1" x14ac:dyDescent="0.2">
      <c r="B5" s="81" t="s">
        <v>88</v>
      </c>
      <c r="E5" s="3"/>
      <c r="F5" s="50">
        <v>6.7</v>
      </c>
      <c r="G5" s="49">
        <f>SUM(H5:AU5)</f>
        <v>26</v>
      </c>
      <c r="H5" s="49">
        <f t="shared" ref="H5:AW5" si="1">IF(ISBLANK(Terry.J )," - ",Terry.J)</f>
        <v>2</v>
      </c>
      <c r="I5" s="49">
        <f t="shared" si="1"/>
        <v>6</v>
      </c>
      <c r="J5" s="49">
        <f t="shared" si="1"/>
        <v>0</v>
      </c>
      <c r="K5" s="49" t="str">
        <f t="shared" si="1"/>
        <v xml:space="preserve"> - </v>
      </c>
      <c r="L5" s="49">
        <f t="shared" si="1"/>
        <v>-2</v>
      </c>
      <c r="M5" s="49">
        <f t="shared" si="1"/>
        <v>2</v>
      </c>
      <c r="N5" s="49">
        <f t="shared" si="1"/>
        <v>6</v>
      </c>
      <c r="O5" s="49">
        <f t="shared" si="1"/>
        <v>6</v>
      </c>
      <c r="P5" s="49" t="str">
        <f t="shared" si="1"/>
        <v xml:space="preserve"> - </v>
      </c>
      <c r="Q5" s="49">
        <f t="shared" si="1"/>
        <v>2</v>
      </c>
      <c r="R5" s="49">
        <f t="shared" si="1"/>
        <v>2</v>
      </c>
      <c r="S5" s="49">
        <f t="shared" si="1"/>
        <v>2</v>
      </c>
      <c r="T5" s="49" t="str">
        <f t="shared" si="1"/>
        <v xml:space="preserve"> - </v>
      </c>
      <c r="U5" s="49" t="str">
        <f t="shared" si="1"/>
        <v xml:space="preserve"> - </v>
      </c>
      <c r="V5" s="49" t="str">
        <f t="shared" si="1"/>
        <v xml:space="preserve"> - </v>
      </c>
      <c r="W5" s="49" t="str">
        <f t="shared" si="1"/>
        <v xml:space="preserve"> - </v>
      </c>
      <c r="X5" s="49" t="str">
        <f t="shared" si="1"/>
        <v xml:space="preserve"> - </v>
      </c>
      <c r="Y5" s="49" t="str">
        <f t="shared" si="1"/>
        <v xml:space="preserve"> - </v>
      </c>
      <c r="Z5" s="49" t="str">
        <f t="shared" si="1"/>
        <v xml:space="preserve"> - </v>
      </c>
      <c r="AA5" s="49" t="str">
        <f t="shared" si="1"/>
        <v xml:space="preserve"> - </v>
      </c>
      <c r="AB5" s="49" t="str">
        <f t="shared" si="1"/>
        <v xml:space="preserve"> - </v>
      </c>
      <c r="AC5" s="49" t="str">
        <f t="shared" si="1"/>
        <v xml:space="preserve"> - </v>
      </c>
      <c r="AD5" s="49" t="str">
        <f t="shared" si="1"/>
        <v xml:space="preserve"> - </v>
      </c>
      <c r="AE5" s="49" t="str">
        <f t="shared" si="1"/>
        <v xml:space="preserve"> - </v>
      </c>
      <c r="AF5" s="49" t="str">
        <f t="shared" si="1"/>
        <v xml:space="preserve"> - </v>
      </c>
      <c r="AG5" s="49" t="str">
        <f t="shared" si="1"/>
        <v xml:space="preserve"> - </v>
      </c>
      <c r="AH5" s="49" t="str">
        <f t="shared" si="1"/>
        <v xml:space="preserve"> - </v>
      </c>
      <c r="AI5" s="49" t="str">
        <f t="shared" si="1"/>
        <v xml:space="preserve"> - </v>
      </c>
      <c r="AJ5" s="49" t="str">
        <f t="shared" si="1"/>
        <v xml:space="preserve"> - </v>
      </c>
      <c r="AK5" s="49" t="str">
        <f t="shared" si="1"/>
        <v xml:space="preserve"> - </v>
      </c>
      <c r="AL5" s="49" t="str">
        <f t="shared" si="1"/>
        <v xml:space="preserve"> - </v>
      </c>
      <c r="AM5" s="49" t="str">
        <f t="shared" si="1"/>
        <v xml:space="preserve"> - </v>
      </c>
      <c r="AN5" s="49" t="str">
        <f t="shared" si="1"/>
        <v xml:space="preserve"> - </v>
      </c>
      <c r="AO5" s="49" t="str">
        <f t="shared" si="1"/>
        <v xml:space="preserve"> - </v>
      </c>
      <c r="AP5" s="49" t="str">
        <f t="shared" si="1"/>
        <v xml:space="preserve"> - </v>
      </c>
      <c r="AQ5" s="49" t="str">
        <f t="shared" si="1"/>
        <v xml:space="preserve"> - </v>
      </c>
      <c r="AR5" s="49" t="str">
        <f t="shared" si="1"/>
        <v xml:space="preserve"> - </v>
      </c>
      <c r="AS5" s="49" t="str">
        <f t="shared" si="1"/>
        <v xml:space="preserve"> - </v>
      </c>
      <c r="AT5" s="49" t="str">
        <f t="shared" si="1"/>
        <v xml:space="preserve"> - </v>
      </c>
      <c r="AU5" s="49" t="str">
        <f t="shared" si="1"/>
        <v xml:space="preserve"> - </v>
      </c>
      <c r="AV5" s="49" t="str">
        <f t="shared" si="1"/>
        <v xml:space="preserve"> - </v>
      </c>
      <c r="AW5" s="49" t="str">
        <f t="shared" si="1"/>
        <v xml:space="preserve"> - </v>
      </c>
    </row>
    <row r="6" spans="2:49" s="23" customFormat="1" x14ac:dyDescent="0.2">
      <c r="B6" s="81" t="s">
        <v>250</v>
      </c>
      <c r="E6" s="3"/>
      <c r="F6" s="50">
        <v>7.1</v>
      </c>
      <c r="G6" s="49">
        <f>SUM(H6:AU6)</f>
        <v>18</v>
      </c>
      <c r="H6" s="49">
        <f t="shared" ref="H6:AW6" si="2">IF(ISBLANK(Koscielny.L )," - ",Koscielny.L)</f>
        <v>7</v>
      </c>
      <c r="I6" s="49">
        <f t="shared" si="2"/>
        <v>0</v>
      </c>
      <c r="J6" s="49">
        <f t="shared" si="2"/>
        <v>2</v>
      </c>
      <c r="K6" s="49" t="str">
        <f t="shared" si="2"/>
        <v xml:space="preserve"> - </v>
      </c>
      <c r="L6" s="49">
        <f t="shared" si="2"/>
        <v>1</v>
      </c>
      <c r="M6" s="49">
        <f t="shared" si="2"/>
        <v>6</v>
      </c>
      <c r="N6" s="49">
        <f t="shared" si="2"/>
        <v>2</v>
      </c>
      <c r="O6" s="49">
        <f t="shared" si="2"/>
        <v>0</v>
      </c>
      <c r="P6" s="49" t="str">
        <f t="shared" si="2"/>
        <v xml:space="preserve"> - </v>
      </c>
      <c r="Q6" s="49">
        <f t="shared" si="2"/>
        <v>0</v>
      </c>
      <c r="R6" s="49">
        <f t="shared" si="2"/>
        <v>0</v>
      </c>
      <c r="S6" s="49">
        <f t="shared" si="2"/>
        <v>0</v>
      </c>
      <c r="T6" s="49" t="str">
        <f t="shared" si="2"/>
        <v xml:space="preserve"> - </v>
      </c>
      <c r="U6" s="49" t="str">
        <f t="shared" si="2"/>
        <v xml:space="preserve"> - </v>
      </c>
      <c r="V6" s="49" t="str">
        <f t="shared" si="2"/>
        <v xml:space="preserve"> - </v>
      </c>
      <c r="W6" s="49" t="str">
        <f t="shared" si="2"/>
        <v xml:space="preserve"> - </v>
      </c>
      <c r="X6" s="49" t="str">
        <f t="shared" si="2"/>
        <v xml:space="preserve"> - </v>
      </c>
      <c r="Y6" s="49" t="str">
        <f t="shared" si="2"/>
        <v xml:space="preserve"> - </v>
      </c>
      <c r="Z6" s="49" t="str">
        <f t="shared" si="2"/>
        <v xml:space="preserve"> - </v>
      </c>
      <c r="AA6" s="49" t="str">
        <f t="shared" si="2"/>
        <v xml:space="preserve"> - </v>
      </c>
      <c r="AB6" s="49" t="str">
        <f t="shared" si="2"/>
        <v xml:space="preserve"> - </v>
      </c>
      <c r="AC6" s="49" t="str">
        <f t="shared" si="2"/>
        <v xml:space="preserve"> - </v>
      </c>
      <c r="AD6" s="49" t="str">
        <f t="shared" si="2"/>
        <v xml:space="preserve"> - </v>
      </c>
      <c r="AE6" s="49" t="str">
        <f t="shared" si="2"/>
        <v xml:space="preserve"> - </v>
      </c>
      <c r="AF6" s="49" t="str">
        <f t="shared" si="2"/>
        <v xml:space="preserve"> - </v>
      </c>
      <c r="AG6" s="49" t="str">
        <f t="shared" si="2"/>
        <v xml:space="preserve"> - </v>
      </c>
      <c r="AH6" s="49" t="str">
        <f t="shared" si="2"/>
        <v xml:space="preserve"> - </v>
      </c>
      <c r="AI6" s="49" t="str">
        <f t="shared" si="2"/>
        <v xml:space="preserve"> - </v>
      </c>
      <c r="AJ6" s="49" t="str">
        <f t="shared" si="2"/>
        <v xml:space="preserve"> - </v>
      </c>
      <c r="AK6" s="49" t="str">
        <f t="shared" si="2"/>
        <v xml:space="preserve"> - </v>
      </c>
      <c r="AL6" s="49" t="str">
        <f t="shared" si="2"/>
        <v xml:space="preserve"> - </v>
      </c>
      <c r="AM6" s="49" t="str">
        <f t="shared" si="2"/>
        <v xml:space="preserve"> - </v>
      </c>
      <c r="AN6" s="49" t="str">
        <f t="shared" si="2"/>
        <v xml:space="preserve"> - </v>
      </c>
      <c r="AO6" s="49" t="str">
        <f t="shared" si="2"/>
        <v xml:space="preserve"> - </v>
      </c>
      <c r="AP6" s="49" t="str">
        <f t="shared" si="2"/>
        <v xml:space="preserve"> - </v>
      </c>
      <c r="AQ6" s="49" t="str">
        <f t="shared" si="2"/>
        <v xml:space="preserve"> - </v>
      </c>
      <c r="AR6" s="49" t="str">
        <f t="shared" si="2"/>
        <v xml:space="preserve"> - </v>
      </c>
      <c r="AS6" s="49" t="str">
        <f t="shared" si="2"/>
        <v xml:space="preserve"> - </v>
      </c>
      <c r="AT6" s="49" t="str">
        <f t="shared" si="2"/>
        <v xml:space="preserve"> - </v>
      </c>
      <c r="AU6" s="49" t="str">
        <f t="shared" si="2"/>
        <v xml:space="preserve"> - </v>
      </c>
      <c r="AV6" s="49" t="str">
        <f t="shared" si="2"/>
        <v xml:space="preserve"> - </v>
      </c>
      <c r="AW6" s="49" t="str">
        <f t="shared" si="2"/>
        <v xml:space="preserve"> - </v>
      </c>
    </row>
    <row r="7" spans="2:49" s="23" customFormat="1" x14ac:dyDescent="0.2">
      <c r="B7" s="81" t="s">
        <v>531</v>
      </c>
      <c r="E7" s="3"/>
      <c r="F7" s="50">
        <v>6.9</v>
      </c>
      <c r="G7" s="49">
        <f>SUM(H7:AU7)</f>
        <v>6</v>
      </c>
      <c r="H7" s="49">
        <f t="shared" ref="H7:AW7" si="3">IF(ISBLANK(Mangala.E )," - ",Mangala.E)</f>
        <v>0</v>
      </c>
      <c r="I7" s="49">
        <f t="shared" si="3"/>
        <v>0</v>
      </c>
      <c r="J7" s="49">
        <f t="shared" si="3"/>
        <v>0</v>
      </c>
      <c r="K7" s="49" t="str">
        <f t="shared" si="3"/>
        <v xml:space="preserve"> - </v>
      </c>
      <c r="L7" s="49">
        <f t="shared" si="3"/>
        <v>0</v>
      </c>
      <c r="M7" s="49">
        <f t="shared" si="3"/>
        <v>2</v>
      </c>
      <c r="N7" s="49">
        <f t="shared" si="3"/>
        <v>-3</v>
      </c>
      <c r="O7" s="49">
        <f t="shared" si="3"/>
        <v>6</v>
      </c>
      <c r="P7" s="49" t="str">
        <f t="shared" si="3"/>
        <v xml:space="preserve"> - </v>
      </c>
      <c r="Q7" s="49">
        <f t="shared" si="3"/>
        <v>0</v>
      </c>
      <c r="R7" s="49">
        <f t="shared" si="3"/>
        <v>1</v>
      </c>
      <c r="S7" s="49">
        <f t="shared" si="3"/>
        <v>0</v>
      </c>
      <c r="T7" s="49" t="str">
        <f t="shared" si="3"/>
        <v xml:space="preserve"> - </v>
      </c>
      <c r="U7" s="49" t="str">
        <f t="shared" si="3"/>
        <v xml:space="preserve"> - </v>
      </c>
      <c r="V7" s="49" t="str">
        <f t="shared" si="3"/>
        <v xml:space="preserve"> - </v>
      </c>
      <c r="W7" s="49" t="str">
        <f t="shared" si="3"/>
        <v xml:space="preserve"> - </v>
      </c>
      <c r="X7" s="49" t="str">
        <f t="shared" si="3"/>
        <v xml:space="preserve"> - </v>
      </c>
      <c r="Y7" s="49" t="str">
        <f t="shared" si="3"/>
        <v xml:space="preserve"> - </v>
      </c>
      <c r="Z7" s="49" t="str">
        <f t="shared" si="3"/>
        <v xml:space="preserve"> - </v>
      </c>
      <c r="AA7" s="49" t="str">
        <f t="shared" si="3"/>
        <v xml:space="preserve"> - </v>
      </c>
      <c r="AB7" s="49" t="str">
        <f t="shared" si="3"/>
        <v xml:space="preserve"> - </v>
      </c>
      <c r="AC7" s="49" t="str">
        <f t="shared" si="3"/>
        <v xml:space="preserve"> - </v>
      </c>
      <c r="AD7" s="49" t="str">
        <f t="shared" si="3"/>
        <v xml:space="preserve"> - </v>
      </c>
      <c r="AE7" s="49" t="str">
        <f t="shared" si="3"/>
        <v xml:space="preserve"> - </v>
      </c>
      <c r="AF7" s="49" t="str">
        <f t="shared" si="3"/>
        <v xml:space="preserve"> - </v>
      </c>
      <c r="AG7" s="49" t="str">
        <f t="shared" si="3"/>
        <v xml:space="preserve"> - </v>
      </c>
      <c r="AH7" s="49" t="str">
        <f t="shared" si="3"/>
        <v xml:space="preserve"> - </v>
      </c>
      <c r="AI7" s="49" t="str">
        <f t="shared" si="3"/>
        <v xml:space="preserve"> - </v>
      </c>
      <c r="AJ7" s="49" t="str">
        <f t="shared" si="3"/>
        <v xml:space="preserve"> - </v>
      </c>
      <c r="AK7" s="49" t="str">
        <f t="shared" si="3"/>
        <v xml:space="preserve"> - </v>
      </c>
      <c r="AL7" s="49" t="str">
        <f t="shared" si="3"/>
        <v xml:space="preserve"> - </v>
      </c>
      <c r="AM7" s="49" t="str">
        <f t="shared" si="3"/>
        <v xml:space="preserve"> - </v>
      </c>
      <c r="AN7" s="49" t="str">
        <f t="shared" si="3"/>
        <v xml:space="preserve"> - </v>
      </c>
      <c r="AO7" s="49" t="str">
        <f t="shared" si="3"/>
        <v xml:space="preserve"> - </v>
      </c>
      <c r="AP7" s="49" t="str">
        <f t="shared" si="3"/>
        <v xml:space="preserve"> - </v>
      </c>
      <c r="AQ7" s="49" t="str">
        <f t="shared" si="3"/>
        <v xml:space="preserve"> - </v>
      </c>
      <c r="AR7" s="49" t="str">
        <f t="shared" si="3"/>
        <v xml:space="preserve"> - </v>
      </c>
      <c r="AS7" s="49" t="str">
        <f t="shared" si="3"/>
        <v xml:space="preserve"> - </v>
      </c>
      <c r="AT7" s="49" t="str">
        <f t="shared" si="3"/>
        <v xml:space="preserve"> - </v>
      </c>
      <c r="AU7" s="49" t="str">
        <f t="shared" si="3"/>
        <v xml:space="preserve"> - </v>
      </c>
      <c r="AV7" s="49" t="str">
        <f t="shared" si="3"/>
        <v xml:space="preserve"> - </v>
      </c>
      <c r="AW7" s="49" t="str">
        <f t="shared" si="3"/>
        <v xml:space="preserve"> - </v>
      </c>
    </row>
    <row r="8" spans="2:49" s="23" customFormat="1" x14ac:dyDescent="0.2">
      <c r="B8" s="81" t="s">
        <v>334</v>
      </c>
      <c r="E8" s="3"/>
      <c r="F8" s="50">
        <v>6.3</v>
      </c>
      <c r="G8" s="49">
        <f t="shared" ref="G8:G14" si="4">SUM(H8:AU8)</f>
        <v>9</v>
      </c>
      <c r="H8" s="49">
        <f t="shared" ref="H8:AW8" si="5">IF(ISBLANK(Shaw.L )," - ",Shaw.L)</f>
        <v>0</v>
      </c>
      <c r="I8" s="49">
        <f t="shared" si="5"/>
        <v>0</v>
      </c>
      <c r="J8" s="49">
        <f t="shared" si="5"/>
        <v>0</v>
      </c>
      <c r="K8" s="49" t="str">
        <f t="shared" si="5"/>
        <v xml:space="preserve"> - </v>
      </c>
      <c r="L8" s="49">
        <f t="shared" si="5"/>
        <v>0</v>
      </c>
      <c r="M8" s="49">
        <f t="shared" si="5"/>
        <v>0</v>
      </c>
      <c r="N8" s="49">
        <f t="shared" si="5"/>
        <v>2</v>
      </c>
      <c r="O8" s="49">
        <f t="shared" si="5"/>
        <v>2</v>
      </c>
      <c r="P8" s="49" t="str">
        <f t="shared" si="5"/>
        <v xml:space="preserve"> - </v>
      </c>
      <c r="Q8" s="49">
        <f t="shared" si="5"/>
        <v>1</v>
      </c>
      <c r="R8" s="49">
        <f t="shared" si="5"/>
        <v>2</v>
      </c>
      <c r="S8" s="49">
        <f t="shared" si="5"/>
        <v>2</v>
      </c>
      <c r="T8" s="49" t="str">
        <f t="shared" si="5"/>
        <v xml:space="preserve"> - </v>
      </c>
      <c r="U8" s="49" t="str">
        <f t="shared" si="5"/>
        <v xml:space="preserve"> - </v>
      </c>
      <c r="V8" s="49" t="str">
        <f t="shared" si="5"/>
        <v xml:space="preserve"> - </v>
      </c>
      <c r="W8" s="49" t="str">
        <f t="shared" si="5"/>
        <v xml:space="preserve"> - </v>
      </c>
      <c r="X8" s="49" t="str">
        <f t="shared" si="5"/>
        <v xml:space="preserve"> - </v>
      </c>
      <c r="Y8" s="49" t="str">
        <f t="shared" si="5"/>
        <v xml:space="preserve"> - </v>
      </c>
      <c r="Z8" s="49" t="str">
        <f t="shared" si="5"/>
        <v xml:space="preserve"> - </v>
      </c>
      <c r="AA8" s="49" t="str">
        <f t="shared" si="5"/>
        <v xml:space="preserve"> - </v>
      </c>
      <c r="AB8" s="49" t="str">
        <f t="shared" si="5"/>
        <v xml:space="preserve"> - </v>
      </c>
      <c r="AC8" s="49" t="str">
        <f t="shared" si="5"/>
        <v xml:space="preserve"> - </v>
      </c>
      <c r="AD8" s="49" t="str">
        <f t="shared" si="5"/>
        <v xml:space="preserve"> - </v>
      </c>
      <c r="AE8" s="49" t="str">
        <f t="shared" si="5"/>
        <v xml:space="preserve"> - </v>
      </c>
      <c r="AF8" s="49" t="str">
        <f t="shared" si="5"/>
        <v xml:space="preserve"> - </v>
      </c>
      <c r="AG8" s="49" t="str">
        <f t="shared" si="5"/>
        <v xml:space="preserve"> - </v>
      </c>
      <c r="AH8" s="49" t="str">
        <f t="shared" si="5"/>
        <v xml:space="preserve"> - </v>
      </c>
      <c r="AI8" s="49" t="str">
        <f t="shared" si="5"/>
        <v xml:space="preserve"> - </v>
      </c>
      <c r="AJ8" s="49" t="str">
        <f t="shared" si="5"/>
        <v xml:space="preserve"> - </v>
      </c>
      <c r="AK8" s="49" t="str">
        <f t="shared" si="5"/>
        <v xml:space="preserve"> - </v>
      </c>
      <c r="AL8" s="49" t="str">
        <f t="shared" si="5"/>
        <v xml:space="preserve"> - </v>
      </c>
      <c r="AM8" s="49" t="str">
        <f t="shared" si="5"/>
        <v xml:space="preserve"> - </v>
      </c>
      <c r="AN8" s="49" t="str">
        <f t="shared" si="5"/>
        <v xml:space="preserve"> - </v>
      </c>
      <c r="AO8" s="49" t="str">
        <f t="shared" si="5"/>
        <v xml:space="preserve"> - </v>
      </c>
      <c r="AP8" s="49" t="str">
        <f t="shared" si="5"/>
        <v xml:space="preserve"> - </v>
      </c>
      <c r="AQ8" s="49" t="str">
        <f t="shared" si="5"/>
        <v xml:space="preserve"> - </v>
      </c>
      <c r="AR8" s="49" t="str">
        <f t="shared" si="5"/>
        <v xml:space="preserve"> - </v>
      </c>
      <c r="AS8" s="49" t="str">
        <f t="shared" si="5"/>
        <v xml:space="preserve"> - </v>
      </c>
      <c r="AT8" s="49" t="str">
        <f t="shared" si="5"/>
        <v xml:space="preserve"> - </v>
      </c>
      <c r="AU8" s="49" t="str">
        <f t="shared" si="5"/>
        <v xml:space="preserve"> - </v>
      </c>
      <c r="AV8" s="49" t="str">
        <f t="shared" si="5"/>
        <v xml:space="preserve"> - </v>
      </c>
      <c r="AW8" s="49" t="str">
        <f t="shared" si="5"/>
        <v xml:space="preserve"> - </v>
      </c>
    </row>
    <row r="9" spans="2:49" s="23" customFormat="1" x14ac:dyDescent="0.2">
      <c r="B9" s="81" t="s">
        <v>387</v>
      </c>
      <c r="E9" s="3"/>
      <c r="F9" s="50">
        <v>9.8000000000000007</v>
      </c>
      <c r="G9" s="49">
        <f t="shared" si="4"/>
        <v>20</v>
      </c>
      <c r="H9" s="49">
        <f t="shared" ref="H9:AW9" si="6">IF(ISBLANK(Ozil.M )," - ",Ozil.M)</f>
        <v>0</v>
      </c>
      <c r="I9" s="49">
        <f t="shared" si="6"/>
        <v>2</v>
      </c>
      <c r="J9" s="49">
        <f t="shared" si="6"/>
        <v>2</v>
      </c>
      <c r="K9" s="49" t="str">
        <f t="shared" si="6"/>
        <v xml:space="preserve"> - </v>
      </c>
      <c r="L9" s="49">
        <f t="shared" si="6"/>
        <v>2</v>
      </c>
      <c r="M9" s="49">
        <f t="shared" si="6"/>
        <v>10</v>
      </c>
      <c r="N9" s="49">
        <f t="shared" si="6"/>
        <v>2</v>
      </c>
      <c r="O9" s="49">
        <f t="shared" si="6"/>
        <v>2</v>
      </c>
      <c r="P9" s="49" t="str">
        <f t="shared" si="6"/>
        <v xml:space="preserve"> - </v>
      </c>
      <c r="Q9" s="49">
        <f t="shared" si="6"/>
        <v>0</v>
      </c>
      <c r="R9" s="49">
        <f t="shared" si="6"/>
        <v>0</v>
      </c>
      <c r="S9" s="49">
        <f t="shared" si="6"/>
        <v>0</v>
      </c>
      <c r="T9" s="49" t="str">
        <f t="shared" si="6"/>
        <v xml:space="preserve"> - </v>
      </c>
      <c r="U9" s="49" t="str">
        <f t="shared" si="6"/>
        <v xml:space="preserve"> - </v>
      </c>
      <c r="V9" s="49" t="str">
        <f t="shared" si="6"/>
        <v xml:space="preserve"> - </v>
      </c>
      <c r="W9" s="49" t="str">
        <f t="shared" si="6"/>
        <v xml:space="preserve"> - </v>
      </c>
      <c r="X9" s="49" t="str">
        <f t="shared" si="6"/>
        <v xml:space="preserve"> - </v>
      </c>
      <c r="Y9" s="49" t="str">
        <f t="shared" si="6"/>
        <v xml:space="preserve"> - </v>
      </c>
      <c r="Z9" s="49" t="str">
        <f t="shared" si="6"/>
        <v xml:space="preserve"> - </v>
      </c>
      <c r="AA9" s="49" t="str">
        <f t="shared" si="6"/>
        <v xml:space="preserve"> - </v>
      </c>
      <c r="AB9" s="49" t="str">
        <f t="shared" si="6"/>
        <v xml:space="preserve"> - </v>
      </c>
      <c r="AC9" s="49" t="str">
        <f t="shared" si="6"/>
        <v xml:space="preserve"> - </v>
      </c>
      <c r="AD9" s="49" t="str">
        <f t="shared" si="6"/>
        <v xml:space="preserve"> - </v>
      </c>
      <c r="AE9" s="49" t="str">
        <f t="shared" si="6"/>
        <v xml:space="preserve"> - </v>
      </c>
      <c r="AF9" s="49" t="str">
        <f t="shared" si="6"/>
        <v xml:space="preserve"> - </v>
      </c>
      <c r="AG9" s="49" t="str">
        <f t="shared" si="6"/>
        <v xml:space="preserve"> - </v>
      </c>
      <c r="AH9" s="49" t="str">
        <f t="shared" si="6"/>
        <v xml:space="preserve"> - </v>
      </c>
      <c r="AI9" s="49" t="str">
        <f t="shared" si="6"/>
        <v xml:space="preserve"> - </v>
      </c>
      <c r="AJ9" s="49" t="str">
        <f t="shared" si="6"/>
        <v xml:space="preserve"> - </v>
      </c>
      <c r="AK9" s="49" t="str">
        <f t="shared" si="6"/>
        <v xml:space="preserve"> - </v>
      </c>
      <c r="AL9" s="49" t="str">
        <f t="shared" si="6"/>
        <v xml:space="preserve"> - </v>
      </c>
      <c r="AM9" s="49" t="str">
        <f t="shared" si="6"/>
        <v xml:space="preserve"> - </v>
      </c>
      <c r="AN9" s="49" t="str">
        <f t="shared" si="6"/>
        <v xml:space="preserve"> - </v>
      </c>
      <c r="AO9" s="49" t="str">
        <f t="shared" si="6"/>
        <v xml:space="preserve"> - </v>
      </c>
      <c r="AP9" s="49" t="str">
        <f t="shared" si="6"/>
        <v xml:space="preserve"> - </v>
      </c>
      <c r="AQ9" s="49" t="str">
        <f t="shared" si="6"/>
        <v xml:space="preserve"> - </v>
      </c>
      <c r="AR9" s="49" t="str">
        <f t="shared" si="6"/>
        <v xml:space="preserve"> - </v>
      </c>
      <c r="AS9" s="49" t="str">
        <f t="shared" si="6"/>
        <v xml:space="preserve"> - </v>
      </c>
      <c r="AT9" s="49" t="str">
        <f t="shared" si="6"/>
        <v xml:space="preserve"> - </v>
      </c>
      <c r="AU9" s="49" t="str">
        <f t="shared" si="6"/>
        <v xml:space="preserve"> - </v>
      </c>
      <c r="AV9" s="49" t="str">
        <f t="shared" si="6"/>
        <v xml:space="preserve"> - </v>
      </c>
      <c r="AW9" s="49" t="str">
        <f t="shared" si="6"/>
        <v xml:space="preserve"> - </v>
      </c>
    </row>
    <row r="10" spans="2:49" s="23" customFormat="1" x14ac:dyDescent="0.2">
      <c r="B10" s="81" t="s">
        <v>385</v>
      </c>
      <c r="E10" s="3"/>
      <c r="F10" s="50">
        <v>8.6999999999999993</v>
      </c>
      <c r="G10" s="49">
        <f t="shared" si="4"/>
        <v>23</v>
      </c>
      <c r="H10" s="49">
        <f t="shared" ref="H10:AW10" si="7">IF(ISBLANK(Cazorla.S )," - ",Cazorla.S)</f>
        <v>1</v>
      </c>
      <c r="I10" s="49">
        <f t="shared" si="7"/>
        <v>4</v>
      </c>
      <c r="J10" s="49">
        <f t="shared" si="7"/>
        <v>5</v>
      </c>
      <c r="K10" s="49" t="str">
        <f t="shared" si="7"/>
        <v xml:space="preserve"> - </v>
      </c>
      <c r="L10" s="49">
        <f t="shared" si="7"/>
        <v>0</v>
      </c>
      <c r="M10" s="49">
        <f t="shared" si="7"/>
        <v>2</v>
      </c>
      <c r="N10" s="49">
        <f t="shared" si="7"/>
        <v>1</v>
      </c>
      <c r="O10" s="49">
        <f t="shared" si="7"/>
        <v>2</v>
      </c>
      <c r="P10" s="49" t="str">
        <f t="shared" si="7"/>
        <v xml:space="preserve"> - </v>
      </c>
      <c r="Q10" s="49">
        <f t="shared" si="7"/>
        <v>1</v>
      </c>
      <c r="R10" s="49">
        <f t="shared" si="7"/>
        <v>2</v>
      </c>
      <c r="S10" s="49">
        <f t="shared" si="7"/>
        <v>5</v>
      </c>
      <c r="T10" s="49" t="str">
        <f t="shared" si="7"/>
        <v xml:space="preserve"> - </v>
      </c>
      <c r="U10" s="49" t="str">
        <f t="shared" si="7"/>
        <v xml:space="preserve"> - </v>
      </c>
      <c r="V10" s="49" t="str">
        <f t="shared" si="7"/>
        <v xml:space="preserve"> - </v>
      </c>
      <c r="W10" s="49" t="str">
        <f t="shared" si="7"/>
        <v xml:space="preserve"> - </v>
      </c>
      <c r="X10" s="49" t="str">
        <f t="shared" si="7"/>
        <v xml:space="preserve"> - </v>
      </c>
      <c r="Y10" s="49" t="str">
        <f t="shared" si="7"/>
        <v xml:space="preserve"> - </v>
      </c>
      <c r="Z10" s="49" t="str">
        <f t="shared" si="7"/>
        <v xml:space="preserve"> - </v>
      </c>
      <c r="AA10" s="49" t="str">
        <f t="shared" si="7"/>
        <v xml:space="preserve"> - </v>
      </c>
      <c r="AB10" s="49" t="str">
        <f t="shared" si="7"/>
        <v xml:space="preserve"> - </v>
      </c>
      <c r="AC10" s="49" t="str">
        <f t="shared" si="7"/>
        <v xml:space="preserve"> - </v>
      </c>
      <c r="AD10" s="49" t="str">
        <f t="shared" si="7"/>
        <v xml:space="preserve"> - </v>
      </c>
      <c r="AE10" s="49" t="str">
        <f t="shared" si="7"/>
        <v xml:space="preserve"> - </v>
      </c>
      <c r="AF10" s="49" t="str">
        <f t="shared" si="7"/>
        <v xml:space="preserve"> - </v>
      </c>
      <c r="AG10" s="49" t="str">
        <f t="shared" si="7"/>
        <v xml:space="preserve"> - </v>
      </c>
      <c r="AH10" s="49" t="str">
        <f t="shared" si="7"/>
        <v xml:space="preserve"> - </v>
      </c>
      <c r="AI10" s="49" t="str">
        <f t="shared" si="7"/>
        <v xml:space="preserve"> - </v>
      </c>
      <c r="AJ10" s="49" t="str">
        <f t="shared" si="7"/>
        <v xml:space="preserve"> - </v>
      </c>
      <c r="AK10" s="49" t="str">
        <f t="shared" si="7"/>
        <v xml:space="preserve"> - </v>
      </c>
      <c r="AL10" s="49" t="str">
        <f t="shared" si="7"/>
        <v xml:space="preserve"> - </v>
      </c>
      <c r="AM10" s="49" t="str">
        <f t="shared" si="7"/>
        <v xml:space="preserve"> - </v>
      </c>
      <c r="AN10" s="49" t="str">
        <f t="shared" si="7"/>
        <v xml:space="preserve"> - </v>
      </c>
      <c r="AO10" s="49" t="str">
        <f t="shared" si="7"/>
        <v xml:space="preserve"> - </v>
      </c>
      <c r="AP10" s="49" t="str">
        <f t="shared" si="7"/>
        <v xml:space="preserve"> - </v>
      </c>
      <c r="AQ10" s="49" t="str">
        <f t="shared" si="7"/>
        <v xml:space="preserve"> - </v>
      </c>
      <c r="AR10" s="49" t="str">
        <f t="shared" si="7"/>
        <v xml:space="preserve"> - </v>
      </c>
      <c r="AS10" s="49" t="str">
        <f t="shared" si="7"/>
        <v xml:space="preserve"> - </v>
      </c>
      <c r="AT10" s="49" t="str">
        <f t="shared" si="7"/>
        <v xml:space="preserve"> - </v>
      </c>
      <c r="AU10" s="49" t="str">
        <f t="shared" si="7"/>
        <v xml:space="preserve"> - </v>
      </c>
      <c r="AV10" s="49" t="str">
        <f t="shared" si="7"/>
        <v xml:space="preserve"> - </v>
      </c>
      <c r="AW10" s="49" t="str">
        <f t="shared" si="7"/>
        <v xml:space="preserve"> - </v>
      </c>
    </row>
    <row r="11" spans="2:49" s="23" customFormat="1" x14ac:dyDescent="0.2">
      <c r="B11" s="81" t="s">
        <v>573</v>
      </c>
      <c r="E11" s="3"/>
      <c r="F11" s="50">
        <v>6.2</v>
      </c>
      <c r="G11" s="49">
        <f t="shared" si="4"/>
        <v>22</v>
      </c>
      <c r="H11" s="49">
        <f t="shared" ref="H11:AW11" si="8">IF(ISBLANK(Herrera.A )," - ",Herrera.A)</f>
        <v>2</v>
      </c>
      <c r="I11" s="49">
        <f t="shared" si="8"/>
        <v>0</v>
      </c>
      <c r="J11" s="49">
        <f t="shared" si="8"/>
        <v>0</v>
      </c>
      <c r="K11" s="49" t="str">
        <f t="shared" si="8"/>
        <v xml:space="preserve"> - </v>
      </c>
      <c r="L11" s="49">
        <f t="shared" si="8"/>
        <v>10</v>
      </c>
      <c r="M11" s="49">
        <f t="shared" si="8"/>
        <v>7</v>
      </c>
      <c r="N11" s="49">
        <f t="shared" si="8"/>
        <v>1</v>
      </c>
      <c r="O11" s="49">
        <f t="shared" si="8"/>
        <v>0</v>
      </c>
      <c r="P11" s="49" t="str">
        <f t="shared" si="8"/>
        <v xml:space="preserve"> - </v>
      </c>
      <c r="Q11" s="49">
        <f t="shared" si="8"/>
        <v>2</v>
      </c>
      <c r="R11" s="49">
        <f t="shared" si="8"/>
        <v>0</v>
      </c>
      <c r="S11" s="49">
        <f t="shared" si="8"/>
        <v>0</v>
      </c>
      <c r="T11" s="49" t="str">
        <f t="shared" si="8"/>
        <v xml:space="preserve"> - </v>
      </c>
      <c r="U11" s="49" t="str">
        <f t="shared" si="8"/>
        <v xml:space="preserve"> - </v>
      </c>
      <c r="V11" s="49" t="str">
        <f t="shared" si="8"/>
        <v xml:space="preserve"> - </v>
      </c>
      <c r="W11" s="49" t="str">
        <f t="shared" si="8"/>
        <v xml:space="preserve"> - </v>
      </c>
      <c r="X11" s="49" t="str">
        <f t="shared" si="8"/>
        <v xml:space="preserve"> - </v>
      </c>
      <c r="Y11" s="49" t="str">
        <f t="shared" si="8"/>
        <v xml:space="preserve"> - </v>
      </c>
      <c r="Z11" s="49" t="str">
        <f t="shared" si="8"/>
        <v xml:space="preserve"> - </v>
      </c>
      <c r="AA11" s="49" t="str">
        <f t="shared" si="8"/>
        <v xml:space="preserve"> - </v>
      </c>
      <c r="AB11" s="49" t="str">
        <f t="shared" si="8"/>
        <v xml:space="preserve"> - </v>
      </c>
      <c r="AC11" s="49" t="str">
        <f t="shared" si="8"/>
        <v xml:space="preserve"> - </v>
      </c>
      <c r="AD11" s="49" t="str">
        <f t="shared" si="8"/>
        <v xml:space="preserve"> - </v>
      </c>
      <c r="AE11" s="49" t="str">
        <f t="shared" si="8"/>
        <v xml:space="preserve"> - </v>
      </c>
      <c r="AF11" s="49" t="str">
        <f t="shared" si="8"/>
        <v xml:space="preserve"> - </v>
      </c>
      <c r="AG11" s="49" t="str">
        <f t="shared" si="8"/>
        <v xml:space="preserve"> - </v>
      </c>
      <c r="AH11" s="49" t="str">
        <f t="shared" si="8"/>
        <v xml:space="preserve"> - </v>
      </c>
      <c r="AI11" s="49" t="str">
        <f t="shared" si="8"/>
        <v xml:space="preserve"> - </v>
      </c>
      <c r="AJ11" s="49" t="str">
        <f t="shared" si="8"/>
        <v xml:space="preserve"> - </v>
      </c>
      <c r="AK11" s="49" t="str">
        <f t="shared" si="8"/>
        <v xml:space="preserve"> - </v>
      </c>
      <c r="AL11" s="49" t="str">
        <f t="shared" si="8"/>
        <v xml:space="preserve"> - </v>
      </c>
      <c r="AM11" s="49" t="str">
        <f t="shared" si="8"/>
        <v xml:space="preserve"> - </v>
      </c>
      <c r="AN11" s="49" t="str">
        <f t="shared" si="8"/>
        <v xml:space="preserve"> - </v>
      </c>
      <c r="AO11" s="49" t="str">
        <f t="shared" si="8"/>
        <v xml:space="preserve"> - </v>
      </c>
      <c r="AP11" s="49" t="str">
        <f t="shared" si="8"/>
        <v xml:space="preserve"> - </v>
      </c>
      <c r="AQ11" s="49" t="str">
        <f t="shared" si="8"/>
        <v xml:space="preserve"> - </v>
      </c>
      <c r="AR11" s="49" t="str">
        <f t="shared" si="8"/>
        <v xml:space="preserve"> - </v>
      </c>
      <c r="AS11" s="49" t="str">
        <f t="shared" si="8"/>
        <v xml:space="preserve"> - </v>
      </c>
      <c r="AT11" s="49" t="str">
        <f t="shared" si="8"/>
        <v xml:space="preserve"> - </v>
      </c>
      <c r="AU11" s="49" t="str">
        <f t="shared" si="8"/>
        <v xml:space="preserve"> - </v>
      </c>
      <c r="AV11" s="49" t="str">
        <f t="shared" si="8"/>
        <v xml:space="preserve"> - </v>
      </c>
      <c r="AW11" s="49" t="str">
        <f t="shared" si="8"/>
        <v xml:space="preserve"> - </v>
      </c>
    </row>
    <row r="12" spans="2:49" s="23" customFormat="1" x14ac:dyDescent="0.2">
      <c r="B12" s="81" t="s">
        <v>574</v>
      </c>
      <c r="E12" s="3"/>
      <c r="F12" s="50">
        <v>5</v>
      </c>
      <c r="G12" s="49">
        <f t="shared" si="4"/>
        <v>6</v>
      </c>
      <c r="H12" s="49">
        <f t="shared" ref="H12:AW12" si="9">IF(ISBLANK(Markovic.L )," - ",Markovic.L)</f>
        <v>0</v>
      </c>
      <c r="I12" s="49">
        <f t="shared" si="9"/>
        <v>1</v>
      </c>
      <c r="J12" s="49">
        <f t="shared" si="9"/>
        <v>1</v>
      </c>
      <c r="K12" s="49" t="str">
        <f t="shared" si="9"/>
        <v xml:space="preserve"> - </v>
      </c>
      <c r="L12" s="49">
        <f t="shared" si="9"/>
        <v>2</v>
      </c>
      <c r="M12" s="49">
        <f t="shared" si="9"/>
        <v>0</v>
      </c>
      <c r="N12" s="49">
        <f t="shared" si="9"/>
        <v>2</v>
      </c>
      <c r="O12" s="49">
        <f t="shared" si="9"/>
        <v>0</v>
      </c>
      <c r="P12" s="49" t="str">
        <f t="shared" si="9"/>
        <v xml:space="preserve"> - </v>
      </c>
      <c r="Q12" s="49">
        <f t="shared" si="9"/>
        <v>0</v>
      </c>
      <c r="R12" s="49">
        <f t="shared" si="9"/>
        <v>0</v>
      </c>
      <c r="S12" s="49">
        <f t="shared" si="9"/>
        <v>0</v>
      </c>
      <c r="T12" s="49" t="str">
        <f t="shared" si="9"/>
        <v xml:space="preserve"> - </v>
      </c>
      <c r="U12" s="49" t="str">
        <f t="shared" si="9"/>
        <v xml:space="preserve"> - </v>
      </c>
      <c r="V12" s="49" t="str">
        <f t="shared" si="9"/>
        <v xml:space="preserve"> - </v>
      </c>
      <c r="W12" s="49" t="str">
        <f t="shared" si="9"/>
        <v xml:space="preserve"> - </v>
      </c>
      <c r="X12" s="49" t="str">
        <f t="shared" si="9"/>
        <v xml:space="preserve"> - </v>
      </c>
      <c r="Y12" s="49" t="str">
        <f t="shared" si="9"/>
        <v xml:space="preserve"> - </v>
      </c>
      <c r="Z12" s="49" t="str">
        <f t="shared" si="9"/>
        <v xml:space="preserve"> - </v>
      </c>
      <c r="AA12" s="49" t="str">
        <f t="shared" si="9"/>
        <v xml:space="preserve"> - </v>
      </c>
      <c r="AB12" s="49" t="str">
        <f t="shared" si="9"/>
        <v xml:space="preserve"> - </v>
      </c>
      <c r="AC12" s="49" t="str">
        <f t="shared" si="9"/>
        <v xml:space="preserve"> - </v>
      </c>
      <c r="AD12" s="49" t="str">
        <f t="shared" si="9"/>
        <v xml:space="preserve"> - </v>
      </c>
      <c r="AE12" s="49" t="str">
        <f t="shared" si="9"/>
        <v xml:space="preserve"> - </v>
      </c>
      <c r="AF12" s="49" t="str">
        <f t="shared" si="9"/>
        <v xml:space="preserve"> - </v>
      </c>
      <c r="AG12" s="49" t="str">
        <f t="shared" si="9"/>
        <v xml:space="preserve"> - </v>
      </c>
      <c r="AH12" s="49" t="str">
        <f t="shared" si="9"/>
        <v xml:space="preserve"> - </v>
      </c>
      <c r="AI12" s="49" t="str">
        <f t="shared" si="9"/>
        <v xml:space="preserve"> - </v>
      </c>
      <c r="AJ12" s="49" t="str">
        <f t="shared" si="9"/>
        <v xml:space="preserve"> - </v>
      </c>
      <c r="AK12" s="49" t="str">
        <f t="shared" si="9"/>
        <v xml:space="preserve"> - </v>
      </c>
      <c r="AL12" s="49" t="str">
        <f t="shared" si="9"/>
        <v xml:space="preserve"> - </v>
      </c>
      <c r="AM12" s="49" t="str">
        <f t="shared" si="9"/>
        <v xml:space="preserve"> - </v>
      </c>
      <c r="AN12" s="49" t="str">
        <f t="shared" si="9"/>
        <v xml:space="preserve"> - </v>
      </c>
      <c r="AO12" s="49" t="str">
        <f t="shared" si="9"/>
        <v xml:space="preserve"> - </v>
      </c>
      <c r="AP12" s="49" t="str">
        <f t="shared" si="9"/>
        <v xml:space="preserve"> - </v>
      </c>
      <c r="AQ12" s="49" t="str">
        <f t="shared" si="9"/>
        <v xml:space="preserve"> - </v>
      </c>
      <c r="AR12" s="49" t="str">
        <f t="shared" si="9"/>
        <v xml:space="preserve"> - </v>
      </c>
      <c r="AS12" s="49" t="str">
        <f t="shared" si="9"/>
        <v xml:space="preserve"> - </v>
      </c>
      <c r="AT12" s="49" t="str">
        <f t="shared" si="9"/>
        <v xml:space="preserve"> - </v>
      </c>
      <c r="AU12" s="49" t="str">
        <f t="shared" si="9"/>
        <v xml:space="preserve"> - </v>
      </c>
      <c r="AV12" s="49" t="str">
        <f t="shared" si="9"/>
        <v xml:space="preserve"> - </v>
      </c>
      <c r="AW12" s="49" t="str">
        <f t="shared" si="9"/>
        <v xml:space="preserve"> - </v>
      </c>
    </row>
    <row r="13" spans="2:49" s="23" customFormat="1" x14ac:dyDescent="0.2">
      <c r="B13" s="81" t="s">
        <v>474</v>
      </c>
      <c r="E13" s="3"/>
      <c r="F13" s="50">
        <v>5.5</v>
      </c>
      <c r="G13" s="49">
        <f t="shared" si="4"/>
        <v>4</v>
      </c>
      <c r="H13" s="49">
        <f t="shared" ref="H13:AW13" si="10">IF(ISBLANK(Benteke.C )," - ",Benteke.C)</f>
        <v>0</v>
      </c>
      <c r="I13" s="49">
        <f t="shared" si="10"/>
        <v>0</v>
      </c>
      <c r="J13" s="49">
        <f t="shared" si="10"/>
        <v>0</v>
      </c>
      <c r="K13" s="49" t="str">
        <f t="shared" si="10"/>
        <v xml:space="preserve"> - </v>
      </c>
      <c r="L13" s="49">
        <f t="shared" si="10"/>
        <v>0</v>
      </c>
      <c r="M13" s="49">
        <f t="shared" si="10"/>
        <v>0</v>
      </c>
      <c r="N13" s="49">
        <f t="shared" si="10"/>
        <v>0</v>
      </c>
      <c r="O13" s="49">
        <f t="shared" si="10"/>
        <v>1</v>
      </c>
      <c r="P13" s="49" t="str">
        <f t="shared" si="10"/>
        <v xml:space="preserve"> - </v>
      </c>
      <c r="Q13" s="49">
        <f t="shared" si="10"/>
        <v>2</v>
      </c>
      <c r="R13" s="49">
        <f t="shared" si="10"/>
        <v>2</v>
      </c>
      <c r="S13" s="49">
        <f t="shared" si="10"/>
        <v>-1</v>
      </c>
      <c r="T13" s="49" t="str">
        <f t="shared" si="10"/>
        <v xml:space="preserve"> - </v>
      </c>
      <c r="U13" s="49" t="str">
        <f t="shared" si="10"/>
        <v xml:space="preserve"> - </v>
      </c>
      <c r="V13" s="49" t="str">
        <f t="shared" si="10"/>
        <v xml:space="preserve"> - </v>
      </c>
      <c r="W13" s="49" t="str">
        <f t="shared" si="10"/>
        <v xml:space="preserve"> - </v>
      </c>
      <c r="X13" s="49" t="str">
        <f t="shared" si="10"/>
        <v xml:space="preserve"> - </v>
      </c>
      <c r="Y13" s="49" t="str">
        <f t="shared" si="10"/>
        <v xml:space="preserve"> - </v>
      </c>
      <c r="Z13" s="49" t="str">
        <f t="shared" si="10"/>
        <v xml:space="preserve"> - </v>
      </c>
      <c r="AA13" s="49" t="str">
        <f t="shared" si="10"/>
        <v xml:space="preserve"> - </v>
      </c>
      <c r="AB13" s="49" t="str">
        <f t="shared" si="10"/>
        <v xml:space="preserve"> - </v>
      </c>
      <c r="AC13" s="49" t="str">
        <f t="shared" si="10"/>
        <v xml:space="preserve"> - </v>
      </c>
      <c r="AD13" s="49" t="str">
        <f t="shared" si="10"/>
        <v xml:space="preserve"> - </v>
      </c>
      <c r="AE13" s="49" t="str">
        <f t="shared" si="10"/>
        <v xml:space="preserve"> - </v>
      </c>
      <c r="AF13" s="49" t="str">
        <f t="shared" si="10"/>
        <v xml:space="preserve"> - </v>
      </c>
      <c r="AG13" s="49" t="str">
        <f t="shared" si="10"/>
        <v xml:space="preserve"> - </v>
      </c>
      <c r="AH13" s="49" t="str">
        <f t="shared" si="10"/>
        <v xml:space="preserve"> - </v>
      </c>
      <c r="AI13" s="49" t="str">
        <f t="shared" si="10"/>
        <v xml:space="preserve"> - </v>
      </c>
      <c r="AJ13" s="49" t="str">
        <f t="shared" si="10"/>
        <v xml:space="preserve"> - </v>
      </c>
      <c r="AK13" s="49" t="str">
        <f t="shared" si="10"/>
        <v xml:space="preserve"> - </v>
      </c>
      <c r="AL13" s="49" t="str">
        <f t="shared" si="10"/>
        <v xml:space="preserve"> - </v>
      </c>
      <c r="AM13" s="49" t="str">
        <f t="shared" si="10"/>
        <v xml:space="preserve"> - </v>
      </c>
      <c r="AN13" s="49" t="str">
        <f t="shared" si="10"/>
        <v xml:space="preserve"> - </v>
      </c>
      <c r="AO13" s="49" t="str">
        <f t="shared" si="10"/>
        <v xml:space="preserve"> - </v>
      </c>
      <c r="AP13" s="49" t="str">
        <f t="shared" si="10"/>
        <v xml:space="preserve"> - </v>
      </c>
      <c r="AQ13" s="49" t="str">
        <f t="shared" si="10"/>
        <v xml:space="preserve"> - </v>
      </c>
      <c r="AR13" s="49" t="str">
        <f t="shared" si="10"/>
        <v xml:space="preserve"> - </v>
      </c>
      <c r="AS13" s="49" t="str">
        <f t="shared" si="10"/>
        <v xml:space="preserve"> - </v>
      </c>
      <c r="AT13" s="49" t="str">
        <f t="shared" si="10"/>
        <v xml:space="preserve"> - </v>
      </c>
      <c r="AU13" s="49" t="str">
        <f t="shared" si="10"/>
        <v xml:space="preserve"> - </v>
      </c>
      <c r="AV13" s="49" t="str">
        <f t="shared" si="10"/>
        <v xml:space="preserve"> - </v>
      </c>
      <c r="AW13" s="49" t="str">
        <f t="shared" si="10"/>
        <v xml:space="preserve"> - </v>
      </c>
    </row>
    <row r="14" spans="2:49" s="23" customFormat="1" x14ac:dyDescent="0.2">
      <c r="B14" s="81" t="s">
        <v>482</v>
      </c>
      <c r="E14" s="3"/>
      <c r="F14" s="50">
        <v>5.3</v>
      </c>
      <c r="G14" s="49">
        <f t="shared" si="4"/>
        <v>4</v>
      </c>
      <c r="H14" s="49">
        <f t="shared" ref="H14:AW14" si="11">IF(ISBLANK(Podolski.L )," - ",Podolski.L)</f>
        <v>0</v>
      </c>
      <c r="I14" s="49">
        <f t="shared" si="11"/>
        <v>0</v>
      </c>
      <c r="J14" s="49">
        <f t="shared" si="11"/>
        <v>1</v>
      </c>
      <c r="K14" s="49" t="str">
        <f t="shared" si="11"/>
        <v xml:space="preserve"> - </v>
      </c>
      <c r="L14" s="49">
        <f t="shared" si="11"/>
        <v>0</v>
      </c>
      <c r="M14" s="49">
        <f t="shared" si="11"/>
        <v>1</v>
      </c>
      <c r="N14" s="49">
        <f t="shared" si="11"/>
        <v>0</v>
      </c>
      <c r="O14" s="49">
        <f t="shared" si="11"/>
        <v>1</v>
      </c>
      <c r="P14" s="49" t="str">
        <f t="shared" si="11"/>
        <v xml:space="preserve"> - </v>
      </c>
      <c r="Q14" s="49">
        <f t="shared" si="11"/>
        <v>0</v>
      </c>
      <c r="R14" s="49">
        <f t="shared" si="11"/>
        <v>0</v>
      </c>
      <c r="S14" s="49">
        <f t="shared" si="11"/>
        <v>1</v>
      </c>
      <c r="T14" s="49" t="str">
        <f t="shared" si="11"/>
        <v xml:space="preserve"> - </v>
      </c>
      <c r="U14" s="49" t="str">
        <f t="shared" si="11"/>
        <v xml:space="preserve"> - </v>
      </c>
      <c r="V14" s="49" t="str">
        <f t="shared" si="11"/>
        <v xml:space="preserve"> - </v>
      </c>
      <c r="W14" s="49" t="str">
        <f t="shared" si="11"/>
        <v xml:space="preserve"> - </v>
      </c>
      <c r="X14" s="49" t="str">
        <f t="shared" si="11"/>
        <v xml:space="preserve"> - </v>
      </c>
      <c r="Y14" s="49" t="str">
        <f t="shared" si="11"/>
        <v xml:space="preserve"> - </v>
      </c>
      <c r="Z14" s="49" t="str">
        <f t="shared" si="11"/>
        <v xml:space="preserve"> - </v>
      </c>
      <c r="AA14" s="49" t="str">
        <f t="shared" si="11"/>
        <v xml:space="preserve"> - </v>
      </c>
      <c r="AB14" s="49" t="str">
        <f t="shared" si="11"/>
        <v xml:space="preserve"> - </v>
      </c>
      <c r="AC14" s="49" t="str">
        <f t="shared" si="11"/>
        <v xml:space="preserve"> - </v>
      </c>
      <c r="AD14" s="49" t="str">
        <f t="shared" si="11"/>
        <v xml:space="preserve"> - </v>
      </c>
      <c r="AE14" s="49" t="str">
        <f t="shared" si="11"/>
        <v xml:space="preserve"> - </v>
      </c>
      <c r="AF14" s="49" t="str">
        <f t="shared" si="11"/>
        <v xml:space="preserve"> - </v>
      </c>
      <c r="AG14" s="49" t="str">
        <f t="shared" si="11"/>
        <v xml:space="preserve"> - </v>
      </c>
      <c r="AH14" s="49" t="str">
        <f t="shared" si="11"/>
        <v xml:space="preserve"> - </v>
      </c>
      <c r="AI14" s="49" t="str">
        <f t="shared" si="11"/>
        <v xml:space="preserve"> - </v>
      </c>
      <c r="AJ14" s="49" t="str">
        <f t="shared" si="11"/>
        <v xml:space="preserve"> - </v>
      </c>
      <c r="AK14" s="49" t="str">
        <f t="shared" si="11"/>
        <v xml:space="preserve"> - </v>
      </c>
      <c r="AL14" s="49" t="str">
        <f t="shared" si="11"/>
        <v xml:space="preserve"> - </v>
      </c>
      <c r="AM14" s="49" t="str">
        <f t="shared" si="11"/>
        <v xml:space="preserve"> - </v>
      </c>
      <c r="AN14" s="49" t="str">
        <f t="shared" si="11"/>
        <v xml:space="preserve"> - </v>
      </c>
      <c r="AO14" s="49" t="str">
        <f t="shared" si="11"/>
        <v xml:space="preserve"> - </v>
      </c>
      <c r="AP14" s="49" t="str">
        <f t="shared" si="11"/>
        <v xml:space="preserve"> - </v>
      </c>
      <c r="AQ14" s="49" t="str">
        <f t="shared" si="11"/>
        <v xml:space="preserve"> - </v>
      </c>
      <c r="AR14" s="49" t="str">
        <f t="shared" si="11"/>
        <v xml:space="preserve"> - </v>
      </c>
      <c r="AS14" s="49" t="str">
        <f t="shared" si="11"/>
        <v xml:space="preserve"> - </v>
      </c>
      <c r="AT14" s="49" t="str">
        <f t="shared" si="11"/>
        <v xml:space="preserve"> - </v>
      </c>
      <c r="AU14" s="49" t="str">
        <f t="shared" si="11"/>
        <v xml:space="preserve"> - </v>
      </c>
      <c r="AV14" s="49" t="str">
        <f t="shared" si="11"/>
        <v xml:space="preserve"> - </v>
      </c>
      <c r="AW14" s="49" t="str">
        <f t="shared" si="11"/>
        <v xml:space="preserve"> - </v>
      </c>
    </row>
    <row r="15" spans="2:49" ht="13.5" x14ac:dyDescent="0.25">
      <c r="B15" s="44"/>
      <c r="C15" s="44"/>
      <c r="D15" s="44"/>
      <c r="E15" s="44"/>
      <c r="F15" s="53"/>
    </row>
    <row r="17" spans="2:49" x14ac:dyDescent="0.2">
      <c r="F17" s="16">
        <f t="shared" ref="F17:AU17" si="12">SUM(F4:F16)</f>
        <v>74.5</v>
      </c>
      <c r="G17" s="64">
        <f t="shared" si="12"/>
        <v>165</v>
      </c>
      <c r="H17" s="13">
        <f t="shared" si="12"/>
        <v>13</v>
      </c>
      <c r="I17" s="13">
        <f t="shared" si="12"/>
        <v>15</v>
      </c>
      <c r="J17" s="13">
        <f t="shared" si="12"/>
        <v>17</v>
      </c>
      <c r="K17" s="13">
        <f t="shared" si="12"/>
        <v>0</v>
      </c>
      <c r="L17" s="13">
        <f t="shared" si="12"/>
        <v>19</v>
      </c>
      <c r="M17" s="13">
        <f t="shared" si="12"/>
        <v>28</v>
      </c>
      <c r="N17" s="13">
        <f t="shared" si="12"/>
        <v>15</v>
      </c>
      <c r="O17" s="13">
        <f t="shared" si="12"/>
        <v>27</v>
      </c>
      <c r="P17" s="13">
        <f t="shared" si="12"/>
        <v>0</v>
      </c>
      <c r="Q17" s="13">
        <f t="shared" si="12"/>
        <v>9</v>
      </c>
      <c r="R17" s="13">
        <f t="shared" si="12"/>
        <v>11</v>
      </c>
      <c r="S17" s="13">
        <f t="shared" si="12"/>
        <v>11</v>
      </c>
      <c r="T17" s="13">
        <f t="shared" si="12"/>
        <v>0</v>
      </c>
      <c r="U17" s="13">
        <f t="shared" si="12"/>
        <v>0</v>
      </c>
      <c r="V17" s="13">
        <f t="shared" si="12"/>
        <v>0</v>
      </c>
      <c r="W17" s="13">
        <f t="shared" si="12"/>
        <v>0</v>
      </c>
      <c r="X17" s="13">
        <f t="shared" si="12"/>
        <v>0</v>
      </c>
      <c r="Y17" s="13">
        <f t="shared" si="12"/>
        <v>0</v>
      </c>
      <c r="Z17" s="13">
        <f t="shared" si="12"/>
        <v>0</v>
      </c>
      <c r="AA17" s="13">
        <f t="shared" si="12"/>
        <v>0</v>
      </c>
      <c r="AB17" s="13">
        <f t="shared" si="12"/>
        <v>0</v>
      </c>
      <c r="AC17" s="13">
        <f t="shared" si="12"/>
        <v>0</v>
      </c>
      <c r="AD17" s="13">
        <f t="shared" si="12"/>
        <v>0</v>
      </c>
      <c r="AE17" s="13">
        <f t="shared" si="12"/>
        <v>0</v>
      </c>
      <c r="AF17" s="13">
        <f t="shared" si="12"/>
        <v>0</v>
      </c>
      <c r="AG17" s="13">
        <f t="shared" si="12"/>
        <v>0</v>
      </c>
      <c r="AH17" s="13">
        <f t="shared" si="12"/>
        <v>0</v>
      </c>
      <c r="AI17" s="13">
        <f t="shared" si="12"/>
        <v>0</v>
      </c>
      <c r="AJ17" s="13">
        <f t="shared" si="12"/>
        <v>0</v>
      </c>
      <c r="AK17" s="13">
        <f t="shared" si="12"/>
        <v>0</v>
      </c>
      <c r="AL17" s="13">
        <f t="shared" si="12"/>
        <v>0</v>
      </c>
      <c r="AM17" s="13">
        <f t="shared" si="12"/>
        <v>0</v>
      </c>
      <c r="AN17" s="13">
        <f t="shared" si="12"/>
        <v>0</v>
      </c>
      <c r="AO17" s="13">
        <f t="shared" si="12"/>
        <v>0</v>
      </c>
      <c r="AP17" s="13">
        <f t="shared" si="12"/>
        <v>0</v>
      </c>
      <c r="AQ17" s="13">
        <f t="shared" si="12"/>
        <v>0</v>
      </c>
      <c r="AR17" s="13">
        <f t="shared" si="12"/>
        <v>0</v>
      </c>
      <c r="AS17" s="13">
        <f t="shared" si="12"/>
        <v>0</v>
      </c>
      <c r="AT17" s="13">
        <f t="shared" si="12"/>
        <v>0</v>
      </c>
      <c r="AU17" s="13">
        <f t="shared" si="12"/>
        <v>0</v>
      </c>
      <c r="AV17" s="13">
        <f t="shared" ref="AV17:AW17" si="13">SUM(AV4:AV16)</f>
        <v>0</v>
      </c>
      <c r="AW17" s="13">
        <f t="shared" si="13"/>
        <v>0</v>
      </c>
    </row>
    <row r="18" spans="2:49" x14ac:dyDescent="0.2">
      <c r="G18" s="13" t="s">
        <v>46</v>
      </c>
      <c r="H18" s="13">
        <f>RANK(H17,Scores!H3:H18)</f>
        <v>14</v>
      </c>
      <c r="I18" s="13">
        <f>RANK(I17,Scores!I3:I18)</f>
        <v>14</v>
      </c>
      <c r="J18" s="13">
        <f>RANK(J17,Scores!J3:J18)</f>
        <v>13</v>
      </c>
      <c r="K18" s="13">
        <f>RANK(K17,Scores!K3:K18)</f>
        <v>1</v>
      </c>
      <c r="L18" s="13">
        <f>RANK(L17,Scores!L3:L18)</f>
        <v>13</v>
      </c>
      <c r="M18" s="13">
        <f>RANK(M17,Scores!M3:M18)</f>
        <v>4</v>
      </c>
      <c r="N18" s="13">
        <f>RANK(N17,Scores!N3:N18)</f>
        <v>13</v>
      </c>
      <c r="O18" s="13">
        <f>RANK(O17,Scores!O3:O18)</f>
        <v>6</v>
      </c>
      <c r="P18" s="13">
        <f>RANK(P17,Scores!P3:P18)</f>
        <v>1</v>
      </c>
      <c r="Q18" s="13">
        <f>RANK(Q17,Scores!Q3:Q18)</f>
        <v>16</v>
      </c>
      <c r="R18" s="13">
        <f>RANK(R17,Scores!R3:R18)</f>
        <v>14</v>
      </c>
      <c r="S18" s="13">
        <f>RANK(S17,Scores!S3:S18)</f>
        <v>16</v>
      </c>
      <c r="T18" s="13">
        <f>RANK(T17,Scores!T3:T18)</f>
        <v>1</v>
      </c>
      <c r="U18" s="13">
        <f>RANK(U17,Scores!U3:U18)</f>
        <v>1</v>
      </c>
      <c r="V18" s="13">
        <f>RANK(V17,Scores!V3:V18)</f>
        <v>1</v>
      </c>
      <c r="W18" s="13">
        <f>RANK(W17,Scores!W3:W18)</f>
        <v>1</v>
      </c>
      <c r="X18" s="13">
        <f>RANK(X17,Scores!X3:X18)</f>
        <v>1</v>
      </c>
      <c r="Y18" s="13">
        <f>RANK(Y17,Scores!Y3:Y18)</f>
        <v>1</v>
      </c>
      <c r="Z18" s="13">
        <f>RANK(Z17,Scores!Z3:Z18)</f>
        <v>1</v>
      </c>
      <c r="AA18" s="13">
        <f>RANK(AA17,Scores!AA3:AA18)</f>
        <v>1</v>
      </c>
      <c r="AB18" s="13">
        <f>RANK(AB17,Scores!AB3:AB18)</f>
        <v>1</v>
      </c>
      <c r="AC18" s="13">
        <f>RANK(AC17,Scores!AC3:AC18)</f>
        <v>1</v>
      </c>
      <c r="AD18" s="13">
        <f>RANK(AD17,Scores!AD3:AD18)</f>
        <v>1</v>
      </c>
      <c r="AE18" s="13">
        <f>RANK(AE17,Scores!AE3:AE18)</f>
        <v>1</v>
      </c>
      <c r="AF18" s="13">
        <f>RANK(AF17,Scores!AF3:AF18)</f>
        <v>1</v>
      </c>
      <c r="AG18" s="13">
        <f>RANK(AG17,Scores!AG3:AG18)</f>
        <v>1</v>
      </c>
      <c r="AH18" s="13">
        <f>RANK(AH17,Scores!AH3:AH18)</f>
        <v>1</v>
      </c>
      <c r="AI18" s="13">
        <f>RANK(AI17,Scores!AI3:AI18)</f>
        <v>1</v>
      </c>
      <c r="AJ18" s="13">
        <f>RANK(AJ17,Scores!AJ3:AJ18)</f>
        <v>1</v>
      </c>
      <c r="AK18" s="13">
        <f>RANK(AK17,Scores!AK3:AK18)</f>
        <v>1</v>
      </c>
      <c r="AL18" s="13">
        <f>RANK(AL17,Scores!AL3:AL18)</f>
        <v>1</v>
      </c>
      <c r="AM18" s="13">
        <f>RANK(AM17,Scores!AM3:AM18)</f>
        <v>1</v>
      </c>
      <c r="AN18" s="13">
        <f>RANK(AN17,Scores!AN3:AN18)</f>
        <v>1</v>
      </c>
      <c r="AO18" s="13">
        <f>RANK(AO17,Scores!AO3:AO18)</f>
        <v>1</v>
      </c>
      <c r="AP18" s="13">
        <f>RANK(AP17,Scores!AP3:AP18)</f>
        <v>1</v>
      </c>
      <c r="AQ18" s="13">
        <f>RANK(AQ17,Scores!AQ3:AQ18)</f>
        <v>1</v>
      </c>
      <c r="AR18" s="13">
        <f>RANK(AR17,Scores!AR3:AR18)</f>
        <v>1</v>
      </c>
      <c r="AS18" s="13">
        <f>RANK(AS17,Scores!AS3:AS18)</f>
        <v>1</v>
      </c>
      <c r="AT18" s="13">
        <f>RANK(AT17,Scores!AT3:AT18)</f>
        <v>1</v>
      </c>
      <c r="AU18" s="13">
        <f>RANK(AU17,Scores!AU3:AU18)</f>
        <v>1</v>
      </c>
      <c r="AV18" s="13">
        <f>RANK(AV17,Scores!AV3:AV18)</f>
        <v>1</v>
      </c>
      <c r="AW18" s="13">
        <f>RANK(AW17,Scores!AW3:AW18)</f>
        <v>1</v>
      </c>
    </row>
    <row r="19" spans="2:49" x14ac:dyDescent="0.2">
      <c r="B19" s="10" t="s">
        <v>65</v>
      </c>
      <c r="F19" s="16">
        <f>75-F17</f>
        <v>0.5</v>
      </c>
    </row>
    <row r="20" spans="2:49" x14ac:dyDescent="0.2">
      <c r="G20" s="13" t="s">
        <v>2</v>
      </c>
      <c r="H20" s="13">
        <f>H17</f>
        <v>13</v>
      </c>
      <c r="I20" s="13">
        <f t="shared" ref="I20:R20" si="14">H20+I17</f>
        <v>28</v>
      </c>
      <c r="J20" s="13">
        <f t="shared" si="14"/>
        <v>45</v>
      </c>
      <c r="K20" s="13">
        <f t="shared" si="14"/>
        <v>45</v>
      </c>
      <c r="L20" s="13">
        <f t="shared" si="14"/>
        <v>64</v>
      </c>
      <c r="M20" s="13">
        <f t="shared" si="14"/>
        <v>92</v>
      </c>
      <c r="N20" s="13">
        <f t="shared" si="14"/>
        <v>107</v>
      </c>
      <c r="O20" s="13">
        <f t="shared" si="14"/>
        <v>134</v>
      </c>
      <c r="P20" s="13">
        <f t="shared" si="14"/>
        <v>134</v>
      </c>
      <c r="Q20" s="13">
        <f t="shared" si="14"/>
        <v>143</v>
      </c>
      <c r="R20" s="13">
        <f t="shared" si="14"/>
        <v>154</v>
      </c>
      <c r="S20" s="13">
        <f t="shared" ref="S20:AB20" si="15">R20+S17</f>
        <v>165</v>
      </c>
      <c r="T20" s="13">
        <f t="shared" si="15"/>
        <v>165</v>
      </c>
      <c r="U20" s="13">
        <f t="shared" si="15"/>
        <v>165</v>
      </c>
      <c r="V20" s="13">
        <f t="shared" si="15"/>
        <v>165</v>
      </c>
      <c r="W20" s="13">
        <f t="shared" si="15"/>
        <v>165</v>
      </c>
      <c r="X20" s="13">
        <f t="shared" si="15"/>
        <v>165</v>
      </c>
      <c r="Y20" s="13">
        <f t="shared" si="15"/>
        <v>165</v>
      </c>
      <c r="Z20" s="13">
        <f t="shared" si="15"/>
        <v>165</v>
      </c>
      <c r="AA20" s="13">
        <f t="shared" si="15"/>
        <v>165</v>
      </c>
      <c r="AB20" s="13">
        <f t="shared" si="15"/>
        <v>165</v>
      </c>
      <c r="AC20" s="13">
        <f t="shared" ref="AC20:AL20" si="16">AB20+AC17</f>
        <v>165</v>
      </c>
      <c r="AD20" s="13">
        <f t="shared" si="16"/>
        <v>165</v>
      </c>
      <c r="AE20" s="13">
        <f t="shared" si="16"/>
        <v>165</v>
      </c>
      <c r="AF20" s="13">
        <f t="shared" si="16"/>
        <v>165</v>
      </c>
      <c r="AG20" s="13">
        <f t="shared" si="16"/>
        <v>165</v>
      </c>
      <c r="AH20" s="13">
        <f t="shared" si="16"/>
        <v>165</v>
      </c>
      <c r="AI20" s="13">
        <f t="shared" si="16"/>
        <v>165</v>
      </c>
      <c r="AJ20" s="13">
        <f t="shared" si="16"/>
        <v>165</v>
      </c>
      <c r="AK20" s="13">
        <f t="shared" si="16"/>
        <v>165</v>
      </c>
      <c r="AL20" s="13">
        <f t="shared" si="16"/>
        <v>165</v>
      </c>
      <c r="AM20" s="13">
        <f t="shared" ref="AM20:AT20" si="17">AL20+AM17</f>
        <v>165</v>
      </c>
      <c r="AN20" s="13">
        <f t="shared" si="17"/>
        <v>165</v>
      </c>
      <c r="AO20" s="13">
        <f t="shared" si="17"/>
        <v>165</v>
      </c>
      <c r="AP20" s="13">
        <f t="shared" si="17"/>
        <v>165</v>
      </c>
      <c r="AQ20" s="13">
        <f t="shared" si="17"/>
        <v>165</v>
      </c>
      <c r="AR20" s="13">
        <f t="shared" si="17"/>
        <v>165</v>
      </c>
      <c r="AS20" s="13">
        <f t="shared" si="17"/>
        <v>165</v>
      </c>
      <c r="AT20" s="13">
        <f t="shared" si="17"/>
        <v>165</v>
      </c>
      <c r="AU20" s="13">
        <f>AT20+AU17</f>
        <v>165</v>
      </c>
      <c r="AV20" s="13">
        <f t="shared" ref="AV20:AW20" si="18">AU20+AV17</f>
        <v>165</v>
      </c>
      <c r="AW20" s="13">
        <f t="shared" si="18"/>
        <v>165</v>
      </c>
    </row>
    <row r="21" spans="2:49" x14ac:dyDescent="0.2">
      <c r="G21" s="13" t="s">
        <v>47</v>
      </c>
      <c r="H21" s="13">
        <f>RANK(H20,TotalScores!H3:H18)</f>
        <v>14</v>
      </c>
      <c r="I21" s="13">
        <f>RANK(I20,TotalScores!I3:I18)</f>
        <v>15</v>
      </c>
      <c r="J21" s="13">
        <f>RANK(J20,TotalScores!J3:J18)</f>
        <v>15</v>
      </c>
      <c r="K21" s="13">
        <f>RANK(K20,TotalScores!K3:K18)</f>
        <v>15</v>
      </c>
      <c r="L21" s="13">
        <f>RANK(L20,TotalScores!L3:L18)</f>
        <v>15</v>
      </c>
      <c r="M21" s="13">
        <f>RANK(M20,TotalScores!M3:M18)</f>
        <v>14</v>
      </c>
      <c r="N21" s="13">
        <f>RANK(N20,TotalScores!N3:N18)</f>
        <v>13</v>
      </c>
      <c r="O21" s="13">
        <f>RANK(O20,TotalScores!O3:O18)</f>
        <v>13</v>
      </c>
      <c r="P21" s="13">
        <f>RANK(P20,TotalScores!P3:P18)</f>
        <v>13</v>
      </c>
      <c r="Q21" s="13">
        <f>RANK(Q20,TotalScores!Q3:Q18)</f>
        <v>14</v>
      </c>
      <c r="R21" s="13">
        <f>RANK(R20,TotalScores!R3:R18)</f>
        <v>14</v>
      </c>
      <c r="S21" s="13">
        <f>RANK(S20,TotalScores!S3:S18)</f>
        <v>15</v>
      </c>
      <c r="T21" s="13">
        <f>RANK(T20,TotalScores!T3:T18)</f>
        <v>15</v>
      </c>
      <c r="U21" s="13">
        <f>RANK(U20,TotalScores!U3:U18)</f>
        <v>15</v>
      </c>
      <c r="V21" s="13">
        <f>RANK(V20,TotalScores!V3:V18)</f>
        <v>15</v>
      </c>
      <c r="W21" s="13">
        <f>RANK(W20,TotalScores!W3:W18)</f>
        <v>15</v>
      </c>
      <c r="X21" s="13">
        <f>RANK(X20,TotalScores!X3:X18)</f>
        <v>15</v>
      </c>
      <c r="Y21" s="13">
        <f>RANK(Y20,TotalScores!Y3:Y18)</f>
        <v>15</v>
      </c>
      <c r="Z21" s="13">
        <f>RANK(Z20,TotalScores!Z3:Z18)</f>
        <v>15</v>
      </c>
      <c r="AA21" s="13">
        <f>RANK(AA20,TotalScores!AA3:AA18)</f>
        <v>15</v>
      </c>
      <c r="AB21" s="13">
        <f>RANK(AB20,TotalScores!AB3:AB18)</f>
        <v>15</v>
      </c>
      <c r="AC21" s="13">
        <f>RANK(AC20,TotalScores!AC3:AC18)</f>
        <v>15</v>
      </c>
      <c r="AD21" s="13">
        <f>RANK(AD20,TotalScores!AD3:AD18)</f>
        <v>15</v>
      </c>
      <c r="AE21" s="13">
        <f>RANK(AE20,TotalScores!AE3:AE18)</f>
        <v>15</v>
      </c>
      <c r="AF21" s="13">
        <f>RANK(AF20,TotalScores!AF3:AF18)</f>
        <v>15</v>
      </c>
      <c r="AG21" s="13">
        <f>RANK(AG20,TotalScores!AG3:AG18)</f>
        <v>15</v>
      </c>
      <c r="AH21" s="13">
        <f>RANK(AH20,TotalScores!AH3:AH18)</f>
        <v>15</v>
      </c>
      <c r="AI21" s="13">
        <f>RANK(AI20,TotalScores!AI3:AI18)</f>
        <v>15</v>
      </c>
      <c r="AJ21" s="13">
        <f>RANK(AJ20,TotalScores!AJ3:AJ18)</f>
        <v>15</v>
      </c>
      <c r="AK21" s="13">
        <f>RANK(AK20,TotalScores!AK3:AK18)</f>
        <v>15</v>
      </c>
      <c r="AL21" s="13">
        <f>RANK(AL20,TotalScores!AL3:AL18)</f>
        <v>15</v>
      </c>
      <c r="AM21" s="13">
        <f>RANK(AM20,TotalScores!AM3:AM18)</f>
        <v>15</v>
      </c>
      <c r="AN21" s="13">
        <f>RANK(AN20,TotalScores!AN3:AN18)</f>
        <v>15</v>
      </c>
      <c r="AO21" s="13">
        <f>RANK(AO20,TotalScores!AO3:AO18)</f>
        <v>15</v>
      </c>
      <c r="AP21" s="13">
        <f>RANK(AP20,TotalScores!AP3:AP18)</f>
        <v>15</v>
      </c>
      <c r="AQ21" s="13">
        <f>RANK(AQ20,TotalScores!AQ3:AQ18)</f>
        <v>15</v>
      </c>
      <c r="AR21" s="13">
        <f>RANK(AR20,TotalScores!AR3:AR18)</f>
        <v>15</v>
      </c>
      <c r="AS21" s="13">
        <f>RANK(AS20,TotalScores!AS3:AS18)</f>
        <v>15</v>
      </c>
      <c r="AT21" s="13">
        <f>RANK(AT20,TotalScores!AT3:AT18)</f>
        <v>15</v>
      </c>
      <c r="AU21" s="13">
        <f>RANK(AU20,TotalScores!AU3:AU18)</f>
        <v>15</v>
      </c>
      <c r="AV21" s="13">
        <f>RANK(AV20,TotalScores!AV3:AV18)</f>
        <v>15</v>
      </c>
      <c r="AW21" s="13">
        <f>RANK(AW20,TotalScores!AW3:AW18)</f>
        <v>13</v>
      </c>
    </row>
    <row r="26" spans="2:49" x14ac:dyDescent="0.2">
      <c r="J26" s="16"/>
    </row>
    <row r="27" spans="2:49" x14ac:dyDescent="0.2">
      <c r="J27" s="16"/>
    </row>
    <row r="28" spans="2:49" x14ac:dyDescent="0.2">
      <c r="J28" s="16"/>
    </row>
    <row r="29" spans="2:49" x14ac:dyDescent="0.2">
      <c r="J29" s="16"/>
    </row>
    <row r="30" spans="2:49" x14ac:dyDescent="0.2">
      <c r="J30" s="16"/>
    </row>
    <row r="31" spans="2:49" x14ac:dyDescent="0.2">
      <c r="J31" s="16"/>
    </row>
    <row r="32" spans="2:49" x14ac:dyDescent="0.2">
      <c r="J32" s="16"/>
    </row>
    <row r="33" spans="10:10" x14ac:dyDescent="0.2">
      <c r="J33" s="16"/>
    </row>
  </sheetData>
  <phoneticPr fontId="0" type="noConversion"/>
  <dataValidations count="5">
    <dataValidation type="list" showInputMessage="1" showErrorMessage="1" errorTitle="stop" sqref="B13:D14">
      <formula1>PlayerListFwd</formula1>
    </dataValidation>
    <dataValidation type="list" showInputMessage="1" showErrorMessage="1" errorTitle="stop" sqref="B12:D12">
      <formula1>PlayerListMidFwd</formula1>
    </dataValidation>
    <dataValidation type="list" showInputMessage="1" showErrorMessage="1" errorTitle="stop" sqref="B9:D11">
      <formula1>PlayerListMid</formula1>
    </dataValidation>
    <dataValidation type="list" showInputMessage="1" showErrorMessage="1" errorTitle="stop" sqref="B5:D8">
      <formula1>PlayerListDef</formula1>
    </dataValidation>
    <dataValidation type="list" showInputMessage="1" showErrorMessage="1" errorTitle="stop" sqref="B4:D4">
      <formula1>PlayerListGK</formula1>
    </dataValidation>
  </dataValidations>
  <hyperlinks>
    <hyperlink ref="B4" r:id="rId1" display="https://fantasyfootball.telegraph.co.uk/premierleague/statistics/points/1002"/>
    <hyperlink ref="B5" r:id="rId2" display="https://fantasyfootball.telegraph.co.uk/premierleague/statistics/points/2019"/>
    <hyperlink ref="B6" r:id="rId3" display="https://fantasyfootball.telegraph.co.uk/premierleague/statistics/points/2027"/>
    <hyperlink ref="B7" r:id="rId4" display="https://fantasyfootball.telegraph.co.uk/premierleague/statistics/points/2249"/>
    <hyperlink ref="B8" r:id="rId5" display="https://fantasyfootball.telegraph.co.uk/premierleague/statistics/points/2067"/>
    <hyperlink ref="B9" r:id="rId6" display="https://fantasyfootball.telegraph.co.uk/premierleague/statistics/points/3235"/>
    <hyperlink ref="B10" r:id="rId7" display="https://fantasyfootball.telegraph.co.uk/premierleague/statistics/points/3004"/>
    <hyperlink ref="B11" r:id="rId8" display="https://fantasyfootball.telegraph.co.uk/premierleague/statistics/points/3300"/>
    <hyperlink ref="B12" r:id="rId9" display="https://fantasyfootball.telegraph.co.uk/premierleague/statistics/points/3305"/>
    <hyperlink ref="B13" r:id="rId10" display="https://fantasyfootball.telegraph.co.uk/premierleague/statistics/points/4008"/>
    <hyperlink ref="B14" r:id="rId11" display="https://fantasyfootball.telegraph.co.uk/premierleague/statistics/points/4016"/>
  </hyperlinks>
  <printOptions gridLines="1" gridLinesSet="0"/>
  <pageMargins left="0.75" right="0.75" top="1" bottom="1" header="0.5" footer="0.5"/>
  <pageSetup orientation="portrait" horizontalDpi="204" verticalDpi="196" r:id="rId12"/>
  <headerFooter alignWithMargins="0">
    <oddHeader>&amp;A</oddHeader>
    <oddFooter>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W26"/>
  <sheetViews>
    <sheetView workbookViewId="0">
      <pane xSplit="7" ySplit="3" topLeftCell="H4" activePane="bottomRight" state="frozen"/>
      <selection activeCell="A24" sqref="A24"/>
      <selection pane="topRight" activeCell="A24" sqref="A24"/>
      <selection pane="bottomLeft" activeCell="A24" sqref="A24"/>
      <selection pane="bottomRight" activeCell="P35" sqref="P35"/>
    </sheetView>
  </sheetViews>
  <sheetFormatPr defaultRowHeight="12.75" x14ac:dyDescent="0.2"/>
  <cols>
    <col min="1" max="1" width="9.140625" style="10" hidden="1" customWidth="1"/>
    <col min="2" max="2" width="18.85546875" style="10" customWidth="1"/>
    <col min="3" max="4" width="19" style="10" hidden="1" customWidth="1"/>
    <col min="5" max="5" width="1.5703125" style="10" hidden="1" customWidth="1"/>
    <col min="6" max="6" width="5.28515625" style="25" customWidth="1"/>
    <col min="7" max="7" width="11.140625" style="13" customWidth="1"/>
    <col min="8" max="49" width="10.140625" style="13" customWidth="1"/>
    <col min="50" max="16384" width="9.140625" style="10"/>
  </cols>
  <sheetData>
    <row r="1" spans="1:49" ht="20.25" x14ac:dyDescent="0.3">
      <c r="B1" s="65" t="s">
        <v>260</v>
      </c>
      <c r="C1" s="65"/>
      <c r="D1" s="65"/>
      <c r="E1" s="65"/>
    </row>
    <row r="2" spans="1:49" x14ac:dyDescent="0.2">
      <c r="B2" s="10" t="s">
        <v>0</v>
      </c>
      <c r="F2" s="25" t="s">
        <v>1</v>
      </c>
      <c r="G2" s="13" t="s">
        <v>2</v>
      </c>
      <c r="H2" s="21">
        <f>Scores!H1</f>
        <v>41870</v>
      </c>
      <c r="I2" s="21">
        <f>Scores!I1</f>
        <v>41877</v>
      </c>
      <c r="J2" s="21">
        <f>Scores!J1</f>
        <v>41884</v>
      </c>
      <c r="K2" s="21">
        <f>Scores!K1</f>
        <v>41891</v>
      </c>
      <c r="L2" s="21">
        <f>Scores!L1</f>
        <v>41898</v>
      </c>
      <c r="M2" s="21">
        <f>Scores!M1</f>
        <v>41905</v>
      </c>
      <c r="N2" s="21">
        <f>Scores!N1</f>
        <v>41912</v>
      </c>
      <c r="O2" s="21">
        <f>Scores!O1</f>
        <v>41919</v>
      </c>
      <c r="P2" s="21">
        <f>Scores!P1</f>
        <v>41926</v>
      </c>
      <c r="Q2" s="21">
        <f>Scores!Q1</f>
        <v>41933</v>
      </c>
      <c r="R2" s="21">
        <f>Scores!R1</f>
        <v>41940</v>
      </c>
      <c r="S2" s="21">
        <f>Scores!S1</f>
        <v>41947</v>
      </c>
      <c r="T2" s="21">
        <f>Scores!T1</f>
        <v>41954</v>
      </c>
      <c r="U2" s="21">
        <f>Scores!U1</f>
        <v>41961</v>
      </c>
      <c r="V2" s="21">
        <f>Scores!V1</f>
        <v>41968</v>
      </c>
      <c r="W2" s="21">
        <f>Scores!W1</f>
        <v>41975</v>
      </c>
      <c r="X2" s="21">
        <f>Scores!X1</f>
        <v>41982</v>
      </c>
      <c r="Y2" s="21">
        <f>Scores!Y1</f>
        <v>41989</v>
      </c>
      <c r="Z2" s="21">
        <f>Scores!Z1</f>
        <v>41996</v>
      </c>
      <c r="AA2" s="21">
        <f>Scores!AA1</f>
        <v>42003</v>
      </c>
      <c r="AB2" s="21">
        <f>Scores!AB1</f>
        <v>42010</v>
      </c>
      <c r="AC2" s="21">
        <f>Scores!AC1</f>
        <v>42017</v>
      </c>
      <c r="AD2" s="21">
        <f>Scores!AD1</f>
        <v>42024</v>
      </c>
      <c r="AE2" s="21">
        <f>Scores!AE1</f>
        <v>42031</v>
      </c>
      <c r="AF2" s="21">
        <f>Scores!AF1</f>
        <v>42038</v>
      </c>
      <c r="AG2" s="21">
        <f>Scores!AG1</f>
        <v>42045</v>
      </c>
      <c r="AH2" s="21">
        <f>Scores!AH1</f>
        <v>42052</v>
      </c>
      <c r="AI2" s="21">
        <f>Scores!AI1</f>
        <v>42059</v>
      </c>
      <c r="AJ2" s="21">
        <f>Scores!AJ1</f>
        <v>42066</v>
      </c>
      <c r="AK2" s="21">
        <f>Scores!AK1</f>
        <v>42073</v>
      </c>
      <c r="AL2" s="21">
        <f>Scores!AL1</f>
        <v>42080</v>
      </c>
      <c r="AM2" s="21">
        <f>Scores!AM1</f>
        <v>42087</v>
      </c>
      <c r="AN2" s="21">
        <f>Scores!AN1</f>
        <v>42094</v>
      </c>
      <c r="AO2" s="21">
        <f>Scores!AO1</f>
        <v>42101</v>
      </c>
      <c r="AP2" s="21">
        <f>Scores!AP1</f>
        <v>42108</v>
      </c>
      <c r="AQ2" s="21">
        <f>Scores!AQ1</f>
        <v>42115</v>
      </c>
      <c r="AR2" s="21">
        <f>Scores!AR1</f>
        <v>42122</v>
      </c>
      <c r="AS2" s="21">
        <f>Scores!AS1</f>
        <v>42129</v>
      </c>
      <c r="AT2" s="21">
        <f>Scores!AT1</f>
        <v>42136</v>
      </c>
      <c r="AU2" s="21">
        <f>Scores!AU1</f>
        <v>42143</v>
      </c>
      <c r="AV2" s="21">
        <f>Scores!AV1</f>
        <v>42150</v>
      </c>
      <c r="AW2" s="21">
        <f>Scores!AW1</f>
        <v>42157</v>
      </c>
    </row>
    <row r="3" spans="1:49" x14ac:dyDescent="0.2">
      <c r="H3" s="21" t="str">
        <f>Scores!H2</f>
        <v>Week 1</v>
      </c>
      <c r="I3" s="21" t="str">
        <f>Scores!I2</f>
        <v>Week 2</v>
      </c>
      <c r="J3" s="21" t="str">
        <f>Scores!J2</f>
        <v>Week 3</v>
      </c>
      <c r="K3" s="21" t="str">
        <f>Scores!K2</f>
        <v>Week 4</v>
      </c>
      <c r="L3" s="21" t="str">
        <f>Scores!L2</f>
        <v>Week 5</v>
      </c>
      <c r="M3" s="21" t="str">
        <f>Scores!M2</f>
        <v>Week 6</v>
      </c>
      <c r="N3" s="21" t="str">
        <f>Scores!N2</f>
        <v>Week 7</v>
      </c>
      <c r="O3" s="21" t="str">
        <f>Scores!O2</f>
        <v>Week 8</v>
      </c>
      <c r="P3" s="21" t="str">
        <f>Scores!P2</f>
        <v>Week 9</v>
      </c>
      <c r="Q3" s="21" t="str">
        <f>Scores!Q2</f>
        <v>Week 10</v>
      </c>
      <c r="R3" s="21" t="str">
        <f>Scores!R2</f>
        <v>Week 11</v>
      </c>
      <c r="S3" s="21" t="str">
        <f>Scores!S2</f>
        <v>Week 12</v>
      </c>
      <c r="T3" s="21" t="str">
        <f>Scores!T2</f>
        <v>Week 13</v>
      </c>
      <c r="U3" s="21" t="str">
        <f>Scores!U2</f>
        <v>Week 14</v>
      </c>
      <c r="V3" s="21" t="str">
        <f>Scores!V2</f>
        <v>Week 15</v>
      </c>
      <c r="W3" s="21" t="str">
        <f>Scores!W2</f>
        <v>Week 16</v>
      </c>
      <c r="X3" s="21" t="str">
        <f>Scores!X2</f>
        <v>Week 17</v>
      </c>
      <c r="Y3" s="21" t="str">
        <f>Scores!Y2</f>
        <v>Week 18</v>
      </c>
      <c r="Z3" s="21" t="str">
        <f>Scores!Z2</f>
        <v>Week 19</v>
      </c>
      <c r="AA3" s="21" t="str">
        <f>Scores!AA2</f>
        <v>Week 20</v>
      </c>
      <c r="AB3" s="21" t="str">
        <f>Scores!AB2</f>
        <v>Week 21</v>
      </c>
      <c r="AC3" s="21" t="str">
        <f>Scores!AC2</f>
        <v>Week 22</v>
      </c>
      <c r="AD3" s="21" t="str">
        <f>Scores!AD2</f>
        <v>Week 23</v>
      </c>
      <c r="AE3" s="21" t="str">
        <f>Scores!AE2</f>
        <v>Week 24</v>
      </c>
      <c r="AF3" s="21" t="str">
        <f>Scores!AF2</f>
        <v>Week 25</v>
      </c>
      <c r="AG3" s="21" t="str">
        <f>Scores!AG2</f>
        <v>Week 26</v>
      </c>
      <c r="AH3" s="21" t="str">
        <f>Scores!AH2</f>
        <v>Week 27</v>
      </c>
      <c r="AI3" s="21" t="str">
        <f>Scores!AI2</f>
        <v>Week 28</v>
      </c>
      <c r="AJ3" s="21" t="str">
        <f>Scores!AJ2</f>
        <v>Week 29</v>
      </c>
      <c r="AK3" s="21" t="str">
        <f>Scores!AK2</f>
        <v>Week 30</v>
      </c>
      <c r="AL3" s="21" t="str">
        <f>Scores!AL2</f>
        <v>Week 31</v>
      </c>
      <c r="AM3" s="21" t="str">
        <f>Scores!AM2</f>
        <v>Week 32</v>
      </c>
      <c r="AN3" s="21" t="str">
        <f>Scores!AN2</f>
        <v>Week 33</v>
      </c>
      <c r="AO3" s="21" t="str">
        <f>Scores!AO2</f>
        <v>Week 34</v>
      </c>
      <c r="AP3" s="21" t="str">
        <f>Scores!AP2</f>
        <v>Week 35</v>
      </c>
      <c r="AQ3" s="21" t="str">
        <f>Scores!AQ2</f>
        <v>Week 36</v>
      </c>
      <c r="AR3" s="21" t="str">
        <f>Scores!AR2</f>
        <v>Week 37</v>
      </c>
      <c r="AS3" s="21" t="str">
        <f>Scores!AS2</f>
        <v>Week 38</v>
      </c>
      <c r="AT3" s="21" t="str">
        <f>Scores!AT2</f>
        <v>Week 39</v>
      </c>
      <c r="AU3" s="21" t="str">
        <f>Scores!AU2</f>
        <v>Week 40</v>
      </c>
      <c r="AV3" s="21" t="str">
        <f>Scores!AV2</f>
        <v>Week 41</v>
      </c>
      <c r="AW3" s="21" t="str">
        <f>Scores!AW2</f>
        <v>Week 42</v>
      </c>
    </row>
    <row r="4" spans="1:49" s="23" customFormat="1" x14ac:dyDescent="0.2">
      <c r="B4" s="81" t="s">
        <v>295</v>
      </c>
      <c r="E4" s="3"/>
      <c r="F4" s="50">
        <v>6.2</v>
      </c>
      <c r="G4" s="49">
        <f>SUM(H4:AU4)</f>
        <v>30</v>
      </c>
      <c r="H4" s="49">
        <f t="shared" ref="H4:AW4" si="0">IF(ISBLANK(Lloris.H )," - ",Lloris.H)</f>
        <v>6</v>
      </c>
      <c r="I4" s="49">
        <f t="shared" si="0"/>
        <v>6</v>
      </c>
      <c r="J4" s="49">
        <f t="shared" si="0"/>
        <v>0</v>
      </c>
      <c r="K4" s="49" t="str">
        <f t="shared" si="0"/>
        <v xml:space="preserve"> - </v>
      </c>
      <c r="L4" s="49">
        <f t="shared" si="0"/>
        <v>1</v>
      </c>
      <c r="M4" s="49">
        <f t="shared" si="0"/>
        <v>2</v>
      </c>
      <c r="N4" s="49">
        <f t="shared" si="0"/>
        <v>2</v>
      </c>
      <c r="O4" s="49">
        <f t="shared" si="0"/>
        <v>6</v>
      </c>
      <c r="P4" s="49" t="str">
        <f t="shared" si="0"/>
        <v xml:space="preserve"> - </v>
      </c>
      <c r="Q4" s="49">
        <f t="shared" si="0"/>
        <v>4</v>
      </c>
      <c r="R4" s="49">
        <f t="shared" si="0"/>
        <v>1</v>
      </c>
      <c r="S4" s="49">
        <f t="shared" si="0"/>
        <v>2</v>
      </c>
      <c r="T4" s="49" t="str">
        <f t="shared" si="0"/>
        <v xml:space="preserve"> - </v>
      </c>
      <c r="U4" s="49" t="str">
        <f t="shared" si="0"/>
        <v xml:space="preserve"> - </v>
      </c>
      <c r="V4" s="49" t="str">
        <f t="shared" si="0"/>
        <v xml:space="preserve"> - </v>
      </c>
      <c r="W4" s="49" t="str">
        <f t="shared" si="0"/>
        <v xml:space="preserve"> - </v>
      </c>
      <c r="X4" s="49" t="str">
        <f t="shared" si="0"/>
        <v xml:space="preserve"> - </v>
      </c>
      <c r="Y4" s="49" t="str">
        <f t="shared" si="0"/>
        <v xml:space="preserve"> - </v>
      </c>
      <c r="Z4" s="49" t="str">
        <f t="shared" si="0"/>
        <v xml:space="preserve"> - </v>
      </c>
      <c r="AA4" s="49" t="str">
        <f t="shared" si="0"/>
        <v xml:space="preserve"> - </v>
      </c>
      <c r="AB4" s="49" t="str">
        <f t="shared" si="0"/>
        <v xml:space="preserve"> - </v>
      </c>
      <c r="AC4" s="49" t="str">
        <f t="shared" si="0"/>
        <v xml:space="preserve"> - </v>
      </c>
      <c r="AD4" s="49" t="str">
        <f t="shared" si="0"/>
        <v xml:space="preserve"> - </v>
      </c>
      <c r="AE4" s="49" t="str">
        <f t="shared" si="0"/>
        <v xml:space="preserve"> - </v>
      </c>
      <c r="AF4" s="49" t="str">
        <f t="shared" si="0"/>
        <v xml:space="preserve"> - </v>
      </c>
      <c r="AG4" s="49" t="str">
        <f t="shared" si="0"/>
        <v xml:space="preserve"> - </v>
      </c>
      <c r="AH4" s="49" t="str">
        <f t="shared" si="0"/>
        <v xml:space="preserve"> - </v>
      </c>
      <c r="AI4" s="49" t="str">
        <f t="shared" si="0"/>
        <v xml:space="preserve"> - </v>
      </c>
      <c r="AJ4" s="49" t="str">
        <f t="shared" si="0"/>
        <v xml:space="preserve"> - </v>
      </c>
      <c r="AK4" s="49" t="str">
        <f t="shared" si="0"/>
        <v xml:space="preserve"> - </v>
      </c>
      <c r="AL4" s="49" t="str">
        <f t="shared" si="0"/>
        <v xml:space="preserve"> - </v>
      </c>
      <c r="AM4" s="49" t="str">
        <f t="shared" si="0"/>
        <v xml:space="preserve"> - </v>
      </c>
      <c r="AN4" s="49" t="str">
        <f t="shared" si="0"/>
        <v xml:space="preserve"> - </v>
      </c>
      <c r="AO4" s="49" t="str">
        <f t="shared" si="0"/>
        <v xml:space="preserve"> - </v>
      </c>
      <c r="AP4" s="49" t="str">
        <f t="shared" si="0"/>
        <v xml:space="preserve"> - </v>
      </c>
      <c r="AQ4" s="49" t="str">
        <f t="shared" si="0"/>
        <v xml:space="preserve"> - </v>
      </c>
      <c r="AR4" s="49" t="str">
        <f t="shared" si="0"/>
        <v xml:space="preserve"> - </v>
      </c>
      <c r="AS4" s="49" t="str">
        <f t="shared" si="0"/>
        <v xml:space="preserve"> - </v>
      </c>
      <c r="AT4" s="49" t="str">
        <f t="shared" si="0"/>
        <v xml:space="preserve"> - </v>
      </c>
      <c r="AU4" s="49" t="str">
        <f t="shared" si="0"/>
        <v xml:space="preserve"> - </v>
      </c>
      <c r="AV4" s="49" t="str">
        <f t="shared" si="0"/>
        <v xml:space="preserve"> - </v>
      </c>
      <c r="AW4" s="49" t="str">
        <f t="shared" si="0"/>
        <v xml:space="preserve"> - </v>
      </c>
    </row>
    <row r="5" spans="1:49" s="23" customFormat="1" x14ac:dyDescent="0.2">
      <c r="B5" s="81" t="s">
        <v>102</v>
      </c>
      <c r="E5" s="3"/>
      <c r="F5" s="50">
        <v>7.3</v>
      </c>
      <c r="G5" s="49">
        <f t="shared" ref="G5:G18" si="1">SUM(H5:AU5)</f>
        <v>27</v>
      </c>
      <c r="H5" s="49">
        <f t="shared" ref="H5:AW5" si="2">IF(ISBLANK(Cahill.G )," - ",Cahill.G)</f>
        <v>2</v>
      </c>
      <c r="I5" s="49">
        <f t="shared" si="2"/>
        <v>6</v>
      </c>
      <c r="J5" s="49">
        <f t="shared" si="2"/>
        <v>0</v>
      </c>
      <c r="K5" s="49" t="str">
        <f t="shared" si="2"/>
        <v xml:space="preserve"> - </v>
      </c>
      <c r="L5" s="49">
        <f t="shared" si="2"/>
        <v>1</v>
      </c>
      <c r="M5" s="49">
        <f t="shared" si="2"/>
        <v>2</v>
      </c>
      <c r="N5" s="49">
        <f t="shared" si="2"/>
        <v>5</v>
      </c>
      <c r="O5" s="49">
        <f t="shared" si="2"/>
        <v>5</v>
      </c>
      <c r="P5" s="49" t="str">
        <f t="shared" si="2"/>
        <v xml:space="preserve"> - </v>
      </c>
      <c r="Q5" s="49">
        <f t="shared" si="2"/>
        <v>2</v>
      </c>
      <c r="R5" s="49">
        <f t="shared" si="2"/>
        <v>2</v>
      </c>
      <c r="S5" s="49">
        <f t="shared" si="2"/>
        <v>2</v>
      </c>
      <c r="T5" s="49" t="str">
        <f t="shared" si="2"/>
        <v xml:space="preserve"> - </v>
      </c>
      <c r="U5" s="49" t="str">
        <f t="shared" si="2"/>
        <v xml:space="preserve"> - </v>
      </c>
      <c r="V5" s="49" t="str">
        <f t="shared" si="2"/>
        <v xml:space="preserve"> - </v>
      </c>
      <c r="W5" s="49" t="str">
        <f t="shared" si="2"/>
        <v xml:space="preserve"> - </v>
      </c>
      <c r="X5" s="49" t="str">
        <f t="shared" si="2"/>
        <v xml:space="preserve"> - </v>
      </c>
      <c r="Y5" s="49" t="str">
        <f t="shared" si="2"/>
        <v xml:space="preserve"> - </v>
      </c>
      <c r="Z5" s="49" t="str">
        <f t="shared" si="2"/>
        <v xml:space="preserve"> - </v>
      </c>
      <c r="AA5" s="49" t="str">
        <f t="shared" si="2"/>
        <v xml:space="preserve"> - </v>
      </c>
      <c r="AB5" s="49" t="str">
        <f t="shared" si="2"/>
        <v xml:space="preserve"> - </v>
      </c>
      <c r="AC5" s="49" t="str">
        <f t="shared" si="2"/>
        <v xml:space="preserve"> - </v>
      </c>
      <c r="AD5" s="49" t="str">
        <f t="shared" si="2"/>
        <v xml:space="preserve"> - </v>
      </c>
      <c r="AE5" s="49" t="str">
        <f t="shared" si="2"/>
        <v xml:space="preserve"> - </v>
      </c>
      <c r="AF5" s="49" t="str">
        <f t="shared" si="2"/>
        <v xml:space="preserve"> - </v>
      </c>
      <c r="AG5" s="49" t="str">
        <f t="shared" si="2"/>
        <v xml:space="preserve"> - </v>
      </c>
      <c r="AH5" s="49" t="str">
        <f t="shared" si="2"/>
        <v xml:space="preserve"> - </v>
      </c>
      <c r="AI5" s="49" t="str">
        <f t="shared" si="2"/>
        <v xml:space="preserve"> - </v>
      </c>
      <c r="AJ5" s="49" t="str">
        <f t="shared" si="2"/>
        <v xml:space="preserve"> - </v>
      </c>
      <c r="AK5" s="49" t="str">
        <f t="shared" si="2"/>
        <v xml:space="preserve"> - </v>
      </c>
      <c r="AL5" s="49" t="str">
        <f t="shared" si="2"/>
        <v xml:space="preserve"> - </v>
      </c>
      <c r="AM5" s="49" t="str">
        <f t="shared" si="2"/>
        <v xml:space="preserve"> - </v>
      </c>
      <c r="AN5" s="49" t="str">
        <f t="shared" si="2"/>
        <v xml:space="preserve"> - </v>
      </c>
      <c r="AO5" s="49" t="str">
        <f t="shared" si="2"/>
        <v xml:space="preserve"> - </v>
      </c>
      <c r="AP5" s="49" t="str">
        <f t="shared" si="2"/>
        <v xml:space="preserve"> - </v>
      </c>
      <c r="AQ5" s="49" t="str">
        <f t="shared" si="2"/>
        <v xml:space="preserve"> - </v>
      </c>
      <c r="AR5" s="49" t="str">
        <f t="shared" si="2"/>
        <v xml:space="preserve"> - </v>
      </c>
      <c r="AS5" s="49" t="str">
        <f t="shared" si="2"/>
        <v xml:space="preserve"> - </v>
      </c>
      <c r="AT5" s="49" t="str">
        <f t="shared" si="2"/>
        <v xml:space="preserve"> - </v>
      </c>
      <c r="AU5" s="49" t="str">
        <f t="shared" si="2"/>
        <v xml:space="preserve"> - </v>
      </c>
      <c r="AV5" s="49" t="str">
        <f t="shared" si="2"/>
        <v xml:space="preserve"> - </v>
      </c>
      <c r="AW5" s="49" t="str">
        <f t="shared" si="2"/>
        <v xml:space="preserve"> - </v>
      </c>
    </row>
    <row r="6" spans="1:49" s="23" customFormat="1" x14ac:dyDescent="0.2">
      <c r="B6" s="81" t="s">
        <v>249</v>
      </c>
      <c r="E6" s="3"/>
      <c r="F6" s="50">
        <v>6.1</v>
      </c>
      <c r="G6" s="49">
        <f t="shared" si="1"/>
        <v>23</v>
      </c>
      <c r="H6" s="49">
        <f t="shared" ref="H6:AW6" si="3">IF(ISBLANK(Kolarov.A )," - ",Kolarov.A)</f>
        <v>5</v>
      </c>
      <c r="I6" s="49">
        <f t="shared" si="3"/>
        <v>0</v>
      </c>
      <c r="J6" s="49">
        <f t="shared" si="3"/>
        <v>2</v>
      </c>
      <c r="K6" s="49" t="str">
        <f t="shared" si="3"/>
        <v xml:space="preserve"> - </v>
      </c>
      <c r="L6" s="49">
        <f t="shared" si="3"/>
        <v>6</v>
      </c>
      <c r="M6" s="49">
        <f t="shared" si="3"/>
        <v>2</v>
      </c>
      <c r="N6" s="49">
        <f t="shared" si="3"/>
        <v>0</v>
      </c>
      <c r="O6" s="49">
        <f t="shared" si="3"/>
        <v>5</v>
      </c>
      <c r="P6" s="49" t="str">
        <f t="shared" si="3"/>
        <v xml:space="preserve"> - </v>
      </c>
      <c r="Q6" s="49">
        <f t="shared" si="3"/>
        <v>0</v>
      </c>
      <c r="R6" s="49">
        <f t="shared" si="3"/>
        <v>3</v>
      </c>
      <c r="S6" s="49">
        <f t="shared" si="3"/>
        <v>0</v>
      </c>
      <c r="T6" s="49" t="str">
        <f t="shared" si="3"/>
        <v xml:space="preserve"> - </v>
      </c>
      <c r="U6" s="49" t="str">
        <f t="shared" si="3"/>
        <v xml:space="preserve"> - </v>
      </c>
      <c r="V6" s="49" t="str">
        <f t="shared" si="3"/>
        <v xml:space="preserve"> - </v>
      </c>
      <c r="W6" s="49" t="str">
        <f t="shared" si="3"/>
        <v xml:space="preserve"> - </v>
      </c>
      <c r="X6" s="49" t="str">
        <f t="shared" si="3"/>
        <v xml:space="preserve"> - </v>
      </c>
      <c r="Y6" s="49" t="str">
        <f t="shared" si="3"/>
        <v xml:space="preserve"> - </v>
      </c>
      <c r="Z6" s="49" t="str">
        <f t="shared" si="3"/>
        <v xml:space="preserve"> - </v>
      </c>
      <c r="AA6" s="49" t="str">
        <f t="shared" si="3"/>
        <v xml:space="preserve"> - </v>
      </c>
      <c r="AB6" s="49" t="str">
        <f t="shared" si="3"/>
        <v xml:space="preserve"> - </v>
      </c>
      <c r="AC6" s="49" t="str">
        <f t="shared" si="3"/>
        <v xml:space="preserve"> - </v>
      </c>
      <c r="AD6" s="49" t="str">
        <f t="shared" si="3"/>
        <v xml:space="preserve"> - </v>
      </c>
      <c r="AE6" s="49" t="str">
        <f t="shared" si="3"/>
        <v xml:space="preserve"> - </v>
      </c>
      <c r="AF6" s="49" t="str">
        <f t="shared" si="3"/>
        <v xml:space="preserve"> - </v>
      </c>
      <c r="AG6" s="49" t="str">
        <f t="shared" si="3"/>
        <v xml:space="preserve"> - </v>
      </c>
      <c r="AH6" s="49" t="str">
        <f t="shared" si="3"/>
        <v xml:space="preserve"> - </v>
      </c>
      <c r="AI6" s="49" t="str">
        <f t="shared" si="3"/>
        <v xml:space="preserve"> - </v>
      </c>
      <c r="AJ6" s="49" t="str">
        <f t="shared" si="3"/>
        <v xml:space="preserve"> - </v>
      </c>
      <c r="AK6" s="49" t="str">
        <f t="shared" si="3"/>
        <v xml:space="preserve"> - </v>
      </c>
      <c r="AL6" s="49" t="str">
        <f t="shared" si="3"/>
        <v xml:space="preserve"> - </v>
      </c>
      <c r="AM6" s="49" t="str">
        <f t="shared" si="3"/>
        <v xml:space="preserve"> - </v>
      </c>
      <c r="AN6" s="49" t="str">
        <f t="shared" si="3"/>
        <v xml:space="preserve"> - </v>
      </c>
      <c r="AO6" s="49" t="str">
        <f t="shared" si="3"/>
        <v xml:space="preserve"> - </v>
      </c>
      <c r="AP6" s="49" t="str">
        <f t="shared" si="3"/>
        <v xml:space="preserve"> - </v>
      </c>
      <c r="AQ6" s="49" t="str">
        <f t="shared" si="3"/>
        <v xml:space="preserve"> - </v>
      </c>
      <c r="AR6" s="49" t="str">
        <f t="shared" si="3"/>
        <v xml:space="preserve"> - </v>
      </c>
      <c r="AS6" s="49" t="str">
        <f t="shared" si="3"/>
        <v xml:space="preserve"> - </v>
      </c>
      <c r="AT6" s="49" t="str">
        <f t="shared" si="3"/>
        <v xml:space="preserve"> - </v>
      </c>
      <c r="AU6" s="49" t="str">
        <f t="shared" si="3"/>
        <v xml:space="preserve"> - </v>
      </c>
      <c r="AV6" s="49" t="str">
        <f t="shared" si="3"/>
        <v xml:space="preserve"> - </v>
      </c>
      <c r="AW6" s="49" t="str">
        <f t="shared" si="3"/>
        <v xml:space="preserve"> - </v>
      </c>
    </row>
    <row r="7" spans="1:49" s="23" customFormat="1" x14ac:dyDescent="0.2">
      <c r="A7" s="97"/>
      <c r="B7" s="96" t="s">
        <v>210</v>
      </c>
      <c r="C7" s="97"/>
      <c r="D7" s="97"/>
      <c r="E7" s="98"/>
      <c r="F7" s="99">
        <f xml:space="preserve"> 4.6- 3.7</f>
        <v>0.89999999999999947</v>
      </c>
      <c r="G7" s="94">
        <f t="shared" si="1"/>
        <v>1</v>
      </c>
      <c r="H7" s="49">
        <f t="shared" ref="H7:O7" si="4">IF(ISBLANK(Smalling.C )," - ",Smalling.C)</f>
        <v>1</v>
      </c>
      <c r="I7" s="49">
        <f t="shared" si="4"/>
        <v>2</v>
      </c>
      <c r="J7" s="49">
        <f t="shared" si="4"/>
        <v>0</v>
      </c>
      <c r="K7" s="49" t="str">
        <f t="shared" si="4"/>
        <v xml:space="preserve"> - </v>
      </c>
      <c r="L7" s="49">
        <f t="shared" si="4"/>
        <v>0</v>
      </c>
      <c r="M7" s="49">
        <f t="shared" si="4"/>
        <v>-2</v>
      </c>
      <c r="N7" s="49">
        <f t="shared" si="4"/>
        <v>0</v>
      </c>
      <c r="O7" s="49">
        <f t="shared" si="4"/>
        <v>0</v>
      </c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94"/>
      <c r="AS7" s="94"/>
      <c r="AT7" s="94"/>
      <c r="AU7" s="94"/>
      <c r="AV7" s="94"/>
      <c r="AW7" s="94"/>
    </row>
    <row r="8" spans="1:49" s="23" customFormat="1" x14ac:dyDescent="0.2">
      <c r="B8" t="s">
        <v>1258</v>
      </c>
      <c r="E8" s="25"/>
      <c r="F8" s="50">
        <v>3.4</v>
      </c>
      <c r="G8" s="49">
        <f>SUM(H8:AW8)</f>
        <v>18</v>
      </c>
      <c r="H8" s="94"/>
      <c r="I8" s="94"/>
      <c r="J8" s="94"/>
      <c r="K8" s="94"/>
      <c r="L8" s="94"/>
      <c r="M8" s="94"/>
      <c r="N8" s="94"/>
      <c r="O8" s="94"/>
      <c r="P8" s="49" t="str">
        <f t="shared" ref="P8:AW8" si="5">IF(ISBLANK(Alderweireld.T )," - ",Alderweireld.T)</f>
        <v xml:space="preserve"> - </v>
      </c>
      <c r="Q8" s="49">
        <f t="shared" si="5"/>
        <v>6</v>
      </c>
      <c r="R8" s="49">
        <f t="shared" si="5"/>
        <v>6</v>
      </c>
      <c r="S8" s="49">
        <f t="shared" si="5"/>
        <v>6</v>
      </c>
      <c r="T8" s="49" t="str">
        <f t="shared" si="5"/>
        <v xml:space="preserve"> - </v>
      </c>
      <c r="U8" s="49" t="str">
        <f t="shared" si="5"/>
        <v xml:space="preserve"> - </v>
      </c>
      <c r="V8" s="49" t="str">
        <f t="shared" si="5"/>
        <v xml:space="preserve"> - </v>
      </c>
      <c r="W8" s="49" t="str">
        <f t="shared" si="5"/>
        <v xml:space="preserve"> - </v>
      </c>
      <c r="X8" s="49" t="str">
        <f t="shared" si="5"/>
        <v xml:space="preserve"> - </v>
      </c>
      <c r="Y8" s="49" t="str">
        <f t="shared" si="5"/>
        <v xml:space="preserve"> - </v>
      </c>
      <c r="Z8" s="49" t="str">
        <f t="shared" si="5"/>
        <v xml:space="preserve"> - </v>
      </c>
      <c r="AA8" s="49" t="str">
        <f t="shared" si="5"/>
        <v xml:space="preserve"> - </v>
      </c>
      <c r="AB8" s="49" t="str">
        <f t="shared" si="5"/>
        <v xml:space="preserve"> - </v>
      </c>
      <c r="AC8" s="49" t="str">
        <f t="shared" si="5"/>
        <v xml:space="preserve"> - </v>
      </c>
      <c r="AD8" s="49" t="str">
        <f t="shared" si="5"/>
        <v xml:space="preserve"> - </v>
      </c>
      <c r="AE8" s="49" t="str">
        <f t="shared" si="5"/>
        <v xml:space="preserve"> - </v>
      </c>
      <c r="AF8" s="49" t="str">
        <f t="shared" si="5"/>
        <v xml:space="preserve"> - </v>
      </c>
      <c r="AG8" s="49" t="str">
        <f t="shared" si="5"/>
        <v xml:space="preserve"> - </v>
      </c>
      <c r="AH8" s="49" t="str">
        <f t="shared" si="5"/>
        <v xml:space="preserve"> - </v>
      </c>
      <c r="AI8" s="49" t="str">
        <f t="shared" si="5"/>
        <v xml:space="preserve"> - </v>
      </c>
      <c r="AJ8" s="49" t="str">
        <f t="shared" si="5"/>
        <v xml:space="preserve"> - </v>
      </c>
      <c r="AK8" s="49" t="str">
        <f t="shared" si="5"/>
        <v xml:space="preserve"> - </v>
      </c>
      <c r="AL8" s="49" t="str">
        <f t="shared" si="5"/>
        <v xml:space="preserve"> - </v>
      </c>
      <c r="AM8" s="49" t="str">
        <f t="shared" si="5"/>
        <v xml:space="preserve"> - </v>
      </c>
      <c r="AN8" s="49" t="str">
        <f t="shared" si="5"/>
        <v xml:space="preserve"> - </v>
      </c>
      <c r="AO8" s="49" t="str">
        <f t="shared" si="5"/>
        <v xml:space="preserve"> - </v>
      </c>
      <c r="AP8" s="49" t="str">
        <f t="shared" si="5"/>
        <v xml:space="preserve"> - </v>
      </c>
      <c r="AQ8" s="49" t="str">
        <f t="shared" si="5"/>
        <v xml:space="preserve"> - </v>
      </c>
      <c r="AR8" s="49" t="str">
        <f t="shared" si="5"/>
        <v xml:space="preserve"> - </v>
      </c>
      <c r="AS8" s="49" t="str">
        <f t="shared" si="5"/>
        <v xml:space="preserve"> - </v>
      </c>
      <c r="AT8" s="49" t="str">
        <f t="shared" si="5"/>
        <v xml:space="preserve"> - </v>
      </c>
      <c r="AU8" s="49" t="str">
        <f t="shared" si="5"/>
        <v xml:space="preserve"> - </v>
      </c>
      <c r="AV8" s="49" t="str">
        <f t="shared" si="5"/>
        <v xml:space="preserve"> - </v>
      </c>
      <c r="AW8" s="49" t="str">
        <f t="shared" si="5"/>
        <v xml:space="preserve"> - </v>
      </c>
    </row>
    <row r="9" spans="1:49" s="23" customFormat="1" x14ac:dyDescent="0.2">
      <c r="B9" s="81" t="s">
        <v>380</v>
      </c>
      <c r="E9" s="3"/>
      <c r="F9" s="50">
        <v>4.5</v>
      </c>
      <c r="G9" s="49">
        <f t="shared" si="1"/>
        <v>11</v>
      </c>
      <c r="H9" s="49">
        <f t="shared" ref="H9:AW9" si="6">IF(ISBLANK(Stones.J )," - ",Stones.J)</f>
        <v>1</v>
      </c>
      <c r="I9" s="49">
        <f t="shared" si="6"/>
        <v>0</v>
      </c>
      <c r="J9" s="49">
        <f t="shared" si="6"/>
        <v>0</v>
      </c>
      <c r="K9" s="49" t="str">
        <f t="shared" si="6"/>
        <v xml:space="preserve"> - </v>
      </c>
      <c r="L9" s="49">
        <f t="shared" si="6"/>
        <v>6</v>
      </c>
      <c r="M9" s="49">
        <f t="shared" si="6"/>
        <v>1</v>
      </c>
      <c r="N9" s="49">
        <f t="shared" si="6"/>
        <v>2</v>
      </c>
      <c r="O9" s="49">
        <f t="shared" si="6"/>
        <v>1</v>
      </c>
      <c r="P9" s="49" t="str">
        <f t="shared" si="6"/>
        <v xml:space="preserve"> - </v>
      </c>
      <c r="Q9" s="49">
        <f t="shared" si="6"/>
        <v>0</v>
      </c>
      <c r="R9" s="49">
        <f t="shared" si="6"/>
        <v>0</v>
      </c>
      <c r="S9" s="49">
        <f t="shared" si="6"/>
        <v>0</v>
      </c>
      <c r="T9" s="49" t="str">
        <f t="shared" si="6"/>
        <v xml:space="preserve"> - </v>
      </c>
      <c r="U9" s="49" t="str">
        <f t="shared" si="6"/>
        <v xml:space="preserve"> - </v>
      </c>
      <c r="V9" s="49" t="str">
        <f t="shared" si="6"/>
        <v xml:space="preserve"> - </v>
      </c>
      <c r="W9" s="49" t="str">
        <f t="shared" si="6"/>
        <v xml:space="preserve"> - </v>
      </c>
      <c r="X9" s="49" t="str">
        <f t="shared" si="6"/>
        <v xml:space="preserve"> - </v>
      </c>
      <c r="Y9" s="49" t="str">
        <f t="shared" si="6"/>
        <v xml:space="preserve"> - </v>
      </c>
      <c r="Z9" s="49" t="str">
        <f t="shared" si="6"/>
        <v xml:space="preserve"> - </v>
      </c>
      <c r="AA9" s="49" t="str">
        <f t="shared" si="6"/>
        <v xml:space="preserve"> - </v>
      </c>
      <c r="AB9" s="49" t="str">
        <f t="shared" si="6"/>
        <v xml:space="preserve"> - </v>
      </c>
      <c r="AC9" s="49" t="str">
        <f t="shared" si="6"/>
        <v xml:space="preserve"> - </v>
      </c>
      <c r="AD9" s="49" t="str">
        <f t="shared" si="6"/>
        <v xml:space="preserve"> - </v>
      </c>
      <c r="AE9" s="49" t="str">
        <f t="shared" si="6"/>
        <v xml:space="preserve"> - </v>
      </c>
      <c r="AF9" s="49" t="str">
        <f t="shared" si="6"/>
        <v xml:space="preserve"> - </v>
      </c>
      <c r="AG9" s="49" t="str">
        <f t="shared" si="6"/>
        <v xml:space="preserve"> - </v>
      </c>
      <c r="AH9" s="49" t="str">
        <f t="shared" si="6"/>
        <v xml:space="preserve"> - </v>
      </c>
      <c r="AI9" s="49" t="str">
        <f t="shared" si="6"/>
        <v xml:space="preserve"> - </v>
      </c>
      <c r="AJ9" s="49" t="str">
        <f t="shared" si="6"/>
        <v xml:space="preserve"> - </v>
      </c>
      <c r="AK9" s="49" t="str">
        <f t="shared" si="6"/>
        <v xml:space="preserve"> - </v>
      </c>
      <c r="AL9" s="49" t="str">
        <f t="shared" si="6"/>
        <v xml:space="preserve"> - </v>
      </c>
      <c r="AM9" s="49" t="str">
        <f t="shared" si="6"/>
        <v xml:space="preserve"> - </v>
      </c>
      <c r="AN9" s="49" t="str">
        <f t="shared" si="6"/>
        <v xml:space="preserve"> - </v>
      </c>
      <c r="AO9" s="49" t="str">
        <f t="shared" si="6"/>
        <v xml:space="preserve"> - </v>
      </c>
      <c r="AP9" s="49" t="str">
        <f t="shared" si="6"/>
        <v xml:space="preserve"> - </v>
      </c>
      <c r="AQ9" s="49" t="str">
        <f t="shared" si="6"/>
        <v xml:space="preserve"> - </v>
      </c>
      <c r="AR9" s="49" t="str">
        <f t="shared" si="6"/>
        <v xml:space="preserve"> - </v>
      </c>
      <c r="AS9" s="49" t="str">
        <f t="shared" si="6"/>
        <v xml:space="preserve"> - </v>
      </c>
      <c r="AT9" s="49" t="str">
        <f t="shared" si="6"/>
        <v xml:space="preserve"> - </v>
      </c>
      <c r="AU9" s="49" t="str">
        <f t="shared" si="6"/>
        <v xml:space="preserve"> - </v>
      </c>
      <c r="AV9" s="49" t="str">
        <f t="shared" si="6"/>
        <v xml:space="preserve"> - </v>
      </c>
      <c r="AW9" s="49" t="str">
        <f t="shared" si="6"/>
        <v xml:space="preserve"> - </v>
      </c>
    </row>
    <row r="10" spans="1:49" s="23" customFormat="1" x14ac:dyDescent="0.2">
      <c r="B10" s="81" t="s">
        <v>386</v>
      </c>
      <c r="E10" s="3"/>
      <c r="F10" s="50">
        <v>12</v>
      </c>
      <c r="G10" s="49">
        <f t="shared" si="1"/>
        <v>55</v>
      </c>
      <c r="H10" s="49">
        <f t="shared" ref="H10:AW10" si="7">IF(ISBLANK(Hazard.E )," - ",Hazard.E)</f>
        <v>2</v>
      </c>
      <c r="I10" s="49">
        <f t="shared" si="7"/>
        <v>7</v>
      </c>
      <c r="J10" s="49">
        <f t="shared" si="7"/>
        <v>5</v>
      </c>
      <c r="K10" s="49" t="str">
        <f t="shared" si="7"/>
        <v xml:space="preserve"> - </v>
      </c>
      <c r="L10" s="49">
        <f t="shared" si="7"/>
        <v>11</v>
      </c>
      <c r="M10" s="49">
        <f t="shared" si="7"/>
        <v>5</v>
      </c>
      <c r="N10" s="49">
        <f t="shared" si="7"/>
        <v>5</v>
      </c>
      <c r="O10" s="49">
        <f t="shared" si="7"/>
        <v>7</v>
      </c>
      <c r="P10" s="49" t="str">
        <f t="shared" si="7"/>
        <v xml:space="preserve"> - </v>
      </c>
      <c r="Q10" s="49">
        <f t="shared" si="7"/>
        <v>5</v>
      </c>
      <c r="R10" s="49">
        <f t="shared" si="7"/>
        <v>1</v>
      </c>
      <c r="S10" s="49">
        <f t="shared" si="7"/>
        <v>7</v>
      </c>
      <c r="T10" s="49" t="str">
        <f t="shared" si="7"/>
        <v xml:space="preserve"> - </v>
      </c>
      <c r="U10" s="49" t="str">
        <f t="shared" si="7"/>
        <v xml:space="preserve"> - </v>
      </c>
      <c r="V10" s="49" t="str">
        <f t="shared" si="7"/>
        <v xml:space="preserve"> - </v>
      </c>
      <c r="W10" s="49" t="str">
        <f t="shared" si="7"/>
        <v xml:space="preserve"> - </v>
      </c>
      <c r="X10" s="49" t="str">
        <f t="shared" si="7"/>
        <v xml:space="preserve"> - </v>
      </c>
      <c r="Y10" s="49" t="str">
        <f t="shared" si="7"/>
        <v xml:space="preserve"> - </v>
      </c>
      <c r="Z10" s="49" t="str">
        <f t="shared" si="7"/>
        <v xml:space="preserve"> - </v>
      </c>
      <c r="AA10" s="49" t="str">
        <f t="shared" si="7"/>
        <v xml:space="preserve"> - </v>
      </c>
      <c r="AB10" s="49" t="str">
        <f t="shared" si="7"/>
        <v xml:space="preserve"> - </v>
      </c>
      <c r="AC10" s="49" t="str">
        <f t="shared" si="7"/>
        <v xml:space="preserve"> - </v>
      </c>
      <c r="AD10" s="49" t="str">
        <f t="shared" si="7"/>
        <v xml:space="preserve"> - </v>
      </c>
      <c r="AE10" s="49" t="str">
        <f t="shared" si="7"/>
        <v xml:space="preserve"> - </v>
      </c>
      <c r="AF10" s="49" t="str">
        <f t="shared" si="7"/>
        <v xml:space="preserve"> - </v>
      </c>
      <c r="AG10" s="49" t="str">
        <f t="shared" si="7"/>
        <v xml:space="preserve"> - </v>
      </c>
      <c r="AH10" s="49" t="str">
        <f t="shared" si="7"/>
        <v xml:space="preserve"> - </v>
      </c>
      <c r="AI10" s="49" t="str">
        <f t="shared" si="7"/>
        <v xml:space="preserve"> - </v>
      </c>
      <c r="AJ10" s="49" t="str">
        <f t="shared" si="7"/>
        <v xml:space="preserve"> - </v>
      </c>
      <c r="AK10" s="49" t="str">
        <f t="shared" si="7"/>
        <v xml:space="preserve"> - </v>
      </c>
      <c r="AL10" s="49" t="str">
        <f t="shared" si="7"/>
        <v xml:space="preserve"> - </v>
      </c>
      <c r="AM10" s="49" t="str">
        <f t="shared" si="7"/>
        <v xml:space="preserve"> - </v>
      </c>
      <c r="AN10" s="49" t="str">
        <f t="shared" si="7"/>
        <v xml:space="preserve"> - </v>
      </c>
      <c r="AO10" s="49" t="str">
        <f t="shared" si="7"/>
        <v xml:space="preserve"> - </v>
      </c>
      <c r="AP10" s="49" t="str">
        <f t="shared" si="7"/>
        <v xml:space="preserve"> - </v>
      </c>
      <c r="AQ10" s="49" t="str">
        <f t="shared" si="7"/>
        <v xml:space="preserve"> - </v>
      </c>
      <c r="AR10" s="49" t="str">
        <f t="shared" si="7"/>
        <v xml:space="preserve"> - </v>
      </c>
      <c r="AS10" s="49" t="str">
        <f t="shared" si="7"/>
        <v xml:space="preserve"> - </v>
      </c>
      <c r="AT10" s="49" t="str">
        <f t="shared" si="7"/>
        <v xml:space="preserve"> - </v>
      </c>
      <c r="AU10" s="49" t="str">
        <f t="shared" si="7"/>
        <v xml:space="preserve"> - </v>
      </c>
      <c r="AV10" s="49" t="str">
        <f t="shared" si="7"/>
        <v xml:space="preserve"> - </v>
      </c>
      <c r="AW10" s="49" t="str">
        <f t="shared" si="7"/>
        <v xml:space="preserve"> - </v>
      </c>
    </row>
    <row r="11" spans="1:49" s="23" customFormat="1" x14ac:dyDescent="0.2">
      <c r="B11" s="81" t="s">
        <v>215</v>
      </c>
      <c r="E11" s="3"/>
      <c r="F11" s="50">
        <v>9.1</v>
      </c>
      <c r="G11" s="49">
        <f t="shared" si="1"/>
        <v>35</v>
      </c>
      <c r="H11" s="49">
        <f t="shared" ref="H11:AW11" si="8">IF(ISBLANK(Silva.D )," - ",Silva.D)</f>
        <v>6</v>
      </c>
      <c r="I11" s="49">
        <f t="shared" si="8"/>
        <v>2</v>
      </c>
      <c r="J11" s="49">
        <f t="shared" si="8"/>
        <v>2</v>
      </c>
      <c r="K11" s="49" t="str">
        <f t="shared" si="8"/>
        <v xml:space="preserve"> - </v>
      </c>
      <c r="L11" s="49">
        <f t="shared" si="8"/>
        <v>2</v>
      </c>
      <c r="M11" s="49">
        <f t="shared" si="8"/>
        <v>4</v>
      </c>
      <c r="N11" s="49">
        <f t="shared" si="8"/>
        <v>8</v>
      </c>
      <c r="O11" s="49">
        <f t="shared" si="8"/>
        <v>2</v>
      </c>
      <c r="P11" s="49" t="str">
        <f t="shared" si="8"/>
        <v xml:space="preserve"> - </v>
      </c>
      <c r="Q11" s="49">
        <f t="shared" si="8"/>
        <v>2</v>
      </c>
      <c r="R11" s="49">
        <f t="shared" si="8"/>
        <v>7</v>
      </c>
      <c r="S11" s="49">
        <f t="shared" si="8"/>
        <v>0</v>
      </c>
      <c r="T11" s="49" t="str">
        <f t="shared" si="8"/>
        <v xml:space="preserve"> - </v>
      </c>
      <c r="U11" s="49" t="str">
        <f t="shared" si="8"/>
        <v xml:space="preserve"> - </v>
      </c>
      <c r="V11" s="49" t="str">
        <f t="shared" si="8"/>
        <v xml:space="preserve"> - </v>
      </c>
      <c r="W11" s="49" t="str">
        <f t="shared" si="8"/>
        <v xml:space="preserve"> - </v>
      </c>
      <c r="X11" s="49" t="str">
        <f t="shared" si="8"/>
        <v xml:space="preserve"> - </v>
      </c>
      <c r="Y11" s="49" t="str">
        <f t="shared" si="8"/>
        <v xml:space="preserve"> - </v>
      </c>
      <c r="Z11" s="49" t="str">
        <f t="shared" si="8"/>
        <v xml:space="preserve"> - </v>
      </c>
      <c r="AA11" s="49" t="str">
        <f t="shared" si="8"/>
        <v xml:space="preserve"> - </v>
      </c>
      <c r="AB11" s="49" t="str">
        <f t="shared" si="8"/>
        <v xml:space="preserve"> - </v>
      </c>
      <c r="AC11" s="49" t="str">
        <f t="shared" si="8"/>
        <v xml:space="preserve"> - </v>
      </c>
      <c r="AD11" s="49" t="str">
        <f t="shared" si="8"/>
        <v xml:space="preserve"> - </v>
      </c>
      <c r="AE11" s="49" t="str">
        <f t="shared" si="8"/>
        <v xml:space="preserve"> - </v>
      </c>
      <c r="AF11" s="49" t="str">
        <f t="shared" si="8"/>
        <v xml:space="preserve"> - </v>
      </c>
      <c r="AG11" s="49" t="str">
        <f t="shared" si="8"/>
        <v xml:space="preserve"> - </v>
      </c>
      <c r="AH11" s="49" t="str">
        <f t="shared" si="8"/>
        <v xml:space="preserve"> - </v>
      </c>
      <c r="AI11" s="49" t="str">
        <f t="shared" si="8"/>
        <v xml:space="preserve"> - </v>
      </c>
      <c r="AJ11" s="49" t="str">
        <f t="shared" si="8"/>
        <v xml:space="preserve"> - </v>
      </c>
      <c r="AK11" s="49" t="str">
        <f t="shared" si="8"/>
        <v xml:space="preserve"> - </v>
      </c>
      <c r="AL11" s="49" t="str">
        <f t="shared" si="8"/>
        <v xml:space="preserve"> - </v>
      </c>
      <c r="AM11" s="49" t="str">
        <f t="shared" si="8"/>
        <v xml:space="preserve"> - </v>
      </c>
      <c r="AN11" s="49" t="str">
        <f t="shared" si="8"/>
        <v xml:space="preserve"> - </v>
      </c>
      <c r="AO11" s="49" t="str">
        <f t="shared" si="8"/>
        <v xml:space="preserve"> - </v>
      </c>
      <c r="AP11" s="49" t="str">
        <f t="shared" si="8"/>
        <v xml:space="preserve"> - </v>
      </c>
      <c r="AQ11" s="49" t="str">
        <f t="shared" si="8"/>
        <v xml:space="preserve"> - </v>
      </c>
      <c r="AR11" s="49" t="str">
        <f t="shared" si="8"/>
        <v xml:space="preserve"> - </v>
      </c>
      <c r="AS11" s="49" t="str">
        <f t="shared" si="8"/>
        <v xml:space="preserve"> - </v>
      </c>
      <c r="AT11" s="49" t="str">
        <f t="shared" si="8"/>
        <v xml:space="preserve"> - </v>
      </c>
      <c r="AU11" s="49" t="str">
        <f t="shared" si="8"/>
        <v xml:space="preserve"> - </v>
      </c>
      <c r="AV11" s="49" t="str">
        <f t="shared" si="8"/>
        <v xml:space="preserve"> - </v>
      </c>
      <c r="AW11" s="49" t="str">
        <f t="shared" si="8"/>
        <v xml:space="preserve"> - </v>
      </c>
    </row>
    <row r="12" spans="1:49" s="23" customFormat="1" x14ac:dyDescent="0.2">
      <c r="A12" s="97"/>
      <c r="B12" s="96" t="s">
        <v>165</v>
      </c>
      <c r="C12" s="97"/>
      <c r="D12" s="97"/>
      <c r="E12" s="98"/>
      <c r="F12" s="99">
        <f xml:space="preserve"> 3.1- 2.9</f>
        <v>0.20000000000000018</v>
      </c>
      <c r="G12" s="94">
        <f t="shared" si="1"/>
        <v>17</v>
      </c>
      <c r="H12" s="49">
        <f t="shared" ref="H12:O12" si="9">IF(ISBLANK(Rodwell.J )," - ",Rodwell.J)</f>
        <v>2</v>
      </c>
      <c r="I12" s="49">
        <f t="shared" si="9"/>
        <v>7</v>
      </c>
      <c r="J12" s="49">
        <f t="shared" si="9"/>
        <v>2</v>
      </c>
      <c r="K12" s="49" t="str">
        <f t="shared" si="9"/>
        <v xml:space="preserve"> - </v>
      </c>
      <c r="L12" s="49">
        <f t="shared" si="9"/>
        <v>2</v>
      </c>
      <c r="M12" s="49">
        <f t="shared" si="9"/>
        <v>1</v>
      </c>
      <c r="N12" s="49">
        <f t="shared" si="9"/>
        <v>2</v>
      </c>
      <c r="O12" s="49">
        <f t="shared" si="9"/>
        <v>1</v>
      </c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</row>
    <row r="13" spans="1:49" s="23" customFormat="1" x14ac:dyDescent="0.2">
      <c r="B13" s="81" t="s">
        <v>397</v>
      </c>
      <c r="E13" s="25"/>
      <c r="F13" s="50">
        <v>3.6</v>
      </c>
      <c r="G13" s="49">
        <f>SUM(H13:AW13)</f>
        <v>2</v>
      </c>
      <c r="H13" s="94"/>
      <c r="I13" s="94"/>
      <c r="J13" s="94"/>
      <c r="K13" s="94"/>
      <c r="L13" s="94"/>
      <c r="M13" s="94"/>
      <c r="N13" s="94"/>
      <c r="O13" s="94"/>
      <c r="P13" s="49" t="str">
        <f t="shared" ref="P13:AW13" si="10">IF(ISBLANK(McGeady.A )," - ",McGeady.A)</f>
        <v xml:space="preserve"> - </v>
      </c>
      <c r="Q13" s="49">
        <f t="shared" si="10"/>
        <v>0</v>
      </c>
      <c r="R13" s="49">
        <f t="shared" si="10"/>
        <v>0</v>
      </c>
      <c r="S13" s="49">
        <f t="shared" si="10"/>
        <v>2</v>
      </c>
      <c r="T13" s="49" t="str">
        <f t="shared" si="10"/>
        <v xml:space="preserve"> - </v>
      </c>
      <c r="U13" s="49" t="str">
        <f t="shared" si="10"/>
        <v xml:space="preserve"> - </v>
      </c>
      <c r="V13" s="49" t="str">
        <f t="shared" si="10"/>
        <v xml:space="preserve"> - </v>
      </c>
      <c r="W13" s="49" t="str">
        <f t="shared" si="10"/>
        <v xml:space="preserve"> - </v>
      </c>
      <c r="X13" s="49" t="str">
        <f t="shared" si="10"/>
        <v xml:space="preserve"> - </v>
      </c>
      <c r="Y13" s="49" t="str">
        <f t="shared" si="10"/>
        <v xml:space="preserve"> - </v>
      </c>
      <c r="Z13" s="49" t="str">
        <f t="shared" si="10"/>
        <v xml:space="preserve"> - </v>
      </c>
      <c r="AA13" s="49" t="str">
        <f t="shared" si="10"/>
        <v xml:space="preserve"> - </v>
      </c>
      <c r="AB13" s="49" t="str">
        <f t="shared" si="10"/>
        <v xml:space="preserve"> - </v>
      </c>
      <c r="AC13" s="49" t="str">
        <f t="shared" si="10"/>
        <v xml:space="preserve"> - </v>
      </c>
      <c r="AD13" s="49" t="str">
        <f t="shared" si="10"/>
        <v xml:space="preserve"> - </v>
      </c>
      <c r="AE13" s="49" t="str">
        <f t="shared" si="10"/>
        <v xml:space="preserve"> - </v>
      </c>
      <c r="AF13" s="49" t="str">
        <f t="shared" si="10"/>
        <v xml:space="preserve"> - </v>
      </c>
      <c r="AG13" s="49" t="str">
        <f t="shared" si="10"/>
        <v xml:space="preserve"> - </v>
      </c>
      <c r="AH13" s="49" t="str">
        <f t="shared" si="10"/>
        <v xml:space="preserve"> - </v>
      </c>
      <c r="AI13" s="49" t="str">
        <f t="shared" si="10"/>
        <v xml:space="preserve"> - </v>
      </c>
      <c r="AJ13" s="49" t="str">
        <f t="shared" si="10"/>
        <v xml:space="preserve"> - </v>
      </c>
      <c r="AK13" s="49" t="str">
        <f t="shared" si="10"/>
        <v xml:space="preserve"> - </v>
      </c>
      <c r="AL13" s="49" t="str">
        <f t="shared" si="10"/>
        <v xml:space="preserve"> - </v>
      </c>
      <c r="AM13" s="49" t="str">
        <f t="shared" si="10"/>
        <v xml:space="preserve"> - </v>
      </c>
      <c r="AN13" s="49" t="str">
        <f t="shared" si="10"/>
        <v xml:space="preserve"> - </v>
      </c>
      <c r="AO13" s="49" t="str">
        <f t="shared" si="10"/>
        <v xml:space="preserve"> - </v>
      </c>
      <c r="AP13" s="49" t="str">
        <f t="shared" si="10"/>
        <v xml:space="preserve"> - </v>
      </c>
      <c r="AQ13" s="49" t="str">
        <f t="shared" si="10"/>
        <v xml:space="preserve"> - </v>
      </c>
      <c r="AR13" s="49" t="str">
        <f t="shared" si="10"/>
        <v xml:space="preserve"> - </v>
      </c>
      <c r="AS13" s="49" t="str">
        <f t="shared" si="10"/>
        <v xml:space="preserve"> - </v>
      </c>
      <c r="AT13" s="49" t="str">
        <f t="shared" si="10"/>
        <v xml:space="preserve"> - </v>
      </c>
      <c r="AU13" s="49" t="str">
        <f t="shared" si="10"/>
        <v xml:space="preserve"> - </v>
      </c>
      <c r="AV13" s="49" t="str">
        <f t="shared" si="10"/>
        <v xml:space="preserve"> - </v>
      </c>
      <c r="AW13" s="49" t="str">
        <f t="shared" si="10"/>
        <v xml:space="preserve"> - </v>
      </c>
    </row>
    <row r="14" spans="1:49" s="23" customFormat="1" x14ac:dyDescent="0.2">
      <c r="A14" s="97"/>
      <c r="B14" s="96" t="s">
        <v>214</v>
      </c>
      <c r="C14" s="97"/>
      <c r="D14" s="97"/>
      <c r="E14" s="98"/>
      <c r="F14" s="99">
        <f xml:space="preserve"> 3.7- 3.7</f>
        <v>0</v>
      </c>
      <c r="G14" s="94">
        <f t="shared" si="1"/>
        <v>7</v>
      </c>
      <c r="H14" s="49">
        <f t="shared" ref="H14:O14" si="11">IF(ISBLANK(Valencia.A )," - ",Valencia.A)</f>
        <v>0</v>
      </c>
      <c r="I14" s="49">
        <f t="shared" si="11"/>
        <v>2</v>
      </c>
      <c r="J14" s="49">
        <f t="shared" si="11"/>
        <v>2</v>
      </c>
      <c r="K14" s="49" t="str">
        <f t="shared" si="11"/>
        <v xml:space="preserve"> - </v>
      </c>
      <c r="L14" s="49">
        <f t="shared" si="11"/>
        <v>1</v>
      </c>
      <c r="M14" s="49">
        <f t="shared" si="11"/>
        <v>0</v>
      </c>
      <c r="N14" s="49">
        <f t="shared" si="11"/>
        <v>1</v>
      </c>
      <c r="O14" s="49">
        <f t="shared" si="11"/>
        <v>1</v>
      </c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  <c r="AV14" s="94"/>
      <c r="AW14" s="94"/>
    </row>
    <row r="15" spans="1:49" s="23" customFormat="1" x14ac:dyDescent="0.2">
      <c r="B15" s="81" t="s">
        <v>447</v>
      </c>
      <c r="E15" s="25"/>
      <c r="F15" s="50">
        <v>3.6</v>
      </c>
      <c r="G15" s="49">
        <f>SUM(H15:AW15)</f>
        <v>9</v>
      </c>
      <c r="H15" s="94"/>
      <c r="I15" s="94"/>
      <c r="J15" s="94"/>
      <c r="K15" s="94"/>
      <c r="L15" s="94"/>
      <c r="M15" s="94"/>
      <c r="N15" s="94"/>
      <c r="O15" s="94"/>
      <c r="P15" s="49" t="str">
        <f t="shared" ref="P15:AW15" si="12">IF(ISBLANK(Bolasie.Y )," - ",Bolasie.Y)</f>
        <v xml:space="preserve"> - </v>
      </c>
      <c r="Q15" s="49">
        <f t="shared" si="12"/>
        <v>2</v>
      </c>
      <c r="R15" s="49">
        <f t="shared" si="12"/>
        <v>5</v>
      </c>
      <c r="S15" s="49">
        <f t="shared" si="12"/>
        <v>2</v>
      </c>
      <c r="T15" s="49" t="str">
        <f t="shared" si="12"/>
        <v xml:space="preserve"> - </v>
      </c>
      <c r="U15" s="49" t="str">
        <f t="shared" si="12"/>
        <v xml:space="preserve"> - </v>
      </c>
      <c r="V15" s="49" t="str">
        <f t="shared" si="12"/>
        <v xml:space="preserve"> - </v>
      </c>
      <c r="W15" s="49" t="str">
        <f t="shared" si="12"/>
        <v xml:space="preserve"> - </v>
      </c>
      <c r="X15" s="49" t="str">
        <f t="shared" si="12"/>
        <v xml:space="preserve"> - </v>
      </c>
      <c r="Y15" s="49" t="str">
        <f t="shared" si="12"/>
        <v xml:space="preserve"> - </v>
      </c>
      <c r="Z15" s="49" t="str">
        <f t="shared" si="12"/>
        <v xml:space="preserve"> - </v>
      </c>
      <c r="AA15" s="49" t="str">
        <f t="shared" si="12"/>
        <v xml:space="preserve"> - </v>
      </c>
      <c r="AB15" s="49" t="str">
        <f t="shared" si="12"/>
        <v xml:space="preserve"> - </v>
      </c>
      <c r="AC15" s="49" t="str">
        <f t="shared" si="12"/>
        <v xml:space="preserve"> - </v>
      </c>
      <c r="AD15" s="49" t="str">
        <f t="shared" si="12"/>
        <v xml:space="preserve"> - </v>
      </c>
      <c r="AE15" s="49" t="str">
        <f t="shared" si="12"/>
        <v xml:space="preserve"> - </v>
      </c>
      <c r="AF15" s="49" t="str">
        <f t="shared" si="12"/>
        <v xml:space="preserve"> - </v>
      </c>
      <c r="AG15" s="49" t="str">
        <f t="shared" si="12"/>
        <v xml:space="preserve"> - </v>
      </c>
      <c r="AH15" s="49" t="str">
        <f t="shared" si="12"/>
        <v xml:space="preserve"> - </v>
      </c>
      <c r="AI15" s="49" t="str">
        <f t="shared" si="12"/>
        <v xml:space="preserve"> - </v>
      </c>
      <c r="AJ15" s="49" t="str">
        <f t="shared" si="12"/>
        <v xml:space="preserve"> - </v>
      </c>
      <c r="AK15" s="49" t="str">
        <f t="shared" si="12"/>
        <v xml:space="preserve"> - </v>
      </c>
      <c r="AL15" s="49" t="str">
        <f t="shared" si="12"/>
        <v xml:space="preserve"> - </v>
      </c>
      <c r="AM15" s="49" t="str">
        <f t="shared" si="12"/>
        <v xml:space="preserve"> - </v>
      </c>
      <c r="AN15" s="49" t="str">
        <f t="shared" si="12"/>
        <v xml:space="preserve"> - </v>
      </c>
      <c r="AO15" s="49" t="str">
        <f t="shared" si="12"/>
        <v xml:space="preserve"> - </v>
      </c>
      <c r="AP15" s="49" t="str">
        <f t="shared" si="12"/>
        <v xml:space="preserve"> - </v>
      </c>
      <c r="AQ15" s="49" t="str">
        <f t="shared" si="12"/>
        <v xml:space="preserve"> - </v>
      </c>
      <c r="AR15" s="49" t="str">
        <f t="shared" si="12"/>
        <v xml:space="preserve"> - </v>
      </c>
      <c r="AS15" s="49" t="str">
        <f t="shared" si="12"/>
        <v xml:space="preserve"> - </v>
      </c>
      <c r="AT15" s="49" t="str">
        <f t="shared" si="12"/>
        <v xml:space="preserve"> - </v>
      </c>
      <c r="AU15" s="49" t="str">
        <f t="shared" si="12"/>
        <v xml:space="preserve"> - </v>
      </c>
      <c r="AV15" s="49" t="str">
        <f t="shared" si="12"/>
        <v xml:space="preserve"> - </v>
      </c>
      <c r="AW15" s="49" t="str">
        <f t="shared" si="12"/>
        <v xml:space="preserve"> - </v>
      </c>
    </row>
    <row r="16" spans="1:49" s="23" customFormat="1" x14ac:dyDescent="0.2">
      <c r="A16" s="97"/>
      <c r="B16" s="102" t="s">
        <v>191</v>
      </c>
      <c r="C16" s="97"/>
      <c r="D16" s="97"/>
      <c r="E16" s="98"/>
      <c r="F16" s="99">
        <f xml:space="preserve"> 4.2- 4.2</f>
        <v>0</v>
      </c>
      <c r="G16" s="94">
        <f t="shared" si="1"/>
        <v>22</v>
      </c>
      <c r="H16" s="49">
        <f t="shared" ref="H16:O16" si="13">IF(ISBLANK(Campbell.F )," - ",Campbell.F)</f>
        <v>2</v>
      </c>
      <c r="I16" s="49">
        <f t="shared" si="13"/>
        <v>2</v>
      </c>
      <c r="J16" s="49">
        <f t="shared" si="13"/>
        <v>1</v>
      </c>
      <c r="K16" s="49" t="str">
        <f t="shared" si="13"/>
        <v xml:space="preserve"> - </v>
      </c>
      <c r="L16" s="49">
        <f t="shared" si="13"/>
        <v>2</v>
      </c>
      <c r="M16" s="49">
        <f t="shared" si="13"/>
        <v>7</v>
      </c>
      <c r="N16" s="49">
        <f t="shared" si="13"/>
        <v>7</v>
      </c>
      <c r="O16" s="49">
        <f t="shared" si="13"/>
        <v>1</v>
      </c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</row>
    <row r="17" spans="1:49" s="23" customFormat="1" x14ac:dyDescent="0.2">
      <c r="B17" s="81" t="s">
        <v>197</v>
      </c>
      <c r="E17" s="25"/>
      <c r="F17" s="50">
        <v>11.5</v>
      </c>
      <c r="G17" s="49">
        <f>SUM(H17:AW17)</f>
        <v>10</v>
      </c>
      <c r="H17" s="94"/>
      <c r="I17" s="94"/>
      <c r="J17" s="94"/>
      <c r="K17" s="94"/>
      <c r="L17" s="94"/>
      <c r="M17" s="94"/>
      <c r="N17" s="94"/>
      <c r="O17" s="94"/>
      <c r="P17" s="49" t="str">
        <f t="shared" ref="P17:AW17" si="14">IF(ISBLANK(Welbeck.D )," - ",Welbeck.D)</f>
        <v xml:space="preserve"> - </v>
      </c>
      <c r="Q17" s="49">
        <f t="shared" si="14"/>
        <v>7</v>
      </c>
      <c r="R17" s="49">
        <f t="shared" si="14"/>
        <v>1</v>
      </c>
      <c r="S17" s="49">
        <f t="shared" si="14"/>
        <v>2</v>
      </c>
      <c r="T17" s="49" t="str">
        <f t="shared" si="14"/>
        <v xml:space="preserve"> - </v>
      </c>
      <c r="U17" s="49" t="str">
        <f t="shared" si="14"/>
        <v xml:space="preserve"> - </v>
      </c>
      <c r="V17" s="49" t="str">
        <f t="shared" si="14"/>
        <v xml:space="preserve"> - </v>
      </c>
      <c r="W17" s="49" t="str">
        <f t="shared" si="14"/>
        <v xml:space="preserve"> - </v>
      </c>
      <c r="X17" s="49" t="str">
        <f t="shared" si="14"/>
        <v xml:space="preserve"> - </v>
      </c>
      <c r="Y17" s="49" t="str">
        <f t="shared" si="14"/>
        <v xml:space="preserve"> - </v>
      </c>
      <c r="Z17" s="49" t="str">
        <f t="shared" si="14"/>
        <v xml:space="preserve"> - </v>
      </c>
      <c r="AA17" s="49" t="str">
        <f t="shared" si="14"/>
        <v xml:space="preserve"> - </v>
      </c>
      <c r="AB17" s="49" t="str">
        <f t="shared" si="14"/>
        <v xml:space="preserve"> - </v>
      </c>
      <c r="AC17" s="49" t="str">
        <f t="shared" si="14"/>
        <v xml:space="preserve"> - </v>
      </c>
      <c r="AD17" s="49" t="str">
        <f t="shared" si="14"/>
        <v xml:space="preserve"> - </v>
      </c>
      <c r="AE17" s="49" t="str">
        <f t="shared" si="14"/>
        <v xml:space="preserve"> - </v>
      </c>
      <c r="AF17" s="49" t="str">
        <f t="shared" si="14"/>
        <v xml:space="preserve"> - </v>
      </c>
      <c r="AG17" s="49" t="str">
        <f t="shared" si="14"/>
        <v xml:space="preserve"> - </v>
      </c>
      <c r="AH17" s="49" t="str">
        <f t="shared" si="14"/>
        <v xml:space="preserve"> - </v>
      </c>
      <c r="AI17" s="49" t="str">
        <f t="shared" si="14"/>
        <v xml:space="preserve"> - </v>
      </c>
      <c r="AJ17" s="49" t="str">
        <f t="shared" si="14"/>
        <v xml:space="preserve"> - </v>
      </c>
      <c r="AK17" s="49" t="str">
        <f t="shared" si="14"/>
        <v xml:space="preserve"> - </v>
      </c>
      <c r="AL17" s="49" t="str">
        <f t="shared" si="14"/>
        <v xml:space="preserve"> - </v>
      </c>
      <c r="AM17" s="49" t="str">
        <f t="shared" si="14"/>
        <v xml:space="preserve"> - </v>
      </c>
      <c r="AN17" s="49" t="str">
        <f t="shared" si="14"/>
        <v xml:space="preserve"> - </v>
      </c>
      <c r="AO17" s="49" t="str">
        <f t="shared" si="14"/>
        <v xml:space="preserve"> - </v>
      </c>
      <c r="AP17" s="49" t="str">
        <f t="shared" si="14"/>
        <v xml:space="preserve"> - </v>
      </c>
      <c r="AQ17" s="49" t="str">
        <f t="shared" si="14"/>
        <v xml:space="preserve"> - </v>
      </c>
      <c r="AR17" s="49" t="str">
        <f t="shared" si="14"/>
        <v xml:space="preserve"> - </v>
      </c>
      <c r="AS17" s="49" t="str">
        <f t="shared" si="14"/>
        <v xml:space="preserve"> - </v>
      </c>
      <c r="AT17" s="49" t="str">
        <f t="shared" si="14"/>
        <v xml:space="preserve"> - </v>
      </c>
      <c r="AU17" s="49" t="str">
        <f t="shared" si="14"/>
        <v xml:space="preserve"> - </v>
      </c>
      <c r="AV17" s="49" t="str">
        <f t="shared" si="14"/>
        <v xml:space="preserve"> - </v>
      </c>
      <c r="AW17" s="49" t="str">
        <f t="shared" si="14"/>
        <v xml:space="preserve"> - </v>
      </c>
    </row>
    <row r="18" spans="1:49" s="23" customFormat="1" x14ac:dyDescent="0.2">
      <c r="A18" s="97"/>
      <c r="B18" s="102" t="s">
        <v>628</v>
      </c>
      <c r="C18" s="97"/>
      <c r="D18" s="97"/>
      <c r="E18" s="98"/>
      <c r="F18" s="99">
        <f xml:space="preserve"> 4.1- 4.1</f>
        <v>0</v>
      </c>
      <c r="G18" s="94">
        <f t="shared" si="1"/>
        <v>20</v>
      </c>
      <c r="H18" s="49">
        <f t="shared" ref="H18:O18" si="15">IF(ISBLANK(Nugent.D )," - ",Nugent.D)</f>
        <v>2</v>
      </c>
      <c r="I18" s="49">
        <f t="shared" si="15"/>
        <v>2</v>
      </c>
      <c r="J18" s="49">
        <f t="shared" si="15"/>
        <v>5</v>
      </c>
      <c r="K18" s="49" t="str">
        <f t="shared" si="15"/>
        <v xml:space="preserve"> - </v>
      </c>
      <c r="L18" s="49">
        <f t="shared" si="15"/>
        <v>2</v>
      </c>
      <c r="M18" s="49">
        <f t="shared" si="15"/>
        <v>7</v>
      </c>
      <c r="N18" s="49">
        <f t="shared" si="15"/>
        <v>2</v>
      </c>
      <c r="O18" s="49">
        <f t="shared" si="15"/>
        <v>0</v>
      </c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I18" s="94"/>
      <c r="AJ18" s="94"/>
      <c r="AK18" s="94"/>
      <c r="AL18" s="94"/>
      <c r="AM18" s="94"/>
      <c r="AN18" s="94"/>
      <c r="AO18" s="94"/>
      <c r="AP18" s="94"/>
      <c r="AQ18" s="94"/>
      <c r="AR18" s="94"/>
      <c r="AS18" s="94"/>
      <c r="AT18" s="94"/>
      <c r="AU18" s="94"/>
      <c r="AV18" s="94"/>
      <c r="AW18" s="94"/>
    </row>
    <row r="19" spans="1:49" s="23" customFormat="1" x14ac:dyDescent="0.2">
      <c r="B19" t="s">
        <v>1217</v>
      </c>
      <c r="E19" s="25"/>
      <c r="F19" s="50">
        <v>6</v>
      </c>
      <c r="G19" s="49">
        <f>SUM(H19:AW19)</f>
        <v>20</v>
      </c>
      <c r="H19" s="94"/>
      <c r="I19" s="94"/>
      <c r="J19" s="94"/>
      <c r="K19" s="94"/>
      <c r="L19" s="94"/>
      <c r="M19" s="94"/>
      <c r="N19" s="94"/>
      <c r="O19" s="94"/>
      <c r="P19" s="49" t="str">
        <f t="shared" ref="P19:AW19" si="16">IF(ISBLANK(Sakho.D )," - ",Sakho.D)</f>
        <v xml:space="preserve"> - </v>
      </c>
      <c r="Q19" s="49">
        <f t="shared" si="16"/>
        <v>13</v>
      </c>
      <c r="R19" s="49">
        <f t="shared" si="16"/>
        <v>7</v>
      </c>
      <c r="S19" s="49">
        <f t="shared" si="16"/>
        <v>0</v>
      </c>
      <c r="T19" s="49" t="str">
        <f t="shared" si="16"/>
        <v xml:space="preserve"> - </v>
      </c>
      <c r="U19" s="49" t="str">
        <f t="shared" si="16"/>
        <v xml:space="preserve"> - </v>
      </c>
      <c r="V19" s="49" t="str">
        <f t="shared" si="16"/>
        <v xml:space="preserve"> - </v>
      </c>
      <c r="W19" s="49" t="str">
        <f t="shared" si="16"/>
        <v xml:space="preserve"> - </v>
      </c>
      <c r="X19" s="49" t="str">
        <f t="shared" si="16"/>
        <v xml:space="preserve"> - </v>
      </c>
      <c r="Y19" s="49" t="str">
        <f t="shared" si="16"/>
        <v xml:space="preserve"> - </v>
      </c>
      <c r="Z19" s="49" t="str">
        <f t="shared" si="16"/>
        <v xml:space="preserve"> - </v>
      </c>
      <c r="AA19" s="49" t="str">
        <f t="shared" si="16"/>
        <v xml:space="preserve"> - </v>
      </c>
      <c r="AB19" s="49" t="str">
        <f t="shared" si="16"/>
        <v xml:space="preserve"> - </v>
      </c>
      <c r="AC19" s="49" t="str">
        <f t="shared" si="16"/>
        <v xml:space="preserve"> - </v>
      </c>
      <c r="AD19" s="49" t="str">
        <f t="shared" si="16"/>
        <v xml:space="preserve"> - </v>
      </c>
      <c r="AE19" s="49" t="str">
        <f t="shared" si="16"/>
        <v xml:space="preserve"> - </v>
      </c>
      <c r="AF19" s="49" t="str">
        <f t="shared" si="16"/>
        <v xml:space="preserve"> - </v>
      </c>
      <c r="AG19" s="49" t="str">
        <f t="shared" si="16"/>
        <v xml:space="preserve"> - </v>
      </c>
      <c r="AH19" s="49" t="str">
        <f t="shared" si="16"/>
        <v xml:space="preserve"> - </v>
      </c>
      <c r="AI19" s="49" t="str">
        <f t="shared" si="16"/>
        <v xml:space="preserve"> - </v>
      </c>
      <c r="AJ19" s="49" t="str">
        <f t="shared" si="16"/>
        <v xml:space="preserve"> - </v>
      </c>
      <c r="AK19" s="49" t="str">
        <f t="shared" si="16"/>
        <v xml:space="preserve"> - </v>
      </c>
      <c r="AL19" s="49" t="str">
        <f t="shared" si="16"/>
        <v xml:space="preserve"> - </v>
      </c>
      <c r="AM19" s="49" t="str">
        <f t="shared" si="16"/>
        <v xml:space="preserve"> - </v>
      </c>
      <c r="AN19" s="49" t="str">
        <f t="shared" si="16"/>
        <v xml:space="preserve"> - </v>
      </c>
      <c r="AO19" s="49" t="str">
        <f t="shared" si="16"/>
        <v xml:space="preserve"> - </v>
      </c>
      <c r="AP19" s="49" t="str">
        <f t="shared" si="16"/>
        <v xml:space="preserve"> - </v>
      </c>
      <c r="AQ19" s="49" t="str">
        <f t="shared" si="16"/>
        <v xml:space="preserve"> - </v>
      </c>
      <c r="AR19" s="49" t="str">
        <f t="shared" si="16"/>
        <v xml:space="preserve"> - </v>
      </c>
      <c r="AS19" s="49" t="str">
        <f t="shared" si="16"/>
        <v xml:space="preserve"> - </v>
      </c>
      <c r="AT19" s="49" t="str">
        <f t="shared" si="16"/>
        <v xml:space="preserve"> - </v>
      </c>
      <c r="AU19" s="49" t="str">
        <f t="shared" si="16"/>
        <v xml:space="preserve"> - </v>
      </c>
      <c r="AV19" s="49" t="str">
        <f t="shared" si="16"/>
        <v xml:space="preserve"> - </v>
      </c>
      <c r="AW19" s="49" t="str">
        <f t="shared" si="16"/>
        <v xml:space="preserve"> - </v>
      </c>
    </row>
    <row r="22" spans="1:49" x14ac:dyDescent="0.2">
      <c r="F22" s="16">
        <f t="shared" ref="F22:AU22" si="17">SUM(F4:F21)</f>
        <v>74.400000000000006</v>
      </c>
      <c r="G22" s="64">
        <f t="shared" si="17"/>
        <v>307</v>
      </c>
      <c r="H22" s="13">
        <f t="shared" si="17"/>
        <v>29</v>
      </c>
      <c r="I22" s="13">
        <f t="shared" si="17"/>
        <v>36</v>
      </c>
      <c r="J22" s="13">
        <f t="shared" si="17"/>
        <v>19</v>
      </c>
      <c r="K22" s="13">
        <f t="shared" si="17"/>
        <v>0</v>
      </c>
      <c r="L22" s="13">
        <f t="shared" si="17"/>
        <v>34</v>
      </c>
      <c r="M22" s="13">
        <f t="shared" si="17"/>
        <v>29</v>
      </c>
      <c r="N22" s="13">
        <f t="shared" si="17"/>
        <v>34</v>
      </c>
      <c r="O22" s="13">
        <f t="shared" si="17"/>
        <v>29</v>
      </c>
      <c r="P22" s="13">
        <f t="shared" si="17"/>
        <v>0</v>
      </c>
      <c r="Q22" s="13">
        <f t="shared" si="17"/>
        <v>41</v>
      </c>
      <c r="R22" s="13">
        <f t="shared" si="17"/>
        <v>33</v>
      </c>
      <c r="S22" s="13">
        <f t="shared" si="17"/>
        <v>23</v>
      </c>
      <c r="T22" s="13">
        <f t="shared" si="17"/>
        <v>0</v>
      </c>
      <c r="U22" s="13">
        <f t="shared" si="17"/>
        <v>0</v>
      </c>
      <c r="V22" s="13">
        <f t="shared" si="17"/>
        <v>0</v>
      </c>
      <c r="W22" s="13">
        <f t="shared" si="17"/>
        <v>0</v>
      </c>
      <c r="X22" s="13">
        <f t="shared" si="17"/>
        <v>0</v>
      </c>
      <c r="Y22" s="13">
        <f t="shared" si="17"/>
        <v>0</v>
      </c>
      <c r="Z22" s="13">
        <f t="shared" si="17"/>
        <v>0</v>
      </c>
      <c r="AA22" s="13">
        <f t="shared" si="17"/>
        <v>0</v>
      </c>
      <c r="AB22" s="13">
        <f t="shared" si="17"/>
        <v>0</v>
      </c>
      <c r="AC22" s="13">
        <f t="shared" si="17"/>
        <v>0</v>
      </c>
      <c r="AD22" s="13">
        <f t="shared" si="17"/>
        <v>0</v>
      </c>
      <c r="AE22" s="13">
        <f t="shared" si="17"/>
        <v>0</v>
      </c>
      <c r="AF22" s="13">
        <f t="shared" si="17"/>
        <v>0</v>
      </c>
      <c r="AG22" s="13">
        <f t="shared" si="17"/>
        <v>0</v>
      </c>
      <c r="AH22" s="13">
        <f t="shared" si="17"/>
        <v>0</v>
      </c>
      <c r="AI22" s="13">
        <f t="shared" si="17"/>
        <v>0</v>
      </c>
      <c r="AJ22" s="13">
        <f t="shared" si="17"/>
        <v>0</v>
      </c>
      <c r="AK22" s="13">
        <f t="shared" si="17"/>
        <v>0</v>
      </c>
      <c r="AL22" s="13">
        <f t="shared" si="17"/>
        <v>0</v>
      </c>
      <c r="AM22" s="13">
        <f t="shared" si="17"/>
        <v>0</v>
      </c>
      <c r="AN22" s="13">
        <f t="shared" si="17"/>
        <v>0</v>
      </c>
      <c r="AO22" s="13">
        <f t="shared" si="17"/>
        <v>0</v>
      </c>
      <c r="AP22" s="13">
        <f t="shared" si="17"/>
        <v>0</v>
      </c>
      <c r="AQ22" s="13">
        <f t="shared" si="17"/>
        <v>0</v>
      </c>
      <c r="AR22" s="13">
        <f t="shared" si="17"/>
        <v>0</v>
      </c>
      <c r="AS22" s="13">
        <f t="shared" si="17"/>
        <v>0</v>
      </c>
      <c r="AT22" s="13">
        <f t="shared" si="17"/>
        <v>0</v>
      </c>
      <c r="AU22" s="13">
        <f t="shared" si="17"/>
        <v>0</v>
      </c>
      <c r="AV22" s="13">
        <f t="shared" ref="AV22:AW22" si="18">SUM(AV4:AV21)</f>
        <v>0</v>
      </c>
      <c r="AW22" s="13">
        <f t="shared" si="18"/>
        <v>0</v>
      </c>
    </row>
    <row r="23" spans="1:49" x14ac:dyDescent="0.2">
      <c r="G23" s="13" t="s">
        <v>46</v>
      </c>
      <c r="H23" s="13">
        <f>RANK(H22,Scores!H3:H18)</f>
        <v>3</v>
      </c>
      <c r="I23" s="13">
        <f>RANK(I22,Scores!I3:I18)</f>
        <v>3</v>
      </c>
      <c r="J23" s="13">
        <f>RANK(J22,Scores!J3:J18)</f>
        <v>11</v>
      </c>
      <c r="K23" s="13">
        <f>RANK(K22,Scores!K3:K18)</f>
        <v>1</v>
      </c>
      <c r="L23" s="13">
        <f>RANK(L22,Scores!L3:L18)</f>
        <v>3</v>
      </c>
      <c r="M23" s="13">
        <f>RANK(M22,Scores!M3:M18)</f>
        <v>3</v>
      </c>
      <c r="N23" s="13">
        <f>RANK(N22,Scores!N3:N18)</f>
        <v>3</v>
      </c>
      <c r="O23" s="13">
        <f>RANK(O22,Scores!O3:O18)</f>
        <v>4</v>
      </c>
      <c r="P23" s="13">
        <f>RANK(P22,Scores!P3:P18)</f>
        <v>1</v>
      </c>
      <c r="Q23" s="13">
        <f>RANK(Q22,Scores!Q3:Q18)</f>
        <v>2</v>
      </c>
      <c r="R23" s="13">
        <f>RANK(R22,Scores!R3:R18)</f>
        <v>7</v>
      </c>
      <c r="S23" s="13">
        <f>RANK(S22,Scores!S3:S18)</f>
        <v>11</v>
      </c>
      <c r="T23" s="13">
        <f>RANK(T22,Scores!T3:T18)</f>
        <v>1</v>
      </c>
      <c r="U23" s="13">
        <f>RANK(U22,Scores!U3:U18)</f>
        <v>1</v>
      </c>
      <c r="V23" s="13">
        <f>RANK(V22,Scores!V3:V18)</f>
        <v>1</v>
      </c>
      <c r="W23" s="13">
        <f>RANK(W22,Scores!W3:W18)</f>
        <v>1</v>
      </c>
      <c r="X23" s="13">
        <f>RANK(X22,Scores!X3:X18)</f>
        <v>1</v>
      </c>
      <c r="Y23" s="13">
        <f>RANK(Y22,Scores!Y3:Y18)</f>
        <v>1</v>
      </c>
      <c r="Z23" s="13">
        <f>RANK(Z22,Scores!Z3:Z18)</f>
        <v>1</v>
      </c>
      <c r="AA23" s="13">
        <f>RANK(AA22,Scores!AA3:AA18)</f>
        <v>1</v>
      </c>
      <c r="AB23" s="13">
        <f>RANK(AB22,Scores!AB3:AB18)</f>
        <v>1</v>
      </c>
      <c r="AC23" s="13">
        <f>RANK(AC22,Scores!AC3:AC18)</f>
        <v>1</v>
      </c>
      <c r="AD23" s="13">
        <f>RANK(AD22,Scores!AD3:AD18)</f>
        <v>1</v>
      </c>
      <c r="AE23" s="13">
        <f>RANK(AE22,Scores!AE3:AE18)</f>
        <v>1</v>
      </c>
      <c r="AF23" s="13">
        <f>RANK(AF22,Scores!AF3:AF18)</f>
        <v>1</v>
      </c>
      <c r="AG23" s="13">
        <f>RANK(AG22,Scores!AG3:AG18)</f>
        <v>1</v>
      </c>
      <c r="AH23" s="13">
        <f>RANK(AH22,Scores!AH3:AH18)</f>
        <v>1</v>
      </c>
      <c r="AI23" s="13">
        <f>RANK(AI22,Scores!AI3:AI18)</f>
        <v>1</v>
      </c>
      <c r="AJ23" s="13">
        <f>RANK(AJ22,Scores!AJ3:AJ18)</f>
        <v>1</v>
      </c>
      <c r="AK23" s="13">
        <f>RANK(AK22,Scores!AK3:AK18)</f>
        <v>1</v>
      </c>
      <c r="AL23" s="13">
        <f>RANK(AL22,Scores!AL3:AL18)</f>
        <v>1</v>
      </c>
      <c r="AM23" s="13">
        <f>RANK(AM22,Scores!AM3:AM18)</f>
        <v>1</v>
      </c>
      <c r="AN23" s="13">
        <f>RANK(AN22,Scores!AN3:AN18)</f>
        <v>1</v>
      </c>
      <c r="AO23" s="13">
        <f>RANK(AO22,Scores!AO3:AO18)</f>
        <v>1</v>
      </c>
      <c r="AP23" s="13">
        <f>RANK(AP22,Scores!AP3:AP18)</f>
        <v>1</v>
      </c>
      <c r="AQ23" s="13">
        <f>RANK(AQ22,Scores!AQ3:AQ18)</f>
        <v>1</v>
      </c>
      <c r="AR23" s="13">
        <f>RANK(AR22,Scores!AR3:AR18)</f>
        <v>1</v>
      </c>
      <c r="AS23" s="13">
        <f>RANK(AS22,Scores!AS3:AS18)</f>
        <v>1</v>
      </c>
      <c r="AT23" s="13">
        <f>RANK(AT22,Scores!AT3:AT18)</f>
        <v>1</v>
      </c>
      <c r="AU23" s="13">
        <f>RANK(AU22,Scores!AU3:AU18)</f>
        <v>1</v>
      </c>
      <c r="AV23" s="13">
        <f>RANK(AV22,Scores!AV3:AV18)</f>
        <v>1</v>
      </c>
      <c r="AW23" s="13">
        <f>RANK(AW22,Scores!AW3:AW18)</f>
        <v>1</v>
      </c>
    </row>
    <row r="24" spans="1:49" x14ac:dyDescent="0.2">
      <c r="B24" s="10" t="s">
        <v>65</v>
      </c>
      <c r="F24" s="25">
        <f>75-F22</f>
        <v>0.59999999999999432</v>
      </c>
    </row>
    <row r="25" spans="1:49" x14ac:dyDescent="0.2">
      <c r="G25" s="13" t="s">
        <v>2</v>
      </c>
      <c r="H25" s="13">
        <f>H22</f>
        <v>29</v>
      </c>
      <c r="I25" s="13">
        <f t="shared" ref="I25:R25" si="19">H25+I22</f>
        <v>65</v>
      </c>
      <c r="J25" s="13">
        <f t="shared" si="19"/>
        <v>84</v>
      </c>
      <c r="K25" s="13">
        <f t="shared" si="19"/>
        <v>84</v>
      </c>
      <c r="L25" s="13">
        <f t="shared" si="19"/>
        <v>118</v>
      </c>
      <c r="M25" s="13">
        <f t="shared" si="19"/>
        <v>147</v>
      </c>
      <c r="N25" s="13">
        <f t="shared" si="19"/>
        <v>181</v>
      </c>
      <c r="O25" s="13">
        <f t="shared" si="19"/>
        <v>210</v>
      </c>
      <c r="P25" s="13">
        <f t="shared" si="19"/>
        <v>210</v>
      </c>
      <c r="Q25" s="13">
        <f t="shared" si="19"/>
        <v>251</v>
      </c>
      <c r="R25" s="13">
        <f t="shared" si="19"/>
        <v>284</v>
      </c>
      <c r="S25" s="13">
        <f t="shared" ref="S25:AB25" si="20">R25+S22</f>
        <v>307</v>
      </c>
      <c r="T25" s="13">
        <f t="shared" si="20"/>
        <v>307</v>
      </c>
      <c r="U25" s="13">
        <f t="shared" si="20"/>
        <v>307</v>
      </c>
      <c r="V25" s="13">
        <f t="shared" si="20"/>
        <v>307</v>
      </c>
      <c r="W25" s="13">
        <f t="shared" si="20"/>
        <v>307</v>
      </c>
      <c r="X25" s="13">
        <f t="shared" si="20"/>
        <v>307</v>
      </c>
      <c r="Y25" s="13">
        <f t="shared" si="20"/>
        <v>307</v>
      </c>
      <c r="Z25" s="13">
        <f t="shared" si="20"/>
        <v>307</v>
      </c>
      <c r="AA25" s="13">
        <f t="shared" si="20"/>
        <v>307</v>
      </c>
      <c r="AB25" s="13">
        <f t="shared" si="20"/>
        <v>307</v>
      </c>
      <c r="AC25" s="13">
        <f t="shared" ref="AC25:AL25" si="21">AB25+AC22</f>
        <v>307</v>
      </c>
      <c r="AD25" s="13">
        <f t="shared" si="21"/>
        <v>307</v>
      </c>
      <c r="AE25" s="13">
        <f t="shared" si="21"/>
        <v>307</v>
      </c>
      <c r="AF25" s="13">
        <f t="shared" si="21"/>
        <v>307</v>
      </c>
      <c r="AG25" s="13">
        <f t="shared" si="21"/>
        <v>307</v>
      </c>
      <c r="AH25" s="13">
        <f t="shared" si="21"/>
        <v>307</v>
      </c>
      <c r="AI25" s="13">
        <f t="shared" si="21"/>
        <v>307</v>
      </c>
      <c r="AJ25" s="13">
        <f t="shared" si="21"/>
        <v>307</v>
      </c>
      <c r="AK25" s="13">
        <f t="shared" si="21"/>
        <v>307</v>
      </c>
      <c r="AL25" s="13">
        <f t="shared" si="21"/>
        <v>307</v>
      </c>
      <c r="AM25" s="13">
        <f t="shared" ref="AM25:AT25" si="22">AL25+AM22</f>
        <v>307</v>
      </c>
      <c r="AN25" s="13">
        <f t="shared" si="22"/>
        <v>307</v>
      </c>
      <c r="AO25" s="13">
        <f t="shared" si="22"/>
        <v>307</v>
      </c>
      <c r="AP25" s="13">
        <f t="shared" si="22"/>
        <v>307</v>
      </c>
      <c r="AQ25" s="13">
        <f t="shared" si="22"/>
        <v>307</v>
      </c>
      <c r="AR25" s="13">
        <f t="shared" si="22"/>
        <v>307</v>
      </c>
      <c r="AS25" s="13">
        <f t="shared" si="22"/>
        <v>307</v>
      </c>
      <c r="AT25" s="13">
        <f t="shared" si="22"/>
        <v>307</v>
      </c>
      <c r="AU25" s="13">
        <f>AT25+AU22</f>
        <v>307</v>
      </c>
      <c r="AV25" s="13">
        <f t="shared" ref="AV25:AW25" si="23">AU25+AV22</f>
        <v>307</v>
      </c>
      <c r="AW25" s="13">
        <f t="shared" si="23"/>
        <v>307</v>
      </c>
    </row>
    <row r="26" spans="1:49" x14ac:dyDescent="0.2">
      <c r="G26" s="13" t="s">
        <v>47</v>
      </c>
      <c r="H26" s="13">
        <f>RANK(H25,TotalScores!H3:H18)</f>
        <v>3</v>
      </c>
      <c r="I26" s="13">
        <f>RANK(I25,TotalScores!I3:I18)</f>
        <v>2</v>
      </c>
      <c r="J26" s="13">
        <f>RANK(J25,TotalScores!J3:J18)</f>
        <v>5</v>
      </c>
      <c r="K26" s="13">
        <f>RANK(K25,TotalScores!K3:K18)</f>
        <v>5</v>
      </c>
      <c r="L26" s="13">
        <f>RANK(L25,TotalScores!L3:L18)</f>
        <v>5</v>
      </c>
      <c r="M26" s="13">
        <f>RANK(M25,TotalScores!M3:M18)</f>
        <v>4</v>
      </c>
      <c r="N26" s="13">
        <f>RANK(N25,TotalScores!N3:N18)</f>
        <v>4</v>
      </c>
      <c r="O26" s="13">
        <f>RANK(O25,TotalScores!O3:O18)</f>
        <v>4</v>
      </c>
      <c r="P26" s="13">
        <f>RANK(P25,TotalScores!P3:P18)</f>
        <v>4</v>
      </c>
      <c r="Q26" s="13">
        <f>RANK(Q25,TotalScores!Q3:Q18)</f>
        <v>3</v>
      </c>
      <c r="R26" s="13">
        <f>RANK(R25,TotalScores!R3:R18)</f>
        <v>2</v>
      </c>
      <c r="S26" s="13">
        <f>RANK(S25,TotalScores!S3:S18)</f>
        <v>3</v>
      </c>
      <c r="T26" s="13">
        <f>RANK(T25,TotalScores!T3:T18)</f>
        <v>3</v>
      </c>
      <c r="U26" s="13">
        <f>RANK(U25,TotalScores!U3:U18)</f>
        <v>3</v>
      </c>
      <c r="V26" s="13">
        <f>RANK(V25,TotalScores!V3:V18)</f>
        <v>3</v>
      </c>
      <c r="W26" s="13">
        <f>RANK(W25,TotalScores!W3:W18)</f>
        <v>3</v>
      </c>
      <c r="X26" s="13">
        <f>RANK(X25,TotalScores!X3:X18)</f>
        <v>3</v>
      </c>
      <c r="Y26" s="13">
        <f>RANK(Y25,TotalScores!Y3:Y18)</f>
        <v>3</v>
      </c>
      <c r="Z26" s="13">
        <f>RANK(Z25,TotalScores!Z3:Z18)</f>
        <v>3</v>
      </c>
      <c r="AA26" s="13">
        <f>RANK(AA25,TotalScores!AA3:AA18)</f>
        <v>3</v>
      </c>
      <c r="AB26" s="13">
        <f>RANK(AB25,TotalScores!AB3:AB18)</f>
        <v>3</v>
      </c>
      <c r="AC26" s="13">
        <f>RANK(AC25,TotalScores!AC3:AC18)</f>
        <v>3</v>
      </c>
      <c r="AD26" s="13">
        <f>RANK(AD25,TotalScores!AD3:AD18)</f>
        <v>3</v>
      </c>
      <c r="AE26" s="13">
        <f>RANK(AE25,TotalScores!AE3:AE18)</f>
        <v>3</v>
      </c>
      <c r="AF26" s="13">
        <f>RANK(AF25,TotalScores!AF3:AF18)</f>
        <v>3</v>
      </c>
      <c r="AG26" s="13">
        <f>RANK(AG25,TotalScores!AG3:AG18)</f>
        <v>3</v>
      </c>
      <c r="AH26" s="13">
        <f>RANK(AH25,TotalScores!AH3:AH18)</f>
        <v>3</v>
      </c>
      <c r="AI26" s="13">
        <f>RANK(AI25,TotalScores!AI3:AI18)</f>
        <v>3</v>
      </c>
      <c r="AJ26" s="13">
        <f>RANK(AJ25,TotalScores!AJ3:AJ18)</f>
        <v>3</v>
      </c>
      <c r="AK26" s="13">
        <f>RANK(AK25,TotalScores!AK3:AK18)</f>
        <v>3</v>
      </c>
      <c r="AL26" s="13">
        <f>RANK(AL25,TotalScores!AL3:AL18)</f>
        <v>3</v>
      </c>
      <c r="AM26" s="13">
        <f>RANK(AM25,TotalScores!AM3:AM18)</f>
        <v>3</v>
      </c>
      <c r="AN26" s="13">
        <f>RANK(AN25,TotalScores!AN3:AN18)</f>
        <v>3</v>
      </c>
      <c r="AO26" s="13">
        <f>RANK(AO25,TotalScores!AO3:AO18)</f>
        <v>3</v>
      </c>
      <c r="AP26" s="13">
        <f>RANK(AP25,TotalScores!AP3:AP18)</f>
        <v>3</v>
      </c>
      <c r="AQ26" s="13">
        <f>RANK(AQ25,TotalScores!AQ3:AQ18)</f>
        <v>3</v>
      </c>
      <c r="AR26" s="13">
        <f>RANK(AR25,TotalScores!AR3:AR18)</f>
        <v>3</v>
      </c>
      <c r="AS26" s="13">
        <f>RANK(AS25,TotalScores!AS3:AS18)</f>
        <v>3</v>
      </c>
      <c r="AT26" s="13">
        <f>RANK(AT25,TotalScores!AT3:AT18)</f>
        <v>3</v>
      </c>
      <c r="AU26" s="13">
        <f>RANK(AU25,TotalScores!AU3:AU18)</f>
        <v>3</v>
      </c>
      <c r="AV26" s="13">
        <f>RANK(AV25,TotalScores!AV3:AV18)</f>
        <v>3</v>
      </c>
      <c r="AW26" s="13">
        <f>RANK(AW25,TotalScores!AW3:AW18)</f>
        <v>3</v>
      </c>
    </row>
  </sheetData>
  <phoneticPr fontId="0" type="noConversion"/>
  <dataValidations count="5">
    <dataValidation type="list" showInputMessage="1" showErrorMessage="1" errorTitle="stop" sqref="B16:D19">
      <formula1>PlayerListFwd</formula1>
    </dataValidation>
    <dataValidation type="list" showInputMessage="1" showErrorMessage="1" errorTitle="stop" sqref="B14:D15">
      <formula1>PlayerListMidFwd</formula1>
    </dataValidation>
    <dataValidation type="list" showInputMessage="1" showErrorMessage="1" errorTitle="stop" sqref="B10:D13">
      <formula1>PlayerListMid</formula1>
    </dataValidation>
    <dataValidation type="list" showInputMessage="1" showErrorMessage="1" errorTitle="stop" sqref="C5:D9 B5:B8">
      <formula1>PlayerListDef</formula1>
    </dataValidation>
    <dataValidation type="list" showInputMessage="1" showErrorMessage="1" errorTitle="stop" sqref="B4:D4">
      <formula1>PlayerListGK</formula1>
    </dataValidation>
  </dataValidations>
  <hyperlinks>
    <hyperlink ref="B4" r:id="rId1" display="https://fantasyfootball.telegraph.co.uk/premierleague/statistics/points/1004"/>
    <hyperlink ref="B5" r:id="rId2" display="https://fantasyfootball.telegraph.co.uk/premierleague/statistics/points/2022"/>
    <hyperlink ref="B6" r:id="rId3" display="https://fantasyfootball.telegraph.co.uk/premierleague/statistics/points/2031"/>
    <hyperlink ref="B7" r:id="rId4" display="https://fantasyfootball.telegraph.co.uk/premierleague/statistics/points/2038"/>
    <hyperlink ref="B9" r:id="rId5" display="https://fantasyfootball.telegraph.co.uk/premierleague/statistics/points/2144"/>
    <hyperlink ref="B10" r:id="rId6" display="https://fantasyfootball.telegraph.co.uk/premierleague/statistics/points/3003"/>
    <hyperlink ref="B11" r:id="rId7" display="https://fantasyfootball.telegraph.co.uk/premierleague/statistics/points/3007"/>
    <hyperlink ref="B12" r:id="rId8" display="https://fantasyfootball.telegraph.co.uk/premierleague/statistics/points/3137"/>
    <hyperlink ref="B14" r:id="rId9" display="https://fantasyfootball.telegraph.co.uk/premierleague/statistics/points/3028"/>
    <hyperlink ref="B16" r:id="rId10" display="https://fantasyfootball.telegraph.co.uk/premierleague/statistics/points/4060"/>
    <hyperlink ref="B18" r:id="rId11" display="https://fantasyfootball.telegraph.co.uk/premierleague/statistics/points/4131"/>
    <hyperlink ref="B8" r:id="rId12" display="https://fantasyfootball.telegraph.co.uk/premierleague/statistics/points/2260"/>
    <hyperlink ref="B13" r:id="rId13" display="https://fantasyfootball.telegraph.co.uk/premierleague/statistics/points/3243"/>
    <hyperlink ref="B15" r:id="rId14" display="https://fantasyfootball.telegraph.co.uk/premierleague/statistics/points/3142"/>
    <hyperlink ref="B17" r:id="rId15" display="https://fantasyfootball.telegraph.co.uk/premierleague/statistics/points/4030"/>
    <hyperlink ref="B19" r:id="rId16" display="https://fantasyfootball.telegraph.co.uk/premierleague/statistics/points/4158"/>
  </hyperlinks>
  <printOptions gridLines="1" gridLinesSet="0"/>
  <pageMargins left="0.75" right="0.75" top="1" bottom="1" header="0.5" footer="0.5"/>
  <pageSetup orientation="portrait" horizontalDpi="204" verticalDpi="196" r:id="rId17"/>
  <headerFooter alignWithMargins="0">
    <oddHeader>&amp;A</oddHeader>
    <oddFooter>Page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W36"/>
  <sheetViews>
    <sheetView workbookViewId="0">
      <pane xSplit="7" ySplit="3" topLeftCell="H4" activePane="bottomRight" state="frozen"/>
      <selection activeCell="A24" sqref="A24"/>
      <selection pane="topRight" activeCell="A24" sqref="A24"/>
      <selection pane="bottomLeft" activeCell="A24" sqref="A24"/>
      <selection pane="bottomRight" activeCell="B17" sqref="B17"/>
    </sheetView>
  </sheetViews>
  <sheetFormatPr defaultRowHeight="12.75" x14ac:dyDescent="0.2"/>
  <cols>
    <col min="1" max="1" width="9.140625" hidden="1" customWidth="1"/>
    <col min="2" max="2" width="18.5703125" customWidth="1"/>
    <col min="3" max="4" width="19" hidden="1" customWidth="1"/>
    <col min="5" max="5" width="2.5703125" hidden="1" customWidth="1"/>
    <col min="6" max="6" width="5.28515625" style="4" customWidth="1"/>
    <col min="7" max="7" width="11.140625" style="2" customWidth="1"/>
    <col min="8" max="48" width="10.140625" style="2" customWidth="1"/>
  </cols>
  <sheetData>
    <row r="1" spans="1:49" ht="20.25" x14ac:dyDescent="0.3">
      <c r="B1" s="1" t="s">
        <v>266</v>
      </c>
      <c r="C1" s="1"/>
      <c r="D1" s="1"/>
      <c r="E1" s="1"/>
    </row>
    <row r="2" spans="1:49" x14ac:dyDescent="0.2">
      <c r="B2" t="s">
        <v>0</v>
      </c>
      <c r="F2" s="4" t="s">
        <v>1</v>
      </c>
      <c r="G2" s="2" t="s">
        <v>2</v>
      </c>
      <c r="H2" s="21">
        <f>Scores!H1</f>
        <v>41870</v>
      </c>
      <c r="I2" s="21">
        <f>Scores!I1</f>
        <v>41877</v>
      </c>
      <c r="J2" s="21">
        <f>Scores!J1</f>
        <v>41884</v>
      </c>
      <c r="K2" s="21">
        <f>Scores!K1</f>
        <v>41891</v>
      </c>
      <c r="L2" s="21">
        <f>Scores!L1</f>
        <v>41898</v>
      </c>
      <c r="M2" s="21">
        <f>Scores!M1</f>
        <v>41905</v>
      </c>
      <c r="N2" s="21">
        <f>Scores!N1</f>
        <v>41912</v>
      </c>
      <c r="O2" s="21">
        <f>Scores!O1</f>
        <v>41919</v>
      </c>
      <c r="P2" s="21">
        <f>Scores!P1</f>
        <v>41926</v>
      </c>
      <c r="Q2" s="21">
        <f>Scores!Q1</f>
        <v>41933</v>
      </c>
      <c r="R2" s="21">
        <f>Scores!R1</f>
        <v>41940</v>
      </c>
      <c r="S2" s="21">
        <f>Scores!S1</f>
        <v>41947</v>
      </c>
      <c r="T2" s="21">
        <f>Scores!T1</f>
        <v>41954</v>
      </c>
      <c r="U2" s="21">
        <f>Scores!U1</f>
        <v>41961</v>
      </c>
      <c r="V2" s="21">
        <f>Scores!V1</f>
        <v>41968</v>
      </c>
      <c r="W2" s="21">
        <f>Scores!W1</f>
        <v>41975</v>
      </c>
      <c r="X2" s="21">
        <f>Scores!X1</f>
        <v>41982</v>
      </c>
      <c r="Y2" s="21">
        <f>Scores!Y1</f>
        <v>41989</v>
      </c>
      <c r="Z2" s="21">
        <f>Scores!Z1</f>
        <v>41996</v>
      </c>
      <c r="AA2" s="21">
        <f>Scores!AA1</f>
        <v>42003</v>
      </c>
      <c r="AB2" s="21">
        <f>Scores!AB1</f>
        <v>42010</v>
      </c>
      <c r="AC2" s="21">
        <f>Scores!AC1</f>
        <v>42017</v>
      </c>
      <c r="AD2" s="21">
        <f>Scores!AD1</f>
        <v>42024</v>
      </c>
      <c r="AE2" s="21">
        <f>Scores!AE1</f>
        <v>42031</v>
      </c>
      <c r="AF2" s="21">
        <f>Scores!AF1</f>
        <v>42038</v>
      </c>
      <c r="AG2" s="21">
        <f>Scores!AG1</f>
        <v>42045</v>
      </c>
      <c r="AH2" s="21">
        <f>Scores!AH1</f>
        <v>42052</v>
      </c>
      <c r="AI2" s="21">
        <f>Scores!AI1</f>
        <v>42059</v>
      </c>
      <c r="AJ2" s="21">
        <f>Scores!AJ1</f>
        <v>42066</v>
      </c>
      <c r="AK2" s="21">
        <f>Scores!AK1</f>
        <v>42073</v>
      </c>
      <c r="AL2" s="21">
        <f>Scores!AL1</f>
        <v>42080</v>
      </c>
      <c r="AM2" s="21">
        <f>Scores!AM1</f>
        <v>42087</v>
      </c>
      <c r="AN2" s="21">
        <f>Scores!AN1</f>
        <v>42094</v>
      </c>
      <c r="AO2" s="21">
        <f>Scores!AO1</f>
        <v>42101</v>
      </c>
      <c r="AP2" s="21">
        <f>Scores!AP1</f>
        <v>42108</v>
      </c>
      <c r="AQ2" s="21">
        <f>Scores!AQ1</f>
        <v>42115</v>
      </c>
      <c r="AR2" s="21">
        <f>Scores!AR1</f>
        <v>42122</v>
      </c>
      <c r="AS2" s="21">
        <f>Scores!AS1</f>
        <v>42129</v>
      </c>
      <c r="AT2" s="21">
        <f>Scores!AT1</f>
        <v>42136</v>
      </c>
      <c r="AU2" s="21">
        <f>Scores!AU1</f>
        <v>42143</v>
      </c>
      <c r="AV2" s="21">
        <f>Scores!AV1</f>
        <v>42150</v>
      </c>
    </row>
    <row r="3" spans="1:49" x14ac:dyDescent="0.2">
      <c r="H3" s="21" t="str">
        <f>Scores!H2</f>
        <v>Week 1</v>
      </c>
      <c r="I3" s="21" t="str">
        <f>Scores!I2</f>
        <v>Week 2</v>
      </c>
      <c r="J3" s="21" t="str">
        <f>Scores!J2</f>
        <v>Week 3</v>
      </c>
      <c r="K3" s="21" t="str">
        <f>Scores!K2</f>
        <v>Week 4</v>
      </c>
      <c r="L3" s="21" t="str">
        <f>Scores!L2</f>
        <v>Week 5</v>
      </c>
      <c r="M3" s="21" t="str">
        <f>Scores!M2</f>
        <v>Week 6</v>
      </c>
      <c r="N3" s="21" t="str">
        <f>Scores!N2</f>
        <v>Week 7</v>
      </c>
      <c r="O3" s="21" t="str">
        <f>Scores!O2</f>
        <v>Week 8</v>
      </c>
      <c r="P3" s="21" t="str">
        <f>Scores!P2</f>
        <v>Week 9</v>
      </c>
      <c r="Q3" s="21" t="str">
        <f>Scores!Q2</f>
        <v>Week 10</v>
      </c>
      <c r="R3" s="21" t="str">
        <f>Scores!R2</f>
        <v>Week 11</v>
      </c>
      <c r="S3" s="21" t="str">
        <f>Scores!S2</f>
        <v>Week 12</v>
      </c>
      <c r="T3" s="21" t="str">
        <f>Scores!T2</f>
        <v>Week 13</v>
      </c>
      <c r="U3" s="21" t="str">
        <f>Scores!U2</f>
        <v>Week 14</v>
      </c>
      <c r="V3" s="21" t="str">
        <f>Scores!V2</f>
        <v>Week 15</v>
      </c>
      <c r="W3" s="21" t="str">
        <f>Scores!W2</f>
        <v>Week 16</v>
      </c>
      <c r="X3" s="21" t="str">
        <f>Scores!X2</f>
        <v>Week 17</v>
      </c>
      <c r="Y3" s="21" t="str">
        <f>Scores!Y2</f>
        <v>Week 18</v>
      </c>
      <c r="Z3" s="21" t="str">
        <f>Scores!Z2</f>
        <v>Week 19</v>
      </c>
      <c r="AA3" s="21" t="str">
        <f>Scores!AA2</f>
        <v>Week 20</v>
      </c>
      <c r="AB3" s="21" t="str">
        <f>Scores!AB2</f>
        <v>Week 21</v>
      </c>
      <c r="AC3" s="21" t="str">
        <f>Scores!AC2</f>
        <v>Week 22</v>
      </c>
      <c r="AD3" s="21" t="str">
        <f>Scores!AD2</f>
        <v>Week 23</v>
      </c>
      <c r="AE3" s="21" t="str">
        <f>Scores!AE2</f>
        <v>Week 24</v>
      </c>
      <c r="AF3" s="21" t="str">
        <f>Scores!AF2</f>
        <v>Week 25</v>
      </c>
      <c r="AG3" s="21" t="str">
        <f>Scores!AG2</f>
        <v>Week 26</v>
      </c>
      <c r="AH3" s="21" t="str">
        <f>Scores!AH2</f>
        <v>Week 27</v>
      </c>
      <c r="AI3" s="21" t="str">
        <f>Scores!AI2</f>
        <v>Week 28</v>
      </c>
      <c r="AJ3" s="21" t="str">
        <f>Scores!AJ2</f>
        <v>Week 29</v>
      </c>
      <c r="AK3" s="21" t="str">
        <f>Scores!AK2</f>
        <v>Week 30</v>
      </c>
      <c r="AL3" s="21" t="str">
        <f>Scores!AL2</f>
        <v>Week 31</v>
      </c>
      <c r="AM3" s="21" t="str">
        <f>Scores!AM2</f>
        <v>Week 32</v>
      </c>
      <c r="AN3" s="21" t="str">
        <f>Scores!AN2</f>
        <v>Week 33</v>
      </c>
      <c r="AO3" s="21" t="str">
        <f>Scores!AO2</f>
        <v>Week 34</v>
      </c>
      <c r="AP3" s="21" t="str">
        <f>Scores!AP2</f>
        <v>Week 35</v>
      </c>
      <c r="AQ3" s="21" t="str">
        <f>Scores!AQ2</f>
        <v>Week 36</v>
      </c>
      <c r="AR3" s="21" t="str">
        <f>Scores!AR2</f>
        <v>Week 37</v>
      </c>
      <c r="AS3" s="21" t="str">
        <f>Scores!AS2</f>
        <v>Week 38</v>
      </c>
      <c r="AT3" s="21" t="str">
        <f>Scores!AT2</f>
        <v>Week 39</v>
      </c>
      <c r="AU3" s="21" t="str">
        <f>Scores!AU2</f>
        <v>Week 40</v>
      </c>
      <c r="AV3" s="21" t="str">
        <f>Scores!AV2</f>
        <v>Week 41</v>
      </c>
    </row>
    <row r="4" spans="1:49" s="23" customFormat="1" x14ac:dyDescent="0.2">
      <c r="B4" s="81" t="s">
        <v>201</v>
      </c>
      <c r="E4" s="3"/>
      <c r="F4" s="51">
        <v>2.9</v>
      </c>
      <c r="G4" s="49">
        <f>SUM(H4:AU4)</f>
        <v>16</v>
      </c>
      <c r="H4" s="39">
        <f t="shared" ref="H4:AW4" si="0">IF(ISBLANK(Mannone.V )," - ",Mannone.V)</f>
        <v>1</v>
      </c>
      <c r="I4" s="39">
        <f t="shared" si="0"/>
        <v>2</v>
      </c>
      <c r="J4" s="39">
        <f t="shared" si="0"/>
        <v>2</v>
      </c>
      <c r="K4" s="39" t="str">
        <f t="shared" si="0"/>
        <v xml:space="preserve"> - </v>
      </c>
      <c r="L4" s="39">
        <f t="shared" si="0"/>
        <v>1</v>
      </c>
      <c r="M4" s="39">
        <f t="shared" si="0"/>
        <v>6</v>
      </c>
      <c r="N4" s="39">
        <f t="shared" si="0"/>
        <v>6</v>
      </c>
      <c r="O4" s="39">
        <f t="shared" si="0"/>
        <v>2</v>
      </c>
      <c r="P4" s="39" t="str">
        <f t="shared" si="0"/>
        <v xml:space="preserve"> - </v>
      </c>
      <c r="Q4" s="39">
        <f t="shared" si="0"/>
        <v>-5</v>
      </c>
      <c r="R4" s="39">
        <f t="shared" si="0"/>
        <v>1</v>
      </c>
      <c r="S4" s="39">
        <f t="shared" si="0"/>
        <v>0</v>
      </c>
      <c r="T4" s="39" t="str">
        <f t="shared" si="0"/>
        <v xml:space="preserve"> - </v>
      </c>
      <c r="U4" s="39" t="str">
        <f t="shared" si="0"/>
        <v xml:space="preserve"> - </v>
      </c>
      <c r="V4" s="39" t="str">
        <f t="shared" si="0"/>
        <v xml:space="preserve"> - </v>
      </c>
      <c r="W4" s="39" t="str">
        <f t="shared" si="0"/>
        <v xml:space="preserve"> - </v>
      </c>
      <c r="X4" s="39" t="str">
        <f t="shared" si="0"/>
        <v xml:space="preserve"> - </v>
      </c>
      <c r="Y4" s="39" t="str">
        <f t="shared" si="0"/>
        <v xml:space="preserve"> - </v>
      </c>
      <c r="Z4" s="39" t="str">
        <f t="shared" si="0"/>
        <v xml:space="preserve"> - </v>
      </c>
      <c r="AA4" s="39" t="str">
        <f t="shared" si="0"/>
        <v xml:space="preserve"> - </v>
      </c>
      <c r="AB4" s="39" t="str">
        <f t="shared" si="0"/>
        <v xml:space="preserve"> - </v>
      </c>
      <c r="AC4" s="39" t="str">
        <f t="shared" si="0"/>
        <v xml:space="preserve"> - </v>
      </c>
      <c r="AD4" s="39" t="str">
        <f t="shared" si="0"/>
        <v xml:space="preserve"> - </v>
      </c>
      <c r="AE4" s="39" t="str">
        <f t="shared" si="0"/>
        <v xml:space="preserve"> - </v>
      </c>
      <c r="AF4" s="39" t="str">
        <f t="shared" si="0"/>
        <v xml:space="preserve"> - </v>
      </c>
      <c r="AG4" s="39" t="str">
        <f t="shared" si="0"/>
        <v xml:space="preserve"> - </v>
      </c>
      <c r="AH4" s="39" t="str">
        <f t="shared" si="0"/>
        <v xml:space="preserve"> - </v>
      </c>
      <c r="AI4" s="39" t="str">
        <f t="shared" si="0"/>
        <v xml:space="preserve"> - </v>
      </c>
      <c r="AJ4" s="39" t="str">
        <f t="shared" si="0"/>
        <v xml:space="preserve"> - </v>
      </c>
      <c r="AK4" s="39" t="str">
        <f t="shared" si="0"/>
        <v xml:space="preserve"> - </v>
      </c>
      <c r="AL4" s="39" t="str">
        <f t="shared" si="0"/>
        <v xml:space="preserve"> - </v>
      </c>
      <c r="AM4" s="39" t="str">
        <f t="shared" si="0"/>
        <v xml:space="preserve"> - </v>
      </c>
      <c r="AN4" s="39" t="str">
        <f t="shared" si="0"/>
        <v xml:space="preserve"> - </v>
      </c>
      <c r="AO4" s="39" t="str">
        <f t="shared" si="0"/>
        <v xml:space="preserve"> - </v>
      </c>
      <c r="AP4" s="39" t="str">
        <f t="shared" si="0"/>
        <v xml:space="preserve"> - </v>
      </c>
      <c r="AQ4" s="39" t="str">
        <f t="shared" si="0"/>
        <v xml:space="preserve"> - </v>
      </c>
      <c r="AR4" s="39" t="str">
        <f t="shared" si="0"/>
        <v xml:space="preserve"> - </v>
      </c>
      <c r="AS4" s="39" t="str">
        <f t="shared" si="0"/>
        <v xml:space="preserve"> - </v>
      </c>
      <c r="AT4" s="39" t="str">
        <f t="shared" si="0"/>
        <v xml:space="preserve"> - </v>
      </c>
      <c r="AU4" s="39" t="str">
        <f t="shared" si="0"/>
        <v xml:space="preserve"> - </v>
      </c>
      <c r="AV4" s="39" t="str">
        <f t="shared" si="0"/>
        <v xml:space="preserve"> - </v>
      </c>
      <c r="AW4" s="23" t="str">
        <f t="shared" si="0"/>
        <v xml:space="preserve"> - </v>
      </c>
    </row>
    <row r="5" spans="1:49" s="23" customFormat="1" x14ac:dyDescent="0.2">
      <c r="B5" s="81" t="s">
        <v>115</v>
      </c>
      <c r="E5" s="3"/>
      <c r="F5" s="51">
        <v>7</v>
      </c>
      <c r="G5" s="49">
        <f t="shared" ref="G5:G15" si="1">SUM(H5:AU5)</f>
        <v>19</v>
      </c>
      <c r="H5" s="39">
        <f t="shared" ref="H5:AW5" si="2">IF(ISBLANK(Zabaleta.P )," - ",Zabaleta.P)</f>
        <v>0</v>
      </c>
      <c r="I5" s="39">
        <f t="shared" si="2"/>
        <v>-1</v>
      </c>
      <c r="J5" s="39">
        <f t="shared" si="2"/>
        <v>0</v>
      </c>
      <c r="K5" s="39" t="str">
        <f t="shared" si="2"/>
        <v xml:space="preserve"> - </v>
      </c>
      <c r="L5" s="39">
        <f t="shared" si="2"/>
        <v>0</v>
      </c>
      <c r="M5" s="39">
        <f t="shared" si="2"/>
        <v>1</v>
      </c>
      <c r="N5" s="39">
        <f t="shared" si="2"/>
        <v>7</v>
      </c>
      <c r="O5" s="39">
        <f t="shared" si="2"/>
        <v>6</v>
      </c>
      <c r="P5" s="39" t="str">
        <f t="shared" si="2"/>
        <v xml:space="preserve"> - </v>
      </c>
      <c r="Q5" s="39">
        <f t="shared" si="2"/>
        <v>0</v>
      </c>
      <c r="R5" s="39">
        <f t="shared" si="2"/>
        <v>1</v>
      </c>
      <c r="S5" s="39">
        <f t="shared" si="2"/>
        <v>5</v>
      </c>
      <c r="T5" s="39" t="str">
        <f t="shared" si="2"/>
        <v xml:space="preserve"> - </v>
      </c>
      <c r="U5" s="39" t="str">
        <f t="shared" si="2"/>
        <v xml:space="preserve"> - </v>
      </c>
      <c r="V5" s="39" t="str">
        <f t="shared" si="2"/>
        <v xml:space="preserve"> - </v>
      </c>
      <c r="W5" s="39" t="str">
        <f t="shared" si="2"/>
        <v xml:space="preserve"> - </v>
      </c>
      <c r="X5" s="39" t="str">
        <f t="shared" si="2"/>
        <v xml:space="preserve"> - </v>
      </c>
      <c r="Y5" s="39" t="str">
        <f t="shared" si="2"/>
        <v xml:space="preserve"> - </v>
      </c>
      <c r="Z5" s="39" t="str">
        <f t="shared" si="2"/>
        <v xml:space="preserve"> - </v>
      </c>
      <c r="AA5" s="39" t="str">
        <f t="shared" si="2"/>
        <v xml:space="preserve"> - </v>
      </c>
      <c r="AB5" s="39" t="str">
        <f t="shared" si="2"/>
        <v xml:space="preserve"> - </v>
      </c>
      <c r="AC5" s="39" t="str">
        <f t="shared" si="2"/>
        <v xml:space="preserve"> - </v>
      </c>
      <c r="AD5" s="39" t="str">
        <f t="shared" si="2"/>
        <v xml:space="preserve"> - </v>
      </c>
      <c r="AE5" s="39" t="str">
        <f t="shared" si="2"/>
        <v xml:space="preserve"> - </v>
      </c>
      <c r="AF5" s="39" t="str">
        <f t="shared" si="2"/>
        <v xml:space="preserve"> - </v>
      </c>
      <c r="AG5" s="39" t="str">
        <f t="shared" si="2"/>
        <v xml:space="preserve"> - </v>
      </c>
      <c r="AH5" s="39" t="str">
        <f t="shared" si="2"/>
        <v xml:space="preserve"> - </v>
      </c>
      <c r="AI5" s="39" t="str">
        <f t="shared" si="2"/>
        <v xml:space="preserve"> - </v>
      </c>
      <c r="AJ5" s="39" t="str">
        <f t="shared" si="2"/>
        <v xml:space="preserve"> - </v>
      </c>
      <c r="AK5" s="39" t="str">
        <f t="shared" si="2"/>
        <v xml:space="preserve"> - </v>
      </c>
      <c r="AL5" s="39" t="str">
        <f t="shared" si="2"/>
        <v xml:space="preserve"> - </v>
      </c>
      <c r="AM5" s="39" t="str">
        <f t="shared" si="2"/>
        <v xml:space="preserve"> - </v>
      </c>
      <c r="AN5" s="39" t="str">
        <f t="shared" si="2"/>
        <v xml:space="preserve"> - </v>
      </c>
      <c r="AO5" s="39" t="str">
        <f t="shared" si="2"/>
        <v xml:space="preserve"> - </v>
      </c>
      <c r="AP5" s="39" t="str">
        <f t="shared" si="2"/>
        <v xml:space="preserve"> - </v>
      </c>
      <c r="AQ5" s="39" t="str">
        <f t="shared" si="2"/>
        <v xml:space="preserve"> - </v>
      </c>
      <c r="AR5" s="39" t="str">
        <f t="shared" si="2"/>
        <v xml:space="preserve"> - </v>
      </c>
      <c r="AS5" s="39" t="str">
        <f t="shared" si="2"/>
        <v xml:space="preserve"> - </v>
      </c>
      <c r="AT5" s="39" t="str">
        <f t="shared" si="2"/>
        <v xml:space="preserve"> - </v>
      </c>
      <c r="AU5" s="39" t="str">
        <f t="shared" si="2"/>
        <v xml:space="preserve"> - </v>
      </c>
      <c r="AV5" s="39" t="str">
        <f t="shared" si="2"/>
        <v xml:space="preserve"> - </v>
      </c>
      <c r="AW5" s="23" t="str">
        <f t="shared" si="2"/>
        <v xml:space="preserve"> - </v>
      </c>
    </row>
    <row r="6" spans="1:49" s="23" customFormat="1" x14ac:dyDescent="0.2">
      <c r="B6" s="81" t="s">
        <v>212</v>
      </c>
      <c r="E6" s="3"/>
      <c r="F6" s="51">
        <v>2.5</v>
      </c>
      <c r="G6" s="49">
        <f t="shared" si="1"/>
        <v>10</v>
      </c>
      <c r="H6" s="39">
        <f t="shared" ref="H6:AW6" si="3">IF(ISBLANK(Williamson.M )," - ",Williamson.M)</f>
        <v>1</v>
      </c>
      <c r="I6" s="39">
        <f t="shared" si="3"/>
        <v>1</v>
      </c>
      <c r="J6" s="39">
        <f t="shared" si="3"/>
        <v>5</v>
      </c>
      <c r="K6" s="39" t="str">
        <f t="shared" si="3"/>
        <v xml:space="preserve"> - </v>
      </c>
      <c r="L6" s="39">
        <f t="shared" si="3"/>
        <v>-1</v>
      </c>
      <c r="M6" s="39">
        <f t="shared" si="3"/>
        <v>1</v>
      </c>
      <c r="N6" s="39">
        <f t="shared" si="3"/>
        <v>2</v>
      </c>
      <c r="O6" s="39">
        <f t="shared" si="3"/>
        <v>1</v>
      </c>
      <c r="P6" s="39" t="str">
        <f t="shared" si="3"/>
        <v xml:space="preserve"> - </v>
      </c>
      <c r="Q6" s="39">
        <f t="shared" si="3"/>
        <v>0</v>
      </c>
      <c r="R6" s="39">
        <f t="shared" si="3"/>
        <v>0</v>
      </c>
      <c r="S6" s="39">
        <f t="shared" si="3"/>
        <v>0</v>
      </c>
      <c r="T6" s="39" t="str">
        <f t="shared" si="3"/>
        <v xml:space="preserve"> - </v>
      </c>
      <c r="U6" s="39" t="str">
        <f t="shared" si="3"/>
        <v xml:space="preserve"> - </v>
      </c>
      <c r="V6" s="39" t="str">
        <f t="shared" si="3"/>
        <v xml:space="preserve"> - </v>
      </c>
      <c r="W6" s="39" t="str">
        <f t="shared" si="3"/>
        <v xml:space="preserve"> - </v>
      </c>
      <c r="X6" s="39" t="str">
        <f t="shared" si="3"/>
        <v xml:space="preserve"> - </v>
      </c>
      <c r="Y6" s="39" t="str">
        <f t="shared" si="3"/>
        <v xml:space="preserve"> - </v>
      </c>
      <c r="Z6" s="39" t="str">
        <f t="shared" si="3"/>
        <v xml:space="preserve"> - </v>
      </c>
      <c r="AA6" s="39" t="str">
        <f t="shared" si="3"/>
        <v xml:space="preserve"> - </v>
      </c>
      <c r="AB6" s="39" t="str">
        <f t="shared" si="3"/>
        <v xml:space="preserve"> - </v>
      </c>
      <c r="AC6" s="39" t="str">
        <f t="shared" si="3"/>
        <v xml:space="preserve"> - </v>
      </c>
      <c r="AD6" s="39" t="str">
        <f t="shared" si="3"/>
        <v xml:space="preserve"> - </v>
      </c>
      <c r="AE6" s="39" t="str">
        <f t="shared" si="3"/>
        <v xml:space="preserve"> - </v>
      </c>
      <c r="AF6" s="39" t="str">
        <f t="shared" si="3"/>
        <v xml:space="preserve"> - </v>
      </c>
      <c r="AG6" s="39" t="str">
        <f t="shared" si="3"/>
        <v xml:space="preserve"> - </v>
      </c>
      <c r="AH6" s="39" t="str">
        <f t="shared" si="3"/>
        <v xml:space="preserve"> - </v>
      </c>
      <c r="AI6" s="39" t="str">
        <f t="shared" si="3"/>
        <v xml:space="preserve"> - </v>
      </c>
      <c r="AJ6" s="39" t="str">
        <f t="shared" si="3"/>
        <v xml:space="preserve"> - </v>
      </c>
      <c r="AK6" s="39" t="str">
        <f t="shared" si="3"/>
        <v xml:space="preserve"> - </v>
      </c>
      <c r="AL6" s="39" t="str">
        <f t="shared" si="3"/>
        <v xml:space="preserve"> - </v>
      </c>
      <c r="AM6" s="39" t="str">
        <f t="shared" si="3"/>
        <v xml:space="preserve"> - </v>
      </c>
      <c r="AN6" s="39" t="str">
        <f t="shared" si="3"/>
        <v xml:space="preserve"> - </v>
      </c>
      <c r="AO6" s="39" t="str">
        <f t="shared" si="3"/>
        <v xml:space="preserve"> - </v>
      </c>
      <c r="AP6" s="39" t="str">
        <f t="shared" si="3"/>
        <v xml:space="preserve"> - </v>
      </c>
      <c r="AQ6" s="39" t="str">
        <f t="shared" si="3"/>
        <v xml:space="preserve"> - </v>
      </c>
      <c r="AR6" s="39" t="str">
        <f t="shared" si="3"/>
        <v xml:space="preserve"> - </v>
      </c>
      <c r="AS6" s="39" t="str">
        <f t="shared" si="3"/>
        <v xml:space="preserve"> - </v>
      </c>
      <c r="AT6" s="39" t="str">
        <f t="shared" si="3"/>
        <v xml:space="preserve"> - </v>
      </c>
      <c r="AU6" s="39" t="str">
        <f t="shared" si="3"/>
        <v xml:space="preserve"> - </v>
      </c>
      <c r="AV6" s="39" t="str">
        <f t="shared" si="3"/>
        <v xml:space="preserve"> - </v>
      </c>
      <c r="AW6" s="23" t="str">
        <f t="shared" si="3"/>
        <v xml:space="preserve"> - </v>
      </c>
    </row>
    <row r="7" spans="1:49" s="23" customFormat="1" x14ac:dyDescent="0.2">
      <c r="B7" s="81" t="s">
        <v>346</v>
      </c>
      <c r="E7" s="3"/>
      <c r="F7" s="51">
        <v>4.2</v>
      </c>
      <c r="G7" s="49">
        <f t="shared" si="1"/>
        <v>42</v>
      </c>
      <c r="H7" s="39">
        <f t="shared" ref="H7:AW7" si="4">IF(ISBLANK(Fonte.J )," - ",Fonte.J)</f>
        <v>1</v>
      </c>
      <c r="I7" s="39">
        <f t="shared" si="4"/>
        <v>6</v>
      </c>
      <c r="J7" s="39">
        <f t="shared" si="4"/>
        <v>2</v>
      </c>
      <c r="K7" s="39" t="str">
        <f t="shared" si="4"/>
        <v xml:space="preserve"> - </v>
      </c>
      <c r="L7" s="39">
        <f t="shared" si="4"/>
        <v>6</v>
      </c>
      <c r="M7" s="39">
        <f t="shared" si="4"/>
        <v>5</v>
      </c>
      <c r="N7" s="39">
        <f t="shared" si="4"/>
        <v>2</v>
      </c>
      <c r="O7" s="39">
        <f t="shared" si="4"/>
        <v>2</v>
      </c>
      <c r="P7" s="39" t="str">
        <f t="shared" si="4"/>
        <v xml:space="preserve"> - </v>
      </c>
      <c r="Q7" s="39">
        <f t="shared" si="4"/>
        <v>6</v>
      </c>
      <c r="R7" s="39">
        <f t="shared" si="4"/>
        <v>6</v>
      </c>
      <c r="S7" s="39">
        <f t="shared" si="4"/>
        <v>6</v>
      </c>
      <c r="T7" s="39" t="str">
        <f t="shared" si="4"/>
        <v xml:space="preserve"> - </v>
      </c>
      <c r="U7" s="39" t="str">
        <f t="shared" si="4"/>
        <v xml:space="preserve"> - </v>
      </c>
      <c r="V7" s="39" t="str">
        <f t="shared" si="4"/>
        <v xml:space="preserve"> - </v>
      </c>
      <c r="W7" s="39" t="str">
        <f t="shared" si="4"/>
        <v xml:space="preserve"> - </v>
      </c>
      <c r="X7" s="39" t="str">
        <f t="shared" si="4"/>
        <v xml:space="preserve"> - </v>
      </c>
      <c r="Y7" s="39" t="str">
        <f t="shared" si="4"/>
        <v xml:space="preserve"> - </v>
      </c>
      <c r="Z7" s="39" t="str">
        <f t="shared" si="4"/>
        <v xml:space="preserve"> - </v>
      </c>
      <c r="AA7" s="39" t="str">
        <f t="shared" si="4"/>
        <v xml:space="preserve"> - </v>
      </c>
      <c r="AB7" s="39" t="str">
        <f t="shared" si="4"/>
        <v xml:space="preserve"> - </v>
      </c>
      <c r="AC7" s="39" t="str">
        <f t="shared" si="4"/>
        <v xml:space="preserve"> - </v>
      </c>
      <c r="AD7" s="39" t="str">
        <f t="shared" si="4"/>
        <v xml:space="preserve"> - </v>
      </c>
      <c r="AE7" s="39" t="str">
        <f t="shared" si="4"/>
        <v xml:space="preserve"> - </v>
      </c>
      <c r="AF7" s="39" t="str">
        <f t="shared" si="4"/>
        <v xml:space="preserve"> - </v>
      </c>
      <c r="AG7" s="39" t="str">
        <f t="shared" si="4"/>
        <v xml:space="preserve"> - </v>
      </c>
      <c r="AH7" s="39" t="str">
        <f t="shared" si="4"/>
        <v xml:space="preserve"> - </v>
      </c>
      <c r="AI7" s="39" t="str">
        <f t="shared" si="4"/>
        <v xml:space="preserve"> - </v>
      </c>
      <c r="AJ7" s="39" t="str">
        <f t="shared" si="4"/>
        <v xml:space="preserve"> - </v>
      </c>
      <c r="AK7" s="39" t="str">
        <f t="shared" si="4"/>
        <v xml:space="preserve"> - </v>
      </c>
      <c r="AL7" s="39" t="str">
        <f t="shared" si="4"/>
        <v xml:space="preserve"> - </v>
      </c>
      <c r="AM7" s="39" t="str">
        <f t="shared" si="4"/>
        <v xml:space="preserve"> - </v>
      </c>
      <c r="AN7" s="39" t="str">
        <f t="shared" si="4"/>
        <v xml:space="preserve"> - </v>
      </c>
      <c r="AO7" s="39" t="str">
        <f t="shared" si="4"/>
        <v xml:space="preserve"> - </v>
      </c>
      <c r="AP7" s="39" t="str">
        <f t="shared" si="4"/>
        <v xml:space="preserve"> - </v>
      </c>
      <c r="AQ7" s="39" t="str">
        <f t="shared" si="4"/>
        <v xml:space="preserve"> - </v>
      </c>
      <c r="AR7" s="39" t="str">
        <f t="shared" si="4"/>
        <v xml:space="preserve"> - </v>
      </c>
      <c r="AS7" s="39" t="str">
        <f t="shared" si="4"/>
        <v xml:space="preserve"> - </v>
      </c>
      <c r="AT7" s="39" t="str">
        <f t="shared" si="4"/>
        <v xml:space="preserve"> - </v>
      </c>
      <c r="AU7" s="39" t="str">
        <f t="shared" si="4"/>
        <v xml:space="preserve"> - </v>
      </c>
      <c r="AV7" s="39" t="str">
        <f t="shared" si="4"/>
        <v xml:space="preserve"> - </v>
      </c>
      <c r="AW7" s="23" t="str">
        <f t="shared" si="4"/>
        <v xml:space="preserve"> - </v>
      </c>
    </row>
    <row r="8" spans="1:49" s="23" customFormat="1" x14ac:dyDescent="0.2">
      <c r="B8" s="81" t="s">
        <v>336</v>
      </c>
      <c r="E8" s="3"/>
      <c r="F8" s="51">
        <v>2.9</v>
      </c>
      <c r="G8" s="49">
        <f t="shared" si="1"/>
        <v>16</v>
      </c>
      <c r="H8" s="39">
        <f t="shared" ref="H8:AW8" si="5">IF(ISBLANK(Vlaar.R )," - ",Vlaar.R)</f>
        <v>6</v>
      </c>
      <c r="I8" s="39">
        <f t="shared" si="5"/>
        <v>6</v>
      </c>
      <c r="J8" s="39">
        <f t="shared" si="5"/>
        <v>2</v>
      </c>
      <c r="K8" s="39" t="str">
        <f t="shared" si="5"/>
        <v xml:space="preserve"> - </v>
      </c>
      <c r="L8" s="39">
        <f t="shared" si="5"/>
        <v>0</v>
      </c>
      <c r="M8" s="39">
        <f t="shared" si="5"/>
        <v>0</v>
      </c>
      <c r="N8" s="39">
        <f t="shared" si="5"/>
        <v>0</v>
      </c>
      <c r="O8" s="39">
        <f t="shared" si="5"/>
        <v>0</v>
      </c>
      <c r="P8" s="39" t="str">
        <f t="shared" si="5"/>
        <v xml:space="preserve"> - </v>
      </c>
      <c r="Q8" s="39">
        <f t="shared" si="5"/>
        <v>0</v>
      </c>
      <c r="R8" s="39">
        <f t="shared" si="5"/>
        <v>1</v>
      </c>
      <c r="S8" s="39">
        <f t="shared" si="5"/>
        <v>1</v>
      </c>
      <c r="T8" s="39" t="str">
        <f t="shared" si="5"/>
        <v xml:space="preserve"> - </v>
      </c>
      <c r="U8" s="39" t="str">
        <f t="shared" si="5"/>
        <v xml:space="preserve"> - </v>
      </c>
      <c r="V8" s="39" t="str">
        <f t="shared" si="5"/>
        <v xml:space="preserve"> - </v>
      </c>
      <c r="W8" s="39" t="str">
        <f t="shared" si="5"/>
        <v xml:space="preserve"> - </v>
      </c>
      <c r="X8" s="39" t="str">
        <f t="shared" si="5"/>
        <v xml:space="preserve"> - </v>
      </c>
      <c r="Y8" s="39" t="str">
        <f t="shared" si="5"/>
        <v xml:space="preserve"> - </v>
      </c>
      <c r="Z8" s="39" t="str">
        <f t="shared" si="5"/>
        <v xml:space="preserve"> - </v>
      </c>
      <c r="AA8" s="39" t="str">
        <f t="shared" si="5"/>
        <v xml:space="preserve"> - </v>
      </c>
      <c r="AB8" s="39" t="str">
        <f t="shared" si="5"/>
        <v xml:space="preserve"> - </v>
      </c>
      <c r="AC8" s="39" t="str">
        <f t="shared" si="5"/>
        <v xml:space="preserve"> - </v>
      </c>
      <c r="AD8" s="39" t="str">
        <f t="shared" si="5"/>
        <v xml:space="preserve"> - </v>
      </c>
      <c r="AE8" s="39" t="str">
        <f t="shared" si="5"/>
        <v xml:space="preserve"> - </v>
      </c>
      <c r="AF8" s="39" t="str">
        <f t="shared" si="5"/>
        <v xml:space="preserve"> - </v>
      </c>
      <c r="AG8" s="39" t="str">
        <f t="shared" si="5"/>
        <v xml:space="preserve"> - </v>
      </c>
      <c r="AH8" s="39" t="str">
        <f t="shared" si="5"/>
        <v xml:space="preserve"> - </v>
      </c>
      <c r="AI8" s="39" t="str">
        <f t="shared" si="5"/>
        <v xml:space="preserve"> - </v>
      </c>
      <c r="AJ8" s="39" t="str">
        <f t="shared" si="5"/>
        <v xml:space="preserve"> - </v>
      </c>
      <c r="AK8" s="39" t="str">
        <f t="shared" si="5"/>
        <v xml:space="preserve"> - </v>
      </c>
      <c r="AL8" s="39" t="str">
        <f t="shared" si="5"/>
        <v xml:space="preserve"> - </v>
      </c>
      <c r="AM8" s="39" t="str">
        <f t="shared" si="5"/>
        <v xml:space="preserve"> - </v>
      </c>
      <c r="AN8" s="39" t="str">
        <f t="shared" si="5"/>
        <v xml:space="preserve"> - </v>
      </c>
      <c r="AO8" s="39" t="str">
        <f t="shared" si="5"/>
        <v xml:space="preserve"> - </v>
      </c>
      <c r="AP8" s="39" t="str">
        <f t="shared" si="5"/>
        <v xml:space="preserve"> - </v>
      </c>
      <c r="AQ8" s="39" t="str">
        <f t="shared" si="5"/>
        <v xml:space="preserve"> - </v>
      </c>
      <c r="AR8" s="39" t="str">
        <f t="shared" si="5"/>
        <v xml:space="preserve"> - </v>
      </c>
      <c r="AS8" s="39" t="str">
        <f t="shared" si="5"/>
        <v xml:space="preserve"> - </v>
      </c>
      <c r="AT8" s="39" t="str">
        <f t="shared" si="5"/>
        <v xml:space="preserve"> - </v>
      </c>
      <c r="AU8" s="39" t="str">
        <f t="shared" si="5"/>
        <v xml:space="preserve"> - </v>
      </c>
      <c r="AV8" s="39" t="str">
        <f t="shared" si="5"/>
        <v xml:space="preserve"> - </v>
      </c>
      <c r="AW8" s="23" t="str">
        <f t="shared" si="5"/>
        <v xml:space="preserve"> - </v>
      </c>
    </row>
    <row r="9" spans="1:49" s="23" customFormat="1" x14ac:dyDescent="0.2">
      <c r="B9" s="81" t="s">
        <v>150</v>
      </c>
      <c r="E9" s="3"/>
      <c r="F9" s="51">
        <v>3.7</v>
      </c>
      <c r="G9" s="49">
        <f t="shared" si="1"/>
        <v>14</v>
      </c>
      <c r="H9" s="39">
        <f t="shared" ref="H9:AW9" si="6">IF(ISBLANK(Pienaar.S )," - ",Pienaar.S)</f>
        <v>5</v>
      </c>
      <c r="I9" s="39">
        <f t="shared" si="6"/>
        <v>2</v>
      </c>
      <c r="J9" s="39">
        <f t="shared" si="6"/>
        <v>0</v>
      </c>
      <c r="K9" s="39" t="str">
        <f t="shared" si="6"/>
        <v xml:space="preserve"> - </v>
      </c>
      <c r="L9" s="39">
        <f t="shared" si="6"/>
        <v>0</v>
      </c>
      <c r="M9" s="39">
        <f t="shared" si="6"/>
        <v>0</v>
      </c>
      <c r="N9" s="39">
        <f t="shared" si="6"/>
        <v>0</v>
      </c>
      <c r="O9" s="39">
        <f t="shared" si="6"/>
        <v>1</v>
      </c>
      <c r="P9" s="39" t="str">
        <f t="shared" si="6"/>
        <v xml:space="preserve"> - </v>
      </c>
      <c r="Q9" s="39">
        <f t="shared" si="6"/>
        <v>1</v>
      </c>
      <c r="R9" s="39">
        <f t="shared" si="6"/>
        <v>4</v>
      </c>
      <c r="S9" s="39">
        <f t="shared" si="6"/>
        <v>1</v>
      </c>
      <c r="T9" s="39" t="str">
        <f t="shared" si="6"/>
        <v xml:space="preserve"> - </v>
      </c>
      <c r="U9" s="39" t="str">
        <f t="shared" si="6"/>
        <v xml:space="preserve"> - </v>
      </c>
      <c r="V9" s="39" t="str">
        <f t="shared" si="6"/>
        <v xml:space="preserve"> - </v>
      </c>
      <c r="W9" s="39" t="str">
        <f t="shared" si="6"/>
        <v xml:space="preserve"> - </v>
      </c>
      <c r="X9" s="39" t="str">
        <f t="shared" si="6"/>
        <v xml:space="preserve"> - </v>
      </c>
      <c r="Y9" s="39" t="str">
        <f t="shared" si="6"/>
        <v xml:space="preserve"> - </v>
      </c>
      <c r="Z9" s="39" t="str">
        <f t="shared" si="6"/>
        <v xml:space="preserve"> - </v>
      </c>
      <c r="AA9" s="39" t="str">
        <f t="shared" si="6"/>
        <v xml:space="preserve"> - </v>
      </c>
      <c r="AB9" s="39" t="str">
        <f t="shared" si="6"/>
        <v xml:space="preserve"> - </v>
      </c>
      <c r="AC9" s="39" t="str">
        <f t="shared" si="6"/>
        <v xml:space="preserve"> - </v>
      </c>
      <c r="AD9" s="39" t="str">
        <f t="shared" si="6"/>
        <v xml:space="preserve"> - </v>
      </c>
      <c r="AE9" s="39" t="str">
        <f t="shared" si="6"/>
        <v xml:space="preserve"> - </v>
      </c>
      <c r="AF9" s="39" t="str">
        <f t="shared" si="6"/>
        <v xml:space="preserve"> - </v>
      </c>
      <c r="AG9" s="39" t="str">
        <f t="shared" si="6"/>
        <v xml:space="preserve"> - </v>
      </c>
      <c r="AH9" s="39" t="str">
        <f t="shared" si="6"/>
        <v xml:space="preserve"> - </v>
      </c>
      <c r="AI9" s="39" t="str">
        <f t="shared" si="6"/>
        <v xml:space="preserve"> - </v>
      </c>
      <c r="AJ9" s="39" t="str">
        <f t="shared" si="6"/>
        <v xml:space="preserve"> - </v>
      </c>
      <c r="AK9" s="39" t="str">
        <f t="shared" si="6"/>
        <v xml:space="preserve"> - </v>
      </c>
      <c r="AL9" s="39" t="str">
        <f t="shared" si="6"/>
        <v xml:space="preserve"> - </v>
      </c>
      <c r="AM9" s="39" t="str">
        <f t="shared" si="6"/>
        <v xml:space="preserve"> - </v>
      </c>
      <c r="AN9" s="39" t="str">
        <f t="shared" si="6"/>
        <v xml:space="preserve"> - </v>
      </c>
      <c r="AO9" s="39" t="str">
        <f t="shared" si="6"/>
        <v xml:space="preserve"> - </v>
      </c>
      <c r="AP9" s="39" t="str">
        <f t="shared" si="6"/>
        <v xml:space="preserve"> - </v>
      </c>
      <c r="AQ9" s="39" t="str">
        <f t="shared" si="6"/>
        <v xml:space="preserve"> - </v>
      </c>
      <c r="AR9" s="39" t="str">
        <f t="shared" si="6"/>
        <v xml:space="preserve"> - </v>
      </c>
      <c r="AS9" s="39" t="str">
        <f t="shared" si="6"/>
        <v xml:space="preserve"> - </v>
      </c>
      <c r="AT9" s="39" t="str">
        <f t="shared" si="6"/>
        <v xml:space="preserve"> - </v>
      </c>
      <c r="AU9" s="39" t="str">
        <f t="shared" si="6"/>
        <v xml:space="preserve"> - </v>
      </c>
      <c r="AV9" s="39" t="str">
        <f t="shared" si="6"/>
        <v xml:space="preserve"> - </v>
      </c>
      <c r="AW9" s="23" t="str">
        <f t="shared" si="6"/>
        <v xml:space="preserve"> - </v>
      </c>
    </row>
    <row r="10" spans="1:49" s="23" customFormat="1" x14ac:dyDescent="0.2">
      <c r="B10" s="81" t="s">
        <v>140</v>
      </c>
      <c r="E10" s="3"/>
      <c r="F10" s="51">
        <v>4</v>
      </c>
      <c r="G10" s="49">
        <f t="shared" si="1"/>
        <v>51</v>
      </c>
      <c r="H10" s="39">
        <f t="shared" ref="H10:AW10" si="7">IF(ISBLANK(Downing.S )," - ",Downing.S)</f>
        <v>2</v>
      </c>
      <c r="I10" s="39">
        <f t="shared" si="7"/>
        <v>7</v>
      </c>
      <c r="J10" s="39">
        <f t="shared" si="7"/>
        <v>2</v>
      </c>
      <c r="K10" s="39" t="str">
        <f t="shared" si="7"/>
        <v xml:space="preserve"> - </v>
      </c>
      <c r="L10" s="39">
        <f t="shared" si="7"/>
        <v>8</v>
      </c>
      <c r="M10" s="39">
        <f t="shared" si="7"/>
        <v>8</v>
      </c>
      <c r="N10" s="39">
        <f t="shared" si="7"/>
        <v>2</v>
      </c>
      <c r="O10" s="39">
        <f t="shared" si="7"/>
        <v>5</v>
      </c>
      <c r="P10" s="39" t="str">
        <f t="shared" si="7"/>
        <v xml:space="preserve"> - </v>
      </c>
      <c r="Q10" s="39">
        <f t="shared" si="7"/>
        <v>5</v>
      </c>
      <c r="R10" s="39">
        <f t="shared" si="7"/>
        <v>2</v>
      </c>
      <c r="S10" s="39">
        <f t="shared" si="7"/>
        <v>10</v>
      </c>
      <c r="T10" s="39" t="str">
        <f t="shared" si="7"/>
        <v xml:space="preserve"> - </v>
      </c>
      <c r="U10" s="39" t="str">
        <f t="shared" si="7"/>
        <v xml:space="preserve"> - </v>
      </c>
      <c r="V10" s="39" t="str">
        <f t="shared" si="7"/>
        <v xml:space="preserve"> - </v>
      </c>
      <c r="W10" s="39" t="str">
        <f t="shared" si="7"/>
        <v xml:space="preserve"> - </v>
      </c>
      <c r="X10" s="39" t="str">
        <f t="shared" si="7"/>
        <v xml:space="preserve"> - </v>
      </c>
      <c r="Y10" s="39" t="str">
        <f t="shared" si="7"/>
        <v xml:space="preserve"> - </v>
      </c>
      <c r="Z10" s="39" t="str">
        <f t="shared" si="7"/>
        <v xml:space="preserve"> - </v>
      </c>
      <c r="AA10" s="39" t="str">
        <f t="shared" si="7"/>
        <v xml:space="preserve"> - </v>
      </c>
      <c r="AB10" s="39" t="str">
        <f t="shared" si="7"/>
        <v xml:space="preserve"> - </v>
      </c>
      <c r="AC10" s="39" t="str">
        <f t="shared" si="7"/>
        <v xml:space="preserve"> - </v>
      </c>
      <c r="AD10" s="39" t="str">
        <f t="shared" si="7"/>
        <v xml:space="preserve"> - </v>
      </c>
      <c r="AE10" s="39" t="str">
        <f t="shared" si="7"/>
        <v xml:space="preserve"> - </v>
      </c>
      <c r="AF10" s="39" t="str">
        <f t="shared" si="7"/>
        <v xml:space="preserve"> - </v>
      </c>
      <c r="AG10" s="39" t="str">
        <f t="shared" si="7"/>
        <v xml:space="preserve"> - </v>
      </c>
      <c r="AH10" s="39" t="str">
        <f t="shared" si="7"/>
        <v xml:space="preserve"> - </v>
      </c>
      <c r="AI10" s="39" t="str">
        <f t="shared" si="7"/>
        <v xml:space="preserve"> - </v>
      </c>
      <c r="AJ10" s="39" t="str">
        <f t="shared" si="7"/>
        <v xml:space="preserve"> - </v>
      </c>
      <c r="AK10" s="39" t="str">
        <f t="shared" si="7"/>
        <v xml:space="preserve"> - </v>
      </c>
      <c r="AL10" s="39" t="str">
        <f t="shared" si="7"/>
        <v xml:space="preserve"> - </v>
      </c>
      <c r="AM10" s="39" t="str">
        <f t="shared" si="7"/>
        <v xml:space="preserve"> - </v>
      </c>
      <c r="AN10" s="39" t="str">
        <f t="shared" si="7"/>
        <v xml:space="preserve"> - </v>
      </c>
      <c r="AO10" s="39" t="str">
        <f t="shared" si="7"/>
        <v xml:space="preserve"> - </v>
      </c>
      <c r="AP10" s="39" t="str">
        <f t="shared" si="7"/>
        <v xml:space="preserve"> - </v>
      </c>
      <c r="AQ10" s="39" t="str">
        <f t="shared" si="7"/>
        <v xml:space="preserve"> - </v>
      </c>
      <c r="AR10" s="39" t="str">
        <f t="shared" si="7"/>
        <v xml:space="preserve"> - </v>
      </c>
      <c r="AS10" s="39" t="str">
        <f t="shared" si="7"/>
        <v xml:space="preserve"> - </v>
      </c>
      <c r="AT10" s="39" t="str">
        <f t="shared" si="7"/>
        <v xml:space="preserve"> - </v>
      </c>
      <c r="AU10" s="39" t="str">
        <f t="shared" si="7"/>
        <v xml:space="preserve"> - </v>
      </c>
      <c r="AV10" s="39" t="str">
        <f t="shared" si="7"/>
        <v xml:space="preserve"> - </v>
      </c>
      <c r="AW10" s="23" t="str">
        <f t="shared" si="7"/>
        <v xml:space="preserve"> - </v>
      </c>
    </row>
    <row r="11" spans="1:49" s="23" customFormat="1" x14ac:dyDescent="0.2">
      <c r="A11" s="97"/>
      <c r="B11" s="96" t="s">
        <v>211</v>
      </c>
      <c r="C11" s="97"/>
      <c r="D11" s="97"/>
      <c r="E11" s="98"/>
      <c r="F11" s="99">
        <f xml:space="preserve"> 2.8- 2.8</f>
        <v>0</v>
      </c>
      <c r="G11" s="94">
        <f t="shared" si="1"/>
        <v>0</v>
      </c>
      <c r="H11" s="39">
        <f t="shared" ref="H11:O11" si="8">IF(ISBLANK(Taylor.R )," - ",Taylor.R)</f>
        <v>0</v>
      </c>
      <c r="I11" s="39">
        <f t="shared" si="8"/>
        <v>0</v>
      </c>
      <c r="J11" s="39">
        <f t="shared" si="8"/>
        <v>0</v>
      </c>
      <c r="K11" s="39" t="str">
        <f t="shared" si="8"/>
        <v xml:space="preserve"> - </v>
      </c>
      <c r="L11" s="39">
        <f t="shared" si="8"/>
        <v>0</v>
      </c>
      <c r="M11" s="39">
        <f t="shared" si="8"/>
        <v>0</v>
      </c>
      <c r="N11" s="39">
        <f t="shared" si="8"/>
        <v>0</v>
      </c>
      <c r="O11" s="39">
        <f t="shared" si="8"/>
        <v>0</v>
      </c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7"/>
    </row>
    <row r="12" spans="1:49" s="23" customFormat="1" x14ac:dyDescent="0.2">
      <c r="B12" s="81" t="s">
        <v>400</v>
      </c>
      <c r="E12" s="25"/>
      <c r="F12" s="50">
        <v>9.5</v>
      </c>
      <c r="G12" s="49">
        <f>SUM(H12:AW12)</f>
        <v>10</v>
      </c>
      <c r="H12" s="94"/>
      <c r="I12" s="94"/>
      <c r="J12" s="94"/>
      <c r="K12" s="94"/>
      <c r="L12" s="94"/>
      <c r="M12" s="94"/>
      <c r="N12" s="94"/>
      <c r="O12" s="94"/>
      <c r="P12" s="49" t="str">
        <f t="shared" ref="P12:AW12" si="9">IF(ISBLANK(Chadli.N )," - ",Chadli.N)</f>
        <v xml:space="preserve"> - </v>
      </c>
      <c r="Q12" s="49">
        <f t="shared" si="9"/>
        <v>2</v>
      </c>
      <c r="R12" s="49">
        <f t="shared" si="9"/>
        <v>2</v>
      </c>
      <c r="S12" s="49">
        <f t="shared" si="9"/>
        <v>6</v>
      </c>
      <c r="T12" s="49" t="str">
        <f t="shared" si="9"/>
        <v xml:space="preserve"> - </v>
      </c>
      <c r="U12" s="49" t="str">
        <f t="shared" si="9"/>
        <v xml:space="preserve"> - </v>
      </c>
      <c r="V12" s="49" t="str">
        <f t="shared" si="9"/>
        <v xml:space="preserve"> - </v>
      </c>
      <c r="W12" s="49" t="str">
        <f t="shared" si="9"/>
        <v xml:space="preserve"> - </v>
      </c>
      <c r="X12" s="49" t="str">
        <f t="shared" si="9"/>
        <v xml:space="preserve"> - </v>
      </c>
      <c r="Y12" s="49" t="str">
        <f t="shared" si="9"/>
        <v xml:space="preserve"> - </v>
      </c>
      <c r="Z12" s="49" t="str">
        <f t="shared" si="9"/>
        <v xml:space="preserve"> - </v>
      </c>
      <c r="AA12" s="49" t="str">
        <f t="shared" si="9"/>
        <v xml:space="preserve"> - </v>
      </c>
      <c r="AB12" s="49" t="str">
        <f t="shared" si="9"/>
        <v xml:space="preserve"> - </v>
      </c>
      <c r="AC12" s="49" t="str">
        <f t="shared" si="9"/>
        <v xml:space="preserve"> - </v>
      </c>
      <c r="AD12" s="49" t="str">
        <f t="shared" si="9"/>
        <v xml:space="preserve"> - </v>
      </c>
      <c r="AE12" s="49" t="str">
        <f t="shared" si="9"/>
        <v xml:space="preserve"> - </v>
      </c>
      <c r="AF12" s="49" t="str">
        <f t="shared" si="9"/>
        <v xml:space="preserve"> - </v>
      </c>
      <c r="AG12" s="49" t="str">
        <f t="shared" si="9"/>
        <v xml:space="preserve"> - </v>
      </c>
      <c r="AH12" s="49" t="str">
        <f t="shared" si="9"/>
        <v xml:space="preserve"> - </v>
      </c>
      <c r="AI12" s="49" t="str">
        <f t="shared" si="9"/>
        <v xml:space="preserve"> - </v>
      </c>
      <c r="AJ12" s="49" t="str">
        <f t="shared" si="9"/>
        <v xml:space="preserve"> - </v>
      </c>
      <c r="AK12" s="49" t="str">
        <f t="shared" si="9"/>
        <v xml:space="preserve"> - </v>
      </c>
      <c r="AL12" s="49" t="str">
        <f t="shared" si="9"/>
        <v xml:space="preserve"> - </v>
      </c>
      <c r="AM12" s="49" t="str">
        <f t="shared" si="9"/>
        <v xml:space="preserve"> - </v>
      </c>
      <c r="AN12" s="49" t="str">
        <f t="shared" si="9"/>
        <v xml:space="preserve"> - </v>
      </c>
      <c r="AO12" s="49" t="str">
        <f t="shared" si="9"/>
        <v xml:space="preserve"> - </v>
      </c>
      <c r="AP12" s="49" t="str">
        <f t="shared" si="9"/>
        <v xml:space="preserve"> - </v>
      </c>
      <c r="AQ12" s="49" t="str">
        <f t="shared" si="9"/>
        <v xml:space="preserve"> - </v>
      </c>
      <c r="AR12" s="49" t="str">
        <f t="shared" si="9"/>
        <v xml:space="preserve"> - </v>
      </c>
      <c r="AS12" s="49" t="str">
        <f t="shared" si="9"/>
        <v xml:space="preserve"> - </v>
      </c>
      <c r="AT12" s="49" t="str">
        <f t="shared" si="9"/>
        <v xml:space="preserve"> - </v>
      </c>
      <c r="AU12" s="49" t="str">
        <f t="shared" si="9"/>
        <v xml:space="preserve"> - </v>
      </c>
      <c r="AV12" s="49" t="str">
        <f t="shared" si="9"/>
        <v xml:space="preserve"> - </v>
      </c>
      <c r="AW12" s="23" t="str">
        <f t="shared" si="9"/>
        <v xml:space="preserve"> - </v>
      </c>
    </row>
    <row r="13" spans="1:49" s="23" customFormat="1" x14ac:dyDescent="0.2">
      <c r="B13" s="81" t="s">
        <v>154</v>
      </c>
      <c r="E13" s="3"/>
      <c r="F13" s="51">
        <v>3.2</v>
      </c>
      <c r="G13" s="49">
        <f t="shared" si="1"/>
        <v>22</v>
      </c>
      <c r="H13" s="39">
        <f t="shared" ref="H13:AW13" si="10">IF(ISBLANK(Noble.M )," - ",Noble.M)</f>
        <v>0</v>
      </c>
      <c r="I13" s="39">
        <f t="shared" si="10"/>
        <v>2</v>
      </c>
      <c r="J13" s="39">
        <f t="shared" si="10"/>
        <v>7</v>
      </c>
      <c r="K13" s="39" t="str">
        <f t="shared" si="10"/>
        <v xml:space="preserve"> - </v>
      </c>
      <c r="L13" s="39">
        <f t="shared" si="10"/>
        <v>2</v>
      </c>
      <c r="M13" s="39">
        <f t="shared" si="10"/>
        <v>5</v>
      </c>
      <c r="N13" s="39">
        <f t="shared" si="10"/>
        <v>0</v>
      </c>
      <c r="O13" s="39">
        <f t="shared" si="10"/>
        <v>0</v>
      </c>
      <c r="P13" s="39" t="str">
        <f t="shared" si="10"/>
        <v xml:space="preserve"> - </v>
      </c>
      <c r="Q13" s="39">
        <f t="shared" si="10"/>
        <v>2</v>
      </c>
      <c r="R13" s="39">
        <f t="shared" si="10"/>
        <v>2</v>
      </c>
      <c r="S13" s="39">
        <f t="shared" si="10"/>
        <v>2</v>
      </c>
      <c r="T13" s="39" t="str">
        <f t="shared" si="10"/>
        <v xml:space="preserve"> - </v>
      </c>
      <c r="U13" s="39" t="str">
        <f t="shared" si="10"/>
        <v xml:space="preserve"> - </v>
      </c>
      <c r="V13" s="39" t="str">
        <f t="shared" si="10"/>
        <v xml:space="preserve"> - </v>
      </c>
      <c r="W13" s="39" t="str">
        <f t="shared" si="10"/>
        <v xml:space="preserve"> - </v>
      </c>
      <c r="X13" s="39" t="str">
        <f t="shared" si="10"/>
        <v xml:space="preserve"> - </v>
      </c>
      <c r="Y13" s="39" t="str">
        <f t="shared" si="10"/>
        <v xml:space="preserve"> - </v>
      </c>
      <c r="Z13" s="39" t="str">
        <f t="shared" si="10"/>
        <v xml:space="preserve"> - </v>
      </c>
      <c r="AA13" s="39" t="str">
        <f t="shared" si="10"/>
        <v xml:space="preserve"> - </v>
      </c>
      <c r="AB13" s="39" t="str">
        <f t="shared" si="10"/>
        <v xml:space="preserve"> - </v>
      </c>
      <c r="AC13" s="39" t="str">
        <f t="shared" si="10"/>
        <v xml:space="preserve"> - </v>
      </c>
      <c r="AD13" s="39" t="str">
        <f t="shared" si="10"/>
        <v xml:space="preserve"> - </v>
      </c>
      <c r="AE13" s="39" t="str">
        <f t="shared" si="10"/>
        <v xml:space="preserve"> - </v>
      </c>
      <c r="AF13" s="39" t="str">
        <f t="shared" si="10"/>
        <v xml:space="preserve"> - </v>
      </c>
      <c r="AG13" s="39" t="str">
        <f t="shared" si="10"/>
        <v xml:space="preserve"> - </v>
      </c>
      <c r="AH13" s="39" t="str">
        <f t="shared" si="10"/>
        <v xml:space="preserve"> - </v>
      </c>
      <c r="AI13" s="39" t="str">
        <f t="shared" si="10"/>
        <v xml:space="preserve"> - </v>
      </c>
      <c r="AJ13" s="39" t="str">
        <f t="shared" si="10"/>
        <v xml:space="preserve"> - </v>
      </c>
      <c r="AK13" s="39" t="str">
        <f t="shared" si="10"/>
        <v xml:space="preserve"> - </v>
      </c>
      <c r="AL13" s="39" t="str">
        <f t="shared" si="10"/>
        <v xml:space="preserve"> - </v>
      </c>
      <c r="AM13" s="39" t="str">
        <f t="shared" si="10"/>
        <v xml:space="preserve"> - </v>
      </c>
      <c r="AN13" s="39" t="str">
        <f t="shared" si="10"/>
        <v xml:space="preserve"> - </v>
      </c>
      <c r="AO13" s="39" t="str">
        <f t="shared" si="10"/>
        <v xml:space="preserve"> - </v>
      </c>
      <c r="AP13" s="39" t="str">
        <f t="shared" si="10"/>
        <v xml:space="preserve"> - </v>
      </c>
      <c r="AQ13" s="39" t="str">
        <f t="shared" si="10"/>
        <v xml:space="preserve"> - </v>
      </c>
      <c r="AR13" s="39" t="str">
        <f t="shared" si="10"/>
        <v xml:space="preserve"> - </v>
      </c>
      <c r="AS13" s="39" t="str">
        <f t="shared" si="10"/>
        <v xml:space="preserve"> - </v>
      </c>
      <c r="AT13" s="39" t="str">
        <f t="shared" si="10"/>
        <v xml:space="preserve"> - </v>
      </c>
      <c r="AU13" s="39" t="str">
        <f t="shared" si="10"/>
        <v xml:space="preserve"> - </v>
      </c>
      <c r="AV13" s="39" t="str">
        <f t="shared" si="10"/>
        <v xml:space="preserve"> - </v>
      </c>
      <c r="AW13" s="23" t="str">
        <f t="shared" si="10"/>
        <v xml:space="preserve"> - </v>
      </c>
    </row>
    <row r="14" spans="1:49" s="23" customFormat="1" x14ac:dyDescent="0.2">
      <c r="B14" s="81" t="s">
        <v>181</v>
      </c>
      <c r="E14" s="3"/>
      <c r="F14" s="51">
        <v>25</v>
      </c>
      <c r="G14" s="49">
        <f t="shared" si="1"/>
        <v>31</v>
      </c>
      <c r="H14" s="39">
        <f t="shared" ref="H14:AW14" si="11">IF(ISBLANK(Rooney.W )," - ",Rooney.W)</f>
        <v>7</v>
      </c>
      <c r="I14" s="39">
        <f t="shared" si="11"/>
        <v>2</v>
      </c>
      <c r="J14" s="39">
        <f t="shared" si="11"/>
        <v>2</v>
      </c>
      <c r="K14" s="39" t="str">
        <f t="shared" si="11"/>
        <v xml:space="preserve"> - </v>
      </c>
      <c r="L14" s="39">
        <f t="shared" si="11"/>
        <v>10</v>
      </c>
      <c r="M14" s="39">
        <f t="shared" si="11"/>
        <v>4</v>
      </c>
      <c r="N14" s="39">
        <f t="shared" si="11"/>
        <v>4</v>
      </c>
      <c r="O14" s="39">
        <f t="shared" si="11"/>
        <v>0</v>
      </c>
      <c r="P14" s="39" t="str">
        <f t="shared" si="11"/>
        <v xml:space="preserve"> - </v>
      </c>
      <c r="Q14" s="39">
        <f t="shared" si="11"/>
        <v>0</v>
      </c>
      <c r="R14" s="39">
        <f t="shared" si="11"/>
        <v>0</v>
      </c>
      <c r="S14" s="39">
        <f t="shared" si="11"/>
        <v>2</v>
      </c>
      <c r="T14" s="39" t="str">
        <f t="shared" si="11"/>
        <v xml:space="preserve"> - </v>
      </c>
      <c r="U14" s="39" t="str">
        <f t="shared" si="11"/>
        <v xml:space="preserve"> - </v>
      </c>
      <c r="V14" s="39" t="str">
        <f t="shared" si="11"/>
        <v xml:space="preserve"> - </v>
      </c>
      <c r="W14" s="39" t="str">
        <f t="shared" si="11"/>
        <v xml:space="preserve"> - </v>
      </c>
      <c r="X14" s="39" t="str">
        <f t="shared" si="11"/>
        <v xml:space="preserve"> - </v>
      </c>
      <c r="Y14" s="39" t="str">
        <f t="shared" si="11"/>
        <v xml:space="preserve"> - </v>
      </c>
      <c r="Z14" s="39" t="str">
        <f t="shared" si="11"/>
        <v xml:space="preserve"> - </v>
      </c>
      <c r="AA14" s="39" t="str">
        <f t="shared" si="11"/>
        <v xml:space="preserve"> - </v>
      </c>
      <c r="AB14" s="39" t="str">
        <f t="shared" si="11"/>
        <v xml:space="preserve"> - </v>
      </c>
      <c r="AC14" s="39" t="str">
        <f t="shared" si="11"/>
        <v xml:space="preserve"> - </v>
      </c>
      <c r="AD14" s="39" t="str">
        <f t="shared" si="11"/>
        <v xml:space="preserve"> - </v>
      </c>
      <c r="AE14" s="39" t="str">
        <f t="shared" si="11"/>
        <v xml:space="preserve"> - </v>
      </c>
      <c r="AF14" s="39" t="str">
        <f t="shared" si="11"/>
        <v xml:space="preserve"> - </v>
      </c>
      <c r="AG14" s="39" t="str">
        <f t="shared" si="11"/>
        <v xml:space="preserve"> - </v>
      </c>
      <c r="AH14" s="39" t="str">
        <f t="shared" si="11"/>
        <v xml:space="preserve"> - </v>
      </c>
      <c r="AI14" s="39" t="str">
        <f t="shared" si="11"/>
        <v xml:space="preserve"> - </v>
      </c>
      <c r="AJ14" s="39" t="str">
        <f t="shared" si="11"/>
        <v xml:space="preserve"> - </v>
      </c>
      <c r="AK14" s="39" t="str">
        <f t="shared" si="11"/>
        <v xml:space="preserve"> - </v>
      </c>
      <c r="AL14" s="39" t="str">
        <f t="shared" si="11"/>
        <v xml:space="preserve"> - </v>
      </c>
      <c r="AM14" s="39" t="str">
        <f t="shared" si="11"/>
        <v xml:space="preserve"> - </v>
      </c>
      <c r="AN14" s="39" t="str">
        <f t="shared" si="11"/>
        <v xml:space="preserve"> - </v>
      </c>
      <c r="AO14" s="39" t="str">
        <f t="shared" si="11"/>
        <v xml:space="preserve"> - </v>
      </c>
      <c r="AP14" s="39" t="str">
        <f t="shared" si="11"/>
        <v xml:space="preserve"> - </v>
      </c>
      <c r="AQ14" s="39" t="str">
        <f t="shared" si="11"/>
        <v xml:space="preserve"> - </v>
      </c>
      <c r="AR14" s="39" t="str">
        <f t="shared" si="11"/>
        <v xml:space="preserve"> - </v>
      </c>
      <c r="AS14" s="39" t="str">
        <f t="shared" si="11"/>
        <v xml:space="preserve"> - </v>
      </c>
      <c r="AT14" s="39" t="str">
        <f t="shared" si="11"/>
        <v xml:space="preserve"> - </v>
      </c>
      <c r="AU14" s="39" t="str">
        <f t="shared" si="11"/>
        <v xml:space="preserve"> - </v>
      </c>
      <c r="AV14" s="39" t="str">
        <f t="shared" si="11"/>
        <v xml:space="preserve"> - </v>
      </c>
      <c r="AW14" s="23" t="str">
        <f t="shared" si="11"/>
        <v xml:space="preserve"> - </v>
      </c>
    </row>
    <row r="15" spans="1:49" s="23" customFormat="1" x14ac:dyDescent="0.2">
      <c r="A15" s="97"/>
      <c r="B15" s="102" t="s">
        <v>627</v>
      </c>
      <c r="C15" s="97"/>
      <c r="D15" s="97"/>
      <c r="E15" s="98"/>
      <c r="F15" s="99">
        <f xml:space="preserve"> 4.3- 4.3</f>
        <v>0</v>
      </c>
      <c r="G15" s="94">
        <f t="shared" si="1"/>
        <v>7</v>
      </c>
      <c r="H15" s="39">
        <f t="shared" ref="H15:O15" si="12">IF(ISBLANK(Ings.D )," - ",Ings.D)</f>
        <v>2</v>
      </c>
      <c r="I15" s="39">
        <f t="shared" si="12"/>
        <v>2</v>
      </c>
      <c r="J15" s="39">
        <f t="shared" si="12"/>
        <v>2</v>
      </c>
      <c r="K15" s="39" t="str">
        <f t="shared" si="12"/>
        <v xml:space="preserve"> - </v>
      </c>
      <c r="L15" s="39">
        <f t="shared" si="12"/>
        <v>1</v>
      </c>
      <c r="M15" s="39">
        <f t="shared" si="12"/>
        <v>0</v>
      </c>
      <c r="N15" s="39">
        <f t="shared" si="12"/>
        <v>0</v>
      </c>
      <c r="O15" s="39">
        <f t="shared" si="12"/>
        <v>0</v>
      </c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7"/>
    </row>
    <row r="16" spans="1:49" s="23" customFormat="1" x14ac:dyDescent="0.2">
      <c r="B16" s="83" t="s">
        <v>633</v>
      </c>
      <c r="E16" s="25"/>
      <c r="F16" s="50">
        <v>9</v>
      </c>
      <c r="G16" s="49">
        <f>SUM(H16:AW16)</f>
        <v>4</v>
      </c>
      <c r="H16" s="94"/>
      <c r="I16" s="94"/>
      <c r="J16" s="94"/>
      <c r="K16" s="94"/>
      <c r="L16" s="94"/>
      <c r="M16" s="94"/>
      <c r="N16" s="94"/>
      <c r="O16" s="94"/>
      <c r="P16" s="49" t="str">
        <f t="shared" ref="P16:AW16" si="13">IF(ISBLANK(Ulloa.L )," - ",Ulloa.L)</f>
        <v xml:space="preserve"> - </v>
      </c>
      <c r="Q16" s="49">
        <f t="shared" si="13"/>
        <v>1</v>
      </c>
      <c r="R16" s="49">
        <f t="shared" si="13"/>
        <v>2</v>
      </c>
      <c r="S16" s="49">
        <f t="shared" si="13"/>
        <v>1</v>
      </c>
      <c r="T16" s="49" t="str">
        <f t="shared" si="13"/>
        <v xml:space="preserve"> - </v>
      </c>
      <c r="U16" s="49" t="str">
        <f t="shared" si="13"/>
        <v xml:space="preserve"> - </v>
      </c>
      <c r="V16" s="49" t="str">
        <f t="shared" si="13"/>
        <v xml:space="preserve"> - </v>
      </c>
      <c r="W16" s="49" t="str">
        <f t="shared" si="13"/>
        <v xml:space="preserve"> - </v>
      </c>
      <c r="X16" s="49" t="str">
        <f t="shared" si="13"/>
        <v xml:space="preserve"> - </v>
      </c>
      <c r="Y16" s="49" t="str">
        <f t="shared" si="13"/>
        <v xml:space="preserve"> - </v>
      </c>
      <c r="Z16" s="49" t="str">
        <f t="shared" si="13"/>
        <v xml:space="preserve"> - </v>
      </c>
      <c r="AA16" s="49" t="str">
        <f t="shared" si="13"/>
        <v xml:space="preserve"> - </v>
      </c>
      <c r="AB16" s="49" t="str">
        <f t="shared" si="13"/>
        <v xml:space="preserve"> - </v>
      </c>
      <c r="AC16" s="49" t="str">
        <f t="shared" si="13"/>
        <v xml:space="preserve"> - </v>
      </c>
      <c r="AD16" s="49" t="str">
        <f t="shared" si="13"/>
        <v xml:space="preserve"> - </v>
      </c>
      <c r="AE16" s="49" t="str">
        <f t="shared" si="13"/>
        <v xml:space="preserve"> - </v>
      </c>
      <c r="AF16" s="49" t="str">
        <f t="shared" si="13"/>
        <v xml:space="preserve"> - </v>
      </c>
      <c r="AG16" s="49" t="str">
        <f t="shared" si="13"/>
        <v xml:space="preserve"> - </v>
      </c>
      <c r="AH16" s="49" t="str">
        <f t="shared" si="13"/>
        <v xml:space="preserve"> - </v>
      </c>
      <c r="AI16" s="49" t="str">
        <f t="shared" si="13"/>
        <v xml:space="preserve"> - </v>
      </c>
      <c r="AJ16" s="49" t="str">
        <f t="shared" si="13"/>
        <v xml:space="preserve"> - </v>
      </c>
      <c r="AK16" s="49" t="str">
        <f t="shared" si="13"/>
        <v xml:space="preserve"> - </v>
      </c>
      <c r="AL16" s="49" t="str">
        <f t="shared" si="13"/>
        <v xml:space="preserve"> - </v>
      </c>
      <c r="AM16" s="49" t="str">
        <f t="shared" si="13"/>
        <v xml:space="preserve"> - </v>
      </c>
      <c r="AN16" s="49" t="str">
        <f t="shared" si="13"/>
        <v xml:space="preserve"> - </v>
      </c>
      <c r="AO16" s="49" t="str">
        <f t="shared" si="13"/>
        <v xml:space="preserve"> - </v>
      </c>
      <c r="AP16" s="49" t="str">
        <f t="shared" si="13"/>
        <v xml:space="preserve"> - </v>
      </c>
      <c r="AQ16" s="49" t="str">
        <f t="shared" si="13"/>
        <v xml:space="preserve"> - </v>
      </c>
      <c r="AR16" s="49" t="str">
        <f t="shared" si="13"/>
        <v xml:space="preserve"> - </v>
      </c>
      <c r="AS16" s="49" t="str">
        <f t="shared" si="13"/>
        <v xml:space="preserve"> - </v>
      </c>
      <c r="AT16" s="49" t="str">
        <f t="shared" si="13"/>
        <v xml:space="preserve"> - </v>
      </c>
      <c r="AU16" s="49" t="str">
        <f t="shared" si="13"/>
        <v xml:space="preserve"> - </v>
      </c>
      <c r="AV16" s="49" t="str">
        <f t="shared" si="13"/>
        <v xml:space="preserve"> - </v>
      </c>
      <c r="AW16" s="23" t="str">
        <f t="shared" si="13"/>
        <v xml:space="preserve"> - </v>
      </c>
    </row>
    <row r="17" spans="2:48" s="10" customFormat="1" x14ac:dyDescent="0.2">
      <c r="F17" s="16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</row>
    <row r="18" spans="2:48" s="10" customFormat="1" x14ac:dyDescent="0.2">
      <c r="F18" s="16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</row>
    <row r="19" spans="2:48" x14ac:dyDescent="0.2">
      <c r="F19" s="4">
        <f t="shared" ref="F19:AU19" si="14">SUM(F4:F18)</f>
        <v>73.900000000000006</v>
      </c>
      <c r="G19" s="6">
        <f t="shared" si="14"/>
        <v>242</v>
      </c>
      <c r="H19" s="2">
        <f t="shared" si="14"/>
        <v>25</v>
      </c>
      <c r="I19" s="2">
        <f t="shared" si="14"/>
        <v>29</v>
      </c>
      <c r="J19" s="2">
        <f t="shared" si="14"/>
        <v>24</v>
      </c>
      <c r="K19" s="2">
        <f t="shared" si="14"/>
        <v>0</v>
      </c>
      <c r="L19" s="2">
        <f t="shared" si="14"/>
        <v>27</v>
      </c>
      <c r="M19" s="2">
        <f t="shared" si="14"/>
        <v>30</v>
      </c>
      <c r="N19" s="2">
        <f t="shared" si="14"/>
        <v>23</v>
      </c>
      <c r="O19" s="2">
        <f t="shared" si="14"/>
        <v>17</v>
      </c>
      <c r="P19" s="2">
        <f t="shared" si="14"/>
        <v>0</v>
      </c>
      <c r="Q19" s="2">
        <f t="shared" si="14"/>
        <v>12</v>
      </c>
      <c r="R19" s="2">
        <f t="shared" si="14"/>
        <v>21</v>
      </c>
      <c r="S19" s="2">
        <f t="shared" si="14"/>
        <v>34</v>
      </c>
      <c r="T19" s="2">
        <f t="shared" si="14"/>
        <v>0</v>
      </c>
      <c r="U19" s="2">
        <f t="shared" si="14"/>
        <v>0</v>
      </c>
      <c r="V19" s="2">
        <f t="shared" si="14"/>
        <v>0</v>
      </c>
      <c r="W19" s="2">
        <f t="shared" si="14"/>
        <v>0</v>
      </c>
      <c r="X19" s="2">
        <f t="shared" si="14"/>
        <v>0</v>
      </c>
      <c r="Y19" s="2">
        <f t="shared" si="14"/>
        <v>0</v>
      </c>
      <c r="Z19" s="2">
        <f t="shared" si="14"/>
        <v>0</v>
      </c>
      <c r="AA19" s="2">
        <f t="shared" si="14"/>
        <v>0</v>
      </c>
      <c r="AB19" s="2">
        <f t="shared" si="14"/>
        <v>0</v>
      </c>
      <c r="AC19" s="2">
        <f t="shared" si="14"/>
        <v>0</v>
      </c>
      <c r="AD19" s="2">
        <f t="shared" si="14"/>
        <v>0</v>
      </c>
      <c r="AE19" s="2">
        <f t="shared" si="14"/>
        <v>0</v>
      </c>
      <c r="AF19" s="2">
        <f t="shared" si="14"/>
        <v>0</v>
      </c>
      <c r="AG19" s="2">
        <f t="shared" si="14"/>
        <v>0</v>
      </c>
      <c r="AH19" s="2">
        <f t="shared" si="14"/>
        <v>0</v>
      </c>
      <c r="AI19" s="2">
        <f t="shared" si="14"/>
        <v>0</v>
      </c>
      <c r="AJ19" s="2">
        <f t="shared" si="14"/>
        <v>0</v>
      </c>
      <c r="AK19" s="2">
        <f t="shared" si="14"/>
        <v>0</v>
      </c>
      <c r="AL19" s="2">
        <f t="shared" si="14"/>
        <v>0</v>
      </c>
      <c r="AM19" s="2">
        <f t="shared" si="14"/>
        <v>0</v>
      </c>
      <c r="AN19" s="2">
        <f t="shared" si="14"/>
        <v>0</v>
      </c>
      <c r="AO19" s="2">
        <f t="shared" si="14"/>
        <v>0</v>
      </c>
      <c r="AP19" s="2">
        <f t="shared" si="14"/>
        <v>0</v>
      </c>
      <c r="AQ19" s="2">
        <f t="shared" si="14"/>
        <v>0</v>
      </c>
      <c r="AR19" s="2">
        <f t="shared" si="14"/>
        <v>0</v>
      </c>
      <c r="AS19" s="2">
        <f t="shared" si="14"/>
        <v>0</v>
      </c>
      <c r="AT19" s="2">
        <f t="shared" si="14"/>
        <v>0</v>
      </c>
      <c r="AU19" s="2">
        <f t="shared" si="14"/>
        <v>0</v>
      </c>
      <c r="AV19" s="2">
        <f t="shared" ref="AV19" si="15">SUM(AV4:AV18)</f>
        <v>0</v>
      </c>
    </row>
    <row r="20" spans="2:48" x14ac:dyDescent="0.2">
      <c r="G20" s="2" t="s">
        <v>46</v>
      </c>
      <c r="H20" s="2">
        <f>RANK(H19,Scores!H3:H18)</f>
        <v>7</v>
      </c>
      <c r="I20" s="2">
        <f>RANK(I19,Scores!I3:I17)</f>
        <v>7</v>
      </c>
      <c r="J20" s="2">
        <f>RANK(J19,Scores!J3:J17)</f>
        <v>9</v>
      </c>
      <c r="K20" s="2">
        <f>RANK(K19,Scores!K3:K17)</f>
        <v>1</v>
      </c>
      <c r="L20" s="2">
        <f>RANK(L19,Scores!L3:L17)</f>
        <v>7</v>
      </c>
      <c r="M20" s="2">
        <f>RANK(M19,Scores!M3:M17)</f>
        <v>1</v>
      </c>
      <c r="N20" s="2">
        <f>RANK(N19,Scores!N3:N17)</f>
        <v>10</v>
      </c>
      <c r="O20" s="2">
        <f>RANK(O19,Scores!O3:O17)</f>
        <v>11</v>
      </c>
      <c r="P20" s="2">
        <f>RANK(P19,Scores!P3:P17)</f>
        <v>1</v>
      </c>
      <c r="Q20" s="2">
        <f>RANK(Q19,Scores!Q3:Q17)</f>
        <v>13</v>
      </c>
      <c r="R20" s="2">
        <f>RANK(R19,Scores!R3:R17)</f>
        <v>12</v>
      </c>
      <c r="S20" s="2">
        <f>RANK(S19,Scores!S3:S17)</f>
        <v>2</v>
      </c>
      <c r="T20" s="2">
        <f>RANK(T19,Scores!T3:T17)</f>
        <v>1</v>
      </c>
      <c r="U20" s="2">
        <f>RANK(U19,Scores!U3:U17)</f>
        <v>1</v>
      </c>
      <c r="V20" s="2">
        <f>RANK(V19,Scores!V3:V17)</f>
        <v>1</v>
      </c>
      <c r="W20" s="2">
        <f>RANK(W19,Scores!W3:W17)</f>
        <v>1</v>
      </c>
      <c r="X20" s="2">
        <f>RANK(X19,Scores!X3:X17)</f>
        <v>1</v>
      </c>
      <c r="Y20" s="2">
        <f>RANK(Y19,Scores!Y3:Y17)</f>
        <v>1</v>
      </c>
      <c r="Z20" s="2">
        <f>RANK(Z19,Scores!Z3:Z17)</f>
        <v>1</v>
      </c>
      <c r="AA20" s="2">
        <f>RANK(AA19,Scores!AA3:AA17)</f>
        <v>1</v>
      </c>
      <c r="AB20" s="2">
        <f>RANK(AB19,Scores!AB3:AB17)</f>
        <v>1</v>
      </c>
      <c r="AC20" s="2">
        <f>RANK(AC19,Scores!AC3:AC17)</f>
        <v>1</v>
      </c>
      <c r="AD20" s="2">
        <f>RANK(AD19,Scores!AD3:AD17)</f>
        <v>1</v>
      </c>
      <c r="AE20" s="2">
        <f>RANK(AE19,Scores!AE3:AE17)</f>
        <v>1</v>
      </c>
      <c r="AF20" s="2">
        <f>RANK(AF19,Scores!AF3:AF17)</f>
        <v>1</v>
      </c>
      <c r="AG20" s="2">
        <f>RANK(AG19,Scores!AG3:AG17)</f>
        <v>1</v>
      </c>
      <c r="AH20" s="2">
        <f>RANK(AH19,Scores!AH3:AH17)</f>
        <v>1</v>
      </c>
      <c r="AI20" s="2">
        <f>RANK(AI19,Scores!AI3:AI17)</f>
        <v>1</v>
      </c>
      <c r="AJ20" s="2">
        <f>RANK(AJ19,Scores!AJ3:AJ17)</f>
        <v>1</v>
      </c>
      <c r="AK20" s="2">
        <f>RANK(AK19,Scores!AK3:AK17)</f>
        <v>1</v>
      </c>
      <c r="AL20" s="2">
        <f>RANK(AL19,Scores!AL3:AL17)</f>
        <v>1</v>
      </c>
      <c r="AM20" s="2">
        <f>RANK(AM19,Scores!AM3:AM17)</f>
        <v>1</v>
      </c>
      <c r="AN20" s="2">
        <f>RANK(AN19,Scores!AN3:AN17)</f>
        <v>1</v>
      </c>
      <c r="AO20" s="2">
        <f>RANK(AO19,Scores!AO3:AO17)</f>
        <v>1</v>
      </c>
      <c r="AP20" s="2">
        <f>RANK(AP19,Scores!AP3:AP17)</f>
        <v>1</v>
      </c>
      <c r="AQ20" s="2">
        <f>RANK(AQ19,Scores!AQ3:AQ17)</f>
        <v>1</v>
      </c>
      <c r="AR20" s="2">
        <f>RANK(AR19,Scores!AR3:AR17)</f>
        <v>1</v>
      </c>
      <c r="AS20" s="2">
        <f>RANK(AS19,Scores!AS3:AS17)</f>
        <v>1</v>
      </c>
      <c r="AT20" s="2">
        <f>RANK(AT19,Scores!AT3:AT17)</f>
        <v>1</v>
      </c>
      <c r="AU20" s="2">
        <f>RANK(AU19,Scores!AU3:AU17)</f>
        <v>1</v>
      </c>
      <c r="AV20" s="2">
        <f>RANK(AV19,Scores!AV3:AV17)</f>
        <v>1</v>
      </c>
    </row>
    <row r="21" spans="2:48" x14ac:dyDescent="0.2">
      <c r="B21" s="10" t="s">
        <v>65</v>
      </c>
      <c r="C21" s="10"/>
      <c r="D21" s="10"/>
      <c r="E21" s="10"/>
      <c r="F21" s="16">
        <f>75-F19</f>
        <v>1.0999999999999943</v>
      </c>
    </row>
    <row r="22" spans="2:48" x14ac:dyDescent="0.2">
      <c r="G22" s="2" t="s">
        <v>2</v>
      </c>
      <c r="H22" s="2">
        <f>H19</f>
        <v>25</v>
      </c>
      <c r="I22" s="2">
        <f t="shared" ref="I22:R22" si="16">H22+I19</f>
        <v>54</v>
      </c>
      <c r="J22" s="2">
        <f t="shared" si="16"/>
        <v>78</v>
      </c>
      <c r="K22" s="2">
        <f t="shared" si="16"/>
        <v>78</v>
      </c>
      <c r="L22" s="2">
        <f t="shared" si="16"/>
        <v>105</v>
      </c>
      <c r="M22" s="2">
        <f t="shared" si="16"/>
        <v>135</v>
      </c>
      <c r="N22" s="2">
        <f t="shared" si="16"/>
        <v>158</v>
      </c>
      <c r="O22" s="2">
        <f t="shared" si="16"/>
        <v>175</v>
      </c>
      <c r="P22" s="2">
        <f t="shared" si="16"/>
        <v>175</v>
      </c>
      <c r="Q22" s="2">
        <f t="shared" si="16"/>
        <v>187</v>
      </c>
      <c r="R22" s="2">
        <f t="shared" si="16"/>
        <v>208</v>
      </c>
      <c r="S22" s="2">
        <f t="shared" ref="S22:AB22" si="17">R22+S19</f>
        <v>242</v>
      </c>
      <c r="T22" s="2">
        <f t="shared" si="17"/>
        <v>242</v>
      </c>
      <c r="U22" s="2">
        <f t="shared" si="17"/>
        <v>242</v>
      </c>
      <c r="V22" s="2">
        <f t="shared" si="17"/>
        <v>242</v>
      </c>
      <c r="W22" s="2">
        <f t="shared" si="17"/>
        <v>242</v>
      </c>
      <c r="X22" s="2">
        <f t="shared" si="17"/>
        <v>242</v>
      </c>
      <c r="Y22" s="2">
        <f t="shared" si="17"/>
        <v>242</v>
      </c>
      <c r="Z22" s="2">
        <f t="shared" si="17"/>
        <v>242</v>
      </c>
      <c r="AA22" s="2">
        <f t="shared" si="17"/>
        <v>242</v>
      </c>
      <c r="AB22" s="2">
        <f t="shared" si="17"/>
        <v>242</v>
      </c>
      <c r="AC22" s="2">
        <f t="shared" ref="AC22:AL22" si="18">AB22+AC19</f>
        <v>242</v>
      </c>
      <c r="AD22" s="2">
        <f t="shared" si="18"/>
        <v>242</v>
      </c>
      <c r="AE22" s="2">
        <f t="shared" si="18"/>
        <v>242</v>
      </c>
      <c r="AF22" s="2">
        <f t="shared" si="18"/>
        <v>242</v>
      </c>
      <c r="AG22" s="2">
        <f t="shared" si="18"/>
        <v>242</v>
      </c>
      <c r="AH22" s="2">
        <f t="shared" si="18"/>
        <v>242</v>
      </c>
      <c r="AI22" s="2">
        <f t="shared" si="18"/>
        <v>242</v>
      </c>
      <c r="AJ22" s="2">
        <f t="shared" si="18"/>
        <v>242</v>
      </c>
      <c r="AK22" s="2">
        <f t="shared" si="18"/>
        <v>242</v>
      </c>
      <c r="AL22" s="2">
        <f t="shared" si="18"/>
        <v>242</v>
      </c>
      <c r="AM22" s="2">
        <f t="shared" ref="AM22:AT22" si="19">AL22+AM19</f>
        <v>242</v>
      </c>
      <c r="AN22" s="2">
        <f t="shared" si="19"/>
        <v>242</v>
      </c>
      <c r="AO22" s="2">
        <f t="shared" si="19"/>
        <v>242</v>
      </c>
      <c r="AP22" s="2">
        <f t="shared" si="19"/>
        <v>242</v>
      </c>
      <c r="AQ22" s="2">
        <f t="shared" si="19"/>
        <v>242</v>
      </c>
      <c r="AR22" s="2">
        <f t="shared" si="19"/>
        <v>242</v>
      </c>
      <c r="AS22" s="2">
        <f t="shared" si="19"/>
        <v>242</v>
      </c>
      <c r="AT22" s="2">
        <f t="shared" si="19"/>
        <v>242</v>
      </c>
      <c r="AU22" s="2">
        <f>AT22+AU19</f>
        <v>242</v>
      </c>
      <c r="AV22" s="2">
        <f>AU22+AV19</f>
        <v>242</v>
      </c>
    </row>
    <row r="23" spans="2:48" x14ac:dyDescent="0.2">
      <c r="G23" s="2" t="s">
        <v>47</v>
      </c>
      <c r="H23" s="2">
        <f>RANK(H22,TotalScores!H3:H18)</f>
        <v>7</v>
      </c>
      <c r="I23" s="2">
        <f>RANK(I22,TotalScores!I3:I18)</f>
        <v>7</v>
      </c>
      <c r="J23" s="2">
        <f>RANK(J22,TotalScores!J3:J18)</f>
        <v>8</v>
      </c>
      <c r="K23" s="2">
        <f>RANK(K22,TotalScores!K3:K18)</f>
        <v>8</v>
      </c>
      <c r="L23" s="2">
        <f>RANK(L22,TotalScores!L3:L18)</f>
        <v>7</v>
      </c>
      <c r="M23" s="2">
        <f>RANK(M22,TotalScores!M3:M18)</f>
        <v>5</v>
      </c>
      <c r="N23" s="2">
        <f>RANK(N22,TotalScores!N3:N18)</f>
        <v>6</v>
      </c>
      <c r="O23" s="2">
        <f>RANK(O22,TotalScores!O3:O18)</f>
        <v>7</v>
      </c>
      <c r="P23" s="2">
        <f>RANK(P22,TotalScores!P3:P18)</f>
        <v>7</v>
      </c>
      <c r="Q23" s="2">
        <f>RANK(Q22,TotalScores!Q3:Q18)</f>
        <v>9</v>
      </c>
      <c r="R23" s="2">
        <f>RANK(R22,TotalScores!R3:R18)</f>
        <v>10</v>
      </c>
      <c r="S23" s="2">
        <f>RANK(S22,TotalScores!S3:S18)</f>
        <v>9</v>
      </c>
      <c r="T23" s="2">
        <f>RANK(T22,TotalScores!T3:T18)</f>
        <v>9</v>
      </c>
      <c r="U23" s="2">
        <f>RANK(U22,TotalScores!U3:U18)</f>
        <v>9</v>
      </c>
      <c r="V23" s="2">
        <f>RANK(V22,TotalScores!V3:V18)</f>
        <v>9</v>
      </c>
      <c r="W23" s="2">
        <f>RANK(W22,TotalScores!W3:W18)</f>
        <v>9</v>
      </c>
      <c r="X23" s="2">
        <f>RANK(X22,TotalScores!X3:X18)</f>
        <v>9</v>
      </c>
      <c r="Y23" s="2">
        <f>RANK(Y22,TotalScores!Y3:Y18)</f>
        <v>9</v>
      </c>
      <c r="Z23" s="2">
        <f>RANK(Z22,TotalScores!Z3:Z18)</f>
        <v>9</v>
      </c>
      <c r="AA23" s="2">
        <f>RANK(AA22,TotalScores!AA3:AA18)</f>
        <v>9</v>
      </c>
      <c r="AB23" s="2">
        <f>RANK(AB22,TotalScores!AB3:AB18)</f>
        <v>9</v>
      </c>
      <c r="AC23" s="2">
        <f>RANK(AC22,TotalScores!AC3:AC18)</f>
        <v>9</v>
      </c>
      <c r="AD23" s="2">
        <f>RANK(AD22,TotalScores!AD3:AD18)</f>
        <v>9</v>
      </c>
      <c r="AE23" s="2">
        <f>RANK(AE22,TotalScores!AE3:AE18)</f>
        <v>9</v>
      </c>
      <c r="AF23" s="2">
        <f>RANK(AF22,TotalScores!AF3:AF18)</f>
        <v>9</v>
      </c>
      <c r="AG23" s="2">
        <f>RANK(AG22,TotalScores!AG3:AG18)</f>
        <v>9</v>
      </c>
      <c r="AH23" s="2">
        <f>RANK(AH22,TotalScores!AH3:AH18)</f>
        <v>9</v>
      </c>
      <c r="AI23" s="2">
        <f>RANK(AI22,TotalScores!AI3:AI18)</f>
        <v>9</v>
      </c>
      <c r="AJ23" s="2">
        <f>RANK(AJ22,TotalScores!AJ3:AJ18)</f>
        <v>9</v>
      </c>
      <c r="AK23" s="2">
        <f>RANK(AK22,TotalScores!AK3:AK18)</f>
        <v>9</v>
      </c>
      <c r="AL23" s="2">
        <f>RANK(AL22,TotalScores!AL3:AL18)</f>
        <v>9</v>
      </c>
      <c r="AM23" s="2">
        <f>RANK(AM22,TotalScores!AM3:AM18)</f>
        <v>9</v>
      </c>
      <c r="AN23" s="2">
        <f>RANK(AN22,TotalScores!AN3:AN18)</f>
        <v>9</v>
      </c>
      <c r="AO23" s="2">
        <f>RANK(AO22,TotalScores!AO3:AO18)</f>
        <v>9</v>
      </c>
      <c r="AP23" s="2">
        <f>RANK(AP22,TotalScores!AP3:AP18)</f>
        <v>9</v>
      </c>
      <c r="AQ23" s="2">
        <f>RANK(AQ22,TotalScores!AQ3:AQ18)</f>
        <v>9</v>
      </c>
      <c r="AR23" s="2">
        <f>RANK(AR22,TotalScores!AR3:AR18)</f>
        <v>9</v>
      </c>
      <c r="AS23" s="2">
        <f>RANK(AS22,TotalScores!AS3:AS18)</f>
        <v>9</v>
      </c>
      <c r="AT23" s="2">
        <f>RANK(AT22,TotalScores!AT3:AT18)</f>
        <v>9</v>
      </c>
      <c r="AU23" s="2">
        <f>RANK(AU22,TotalScores!AU3:AU18)</f>
        <v>9</v>
      </c>
      <c r="AV23" s="2">
        <f>RANK(AV22,TotalScores!AV3:AV18)</f>
        <v>9</v>
      </c>
    </row>
    <row r="27" spans="2:48" x14ac:dyDescent="0.2">
      <c r="J27" s="4"/>
    </row>
    <row r="28" spans="2:48" x14ac:dyDescent="0.2">
      <c r="J28" s="4"/>
    </row>
    <row r="29" spans="2:48" x14ac:dyDescent="0.2">
      <c r="J29" s="4"/>
    </row>
    <row r="30" spans="2:48" x14ac:dyDescent="0.2">
      <c r="J30" s="4"/>
    </row>
    <row r="31" spans="2:48" x14ac:dyDescent="0.2">
      <c r="J31" s="4"/>
    </row>
    <row r="32" spans="2:48" x14ac:dyDescent="0.2">
      <c r="J32" s="4"/>
    </row>
    <row r="33" spans="10:17" x14ac:dyDescent="0.2">
      <c r="J33" s="4"/>
      <c r="M33" s="52"/>
      <c r="Q33" s="45"/>
    </row>
    <row r="34" spans="10:17" x14ac:dyDescent="0.2">
      <c r="J34" s="4"/>
    </row>
    <row r="35" spans="10:17" x14ac:dyDescent="0.2">
      <c r="J35" s="4"/>
    </row>
    <row r="36" spans="10:17" x14ac:dyDescent="0.2">
      <c r="J36" s="4"/>
    </row>
  </sheetData>
  <phoneticPr fontId="0" type="noConversion"/>
  <dataValidations count="5">
    <dataValidation type="list" showInputMessage="1" showErrorMessage="1" errorTitle="stop" sqref="B14:D16">
      <formula1>PlayerListFwd</formula1>
    </dataValidation>
    <dataValidation type="list" showInputMessage="1" showErrorMessage="1" errorTitle="stop" sqref="B13:D13">
      <formula1>PlayerListMidFwd</formula1>
    </dataValidation>
    <dataValidation type="list" showInputMessage="1" showErrorMessage="1" errorTitle="stop" sqref="B9:D12">
      <formula1>PlayerListMid</formula1>
    </dataValidation>
    <dataValidation type="list" showInputMessage="1" showErrorMessage="1" errorTitle="stop" sqref="B5:D8">
      <formula1>PlayerListDef</formula1>
    </dataValidation>
    <dataValidation type="list" showInputMessage="1" showErrorMessage="1" errorTitle="stop" sqref="B4:D4">
      <formula1>PlayerListGK</formula1>
    </dataValidation>
  </dataValidations>
  <hyperlinks>
    <hyperlink ref="B4" r:id="rId1" display="https://fantasyfootball.telegraph.co.uk/premierleague/statistics/points/1018"/>
    <hyperlink ref="B5" r:id="rId2" display="https://fantasyfootball.telegraph.co.uk/premierleague/statistics/points/2011"/>
    <hyperlink ref="B6" r:id="rId3" display="https://fantasyfootball.telegraph.co.uk/premierleague/statistics/points/2125"/>
    <hyperlink ref="B7" r:id="rId4" display="https://fantasyfootball.telegraph.co.uk/premierleague/statistics/points/2089"/>
    <hyperlink ref="B8" r:id="rId5" display="https://fantasyfootball.telegraph.co.uk/premierleague/statistics/points/2074"/>
    <hyperlink ref="B9" r:id="rId6" display="https://fantasyfootball.telegraph.co.uk/premierleague/statistics/points/3014"/>
    <hyperlink ref="B10" r:id="rId7" display="https://fantasyfootball.telegraph.co.uk/premierleague/statistics/points/3031"/>
    <hyperlink ref="B11" r:id="rId8" display="https://fantasyfootball.telegraph.co.uk/premierleague/statistics/points/3126"/>
    <hyperlink ref="B13" r:id="rId9" display="https://fantasyfootball.telegraph.co.uk/premierleague/statistics/points/3069"/>
    <hyperlink ref="B14" r:id="rId10" display="https://fantasyfootball.telegraph.co.uk/premierleague/statistics/points/4004"/>
    <hyperlink ref="B15" r:id="rId11" display="https://fantasyfootball.telegraph.co.uk/premierleague/statistics/points/4129"/>
    <hyperlink ref="B12" r:id="rId12" display="https://fantasyfootball.telegraph.co.uk/premierleague/statistics/points/3214"/>
    <hyperlink ref="B16" r:id="rId13" display="https://fantasyfootball.telegraph.co.uk/premierleague/statistics/points/4154"/>
  </hyperlinks>
  <printOptions gridLines="1" gridLinesSet="0"/>
  <pageMargins left="0.75" right="0.75" top="1" bottom="1" header="0.5" footer="0.5"/>
  <pageSetup orientation="portrait" horizontalDpi="204" verticalDpi="196" r:id="rId14"/>
  <headerFooter alignWithMargins="0">
    <oddHeader>&amp;A</oddHeader>
    <oddFooter>Page 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W34"/>
  <sheetViews>
    <sheetView workbookViewId="0">
      <pane xSplit="7" ySplit="3" topLeftCell="H4" activePane="bottomRight" state="frozen"/>
      <selection activeCell="A24" sqref="A24"/>
      <selection pane="topRight" activeCell="A24" sqref="A24"/>
      <selection pane="bottomLeft" activeCell="A24" sqref="A24"/>
      <selection pane="bottomRight" activeCell="B16" sqref="B16"/>
    </sheetView>
  </sheetViews>
  <sheetFormatPr defaultRowHeight="12.75" x14ac:dyDescent="0.2"/>
  <cols>
    <col min="1" max="1" width="9.140625" style="10" hidden="1" customWidth="1"/>
    <col min="2" max="2" width="18.140625" style="10" customWidth="1"/>
    <col min="3" max="4" width="19" style="10" hidden="1" customWidth="1"/>
    <col min="5" max="5" width="2" style="10" hidden="1" customWidth="1"/>
    <col min="6" max="6" width="5.28515625" style="16" customWidth="1"/>
    <col min="7" max="7" width="11.140625" style="13" customWidth="1"/>
    <col min="8" max="48" width="10.140625" style="13" customWidth="1"/>
    <col min="49" max="16384" width="9.140625" style="10"/>
  </cols>
  <sheetData>
    <row r="1" spans="1:49" ht="20.25" x14ac:dyDescent="0.3">
      <c r="B1" s="65" t="s">
        <v>261</v>
      </c>
      <c r="C1" s="65"/>
      <c r="D1" s="65"/>
      <c r="E1" s="65"/>
    </row>
    <row r="2" spans="1:49" x14ac:dyDescent="0.2">
      <c r="B2" s="10" t="s">
        <v>0</v>
      </c>
      <c r="F2" s="16" t="s">
        <v>1</v>
      </c>
      <c r="G2" s="13" t="s">
        <v>2</v>
      </c>
      <c r="H2" s="21">
        <f>Scores!H1</f>
        <v>41870</v>
      </c>
      <c r="I2" s="21">
        <f>Scores!I1</f>
        <v>41877</v>
      </c>
      <c r="J2" s="21">
        <f>Scores!J1</f>
        <v>41884</v>
      </c>
      <c r="K2" s="21">
        <f>Scores!K1</f>
        <v>41891</v>
      </c>
      <c r="L2" s="21">
        <f>Scores!L1</f>
        <v>41898</v>
      </c>
      <c r="M2" s="21">
        <f>Scores!M1</f>
        <v>41905</v>
      </c>
      <c r="N2" s="21">
        <f>Scores!N1</f>
        <v>41912</v>
      </c>
      <c r="O2" s="21">
        <f>Scores!O1</f>
        <v>41919</v>
      </c>
      <c r="P2" s="21">
        <f>Scores!P1</f>
        <v>41926</v>
      </c>
      <c r="Q2" s="21">
        <f>Scores!Q1</f>
        <v>41933</v>
      </c>
      <c r="R2" s="21">
        <f>Scores!R1</f>
        <v>41940</v>
      </c>
      <c r="S2" s="21">
        <f>Scores!S1</f>
        <v>41947</v>
      </c>
      <c r="T2" s="21">
        <f>Scores!T1</f>
        <v>41954</v>
      </c>
      <c r="U2" s="21">
        <f>Scores!U1</f>
        <v>41961</v>
      </c>
      <c r="V2" s="21">
        <f>Scores!V1</f>
        <v>41968</v>
      </c>
      <c r="W2" s="21">
        <f>Scores!W1</f>
        <v>41975</v>
      </c>
      <c r="X2" s="21">
        <f>Scores!X1</f>
        <v>41982</v>
      </c>
      <c r="Y2" s="21">
        <f>Scores!Y1</f>
        <v>41989</v>
      </c>
      <c r="Z2" s="21">
        <f>Scores!Z1</f>
        <v>41996</v>
      </c>
      <c r="AA2" s="21">
        <f>Scores!AA1</f>
        <v>42003</v>
      </c>
      <c r="AB2" s="21">
        <f>Scores!AB1</f>
        <v>42010</v>
      </c>
      <c r="AC2" s="21">
        <f>Scores!AC1</f>
        <v>42017</v>
      </c>
      <c r="AD2" s="21">
        <f>Scores!AD1</f>
        <v>42024</v>
      </c>
      <c r="AE2" s="21">
        <f>Scores!AE1</f>
        <v>42031</v>
      </c>
      <c r="AF2" s="21">
        <f>Scores!AF1</f>
        <v>42038</v>
      </c>
      <c r="AG2" s="21">
        <f>Scores!AG1</f>
        <v>42045</v>
      </c>
      <c r="AH2" s="21">
        <f>Scores!AH1</f>
        <v>42052</v>
      </c>
      <c r="AI2" s="21">
        <f>Scores!AI1</f>
        <v>42059</v>
      </c>
      <c r="AJ2" s="21">
        <f>Scores!AJ1</f>
        <v>42066</v>
      </c>
      <c r="AK2" s="21">
        <f>Scores!AK1</f>
        <v>42073</v>
      </c>
      <c r="AL2" s="21">
        <f>Scores!AL1</f>
        <v>42080</v>
      </c>
      <c r="AM2" s="21">
        <f>Scores!AM1</f>
        <v>42087</v>
      </c>
      <c r="AN2" s="21">
        <f>Scores!AN1</f>
        <v>42094</v>
      </c>
      <c r="AO2" s="21">
        <f>Scores!AO1</f>
        <v>42101</v>
      </c>
      <c r="AP2" s="21">
        <f>Scores!AP1</f>
        <v>42108</v>
      </c>
      <c r="AQ2" s="21">
        <f>Scores!AQ1</f>
        <v>42115</v>
      </c>
      <c r="AR2" s="21">
        <f>Scores!AR1</f>
        <v>42122</v>
      </c>
      <c r="AS2" s="21">
        <f>Scores!AS1</f>
        <v>42129</v>
      </c>
      <c r="AT2" s="21">
        <f>Scores!AT1</f>
        <v>42136</v>
      </c>
      <c r="AU2" s="21">
        <f>Scores!AU1</f>
        <v>42143</v>
      </c>
      <c r="AV2" s="21">
        <f>Scores!AV1</f>
        <v>42150</v>
      </c>
    </row>
    <row r="3" spans="1:49" x14ac:dyDescent="0.2">
      <c r="H3" s="21" t="str">
        <f>Scores!H2</f>
        <v>Week 1</v>
      </c>
      <c r="I3" s="21" t="str">
        <f>Scores!I2</f>
        <v>Week 2</v>
      </c>
      <c r="J3" s="21" t="str">
        <f>Scores!J2</f>
        <v>Week 3</v>
      </c>
      <c r="K3" s="21" t="str">
        <f>Scores!K2</f>
        <v>Week 4</v>
      </c>
      <c r="L3" s="21" t="str">
        <f>Scores!L2</f>
        <v>Week 5</v>
      </c>
      <c r="M3" s="21" t="str">
        <f>Scores!M2</f>
        <v>Week 6</v>
      </c>
      <c r="N3" s="21" t="str">
        <f>Scores!N2</f>
        <v>Week 7</v>
      </c>
      <c r="O3" s="21" t="str">
        <f>Scores!O2</f>
        <v>Week 8</v>
      </c>
      <c r="P3" s="21" t="str">
        <f>Scores!P2</f>
        <v>Week 9</v>
      </c>
      <c r="Q3" s="21" t="str">
        <f>Scores!Q2</f>
        <v>Week 10</v>
      </c>
      <c r="R3" s="21" t="str">
        <f>Scores!R2</f>
        <v>Week 11</v>
      </c>
      <c r="S3" s="21" t="str">
        <f>Scores!S2</f>
        <v>Week 12</v>
      </c>
      <c r="T3" s="21" t="str">
        <f>Scores!T2</f>
        <v>Week 13</v>
      </c>
      <c r="U3" s="21" t="str">
        <f>Scores!U2</f>
        <v>Week 14</v>
      </c>
      <c r="V3" s="21" t="str">
        <f>Scores!V2</f>
        <v>Week 15</v>
      </c>
      <c r="W3" s="21" t="str">
        <f>Scores!W2</f>
        <v>Week 16</v>
      </c>
      <c r="X3" s="21" t="str">
        <f>Scores!X2</f>
        <v>Week 17</v>
      </c>
      <c r="Y3" s="21" t="str">
        <f>Scores!Y2</f>
        <v>Week 18</v>
      </c>
      <c r="Z3" s="21" t="str">
        <f>Scores!Z2</f>
        <v>Week 19</v>
      </c>
      <c r="AA3" s="21" t="str">
        <f>Scores!AA2</f>
        <v>Week 20</v>
      </c>
      <c r="AB3" s="21" t="str">
        <f>Scores!AB2</f>
        <v>Week 21</v>
      </c>
      <c r="AC3" s="21" t="str">
        <f>Scores!AC2</f>
        <v>Week 22</v>
      </c>
      <c r="AD3" s="21" t="str">
        <f>Scores!AD2</f>
        <v>Week 23</v>
      </c>
      <c r="AE3" s="21" t="str">
        <f>Scores!AE2</f>
        <v>Week 24</v>
      </c>
      <c r="AF3" s="21" t="str">
        <f>Scores!AF2</f>
        <v>Week 25</v>
      </c>
      <c r="AG3" s="21" t="str">
        <f>Scores!AG2</f>
        <v>Week 26</v>
      </c>
      <c r="AH3" s="21" t="str">
        <f>Scores!AH2</f>
        <v>Week 27</v>
      </c>
      <c r="AI3" s="21" t="str">
        <f>Scores!AI2</f>
        <v>Week 28</v>
      </c>
      <c r="AJ3" s="21" t="str">
        <f>Scores!AJ2</f>
        <v>Week 29</v>
      </c>
      <c r="AK3" s="21" t="str">
        <f>Scores!AK2</f>
        <v>Week 30</v>
      </c>
      <c r="AL3" s="21" t="str">
        <f>Scores!AL2</f>
        <v>Week 31</v>
      </c>
      <c r="AM3" s="21" t="str">
        <f>Scores!AM2</f>
        <v>Week 32</v>
      </c>
      <c r="AN3" s="21" t="str">
        <f>Scores!AN2</f>
        <v>Week 33</v>
      </c>
      <c r="AO3" s="21" t="str">
        <f>Scores!AO2</f>
        <v>Week 34</v>
      </c>
      <c r="AP3" s="21" t="str">
        <f>Scores!AP2</f>
        <v>Week 35</v>
      </c>
      <c r="AQ3" s="21" t="str">
        <f>Scores!AQ2</f>
        <v>Week 36</v>
      </c>
      <c r="AR3" s="21" t="str">
        <f>Scores!AR2</f>
        <v>Week 37</v>
      </c>
      <c r="AS3" s="21" t="str">
        <f>Scores!AS2</f>
        <v>Week 38</v>
      </c>
      <c r="AT3" s="21" t="str">
        <f>Scores!AT2</f>
        <v>Week 39</v>
      </c>
      <c r="AU3" s="21" t="str">
        <f>Scores!AU2</f>
        <v>Week 40</v>
      </c>
      <c r="AV3" s="21" t="str">
        <f>Scores!AV2</f>
        <v>Week 41</v>
      </c>
    </row>
    <row r="4" spans="1:49" s="23" customFormat="1" x14ac:dyDescent="0.2">
      <c r="B4" s="81" t="s">
        <v>74</v>
      </c>
      <c r="E4" s="3"/>
      <c r="F4" s="50">
        <v>6.3</v>
      </c>
      <c r="G4" s="49">
        <f>SUM(H4:AU4)</f>
        <v>20</v>
      </c>
      <c r="H4" s="49">
        <f t="shared" ref="H4:AW4" si="0">IF(ISBLANK(Howard.T )," - ",Howard.T)</f>
        <v>1</v>
      </c>
      <c r="I4" s="49">
        <f t="shared" si="0"/>
        <v>1</v>
      </c>
      <c r="J4" s="49">
        <f t="shared" si="0"/>
        <v>-4</v>
      </c>
      <c r="K4" s="49" t="str">
        <f t="shared" si="0"/>
        <v xml:space="preserve"> - </v>
      </c>
      <c r="L4" s="49">
        <f t="shared" si="0"/>
        <v>6</v>
      </c>
      <c r="M4" s="49">
        <f t="shared" si="0"/>
        <v>0</v>
      </c>
      <c r="N4" s="49">
        <f t="shared" si="0"/>
        <v>2</v>
      </c>
      <c r="O4" s="49">
        <f t="shared" si="0"/>
        <v>0</v>
      </c>
      <c r="P4" s="49" t="str">
        <f t="shared" si="0"/>
        <v xml:space="preserve"> - </v>
      </c>
      <c r="Q4" s="49">
        <f t="shared" si="0"/>
        <v>6</v>
      </c>
      <c r="R4" s="49">
        <f t="shared" si="0"/>
        <v>2</v>
      </c>
      <c r="S4" s="49">
        <f t="shared" si="0"/>
        <v>6</v>
      </c>
      <c r="T4" s="49" t="str">
        <f t="shared" si="0"/>
        <v xml:space="preserve"> - </v>
      </c>
      <c r="U4" s="49" t="str">
        <f t="shared" si="0"/>
        <v xml:space="preserve"> - </v>
      </c>
      <c r="V4" s="49" t="str">
        <f t="shared" si="0"/>
        <v xml:space="preserve"> - </v>
      </c>
      <c r="W4" s="49" t="str">
        <f t="shared" si="0"/>
        <v xml:space="preserve"> - </v>
      </c>
      <c r="X4" s="49" t="str">
        <f t="shared" si="0"/>
        <v xml:space="preserve"> - </v>
      </c>
      <c r="Y4" s="49" t="str">
        <f t="shared" si="0"/>
        <v xml:space="preserve"> - </v>
      </c>
      <c r="Z4" s="49" t="str">
        <f t="shared" si="0"/>
        <v xml:space="preserve"> - </v>
      </c>
      <c r="AA4" s="49" t="str">
        <f t="shared" si="0"/>
        <v xml:space="preserve"> - </v>
      </c>
      <c r="AB4" s="49" t="str">
        <f t="shared" si="0"/>
        <v xml:space="preserve"> - </v>
      </c>
      <c r="AC4" s="49" t="str">
        <f t="shared" si="0"/>
        <v xml:space="preserve"> - </v>
      </c>
      <c r="AD4" s="49" t="str">
        <f t="shared" si="0"/>
        <v xml:space="preserve"> - </v>
      </c>
      <c r="AE4" s="49" t="str">
        <f t="shared" si="0"/>
        <v xml:space="preserve"> - </v>
      </c>
      <c r="AF4" s="49" t="str">
        <f t="shared" si="0"/>
        <v xml:space="preserve"> - </v>
      </c>
      <c r="AG4" s="49" t="str">
        <f t="shared" si="0"/>
        <v xml:space="preserve"> - </v>
      </c>
      <c r="AH4" s="49" t="str">
        <f t="shared" si="0"/>
        <v xml:space="preserve"> - </v>
      </c>
      <c r="AI4" s="49" t="str">
        <f t="shared" si="0"/>
        <v xml:space="preserve"> - </v>
      </c>
      <c r="AJ4" s="49" t="str">
        <f t="shared" si="0"/>
        <v xml:space="preserve"> - </v>
      </c>
      <c r="AK4" s="49" t="str">
        <f t="shared" si="0"/>
        <v xml:space="preserve"> - </v>
      </c>
      <c r="AL4" s="49" t="str">
        <f t="shared" si="0"/>
        <v xml:space="preserve"> - </v>
      </c>
      <c r="AM4" s="49" t="str">
        <f t="shared" si="0"/>
        <v xml:space="preserve"> - </v>
      </c>
      <c r="AN4" s="49" t="str">
        <f t="shared" si="0"/>
        <v xml:space="preserve"> - </v>
      </c>
      <c r="AO4" s="49" t="str">
        <f t="shared" si="0"/>
        <v xml:space="preserve"> - </v>
      </c>
      <c r="AP4" s="49" t="str">
        <f t="shared" si="0"/>
        <v xml:space="preserve"> - </v>
      </c>
      <c r="AQ4" s="49" t="str">
        <f t="shared" si="0"/>
        <v xml:space="preserve"> - </v>
      </c>
      <c r="AR4" s="49" t="str">
        <f t="shared" si="0"/>
        <v xml:space="preserve"> - </v>
      </c>
      <c r="AS4" s="49" t="str">
        <f t="shared" si="0"/>
        <v xml:space="preserve"> - </v>
      </c>
      <c r="AT4" s="49" t="str">
        <f t="shared" si="0"/>
        <v xml:space="preserve"> - </v>
      </c>
      <c r="AU4" s="49" t="str">
        <f t="shared" si="0"/>
        <v xml:space="preserve"> - </v>
      </c>
      <c r="AV4" s="49" t="str">
        <f t="shared" si="0"/>
        <v xml:space="preserve"> - </v>
      </c>
      <c r="AW4" s="23" t="str">
        <f t="shared" si="0"/>
        <v xml:space="preserve"> - </v>
      </c>
    </row>
    <row r="5" spans="1:49" s="23" customFormat="1" x14ac:dyDescent="0.2">
      <c r="B5" s="81" t="s">
        <v>97</v>
      </c>
      <c r="E5" s="3"/>
      <c r="F5" s="50">
        <v>6.8</v>
      </c>
      <c r="G5" s="49">
        <f t="shared" ref="G5:G16" si="1">SUM(H5:AU5)</f>
        <v>32</v>
      </c>
      <c r="H5" s="49">
        <f t="shared" ref="H5:AW5" si="2">IF(ISBLANK(Jagielka.P )," - ",Jagielka.P)</f>
        <v>1</v>
      </c>
      <c r="I5" s="49">
        <f t="shared" si="2"/>
        <v>1</v>
      </c>
      <c r="J5" s="49">
        <f t="shared" si="2"/>
        <v>-3</v>
      </c>
      <c r="K5" s="49" t="str">
        <f t="shared" si="2"/>
        <v xml:space="preserve"> - </v>
      </c>
      <c r="L5" s="49">
        <f t="shared" si="2"/>
        <v>6</v>
      </c>
      <c r="M5" s="49">
        <f t="shared" si="2"/>
        <v>0</v>
      </c>
      <c r="N5" s="49">
        <f t="shared" si="2"/>
        <v>7</v>
      </c>
      <c r="O5" s="49">
        <f t="shared" si="2"/>
        <v>1</v>
      </c>
      <c r="P5" s="49" t="str">
        <f t="shared" si="2"/>
        <v xml:space="preserve"> - </v>
      </c>
      <c r="Q5" s="49">
        <f t="shared" si="2"/>
        <v>11</v>
      </c>
      <c r="R5" s="49">
        <f t="shared" si="2"/>
        <v>2</v>
      </c>
      <c r="S5" s="49">
        <f t="shared" si="2"/>
        <v>6</v>
      </c>
      <c r="T5" s="49" t="str">
        <f t="shared" si="2"/>
        <v xml:space="preserve"> - </v>
      </c>
      <c r="U5" s="49" t="str">
        <f t="shared" si="2"/>
        <v xml:space="preserve"> - </v>
      </c>
      <c r="V5" s="49" t="str">
        <f t="shared" si="2"/>
        <v xml:space="preserve"> - </v>
      </c>
      <c r="W5" s="49" t="str">
        <f t="shared" si="2"/>
        <v xml:space="preserve"> - </v>
      </c>
      <c r="X5" s="49" t="str">
        <f t="shared" si="2"/>
        <v xml:space="preserve"> - </v>
      </c>
      <c r="Y5" s="49" t="str">
        <f t="shared" si="2"/>
        <v xml:space="preserve"> - </v>
      </c>
      <c r="Z5" s="49" t="str">
        <f t="shared" si="2"/>
        <v xml:space="preserve"> - </v>
      </c>
      <c r="AA5" s="49" t="str">
        <f t="shared" si="2"/>
        <v xml:space="preserve"> - </v>
      </c>
      <c r="AB5" s="49" t="str">
        <f t="shared" si="2"/>
        <v xml:space="preserve"> - </v>
      </c>
      <c r="AC5" s="49" t="str">
        <f t="shared" si="2"/>
        <v xml:space="preserve"> - </v>
      </c>
      <c r="AD5" s="49" t="str">
        <f t="shared" si="2"/>
        <v xml:space="preserve"> - </v>
      </c>
      <c r="AE5" s="49" t="str">
        <f t="shared" si="2"/>
        <v xml:space="preserve"> - </v>
      </c>
      <c r="AF5" s="49" t="str">
        <f t="shared" si="2"/>
        <v xml:space="preserve"> - </v>
      </c>
      <c r="AG5" s="49" t="str">
        <f t="shared" si="2"/>
        <v xml:space="preserve"> - </v>
      </c>
      <c r="AH5" s="49" t="str">
        <f t="shared" si="2"/>
        <v xml:space="preserve"> - </v>
      </c>
      <c r="AI5" s="49" t="str">
        <f t="shared" si="2"/>
        <v xml:space="preserve"> - </v>
      </c>
      <c r="AJ5" s="49" t="str">
        <f t="shared" si="2"/>
        <v xml:space="preserve"> - </v>
      </c>
      <c r="AK5" s="49" t="str">
        <f t="shared" si="2"/>
        <v xml:space="preserve"> - </v>
      </c>
      <c r="AL5" s="49" t="str">
        <f t="shared" si="2"/>
        <v xml:space="preserve"> - </v>
      </c>
      <c r="AM5" s="49" t="str">
        <f t="shared" si="2"/>
        <v xml:space="preserve"> - </v>
      </c>
      <c r="AN5" s="49" t="str">
        <f t="shared" si="2"/>
        <v xml:space="preserve"> - </v>
      </c>
      <c r="AO5" s="49" t="str">
        <f t="shared" si="2"/>
        <v xml:space="preserve"> - </v>
      </c>
      <c r="AP5" s="49" t="str">
        <f t="shared" si="2"/>
        <v xml:space="preserve"> - </v>
      </c>
      <c r="AQ5" s="49" t="str">
        <f t="shared" si="2"/>
        <v xml:space="preserve"> - </v>
      </c>
      <c r="AR5" s="49" t="str">
        <f t="shared" si="2"/>
        <v xml:space="preserve"> - </v>
      </c>
      <c r="AS5" s="49" t="str">
        <f t="shared" si="2"/>
        <v xml:space="preserve"> - </v>
      </c>
      <c r="AT5" s="49" t="str">
        <f t="shared" si="2"/>
        <v xml:space="preserve"> - </v>
      </c>
      <c r="AU5" s="49" t="str">
        <f t="shared" si="2"/>
        <v xml:space="preserve"> - </v>
      </c>
      <c r="AV5" s="49" t="str">
        <f t="shared" si="2"/>
        <v xml:space="preserve"> - </v>
      </c>
      <c r="AW5" s="23" t="str">
        <f t="shared" si="2"/>
        <v xml:space="preserve"> - </v>
      </c>
    </row>
    <row r="6" spans="1:49" s="23" customFormat="1" x14ac:dyDescent="0.2">
      <c r="B6" s="81" t="s">
        <v>100</v>
      </c>
      <c r="E6" s="3"/>
      <c r="F6" s="50">
        <v>5.7</v>
      </c>
      <c r="G6" s="49">
        <f t="shared" si="1"/>
        <v>12</v>
      </c>
      <c r="H6" s="49">
        <f t="shared" ref="H6:AW6" si="3">IF(ISBLANK(Skrtel.M )," - ",Skrtel.M)</f>
        <v>2</v>
      </c>
      <c r="I6" s="49">
        <f t="shared" si="3"/>
        <v>0</v>
      </c>
      <c r="J6" s="49">
        <f t="shared" si="3"/>
        <v>0</v>
      </c>
      <c r="K6" s="49" t="str">
        <f t="shared" si="3"/>
        <v xml:space="preserve"> - </v>
      </c>
      <c r="L6" s="49">
        <f t="shared" si="3"/>
        <v>0</v>
      </c>
      <c r="M6" s="49">
        <f t="shared" si="3"/>
        <v>0</v>
      </c>
      <c r="N6" s="49">
        <f t="shared" si="3"/>
        <v>2</v>
      </c>
      <c r="O6" s="49">
        <f t="shared" si="3"/>
        <v>1</v>
      </c>
      <c r="P6" s="49" t="str">
        <f t="shared" si="3"/>
        <v xml:space="preserve"> - </v>
      </c>
      <c r="Q6" s="49">
        <f t="shared" si="3"/>
        <v>0</v>
      </c>
      <c r="R6" s="49">
        <f t="shared" si="3"/>
        <v>6</v>
      </c>
      <c r="S6" s="49">
        <f t="shared" si="3"/>
        <v>1</v>
      </c>
      <c r="T6" s="49" t="str">
        <f t="shared" si="3"/>
        <v xml:space="preserve"> - </v>
      </c>
      <c r="U6" s="49" t="str">
        <f t="shared" si="3"/>
        <v xml:space="preserve"> - </v>
      </c>
      <c r="V6" s="49" t="str">
        <f t="shared" si="3"/>
        <v xml:space="preserve"> - </v>
      </c>
      <c r="W6" s="49" t="str">
        <f t="shared" si="3"/>
        <v xml:space="preserve"> - </v>
      </c>
      <c r="X6" s="49" t="str">
        <f t="shared" si="3"/>
        <v xml:space="preserve"> - </v>
      </c>
      <c r="Y6" s="49" t="str">
        <f t="shared" si="3"/>
        <v xml:space="preserve"> - </v>
      </c>
      <c r="Z6" s="49" t="str">
        <f t="shared" si="3"/>
        <v xml:space="preserve"> - </v>
      </c>
      <c r="AA6" s="49" t="str">
        <f t="shared" si="3"/>
        <v xml:space="preserve"> - </v>
      </c>
      <c r="AB6" s="49" t="str">
        <f t="shared" si="3"/>
        <v xml:space="preserve"> - </v>
      </c>
      <c r="AC6" s="49" t="str">
        <f t="shared" si="3"/>
        <v xml:space="preserve"> - </v>
      </c>
      <c r="AD6" s="49" t="str">
        <f t="shared" si="3"/>
        <v xml:space="preserve"> - </v>
      </c>
      <c r="AE6" s="49" t="str">
        <f t="shared" si="3"/>
        <v xml:space="preserve"> - </v>
      </c>
      <c r="AF6" s="49" t="str">
        <f t="shared" si="3"/>
        <v xml:space="preserve"> - </v>
      </c>
      <c r="AG6" s="49" t="str">
        <f t="shared" si="3"/>
        <v xml:space="preserve"> - </v>
      </c>
      <c r="AH6" s="49" t="str">
        <f t="shared" si="3"/>
        <v xml:space="preserve"> - </v>
      </c>
      <c r="AI6" s="49" t="str">
        <f t="shared" si="3"/>
        <v xml:space="preserve"> - </v>
      </c>
      <c r="AJ6" s="49" t="str">
        <f t="shared" si="3"/>
        <v xml:space="preserve"> - </v>
      </c>
      <c r="AK6" s="49" t="str">
        <f t="shared" si="3"/>
        <v xml:space="preserve"> - </v>
      </c>
      <c r="AL6" s="49" t="str">
        <f t="shared" si="3"/>
        <v xml:space="preserve"> - </v>
      </c>
      <c r="AM6" s="49" t="str">
        <f t="shared" si="3"/>
        <v xml:space="preserve"> - </v>
      </c>
      <c r="AN6" s="49" t="str">
        <f t="shared" si="3"/>
        <v xml:space="preserve"> - </v>
      </c>
      <c r="AO6" s="49" t="str">
        <f t="shared" si="3"/>
        <v xml:space="preserve"> - </v>
      </c>
      <c r="AP6" s="49" t="str">
        <f t="shared" si="3"/>
        <v xml:space="preserve"> - </v>
      </c>
      <c r="AQ6" s="49" t="str">
        <f t="shared" si="3"/>
        <v xml:space="preserve"> - </v>
      </c>
      <c r="AR6" s="49" t="str">
        <f t="shared" si="3"/>
        <v xml:space="preserve"> - </v>
      </c>
      <c r="AS6" s="49" t="str">
        <f t="shared" si="3"/>
        <v xml:space="preserve"> - </v>
      </c>
      <c r="AT6" s="49" t="str">
        <f t="shared" si="3"/>
        <v xml:space="preserve"> - </v>
      </c>
      <c r="AU6" s="49" t="str">
        <f t="shared" si="3"/>
        <v xml:space="preserve"> - </v>
      </c>
      <c r="AV6" s="49" t="str">
        <f t="shared" si="3"/>
        <v xml:space="preserve"> - </v>
      </c>
      <c r="AW6" s="23" t="str">
        <f t="shared" si="3"/>
        <v xml:space="preserve"> - </v>
      </c>
    </row>
    <row r="7" spans="1:49" s="23" customFormat="1" x14ac:dyDescent="0.2">
      <c r="A7" s="97"/>
      <c r="B7" s="96" t="s">
        <v>213</v>
      </c>
      <c r="C7" s="97"/>
      <c r="D7" s="97"/>
      <c r="E7" s="98"/>
      <c r="F7" s="99">
        <f xml:space="preserve"> 4.6- 3.6</f>
        <v>0.99999999999999956</v>
      </c>
      <c r="G7" s="94">
        <f t="shared" si="1"/>
        <v>0</v>
      </c>
      <c r="H7" s="49">
        <f t="shared" ref="H7:O7" si="4">IF(ISBLANK(Walker.K )," - ",Walker.K)</f>
        <v>0</v>
      </c>
      <c r="I7" s="49">
        <f t="shared" si="4"/>
        <v>0</v>
      </c>
      <c r="J7" s="49" t="str">
        <f t="shared" si="4"/>
        <v xml:space="preserve"> - </v>
      </c>
      <c r="K7" s="49" t="str">
        <f t="shared" si="4"/>
        <v xml:space="preserve"> - </v>
      </c>
      <c r="L7" s="49">
        <f t="shared" si="4"/>
        <v>0</v>
      </c>
      <c r="M7" s="49">
        <f t="shared" si="4"/>
        <v>0</v>
      </c>
      <c r="N7" s="49">
        <f t="shared" si="4"/>
        <v>0</v>
      </c>
      <c r="O7" s="49">
        <f t="shared" si="4"/>
        <v>0</v>
      </c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94"/>
      <c r="AS7" s="94"/>
      <c r="AT7" s="94"/>
      <c r="AU7" s="94"/>
      <c r="AV7" s="94"/>
      <c r="AW7" s="97"/>
    </row>
    <row r="8" spans="1:49" s="23" customFormat="1" x14ac:dyDescent="0.2">
      <c r="B8" s="81" t="s">
        <v>118</v>
      </c>
      <c r="E8" s="25"/>
      <c r="F8" s="50">
        <v>3.5</v>
      </c>
      <c r="G8" s="49">
        <f>SUM(H8:AW8)</f>
        <v>2</v>
      </c>
      <c r="H8" s="94"/>
      <c r="I8" s="94"/>
      <c r="J8" s="94"/>
      <c r="K8" s="94"/>
      <c r="L8" s="94"/>
      <c r="M8" s="94"/>
      <c r="N8" s="94"/>
      <c r="O8" s="94"/>
      <c r="P8" s="49" t="str">
        <f t="shared" ref="P8:AW8" si="5">IF(ISBLANK(Kaboul.Y )," - ",Kaboul.Y)</f>
        <v xml:space="preserve"> - </v>
      </c>
      <c r="Q8" s="49">
        <f t="shared" si="5"/>
        <v>-1</v>
      </c>
      <c r="R8" s="49">
        <f t="shared" si="5"/>
        <v>1</v>
      </c>
      <c r="S8" s="49">
        <f t="shared" si="5"/>
        <v>2</v>
      </c>
      <c r="T8" s="49" t="str">
        <f t="shared" si="5"/>
        <v xml:space="preserve"> - </v>
      </c>
      <c r="U8" s="49" t="str">
        <f t="shared" si="5"/>
        <v xml:space="preserve"> - </v>
      </c>
      <c r="V8" s="49" t="str">
        <f t="shared" si="5"/>
        <v xml:space="preserve"> - </v>
      </c>
      <c r="W8" s="49" t="str">
        <f t="shared" si="5"/>
        <v xml:space="preserve"> - </v>
      </c>
      <c r="X8" s="49" t="str">
        <f t="shared" si="5"/>
        <v xml:space="preserve"> - </v>
      </c>
      <c r="Y8" s="49" t="str">
        <f t="shared" si="5"/>
        <v xml:space="preserve"> - </v>
      </c>
      <c r="Z8" s="49" t="str">
        <f t="shared" si="5"/>
        <v xml:space="preserve"> - </v>
      </c>
      <c r="AA8" s="49" t="str">
        <f t="shared" si="5"/>
        <v xml:space="preserve"> - </v>
      </c>
      <c r="AB8" s="49" t="str">
        <f t="shared" si="5"/>
        <v xml:space="preserve"> - </v>
      </c>
      <c r="AC8" s="49" t="str">
        <f t="shared" si="5"/>
        <v xml:space="preserve"> - </v>
      </c>
      <c r="AD8" s="49" t="str">
        <f t="shared" si="5"/>
        <v xml:space="preserve"> - </v>
      </c>
      <c r="AE8" s="49" t="str">
        <f t="shared" si="5"/>
        <v xml:space="preserve"> - </v>
      </c>
      <c r="AF8" s="49" t="str">
        <f t="shared" si="5"/>
        <v xml:space="preserve"> - </v>
      </c>
      <c r="AG8" s="49" t="str">
        <f t="shared" si="5"/>
        <v xml:space="preserve"> - </v>
      </c>
      <c r="AH8" s="49" t="str">
        <f t="shared" si="5"/>
        <v xml:space="preserve"> - </v>
      </c>
      <c r="AI8" s="49" t="str">
        <f t="shared" si="5"/>
        <v xml:space="preserve"> - </v>
      </c>
      <c r="AJ8" s="49" t="str">
        <f t="shared" si="5"/>
        <v xml:space="preserve"> - </v>
      </c>
      <c r="AK8" s="49" t="str">
        <f t="shared" si="5"/>
        <v xml:space="preserve"> - </v>
      </c>
      <c r="AL8" s="49" t="str">
        <f t="shared" si="5"/>
        <v xml:space="preserve"> - </v>
      </c>
      <c r="AM8" s="49" t="str">
        <f t="shared" si="5"/>
        <v xml:space="preserve"> - </v>
      </c>
      <c r="AN8" s="49" t="str">
        <f t="shared" si="5"/>
        <v xml:space="preserve"> - </v>
      </c>
      <c r="AO8" s="49" t="str">
        <f t="shared" si="5"/>
        <v xml:space="preserve"> - </v>
      </c>
      <c r="AP8" s="49" t="str">
        <f t="shared" si="5"/>
        <v xml:space="preserve"> - </v>
      </c>
      <c r="AQ8" s="49" t="str">
        <f t="shared" si="5"/>
        <v xml:space="preserve"> - </v>
      </c>
      <c r="AR8" s="49" t="str">
        <f t="shared" si="5"/>
        <v xml:space="preserve"> - </v>
      </c>
      <c r="AS8" s="49" t="str">
        <f t="shared" si="5"/>
        <v xml:space="preserve"> - </v>
      </c>
      <c r="AT8" s="49" t="str">
        <f t="shared" si="5"/>
        <v xml:space="preserve"> - </v>
      </c>
      <c r="AU8" s="49" t="str">
        <f t="shared" si="5"/>
        <v xml:space="preserve"> - </v>
      </c>
      <c r="AV8" s="49" t="str">
        <f t="shared" si="5"/>
        <v xml:space="preserve"> - </v>
      </c>
      <c r="AW8" s="23" t="str">
        <f t="shared" si="5"/>
        <v xml:space="preserve"> - </v>
      </c>
    </row>
    <row r="9" spans="1:49" s="23" customFormat="1" x14ac:dyDescent="0.2">
      <c r="B9" s="81" t="s">
        <v>349</v>
      </c>
      <c r="E9" s="3"/>
      <c r="F9" s="50">
        <v>3.4</v>
      </c>
      <c r="G9" s="49">
        <f t="shared" si="1"/>
        <v>56</v>
      </c>
      <c r="H9" s="49">
        <f t="shared" ref="H9:AW9" si="6">IF(ISBLANK(Bertrand.R )," - ",Bertrand.R)</f>
        <v>1</v>
      </c>
      <c r="I9" s="49">
        <f t="shared" si="6"/>
        <v>6</v>
      </c>
      <c r="J9" s="49">
        <f t="shared" si="6"/>
        <v>2</v>
      </c>
      <c r="K9" s="49" t="str">
        <f t="shared" si="6"/>
        <v xml:space="preserve"> - </v>
      </c>
      <c r="L9" s="49">
        <f t="shared" si="6"/>
        <v>9</v>
      </c>
      <c r="M9" s="49">
        <f t="shared" si="6"/>
        <v>5</v>
      </c>
      <c r="N9" s="49">
        <f t="shared" si="6"/>
        <v>7</v>
      </c>
      <c r="O9" s="49">
        <f t="shared" si="6"/>
        <v>2</v>
      </c>
      <c r="P9" s="49" t="str">
        <f t="shared" si="6"/>
        <v xml:space="preserve"> - </v>
      </c>
      <c r="Q9" s="49">
        <f t="shared" si="6"/>
        <v>12</v>
      </c>
      <c r="R9" s="49">
        <f t="shared" si="6"/>
        <v>6</v>
      </c>
      <c r="S9" s="49">
        <f t="shared" si="6"/>
        <v>6</v>
      </c>
      <c r="T9" s="49" t="str">
        <f t="shared" si="6"/>
        <v xml:space="preserve"> - </v>
      </c>
      <c r="U9" s="49" t="str">
        <f t="shared" si="6"/>
        <v xml:space="preserve"> - </v>
      </c>
      <c r="V9" s="49" t="str">
        <f t="shared" si="6"/>
        <v xml:space="preserve"> - </v>
      </c>
      <c r="W9" s="49" t="str">
        <f t="shared" si="6"/>
        <v xml:space="preserve"> - </v>
      </c>
      <c r="X9" s="49" t="str">
        <f t="shared" si="6"/>
        <v xml:space="preserve"> - </v>
      </c>
      <c r="Y9" s="49" t="str">
        <f t="shared" si="6"/>
        <v xml:space="preserve"> - </v>
      </c>
      <c r="Z9" s="49" t="str">
        <f t="shared" si="6"/>
        <v xml:space="preserve"> - </v>
      </c>
      <c r="AA9" s="49" t="str">
        <f t="shared" si="6"/>
        <v xml:space="preserve"> - </v>
      </c>
      <c r="AB9" s="49" t="str">
        <f t="shared" si="6"/>
        <v xml:space="preserve"> - </v>
      </c>
      <c r="AC9" s="49" t="str">
        <f t="shared" si="6"/>
        <v xml:space="preserve"> - </v>
      </c>
      <c r="AD9" s="49" t="str">
        <f t="shared" si="6"/>
        <v xml:space="preserve"> - </v>
      </c>
      <c r="AE9" s="49" t="str">
        <f t="shared" si="6"/>
        <v xml:space="preserve"> - </v>
      </c>
      <c r="AF9" s="49" t="str">
        <f t="shared" si="6"/>
        <v xml:space="preserve"> - </v>
      </c>
      <c r="AG9" s="49" t="str">
        <f t="shared" si="6"/>
        <v xml:space="preserve"> - </v>
      </c>
      <c r="AH9" s="49" t="str">
        <f t="shared" si="6"/>
        <v xml:space="preserve"> - </v>
      </c>
      <c r="AI9" s="49" t="str">
        <f t="shared" si="6"/>
        <v xml:space="preserve"> - </v>
      </c>
      <c r="AJ9" s="49" t="str">
        <f t="shared" si="6"/>
        <v xml:space="preserve"> - </v>
      </c>
      <c r="AK9" s="49" t="str">
        <f t="shared" si="6"/>
        <v xml:space="preserve"> - </v>
      </c>
      <c r="AL9" s="49" t="str">
        <f t="shared" si="6"/>
        <v xml:space="preserve"> - </v>
      </c>
      <c r="AM9" s="49" t="str">
        <f t="shared" si="6"/>
        <v xml:space="preserve"> - </v>
      </c>
      <c r="AN9" s="49" t="str">
        <f t="shared" si="6"/>
        <v xml:space="preserve"> - </v>
      </c>
      <c r="AO9" s="49" t="str">
        <f t="shared" si="6"/>
        <v xml:space="preserve"> - </v>
      </c>
      <c r="AP9" s="49" t="str">
        <f t="shared" si="6"/>
        <v xml:space="preserve"> - </v>
      </c>
      <c r="AQ9" s="49" t="str">
        <f t="shared" si="6"/>
        <v xml:space="preserve"> - </v>
      </c>
      <c r="AR9" s="49" t="str">
        <f t="shared" si="6"/>
        <v xml:space="preserve"> - </v>
      </c>
      <c r="AS9" s="49" t="str">
        <f t="shared" si="6"/>
        <v xml:space="preserve"> - </v>
      </c>
      <c r="AT9" s="49" t="str">
        <f t="shared" si="6"/>
        <v xml:space="preserve"> - </v>
      </c>
      <c r="AU9" s="49" t="str">
        <f t="shared" si="6"/>
        <v xml:space="preserve"> - </v>
      </c>
      <c r="AV9" s="49" t="str">
        <f t="shared" si="6"/>
        <v xml:space="preserve"> - </v>
      </c>
      <c r="AW9" s="23" t="str">
        <f t="shared" si="6"/>
        <v xml:space="preserve"> - </v>
      </c>
    </row>
    <row r="10" spans="1:49" s="23" customFormat="1" x14ac:dyDescent="0.2">
      <c r="B10" s="81" t="s">
        <v>384</v>
      </c>
      <c r="E10" s="3"/>
      <c r="F10" s="50">
        <v>12</v>
      </c>
      <c r="G10" s="49">
        <f t="shared" si="1"/>
        <v>31</v>
      </c>
      <c r="H10" s="49">
        <f t="shared" ref="H10:AW10" si="7">IF(ISBLANK(Mata.J )," - ",Mata.J)</f>
        <v>2</v>
      </c>
      <c r="I10" s="49">
        <f t="shared" si="7"/>
        <v>7</v>
      </c>
      <c r="J10" s="49">
        <f t="shared" si="7"/>
        <v>2</v>
      </c>
      <c r="K10" s="49" t="str">
        <f t="shared" si="7"/>
        <v xml:space="preserve"> - </v>
      </c>
      <c r="L10" s="49">
        <f t="shared" si="7"/>
        <v>10</v>
      </c>
      <c r="M10" s="49">
        <f t="shared" si="7"/>
        <v>1</v>
      </c>
      <c r="N10" s="49">
        <f t="shared" si="7"/>
        <v>0</v>
      </c>
      <c r="O10" s="49">
        <f t="shared" si="7"/>
        <v>5</v>
      </c>
      <c r="P10" s="49" t="str">
        <f t="shared" si="7"/>
        <v xml:space="preserve"> - </v>
      </c>
      <c r="Q10" s="49">
        <f t="shared" si="7"/>
        <v>2</v>
      </c>
      <c r="R10" s="49">
        <f t="shared" si="7"/>
        <v>2</v>
      </c>
      <c r="S10" s="49">
        <f t="shared" si="7"/>
        <v>0</v>
      </c>
      <c r="T10" s="49" t="str">
        <f t="shared" si="7"/>
        <v xml:space="preserve"> - </v>
      </c>
      <c r="U10" s="49" t="str">
        <f t="shared" si="7"/>
        <v xml:space="preserve"> - </v>
      </c>
      <c r="V10" s="49" t="str">
        <f t="shared" si="7"/>
        <v xml:space="preserve"> - </v>
      </c>
      <c r="W10" s="49" t="str">
        <f t="shared" si="7"/>
        <v xml:space="preserve"> - </v>
      </c>
      <c r="X10" s="49" t="str">
        <f t="shared" si="7"/>
        <v xml:space="preserve"> - </v>
      </c>
      <c r="Y10" s="49" t="str">
        <f t="shared" si="7"/>
        <v xml:space="preserve"> - </v>
      </c>
      <c r="Z10" s="49" t="str">
        <f t="shared" si="7"/>
        <v xml:space="preserve"> - </v>
      </c>
      <c r="AA10" s="49" t="str">
        <f t="shared" si="7"/>
        <v xml:space="preserve"> - </v>
      </c>
      <c r="AB10" s="49" t="str">
        <f t="shared" si="7"/>
        <v xml:space="preserve"> - </v>
      </c>
      <c r="AC10" s="49" t="str">
        <f t="shared" si="7"/>
        <v xml:space="preserve"> - </v>
      </c>
      <c r="AD10" s="49" t="str">
        <f t="shared" si="7"/>
        <v xml:space="preserve"> - </v>
      </c>
      <c r="AE10" s="49" t="str">
        <f t="shared" si="7"/>
        <v xml:space="preserve"> - </v>
      </c>
      <c r="AF10" s="49" t="str">
        <f t="shared" si="7"/>
        <v xml:space="preserve"> - </v>
      </c>
      <c r="AG10" s="49" t="str">
        <f t="shared" si="7"/>
        <v xml:space="preserve"> - </v>
      </c>
      <c r="AH10" s="49" t="str">
        <f t="shared" si="7"/>
        <v xml:space="preserve"> - </v>
      </c>
      <c r="AI10" s="49" t="str">
        <f t="shared" si="7"/>
        <v xml:space="preserve"> - </v>
      </c>
      <c r="AJ10" s="49" t="str">
        <f t="shared" si="7"/>
        <v xml:space="preserve"> - </v>
      </c>
      <c r="AK10" s="49" t="str">
        <f t="shared" si="7"/>
        <v xml:space="preserve"> - </v>
      </c>
      <c r="AL10" s="49" t="str">
        <f t="shared" si="7"/>
        <v xml:space="preserve"> - </v>
      </c>
      <c r="AM10" s="49" t="str">
        <f t="shared" si="7"/>
        <v xml:space="preserve"> - </v>
      </c>
      <c r="AN10" s="49" t="str">
        <f t="shared" si="7"/>
        <v xml:space="preserve"> - </v>
      </c>
      <c r="AO10" s="49" t="str">
        <f t="shared" si="7"/>
        <v xml:space="preserve"> - </v>
      </c>
      <c r="AP10" s="49" t="str">
        <f t="shared" si="7"/>
        <v xml:space="preserve"> - </v>
      </c>
      <c r="AQ10" s="49" t="str">
        <f t="shared" si="7"/>
        <v xml:space="preserve"> - </v>
      </c>
      <c r="AR10" s="49" t="str">
        <f t="shared" si="7"/>
        <v xml:space="preserve"> - </v>
      </c>
      <c r="AS10" s="49" t="str">
        <f t="shared" si="7"/>
        <v xml:space="preserve"> - </v>
      </c>
      <c r="AT10" s="49" t="str">
        <f t="shared" si="7"/>
        <v xml:space="preserve"> - </v>
      </c>
      <c r="AU10" s="49" t="str">
        <f t="shared" si="7"/>
        <v xml:space="preserve"> - </v>
      </c>
      <c r="AV10" s="49" t="str">
        <f t="shared" si="7"/>
        <v xml:space="preserve"> - </v>
      </c>
      <c r="AW10" s="23" t="str">
        <f t="shared" si="7"/>
        <v xml:space="preserve"> - </v>
      </c>
    </row>
    <row r="11" spans="1:49" s="23" customFormat="1" x14ac:dyDescent="0.2">
      <c r="B11" s="81" t="s">
        <v>218</v>
      </c>
      <c r="E11" s="3"/>
      <c r="F11" s="50">
        <v>7.5</v>
      </c>
      <c r="G11" s="49">
        <f t="shared" si="1"/>
        <v>31</v>
      </c>
      <c r="H11" s="49">
        <f t="shared" ref="H11:AW11" si="8">IF(ISBLANK(Henderson.J )," - ",Henderson.J)</f>
        <v>5</v>
      </c>
      <c r="I11" s="49">
        <f t="shared" si="8"/>
        <v>2</v>
      </c>
      <c r="J11" s="49">
        <f t="shared" si="8"/>
        <v>5</v>
      </c>
      <c r="K11" s="49" t="str">
        <f t="shared" si="8"/>
        <v xml:space="preserve"> - </v>
      </c>
      <c r="L11" s="49">
        <f t="shared" si="8"/>
        <v>2</v>
      </c>
      <c r="M11" s="49">
        <f t="shared" si="8"/>
        <v>2</v>
      </c>
      <c r="N11" s="49">
        <f t="shared" si="8"/>
        <v>2</v>
      </c>
      <c r="O11" s="49">
        <f t="shared" si="8"/>
        <v>10</v>
      </c>
      <c r="P11" s="49" t="str">
        <f t="shared" si="8"/>
        <v xml:space="preserve"> - </v>
      </c>
      <c r="Q11" s="49">
        <f t="shared" si="8"/>
        <v>2</v>
      </c>
      <c r="R11" s="49">
        <f t="shared" si="8"/>
        <v>0</v>
      </c>
      <c r="S11" s="49">
        <f t="shared" si="8"/>
        <v>1</v>
      </c>
      <c r="T11" s="49" t="str">
        <f t="shared" si="8"/>
        <v xml:space="preserve"> - </v>
      </c>
      <c r="U11" s="49" t="str">
        <f t="shared" si="8"/>
        <v xml:space="preserve"> - </v>
      </c>
      <c r="V11" s="49" t="str">
        <f t="shared" si="8"/>
        <v xml:space="preserve"> - </v>
      </c>
      <c r="W11" s="49" t="str">
        <f t="shared" si="8"/>
        <v xml:space="preserve"> - </v>
      </c>
      <c r="X11" s="49" t="str">
        <f t="shared" si="8"/>
        <v xml:space="preserve"> - </v>
      </c>
      <c r="Y11" s="49" t="str">
        <f t="shared" si="8"/>
        <v xml:space="preserve"> - </v>
      </c>
      <c r="Z11" s="49" t="str">
        <f t="shared" si="8"/>
        <v xml:space="preserve"> - </v>
      </c>
      <c r="AA11" s="49" t="str">
        <f t="shared" si="8"/>
        <v xml:space="preserve"> - </v>
      </c>
      <c r="AB11" s="49" t="str">
        <f t="shared" si="8"/>
        <v xml:space="preserve"> - </v>
      </c>
      <c r="AC11" s="49" t="str">
        <f t="shared" si="8"/>
        <v xml:space="preserve"> - </v>
      </c>
      <c r="AD11" s="49" t="str">
        <f t="shared" si="8"/>
        <v xml:space="preserve"> - </v>
      </c>
      <c r="AE11" s="49" t="str">
        <f t="shared" si="8"/>
        <v xml:space="preserve"> - </v>
      </c>
      <c r="AF11" s="49" t="str">
        <f t="shared" si="8"/>
        <v xml:space="preserve"> - </v>
      </c>
      <c r="AG11" s="49" t="str">
        <f t="shared" si="8"/>
        <v xml:space="preserve"> - </v>
      </c>
      <c r="AH11" s="49" t="str">
        <f t="shared" si="8"/>
        <v xml:space="preserve"> - </v>
      </c>
      <c r="AI11" s="49" t="str">
        <f t="shared" si="8"/>
        <v xml:space="preserve"> - </v>
      </c>
      <c r="AJ11" s="49" t="str">
        <f t="shared" si="8"/>
        <v xml:space="preserve"> - </v>
      </c>
      <c r="AK11" s="49" t="str">
        <f t="shared" si="8"/>
        <v xml:space="preserve"> - </v>
      </c>
      <c r="AL11" s="49" t="str">
        <f t="shared" si="8"/>
        <v xml:space="preserve"> - </v>
      </c>
      <c r="AM11" s="49" t="str">
        <f t="shared" si="8"/>
        <v xml:space="preserve"> - </v>
      </c>
      <c r="AN11" s="49" t="str">
        <f t="shared" si="8"/>
        <v xml:space="preserve"> - </v>
      </c>
      <c r="AO11" s="49" t="str">
        <f t="shared" si="8"/>
        <v xml:space="preserve"> - </v>
      </c>
      <c r="AP11" s="49" t="str">
        <f t="shared" si="8"/>
        <v xml:space="preserve"> - </v>
      </c>
      <c r="AQ11" s="49" t="str">
        <f t="shared" si="8"/>
        <v xml:space="preserve"> - </v>
      </c>
      <c r="AR11" s="49" t="str">
        <f t="shared" si="8"/>
        <v xml:space="preserve"> - </v>
      </c>
      <c r="AS11" s="49" t="str">
        <f t="shared" si="8"/>
        <v xml:space="preserve"> - </v>
      </c>
      <c r="AT11" s="49" t="str">
        <f t="shared" si="8"/>
        <v xml:space="preserve"> - </v>
      </c>
      <c r="AU11" s="49" t="str">
        <f t="shared" si="8"/>
        <v xml:space="preserve"> - </v>
      </c>
      <c r="AV11" s="49" t="str">
        <f t="shared" si="8"/>
        <v xml:space="preserve"> - </v>
      </c>
      <c r="AW11" s="23" t="str">
        <f t="shared" si="8"/>
        <v xml:space="preserve"> - </v>
      </c>
    </row>
    <row r="12" spans="1:49" s="23" customFormat="1" x14ac:dyDescent="0.2">
      <c r="B12" s="81" t="s">
        <v>144</v>
      </c>
      <c r="E12" s="3"/>
      <c r="F12" s="93">
        <v>5.0999999999999996</v>
      </c>
      <c r="G12" s="49">
        <f t="shared" si="1"/>
        <v>22</v>
      </c>
      <c r="H12" s="49">
        <f t="shared" ref="H12:AW12" si="9">IF(ISBLANK(Barry.G )," - ",Barry.G)</f>
        <v>1</v>
      </c>
      <c r="I12" s="49">
        <f t="shared" si="9"/>
        <v>5</v>
      </c>
      <c r="J12" s="49">
        <f t="shared" si="9"/>
        <v>2</v>
      </c>
      <c r="K12" s="49" t="str">
        <f t="shared" si="9"/>
        <v xml:space="preserve"> - </v>
      </c>
      <c r="L12" s="49">
        <f t="shared" si="9"/>
        <v>2</v>
      </c>
      <c r="M12" s="49">
        <f t="shared" si="9"/>
        <v>2</v>
      </c>
      <c r="N12" s="49">
        <f t="shared" si="9"/>
        <v>1</v>
      </c>
      <c r="O12" s="49">
        <f t="shared" si="9"/>
        <v>5</v>
      </c>
      <c r="P12" s="49" t="str">
        <f t="shared" si="9"/>
        <v xml:space="preserve"> - </v>
      </c>
      <c r="Q12" s="49">
        <f t="shared" si="9"/>
        <v>1</v>
      </c>
      <c r="R12" s="49">
        <f t="shared" si="9"/>
        <v>2</v>
      </c>
      <c r="S12" s="49">
        <f t="shared" si="9"/>
        <v>1</v>
      </c>
      <c r="T12" s="49" t="str">
        <f t="shared" si="9"/>
        <v xml:space="preserve"> - </v>
      </c>
      <c r="U12" s="49" t="str">
        <f t="shared" si="9"/>
        <v xml:space="preserve"> - </v>
      </c>
      <c r="V12" s="49" t="str">
        <f t="shared" si="9"/>
        <v xml:space="preserve"> - </v>
      </c>
      <c r="W12" s="49" t="str">
        <f t="shared" si="9"/>
        <v xml:space="preserve"> - </v>
      </c>
      <c r="X12" s="49" t="str">
        <f t="shared" si="9"/>
        <v xml:space="preserve"> - </v>
      </c>
      <c r="Y12" s="49" t="str">
        <f t="shared" si="9"/>
        <v xml:space="preserve"> - </v>
      </c>
      <c r="Z12" s="49" t="str">
        <f t="shared" si="9"/>
        <v xml:space="preserve"> - </v>
      </c>
      <c r="AA12" s="49" t="str">
        <f t="shared" si="9"/>
        <v xml:space="preserve"> - </v>
      </c>
      <c r="AB12" s="49" t="str">
        <f t="shared" si="9"/>
        <v xml:space="preserve"> - </v>
      </c>
      <c r="AC12" s="49" t="str">
        <f t="shared" si="9"/>
        <v xml:space="preserve"> - </v>
      </c>
      <c r="AD12" s="49" t="str">
        <f t="shared" si="9"/>
        <v xml:space="preserve"> - </v>
      </c>
      <c r="AE12" s="49" t="str">
        <f t="shared" si="9"/>
        <v xml:space="preserve"> - </v>
      </c>
      <c r="AF12" s="49" t="str">
        <f t="shared" si="9"/>
        <v xml:space="preserve"> - </v>
      </c>
      <c r="AG12" s="49" t="str">
        <f t="shared" si="9"/>
        <v xml:space="preserve"> - </v>
      </c>
      <c r="AH12" s="49" t="str">
        <f t="shared" si="9"/>
        <v xml:space="preserve"> - </v>
      </c>
      <c r="AI12" s="49" t="str">
        <f t="shared" si="9"/>
        <v xml:space="preserve"> - </v>
      </c>
      <c r="AJ12" s="49" t="str">
        <f t="shared" si="9"/>
        <v xml:space="preserve"> - </v>
      </c>
      <c r="AK12" s="49" t="str">
        <f t="shared" si="9"/>
        <v xml:space="preserve"> - </v>
      </c>
      <c r="AL12" s="49" t="str">
        <f t="shared" si="9"/>
        <v xml:space="preserve"> - </v>
      </c>
      <c r="AM12" s="49" t="str">
        <f t="shared" si="9"/>
        <v xml:space="preserve"> - </v>
      </c>
      <c r="AN12" s="49" t="str">
        <f t="shared" si="9"/>
        <v xml:space="preserve"> - </v>
      </c>
      <c r="AO12" s="49" t="str">
        <f t="shared" si="9"/>
        <v xml:space="preserve"> - </v>
      </c>
      <c r="AP12" s="49" t="str">
        <f t="shared" si="9"/>
        <v xml:space="preserve"> - </v>
      </c>
      <c r="AQ12" s="49" t="str">
        <f t="shared" si="9"/>
        <v xml:space="preserve"> - </v>
      </c>
      <c r="AR12" s="49" t="str">
        <f t="shared" si="9"/>
        <v xml:space="preserve"> - </v>
      </c>
      <c r="AS12" s="49" t="str">
        <f t="shared" si="9"/>
        <v xml:space="preserve"> - </v>
      </c>
      <c r="AT12" s="49" t="str">
        <f t="shared" si="9"/>
        <v xml:space="preserve"> - </v>
      </c>
      <c r="AU12" s="49" t="str">
        <f t="shared" si="9"/>
        <v xml:space="preserve"> - </v>
      </c>
      <c r="AV12" s="49" t="str">
        <f t="shared" si="9"/>
        <v xml:space="preserve"> - </v>
      </c>
      <c r="AW12" s="23" t="str">
        <f t="shared" si="9"/>
        <v xml:space="preserve"> - </v>
      </c>
    </row>
    <row r="13" spans="1:49" s="23" customFormat="1" x14ac:dyDescent="0.2">
      <c r="B13" s="81" t="s">
        <v>401</v>
      </c>
      <c r="E13" s="3"/>
      <c r="F13" s="50">
        <v>3.4</v>
      </c>
      <c r="G13" s="49">
        <f t="shared" si="1"/>
        <v>32</v>
      </c>
      <c r="H13" s="49">
        <f t="shared" ref="H13:AW13" si="10">IF(ISBLANK(Dyer.N )," - ",Dyer.N)</f>
        <v>1</v>
      </c>
      <c r="I13" s="49">
        <f t="shared" si="10"/>
        <v>7</v>
      </c>
      <c r="J13" s="49">
        <f t="shared" si="10"/>
        <v>12</v>
      </c>
      <c r="K13" s="49" t="str">
        <f t="shared" si="10"/>
        <v xml:space="preserve"> - </v>
      </c>
      <c r="L13" s="49">
        <f t="shared" si="10"/>
        <v>2</v>
      </c>
      <c r="M13" s="49">
        <f t="shared" si="10"/>
        <v>2</v>
      </c>
      <c r="N13" s="49">
        <f t="shared" si="10"/>
        <v>2</v>
      </c>
      <c r="O13" s="49">
        <f t="shared" si="10"/>
        <v>2</v>
      </c>
      <c r="P13" s="49" t="str">
        <f t="shared" si="10"/>
        <v xml:space="preserve"> - </v>
      </c>
      <c r="Q13" s="49">
        <f t="shared" si="10"/>
        <v>2</v>
      </c>
      <c r="R13" s="49">
        <f t="shared" si="10"/>
        <v>1</v>
      </c>
      <c r="S13" s="49">
        <f t="shared" si="10"/>
        <v>1</v>
      </c>
      <c r="T13" s="49" t="str">
        <f t="shared" si="10"/>
        <v xml:space="preserve"> - </v>
      </c>
      <c r="U13" s="49" t="str">
        <f t="shared" si="10"/>
        <v xml:space="preserve"> - </v>
      </c>
      <c r="V13" s="49" t="str">
        <f t="shared" si="10"/>
        <v xml:space="preserve"> - </v>
      </c>
      <c r="W13" s="49" t="str">
        <f t="shared" si="10"/>
        <v xml:space="preserve"> - </v>
      </c>
      <c r="X13" s="49" t="str">
        <f t="shared" si="10"/>
        <v xml:space="preserve"> - </v>
      </c>
      <c r="Y13" s="49" t="str">
        <f t="shared" si="10"/>
        <v xml:space="preserve"> - </v>
      </c>
      <c r="Z13" s="49" t="str">
        <f t="shared" si="10"/>
        <v xml:space="preserve"> - </v>
      </c>
      <c r="AA13" s="49" t="str">
        <f t="shared" si="10"/>
        <v xml:space="preserve"> - </v>
      </c>
      <c r="AB13" s="49" t="str">
        <f t="shared" si="10"/>
        <v xml:space="preserve"> - </v>
      </c>
      <c r="AC13" s="49" t="str">
        <f t="shared" si="10"/>
        <v xml:space="preserve"> - </v>
      </c>
      <c r="AD13" s="49" t="str">
        <f t="shared" si="10"/>
        <v xml:space="preserve"> - </v>
      </c>
      <c r="AE13" s="49" t="str">
        <f t="shared" si="10"/>
        <v xml:space="preserve"> - </v>
      </c>
      <c r="AF13" s="49" t="str">
        <f t="shared" si="10"/>
        <v xml:space="preserve"> - </v>
      </c>
      <c r="AG13" s="49" t="str">
        <f t="shared" si="10"/>
        <v xml:space="preserve"> - </v>
      </c>
      <c r="AH13" s="49" t="str">
        <f t="shared" si="10"/>
        <v xml:space="preserve"> - </v>
      </c>
      <c r="AI13" s="49" t="str">
        <f t="shared" si="10"/>
        <v xml:space="preserve"> - </v>
      </c>
      <c r="AJ13" s="49" t="str">
        <f t="shared" si="10"/>
        <v xml:space="preserve"> - </v>
      </c>
      <c r="AK13" s="49" t="str">
        <f t="shared" si="10"/>
        <v xml:space="preserve"> - </v>
      </c>
      <c r="AL13" s="49" t="str">
        <f t="shared" si="10"/>
        <v xml:space="preserve"> - </v>
      </c>
      <c r="AM13" s="49" t="str">
        <f t="shared" si="10"/>
        <v xml:space="preserve"> - </v>
      </c>
      <c r="AN13" s="49" t="str">
        <f t="shared" si="10"/>
        <v xml:space="preserve"> - </v>
      </c>
      <c r="AO13" s="49" t="str">
        <f t="shared" si="10"/>
        <v xml:space="preserve"> - </v>
      </c>
      <c r="AP13" s="49" t="str">
        <f t="shared" si="10"/>
        <v xml:space="preserve"> - </v>
      </c>
      <c r="AQ13" s="49" t="str">
        <f t="shared" si="10"/>
        <v xml:space="preserve"> - </v>
      </c>
      <c r="AR13" s="49" t="str">
        <f t="shared" si="10"/>
        <v xml:space="preserve"> - </v>
      </c>
      <c r="AS13" s="49" t="str">
        <f t="shared" si="10"/>
        <v xml:space="preserve"> - </v>
      </c>
      <c r="AT13" s="49" t="str">
        <f t="shared" si="10"/>
        <v xml:space="preserve"> - </v>
      </c>
      <c r="AU13" s="49" t="str">
        <f t="shared" si="10"/>
        <v xml:space="preserve"> - </v>
      </c>
      <c r="AV13" s="49" t="str">
        <f t="shared" si="10"/>
        <v xml:space="preserve"> - </v>
      </c>
      <c r="AW13" s="23" t="str">
        <f t="shared" si="10"/>
        <v xml:space="preserve"> - </v>
      </c>
    </row>
    <row r="14" spans="1:49" s="23" customFormat="1" x14ac:dyDescent="0.2">
      <c r="A14" s="97"/>
      <c r="B14" s="102" t="s">
        <v>632</v>
      </c>
      <c r="C14" s="97"/>
      <c r="D14" s="97"/>
      <c r="E14" s="98"/>
      <c r="F14" s="99">
        <f xml:space="preserve"> 12.5- 4</f>
        <v>8.5</v>
      </c>
      <c r="G14" s="94">
        <f t="shared" si="1"/>
        <v>4</v>
      </c>
      <c r="H14" s="49">
        <f t="shared" ref="H14:O14" si="11">IF(ISBLANK(Krkic.B )," - ",Krkic.B)</f>
        <v>2</v>
      </c>
      <c r="I14" s="49">
        <f t="shared" si="11"/>
        <v>0</v>
      </c>
      <c r="J14" s="49">
        <f t="shared" si="11"/>
        <v>0</v>
      </c>
      <c r="K14" s="49" t="str">
        <f t="shared" si="11"/>
        <v xml:space="preserve"> - </v>
      </c>
      <c r="L14" s="49">
        <f t="shared" si="11"/>
        <v>2</v>
      </c>
      <c r="M14" s="49">
        <f t="shared" si="11"/>
        <v>0</v>
      </c>
      <c r="N14" s="49">
        <f t="shared" si="11"/>
        <v>0</v>
      </c>
      <c r="O14" s="49">
        <f t="shared" si="11"/>
        <v>0</v>
      </c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  <c r="AV14" s="94"/>
      <c r="AW14" s="97"/>
    </row>
    <row r="15" spans="1:49" s="23" customFormat="1" x14ac:dyDescent="0.2">
      <c r="B15" s="83" t="s">
        <v>184</v>
      </c>
      <c r="E15" s="25"/>
      <c r="F15" s="50">
        <v>7.4</v>
      </c>
      <c r="G15" s="49">
        <f>SUM(H15:AW15)</f>
        <v>4</v>
      </c>
      <c r="H15" s="94"/>
      <c r="I15" s="94"/>
      <c r="J15" s="94"/>
      <c r="K15" s="94"/>
      <c r="L15" s="94"/>
      <c r="M15" s="94"/>
      <c r="N15" s="94"/>
      <c r="O15" s="94"/>
      <c r="P15" s="49" t="str">
        <f t="shared" ref="P15:AW15" si="12">IF(ISBLANK(Agbonlahor.G )," - ",Agbonlahor.G)</f>
        <v xml:space="preserve"> - </v>
      </c>
      <c r="Q15" s="49">
        <f t="shared" si="12"/>
        <v>1</v>
      </c>
      <c r="R15" s="49">
        <f t="shared" si="12"/>
        <v>2</v>
      </c>
      <c r="S15" s="49">
        <f t="shared" si="12"/>
        <v>1</v>
      </c>
      <c r="T15" s="49" t="str">
        <f t="shared" si="12"/>
        <v xml:space="preserve"> - </v>
      </c>
      <c r="U15" s="49" t="str">
        <f t="shared" si="12"/>
        <v xml:space="preserve"> - </v>
      </c>
      <c r="V15" s="49" t="str">
        <f t="shared" si="12"/>
        <v xml:space="preserve"> - </v>
      </c>
      <c r="W15" s="49" t="str">
        <f t="shared" si="12"/>
        <v xml:space="preserve"> - </v>
      </c>
      <c r="X15" s="49" t="str">
        <f t="shared" si="12"/>
        <v xml:space="preserve"> - </v>
      </c>
      <c r="Y15" s="49" t="str">
        <f t="shared" si="12"/>
        <v xml:space="preserve"> - </v>
      </c>
      <c r="Z15" s="49" t="str">
        <f t="shared" si="12"/>
        <v xml:space="preserve"> - </v>
      </c>
      <c r="AA15" s="49" t="str">
        <f t="shared" si="12"/>
        <v xml:space="preserve"> - </v>
      </c>
      <c r="AB15" s="49" t="str">
        <f t="shared" si="12"/>
        <v xml:space="preserve"> - </v>
      </c>
      <c r="AC15" s="49" t="str">
        <f t="shared" si="12"/>
        <v xml:space="preserve"> - </v>
      </c>
      <c r="AD15" s="49" t="str">
        <f t="shared" si="12"/>
        <v xml:space="preserve"> - </v>
      </c>
      <c r="AE15" s="49" t="str">
        <f t="shared" si="12"/>
        <v xml:space="preserve"> - </v>
      </c>
      <c r="AF15" s="49" t="str">
        <f t="shared" si="12"/>
        <v xml:space="preserve"> - </v>
      </c>
      <c r="AG15" s="49" t="str">
        <f t="shared" si="12"/>
        <v xml:space="preserve"> - </v>
      </c>
      <c r="AH15" s="49" t="str">
        <f t="shared" si="12"/>
        <v xml:space="preserve"> - </v>
      </c>
      <c r="AI15" s="49" t="str">
        <f t="shared" si="12"/>
        <v xml:space="preserve"> - </v>
      </c>
      <c r="AJ15" s="49" t="str">
        <f t="shared" si="12"/>
        <v xml:space="preserve"> - </v>
      </c>
      <c r="AK15" s="49" t="str">
        <f t="shared" si="12"/>
        <v xml:space="preserve"> - </v>
      </c>
      <c r="AL15" s="49" t="str">
        <f t="shared" si="12"/>
        <v xml:space="preserve"> - </v>
      </c>
      <c r="AM15" s="49" t="str">
        <f t="shared" si="12"/>
        <v xml:space="preserve"> - </v>
      </c>
      <c r="AN15" s="49" t="str">
        <f t="shared" si="12"/>
        <v xml:space="preserve"> - </v>
      </c>
      <c r="AO15" s="49" t="str">
        <f t="shared" si="12"/>
        <v xml:space="preserve"> - </v>
      </c>
      <c r="AP15" s="49" t="str">
        <f t="shared" si="12"/>
        <v xml:space="preserve"> - </v>
      </c>
      <c r="AQ15" s="49" t="str">
        <f t="shared" si="12"/>
        <v xml:space="preserve"> - </v>
      </c>
      <c r="AR15" s="49" t="str">
        <f t="shared" si="12"/>
        <v xml:space="preserve"> - </v>
      </c>
      <c r="AS15" s="49" t="str">
        <f t="shared" si="12"/>
        <v xml:space="preserve"> - </v>
      </c>
      <c r="AT15" s="49" t="str">
        <f t="shared" si="12"/>
        <v xml:space="preserve"> - </v>
      </c>
      <c r="AU15" s="49" t="str">
        <f t="shared" si="12"/>
        <v xml:space="preserve"> - </v>
      </c>
      <c r="AV15" s="49" t="str">
        <f t="shared" si="12"/>
        <v xml:space="preserve"> - </v>
      </c>
      <c r="AW15" s="23" t="str">
        <f t="shared" si="12"/>
        <v xml:space="preserve"> - </v>
      </c>
    </row>
    <row r="16" spans="1:49" s="23" customFormat="1" x14ac:dyDescent="0.2">
      <c r="B16" s="83" t="s">
        <v>491</v>
      </c>
      <c r="E16" s="3"/>
      <c r="F16" s="50">
        <v>4.4000000000000004</v>
      </c>
      <c r="G16" s="49">
        <f t="shared" si="1"/>
        <v>34</v>
      </c>
      <c r="H16" s="49">
        <f t="shared" ref="H16:AW16" si="13">IF(ISBLANK(Weimann.A )," - ",Weimann.A)</f>
        <v>7</v>
      </c>
      <c r="I16" s="49">
        <f t="shared" si="13"/>
        <v>1</v>
      </c>
      <c r="J16" s="49">
        <f t="shared" si="13"/>
        <v>10</v>
      </c>
      <c r="K16" s="49" t="str">
        <f t="shared" si="13"/>
        <v xml:space="preserve"> - </v>
      </c>
      <c r="L16" s="49">
        <f t="shared" si="13"/>
        <v>2</v>
      </c>
      <c r="M16" s="49">
        <f t="shared" si="13"/>
        <v>2</v>
      </c>
      <c r="N16" s="49">
        <f t="shared" si="13"/>
        <v>2</v>
      </c>
      <c r="O16" s="49">
        <f t="shared" si="13"/>
        <v>2</v>
      </c>
      <c r="P16" s="49" t="str">
        <f t="shared" si="13"/>
        <v xml:space="preserve"> - </v>
      </c>
      <c r="Q16" s="49">
        <f t="shared" si="13"/>
        <v>1</v>
      </c>
      <c r="R16" s="49">
        <f t="shared" si="13"/>
        <v>1</v>
      </c>
      <c r="S16" s="49">
        <f t="shared" si="13"/>
        <v>6</v>
      </c>
      <c r="T16" s="49" t="str">
        <f t="shared" si="13"/>
        <v xml:space="preserve"> - </v>
      </c>
      <c r="U16" s="49" t="str">
        <f t="shared" si="13"/>
        <v xml:space="preserve"> - </v>
      </c>
      <c r="V16" s="49" t="str">
        <f t="shared" si="13"/>
        <v xml:space="preserve"> - </v>
      </c>
      <c r="W16" s="49" t="str">
        <f t="shared" si="13"/>
        <v xml:space="preserve"> - </v>
      </c>
      <c r="X16" s="49" t="str">
        <f t="shared" si="13"/>
        <v xml:space="preserve"> - </v>
      </c>
      <c r="Y16" s="49" t="str">
        <f t="shared" si="13"/>
        <v xml:space="preserve"> - </v>
      </c>
      <c r="Z16" s="49" t="str">
        <f t="shared" si="13"/>
        <v xml:space="preserve"> - </v>
      </c>
      <c r="AA16" s="49" t="str">
        <f t="shared" si="13"/>
        <v xml:space="preserve"> - </v>
      </c>
      <c r="AB16" s="49" t="str">
        <f t="shared" si="13"/>
        <v xml:space="preserve"> - </v>
      </c>
      <c r="AC16" s="49" t="str">
        <f t="shared" si="13"/>
        <v xml:space="preserve"> - </v>
      </c>
      <c r="AD16" s="49" t="str">
        <f t="shared" si="13"/>
        <v xml:space="preserve"> - </v>
      </c>
      <c r="AE16" s="49" t="str">
        <f t="shared" si="13"/>
        <v xml:space="preserve"> - </v>
      </c>
      <c r="AF16" s="49" t="str">
        <f t="shared" si="13"/>
        <v xml:space="preserve"> - </v>
      </c>
      <c r="AG16" s="49" t="str">
        <f t="shared" si="13"/>
        <v xml:space="preserve"> - </v>
      </c>
      <c r="AH16" s="49" t="str">
        <f t="shared" si="13"/>
        <v xml:space="preserve"> - </v>
      </c>
      <c r="AI16" s="49" t="str">
        <f t="shared" si="13"/>
        <v xml:space="preserve"> - </v>
      </c>
      <c r="AJ16" s="49" t="str">
        <f t="shared" si="13"/>
        <v xml:space="preserve"> - </v>
      </c>
      <c r="AK16" s="49" t="str">
        <f t="shared" si="13"/>
        <v xml:space="preserve"> - </v>
      </c>
      <c r="AL16" s="49" t="str">
        <f t="shared" si="13"/>
        <v xml:space="preserve"> - </v>
      </c>
      <c r="AM16" s="49" t="str">
        <f t="shared" si="13"/>
        <v xml:space="preserve"> - </v>
      </c>
      <c r="AN16" s="49" t="str">
        <f t="shared" si="13"/>
        <v xml:space="preserve"> - </v>
      </c>
      <c r="AO16" s="49" t="str">
        <f t="shared" si="13"/>
        <v xml:space="preserve"> - </v>
      </c>
      <c r="AP16" s="49" t="str">
        <f t="shared" si="13"/>
        <v xml:space="preserve"> - </v>
      </c>
      <c r="AQ16" s="49" t="str">
        <f t="shared" si="13"/>
        <v xml:space="preserve"> - </v>
      </c>
      <c r="AR16" s="49" t="str">
        <f t="shared" si="13"/>
        <v xml:space="preserve"> - </v>
      </c>
      <c r="AS16" s="49" t="str">
        <f t="shared" si="13"/>
        <v xml:space="preserve"> - </v>
      </c>
      <c r="AT16" s="49" t="str">
        <f t="shared" si="13"/>
        <v xml:space="preserve"> - </v>
      </c>
      <c r="AU16" s="49" t="str">
        <f t="shared" si="13"/>
        <v xml:space="preserve"> - </v>
      </c>
      <c r="AV16" s="49" t="str">
        <f t="shared" si="13"/>
        <v xml:space="preserve"> - </v>
      </c>
      <c r="AW16" s="23" t="str">
        <f t="shared" si="13"/>
        <v xml:space="preserve"> - </v>
      </c>
    </row>
    <row r="19" spans="2:48" x14ac:dyDescent="0.2">
      <c r="F19" s="16">
        <f t="shared" ref="F19:AU19" si="14">SUM(F4:F18)</f>
        <v>75.000000000000014</v>
      </c>
      <c r="G19" s="64">
        <f t="shared" si="14"/>
        <v>280</v>
      </c>
      <c r="H19" s="13">
        <f t="shared" si="14"/>
        <v>23</v>
      </c>
      <c r="I19" s="13">
        <f t="shared" si="14"/>
        <v>30</v>
      </c>
      <c r="J19" s="13">
        <f t="shared" si="14"/>
        <v>26</v>
      </c>
      <c r="K19" s="13">
        <f t="shared" si="14"/>
        <v>0</v>
      </c>
      <c r="L19" s="13">
        <f t="shared" si="14"/>
        <v>41</v>
      </c>
      <c r="M19" s="13">
        <f t="shared" si="14"/>
        <v>14</v>
      </c>
      <c r="N19" s="13">
        <f t="shared" si="14"/>
        <v>25</v>
      </c>
      <c r="O19" s="13">
        <f t="shared" si="14"/>
        <v>28</v>
      </c>
      <c r="P19" s="13">
        <f t="shared" si="14"/>
        <v>0</v>
      </c>
      <c r="Q19" s="13">
        <f t="shared" si="14"/>
        <v>37</v>
      </c>
      <c r="R19" s="13">
        <f t="shared" si="14"/>
        <v>25</v>
      </c>
      <c r="S19" s="13">
        <f t="shared" si="14"/>
        <v>31</v>
      </c>
      <c r="T19" s="13">
        <f t="shared" si="14"/>
        <v>0</v>
      </c>
      <c r="U19" s="13">
        <f t="shared" si="14"/>
        <v>0</v>
      </c>
      <c r="V19" s="13">
        <f t="shared" si="14"/>
        <v>0</v>
      </c>
      <c r="W19" s="13">
        <f t="shared" si="14"/>
        <v>0</v>
      </c>
      <c r="X19" s="13">
        <f t="shared" si="14"/>
        <v>0</v>
      </c>
      <c r="Y19" s="13">
        <f t="shared" si="14"/>
        <v>0</v>
      </c>
      <c r="Z19" s="13">
        <f t="shared" si="14"/>
        <v>0</v>
      </c>
      <c r="AA19" s="13">
        <f t="shared" si="14"/>
        <v>0</v>
      </c>
      <c r="AB19" s="13">
        <f t="shared" si="14"/>
        <v>0</v>
      </c>
      <c r="AC19" s="13">
        <f t="shared" si="14"/>
        <v>0</v>
      </c>
      <c r="AD19" s="13">
        <f t="shared" si="14"/>
        <v>0</v>
      </c>
      <c r="AE19" s="13">
        <f t="shared" si="14"/>
        <v>0</v>
      </c>
      <c r="AF19" s="13">
        <f t="shared" si="14"/>
        <v>0</v>
      </c>
      <c r="AG19" s="13">
        <f t="shared" si="14"/>
        <v>0</v>
      </c>
      <c r="AH19" s="13">
        <f t="shared" si="14"/>
        <v>0</v>
      </c>
      <c r="AI19" s="13">
        <f t="shared" si="14"/>
        <v>0</v>
      </c>
      <c r="AJ19" s="13">
        <f t="shared" si="14"/>
        <v>0</v>
      </c>
      <c r="AK19" s="13">
        <f t="shared" si="14"/>
        <v>0</v>
      </c>
      <c r="AL19" s="13">
        <f t="shared" si="14"/>
        <v>0</v>
      </c>
      <c r="AM19" s="13">
        <f t="shared" si="14"/>
        <v>0</v>
      </c>
      <c r="AN19" s="13">
        <f t="shared" si="14"/>
        <v>0</v>
      </c>
      <c r="AO19" s="13">
        <f t="shared" si="14"/>
        <v>0</v>
      </c>
      <c r="AP19" s="13">
        <f t="shared" si="14"/>
        <v>0</v>
      </c>
      <c r="AQ19" s="13">
        <f t="shared" si="14"/>
        <v>0</v>
      </c>
      <c r="AR19" s="13">
        <f t="shared" si="14"/>
        <v>0</v>
      </c>
      <c r="AS19" s="13">
        <f t="shared" si="14"/>
        <v>0</v>
      </c>
      <c r="AT19" s="13">
        <f t="shared" si="14"/>
        <v>0</v>
      </c>
      <c r="AU19" s="13">
        <f t="shared" si="14"/>
        <v>0</v>
      </c>
      <c r="AV19" s="13">
        <f t="shared" ref="AV19" si="15">SUM(AV4:AV18)</f>
        <v>0</v>
      </c>
    </row>
    <row r="20" spans="2:48" x14ac:dyDescent="0.2">
      <c r="G20" s="13" t="s">
        <v>46</v>
      </c>
      <c r="H20" s="13">
        <f>RANK(H19,Scores!H3:H18)</f>
        <v>8</v>
      </c>
      <c r="I20" s="13">
        <f>RANK(I19,Scores!I3:I18)</f>
        <v>6</v>
      </c>
      <c r="J20" s="13">
        <f>RANK(J19,Scores!J3:J18)</f>
        <v>8</v>
      </c>
      <c r="K20" s="13">
        <f>RANK(K19,Scores!K3:K18)</f>
        <v>1</v>
      </c>
      <c r="L20" s="13">
        <f>RANK(L19,Scores!L3:L18)</f>
        <v>2</v>
      </c>
      <c r="M20" s="13">
        <f>RANK(M19,Scores!M3:M18)</f>
        <v>13</v>
      </c>
      <c r="N20" s="13">
        <f>RANK(N19,Scores!N3:N18)</f>
        <v>8</v>
      </c>
      <c r="O20" s="13">
        <f>RANK(O19,Scores!O3:O18)</f>
        <v>5</v>
      </c>
      <c r="P20" s="13">
        <f>RANK(P19,Scores!P3:P18)</f>
        <v>1</v>
      </c>
      <c r="Q20" s="13">
        <f>RANK(Q19,Scores!Q3:Q18)</f>
        <v>4</v>
      </c>
      <c r="R20" s="13">
        <f>RANK(R19,Scores!R3:R18)</f>
        <v>10</v>
      </c>
      <c r="S20" s="13">
        <f>RANK(S19,Scores!S3:S18)</f>
        <v>4</v>
      </c>
      <c r="T20" s="13">
        <f>RANK(T19,Scores!T3:T18)</f>
        <v>1</v>
      </c>
      <c r="U20" s="13">
        <f>RANK(U19,Scores!U3:U18)</f>
        <v>1</v>
      </c>
      <c r="V20" s="13">
        <f>RANK(V19,Scores!V3:V18)</f>
        <v>1</v>
      </c>
      <c r="W20" s="13">
        <f>RANK(W19,Scores!W3:W18)</f>
        <v>1</v>
      </c>
      <c r="X20" s="13">
        <f>RANK(X19,Scores!X3:X18)</f>
        <v>1</v>
      </c>
      <c r="Y20" s="13">
        <f>RANK(Y19,Scores!Y3:Y18)</f>
        <v>1</v>
      </c>
      <c r="Z20" s="13">
        <f>RANK(Z19,Scores!Z3:Z18)</f>
        <v>1</v>
      </c>
      <c r="AA20" s="13">
        <f>RANK(AA19,Scores!AA3:AA18)</f>
        <v>1</v>
      </c>
      <c r="AB20" s="13">
        <f>RANK(AB19,Scores!AB3:AB18)</f>
        <v>1</v>
      </c>
      <c r="AC20" s="13">
        <f>RANK(AC19,Scores!AC3:AC18)</f>
        <v>1</v>
      </c>
      <c r="AD20" s="13">
        <f>RANK(AD19,Scores!AD3:AD18)</f>
        <v>1</v>
      </c>
      <c r="AE20" s="13">
        <f>RANK(AE19,Scores!AE3:AE18)</f>
        <v>1</v>
      </c>
      <c r="AF20" s="13">
        <f>RANK(AF19,Scores!AF3:AF18)</f>
        <v>1</v>
      </c>
      <c r="AG20" s="13">
        <f>RANK(AG19,Scores!AG3:AG18)</f>
        <v>1</v>
      </c>
      <c r="AH20" s="13">
        <f>RANK(AH19,Scores!AH3:AH18)</f>
        <v>1</v>
      </c>
      <c r="AI20" s="13">
        <f>RANK(AI19,Scores!AI3:AI18)</f>
        <v>1</v>
      </c>
      <c r="AJ20" s="13">
        <f>RANK(AJ19,Scores!AJ3:AJ18)</f>
        <v>1</v>
      </c>
      <c r="AK20" s="13">
        <f>RANK(AK19,Scores!AK3:AK18)</f>
        <v>1</v>
      </c>
      <c r="AL20" s="13">
        <f>RANK(AL19,Scores!AL3:AL18)</f>
        <v>1</v>
      </c>
      <c r="AM20" s="13">
        <f>RANK(AM19,Scores!AM3:AM18)</f>
        <v>1</v>
      </c>
      <c r="AN20" s="13">
        <f>RANK(AN19,Scores!AN3:AN18)</f>
        <v>1</v>
      </c>
      <c r="AO20" s="13">
        <f>RANK(AO19,Scores!AO3:AO18)</f>
        <v>1</v>
      </c>
      <c r="AP20" s="13">
        <f>RANK(AP19,Scores!AP3:AP18)</f>
        <v>1</v>
      </c>
      <c r="AQ20" s="13">
        <f>RANK(AQ19,Scores!AQ3:AQ18)</f>
        <v>1</v>
      </c>
      <c r="AR20" s="13">
        <f>RANK(AR19,Scores!AR3:AR18)</f>
        <v>1</v>
      </c>
      <c r="AS20" s="13">
        <f>RANK(AS19,Scores!AS3:AS18)</f>
        <v>1</v>
      </c>
      <c r="AT20" s="13">
        <f>RANK(AT19,Scores!AT3:AT18)</f>
        <v>1</v>
      </c>
      <c r="AU20" s="13">
        <f>RANK(AU19,Scores!AU3:AU18)</f>
        <v>1</v>
      </c>
      <c r="AV20" s="13">
        <f>RANK(AV19,Scores!AV3:AV18)</f>
        <v>1</v>
      </c>
    </row>
    <row r="21" spans="2:48" x14ac:dyDescent="0.2">
      <c r="B21" s="10" t="s">
        <v>65</v>
      </c>
      <c r="F21" s="16">
        <f>75-F19</f>
        <v>0</v>
      </c>
    </row>
    <row r="22" spans="2:48" x14ac:dyDescent="0.2">
      <c r="G22" s="13" t="s">
        <v>2</v>
      </c>
      <c r="H22" s="13">
        <f>H19</f>
        <v>23</v>
      </c>
      <c r="I22" s="13">
        <f t="shared" ref="I22:R22" si="16">H22+I19</f>
        <v>53</v>
      </c>
      <c r="J22" s="13">
        <f t="shared" si="16"/>
        <v>79</v>
      </c>
      <c r="K22" s="13">
        <f t="shared" si="16"/>
        <v>79</v>
      </c>
      <c r="L22" s="13">
        <f t="shared" si="16"/>
        <v>120</v>
      </c>
      <c r="M22" s="13">
        <f t="shared" si="16"/>
        <v>134</v>
      </c>
      <c r="N22" s="13">
        <f t="shared" si="16"/>
        <v>159</v>
      </c>
      <c r="O22" s="13">
        <f t="shared" si="16"/>
        <v>187</v>
      </c>
      <c r="P22" s="13">
        <f t="shared" si="16"/>
        <v>187</v>
      </c>
      <c r="Q22" s="13">
        <f t="shared" si="16"/>
        <v>224</v>
      </c>
      <c r="R22" s="13">
        <f t="shared" si="16"/>
        <v>249</v>
      </c>
      <c r="S22" s="13">
        <f t="shared" ref="S22:AB22" si="17">R22+S19</f>
        <v>280</v>
      </c>
      <c r="T22" s="13">
        <f t="shared" si="17"/>
        <v>280</v>
      </c>
      <c r="U22" s="13">
        <f t="shared" si="17"/>
        <v>280</v>
      </c>
      <c r="V22" s="13">
        <f t="shared" si="17"/>
        <v>280</v>
      </c>
      <c r="W22" s="13">
        <f t="shared" si="17"/>
        <v>280</v>
      </c>
      <c r="X22" s="13">
        <f t="shared" si="17"/>
        <v>280</v>
      </c>
      <c r="Y22" s="13">
        <f t="shared" si="17"/>
        <v>280</v>
      </c>
      <c r="Z22" s="13">
        <f t="shared" si="17"/>
        <v>280</v>
      </c>
      <c r="AA22" s="13">
        <f t="shared" si="17"/>
        <v>280</v>
      </c>
      <c r="AB22" s="13">
        <f t="shared" si="17"/>
        <v>280</v>
      </c>
      <c r="AC22" s="13">
        <f t="shared" ref="AC22:AL22" si="18">AB22+AC19</f>
        <v>280</v>
      </c>
      <c r="AD22" s="13">
        <f t="shared" si="18"/>
        <v>280</v>
      </c>
      <c r="AE22" s="13">
        <f t="shared" si="18"/>
        <v>280</v>
      </c>
      <c r="AF22" s="13">
        <f t="shared" si="18"/>
        <v>280</v>
      </c>
      <c r="AG22" s="13">
        <f t="shared" si="18"/>
        <v>280</v>
      </c>
      <c r="AH22" s="13">
        <f t="shared" si="18"/>
        <v>280</v>
      </c>
      <c r="AI22" s="13">
        <f t="shared" si="18"/>
        <v>280</v>
      </c>
      <c r="AJ22" s="13">
        <f t="shared" si="18"/>
        <v>280</v>
      </c>
      <c r="AK22" s="13">
        <f t="shared" si="18"/>
        <v>280</v>
      </c>
      <c r="AL22" s="13">
        <f t="shared" si="18"/>
        <v>280</v>
      </c>
      <c r="AM22" s="13">
        <f t="shared" ref="AM22:AT22" si="19">AL22+AM19</f>
        <v>280</v>
      </c>
      <c r="AN22" s="13">
        <f t="shared" si="19"/>
        <v>280</v>
      </c>
      <c r="AO22" s="13">
        <f t="shared" si="19"/>
        <v>280</v>
      </c>
      <c r="AP22" s="13">
        <f t="shared" si="19"/>
        <v>280</v>
      </c>
      <c r="AQ22" s="13">
        <f t="shared" si="19"/>
        <v>280</v>
      </c>
      <c r="AR22" s="13">
        <f t="shared" si="19"/>
        <v>280</v>
      </c>
      <c r="AS22" s="13">
        <f t="shared" si="19"/>
        <v>280</v>
      </c>
      <c r="AT22" s="13">
        <f t="shared" si="19"/>
        <v>280</v>
      </c>
      <c r="AU22" s="13">
        <f>AT22+AU19</f>
        <v>280</v>
      </c>
      <c r="AV22" s="13">
        <f>AU22+AV19</f>
        <v>280</v>
      </c>
    </row>
    <row r="23" spans="2:48" x14ac:dyDescent="0.2">
      <c r="G23" s="13" t="s">
        <v>47</v>
      </c>
      <c r="H23" s="13">
        <f>RANK(H22,TotalScores!H3:H18)</f>
        <v>8</v>
      </c>
      <c r="I23" s="13">
        <f>RANK(I22,TotalScores!I3:I18)</f>
        <v>8</v>
      </c>
      <c r="J23" s="13">
        <f>RANK(J22,TotalScores!J3:J18)</f>
        <v>6</v>
      </c>
      <c r="K23" s="13">
        <f>RANK(K22,TotalScores!K3:K18)</f>
        <v>6</v>
      </c>
      <c r="L23" s="13">
        <f>RANK(L22,TotalScores!L3:L18)</f>
        <v>4</v>
      </c>
      <c r="M23" s="13">
        <f>RANK(M22,TotalScores!M3:M18)</f>
        <v>6</v>
      </c>
      <c r="N23" s="13">
        <f>RANK(N22,TotalScores!N3:N18)</f>
        <v>5</v>
      </c>
      <c r="O23" s="13">
        <f>RANK(O22,TotalScores!O3:O18)</f>
        <v>6</v>
      </c>
      <c r="P23" s="13">
        <f>RANK(P22,TotalScores!P3:P18)</f>
        <v>6</v>
      </c>
      <c r="Q23" s="13">
        <f>RANK(Q22,TotalScores!Q3:Q18)</f>
        <v>6</v>
      </c>
      <c r="R23" s="13">
        <f>RANK(R22,TotalScores!R3:R18)</f>
        <v>6</v>
      </c>
      <c r="S23" s="13">
        <f>RANK(S22,TotalScores!S3:S18)</f>
        <v>6</v>
      </c>
      <c r="T23" s="13">
        <f>RANK(T22,TotalScores!T3:T18)</f>
        <v>6</v>
      </c>
      <c r="U23" s="13">
        <f>RANK(U22,TotalScores!U3:U18)</f>
        <v>6</v>
      </c>
      <c r="V23" s="13">
        <f>RANK(V22,TotalScores!V3:V18)</f>
        <v>6</v>
      </c>
      <c r="W23" s="13">
        <f>RANK(W22,TotalScores!W3:W18)</f>
        <v>6</v>
      </c>
      <c r="X23" s="13">
        <f>RANK(X22,TotalScores!X3:X18)</f>
        <v>6</v>
      </c>
      <c r="Y23" s="13">
        <f>RANK(Y22,TotalScores!Y3:Y18)</f>
        <v>6</v>
      </c>
      <c r="Z23" s="13">
        <f>RANK(Z22,TotalScores!Z3:Z18)</f>
        <v>6</v>
      </c>
      <c r="AA23" s="13">
        <f>RANK(AA22,TotalScores!AA3:AA18)</f>
        <v>6</v>
      </c>
      <c r="AB23" s="13">
        <f>RANK(AB22,TotalScores!AB3:AB18)</f>
        <v>6</v>
      </c>
      <c r="AC23" s="13">
        <f>RANK(AC22,TotalScores!AC3:AC18)</f>
        <v>6</v>
      </c>
      <c r="AD23" s="13">
        <f>RANK(AD22,TotalScores!AD3:AD18)</f>
        <v>6</v>
      </c>
      <c r="AE23" s="13">
        <f>RANK(AE22,TotalScores!AE3:AE18)</f>
        <v>6</v>
      </c>
      <c r="AF23" s="13">
        <f>RANK(AF22,TotalScores!AF3:AF18)</f>
        <v>6</v>
      </c>
      <c r="AG23" s="13">
        <f>RANK(AG22,TotalScores!AG3:AG18)</f>
        <v>6</v>
      </c>
      <c r="AH23" s="13">
        <f>RANK(AH22,TotalScores!AH3:AH18)</f>
        <v>6</v>
      </c>
      <c r="AI23" s="13">
        <f>RANK(AI22,TotalScores!AI3:AI18)</f>
        <v>6</v>
      </c>
      <c r="AJ23" s="13">
        <f>RANK(AJ22,TotalScores!AJ3:AJ18)</f>
        <v>6</v>
      </c>
      <c r="AK23" s="13">
        <f>RANK(AK22,TotalScores!AK3:AK18)</f>
        <v>6</v>
      </c>
      <c r="AL23" s="13">
        <f>RANK(AL22,TotalScores!AL3:AL18)</f>
        <v>6</v>
      </c>
      <c r="AM23" s="13">
        <f>RANK(AM22,TotalScores!AM3:AM18)</f>
        <v>6</v>
      </c>
      <c r="AN23" s="13">
        <f>RANK(AN22,TotalScores!AN3:AN18)</f>
        <v>6</v>
      </c>
      <c r="AO23" s="13">
        <f>RANK(AO22,TotalScores!AO3:AO18)</f>
        <v>6</v>
      </c>
      <c r="AP23" s="13">
        <f>RANK(AP22,TotalScores!AP3:AP18)</f>
        <v>6</v>
      </c>
      <c r="AQ23" s="13">
        <f>RANK(AQ22,TotalScores!AQ3:AQ18)</f>
        <v>6</v>
      </c>
      <c r="AR23" s="13">
        <f>RANK(AR22,TotalScores!AR3:AR18)</f>
        <v>6</v>
      </c>
      <c r="AS23" s="13">
        <f>RANK(AS22,TotalScores!AS3:AS18)</f>
        <v>6</v>
      </c>
      <c r="AT23" s="13">
        <f>RANK(AT22,TotalScores!AT3:AT18)</f>
        <v>6</v>
      </c>
      <c r="AU23" s="13">
        <f>RANK(AU22,TotalScores!AU3:AU18)</f>
        <v>6</v>
      </c>
      <c r="AV23" s="13">
        <f>RANK(AV22,TotalScores!AV3:AV18)</f>
        <v>6</v>
      </c>
    </row>
    <row r="27" spans="2:48" x14ac:dyDescent="0.2">
      <c r="J27" s="16"/>
      <c r="N27" s="16"/>
      <c r="R27" s="16"/>
      <c r="W27" s="16"/>
    </row>
    <row r="28" spans="2:48" x14ac:dyDescent="0.2">
      <c r="J28" s="16"/>
      <c r="N28" s="16"/>
      <c r="R28" s="16"/>
      <c r="W28" s="16"/>
    </row>
    <row r="29" spans="2:48" x14ac:dyDescent="0.2">
      <c r="J29" s="16"/>
      <c r="N29" s="16"/>
      <c r="R29" s="16"/>
      <c r="W29" s="16"/>
    </row>
    <row r="30" spans="2:48" x14ac:dyDescent="0.2">
      <c r="J30" s="28"/>
      <c r="N30" s="67"/>
      <c r="R30" s="16"/>
      <c r="W30" s="16"/>
    </row>
    <row r="31" spans="2:48" x14ac:dyDescent="0.2">
      <c r="J31" s="16"/>
      <c r="N31" s="16"/>
      <c r="R31" s="16"/>
      <c r="W31" s="16"/>
    </row>
    <row r="32" spans="2:48" x14ac:dyDescent="0.2">
      <c r="J32" s="16"/>
      <c r="N32" s="16"/>
      <c r="R32" s="16"/>
      <c r="W32" s="16"/>
    </row>
    <row r="33" spans="10:23" x14ac:dyDescent="0.2">
      <c r="J33" s="16"/>
      <c r="N33" s="16"/>
      <c r="R33" s="16"/>
      <c r="W33" s="16"/>
    </row>
    <row r="34" spans="10:23" x14ac:dyDescent="0.2">
      <c r="J34" s="16"/>
      <c r="N34" s="16"/>
      <c r="R34" s="16"/>
      <c r="W34" s="16"/>
    </row>
  </sheetData>
  <phoneticPr fontId="0" type="noConversion"/>
  <dataValidations count="5">
    <dataValidation type="list" showInputMessage="1" showErrorMessage="1" errorTitle="stop" sqref="B14:D16">
      <formula1>PlayerListFwd</formula1>
    </dataValidation>
    <dataValidation type="list" showInputMessage="1" showErrorMessage="1" errorTitle="stop" sqref="B13:D13">
      <formula1>PlayerListMidFwd</formula1>
    </dataValidation>
    <dataValidation type="list" showInputMessage="1" showErrorMessage="1" errorTitle="stop" sqref="B10:D12">
      <formula1>PlayerListMid</formula1>
    </dataValidation>
    <dataValidation type="list" showInputMessage="1" showErrorMessage="1" errorTitle="stop" sqref="B5:D9">
      <formula1>PlayerListDef</formula1>
    </dataValidation>
    <dataValidation type="list" showInputMessage="1" showErrorMessage="1" errorTitle="stop" sqref="B4:D4">
      <formula1>PlayerListGK</formula1>
    </dataValidation>
  </dataValidations>
  <hyperlinks>
    <hyperlink ref="B4" r:id="rId1" display="https://fantasyfootball.telegraph.co.uk/premierleague/statistics/points/1007"/>
    <hyperlink ref="B5" r:id="rId2" display="https://fantasyfootball.telegraph.co.uk/premierleague/statistics/points/2023"/>
    <hyperlink ref="B6" r:id="rId3" display="https://fantasyfootball.telegraph.co.uk/premierleague/statistics/points/2037"/>
    <hyperlink ref="B7" r:id="rId4" display="https://fantasyfootball.telegraph.co.uk/premierleague/statistics/points/2020"/>
    <hyperlink ref="B9" r:id="rId5" display="https://fantasyfootball.telegraph.co.uk/premierleague/statistics/points/2097"/>
    <hyperlink ref="B10" r:id="rId6" display="https://fantasyfootball.telegraph.co.uk/premierleague/statistics/points/3001"/>
    <hyperlink ref="B11" r:id="rId7" display="https://fantasyfootball.telegraph.co.uk/premierleague/statistics/points/3038"/>
    <hyperlink ref="B12" r:id="rId8" display="https://fantasyfootball.telegraph.co.uk/premierleague/statistics/points/3043"/>
    <hyperlink ref="B13" r:id="rId9" display="https://fantasyfootball.telegraph.co.uk/premierleague/statistics/points/3041"/>
    <hyperlink ref="B14" r:id="rId10" display="https://fantasyfootball.telegraph.co.uk/premierleague/statistics/points/4155"/>
    <hyperlink ref="B16" r:id="rId11" display="https://fantasyfootball.telegraph.co.uk/premierleague/statistics/points/4037"/>
    <hyperlink ref="B8" r:id="rId12" display="https://fantasyfootball.telegraph.co.uk/premierleague/statistics/points/2111"/>
    <hyperlink ref="B15" r:id="rId13" display="https://fantasyfootball.telegraph.co.uk/premierleague/statistics/points/4027"/>
  </hyperlinks>
  <printOptions gridLines="1" gridLinesSet="0"/>
  <pageMargins left="0.75" right="0.75" top="1" bottom="1" header="0.5" footer="0.5"/>
  <pageSetup orientation="portrait" horizontalDpi="204" verticalDpi="196" r:id="rId14"/>
  <headerFooter alignWithMargins="0">
    <oddHeader>&amp;A</oddHeader>
    <oddFooter>Page &amp;P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B1:IU42"/>
  <sheetViews>
    <sheetView workbookViewId="0">
      <pane xSplit="7" ySplit="3" topLeftCell="H4" activePane="bottomRight" state="frozen"/>
      <selection pane="topRight" activeCell="G1" sqref="G1"/>
      <selection pane="bottomLeft" activeCell="A4" sqref="A4"/>
      <selection pane="bottomRight" activeCell="B15" sqref="B15"/>
    </sheetView>
  </sheetViews>
  <sheetFormatPr defaultRowHeight="12.75" x14ac:dyDescent="0.2"/>
  <cols>
    <col min="1" max="1" width="0.140625" customWidth="1"/>
    <col min="2" max="2" width="18.7109375" customWidth="1"/>
    <col min="3" max="5" width="0.140625" hidden="1" customWidth="1"/>
    <col min="6" max="6" width="5.28515625" style="4" customWidth="1"/>
    <col min="7" max="7" width="11.140625" style="2" customWidth="1"/>
    <col min="8" max="49" width="10.140625" style="2" customWidth="1"/>
  </cols>
  <sheetData>
    <row r="1" spans="2:255" ht="20.25" x14ac:dyDescent="0.3">
      <c r="B1" s="1" t="s">
        <v>262</v>
      </c>
      <c r="C1" s="1"/>
      <c r="D1" s="1"/>
      <c r="E1" s="1"/>
    </row>
    <row r="2" spans="2:255" x14ac:dyDescent="0.2">
      <c r="B2" t="s">
        <v>0</v>
      </c>
      <c r="E2" t="s">
        <v>66</v>
      </c>
      <c r="F2" s="4" t="s">
        <v>1</v>
      </c>
      <c r="G2" s="2" t="s">
        <v>2</v>
      </c>
      <c r="H2" s="21">
        <f>Scores!H1</f>
        <v>41870</v>
      </c>
      <c r="I2" s="21">
        <f>Scores!I1</f>
        <v>41877</v>
      </c>
      <c r="J2" s="21">
        <f>Scores!J1</f>
        <v>41884</v>
      </c>
      <c r="K2" s="21">
        <f>Scores!K1</f>
        <v>41891</v>
      </c>
      <c r="L2" s="21">
        <f>Scores!L1</f>
        <v>41898</v>
      </c>
      <c r="M2" s="21">
        <f>Scores!M1</f>
        <v>41905</v>
      </c>
      <c r="N2" s="21">
        <f>Scores!N1</f>
        <v>41912</v>
      </c>
      <c r="O2" s="21">
        <f>Scores!O1</f>
        <v>41919</v>
      </c>
      <c r="P2" s="21">
        <f>Scores!P1</f>
        <v>41926</v>
      </c>
      <c r="Q2" s="21">
        <f>Scores!Q1</f>
        <v>41933</v>
      </c>
      <c r="R2" s="21">
        <f>Scores!R1</f>
        <v>41940</v>
      </c>
      <c r="S2" s="21">
        <f>Scores!S1</f>
        <v>41947</v>
      </c>
      <c r="T2" s="21">
        <f>Scores!T1</f>
        <v>41954</v>
      </c>
      <c r="U2" s="21">
        <f>Scores!U1</f>
        <v>41961</v>
      </c>
      <c r="V2" s="21">
        <f>Scores!V1</f>
        <v>41968</v>
      </c>
      <c r="W2" s="21">
        <f>Scores!W1</f>
        <v>41975</v>
      </c>
      <c r="X2" s="21">
        <f>Scores!X1</f>
        <v>41982</v>
      </c>
      <c r="Y2" s="21">
        <f>Scores!Y1</f>
        <v>41989</v>
      </c>
      <c r="Z2" s="21">
        <f>Scores!Z1</f>
        <v>41996</v>
      </c>
      <c r="AA2" s="21">
        <f>Scores!AA1</f>
        <v>42003</v>
      </c>
      <c r="AB2" s="21">
        <f>Scores!AB1</f>
        <v>42010</v>
      </c>
      <c r="AC2" s="21">
        <f>Scores!AC1</f>
        <v>42017</v>
      </c>
      <c r="AD2" s="21">
        <f>Scores!AD1</f>
        <v>42024</v>
      </c>
      <c r="AE2" s="21">
        <f>Scores!AE1</f>
        <v>42031</v>
      </c>
      <c r="AF2" s="21">
        <f>Scores!AF1</f>
        <v>42038</v>
      </c>
      <c r="AG2" s="21">
        <f>Scores!AG1</f>
        <v>42045</v>
      </c>
      <c r="AH2" s="21">
        <f>Scores!AH1</f>
        <v>42052</v>
      </c>
      <c r="AI2" s="21">
        <f>Scores!AI1</f>
        <v>42059</v>
      </c>
      <c r="AJ2" s="21">
        <f>Scores!AJ1</f>
        <v>42066</v>
      </c>
      <c r="AK2" s="21">
        <f>Scores!AK1</f>
        <v>42073</v>
      </c>
      <c r="AL2" s="21">
        <f>Scores!AL1</f>
        <v>42080</v>
      </c>
      <c r="AM2" s="21">
        <f>Scores!AM1</f>
        <v>42087</v>
      </c>
      <c r="AN2" s="21">
        <f>Scores!AN1</f>
        <v>42094</v>
      </c>
      <c r="AO2" s="21">
        <f>Scores!AO1</f>
        <v>42101</v>
      </c>
      <c r="AP2" s="21">
        <f>Scores!AP1</f>
        <v>42108</v>
      </c>
      <c r="AQ2" s="21">
        <f>Scores!AQ1</f>
        <v>42115</v>
      </c>
      <c r="AR2" s="21">
        <f>Scores!AR1</f>
        <v>42122</v>
      </c>
      <c r="AS2" s="21">
        <f>Scores!AS1</f>
        <v>42129</v>
      </c>
      <c r="AT2" s="21">
        <f>Scores!AT1</f>
        <v>42136</v>
      </c>
      <c r="AU2" s="21">
        <f>Scores!AU1</f>
        <v>42143</v>
      </c>
      <c r="AV2" s="21">
        <f>Scores!AV1</f>
        <v>42150</v>
      </c>
      <c r="AW2" s="21">
        <f>Scores!AW1</f>
        <v>42157</v>
      </c>
    </row>
    <row r="3" spans="2:255" x14ac:dyDescent="0.2">
      <c r="H3" s="2" t="str">
        <f>Scores!H2</f>
        <v>Week 1</v>
      </c>
      <c r="I3" s="2" t="str">
        <f>Scores!I2</f>
        <v>Week 2</v>
      </c>
      <c r="J3" s="2" t="str">
        <f>Scores!J2</f>
        <v>Week 3</v>
      </c>
      <c r="K3" s="2" t="str">
        <f>Scores!K2</f>
        <v>Week 4</v>
      </c>
      <c r="L3" s="2" t="str">
        <f>Scores!L2</f>
        <v>Week 5</v>
      </c>
      <c r="M3" s="2" t="str">
        <f>Scores!M2</f>
        <v>Week 6</v>
      </c>
      <c r="N3" s="2" t="str">
        <f>Scores!N2</f>
        <v>Week 7</v>
      </c>
      <c r="O3" s="2" t="str">
        <f>Scores!O2</f>
        <v>Week 8</v>
      </c>
      <c r="P3" s="2" t="str">
        <f>Scores!P2</f>
        <v>Week 9</v>
      </c>
      <c r="Q3" s="2" t="str">
        <f>Scores!Q2</f>
        <v>Week 10</v>
      </c>
      <c r="R3" s="2" t="str">
        <f>Scores!R2</f>
        <v>Week 11</v>
      </c>
      <c r="S3" s="2" t="str">
        <f>Scores!S2</f>
        <v>Week 12</v>
      </c>
      <c r="T3" s="2" t="str">
        <f>Scores!T2</f>
        <v>Week 13</v>
      </c>
      <c r="U3" s="2" t="str">
        <f>Scores!U2</f>
        <v>Week 14</v>
      </c>
      <c r="V3" s="2" t="str">
        <f>Scores!V2</f>
        <v>Week 15</v>
      </c>
      <c r="W3" s="2" t="str">
        <f>Scores!W2</f>
        <v>Week 16</v>
      </c>
      <c r="X3" s="2" t="str">
        <f>Scores!X2</f>
        <v>Week 17</v>
      </c>
      <c r="Y3" s="2" t="str">
        <f>Scores!Y2</f>
        <v>Week 18</v>
      </c>
      <c r="Z3" s="2" t="str">
        <f>Scores!Z2</f>
        <v>Week 19</v>
      </c>
      <c r="AA3" s="2" t="str">
        <f>Scores!AA2</f>
        <v>Week 20</v>
      </c>
      <c r="AB3" s="2" t="str">
        <f>Scores!AB2</f>
        <v>Week 21</v>
      </c>
      <c r="AC3" s="2" t="str">
        <f>Scores!AC2</f>
        <v>Week 22</v>
      </c>
      <c r="AD3" s="2" t="str">
        <f>Scores!AD2</f>
        <v>Week 23</v>
      </c>
      <c r="AE3" s="2" t="str">
        <f>Scores!AE2</f>
        <v>Week 24</v>
      </c>
      <c r="AF3" s="2" t="str">
        <f>Scores!AF2</f>
        <v>Week 25</v>
      </c>
      <c r="AG3" s="2" t="str">
        <f>Scores!AG2</f>
        <v>Week 26</v>
      </c>
      <c r="AH3" s="2" t="str">
        <f>Scores!AH2</f>
        <v>Week 27</v>
      </c>
      <c r="AI3" s="2" t="str">
        <f>Scores!AI2</f>
        <v>Week 28</v>
      </c>
      <c r="AJ3" s="2" t="str">
        <f>Scores!AJ2</f>
        <v>Week 29</v>
      </c>
      <c r="AK3" s="2" t="str">
        <f>Scores!AK2</f>
        <v>Week 30</v>
      </c>
      <c r="AL3" s="2" t="str">
        <f>Scores!AL2</f>
        <v>Week 31</v>
      </c>
      <c r="AM3" s="2" t="str">
        <f>Scores!AM2</f>
        <v>Week 32</v>
      </c>
      <c r="AN3" s="2" t="str">
        <f>Scores!AN2</f>
        <v>Week 33</v>
      </c>
      <c r="AO3" s="2" t="str">
        <f>Scores!AO2</f>
        <v>Week 34</v>
      </c>
      <c r="AP3" s="2" t="str">
        <f>Scores!AP2</f>
        <v>Week 35</v>
      </c>
      <c r="AQ3" s="2" t="str">
        <f>Scores!AQ2</f>
        <v>Week 36</v>
      </c>
      <c r="AR3" s="2" t="str">
        <f>Scores!AR2</f>
        <v>Week 37</v>
      </c>
      <c r="AS3" s="2" t="str">
        <f>Scores!AS2</f>
        <v>Week 38</v>
      </c>
      <c r="AT3" s="2" t="str">
        <f>Scores!AT2</f>
        <v>Week 39</v>
      </c>
      <c r="AU3" s="2" t="str">
        <f>Scores!AU2</f>
        <v>Week 40</v>
      </c>
      <c r="AV3" s="2" t="str">
        <f>Scores!AV2</f>
        <v>Week 41</v>
      </c>
      <c r="AW3" s="2" t="str">
        <f>Scores!AW2</f>
        <v>Week 42</v>
      </c>
    </row>
    <row r="4" spans="2:255" s="23" customFormat="1" x14ac:dyDescent="0.2">
      <c r="B4" s="81" t="s">
        <v>300</v>
      </c>
      <c r="E4" s="3"/>
      <c r="F4" s="50">
        <v>4.5999999999999996</v>
      </c>
      <c r="G4" s="49">
        <f t="shared" ref="G4:G14" si="0">SUM(H4:AU4)</f>
        <v>22</v>
      </c>
      <c r="H4" s="49">
        <f t="shared" ref="H4:AW4" si="1">IF(ISBLANK(Speroni.J )," - ",Speroni.J)</f>
        <v>1</v>
      </c>
      <c r="I4" s="49">
        <f t="shared" si="1"/>
        <v>0</v>
      </c>
      <c r="J4" s="49">
        <f t="shared" si="1"/>
        <v>0</v>
      </c>
      <c r="K4" s="49" t="str">
        <f t="shared" si="1"/>
        <v xml:space="preserve"> - </v>
      </c>
      <c r="L4" s="49">
        <f t="shared" si="1"/>
        <v>11</v>
      </c>
      <c r="M4" s="49">
        <f t="shared" si="1"/>
        <v>0</v>
      </c>
      <c r="N4" s="49">
        <f t="shared" si="1"/>
        <v>6</v>
      </c>
      <c r="O4" s="49">
        <f t="shared" si="1"/>
        <v>1</v>
      </c>
      <c r="P4" s="49" t="str">
        <f t="shared" si="1"/>
        <v xml:space="preserve"> - </v>
      </c>
      <c r="Q4" s="49">
        <f t="shared" si="1"/>
        <v>1</v>
      </c>
      <c r="R4" s="49">
        <f t="shared" si="1"/>
        <v>2</v>
      </c>
      <c r="S4" s="49">
        <f t="shared" si="1"/>
        <v>0</v>
      </c>
      <c r="T4" s="49" t="str">
        <f t="shared" si="1"/>
        <v xml:space="preserve"> - </v>
      </c>
      <c r="U4" s="49" t="str">
        <f t="shared" si="1"/>
        <v xml:space="preserve"> - </v>
      </c>
      <c r="V4" s="49" t="str">
        <f t="shared" si="1"/>
        <v xml:space="preserve"> - </v>
      </c>
      <c r="W4" s="49" t="str">
        <f t="shared" si="1"/>
        <v xml:space="preserve"> - </v>
      </c>
      <c r="X4" s="49" t="str">
        <f t="shared" si="1"/>
        <v xml:space="preserve"> - </v>
      </c>
      <c r="Y4" s="49" t="str">
        <f t="shared" si="1"/>
        <v xml:space="preserve"> - </v>
      </c>
      <c r="Z4" s="49" t="str">
        <f t="shared" si="1"/>
        <v xml:space="preserve"> - </v>
      </c>
      <c r="AA4" s="49" t="str">
        <f t="shared" si="1"/>
        <v xml:space="preserve"> - </v>
      </c>
      <c r="AB4" s="49" t="str">
        <f t="shared" si="1"/>
        <v xml:space="preserve"> - </v>
      </c>
      <c r="AC4" s="49" t="str">
        <f t="shared" si="1"/>
        <v xml:space="preserve"> - </v>
      </c>
      <c r="AD4" s="49" t="str">
        <f t="shared" si="1"/>
        <v xml:space="preserve"> - </v>
      </c>
      <c r="AE4" s="49" t="str">
        <f t="shared" si="1"/>
        <v xml:space="preserve"> - </v>
      </c>
      <c r="AF4" s="49" t="str">
        <f t="shared" si="1"/>
        <v xml:space="preserve"> - </v>
      </c>
      <c r="AG4" s="49" t="str">
        <f t="shared" si="1"/>
        <v xml:space="preserve"> - </v>
      </c>
      <c r="AH4" s="49" t="str">
        <f t="shared" si="1"/>
        <v xml:space="preserve"> - </v>
      </c>
      <c r="AI4" s="49" t="str">
        <f t="shared" si="1"/>
        <v xml:space="preserve"> - </v>
      </c>
      <c r="AJ4" s="49" t="str">
        <f t="shared" si="1"/>
        <v xml:space="preserve"> - </v>
      </c>
      <c r="AK4" s="49" t="str">
        <f t="shared" si="1"/>
        <v xml:space="preserve"> - </v>
      </c>
      <c r="AL4" s="49" t="str">
        <f t="shared" si="1"/>
        <v xml:space="preserve"> - </v>
      </c>
      <c r="AM4" s="49" t="str">
        <f t="shared" si="1"/>
        <v xml:space="preserve"> - </v>
      </c>
      <c r="AN4" s="49" t="str">
        <f t="shared" si="1"/>
        <v xml:space="preserve"> - </v>
      </c>
      <c r="AO4" s="49" t="str">
        <f t="shared" si="1"/>
        <v xml:space="preserve"> - </v>
      </c>
      <c r="AP4" s="49" t="str">
        <f t="shared" si="1"/>
        <v xml:space="preserve"> - </v>
      </c>
      <c r="AQ4" s="49" t="str">
        <f t="shared" si="1"/>
        <v xml:space="preserve"> - </v>
      </c>
      <c r="AR4" s="49" t="str">
        <f t="shared" si="1"/>
        <v xml:space="preserve"> - </v>
      </c>
      <c r="AS4" s="49" t="str">
        <f t="shared" si="1"/>
        <v xml:space="preserve"> - </v>
      </c>
      <c r="AT4" s="49" t="str">
        <f t="shared" si="1"/>
        <v xml:space="preserve"> - </v>
      </c>
      <c r="AU4" s="49" t="str">
        <f t="shared" si="1"/>
        <v xml:space="preserve"> - </v>
      </c>
      <c r="AV4" s="49" t="str">
        <f t="shared" si="1"/>
        <v xml:space="preserve"> - </v>
      </c>
      <c r="AW4" s="49" t="str">
        <f t="shared" si="1"/>
        <v xml:space="preserve"> - </v>
      </c>
    </row>
    <row r="5" spans="2:255" s="23" customFormat="1" x14ac:dyDescent="0.2">
      <c r="B5" s="81" t="s">
        <v>104</v>
      </c>
      <c r="E5" s="3"/>
      <c r="F5" s="50">
        <v>7.8</v>
      </c>
      <c r="G5" s="49">
        <f t="shared" si="0"/>
        <v>27</v>
      </c>
      <c r="H5" s="49">
        <f t="shared" ref="H5:AW5" si="2">IF(ISBLANK(Kompany.V )," - ",Kompany.V)</f>
        <v>5</v>
      </c>
      <c r="I5" s="49">
        <f t="shared" si="2"/>
        <v>2</v>
      </c>
      <c r="J5" s="49">
        <f t="shared" si="2"/>
        <v>2</v>
      </c>
      <c r="K5" s="49" t="str">
        <f t="shared" si="2"/>
        <v xml:space="preserve"> - </v>
      </c>
      <c r="L5" s="49">
        <f t="shared" si="2"/>
        <v>1</v>
      </c>
      <c r="M5" s="49">
        <f t="shared" si="2"/>
        <v>2</v>
      </c>
      <c r="N5" s="49">
        <f t="shared" si="2"/>
        <v>1</v>
      </c>
      <c r="O5" s="49">
        <f t="shared" si="2"/>
        <v>6</v>
      </c>
      <c r="P5" s="49" t="str">
        <f t="shared" si="2"/>
        <v xml:space="preserve"> - </v>
      </c>
      <c r="Q5" s="49">
        <f t="shared" si="2"/>
        <v>2</v>
      </c>
      <c r="R5" s="49">
        <f t="shared" si="2"/>
        <v>0</v>
      </c>
      <c r="S5" s="49">
        <f t="shared" si="2"/>
        <v>6</v>
      </c>
      <c r="T5" s="49" t="str">
        <f t="shared" si="2"/>
        <v xml:space="preserve"> - </v>
      </c>
      <c r="U5" s="49" t="str">
        <f t="shared" si="2"/>
        <v xml:space="preserve"> - </v>
      </c>
      <c r="V5" s="49" t="str">
        <f t="shared" si="2"/>
        <v xml:space="preserve"> - </v>
      </c>
      <c r="W5" s="49" t="str">
        <f t="shared" si="2"/>
        <v xml:space="preserve"> - </v>
      </c>
      <c r="X5" s="49" t="str">
        <f t="shared" si="2"/>
        <v xml:space="preserve"> - </v>
      </c>
      <c r="Y5" s="49" t="str">
        <f t="shared" si="2"/>
        <v xml:space="preserve"> - </v>
      </c>
      <c r="Z5" s="49" t="str">
        <f t="shared" si="2"/>
        <v xml:space="preserve"> - </v>
      </c>
      <c r="AA5" s="49" t="str">
        <f t="shared" si="2"/>
        <v xml:space="preserve"> - </v>
      </c>
      <c r="AB5" s="49" t="str">
        <f t="shared" si="2"/>
        <v xml:space="preserve"> - </v>
      </c>
      <c r="AC5" s="49" t="str">
        <f t="shared" si="2"/>
        <v xml:space="preserve"> - </v>
      </c>
      <c r="AD5" s="49" t="str">
        <f t="shared" si="2"/>
        <v xml:space="preserve"> - </v>
      </c>
      <c r="AE5" s="49" t="str">
        <f t="shared" si="2"/>
        <v xml:space="preserve"> - </v>
      </c>
      <c r="AF5" s="49" t="str">
        <f t="shared" si="2"/>
        <v xml:space="preserve"> - </v>
      </c>
      <c r="AG5" s="49" t="str">
        <f t="shared" si="2"/>
        <v xml:space="preserve"> - </v>
      </c>
      <c r="AH5" s="49" t="str">
        <f t="shared" si="2"/>
        <v xml:space="preserve"> - </v>
      </c>
      <c r="AI5" s="49" t="str">
        <f t="shared" si="2"/>
        <v xml:space="preserve"> - </v>
      </c>
      <c r="AJ5" s="49" t="str">
        <f t="shared" si="2"/>
        <v xml:space="preserve"> - </v>
      </c>
      <c r="AK5" s="49" t="str">
        <f t="shared" si="2"/>
        <v xml:space="preserve"> - </v>
      </c>
      <c r="AL5" s="49" t="str">
        <f t="shared" si="2"/>
        <v xml:space="preserve"> - </v>
      </c>
      <c r="AM5" s="49" t="str">
        <f t="shared" si="2"/>
        <v xml:space="preserve"> - </v>
      </c>
      <c r="AN5" s="49" t="str">
        <f t="shared" si="2"/>
        <v xml:space="preserve"> - </v>
      </c>
      <c r="AO5" s="49" t="str">
        <f t="shared" si="2"/>
        <v xml:space="preserve"> - </v>
      </c>
      <c r="AP5" s="49" t="str">
        <f t="shared" si="2"/>
        <v xml:space="preserve"> - </v>
      </c>
      <c r="AQ5" s="49" t="str">
        <f t="shared" si="2"/>
        <v xml:space="preserve"> - </v>
      </c>
      <c r="AR5" s="49" t="str">
        <f t="shared" si="2"/>
        <v xml:space="preserve"> - </v>
      </c>
      <c r="AS5" s="49" t="str">
        <f t="shared" si="2"/>
        <v xml:space="preserve"> - </v>
      </c>
      <c r="AT5" s="49" t="str">
        <f t="shared" si="2"/>
        <v xml:space="preserve"> - </v>
      </c>
      <c r="AU5" s="49" t="str">
        <f t="shared" si="2"/>
        <v xml:space="preserve"> - </v>
      </c>
      <c r="AV5" s="49" t="str">
        <f t="shared" si="2"/>
        <v xml:space="preserve"> - </v>
      </c>
      <c r="AW5" s="49" t="str">
        <f t="shared" si="2"/>
        <v xml:space="preserve"> - </v>
      </c>
    </row>
    <row r="6" spans="2:255" s="23" customFormat="1" x14ac:dyDescent="0.2">
      <c r="B6" s="81" t="s">
        <v>313</v>
      </c>
      <c r="E6" s="3"/>
      <c r="F6" s="50">
        <v>5.0999999999999996</v>
      </c>
      <c r="G6" s="49">
        <f t="shared" si="0"/>
        <v>10</v>
      </c>
      <c r="H6" s="49">
        <f t="shared" ref="H6:AW6" si="3">IF(ISBLANK(Jones.P )," - ",Jones.P)</f>
        <v>1</v>
      </c>
      <c r="I6" s="49">
        <f t="shared" si="3"/>
        <v>2</v>
      </c>
      <c r="J6" s="49">
        <f t="shared" si="3"/>
        <v>6</v>
      </c>
      <c r="K6" s="49" t="str">
        <f t="shared" si="3"/>
        <v xml:space="preserve"> - </v>
      </c>
      <c r="L6" s="49">
        <f t="shared" si="3"/>
        <v>0</v>
      </c>
      <c r="M6" s="49">
        <f t="shared" si="3"/>
        <v>0</v>
      </c>
      <c r="N6" s="49">
        <f t="shared" si="3"/>
        <v>0</v>
      </c>
      <c r="O6" s="49">
        <f t="shared" si="3"/>
        <v>0</v>
      </c>
      <c r="P6" s="49" t="str">
        <f t="shared" si="3"/>
        <v xml:space="preserve"> - </v>
      </c>
      <c r="Q6" s="49">
        <f t="shared" si="3"/>
        <v>1</v>
      </c>
      <c r="R6" s="49">
        <f t="shared" si="3"/>
        <v>0</v>
      </c>
      <c r="S6" s="49">
        <f t="shared" si="3"/>
        <v>0</v>
      </c>
      <c r="T6" s="49" t="str">
        <f t="shared" si="3"/>
        <v xml:space="preserve"> - </v>
      </c>
      <c r="U6" s="49" t="str">
        <f t="shared" si="3"/>
        <v xml:space="preserve"> - </v>
      </c>
      <c r="V6" s="49" t="str">
        <f t="shared" si="3"/>
        <v xml:space="preserve"> - </v>
      </c>
      <c r="W6" s="49" t="str">
        <f t="shared" si="3"/>
        <v xml:space="preserve"> - </v>
      </c>
      <c r="X6" s="49" t="str">
        <f t="shared" si="3"/>
        <v xml:space="preserve"> - </v>
      </c>
      <c r="Y6" s="49" t="str">
        <f t="shared" si="3"/>
        <v xml:space="preserve"> - </v>
      </c>
      <c r="Z6" s="49" t="str">
        <f t="shared" si="3"/>
        <v xml:space="preserve"> - </v>
      </c>
      <c r="AA6" s="49" t="str">
        <f t="shared" si="3"/>
        <v xml:space="preserve"> - </v>
      </c>
      <c r="AB6" s="49" t="str">
        <f t="shared" si="3"/>
        <v xml:space="preserve"> - </v>
      </c>
      <c r="AC6" s="49" t="str">
        <f t="shared" si="3"/>
        <v xml:space="preserve"> - </v>
      </c>
      <c r="AD6" s="49" t="str">
        <f t="shared" si="3"/>
        <v xml:space="preserve"> - </v>
      </c>
      <c r="AE6" s="49" t="str">
        <f t="shared" si="3"/>
        <v xml:space="preserve"> - </v>
      </c>
      <c r="AF6" s="49" t="str">
        <f t="shared" si="3"/>
        <v xml:space="preserve"> - </v>
      </c>
      <c r="AG6" s="49" t="str">
        <f t="shared" si="3"/>
        <v xml:space="preserve"> - </v>
      </c>
      <c r="AH6" s="49" t="str">
        <f t="shared" si="3"/>
        <v xml:space="preserve"> - </v>
      </c>
      <c r="AI6" s="49" t="str">
        <f t="shared" si="3"/>
        <v xml:space="preserve"> - </v>
      </c>
      <c r="AJ6" s="49" t="str">
        <f t="shared" si="3"/>
        <v xml:space="preserve"> - </v>
      </c>
      <c r="AK6" s="49" t="str">
        <f t="shared" si="3"/>
        <v xml:space="preserve"> - </v>
      </c>
      <c r="AL6" s="49" t="str">
        <f t="shared" si="3"/>
        <v xml:space="preserve"> - </v>
      </c>
      <c r="AM6" s="49" t="str">
        <f t="shared" si="3"/>
        <v xml:space="preserve"> - </v>
      </c>
      <c r="AN6" s="49" t="str">
        <f t="shared" si="3"/>
        <v xml:space="preserve"> - </v>
      </c>
      <c r="AO6" s="49" t="str">
        <f t="shared" si="3"/>
        <v xml:space="preserve"> - </v>
      </c>
      <c r="AP6" s="49" t="str">
        <f t="shared" si="3"/>
        <v xml:space="preserve"> - </v>
      </c>
      <c r="AQ6" s="49" t="str">
        <f t="shared" si="3"/>
        <v xml:space="preserve"> - </v>
      </c>
      <c r="AR6" s="49" t="str">
        <f t="shared" si="3"/>
        <v xml:space="preserve"> - </v>
      </c>
      <c r="AS6" s="49" t="str">
        <f t="shared" si="3"/>
        <v xml:space="preserve"> - </v>
      </c>
      <c r="AT6" s="49" t="str">
        <f t="shared" si="3"/>
        <v xml:space="preserve"> - </v>
      </c>
      <c r="AU6" s="49" t="str">
        <f t="shared" si="3"/>
        <v xml:space="preserve"> - </v>
      </c>
      <c r="AV6" s="49" t="str">
        <f t="shared" si="3"/>
        <v xml:space="preserve"> - </v>
      </c>
      <c r="AW6" s="49" t="str">
        <f t="shared" si="3"/>
        <v xml:space="preserve"> - </v>
      </c>
    </row>
    <row r="7" spans="2:255" s="23" customFormat="1" x14ac:dyDescent="0.2">
      <c r="B7" s="81" t="s">
        <v>95</v>
      </c>
      <c r="E7" s="3"/>
      <c r="F7" s="50">
        <v>3.2</v>
      </c>
      <c r="G7" s="49">
        <f t="shared" si="0"/>
        <v>17</v>
      </c>
      <c r="H7" s="49">
        <f t="shared" ref="H7:AW7" si="4">IF(ISBLANK(OShea.J )," - ",OShea.J)</f>
        <v>1</v>
      </c>
      <c r="I7" s="49">
        <f t="shared" si="4"/>
        <v>2</v>
      </c>
      <c r="J7" s="49">
        <f t="shared" si="4"/>
        <v>2</v>
      </c>
      <c r="K7" s="49" t="str">
        <f t="shared" si="4"/>
        <v xml:space="preserve"> - </v>
      </c>
      <c r="L7" s="49">
        <f t="shared" si="4"/>
        <v>1</v>
      </c>
      <c r="M7" s="49">
        <f t="shared" si="4"/>
        <v>5</v>
      </c>
      <c r="N7" s="49">
        <f t="shared" si="4"/>
        <v>6</v>
      </c>
      <c r="O7" s="49">
        <f t="shared" si="4"/>
        <v>2</v>
      </c>
      <c r="P7" s="49" t="str">
        <f t="shared" si="4"/>
        <v xml:space="preserve"> - </v>
      </c>
      <c r="Q7" s="49">
        <f t="shared" si="4"/>
        <v>-5</v>
      </c>
      <c r="R7" s="49">
        <f t="shared" si="4"/>
        <v>1</v>
      </c>
      <c r="S7" s="49">
        <f t="shared" si="4"/>
        <v>2</v>
      </c>
      <c r="T7" s="49" t="str">
        <f t="shared" si="4"/>
        <v xml:space="preserve"> - </v>
      </c>
      <c r="U7" s="49" t="str">
        <f t="shared" si="4"/>
        <v xml:space="preserve"> - </v>
      </c>
      <c r="V7" s="49" t="str">
        <f t="shared" si="4"/>
        <v xml:space="preserve"> - </v>
      </c>
      <c r="W7" s="49" t="str">
        <f t="shared" si="4"/>
        <v xml:space="preserve"> - </v>
      </c>
      <c r="X7" s="49" t="str">
        <f t="shared" si="4"/>
        <v xml:space="preserve"> - </v>
      </c>
      <c r="Y7" s="49" t="str">
        <f t="shared" si="4"/>
        <v xml:space="preserve"> - </v>
      </c>
      <c r="Z7" s="49" t="str">
        <f t="shared" si="4"/>
        <v xml:space="preserve"> - </v>
      </c>
      <c r="AA7" s="49" t="str">
        <f t="shared" si="4"/>
        <v xml:space="preserve"> - </v>
      </c>
      <c r="AB7" s="49" t="str">
        <f t="shared" si="4"/>
        <v xml:space="preserve"> - </v>
      </c>
      <c r="AC7" s="49" t="str">
        <f t="shared" si="4"/>
        <v xml:space="preserve"> - </v>
      </c>
      <c r="AD7" s="49" t="str">
        <f t="shared" si="4"/>
        <v xml:space="preserve"> - </v>
      </c>
      <c r="AE7" s="49" t="str">
        <f t="shared" si="4"/>
        <v xml:space="preserve"> - </v>
      </c>
      <c r="AF7" s="49" t="str">
        <f t="shared" si="4"/>
        <v xml:space="preserve"> - </v>
      </c>
      <c r="AG7" s="49" t="str">
        <f t="shared" si="4"/>
        <v xml:space="preserve"> - </v>
      </c>
      <c r="AH7" s="49" t="str">
        <f t="shared" si="4"/>
        <v xml:space="preserve"> - </v>
      </c>
      <c r="AI7" s="49" t="str">
        <f t="shared" si="4"/>
        <v xml:space="preserve"> - </v>
      </c>
      <c r="AJ7" s="49" t="str">
        <f t="shared" si="4"/>
        <v xml:space="preserve"> - </v>
      </c>
      <c r="AK7" s="49" t="str">
        <f t="shared" si="4"/>
        <v xml:space="preserve"> - </v>
      </c>
      <c r="AL7" s="49" t="str">
        <f t="shared" si="4"/>
        <v xml:space="preserve"> - </v>
      </c>
      <c r="AM7" s="49" t="str">
        <f t="shared" si="4"/>
        <v xml:space="preserve"> - </v>
      </c>
      <c r="AN7" s="49" t="str">
        <f t="shared" si="4"/>
        <v xml:space="preserve"> - </v>
      </c>
      <c r="AO7" s="49" t="str">
        <f t="shared" si="4"/>
        <v xml:space="preserve"> - </v>
      </c>
      <c r="AP7" s="49" t="str">
        <f t="shared" si="4"/>
        <v xml:space="preserve"> - </v>
      </c>
      <c r="AQ7" s="49" t="str">
        <f t="shared" si="4"/>
        <v xml:space="preserve"> - </v>
      </c>
      <c r="AR7" s="49" t="str">
        <f t="shared" si="4"/>
        <v xml:space="preserve"> - </v>
      </c>
      <c r="AS7" s="49" t="str">
        <f t="shared" si="4"/>
        <v xml:space="preserve"> - </v>
      </c>
      <c r="AT7" s="49" t="str">
        <f t="shared" si="4"/>
        <v xml:space="preserve"> - </v>
      </c>
      <c r="AU7" s="49" t="str">
        <f t="shared" si="4"/>
        <v xml:space="preserve"> - </v>
      </c>
      <c r="AV7" s="49" t="str">
        <f t="shared" si="4"/>
        <v xml:space="preserve"> - </v>
      </c>
      <c r="AW7" s="49" t="str">
        <f t="shared" si="4"/>
        <v xml:space="preserve"> - </v>
      </c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49"/>
      <c r="EA7" s="49"/>
      <c r="EB7" s="49"/>
      <c r="EC7" s="49"/>
      <c r="ED7" s="49"/>
      <c r="EE7" s="49"/>
      <c r="EF7" s="49"/>
      <c r="EG7" s="49"/>
      <c r="EH7" s="49"/>
      <c r="EI7" s="49"/>
      <c r="EJ7" s="49"/>
      <c r="EK7" s="49"/>
      <c r="EL7" s="49"/>
      <c r="EM7" s="49"/>
      <c r="EN7" s="49"/>
      <c r="EO7" s="49"/>
      <c r="EP7" s="49"/>
      <c r="EQ7" s="49"/>
      <c r="ER7" s="49"/>
      <c r="ES7" s="49"/>
      <c r="ET7" s="49"/>
      <c r="EU7" s="49"/>
      <c r="EV7" s="49"/>
      <c r="EW7" s="49"/>
      <c r="EX7" s="49"/>
      <c r="EY7" s="49"/>
      <c r="EZ7" s="49"/>
      <c r="FA7" s="49"/>
      <c r="FB7" s="49"/>
      <c r="FC7" s="49"/>
      <c r="FD7" s="49"/>
      <c r="FE7" s="49"/>
      <c r="FF7" s="49"/>
      <c r="FG7" s="49"/>
      <c r="FH7" s="49"/>
      <c r="FI7" s="49"/>
      <c r="FJ7" s="49"/>
      <c r="FK7" s="49"/>
      <c r="FL7" s="49"/>
      <c r="FM7" s="49"/>
      <c r="FN7" s="49"/>
      <c r="FO7" s="49"/>
      <c r="FP7" s="49"/>
      <c r="FQ7" s="49"/>
      <c r="FR7" s="49"/>
      <c r="FS7" s="49"/>
      <c r="FT7" s="49"/>
      <c r="FU7" s="49"/>
      <c r="FV7" s="49"/>
      <c r="FW7" s="49"/>
      <c r="FX7" s="49"/>
      <c r="FY7" s="49"/>
      <c r="FZ7" s="49"/>
      <c r="GA7" s="49"/>
      <c r="GB7" s="49"/>
      <c r="GC7" s="49"/>
      <c r="GD7" s="49"/>
      <c r="GE7" s="49"/>
      <c r="GF7" s="49"/>
      <c r="GG7" s="49"/>
      <c r="GH7" s="49"/>
      <c r="GI7" s="49"/>
      <c r="GJ7" s="49"/>
      <c r="GK7" s="49"/>
      <c r="GL7" s="49"/>
      <c r="GM7" s="49"/>
      <c r="GN7" s="49"/>
      <c r="GO7" s="49"/>
      <c r="GP7" s="49"/>
      <c r="GQ7" s="49"/>
      <c r="GR7" s="49"/>
      <c r="GS7" s="49"/>
      <c r="GT7" s="49"/>
      <c r="GU7" s="49"/>
      <c r="GV7" s="49"/>
      <c r="GW7" s="49"/>
      <c r="GX7" s="49"/>
      <c r="GY7" s="49"/>
      <c r="GZ7" s="49"/>
      <c r="HA7" s="49"/>
      <c r="HB7" s="49"/>
      <c r="HC7" s="49"/>
      <c r="HD7" s="49"/>
      <c r="HE7" s="49"/>
      <c r="HF7" s="49"/>
      <c r="HG7" s="49"/>
      <c r="HH7" s="49"/>
      <c r="HI7" s="49"/>
      <c r="HJ7" s="49"/>
      <c r="HK7" s="49"/>
      <c r="HL7" s="49"/>
      <c r="HM7" s="49"/>
      <c r="HN7" s="49"/>
      <c r="HO7" s="49"/>
      <c r="HP7" s="49"/>
      <c r="HQ7" s="49"/>
      <c r="HR7" s="49"/>
      <c r="HS7" s="49"/>
      <c r="HT7" s="49"/>
      <c r="HU7" s="49"/>
      <c r="HV7" s="49"/>
      <c r="HW7" s="49"/>
      <c r="HX7" s="49"/>
      <c r="HY7" s="49"/>
      <c r="HZ7" s="49"/>
      <c r="IA7" s="49"/>
      <c r="IB7" s="49"/>
      <c r="IC7" s="49"/>
      <c r="ID7" s="49"/>
      <c r="IE7" s="49"/>
      <c r="IF7" s="49"/>
      <c r="IG7" s="49"/>
      <c r="IH7" s="49"/>
      <c r="II7" s="49"/>
      <c r="IJ7" s="49"/>
      <c r="IK7" s="49"/>
      <c r="IL7" s="49"/>
      <c r="IM7" s="49"/>
      <c r="IN7" s="49"/>
      <c r="IO7" s="49"/>
      <c r="IP7" s="49"/>
      <c r="IQ7" s="49"/>
      <c r="IR7" s="49"/>
      <c r="IS7" s="49"/>
      <c r="IT7" s="49"/>
      <c r="IU7" s="49"/>
    </row>
    <row r="8" spans="2:255" s="23" customFormat="1" x14ac:dyDescent="0.2">
      <c r="B8" s="81" t="s">
        <v>333</v>
      </c>
      <c r="E8" s="3"/>
      <c r="F8" s="50">
        <v>3</v>
      </c>
      <c r="G8" s="49">
        <f t="shared" si="0"/>
        <v>6</v>
      </c>
      <c r="H8" s="49">
        <f t="shared" ref="H8:AW8" si="5">IF(ISBLANK(Cameron.G )," - ",Cameron.G)</f>
        <v>0</v>
      </c>
      <c r="I8" s="49">
        <f t="shared" si="5"/>
        <v>0</v>
      </c>
      <c r="J8" s="49">
        <f t="shared" si="5"/>
        <v>0</v>
      </c>
      <c r="K8" s="49" t="str">
        <f t="shared" si="5"/>
        <v xml:space="preserve"> - </v>
      </c>
      <c r="L8" s="49">
        <f t="shared" si="5"/>
        <v>0</v>
      </c>
      <c r="M8" s="49">
        <f t="shared" si="5"/>
        <v>0</v>
      </c>
      <c r="N8" s="49">
        <f t="shared" si="5"/>
        <v>0</v>
      </c>
      <c r="O8" s="49">
        <f t="shared" si="5"/>
        <v>0</v>
      </c>
      <c r="P8" s="49" t="str">
        <f t="shared" si="5"/>
        <v xml:space="preserve"> - </v>
      </c>
      <c r="Q8" s="49">
        <f t="shared" si="5"/>
        <v>3</v>
      </c>
      <c r="R8" s="49">
        <f t="shared" si="5"/>
        <v>2</v>
      </c>
      <c r="S8" s="49">
        <f t="shared" si="5"/>
        <v>1</v>
      </c>
      <c r="T8" s="49" t="str">
        <f t="shared" si="5"/>
        <v xml:space="preserve"> - </v>
      </c>
      <c r="U8" s="49" t="str">
        <f t="shared" si="5"/>
        <v xml:space="preserve"> - </v>
      </c>
      <c r="V8" s="49" t="str">
        <f t="shared" si="5"/>
        <v xml:space="preserve"> - </v>
      </c>
      <c r="W8" s="49" t="str">
        <f t="shared" si="5"/>
        <v xml:space="preserve"> - </v>
      </c>
      <c r="X8" s="49" t="str">
        <f t="shared" si="5"/>
        <v xml:space="preserve"> - </v>
      </c>
      <c r="Y8" s="49" t="str">
        <f t="shared" si="5"/>
        <v xml:space="preserve"> - </v>
      </c>
      <c r="Z8" s="49" t="str">
        <f t="shared" si="5"/>
        <v xml:space="preserve"> - </v>
      </c>
      <c r="AA8" s="49" t="str">
        <f t="shared" si="5"/>
        <v xml:space="preserve"> - </v>
      </c>
      <c r="AB8" s="49" t="str">
        <f t="shared" si="5"/>
        <v xml:space="preserve"> - </v>
      </c>
      <c r="AC8" s="49" t="str">
        <f t="shared" si="5"/>
        <v xml:space="preserve"> - </v>
      </c>
      <c r="AD8" s="49" t="str">
        <f t="shared" si="5"/>
        <v xml:space="preserve"> - </v>
      </c>
      <c r="AE8" s="49" t="str">
        <f t="shared" si="5"/>
        <v xml:space="preserve"> - </v>
      </c>
      <c r="AF8" s="49" t="str">
        <f t="shared" si="5"/>
        <v xml:space="preserve"> - </v>
      </c>
      <c r="AG8" s="49" t="str">
        <f t="shared" si="5"/>
        <v xml:space="preserve"> - </v>
      </c>
      <c r="AH8" s="49" t="str">
        <f t="shared" si="5"/>
        <v xml:space="preserve"> - </v>
      </c>
      <c r="AI8" s="49" t="str">
        <f t="shared" si="5"/>
        <v xml:space="preserve"> - </v>
      </c>
      <c r="AJ8" s="49" t="str">
        <f t="shared" si="5"/>
        <v xml:space="preserve"> - </v>
      </c>
      <c r="AK8" s="49" t="str">
        <f t="shared" si="5"/>
        <v xml:space="preserve"> - </v>
      </c>
      <c r="AL8" s="49" t="str">
        <f t="shared" si="5"/>
        <v xml:space="preserve"> - </v>
      </c>
      <c r="AM8" s="49" t="str">
        <f t="shared" si="5"/>
        <v xml:space="preserve"> - </v>
      </c>
      <c r="AN8" s="49" t="str">
        <f t="shared" si="5"/>
        <v xml:space="preserve"> - </v>
      </c>
      <c r="AO8" s="49" t="str">
        <f t="shared" si="5"/>
        <v xml:space="preserve"> - </v>
      </c>
      <c r="AP8" s="49" t="str">
        <f t="shared" si="5"/>
        <v xml:space="preserve"> - </v>
      </c>
      <c r="AQ8" s="49" t="str">
        <f t="shared" si="5"/>
        <v xml:space="preserve"> - </v>
      </c>
      <c r="AR8" s="49" t="str">
        <f t="shared" si="5"/>
        <v xml:space="preserve"> - </v>
      </c>
      <c r="AS8" s="49" t="str">
        <f t="shared" si="5"/>
        <v xml:space="preserve"> - </v>
      </c>
      <c r="AT8" s="49" t="str">
        <f t="shared" si="5"/>
        <v xml:space="preserve"> - </v>
      </c>
      <c r="AU8" s="49" t="str">
        <f t="shared" si="5"/>
        <v xml:space="preserve"> - </v>
      </c>
      <c r="AV8" s="49" t="str">
        <f t="shared" si="5"/>
        <v xml:space="preserve"> - </v>
      </c>
      <c r="AW8" s="49" t="str">
        <f t="shared" si="5"/>
        <v xml:space="preserve"> - </v>
      </c>
    </row>
    <row r="9" spans="2:255" s="23" customFormat="1" x14ac:dyDescent="0.2">
      <c r="B9" s="81" t="s">
        <v>173</v>
      </c>
      <c r="E9" s="3"/>
      <c r="F9" s="50">
        <v>12.6</v>
      </c>
      <c r="G9" s="49">
        <f t="shared" si="0"/>
        <v>33</v>
      </c>
      <c r="H9" s="49">
        <f t="shared" ref="H9:AW9" si="6">IF(ISBLANK(Ramsey.A )," - ",Ramsey.A)</f>
        <v>7</v>
      </c>
      <c r="I9" s="49">
        <f t="shared" si="6"/>
        <v>10</v>
      </c>
      <c r="J9" s="49">
        <f t="shared" si="6"/>
        <v>2</v>
      </c>
      <c r="K9" s="49" t="str">
        <f t="shared" si="6"/>
        <v xml:space="preserve"> - </v>
      </c>
      <c r="L9" s="49">
        <f t="shared" si="6"/>
        <v>5</v>
      </c>
      <c r="M9" s="49">
        <f t="shared" si="6"/>
        <v>4</v>
      </c>
      <c r="N9" s="49">
        <f t="shared" si="6"/>
        <v>2</v>
      </c>
      <c r="O9" s="49">
        <f t="shared" si="6"/>
        <v>0</v>
      </c>
      <c r="P9" s="49" t="str">
        <f t="shared" si="6"/>
        <v xml:space="preserve"> - </v>
      </c>
      <c r="Q9" s="49">
        <f t="shared" si="6"/>
        <v>1</v>
      </c>
      <c r="R9" s="49">
        <f t="shared" si="6"/>
        <v>1</v>
      </c>
      <c r="S9" s="49">
        <f t="shared" si="6"/>
        <v>1</v>
      </c>
      <c r="T9" s="49" t="str">
        <f t="shared" si="6"/>
        <v xml:space="preserve"> - </v>
      </c>
      <c r="U9" s="49" t="str">
        <f t="shared" si="6"/>
        <v xml:space="preserve"> - </v>
      </c>
      <c r="V9" s="49" t="str">
        <f t="shared" si="6"/>
        <v xml:space="preserve"> - </v>
      </c>
      <c r="W9" s="49" t="str">
        <f t="shared" si="6"/>
        <v xml:space="preserve"> - </v>
      </c>
      <c r="X9" s="49" t="str">
        <f t="shared" si="6"/>
        <v xml:space="preserve"> - </v>
      </c>
      <c r="Y9" s="49" t="str">
        <f t="shared" si="6"/>
        <v xml:space="preserve"> - </v>
      </c>
      <c r="Z9" s="49" t="str">
        <f t="shared" si="6"/>
        <v xml:space="preserve"> - </v>
      </c>
      <c r="AA9" s="49" t="str">
        <f t="shared" si="6"/>
        <v xml:space="preserve"> - </v>
      </c>
      <c r="AB9" s="49" t="str">
        <f t="shared" si="6"/>
        <v xml:space="preserve"> - </v>
      </c>
      <c r="AC9" s="49" t="str">
        <f t="shared" si="6"/>
        <v xml:space="preserve"> - </v>
      </c>
      <c r="AD9" s="49" t="str">
        <f t="shared" si="6"/>
        <v xml:space="preserve"> - </v>
      </c>
      <c r="AE9" s="49" t="str">
        <f t="shared" si="6"/>
        <v xml:space="preserve"> - </v>
      </c>
      <c r="AF9" s="49" t="str">
        <f t="shared" si="6"/>
        <v xml:space="preserve"> - </v>
      </c>
      <c r="AG9" s="49" t="str">
        <f t="shared" si="6"/>
        <v xml:space="preserve"> - </v>
      </c>
      <c r="AH9" s="49" t="str">
        <f t="shared" si="6"/>
        <v xml:space="preserve"> - </v>
      </c>
      <c r="AI9" s="49" t="str">
        <f t="shared" si="6"/>
        <v xml:space="preserve"> - </v>
      </c>
      <c r="AJ9" s="49" t="str">
        <f t="shared" si="6"/>
        <v xml:space="preserve"> - </v>
      </c>
      <c r="AK9" s="49" t="str">
        <f t="shared" si="6"/>
        <v xml:space="preserve"> - </v>
      </c>
      <c r="AL9" s="49" t="str">
        <f t="shared" si="6"/>
        <v xml:space="preserve"> - </v>
      </c>
      <c r="AM9" s="49" t="str">
        <f t="shared" si="6"/>
        <v xml:space="preserve"> - </v>
      </c>
      <c r="AN9" s="49" t="str">
        <f t="shared" si="6"/>
        <v xml:space="preserve"> - </v>
      </c>
      <c r="AO9" s="49" t="str">
        <f t="shared" si="6"/>
        <v xml:space="preserve"> - </v>
      </c>
      <c r="AP9" s="49" t="str">
        <f t="shared" si="6"/>
        <v xml:space="preserve"> - </v>
      </c>
      <c r="AQ9" s="49" t="str">
        <f t="shared" si="6"/>
        <v xml:space="preserve"> - </v>
      </c>
      <c r="AR9" s="49" t="str">
        <f t="shared" si="6"/>
        <v xml:space="preserve"> - </v>
      </c>
      <c r="AS9" s="49" t="str">
        <f t="shared" si="6"/>
        <v xml:space="preserve"> - </v>
      </c>
      <c r="AT9" s="49" t="str">
        <f t="shared" si="6"/>
        <v xml:space="preserve"> - </v>
      </c>
      <c r="AU9" s="49" t="str">
        <f t="shared" si="6"/>
        <v xml:space="preserve"> - </v>
      </c>
      <c r="AV9" s="49" t="str">
        <f t="shared" si="6"/>
        <v xml:space="preserve"> - </v>
      </c>
      <c r="AW9" s="49" t="str">
        <f t="shared" si="6"/>
        <v xml:space="preserve"> - </v>
      </c>
      <c r="AX9" s="49"/>
      <c r="AY9" s="49"/>
      <c r="AZ9" s="49"/>
      <c r="BA9" s="49"/>
      <c r="BB9" s="49"/>
      <c r="BC9" s="49"/>
      <c r="BD9" s="49"/>
      <c r="BE9" s="49"/>
      <c r="BF9" s="49"/>
      <c r="BG9" s="49"/>
      <c r="BH9" s="49"/>
      <c r="BI9" s="49"/>
      <c r="BJ9" s="49"/>
      <c r="BK9" s="49"/>
      <c r="BL9" s="49"/>
      <c r="BM9" s="49"/>
      <c r="BN9" s="49"/>
      <c r="BO9" s="49"/>
      <c r="BP9" s="49"/>
      <c r="BQ9" s="49"/>
      <c r="BR9" s="49"/>
      <c r="BS9" s="49"/>
      <c r="BT9" s="49"/>
      <c r="BU9" s="49"/>
      <c r="BV9" s="49"/>
      <c r="BW9" s="49"/>
      <c r="BX9" s="49"/>
      <c r="BY9" s="49"/>
      <c r="BZ9" s="49"/>
      <c r="CA9" s="49"/>
      <c r="CB9" s="49"/>
      <c r="CC9" s="49"/>
      <c r="CD9" s="49"/>
      <c r="CE9" s="49"/>
      <c r="CF9" s="49"/>
      <c r="CG9" s="49"/>
      <c r="CH9" s="49"/>
      <c r="CI9" s="49"/>
      <c r="CJ9" s="49"/>
      <c r="CK9" s="49"/>
      <c r="CL9" s="49"/>
      <c r="CM9" s="49"/>
      <c r="CN9" s="49"/>
      <c r="CO9" s="49"/>
      <c r="CP9" s="49"/>
      <c r="CQ9" s="49"/>
      <c r="CR9" s="49"/>
      <c r="CS9" s="49"/>
      <c r="CT9" s="49"/>
      <c r="CU9" s="49"/>
      <c r="CV9" s="49"/>
      <c r="CW9" s="49"/>
      <c r="CX9" s="49"/>
      <c r="CY9" s="49"/>
      <c r="CZ9" s="49"/>
      <c r="DA9" s="49"/>
      <c r="DB9" s="49"/>
      <c r="DC9" s="49"/>
      <c r="DD9" s="49"/>
      <c r="DE9" s="49"/>
      <c r="DF9" s="49"/>
      <c r="DG9" s="49"/>
      <c r="DH9" s="49"/>
      <c r="DI9" s="49"/>
      <c r="DJ9" s="49"/>
      <c r="DK9" s="49"/>
      <c r="DL9" s="49"/>
      <c r="DM9" s="49"/>
      <c r="DN9" s="49"/>
      <c r="DO9" s="49"/>
      <c r="DP9" s="49"/>
      <c r="DQ9" s="49"/>
      <c r="DR9" s="49"/>
      <c r="DS9" s="49"/>
      <c r="DT9" s="49"/>
      <c r="DU9" s="49"/>
      <c r="DV9" s="49"/>
      <c r="DW9" s="49"/>
      <c r="DX9" s="49"/>
      <c r="DY9" s="49"/>
      <c r="DZ9" s="49"/>
      <c r="EA9" s="49"/>
      <c r="EB9" s="49"/>
      <c r="EC9" s="49"/>
      <c r="ED9" s="49"/>
      <c r="EE9" s="49"/>
      <c r="EF9" s="49"/>
      <c r="EG9" s="49"/>
      <c r="EH9" s="49"/>
      <c r="EI9" s="49"/>
      <c r="EJ9" s="49"/>
      <c r="EK9" s="49"/>
      <c r="EL9" s="49"/>
      <c r="EM9" s="49"/>
      <c r="EN9" s="49"/>
      <c r="EO9" s="49"/>
      <c r="EP9" s="49"/>
      <c r="EQ9" s="49"/>
      <c r="ER9" s="49"/>
      <c r="ES9" s="49"/>
      <c r="ET9" s="49"/>
      <c r="EU9" s="49"/>
      <c r="EV9" s="49"/>
      <c r="EW9" s="49"/>
      <c r="EX9" s="49"/>
      <c r="EY9" s="49"/>
      <c r="EZ9" s="49"/>
      <c r="FA9" s="49"/>
      <c r="FB9" s="49"/>
      <c r="FC9" s="49"/>
      <c r="FD9" s="49"/>
      <c r="FE9" s="49"/>
      <c r="FF9" s="49"/>
      <c r="FG9" s="49"/>
      <c r="FH9" s="49"/>
      <c r="FI9" s="49"/>
      <c r="FJ9" s="49"/>
      <c r="FK9" s="49"/>
      <c r="FL9" s="49"/>
      <c r="FM9" s="49"/>
      <c r="FN9" s="49"/>
      <c r="FO9" s="49"/>
      <c r="FP9" s="49"/>
      <c r="FQ9" s="49"/>
      <c r="FR9" s="49"/>
      <c r="FS9" s="49"/>
      <c r="FT9" s="49"/>
      <c r="FU9" s="49"/>
      <c r="FV9" s="49"/>
      <c r="FW9" s="49"/>
      <c r="FX9" s="49"/>
      <c r="FY9" s="49"/>
      <c r="FZ9" s="49"/>
      <c r="GA9" s="49"/>
      <c r="GB9" s="49"/>
      <c r="GC9" s="49"/>
      <c r="GD9" s="49"/>
      <c r="GE9" s="49"/>
      <c r="GF9" s="49"/>
      <c r="GG9" s="49"/>
      <c r="GH9" s="49"/>
      <c r="GI9" s="49"/>
      <c r="GJ9" s="49"/>
      <c r="GK9" s="49"/>
      <c r="GL9" s="49"/>
      <c r="GM9" s="49"/>
      <c r="GN9" s="49"/>
      <c r="GO9" s="49"/>
      <c r="GP9" s="49"/>
      <c r="GQ9" s="49"/>
      <c r="GR9" s="49"/>
      <c r="GS9" s="49"/>
      <c r="GT9" s="49"/>
      <c r="GU9" s="49"/>
      <c r="GV9" s="49"/>
      <c r="GW9" s="49"/>
      <c r="GX9" s="49"/>
      <c r="GY9" s="49"/>
      <c r="GZ9" s="49"/>
      <c r="HA9" s="49"/>
      <c r="HB9" s="49"/>
      <c r="HC9" s="49"/>
      <c r="HD9" s="49"/>
      <c r="HE9" s="49"/>
      <c r="HF9" s="49"/>
      <c r="HG9" s="49"/>
      <c r="HH9" s="49"/>
      <c r="HI9" s="49"/>
      <c r="HJ9" s="49"/>
      <c r="HK9" s="49"/>
      <c r="HL9" s="49"/>
      <c r="HM9" s="49"/>
      <c r="HN9" s="49"/>
      <c r="HO9" s="49"/>
      <c r="HP9" s="49"/>
      <c r="HQ9" s="49"/>
      <c r="HR9" s="49"/>
      <c r="HS9" s="49"/>
      <c r="HT9" s="49"/>
      <c r="HU9" s="49"/>
      <c r="HV9" s="49"/>
      <c r="HW9" s="49"/>
      <c r="HX9" s="49"/>
      <c r="HY9" s="49"/>
      <c r="HZ9" s="49"/>
      <c r="IA9" s="49"/>
      <c r="IB9" s="49"/>
      <c r="IC9" s="49"/>
      <c r="ID9" s="49"/>
      <c r="IE9" s="49"/>
      <c r="IF9" s="49"/>
      <c r="IG9" s="49"/>
      <c r="IH9" s="49"/>
      <c r="II9" s="49"/>
      <c r="IJ9" s="49"/>
      <c r="IK9" s="49"/>
      <c r="IL9" s="49"/>
      <c r="IM9" s="49"/>
      <c r="IN9" s="49"/>
      <c r="IO9" s="49"/>
      <c r="IP9" s="49"/>
      <c r="IQ9" s="49"/>
      <c r="IR9" s="49"/>
      <c r="IS9" s="49"/>
      <c r="IT9" s="49"/>
      <c r="IU9" s="49"/>
    </row>
    <row r="10" spans="2:255" s="23" customFormat="1" x14ac:dyDescent="0.2">
      <c r="B10" s="81" t="s">
        <v>143</v>
      </c>
      <c r="E10" s="3"/>
      <c r="F10" s="50">
        <v>7</v>
      </c>
      <c r="G10" s="49">
        <f t="shared" si="0"/>
        <v>11</v>
      </c>
      <c r="H10" s="49">
        <f t="shared" ref="H10:AW10" si="7">IF(ISBLANK(Nasri.S )," - ",Nasri.S)</f>
        <v>2</v>
      </c>
      <c r="I10" s="49">
        <f t="shared" si="7"/>
        <v>5</v>
      </c>
      <c r="J10" s="49">
        <f t="shared" si="7"/>
        <v>2</v>
      </c>
      <c r="K10" s="49" t="str">
        <f t="shared" si="7"/>
        <v xml:space="preserve"> - </v>
      </c>
      <c r="L10" s="49">
        <f t="shared" si="7"/>
        <v>1</v>
      </c>
      <c r="M10" s="49">
        <f t="shared" si="7"/>
        <v>0</v>
      </c>
      <c r="N10" s="49">
        <f t="shared" si="7"/>
        <v>0</v>
      </c>
      <c r="O10" s="49">
        <f t="shared" si="7"/>
        <v>0</v>
      </c>
      <c r="P10" s="49" t="str">
        <f t="shared" si="7"/>
        <v xml:space="preserve"> - </v>
      </c>
      <c r="Q10" s="49">
        <f t="shared" si="7"/>
        <v>0</v>
      </c>
      <c r="R10" s="49">
        <f t="shared" si="7"/>
        <v>0</v>
      </c>
      <c r="S10" s="49">
        <f t="shared" si="7"/>
        <v>1</v>
      </c>
      <c r="T10" s="49" t="str">
        <f t="shared" si="7"/>
        <v xml:space="preserve"> - </v>
      </c>
      <c r="U10" s="49" t="str">
        <f t="shared" si="7"/>
        <v xml:space="preserve"> - </v>
      </c>
      <c r="V10" s="49" t="str">
        <f t="shared" si="7"/>
        <v xml:space="preserve"> - </v>
      </c>
      <c r="W10" s="49" t="str">
        <f t="shared" si="7"/>
        <v xml:space="preserve"> - </v>
      </c>
      <c r="X10" s="49" t="str">
        <f t="shared" si="7"/>
        <v xml:space="preserve"> - </v>
      </c>
      <c r="Y10" s="49" t="str">
        <f t="shared" si="7"/>
        <v xml:space="preserve"> - </v>
      </c>
      <c r="Z10" s="49" t="str">
        <f t="shared" si="7"/>
        <v xml:space="preserve"> - </v>
      </c>
      <c r="AA10" s="49" t="str">
        <f t="shared" si="7"/>
        <v xml:space="preserve"> - </v>
      </c>
      <c r="AB10" s="49" t="str">
        <f t="shared" si="7"/>
        <v xml:space="preserve"> - </v>
      </c>
      <c r="AC10" s="49" t="str">
        <f t="shared" si="7"/>
        <v xml:space="preserve"> - </v>
      </c>
      <c r="AD10" s="49" t="str">
        <f t="shared" si="7"/>
        <v xml:space="preserve"> - </v>
      </c>
      <c r="AE10" s="49" t="str">
        <f t="shared" si="7"/>
        <v xml:space="preserve"> - </v>
      </c>
      <c r="AF10" s="49" t="str">
        <f t="shared" si="7"/>
        <v xml:space="preserve"> - </v>
      </c>
      <c r="AG10" s="49" t="str">
        <f t="shared" si="7"/>
        <v xml:space="preserve"> - </v>
      </c>
      <c r="AH10" s="49" t="str">
        <f t="shared" si="7"/>
        <v xml:space="preserve"> - </v>
      </c>
      <c r="AI10" s="49" t="str">
        <f t="shared" si="7"/>
        <v xml:space="preserve"> - </v>
      </c>
      <c r="AJ10" s="49" t="str">
        <f t="shared" si="7"/>
        <v xml:space="preserve"> - </v>
      </c>
      <c r="AK10" s="49" t="str">
        <f t="shared" si="7"/>
        <v xml:space="preserve"> - </v>
      </c>
      <c r="AL10" s="49" t="str">
        <f t="shared" si="7"/>
        <v xml:space="preserve"> - </v>
      </c>
      <c r="AM10" s="49" t="str">
        <f t="shared" si="7"/>
        <v xml:space="preserve"> - </v>
      </c>
      <c r="AN10" s="49" t="str">
        <f t="shared" si="7"/>
        <v xml:space="preserve"> - </v>
      </c>
      <c r="AO10" s="49" t="str">
        <f t="shared" si="7"/>
        <v xml:space="preserve"> - </v>
      </c>
      <c r="AP10" s="49" t="str">
        <f t="shared" si="7"/>
        <v xml:space="preserve"> - </v>
      </c>
      <c r="AQ10" s="49" t="str">
        <f t="shared" si="7"/>
        <v xml:space="preserve"> - </v>
      </c>
      <c r="AR10" s="49" t="str">
        <f t="shared" si="7"/>
        <v xml:space="preserve"> - </v>
      </c>
      <c r="AS10" s="49" t="str">
        <f t="shared" si="7"/>
        <v xml:space="preserve"> - </v>
      </c>
      <c r="AT10" s="49" t="str">
        <f t="shared" si="7"/>
        <v xml:space="preserve"> - </v>
      </c>
      <c r="AU10" s="49" t="str">
        <f t="shared" si="7"/>
        <v xml:space="preserve"> - </v>
      </c>
      <c r="AV10" s="49" t="str">
        <f t="shared" si="7"/>
        <v xml:space="preserve"> - </v>
      </c>
      <c r="AW10" s="49" t="str">
        <f t="shared" si="7"/>
        <v xml:space="preserve"> - </v>
      </c>
      <c r="AX10" s="49"/>
      <c r="AY10" s="49"/>
      <c r="AZ10" s="49"/>
      <c r="BA10" s="49"/>
      <c r="BB10" s="49"/>
      <c r="BC10" s="49"/>
      <c r="BD10" s="49"/>
      <c r="BE10" s="49"/>
      <c r="BF10" s="49"/>
      <c r="BG10" s="49"/>
      <c r="BH10" s="49"/>
      <c r="BI10" s="49"/>
      <c r="BJ10" s="49"/>
      <c r="BK10" s="49"/>
      <c r="BL10" s="49"/>
      <c r="BM10" s="49"/>
      <c r="BN10" s="49"/>
      <c r="BO10" s="49"/>
      <c r="BP10" s="49"/>
      <c r="BQ10" s="49"/>
      <c r="BR10" s="49"/>
      <c r="BS10" s="49"/>
      <c r="BT10" s="49"/>
      <c r="BU10" s="49"/>
      <c r="BV10" s="49"/>
      <c r="BW10" s="49"/>
      <c r="BX10" s="49"/>
      <c r="BY10" s="49"/>
      <c r="BZ10" s="49"/>
      <c r="CA10" s="49"/>
      <c r="CB10" s="49"/>
      <c r="CC10" s="49"/>
      <c r="CD10" s="49"/>
      <c r="CE10" s="49"/>
      <c r="CF10" s="49"/>
      <c r="CG10" s="49"/>
      <c r="CH10" s="49"/>
      <c r="CI10" s="49"/>
      <c r="CJ10" s="49"/>
      <c r="CK10" s="49"/>
      <c r="CL10" s="49"/>
      <c r="CM10" s="49"/>
      <c r="CN10" s="49"/>
      <c r="CO10" s="49"/>
      <c r="CP10" s="49"/>
      <c r="CQ10" s="49"/>
      <c r="CR10" s="49"/>
      <c r="CS10" s="49"/>
      <c r="CT10" s="49"/>
      <c r="CU10" s="49"/>
      <c r="CV10" s="49"/>
      <c r="CW10" s="49"/>
      <c r="CX10" s="49"/>
      <c r="CY10" s="49"/>
      <c r="CZ10" s="49"/>
      <c r="DA10" s="49"/>
      <c r="DB10" s="49"/>
      <c r="DC10" s="49"/>
      <c r="DD10" s="49"/>
      <c r="DE10" s="49"/>
      <c r="DF10" s="49"/>
      <c r="DG10" s="49"/>
      <c r="DH10" s="49"/>
      <c r="DI10" s="49"/>
      <c r="DJ10" s="49"/>
      <c r="DK10" s="49"/>
      <c r="DL10" s="49"/>
      <c r="DM10" s="49"/>
      <c r="DN10" s="49"/>
      <c r="DO10" s="49"/>
      <c r="DP10" s="49"/>
      <c r="DQ10" s="49"/>
      <c r="DR10" s="49"/>
      <c r="DS10" s="49"/>
      <c r="DT10" s="49"/>
      <c r="DU10" s="49"/>
      <c r="DV10" s="49"/>
      <c r="DW10" s="49"/>
      <c r="DX10" s="49"/>
      <c r="DY10" s="49"/>
      <c r="DZ10" s="49"/>
      <c r="EA10" s="49"/>
      <c r="EB10" s="49"/>
      <c r="EC10" s="49"/>
      <c r="ED10" s="49"/>
      <c r="EE10" s="49"/>
      <c r="EF10" s="49"/>
      <c r="EG10" s="49"/>
      <c r="EH10" s="49"/>
      <c r="EI10" s="49"/>
      <c r="EJ10" s="49"/>
      <c r="EK10" s="49"/>
      <c r="EL10" s="49"/>
      <c r="EM10" s="49"/>
      <c r="EN10" s="49"/>
      <c r="EO10" s="49"/>
      <c r="EP10" s="49"/>
      <c r="EQ10" s="49"/>
      <c r="ER10" s="49"/>
      <c r="ES10" s="49"/>
      <c r="ET10" s="49"/>
      <c r="EU10" s="49"/>
      <c r="EV10" s="49"/>
      <c r="EW10" s="49"/>
      <c r="EX10" s="49"/>
      <c r="EY10" s="49"/>
      <c r="EZ10" s="49"/>
      <c r="FA10" s="49"/>
      <c r="FB10" s="49"/>
      <c r="FC10" s="49"/>
      <c r="FD10" s="49"/>
      <c r="FE10" s="49"/>
      <c r="FF10" s="49"/>
      <c r="FG10" s="49"/>
      <c r="FH10" s="49"/>
      <c r="FI10" s="49"/>
      <c r="FJ10" s="49"/>
      <c r="FK10" s="49"/>
      <c r="FL10" s="49"/>
      <c r="FM10" s="49"/>
      <c r="FN10" s="49"/>
      <c r="FO10" s="49"/>
      <c r="FP10" s="49"/>
      <c r="FQ10" s="49"/>
      <c r="FR10" s="49"/>
      <c r="FS10" s="49"/>
      <c r="FT10" s="49"/>
      <c r="FU10" s="49"/>
      <c r="FV10" s="49"/>
      <c r="FW10" s="49"/>
      <c r="FX10" s="49"/>
      <c r="FY10" s="49"/>
      <c r="FZ10" s="49"/>
      <c r="GA10" s="49"/>
      <c r="GB10" s="49"/>
      <c r="GC10" s="49"/>
      <c r="GD10" s="49"/>
      <c r="GE10" s="49"/>
      <c r="GF10" s="49"/>
      <c r="GG10" s="49"/>
      <c r="GH10" s="49"/>
      <c r="GI10" s="49"/>
      <c r="GJ10" s="49"/>
      <c r="GK10" s="49"/>
      <c r="GL10" s="49"/>
      <c r="GM10" s="49"/>
      <c r="GN10" s="49"/>
      <c r="GO10" s="49"/>
      <c r="GP10" s="49"/>
      <c r="GQ10" s="49"/>
      <c r="GR10" s="49"/>
      <c r="GS10" s="49"/>
      <c r="GT10" s="49"/>
      <c r="GU10" s="49"/>
      <c r="GV10" s="49"/>
      <c r="GW10" s="49"/>
      <c r="GX10" s="49"/>
      <c r="GY10" s="49"/>
      <c r="GZ10" s="49"/>
      <c r="HA10" s="49"/>
      <c r="HB10" s="49"/>
      <c r="HC10" s="49"/>
      <c r="HD10" s="49"/>
      <c r="HE10" s="49"/>
      <c r="HF10" s="49"/>
      <c r="HG10" s="49"/>
      <c r="HH10" s="49"/>
      <c r="HI10" s="49"/>
      <c r="HJ10" s="49"/>
      <c r="HK10" s="49"/>
      <c r="HL10" s="49"/>
      <c r="HM10" s="49"/>
      <c r="HN10" s="49"/>
      <c r="HO10" s="49"/>
      <c r="HP10" s="49"/>
      <c r="HQ10" s="49"/>
      <c r="HR10" s="49"/>
      <c r="HS10" s="49"/>
      <c r="HT10" s="49"/>
      <c r="HU10" s="49"/>
      <c r="HV10" s="49"/>
      <c r="HW10" s="49"/>
      <c r="HX10" s="49"/>
      <c r="HY10" s="49"/>
      <c r="HZ10" s="49"/>
      <c r="IA10" s="49"/>
      <c r="IB10" s="49"/>
      <c r="IC10" s="49"/>
      <c r="ID10" s="49"/>
      <c r="IE10" s="49"/>
      <c r="IF10" s="49"/>
      <c r="IG10" s="49"/>
      <c r="IH10" s="49"/>
      <c r="II10" s="49"/>
      <c r="IJ10" s="49"/>
      <c r="IK10" s="49"/>
      <c r="IL10" s="49"/>
      <c r="IM10" s="49"/>
      <c r="IN10" s="49"/>
      <c r="IO10" s="49"/>
      <c r="IP10" s="49"/>
      <c r="IQ10" s="49"/>
      <c r="IR10" s="49"/>
      <c r="IS10" s="49"/>
      <c r="IT10" s="49"/>
      <c r="IU10" s="49"/>
    </row>
    <row r="11" spans="2:255" s="23" customFormat="1" x14ac:dyDescent="0.2">
      <c r="B11" s="81" t="s">
        <v>402</v>
      </c>
      <c r="E11" s="3"/>
      <c r="F11" s="50">
        <v>3.7</v>
      </c>
      <c r="G11" s="49">
        <f t="shared" si="0"/>
        <v>35</v>
      </c>
      <c r="H11" s="49">
        <f t="shared" ref="H11:AW11" si="8">IF(ISBLANK(Schneiderlin.M )," - ",Schneiderlin.M)</f>
        <v>1</v>
      </c>
      <c r="I11" s="49">
        <f t="shared" si="8"/>
        <v>2</v>
      </c>
      <c r="J11" s="49">
        <f t="shared" si="8"/>
        <v>12</v>
      </c>
      <c r="K11" s="49" t="str">
        <f t="shared" si="8"/>
        <v xml:space="preserve"> - </v>
      </c>
      <c r="L11" s="49">
        <f t="shared" si="8"/>
        <v>7</v>
      </c>
      <c r="M11" s="49">
        <f t="shared" si="8"/>
        <v>1</v>
      </c>
      <c r="N11" s="49">
        <f t="shared" si="8"/>
        <v>2</v>
      </c>
      <c r="O11" s="49">
        <f t="shared" si="8"/>
        <v>2</v>
      </c>
      <c r="P11" s="49" t="str">
        <f t="shared" si="8"/>
        <v xml:space="preserve"> - </v>
      </c>
      <c r="Q11" s="49">
        <f t="shared" si="8"/>
        <v>4</v>
      </c>
      <c r="R11" s="49">
        <f t="shared" si="8"/>
        <v>2</v>
      </c>
      <c r="S11" s="49">
        <f t="shared" si="8"/>
        <v>2</v>
      </c>
      <c r="T11" s="49" t="str">
        <f t="shared" si="8"/>
        <v xml:space="preserve"> - </v>
      </c>
      <c r="U11" s="49" t="str">
        <f t="shared" si="8"/>
        <v xml:space="preserve"> - </v>
      </c>
      <c r="V11" s="49" t="str">
        <f t="shared" si="8"/>
        <v xml:space="preserve"> - </v>
      </c>
      <c r="W11" s="49" t="str">
        <f t="shared" si="8"/>
        <v xml:space="preserve"> - </v>
      </c>
      <c r="X11" s="49" t="str">
        <f t="shared" si="8"/>
        <v xml:space="preserve"> - </v>
      </c>
      <c r="Y11" s="49" t="str">
        <f t="shared" si="8"/>
        <v xml:space="preserve"> - </v>
      </c>
      <c r="Z11" s="49" t="str">
        <f t="shared" si="8"/>
        <v xml:space="preserve"> - </v>
      </c>
      <c r="AA11" s="49" t="str">
        <f t="shared" si="8"/>
        <v xml:space="preserve"> - </v>
      </c>
      <c r="AB11" s="49" t="str">
        <f t="shared" si="8"/>
        <v xml:space="preserve"> - </v>
      </c>
      <c r="AC11" s="49" t="str">
        <f t="shared" si="8"/>
        <v xml:space="preserve"> - </v>
      </c>
      <c r="AD11" s="49" t="str">
        <f t="shared" si="8"/>
        <v xml:space="preserve"> - </v>
      </c>
      <c r="AE11" s="49" t="str">
        <f t="shared" si="8"/>
        <v xml:space="preserve"> - </v>
      </c>
      <c r="AF11" s="49" t="str">
        <f t="shared" si="8"/>
        <v xml:space="preserve"> - </v>
      </c>
      <c r="AG11" s="49" t="str">
        <f t="shared" si="8"/>
        <v xml:space="preserve"> - </v>
      </c>
      <c r="AH11" s="49" t="str">
        <f t="shared" si="8"/>
        <v xml:space="preserve"> - </v>
      </c>
      <c r="AI11" s="49" t="str">
        <f t="shared" si="8"/>
        <v xml:space="preserve"> - </v>
      </c>
      <c r="AJ11" s="49" t="str">
        <f t="shared" si="8"/>
        <v xml:space="preserve"> - </v>
      </c>
      <c r="AK11" s="49" t="str">
        <f t="shared" si="8"/>
        <v xml:space="preserve"> - </v>
      </c>
      <c r="AL11" s="49" t="str">
        <f t="shared" si="8"/>
        <v xml:space="preserve"> - </v>
      </c>
      <c r="AM11" s="49" t="str">
        <f t="shared" si="8"/>
        <v xml:space="preserve"> - </v>
      </c>
      <c r="AN11" s="49" t="str">
        <f t="shared" si="8"/>
        <v xml:space="preserve"> - </v>
      </c>
      <c r="AO11" s="49" t="str">
        <f t="shared" si="8"/>
        <v xml:space="preserve"> - </v>
      </c>
      <c r="AP11" s="49" t="str">
        <f t="shared" si="8"/>
        <v xml:space="preserve"> - </v>
      </c>
      <c r="AQ11" s="49" t="str">
        <f t="shared" si="8"/>
        <v xml:space="preserve"> - </v>
      </c>
      <c r="AR11" s="49" t="str">
        <f t="shared" si="8"/>
        <v xml:space="preserve"> - </v>
      </c>
      <c r="AS11" s="49" t="str">
        <f t="shared" si="8"/>
        <v xml:space="preserve"> - </v>
      </c>
      <c r="AT11" s="49" t="str">
        <f t="shared" si="8"/>
        <v xml:space="preserve"> - </v>
      </c>
      <c r="AU11" s="49" t="str">
        <f t="shared" si="8"/>
        <v xml:space="preserve"> - </v>
      </c>
      <c r="AV11" s="49" t="str">
        <f t="shared" si="8"/>
        <v xml:space="preserve"> - </v>
      </c>
      <c r="AW11" s="49" t="str">
        <f t="shared" si="8"/>
        <v xml:space="preserve"> - </v>
      </c>
    </row>
    <row r="12" spans="2:255" s="23" customFormat="1" x14ac:dyDescent="0.2">
      <c r="B12" s="81" t="s">
        <v>235</v>
      </c>
      <c r="E12" s="3"/>
      <c r="F12" s="50">
        <v>3.1</v>
      </c>
      <c r="G12" s="49">
        <f t="shared" si="0"/>
        <v>14</v>
      </c>
      <c r="H12" s="49">
        <f t="shared" ref="H12:AW12" si="9">IF(ISBLANK(Delph.F )," - ",Delph.F)</f>
        <v>2</v>
      </c>
      <c r="I12" s="49">
        <f t="shared" si="9"/>
        <v>2</v>
      </c>
      <c r="J12" s="49">
        <f t="shared" si="9"/>
        <v>2</v>
      </c>
      <c r="K12" s="49" t="str">
        <f t="shared" si="9"/>
        <v xml:space="preserve"> - </v>
      </c>
      <c r="L12" s="49">
        <f t="shared" si="9"/>
        <v>2</v>
      </c>
      <c r="M12" s="49">
        <f t="shared" si="9"/>
        <v>2</v>
      </c>
      <c r="N12" s="49">
        <f t="shared" si="9"/>
        <v>2</v>
      </c>
      <c r="O12" s="49">
        <f t="shared" si="9"/>
        <v>2</v>
      </c>
      <c r="P12" s="49" t="str">
        <f t="shared" si="9"/>
        <v xml:space="preserve"> - </v>
      </c>
      <c r="Q12" s="49">
        <f t="shared" si="9"/>
        <v>0</v>
      </c>
      <c r="R12" s="49">
        <f t="shared" si="9"/>
        <v>0</v>
      </c>
      <c r="S12" s="49">
        <f t="shared" si="9"/>
        <v>0</v>
      </c>
      <c r="T12" s="49" t="str">
        <f t="shared" si="9"/>
        <v xml:space="preserve"> - </v>
      </c>
      <c r="U12" s="49" t="str">
        <f t="shared" si="9"/>
        <v xml:space="preserve"> - </v>
      </c>
      <c r="V12" s="49" t="str">
        <f t="shared" si="9"/>
        <v xml:space="preserve"> - </v>
      </c>
      <c r="W12" s="49" t="str">
        <f t="shared" si="9"/>
        <v xml:space="preserve"> - </v>
      </c>
      <c r="X12" s="49" t="str">
        <f t="shared" si="9"/>
        <v xml:space="preserve"> - </v>
      </c>
      <c r="Y12" s="49" t="str">
        <f t="shared" si="9"/>
        <v xml:space="preserve"> - </v>
      </c>
      <c r="Z12" s="49" t="str">
        <f t="shared" si="9"/>
        <v xml:space="preserve"> - </v>
      </c>
      <c r="AA12" s="49" t="str">
        <f t="shared" si="9"/>
        <v xml:space="preserve"> - </v>
      </c>
      <c r="AB12" s="49" t="str">
        <f t="shared" si="9"/>
        <v xml:space="preserve"> - </v>
      </c>
      <c r="AC12" s="49" t="str">
        <f t="shared" si="9"/>
        <v xml:space="preserve"> - </v>
      </c>
      <c r="AD12" s="49" t="str">
        <f t="shared" si="9"/>
        <v xml:space="preserve"> - </v>
      </c>
      <c r="AE12" s="49" t="str">
        <f t="shared" si="9"/>
        <v xml:space="preserve"> - </v>
      </c>
      <c r="AF12" s="49" t="str">
        <f t="shared" si="9"/>
        <v xml:space="preserve"> - </v>
      </c>
      <c r="AG12" s="49" t="str">
        <f t="shared" si="9"/>
        <v xml:space="preserve"> - </v>
      </c>
      <c r="AH12" s="49" t="str">
        <f t="shared" si="9"/>
        <v xml:space="preserve"> - </v>
      </c>
      <c r="AI12" s="49" t="str">
        <f t="shared" si="9"/>
        <v xml:space="preserve"> - </v>
      </c>
      <c r="AJ12" s="49" t="str">
        <f t="shared" si="9"/>
        <v xml:space="preserve"> - </v>
      </c>
      <c r="AK12" s="49" t="str">
        <f t="shared" si="9"/>
        <v xml:space="preserve"> - </v>
      </c>
      <c r="AL12" s="49" t="str">
        <f t="shared" si="9"/>
        <v xml:space="preserve"> - </v>
      </c>
      <c r="AM12" s="49" t="str">
        <f t="shared" si="9"/>
        <v xml:space="preserve"> - </v>
      </c>
      <c r="AN12" s="49" t="str">
        <f t="shared" si="9"/>
        <v xml:space="preserve"> - </v>
      </c>
      <c r="AO12" s="49" t="str">
        <f t="shared" si="9"/>
        <v xml:space="preserve"> - </v>
      </c>
      <c r="AP12" s="49" t="str">
        <f t="shared" si="9"/>
        <v xml:space="preserve"> - </v>
      </c>
      <c r="AQ12" s="49" t="str">
        <f t="shared" si="9"/>
        <v xml:space="preserve"> - </v>
      </c>
      <c r="AR12" s="49" t="str">
        <f t="shared" si="9"/>
        <v xml:space="preserve"> - </v>
      </c>
      <c r="AS12" s="49" t="str">
        <f t="shared" si="9"/>
        <v xml:space="preserve"> - </v>
      </c>
      <c r="AT12" s="49" t="str">
        <f t="shared" si="9"/>
        <v xml:space="preserve"> - </v>
      </c>
      <c r="AU12" s="49" t="str">
        <f t="shared" si="9"/>
        <v xml:space="preserve"> - </v>
      </c>
      <c r="AV12" s="49" t="str">
        <f t="shared" si="9"/>
        <v xml:space="preserve"> - </v>
      </c>
      <c r="AW12" s="49" t="str">
        <f t="shared" si="9"/>
        <v xml:space="preserve"> - </v>
      </c>
    </row>
    <row r="13" spans="2:255" s="23" customFormat="1" x14ac:dyDescent="0.2">
      <c r="B13" s="81" t="s">
        <v>478</v>
      </c>
      <c r="E13" s="3"/>
      <c r="F13" s="50">
        <v>14.2</v>
      </c>
      <c r="G13" s="49">
        <f t="shared" si="0"/>
        <v>20</v>
      </c>
      <c r="H13" s="49">
        <f t="shared" ref="H13:AW13" si="10">IF(ISBLANK(Jovetic.S )," - ",Jovetic.S)</f>
        <v>2</v>
      </c>
      <c r="I13" s="49">
        <f t="shared" si="10"/>
        <v>12</v>
      </c>
      <c r="J13" s="49">
        <f t="shared" si="10"/>
        <v>2</v>
      </c>
      <c r="K13" s="49" t="str">
        <f t="shared" si="10"/>
        <v xml:space="preserve"> - </v>
      </c>
      <c r="L13" s="49">
        <f t="shared" si="10"/>
        <v>0</v>
      </c>
      <c r="M13" s="49">
        <f t="shared" si="10"/>
        <v>0</v>
      </c>
      <c r="N13" s="49">
        <f t="shared" si="10"/>
        <v>0</v>
      </c>
      <c r="O13" s="49">
        <f t="shared" si="10"/>
        <v>0</v>
      </c>
      <c r="P13" s="49" t="str">
        <f t="shared" si="10"/>
        <v xml:space="preserve"> - </v>
      </c>
      <c r="Q13" s="49">
        <f t="shared" si="10"/>
        <v>1</v>
      </c>
      <c r="R13" s="49">
        <f t="shared" si="10"/>
        <v>1</v>
      </c>
      <c r="S13" s="49">
        <f t="shared" si="10"/>
        <v>2</v>
      </c>
      <c r="T13" s="49" t="str">
        <f t="shared" si="10"/>
        <v xml:space="preserve"> - </v>
      </c>
      <c r="U13" s="49" t="str">
        <f t="shared" si="10"/>
        <v xml:space="preserve"> - </v>
      </c>
      <c r="V13" s="49" t="str">
        <f t="shared" si="10"/>
        <v xml:space="preserve"> - </v>
      </c>
      <c r="W13" s="49" t="str">
        <f t="shared" si="10"/>
        <v xml:space="preserve"> - </v>
      </c>
      <c r="X13" s="49" t="str">
        <f t="shared" si="10"/>
        <v xml:space="preserve"> - </v>
      </c>
      <c r="Y13" s="49" t="str">
        <f t="shared" si="10"/>
        <v xml:space="preserve"> - </v>
      </c>
      <c r="Z13" s="49" t="str">
        <f t="shared" si="10"/>
        <v xml:space="preserve"> - </v>
      </c>
      <c r="AA13" s="49" t="str">
        <f t="shared" si="10"/>
        <v xml:space="preserve"> - </v>
      </c>
      <c r="AB13" s="49" t="str">
        <f t="shared" si="10"/>
        <v xml:space="preserve"> - </v>
      </c>
      <c r="AC13" s="49" t="str">
        <f t="shared" si="10"/>
        <v xml:space="preserve"> - </v>
      </c>
      <c r="AD13" s="49" t="str">
        <f t="shared" si="10"/>
        <v xml:space="preserve"> - </v>
      </c>
      <c r="AE13" s="49" t="str">
        <f t="shared" si="10"/>
        <v xml:space="preserve"> - </v>
      </c>
      <c r="AF13" s="49" t="str">
        <f t="shared" si="10"/>
        <v xml:space="preserve"> - </v>
      </c>
      <c r="AG13" s="49" t="str">
        <f t="shared" si="10"/>
        <v xml:space="preserve"> - </v>
      </c>
      <c r="AH13" s="49" t="str">
        <f t="shared" si="10"/>
        <v xml:space="preserve"> - </v>
      </c>
      <c r="AI13" s="49" t="str">
        <f t="shared" si="10"/>
        <v xml:space="preserve"> - </v>
      </c>
      <c r="AJ13" s="49" t="str">
        <f t="shared" si="10"/>
        <v xml:space="preserve"> - </v>
      </c>
      <c r="AK13" s="49" t="str">
        <f t="shared" si="10"/>
        <v xml:space="preserve"> - </v>
      </c>
      <c r="AL13" s="49" t="str">
        <f t="shared" si="10"/>
        <v xml:space="preserve"> - </v>
      </c>
      <c r="AM13" s="49" t="str">
        <f t="shared" si="10"/>
        <v xml:space="preserve"> - </v>
      </c>
      <c r="AN13" s="49" t="str">
        <f t="shared" si="10"/>
        <v xml:space="preserve"> - </v>
      </c>
      <c r="AO13" s="49" t="str">
        <f t="shared" si="10"/>
        <v xml:space="preserve"> - </v>
      </c>
      <c r="AP13" s="49" t="str">
        <f t="shared" si="10"/>
        <v xml:space="preserve"> - </v>
      </c>
      <c r="AQ13" s="49" t="str">
        <f t="shared" si="10"/>
        <v xml:space="preserve"> - </v>
      </c>
      <c r="AR13" s="49" t="str">
        <f t="shared" si="10"/>
        <v xml:space="preserve"> - </v>
      </c>
      <c r="AS13" s="49" t="str">
        <f t="shared" si="10"/>
        <v xml:space="preserve"> - </v>
      </c>
      <c r="AT13" s="49" t="str">
        <f t="shared" si="10"/>
        <v xml:space="preserve"> - </v>
      </c>
      <c r="AU13" s="49" t="str">
        <f t="shared" si="10"/>
        <v xml:space="preserve"> - </v>
      </c>
      <c r="AV13" s="49" t="str">
        <f t="shared" si="10"/>
        <v xml:space="preserve"> - </v>
      </c>
      <c r="AW13" s="49" t="str">
        <f t="shared" si="10"/>
        <v xml:space="preserve"> - </v>
      </c>
    </row>
    <row r="14" spans="2:255" s="23" customFormat="1" x14ac:dyDescent="0.2">
      <c r="B14" s="81" t="s">
        <v>475</v>
      </c>
      <c r="E14" s="3"/>
      <c r="F14" s="50">
        <v>10.6</v>
      </c>
      <c r="G14" s="49">
        <f t="shared" si="0"/>
        <v>7</v>
      </c>
      <c r="H14" s="49">
        <f t="shared" ref="H14:AW14" si="11">IF(ISBLANK(Soldado.R )," - ",Soldado.R)</f>
        <v>0</v>
      </c>
      <c r="I14" s="49">
        <f t="shared" si="11"/>
        <v>1</v>
      </c>
      <c r="J14" s="49">
        <f t="shared" si="11"/>
        <v>0</v>
      </c>
      <c r="K14" s="49" t="str">
        <f t="shared" si="11"/>
        <v xml:space="preserve"> - </v>
      </c>
      <c r="L14" s="49">
        <f t="shared" si="11"/>
        <v>0</v>
      </c>
      <c r="M14" s="49">
        <f t="shared" si="11"/>
        <v>0</v>
      </c>
      <c r="N14" s="49">
        <f t="shared" si="11"/>
        <v>0</v>
      </c>
      <c r="O14" s="49">
        <f t="shared" si="11"/>
        <v>0</v>
      </c>
      <c r="P14" s="49" t="str">
        <f t="shared" si="11"/>
        <v xml:space="preserve"> - </v>
      </c>
      <c r="Q14" s="49">
        <f t="shared" si="11"/>
        <v>3</v>
      </c>
      <c r="R14" s="49">
        <f t="shared" si="11"/>
        <v>1</v>
      </c>
      <c r="S14" s="49">
        <f t="shared" si="11"/>
        <v>2</v>
      </c>
      <c r="T14" s="49" t="str">
        <f t="shared" si="11"/>
        <v xml:space="preserve"> - </v>
      </c>
      <c r="U14" s="49" t="str">
        <f t="shared" si="11"/>
        <v xml:space="preserve"> - </v>
      </c>
      <c r="V14" s="49" t="str">
        <f t="shared" si="11"/>
        <v xml:space="preserve"> - </v>
      </c>
      <c r="W14" s="49" t="str">
        <f t="shared" si="11"/>
        <v xml:space="preserve"> - </v>
      </c>
      <c r="X14" s="49" t="str">
        <f t="shared" si="11"/>
        <v xml:space="preserve"> - </v>
      </c>
      <c r="Y14" s="49" t="str">
        <f t="shared" si="11"/>
        <v xml:space="preserve"> - </v>
      </c>
      <c r="Z14" s="49" t="str">
        <f t="shared" si="11"/>
        <v xml:space="preserve"> - </v>
      </c>
      <c r="AA14" s="49" t="str">
        <f t="shared" si="11"/>
        <v xml:space="preserve"> - </v>
      </c>
      <c r="AB14" s="49" t="str">
        <f t="shared" si="11"/>
        <v xml:space="preserve"> - </v>
      </c>
      <c r="AC14" s="49" t="str">
        <f t="shared" si="11"/>
        <v xml:space="preserve"> - </v>
      </c>
      <c r="AD14" s="49" t="str">
        <f t="shared" si="11"/>
        <v xml:space="preserve"> - </v>
      </c>
      <c r="AE14" s="49" t="str">
        <f t="shared" si="11"/>
        <v xml:space="preserve"> - </v>
      </c>
      <c r="AF14" s="49" t="str">
        <f t="shared" si="11"/>
        <v xml:space="preserve"> - </v>
      </c>
      <c r="AG14" s="49" t="str">
        <f t="shared" si="11"/>
        <v xml:space="preserve"> - </v>
      </c>
      <c r="AH14" s="49" t="str">
        <f t="shared" si="11"/>
        <v xml:space="preserve"> - </v>
      </c>
      <c r="AI14" s="49" t="str">
        <f t="shared" si="11"/>
        <v xml:space="preserve"> - </v>
      </c>
      <c r="AJ14" s="49" t="str">
        <f t="shared" si="11"/>
        <v xml:space="preserve"> - </v>
      </c>
      <c r="AK14" s="49" t="str">
        <f t="shared" si="11"/>
        <v xml:space="preserve"> - </v>
      </c>
      <c r="AL14" s="49" t="str">
        <f t="shared" si="11"/>
        <v xml:space="preserve"> - </v>
      </c>
      <c r="AM14" s="49" t="str">
        <f t="shared" si="11"/>
        <v xml:space="preserve"> - </v>
      </c>
      <c r="AN14" s="49" t="str">
        <f t="shared" si="11"/>
        <v xml:space="preserve"> - </v>
      </c>
      <c r="AO14" s="49" t="str">
        <f t="shared" si="11"/>
        <v xml:space="preserve"> - </v>
      </c>
      <c r="AP14" s="49" t="str">
        <f t="shared" si="11"/>
        <v xml:space="preserve"> - </v>
      </c>
      <c r="AQ14" s="49" t="str">
        <f t="shared" si="11"/>
        <v xml:space="preserve"> - </v>
      </c>
      <c r="AR14" s="49" t="str">
        <f t="shared" si="11"/>
        <v xml:space="preserve"> - </v>
      </c>
      <c r="AS14" s="49" t="str">
        <f t="shared" si="11"/>
        <v xml:space="preserve"> - </v>
      </c>
      <c r="AT14" s="49" t="str">
        <f t="shared" si="11"/>
        <v xml:space="preserve"> - </v>
      </c>
      <c r="AU14" s="49" t="str">
        <f t="shared" si="11"/>
        <v xml:space="preserve"> - </v>
      </c>
      <c r="AV14" s="49" t="str">
        <f t="shared" si="11"/>
        <v xml:space="preserve"> - </v>
      </c>
      <c r="AW14" s="49" t="str">
        <f t="shared" si="11"/>
        <v xml:space="preserve"> - </v>
      </c>
    </row>
    <row r="15" spans="2:255" s="10" customFormat="1" x14ac:dyDescent="0.2">
      <c r="F15" s="16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</row>
    <row r="16" spans="2:255" s="10" customFormat="1" x14ac:dyDescent="0.2">
      <c r="F16" s="16"/>
      <c r="G16" s="15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</row>
    <row r="17" spans="2:49" x14ac:dyDescent="0.2">
      <c r="F17" s="4">
        <f>SUM(F4:F16)</f>
        <v>74.899999999999991</v>
      </c>
      <c r="G17" s="6">
        <f t="shared" ref="G17:AU17" si="12">SUM(G4:G16)</f>
        <v>202</v>
      </c>
      <c r="H17" s="2">
        <f t="shared" si="12"/>
        <v>22</v>
      </c>
      <c r="I17" s="2">
        <f t="shared" si="12"/>
        <v>38</v>
      </c>
      <c r="J17" s="2">
        <f t="shared" si="12"/>
        <v>30</v>
      </c>
      <c r="K17" s="2">
        <f t="shared" si="12"/>
        <v>0</v>
      </c>
      <c r="L17" s="2">
        <f t="shared" si="12"/>
        <v>28</v>
      </c>
      <c r="M17" s="2">
        <f t="shared" si="12"/>
        <v>14</v>
      </c>
      <c r="N17" s="2">
        <f t="shared" si="12"/>
        <v>19</v>
      </c>
      <c r="O17" s="2">
        <f t="shared" si="12"/>
        <v>13</v>
      </c>
      <c r="P17" s="2">
        <f t="shared" si="12"/>
        <v>0</v>
      </c>
      <c r="Q17" s="2">
        <f t="shared" si="12"/>
        <v>11</v>
      </c>
      <c r="R17" s="2">
        <f t="shared" si="12"/>
        <v>10</v>
      </c>
      <c r="S17" s="2">
        <f t="shared" si="12"/>
        <v>17</v>
      </c>
      <c r="T17" s="2">
        <f t="shared" si="12"/>
        <v>0</v>
      </c>
      <c r="U17" s="2">
        <f t="shared" si="12"/>
        <v>0</v>
      </c>
      <c r="V17" s="2">
        <f t="shared" si="12"/>
        <v>0</v>
      </c>
      <c r="W17" s="2">
        <f t="shared" si="12"/>
        <v>0</v>
      </c>
      <c r="X17" s="2">
        <f t="shared" si="12"/>
        <v>0</v>
      </c>
      <c r="Y17" s="2">
        <f t="shared" si="12"/>
        <v>0</v>
      </c>
      <c r="Z17" s="2">
        <f t="shared" si="12"/>
        <v>0</v>
      </c>
      <c r="AA17" s="2">
        <f t="shared" si="12"/>
        <v>0</v>
      </c>
      <c r="AB17" s="2">
        <f t="shared" si="12"/>
        <v>0</v>
      </c>
      <c r="AC17" s="2">
        <f t="shared" si="12"/>
        <v>0</v>
      </c>
      <c r="AD17" s="2">
        <f t="shared" si="12"/>
        <v>0</v>
      </c>
      <c r="AE17" s="2">
        <f t="shared" si="12"/>
        <v>0</v>
      </c>
      <c r="AF17" s="2">
        <f t="shared" si="12"/>
        <v>0</v>
      </c>
      <c r="AG17" s="2">
        <f t="shared" si="12"/>
        <v>0</v>
      </c>
      <c r="AH17" s="2">
        <f t="shared" si="12"/>
        <v>0</v>
      </c>
      <c r="AI17" s="2">
        <f t="shared" si="12"/>
        <v>0</v>
      </c>
      <c r="AJ17" s="2">
        <f t="shared" si="12"/>
        <v>0</v>
      </c>
      <c r="AK17" s="2">
        <f t="shared" si="12"/>
        <v>0</v>
      </c>
      <c r="AL17" s="2">
        <f t="shared" si="12"/>
        <v>0</v>
      </c>
      <c r="AM17" s="2">
        <f t="shared" si="12"/>
        <v>0</v>
      </c>
      <c r="AN17" s="2">
        <f t="shared" si="12"/>
        <v>0</v>
      </c>
      <c r="AO17" s="2">
        <f t="shared" si="12"/>
        <v>0</v>
      </c>
      <c r="AP17" s="2">
        <f t="shared" si="12"/>
        <v>0</v>
      </c>
      <c r="AQ17" s="2">
        <f t="shared" si="12"/>
        <v>0</v>
      </c>
      <c r="AR17" s="2">
        <f t="shared" si="12"/>
        <v>0</v>
      </c>
      <c r="AS17" s="2">
        <f t="shared" si="12"/>
        <v>0</v>
      </c>
      <c r="AT17" s="2">
        <f t="shared" si="12"/>
        <v>0</v>
      </c>
      <c r="AU17" s="2">
        <f t="shared" si="12"/>
        <v>0</v>
      </c>
      <c r="AV17" s="2">
        <f t="shared" ref="AV17:AW17" si="13">SUM(AV4:AV16)</f>
        <v>0</v>
      </c>
      <c r="AW17" s="2">
        <f t="shared" si="13"/>
        <v>0</v>
      </c>
    </row>
    <row r="18" spans="2:49" x14ac:dyDescent="0.2">
      <c r="G18" s="2" t="s">
        <v>46</v>
      </c>
      <c r="H18" s="2">
        <f>RANK(H17,Scores!H3:H18)</f>
        <v>11</v>
      </c>
      <c r="I18" s="2">
        <f>RANK(I17,Scores!I3:I18)</f>
        <v>2</v>
      </c>
      <c r="J18" s="2">
        <f>RANK(J17,Scores!J3:J18)</f>
        <v>4</v>
      </c>
      <c r="K18" s="2">
        <f>RANK(K17,Scores!K3:K18)</f>
        <v>1</v>
      </c>
      <c r="L18" s="2">
        <f>RANK(L17,Scores!L3:L18)</f>
        <v>6</v>
      </c>
      <c r="M18" s="2">
        <f>RANK(M17,Scores!M3:M18)</f>
        <v>13</v>
      </c>
      <c r="N18" s="2">
        <f>RANK(N17,Scores!N3:N18)</f>
        <v>12</v>
      </c>
      <c r="O18" s="2">
        <f>RANK(O17,Scores!O3:O18)</f>
        <v>13</v>
      </c>
      <c r="P18" s="2">
        <f>RANK(P17,Scores!P3:P18)</f>
        <v>1</v>
      </c>
      <c r="Q18" s="2">
        <f>RANK(Q17,Scores!Q3:Q18)</f>
        <v>15</v>
      </c>
      <c r="R18" s="2">
        <f>RANK(R17,Scores!R3:R18)</f>
        <v>15</v>
      </c>
      <c r="S18" s="2">
        <f>RANK(S17,Scores!S3:S18)</f>
        <v>14</v>
      </c>
      <c r="T18" s="2">
        <f>RANK(T17,Scores!T3:T18)</f>
        <v>1</v>
      </c>
      <c r="U18" s="2">
        <f>RANK(U17,Scores!U3:U18)</f>
        <v>1</v>
      </c>
      <c r="V18" s="2">
        <f>RANK(V17,Scores!V3:V18)</f>
        <v>1</v>
      </c>
      <c r="W18" s="2">
        <f>RANK(W17,Scores!W3:W18)</f>
        <v>1</v>
      </c>
      <c r="X18" s="2">
        <f>RANK(X17,Scores!X3:X18)</f>
        <v>1</v>
      </c>
      <c r="Y18" s="2">
        <f>RANK(Y17,Scores!Y3:Y18)</f>
        <v>1</v>
      </c>
      <c r="Z18" s="2">
        <f>RANK(Z17,Scores!Z3:Z18)</f>
        <v>1</v>
      </c>
      <c r="AA18" s="2">
        <f>RANK(AA17,Scores!AA3:AA18)</f>
        <v>1</v>
      </c>
      <c r="AB18" s="2">
        <f>RANK(AB17,Scores!AB3:AB18)</f>
        <v>1</v>
      </c>
      <c r="AC18" s="2">
        <f>RANK(AC17,Scores!AC3:AC18)</f>
        <v>1</v>
      </c>
      <c r="AD18" s="2">
        <f>RANK(AD17,Scores!AD3:AD18)</f>
        <v>1</v>
      </c>
      <c r="AE18" s="2">
        <f>RANK(AE17,Scores!AE3:AE18)</f>
        <v>1</v>
      </c>
      <c r="AF18" s="2">
        <f>RANK(AF17,Scores!AF3:AF18)</f>
        <v>1</v>
      </c>
      <c r="AG18" s="2">
        <f>RANK(AG17,Scores!AG3:AG18)</f>
        <v>1</v>
      </c>
      <c r="AH18" s="2">
        <f>RANK(AH17,Scores!AH3:AH18)</f>
        <v>1</v>
      </c>
      <c r="AI18" s="2">
        <f>RANK(AI17,Scores!AI3:AI18)</f>
        <v>1</v>
      </c>
      <c r="AJ18" s="2">
        <f>RANK(AJ17,Scores!AJ3:AJ18)</f>
        <v>1</v>
      </c>
      <c r="AK18" s="2">
        <f>RANK(AK17,Scores!AK3:AK18)</f>
        <v>1</v>
      </c>
      <c r="AL18" s="2">
        <f>RANK(AL17,Scores!AL3:AL18)</f>
        <v>1</v>
      </c>
      <c r="AM18" s="2">
        <f>RANK(AM17,Scores!AM3:AM18)</f>
        <v>1</v>
      </c>
      <c r="AN18" s="2">
        <f>RANK(AN17,Scores!AN3:AN18)</f>
        <v>1</v>
      </c>
      <c r="AO18" s="2">
        <f>RANK(AO17,Scores!AO3:AO18)</f>
        <v>1</v>
      </c>
      <c r="AP18" s="2">
        <f>RANK(AP17,Scores!AP3:AP18)</f>
        <v>1</v>
      </c>
      <c r="AQ18" s="2">
        <f>RANK(AQ17,Scores!AQ3:AQ18)</f>
        <v>1</v>
      </c>
      <c r="AR18" s="2">
        <f>RANK(AR17,Scores!AR3:AR18)</f>
        <v>1</v>
      </c>
      <c r="AS18" s="2">
        <f>RANK(AS17,Scores!AS3:AS18)</f>
        <v>1</v>
      </c>
      <c r="AT18" s="2">
        <f>RANK(AT17,Scores!AT3:AT18)</f>
        <v>1</v>
      </c>
      <c r="AU18" s="2">
        <f>RANK(AU17,Scores!AU3:AU18)</f>
        <v>1</v>
      </c>
      <c r="AV18" s="2">
        <f>RANK(AV17,Scores!AV3:AV18)</f>
        <v>1</v>
      </c>
      <c r="AW18" s="2">
        <f>RANK(AW17,Scores!AW3:AW18)</f>
        <v>1</v>
      </c>
    </row>
    <row r="19" spans="2:49" x14ac:dyDescent="0.2">
      <c r="B19" t="s">
        <v>65</v>
      </c>
      <c r="F19" s="4">
        <f>75-F17</f>
        <v>0.10000000000000853</v>
      </c>
    </row>
    <row r="20" spans="2:49" x14ac:dyDescent="0.2">
      <c r="G20" s="2" t="s">
        <v>2</v>
      </c>
      <c r="H20" s="2">
        <f>H17</f>
        <v>22</v>
      </c>
      <c r="I20" s="2">
        <f t="shared" ref="I20:AT20" si="14">H20+I17</f>
        <v>60</v>
      </c>
      <c r="J20" s="2">
        <f t="shared" si="14"/>
        <v>90</v>
      </c>
      <c r="K20" s="2">
        <f t="shared" si="14"/>
        <v>90</v>
      </c>
      <c r="L20" s="2">
        <f t="shared" si="14"/>
        <v>118</v>
      </c>
      <c r="M20" s="2">
        <f t="shared" si="14"/>
        <v>132</v>
      </c>
      <c r="N20" s="2">
        <f t="shared" si="14"/>
        <v>151</v>
      </c>
      <c r="O20" s="2">
        <f t="shared" si="14"/>
        <v>164</v>
      </c>
      <c r="P20" s="2">
        <f t="shared" si="14"/>
        <v>164</v>
      </c>
      <c r="Q20" s="2">
        <f t="shared" si="14"/>
        <v>175</v>
      </c>
      <c r="R20" s="2">
        <f t="shared" si="14"/>
        <v>185</v>
      </c>
      <c r="S20" s="2">
        <f t="shared" si="14"/>
        <v>202</v>
      </c>
      <c r="T20" s="2">
        <f t="shared" si="14"/>
        <v>202</v>
      </c>
      <c r="U20" s="2">
        <f t="shared" si="14"/>
        <v>202</v>
      </c>
      <c r="V20" s="2">
        <f t="shared" si="14"/>
        <v>202</v>
      </c>
      <c r="W20" s="2">
        <f t="shared" si="14"/>
        <v>202</v>
      </c>
      <c r="X20" s="2">
        <f t="shared" si="14"/>
        <v>202</v>
      </c>
      <c r="Y20" s="2">
        <f t="shared" si="14"/>
        <v>202</v>
      </c>
      <c r="Z20" s="2">
        <f t="shared" si="14"/>
        <v>202</v>
      </c>
      <c r="AA20" s="2">
        <f t="shared" si="14"/>
        <v>202</v>
      </c>
      <c r="AB20" s="2">
        <f t="shared" si="14"/>
        <v>202</v>
      </c>
      <c r="AC20" s="2">
        <f t="shared" si="14"/>
        <v>202</v>
      </c>
      <c r="AD20" s="2">
        <f t="shared" si="14"/>
        <v>202</v>
      </c>
      <c r="AE20" s="2">
        <f t="shared" si="14"/>
        <v>202</v>
      </c>
      <c r="AF20" s="2">
        <f t="shared" si="14"/>
        <v>202</v>
      </c>
      <c r="AG20" s="2">
        <f t="shared" si="14"/>
        <v>202</v>
      </c>
      <c r="AH20" s="2">
        <f t="shared" si="14"/>
        <v>202</v>
      </c>
      <c r="AI20" s="2">
        <f t="shared" si="14"/>
        <v>202</v>
      </c>
      <c r="AJ20" s="2">
        <f t="shared" si="14"/>
        <v>202</v>
      </c>
      <c r="AK20" s="2">
        <f t="shared" si="14"/>
        <v>202</v>
      </c>
      <c r="AL20" s="2">
        <f t="shared" si="14"/>
        <v>202</v>
      </c>
      <c r="AM20" s="2">
        <f t="shared" si="14"/>
        <v>202</v>
      </c>
      <c r="AN20" s="2">
        <f t="shared" si="14"/>
        <v>202</v>
      </c>
      <c r="AO20" s="2">
        <f t="shared" si="14"/>
        <v>202</v>
      </c>
      <c r="AP20" s="2">
        <f t="shared" si="14"/>
        <v>202</v>
      </c>
      <c r="AQ20" s="2">
        <f t="shared" si="14"/>
        <v>202</v>
      </c>
      <c r="AR20" s="2">
        <f t="shared" si="14"/>
        <v>202</v>
      </c>
      <c r="AS20" s="2">
        <f t="shared" si="14"/>
        <v>202</v>
      </c>
      <c r="AT20" s="2">
        <f t="shared" si="14"/>
        <v>202</v>
      </c>
      <c r="AU20" s="2">
        <f>AT20+AU17</f>
        <v>202</v>
      </c>
      <c r="AV20" s="2">
        <f t="shared" ref="AV20:AW20" si="15">AU20+AV17</f>
        <v>202</v>
      </c>
      <c r="AW20" s="2">
        <f t="shared" si="15"/>
        <v>202</v>
      </c>
    </row>
    <row r="21" spans="2:49" x14ac:dyDescent="0.2">
      <c r="G21" s="2" t="s">
        <v>47</v>
      </c>
      <c r="H21" s="2">
        <f>RANK(H20,TotalScores!H3:H18)</f>
        <v>11</v>
      </c>
      <c r="I21" s="2">
        <f>RANK(I20,TotalScores!I3:I18)</f>
        <v>5</v>
      </c>
      <c r="J21" s="2">
        <f>RANK(J20,TotalScores!J3:J18)</f>
        <v>4</v>
      </c>
      <c r="K21" s="2">
        <f>RANK(K20,TotalScores!K3:K18)</f>
        <v>4</v>
      </c>
      <c r="L21" s="2">
        <f>RANK(L20,TotalScores!L3:L18)</f>
        <v>5</v>
      </c>
      <c r="M21" s="2">
        <f>RANK(M20,TotalScores!M3:M18)</f>
        <v>7</v>
      </c>
      <c r="N21" s="2">
        <f>RANK(N20,TotalScores!N3:N18)</f>
        <v>10</v>
      </c>
      <c r="O21" s="2">
        <f>RANK(O20,TotalScores!O3:O18)</f>
        <v>10</v>
      </c>
      <c r="P21" s="2">
        <f>RANK(P20,TotalScores!P3:P18)</f>
        <v>10</v>
      </c>
      <c r="Q21" s="2">
        <f>RANK(Q20,TotalScores!Q3:Q18)</f>
        <v>12</v>
      </c>
      <c r="R21" s="2">
        <f>RANK(R20,TotalScores!R3:R18)</f>
        <v>13</v>
      </c>
      <c r="S21" s="2">
        <f>RANK(S20,TotalScores!S3:S18)</f>
        <v>13</v>
      </c>
      <c r="T21" s="2">
        <f>RANK(T20,TotalScores!T3:T18)</f>
        <v>13</v>
      </c>
      <c r="U21" s="2">
        <f>RANK(U20,TotalScores!U3:U18)</f>
        <v>13</v>
      </c>
      <c r="V21" s="2">
        <f>RANK(V20,TotalScores!V3:V18)</f>
        <v>13</v>
      </c>
      <c r="W21" s="2">
        <f>RANK(W20,TotalScores!W3:W18)</f>
        <v>13</v>
      </c>
      <c r="X21" s="2">
        <f>RANK(X20,TotalScores!X3:X18)</f>
        <v>13</v>
      </c>
      <c r="Y21" s="2">
        <f>RANK(Y20,TotalScores!Y3:Y18)</f>
        <v>13</v>
      </c>
      <c r="Z21" s="2">
        <f>RANK(Z20,TotalScores!Z3:Z18)</f>
        <v>13</v>
      </c>
      <c r="AA21" s="2">
        <f>RANK(AA20,TotalScores!AA3:AA18)</f>
        <v>13</v>
      </c>
      <c r="AB21" s="2">
        <f>RANK(AB20,TotalScores!AB3:AB18)</f>
        <v>13</v>
      </c>
      <c r="AC21" s="2">
        <f>RANK(AC20,TotalScores!AC3:AC18)</f>
        <v>13</v>
      </c>
      <c r="AD21" s="2">
        <f>RANK(AD20,TotalScores!AD3:AD18)</f>
        <v>13</v>
      </c>
      <c r="AE21" s="2">
        <f>RANK(AE20,TotalScores!AE3:AE18)</f>
        <v>13</v>
      </c>
      <c r="AF21" s="2">
        <f>RANK(AF20,TotalScores!AF3:AF18)</f>
        <v>13</v>
      </c>
      <c r="AG21" s="2">
        <f>RANK(AG20,TotalScores!AG3:AG18)</f>
        <v>13</v>
      </c>
      <c r="AH21" s="2">
        <f>RANK(AH20,TotalScores!AH3:AH18)</f>
        <v>13</v>
      </c>
      <c r="AI21" s="2">
        <f>RANK(AI20,TotalScores!AI3:AI18)</f>
        <v>13</v>
      </c>
      <c r="AJ21" s="2">
        <f>RANK(AJ20,TotalScores!AJ3:AJ18)</f>
        <v>13</v>
      </c>
      <c r="AK21" s="2">
        <f>RANK(AK20,TotalScores!AK3:AK18)</f>
        <v>13</v>
      </c>
      <c r="AL21" s="2">
        <f>RANK(AL20,TotalScores!AL3:AL18)</f>
        <v>13</v>
      </c>
      <c r="AM21" s="2">
        <f>RANK(AM20,TotalScores!AM3:AM18)</f>
        <v>13</v>
      </c>
      <c r="AN21" s="2">
        <f>RANK(AN20,TotalScores!AN3:AN18)</f>
        <v>13</v>
      </c>
      <c r="AO21" s="2">
        <f>RANK(AO20,TotalScores!AO3:AO18)</f>
        <v>13</v>
      </c>
      <c r="AP21" s="2">
        <f>RANK(AP20,TotalScores!AP3:AP18)</f>
        <v>13</v>
      </c>
      <c r="AQ21" s="2">
        <f>RANK(AQ20,TotalScores!AQ3:AQ18)</f>
        <v>13</v>
      </c>
      <c r="AR21" s="2">
        <f>RANK(AR20,TotalScores!AR3:AR18)</f>
        <v>13</v>
      </c>
      <c r="AS21" s="2">
        <f>RANK(AS20,TotalScores!AS3:AS18)</f>
        <v>13</v>
      </c>
      <c r="AT21" s="2">
        <f>RANK(AT20,TotalScores!AT3:AT18)</f>
        <v>13</v>
      </c>
      <c r="AU21" s="2">
        <f>RANK(AU20,TotalScores!AU3:AU18)</f>
        <v>13</v>
      </c>
      <c r="AV21" s="2">
        <f>RANK(AV20,TotalScores!AV3:AV18)</f>
        <v>13</v>
      </c>
      <c r="AW21" s="2">
        <f>RANK(AW20,TotalScores!AW3:AW18)</f>
        <v>11</v>
      </c>
    </row>
    <row r="25" spans="2:49" x14ac:dyDescent="0.2">
      <c r="J25" s="4"/>
      <c r="N25" s="4"/>
    </row>
    <row r="26" spans="2:49" x14ac:dyDescent="0.2">
      <c r="J26" s="4"/>
      <c r="N26" s="4"/>
    </row>
    <row r="27" spans="2:49" x14ac:dyDescent="0.2">
      <c r="J27" s="4"/>
      <c r="N27" s="4"/>
    </row>
    <row r="28" spans="2:49" x14ac:dyDescent="0.2">
      <c r="J28" s="4"/>
      <c r="N28" s="4"/>
    </row>
    <row r="29" spans="2:49" x14ac:dyDescent="0.2">
      <c r="J29" s="4"/>
      <c r="N29" s="4"/>
    </row>
    <row r="30" spans="2:49" x14ac:dyDescent="0.2">
      <c r="J30" s="4"/>
      <c r="N30" s="4"/>
    </row>
    <row r="31" spans="2:49" x14ac:dyDescent="0.2">
      <c r="J31" s="4"/>
      <c r="N31" s="4"/>
    </row>
    <row r="32" spans="2:49" x14ac:dyDescent="0.2">
      <c r="J32" s="4"/>
      <c r="N32" s="4"/>
    </row>
    <row r="33" spans="10:14" x14ac:dyDescent="0.2">
      <c r="J33" s="4"/>
      <c r="N33" s="4"/>
    </row>
    <row r="34" spans="10:14" x14ac:dyDescent="0.2">
      <c r="J34" s="46"/>
      <c r="N34" s="4"/>
    </row>
    <row r="42" spans="10:14" x14ac:dyDescent="0.2">
      <c r="N42" s="47"/>
    </row>
  </sheetData>
  <phoneticPr fontId="17" type="noConversion"/>
  <dataValidations count="5">
    <dataValidation type="list" showInputMessage="1" showErrorMessage="1" errorTitle="stop" sqref="B4:D4">
      <formula1>PlayerListGK</formula1>
    </dataValidation>
    <dataValidation type="list" showInputMessage="1" showErrorMessage="1" errorTitle="stop" sqref="B5:D8">
      <formula1>PlayerListDef</formula1>
    </dataValidation>
    <dataValidation type="list" showInputMessage="1" showErrorMessage="1" errorTitle="stop" sqref="B9:D11">
      <formula1>PlayerListMid</formula1>
    </dataValidation>
    <dataValidation type="list" showInputMessage="1" showErrorMessage="1" errorTitle="stop" sqref="B12:D12">
      <formula1>PlayerListMidFwd</formula1>
    </dataValidation>
    <dataValidation type="list" showInputMessage="1" showErrorMessage="1" errorTitle="stop" sqref="B13:D14">
      <formula1>PlayerListFwd</formula1>
    </dataValidation>
  </dataValidations>
  <hyperlinks>
    <hyperlink ref="B4" r:id="rId1" display="https://fantasyfootball.telegraph.co.uk/premierleague/statistics/points/1023"/>
    <hyperlink ref="B5" r:id="rId2" display="https://fantasyfootball.telegraph.co.uk/premierleague/statistics/points/2001"/>
    <hyperlink ref="B6" r:id="rId3" display="https://fantasyfootball.telegraph.co.uk/premierleague/statistics/points/2018"/>
    <hyperlink ref="B7" r:id="rId4" display="https://fantasyfootball.telegraph.co.uk/premierleague/statistics/points/2048"/>
    <hyperlink ref="B8" r:id="rId5" display="https://fantasyfootball.telegraph.co.uk/premierleague/statistics/points/2065"/>
    <hyperlink ref="B9" r:id="rId6" display="https://fantasyfootball.telegraph.co.uk/premierleague/statistics/points/3047"/>
    <hyperlink ref="B10" r:id="rId7" display="https://fantasyfootball.telegraph.co.uk/premierleague/statistics/points/3039"/>
    <hyperlink ref="B11" r:id="rId8" display="https://fantasyfootball.telegraph.co.uk/premierleague/statistics/points/3042"/>
    <hyperlink ref="B12" r:id="rId9" display="https://fantasyfootball.telegraph.co.uk/premierleague/statistics/points/3122"/>
    <hyperlink ref="B13" r:id="rId10" display="https://fantasyfootball.telegraph.co.uk/premierleague/statistics/points/4089"/>
    <hyperlink ref="B14" r:id="rId11" display="https://fantasyfootball.telegraph.co.uk/premierleague/statistics/points/4092"/>
  </hyperlink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640</vt:i4>
      </vt:variant>
    </vt:vector>
  </HeadingPairs>
  <TitlesOfParts>
    <vt:vector size="662" baseType="lpstr">
      <vt:lpstr>Scores</vt:lpstr>
      <vt:lpstr>Players</vt:lpstr>
      <vt:lpstr>TFL</vt:lpstr>
      <vt:lpstr>TotalScores</vt:lpstr>
      <vt:lpstr>MthScores</vt:lpstr>
      <vt:lpstr>MthPos</vt:lpstr>
      <vt:lpstr>Adam</vt:lpstr>
      <vt:lpstr>Charlie</vt:lpstr>
      <vt:lpstr>ChrisGood</vt:lpstr>
      <vt:lpstr>Darren</vt:lpstr>
      <vt:lpstr>Eddy</vt:lpstr>
      <vt:lpstr>Godber</vt:lpstr>
      <vt:lpstr>Howard</vt:lpstr>
      <vt:lpstr>Mandeep</vt:lpstr>
      <vt:lpstr>Matt</vt:lpstr>
      <vt:lpstr>Richard</vt:lpstr>
      <vt:lpstr>Ryan</vt:lpstr>
      <vt:lpstr>Steve</vt:lpstr>
      <vt:lpstr>Suleman</vt:lpstr>
      <vt:lpstr>Tal</vt:lpstr>
      <vt:lpstr>Tony</vt:lpstr>
      <vt:lpstr>Yusuf</vt:lpstr>
      <vt:lpstr>Aarons.R</vt:lpstr>
      <vt:lpstr>Adam.C</vt:lpstr>
      <vt:lpstr>Adebayor.E</vt:lpstr>
      <vt:lpstr>Adrian</vt:lpstr>
      <vt:lpstr>Agbonlahor.G</vt:lpstr>
      <vt:lpstr>Agger.D</vt:lpstr>
      <vt:lpstr>Aguero.S</vt:lpstr>
      <vt:lpstr>Ake.N</vt:lpstr>
      <vt:lpstr>Albrighton.M</vt:lpstr>
      <vt:lpstr>Alcaraz.A</vt:lpstr>
      <vt:lpstr>Alderweireld.T</vt:lpstr>
      <vt:lpstr>Allen.J</vt:lpstr>
      <vt:lpstr>Altidore.J</vt:lpstr>
      <vt:lpstr>Aluko.S</vt:lpstr>
      <vt:lpstr>Alvarez.R</vt:lpstr>
      <vt:lpstr>Amalfitano.M</vt:lpstr>
      <vt:lpstr>Amat.J</vt:lpstr>
      <vt:lpstr>Ameobi.S</vt:lpstr>
      <vt:lpstr>Amos.B</vt:lpstr>
      <vt:lpstr>Anderson</vt:lpstr>
      <vt:lpstr>Anichebe.V</vt:lpstr>
      <vt:lpstr>Anita.V</vt:lpstr>
      <vt:lpstr>Arfield.S</vt:lpstr>
      <vt:lpstr>Arnautovic.M</vt:lpstr>
      <vt:lpstr>Arteta.M</vt:lpstr>
      <vt:lpstr>Assaidi.O</vt:lpstr>
      <vt:lpstr>AssouEkotto.B</vt:lpstr>
      <vt:lpstr>Atsu.C</vt:lpstr>
      <vt:lpstr>Austin.C</vt:lpstr>
      <vt:lpstr>Azpilicueta.C</vt:lpstr>
      <vt:lpstr>Bacuna.L</vt:lpstr>
      <vt:lpstr>Baines.L</vt:lpstr>
      <vt:lpstr>Baird.C</vt:lpstr>
      <vt:lpstr>Bakayogo.Z</vt:lpstr>
      <vt:lpstr>Baker.N</vt:lpstr>
      <vt:lpstr>Balotelli.M</vt:lpstr>
      <vt:lpstr>Bannan.B</vt:lpstr>
      <vt:lpstr>Bardsley.P</vt:lpstr>
      <vt:lpstr>Barkley.R</vt:lpstr>
      <vt:lpstr>Barnes.A</vt:lpstr>
      <vt:lpstr>Barrow.M</vt:lpstr>
      <vt:lpstr>Barry.G</vt:lpstr>
      <vt:lpstr>Bartley.K</vt:lpstr>
      <vt:lpstr>Barton.J</vt:lpstr>
      <vt:lpstr>Begovic.A</vt:lpstr>
      <vt:lpstr>Bellerin.H</vt:lpstr>
      <vt:lpstr>BenArfa.H</vt:lpstr>
      <vt:lpstr>Bennett.J</vt:lpstr>
      <vt:lpstr>Bent.D</vt:lpstr>
      <vt:lpstr>Bentaleb.N</vt:lpstr>
      <vt:lpstr>Benteke.C</vt:lpstr>
      <vt:lpstr>Berahino.S</vt:lpstr>
      <vt:lpstr>Bertrand.R</vt:lpstr>
      <vt:lpstr>Besic.M</vt:lpstr>
      <vt:lpstr>Bigirimana.G</vt:lpstr>
      <vt:lpstr>Blackett.T</vt:lpstr>
      <vt:lpstr>Blanco.S</vt:lpstr>
      <vt:lpstr>Blind.D</vt:lpstr>
      <vt:lpstr>Bolasie.Y</vt:lpstr>
      <vt:lpstr>Bony.W</vt:lpstr>
      <vt:lpstr>Borini.F</vt:lpstr>
      <vt:lpstr>Boruc.A</vt:lpstr>
      <vt:lpstr>Boyata.D</vt:lpstr>
      <vt:lpstr>Boyd.G</vt:lpstr>
      <vt:lpstr>Brady.R</vt:lpstr>
      <vt:lpstr>Bridcutt.L</vt:lpstr>
      <vt:lpstr>Britton.L</vt:lpstr>
      <vt:lpstr>Brown.W</vt:lpstr>
      <vt:lpstr>Browning.T</vt:lpstr>
      <vt:lpstr>Bruce.A</vt:lpstr>
      <vt:lpstr>Brunt.C</vt:lpstr>
      <vt:lpstr>Buckley.W</vt:lpstr>
      <vt:lpstr>Butland.J</vt:lpstr>
      <vt:lpstr>Caballero.W</vt:lpstr>
      <vt:lpstr>Cabella.R</vt:lpstr>
      <vt:lpstr>Cabral</vt:lpstr>
      <vt:lpstr>Cahill.G</vt:lpstr>
      <vt:lpstr>Cambiasso.E</vt:lpstr>
      <vt:lpstr>Cameron.G</vt:lpstr>
      <vt:lpstr>Campbell.F</vt:lpstr>
      <vt:lpstr>Campbell.J</vt:lpstr>
      <vt:lpstr>Can.E</vt:lpstr>
      <vt:lpstr>Canas.J</vt:lpstr>
      <vt:lpstr>Capoue.E</vt:lpstr>
      <vt:lpstr>Carrick.M</vt:lpstr>
      <vt:lpstr>Carroll.A</vt:lpstr>
      <vt:lpstr>Carroll.T</vt:lpstr>
      <vt:lpstr>Cattermole.L</vt:lpstr>
      <vt:lpstr>Caulker.S</vt:lpstr>
      <vt:lpstr>Cazorla.S</vt:lpstr>
      <vt:lpstr>Cech.P</vt:lpstr>
      <vt:lpstr>Cesar.J</vt:lpstr>
      <vt:lpstr>Chadli.N</vt:lpstr>
      <vt:lpstr>Chalobah.N</vt:lpstr>
      <vt:lpstr>Chamakh.M</vt:lpstr>
      <vt:lpstr>Chambers.C</vt:lpstr>
      <vt:lpstr>Chambers.L</vt:lpstr>
      <vt:lpstr>Chester.J</vt:lpstr>
      <vt:lpstr>Chiriches.V</vt:lpstr>
      <vt:lpstr>Cisak.A</vt:lpstr>
      <vt:lpstr>Cisse.P</vt:lpstr>
      <vt:lpstr>Cissokho.A</vt:lpstr>
      <vt:lpstr>Clark.C</vt:lpstr>
      <vt:lpstr>Cleverley.T</vt:lpstr>
      <vt:lpstr>Clichy.G</vt:lpstr>
      <vt:lpstr>Clyne.N</vt:lpstr>
      <vt:lpstr>Coates.S</vt:lpstr>
      <vt:lpstr>Colback.J</vt:lpstr>
      <vt:lpstr>Cole.C</vt:lpstr>
      <vt:lpstr>Cole.J</vt:lpstr>
      <vt:lpstr>Coleman.S</vt:lpstr>
      <vt:lpstr>Collins.J</vt:lpstr>
      <vt:lpstr>Coloccini.F</vt:lpstr>
      <vt:lpstr>Coquelin.F</vt:lpstr>
      <vt:lpstr>Cork.J</vt:lpstr>
      <vt:lpstr>Costa.D</vt:lpstr>
      <vt:lpstr>Courtois.T</vt:lpstr>
      <vt:lpstr>Coutinho.P</vt:lpstr>
      <vt:lpstr>Cresswell.A</vt:lpstr>
      <vt:lpstr>Crouch.P</vt:lpstr>
      <vt:lpstr>Adam!currpos</vt:lpstr>
      <vt:lpstr>Charlie!currpos</vt:lpstr>
      <vt:lpstr>ChrisGood!currpos</vt:lpstr>
      <vt:lpstr>Darren!currpos</vt:lpstr>
      <vt:lpstr>Eddy!currpos</vt:lpstr>
      <vt:lpstr>Godber!currpos</vt:lpstr>
      <vt:lpstr>Howard!currpos</vt:lpstr>
      <vt:lpstr>Mandeep!currpos</vt:lpstr>
      <vt:lpstr>Matt!currpos</vt:lpstr>
      <vt:lpstr>Richard!currpos</vt:lpstr>
      <vt:lpstr>Ryan!currpos</vt:lpstr>
      <vt:lpstr>Steve!currpos</vt:lpstr>
      <vt:lpstr>Suleman!currpos</vt:lpstr>
      <vt:lpstr>Tal!currpos</vt:lpstr>
      <vt:lpstr>Tony!currpos</vt:lpstr>
      <vt:lpstr>Yusuf!currpos</vt:lpstr>
      <vt:lpstr>Daniels.D</vt:lpstr>
      <vt:lpstr>Daniels.L</vt:lpstr>
      <vt:lpstr>Dann.S</vt:lpstr>
      <vt:lpstr>Davidson.J</vt:lpstr>
      <vt:lpstr>Davies.B</vt:lpstr>
      <vt:lpstr>Davies.C</vt:lpstr>
      <vt:lpstr>Davis.K</vt:lpstr>
      <vt:lpstr>Davis.S</vt:lpstr>
      <vt:lpstr>Dawson.C</vt:lpstr>
      <vt:lpstr>Dawson.M</vt:lpstr>
      <vt:lpstr>Debuchy.M</vt:lpstr>
      <vt:lpstr>deGea.D</vt:lpstr>
      <vt:lpstr>deJong.S</vt:lpstr>
      <vt:lpstr>deLaet.R</vt:lpstr>
      <vt:lpstr>Delaney.D</vt:lpstr>
      <vt:lpstr>Delph.F</vt:lpstr>
      <vt:lpstr>Dembele.M</vt:lpstr>
      <vt:lpstr>Demel.G</vt:lpstr>
      <vt:lpstr>Demetriou.J</vt:lpstr>
      <vt:lpstr>Demichelis.M</vt:lpstr>
      <vt:lpstr>Diaby.A</vt:lpstr>
      <vt:lpstr>Diakite.M</vt:lpstr>
      <vt:lpstr>Diame.M</vt:lpstr>
      <vt:lpstr>Dier.E</vt:lpstr>
      <vt:lpstr>diMaria.A</vt:lpstr>
      <vt:lpstr>Diouf.M</vt:lpstr>
      <vt:lpstr>Distin.S</vt:lpstr>
      <vt:lpstr>Djourou.J</vt:lpstr>
      <vt:lpstr>Donnelly.R</vt:lpstr>
      <vt:lpstr>Dorrans.G</vt:lpstr>
      <vt:lpstr>Downing.S</vt:lpstr>
      <vt:lpstr>Doyle.K</vt:lpstr>
      <vt:lpstr>Drinkwater.D</vt:lpstr>
      <vt:lpstr>Drogba.D</vt:lpstr>
      <vt:lpstr>Dudgeon.J</vt:lpstr>
      <vt:lpstr>Duff.M</vt:lpstr>
      <vt:lpstr>Duffy.S</vt:lpstr>
      <vt:lpstr>Dummett.P</vt:lpstr>
      <vt:lpstr>Dunne.R</vt:lpstr>
      <vt:lpstr>Dyer.N</vt:lpstr>
      <vt:lpstr>Dzeko.E</vt:lpstr>
      <vt:lpstr>Ehmer.M</vt:lpstr>
      <vt:lpstr>ElAhmadi.K</vt:lpstr>
      <vt:lpstr>Elliot.R</vt:lpstr>
      <vt:lpstr>Elmohamady.A</vt:lpstr>
      <vt:lpstr>Emnes.M</vt:lpstr>
      <vt:lpstr>Enrique.J</vt:lpstr>
      <vt:lpstr>Eriksen.C</vt:lpstr>
      <vt:lpstr>Etoo.S</vt:lpstr>
      <vt:lpstr>Evans.J</vt:lpstr>
      <vt:lpstr>Fabianski.L</vt:lpstr>
      <vt:lpstr>Fabregas.C</vt:lpstr>
      <vt:lpstr>Falcao.R</vt:lpstr>
      <vt:lpstr>Faurlin.A</vt:lpstr>
      <vt:lpstr>Fazio.F</vt:lpstr>
      <vt:lpstr>Fellaini.M</vt:lpstr>
      <vt:lpstr>Fer.L</vt:lpstr>
      <vt:lpstr>Ferdinand.R</vt:lpstr>
      <vt:lpstr>Ferguson.S</vt:lpstr>
      <vt:lpstr>Fernandez.F</vt:lpstr>
      <vt:lpstr>Fernandinho</vt:lpstr>
      <vt:lpstr>Fernando</vt:lpstr>
      <vt:lpstr>Ferreyra.F</vt:lpstr>
      <vt:lpstr>Figueroa.M</vt:lpstr>
      <vt:lpstr>Flamini.M</vt:lpstr>
      <vt:lpstr>Flanagan.J</vt:lpstr>
      <vt:lpstr>Fletcher.D</vt:lpstr>
      <vt:lpstr>Fletcher.S</vt:lpstr>
      <vt:lpstr>Fonte.J</vt:lpstr>
      <vt:lpstr>Forster.F</vt:lpstr>
      <vt:lpstr>Foster.B</vt:lpstr>
      <vt:lpstr>Friedel.B</vt:lpstr>
      <vt:lpstr>Fryers.Z</vt:lpstr>
      <vt:lpstr>Gallagher.S</vt:lpstr>
      <vt:lpstr>Gamboa.C</vt:lpstr>
      <vt:lpstr>Garbutt.L</vt:lpstr>
      <vt:lpstr>Garcia.J</vt:lpstr>
      <vt:lpstr>Gardner.C</vt:lpstr>
      <vt:lpstr>Gardner.G</vt:lpstr>
      <vt:lpstr>Gardos.F</vt:lpstr>
      <vt:lpstr>Garvan.O</vt:lpstr>
      <vt:lpstr>Gayle.D</vt:lpstr>
      <vt:lpstr>Gazzaniga.P</vt:lpstr>
      <vt:lpstr>Gerrard.S</vt:lpstr>
      <vt:lpstr>Giaccherini.E</vt:lpstr>
      <vt:lpstr>Gibbs.K</vt:lpstr>
      <vt:lpstr>Gibson.D</vt:lpstr>
      <vt:lpstr>Gilks.M</vt:lpstr>
      <vt:lpstr>Giroud.O</vt:lpstr>
      <vt:lpstr>Given.S</vt:lpstr>
      <vt:lpstr>Gnabry.S</vt:lpstr>
      <vt:lpstr>Gomez.J</vt:lpstr>
      <vt:lpstr>Gomis.B</vt:lpstr>
      <vt:lpstr>Good.C</vt:lpstr>
      <vt:lpstr>Gouffran.Y</vt:lpstr>
      <vt:lpstr>Graham.D</vt:lpstr>
      <vt:lpstr>Grealish.J</vt:lpstr>
      <vt:lpstr>Green.R</vt:lpstr>
      <vt:lpstr>Guedioura.A</vt:lpstr>
      <vt:lpstr>Guidetti.J</vt:lpstr>
      <vt:lpstr>Gutierrez.J</vt:lpstr>
      <vt:lpstr>Guzan.B</vt:lpstr>
      <vt:lpstr>Haidara.M</vt:lpstr>
      <vt:lpstr>Hamer.B</vt:lpstr>
      <vt:lpstr>Hammond.D</vt:lpstr>
      <vt:lpstr>Hangeland.B</vt:lpstr>
      <vt:lpstr>Harper.S</vt:lpstr>
      <vt:lpstr>Hart.J</vt:lpstr>
      <vt:lpstr>Hazard.E</vt:lpstr>
      <vt:lpstr>Heaton.T</vt:lpstr>
      <vt:lpstr>Henderson.J</vt:lpstr>
      <vt:lpstr>Hennessey.W</vt:lpstr>
      <vt:lpstr>Henriquez.A</vt:lpstr>
      <vt:lpstr>Henry.K</vt:lpstr>
      <vt:lpstr>Herd.C</vt:lpstr>
      <vt:lpstr>Hernandez.A</vt:lpstr>
      <vt:lpstr>Hernandez.J</vt:lpstr>
      <vt:lpstr>Hernandez.P</vt:lpstr>
      <vt:lpstr>Herrera.A</vt:lpstr>
      <vt:lpstr>Hewitt.S</vt:lpstr>
      <vt:lpstr>Hibbert.T</vt:lpstr>
      <vt:lpstr>Hill.C</vt:lpstr>
      <vt:lpstr>Hoilett.J</vt:lpstr>
      <vt:lpstr>Holtby.L</vt:lpstr>
      <vt:lpstr>Hooiveld.J</vt:lpstr>
      <vt:lpstr>Howard.T</vt:lpstr>
      <vt:lpstr>Huddlestone.T</vt:lpstr>
      <vt:lpstr>Hunt.J</vt:lpstr>
      <vt:lpstr>Huth.R</vt:lpstr>
      <vt:lpstr>Hutton.A</vt:lpstr>
      <vt:lpstr>Ibe.J</vt:lpstr>
      <vt:lpstr>Ideye.B</vt:lpstr>
      <vt:lpstr>Ilori.T</vt:lpstr>
      <vt:lpstr>Ince.T</vt:lpstr>
      <vt:lpstr>Ings.D</vt:lpstr>
      <vt:lpstr>Ireland.S</vt:lpstr>
      <vt:lpstr>Isgrove.L</vt:lpstr>
      <vt:lpstr>Isla.M</vt:lpstr>
      <vt:lpstr>Ivanovic.B</vt:lpstr>
      <vt:lpstr>Jaaskelainen.J</vt:lpstr>
      <vt:lpstr>Jagielka.P</vt:lpstr>
      <vt:lpstr>Jakupovic.E</vt:lpstr>
      <vt:lpstr>James.M</vt:lpstr>
      <vt:lpstr>James.R</vt:lpstr>
      <vt:lpstr>Janmaat.D</vt:lpstr>
      <vt:lpstr>Januzaj.A</vt:lpstr>
      <vt:lpstr>Jarvis.M</vt:lpstr>
      <vt:lpstr>Jedinak.M</vt:lpstr>
      <vt:lpstr>Jelavic.N</vt:lpstr>
      <vt:lpstr>Jenas.J</vt:lpstr>
      <vt:lpstr>Jenkinson.C</vt:lpstr>
      <vt:lpstr>Jerome.C</vt:lpstr>
      <vt:lpstr>Johnson.A</vt:lpstr>
      <vt:lpstr>Johnson.G</vt:lpstr>
      <vt:lpstr>Jones.B</vt:lpstr>
      <vt:lpstr>Jones.D</vt:lpstr>
      <vt:lpstr>Jones.P</vt:lpstr>
      <vt:lpstr>Jovetic.S</vt:lpstr>
      <vt:lpstr>Junior.F</vt:lpstr>
      <vt:lpstr>Jutkiewicz.L</vt:lpstr>
      <vt:lpstr>Kaboul.Y</vt:lpstr>
      <vt:lpstr>Kagawa.S</vt:lpstr>
      <vt:lpstr>Kane.H</vt:lpstr>
      <vt:lpstr>Keane.M</vt:lpstr>
      <vt:lpstr>Kebe.J</vt:lpstr>
      <vt:lpstr>Kelly.M</vt:lpstr>
      <vt:lpstr>Kennedy.M</vt:lpstr>
      <vt:lpstr>Kettings.C</vt:lpstr>
      <vt:lpstr>Kightly.M</vt:lpstr>
      <vt:lpstr>King.A</vt:lpstr>
      <vt:lpstr>Knockaert.A</vt:lpstr>
      <vt:lpstr>Kolarov.A</vt:lpstr>
      <vt:lpstr>Kompany.V</vt:lpstr>
      <vt:lpstr>Konchesky.P</vt:lpstr>
      <vt:lpstr>Kone.A</vt:lpstr>
      <vt:lpstr>Koscielny.L</vt:lpstr>
      <vt:lpstr>Kouyate.C</vt:lpstr>
      <vt:lpstr>Kozak.L</vt:lpstr>
      <vt:lpstr>Kranjcar.N</vt:lpstr>
      <vt:lpstr>Krkic.B</vt:lpstr>
      <vt:lpstr>Krul.T</vt:lpstr>
      <vt:lpstr>Lafferty.D</vt:lpstr>
      <vt:lpstr>Lallana.A</vt:lpstr>
      <vt:lpstr>Lambert.R</vt:lpstr>
      <vt:lpstr>Lamela.E</vt:lpstr>
      <vt:lpstr>Lampard.F</vt:lpstr>
      <vt:lpstr>Larsson.S</vt:lpstr>
      <vt:lpstr>Lawrence.T</vt:lpstr>
      <vt:lpstr>Ledley.J</vt:lpstr>
      <vt:lpstr>Lee.E</vt:lpstr>
      <vt:lpstr>Leiva.L</vt:lpstr>
      <vt:lpstr>Lenihan.B</vt:lpstr>
      <vt:lpstr>Lennon.A</vt:lpstr>
      <vt:lpstr>Lescott.J</vt:lpstr>
      <vt:lpstr>Lindegaard.A</vt:lpstr>
      <vt:lpstr>Lingard.J</vt:lpstr>
      <vt:lpstr>Livermore.J</vt:lpstr>
      <vt:lpstr>Lletget.S</vt:lpstr>
      <vt:lpstr>Lloris.H</vt:lpstr>
      <vt:lpstr>Logan.C</vt:lpstr>
      <vt:lpstr>Long.K</vt:lpstr>
      <vt:lpstr>Long.S</vt:lpstr>
      <vt:lpstr>Lovren.D</vt:lpstr>
      <vt:lpstr>Lowton.M</vt:lpstr>
      <vt:lpstr>Luis.F</vt:lpstr>
      <vt:lpstr>Lukaku.R</vt:lpstr>
      <vt:lpstr>Maguire.H</vt:lpstr>
      <vt:lpstr>Mahrez.R</vt:lpstr>
      <vt:lpstr>Maiga.M</vt:lpstr>
      <vt:lpstr>Mandron.M</vt:lpstr>
      <vt:lpstr>Mane.S</vt:lpstr>
      <vt:lpstr>Mangala.E</vt:lpstr>
      <vt:lpstr>Mannone.V</vt:lpstr>
      <vt:lpstr>Manquillo.J</vt:lpstr>
      <vt:lpstr>Mariappa.A</vt:lpstr>
      <vt:lpstr>Marin.M</vt:lpstr>
      <vt:lpstr>Markovic.L</vt:lpstr>
      <vt:lpstr>Marney.D</vt:lpstr>
      <vt:lpstr>Martinez.E</vt:lpstr>
      <vt:lpstr>Mason.R</vt:lpstr>
      <vt:lpstr>Mata.J</vt:lpstr>
      <vt:lpstr>Matic.N</vt:lpstr>
      <vt:lpstr>Mavrias.C</vt:lpstr>
      <vt:lpstr>Mayuka.E</vt:lpstr>
      <vt:lpstr>Mbia.S</vt:lpstr>
      <vt:lpstr>McAleny.C</vt:lpstr>
      <vt:lpstr>McArthur.J</vt:lpstr>
      <vt:lpstr>McAuley.G</vt:lpstr>
      <vt:lpstr>McCarthy.A</vt:lpstr>
      <vt:lpstr>McCarthy.J</vt:lpstr>
      <vt:lpstr>McCarthy.P</vt:lpstr>
      <vt:lpstr>McEachran.J</vt:lpstr>
      <vt:lpstr>McGeady.A</vt:lpstr>
      <vt:lpstr>McGregor.A</vt:lpstr>
      <vt:lpstr>McNair.P</vt:lpstr>
      <vt:lpstr>McShane.P</vt:lpstr>
      <vt:lpstr>Mee.B</vt:lpstr>
      <vt:lpstr>Mertesacker.P</vt:lpstr>
      <vt:lpstr>Meyler.D</vt:lpstr>
      <vt:lpstr>Mignolet.S</vt:lpstr>
      <vt:lpstr>Mikel.J</vt:lpstr>
      <vt:lpstr>Milner.J</vt:lpstr>
      <vt:lpstr>Mirallas.K</vt:lpstr>
      <vt:lpstr>Miyaichi.R</vt:lpstr>
      <vt:lpstr>MobergKarlsson.D</vt:lpstr>
      <vt:lpstr>Moncur.G</vt:lpstr>
      <vt:lpstr>Monreal.N</vt:lpstr>
      <vt:lpstr>Montero.J</vt:lpstr>
      <vt:lpstr>Moore.L</vt:lpstr>
      <vt:lpstr>Moreno.A</vt:lpstr>
      <vt:lpstr>Morgan.W</vt:lpstr>
      <vt:lpstr>Morrison.J</vt:lpstr>
      <vt:lpstr>Morrison.R</vt:lpstr>
      <vt:lpstr>Moses.V</vt:lpstr>
      <vt:lpstr>Mulumbu.Y</vt:lpstr>
      <vt:lpstr>Muniesa.M</vt:lpstr>
      <vt:lpstr>Murphy.B</vt:lpstr>
      <vt:lpstr>Murray.G</vt:lpstr>
      <vt:lpstr>Mutch.J</vt:lpstr>
      <vt:lpstr>Myhill.B</vt:lpstr>
      <vt:lpstr>Nabi.A</vt:lpstr>
      <vt:lpstr>Naismith.S</vt:lpstr>
      <vt:lpstr>Nani</vt:lpstr>
      <vt:lpstr>Nasri.S</vt:lpstr>
      <vt:lpstr>Nastasic.M</vt:lpstr>
      <vt:lpstr>Naughton.K</vt:lpstr>
      <vt:lpstr>Navas.J</vt:lpstr>
      <vt:lpstr>NDiaye.A</vt:lpstr>
      <vt:lpstr>Negredo.A</vt:lpstr>
      <vt:lpstr>Ness.J</vt:lpstr>
      <vt:lpstr>Noble.M</vt:lpstr>
      <vt:lpstr>Nolan.K</vt:lpstr>
      <vt:lpstr>Nugent.D</vt:lpstr>
      <vt:lpstr>Nuhu.R</vt:lpstr>
      <vt:lpstr>NZogbia.C</vt:lpstr>
      <vt:lpstr>Nzonzi.S</vt:lpstr>
      <vt:lpstr>Obeng.C</vt:lpstr>
      <vt:lpstr>Obertan.G</vt:lpstr>
      <vt:lpstr>OBrien.J</vt:lpstr>
      <vt:lpstr>Odemwingie.P</vt:lpstr>
      <vt:lpstr>OKeefe.S</vt:lpstr>
      <vt:lpstr>Okore.J</vt:lpstr>
      <vt:lpstr>Olsson.J</vt:lpstr>
      <vt:lpstr>ONeil.L</vt:lpstr>
      <vt:lpstr>ONeill.L</vt:lpstr>
      <vt:lpstr>Onuoha.N</vt:lpstr>
      <vt:lpstr>Oscar</vt:lpstr>
      <vt:lpstr>OShea.J</vt:lpstr>
      <vt:lpstr>Osman.L</vt:lpstr>
      <vt:lpstr>Ospina.D</vt:lpstr>
      <vt:lpstr>Oviedo.B</vt:lpstr>
      <vt:lpstr>OxladeChamberlain.A</vt:lpstr>
      <vt:lpstr>Ozil.M</vt:lpstr>
      <vt:lpstr>Palacios.W</vt:lpstr>
      <vt:lpstr>Pantilimon.C</vt:lpstr>
      <vt:lpstr>Paulinho</vt:lpstr>
      <vt:lpstr>Pelle.G</vt:lpstr>
      <vt:lpstr>Perez.A</vt:lpstr>
      <vt:lpstr>Phillips.M</vt:lpstr>
      <vt:lpstr>Pienaar.S</vt:lpstr>
      <vt:lpstr>Pieters.E</vt:lpstr>
      <vt:lpstr>PlayerList</vt:lpstr>
      <vt:lpstr>PlayerListDef</vt:lpstr>
      <vt:lpstr>PlayerListFwd</vt:lpstr>
      <vt:lpstr>PlayerListGK</vt:lpstr>
      <vt:lpstr>PlayerListMid</vt:lpstr>
      <vt:lpstr>PlayerListMidFwd</vt:lpstr>
      <vt:lpstr>Pocognoli.S</vt:lpstr>
      <vt:lpstr>Podolski.L</vt:lpstr>
      <vt:lpstr>Potts.D</vt:lpstr>
      <vt:lpstr>Powell.N</vt:lpstr>
      <vt:lpstr>Poyet.D</vt:lpstr>
      <vt:lpstr>Puncheon.J</vt:lpstr>
      <vt:lpstr>Quinn.S</vt:lpstr>
      <vt:lpstr>Rafael</vt:lpstr>
      <vt:lpstr>Ramage.P</vt:lpstr>
      <vt:lpstr>Ramires</vt:lpstr>
      <vt:lpstr>Ramirez.G</vt:lpstr>
      <vt:lpstr>Ramsey.A</vt:lpstr>
      <vt:lpstr>Rangel.A</vt:lpstr>
      <vt:lpstr>Reed.H</vt:lpstr>
      <vt:lpstr>Reid.S</vt:lpstr>
      <vt:lpstr>Reid.W</vt:lpstr>
      <vt:lpstr>Rekik.K</vt:lpstr>
      <vt:lpstr>Remy.L</vt:lpstr>
      <vt:lpstr>Reveillere.A</vt:lpstr>
      <vt:lpstr>Richards.J</vt:lpstr>
      <vt:lpstr>Richards.M</vt:lpstr>
      <vt:lpstr>Richardson.K</vt:lpstr>
      <vt:lpstr>Riviere.E</vt:lpstr>
      <vt:lpstr>Roberge.V</vt:lpstr>
      <vt:lpstr>Robertson.A</vt:lpstr>
      <vt:lpstr>Robles.J</vt:lpstr>
      <vt:lpstr>Rodriguez.J</vt:lpstr>
      <vt:lpstr>Rodwell.J</vt:lpstr>
      <vt:lpstr>Rojo.M</vt:lpstr>
      <vt:lpstr>Roofe.K</vt:lpstr>
      <vt:lpstr>Rooney.W</vt:lpstr>
      <vt:lpstr>Rose.D</vt:lpstr>
      <vt:lpstr>Rosenior.L</vt:lpstr>
      <vt:lpstr>Rosicky.T</vt:lpstr>
      <vt:lpstr>Routledge.W</vt:lpstr>
      <vt:lpstr>Sagbo.Y</vt:lpstr>
      <vt:lpstr>Sagna.B</vt:lpstr>
      <vt:lpstr>Sakho.D</vt:lpstr>
      <vt:lpstr>Sakho.M</vt:lpstr>
      <vt:lpstr>Salah.M</vt:lpstr>
      <vt:lpstr>Samaras.G</vt:lpstr>
      <vt:lpstr>Sanchez.A</vt:lpstr>
      <vt:lpstr>Sanchez.C</vt:lpstr>
      <vt:lpstr>Sandro</vt:lpstr>
      <vt:lpstr>Sanogo.Y</vt:lpstr>
      <vt:lpstr>Santon.D</vt:lpstr>
      <vt:lpstr>Schlupp.J</vt:lpstr>
      <vt:lpstr>Schmeichel.K</vt:lpstr>
      <vt:lpstr>Schneiderlin.M</vt:lpstr>
      <vt:lpstr>Schurrle.A</vt:lpstr>
      <vt:lpstr>Schwarzer.M</vt:lpstr>
      <vt:lpstr>Adam!SCORE</vt:lpstr>
      <vt:lpstr>Charlie!SCORE</vt:lpstr>
      <vt:lpstr>ChrisGood!SCORE</vt:lpstr>
      <vt:lpstr>Darren!SCORE</vt:lpstr>
      <vt:lpstr>Eddy!SCORE</vt:lpstr>
      <vt:lpstr>Godber!SCORE</vt:lpstr>
      <vt:lpstr>Howard!SCORE</vt:lpstr>
      <vt:lpstr>Mandeep!SCORE</vt:lpstr>
      <vt:lpstr>Matt!SCORE</vt:lpstr>
      <vt:lpstr>Richard!SCORE</vt:lpstr>
      <vt:lpstr>Ryan!SCORE</vt:lpstr>
      <vt:lpstr>Steve!SCORE</vt:lpstr>
      <vt:lpstr>Suleman!SCORE</vt:lpstr>
      <vt:lpstr>Tal!SCORE</vt:lpstr>
      <vt:lpstr>Tony!SCORE</vt:lpstr>
      <vt:lpstr>Yusuf!SCORE</vt:lpstr>
      <vt:lpstr>Senderos.P</vt:lpstr>
      <vt:lpstr>Sessegnon.S</vt:lpstr>
      <vt:lpstr>Shackell.J</vt:lpstr>
      <vt:lpstr>Sharp.B</vt:lpstr>
      <vt:lpstr>Shaw.L</vt:lpstr>
      <vt:lpstr>Shawcross.R</vt:lpstr>
      <vt:lpstr>Shea.B</vt:lpstr>
      <vt:lpstr>Shelvey.J</vt:lpstr>
      <vt:lpstr>Shotton.R</vt:lpstr>
      <vt:lpstr>Sidwell.S</vt:lpstr>
      <vt:lpstr>Sigurdsson.G</vt:lpstr>
      <vt:lpstr>Silva.D</vt:lpstr>
      <vt:lpstr>Simpson.D</vt:lpstr>
      <vt:lpstr>Sinclair.S</vt:lpstr>
      <vt:lpstr>Sissoko.M</vt:lpstr>
      <vt:lpstr>Skrtel.M</vt:lpstr>
      <vt:lpstr>Smalling.C</vt:lpstr>
      <vt:lpstr>Snodgrass.R</vt:lpstr>
      <vt:lpstr>Soldado.R</vt:lpstr>
      <vt:lpstr>Song.A</vt:lpstr>
      <vt:lpstr>Sordell.M</vt:lpstr>
      <vt:lpstr>Sorensen.T</vt:lpstr>
      <vt:lpstr>Speroni.J</vt:lpstr>
      <vt:lpstr>Stambouli.B</vt:lpstr>
      <vt:lpstr>Steer.J</vt:lpstr>
      <vt:lpstr>Sterling.R</vt:lpstr>
      <vt:lpstr>Stevens.E</vt:lpstr>
      <vt:lpstr>Stones.J</vt:lpstr>
      <vt:lpstr>Sturridge.D</vt:lpstr>
      <vt:lpstr>SukYoung.Y</vt:lpstr>
      <vt:lpstr>SungYueng.K</vt:lpstr>
      <vt:lpstr>Suso</vt:lpstr>
      <vt:lpstr>Szczesny.W</vt:lpstr>
      <vt:lpstr>Taarabt.A</vt:lpstr>
      <vt:lpstr>Tadic.D</vt:lpstr>
      <vt:lpstr>Taider.S</vt:lpstr>
      <vt:lpstr>Targett.M</vt:lpstr>
      <vt:lpstr>Tate.A</vt:lpstr>
      <vt:lpstr>Taylor.M</vt:lpstr>
      <vt:lpstr>Taylor.N</vt:lpstr>
      <vt:lpstr>Taylor.R</vt:lpstr>
      <vt:lpstr>Taylor.S</vt:lpstr>
      <vt:lpstr>TaylorFletcher.G</vt:lpstr>
      <vt:lpstr>Teixeira.D</vt:lpstr>
      <vt:lpstr>Teixeira.J</vt:lpstr>
      <vt:lpstr>Terry.J</vt:lpstr>
      <vt:lpstr>Thomas.J</vt:lpstr>
      <vt:lpstr>Tiendalli.D</vt:lpstr>
      <vt:lpstr>Tiote.C</vt:lpstr>
      <vt:lpstr>Tomkins.J</vt:lpstr>
      <vt:lpstr>Tonev.A</vt:lpstr>
      <vt:lpstr>Torres.F</vt:lpstr>
      <vt:lpstr>Toure.K</vt:lpstr>
      <vt:lpstr>Toure.Y</vt:lpstr>
      <vt:lpstr>Townsend.A</vt:lpstr>
      <vt:lpstr>Townsend.C</vt:lpstr>
      <vt:lpstr>Traore.A</vt:lpstr>
      <vt:lpstr>Tremmel.G</vt:lpstr>
      <vt:lpstr>Trippier.K</vt:lpstr>
      <vt:lpstr>Adam!TSCORE</vt:lpstr>
      <vt:lpstr>Charlie!TSCORE</vt:lpstr>
      <vt:lpstr>ChrisGood!TSCORE</vt:lpstr>
      <vt:lpstr>Darren!TSCORE</vt:lpstr>
      <vt:lpstr>Eddy!TSCORE</vt:lpstr>
      <vt:lpstr>Godber!TSCORE</vt:lpstr>
      <vt:lpstr>Howard!TSCORE</vt:lpstr>
      <vt:lpstr>Mandeep!TSCORE</vt:lpstr>
      <vt:lpstr>Matt!TSCORE</vt:lpstr>
      <vt:lpstr>Richard!TSCORE</vt:lpstr>
      <vt:lpstr>Ryan!TSCORE</vt:lpstr>
      <vt:lpstr>Steve!TSCORE</vt:lpstr>
      <vt:lpstr>Suleman!TSCORE</vt:lpstr>
      <vt:lpstr>Tal!TSCORE</vt:lpstr>
      <vt:lpstr>Tony!TSCORE</vt:lpstr>
      <vt:lpstr>Yusuf!TSCORE</vt:lpstr>
      <vt:lpstr>Turgott.B</vt:lpstr>
      <vt:lpstr>Ulloa.L</vt:lpstr>
      <vt:lpstr>Upson.M</vt:lpstr>
      <vt:lpstr>Valencia.A</vt:lpstr>
      <vt:lpstr>Valencia.E</vt:lpstr>
      <vt:lpstr>vanAanholt.P</vt:lpstr>
      <vt:lpstr>vanGinkel.M</vt:lpstr>
      <vt:lpstr>vanPersie.R</vt:lpstr>
      <vt:lpstr>Vardy.J</vt:lpstr>
      <vt:lpstr>Varela.G</vt:lpstr>
      <vt:lpstr>Varela.S</vt:lpstr>
      <vt:lpstr>Vargas.E</vt:lpstr>
      <vt:lpstr>VazTe.R</vt:lpstr>
      <vt:lpstr>Vergini.S</vt:lpstr>
      <vt:lpstr>Vertonghen.J</vt:lpstr>
      <vt:lpstr>Vlaar.R</vt:lpstr>
      <vt:lpstr>Vokes.S</vt:lpstr>
      <vt:lpstr>Vorm.M</vt:lpstr>
      <vt:lpstr>Vuckic.H</vt:lpstr>
      <vt:lpstr>Walcott.T</vt:lpstr>
      <vt:lpstr>Walker.K</vt:lpstr>
      <vt:lpstr>Wallace.R</vt:lpstr>
      <vt:lpstr>Walters.J</vt:lpstr>
      <vt:lpstr>Wanyama.V</vt:lpstr>
      <vt:lpstr>Ward.J</vt:lpstr>
      <vt:lpstr>Ward.S</vt:lpstr>
      <vt:lpstr>WardProwse.J</vt:lpstr>
      <vt:lpstr>Wasilewski.M</vt:lpstr>
      <vt:lpstr>Weimann.A</vt:lpstr>
      <vt:lpstr>Welbeck.D</vt:lpstr>
      <vt:lpstr>Westwood.A</vt:lpstr>
      <vt:lpstr>Whelan.G</vt:lpstr>
      <vt:lpstr>Whitehead.D</vt:lpstr>
      <vt:lpstr>Wickham.C</vt:lpstr>
      <vt:lpstr>Wilkinson.A</vt:lpstr>
      <vt:lpstr>Williams.A</vt:lpstr>
      <vt:lpstr>Williams.J</vt:lpstr>
      <vt:lpstr>Williamson.M</vt:lpstr>
      <vt:lpstr>Willian</vt:lpstr>
      <vt:lpstr>Wilshere.J</vt:lpstr>
      <vt:lpstr>Wilson.J</vt:lpstr>
      <vt:lpstr>Wilson.M</vt:lpstr>
      <vt:lpstr>Wisdom.A</vt:lpstr>
      <vt:lpstr>Wood.C</vt:lpstr>
      <vt:lpstr>Wright.R</vt:lpstr>
      <vt:lpstr>WrightPhillips.S</vt:lpstr>
      <vt:lpstr>Yacob.C</vt:lpstr>
      <vt:lpstr>YangaMbiwa.M</vt:lpstr>
      <vt:lpstr>Yoshida.M</vt:lpstr>
      <vt:lpstr>Young.A</vt:lpstr>
      <vt:lpstr>Zabaleta.P</vt:lpstr>
      <vt:lpstr>Zaha.W</vt:lpstr>
      <vt:lpstr>Zamora.B</vt:lpstr>
      <vt:lpstr>Zarate.M</vt:lpstr>
      <vt:lpstr>Zouma.K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Citymax Fantasy Football 1999/2000</dc:title>
  <dc:creator>Charles Turuka</dc:creator>
  <cp:lastModifiedBy>Suleman Assenjee</cp:lastModifiedBy>
  <cp:lastPrinted>2002-03-15T10:19:30Z</cp:lastPrinted>
  <dcterms:created xsi:type="dcterms:W3CDTF">1999-08-12T21:50:22Z</dcterms:created>
  <dcterms:modified xsi:type="dcterms:W3CDTF">2014-11-06T14:17:43Z</dcterms:modified>
</cp:coreProperties>
</file>